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customProperty"/>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4" rupBuild="25725"/>
  <workbookPr codeName="ThisWorkbook" autoCompressPictures="0"/>
  <workbookProtection workbookPassword="B68B" lockStructure="1"/>
  <bookViews>
    <workbookView xWindow="320" yWindow="620" windowWidth="25600" windowHeight="16060" tabRatio="642"/>
  </bookViews>
  <sheets>
    <sheet name="from the developer's desk" sheetId="18" r:id="rId1"/>
    <sheet name="details" sheetId="3" r:id="rId2"/>
    <sheet name="statement of marks" sheetId="25" r:id="rId3"/>
    <sheet name="result aggregate" sheetId="15" r:id="rId4"/>
    <sheet name="result subject-wise" sheetId="9" r:id="rId5"/>
    <sheet name="full report" sheetId="33" r:id="rId6"/>
  </sheets>
  <definedNames>
    <definedName name="_EQG7" localSheetId="3">#REF!</definedName>
    <definedName name="_xlnm._FilterDatabase" localSheetId="1" hidden="1">details!$E$9:$E$108</definedName>
    <definedName name="_xlnm._FilterDatabase" localSheetId="3" hidden="1">'result aggregate'!$C$8:$C$107</definedName>
    <definedName name="_xlnm._FilterDatabase" localSheetId="4" hidden="1">'result subject-wise'!$B$6:$C$108</definedName>
    <definedName name="_xlnm._FilterDatabase" localSheetId="2" hidden="1">'statement of marks'!$E$9:$E$108</definedName>
    <definedName name="a" localSheetId="3">#REF!</definedName>
    <definedName name="CR">'statement of marks'!$B$114</definedName>
    <definedName name="_xlnm.Print_Titles" localSheetId="1">details!$A:$A,details!$1:$2</definedName>
    <definedName name="_xlnm.Print_Titles" localSheetId="3">'result aggregate'!$1:$3</definedName>
    <definedName name="_xlnm.Print_Titles" localSheetId="4">'result subject-wise'!$1:$4</definedName>
    <definedName name="_xlnm.Print_Titles" localSheetId="2">'statement of marks'!$A:$A,'statement of marks'!$1:$7</definedName>
    <definedName name="xxx1">#REF!</definedName>
    <definedName name="Z_6890B66D_F4A9_DC4C_BC21_22A75E74620A_.wvu.PrintTitles" localSheetId="1" hidden="1">details!$1:$2</definedName>
    <definedName name="Z_6890B66D_F4A9_DC4C_BC21_22A75E74620A_.wvu.PrintTitles" localSheetId="3" hidden="1">'result aggregate'!$1:$3</definedName>
    <definedName name="Z_6890B66D_F4A9_DC4C_BC21_22A75E74620A_.wvu.PrintTitles" localSheetId="4" hidden="1">'result subject-wise'!$1:$4</definedName>
    <definedName name="Z_8A92BF25_699A_0948_9D46_95C27CAE2FDF_.wvu.Cols" localSheetId="1" hidden="1">details!$CZ:$XFD</definedName>
    <definedName name="Z_8A92BF25_699A_0948_9D46_95C27CAE2FDF_.wvu.Cols" localSheetId="4" hidden="1">'result subject-wise'!$AW:$XFD</definedName>
    <definedName name="Z_8A92BF25_699A_0948_9D46_95C27CAE2FDF_.wvu.Cols" localSheetId="2" hidden="1">'statement of marks'!#REF!,'statement of marks'!$FK:$FK,'statement of marks'!$FN:$FN,'statement of marks'!$FP:$FP,'statement of marks'!$IW:$XFD</definedName>
    <definedName name="Z_8A92BF25_699A_0948_9D46_95C27CAE2FDF_.wvu.PrintTitles" localSheetId="1" hidden="1">details!$1:$2</definedName>
    <definedName name="Z_8A92BF25_699A_0948_9D46_95C27CAE2FDF_.wvu.PrintTitles" localSheetId="3" hidden="1">'result aggregate'!$1:$3</definedName>
    <definedName name="Z_8A92BF25_699A_0948_9D46_95C27CAE2FDF_.wvu.PrintTitles" localSheetId="4" hidden="1">'result subject-wise'!$1:$4</definedName>
    <definedName name="Z_8A92BF25_699A_0948_9D46_95C27CAE2FDF_.wvu.Rows" localSheetId="1" hidden="1">details!$118:$1048576</definedName>
    <definedName name="Z_8A92BF25_699A_0948_9D46_95C27CAE2FDF_.wvu.Rows" localSheetId="3" hidden="1">'result aggregate'!$139:$1048576,'result aggregate'!$4:$6,'result aggregate'!$119:$138</definedName>
    <definedName name="Z_8A92BF25_699A_0948_9D46_95C27CAE2FDF_.wvu.Rows" localSheetId="4" hidden="1">'result subject-wise'!$149:$1048576,'result subject-wise'!$5:$6,'result subject-wise'!$129:$148</definedName>
    <definedName name="Z_8A92BF25_699A_0948_9D46_95C27CAE2FDF_.wvu.Rows" localSheetId="2" hidden="1">'statement of marks'!$144:$1048576,'statement of marks'!$2:$2,'statement of marks'!$126:$143</definedName>
  </definedNames>
  <calcPr calcId="140001" concurrentCalc="0"/>
  <customWorkbookViews>
    <customWorkbookView name="Hidden" guid="{8A92BF25-699A-0948-9D46-95C27CAE2FDF}" yWindow="53" windowWidth="1440" windowHeight="734" tabRatio="763" activeSheetId="25"/>
    <customWorkbookView name="Unhidden" guid="{6890B66D-F4A9-DC4C-BC21-22A75E74620A}" includeHiddenRowCol="0" yWindow="53" windowWidth="1440" windowHeight="734" tabRatio="763" activeSheetId="25"/>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CN90" i="25" l="1"/>
  <c r="CW3" i="25"/>
  <c r="CO90" i="25"/>
  <c r="B2201" i="33"/>
  <c r="BL90" i="25"/>
  <c r="BU3" i="25"/>
  <c r="BM90" i="25"/>
  <c r="B2200" i="33"/>
  <c r="AJ90" i="25"/>
  <c r="AM3" i="25"/>
  <c r="AK90" i="25"/>
  <c r="B2199" i="33"/>
  <c r="AJ28" i="25"/>
  <c r="AK3" i="25"/>
  <c r="AK28" i="25"/>
  <c r="B525" i="33"/>
  <c r="CN28" i="25"/>
  <c r="CO3" i="25"/>
  <c r="CO28" i="25"/>
  <c r="B527" i="33"/>
  <c r="BL28" i="25"/>
  <c r="BM3" i="25"/>
  <c r="BM28" i="25"/>
  <c r="B526" i="33"/>
  <c r="CN10" i="25"/>
  <c r="CO10" i="25"/>
  <c r="B41" i="33"/>
  <c r="CN14" i="25"/>
  <c r="CO14" i="25"/>
  <c r="B149" i="33"/>
  <c r="BL14" i="25"/>
  <c r="BM14" i="25"/>
  <c r="B148" i="33"/>
  <c r="AJ14" i="25"/>
  <c r="AK14" i="25"/>
  <c r="B147" i="33"/>
  <c r="CN15" i="25"/>
  <c r="CO15" i="25"/>
  <c r="B176" i="33"/>
  <c r="BL15" i="25"/>
  <c r="BM15" i="25"/>
  <c r="B175" i="33"/>
  <c r="AJ15" i="25"/>
  <c r="AK15" i="25"/>
  <c r="B174" i="33"/>
  <c r="CN16" i="25"/>
  <c r="CO16" i="25"/>
  <c r="B203" i="33"/>
  <c r="BL16" i="25"/>
  <c r="BM16" i="25"/>
  <c r="B202" i="33"/>
  <c r="AJ16" i="25"/>
  <c r="AK16" i="25"/>
  <c r="B201" i="33"/>
  <c r="CN17" i="25"/>
  <c r="CO17" i="25"/>
  <c r="B230" i="33"/>
  <c r="BL17" i="25"/>
  <c r="BM17" i="25"/>
  <c r="B229" i="33"/>
  <c r="AJ17" i="25"/>
  <c r="AK17" i="25"/>
  <c r="B228" i="33"/>
  <c r="CN18" i="25"/>
  <c r="CO18" i="25"/>
  <c r="B257" i="33"/>
  <c r="BL18" i="25"/>
  <c r="BM18" i="25"/>
  <c r="B256" i="33"/>
  <c r="AJ18" i="25"/>
  <c r="AK18" i="25"/>
  <c r="B255" i="33"/>
  <c r="CN19" i="25"/>
  <c r="CO19" i="25"/>
  <c r="B284" i="33"/>
  <c r="BL19" i="25"/>
  <c r="BM19" i="25"/>
  <c r="B283" i="33"/>
  <c r="AJ19" i="25"/>
  <c r="AK19" i="25"/>
  <c r="B282" i="33"/>
  <c r="CN20" i="25"/>
  <c r="CO20" i="25"/>
  <c r="B311" i="33"/>
  <c r="BL20" i="25"/>
  <c r="BM20" i="25"/>
  <c r="B310" i="33"/>
  <c r="AJ20" i="25"/>
  <c r="AK20" i="25"/>
  <c r="B309" i="33"/>
  <c r="CN21" i="25"/>
  <c r="CO21" i="25"/>
  <c r="B338" i="33"/>
  <c r="BL21" i="25"/>
  <c r="BM21" i="25"/>
  <c r="B337" i="33"/>
  <c r="AJ21" i="25"/>
  <c r="AK21" i="25"/>
  <c r="B336" i="33"/>
  <c r="CN22" i="25"/>
  <c r="CO22" i="25"/>
  <c r="B365" i="33"/>
  <c r="BL22" i="25"/>
  <c r="BM22" i="25"/>
  <c r="B364" i="33"/>
  <c r="AJ22" i="25"/>
  <c r="AK22" i="25"/>
  <c r="B363" i="33"/>
  <c r="CN23" i="25"/>
  <c r="CO23" i="25"/>
  <c r="B392" i="33"/>
  <c r="BL23" i="25"/>
  <c r="BM23" i="25"/>
  <c r="B391" i="33"/>
  <c r="AJ23" i="25"/>
  <c r="AK23" i="25"/>
  <c r="B390" i="33"/>
  <c r="CN24" i="25"/>
  <c r="CO24" i="25"/>
  <c r="B419" i="33"/>
  <c r="BL24" i="25"/>
  <c r="BM24" i="25"/>
  <c r="B418" i="33"/>
  <c r="AJ24" i="25"/>
  <c r="AK24" i="25"/>
  <c r="B417" i="33"/>
  <c r="CN25" i="25"/>
  <c r="CO25" i="25"/>
  <c r="B446" i="33"/>
  <c r="BL25" i="25"/>
  <c r="BM25" i="25"/>
  <c r="B445" i="33"/>
  <c r="AJ25" i="25"/>
  <c r="AK25" i="25"/>
  <c r="B444" i="33"/>
  <c r="CN26" i="25"/>
  <c r="CO26" i="25"/>
  <c r="B473" i="33"/>
  <c r="BL26" i="25"/>
  <c r="BM26" i="25"/>
  <c r="B472" i="33"/>
  <c r="AJ26" i="25"/>
  <c r="AK26" i="25"/>
  <c r="B471" i="33"/>
  <c r="CN27" i="25"/>
  <c r="CO27" i="25"/>
  <c r="B500" i="33"/>
  <c r="BL27" i="25"/>
  <c r="BM27" i="25"/>
  <c r="B499" i="33"/>
  <c r="AJ27" i="25"/>
  <c r="AK27" i="25"/>
  <c r="B498" i="33"/>
  <c r="CN29" i="25"/>
  <c r="CO29" i="25"/>
  <c r="B554" i="33"/>
  <c r="BL29" i="25"/>
  <c r="BM29" i="25"/>
  <c r="B553" i="33"/>
  <c r="AJ29" i="25"/>
  <c r="AK29" i="25"/>
  <c r="B552" i="33"/>
  <c r="CN30" i="25"/>
  <c r="CO30" i="25"/>
  <c r="B581" i="33"/>
  <c r="BL30" i="25"/>
  <c r="BM30" i="25"/>
  <c r="B580" i="33"/>
  <c r="AJ30" i="25"/>
  <c r="AK30" i="25"/>
  <c r="B579" i="33"/>
  <c r="CN31" i="25"/>
  <c r="CO31" i="25"/>
  <c r="B608" i="33"/>
  <c r="BL31" i="25"/>
  <c r="BM31" i="25"/>
  <c r="B607" i="33"/>
  <c r="AJ31" i="25"/>
  <c r="AK31" i="25"/>
  <c r="B606" i="33"/>
  <c r="CN32" i="25"/>
  <c r="CO32" i="25"/>
  <c r="B635" i="33"/>
  <c r="BL32" i="25"/>
  <c r="BM32" i="25"/>
  <c r="B634" i="33"/>
  <c r="AJ32" i="25"/>
  <c r="AK32" i="25"/>
  <c r="B633" i="33"/>
  <c r="CN33" i="25"/>
  <c r="CO33" i="25"/>
  <c r="B662" i="33"/>
  <c r="BL33" i="25"/>
  <c r="BM33" i="25"/>
  <c r="B661" i="33"/>
  <c r="AJ33" i="25"/>
  <c r="AK33" i="25"/>
  <c r="B660" i="33"/>
  <c r="CN34" i="25"/>
  <c r="CO34" i="25"/>
  <c r="B689" i="33"/>
  <c r="BL34" i="25"/>
  <c r="BM34" i="25"/>
  <c r="B688" i="33"/>
  <c r="AJ34" i="25"/>
  <c r="AK34" i="25"/>
  <c r="B687" i="33"/>
  <c r="CN35" i="25"/>
  <c r="CO35" i="25"/>
  <c r="B716" i="33"/>
  <c r="BL35" i="25"/>
  <c r="BM35" i="25"/>
  <c r="B715" i="33"/>
  <c r="AJ35" i="25"/>
  <c r="AK35" i="25"/>
  <c r="B714" i="33"/>
  <c r="CN36" i="25"/>
  <c r="CO36" i="25"/>
  <c r="B743" i="33"/>
  <c r="BL36" i="25"/>
  <c r="BM36" i="25"/>
  <c r="B742" i="33"/>
  <c r="AJ36" i="25"/>
  <c r="AK36" i="25"/>
  <c r="B741" i="33"/>
  <c r="CN37" i="25"/>
  <c r="CO37" i="25"/>
  <c r="B770" i="33"/>
  <c r="BL37" i="25"/>
  <c r="BM37" i="25"/>
  <c r="B769" i="33"/>
  <c r="AJ37" i="25"/>
  <c r="AK37" i="25"/>
  <c r="B768" i="33"/>
  <c r="CN38" i="25"/>
  <c r="CO38" i="25"/>
  <c r="B797" i="33"/>
  <c r="BL38" i="25"/>
  <c r="BM38" i="25"/>
  <c r="B796" i="33"/>
  <c r="AJ38" i="25"/>
  <c r="AK38" i="25"/>
  <c r="B795" i="33"/>
  <c r="CN39" i="25"/>
  <c r="CO39" i="25"/>
  <c r="B824" i="33"/>
  <c r="BL39" i="25"/>
  <c r="BM39" i="25"/>
  <c r="B823" i="33"/>
  <c r="AJ39" i="25"/>
  <c r="AK39" i="25"/>
  <c r="B822" i="33"/>
  <c r="CN40" i="25"/>
  <c r="CO40" i="25"/>
  <c r="B851" i="33"/>
  <c r="BL40" i="25"/>
  <c r="BM40" i="25"/>
  <c r="B850" i="33"/>
  <c r="AJ40" i="25"/>
  <c r="AK40" i="25"/>
  <c r="B849" i="33"/>
  <c r="CN41" i="25"/>
  <c r="CO41" i="25"/>
  <c r="B878" i="33"/>
  <c r="BL41" i="25"/>
  <c r="BM41" i="25"/>
  <c r="B877" i="33"/>
  <c r="AJ41" i="25"/>
  <c r="AK41" i="25"/>
  <c r="B876" i="33"/>
  <c r="CN42" i="25"/>
  <c r="CO42" i="25"/>
  <c r="B905" i="33"/>
  <c r="BL42" i="25"/>
  <c r="BM42" i="25"/>
  <c r="B904" i="33"/>
  <c r="AJ42" i="25"/>
  <c r="AK42" i="25"/>
  <c r="B903" i="33"/>
  <c r="CN43" i="25"/>
  <c r="CO43" i="25"/>
  <c r="B932" i="33"/>
  <c r="BL43" i="25"/>
  <c r="BM43" i="25"/>
  <c r="B931" i="33"/>
  <c r="AJ43" i="25"/>
  <c r="AK43" i="25"/>
  <c r="B930" i="33"/>
  <c r="CN44" i="25"/>
  <c r="CO44" i="25"/>
  <c r="B959" i="33"/>
  <c r="BL44" i="25"/>
  <c r="BM44" i="25"/>
  <c r="B958" i="33"/>
  <c r="AJ44" i="25"/>
  <c r="AK44" i="25"/>
  <c r="B957" i="33"/>
  <c r="CN45" i="25"/>
  <c r="CO45" i="25"/>
  <c r="B986" i="33"/>
  <c r="BL45" i="25"/>
  <c r="BM45" i="25"/>
  <c r="B985" i="33"/>
  <c r="AJ45" i="25"/>
  <c r="AK45" i="25"/>
  <c r="B984" i="33"/>
  <c r="CN46" i="25"/>
  <c r="CO46" i="25"/>
  <c r="B1013" i="33"/>
  <c r="BL46" i="25"/>
  <c r="BM46" i="25"/>
  <c r="B1012" i="33"/>
  <c r="AJ46" i="25"/>
  <c r="AK46" i="25"/>
  <c r="B1011" i="33"/>
  <c r="CN47" i="25"/>
  <c r="CO47" i="25"/>
  <c r="B1040" i="33"/>
  <c r="BL47" i="25"/>
  <c r="BM47" i="25"/>
  <c r="B1039" i="33"/>
  <c r="AJ47" i="25"/>
  <c r="AK47" i="25"/>
  <c r="B1038" i="33"/>
  <c r="CN48" i="25"/>
  <c r="CO48" i="25"/>
  <c r="B1067" i="33"/>
  <c r="BL48" i="25"/>
  <c r="BM48" i="25"/>
  <c r="B1066" i="33"/>
  <c r="AJ48" i="25"/>
  <c r="AK48" i="25"/>
  <c r="B1065" i="33"/>
  <c r="CN49" i="25"/>
  <c r="CO49" i="25"/>
  <c r="B1094" i="33"/>
  <c r="BL49" i="25"/>
  <c r="BM49" i="25"/>
  <c r="B1093" i="33"/>
  <c r="AJ49" i="25"/>
  <c r="AK49" i="25"/>
  <c r="B1092" i="33"/>
  <c r="CN50" i="25"/>
  <c r="CO50" i="25"/>
  <c r="B1121" i="33"/>
  <c r="BL50" i="25"/>
  <c r="BM50" i="25"/>
  <c r="B1120" i="33"/>
  <c r="AJ50" i="25"/>
  <c r="AK50" i="25"/>
  <c r="B1119" i="33"/>
  <c r="CN51" i="25"/>
  <c r="CO51" i="25"/>
  <c r="B1148" i="33"/>
  <c r="BL51" i="25"/>
  <c r="BM51" i="25"/>
  <c r="B1147" i="33"/>
  <c r="AJ51" i="25"/>
  <c r="AK51" i="25"/>
  <c r="B1146" i="33"/>
  <c r="CN52" i="25"/>
  <c r="CO52" i="25"/>
  <c r="B1175" i="33"/>
  <c r="BL52" i="25"/>
  <c r="BM52" i="25"/>
  <c r="B1174" i="33"/>
  <c r="AJ52" i="25"/>
  <c r="AK52" i="25"/>
  <c r="B1173" i="33"/>
  <c r="CN53" i="25"/>
  <c r="CO53" i="25"/>
  <c r="B1202" i="33"/>
  <c r="BL53" i="25"/>
  <c r="BM53" i="25"/>
  <c r="B1201" i="33"/>
  <c r="AJ53" i="25"/>
  <c r="AK53" i="25"/>
  <c r="B1200" i="33"/>
  <c r="CN54" i="25"/>
  <c r="CO54" i="25"/>
  <c r="B1229" i="33"/>
  <c r="BL54" i="25"/>
  <c r="BM54" i="25"/>
  <c r="B1228" i="33"/>
  <c r="AJ54" i="25"/>
  <c r="AK54" i="25"/>
  <c r="B1227" i="33"/>
  <c r="CN55" i="25"/>
  <c r="CO55" i="25"/>
  <c r="B1256" i="33"/>
  <c r="BL55" i="25"/>
  <c r="BM55" i="25"/>
  <c r="B1255" i="33"/>
  <c r="AJ55" i="25"/>
  <c r="AK55" i="25"/>
  <c r="B1254" i="33"/>
  <c r="CN56" i="25"/>
  <c r="CO56" i="25"/>
  <c r="B1283" i="33"/>
  <c r="BL56" i="25"/>
  <c r="BM56" i="25"/>
  <c r="B1282" i="33"/>
  <c r="AJ56" i="25"/>
  <c r="AK56" i="25"/>
  <c r="B1281" i="33"/>
  <c r="CN57" i="25"/>
  <c r="CO57" i="25"/>
  <c r="B1310" i="33"/>
  <c r="BL57" i="25"/>
  <c r="BM57" i="25"/>
  <c r="B1309" i="33"/>
  <c r="AJ57" i="25"/>
  <c r="AK57" i="25"/>
  <c r="B1308" i="33"/>
  <c r="CN58" i="25"/>
  <c r="CO58" i="25"/>
  <c r="B1337" i="33"/>
  <c r="BL58" i="25"/>
  <c r="BM58" i="25"/>
  <c r="B1336" i="33"/>
  <c r="AJ58" i="25"/>
  <c r="AK58" i="25"/>
  <c r="B1335" i="33"/>
  <c r="CN59" i="25"/>
  <c r="CO59" i="25"/>
  <c r="B1364" i="33"/>
  <c r="BL59" i="25"/>
  <c r="BM59" i="25"/>
  <c r="B1363" i="33"/>
  <c r="AJ59" i="25"/>
  <c r="AK59" i="25"/>
  <c r="B1362" i="33"/>
  <c r="CN60" i="25"/>
  <c r="CS3" i="25"/>
  <c r="CO60" i="25"/>
  <c r="B1391" i="33"/>
  <c r="BL60" i="25"/>
  <c r="BQ3" i="25"/>
  <c r="BM60" i="25"/>
  <c r="B1390" i="33"/>
  <c r="AJ60" i="25"/>
  <c r="AQ3" i="25"/>
  <c r="AK60" i="25"/>
  <c r="B1389" i="33"/>
  <c r="CN61" i="25"/>
  <c r="CU3" i="25"/>
  <c r="CO61" i="25"/>
  <c r="B1418" i="33"/>
  <c r="BL61" i="25"/>
  <c r="BS3" i="25"/>
  <c r="BM61" i="25"/>
  <c r="B1417" i="33"/>
  <c r="AJ61" i="25"/>
  <c r="AS3" i="25"/>
  <c r="AK61" i="25"/>
  <c r="B1416" i="33"/>
  <c r="CN62" i="25"/>
  <c r="CO62" i="25"/>
  <c r="B1445" i="33"/>
  <c r="BL62" i="25"/>
  <c r="BM62" i="25"/>
  <c r="B1444" i="33"/>
  <c r="AJ62" i="25"/>
  <c r="AU3" i="25"/>
  <c r="AK62" i="25"/>
  <c r="B1443" i="33"/>
  <c r="CN63" i="25"/>
  <c r="CY3" i="25"/>
  <c r="CO63" i="25"/>
  <c r="B1472" i="33"/>
  <c r="BL63" i="25"/>
  <c r="BW3" i="25"/>
  <c r="BM63" i="25"/>
  <c r="B1471" i="33"/>
  <c r="AJ63" i="25"/>
  <c r="AW3" i="25"/>
  <c r="AK63" i="25"/>
  <c r="B1470" i="33"/>
  <c r="CN64" i="25"/>
  <c r="DA3" i="25"/>
  <c r="CO64" i="25"/>
  <c r="B1499" i="33"/>
  <c r="BL64" i="25"/>
  <c r="BY3" i="25"/>
  <c r="BM64" i="25"/>
  <c r="B1498" i="33"/>
  <c r="AJ64" i="25"/>
  <c r="AY3" i="25"/>
  <c r="AK64" i="25"/>
  <c r="B1497" i="33"/>
  <c r="CN65" i="25"/>
  <c r="CO65" i="25"/>
  <c r="B1526" i="33"/>
  <c r="BL65" i="25"/>
  <c r="BM65" i="25"/>
  <c r="B1525" i="33"/>
  <c r="AJ65" i="25"/>
  <c r="AK65" i="25"/>
  <c r="B1524" i="33"/>
  <c r="CN66" i="25"/>
  <c r="CQ3" i="25"/>
  <c r="CO66" i="25"/>
  <c r="B1553" i="33"/>
  <c r="BL66" i="25"/>
  <c r="BO3" i="25"/>
  <c r="BM66" i="25"/>
  <c r="B1552" i="33"/>
  <c r="AJ66" i="25"/>
  <c r="AK66" i="25"/>
  <c r="B1551" i="33"/>
  <c r="CN67" i="25"/>
  <c r="CO67" i="25"/>
  <c r="B1580" i="33"/>
  <c r="BL67" i="25"/>
  <c r="BM67" i="25"/>
  <c r="B1579" i="33"/>
  <c r="AJ67" i="25"/>
  <c r="AO3" i="25"/>
  <c r="AK67" i="25"/>
  <c r="B1578" i="33"/>
  <c r="CN68" i="25"/>
  <c r="CO68" i="25"/>
  <c r="B1607" i="33"/>
  <c r="BL68" i="25"/>
  <c r="BM68" i="25"/>
  <c r="B1606" i="33"/>
  <c r="AJ68" i="25"/>
  <c r="AK68" i="25"/>
  <c r="B1605" i="33"/>
  <c r="CN69" i="25"/>
  <c r="CO69" i="25"/>
  <c r="B1634" i="33"/>
  <c r="BL69" i="25"/>
  <c r="BM69" i="25"/>
  <c r="B1633" i="33"/>
  <c r="AJ69" i="25"/>
  <c r="AK69" i="25"/>
  <c r="B1632" i="33"/>
  <c r="CN70" i="25"/>
  <c r="CO70" i="25"/>
  <c r="B1661" i="33"/>
  <c r="BL70" i="25"/>
  <c r="BM70" i="25"/>
  <c r="B1660" i="33"/>
  <c r="AJ70" i="25"/>
  <c r="AK70" i="25"/>
  <c r="B1659" i="33"/>
  <c r="CN71" i="25"/>
  <c r="CO71" i="25"/>
  <c r="B1688" i="33"/>
  <c r="BL71" i="25"/>
  <c r="BM71" i="25"/>
  <c r="B1687" i="33"/>
  <c r="AJ71" i="25"/>
  <c r="AK71" i="25"/>
  <c r="B1686" i="33"/>
  <c r="CN72" i="25"/>
  <c r="CO72" i="25"/>
  <c r="B1715" i="33"/>
  <c r="BL72" i="25"/>
  <c r="BM72" i="25"/>
  <c r="B1714" i="33"/>
  <c r="AJ72" i="25"/>
  <c r="AK72" i="25"/>
  <c r="B1713" i="33"/>
  <c r="CN73" i="25"/>
  <c r="CO73" i="25"/>
  <c r="B1742" i="33"/>
  <c r="BL73" i="25"/>
  <c r="BM73" i="25"/>
  <c r="B1741" i="33"/>
  <c r="AJ73" i="25"/>
  <c r="AK73" i="25"/>
  <c r="B1740" i="33"/>
  <c r="CN74" i="25"/>
  <c r="CO74" i="25"/>
  <c r="B1769" i="33"/>
  <c r="BL74" i="25"/>
  <c r="BM74" i="25"/>
  <c r="B1768" i="33"/>
  <c r="AJ74" i="25"/>
  <c r="AK74" i="25"/>
  <c r="B1767" i="33"/>
  <c r="CN75" i="25"/>
  <c r="CO75" i="25"/>
  <c r="B1796" i="33"/>
  <c r="BL75" i="25"/>
  <c r="BM75" i="25"/>
  <c r="B1795" i="33"/>
  <c r="AJ75" i="25"/>
  <c r="AK75" i="25"/>
  <c r="B1794" i="33"/>
  <c r="CN76" i="25"/>
  <c r="CO76" i="25"/>
  <c r="B1823" i="33"/>
  <c r="BL76" i="25"/>
  <c r="BM76" i="25"/>
  <c r="B1822" i="33"/>
  <c r="AJ76" i="25"/>
  <c r="AK76" i="25"/>
  <c r="B1821" i="33"/>
  <c r="CN77" i="25"/>
  <c r="CO77" i="25"/>
  <c r="B1850" i="33"/>
  <c r="BL77" i="25"/>
  <c r="BM77" i="25"/>
  <c r="B1849" i="33"/>
  <c r="AJ77" i="25"/>
  <c r="AK77" i="25"/>
  <c r="B1848" i="33"/>
  <c r="CN78" i="25"/>
  <c r="CO78" i="25"/>
  <c r="B1877" i="33"/>
  <c r="BL78" i="25"/>
  <c r="BM78" i="25"/>
  <c r="B1876" i="33"/>
  <c r="AJ78" i="25"/>
  <c r="AK78" i="25"/>
  <c r="B1875" i="33"/>
  <c r="CN79" i="25"/>
  <c r="CO79" i="25"/>
  <c r="B1904" i="33"/>
  <c r="BL79" i="25"/>
  <c r="BM79" i="25"/>
  <c r="B1903" i="33"/>
  <c r="AJ79" i="25"/>
  <c r="AK79" i="25"/>
  <c r="B1902" i="33"/>
  <c r="CN80" i="25"/>
  <c r="CO80" i="25"/>
  <c r="B1931" i="33"/>
  <c r="BL80" i="25"/>
  <c r="BM80" i="25"/>
  <c r="B1930" i="33"/>
  <c r="AJ80" i="25"/>
  <c r="AK80" i="25"/>
  <c r="B1929" i="33"/>
  <c r="CN81" i="25"/>
  <c r="CO81" i="25"/>
  <c r="B1958" i="33"/>
  <c r="BL81" i="25"/>
  <c r="BM81" i="25"/>
  <c r="B1957" i="33"/>
  <c r="AJ81" i="25"/>
  <c r="AK81" i="25"/>
  <c r="B1956" i="33"/>
  <c r="CN82" i="25"/>
  <c r="CO82" i="25"/>
  <c r="B1985" i="33"/>
  <c r="BL82" i="25"/>
  <c r="BM82" i="25"/>
  <c r="B1984" i="33"/>
  <c r="AJ82" i="25"/>
  <c r="AK82" i="25"/>
  <c r="B1983" i="33"/>
  <c r="CN83" i="25"/>
  <c r="CO83" i="25"/>
  <c r="B2012" i="33"/>
  <c r="BL83" i="25"/>
  <c r="BM83" i="25"/>
  <c r="B2011" i="33"/>
  <c r="AJ83" i="25"/>
  <c r="AK83" i="25"/>
  <c r="B2010" i="33"/>
  <c r="CN84" i="25"/>
  <c r="CO84" i="25"/>
  <c r="B2039" i="33"/>
  <c r="BL84" i="25"/>
  <c r="BM84" i="25"/>
  <c r="B2038" i="33"/>
  <c r="AJ84" i="25"/>
  <c r="AK84" i="25"/>
  <c r="B2037" i="33"/>
  <c r="CN85" i="25"/>
  <c r="CO85" i="25"/>
  <c r="B2066" i="33"/>
  <c r="BL85" i="25"/>
  <c r="BM85" i="25"/>
  <c r="B2065" i="33"/>
  <c r="AJ85" i="25"/>
  <c r="AK85" i="25"/>
  <c r="B2064" i="33"/>
  <c r="CN86" i="25"/>
  <c r="CO86" i="25"/>
  <c r="B2093" i="33"/>
  <c r="BL86" i="25"/>
  <c r="BM86" i="25"/>
  <c r="B2092" i="33"/>
  <c r="AJ86" i="25"/>
  <c r="AK86" i="25"/>
  <c r="B2091" i="33"/>
  <c r="CN87" i="25"/>
  <c r="CO87" i="25"/>
  <c r="B2120" i="33"/>
  <c r="BL87" i="25"/>
  <c r="BM87" i="25"/>
  <c r="B2119" i="33"/>
  <c r="AJ87" i="25"/>
  <c r="AK87" i="25"/>
  <c r="B2118" i="33"/>
  <c r="CN88" i="25"/>
  <c r="CO88" i="25"/>
  <c r="B2147" i="33"/>
  <c r="BL88" i="25"/>
  <c r="BM88" i="25"/>
  <c r="B2146" i="33"/>
  <c r="AJ88" i="25"/>
  <c r="AK88" i="25"/>
  <c r="B2145" i="33"/>
  <c r="CN89" i="25"/>
  <c r="CO89" i="25"/>
  <c r="B2174" i="33"/>
  <c r="BL89" i="25"/>
  <c r="BM89" i="25"/>
  <c r="B2173" i="33"/>
  <c r="AJ89" i="25"/>
  <c r="AK89" i="25"/>
  <c r="B2172" i="33"/>
  <c r="CN91" i="25"/>
  <c r="CO91" i="25"/>
  <c r="B2228" i="33"/>
  <c r="BL91" i="25"/>
  <c r="BM91" i="25"/>
  <c r="B2227" i="33"/>
  <c r="AJ91" i="25"/>
  <c r="AK91" i="25"/>
  <c r="B2226" i="33"/>
  <c r="CN92" i="25"/>
  <c r="CO92" i="25"/>
  <c r="B2255" i="33"/>
  <c r="BL92" i="25"/>
  <c r="BM92" i="25"/>
  <c r="B2254" i="33"/>
  <c r="AJ92" i="25"/>
  <c r="AK92" i="25"/>
  <c r="B2253" i="33"/>
  <c r="CN93" i="25"/>
  <c r="CO93" i="25"/>
  <c r="B2282" i="33"/>
  <c r="BL93" i="25"/>
  <c r="BM93" i="25"/>
  <c r="B2281" i="33"/>
  <c r="AJ93" i="25"/>
  <c r="AK93" i="25"/>
  <c r="B2280" i="33"/>
  <c r="CN94" i="25"/>
  <c r="CO94" i="25"/>
  <c r="B2309" i="33"/>
  <c r="BL94" i="25"/>
  <c r="BM94" i="25"/>
  <c r="B2308" i="33"/>
  <c r="AJ94" i="25"/>
  <c r="AK94" i="25"/>
  <c r="B2307" i="33"/>
  <c r="CN95" i="25"/>
  <c r="CO95" i="25"/>
  <c r="B2336" i="33"/>
  <c r="BL95" i="25"/>
  <c r="BM95" i="25"/>
  <c r="B2335" i="33"/>
  <c r="AJ95" i="25"/>
  <c r="AK95" i="25"/>
  <c r="B2334" i="33"/>
  <c r="CN96" i="25"/>
  <c r="CO96" i="25"/>
  <c r="B2363" i="33"/>
  <c r="BL96" i="25"/>
  <c r="BM96" i="25"/>
  <c r="B2362" i="33"/>
  <c r="AJ96" i="25"/>
  <c r="AK96" i="25"/>
  <c r="B2361" i="33"/>
  <c r="CN97" i="25"/>
  <c r="CO97" i="25"/>
  <c r="B2390" i="33"/>
  <c r="BL97" i="25"/>
  <c r="BM97" i="25"/>
  <c r="B2389" i="33"/>
  <c r="AJ97" i="25"/>
  <c r="AK97" i="25"/>
  <c r="B2388" i="33"/>
  <c r="CN98" i="25"/>
  <c r="CO98" i="25"/>
  <c r="B2417" i="33"/>
  <c r="BL98" i="25"/>
  <c r="BM98" i="25"/>
  <c r="B2416" i="33"/>
  <c r="AJ98" i="25"/>
  <c r="AK98" i="25"/>
  <c r="B2415" i="33"/>
  <c r="CN99" i="25"/>
  <c r="CO99" i="25"/>
  <c r="B2444" i="33"/>
  <c r="BL99" i="25"/>
  <c r="BM99" i="25"/>
  <c r="B2443" i="33"/>
  <c r="AJ99" i="25"/>
  <c r="AK99" i="25"/>
  <c r="B2442" i="33"/>
  <c r="CN100" i="25"/>
  <c r="CO100" i="25"/>
  <c r="B2471" i="33"/>
  <c r="BL100" i="25"/>
  <c r="BM100" i="25"/>
  <c r="B2470" i="33"/>
  <c r="AJ100" i="25"/>
  <c r="AK100" i="25"/>
  <c r="B2469" i="33"/>
  <c r="CN101" i="25"/>
  <c r="CO101" i="25"/>
  <c r="B2498" i="33"/>
  <c r="BL101" i="25"/>
  <c r="BM101" i="25"/>
  <c r="B2497" i="33"/>
  <c r="AJ101" i="25"/>
  <c r="AK101" i="25"/>
  <c r="B2496" i="33"/>
  <c r="CN102" i="25"/>
  <c r="CO102" i="25"/>
  <c r="B2525" i="33"/>
  <c r="BL102" i="25"/>
  <c r="BM102" i="25"/>
  <c r="B2524" i="33"/>
  <c r="AJ102" i="25"/>
  <c r="AK102" i="25"/>
  <c r="B2523" i="33"/>
  <c r="CN103" i="25"/>
  <c r="CO103" i="25"/>
  <c r="B2552" i="33"/>
  <c r="BL103" i="25"/>
  <c r="BM103" i="25"/>
  <c r="B2551" i="33"/>
  <c r="AJ103" i="25"/>
  <c r="AK103" i="25"/>
  <c r="B2550" i="33"/>
  <c r="CN104" i="25"/>
  <c r="CO104" i="25"/>
  <c r="B2579" i="33"/>
  <c r="BL104" i="25"/>
  <c r="BM104" i="25"/>
  <c r="B2578" i="33"/>
  <c r="AJ104" i="25"/>
  <c r="AK104" i="25"/>
  <c r="B2577" i="33"/>
  <c r="CN105" i="25"/>
  <c r="CO105" i="25"/>
  <c r="B2606" i="33"/>
  <c r="BL105" i="25"/>
  <c r="BM105" i="25"/>
  <c r="B2605" i="33"/>
  <c r="AJ105" i="25"/>
  <c r="AK105" i="25"/>
  <c r="B2604" i="33"/>
  <c r="CN106" i="25"/>
  <c r="CO106" i="25"/>
  <c r="B2633" i="33"/>
  <c r="BL106" i="25"/>
  <c r="BM106" i="25"/>
  <c r="B2632" i="33"/>
  <c r="AJ106" i="25"/>
  <c r="AK106" i="25"/>
  <c r="B2631" i="33"/>
  <c r="CN107" i="25"/>
  <c r="CO107" i="25"/>
  <c r="B2660" i="33"/>
  <c r="BL107" i="25"/>
  <c r="BM107" i="25"/>
  <c r="B2659" i="33"/>
  <c r="AJ107" i="25"/>
  <c r="AK107" i="25"/>
  <c r="B2658" i="33"/>
  <c r="CN108" i="25"/>
  <c r="CO108" i="25"/>
  <c r="B2687" i="33"/>
  <c r="BL108" i="25"/>
  <c r="BM108" i="25"/>
  <c r="B2686" i="33"/>
  <c r="AJ108" i="25"/>
  <c r="AK108" i="25"/>
  <c r="B2685" i="33"/>
  <c r="CN13" i="25"/>
  <c r="DC3" i="25"/>
  <c r="CO13" i="25"/>
  <c r="B122" i="33"/>
  <c r="BL13" i="25"/>
  <c r="BM13" i="25"/>
  <c r="B121" i="33"/>
  <c r="AJ13" i="25"/>
  <c r="AK13" i="25"/>
  <c r="B120" i="33"/>
  <c r="CN12" i="25"/>
  <c r="CO12" i="25"/>
  <c r="B95" i="33"/>
  <c r="BL12" i="25"/>
  <c r="CA3" i="25"/>
  <c r="BM12" i="25"/>
  <c r="B94" i="33"/>
  <c r="AJ12" i="25"/>
  <c r="AK12" i="25"/>
  <c r="B93" i="33"/>
  <c r="CN11" i="25"/>
  <c r="CO11" i="25"/>
  <c r="B68" i="33"/>
  <c r="BL11" i="25"/>
  <c r="BM11" i="25"/>
  <c r="B67" i="33"/>
  <c r="AJ11" i="25"/>
  <c r="AK11" i="25"/>
  <c r="B66" i="33"/>
  <c r="BL10" i="25"/>
  <c r="BM10" i="25"/>
  <c r="B40" i="33"/>
  <c r="AJ10" i="25"/>
  <c r="AK10" i="25"/>
  <c r="B39" i="33"/>
  <c r="CN9" i="25"/>
  <c r="CO9" i="25"/>
  <c r="B14" i="33"/>
  <c r="BL9" i="25"/>
  <c r="BM9" i="25"/>
  <c r="B13" i="33"/>
  <c r="AJ9" i="25"/>
  <c r="AK9" i="25"/>
  <c r="B12" i="33"/>
  <c r="CZ13" i="25"/>
  <c r="CU13" i="25"/>
  <c r="DC13" i="25"/>
  <c r="E15" i="25"/>
  <c r="CP15" i="25"/>
  <c r="CQ15" i="25"/>
  <c r="CR15" i="25"/>
  <c r="CS15" i="25"/>
  <c r="CT15" i="25"/>
  <c r="CW15" i="25"/>
  <c r="CY15" i="25"/>
  <c r="DB15" i="25"/>
  <c r="CU15" i="25"/>
  <c r="CZ15" i="25"/>
  <c r="CP7" i="25"/>
  <c r="CQ7" i="25"/>
  <c r="CR7" i="25"/>
  <c r="CS7" i="25"/>
  <c r="CT7" i="25"/>
  <c r="CW7" i="25"/>
  <c r="CY7" i="25"/>
  <c r="DB7" i="25"/>
  <c r="DE15" i="25"/>
  <c r="DI15" i="25"/>
  <c r="E16" i="25"/>
  <c r="CP16" i="25"/>
  <c r="CQ16" i="25"/>
  <c r="CR16" i="25"/>
  <c r="CS16" i="25"/>
  <c r="CT16" i="25"/>
  <c r="CW16" i="25"/>
  <c r="CY16" i="25"/>
  <c r="DB16" i="25"/>
  <c r="CU16" i="25"/>
  <c r="CZ16" i="25"/>
  <c r="DE16" i="25"/>
  <c r="DI16" i="25"/>
  <c r="E17" i="25"/>
  <c r="CP17" i="25"/>
  <c r="CQ17" i="25"/>
  <c r="CR17" i="25"/>
  <c r="CS17" i="25"/>
  <c r="CT17" i="25"/>
  <c r="CW17" i="25"/>
  <c r="CY17" i="25"/>
  <c r="DB17" i="25"/>
  <c r="CU17" i="25"/>
  <c r="CZ17" i="25"/>
  <c r="DE17" i="25"/>
  <c r="DI17" i="25"/>
  <c r="E18" i="25"/>
  <c r="CP18" i="25"/>
  <c r="CQ18" i="25"/>
  <c r="CR18" i="25"/>
  <c r="CS18" i="25"/>
  <c r="CT18" i="25"/>
  <c r="CW18" i="25"/>
  <c r="CY18" i="25"/>
  <c r="DB18" i="25"/>
  <c r="CU18" i="25"/>
  <c r="CZ18" i="25"/>
  <c r="DE18" i="25"/>
  <c r="DI18" i="25"/>
  <c r="E19" i="25"/>
  <c r="CP19" i="25"/>
  <c r="CQ19" i="25"/>
  <c r="CR19" i="25"/>
  <c r="CS19" i="25"/>
  <c r="CT19" i="25"/>
  <c r="CW19" i="25"/>
  <c r="CY19" i="25"/>
  <c r="DB19" i="25"/>
  <c r="CU19" i="25"/>
  <c r="CZ19" i="25"/>
  <c r="DE19" i="25"/>
  <c r="DI19" i="25"/>
  <c r="E20" i="25"/>
  <c r="CP20" i="25"/>
  <c r="CQ20" i="25"/>
  <c r="CR20" i="25"/>
  <c r="CS20" i="25"/>
  <c r="CT20" i="25"/>
  <c r="CW20" i="25"/>
  <c r="CY20" i="25"/>
  <c r="DB20" i="25"/>
  <c r="CU20" i="25"/>
  <c r="CZ20" i="25"/>
  <c r="DE20" i="25"/>
  <c r="DI20" i="25"/>
  <c r="E21" i="25"/>
  <c r="CP21" i="25"/>
  <c r="CQ21" i="25"/>
  <c r="CR21" i="25"/>
  <c r="CS21" i="25"/>
  <c r="CT21" i="25"/>
  <c r="CW21" i="25"/>
  <c r="CY21" i="25"/>
  <c r="DB21" i="25"/>
  <c r="CU21" i="25"/>
  <c r="CZ21" i="25"/>
  <c r="DE21" i="25"/>
  <c r="DI21" i="25"/>
  <c r="E22" i="25"/>
  <c r="CP22" i="25"/>
  <c r="CQ22" i="25"/>
  <c r="CR22" i="25"/>
  <c r="CS22" i="25"/>
  <c r="CT22" i="25"/>
  <c r="CW22" i="25"/>
  <c r="CY22" i="25"/>
  <c r="DB22" i="25"/>
  <c r="CU22" i="25"/>
  <c r="CZ22" i="25"/>
  <c r="DE22" i="25"/>
  <c r="DI22" i="25"/>
  <c r="E23" i="25"/>
  <c r="CP23" i="25"/>
  <c r="CQ23" i="25"/>
  <c r="CR23" i="25"/>
  <c r="CS23" i="25"/>
  <c r="CT23" i="25"/>
  <c r="CW23" i="25"/>
  <c r="CY23" i="25"/>
  <c r="DB23" i="25"/>
  <c r="CU23" i="25"/>
  <c r="CZ23" i="25"/>
  <c r="DE23" i="25"/>
  <c r="DI23" i="25"/>
  <c r="E24" i="25"/>
  <c r="CP24" i="25"/>
  <c r="CQ24" i="25"/>
  <c r="CR24" i="25"/>
  <c r="CS24" i="25"/>
  <c r="CT24" i="25"/>
  <c r="CW24" i="25"/>
  <c r="CY24" i="25"/>
  <c r="DB24" i="25"/>
  <c r="CU24" i="25"/>
  <c r="CZ24" i="25"/>
  <c r="DE24" i="25"/>
  <c r="DI24" i="25"/>
  <c r="E25" i="25"/>
  <c r="CP25" i="25"/>
  <c r="CQ25" i="25"/>
  <c r="CR25" i="25"/>
  <c r="CS25" i="25"/>
  <c r="CT25" i="25"/>
  <c r="CW25" i="25"/>
  <c r="CY25" i="25"/>
  <c r="DB25" i="25"/>
  <c r="CU25" i="25"/>
  <c r="CZ25" i="25"/>
  <c r="DE25" i="25"/>
  <c r="DI25" i="25"/>
  <c r="E26" i="25"/>
  <c r="CP26" i="25"/>
  <c r="CQ26" i="25"/>
  <c r="CR26" i="25"/>
  <c r="CS26" i="25"/>
  <c r="CT26" i="25"/>
  <c r="CW26" i="25"/>
  <c r="CY26" i="25"/>
  <c r="DB26" i="25"/>
  <c r="CU26" i="25"/>
  <c r="CZ26" i="25"/>
  <c r="DE26" i="25"/>
  <c r="DI26" i="25"/>
  <c r="E27" i="25"/>
  <c r="CP27" i="25"/>
  <c r="CQ27" i="25"/>
  <c r="CR27" i="25"/>
  <c r="CS27" i="25"/>
  <c r="CT27" i="25"/>
  <c r="CW27" i="25"/>
  <c r="CY27" i="25"/>
  <c r="DB27" i="25"/>
  <c r="CU27" i="25"/>
  <c r="CZ27" i="25"/>
  <c r="DE27" i="25"/>
  <c r="DI27" i="25"/>
  <c r="E28" i="25"/>
  <c r="CP28" i="25"/>
  <c r="CQ28" i="25"/>
  <c r="CR28" i="25"/>
  <c r="CS28" i="25"/>
  <c r="CT28" i="25"/>
  <c r="CW28" i="25"/>
  <c r="CY28" i="25"/>
  <c r="DB28" i="25"/>
  <c r="CU28" i="25"/>
  <c r="CZ28" i="25"/>
  <c r="DE28" i="25"/>
  <c r="DI28" i="25"/>
  <c r="E29" i="25"/>
  <c r="CP29" i="25"/>
  <c r="CQ29" i="25"/>
  <c r="CR29" i="25"/>
  <c r="CS29" i="25"/>
  <c r="CT29" i="25"/>
  <c r="CW29" i="25"/>
  <c r="CY29" i="25"/>
  <c r="DB29" i="25"/>
  <c r="CU29" i="25"/>
  <c r="CZ29" i="25"/>
  <c r="DE29" i="25"/>
  <c r="DI29" i="25"/>
  <c r="E30" i="25"/>
  <c r="CP30" i="25"/>
  <c r="CQ30" i="25"/>
  <c r="CR30" i="25"/>
  <c r="CS30" i="25"/>
  <c r="CT30" i="25"/>
  <c r="CW30" i="25"/>
  <c r="CY30" i="25"/>
  <c r="DB30" i="25"/>
  <c r="CU30" i="25"/>
  <c r="CZ30" i="25"/>
  <c r="DE30" i="25"/>
  <c r="DI30" i="25"/>
  <c r="E31" i="25"/>
  <c r="CP31" i="25"/>
  <c r="CQ31" i="25"/>
  <c r="CR31" i="25"/>
  <c r="CS31" i="25"/>
  <c r="CT31" i="25"/>
  <c r="CW31" i="25"/>
  <c r="CY31" i="25"/>
  <c r="DB31" i="25"/>
  <c r="CU31" i="25"/>
  <c r="CZ31" i="25"/>
  <c r="DE31" i="25"/>
  <c r="DI31" i="25"/>
  <c r="E32" i="25"/>
  <c r="CP32" i="25"/>
  <c r="CQ32" i="25"/>
  <c r="CR32" i="25"/>
  <c r="CS32" i="25"/>
  <c r="CT32" i="25"/>
  <c r="CW32" i="25"/>
  <c r="CY32" i="25"/>
  <c r="DB32" i="25"/>
  <c r="CU32" i="25"/>
  <c r="CZ32" i="25"/>
  <c r="DE32" i="25"/>
  <c r="DI32" i="25"/>
  <c r="E33" i="25"/>
  <c r="CP33" i="25"/>
  <c r="CQ33" i="25"/>
  <c r="CR33" i="25"/>
  <c r="CS33" i="25"/>
  <c r="CT33" i="25"/>
  <c r="CW33" i="25"/>
  <c r="CY33" i="25"/>
  <c r="DB33" i="25"/>
  <c r="CU33" i="25"/>
  <c r="CZ33" i="25"/>
  <c r="DE33" i="25"/>
  <c r="DI33" i="25"/>
  <c r="E34" i="25"/>
  <c r="CP34" i="25"/>
  <c r="CQ34" i="25"/>
  <c r="CR34" i="25"/>
  <c r="CS34" i="25"/>
  <c r="CT34" i="25"/>
  <c r="CW34" i="25"/>
  <c r="CY34" i="25"/>
  <c r="DB34" i="25"/>
  <c r="CU34" i="25"/>
  <c r="CZ34" i="25"/>
  <c r="DE34" i="25"/>
  <c r="DI34" i="25"/>
  <c r="E35" i="25"/>
  <c r="CP35" i="25"/>
  <c r="CQ35" i="25"/>
  <c r="CR35" i="25"/>
  <c r="CS35" i="25"/>
  <c r="CT35" i="25"/>
  <c r="CW35" i="25"/>
  <c r="CY35" i="25"/>
  <c r="DB35" i="25"/>
  <c r="CU35" i="25"/>
  <c r="CZ35" i="25"/>
  <c r="DE35" i="25"/>
  <c r="DI35" i="25"/>
  <c r="E36" i="25"/>
  <c r="CP36" i="25"/>
  <c r="CQ36" i="25"/>
  <c r="CR36" i="25"/>
  <c r="CS36" i="25"/>
  <c r="CT36" i="25"/>
  <c r="CW36" i="25"/>
  <c r="CY36" i="25"/>
  <c r="DB36" i="25"/>
  <c r="CU36" i="25"/>
  <c r="CZ36" i="25"/>
  <c r="DE36" i="25"/>
  <c r="DI36" i="25"/>
  <c r="E37" i="25"/>
  <c r="CP37" i="25"/>
  <c r="CQ37" i="25"/>
  <c r="CR37" i="25"/>
  <c r="CS37" i="25"/>
  <c r="CT37" i="25"/>
  <c r="CW37" i="25"/>
  <c r="CY37" i="25"/>
  <c r="DB37" i="25"/>
  <c r="CU37" i="25"/>
  <c r="CZ37" i="25"/>
  <c r="DE37" i="25"/>
  <c r="DI37" i="25"/>
  <c r="E38" i="25"/>
  <c r="CP38" i="25"/>
  <c r="CQ38" i="25"/>
  <c r="CR38" i="25"/>
  <c r="CS38" i="25"/>
  <c r="CT38" i="25"/>
  <c r="CW38" i="25"/>
  <c r="CY38" i="25"/>
  <c r="DB38" i="25"/>
  <c r="CU38" i="25"/>
  <c r="CZ38" i="25"/>
  <c r="DE38" i="25"/>
  <c r="DI38" i="25"/>
  <c r="E39" i="25"/>
  <c r="CP39" i="25"/>
  <c r="CQ39" i="25"/>
  <c r="CR39" i="25"/>
  <c r="CS39" i="25"/>
  <c r="CT39" i="25"/>
  <c r="CW39" i="25"/>
  <c r="CY39" i="25"/>
  <c r="DB39" i="25"/>
  <c r="CU39" i="25"/>
  <c r="CZ39" i="25"/>
  <c r="DE39" i="25"/>
  <c r="DI39" i="25"/>
  <c r="E40" i="25"/>
  <c r="CP40" i="25"/>
  <c r="CQ40" i="25"/>
  <c r="CR40" i="25"/>
  <c r="CS40" i="25"/>
  <c r="CT40" i="25"/>
  <c r="CW40" i="25"/>
  <c r="CY40" i="25"/>
  <c r="DB40" i="25"/>
  <c r="CU40" i="25"/>
  <c r="CZ40" i="25"/>
  <c r="DE40" i="25"/>
  <c r="DI40" i="25"/>
  <c r="E41" i="25"/>
  <c r="CP41" i="25"/>
  <c r="CQ41" i="25"/>
  <c r="CR41" i="25"/>
  <c r="CS41" i="25"/>
  <c r="CT41" i="25"/>
  <c r="CW41" i="25"/>
  <c r="CY41" i="25"/>
  <c r="DB41" i="25"/>
  <c r="CU41" i="25"/>
  <c r="CZ41" i="25"/>
  <c r="DE41" i="25"/>
  <c r="DI41" i="25"/>
  <c r="E42" i="25"/>
  <c r="CP42" i="25"/>
  <c r="CQ42" i="25"/>
  <c r="CR42" i="25"/>
  <c r="CS42" i="25"/>
  <c r="CT42" i="25"/>
  <c r="CW42" i="25"/>
  <c r="CY42" i="25"/>
  <c r="DB42" i="25"/>
  <c r="CU42" i="25"/>
  <c r="CZ42" i="25"/>
  <c r="DE42" i="25"/>
  <c r="DI42" i="25"/>
  <c r="E43" i="25"/>
  <c r="CP43" i="25"/>
  <c r="CQ43" i="25"/>
  <c r="CR43" i="25"/>
  <c r="CS43" i="25"/>
  <c r="CT43" i="25"/>
  <c r="CW43" i="25"/>
  <c r="CY43" i="25"/>
  <c r="DB43" i="25"/>
  <c r="CU43" i="25"/>
  <c r="CZ43" i="25"/>
  <c r="DE43" i="25"/>
  <c r="DI43" i="25"/>
  <c r="E44" i="25"/>
  <c r="CP44" i="25"/>
  <c r="CQ44" i="25"/>
  <c r="CR44" i="25"/>
  <c r="CS44" i="25"/>
  <c r="CT44" i="25"/>
  <c r="CW44" i="25"/>
  <c r="CY44" i="25"/>
  <c r="DB44" i="25"/>
  <c r="CU44" i="25"/>
  <c r="CZ44" i="25"/>
  <c r="DE44" i="25"/>
  <c r="DI44" i="25"/>
  <c r="E45" i="25"/>
  <c r="CP45" i="25"/>
  <c r="CQ45" i="25"/>
  <c r="CR45" i="25"/>
  <c r="CS45" i="25"/>
  <c r="CT45" i="25"/>
  <c r="CW45" i="25"/>
  <c r="CY45" i="25"/>
  <c r="DB45" i="25"/>
  <c r="CU45" i="25"/>
  <c r="CZ45" i="25"/>
  <c r="DE45" i="25"/>
  <c r="DI45" i="25"/>
  <c r="E46" i="25"/>
  <c r="CP46" i="25"/>
  <c r="CQ46" i="25"/>
  <c r="CR46" i="25"/>
  <c r="CS46" i="25"/>
  <c r="CT46" i="25"/>
  <c r="CW46" i="25"/>
  <c r="CY46" i="25"/>
  <c r="DB46" i="25"/>
  <c r="CU46" i="25"/>
  <c r="CZ46" i="25"/>
  <c r="DE46" i="25"/>
  <c r="DI46" i="25"/>
  <c r="E47" i="25"/>
  <c r="CP47" i="25"/>
  <c r="CQ47" i="25"/>
  <c r="CR47" i="25"/>
  <c r="CS47" i="25"/>
  <c r="CT47" i="25"/>
  <c r="CW47" i="25"/>
  <c r="CY47" i="25"/>
  <c r="DB47" i="25"/>
  <c r="CU47" i="25"/>
  <c r="CZ47" i="25"/>
  <c r="DE47" i="25"/>
  <c r="DI47" i="25"/>
  <c r="E48" i="25"/>
  <c r="CP48" i="25"/>
  <c r="CQ48" i="25"/>
  <c r="CR48" i="25"/>
  <c r="CS48" i="25"/>
  <c r="CT48" i="25"/>
  <c r="CW48" i="25"/>
  <c r="CY48" i="25"/>
  <c r="DB48" i="25"/>
  <c r="CU48" i="25"/>
  <c r="CZ48" i="25"/>
  <c r="DE48" i="25"/>
  <c r="DI48" i="25"/>
  <c r="E49" i="25"/>
  <c r="CP49" i="25"/>
  <c r="CQ49" i="25"/>
  <c r="CR49" i="25"/>
  <c r="CS49" i="25"/>
  <c r="CT49" i="25"/>
  <c r="CW49" i="25"/>
  <c r="CY49" i="25"/>
  <c r="DB49" i="25"/>
  <c r="CU49" i="25"/>
  <c r="CZ49" i="25"/>
  <c r="DE49" i="25"/>
  <c r="DI49" i="25"/>
  <c r="E50" i="25"/>
  <c r="CP50" i="25"/>
  <c r="CQ50" i="25"/>
  <c r="CR50" i="25"/>
  <c r="CS50" i="25"/>
  <c r="CT50" i="25"/>
  <c r="CW50" i="25"/>
  <c r="CY50" i="25"/>
  <c r="DB50" i="25"/>
  <c r="CU50" i="25"/>
  <c r="CZ50" i="25"/>
  <c r="DE50" i="25"/>
  <c r="DI50" i="25"/>
  <c r="E51" i="25"/>
  <c r="CP51" i="25"/>
  <c r="CQ51" i="25"/>
  <c r="CR51" i="25"/>
  <c r="CS51" i="25"/>
  <c r="CT51" i="25"/>
  <c r="CW51" i="25"/>
  <c r="CY51" i="25"/>
  <c r="DB51" i="25"/>
  <c r="CU51" i="25"/>
  <c r="CZ51" i="25"/>
  <c r="DE51" i="25"/>
  <c r="DI51" i="25"/>
  <c r="E52" i="25"/>
  <c r="CP52" i="25"/>
  <c r="CQ52" i="25"/>
  <c r="CR52" i="25"/>
  <c r="CS52" i="25"/>
  <c r="CT52" i="25"/>
  <c r="CW52" i="25"/>
  <c r="CY52" i="25"/>
  <c r="DB52" i="25"/>
  <c r="CU52" i="25"/>
  <c r="CZ52" i="25"/>
  <c r="DE52" i="25"/>
  <c r="DI52" i="25"/>
  <c r="E53" i="25"/>
  <c r="CP53" i="25"/>
  <c r="CQ53" i="25"/>
  <c r="CR53" i="25"/>
  <c r="CS53" i="25"/>
  <c r="CT53" i="25"/>
  <c r="CW53" i="25"/>
  <c r="CY53" i="25"/>
  <c r="DB53" i="25"/>
  <c r="CU53" i="25"/>
  <c r="CZ53" i="25"/>
  <c r="DE53" i="25"/>
  <c r="DI53" i="25"/>
  <c r="E54" i="25"/>
  <c r="CP54" i="25"/>
  <c r="CQ54" i="25"/>
  <c r="CR54" i="25"/>
  <c r="CS54" i="25"/>
  <c r="CT54" i="25"/>
  <c r="CW54" i="25"/>
  <c r="CY54" i="25"/>
  <c r="DB54" i="25"/>
  <c r="CU54" i="25"/>
  <c r="CZ54" i="25"/>
  <c r="DE54" i="25"/>
  <c r="DI54" i="25"/>
  <c r="E55" i="25"/>
  <c r="CP55" i="25"/>
  <c r="CQ55" i="25"/>
  <c r="CR55" i="25"/>
  <c r="CS55" i="25"/>
  <c r="CT55" i="25"/>
  <c r="CW55" i="25"/>
  <c r="CY55" i="25"/>
  <c r="DB55" i="25"/>
  <c r="CU55" i="25"/>
  <c r="CZ55" i="25"/>
  <c r="DE55" i="25"/>
  <c r="DI55" i="25"/>
  <c r="E56" i="25"/>
  <c r="CP56" i="25"/>
  <c r="CQ56" i="25"/>
  <c r="CR56" i="25"/>
  <c r="CS56" i="25"/>
  <c r="CT56" i="25"/>
  <c r="CW56" i="25"/>
  <c r="CY56" i="25"/>
  <c r="DB56" i="25"/>
  <c r="CU56" i="25"/>
  <c r="CZ56" i="25"/>
  <c r="DE56" i="25"/>
  <c r="DI56" i="25"/>
  <c r="E57" i="25"/>
  <c r="CP57" i="25"/>
  <c r="CQ57" i="25"/>
  <c r="CR57" i="25"/>
  <c r="CS57" i="25"/>
  <c r="CT57" i="25"/>
  <c r="CW57" i="25"/>
  <c r="CY57" i="25"/>
  <c r="DB57" i="25"/>
  <c r="DI57" i="25"/>
  <c r="E58" i="25"/>
  <c r="CP58" i="25"/>
  <c r="CQ58" i="25"/>
  <c r="CR58" i="25"/>
  <c r="CS58" i="25"/>
  <c r="CT58" i="25"/>
  <c r="CW58" i="25"/>
  <c r="CY58" i="25"/>
  <c r="DB58" i="25"/>
  <c r="CU58" i="25"/>
  <c r="CZ58" i="25"/>
  <c r="DE58" i="25"/>
  <c r="DI58" i="25"/>
  <c r="E59" i="25"/>
  <c r="CP59" i="25"/>
  <c r="CQ59" i="25"/>
  <c r="CR59" i="25"/>
  <c r="CS59" i="25"/>
  <c r="CT59" i="25"/>
  <c r="CW59" i="25"/>
  <c r="CY59" i="25"/>
  <c r="DB59" i="25"/>
  <c r="CU59" i="25"/>
  <c r="CZ59" i="25"/>
  <c r="DE59" i="25"/>
  <c r="DI59" i="25"/>
  <c r="E60" i="25"/>
  <c r="CP60" i="25"/>
  <c r="CQ60" i="25"/>
  <c r="CR60" i="25"/>
  <c r="CS60" i="25"/>
  <c r="CT60" i="25"/>
  <c r="CW60" i="25"/>
  <c r="CY60" i="25"/>
  <c r="DB60" i="25"/>
  <c r="DI60" i="25"/>
  <c r="E61" i="25"/>
  <c r="CP61" i="25"/>
  <c r="CQ61" i="25"/>
  <c r="CR61" i="25"/>
  <c r="CS61" i="25"/>
  <c r="CT61" i="25"/>
  <c r="CW61" i="25"/>
  <c r="CY61" i="25"/>
  <c r="DB61" i="25"/>
  <c r="DI61" i="25"/>
  <c r="E62" i="25"/>
  <c r="CP62" i="25"/>
  <c r="CQ62" i="25"/>
  <c r="CR62" i="25"/>
  <c r="CS62" i="25"/>
  <c r="CT62" i="25"/>
  <c r="CW62" i="25"/>
  <c r="CY62" i="25"/>
  <c r="DB62" i="25"/>
  <c r="DI62" i="25"/>
  <c r="E63" i="25"/>
  <c r="CP63" i="25"/>
  <c r="CQ63" i="25"/>
  <c r="CR63" i="25"/>
  <c r="CS63" i="25"/>
  <c r="CT63" i="25"/>
  <c r="CW63" i="25"/>
  <c r="CY63" i="25"/>
  <c r="DB63" i="25"/>
  <c r="DI63" i="25"/>
  <c r="E64" i="25"/>
  <c r="CP64" i="25"/>
  <c r="CQ64" i="25"/>
  <c r="CR64" i="25"/>
  <c r="CS64" i="25"/>
  <c r="CT64" i="25"/>
  <c r="CW64" i="25"/>
  <c r="CY64" i="25"/>
  <c r="DB64" i="25"/>
  <c r="DI64" i="25"/>
  <c r="E65" i="25"/>
  <c r="CP65" i="25"/>
  <c r="CQ65" i="25"/>
  <c r="CR65" i="25"/>
  <c r="CS65" i="25"/>
  <c r="CT65" i="25"/>
  <c r="CW65" i="25"/>
  <c r="CY65" i="25"/>
  <c r="DB65" i="25"/>
  <c r="DI65" i="25"/>
  <c r="E66" i="25"/>
  <c r="CP66" i="25"/>
  <c r="CQ66" i="25"/>
  <c r="CR66" i="25"/>
  <c r="CS66" i="25"/>
  <c r="CT66" i="25"/>
  <c r="CW66" i="25"/>
  <c r="CY66" i="25"/>
  <c r="DB66" i="25"/>
  <c r="DI66" i="25"/>
  <c r="E67" i="25"/>
  <c r="CP67" i="25"/>
  <c r="CQ67" i="25"/>
  <c r="CR67" i="25"/>
  <c r="CS67" i="25"/>
  <c r="CT67" i="25"/>
  <c r="CW67" i="25"/>
  <c r="CY67" i="25"/>
  <c r="DB67" i="25"/>
  <c r="DI67" i="25"/>
  <c r="E68" i="25"/>
  <c r="CP68" i="25"/>
  <c r="CQ68" i="25"/>
  <c r="CR68" i="25"/>
  <c r="CS68" i="25"/>
  <c r="CT68" i="25"/>
  <c r="CW68" i="25"/>
  <c r="CY68" i="25"/>
  <c r="DB68" i="25"/>
  <c r="DI68" i="25"/>
  <c r="E69" i="25"/>
  <c r="CP69" i="25"/>
  <c r="CQ69" i="25"/>
  <c r="CR69" i="25"/>
  <c r="CS69" i="25"/>
  <c r="CT69" i="25"/>
  <c r="CW69" i="25"/>
  <c r="CY69" i="25"/>
  <c r="DB69" i="25"/>
  <c r="DI69" i="25"/>
  <c r="E70" i="25"/>
  <c r="CP70" i="25"/>
  <c r="CQ70" i="25"/>
  <c r="CR70" i="25"/>
  <c r="CS70" i="25"/>
  <c r="CT70" i="25"/>
  <c r="CW70" i="25"/>
  <c r="CY70" i="25"/>
  <c r="DB70" i="25"/>
  <c r="DI70" i="25"/>
  <c r="E71" i="25"/>
  <c r="CP71" i="25"/>
  <c r="CQ71" i="25"/>
  <c r="CR71" i="25"/>
  <c r="CS71" i="25"/>
  <c r="CT71" i="25"/>
  <c r="CW71" i="25"/>
  <c r="CY71" i="25"/>
  <c r="DB71" i="25"/>
  <c r="DI71" i="25"/>
  <c r="E72" i="25"/>
  <c r="CP72" i="25"/>
  <c r="CQ72" i="25"/>
  <c r="CR72" i="25"/>
  <c r="CS72" i="25"/>
  <c r="CT72" i="25"/>
  <c r="CW72" i="25"/>
  <c r="CY72" i="25"/>
  <c r="DB72" i="25"/>
  <c r="DI72" i="25"/>
  <c r="E73" i="25"/>
  <c r="CP73" i="25"/>
  <c r="CQ73" i="25"/>
  <c r="CR73" i="25"/>
  <c r="CS73" i="25"/>
  <c r="CT73" i="25"/>
  <c r="CW73" i="25"/>
  <c r="CY73" i="25"/>
  <c r="DB73" i="25"/>
  <c r="DI73" i="25"/>
  <c r="E74" i="25"/>
  <c r="CP74" i="25"/>
  <c r="CQ74" i="25"/>
  <c r="CR74" i="25"/>
  <c r="CS74" i="25"/>
  <c r="CT74" i="25"/>
  <c r="CW74" i="25"/>
  <c r="CY74" i="25"/>
  <c r="DB74" i="25"/>
  <c r="DI74" i="25"/>
  <c r="E75" i="25"/>
  <c r="CP75" i="25"/>
  <c r="CQ75" i="25"/>
  <c r="CR75" i="25"/>
  <c r="CS75" i="25"/>
  <c r="CT75" i="25"/>
  <c r="CW75" i="25"/>
  <c r="CY75" i="25"/>
  <c r="DB75" i="25"/>
  <c r="DI75" i="25"/>
  <c r="E76" i="25"/>
  <c r="CP76" i="25"/>
  <c r="CQ76" i="25"/>
  <c r="CR76" i="25"/>
  <c r="CS76" i="25"/>
  <c r="CT76" i="25"/>
  <c r="CW76" i="25"/>
  <c r="CY76" i="25"/>
  <c r="DB76" i="25"/>
  <c r="DI76" i="25"/>
  <c r="E77" i="25"/>
  <c r="CP77" i="25"/>
  <c r="CQ77" i="25"/>
  <c r="CR77" i="25"/>
  <c r="CS77" i="25"/>
  <c r="CT77" i="25"/>
  <c r="CW77" i="25"/>
  <c r="CY77" i="25"/>
  <c r="DB77" i="25"/>
  <c r="DI77" i="25"/>
  <c r="E78" i="25"/>
  <c r="CP78" i="25"/>
  <c r="CQ78" i="25"/>
  <c r="CR78" i="25"/>
  <c r="CS78" i="25"/>
  <c r="CT78" i="25"/>
  <c r="CW78" i="25"/>
  <c r="CY78" i="25"/>
  <c r="DB78" i="25"/>
  <c r="DI78" i="25"/>
  <c r="E79" i="25"/>
  <c r="CP79" i="25"/>
  <c r="CQ79" i="25"/>
  <c r="CR79" i="25"/>
  <c r="CS79" i="25"/>
  <c r="CT79" i="25"/>
  <c r="CW79" i="25"/>
  <c r="CY79" i="25"/>
  <c r="DB79" i="25"/>
  <c r="DI79" i="25"/>
  <c r="E80" i="25"/>
  <c r="CP80" i="25"/>
  <c r="CQ80" i="25"/>
  <c r="CR80" i="25"/>
  <c r="CS80" i="25"/>
  <c r="CT80" i="25"/>
  <c r="CW80" i="25"/>
  <c r="CY80" i="25"/>
  <c r="DB80" i="25"/>
  <c r="DI80" i="25"/>
  <c r="E81" i="25"/>
  <c r="CP81" i="25"/>
  <c r="CQ81" i="25"/>
  <c r="CR81" i="25"/>
  <c r="CS81" i="25"/>
  <c r="CT81" i="25"/>
  <c r="CW81" i="25"/>
  <c r="CY81" i="25"/>
  <c r="DB81" i="25"/>
  <c r="DI81" i="25"/>
  <c r="E82" i="25"/>
  <c r="CP82" i="25"/>
  <c r="CQ82" i="25"/>
  <c r="CR82" i="25"/>
  <c r="CS82" i="25"/>
  <c r="CT82" i="25"/>
  <c r="CW82" i="25"/>
  <c r="CY82" i="25"/>
  <c r="DB82" i="25"/>
  <c r="DI82" i="25"/>
  <c r="E83" i="25"/>
  <c r="CP83" i="25"/>
  <c r="CQ83" i="25"/>
  <c r="CR83" i="25"/>
  <c r="CS83" i="25"/>
  <c r="CT83" i="25"/>
  <c r="CW83" i="25"/>
  <c r="CY83" i="25"/>
  <c r="DB83" i="25"/>
  <c r="DI83" i="25"/>
  <c r="E84" i="25"/>
  <c r="CP84" i="25"/>
  <c r="CQ84" i="25"/>
  <c r="CR84" i="25"/>
  <c r="CS84" i="25"/>
  <c r="CT84" i="25"/>
  <c r="CW84" i="25"/>
  <c r="CY84" i="25"/>
  <c r="DB84" i="25"/>
  <c r="DI84" i="25"/>
  <c r="E85" i="25"/>
  <c r="CP85" i="25"/>
  <c r="CQ85" i="25"/>
  <c r="CR85" i="25"/>
  <c r="CS85" i="25"/>
  <c r="CT85" i="25"/>
  <c r="CW85" i="25"/>
  <c r="CY85" i="25"/>
  <c r="DB85" i="25"/>
  <c r="DI85" i="25"/>
  <c r="E86" i="25"/>
  <c r="CP86" i="25"/>
  <c r="CQ86" i="25"/>
  <c r="CR86" i="25"/>
  <c r="CS86" i="25"/>
  <c r="CT86" i="25"/>
  <c r="CW86" i="25"/>
  <c r="CY86" i="25"/>
  <c r="DB86" i="25"/>
  <c r="DI86" i="25"/>
  <c r="E87" i="25"/>
  <c r="CP87" i="25"/>
  <c r="CQ87" i="25"/>
  <c r="CR87" i="25"/>
  <c r="CS87" i="25"/>
  <c r="CT87" i="25"/>
  <c r="CW87" i="25"/>
  <c r="CY87" i="25"/>
  <c r="DB87" i="25"/>
  <c r="DI87" i="25"/>
  <c r="E88" i="25"/>
  <c r="CP88" i="25"/>
  <c r="CQ88" i="25"/>
  <c r="CR88" i="25"/>
  <c r="CS88" i="25"/>
  <c r="CT88" i="25"/>
  <c r="CW88" i="25"/>
  <c r="CY88" i="25"/>
  <c r="DB88" i="25"/>
  <c r="DI88" i="25"/>
  <c r="E89" i="25"/>
  <c r="CP89" i="25"/>
  <c r="CQ89" i="25"/>
  <c r="CR89" i="25"/>
  <c r="CS89" i="25"/>
  <c r="CT89" i="25"/>
  <c r="CW89" i="25"/>
  <c r="CY89" i="25"/>
  <c r="DB89" i="25"/>
  <c r="DI89" i="25"/>
  <c r="E90" i="25"/>
  <c r="CP90" i="25"/>
  <c r="CQ90" i="25"/>
  <c r="CR90" i="25"/>
  <c r="CS90" i="25"/>
  <c r="CT90" i="25"/>
  <c r="CW90" i="25"/>
  <c r="CY90" i="25"/>
  <c r="DB90" i="25"/>
  <c r="DI90" i="25"/>
  <c r="E91" i="25"/>
  <c r="CP91" i="25"/>
  <c r="CQ91" i="25"/>
  <c r="CR91" i="25"/>
  <c r="CS91" i="25"/>
  <c r="CT91" i="25"/>
  <c r="CW91" i="25"/>
  <c r="CY91" i="25"/>
  <c r="DB91" i="25"/>
  <c r="DI91" i="25"/>
  <c r="E92" i="25"/>
  <c r="CP92" i="25"/>
  <c r="CQ92" i="25"/>
  <c r="CR92" i="25"/>
  <c r="CS92" i="25"/>
  <c r="CT92" i="25"/>
  <c r="CW92" i="25"/>
  <c r="CY92" i="25"/>
  <c r="DB92" i="25"/>
  <c r="DI92" i="25"/>
  <c r="E93" i="25"/>
  <c r="CP93" i="25"/>
  <c r="CQ93" i="25"/>
  <c r="CR93" i="25"/>
  <c r="CS93" i="25"/>
  <c r="CT93" i="25"/>
  <c r="CW93" i="25"/>
  <c r="CY93" i="25"/>
  <c r="DB93" i="25"/>
  <c r="DI93" i="25"/>
  <c r="E94" i="25"/>
  <c r="CP94" i="25"/>
  <c r="CQ94" i="25"/>
  <c r="CR94" i="25"/>
  <c r="CS94" i="25"/>
  <c r="CT94" i="25"/>
  <c r="CW94" i="25"/>
  <c r="CY94" i="25"/>
  <c r="DB94" i="25"/>
  <c r="DI94" i="25"/>
  <c r="E95" i="25"/>
  <c r="CP95" i="25"/>
  <c r="CQ95" i="25"/>
  <c r="CR95" i="25"/>
  <c r="CS95" i="25"/>
  <c r="CT95" i="25"/>
  <c r="CW95" i="25"/>
  <c r="CY95" i="25"/>
  <c r="DB95" i="25"/>
  <c r="DI95" i="25"/>
  <c r="E96" i="25"/>
  <c r="CP96" i="25"/>
  <c r="CQ96" i="25"/>
  <c r="CR96" i="25"/>
  <c r="CS96" i="25"/>
  <c r="CT96" i="25"/>
  <c r="CW96" i="25"/>
  <c r="CY96" i="25"/>
  <c r="DB96" i="25"/>
  <c r="DI96" i="25"/>
  <c r="E97" i="25"/>
  <c r="CP97" i="25"/>
  <c r="CQ97" i="25"/>
  <c r="CR97" i="25"/>
  <c r="CS97" i="25"/>
  <c r="CT97" i="25"/>
  <c r="CW97" i="25"/>
  <c r="CY97" i="25"/>
  <c r="DB97" i="25"/>
  <c r="DI97" i="25"/>
  <c r="E98" i="25"/>
  <c r="CP98" i="25"/>
  <c r="CQ98" i="25"/>
  <c r="CR98" i="25"/>
  <c r="CS98" i="25"/>
  <c r="CT98" i="25"/>
  <c r="CW98" i="25"/>
  <c r="CY98" i="25"/>
  <c r="DB98" i="25"/>
  <c r="DI98" i="25"/>
  <c r="E99" i="25"/>
  <c r="CP99" i="25"/>
  <c r="CQ99" i="25"/>
  <c r="CR99" i="25"/>
  <c r="CS99" i="25"/>
  <c r="CT99" i="25"/>
  <c r="CW99" i="25"/>
  <c r="CY99" i="25"/>
  <c r="DB99" i="25"/>
  <c r="DI99" i="25"/>
  <c r="E100" i="25"/>
  <c r="CP100" i="25"/>
  <c r="CQ100" i="25"/>
  <c r="CR100" i="25"/>
  <c r="CS100" i="25"/>
  <c r="CT100" i="25"/>
  <c r="CW100" i="25"/>
  <c r="CY100" i="25"/>
  <c r="DB100" i="25"/>
  <c r="DI100" i="25"/>
  <c r="E101" i="25"/>
  <c r="CP101" i="25"/>
  <c r="CQ101" i="25"/>
  <c r="CR101" i="25"/>
  <c r="CS101" i="25"/>
  <c r="CT101" i="25"/>
  <c r="CW101" i="25"/>
  <c r="CY101" i="25"/>
  <c r="DB101" i="25"/>
  <c r="DI101" i="25"/>
  <c r="E102" i="25"/>
  <c r="CP102" i="25"/>
  <c r="CQ102" i="25"/>
  <c r="CR102" i="25"/>
  <c r="CS102" i="25"/>
  <c r="CT102" i="25"/>
  <c r="CW102" i="25"/>
  <c r="CY102" i="25"/>
  <c r="DB102" i="25"/>
  <c r="DI102" i="25"/>
  <c r="E103" i="25"/>
  <c r="CP103" i="25"/>
  <c r="CQ103" i="25"/>
  <c r="CR103" i="25"/>
  <c r="CS103" i="25"/>
  <c r="CT103" i="25"/>
  <c r="CW103" i="25"/>
  <c r="CY103" i="25"/>
  <c r="DB103" i="25"/>
  <c r="DI103" i="25"/>
  <c r="E104" i="25"/>
  <c r="CP104" i="25"/>
  <c r="CQ104" i="25"/>
  <c r="CR104" i="25"/>
  <c r="CS104" i="25"/>
  <c r="CT104" i="25"/>
  <c r="CW104" i="25"/>
  <c r="CY104" i="25"/>
  <c r="DB104" i="25"/>
  <c r="DI104" i="25"/>
  <c r="E105" i="25"/>
  <c r="CP105" i="25"/>
  <c r="CQ105" i="25"/>
  <c r="CR105" i="25"/>
  <c r="CS105" i="25"/>
  <c r="CT105" i="25"/>
  <c r="CW105" i="25"/>
  <c r="CY105" i="25"/>
  <c r="DB105" i="25"/>
  <c r="DI105" i="25"/>
  <c r="E106" i="25"/>
  <c r="CP106" i="25"/>
  <c r="CQ106" i="25"/>
  <c r="CR106" i="25"/>
  <c r="CS106" i="25"/>
  <c r="CT106" i="25"/>
  <c r="CW106" i="25"/>
  <c r="CY106" i="25"/>
  <c r="DB106" i="25"/>
  <c r="DI106" i="25"/>
  <c r="E107" i="25"/>
  <c r="CP107" i="25"/>
  <c r="CQ107" i="25"/>
  <c r="CR107" i="25"/>
  <c r="CS107" i="25"/>
  <c r="CT107" i="25"/>
  <c r="CW107" i="25"/>
  <c r="CY107" i="25"/>
  <c r="DB107" i="25"/>
  <c r="DI107" i="25"/>
  <c r="E108" i="25"/>
  <c r="CP108" i="25"/>
  <c r="CQ108" i="25"/>
  <c r="CR108" i="25"/>
  <c r="CS108" i="25"/>
  <c r="CT108" i="25"/>
  <c r="CW108" i="25"/>
  <c r="CY108" i="25"/>
  <c r="DB108" i="25"/>
  <c r="DI108" i="25"/>
  <c r="DI7" i="25"/>
  <c r="CP8" i="25"/>
  <c r="CQ8" i="25"/>
  <c r="CR8" i="25"/>
  <c r="CS8" i="25"/>
  <c r="CT8" i="25"/>
  <c r="CW8" i="25"/>
  <c r="CY8" i="25"/>
  <c r="DB8" i="25"/>
  <c r="DI8" i="25"/>
  <c r="E9" i="25"/>
  <c r="CP9" i="25"/>
  <c r="CQ9" i="25"/>
  <c r="CR9" i="25"/>
  <c r="CS9" i="25"/>
  <c r="CT9" i="25"/>
  <c r="CW9" i="25"/>
  <c r="CY9" i="25"/>
  <c r="DB9" i="25"/>
  <c r="CU9" i="25"/>
  <c r="CZ9" i="25"/>
  <c r="DE9" i="25"/>
  <c r="DI9" i="25"/>
  <c r="E10" i="25"/>
  <c r="CP10" i="25"/>
  <c r="CQ10" i="25"/>
  <c r="CR10" i="25"/>
  <c r="CS10" i="25"/>
  <c r="CT10" i="25"/>
  <c r="CW10" i="25"/>
  <c r="CY10" i="25"/>
  <c r="DB10" i="25"/>
  <c r="DI10" i="25"/>
  <c r="E11" i="25"/>
  <c r="CP11" i="25"/>
  <c r="CQ11" i="25"/>
  <c r="CR11" i="25"/>
  <c r="CS11" i="25"/>
  <c r="CT11" i="25"/>
  <c r="CW11" i="25"/>
  <c r="CY11" i="25"/>
  <c r="DB11" i="25"/>
  <c r="CU11" i="25"/>
  <c r="CZ11" i="25"/>
  <c r="DE11" i="25"/>
  <c r="DI11" i="25"/>
  <c r="E12" i="25"/>
  <c r="CP12" i="25"/>
  <c r="CQ12" i="25"/>
  <c r="CR12" i="25"/>
  <c r="CS12" i="25"/>
  <c r="CT12" i="25"/>
  <c r="CW12" i="25"/>
  <c r="CY12" i="25"/>
  <c r="DB12" i="25"/>
  <c r="CU12" i="25"/>
  <c r="CZ12" i="25"/>
  <c r="DE12" i="25"/>
  <c r="DI12" i="25"/>
  <c r="E13" i="25"/>
  <c r="CP13" i="25"/>
  <c r="CQ13" i="25"/>
  <c r="CR13" i="25"/>
  <c r="CS13" i="25"/>
  <c r="CT13" i="25"/>
  <c r="CW13" i="25"/>
  <c r="CY13" i="25"/>
  <c r="DB13" i="25"/>
  <c r="DE13" i="25"/>
  <c r="DI13" i="25"/>
  <c r="E14" i="25"/>
  <c r="CP14" i="25"/>
  <c r="CQ14" i="25"/>
  <c r="CR14" i="25"/>
  <c r="CS14" i="25"/>
  <c r="CT14" i="25"/>
  <c r="CW14" i="25"/>
  <c r="CY14" i="25"/>
  <c r="DB14" i="25"/>
  <c r="CU14" i="25"/>
  <c r="CZ14" i="25"/>
  <c r="DE14" i="25"/>
  <c r="DI14" i="25"/>
  <c r="CP6" i="25"/>
  <c r="CQ6" i="25"/>
  <c r="CR6" i="25"/>
  <c r="CS6" i="25"/>
  <c r="CT6" i="25"/>
  <c r="CW6" i="25"/>
  <c r="CY6" i="25"/>
  <c r="DB6" i="25"/>
  <c r="DI6" i="25"/>
  <c r="BN10" i="25"/>
  <c r="BO10" i="25"/>
  <c r="BP10" i="25"/>
  <c r="BQ10" i="25"/>
  <c r="BR10" i="25"/>
  <c r="BU10" i="25"/>
  <c r="BW10" i="25"/>
  <c r="BZ10" i="25"/>
  <c r="CG10" i="25"/>
  <c r="BN11" i="25"/>
  <c r="BO11" i="25"/>
  <c r="BP11" i="25"/>
  <c r="BQ11" i="25"/>
  <c r="BR11" i="25"/>
  <c r="BU11" i="25"/>
  <c r="BW11" i="25"/>
  <c r="BZ11" i="25"/>
  <c r="BS11" i="25"/>
  <c r="BX11" i="25"/>
  <c r="BN7" i="25"/>
  <c r="BO7" i="25"/>
  <c r="BP7" i="25"/>
  <c r="BQ7" i="25"/>
  <c r="BR7" i="25"/>
  <c r="BU7" i="25"/>
  <c r="BW7" i="25"/>
  <c r="BZ7" i="25"/>
  <c r="CC11" i="25"/>
  <c r="CG11" i="25"/>
  <c r="BN12" i="25"/>
  <c r="BO12" i="25"/>
  <c r="BP12" i="25"/>
  <c r="BQ12" i="25"/>
  <c r="BR12" i="25"/>
  <c r="BU12" i="25"/>
  <c r="BW12" i="25"/>
  <c r="BZ12" i="25"/>
  <c r="BS12" i="25"/>
  <c r="BX12" i="25"/>
  <c r="BN8" i="25"/>
  <c r="BO8" i="25"/>
  <c r="BP8" i="25"/>
  <c r="BQ8" i="25"/>
  <c r="BR8" i="25"/>
  <c r="BU8" i="25"/>
  <c r="BW8" i="25"/>
  <c r="BZ8" i="25"/>
  <c r="CC12" i="25"/>
  <c r="CG12" i="25"/>
  <c r="BX13" i="25"/>
  <c r="BN13" i="25"/>
  <c r="BO13" i="25"/>
  <c r="BP13" i="25"/>
  <c r="BQ13" i="25"/>
  <c r="BR13" i="25"/>
  <c r="BU13" i="25"/>
  <c r="BW13" i="25"/>
  <c r="BZ13" i="25"/>
  <c r="BS13" i="25"/>
  <c r="CC13" i="25"/>
  <c r="CG13" i="25"/>
  <c r="BN14" i="25"/>
  <c r="BO14" i="25"/>
  <c r="BP14" i="25"/>
  <c r="BQ14" i="25"/>
  <c r="BR14" i="25"/>
  <c r="BU14" i="25"/>
  <c r="BW14" i="25"/>
  <c r="BZ14" i="25"/>
  <c r="BS14" i="25"/>
  <c r="BX14" i="25"/>
  <c r="CC14" i="25"/>
  <c r="CG14" i="25"/>
  <c r="BN15" i="25"/>
  <c r="BO15" i="25"/>
  <c r="BP15" i="25"/>
  <c r="BQ15" i="25"/>
  <c r="BR15" i="25"/>
  <c r="BU15" i="25"/>
  <c r="BW15" i="25"/>
  <c r="BZ15" i="25"/>
  <c r="BS15" i="25"/>
  <c r="BX15" i="25"/>
  <c r="CC15" i="25"/>
  <c r="CG15" i="25"/>
  <c r="BN16" i="25"/>
  <c r="BO16" i="25"/>
  <c r="BP16" i="25"/>
  <c r="BQ16" i="25"/>
  <c r="BR16" i="25"/>
  <c r="BU16" i="25"/>
  <c r="BW16" i="25"/>
  <c r="BZ16" i="25"/>
  <c r="BS16" i="25"/>
  <c r="BX16" i="25"/>
  <c r="CC16" i="25"/>
  <c r="CG16" i="25"/>
  <c r="BN17" i="25"/>
  <c r="BO17" i="25"/>
  <c r="BP17" i="25"/>
  <c r="BQ17" i="25"/>
  <c r="BR17" i="25"/>
  <c r="BU17" i="25"/>
  <c r="BW17" i="25"/>
  <c r="BZ17" i="25"/>
  <c r="BS17" i="25"/>
  <c r="BX17" i="25"/>
  <c r="CC17" i="25"/>
  <c r="CG17" i="25"/>
  <c r="BN18" i="25"/>
  <c r="BO18" i="25"/>
  <c r="BP18" i="25"/>
  <c r="BQ18" i="25"/>
  <c r="BR18" i="25"/>
  <c r="BU18" i="25"/>
  <c r="BW18" i="25"/>
  <c r="BZ18" i="25"/>
  <c r="BS18" i="25"/>
  <c r="BX18" i="25"/>
  <c r="CC18" i="25"/>
  <c r="CG18" i="25"/>
  <c r="BN19" i="25"/>
  <c r="BO19" i="25"/>
  <c r="BP19" i="25"/>
  <c r="BQ19" i="25"/>
  <c r="BR19" i="25"/>
  <c r="BU19" i="25"/>
  <c r="BW19" i="25"/>
  <c r="BZ19" i="25"/>
  <c r="BS19" i="25"/>
  <c r="BX19" i="25"/>
  <c r="CC19" i="25"/>
  <c r="CG19" i="25"/>
  <c r="BN20" i="25"/>
  <c r="BO20" i="25"/>
  <c r="BP20" i="25"/>
  <c r="BQ20" i="25"/>
  <c r="BR20" i="25"/>
  <c r="BU20" i="25"/>
  <c r="BW20" i="25"/>
  <c r="BZ20" i="25"/>
  <c r="BS20" i="25"/>
  <c r="BX20" i="25"/>
  <c r="CC20" i="25"/>
  <c r="CG20" i="25"/>
  <c r="BN21" i="25"/>
  <c r="BO21" i="25"/>
  <c r="BP21" i="25"/>
  <c r="BQ21" i="25"/>
  <c r="BR21" i="25"/>
  <c r="BU21" i="25"/>
  <c r="BW21" i="25"/>
  <c r="BZ21" i="25"/>
  <c r="BS21" i="25"/>
  <c r="BX21" i="25"/>
  <c r="CC21" i="25"/>
  <c r="CG21" i="25"/>
  <c r="BN22" i="25"/>
  <c r="BO22" i="25"/>
  <c r="BP22" i="25"/>
  <c r="BQ22" i="25"/>
  <c r="BR22" i="25"/>
  <c r="BU22" i="25"/>
  <c r="BW22" i="25"/>
  <c r="BZ22" i="25"/>
  <c r="BS22" i="25"/>
  <c r="BX22" i="25"/>
  <c r="CC22" i="25"/>
  <c r="CG22" i="25"/>
  <c r="BN23" i="25"/>
  <c r="BO23" i="25"/>
  <c r="BP23" i="25"/>
  <c r="BQ23" i="25"/>
  <c r="BR23" i="25"/>
  <c r="BU23" i="25"/>
  <c r="BW23" i="25"/>
  <c r="BZ23" i="25"/>
  <c r="BS23" i="25"/>
  <c r="BX23" i="25"/>
  <c r="CC23" i="25"/>
  <c r="CG23" i="25"/>
  <c r="BN24" i="25"/>
  <c r="BO24" i="25"/>
  <c r="BP24" i="25"/>
  <c r="BQ24" i="25"/>
  <c r="BR24" i="25"/>
  <c r="BU24" i="25"/>
  <c r="BW24" i="25"/>
  <c r="BZ24" i="25"/>
  <c r="BS24" i="25"/>
  <c r="BX24" i="25"/>
  <c r="CC24" i="25"/>
  <c r="CG24" i="25"/>
  <c r="BN25" i="25"/>
  <c r="BO25" i="25"/>
  <c r="BP25" i="25"/>
  <c r="BQ25" i="25"/>
  <c r="BR25" i="25"/>
  <c r="BU25" i="25"/>
  <c r="BW25" i="25"/>
  <c r="BZ25" i="25"/>
  <c r="BS25" i="25"/>
  <c r="BX25" i="25"/>
  <c r="CC25" i="25"/>
  <c r="CG25" i="25"/>
  <c r="BN26" i="25"/>
  <c r="BO26" i="25"/>
  <c r="BP26" i="25"/>
  <c r="BQ26" i="25"/>
  <c r="BR26" i="25"/>
  <c r="BU26" i="25"/>
  <c r="BW26" i="25"/>
  <c r="BZ26" i="25"/>
  <c r="BS26" i="25"/>
  <c r="BX26" i="25"/>
  <c r="CC26" i="25"/>
  <c r="CG26" i="25"/>
  <c r="BN27" i="25"/>
  <c r="BO27" i="25"/>
  <c r="BP27" i="25"/>
  <c r="BQ27" i="25"/>
  <c r="BR27" i="25"/>
  <c r="BU27" i="25"/>
  <c r="BW27" i="25"/>
  <c r="BZ27" i="25"/>
  <c r="BS27" i="25"/>
  <c r="BX27" i="25"/>
  <c r="CC27" i="25"/>
  <c r="CG27" i="25"/>
  <c r="BN28" i="25"/>
  <c r="BO28" i="25"/>
  <c r="BP28" i="25"/>
  <c r="BQ28" i="25"/>
  <c r="BR28" i="25"/>
  <c r="BU28" i="25"/>
  <c r="BW28" i="25"/>
  <c r="BZ28" i="25"/>
  <c r="BS28" i="25"/>
  <c r="BX28" i="25"/>
  <c r="CC28" i="25"/>
  <c r="CG28" i="25"/>
  <c r="BN29" i="25"/>
  <c r="BO29" i="25"/>
  <c r="BP29" i="25"/>
  <c r="BQ29" i="25"/>
  <c r="BR29" i="25"/>
  <c r="BU29" i="25"/>
  <c r="BW29" i="25"/>
  <c r="BZ29" i="25"/>
  <c r="BS29" i="25"/>
  <c r="BX29" i="25"/>
  <c r="CC29" i="25"/>
  <c r="CG29" i="25"/>
  <c r="BN30" i="25"/>
  <c r="BO30" i="25"/>
  <c r="BP30" i="25"/>
  <c r="BQ30" i="25"/>
  <c r="BR30" i="25"/>
  <c r="BU30" i="25"/>
  <c r="BW30" i="25"/>
  <c r="BZ30" i="25"/>
  <c r="BS30" i="25"/>
  <c r="BX30" i="25"/>
  <c r="CC30" i="25"/>
  <c r="CG30" i="25"/>
  <c r="BN31" i="25"/>
  <c r="BO31" i="25"/>
  <c r="BP31" i="25"/>
  <c r="BQ31" i="25"/>
  <c r="BR31" i="25"/>
  <c r="BU31" i="25"/>
  <c r="BW31" i="25"/>
  <c r="BZ31" i="25"/>
  <c r="BS31" i="25"/>
  <c r="BX31" i="25"/>
  <c r="CC31" i="25"/>
  <c r="CG31" i="25"/>
  <c r="BN32" i="25"/>
  <c r="BO32" i="25"/>
  <c r="BP32" i="25"/>
  <c r="BQ32" i="25"/>
  <c r="BR32" i="25"/>
  <c r="BU32" i="25"/>
  <c r="BW32" i="25"/>
  <c r="BZ32" i="25"/>
  <c r="BS32" i="25"/>
  <c r="BX32" i="25"/>
  <c r="CC32" i="25"/>
  <c r="CG32" i="25"/>
  <c r="BN33" i="25"/>
  <c r="BO33" i="25"/>
  <c r="BP33" i="25"/>
  <c r="BQ33" i="25"/>
  <c r="BR33" i="25"/>
  <c r="BU33" i="25"/>
  <c r="BW33" i="25"/>
  <c r="BZ33" i="25"/>
  <c r="BS33" i="25"/>
  <c r="BX33" i="25"/>
  <c r="CC33" i="25"/>
  <c r="CG33" i="25"/>
  <c r="BN34" i="25"/>
  <c r="BO34" i="25"/>
  <c r="BP34" i="25"/>
  <c r="BQ34" i="25"/>
  <c r="BR34" i="25"/>
  <c r="BU34" i="25"/>
  <c r="BW34" i="25"/>
  <c r="BZ34" i="25"/>
  <c r="BS34" i="25"/>
  <c r="BX34" i="25"/>
  <c r="CC34" i="25"/>
  <c r="CG34" i="25"/>
  <c r="BN35" i="25"/>
  <c r="BO35" i="25"/>
  <c r="BP35" i="25"/>
  <c r="BQ35" i="25"/>
  <c r="BR35" i="25"/>
  <c r="BU35" i="25"/>
  <c r="BW35" i="25"/>
  <c r="BZ35" i="25"/>
  <c r="BS35" i="25"/>
  <c r="BX35" i="25"/>
  <c r="CC35" i="25"/>
  <c r="CG35" i="25"/>
  <c r="BN36" i="25"/>
  <c r="BO36" i="25"/>
  <c r="BP36" i="25"/>
  <c r="BQ36" i="25"/>
  <c r="BR36" i="25"/>
  <c r="BU36" i="25"/>
  <c r="BW36" i="25"/>
  <c r="BZ36" i="25"/>
  <c r="BS36" i="25"/>
  <c r="BX36" i="25"/>
  <c r="CC36" i="25"/>
  <c r="CG36" i="25"/>
  <c r="BN37" i="25"/>
  <c r="BO37" i="25"/>
  <c r="BP37" i="25"/>
  <c r="BQ37" i="25"/>
  <c r="BR37" i="25"/>
  <c r="BU37" i="25"/>
  <c r="BW37" i="25"/>
  <c r="BZ37" i="25"/>
  <c r="BS37" i="25"/>
  <c r="BX37" i="25"/>
  <c r="CC37" i="25"/>
  <c r="CG37" i="25"/>
  <c r="BN38" i="25"/>
  <c r="BO38" i="25"/>
  <c r="BP38" i="25"/>
  <c r="BQ38" i="25"/>
  <c r="BR38" i="25"/>
  <c r="BU38" i="25"/>
  <c r="BW38" i="25"/>
  <c r="BZ38" i="25"/>
  <c r="BS38" i="25"/>
  <c r="BX38" i="25"/>
  <c r="CC38" i="25"/>
  <c r="CG38" i="25"/>
  <c r="BN39" i="25"/>
  <c r="BO39" i="25"/>
  <c r="BP39" i="25"/>
  <c r="BQ39" i="25"/>
  <c r="BR39" i="25"/>
  <c r="BU39" i="25"/>
  <c r="BW39" i="25"/>
  <c r="BZ39" i="25"/>
  <c r="BS39" i="25"/>
  <c r="BX39" i="25"/>
  <c r="CC39" i="25"/>
  <c r="CG39" i="25"/>
  <c r="BN40" i="25"/>
  <c r="BO40" i="25"/>
  <c r="BP40" i="25"/>
  <c r="BQ40" i="25"/>
  <c r="BR40" i="25"/>
  <c r="BU40" i="25"/>
  <c r="BW40" i="25"/>
  <c r="BZ40" i="25"/>
  <c r="BS40" i="25"/>
  <c r="BX40" i="25"/>
  <c r="CC40" i="25"/>
  <c r="CG40" i="25"/>
  <c r="BN41" i="25"/>
  <c r="BO41" i="25"/>
  <c r="BP41" i="25"/>
  <c r="BQ41" i="25"/>
  <c r="BR41" i="25"/>
  <c r="BU41" i="25"/>
  <c r="BW41" i="25"/>
  <c r="BZ41" i="25"/>
  <c r="BS41" i="25"/>
  <c r="BX41" i="25"/>
  <c r="CC41" i="25"/>
  <c r="CG41" i="25"/>
  <c r="BN42" i="25"/>
  <c r="BO42" i="25"/>
  <c r="BP42" i="25"/>
  <c r="BQ42" i="25"/>
  <c r="BR42" i="25"/>
  <c r="BU42" i="25"/>
  <c r="BW42" i="25"/>
  <c r="BZ42" i="25"/>
  <c r="BS42" i="25"/>
  <c r="BX42" i="25"/>
  <c r="CC42" i="25"/>
  <c r="CG42" i="25"/>
  <c r="BN43" i="25"/>
  <c r="BO43" i="25"/>
  <c r="BP43" i="25"/>
  <c r="BQ43" i="25"/>
  <c r="BR43" i="25"/>
  <c r="BU43" i="25"/>
  <c r="BW43" i="25"/>
  <c r="BZ43" i="25"/>
  <c r="BS43" i="25"/>
  <c r="BX43" i="25"/>
  <c r="CC43" i="25"/>
  <c r="CG43" i="25"/>
  <c r="BN44" i="25"/>
  <c r="BO44" i="25"/>
  <c r="BP44" i="25"/>
  <c r="BQ44" i="25"/>
  <c r="BR44" i="25"/>
  <c r="BU44" i="25"/>
  <c r="BW44" i="25"/>
  <c r="BZ44" i="25"/>
  <c r="BS44" i="25"/>
  <c r="BX44" i="25"/>
  <c r="CC44" i="25"/>
  <c r="CG44" i="25"/>
  <c r="BN45" i="25"/>
  <c r="BO45" i="25"/>
  <c r="BP45" i="25"/>
  <c r="BQ45" i="25"/>
  <c r="BR45" i="25"/>
  <c r="BU45" i="25"/>
  <c r="BW45" i="25"/>
  <c r="BZ45" i="25"/>
  <c r="BS45" i="25"/>
  <c r="BX45" i="25"/>
  <c r="CC45" i="25"/>
  <c r="CG45" i="25"/>
  <c r="BN46" i="25"/>
  <c r="BO46" i="25"/>
  <c r="BP46" i="25"/>
  <c r="BQ46" i="25"/>
  <c r="BR46" i="25"/>
  <c r="BU46" i="25"/>
  <c r="BW46" i="25"/>
  <c r="BZ46" i="25"/>
  <c r="BS46" i="25"/>
  <c r="BX46" i="25"/>
  <c r="CC46" i="25"/>
  <c r="CG46" i="25"/>
  <c r="BN47" i="25"/>
  <c r="BO47" i="25"/>
  <c r="BP47" i="25"/>
  <c r="BQ47" i="25"/>
  <c r="BR47" i="25"/>
  <c r="BU47" i="25"/>
  <c r="BW47" i="25"/>
  <c r="BZ47" i="25"/>
  <c r="BS47" i="25"/>
  <c r="BX47" i="25"/>
  <c r="CC47" i="25"/>
  <c r="CG47" i="25"/>
  <c r="BN48" i="25"/>
  <c r="BO48" i="25"/>
  <c r="BP48" i="25"/>
  <c r="BQ48" i="25"/>
  <c r="BR48" i="25"/>
  <c r="BU48" i="25"/>
  <c r="BW48" i="25"/>
  <c r="BZ48" i="25"/>
  <c r="BS48" i="25"/>
  <c r="BX48" i="25"/>
  <c r="CC48" i="25"/>
  <c r="CG48" i="25"/>
  <c r="BN49" i="25"/>
  <c r="BO49" i="25"/>
  <c r="BP49" i="25"/>
  <c r="BQ49" i="25"/>
  <c r="BR49" i="25"/>
  <c r="BU49" i="25"/>
  <c r="BW49" i="25"/>
  <c r="BZ49" i="25"/>
  <c r="BS49" i="25"/>
  <c r="BX49" i="25"/>
  <c r="CC49" i="25"/>
  <c r="CG49" i="25"/>
  <c r="BN50" i="25"/>
  <c r="BO50" i="25"/>
  <c r="BP50" i="25"/>
  <c r="BQ50" i="25"/>
  <c r="BR50" i="25"/>
  <c r="BU50" i="25"/>
  <c r="BW50" i="25"/>
  <c r="BZ50" i="25"/>
  <c r="BS50" i="25"/>
  <c r="BX50" i="25"/>
  <c r="CC50" i="25"/>
  <c r="CG50" i="25"/>
  <c r="BN51" i="25"/>
  <c r="BO51" i="25"/>
  <c r="BP51" i="25"/>
  <c r="BQ51" i="25"/>
  <c r="BR51" i="25"/>
  <c r="BU51" i="25"/>
  <c r="BW51" i="25"/>
  <c r="BZ51" i="25"/>
  <c r="BS51" i="25"/>
  <c r="BX51" i="25"/>
  <c r="CC51" i="25"/>
  <c r="CG51" i="25"/>
  <c r="BN52" i="25"/>
  <c r="BO52" i="25"/>
  <c r="BP52" i="25"/>
  <c r="BQ52" i="25"/>
  <c r="BR52" i="25"/>
  <c r="BU52" i="25"/>
  <c r="BW52" i="25"/>
  <c r="BZ52" i="25"/>
  <c r="BS52" i="25"/>
  <c r="BX52" i="25"/>
  <c r="CC52" i="25"/>
  <c r="CG52" i="25"/>
  <c r="BN53" i="25"/>
  <c r="BO53" i="25"/>
  <c r="BP53" i="25"/>
  <c r="BQ53" i="25"/>
  <c r="BR53" i="25"/>
  <c r="BU53" i="25"/>
  <c r="BW53" i="25"/>
  <c r="BZ53" i="25"/>
  <c r="BS53" i="25"/>
  <c r="BX53" i="25"/>
  <c r="CC53" i="25"/>
  <c r="CG53" i="25"/>
  <c r="BN54" i="25"/>
  <c r="BO54" i="25"/>
  <c r="BP54" i="25"/>
  <c r="BQ54" i="25"/>
  <c r="BR54" i="25"/>
  <c r="BU54" i="25"/>
  <c r="BW54" i="25"/>
  <c r="BZ54" i="25"/>
  <c r="BS54" i="25"/>
  <c r="BX54" i="25"/>
  <c r="CC54" i="25"/>
  <c r="CG54" i="25"/>
  <c r="BN55" i="25"/>
  <c r="BO55" i="25"/>
  <c r="BP55" i="25"/>
  <c r="BQ55" i="25"/>
  <c r="BR55" i="25"/>
  <c r="BU55" i="25"/>
  <c r="BW55" i="25"/>
  <c r="BZ55" i="25"/>
  <c r="BS55" i="25"/>
  <c r="BX55" i="25"/>
  <c r="CC55" i="25"/>
  <c r="CG55" i="25"/>
  <c r="BN56" i="25"/>
  <c r="BO56" i="25"/>
  <c r="BP56" i="25"/>
  <c r="BQ56" i="25"/>
  <c r="BR56" i="25"/>
  <c r="BU56" i="25"/>
  <c r="BW56" i="25"/>
  <c r="BZ56" i="25"/>
  <c r="BS56" i="25"/>
  <c r="BX56" i="25"/>
  <c r="CC56" i="25"/>
  <c r="CG56" i="25"/>
  <c r="BN57" i="25"/>
  <c r="BO57" i="25"/>
  <c r="BP57" i="25"/>
  <c r="BQ57" i="25"/>
  <c r="BR57" i="25"/>
  <c r="BU57" i="25"/>
  <c r="BW57" i="25"/>
  <c r="BZ57" i="25"/>
  <c r="CG57" i="25"/>
  <c r="BN58" i="25"/>
  <c r="BO58" i="25"/>
  <c r="BP58" i="25"/>
  <c r="BQ58" i="25"/>
  <c r="BR58" i="25"/>
  <c r="BU58" i="25"/>
  <c r="BW58" i="25"/>
  <c r="BZ58" i="25"/>
  <c r="BS58" i="25"/>
  <c r="BX58" i="25"/>
  <c r="CC58" i="25"/>
  <c r="CG58" i="25"/>
  <c r="BN59" i="25"/>
  <c r="BO59" i="25"/>
  <c r="BP59" i="25"/>
  <c r="BQ59" i="25"/>
  <c r="BR59" i="25"/>
  <c r="BU59" i="25"/>
  <c r="BW59" i="25"/>
  <c r="BZ59" i="25"/>
  <c r="BS59" i="25"/>
  <c r="BX59" i="25"/>
  <c r="CC59" i="25"/>
  <c r="CG59" i="25"/>
  <c r="BN60" i="25"/>
  <c r="BO60" i="25"/>
  <c r="BP60" i="25"/>
  <c r="BQ60" i="25"/>
  <c r="BR60" i="25"/>
  <c r="BU60" i="25"/>
  <c r="BW60" i="25"/>
  <c r="BZ60" i="25"/>
  <c r="CG60" i="25"/>
  <c r="BN61" i="25"/>
  <c r="BO61" i="25"/>
  <c r="BP61" i="25"/>
  <c r="BQ61" i="25"/>
  <c r="BR61" i="25"/>
  <c r="BU61" i="25"/>
  <c r="BW61" i="25"/>
  <c r="BZ61" i="25"/>
  <c r="CG61" i="25"/>
  <c r="BN62" i="25"/>
  <c r="BO62" i="25"/>
  <c r="BP62" i="25"/>
  <c r="BQ62" i="25"/>
  <c r="BR62" i="25"/>
  <c r="BU62" i="25"/>
  <c r="BW62" i="25"/>
  <c r="BZ62" i="25"/>
  <c r="CG62" i="25"/>
  <c r="BN63" i="25"/>
  <c r="BO63" i="25"/>
  <c r="BP63" i="25"/>
  <c r="BQ63" i="25"/>
  <c r="BR63" i="25"/>
  <c r="BU63" i="25"/>
  <c r="BW63" i="25"/>
  <c r="BZ63" i="25"/>
  <c r="CG63" i="25"/>
  <c r="BN64" i="25"/>
  <c r="BO64" i="25"/>
  <c r="BP64" i="25"/>
  <c r="BQ64" i="25"/>
  <c r="BR64" i="25"/>
  <c r="BU64" i="25"/>
  <c r="BW64" i="25"/>
  <c r="BZ64" i="25"/>
  <c r="CG64" i="25"/>
  <c r="BN65" i="25"/>
  <c r="BO65" i="25"/>
  <c r="BP65" i="25"/>
  <c r="BQ65" i="25"/>
  <c r="BR65" i="25"/>
  <c r="BU65" i="25"/>
  <c r="BW65" i="25"/>
  <c r="BZ65" i="25"/>
  <c r="CG65" i="25"/>
  <c r="BN66" i="25"/>
  <c r="BO66" i="25"/>
  <c r="BP66" i="25"/>
  <c r="BQ66" i="25"/>
  <c r="BR66" i="25"/>
  <c r="BU66" i="25"/>
  <c r="BW66" i="25"/>
  <c r="BZ66" i="25"/>
  <c r="CG66" i="25"/>
  <c r="BN67" i="25"/>
  <c r="BO67" i="25"/>
  <c r="BP67" i="25"/>
  <c r="BQ67" i="25"/>
  <c r="BR67" i="25"/>
  <c r="BU67" i="25"/>
  <c r="BW67" i="25"/>
  <c r="BZ67" i="25"/>
  <c r="CG67" i="25"/>
  <c r="BN68" i="25"/>
  <c r="BO68" i="25"/>
  <c r="BP68" i="25"/>
  <c r="BQ68" i="25"/>
  <c r="BR68" i="25"/>
  <c r="BU68" i="25"/>
  <c r="BW68" i="25"/>
  <c r="BZ68" i="25"/>
  <c r="CG68" i="25"/>
  <c r="BN69" i="25"/>
  <c r="BO69" i="25"/>
  <c r="BP69" i="25"/>
  <c r="BQ69" i="25"/>
  <c r="BR69" i="25"/>
  <c r="BU69" i="25"/>
  <c r="BW69" i="25"/>
  <c r="BZ69" i="25"/>
  <c r="CG69" i="25"/>
  <c r="BN70" i="25"/>
  <c r="BO70" i="25"/>
  <c r="BP70" i="25"/>
  <c r="BQ70" i="25"/>
  <c r="BR70" i="25"/>
  <c r="BU70" i="25"/>
  <c r="BW70" i="25"/>
  <c r="BZ70" i="25"/>
  <c r="CG70" i="25"/>
  <c r="BN71" i="25"/>
  <c r="BO71" i="25"/>
  <c r="BP71" i="25"/>
  <c r="BQ71" i="25"/>
  <c r="BR71" i="25"/>
  <c r="BU71" i="25"/>
  <c r="BW71" i="25"/>
  <c r="BZ71" i="25"/>
  <c r="CG71" i="25"/>
  <c r="BN72" i="25"/>
  <c r="BO72" i="25"/>
  <c r="BP72" i="25"/>
  <c r="BQ72" i="25"/>
  <c r="BR72" i="25"/>
  <c r="BU72" i="25"/>
  <c r="BW72" i="25"/>
  <c r="BZ72" i="25"/>
  <c r="CG72" i="25"/>
  <c r="BN73" i="25"/>
  <c r="BO73" i="25"/>
  <c r="BP73" i="25"/>
  <c r="BQ73" i="25"/>
  <c r="BR73" i="25"/>
  <c r="BU73" i="25"/>
  <c r="BW73" i="25"/>
  <c r="BZ73" i="25"/>
  <c r="CG73" i="25"/>
  <c r="BN74" i="25"/>
  <c r="BO74" i="25"/>
  <c r="BP74" i="25"/>
  <c r="BQ74" i="25"/>
  <c r="BR74" i="25"/>
  <c r="BU74" i="25"/>
  <c r="BW74" i="25"/>
  <c r="BZ74" i="25"/>
  <c r="CG74" i="25"/>
  <c r="BN75" i="25"/>
  <c r="BO75" i="25"/>
  <c r="BP75" i="25"/>
  <c r="BQ75" i="25"/>
  <c r="BR75" i="25"/>
  <c r="BU75" i="25"/>
  <c r="BW75" i="25"/>
  <c r="BZ75" i="25"/>
  <c r="CG75" i="25"/>
  <c r="BN76" i="25"/>
  <c r="BO76" i="25"/>
  <c r="BP76" i="25"/>
  <c r="BQ76" i="25"/>
  <c r="BR76" i="25"/>
  <c r="BU76" i="25"/>
  <c r="BW76" i="25"/>
  <c r="BZ76" i="25"/>
  <c r="CG76" i="25"/>
  <c r="BN77" i="25"/>
  <c r="BO77" i="25"/>
  <c r="BP77" i="25"/>
  <c r="BQ77" i="25"/>
  <c r="BR77" i="25"/>
  <c r="BU77" i="25"/>
  <c r="BW77" i="25"/>
  <c r="BZ77" i="25"/>
  <c r="CG77" i="25"/>
  <c r="BN78" i="25"/>
  <c r="BO78" i="25"/>
  <c r="BP78" i="25"/>
  <c r="BQ78" i="25"/>
  <c r="BR78" i="25"/>
  <c r="BU78" i="25"/>
  <c r="BW78" i="25"/>
  <c r="BZ78" i="25"/>
  <c r="CG78" i="25"/>
  <c r="BN79" i="25"/>
  <c r="BO79" i="25"/>
  <c r="BP79" i="25"/>
  <c r="BQ79" i="25"/>
  <c r="BR79" i="25"/>
  <c r="BU79" i="25"/>
  <c r="BW79" i="25"/>
  <c r="BZ79" i="25"/>
  <c r="CG79" i="25"/>
  <c r="BN80" i="25"/>
  <c r="BO80" i="25"/>
  <c r="BP80" i="25"/>
  <c r="BQ80" i="25"/>
  <c r="BR80" i="25"/>
  <c r="BU80" i="25"/>
  <c r="BW80" i="25"/>
  <c r="BZ80" i="25"/>
  <c r="CG80" i="25"/>
  <c r="BN81" i="25"/>
  <c r="BO81" i="25"/>
  <c r="BP81" i="25"/>
  <c r="BQ81" i="25"/>
  <c r="BR81" i="25"/>
  <c r="BU81" i="25"/>
  <c r="BW81" i="25"/>
  <c r="BZ81" i="25"/>
  <c r="CG81" i="25"/>
  <c r="BN82" i="25"/>
  <c r="BO82" i="25"/>
  <c r="BP82" i="25"/>
  <c r="BQ82" i="25"/>
  <c r="BR82" i="25"/>
  <c r="BU82" i="25"/>
  <c r="BW82" i="25"/>
  <c r="BZ82" i="25"/>
  <c r="CG82" i="25"/>
  <c r="BN83" i="25"/>
  <c r="BO83" i="25"/>
  <c r="BP83" i="25"/>
  <c r="BQ83" i="25"/>
  <c r="BR83" i="25"/>
  <c r="BU83" i="25"/>
  <c r="BW83" i="25"/>
  <c r="BZ83" i="25"/>
  <c r="CG83" i="25"/>
  <c r="BN84" i="25"/>
  <c r="BO84" i="25"/>
  <c r="BP84" i="25"/>
  <c r="BQ84" i="25"/>
  <c r="BR84" i="25"/>
  <c r="BU84" i="25"/>
  <c r="BW84" i="25"/>
  <c r="BZ84" i="25"/>
  <c r="CG84" i="25"/>
  <c r="BN85" i="25"/>
  <c r="BO85" i="25"/>
  <c r="BP85" i="25"/>
  <c r="BQ85" i="25"/>
  <c r="BR85" i="25"/>
  <c r="BU85" i="25"/>
  <c r="BW85" i="25"/>
  <c r="BZ85" i="25"/>
  <c r="CG85" i="25"/>
  <c r="BN86" i="25"/>
  <c r="BO86" i="25"/>
  <c r="BP86" i="25"/>
  <c r="BQ86" i="25"/>
  <c r="BR86" i="25"/>
  <c r="BU86" i="25"/>
  <c r="BW86" i="25"/>
  <c r="BZ86" i="25"/>
  <c r="CG86" i="25"/>
  <c r="BN87" i="25"/>
  <c r="BO87" i="25"/>
  <c r="BP87" i="25"/>
  <c r="BQ87" i="25"/>
  <c r="BR87" i="25"/>
  <c r="BU87" i="25"/>
  <c r="BW87" i="25"/>
  <c r="BZ87" i="25"/>
  <c r="CG87" i="25"/>
  <c r="BN88" i="25"/>
  <c r="BO88" i="25"/>
  <c r="BP88" i="25"/>
  <c r="BQ88" i="25"/>
  <c r="BR88" i="25"/>
  <c r="BU88" i="25"/>
  <c r="BW88" i="25"/>
  <c r="BZ88" i="25"/>
  <c r="CG88" i="25"/>
  <c r="BN89" i="25"/>
  <c r="BO89" i="25"/>
  <c r="BP89" i="25"/>
  <c r="BQ89" i="25"/>
  <c r="BR89" i="25"/>
  <c r="BU89" i="25"/>
  <c r="BW89" i="25"/>
  <c r="BZ89" i="25"/>
  <c r="CG89" i="25"/>
  <c r="BN90" i="25"/>
  <c r="BO90" i="25"/>
  <c r="BP90" i="25"/>
  <c r="BQ90" i="25"/>
  <c r="BR90" i="25"/>
  <c r="BU90" i="25"/>
  <c r="BW90" i="25"/>
  <c r="BZ90" i="25"/>
  <c r="CG90" i="25"/>
  <c r="BN91" i="25"/>
  <c r="BO91" i="25"/>
  <c r="BP91" i="25"/>
  <c r="BQ91" i="25"/>
  <c r="BR91" i="25"/>
  <c r="BU91" i="25"/>
  <c r="BW91" i="25"/>
  <c r="BZ91" i="25"/>
  <c r="CG91" i="25"/>
  <c r="BN92" i="25"/>
  <c r="BO92" i="25"/>
  <c r="BP92" i="25"/>
  <c r="BQ92" i="25"/>
  <c r="BR92" i="25"/>
  <c r="BU92" i="25"/>
  <c r="BW92" i="25"/>
  <c r="BZ92" i="25"/>
  <c r="CG92" i="25"/>
  <c r="BN93" i="25"/>
  <c r="BO93" i="25"/>
  <c r="BP93" i="25"/>
  <c r="BQ93" i="25"/>
  <c r="BR93" i="25"/>
  <c r="BU93" i="25"/>
  <c r="BW93" i="25"/>
  <c r="BZ93" i="25"/>
  <c r="CG93" i="25"/>
  <c r="BN94" i="25"/>
  <c r="BO94" i="25"/>
  <c r="BP94" i="25"/>
  <c r="BQ94" i="25"/>
  <c r="BR94" i="25"/>
  <c r="BU94" i="25"/>
  <c r="BW94" i="25"/>
  <c r="BZ94" i="25"/>
  <c r="CG94" i="25"/>
  <c r="BN95" i="25"/>
  <c r="BO95" i="25"/>
  <c r="BP95" i="25"/>
  <c r="BQ95" i="25"/>
  <c r="BR95" i="25"/>
  <c r="BU95" i="25"/>
  <c r="BW95" i="25"/>
  <c r="BZ95" i="25"/>
  <c r="CG95" i="25"/>
  <c r="BN96" i="25"/>
  <c r="BO96" i="25"/>
  <c r="BP96" i="25"/>
  <c r="BQ96" i="25"/>
  <c r="BR96" i="25"/>
  <c r="BU96" i="25"/>
  <c r="BW96" i="25"/>
  <c r="BZ96" i="25"/>
  <c r="CG96" i="25"/>
  <c r="BN97" i="25"/>
  <c r="BO97" i="25"/>
  <c r="BP97" i="25"/>
  <c r="BQ97" i="25"/>
  <c r="BR97" i="25"/>
  <c r="BU97" i="25"/>
  <c r="BW97" i="25"/>
  <c r="BZ97" i="25"/>
  <c r="CG97" i="25"/>
  <c r="BN98" i="25"/>
  <c r="BO98" i="25"/>
  <c r="BP98" i="25"/>
  <c r="BQ98" i="25"/>
  <c r="BR98" i="25"/>
  <c r="BU98" i="25"/>
  <c r="BW98" i="25"/>
  <c r="BZ98" i="25"/>
  <c r="CG98" i="25"/>
  <c r="BN99" i="25"/>
  <c r="BO99" i="25"/>
  <c r="BP99" i="25"/>
  <c r="BQ99" i="25"/>
  <c r="BR99" i="25"/>
  <c r="BU99" i="25"/>
  <c r="BW99" i="25"/>
  <c r="BZ99" i="25"/>
  <c r="CG99" i="25"/>
  <c r="BN100" i="25"/>
  <c r="BO100" i="25"/>
  <c r="BP100" i="25"/>
  <c r="BQ100" i="25"/>
  <c r="BR100" i="25"/>
  <c r="BU100" i="25"/>
  <c r="BW100" i="25"/>
  <c r="BZ100" i="25"/>
  <c r="CG100" i="25"/>
  <c r="BN101" i="25"/>
  <c r="BO101" i="25"/>
  <c r="BP101" i="25"/>
  <c r="BQ101" i="25"/>
  <c r="BR101" i="25"/>
  <c r="BU101" i="25"/>
  <c r="BW101" i="25"/>
  <c r="BZ101" i="25"/>
  <c r="CG101" i="25"/>
  <c r="BN102" i="25"/>
  <c r="BO102" i="25"/>
  <c r="BP102" i="25"/>
  <c r="BQ102" i="25"/>
  <c r="BR102" i="25"/>
  <c r="BU102" i="25"/>
  <c r="BW102" i="25"/>
  <c r="BZ102" i="25"/>
  <c r="CG102" i="25"/>
  <c r="BN103" i="25"/>
  <c r="BO103" i="25"/>
  <c r="BP103" i="25"/>
  <c r="BQ103" i="25"/>
  <c r="BR103" i="25"/>
  <c r="BU103" i="25"/>
  <c r="BW103" i="25"/>
  <c r="BZ103" i="25"/>
  <c r="CG103" i="25"/>
  <c r="BN104" i="25"/>
  <c r="BO104" i="25"/>
  <c r="BP104" i="25"/>
  <c r="BQ104" i="25"/>
  <c r="BR104" i="25"/>
  <c r="BU104" i="25"/>
  <c r="BW104" i="25"/>
  <c r="BZ104" i="25"/>
  <c r="CG104" i="25"/>
  <c r="BN105" i="25"/>
  <c r="BO105" i="25"/>
  <c r="BP105" i="25"/>
  <c r="BQ105" i="25"/>
  <c r="BR105" i="25"/>
  <c r="BU105" i="25"/>
  <c r="BW105" i="25"/>
  <c r="BZ105" i="25"/>
  <c r="CG105" i="25"/>
  <c r="BN106" i="25"/>
  <c r="BO106" i="25"/>
  <c r="BP106" i="25"/>
  <c r="BQ106" i="25"/>
  <c r="BR106" i="25"/>
  <c r="BU106" i="25"/>
  <c r="BW106" i="25"/>
  <c r="BZ106" i="25"/>
  <c r="CG106" i="25"/>
  <c r="BN107" i="25"/>
  <c r="BO107" i="25"/>
  <c r="BP107" i="25"/>
  <c r="BQ107" i="25"/>
  <c r="BR107" i="25"/>
  <c r="BU107" i="25"/>
  <c r="BW107" i="25"/>
  <c r="BZ107" i="25"/>
  <c r="CG107" i="25"/>
  <c r="BN108" i="25"/>
  <c r="BO108" i="25"/>
  <c r="BP108" i="25"/>
  <c r="BQ108" i="25"/>
  <c r="BR108" i="25"/>
  <c r="BU108" i="25"/>
  <c r="BW108" i="25"/>
  <c r="BZ108" i="25"/>
  <c r="CG108" i="25"/>
  <c r="BN9" i="25"/>
  <c r="BO9" i="25"/>
  <c r="BP9" i="25"/>
  <c r="BQ9" i="25"/>
  <c r="BR9" i="25"/>
  <c r="BU9" i="25"/>
  <c r="BW9" i="25"/>
  <c r="BZ9" i="25"/>
  <c r="BS9" i="25"/>
  <c r="BX9" i="25"/>
  <c r="CC9" i="25"/>
  <c r="CG9" i="25"/>
  <c r="CG7" i="25"/>
  <c r="CG8" i="25"/>
  <c r="BN6" i="25"/>
  <c r="BO6" i="25"/>
  <c r="BP6" i="25"/>
  <c r="BQ6" i="25"/>
  <c r="BR6" i="25"/>
  <c r="BU6" i="25"/>
  <c r="BW6" i="25"/>
  <c r="BZ6" i="25"/>
  <c r="CG6" i="25"/>
  <c r="AL10" i="25"/>
  <c r="AM10" i="25"/>
  <c r="AN10" i="25"/>
  <c r="AO10" i="25"/>
  <c r="AP10" i="25"/>
  <c r="AS10" i="25"/>
  <c r="AU10" i="25"/>
  <c r="AX10" i="25"/>
  <c r="BE10" i="25"/>
  <c r="AL11" i="25"/>
  <c r="AM11" i="25"/>
  <c r="AN11" i="25"/>
  <c r="AO11" i="25"/>
  <c r="AP11" i="25"/>
  <c r="AS11" i="25"/>
  <c r="AU11" i="25"/>
  <c r="AX11" i="25"/>
  <c r="AQ11" i="25"/>
  <c r="AV11" i="25"/>
  <c r="AL7" i="25"/>
  <c r="AM7" i="25"/>
  <c r="AN7" i="25"/>
  <c r="AO7" i="25"/>
  <c r="AP7" i="25"/>
  <c r="AS7" i="25"/>
  <c r="AU7" i="25"/>
  <c r="AX7" i="25"/>
  <c r="BA11" i="25"/>
  <c r="BE11" i="25"/>
  <c r="AL12" i="25"/>
  <c r="AM12" i="25"/>
  <c r="AN12" i="25"/>
  <c r="AO12" i="25"/>
  <c r="AP12" i="25"/>
  <c r="AS12" i="25"/>
  <c r="AU12" i="25"/>
  <c r="AX12" i="25"/>
  <c r="AQ12" i="25"/>
  <c r="AV12" i="25"/>
  <c r="AL8" i="25"/>
  <c r="AM8" i="25"/>
  <c r="AN8" i="25"/>
  <c r="AO8" i="25"/>
  <c r="AP8" i="25"/>
  <c r="AS8" i="25"/>
  <c r="AU8" i="25"/>
  <c r="AX8" i="25"/>
  <c r="BA12" i="25"/>
  <c r="BE12" i="25"/>
  <c r="AL13" i="25"/>
  <c r="AM13" i="25"/>
  <c r="AN13" i="25"/>
  <c r="AO13" i="25"/>
  <c r="AP13" i="25"/>
  <c r="AS13" i="25"/>
  <c r="AU13" i="25"/>
  <c r="AX13" i="25"/>
  <c r="AQ13" i="25"/>
  <c r="AV13" i="25"/>
  <c r="BA13" i="25"/>
  <c r="BE13" i="25"/>
  <c r="AL14" i="25"/>
  <c r="AM14" i="25"/>
  <c r="AN14" i="25"/>
  <c r="AO14" i="25"/>
  <c r="AP14" i="25"/>
  <c r="AS14" i="25"/>
  <c r="AU14" i="25"/>
  <c r="AX14" i="25"/>
  <c r="AQ14" i="25"/>
  <c r="AV14" i="25"/>
  <c r="BA14" i="25"/>
  <c r="BE14" i="25"/>
  <c r="AL15" i="25"/>
  <c r="AM15" i="25"/>
  <c r="AN15" i="25"/>
  <c r="AO15" i="25"/>
  <c r="AP15" i="25"/>
  <c r="AS15" i="25"/>
  <c r="AU15" i="25"/>
  <c r="AX15" i="25"/>
  <c r="AQ15" i="25"/>
  <c r="AV15" i="25"/>
  <c r="BA15" i="25"/>
  <c r="BE15" i="25"/>
  <c r="AL16" i="25"/>
  <c r="AM16" i="25"/>
  <c r="AN16" i="25"/>
  <c r="AO16" i="25"/>
  <c r="AP16" i="25"/>
  <c r="AS16" i="25"/>
  <c r="AU16" i="25"/>
  <c r="AX16" i="25"/>
  <c r="AQ16" i="25"/>
  <c r="AV16" i="25"/>
  <c r="BA16" i="25"/>
  <c r="BE16" i="25"/>
  <c r="AL17" i="25"/>
  <c r="AM17" i="25"/>
  <c r="AN17" i="25"/>
  <c r="AO17" i="25"/>
  <c r="AP17" i="25"/>
  <c r="AS17" i="25"/>
  <c r="AU17" i="25"/>
  <c r="AX17" i="25"/>
  <c r="AQ17" i="25"/>
  <c r="AV17" i="25"/>
  <c r="BA17" i="25"/>
  <c r="BE17" i="25"/>
  <c r="AL18" i="25"/>
  <c r="AM18" i="25"/>
  <c r="AN18" i="25"/>
  <c r="AO18" i="25"/>
  <c r="AP18" i="25"/>
  <c r="AS18" i="25"/>
  <c r="AU18" i="25"/>
  <c r="AX18" i="25"/>
  <c r="AQ18" i="25"/>
  <c r="AV18" i="25"/>
  <c r="BA18" i="25"/>
  <c r="BE18" i="25"/>
  <c r="AL19" i="25"/>
  <c r="AM19" i="25"/>
  <c r="AN19" i="25"/>
  <c r="AO19" i="25"/>
  <c r="AP19" i="25"/>
  <c r="AS19" i="25"/>
  <c r="AU19" i="25"/>
  <c r="AX19" i="25"/>
  <c r="AQ19" i="25"/>
  <c r="AV19" i="25"/>
  <c r="BA19" i="25"/>
  <c r="BE19" i="25"/>
  <c r="AL20" i="25"/>
  <c r="AM20" i="25"/>
  <c r="AN20" i="25"/>
  <c r="AO20" i="25"/>
  <c r="AP20" i="25"/>
  <c r="AS20" i="25"/>
  <c r="AU20" i="25"/>
  <c r="AX20" i="25"/>
  <c r="AQ20" i="25"/>
  <c r="AV20" i="25"/>
  <c r="BA20" i="25"/>
  <c r="BE20" i="25"/>
  <c r="AL21" i="25"/>
  <c r="AM21" i="25"/>
  <c r="AN21" i="25"/>
  <c r="AO21" i="25"/>
  <c r="AP21" i="25"/>
  <c r="AS21" i="25"/>
  <c r="AU21" i="25"/>
  <c r="AX21" i="25"/>
  <c r="AQ21" i="25"/>
  <c r="AV21" i="25"/>
  <c r="BA21" i="25"/>
  <c r="BE21" i="25"/>
  <c r="AL22" i="25"/>
  <c r="AM22" i="25"/>
  <c r="AN22" i="25"/>
  <c r="AO22" i="25"/>
  <c r="AP22" i="25"/>
  <c r="AS22" i="25"/>
  <c r="AU22" i="25"/>
  <c r="AX22" i="25"/>
  <c r="AQ22" i="25"/>
  <c r="AV22" i="25"/>
  <c r="BA22" i="25"/>
  <c r="BE22" i="25"/>
  <c r="AL23" i="25"/>
  <c r="AM23" i="25"/>
  <c r="AN23" i="25"/>
  <c r="AO23" i="25"/>
  <c r="AP23" i="25"/>
  <c r="AS23" i="25"/>
  <c r="AU23" i="25"/>
  <c r="AX23" i="25"/>
  <c r="AQ23" i="25"/>
  <c r="AV23" i="25"/>
  <c r="BA23" i="25"/>
  <c r="BE23" i="25"/>
  <c r="AL24" i="25"/>
  <c r="AM24" i="25"/>
  <c r="AN24" i="25"/>
  <c r="AO24" i="25"/>
  <c r="AP24" i="25"/>
  <c r="AS24" i="25"/>
  <c r="AU24" i="25"/>
  <c r="AX24" i="25"/>
  <c r="BE24" i="25"/>
  <c r="AL25" i="25"/>
  <c r="AM25" i="25"/>
  <c r="AN25" i="25"/>
  <c r="AO25" i="25"/>
  <c r="AP25" i="25"/>
  <c r="AS25" i="25"/>
  <c r="AU25" i="25"/>
  <c r="AX25" i="25"/>
  <c r="AQ25" i="25"/>
  <c r="AV25" i="25"/>
  <c r="BA25" i="25"/>
  <c r="BE25" i="25"/>
  <c r="AL26" i="25"/>
  <c r="AM26" i="25"/>
  <c r="AN26" i="25"/>
  <c r="AO26" i="25"/>
  <c r="AP26" i="25"/>
  <c r="AS26" i="25"/>
  <c r="AU26" i="25"/>
  <c r="AX26" i="25"/>
  <c r="AQ26" i="25"/>
  <c r="AV26" i="25"/>
  <c r="BA26" i="25"/>
  <c r="BE26" i="25"/>
  <c r="AL27" i="25"/>
  <c r="AM27" i="25"/>
  <c r="AN27" i="25"/>
  <c r="AO27" i="25"/>
  <c r="AP27" i="25"/>
  <c r="AS27" i="25"/>
  <c r="AU27" i="25"/>
  <c r="AX27" i="25"/>
  <c r="AQ27" i="25"/>
  <c r="AV27" i="25"/>
  <c r="BA27" i="25"/>
  <c r="BE27" i="25"/>
  <c r="AL28" i="25"/>
  <c r="AM28" i="25"/>
  <c r="AN28" i="25"/>
  <c r="AO28" i="25"/>
  <c r="AP28" i="25"/>
  <c r="AS28" i="25"/>
  <c r="AU28" i="25"/>
  <c r="AX28" i="25"/>
  <c r="AQ28" i="25"/>
  <c r="AV28" i="25"/>
  <c r="BA28" i="25"/>
  <c r="BE28" i="25"/>
  <c r="AL29" i="25"/>
  <c r="AM29" i="25"/>
  <c r="AN29" i="25"/>
  <c r="AO29" i="25"/>
  <c r="AP29" i="25"/>
  <c r="AS29" i="25"/>
  <c r="AU29" i="25"/>
  <c r="AX29" i="25"/>
  <c r="AQ29" i="25"/>
  <c r="AV29" i="25"/>
  <c r="BA29" i="25"/>
  <c r="BE29" i="25"/>
  <c r="AL30" i="25"/>
  <c r="AM30" i="25"/>
  <c r="AN30" i="25"/>
  <c r="AO30" i="25"/>
  <c r="AP30" i="25"/>
  <c r="AS30" i="25"/>
  <c r="AU30" i="25"/>
  <c r="AX30" i="25"/>
  <c r="AQ30" i="25"/>
  <c r="AV30" i="25"/>
  <c r="BA30" i="25"/>
  <c r="BE30" i="25"/>
  <c r="AL31" i="25"/>
  <c r="AM31" i="25"/>
  <c r="AN31" i="25"/>
  <c r="AO31" i="25"/>
  <c r="AP31" i="25"/>
  <c r="AS31" i="25"/>
  <c r="AU31" i="25"/>
  <c r="AX31" i="25"/>
  <c r="AQ31" i="25"/>
  <c r="AV31" i="25"/>
  <c r="BA31" i="25"/>
  <c r="BE31" i="25"/>
  <c r="AL32" i="25"/>
  <c r="AM32" i="25"/>
  <c r="AN32" i="25"/>
  <c r="AO32" i="25"/>
  <c r="AP32" i="25"/>
  <c r="AS32" i="25"/>
  <c r="AU32" i="25"/>
  <c r="AX32" i="25"/>
  <c r="AQ32" i="25"/>
  <c r="AV32" i="25"/>
  <c r="BA32" i="25"/>
  <c r="BE32" i="25"/>
  <c r="AL33" i="25"/>
  <c r="AM33" i="25"/>
  <c r="AN33" i="25"/>
  <c r="AO33" i="25"/>
  <c r="AP33" i="25"/>
  <c r="AS33" i="25"/>
  <c r="AU33" i="25"/>
  <c r="AX33" i="25"/>
  <c r="AQ33" i="25"/>
  <c r="AV33" i="25"/>
  <c r="BA33" i="25"/>
  <c r="BE33" i="25"/>
  <c r="AL34" i="25"/>
  <c r="AM34" i="25"/>
  <c r="AN34" i="25"/>
  <c r="AO34" i="25"/>
  <c r="AP34" i="25"/>
  <c r="AS34" i="25"/>
  <c r="AU34" i="25"/>
  <c r="AX34" i="25"/>
  <c r="AQ34" i="25"/>
  <c r="AV34" i="25"/>
  <c r="BA34" i="25"/>
  <c r="BE34" i="25"/>
  <c r="AL35" i="25"/>
  <c r="AM35" i="25"/>
  <c r="AN35" i="25"/>
  <c r="AO35" i="25"/>
  <c r="AP35" i="25"/>
  <c r="AS35" i="25"/>
  <c r="AU35" i="25"/>
  <c r="AX35" i="25"/>
  <c r="AQ35" i="25"/>
  <c r="AV35" i="25"/>
  <c r="BA35" i="25"/>
  <c r="BE35" i="25"/>
  <c r="AL36" i="25"/>
  <c r="AM36" i="25"/>
  <c r="AN36" i="25"/>
  <c r="AO36" i="25"/>
  <c r="AP36" i="25"/>
  <c r="AS36" i="25"/>
  <c r="AU36" i="25"/>
  <c r="AX36" i="25"/>
  <c r="AQ36" i="25"/>
  <c r="AV36" i="25"/>
  <c r="BA36" i="25"/>
  <c r="BE36" i="25"/>
  <c r="AL37" i="25"/>
  <c r="AM37" i="25"/>
  <c r="AN37" i="25"/>
  <c r="AO37" i="25"/>
  <c r="AP37" i="25"/>
  <c r="AS37" i="25"/>
  <c r="AU37" i="25"/>
  <c r="AX37" i="25"/>
  <c r="AQ37" i="25"/>
  <c r="AV37" i="25"/>
  <c r="BA37" i="25"/>
  <c r="BE37" i="25"/>
  <c r="AL38" i="25"/>
  <c r="AM38" i="25"/>
  <c r="AN38" i="25"/>
  <c r="AO38" i="25"/>
  <c r="AP38" i="25"/>
  <c r="AS38" i="25"/>
  <c r="AU38" i="25"/>
  <c r="AX38" i="25"/>
  <c r="AQ38" i="25"/>
  <c r="AV38" i="25"/>
  <c r="BA38" i="25"/>
  <c r="BE38" i="25"/>
  <c r="AL39" i="25"/>
  <c r="AM39" i="25"/>
  <c r="AN39" i="25"/>
  <c r="AO39" i="25"/>
  <c r="AP39" i="25"/>
  <c r="AS39" i="25"/>
  <c r="AU39" i="25"/>
  <c r="AX39" i="25"/>
  <c r="AQ39" i="25"/>
  <c r="AV39" i="25"/>
  <c r="BA39" i="25"/>
  <c r="BE39" i="25"/>
  <c r="AL40" i="25"/>
  <c r="AM40" i="25"/>
  <c r="AN40" i="25"/>
  <c r="AO40" i="25"/>
  <c r="AP40" i="25"/>
  <c r="AS40" i="25"/>
  <c r="AU40" i="25"/>
  <c r="AX40" i="25"/>
  <c r="AQ40" i="25"/>
  <c r="AV40" i="25"/>
  <c r="BA40" i="25"/>
  <c r="BE40" i="25"/>
  <c r="AL41" i="25"/>
  <c r="AM41" i="25"/>
  <c r="AN41" i="25"/>
  <c r="AO41" i="25"/>
  <c r="AP41" i="25"/>
  <c r="AS41" i="25"/>
  <c r="AU41" i="25"/>
  <c r="AX41" i="25"/>
  <c r="AQ41" i="25"/>
  <c r="AV41" i="25"/>
  <c r="BA41" i="25"/>
  <c r="BE41" i="25"/>
  <c r="AL42" i="25"/>
  <c r="AM42" i="25"/>
  <c r="AN42" i="25"/>
  <c r="AO42" i="25"/>
  <c r="AP42" i="25"/>
  <c r="AS42" i="25"/>
  <c r="AU42" i="25"/>
  <c r="AX42" i="25"/>
  <c r="AQ42" i="25"/>
  <c r="AV42" i="25"/>
  <c r="BA42" i="25"/>
  <c r="BE42" i="25"/>
  <c r="AL43" i="25"/>
  <c r="AM43" i="25"/>
  <c r="AN43" i="25"/>
  <c r="AO43" i="25"/>
  <c r="AP43" i="25"/>
  <c r="AS43" i="25"/>
  <c r="AU43" i="25"/>
  <c r="AX43" i="25"/>
  <c r="AQ43" i="25"/>
  <c r="AV43" i="25"/>
  <c r="BA43" i="25"/>
  <c r="BE43" i="25"/>
  <c r="AL44" i="25"/>
  <c r="AM44" i="25"/>
  <c r="AN44" i="25"/>
  <c r="AO44" i="25"/>
  <c r="AP44" i="25"/>
  <c r="AS44" i="25"/>
  <c r="AU44" i="25"/>
  <c r="AX44" i="25"/>
  <c r="AQ44" i="25"/>
  <c r="AV44" i="25"/>
  <c r="BA44" i="25"/>
  <c r="BE44" i="25"/>
  <c r="AL45" i="25"/>
  <c r="AM45" i="25"/>
  <c r="AN45" i="25"/>
  <c r="AO45" i="25"/>
  <c r="AP45" i="25"/>
  <c r="AS45" i="25"/>
  <c r="AU45" i="25"/>
  <c r="AX45" i="25"/>
  <c r="AQ45" i="25"/>
  <c r="AV45" i="25"/>
  <c r="BA45" i="25"/>
  <c r="BE45" i="25"/>
  <c r="AL46" i="25"/>
  <c r="AM46" i="25"/>
  <c r="AN46" i="25"/>
  <c r="AO46" i="25"/>
  <c r="AP46" i="25"/>
  <c r="AS46" i="25"/>
  <c r="AU46" i="25"/>
  <c r="AX46" i="25"/>
  <c r="AQ46" i="25"/>
  <c r="AV46" i="25"/>
  <c r="BA46" i="25"/>
  <c r="BE46" i="25"/>
  <c r="AL47" i="25"/>
  <c r="AM47" i="25"/>
  <c r="AN47" i="25"/>
  <c r="AO47" i="25"/>
  <c r="AP47" i="25"/>
  <c r="AS47" i="25"/>
  <c r="AU47" i="25"/>
  <c r="AX47" i="25"/>
  <c r="AQ47" i="25"/>
  <c r="AV47" i="25"/>
  <c r="BA47" i="25"/>
  <c r="BE47" i="25"/>
  <c r="AL48" i="25"/>
  <c r="AM48" i="25"/>
  <c r="AN48" i="25"/>
  <c r="AO48" i="25"/>
  <c r="AP48" i="25"/>
  <c r="AS48" i="25"/>
  <c r="AU48" i="25"/>
  <c r="AX48" i="25"/>
  <c r="AQ48" i="25"/>
  <c r="AV48" i="25"/>
  <c r="BA48" i="25"/>
  <c r="BE48" i="25"/>
  <c r="AL49" i="25"/>
  <c r="AM49" i="25"/>
  <c r="AN49" i="25"/>
  <c r="AO49" i="25"/>
  <c r="AP49" i="25"/>
  <c r="AS49" i="25"/>
  <c r="AU49" i="25"/>
  <c r="AX49" i="25"/>
  <c r="AQ49" i="25"/>
  <c r="AV49" i="25"/>
  <c r="BA49" i="25"/>
  <c r="BE49" i="25"/>
  <c r="AL50" i="25"/>
  <c r="AM50" i="25"/>
  <c r="AN50" i="25"/>
  <c r="AO50" i="25"/>
  <c r="AP50" i="25"/>
  <c r="AS50" i="25"/>
  <c r="AU50" i="25"/>
  <c r="AX50" i="25"/>
  <c r="AQ50" i="25"/>
  <c r="AV50" i="25"/>
  <c r="BA50" i="25"/>
  <c r="BE50" i="25"/>
  <c r="AL51" i="25"/>
  <c r="AM51" i="25"/>
  <c r="AN51" i="25"/>
  <c r="AO51" i="25"/>
  <c r="AP51" i="25"/>
  <c r="AS51" i="25"/>
  <c r="AU51" i="25"/>
  <c r="AX51" i="25"/>
  <c r="AQ51" i="25"/>
  <c r="AV51" i="25"/>
  <c r="BA51" i="25"/>
  <c r="BE51" i="25"/>
  <c r="AL52" i="25"/>
  <c r="AM52" i="25"/>
  <c r="AN52" i="25"/>
  <c r="AO52" i="25"/>
  <c r="AP52" i="25"/>
  <c r="AS52" i="25"/>
  <c r="AU52" i="25"/>
  <c r="AX52" i="25"/>
  <c r="AQ52" i="25"/>
  <c r="AV52" i="25"/>
  <c r="BA52" i="25"/>
  <c r="BE52" i="25"/>
  <c r="AL53" i="25"/>
  <c r="AM53" i="25"/>
  <c r="AN53" i="25"/>
  <c r="AO53" i="25"/>
  <c r="AP53" i="25"/>
  <c r="AS53" i="25"/>
  <c r="AU53" i="25"/>
  <c r="AX53" i="25"/>
  <c r="AQ53" i="25"/>
  <c r="AV53" i="25"/>
  <c r="BA53" i="25"/>
  <c r="BE53" i="25"/>
  <c r="AL54" i="25"/>
  <c r="AM54" i="25"/>
  <c r="AN54" i="25"/>
  <c r="AO54" i="25"/>
  <c r="AP54" i="25"/>
  <c r="AS54" i="25"/>
  <c r="AU54" i="25"/>
  <c r="AX54" i="25"/>
  <c r="AQ54" i="25"/>
  <c r="AV54" i="25"/>
  <c r="BA54" i="25"/>
  <c r="BE54" i="25"/>
  <c r="AL55" i="25"/>
  <c r="AM55" i="25"/>
  <c r="AN55" i="25"/>
  <c r="AO55" i="25"/>
  <c r="AP55" i="25"/>
  <c r="AS55" i="25"/>
  <c r="AU55" i="25"/>
  <c r="AX55" i="25"/>
  <c r="AQ55" i="25"/>
  <c r="AV55" i="25"/>
  <c r="BA55" i="25"/>
  <c r="BE55" i="25"/>
  <c r="AL56" i="25"/>
  <c r="AM56" i="25"/>
  <c r="AN56" i="25"/>
  <c r="AO56" i="25"/>
  <c r="AP56" i="25"/>
  <c r="AS56" i="25"/>
  <c r="AU56" i="25"/>
  <c r="AX56" i="25"/>
  <c r="AQ56" i="25"/>
  <c r="AV56" i="25"/>
  <c r="BA56" i="25"/>
  <c r="BE56" i="25"/>
  <c r="AL57" i="25"/>
  <c r="AM57" i="25"/>
  <c r="AN57" i="25"/>
  <c r="AO57" i="25"/>
  <c r="AP57" i="25"/>
  <c r="AS57" i="25"/>
  <c r="AU57" i="25"/>
  <c r="AX57" i="25"/>
  <c r="BE57" i="25"/>
  <c r="AL58" i="25"/>
  <c r="AM58" i="25"/>
  <c r="AN58" i="25"/>
  <c r="AO58" i="25"/>
  <c r="AP58" i="25"/>
  <c r="AS58" i="25"/>
  <c r="AU58" i="25"/>
  <c r="AX58" i="25"/>
  <c r="AQ58" i="25"/>
  <c r="AV58" i="25"/>
  <c r="BA58" i="25"/>
  <c r="BE58" i="25"/>
  <c r="AL59" i="25"/>
  <c r="AM59" i="25"/>
  <c r="AN59" i="25"/>
  <c r="AO59" i="25"/>
  <c r="AP59" i="25"/>
  <c r="AS59" i="25"/>
  <c r="AU59" i="25"/>
  <c r="AX59" i="25"/>
  <c r="AQ59" i="25"/>
  <c r="AV59" i="25"/>
  <c r="BA59" i="25"/>
  <c r="BE59" i="25"/>
  <c r="AL60" i="25"/>
  <c r="AM60" i="25"/>
  <c r="AN60" i="25"/>
  <c r="AO60" i="25"/>
  <c r="AP60" i="25"/>
  <c r="AS60" i="25"/>
  <c r="AU60" i="25"/>
  <c r="AX60" i="25"/>
  <c r="BE60" i="25"/>
  <c r="AL61" i="25"/>
  <c r="AM61" i="25"/>
  <c r="AN61" i="25"/>
  <c r="AO61" i="25"/>
  <c r="AP61" i="25"/>
  <c r="AS61" i="25"/>
  <c r="AU61" i="25"/>
  <c r="AX61" i="25"/>
  <c r="BE61" i="25"/>
  <c r="AL62" i="25"/>
  <c r="AM62" i="25"/>
  <c r="AN62" i="25"/>
  <c r="AO62" i="25"/>
  <c r="AP62" i="25"/>
  <c r="AS62" i="25"/>
  <c r="AU62" i="25"/>
  <c r="AX62" i="25"/>
  <c r="BE62" i="25"/>
  <c r="AL63" i="25"/>
  <c r="AM63" i="25"/>
  <c r="AN63" i="25"/>
  <c r="AO63" i="25"/>
  <c r="AP63" i="25"/>
  <c r="AS63" i="25"/>
  <c r="AU63" i="25"/>
  <c r="AX63" i="25"/>
  <c r="BE63" i="25"/>
  <c r="AL64" i="25"/>
  <c r="AM64" i="25"/>
  <c r="AN64" i="25"/>
  <c r="AO64" i="25"/>
  <c r="AP64" i="25"/>
  <c r="AS64" i="25"/>
  <c r="AU64" i="25"/>
  <c r="AX64" i="25"/>
  <c r="BE64" i="25"/>
  <c r="AL65" i="25"/>
  <c r="AM65" i="25"/>
  <c r="AN65" i="25"/>
  <c r="AO65" i="25"/>
  <c r="AP65" i="25"/>
  <c r="AS65" i="25"/>
  <c r="AU65" i="25"/>
  <c r="AX65" i="25"/>
  <c r="BE65" i="25"/>
  <c r="AL66" i="25"/>
  <c r="AM66" i="25"/>
  <c r="AN66" i="25"/>
  <c r="AO66" i="25"/>
  <c r="AP66" i="25"/>
  <c r="AS66" i="25"/>
  <c r="AU66" i="25"/>
  <c r="AX66" i="25"/>
  <c r="BE66" i="25"/>
  <c r="AL67" i="25"/>
  <c r="AM67" i="25"/>
  <c r="AN67" i="25"/>
  <c r="AO67" i="25"/>
  <c r="AP67" i="25"/>
  <c r="AS67" i="25"/>
  <c r="AU67" i="25"/>
  <c r="AX67" i="25"/>
  <c r="BE67" i="25"/>
  <c r="AL68" i="25"/>
  <c r="AM68" i="25"/>
  <c r="AN68" i="25"/>
  <c r="AO68" i="25"/>
  <c r="AP68" i="25"/>
  <c r="AS68" i="25"/>
  <c r="AU68" i="25"/>
  <c r="AX68" i="25"/>
  <c r="BE68" i="25"/>
  <c r="AL69" i="25"/>
  <c r="AM69" i="25"/>
  <c r="AN69" i="25"/>
  <c r="AO69" i="25"/>
  <c r="AP69" i="25"/>
  <c r="AS69" i="25"/>
  <c r="AU69" i="25"/>
  <c r="AX69" i="25"/>
  <c r="BE69" i="25"/>
  <c r="AL70" i="25"/>
  <c r="AM70" i="25"/>
  <c r="AN70" i="25"/>
  <c r="AO70" i="25"/>
  <c r="AP70" i="25"/>
  <c r="AS70" i="25"/>
  <c r="AU70" i="25"/>
  <c r="AX70" i="25"/>
  <c r="BE70" i="25"/>
  <c r="AL71" i="25"/>
  <c r="AM71" i="25"/>
  <c r="AN71" i="25"/>
  <c r="AO71" i="25"/>
  <c r="AP71" i="25"/>
  <c r="AS71" i="25"/>
  <c r="AU71" i="25"/>
  <c r="AX71" i="25"/>
  <c r="BE71" i="25"/>
  <c r="AL72" i="25"/>
  <c r="AM72" i="25"/>
  <c r="AN72" i="25"/>
  <c r="AO72" i="25"/>
  <c r="AP72" i="25"/>
  <c r="AS72" i="25"/>
  <c r="AU72" i="25"/>
  <c r="AX72" i="25"/>
  <c r="BE72" i="25"/>
  <c r="AL73" i="25"/>
  <c r="AM73" i="25"/>
  <c r="AN73" i="25"/>
  <c r="AO73" i="25"/>
  <c r="AP73" i="25"/>
  <c r="AS73" i="25"/>
  <c r="AU73" i="25"/>
  <c r="AX73" i="25"/>
  <c r="BE73" i="25"/>
  <c r="AL74" i="25"/>
  <c r="AM74" i="25"/>
  <c r="AN74" i="25"/>
  <c r="AO74" i="25"/>
  <c r="AP74" i="25"/>
  <c r="AS74" i="25"/>
  <c r="AU74" i="25"/>
  <c r="AX74" i="25"/>
  <c r="BE74" i="25"/>
  <c r="AL75" i="25"/>
  <c r="AM75" i="25"/>
  <c r="AN75" i="25"/>
  <c r="AO75" i="25"/>
  <c r="AP75" i="25"/>
  <c r="AS75" i="25"/>
  <c r="AU75" i="25"/>
  <c r="AX75" i="25"/>
  <c r="BE75" i="25"/>
  <c r="AL76" i="25"/>
  <c r="AM76" i="25"/>
  <c r="AN76" i="25"/>
  <c r="AO76" i="25"/>
  <c r="AP76" i="25"/>
  <c r="AS76" i="25"/>
  <c r="AU76" i="25"/>
  <c r="AX76" i="25"/>
  <c r="BE76" i="25"/>
  <c r="AL77" i="25"/>
  <c r="AM77" i="25"/>
  <c r="AN77" i="25"/>
  <c r="AO77" i="25"/>
  <c r="AP77" i="25"/>
  <c r="AS77" i="25"/>
  <c r="AU77" i="25"/>
  <c r="AX77" i="25"/>
  <c r="BE77" i="25"/>
  <c r="AL78" i="25"/>
  <c r="AM78" i="25"/>
  <c r="AN78" i="25"/>
  <c r="AO78" i="25"/>
  <c r="AP78" i="25"/>
  <c r="AS78" i="25"/>
  <c r="AU78" i="25"/>
  <c r="AX78" i="25"/>
  <c r="BE78" i="25"/>
  <c r="AL79" i="25"/>
  <c r="AM79" i="25"/>
  <c r="AN79" i="25"/>
  <c r="AO79" i="25"/>
  <c r="AP79" i="25"/>
  <c r="AS79" i="25"/>
  <c r="AU79" i="25"/>
  <c r="AX79" i="25"/>
  <c r="BE79" i="25"/>
  <c r="AL80" i="25"/>
  <c r="AM80" i="25"/>
  <c r="AN80" i="25"/>
  <c r="AO80" i="25"/>
  <c r="AP80" i="25"/>
  <c r="AS80" i="25"/>
  <c r="AU80" i="25"/>
  <c r="AX80" i="25"/>
  <c r="BE80" i="25"/>
  <c r="AL81" i="25"/>
  <c r="AM81" i="25"/>
  <c r="AN81" i="25"/>
  <c r="AO81" i="25"/>
  <c r="AP81" i="25"/>
  <c r="AS81" i="25"/>
  <c r="AU81" i="25"/>
  <c r="AX81" i="25"/>
  <c r="BE81" i="25"/>
  <c r="AL82" i="25"/>
  <c r="AM82" i="25"/>
  <c r="AN82" i="25"/>
  <c r="AO82" i="25"/>
  <c r="AP82" i="25"/>
  <c r="AS82" i="25"/>
  <c r="AU82" i="25"/>
  <c r="AX82" i="25"/>
  <c r="BE82" i="25"/>
  <c r="AL83" i="25"/>
  <c r="AM83" i="25"/>
  <c r="AN83" i="25"/>
  <c r="AO83" i="25"/>
  <c r="AP83" i="25"/>
  <c r="AS83" i="25"/>
  <c r="AU83" i="25"/>
  <c r="AX83" i="25"/>
  <c r="BE83" i="25"/>
  <c r="AL84" i="25"/>
  <c r="AM84" i="25"/>
  <c r="AN84" i="25"/>
  <c r="AO84" i="25"/>
  <c r="AP84" i="25"/>
  <c r="AS84" i="25"/>
  <c r="AU84" i="25"/>
  <c r="AX84" i="25"/>
  <c r="BE84" i="25"/>
  <c r="AL85" i="25"/>
  <c r="AM85" i="25"/>
  <c r="AN85" i="25"/>
  <c r="AO85" i="25"/>
  <c r="AP85" i="25"/>
  <c r="AS85" i="25"/>
  <c r="AU85" i="25"/>
  <c r="AX85" i="25"/>
  <c r="BE85" i="25"/>
  <c r="AL86" i="25"/>
  <c r="AM86" i="25"/>
  <c r="AN86" i="25"/>
  <c r="AO86" i="25"/>
  <c r="AP86" i="25"/>
  <c r="AS86" i="25"/>
  <c r="AU86" i="25"/>
  <c r="AX86" i="25"/>
  <c r="BE86" i="25"/>
  <c r="AL87" i="25"/>
  <c r="AM87" i="25"/>
  <c r="AN87" i="25"/>
  <c r="AO87" i="25"/>
  <c r="AP87" i="25"/>
  <c r="AS87" i="25"/>
  <c r="AU87" i="25"/>
  <c r="AX87" i="25"/>
  <c r="BE87" i="25"/>
  <c r="AL88" i="25"/>
  <c r="AM88" i="25"/>
  <c r="AN88" i="25"/>
  <c r="AO88" i="25"/>
  <c r="AP88" i="25"/>
  <c r="AS88" i="25"/>
  <c r="AU88" i="25"/>
  <c r="AX88" i="25"/>
  <c r="BE88" i="25"/>
  <c r="AL89" i="25"/>
  <c r="AM89" i="25"/>
  <c r="AN89" i="25"/>
  <c r="AO89" i="25"/>
  <c r="AP89" i="25"/>
  <c r="AS89" i="25"/>
  <c r="AU89" i="25"/>
  <c r="AX89" i="25"/>
  <c r="BE89" i="25"/>
  <c r="AL90" i="25"/>
  <c r="AM90" i="25"/>
  <c r="AN90" i="25"/>
  <c r="AO90" i="25"/>
  <c r="AP90" i="25"/>
  <c r="AS90" i="25"/>
  <c r="AU90" i="25"/>
  <c r="AX90" i="25"/>
  <c r="BE90" i="25"/>
  <c r="AL91" i="25"/>
  <c r="AM91" i="25"/>
  <c r="AN91" i="25"/>
  <c r="AO91" i="25"/>
  <c r="AP91" i="25"/>
  <c r="AS91" i="25"/>
  <c r="AU91" i="25"/>
  <c r="AX91" i="25"/>
  <c r="BE91" i="25"/>
  <c r="AL92" i="25"/>
  <c r="AM92" i="25"/>
  <c r="AN92" i="25"/>
  <c r="AO92" i="25"/>
  <c r="AP92" i="25"/>
  <c r="AS92" i="25"/>
  <c r="AU92" i="25"/>
  <c r="AX92" i="25"/>
  <c r="BE92" i="25"/>
  <c r="AL93" i="25"/>
  <c r="AM93" i="25"/>
  <c r="AN93" i="25"/>
  <c r="AO93" i="25"/>
  <c r="AP93" i="25"/>
  <c r="AS93" i="25"/>
  <c r="AU93" i="25"/>
  <c r="AX93" i="25"/>
  <c r="BE93" i="25"/>
  <c r="AL94" i="25"/>
  <c r="AM94" i="25"/>
  <c r="AN94" i="25"/>
  <c r="AO94" i="25"/>
  <c r="AP94" i="25"/>
  <c r="AS94" i="25"/>
  <c r="AU94" i="25"/>
  <c r="AX94" i="25"/>
  <c r="BE94" i="25"/>
  <c r="AL95" i="25"/>
  <c r="AM95" i="25"/>
  <c r="AN95" i="25"/>
  <c r="AO95" i="25"/>
  <c r="AP95" i="25"/>
  <c r="AS95" i="25"/>
  <c r="AU95" i="25"/>
  <c r="AX95" i="25"/>
  <c r="BE95" i="25"/>
  <c r="AL96" i="25"/>
  <c r="AM96" i="25"/>
  <c r="AN96" i="25"/>
  <c r="AO96" i="25"/>
  <c r="AP96" i="25"/>
  <c r="AS96" i="25"/>
  <c r="AU96" i="25"/>
  <c r="AX96" i="25"/>
  <c r="BE96" i="25"/>
  <c r="AL97" i="25"/>
  <c r="AM97" i="25"/>
  <c r="AN97" i="25"/>
  <c r="AO97" i="25"/>
  <c r="AP97" i="25"/>
  <c r="AS97" i="25"/>
  <c r="AU97" i="25"/>
  <c r="AX97" i="25"/>
  <c r="BE97" i="25"/>
  <c r="AL98" i="25"/>
  <c r="AM98" i="25"/>
  <c r="AN98" i="25"/>
  <c r="AO98" i="25"/>
  <c r="AP98" i="25"/>
  <c r="AS98" i="25"/>
  <c r="AU98" i="25"/>
  <c r="AX98" i="25"/>
  <c r="BE98" i="25"/>
  <c r="AL99" i="25"/>
  <c r="AM99" i="25"/>
  <c r="AN99" i="25"/>
  <c r="AO99" i="25"/>
  <c r="AP99" i="25"/>
  <c r="AS99" i="25"/>
  <c r="AU99" i="25"/>
  <c r="AX99" i="25"/>
  <c r="BE99" i="25"/>
  <c r="AL100" i="25"/>
  <c r="AM100" i="25"/>
  <c r="AN100" i="25"/>
  <c r="AO100" i="25"/>
  <c r="AP100" i="25"/>
  <c r="AS100" i="25"/>
  <c r="AU100" i="25"/>
  <c r="AX100" i="25"/>
  <c r="BE100" i="25"/>
  <c r="AL101" i="25"/>
  <c r="AM101" i="25"/>
  <c r="AN101" i="25"/>
  <c r="AO101" i="25"/>
  <c r="AP101" i="25"/>
  <c r="AS101" i="25"/>
  <c r="AU101" i="25"/>
  <c r="AX101" i="25"/>
  <c r="BE101" i="25"/>
  <c r="AL102" i="25"/>
  <c r="AM102" i="25"/>
  <c r="AN102" i="25"/>
  <c r="AO102" i="25"/>
  <c r="AP102" i="25"/>
  <c r="AS102" i="25"/>
  <c r="AU102" i="25"/>
  <c r="AX102" i="25"/>
  <c r="BE102" i="25"/>
  <c r="AL103" i="25"/>
  <c r="AM103" i="25"/>
  <c r="AN103" i="25"/>
  <c r="AO103" i="25"/>
  <c r="AP103" i="25"/>
  <c r="AS103" i="25"/>
  <c r="AU103" i="25"/>
  <c r="AX103" i="25"/>
  <c r="BE103" i="25"/>
  <c r="AL104" i="25"/>
  <c r="AM104" i="25"/>
  <c r="AN104" i="25"/>
  <c r="AO104" i="25"/>
  <c r="AP104" i="25"/>
  <c r="AS104" i="25"/>
  <c r="AU104" i="25"/>
  <c r="AX104" i="25"/>
  <c r="BE104" i="25"/>
  <c r="AL105" i="25"/>
  <c r="AM105" i="25"/>
  <c r="AN105" i="25"/>
  <c r="AO105" i="25"/>
  <c r="AP105" i="25"/>
  <c r="AS105" i="25"/>
  <c r="AU105" i="25"/>
  <c r="AX105" i="25"/>
  <c r="BE105" i="25"/>
  <c r="AL106" i="25"/>
  <c r="AM106" i="25"/>
  <c r="AN106" i="25"/>
  <c r="AO106" i="25"/>
  <c r="AP106" i="25"/>
  <c r="AS106" i="25"/>
  <c r="AU106" i="25"/>
  <c r="AX106" i="25"/>
  <c r="BE106" i="25"/>
  <c r="AL107" i="25"/>
  <c r="AM107" i="25"/>
  <c r="AN107" i="25"/>
  <c r="AO107" i="25"/>
  <c r="AP107" i="25"/>
  <c r="AS107" i="25"/>
  <c r="AU107" i="25"/>
  <c r="AX107" i="25"/>
  <c r="BE107" i="25"/>
  <c r="AL108" i="25"/>
  <c r="AM108" i="25"/>
  <c r="AN108" i="25"/>
  <c r="AO108" i="25"/>
  <c r="AP108" i="25"/>
  <c r="AS108" i="25"/>
  <c r="AU108" i="25"/>
  <c r="AX108" i="25"/>
  <c r="BE108" i="25"/>
  <c r="BE7" i="25"/>
  <c r="BE8" i="25"/>
  <c r="AL6" i="25"/>
  <c r="AM6" i="25"/>
  <c r="AN6" i="25"/>
  <c r="AO6" i="25"/>
  <c r="AP6" i="25"/>
  <c r="AS6" i="25"/>
  <c r="AU6" i="25"/>
  <c r="AX6" i="25"/>
  <c r="BE6" i="25"/>
  <c r="AL9" i="25"/>
  <c r="AM9" i="25"/>
  <c r="AN9" i="25"/>
  <c r="AO9" i="25"/>
  <c r="AP9" i="25"/>
  <c r="AS9" i="25"/>
  <c r="AU9" i="25"/>
  <c r="AX9" i="25"/>
  <c r="AQ9" i="25"/>
  <c r="AV9" i="25"/>
  <c r="BA9" i="25"/>
  <c r="BE9" i="25"/>
  <c r="BY108" i="3"/>
  <c r="BW108" i="3"/>
  <c r="BU108" i="3"/>
  <c r="BS108" i="3"/>
  <c r="BQ108" i="3"/>
  <c r="BO108" i="3"/>
  <c r="BM108" i="3"/>
  <c r="BK108" i="3"/>
  <c r="BI108" i="3"/>
  <c r="BG108" i="3"/>
  <c r="BE108" i="3"/>
  <c r="BC108" i="3"/>
  <c r="BY107" i="3"/>
  <c r="BW107" i="3"/>
  <c r="BU107" i="3"/>
  <c r="BS107" i="3"/>
  <c r="BQ107" i="3"/>
  <c r="BO107" i="3"/>
  <c r="BM107" i="3"/>
  <c r="BK107" i="3"/>
  <c r="BI107" i="3"/>
  <c r="BG107" i="3"/>
  <c r="BE107" i="3"/>
  <c r="BC107" i="3"/>
  <c r="BY106" i="3"/>
  <c r="BW106" i="3"/>
  <c r="BU106" i="3"/>
  <c r="BS106" i="3"/>
  <c r="BQ106" i="3"/>
  <c r="BO106" i="3"/>
  <c r="BM106" i="3"/>
  <c r="BK106" i="3"/>
  <c r="BI106" i="3"/>
  <c r="BG106" i="3"/>
  <c r="BE106" i="3"/>
  <c r="BC106" i="3"/>
  <c r="BY105" i="3"/>
  <c r="BW105" i="3"/>
  <c r="BU105" i="3"/>
  <c r="BS105" i="3"/>
  <c r="BQ105" i="3"/>
  <c r="BO105" i="3"/>
  <c r="BM105" i="3"/>
  <c r="BK105" i="3"/>
  <c r="BI105" i="3"/>
  <c r="BG105" i="3"/>
  <c r="BE105" i="3"/>
  <c r="BC105" i="3"/>
  <c r="BY104" i="3"/>
  <c r="BW104" i="3"/>
  <c r="BU104" i="3"/>
  <c r="BS104" i="3"/>
  <c r="BQ104" i="3"/>
  <c r="BO104" i="3"/>
  <c r="BM104" i="3"/>
  <c r="BK104" i="3"/>
  <c r="BI104" i="3"/>
  <c r="BG104" i="3"/>
  <c r="BE104" i="3"/>
  <c r="BC104" i="3"/>
  <c r="BY103" i="3"/>
  <c r="BW103" i="3"/>
  <c r="BU103" i="3"/>
  <c r="BS103" i="3"/>
  <c r="BQ103" i="3"/>
  <c r="BO103" i="3"/>
  <c r="BM103" i="3"/>
  <c r="BK103" i="3"/>
  <c r="BI103" i="3"/>
  <c r="BG103" i="3"/>
  <c r="BE103" i="3"/>
  <c r="BC103" i="3"/>
  <c r="BY102" i="3"/>
  <c r="BW102" i="3"/>
  <c r="BU102" i="3"/>
  <c r="BS102" i="3"/>
  <c r="BQ102" i="3"/>
  <c r="BO102" i="3"/>
  <c r="BM102" i="3"/>
  <c r="BK102" i="3"/>
  <c r="BI102" i="3"/>
  <c r="BG102" i="3"/>
  <c r="BE102" i="3"/>
  <c r="BC102" i="3"/>
  <c r="BY101" i="3"/>
  <c r="BW101" i="3"/>
  <c r="BU101" i="3"/>
  <c r="BS101" i="3"/>
  <c r="BQ101" i="3"/>
  <c r="BO101" i="3"/>
  <c r="BM101" i="3"/>
  <c r="BK101" i="3"/>
  <c r="BI101" i="3"/>
  <c r="BG101" i="3"/>
  <c r="BE101" i="3"/>
  <c r="BC101" i="3"/>
  <c r="BY100" i="3"/>
  <c r="BW100" i="3"/>
  <c r="BU100" i="3"/>
  <c r="BS100" i="3"/>
  <c r="BQ100" i="3"/>
  <c r="BO100" i="3"/>
  <c r="BM100" i="3"/>
  <c r="BK100" i="3"/>
  <c r="BI100" i="3"/>
  <c r="BG100" i="3"/>
  <c r="BE100" i="3"/>
  <c r="BC100" i="3"/>
  <c r="BY99" i="3"/>
  <c r="BW99" i="3"/>
  <c r="BU99" i="3"/>
  <c r="BS99" i="3"/>
  <c r="BQ99" i="3"/>
  <c r="BO99" i="3"/>
  <c r="BM99" i="3"/>
  <c r="BK99" i="3"/>
  <c r="BI99" i="3"/>
  <c r="BG99" i="3"/>
  <c r="BE99" i="3"/>
  <c r="BC99" i="3"/>
  <c r="BY98" i="3"/>
  <c r="BW98" i="3"/>
  <c r="BU98" i="3"/>
  <c r="BS98" i="3"/>
  <c r="BQ98" i="3"/>
  <c r="BO98" i="3"/>
  <c r="BM98" i="3"/>
  <c r="BK98" i="3"/>
  <c r="BI98" i="3"/>
  <c r="BG98" i="3"/>
  <c r="BE98" i="3"/>
  <c r="BC98" i="3"/>
  <c r="BY97" i="3"/>
  <c r="BW97" i="3"/>
  <c r="BU97" i="3"/>
  <c r="BS97" i="3"/>
  <c r="BQ97" i="3"/>
  <c r="BO97" i="3"/>
  <c r="BM97" i="3"/>
  <c r="BK97" i="3"/>
  <c r="BI97" i="3"/>
  <c r="BG97" i="3"/>
  <c r="BE97" i="3"/>
  <c r="BC97" i="3"/>
  <c r="BY96" i="3"/>
  <c r="BW96" i="3"/>
  <c r="BU96" i="3"/>
  <c r="BS96" i="3"/>
  <c r="BQ96" i="3"/>
  <c r="BO96" i="3"/>
  <c r="BM96" i="3"/>
  <c r="BK96" i="3"/>
  <c r="BI96" i="3"/>
  <c r="BG96" i="3"/>
  <c r="BE96" i="3"/>
  <c r="BC96" i="3"/>
  <c r="BY95" i="3"/>
  <c r="BW95" i="3"/>
  <c r="BU95" i="3"/>
  <c r="BS95" i="3"/>
  <c r="BQ95" i="3"/>
  <c r="BO95" i="3"/>
  <c r="BM95" i="3"/>
  <c r="BK95" i="3"/>
  <c r="BI95" i="3"/>
  <c r="BG95" i="3"/>
  <c r="BE95" i="3"/>
  <c r="BC95" i="3"/>
  <c r="BY94" i="3"/>
  <c r="BW94" i="3"/>
  <c r="BU94" i="3"/>
  <c r="BS94" i="3"/>
  <c r="BQ94" i="3"/>
  <c r="BO94" i="3"/>
  <c r="BM94" i="3"/>
  <c r="BK94" i="3"/>
  <c r="BI94" i="3"/>
  <c r="BG94" i="3"/>
  <c r="BE94" i="3"/>
  <c r="BC94" i="3"/>
  <c r="BY93" i="3"/>
  <c r="BW93" i="3"/>
  <c r="BU93" i="3"/>
  <c r="BS93" i="3"/>
  <c r="BQ93" i="3"/>
  <c r="BO93" i="3"/>
  <c r="BM93" i="3"/>
  <c r="BK93" i="3"/>
  <c r="BI93" i="3"/>
  <c r="BG93" i="3"/>
  <c r="BE93" i="3"/>
  <c r="BC93" i="3"/>
  <c r="BY92" i="3"/>
  <c r="BW92" i="3"/>
  <c r="BU92" i="3"/>
  <c r="BS92" i="3"/>
  <c r="BQ92" i="3"/>
  <c r="BO92" i="3"/>
  <c r="BM92" i="3"/>
  <c r="BK92" i="3"/>
  <c r="BI92" i="3"/>
  <c r="BG92" i="3"/>
  <c r="BE92" i="3"/>
  <c r="BC92" i="3"/>
  <c r="BY91" i="3"/>
  <c r="BW91" i="3"/>
  <c r="BU91" i="3"/>
  <c r="BS91" i="3"/>
  <c r="BQ91" i="3"/>
  <c r="BO91" i="3"/>
  <c r="BM91" i="3"/>
  <c r="BK91" i="3"/>
  <c r="BI91" i="3"/>
  <c r="BG91" i="3"/>
  <c r="BE91" i="3"/>
  <c r="BC91" i="3"/>
  <c r="BY90" i="3"/>
  <c r="BW90" i="3"/>
  <c r="BU90" i="3"/>
  <c r="BS90" i="3"/>
  <c r="BQ90" i="3"/>
  <c r="BO90" i="3"/>
  <c r="BM90" i="3"/>
  <c r="BK90" i="3"/>
  <c r="BI90" i="3"/>
  <c r="BG90" i="3"/>
  <c r="BE90" i="3"/>
  <c r="BC90" i="3"/>
  <c r="BY89" i="3"/>
  <c r="BW89" i="3"/>
  <c r="BU89" i="3"/>
  <c r="BS89" i="3"/>
  <c r="BQ89" i="3"/>
  <c r="BO89" i="3"/>
  <c r="BM89" i="3"/>
  <c r="BK89" i="3"/>
  <c r="BI89" i="3"/>
  <c r="BG89" i="3"/>
  <c r="BE89" i="3"/>
  <c r="BC89" i="3"/>
  <c r="BY88" i="3"/>
  <c r="BW88" i="3"/>
  <c r="BU88" i="3"/>
  <c r="BS88" i="3"/>
  <c r="BQ88" i="3"/>
  <c r="BO88" i="3"/>
  <c r="BM88" i="3"/>
  <c r="BK88" i="3"/>
  <c r="BI88" i="3"/>
  <c r="BG88" i="3"/>
  <c r="BE88" i="3"/>
  <c r="BC88" i="3"/>
  <c r="BY87" i="3"/>
  <c r="BW87" i="3"/>
  <c r="BU87" i="3"/>
  <c r="BS87" i="3"/>
  <c r="BQ87" i="3"/>
  <c r="BO87" i="3"/>
  <c r="BM87" i="3"/>
  <c r="BK87" i="3"/>
  <c r="BI87" i="3"/>
  <c r="BG87" i="3"/>
  <c r="BE87" i="3"/>
  <c r="BC87" i="3"/>
  <c r="BY86" i="3"/>
  <c r="BW86" i="3"/>
  <c r="BU86" i="3"/>
  <c r="BS86" i="3"/>
  <c r="BQ86" i="3"/>
  <c r="BO86" i="3"/>
  <c r="BM86" i="3"/>
  <c r="BK86" i="3"/>
  <c r="BI86" i="3"/>
  <c r="BG86" i="3"/>
  <c r="BE86" i="3"/>
  <c r="BC86" i="3"/>
  <c r="BY85" i="3"/>
  <c r="BW85" i="3"/>
  <c r="BU85" i="3"/>
  <c r="BS85" i="3"/>
  <c r="BQ85" i="3"/>
  <c r="BO85" i="3"/>
  <c r="BM85" i="3"/>
  <c r="BK85" i="3"/>
  <c r="BI85" i="3"/>
  <c r="BG85" i="3"/>
  <c r="BE85" i="3"/>
  <c r="BC85" i="3"/>
  <c r="BY84" i="3"/>
  <c r="BW84" i="3"/>
  <c r="BU84" i="3"/>
  <c r="BS84" i="3"/>
  <c r="BQ84" i="3"/>
  <c r="BO84" i="3"/>
  <c r="BM84" i="3"/>
  <c r="BK84" i="3"/>
  <c r="BI84" i="3"/>
  <c r="BG84" i="3"/>
  <c r="BE84" i="3"/>
  <c r="BC84" i="3"/>
  <c r="BY83" i="3"/>
  <c r="BW83" i="3"/>
  <c r="BU83" i="3"/>
  <c r="BS83" i="3"/>
  <c r="BQ83" i="3"/>
  <c r="BO83" i="3"/>
  <c r="BM83" i="3"/>
  <c r="BK83" i="3"/>
  <c r="BI83" i="3"/>
  <c r="BG83" i="3"/>
  <c r="BE83" i="3"/>
  <c r="BC83" i="3"/>
  <c r="BY82" i="3"/>
  <c r="BW82" i="3"/>
  <c r="BU82" i="3"/>
  <c r="BS82" i="3"/>
  <c r="BQ82" i="3"/>
  <c r="BO82" i="3"/>
  <c r="BM82" i="3"/>
  <c r="BK82" i="3"/>
  <c r="BI82" i="3"/>
  <c r="BG82" i="3"/>
  <c r="BE82" i="3"/>
  <c r="BC82" i="3"/>
  <c r="BY81" i="3"/>
  <c r="BW81" i="3"/>
  <c r="BU81" i="3"/>
  <c r="BS81" i="3"/>
  <c r="BQ81" i="3"/>
  <c r="BO81" i="3"/>
  <c r="BM81" i="3"/>
  <c r="BK81" i="3"/>
  <c r="BI81" i="3"/>
  <c r="BG81" i="3"/>
  <c r="BE81" i="3"/>
  <c r="BC81" i="3"/>
  <c r="BY80" i="3"/>
  <c r="BW80" i="3"/>
  <c r="BU80" i="3"/>
  <c r="BS80" i="3"/>
  <c r="BQ80" i="3"/>
  <c r="BO80" i="3"/>
  <c r="BM80" i="3"/>
  <c r="BK80" i="3"/>
  <c r="BI80" i="3"/>
  <c r="BG80" i="3"/>
  <c r="BE80" i="3"/>
  <c r="BC80" i="3"/>
  <c r="BY79" i="3"/>
  <c r="BW79" i="3"/>
  <c r="BU79" i="3"/>
  <c r="BS79" i="3"/>
  <c r="BQ79" i="3"/>
  <c r="BO79" i="3"/>
  <c r="BM79" i="3"/>
  <c r="BK79" i="3"/>
  <c r="BI79" i="3"/>
  <c r="BG79" i="3"/>
  <c r="BE79" i="3"/>
  <c r="BC79" i="3"/>
  <c r="BY78" i="3"/>
  <c r="BW78" i="3"/>
  <c r="BU78" i="3"/>
  <c r="BS78" i="3"/>
  <c r="BQ78" i="3"/>
  <c r="BO78" i="3"/>
  <c r="BM78" i="3"/>
  <c r="BK78" i="3"/>
  <c r="BI78" i="3"/>
  <c r="BG78" i="3"/>
  <c r="BE78" i="3"/>
  <c r="BC78" i="3"/>
  <c r="BY77" i="3"/>
  <c r="BW77" i="3"/>
  <c r="BU77" i="3"/>
  <c r="BS77" i="3"/>
  <c r="BQ77" i="3"/>
  <c r="BO77" i="3"/>
  <c r="BM77" i="3"/>
  <c r="BK77" i="3"/>
  <c r="BI77" i="3"/>
  <c r="BG77" i="3"/>
  <c r="BE77" i="3"/>
  <c r="BC77" i="3"/>
  <c r="BY76" i="3"/>
  <c r="BW76" i="3"/>
  <c r="BU76" i="3"/>
  <c r="BS76" i="3"/>
  <c r="BQ76" i="3"/>
  <c r="BO76" i="3"/>
  <c r="BM76" i="3"/>
  <c r="BK76" i="3"/>
  <c r="BI76" i="3"/>
  <c r="BG76" i="3"/>
  <c r="BE76" i="3"/>
  <c r="BC76" i="3"/>
  <c r="BY75" i="3"/>
  <c r="BW75" i="3"/>
  <c r="BU75" i="3"/>
  <c r="BS75" i="3"/>
  <c r="BQ75" i="3"/>
  <c r="BO75" i="3"/>
  <c r="BM75" i="3"/>
  <c r="BK75" i="3"/>
  <c r="BI75" i="3"/>
  <c r="BG75" i="3"/>
  <c r="BE75" i="3"/>
  <c r="BC75" i="3"/>
  <c r="BY74" i="3"/>
  <c r="BW74" i="3"/>
  <c r="BU74" i="3"/>
  <c r="BS74" i="3"/>
  <c r="BQ74" i="3"/>
  <c r="BO74" i="3"/>
  <c r="BM74" i="3"/>
  <c r="BK74" i="3"/>
  <c r="BI74" i="3"/>
  <c r="BG74" i="3"/>
  <c r="BE74" i="3"/>
  <c r="BC74" i="3"/>
  <c r="BY73" i="3"/>
  <c r="BW73" i="3"/>
  <c r="BU73" i="3"/>
  <c r="BS73" i="3"/>
  <c r="BQ73" i="3"/>
  <c r="BO73" i="3"/>
  <c r="BM73" i="3"/>
  <c r="BK73" i="3"/>
  <c r="BI73" i="3"/>
  <c r="BG73" i="3"/>
  <c r="BE73" i="3"/>
  <c r="BC73" i="3"/>
  <c r="BY72" i="3"/>
  <c r="BW72" i="3"/>
  <c r="BU72" i="3"/>
  <c r="BS72" i="3"/>
  <c r="BQ72" i="3"/>
  <c r="BO72" i="3"/>
  <c r="BM72" i="3"/>
  <c r="BK72" i="3"/>
  <c r="BI72" i="3"/>
  <c r="BG72" i="3"/>
  <c r="BE72" i="3"/>
  <c r="BC72" i="3"/>
  <c r="BY71" i="3"/>
  <c r="BW71" i="3"/>
  <c r="BU71" i="3"/>
  <c r="BS71" i="3"/>
  <c r="BQ71" i="3"/>
  <c r="BO71" i="3"/>
  <c r="BM71" i="3"/>
  <c r="BK71" i="3"/>
  <c r="BI71" i="3"/>
  <c r="BG71" i="3"/>
  <c r="BE71" i="3"/>
  <c r="BC71" i="3"/>
  <c r="BY70" i="3"/>
  <c r="BW70" i="3"/>
  <c r="BU70" i="3"/>
  <c r="BS70" i="3"/>
  <c r="BQ70" i="3"/>
  <c r="BO70" i="3"/>
  <c r="BM70" i="3"/>
  <c r="BK70" i="3"/>
  <c r="BI70" i="3"/>
  <c r="BG70" i="3"/>
  <c r="BE70" i="3"/>
  <c r="BC70" i="3"/>
  <c r="BY69" i="3"/>
  <c r="BW69" i="3"/>
  <c r="BU69" i="3"/>
  <c r="BS69" i="3"/>
  <c r="BQ69" i="3"/>
  <c r="BO69" i="3"/>
  <c r="BM69" i="3"/>
  <c r="BK69" i="3"/>
  <c r="BI69" i="3"/>
  <c r="BG69" i="3"/>
  <c r="BE69" i="3"/>
  <c r="BC69" i="3"/>
  <c r="BY68" i="3"/>
  <c r="BW68" i="3"/>
  <c r="BU68" i="3"/>
  <c r="BS68" i="3"/>
  <c r="BQ68" i="3"/>
  <c r="BO68" i="3"/>
  <c r="BM68" i="3"/>
  <c r="BK68" i="3"/>
  <c r="BI68" i="3"/>
  <c r="BG68" i="3"/>
  <c r="BE68" i="3"/>
  <c r="BC68" i="3"/>
  <c r="BY67" i="3"/>
  <c r="BW67" i="3"/>
  <c r="BU67" i="3"/>
  <c r="BS67" i="3"/>
  <c r="BQ67" i="3"/>
  <c r="BO67" i="3"/>
  <c r="BM67" i="3"/>
  <c r="BK67" i="3"/>
  <c r="BI67" i="3"/>
  <c r="BG67" i="3"/>
  <c r="BE67" i="3"/>
  <c r="BC67" i="3"/>
  <c r="BY66" i="3"/>
  <c r="BW66" i="3"/>
  <c r="BU66" i="3"/>
  <c r="BS66" i="3"/>
  <c r="BQ66" i="3"/>
  <c r="BO66" i="3"/>
  <c r="BM66" i="3"/>
  <c r="BK66" i="3"/>
  <c r="BI66" i="3"/>
  <c r="BG66" i="3"/>
  <c r="BE66" i="3"/>
  <c r="BC66" i="3"/>
  <c r="BY65" i="3"/>
  <c r="BW65" i="3"/>
  <c r="BU65" i="3"/>
  <c r="BS65" i="3"/>
  <c r="BQ65" i="3"/>
  <c r="BO65" i="3"/>
  <c r="BM65" i="3"/>
  <c r="BK65" i="3"/>
  <c r="BI65" i="3"/>
  <c r="BG65" i="3"/>
  <c r="BE65" i="3"/>
  <c r="BC65" i="3"/>
  <c r="BY64" i="3"/>
  <c r="BW64" i="3"/>
  <c r="BU64" i="3"/>
  <c r="BS64" i="3"/>
  <c r="BQ64" i="3"/>
  <c r="BO64" i="3"/>
  <c r="BM64" i="3"/>
  <c r="BK64" i="3"/>
  <c r="BI64" i="3"/>
  <c r="BG64" i="3"/>
  <c r="BE64" i="3"/>
  <c r="BC64" i="3"/>
  <c r="BY63" i="3"/>
  <c r="BW63" i="3"/>
  <c r="BU63" i="3"/>
  <c r="BS63" i="3"/>
  <c r="BQ63" i="3"/>
  <c r="BO63" i="3"/>
  <c r="BM63" i="3"/>
  <c r="BK63" i="3"/>
  <c r="BI63" i="3"/>
  <c r="BG63" i="3"/>
  <c r="BE63" i="3"/>
  <c r="BC63" i="3"/>
  <c r="BY62" i="3"/>
  <c r="BW62" i="3"/>
  <c r="BU62" i="3"/>
  <c r="BS62" i="3"/>
  <c r="BQ62" i="3"/>
  <c r="BO62" i="3"/>
  <c r="BM62" i="3"/>
  <c r="BK62" i="3"/>
  <c r="BI62" i="3"/>
  <c r="BG62" i="3"/>
  <c r="BE62" i="3"/>
  <c r="BC62" i="3"/>
  <c r="BY61" i="3"/>
  <c r="BW61" i="3"/>
  <c r="BU61" i="3"/>
  <c r="BS61" i="3"/>
  <c r="BQ61" i="3"/>
  <c r="BO61" i="3"/>
  <c r="BM61" i="3"/>
  <c r="BK61" i="3"/>
  <c r="BI61" i="3"/>
  <c r="BG61" i="3"/>
  <c r="BE61" i="3"/>
  <c r="BC61" i="3"/>
  <c r="BY60" i="3"/>
  <c r="BW60" i="3"/>
  <c r="BU60" i="3"/>
  <c r="BS60" i="3"/>
  <c r="BQ60" i="3"/>
  <c r="BO60" i="3"/>
  <c r="BM60" i="3"/>
  <c r="BK60" i="3"/>
  <c r="BI60" i="3"/>
  <c r="BG60" i="3"/>
  <c r="BE60" i="3"/>
  <c r="BC60" i="3"/>
  <c r="BY59" i="3"/>
  <c r="BW59" i="3"/>
  <c r="BU59" i="3"/>
  <c r="BS59" i="3"/>
  <c r="BQ59" i="3"/>
  <c r="BO59" i="3"/>
  <c r="BM59" i="3"/>
  <c r="BK59" i="3"/>
  <c r="BI59" i="3"/>
  <c r="BG59" i="3"/>
  <c r="BE59" i="3"/>
  <c r="BC59" i="3"/>
  <c r="BY58" i="3"/>
  <c r="BW58" i="3"/>
  <c r="BU58" i="3"/>
  <c r="BS58" i="3"/>
  <c r="BQ58" i="3"/>
  <c r="BO58" i="3"/>
  <c r="BM58" i="3"/>
  <c r="BK58" i="3"/>
  <c r="BI58" i="3"/>
  <c r="BG58" i="3"/>
  <c r="BE58" i="3"/>
  <c r="BC58" i="3"/>
  <c r="BY57" i="3"/>
  <c r="BW57" i="3"/>
  <c r="BU57" i="3"/>
  <c r="BS57" i="3"/>
  <c r="BQ57" i="3"/>
  <c r="BO57" i="3"/>
  <c r="BM57" i="3"/>
  <c r="BK57" i="3"/>
  <c r="BI57" i="3"/>
  <c r="BG57" i="3"/>
  <c r="BE57" i="3"/>
  <c r="BC57" i="3"/>
  <c r="BY56" i="3"/>
  <c r="BW56" i="3"/>
  <c r="BU56" i="3"/>
  <c r="BS56" i="3"/>
  <c r="BQ56" i="3"/>
  <c r="BO56" i="3"/>
  <c r="BM56" i="3"/>
  <c r="BK56" i="3"/>
  <c r="BI56" i="3"/>
  <c r="BG56" i="3"/>
  <c r="BE56" i="3"/>
  <c r="BC56" i="3"/>
  <c r="BY55" i="3"/>
  <c r="BW55" i="3"/>
  <c r="BU55" i="3"/>
  <c r="BS55" i="3"/>
  <c r="BQ55" i="3"/>
  <c r="BO55" i="3"/>
  <c r="BM55" i="3"/>
  <c r="BK55" i="3"/>
  <c r="BI55" i="3"/>
  <c r="BG55" i="3"/>
  <c r="BE55" i="3"/>
  <c r="BC55" i="3"/>
  <c r="BY54" i="3"/>
  <c r="BW54" i="3"/>
  <c r="BU54" i="3"/>
  <c r="BS54" i="3"/>
  <c r="BQ54" i="3"/>
  <c r="BO54" i="3"/>
  <c r="BM54" i="3"/>
  <c r="BK54" i="3"/>
  <c r="BI54" i="3"/>
  <c r="BG54" i="3"/>
  <c r="BE54" i="3"/>
  <c r="BC54" i="3"/>
  <c r="BY53" i="3"/>
  <c r="BW53" i="3"/>
  <c r="BU53" i="3"/>
  <c r="BS53" i="3"/>
  <c r="BQ53" i="3"/>
  <c r="BO53" i="3"/>
  <c r="BM53" i="3"/>
  <c r="BK53" i="3"/>
  <c r="BI53" i="3"/>
  <c r="BG53" i="3"/>
  <c r="BE53" i="3"/>
  <c r="BC53" i="3"/>
  <c r="BY52" i="3"/>
  <c r="BW52" i="3"/>
  <c r="BU52" i="3"/>
  <c r="BS52" i="3"/>
  <c r="BQ52" i="3"/>
  <c r="BO52" i="3"/>
  <c r="BM52" i="3"/>
  <c r="BK52" i="3"/>
  <c r="BI52" i="3"/>
  <c r="BG52" i="3"/>
  <c r="BE52" i="3"/>
  <c r="BC52" i="3"/>
  <c r="BY51" i="3"/>
  <c r="BW51" i="3"/>
  <c r="BU51" i="3"/>
  <c r="BS51" i="3"/>
  <c r="BQ51" i="3"/>
  <c r="BO51" i="3"/>
  <c r="BM51" i="3"/>
  <c r="BK51" i="3"/>
  <c r="BI51" i="3"/>
  <c r="BG51" i="3"/>
  <c r="BE51" i="3"/>
  <c r="BC51" i="3"/>
  <c r="BY50" i="3"/>
  <c r="BW50" i="3"/>
  <c r="BU50" i="3"/>
  <c r="BS50" i="3"/>
  <c r="BQ50" i="3"/>
  <c r="BO50" i="3"/>
  <c r="BM50" i="3"/>
  <c r="BK50" i="3"/>
  <c r="BI50" i="3"/>
  <c r="BG50" i="3"/>
  <c r="BE50" i="3"/>
  <c r="BC50" i="3"/>
  <c r="BY49" i="3"/>
  <c r="BW49" i="3"/>
  <c r="BU49" i="3"/>
  <c r="BS49" i="3"/>
  <c r="BQ49" i="3"/>
  <c r="BO49" i="3"/>
  <c r="BM49" i="3"/>
  <c r="BK49" i="3"/>
  <c r="BI49" i="3"/>
  <c r="BG49" i="3"/>
  <c r="BE49" i="3"/>
  <c r="BC49" i="3"/>
  <c r="BY48" i="3"/>
  <c r="BW48" i="3"/>
  <c r="BU48" i="3"/>
  <c r="BS48" i="3"/>
  <c r="BQ48" i="3"/>
  <c r="BO48" i="3"/>
  <c r="BM48" i="3"/>
  <c r="BK48" i="3"/>
  <c r="BI48" i="3"/>
  <c r="BG48" i="3"/>
  <c r="BE48" i="3"/>
  <c r="BC48" i="3"/>
  <c r="BY47" i="3"/>
  <c r="BW47" i="3"/>
  <c r="BU47" i="3"/>
  <c r="BS47" i="3"/>
  <c r="BQ47" i="3"/>
  <c r="BO47" i="3"/>
  <c r="BM47" i="3"/>
  <c r="BK47" i="3"/>
  <c r="BI47" i="3"/>
  <c r="BG47" i="3"/>
  <c r="BE47" i="3"/>
  <c r="BC47" i="3"/>
  <c r="BY46" i="3"/>
  <c r="BW46" i="3"/>
  <c r="BU46" i="3"/>
  <c r="BS46" i="3"/>
  <c r="BQ46" i="3"/>
  <c r="BO46" i="3"/>
  <c r="BM46" i="3"/>
  <c r="BK46" i="3"/>
  <c r="BI46" i="3"/>
  <c r="BG46" i="3"/>
  <c r="BE46" i="3"/>
  <c r="BC46" i="3"/>
  <c r="BY45" i="3"/>
  <c r="BW45" i="3"/>
  <c r="BU45" i="3"/>
  <c r="BS45" i="3"/>
  <c r="BQ45" i="3"/>
  <c r="BO45" i="3"/>
  <c r="BM45" i="3"/>
  <c r="BK45" i="3"/>
  <c r="BI45" i="3"/>
  <c r="BG45" i="3"/>
  <c r="BE45" i="3"/>
  <c r="BC45" i="3"/>
  <c r="BY44" i="3"/>
  <c r="BW44" i="3"/>
  <c r="BU44" i="3"/>
  <c r="BS44" i="3"/>
  <c r="BQ44" i="3"/>
  <c r="BO44" i="3"/>
  <c r="BM44" i="3"/>
  <c r="BK44" i="3"/>
  <c r="BI44" i="3"/>
  <c r="BG44" i="3"/>
  <c r="BE44" i="3"/>
  <c r="BC44" i="3"/>
  <c r="BY43" i="3"/>
  <c r="BW43" i="3"/>
  <c r="BU43" i="3"/>
  <c r="BS43" i="3"/>
  <c r="BQ43" i="3"/>
  <c r="BO43" i="3"/>
  <c r="BM43" i="3"/>
  <c r="BK43" i="3"/>
  <c r="BI43" i="3"/>
  <c r="BG43" i="3"/>
  <c r="BE43" i="3"/>
  <c r="BC43" i="3"/>
  <c r="BY42" i="3"/>
  <c r="BW42" i="3"/>
  <c r="BU42" i="3"/>
  <c r="BS42" i="3"/>
  <c r="BQ42" i="3"/>
  <c r="BO42" i="3"/>
  <c r="BM42" i="3"/>
  <c r="BK42" i="3"/>
  <c r="BI42" i="3"/>
  <c r="BG42" i="3"/>
  <c r="BE42" i="3"/>
  <c r="BC42" i="3"/>
  <c r="BY41" i="3"/>
  <c r="BW41" i="3"/>
  <c r="BU41" i="3"/>
  <c r="BS41" i="3"/>
  <c r="BQ41" i="3"/>
  <c r="BO41" i="3"/>
  <c r="BM41" i="3"/>
  <c r="BK41" i="3"/>
  <c r="BI41" i="3"/>
  <c r="BG41" i="3"/>
  <c r="BE41" i="3"/>
  <c r="BC41" i="3"/>
  <c r="BY40" i="3"/>
  <c r="BW40" i="3"/>
  <c r="BU40" i="3"/>
  <c r="BS40" i="3"/>
  <c r="BQ40" i="3"/>
  <c r="BO40" i="3"/>
  <c r="BM40" i="3"/>
  <c r="BK40" i="3"/>
  <c r="BI40" i="3"/>
  <c r="BG40" i="3"/>
  <c r="BE40" i="3"/>
  <c r="BC40" i="3"/>
  <c r="BY39" i="3"/>
  <c r="BW39" i="3"/>
  <c r="BU39" i="3"/>
  <c r="BS39" i="3"/>
  <c r="BQ39" i="3"/>
  <c r="BO39" i="3"/>
  <c r="BM39" i="3"/>
  <c r="BK39" i="3"/>
  <c r="BI39" i="3"/>
  <c r="BG39" i="3"/>
  <c r="BE39" i="3"/>
  <c r="BC39" i="3"/>
  <c r="BY38" i="3"/>
  <c r="BW38" i="3"/>
  <c r="BU38" i="3"/>
  <c r="BS38" i="3"/>
  <c r="BQ38" i="3"/>
  <c r="BO38" i="3"/>
  <c r="BM38" i="3"/>
  <c r="BK38" i="3"/>
  <c r="BI38" i="3"/>
  <c r="BG38" i="3"/>
  <c r="BE38" i="3"/>
  <c r="BC38" i="3"/>
  <c r="BY37" i="3"/>
  <c r="BW37" i="3"/>
  <c r="BU37" i="3"/>
  <c r="BS37" i="3"/>
  <c r="BQ37" i="3"/>
  <c r="BO37" i="3"/>
  <c r="BM37" i="3"/>
  <c r="BK37" i="3"/>
  <c r="BI37" i="3"/>
  <c r="BG37" i="3"/>
  <c r="BE37" i="3"/>
  <c r="BC37" i="3"/>
  <c r="BY36" i="3"/>
  <c r="BW36" i="3"/>
  <c r="BU36" i="3"/>
  <c r="BS36" i="3"/>
  <c r="BQ36" i="3"/>
  <c r="BO36" i="3"/>
  <c r="BM36" i="3"/>
  <c r="BK36" i="3"/>
  <c r="BI36" i="3"/>
  <c r="BG36" i="3"/>
  <c r="BE36" i="3"/>
  <c r="BC36" i="3"/>
  <c r="BY35" i="3"/>
  <c r="BW35" i="3"/>
  <c r="BU35" i="3"/>
  <c r="BS35" i="3"/>
  <c r="BQ35" i="3"/>
  <c r="BO35" i="3"/>
  <c r="BM35" i="3"/>
  <c r="BK35" i="3"/>
  <c r="BI35" i="3"/>
  <c r="BG35" i="3"/>
  <c r="BE35" i="3"/>
  <c r="BC35" i="3"/>
  <c r="BY34" i="3"/>
  <c r="BW34" i="3"/>
  <c r="BU34" i="3"/>
  <c r="BS34" i="3"/>
  <c r="BQ34" i="3"/>
  <c r="BO34" i="3"/>
  <c r="BM34" i="3"/>
  <c r="BK34" i="3"/>
  <c r="BI34" i="3"/>
  <c r="BG34" i="3"/>
  <c r="BE34" i="3"/>
  <c r="BC34" i="3"/>
  <c r="BY33" i="3"/>
  <c r="BW33" i="3"/>
  <c r="BU33" i="3"/>
  <c r="BS33" i="3"/>
  <c r="BQ33" i="3"/>
  <c r="BO33" i="3"/>
  <c r="BM33" i="3"/>
  <c r="BK33" i="3"/>
  <c r="BI33" i="3"/>
  <c r="BG33" i="3"/>
  <c r="BE33" i="3"/>
  <c r="BC33" i="3"/>
  <c r="BY32" i="3"/>
  <c r="BW32" i="3"/>
  <c r="BU32" i="3"/>
  <c r="BS32" i="3"/>
  <c r="BQ32" i="3"/>
  <c r="BO32" i="3"/>
  <c r="BM32" i="3"/>
  <c r="BK32" i="3"/>
  <c r="BI32" i="3"/>
  <c r="BG32" i="3"/>
  <c r="BE32" i="3"/>
  <c r="BC32" i="3"/>
  <c r="BY31" i="3"/>
  <c r="BW31" i="3"/>
  <c r="BU31" i="3"/>
  <c r="BS31" i="3"/>
  <c r="BQ31" i="3"/>
  <c r="BO31" i="3"/>
  <c r="BM31" i="3"/>
  <c r="BK31" i="3"/>
  <c r="BI31" i="3"/>
  <c r="BG31" i="3"/>
  <c r="BE31" i="3"/>
  <c r="BC31" i="3"/>
  <c r="BY30" i="3"/>
  <c r="BW30" i="3"/>
  <c r="BU30" i="3"/>
  <c r="BS30" i="3"/>
  <c r="BQ30" i="3"/>
  <c r="BO30" i="3"/>
  <c r="BM30" i="3"/>
  <c r="BK30" i="3"/>
  <c r="BI30" i="3"/>
  <c r="BG30" i="3"/>
  <c r="BE30" i="3"/>
  <c r="BC30" i="3"/>
  <c r="BY29" i="3"/>
  <c r="BW29" i="3"/>
  <c r="BU29" i="3"/>
  <c r="BS29" i="3"/>
  <c r="BQ29" i="3"/>
  <c r="BO29" i="3"/>
  <c r="BM29" i="3"/>
  <c r="BK29" i="3"/>
  <c r="BI29" i="3"/>
  <c r="BG29" i="3"/>
  <c r="BE29" i="3"/>
  <c r="BC29" i="3"/>
  <c r="BY28" i="3"/>
  <c r="BW28" i="3"/>
  <c r="BU28" i="3"/>
  <c r="BS28" i="3"/>
  <c r="BQ28" i="3"/>
  <c r="BO28" i="3"/>
  <c r="BM28" i="3"/>
  <c r="BK28" i="3"/>
  <c r="BI28" i="3"/>
  <c r="BG28" i="3"/>
  <c r="BE28" i="3"/>
  <c r="BC28" i="3"/>
  <c r="BY27" i="3"/>
  <c r="BW27" i="3"/>
  <c r="BU27" i="3"/>
  <c r="BS27" i="3"/>
  <c r="BQ27" i="3"/>
  <c r="BO27" i="3"/>
  <c r="BM27" i="3"/>
  <c r="BK27" i="3"/>
  <c r="BI27" i="3"/>
  <c r="BG27" i="3"/>
  <c r="BE27" i="3"/>
  <c r="BC27" i="3"/>
  <c r="BY26" i="3"/>
  <c r="BW26" i="3"/>
  <c r="BU26" i="3"/>
  <c r="BS26" i="3"/>
  <c r="BQ26" i="3"/>
  <c r="BO26" i="3"/>
  <c r="BM26" i="3"/>
  <c r="BK26" i="3"/>
  <c r="BI26" i="3"/>
  <c r="BG26" i="3"/>
  <c r="BE26" i="3"/>
  <c r="BC26" i="3"/>
  <c r="BY25" i="3"/>
  <c r="BW25" i="3"/>
  <c r="BU25" i="3"/>
  <c r="BS25" i="3"/>
  <c r="BQ25" i="3"/>
  <c r="BO25" i="3"/>
  <c r="BM25" i="3"/>
  <c r="BK25" i="3"/>
  <c r="BI25" i="3"/>
  <c r="BG25" i="3"/>
  <c r="BE25" i="3"/>
  <c r="BC25" i="3"/>
  <c r="BY24" i="3"/>
  <c r="BW24" i="3"/>
  <c r="BU24" i="3"/>
  <c r="BS24" i="3"/>
  <c r="BQ24" i="3"/>
  <c r="BO24" i="3"/>
  <c r="BM24" i="3"/>
  <c r="BK24" i="3"/>
  <c r="BI24" i="3"/>
  <c r="BG24" i="3"/>
  <c r="BE24" i="3"/>
  <c r="BC24" i="3"/>
  <c r="BY23" i="3"/>
  <c r="BW23" i="3"/>
  <c r="BU23" i="3"/>
  <c r="BS23" i="3"/>
  <c r="BQ23" i="3"/>
  <c r="BO23" i="3"/>
  <c r="BM23" i="3"/>
  <c r="BK23" i="3"/>
  <c r="BI23" i="3"/>
  <c r="BG23" i="3"/>
  <c r="BE23" i="3"/>
  <c r="BC23" i="3"/>
  <c r="BY22" i="3"/>
  <c r="BW22" i="3"/>
  <c r="BU22" i="3"/>
  <c r="BS22" i="3"/>
  <c r="BQ22" i="3"/>
  <c r="BO22" i="3"/>
  <c r="BM22" i="3"/>
  <c r="BK22" i="3"/>
  <c r="BI22" i="3"/>
  <c r="BG22" i="3"/>
  <c r="BE22" i="3"/>
  <c r="BC22" i="3"/>
  <c r="BY21" i="3"/>
  <c r="BW21" i="3"/>
  <c r="BU21" i="3"/>
  <c r="BS21" i="3"/>
  <c r="BQ21" i="3"/>
  <c r="BO21" i="3"/>
  <c r="BM21" i="3"/>
  <c r="BK21" i="3"/>
  <c r="BI21" i="3"/>
  <c r="BG21" i="3"/>
  <c r="BE21" i="3"/>
  <c r="BC21" i="3"/>
  <c r="BY20" i="3"/>
  <c r="BW20" i="3"/>
  <c r="BU20" i="3"/>
  <c r="BS20" i="3"/>
  <c r="BQ20" i="3"/>
  <c r="BO20" i="3"/>
  <c r="BM20" i="3"/>
  <c r="BK20" i="3"/>
  <c r="BI20" i="3"/>
  <c r="BG20" i="3"/>
  <c r="BE20" i="3"/>
  <c r="BC20" i="3"/>
  <c r="BY19" i="3"/>
  <c r="BW19" i="3"/>
  <c r="BU19" i="3"/>
  <c r="BS19" i="3"/>
  <c r="BQ19" i="3"/>
  <c r="BO19" i="3"/>
  <c r="BM19" i="3"/>
  <c r="BK19" i="3"/>
  <c r="BI19" i="3"/>
  <c r="BG19" i="3"/>
  <c r="BE19" i="3"/>
  <c r="BC19" i="3"/>
  <c r="BY18" i="3"/>
  <c r="BW18" i="3"/>
  <c r="BU18" i="3"/>
  <c r="BS18" i="3"/>
  <c r="BQ18" i="3"/>
  <c r="BO18" i="3"/>
  <c r="BM18" i="3"/>
  <c r="BK18" i="3"/>
  <c r="BI18" i="3"/>
  <c r="BG18" i="3"/>
  <c r="BE18" i="3"/>
  <c r="BC18" i="3"/>
  <c r="BY17" i="3"/>
  <c r="BW17" i="3"/>
  <c r="BU17" i="3"/>
  <c r="BS17" i="3"/>
  <c r="BQ17" i="3"/>
  <c r="BO17" i="3"/>
  <c r="BM17" i="3"/>
  <c r="BK17" i="3"/>
  <c r="BI17" i="3"/>
  <c r="BG17" i="3"/>
  <c r="BE17" i="3"/>
  <c r="BC17" i="3"/>
  <c r="BY16" i="3"/>
  <c r="BW16" i="3"/>
  <c r="BU16" i="3"/>
  <c r="BS16" i="3"/>
  <c r="BQ16" i="3"/>
  <c r="BO16" i="3"/>
  <c r="BM16" i="3"/>
  <c r="BK16" i="3"/>
  <c r="BI16" i="3"/>
  <c r="BG16" i="3"/>
  <c r="BE16" i="3"/>
  <c r="BC16" i="3"/>
  <c r="BY15" i="3"/>
  <c r="BW15" i="3"/>
  <c r="BU15" i="3"/>
  <c r="BS15" i="3"/>
  <c r="BQ15" i="3"/>
  <c r="BO15" i="3"/>
  <c r="BM15" i="3"/>
  <c r="BK15" i="3"/>
  <c r="BI15" i="3"/>
  <c r="BG15" i="3"/>
  <c r="BE15" i="3"/>
  <c r="BC15" i="3"/>
  <c r="BY14" i="3"/>
  <c r="BW14" i="3"/>
  <c r="BU14" i="3"/>
  <c r="BS14" i="3"/>
  <c r="BQ14" i="3"/>
  <c r="BO14" i="3"/>
  <c r="BM14" i="3"/>
  <c r="BK14" i="3"/>
  <c r="BI14" i="3"/>
  <c r="BG14" i="3"/>
  <c r="BE14" i="3"/>
  <c r="BC14" i="3"/>
  <c r="BY13" i="3"/>
  <c r="BW13" i="3"/>
  <c r="BU13" i="3"/>
  <c r="BS13" i="3"/>
  <c r="BQ13" i="3"/>
  <c r="BO13" i="3"/>
  <c r="BM13" i="3"/>
  <c r="BK13" i="3"/>
  <c r="BI13" i="3"/>
  <c r="BG13" i="3"/>
  <c r="BE13" i="3"/>
  <c r="BC13" i="3"/>
  <c r="BY12" i="3"/>
  <c r="BW12" i="3"/>
  <c r="BU12" i="3"/>
  <c r="BS12" i="3"/>
  <c r="BQ12" i="3"/>
  <c r="BO12" i="3"/>
  <c r="BM12" i="3"/>
  <c r="BK12" i="3"/>
  <c r="BI12" i="3"/>
  <c r="BG12" i="3"/>
  <c r="BE12" i="3"/>
  <c r="BC12" i="3"/>
  <c r="BY11" i="3"/>
  <c r="BW11" i="3"/>
  <c r="BU11" i="3"/>
  <c r="BS11" i="3"/>
  <c r="BQ11" i="3"/>
  <c r="BO11" i="3"/>
  <c r="BM11" i="3"/>
  <c r="BK11" i="3"/>
  <c r="BI11" i="3"/>
  <c r="BG11" i="3"/>
  <c r="BE11" i="3"/>
  <c r="BC11" i="3"/>
  <c r="BY10" i="3"/>
  <c r="BW10" i="3"/>
  <c r="BU10" i="3"/>
  <c r="BS10" i="3"/>
  <c r="BQ10" i="3"/>
  <c r="BO10" i="3"/>
  <c r="BM10" i="3"/>
  <c r="BK10" i="3"/>
  <c r="BI10" i="3"/>
  <c r="BG10" i="3"/>
  <c r="BE10" i="3"/>
  <c r="BC10" i="3"/>
  <c r="BY9" i="3"/>
  <c r="BW9" i="3"/>
  <c r="BU9" i="3"/>
  <c r="BS9" i="3"/>
  <c r="BQ9" i="3"/>
  <c r="BO9" i="3"/>
  <c r="BM9" i="3"/>
  <c r="BK9" i="3"/>
  <c r="BI9" i="3"/>
  <c r="BG9" i="3"/>
  <c r="BE9" i="3"/>
  <c r="BC9" i="3"/>
  <c r="AR1" i="3"/>
  <c r="O1" i="3"/>
  <c r="P9" i="25"/>
  <c r="AC9" i="25"/>
  <c r="J9" i="25"/>
  <c r="K9" i="25"/>
  <c r="L9" i="25"/>
  <c r="N9" i="25"/>
  <c r="T9" i="25"/>
  <c r="M9" i="25"/>
  <c r="O9" i="25"/>
  <c r="Q9" i="25"/>
  <c r="J6" i="25"/>
  <c r="K6" i="25"/>
  <c r="L6" i="25"/>
  <c r="M6" i="25"/>
  <c r="N6" i="25"/>
  <c r="O6" i="25"/>
  <c r="P6" i="25"/>
  <c r="Q6" i="25"/>
  <c r="R9" i="25"/>
  <c r="S9" i="25"/>
  <c r="U9" i="25"/>
  <c r="V9" i="25"/>
  <c r="EM9" i="25"/>
  <c r="W9" i="25"/>
  <c r="X9" i="25"/>
  <c r="Y9" i="25"/>
  <c r="AA9" i="25"/>
  <c r="AG9" i="25"/>
  <c r="Z9" i="25"/>
  <c r="AB9" i="25"/>
  <c r="AD9" i="25"/>
  <c r="W6" i="25"/>
  <c r="X6" i="25"/>
  <c r="Y6" i="25"/>
  <c r="Z6" i="25"/>
  <c r="AA6" i="25"/>
  <c r="AB6" i="25"/>
  <c r="AC6" i="25"/>
  <c r="AD6" i="25"/>
  <c r="AE9" i="25"/>
  <c r="AF9" i="25"/>
  <c r="AH9" i="25"/>
  <c r="AI9" i="25"/>
  <c r="EN9" i="25"/>
  <c r="AW9" i="25"/>
  <c r="AR9" i="25"/>
  <c r="BH9" i="25"/>
  <c r="BC9" i="25"/>
  <c r="AT9" i="25"/>
  <c r="BI9" i="25"/>
  <c r="AV7" i="25"/>
  <c r="BD9" i="25"/>
  <c r="AY9" i="25"/>
  <c r="AQ7" i="25"/>
  <c r="AY7" i="25"/>
  <c r="BB9" i="25"/>
  <c r="BF9" i="25"/>
  <c r="BJ9" i="25"/>
  <c r="AZ9" i="25"/>
  <c r="BG9" i="25"/>
  <c r="BK9" i="25"/>
  <c r="EO9" i="25"/>
  <c r="BY9" i="25"/>
  <c r="BT9" i="25"/>
  <c r="CJ9" i="25"/>
  <c r="CE9" i="25"/>
  <c r="CK9" i="25"/>
  <c r="BX7" i="25"/>
  <c r="CF9" i="25"/>
  <c r="CA9" i="25"/>
  <c r="BS7" i="25"/>
  <c r="CA7" i="25"/>
  <c r="CD9" i="25"/>
  <c r="CH9" i="25"/>
  <c r="CL9" i="25"/>
  <c r="CB9" i="25"/>
  <c r="CI9" i="25"/>
  <c r="CM9" i="25"/>
  <c r="EP9" i="25"/>
  <c r="DA9" i="25"/>
  <c r="CV9" i="25"/>
  <c r="DL9" i="25"/>
  <c r="DG9" i="25"/>
  <c r="DM9" i="25"/>
  <c r="CZ7" i="25"/>
  <c r="DH9" i="25"/>
  <c r="DC9" i="25"/>
  <c r="CU7" i="25"/>
  <c r="DC7" i="25"/>
  <c r="DF9" i="25"/>
  <c r="DJ9" i="25"/>
  <c r="DN9" i="25"/>
  <c r="DD9" i="25"/>
  <c r="DK9" i="25"/>
  <c r="DO9" i="25"/>
  <c r="EQ9" i="25"/>
  <c r="ER9" i="25"/>
  <c r="ES9" i="25"/>
  <c r="ET9" i="25"/>
  <c r="EU9" i="25"/>
  <c r="EV9" i="25"/>
  <c r="EX9" i="25"/>
  <c r="FM9" i="25"/>
  <c r="P10" i="25"/>
  <c r="AC10" i="25"/>
  <c r="J10" i="25"/>
  <c r="K10" i="25"/>
  <c r="L10" i="25"/>
  <c r="N10" i="25"/>
  <c r="T10" i="25"/>
  <c r="M10" i="25"/>
  <c r="O10" i="25"/>
  <c r="Q10" i="25"/>
  <c r="R10" i="25"/>
  <c r="S10" i="25"/>
  <c r="U10" i="25"/>
  <c r="V10" i="25"/>
  <c r="EM10" i="25"/>
  <c r="W10" i="25"/>
  <c r="X10" i="25"/>
  <c r="Y10" i="25"/>
  <c r="AA10" i="25"/>
  <c r="AG10" i="25"/>
  <c r="Z10" i="25"/>
  <c r="AB10" i="25"/>
  <c r="AD10" i="25"/>
  <c r="AE10" i="25"/>
  <c r="AF10" i="25"/>
  <c r="AH10" i="25"/>
  <c r="AI10" i="25"/>
  <c r="EN10" i="25"/>
  <c r="AV10" i="25"/>
  <c r="AW10" i="25"/>
  <c r="AQ10" i="25"/>
  <c r="AR10" i="25"/>
  <c r="BH10" i="25"/>
  <c r="BA10" i="25"/>
  <c r="BC10" i="25"/>
  <c r="BI10" i="25"/>
  <c r="BD10" i="25"/>
  <c r="AY10" i="25"/>
  <c r="BB10" i="25"/>
  <c r="BF10" i="25"/>
  <c r="BJ10" i="25"/>
  <c r="AZ10" i="25"/>
  <c r="BG10" i="25"/>
  <c r="BK10" i="25"/>
  <c r="EO10" i="25"/>
  <c r="BX10" i="25"/>
  <c r="BY10" i="25"/>
  <c r="BS10" i="25"/>
  <c r="BT10" i="25"/>
  <c r="CJ10" i="25"/>
  <c r="CC10" i="25"/>
  <c r="CE10" i="25"/>
  <c r="CK10" i="25"/>
  <c r="CL10" i="25"/>
  <c r="CA10" i="25"/>
  <c r="CB10" i="25"/>
  <c r="CH10" i="25"/>
  <c r="CI10" i="25"/>
  <c r="CM10" i="25"/>
  <c r="EP10" i="25"/>
  <c r="CZ10" i="25"/>
  <c r="DA10" i="25"/>
  <c r="CU10" i="25"/>
  <c r="CV10" i="25"/>
  <c r="DL10" i="25"/>
  <c r="DE10" i="25"/>
  <c r="DG10" i="25"/>
  <c r="DM10" i="25"/>
  <c r="DH10" i="25"/>
  <c r="DC10" i="25"/>
  <c r="DF10" i="25"/>
  <c r="DJ10" i="25"/>
  <c r="DN10" i="25"/>
  <c r="DD10" i="25"/>
  <c r="DK10" i="25"/>
  <c r="DO10" i="25"/>
  <c r="EQ10" i="25"/>
  <c r="ER10" i="25"/>
  <c r="ES10" i="25"/>
  <c r="ET10" i="25"/>
  <c r="EU10" i="25"/>
  <c r="EV10" i="25"/>
  <c r="EX10" i="25"/>
  <c r="FM10" i="25"/>
  <c r="P11" i="25"/>
  <c r="AC11" i="25"/>
  <c r="J11" i="25"/>
  <c r="K11" i="25"/>
  <c r="L11" i="25"/>
  <c r="N11" i="25"/>
  <c r="T11" i="25"/>
  <c r="M11" i="25"/>
  <c r="O11" i="25"/>
  <c r="Q11" i="25"/>
  <c r="R11" i="25"/>
  <c r="S11" i="25"/>
  <c r="U11" i="25"/>
  <c r="V11" i="25"/>
  <c r="EM11" i="25"/>
  <c r="W11" i="25"/>
  <c r="X11" i="25"/>
  <c r="Y11" i="25"/>
  <c r="AA11" i="25"/>
  <c r="AG11" i="25"/>
  <c r="Z11" i="25"/>
  <c r="AB11" i="25"/>
  <c r="AD11" i="25"/>
  <c r="AE11" i="25"/>
  <c r="AF11" i="25"/>
  <c r="AH11" i="25"/>
  <c r="AI11" i="25"/>
  <c r="EN11" i="25"/>
  <c r="AW11" i="25"/>
  <c r="AR11" i="25"/>
  <c r="BH11" i="25"/>
  <c r="BC11" i="25"/>
  <c r="AT11" i="25"/>
  <c r="BI11" i="25"/>
  <c r="BD11" i="25"/>
  <c r="AY11" i="25"/>
  <c r="BB11" i="25"/>
  <c r="BF11" i="25"/>
  <c r="BJ11" i="25"/>
  <c r="AZ11" i="25"/>
  <c r="BG11" i="25"/>
  <c r="BK11" i="25"/>
  <c r="EO11" i="25"/>
  <c r="BY11" i="25"/>
  <c r="BT11" i="25"/>
  <c r="CJ11" i="25"/>
  <c r="CE11" i="25"/>
  <c r="CK11" i="25"/>
  <c r="CF11" i="25"/>
  <c r="CA11" i="25"/>
  <c r="CD11" i="25"/>
  <c r="CH11" i="25"/>
  <c r="CL11" i="25"/>
  <c r="CB11" i="25"/>
  <c r="CI11" i="25"/>
  <c r="CM11" i="25"/>
  <c r="EP11" i="25"/>
  <c r="DA11" i="25"/>
  <c r="CV11" i="25"/>
  <c r="DL11" i="25"/>
  <c r="DG11" i="25"/>
  <c r="DM11" i="25"/>
  <c r="DH11" i="25"/>
  <c r="DC11" i="25"/>
  <c r="DF11" i="25"/>
  <c r="DJ11" i="25"/>
  <c r="DN11" i="25"/>
  <c r="DD11" i="25"/>
  <c r="DK11" i="25"/>
  <c r="DO11" i="25"/>
  <c r="EQ11" i="25"/>
  <c r="ER11" i="25"/>
  <c r="ES11" i="25"/>
  <c r="ET11" i="25"/>
  <c r="EU11" i="25"/>
  <c r="EV11" i="25"/>
  <c r="EX11" i="25"/>
  <c r="FM11" i="25"/>
  <c r="P12" i="25"/>
  <c r="AC12" i="25"/>
  <c r="J12" i="25"/>
  <c r="K12" i="25"/>
  <c r="L12" i="25"/>
  <c r="N12" i="25"/>
  <c r="T12" i="25"/>
  <c r="M12" i="25"/>
  <c r="O12" i="25"/>
  <c r="Q12" i="25"/>
  <c r="R12" i="25"/>
  <c r="S12" i="25"/>
  <c r="U12" i="25"/>
  <c r="V12" i="25"/>
  <c r="EM12" i="25"/>
  <c r="W12" i="25"/>
  <c r="X12" i="25"/>
  <c r="Y12" i="25"/>
  <c r="AA12" i="25"/>
  <c r="AG12" i="25"/>
  <c r="Z12" i="25"/>
  <c r="AB12" i="25"/>
  <c r="AD12" i="25"/>
  <c r="AE12" i="25"/>
  <c r="AF12" i="25"/>
  <c r="AH12" i="25"/>
  <c r="AI12" i="25"/>
  <c r="EN12" i="25"/>
  <c r="AW12" i="25"/>
  <c r="AR12" i="25"/>
  <c r="BH12" i="25"/>
  <c r="BC12" i="25"/>
  <c r="BI12" i="25"/>
  <c r="AV8" i="25"/>
  <c r="BD12" i="25"/>
  <c r="AY12" i="25"/>
  <c r="AQ8" i="25"/>
  <c r="BB12" i="25"/>
  <c r="AY8" i="25"/>
  <c r="BF12" i="25"/>
  <c r="BJ12" i="25"/>
  <c r="AZ12" i="25"/>
  <c r="BG12" i="25"/>
  <c r="BK12" i="25"/>
  <c r="EO12" i="25"/>
  <c r="BY12" i="25"/>
  <c r="BT12" i="25"/>
  <c r="CJ12" i="25"/>
  <c r="CE12" i="25"/>
  <c r="BV12" i="25"/>
  <c r="CK12" i="25"/>
  <c r="BX8" i="25"/>
  <c r="CF12" i="25"/>
  <c r="CA12" i="25"/>
  <c r="BS8" i="25"/>
  <c r="CA8" i="25"/>
  <c r="CD12" i="25"/>
  <c r="CH12" i="25"/>
  <c r="CL12" i="25"/>
  <c r="CB12" i="25"/>
  <c r="CI12" i="25"/>
  <c r="CM12" i="25"/>
  <c r="EP12" i="25"/>
  <c r="DA12" i="25"/>
  <c r="CV12" i="25"/>
  <c r="DL12" i="25"/>
  <c r="DG12" i="25"/>
  <c r="DM12" i="25"/>
  <c r="DH12" i="25"/>
  <c r="DC12" i="25"/>
  <c r="DF12" i="25"/>
  <c r="DJ12" i="25"/>
  <c r="DN12" i="25"/>
  <c r="DD12" i="25"/>
  <c r="DK12" i="25"/>
  <c r="DO12" i="25"/>
  <c r="EQ12" i="25"/>
  <c r="ER12" i="25"/>
  <c r="ES12" i="25"/>
  <c r="ET12" i="25"/>
  <c r="EU12" i="25"/>
  <c r="EV12" i="25"/>
  <c r="EX12" i="25"/>
  <c r="FM12" i="25"/>
  <c r="P13" i="25"/>
  <c r="AC13" i="25"/>
  <c r="J13" i="25"/>
  <c r="K13" i="25"/>
  <c r="L13" i="25"/>
  <c r="N13" i="25"/>
  <c r="T13" i="25"/>
  <c r="M13" i="25"/>
  <c r="O13" i="25"/>
  <c r="Q13" i="25"/>
  <c r="R13" i="25"/>
  <c r="S13" i="25"/>
  <c r="U13" i="25"/>
  <c r="V13" i="25"/>
  <c r="EM13" i="25"/>
  <c r="W13" i="25"/>
  <c r="X13" i="25"/>
  <c r="Y13" i="25"/>
  <c r="AA13" i="25"/>
  <c r="AG13" i="25"/>
  <c r="Z13" i="25"/>
  <c r="AB13" i="25"/>
  <c r="AD13" i="25"/>
  <c r="AE13" i="25"/>
  <c r="AF13" i="25"/>
  <c r="AH13" i="25"/>
  <c r="AI13" i="25"/>
  <c r="EN13" i="25"/>
  <c r="AW13" i="25"/>
  <c r="AR13" i="25"/>
  <c r="BH13" i="25"/>
  <c r="BC13" i="25"/>
  <c r="BI13" i="25"/>
  <c r="BD13" i="25"/>
  <c r="AY13" i="25"/>
  <c r="BB13" i="25"/>
  <c r="BF13" i="25"/>
  <c r="BJ13" i="25"/>
  <c r="AZ13" i="25"/>
  <c r="BG13" i="25"/>
  <c r="BK13" i="25"/>
  <c r="EO13" i="25"/>
  <c r="BY13" i="25"/>
  <c r="BT13" i="25"/>
  <c r="CJ13" i="25"/>
  <c r="CE13" i="25"/>
  <c r="CK13" i="25"/>
  <c r="CF13" i="25"/>
  <c r="CA13" i="25"/>
  <c r="CD13" i="25"/>
  <c r="CH13" i="25"/>
  <c r="CL13" i="25"/>
  <c r="CB13" i="25"/>
  <c r="CI13" i="25"/>
  <c r="CM13" i="25"/>
  <c r="EP13" i="25"/>
  <c r="DA13" i="25"/>
  <c r="CV13" i="25"/>
  <c r="DL13" i="25"/>
  <c r="DG13" i="25"/>
  <c r="DM13" i="25"/>
  <c r="CZ8" i="25"/>
  <c r="DH13" i="25"/>
  <c r="CU8" i="25"/>
  <c r="DC8" i="25"/>
  <c r="DF13" i="25"/>
  <c r="DJ13" i="25"/>
  <c r="DN13" i="25"/>
  <c r="DD13" i="25"/>
  <c r="DK13" i="25"/>
  <c r="DO13" i="25"/>
  <c r="EQ13" i="25"/>
  <c r="ER13" i="25"/>
  <c r="ES13" i="25"/>
  <c r="ET13" i="25"/>
  <c r="EU13" i="25"/>
  <c r="EV13" i="25"/>
  <c r="EX13" i="25"/>
  <c r="FM13" i="25"/>
  <c r="P14" i="25"/>
  <c r="AC14" i="25"/>
  <c r="J14" i="25"/>
  <c r="K14" i="25"/>
  <c r="L14" i="25"/>
  <c r="N14" i="25"/>
  <c r="T14" i="25"/>
  <c r="M14" i="25"/>
  <c r="O14" i="25"/>
  <c r="Q14" i="25"/>
  <c r="R14" i="25"/>
  <c r="S14" i="25"/>
  <c r="U14" i="25"/>
  <c r="V14" i="25"/>
  <c r="EM14" i="25"/>
  <c r="W14" i="25"/>
  <c r="X14" i="25"/>
  <c r="Y14" i="25"/>
  <c r="AA14" i="25"/>
  <c r="AG14" i="25"/>
  <c r="Z14" i="25"/>
  <c r="AB14" i="25"/>
  <c r="AD14" i="25"/>
  <c r="AE14" i="25"/>
  <c r="AF14" i="25"/>
  <c r="AH14" i="25"/>
  <c r="AI14" i="25"/>
  <c r="EN14" i="25"/>
  <c r="AW14" i="25"/>
  <c r="AR14" i="25"/>
  <c r="BH14" i="25"/>
  <c r="BC14" i="25"/>
  <c r="BI14" i="25"/>
  <c r="BD14" i="25"/>
  <c r="AY14" i="25"/>
  <c r="BB14" i="25"/>
  <c r="BF14" i="25"/>
  <c r="BJ14" i="25"/>
  <c r="AZ14" i="25"/>
  <c r="BG14" i="25"/>
  <c r="BK14" i="25"/>
  <c r="EO14" i="25"/>
  <c r="BY14" i="25"/>
  <c r="BT14" i="25"/>
  <c r="CJ14" i="25"/>
  <c r="CE14" i="25"/>
  <c r="CK14" i="25"/>
  <c r="CF14" i="25"/>
  <c r="CA14" i="25"/>
  <c r="CD14" i="25"/>
  <c r="CH14" i="25"/>
  <c r="CL14" i="25"/>
  <c r="CB14" i="25"/>
  <c r="CI14" i="25"/>
  <c r="CM14" i="25"/>
  <c r="EP14" i="25"/>
  <c r="DA14" i="25"/>
  <c r="CV14" i="25"/>
  <c r="DL14" i="25"/>
  <c r="DG14" i="25"/>
  <c r="DM14" i="25"/>
  <c r="DH14" i="25"/>
  <c r="DC14" i="25"/>
  <c r="DF14" i="25"/>
  <c r="DJ14" i="25"/>
  <c r="DN14" i="25"/>
  <c r="DD14" i="25"/>
  <c r="DK14" i="25"/>
  <c r="DO14" i="25"/>
  <c r="EQ14" i="25"/>
  <c r="ER14" i="25"/>
  <c r="ES14" i="25"/>
  <c r="ET14" i="25"/>
  <c r="EU14" i="25"/>
  <c r="EV14" i="25"/>
  <c r="EX14" i="25"/>
  <c r="FM14" i="25"/>
  <c r="P15" i="25"/>
  <c r="AC15" i="25"/>
  <c r="J15" i="25"/>
  <c r="K15" i="25"/>
  <c r="L15" i="25"/>
  <c r="N15" i="25"/>
  <c r="T15" i="25"/>
  <c r="M15" i="25"/>
  <c r="O15" i="25"/>
  <c r="Q15" i="25"/>
  <c r="R15" i="25"/>
  <c r="S15" i="25"/>
  <c r="U15" i="25"/>
  <c r="V15" i="25"/>
  <c r="EM15" i="25"/>
  <c r="W15" i="25"/>
  <c r="X15" i="25"/>
  <c r="Y15" i="25"/>
  <c r="AA15" i="25"/>
  <c r="AG15" i="25"/>
  <c r="Z15" i="25"/>
  <c r="AB15" i="25"/>
  <c r="AD15" i="25"/>
  <c r="AE15" i="25"/>
  <c r="AF15" i="25"/>
  <c r="AH15" i="25"/>
  <c r="AI15" i="25"/>
  <c r="EN15" i="25"/>
  <c r="AW15" i="25"/>
  <c r="AR15" i="25"/>
  <c r="BH15" i="25"/>
  <c r="BC15" i="25"/>
  <c r="AT15" i="25"/>
  <c r="BI15" i="25"/>
  <c r="BD15" i="25"/>
  <c r="AY15" i="25"/>
  <c r="BB15" i="25"/>
  <c r="BF15" i="25"/>
  <c r="BJ15" i="25"/>
  <c r="AZ15" i="25"/>
  <c r="BG15" i="25"/>
  <c r="BK15" i="25"/>
  <c r="EO15" i="25"/>
  <c r="BY15" i="25"/>
  <c r="BT15" i="25"/>
  <c r="CJ15" i="25"/>
  <c r="CE15" i="25"/>
  <c r="CK15" i="25"/>
  <c r="CF15" i="25"/>
  <c r="CA15" i="25"/>
  <c r="CD15" i="25"/>
  <c r="CH15" i="25"/>
  <c r="CL15" i="25"/>
  <c r="CB15" i="25"/>
  <c r="CI15" i="25"/>
  <c r="CM15" i="25"/>
  <c r="EP15" i="25"/>
  <c r="DA15" i="25"/>
  <c r="CV15" i="25"/>
  <c r="DL15" i="25"/>
  <c r="DG15" i="25"/>
  <c r="DM15" i="25"/>
  <c r="DH15" i="25"/>
  <c r="DC15" i="25"/>
  <c r="DF15" i="25"/>
  <c r="DJ15" i="25"/>
  <c r="DN15" i="25"/>
  <c r="DD15" i="25"/>
  <c r="DK15" i="25"/>
  <c r="DO15" i="25"/>
  <c r="EQ15" i="25"/>
  <c r="ER15" i="25"/>
  <c r="ES15" i="25"/>
  <c r="ET15" i="25"/>
  <c r="EU15" i="25"/>
  <c r="EV15" i="25"/>
  <c r="EX15" i="25"/>
  <c r="FM15" i="25"/>
  <c r="P16" i="25"/>
  <c r="AC16" i="25"/>
  <c r="J16" i="25"/>
  <c r="K16" i="25"/>
  <c r="L16" i="25"/>
  <c r="N16" i="25"/>
  <c r="T16" i="25"/>
  <c r="M16" i="25"/>
  <c r="O16" i="25"/>
  <c r="Q16" i="25"/>
  <c r="R16" i="25"/>
  <c r="S16" i="25"/>
  <c r="U16" i="25"/>
  <c r="V16" i="25"/>
  <c r="EM16" i="25"/>
  <c r="W16" i="25"/>
  <c r="X16" i="25"/>
  <c r="Y16" i="25"/>
  <c r="AA16" i="25"/>
  <c r="AG16" i="25"/>
  <c r="Z16" i="25"/>
  <c r="AB16" i="25"/>
  <c r="AD16" i="25"/>
  <c r="AE16" i="25"/>
  <c r="AF16" i="25"/>
  <c r="AH16" i="25"/>
  <c r="AI16" i="25"/>
  <c r="EN16" i="25"/>
  <c r="AW16" i="25"/>
  <c r="AR16" i="25"/>
  <c r="BH16" i="25"/>
  <c r="BC16" i="25"/>
  <c r="BI16" i="25"/>
  <c r="BD16" i="25"/>
  <c r="AY16" i="25"/>
  <c r="BB16" i="25"/>
  <c r="BF16" i="25"/>
  <c r="BJ16" i="25"/>
  <c r="AZ16" i="25"/>
  <c r="BG16" i="25"/>
  <c r="BK16" i="25"/>
  <c r="EO16" i="25"/>
  <c r="BY16" i="25"/>
  <c r="BT16" i="25"/>
  <c r="CJ16" i="25"/>
  <c r="CE16" i="25"/>
  <c r="CK16" i="25"/>
  <c r="CF16" i="25"/>
  <c r="CA16" i="25"/>
  <c r="CD16" i="25"/>
  <c r="CH16" i="25"/>
  <c r="CL16" i="25"/>
  <c r="CB16" i="25"/>
  <c r="CI16" i="25"/>
  <c r="CM16" i="25"/>
  <c r="EP16" i="25"/>
  <c r="DA16" i="25"/>
  <c r="CV16" i="25"/>
  <c r="DL16" i="25"/>
  <c r="DG16" i="25"/>
  <c r="DM16" i="25"/>
  <c r="DH16" i="25"/>
  <c r="DC16" i="25"/>
  <c r="DF16" i="25"/>
  <c r="DJ16" i="25"/>
  <c r="DN16" i="25"/>
  <c r="DD16" i="25"/>
  <c r="DK16" i="25"/>
  <c r="DO16" i="25"/>
  <c r="EQ16" i="25"/>
  <c r="ER16" i="25"/>
  <c r="ES16" i="25"/>
  <c r="ET16" i="25"/>
  <c r="EU16" i="25"/>
  <c r="EV16" i="25"/>
  <c r="EX16" i="25"/>
  <c r="FM16" i="25"/>
  <c r="P17" i="25"/>
  <c r="AC17" i="25"/>
  <c r="J17" i="25"/>
  <c r="K17" i="25"/>
  <c r="L17" i="25"/>
  <c r="N17" i="25"/>
  <c r="T17" i="25"/>
  <c r="M17" i="25"/>
  <c r="O17" i="25"/>
  <c r="Q17" i="25"/>
  <c r="R17" i="25"/>
  <c r="S17" i="25"/>
  <c r="U17" i="25"/>
  <c r="V17" i="25"/>
  <c r="EM17" i="25"/>
  <c r="W17" i="25"/>
  <c r="X17" i="25"/>
  <c r="Y17" i="25"/>
  <c r="AA17" i="25"/>
  <c r="AG17" i="25"/>
  <c r="Z17" i="25"/>
  <c r="AB17" i="25"/>
  <c r="AD17" i="25"/>
  <c r="AE17" i="25"/>
  <c r="AF17" i="25"/>
  <c r="AH17" i="25"/>
  <c r="AI17" i="25"/>
  <c r="EN17" i="25"/>
  <c r="AW17" i="25"/>
  <c r="AR17" i="25"/>
  <c r="BH17" i="25"/>
  <c r="BC17" i="25"/>
  <c r="BI17" i="25"/>
  <c r="BD17" i="25"/>
  <c r="AY17" i="25"/>
  <c r="BB17" i="25"/>
  <c r="BF17" i="25"/>
  <c r="BJ17" i="25"/>
  <c r="AZ17" i="25"/>
  <c r="BG17" i="25"/>
  <c r="BK17" i="25"/>
  <c r="EO17" i="25"/>
  <c r="BY17" i="25"/>
  <c r="BT17" i="25"/>
  <c r="CJ17" i="25"/>
  <c r="CE17" i="25"/>
  <c r="CK17" i="25"/>
  <c r="CF17" i="25"/>
  <c r="CA17" i="25"/>
  <c r="CD17" i="25"/>
  <c r="CH17" i="25"/>
  <c r="CL17" i="25"/>
  <c r="CB17" i="25"/>
  <c r="CI17" i="25"/>
  <c r="CM17" i="25"/>
  <c r="EP17" i="25"/>
  <c r="DA17" i="25"/>
  <c r="CV17" i="25"/>
  <c r="DL17" i="25"/>
  <c r="DG17" i="25"/>
  <c r="DM17" i="25"/>
  <c r="DH17" i="25"/>
  <c r="DC17" i="25"/>
  <c r="DF17" i="25"/>
  <c r="DJ17" i="25"/>
  <c r="DN17" i="25"/>
  <c r="DD17" i="25"/>
  <c r="DK17" i="25"/>
  <c r="DO17" i="25"/>
  <c r="EQ17" i="25"/>
  <c r="ER17" i="25"/>
  <c r="ES17" i="25"/>
  <c r="ET17" i="25"/>
  <c r="EU17" i="25"/>
  <c r="EV17" i="25"/>
  <c r="EX17" i="25"/>
  <c r="FM17" i="25"/>
  <c r="P18" i="25"/>
  <c r="AC18" i="25"/>
  <c r="J18" i="25"/>
  <c r="K18" i="25"/>
  <c r="L18" i="25"/>
  <c r="N18" i="25"/>
  <c r="T18" i="25"/>
  <c r="M18" i="25"/>
  <c r="O18" i="25"/>
  <c r="Q18" i="25"/>
  <c r="R18" i="25"/>
  <c r="S18" i="25"/>
  <c r="U18" i="25"/>
  <c r="V18" i="25"/>
  <c r="EM18" i="25"/>
  <c r="W18" i="25"/>
  <c r="X18" i="25"/>
  <c r="Y18" i="25"/>
  <c r="AA18" i="25"/>
  <c r="AG18" i="25"/>
  <c r="Z18" i="25"/>
  <c r="AB18" i="25"/>
  <c r="AD18" i="25"/>
  <c r="AE18" i="25"/>
  <c r="AF18" i="25"/>
  <c r="AH18" i="25"/>
  <c r="AI18" i="25"/>
  <c r="EN18" i="25"/>
  <c r="AW18" i="25"/>
  <c r="AR18" i="25"/>
  <c r="BH18" i="25"/>
  <c r="BC18" i="25"/>
  <c r="BI18" i="25"/>
  <c r="BD18" i="25"/>
  <c r="AY18" i="25"/>
  <c r="BB18" i="25"/>
  <c r="BF18" i="25"/>
  <c r="BJ18" i="25"/>
  <c r="AZ18" i="25"/>
  <c r="BG18" i="25"/>
  <c r="BK18" i="25"/>
  <c r="EO18" i="25"/>
  <c r="BY18" i="25"/>
  <c r="BT18" i="25"/>
  <c r="CJ18" i="25"/>
  <c r="CE18" i="25"/>
  <c r="CK18" i="25"/>
  <c r="CF18" i="25"/>
  <c r="CA18" i="25"/>
  <c r="CD18" i="25"/>
  <c r="CH18" i="25"/>
  <c r="CL18" i="25"/>
  <c r="CB18" i="25"/>
  <c r="CI18" i="25"/>
  <c r="CM18" i="25"/>
  <c r="EP18" i="25"/>
  <c r="DA18" i="25"/>
  <c r="CV18" i="25"/>
  <c r="DL18" i="25"/>
  <c r="DG18" i="25"/>
  <c r="DM18" i="25"/>
  <c r="DH18" i="25"/>
  <c r="DC18" i="25"/>
  <c r="DF18" i="25"/>
  <c r="DJ18" i="25"/>
  <c r="DN18" i="25"/>
  <c r="DD18" i="25"/>
  <c r="DK18" i="25"/>
  <c r="DO18" i="25"/>
  <c r="EQ18" i="25"/>
  <c r="ER18" i="25"/>
  <c r="ES18" i="25"/>
  <c r="ET18" i="25"/>
  <c r="EU18" i="25"/>
  <c r="EV18" i="25"/>
  <c r="EX18" i="25"/>
  <c r="FM18" i="25"/>
  <c r="P19" i="25"/>
  <c r="AC19" i="25"/>
  <c r="J19" i="25"/>
  <c r="K19" i="25"/>
  <c r="L19" i="25"/>
  <c r="N19" i="25"/>
  <c r="T19" i="25"/>
  <c r="M19" i="25"/>
  <c r="O19" i="25"/>
  <c r="Q19" i="25"/>
  <c r="R19" i="25"/>
  <c r="S19" i="25"/>
  <c r="U19" i="25"/>
  <c r="V19" i="25"/>
  <c r="EM19" i="25"/>
  <c r="W19" i="25"/>
  <c r="X19" i="25"/>
  <c r="Y19" i="25"/>
  <c r="AA19" i="25"/>
  <c r="AG19" i="25"/>
  <c r="Z19" i="25"/>
  <c r="AB19" i="25"/>
  <c r="AD19" i="25"/>
  <c r="AE19" i="25"/>
  <c r="AF19" i="25"/>
  <c r="AH19" i="25"/>
  <c r="AI19" i="25"/>
  <c r="EN19" i="25"/>
  <c r="AW19" i="25"/>
  <c r="AR19" i="25"/>
  <c r="BH19" i="25"/>
  <c r="BC19" i="25"/>
  <c r="BI19" i="25"/>
  <c r="BD19" i="25"/>
  <c r="AY19" i="25"/>
  <c r="BB19" i="25"/>
  <c r="BF19" i="25"/>
  <c r="BJ19" i="25"/>
  <c r="AZ19" i="25"/>
  <c r="BG19" i="25"/>
  <c r="BK19" i="25"/>
  <c r="EO19" i="25"/>
  <c r="BY19" i="25"/>
  <c r="BT19" i="25"/>
  <c r="CJ19" i="25"/>
  <c r="CE19" i="25"/>
  <c r="CK19" i="25"/>
  <c r="CF19" i="25"/>
  <c r="CA19" i="25"/>
  <c r="CD19" i="25"/>
  <c r="CH19" i="25"/>
  <c r="CL19" i="25"/>
  <c r="CB19" i="25"/>
  <c r="CI19" i="25"/>
  <c r="CM19" i="25"/>
  <c r="EP19" i="25"/>
  <c r="DA19" i="25"/>
  <c r="CV19" i="25"/>
  <c r="DL19" i="25"/>
  <c r="DG19" i="25"/>
  <c r="DM19" i="25"/>
  <c r="DH19" i="25"/>
  <c r="DC19" i="25"/>
  <c r="DF19" i="25"/>
  <c r="DJ19" i="25"/>
  <c r="DN19" i="25"/>
  <c r="DD19" i="25"/>
  <c r="DK19" i="25"/>
  <c r="DO19" i="25"/>
  <c r="EQ19" i="25"/>
  <c r="ER19" i="25"/>
  <c r="ES19" i="25"/>
  <c r="ET19" i="25"/>
  <c r="EU19" i="25"/>
  <c r="EV19" i="25"/>
  <c r="EX19" i="25"/>
  <c r="FM19" i="25"/>
  <c r="P20" i="25"/>
  <c r="AC20" i="25"/>
  <c r="J20" i="25"/>
  <c r="K20" i="25"/>
  <c r="L20" i="25"/>
  <c r="N20" i="25"/>
  <c r="T20" i="25"/>
  <c r="M20" i="25"/>
  <c r="O20" i="25"/>
  <c r="Q20" i="25"/>
  <c r="R20" i="25"/>
  <c r="S20" i="25"/>
  <c r="U20" i="25"/>
  <c r="V20" i="25"/>
  <c r="EM20" i="25"/>
  <c r="W20" i="25"/>
  <c r="X20" i="25"/>
  <c r="Y20" i="25"/>
  <c r="AA20" i="25"/>
  <c r="AG20" i="25"/>
  <c r="Z20" i="25"/>
  <c r="AB20" i="25"/>
  <c r="AD20" i="25"/>
  <c r="AE20" i="25"/>
  <c r="AF20" i="25"/>
  <c r="AH20" i="25"/>
  <c r="AI20" i="25"/>
  <c r="EN20" i="25"/>
  <c r="AW20" i="25"/>
  <c r="AR20" i="25"/>
  <c r="BH20" i="25"/>
  <c r="BC20" i="25"/>
  <c r="BI20" i="25"/>
  <c r="BD20" i="25"/>
  <c r="AY20" i="25"/>
  <c r="BB20" i="25"/>
  <c r="BF20" i="25"/>
  <c r="BJ20" i="25"/>
  <c r="AZ20" i="25"/>
  <c r="BG20" i="25"/>
  <c r="BK20" i="25"/>
  <c r="EO20" i="25"/>
  <c r="BY20" i="25"/>
  <c r="BT20" i="25"/>
  <c r="CJ20" i="25"/>
  <c r="CE20" i="25"/>
  <c r="CK20" i="25"/>
  <c r="CF20" i="25"/>
  <c r="CA20" i="25"/>
  <c r="CD20" i="25"/>
  <c r="CH20" i="25"/>
  <c r="CL20" i="25"/>
  <c r="CB20" i="25"/>
  <c r="CI20" i="25"/>
  <c r="CM20" i="25"/>
  <c r="EP20" i="25"/>
  <c r="DA20" i="25"/>
  <c r="CV20" i="25"/>
  <c r="DL20" i="25"/>
  <c r="DG20" i="25"/>
  <c r="DM20" i="25"/>
  <c r="DH20" i="25"/>
  <c r="DC20" i="25"/>
  <c r="DF20" i="25"/>
  <c r="DJ20" i="25"/>
  <c r="DN20" i="25"/>
  <c r="DD20" i="25"/>
  <c r="DK20" i="25"/>
  <c r="DO20" i="25"/>
  <c r="EQ20" i="25"/>
  <c r="ER20" i="25"/>
  <c r="ES20" i="25"/>
  <c r="ET20" i="25"/>
  <c r="EU20" i="25"/>
  <c r="EV20" i="25"/>
  <c r="EX20" i="25"/>
  <c r="FM20" i="25"/>
  <c r="P21" i="25"/>
  <c r="AC21" i="25"/>
  <c r="J21" i="25"/>
  <c r="K21" i="25"/>
  <c r="L21" i="25"/>
  <c r="N21" i="25"/>
  <c r="T21" i="25"/>
  <c r="M21" i="25"/>
  <c r="O21" i="25"/>
  <c r="Q21" i="25"/>
  <c r="R21" i="25"/>
  <c r="S21" i="25"/>
  <c r="U21" i="25"/>
  <c r="V21" i="25"/>
  <c r="EM21" i="25"/>
  <c r="W21" i="25"/>
  <c r="X21" i="25"/>
  <c r="Y21" i="25"/>
  <c r="AA21" i="25"/>
  <c r="AG21" i="25"/>
  <c r="Z21" i="25"/>
  <c r="AB21" i="25"/>
  <c r="AD21" i="25"/>
  <c r="AE21" i="25"/>
  <c r="AF21" i="25"/>
  <c r="AH21" i="25"/>
  <c r="AI21" i="25"/>
  <c r="EN21" i="25"/>
  <c r="AW21" i="25"/>
  <c r="AR21" i="25"/>
  <c r="BH21" i="25"/>
  <c r="BC21" i="25"/>
  <c r="BI21" i="25"/>
  <c r="BD21" i="25"/>
  <c r="AY21" i="25"/>
  <c r="BB21" i="25"/>
  <c r="BF21" i="25"/>
  <c r="BJ21" i="25"/>
  <c r="AZ21" i="25"/>
  <c r="BG21" i="25"/>
  <c r="BK21" i="25"/>
  <c r="EO21" i="25"/>
  <c r="BY21" i="25"/>
  <c r="BT21" i="25"/>
  <c r="CJ21" i="25"/>
  <c r="CE21" i="25"/>
  <c r="BV21" i="25"/>
  <c r="CK21" i="25"/>
  <c r="CF21" i="25"/>
  <c r="CA21" i="25"/>
  <c r="CD21" i="25"/>
  <c r="CH21" i="25"/>
  <c r="CL21" i="25"/>
  <c r="CB21" i="25"/>
  <c r="CI21" i="25"/>
  <c r="CM21" i="25"/>
  <c r="EP21" i="25"/>
  <c r="DA21" i="25"/>
  <c r="CV21" i="25"/>
  <c r="DL21" i="25"/>
  <c r="DG21" i="25"/>
  <c r="CX21" i="25"/>
  <c r="DM21" i="25"/>
  <c r="DH21" i="25"/>
  <c r="DC21" i="25"/>
  <c r="DF21" i="25"/>
  <c r="DJ21" i="25"/>
  <c r="DN21" i="25"/>
  <c r="DD21" i="25"/>
  <c r="DK21" i="25"/>
  <c r="DO21" i="25"/>
  <c r="EQ21" i="25"/>
  <c r="ER21" i="25"/>
  <c r="ES21" i="25"/>
  <c r="ET21" i="25"/>
  <c r="EU21" i="25"/>
  <c r="EV21" i="25"/>
  <c r="EX21" i="25"/>
  <c r="FM21" i="25"/>
  <c r="P22" i="25"/>
  <c r="AC22" i="25"/>
  <c r="J22" i="25"/>
  <c r="K22" i="25"/>
  <c r="L22" i="25"/>
  <c r="N22" i="25"/>
  <c r="T22" i="25"/>
  <c r="M22" i="25"/>
  <c r="O22" i="25"/>
  <c r="Q22" i="25"/>
  <c r="R22" i="25"/>
  <c r="S22" i="25"/>
  <c r="U22" i="25"/>
  <c r="V22" i="25"/>
  <c r="EM22" i="25"/>
  <c r="W22" i="25"/>
  <c r="X22" i="25"/>
  <c r="Y22" i="25"/>
  <c r="AA22" i="25"/>
  <c r="AG22" i="25"/>
  <c r="Z22" i="25"/>
  <c r="AB22" i="25"/>
  <c r="AD22" i="25"/>
  <c r="AE22" i="25"/>
  <c r="AF22" i="25"/>
  <c r="AH22" i="25"/>
  <c r="AI22" i="25"/>
  <c r="EN22" i="25"/>
  <c r="AW22" i="25"/>
  <c r="AR22" i="25"/>
  <c r="BH22" i="25"/>
  <c r="BC22" i="25"/>
  <c r="BI22" i="25"/>
  <c r="BD22" i="25"/>
  <c r="AY22" i="25"/>
  <c r="BB22" i="25"/>
  <c r="BF22" i="25"/>
  <c r="BJ22" i="25"/>
  <c r="AZ22" i="25"/>
  <c r="BG22" i="25"/>
  <c r="BK22" i="25"/>
  <c r="EO22" i="25"/>
  <c r="BY22" i="25"/>
  <c r="BT22" i="25"/>
  <c r="CJ22" i="25"/>
  <c r="CE22" i="25"/>
  <c r="CK22" i="25"/>
  <c r="CF22" i="25"/>
  <c r="CA22" i="25"/>
  <c r="CD22" i="25"/>
  <c r="CH22" i="25"/>
  <c r="CL22" i="25"/>
  <c r="CB22" i="25"/>
  <c r="CI22" i="25"/>
  <c r="CM22" i="25"/>
  <c r="EP22" i="25"/>
  <c r="DA22" i="25"/>
  <c r="CV22" i="25"/>
  <c r="DL22" i="25"/>
  <c r="DG22" i="25"/>
  <c r="DM22" i="25"/>
  <c r="DH22" i="25"/>
  <c r="DC22" i="25"/>
  <c r="DF22" i="25"/>
  <c r="DJ22" i="25"/>
  <c r="DN22" i="25"/>
  <c r="DD22" i="25"/>
  <c r="DK22" i="25"/>
  <c r="DO22" i="25"/>
  <c r="EQ22" i="25"/>
  <c r="ER22" i="25"/>
  <c r="ES22" i="25"/>
  <c r="ET22" i="25"/>
  <c r="EU22" i="25"/>
  <c r="EV22" i="25"/>
  <c r="EX22" i="25"/>
  <c r="FM22" i="25"/>
  <c r="P23" i="25"/>
  <c r="AC23" i="25"/>
  <c r="J23" i="25"/>
  <c r="K23" i="25"/>
  <c r="L23" i="25"/>
  <c r="N23" i="25"/>
  <c r="T23" i="25"/>
  <c r="M23" i="25"/>
  <c r="O23" i="25"/>
  <c r="Q23" i="25"/>
  <c r="R23" i="25"/>
  <c r="S23" i="25"/>
  <c r="U23" i="25"/>
  <c r="V23" i="25"/>
  <c r="EM23" i="25"/>
  <c r="W23" i="25"/>
  <c r="X23" i="25"/>
  <c r="Y23" i="25"/>
  <c r="AA23" i="25"/>
  <c r="AG23" i="25"/>
  <c r="Z23" i="25"/>
  <c r="AB23" i="25"/>
  <c r="AD23" i="25"/>
  <c r="AE23" i="25"/>
  <c r="AF23" i="25"/>
  <c r="AH23" i="25"/>
  <c r="AI23" i="25"/>
  <c r="EN23" i="25"/>
  <c r="AW23" i="25"/>
  <c r="AR23" i="25"/>
  <c r="BH23" i="25"/>
  <c r="BC23" i="25"/>
  <c r="BI23" i="25"/>
  <c r="BD23" i="25"/>
  <c r="AY23" i="25"/>
  <c r="BB23" i="25"/>
  <c r="BF23" i="25"/>
  <c r="BJ23" i="25"/>
  <c r="AZ23" i="25"/>
  <c r="BG23" i="25"/>
  <c r="BK23" i="25"/>
  <c r="EO23" i="25"/>
  <c r="BY23" i="25"/>
  <c r="BT23" i="25"/>
  <c r="CJ23" i="25"/>
  <c r="CE23" i="25"/>
  <c r="CK23" i="25"/>
  <c r="CF23" i="25"/>
  <c r="CA23" i="25"/>
  <c r="CD23" i="25"/>
  <c r="CH23" i="25"/>
  <c r="CL23" i="25"/>
  <c r="CB23" i="25"/>
  <c r="CI23" i="25"/>
  <c r="CM23" i="25"/>
  <c r="EP23" i="25"/>
  <c r="DA23" i="25"/>
  <c r="CV23" i="25"/>
  <c r="DL23" i="25"/>
  <c r="DG23" i="25"/>
  <c r="DM23" i="25"/>
  <c r="DH23" i="25"/>
  <c r="DC23" i="25"/>
  <c r="DF23" i="25"/>
  <c r="DJ23" i="25"/>
  <c r="DN23" i="25"/>
  <c r="DD23" i="25"/>
  <c r="DK23" i="25"/>
  <c r="DO23" i="25"/>
  <c r="EQ23" i="25"/>
  <c r="ER23" i="25"/>
  <c r="ES23" i="25"/>
  <c r="ET23" i="25"/>
  <c r="EU23" i="25"/>
  <c r="EV23" i="25"/>
  <c r="EX23" i="25"/>
  <c r="FM23" i="25"/>
  <c r="P24" i="25"/>
  <c r="AC24" i="25"/>
  <c r="J24" i="25"/>
  <c r="K24" i="25"/>
  <c r="L24" i="25"/>
  <c r="N24" i="25"/>
  <c r="T24" i="25"/>
  <c r="M24" i="25"/>
  <c r="O24" i="25"/>
  <c r="Q24" i="25"/>
  <c r="R24" i="25"/>
  <c r="S24" i="25"/>
  <c r="U24" i="25"/>
  <c r="V24" i="25"/>
  <c r="EM24" i="25"/>
  <c r="W24" i="25"/>
  <c r="X24" i="25"/>
  <c r="Y24" i="25"/>
  <c r="AA24" i="25"/>
  <c r="AG24" i="25"/>
  <c r="Z24" i="25"/>
  <c r="AB24" i="25"/>
  <c r="AD24" i="25"/>
  <c r="AE24" i="25"/>
  <c r="AF24" i="25"/>
  <c r="AH24" i="25"/>
  <c r="AI24" i="25"/>
  <c r="EN24" i="25"/>
  <c r="AV24" i="25"/>
  <c r="AW24" i="25"/>
  <c r="AQ24" i="25"/>
  <c r="AR24" i="25"/>
  <c r="BH24" i="25"/>
  <c r="BA24" i="25"/>
  <c r="BC24" i="25"/>
  <c r="BI24" i="25"/>
  <c r="BD24" i="25"/>
  <c r="AY24" i="25"/>
  <c r="BB24" i="25"/>
  <c r="BF24" i="25"/>
  <c r="BJ24" i="25"/>
  <c r="AZ24" i="25"/>
  <c r="BG24" i="25"/>
  <c r="BK24" i="25"/>
  <c r="EO24" i="25"/>
  <c r="BY24" i="25"/>
  <c r="BT24" i="25"/>
  <c r="CJ24" i="25"/>
  <c r="CE24" i="25"/>
  <c r="CK24" i="25"/>
  <c r="CF24" i="25"/>
  <c r="CA24" i="25"/>
  <c r="CD24" i="25"/>
  <c r="CH24" i="25"/>
  <c r="CL24" i="25"/>
  <c r="CB24" i="25"/>
  <c r="CI24" i="25"/>
  <c r="CM24" i="25"/>
  <c r="EP24" i="25"/>
  <c r="DA24" i="25"/>
  <c r="CV24" i="25"/>
  <c r="DL24" i="25"/>
  <c r="DG24" i="25"/>
  <c r="DM24" i="25"/>
  <c r="DH24" i="25"/>
  <c r="DC24" i="25"/>
  <c r="DF24" i="25"/>
  <c r="DJ24" i="25"/>
  <c r="DN24" i="25"/>
  <c r="DD24" i="25"/>
  <c r="DK24" i="25"/>
  <c r="DO24" i="25"/>
  <c r="EQ24" i="25"/>
  <c r="ER24" i="25"/>
  <c r="ES24" i="25"/>
  <c r="ET24" i="25"/>
  <c r="EU24" i="25"/>
  <c r="EV24" i="25"/>
  <c r="EX24" i="25"/>
  <c r="FM24" i="25"/>
  <c r="P25" i="25"/>
  <c r="AC25" i="25"/>
  <c r="J25" i="25"/>
  <c r="K25" i="25"/>
  <c r="L25" i="25"/>
  <c r="N25" i="25"/>
  <c r="T25" i="25"/>
  <c r="M25" i="25"/>
  <c r="O25" i="25"/>
  <c r="Q25" i="25"/>
  <c r="R25" i="25"/>
  <c r="S25" i="25"/>
  <c r="U25" i="25"/>
  <c r="V25" i="25"/>
  <c r="EM25" i="25"/>
  <c r="W25" i="25"/>
  <c r="X25" i="25"/>
  <c r="Y25" i="25"/>
  <c r="AA25" i="25"/>
  <c r="AG25" i="25"/>
  <c r="Z25" i="25"/>
  <c r="AB25" i="25"/>
  <c r="AD25" i="25"/>
  <c r="AE25" i="25"/>
  <c r="AF25" i="25"/>
  <c r="AH25" i="25"/>
  <c r="AI25" i="25"/>
  <c r="EN25" i="25"/>
  <c r="AW25" i="25"/>
  <c r="AR25" i="25"/>
  <c r="BH25" i="25"/>
  <c r="BC25" i="25"/>
  <c r="BI25" i="25"/>
  <c r="BD25" i="25"/>
  <c r="AY25" i="25"/>
  <c r="BB25" i="25"/>
  <c r="BF25" i="25"/>
  <c r="BJ25" i="25"/>
  <c r="AZ25" i="25"/>
  <c r="BG25" i="25"/>
  <c r="BK25" i="25"/>
  <c r="EO25" i="25"/>
  <c r="BY25" i="25"/>
  <c r="BT25" i="25"/>
  <c r="CJ25" i="25"/>
  <c r="CE25" i="25"/>
  <c r="CK25" i="25"/>
  <c r="CL25" i="25"/>
  <c r="CA25" i="25"/>
  <c r="CB25" i="25"/>
  <c r="CH25" i="25"/>
  <c r="CI25" i="25"/>
  <c r="CM25" i="25"/>
  <c r="EP25" i="25"/>
  <c r="DA25" i="25"/>
  <c r="CV25" i="25"/>
  <c r="DL25" i="25"/>
  <c r="DG25" i="25"/>
  <c r="DM25" i="25"/>
  <c r="DH25" i="25"/>
  <c r="DC25" i="25"/>
  <c r="DF25" i="25"/>
  <c r="DJ25" i="25"/>
  <c r="DN25" i="25"/>
  <c r="DD25" i="25"/>
  <c r="DK25" i="25"/>
  <c r="DO25" i="25"/>
  <c r="EQ25" i="25"/>
  <c r="ER25" i="25"/>
  <c r="ES25" i="25"/>
  <c r="ET25" i="25"/>
  <c r="EU25" i="25"/>
  <c r="EV25" i="25"/>
  <c r="EX25" i="25"/>
  <c r="FM25" i="25"/>
  <c r="P26" i="25"/>
  <c r="AC26" i="25"/>
  <c r="J26" i="25"/>
  <c r="K26" i="25"/>
  <c r="L26" i="25"/>
  <c r="N26" i="25"/>
  <c r="T26" i="25"/>
  <c r="M26" i="25"/>
  <c r="O26" i="25"/>
  <c r="Q26" i="25"/>
  <c r="R26" i="25"/>
  <c r="S26" i="25"/>
  <c r="U26" i="25"/>
  <c r="V26" i="25"/>
  <c r="EM26" i="25"/>
  <c r="W26" i="25"/>
  <c r="X26" i="25"/>
  <c r="Y26" i="25"/>
  <c r="AA26" i="25"/>
  <c r="AG26" i="25"/>
  <c r="Z26" i="25"/>
  <c r="AB26" i="25"/>
  <c r="AD26" i="25"/>
  <c r="AE26" i="25"/>
  <c r="AF26" i="25"/>
  <c r="AH26" i="25"/>
  <c r="AI26" i="25"/>
  <c r="EN26" i="25"/>
  <c r="AW26" i="25"/>
  <c r="AR26" i="25"/>
  <c r="BH26" i="25"/>
  <c r="BC26" i="25"/>
  <c r="BI26" i="25"/>
  <c r="BD26" i="25"/>
  <c r="AY26" i="25"/>
  <c r="BB26" i="25"/>
  <c r="BF26" i="25"/>
  <c r="BJ26" i="25"/>
  <c r="AZ26" i="25"/>
  <c r="BG26" i="25"/>
  <c r="BK26" i="25"/>
  <c r="EO26" i="25"/>
  <c r="BY26" i="25"/>
  <c r="BT26" i="25"/>
  <c r="CJ26" i="25"/>
  <c r="CE26" i="25"/>
  <c r="CK26" i="25"/>
  <c r="CF26" i="25"/>
  <c r="CA26" i="25"/>
  <c r="CD26" i="25"/>
  <c r="CH26" i="25"/>
  <c r="CL26" i="25"/>
  <c r="CB26" i="25"/>
  <c r="CI26" i="25"/>
  <c r="CM26" i="25"/>
  <c r="EP26" i="25"/>
  <c r="DA26" i="25"/>
  <c r="CV26" i="25"/>
  <c r="DL26" i="25"/>
  <c r="DG26" i="25"/>
  <c r="DM26" i="25"/>
  <c r="DN26" i="25"/>
  <c r="DC26" i="25"/>
  <c r="DD26" i="25"/>
  <c r="DJ26" i="25"/>
  <c r="DK26" i="25"/>
  <c r="DO26" i="25"/>
  <c r="EQ26" i="25"/>
  <c r="ER26" i="25"/>
  <c r="ES26" i="25"/>
  <c r="ET26" i="25"/>
  <c r="EU26" i="25"/>
  <c r="EV26" i="25"/>
  <c r="EX26" i="25"/>
  <c r="FM26" i="25"/>
  <c r="P27" i="25"/>
  <c r="AC27" i="25"/>
  <c r="J27" i="25"/>
  <c r="K27" i="25"/>
  <c r="L27" i="25"/>
  <c r="N27" i="25"/>
  <c r="T27" i="25"/>
  <c r="M27" i="25"/>
  <c r="O27" i="25"/>
  <c r="Q27" i="25"/>
  <c r="R27" i="25"/>
  <c r="S27" i="25"/>
  <c r="U27" i="25"/>
  <c r="V27" i="25"/>
  <c r="EM27" i="25"/>
  <c r="W27" i="25"/>
  <c r="X27" i="25"/>
  <c r="Y27" i="25"/>
  <c r="AA27" i="25"/>
  <c r="AG27" i="25"/>
  <c r="Z27" i="25"/>
  <c r="AB27" i="25"/>
  <c r="AD27" i="25"/>
  <c r="AE27" i="25"/>
  <c r="AF27" i="25"/>
  <c r="AH27" i="25"/>
  <c r="AI27" i="25"/>
  <c r="EN27" i="25"/>
  <c r="AW27" i="25"/>
  <c r="AR27" i="25"/>
  <c r="BH27" i="25"/>
  <c r="BC27" i="25"/>
  <c r="BI27" i="25"/>
  <c r="BD27" i="25"/>
  <c r="AY27" i="25"/>
  <c r="BB27" i="25"/>
  <c r="BF27" i="25"/>
  <c r="BJ27" i="25"/>
  <c r="AZ27" i="25"/>
  <c r="BG27" i="25"/>
  <c r="BK27" i="25"/>
  <c r="EO27" i="25"/>
  <c r="BY27" i="25"/>
  <c r="BT27" i="25"/>
  <c r="CJ27" i="25"/>
  <c r="CE27" i="25"/>
  <c r="CK27" i="25"/>
  <c r="CF27" i="25"/>
  <c r="CA27" i="25"/>
  <c r="CD27" i="25"/>
  <c r="CH27" i="25"/>
  <c r="CL27" i="25"/>
  <c r="CB27" i="25"/>
  <c r="CI27" i="25"/>
  <c r="CM27" i="25"/>
  <c r="EP27" i="25"/>
  <c r="DA27" i="25"/>
  <c r="CV27" i="25"/>
  <c r="DL27" i="25"/>
  <c r="DG27" i="25"/>
  <c r="DM27" i="25"/>
  <c r="DH27" i="25"/>
  <c r="DC27" i="25"/>
  <c r="DF27" i="25"/>
  <c r="DJ27" i="25"/>
  <c r="DN27" i="25"/>
  <c r="DD27" i="25"/>
  <c r="DK27" i="25"/>
  <c r="DO27" i="25"/>
  <c r="EQ27" i="25"/>
  <c r="ER27" i="25"/>
  <c r="ES27" i="25"/>
  <c r="ET27" i="25"/>
  <c r="EU27" i="25"/>
  <c r="EV27" i="25"/>
  <c r="EX27" i="25"/>
  <c r="FM27" i="25"/>
  <c r="P28" i="25"/>
  <c r="AC28" i="25"/>
  <c r="J28" i="25"/>
  <c r="K28" i="25"/>
  <c r="L28" i="25"/>
  <c r="N28" i="25"/>
  <c r="T28" i="25"/>
  <c r="M28" i="25"/>
  <c r="O28" i="25"/>
  <c r="Q28" i="25"/>
  <c r="R28" i="25"/>
  <c r="S28" i="25"/>
  <c r="U28" i="25"/>
  <c r="V28" i="25"/>
  <c r="EM28" i="25"/>
  <c r="W28" i="25"/>
  <c r="X28" i="25"/>
  <c r="Y28" i="25"/>
  <c r="AA28" i="25"/>
  <c r="AG28" i="25"/>
  <c r="Z28" i="25"/>
  <c r="AB28" i="25"/>
  <c r="AD28" i="25"/>
  <c r="AE28" i="25"/>
  <c r="AF28" i="25"/>
  <c r="AH28" i="25"/>
  <c r="AI28" i="25"/>
  <c r="EN28" i="25"/>
  <c r="AW28" i="25"/>
  <c r="AR28" i="25"/>
  <c r="BH28" i="25"/>
  <c r="BC28" i="25"/>
  <c r="BI28" i="25"/>
  <c r="BD28" i="25"/>
  <c r="AY28" i="25"/>
  <c r="BB28" i="25"/>
  <c r="BF28" i="25"/>
  <c r="BJ28" i="25"/>
  <c r="AZ28" i="25"/>
  <c r="BG28" i="25"/>
  <c r="BK28" i="25"/>
  <c r="EO28" i="25"/>
  <c r="BY28" i="25"/>
  <c r="BT28" i="25"/>
  <c r="CJ28" i="25"/>
  <c r="CE28" i="25"/>
  <c r="CK28" i="25"/>
  <c r="CF28" i="25"/>
  <c r="CA28" i="25"/>
  <c r="CD28" i="25"/>
  <c r="CH28" i="25"/>
  <c r="CL28" i="25"/>
  <c r="CB28" i="25"/>
  <c r="CI28" i="25"/>
  <c r="CM28" i="25"/>
  <c r="EP28" i="25"/>
  <c r="DA28" i="25"/>
  <c r="CV28" i="25"/>
  <c r="DL28" i="25"/>
  <c r="DG28" i="25"/>
  <c r="DM28" i="25"/>
  <c r="DH28" i="25"/>
  <c r="DC28" i="25"/>
  <c r="DF28" i="25"/>
  <c r="DJ28" i="25"/>
  <c r="DN28" i="25"/>
  <c r="DD28" i="25"/>
  <c r="DK28" i="25"/>
  <c r="DO28" i="25"/>
  <c r="EQ28" i="25"/>
  <c r="ER28" i="25"/>
  <c r="ES28" i="25"/>
  <c r="ET28" i="25"/>
  <c r="EU28" i="25"/>
  <c r="EV28" i="25"/>
  <c r="EX28" i="25"/>
  <c r="FM28" i="25"/>
  <c r="P29" i="25"/>
  <c r="AC29" i="25"/>
  <c r="J29" i="25"/>
  <c r="K29" i="25"/>
  <c r="L29" i="25"/>
  <c r="N29" i="25"/>
  <c r="T29" i="25"/>
  <c r="M29" i="25"/>
  <c r="O29" i="25"/>
  <c r="Q29" i="25"/>
  <c r="R29" i="25"/>
  <c r="S29" i="25"/>
  <c r="U29" i="25"/>
  <c r="V29" i="25"/>
  <c r="EM29" i="25"/>
  <c r="W29" i="25"/>
  <c r="X29" i="25"/>
  <c r="Y29" i="25"/>
  <c r="AA29" i="25"/>
  <c r="AG29" i="25"/>
  <c r="Z29" i="25"/>
  <c r="AB29" i="25"/>
  <c r="AD29" i="25"/>
  <c r="AE29" i="25"/>
  <c r="AF29" i="25"/>
  <c r="AH29" i="25"/>
  <c r="AI29" i="25"/>
  <c r="EN29" i="25"/>
  <c r="AW29" i="25"/>
  <c r="AR29" i="25"/>
  <c r="BH29" i="25"/>
  <c r="BC29" i="25"/>
  <c r="BI29" i="25"/>
  <c r="BD29" i="25"/>
  <c r="AY29" i="25"/>
  <c r="BB29" i="25"/>
  <c r="BF29" i="25"/>
  <c r="BJ29" i="25"/>
  <c r="AZ29" i="25"/>
  <c r="BG29" i="25"/>
  <c r="BK29" i="25"/>
  <c r="EO29" i="25"/>
  <c r="BY29" i="25"/>
  <c r="BT29" i="25"/>
  <c r="CJ29" i="25"/>
  <c r="CE29" i="25"/>
  <c r="CK29" i="25"/>
  <c r="CF29" i="25"/>
  <c r="CA29" i="25"/>
  <c r="CD29" i="25"/>
  <c r="CH29" i="25"/>
  <c r="CL29" i="25"/>
  <c r="CB29" i="25"/>
  <c r="CI29" i="25"/>
  <c r="CM29" i="25"/>
  <c r="EP29" i="25"/>
  <c r="DA29" i="25"/>
  <c r="CV29" i="25"/>
  <c r="DL29" i="25"/>
  <c r="DG29" i="25"/>
  <c r="DM29" i="25"/>
  <c r="DH29" i="25"/>
  <c r="DC29" i="25"/>
  <c r="DF29" i="25"/>
  <c r="DJ29" i="25"/>
  <c r="DN29" i="25"/>
  <c r="DD29" i="25"/>
  <c r="DK29" i="25"/>
  <c r="DO29" i="25"/>
  <c r="EQ29" i="25"/>
  <c r="ER29" i="25"/>
  <c r="ES29" i="25"/>
  <c r="ET29" i="25"/>
  <c r="EU29" i="25"/>
  <c r="EV29" i="25"/>
  <c r="EX29" i="25"/>
  <c r="FM29" i="25"/>
  <c r="P30" i="25"/>
  <c r="AC30" i="25"/>
  <c r="J30" i="25"/>
  <c r="K30" i="25"/>
  <c r="L30" i="25"/>
  <c r="N30" i="25"/>
  <c r="T30" i="25"/>
  <c r="M30" i="25"/>
  <c r="O30" i="25"/>
  <c r="Q30" i="25"/>
  <c r="R30" i="25"/>
  <c r="S30" i="25"/>
  <c r="U30" i="25"/>
  <c r="V30" i="25"/>
  <c r="EM30" i="25"/>
  <c r="W30" i="25"/>
  <c r="X30" i="25"/>
  <c r="Y30" i="25"/>
  <c r="AA30" i="25"/>
  <c r="AG30" i="25"/>
  <c r="Z30" i="25"/>
  <c r="AB30" i="25"/>
  <c r="AD30" i="25"/>
  <c r="AE30" i="25"/>
  <c r="AF30" i="25"/>
  <c r="AH30" i="25"/>
  <c r="AI30" i="25"/>
  <c r="EN30" i="25"/>
  <c r="AW30" i="25"/>
  <c r="AR30" i="25"/>
  <c r="BH30" i="25"/>
  <c r="BC30" i="25"/>
  <c r="BI30" i="25"/>
  <c r="BD30" i="25"/>
  <c r="AY30" i="25"/>
  <c r="BB30" i="25"/>
  <c r="BF30" i="25"/>
  <c r="BJ30" i="25"/>
  <c r="AZ30" i="25"/>
  <c r="BG30" i="25"/>
  <c r="BK30" i="25"/>
  <c r="EO30" i="25"/>
  <c r="BY30" i="25"/>
  <c r="BT30" i="25"/>
  <c r="CJ30" i="25"/>
  <c r="CE30" i="25"/>
  <c r="CK30" i="25"/>
  <c r="CF30" i="25"/>
  <c r="CA30" i="25"/>
  <c r="CD30" i="25"/>
  <c r="CH30" i="25"/>
  <c r="CL30" i="25"/>
  <c r="CB30" i="25"/>
  <c r="CI30" i="25"/>
  <c r="CM30" i="25"/>
  <c r="EP30" i="25"/>
  <c r="DA30" i="25"/>
  <c r="CV30" i="25"/>
  <c r="DL30" i="25"/>
  <c r="DG30" i="25"/>
  <c r="CX30" i="25"/>
  <c r="DM30" i="25"/>
  <c r="DH30" i="25"/>
  <c r="DC30" i="25"/>
  <c r="DF30" i="25"/>
  <c r="DJ30" i="25"/>
  <c r="DN30" i="25"/>
  <c r="DD30" i="25"/>
  <c r="DK30" i="25"/>
  <c r="DO30" i="25"/>
  <c r="EQ30" i="25"/>
  <c r="ER30" i="25"/>
  <c r="ES30" i="25"/>
  <c r="ET30" i="25"/>
  <c r="EU30" i="25"/>
  <c r="EV30" i="25"/>
  <c r="EX30" i="25"/>
  <c r="FM30" i="25"/>
  <c r="P31" i="25"/>
  <c r="AC31" i="25"/>
  <c r="J31" i="25"/>
  <c r="K31" i="25"/>
  <c r="L31" i="25"/>
  <c r="N31" i="25"/>
  <c r="T31" i="25"/>
  <c r="M31" i="25"/>
  <c r="O31" i="25"/>
  <c r="Q31" i="25"/>
  <c r="R31" i="25"/>
  <c r="S31" i="25"/>
  <c r="U31" i="25"/>
  <c r="V31" i="25"/>
  <c r="EM31" i="25"/>
  <c r="W31" i="25"/>
  <c r="X31" i="25"/>
  <c r="Y31" i="25"/>
  <c r="AA31" i="25"/>
  <c r="AG31" i="25"/>
  <c r="Z31" i="25"/>
  <c r="AB31" i="25"/>
  <c r="AD31" i="25"/>
  <c r="AE31" i="25"/>
  <c r="AF31" i="25"/>
  <c r="AH31" i="25"/>
  <c r="AI31" i="25"/>
  <c r="EN31" i="25"/>
  <c r="AW31" i="25"/>
  <c r="AR31" i="25"/>
  <c r="BH31" i="25"/>
  <c r="BC31" i="25"/>
  <c r="BI31" i="25"/>
  <c r="BD31" i="25"/>
  <c r="AY31" i="25"/>
  <c r="BB31" i="25"/>
  <c r="BF31" i="25"/>
  <c r="BJ31" i="25"/>
  <c r="AZ31" i="25"/>
  <c r="BG31" i="25"/>
  <c r="BK31" i="25"/>
  <c r="EO31" i="25"/>
  <c r="BY31" i="25"/>
  <c r="BT31" i="25"/>
  <c r="CJ31" i="25"/>
  <c r="CE31" i="25"/>
  <c r="CK31" i="25"/>
  <c r="CF31" i="25"/>
  <c r="CA31" i="25"/>
  <c r="CD31" i="25"/>
  <c r="CH31" i="25"/>
  <c r="CL31" i="25"/>
  <c r="CB31" i="25"/>
  <c r="CI31" i="25"/>
  <c r="CM31" i="25"/>
  <c r="EP31" i="25"/>
  <c r="DA31" i="25"/>
  <c r="CV31" i="25"/>
  <c r="DL31" i="25"/>
  <c r="DG31" i="25"/>
  <c r="DM31" i="25"/>
  <c r="DH31" i="25"/>
  <c r="DC31" i="25"/>
  <c r="DF31" i="25"/>
  <c r="DJ31" i="25"/>
  <c r="DN31" i="25"/>
  <c r="DD31" i="25"/>
  <c r="DK31" i="25"/>
  <c r="DO31" i="25"/>
  <c r="EQ31" i="25"/>
  <c r="ER31" i="25"/>
  <c r="ES31" i="25"/>
  <c r="ET31" i="25"/>
  <c r="EU31" i="25"/>
  <c r="EV31" i="25"/>
  <c r="EX31" i="25"/>
  <c r="FM31" i="25"/>
  <c r="P32" i="25"/>
  <c r="AC32" i="25"/>
  <c r="J32" i="25"/>
  <c r="K32" i="25"/>
  <c r="L32" i="25"/>
  <c r="N32" i="25"/>
  <c r="T32" i="25"/>
  <c r="M32" i="25"/>
  <c r="O32" i="25"/>
  <c r="Q32" i="25"/>
  <c r="R32" i="25"/>
  <c r="S32" i="25"/>
  <c r="U32" i="25"/>
  <c r="V32" i="25"/>
  <c r="EM32" i="25"/>
  <c r="W32" i="25"/>
  <c r="X32" i="25"/>
  <c r="Y32" i="25"/>
  <c r="AA32" i="25"/>
  <c r="AG32" i="25"/>
  <c r="Z32" i="25"/>
  <c r="AB32" i="25"/>
  <c r="AD32" i="25"/>
  <c r="AE32" i="25"/>
  <c r="AF32" i="25"/>
  <c r="AH32" i="25"/>
  <c r="AI32" i="25"/>
  <c r="EN32" i="25"/>
  <c r="AW32" i="25"/>
  <c r="AR32" i="25"/>
  <c r="BH32" i="25"/>
  <c r="BC32" i="25"/>
  <c r="AT32" i="25"/>
  <c r="BI32" i="25"/>
  <c r="BD32" i="25"/>
  <c r="AY32" i="25"/>
  <c r="BB32" i="25"/>
  <c r="BF32" i="25"/>
  <c r="BJ32" i="25"/>
  <c r="AZ32" i="25"/>
  <c r="BG32" i="25"/>
  <c r="BK32" i="25"/>
  <c r="EO32" i="25"/>
  <c r="BY32" i="25"/>
  <c r="BT32" i="25"/>
  <c r="CJ32" i="25"/>
  <c r="CE32" i="25"/>
  <c r="CK32" i="25"/>
  <c r="CF32" i="25"/>
  <c r="CA32" i="25"/>
  <c r="CD32" i="25"/>
  <c r="CH32" i="25"/>
  <c r="CL32" i="25"/>
  <c r="CB32" i="25"/>
  <c r="CI32" i="25"/>
  <c r="CM32" i="25"/>
  <c r="EP32" i="25"/>
  <c r="DA32" i="25"/>
  <c r="CV32" i="25"/>
  <c r="DL32" i="25"/>
  <c r="DG32" i="25"/>
  <c r="DM32" i="25"/>
  <c r="DH32" i="25"/>
  <c r="DC32" i="25"/>
  <c r="DF32" i="25"/>
  <c r="DJ32" i="25"/>
  <c r="DN32" i="25"/>
  <c r="DD32" i="25"/>
  <c r="DK32" i="25"/>
  <c r="DO32" i="25"/>
  <c r="EQ32" i="25"/>
  <c r="ER32" i="25"/>
  <c r="ES32" i="25"/>
  <c r="ET32" i="25"/>
  <c r="EU32" i="25"/>
  <c r="EV32" i="25"/>
  <c r="EX32" i="25"/>
  <c r="FM32" i="25"/>
  <c r="P33" i="25"/>
  <c r="AC33" i="25"/>
  <c r="J33" i="25"/>
  <c r="K33" i="25"/>
  <c r="L33" i="25"/>
  <c r="N33" i="25"/>
  <c r="T33" i="25"/>
  <c r="M33" i="25"/>
  <c r="O33" i="25"/>
  <c r="Q33" i="25"/>
  <c r="R33" i="25"/>
  <c r="S33" i="25"/>
  <c r="U33" i="25"/>
  <c r="V33" i="25"/>
  <c r="EM33" i="25"/>
  <c r="W33" i="25"/>
  <c r="X33" i="25"/>
  <c r="Y33" i="25"/>
  <c r="AA33" i="25"/>
  <c r="AG33" i="25"/>
  <c r="Z33" i="25"/>
  <c r="AB33" i="25"/>
  <c r="AD33" i="25"/>
  <c r="AE33" i="25"/>
  <c r="AF33" i="25"/>
  <c r="AH33" i="25"/>
  <c r="AI33" i="25"/>
  <c r="EN33" i="25"/>
  <c r="AW33" i="25"/>
  <c r="AR33" i="25"/>
  <c r="BH33" i="25"/>
  <c r="BC33" i="25"/>
  <c r="BI33" i="25"/>
  <c r="BD33" i="25"/>
  <c r="AY33" i="25"/>
  <c r="BB33" i="25"/>
  <c r="BF33" i="25"/>
  <c r="BJ33" i="25"/>
  <c r="AZ33" i="25"/>
  <c r="BG33" i="25"/>
  <c r="BK33" i="25"/>
  <c r="EO33" i="25"/>
  <c r="BY33" i="25"/>
  <c r="BT33" i="25"/>
  <c r="CJ33" i="25"/>
  <c r="CE33" i="25"/>
  <c r="CK33" i="25"/>
  <c r="CF33" i="25"/>
  <c r="CA33" i="25"/>
  <c r="CD33" i="25"/>
  <c r="CH33" i="25"/>
  <c r="CL33" i="25"/>
  <c r="CB33" i="25"/>
  <c r="CI33" i="25"/>
  <c r="CM33" i="25"/>
  <c r="EP33" i="25"/>
  <c r="DA33" i="25"/>
  <c r="CV33" i="25"/>
  <c r="DL33" i="25"/>
  <c r="DG33" i="25"/>
  <c r="DM33" i="25"/>
  <c r="DH33" i="25"/>
  <c r="DC33" i="25"/>
  <c r="DF33" i="25"/>
  <c r="DJ33" i="25"/>
  <c r="DN33" i="25"/>
  <c r="DD33" i="25"/>
  <c r="DK33" i="25"/>
  <c r="DO33" i="25"/>
  <c r="EQ33" i="25"/>
  <c r="ER33" i="25"/>
  <c r="ES33" i="25"/>
  <c r="ET33" i="25"/>
  <c r="EU33" i="25"/>
  <c r="EV33" i="25"/>
  <c r="EX33" i="25"/>
  <c r="FM33" i="25"/>
  <c r="P34" i="25"/>
  <c r="AC34" i="25"/>
  <c r="J34" i="25"/>
  <c r="K34" i="25"/>
  <c r="L34" i="25"/>
  <c r="N34" i="25"/>
  <c r="T34" i="25"/>
  <c r="M34" i="25"/>
  <c r="O34" i="25"/>
  <c r="Q34" i="25"/>
  <c r="R34" i="25"/>
  <c r="S34" i="25"/>
  <c r="U34" i="25"/>
  <c r="V34" i="25"/>
  <c r="EM34" i="25"/>
  <c r="W34" i="25"/>
  <c r="X34" i="25"/>
  <c r="Y34" i="25"/>
  <c r="AA34" i="25"/>
  <c r="AG34" i="25"/>
  <c r="Z34" i="25"/>
  <c r="AB34" i="25"/>
  <c r="AD34" i="25"/>
  <c r="AE34" i="25"/>
  <c r="AF34" i="25"/>
  <c r="AH34" i="25"/>
  <c r="AI34" i="25"/>
  <c r="EN34" i="25"/>
  <c r="AW34" i="25"/>
  <c r="AR34" i="25"/>
  <c r="BH34" i="25"/>
  <c r="BC34" i="25"/>
  <c r="BI34" i="25"/>
  <c r="BD34" i="25"/>
  <c r="AY34" i="25"/>
  <c r="BB34" i="25"/>
  <c r="BF34" i="25"/>
  <c r="BJ34" i="25"/>
  <c r="AZ34" i="25"/>
  <c r="BG34" i="25"/>
  <c r="BK34" i="25"/>
  <c r="EO34" i="25"/>
  <c r="BY34" i="25"/>
  <c r="BT34" i="25"/>
  <c r="CJ34" i="25"/>
  <c r="CE34" i="25"/>
  <c r="CK34" i="25"/>
  <c r="CF34" i="25"/>
  <c r="CA34" i="25"/>
  <c r="CD34" i="25"/>
  <c r="CH34" i="25"/>
  <c r="CL34" i="25"/>
  <c r="CB34" i="25"/>
  <c r="CI34" i="25"/>
  <c r="CM34" i="25"/>
  <c r="EP34" i="25"/>
  <c r="DA34" i="25"/>
  <c r="CV34" i="25"/>
  <c r="DL34" i="25"/>
  <c r="DG34" i="25"/>
  <c r="DM34" i="25"/>
  <c r="DH34" i="25"/>
  <c r="DC34" i="25"/>
  <c r="DF34" i="25"/>
  <c r="DJ34" i="25"/>
  <c r="DN34" i="25"/>
  <c r="DD34" i="25"/>
  <c r="DK34" i="25"/>
  <c r="DO34" i="25"/>
  <c r="EQ34" i="25"/>
  <c r="ER34" i="25"/>
  <c r="ES34" i="25"/>
  <c r="ET34" i="25"/>
  <c r="EU34" i="25"/>
  <c r="EV34" i="25"/>
  <c r="EX34" i="25"/>
  <c r="FM34" i="25"/>
  <c r="P35" i="25"/>
  <c r="AC35" i="25"/>
  <c r="J35" i="25"/>
  <c r="K35" i="25"/>
  <c r="L35" i="25"/>
  <c r="N35" i="25"/>
  <c r="T35" i="25"/>
  <c r="M35" i="25"/>
  <c r="O35" i="25"/>
  <c r="Q35" i="25"/>
  <c r="R35" i="25"/>
  <c r="S35" i="25"/>
  <c r="U35" i="25"/>
  <c r="V35" i="25"/>
  <c r="EM35" i="25"/>
  <c r="W35" i="25"/>
  <c r="X35" i="25"/>
  <c r="Y35" i="25"/>
  <c r="AA35" i="25"/>
  <c r="AG35" i="25"/>
  <c r="Z35" i="25"/>
  <c r="AB35" i="25"/>
  <c r="AD35" i="25"/>
  <c r="AE35" i="25"/>
  <c r="AF35" i="25"/>
  <c r="AH35" i="25"/>
  <c r="AI35" i="25"/>
  <c r="EN35" i="25"/>
  <c r="AW35" i="25"/>
  <c r="AR35" i="25"/>
  <c r="BH35" i="25"/>
  <c r="BC35" i="25"/>
  <c r="BI35" i="25"/>
  <c r="BD35" i="25"/>
  <c r="AY35" i="25"/>
  <c r="BB35" i="25"/>
  <c r="BF35" i="25"/>
  <c r="BJ35" i="25"/>
  <c r="AZ35" i="25"/>
  <c r="BG35" i="25"/>
  <c r="BK35" i="25"/>
  <c r="EO35" i="25"/>
  <c r="BY35" i="25"/>
  <c r="BT35" i="25"/>
  <c r="CJ35" i="25"/>
  <c r="CE35" i="25"/>
  <c r="CK35" i="25"/>
  <c r="CF35" i="25"/>
  <c r="CA35" i="25"/>
  <c r="CD35" i="25"/>
  <c r="CH35" i="25"/>
  <c r="CL35" i="25"/>
  <c r="CB35" i="25"/>
  <c r="CI35" i="25"/>
  <c r="CM35" i="25"/>
  <c r="EP35" i="25"/>
  <c r="DA35" i="25"/>
  <c r="CV35" i="25"/>
  <c r="DL35" i="25"/>
  <c r="DG35" i="25"/>
  <c r="DM35" i="25"/>
  <c r="DH35" i="25"/>
  <c r="DC35" i="25"/>
  <c r="DF35" i="25"/>
  <c r="DJ35" i="25"/>
  <c r="DN35" i="25"/>
  <c r="DD35" i="25"/>
  <c r="DK35" i="25"/>
  <c r="DO35" i="25"/>
  <c r="EQ35" i="25"/>
  <c r="ER35" i="25"/>
  <c r="ES35" i="25"/>
  <c r="ET35" i="25"/>
  <c r="EU35" i="25"/>
  <c r="EV35" i="25"/>
  <c r="EX35" i="25"/>
  <c r="FM35" i="25"/>
  <c r="P36" i="25"/>
  <c r="AC36" i="25"/>
  <c r="J36" i="25"/>
  <c r="K36" i="25"/>
  <c r="L36" i="25"/>
  <c r="N36" i="25"/>
  <c r="T36" i="25"/>
  <c r="M36" i="25"/>
  <c r="O36" i="25"/>
  <c r="Q36" i="25"/>
  <c r="R36" i="25"/>
  <c r="S36" i="25"/>
  <c r="U36" i="25"/>
  <c r="V36" i="25"/>
  <c r="EM36" i="25"/>
  <c r="W36" i="25"/>
  <c r="X36" i="25"/>
  <c r="Y36" i="25"/>
  <c r="AA36" i="25"/>
  <c r="AG36" i="25"/>
  <c r="Z36" i="25"/>
  <c r="AB36" i="25"/>
  <c r="AD36" i="25"/>
  <c r="AE36" i="25"/>
  <c r="AF36" i="25"/>
  <c r="AH36" i="25"/>
  <c r="AI36" i="25"/>
  <c r="EN36" i="25"/>
  <c r="AW36" i="25"/>
  <c r="AR36" i="25"/>
  <c r="BH36" i="25"/>
  <c r="BC36" i="25"/>
  <c r="BI36" i="25"/>
  <c r="BD36" i="25"/>
  <c r="AY36" i="25"/>
  <c r="BB36" i="25"/>
  <c r="BF36" i="25"/>
  <c r="BJ36" i="25"/>
  <c r="AZ36" i="25"/>
  <c r="BG36" i="25"/>
  <c r="BK36" i="25"/>
  <c r="EO36" i="25"/>
  <c r="BY36" i="25"/>
  <c r="BT36" i="25"/>
  <c r="CJ36" i="25"/>
  <c r="CE36" i="25"/>
  <c r="CK36" i="25"/>
  <c r="CF36" i="25"/>
  <c r="CA36" i="25"/>
  <c r="CD36" i="25"/>
  <c r="CH36" i="25"/>
  <c r="CL36" i="25"/>
  <c r="CB36" i="25"/>
  <c r="CI36" i="25"/>
  <c r="CM36" i="25"/>
  <c r="EP36" i="25"/>
  <c r="DA36" i="25"/>
  <c r="CV36" i="25"/>
  <c r="DL36" i="25"/>
  <c r="DG36" i="25"/>
  <c r="DM36" i="25"/>
  <c r="DH36" i="25"/>
  <c r="DC36" i="25"/>
  <c r="DF36" i="25"/>
  <c r="DJ36" i="25"/>
  <c r="DN36" i="25"/>
  <c r="DD36" i="25"/>
  <c r="DK36" i="25"/>
  <c r="DO36" i="25"/>
  <c r="EQ36" i="25"/>
  <c r="ER36" i="25"/>
  <c r="ES36" i="25"/>
  <c r="ET36" i="25"/>
  <c r="EU36" i="25"/>
  <c r="EV36" i="25"/>
  <c r="EX36" i="25"/>
  <c r="FM36" i="25"/>
  <c r="P37" i="25"/>
  <c r="AC37" i="25"/>
  <c r="J37" i="25"/>
  <c r="K37" i="25"/>
  <c r="L37" i="25"/>
  <c r="N37" i="25"/>
  <c r="T37" i="25"/>
  <c r="M37" i="25"/>
  <c r="O37" i="25"/>
  <c r="Q37" i="25"/>
  <c r="R37" i="25"/>
  <c r="S37" i="25"/>
  <c r="U37" i="25"/>
  <c r="V37" i="25"/>
  <c r="EM37" i="25"/>
  <c r="W37" i="25"/>
  <c r="X37" i="25"/>
  <c r="Y37" i="25"/>
  <c r="AA37" i="25"/>
  <c r="AG37" i="25"/>
  <c r="Z37" i="25"/>
  <c r="AB37" i="25"/>
  <c r="AD37" i="25"/>
  <c r="AE37" i="25"/>
  <c r="AF37" i="25"/>
  <c r="AH37" i="25"/>
  <c r="AI37" i="25"/>
  <c r="EN37" i="25"/>
  <c r="AW37" i="25"/>
  <c r="AR37" i="25"/>
  <c r="BH37" i="25"/>
  <c r="BC37" i="25"/>
  <c r="BI37" i="25"/>
  <c r="BD37" i="25"/>
  <c r="AY37" i="25"/>
  <c r="BB37" i="25"/>
  <c r="BF37" i="25"/>
  <c r="BJ37" i="25"/>
  <c r="AZ37" i="25"/>
  <c r="BG37" i="25"/>
  <c r="BK37" i="25"/>
  <c r="EO37" i="25"/>
  <c r="BY37" i="25"/>
  <c r="BT37" i="25"/>
  <c r="CJ37" i="25"/>
  <c r="CE37" i="25"/>
  <c r="CK37" i="25"/>
  <c r="CF37" i="25"/>
  <c r="CA37" i="25"/>
  <c r="CD37" i="25"/>
  <c r="CH37" i="25"/>
  <c r="CL37" i="25"/>
  <c r="CB37" i="25"/>
  <c r="CI37" i="25"/>
  <c r="CM37" i="25"/>
  <c r="EP37" i="25"/>
  <c r="DA37" i="25"/>
  <c r="CV37" i="25"/>
  <c r="DL37" i="25"/>
  <c r="DG37" i="25"/>
  <c r="DM37" i="25"/>
  <c r="DH37" i="25"/>
  <c r="DC37" i="25"/>
  <c r="DF37" i="25"/>
  <c r="DJ37" i="25"/>
  <c r="DN37" i="25"/>
  <c r="DD37" i="25"/>
  <c r="DK37" i="25"/>
  <c r="DO37" i="25"/>
  <c r="EQ37" i="25"/>
  <c r="ER37" i="25"/>
  <c r="ES37" i="25"/>
  <c r="ET37" i="25"/>
  <c r="EU37" i="25"/>
  <c r="EV37" i="25"/>
  <c r="EX37" i="25"/>
  <c r="FM37" i="25"/>
  <c r="P38" i="25"/>
  <c r="AC38" i="25"/>
  <c r="J38" i="25"/>
  <c r="K38" i="25"/>
  <c r="L38" i="25"/>
  <c r="N38" i="25"/>
  <c r="T38" i="25"/>
  <c r="M38" i="25"/>
  <c r="O38" i="25"/>
  <c r="Q38" i="25"/>
  <c r="R38" i="25"/>
  <c r="S38" i="25"/>
  <c r="U38" i="25"/>
  <c r="V38" i="25"/>
  <c r="EM38" i="25"/>
  <c r="W38" i="25"/>
  <c r="X38" i="25"/>
  <c r="Y38" i="25"/>
  <c r="AA38" i="25"/>
  <c r="AG38" i="25"/>
  <c r="Z38" i="25"/>
  <c r="AB38" i="25"/>
  <c r="AD38" i="25"/>
  <c r="AE38" i="25"/>
  <c r="AF38" i="25"/>
  <c r="AH38" i="25"/>
  <c r="AI38" i="25"/>
  <c r="EN38" i="25"/>
  <c r="AW38" i="25"/>
  <c r="AR38" i="25"/>
  <c r="BH38" i="25"/>
  <c r="BC38" i="25"/>
  <c r="BI38" i="25"/>
  <c r="BD38" i="25"/>
  <c r="AY38" i="25"/>
  <c r="BB38" i="25"/>
  <c r="BF38" i="25"/>
  <c r="BJ38" i="25"/>
  <c r="AZ38" i="25"/>
  <c r="BG38" i="25"/>
  <c r="BK38" i="25"/>
  <c r="EO38" i="25"/>
  <c r="BY38" i="25"/>
  <c r="BT38" i="25"/>
  <c r="CJ38" i="25"/>
  <c r="CE38" i="25"/>
  <c r="CK38" i="25"/>
  <c r="CF38" i="25"/>
  <c r="CA38" i="25"/>
  <c r="CD38" i="25"/>
  <c r="CH38" i="25"/>
  <c r="CL38" i="25"/>
  <c r="CB38" i="25"/>
  <c r="CI38" i="25"/>
  <c r="CM38" i="25"/>
  <c r="EP38" i="25"/>
  <c r="DA38" i="25"/>
  <c r="CV38" i="25"/>
  <c r="DL38" i="25"/>
  <c r="DG38" i="25"/>
  <c r="DM38" i="25"/>
  <c r="DH38" i="25"/>
  <c r="DC38" i="25"/>
  <c r="DF38" i="25"/>
  <c r="DJ38" i="25"/>
  <c r="DN38" i="25"/>
  <c r="DD38" i="25"/>
  <c r="DK38" i="25"/>
  <c r="DO38" i="25"/>
  <c r="EQ38" i="25"/>
  <c r="ER38" i="25"/>
  <c r="ES38" i="25"/>
  <c r="ET38" i="25"/>
  <c r="EU38" i="25"/>
  <c r="EV38" i="25"/>
  <c r="EX38" i="25"/>
  <c r="FM38" i="25"/>
  <c r="P39" i="25"/>
  <c r="AC39" i="25"/>
  <c r="J39" i="25"/>
  <c r="K39" i="25"/>
  <c r="L39" i="25"/>
  <c r="N39" i="25"/>
  <c r="T39" i="25"/>
  <c r="M39" i="25"/>
  <c r="O39" i="25"/>
  <c r="Q39" i="25"/>
  <c r="R39" i="25"/>
  <c r="S39" i="25"/>
  <c r="U39" i="25"/>
  <c r="V39" i="25"/>
  <c r="EM39" i="25"/>
  <c r="W39" i="25"/>
  <c r="X39" i="25"/>
  <c r="Y39" i="25"/>
  <c r="AA39" i="25"/>
  <c r="AG39" i="25"/>
  <c r="Z39" i="25"/>
  <c r="AB39" i="25"/>
  <c r="AD39" i="25"/>
  <c r="AE39" i="25"/>
  <c r="AF39" i="25"/>
  <c r="AH39" i="25"/>
  <c r="AI39" i="25"/>
  <c r="EN39" i="25"/>
  <c r="AW39" i="25"/>
  <c r="AR39" i="25"/>
  <c r="BH39" i="25"/>
  <c r="BC39" i="25"/>
  <c r="BI39" i="25"/>
  <c r="BD39" i="25"/>
  <c r="AY39" i="25"/>
  <c r="BB39" i="25"/>
  <c r="BF39" i="25"/>
  <c r="BJ39" i="25"/>
  <c r="AZ39" i="25"/>
  <c r="BG39" i="25"/>
  <c r="BK39" i="25"/>
  <c r="EO39" i="25"/>
  <c r="BY39" i="25"/>
  <c r="BT39" i="25"/>
  <c r="CJ39" i="25"/>
  <c r="CE39" i="25"/>
  <c r="CK39" i="25"/>
  <c r="CF39" i="25"/>
  <c r="CA39" i="25"/>
  <c r="CD39" i="25"/>
  <c r="CH39" i="25"/>
  <c r="CL39" i="25"/>
  <c r="CB39" i="25"/>
  <c r="CI39" i="25"/>
  <c r="CM39" i="25"/>
  <c r="EP39" i="25"/>
  <c r="DA39" i="25"/>
  <c r="CV39" i="25"/>
  <c r="DL39" i="25"/>
  <c r="DG39" i="25"/>
  <c r="DM39" i="25"/>
  <c r="DH39" i="25"/>
  <c r="DC39" i="25"/>
  <c r="DF39" i="25"/>
  <c r="DJ39" i="25"/>
  <c r="DN39" i="25"/>
  <c r="DD39" i="25"/>
  <c r="DK39" i="25"/>
  <c r="DO39" i="25"/>
  <c r="EQ39" i="25"/>
  <c r="ER39" i="25"/>
  <c r="ES39" i="25"/>
  <c r="ET39" i="25"/>
  <c r="EU39" i="25"/>
  <c r="EV39" i="25"/>
  <c r="EX39" i="25"/>
  <c r="FM39" i="25"/>
  <c r="P40" i="25"/>
  <c r="AC40" i="25"/>
  <c r="J40" i="25"/>
  <c r="K40" i="25"/>
  <c r="L40" i="25"/>
  <c r="N40" i="25"/>
  <c r="T40" i="25"/>
  <c r="M40" i="25"/>
  <c r="O40" i="25"/>
  <c r="Q40" i="25"/>
  <c r="R40" i="25"/>
  <c r="S40" i="25"/>
  <c r="U40" i="25"/>
  <c r="V40" i="25"/>
  <c r="EM40" i="25"/>
  <c r="W40" i="25"/>
  <c r="X40" i="25"/>
  <c r="Y40" i="25"/>
  <c r="AA40" i="25"/>
  <c r="AG40" i="25"/>
  <c r="Z40" i="25"/>
  <c r="AB40" i="25"/>
  <c r="AD40" i="25"/>
  <c r="AE40" i="25"/>
  <c r="AF40" i="25"/>
  <c r="AH40" i="25"/>
  <c r="AI40" i="25"/>
  <c r="EN40" i="25"/>
  <c r="AW40" i="25"/>
  <c r="AR40" i="25"/>
  <c r="BH40" i="25"/>
  <c r="BC40" i="25"/>
  <c r="BI40" i="25"/>
  <c r="BD40" i="25"/>
  <c r="AY40" i="25"/>
  <c r="BB40" i="25"/>
  <c r="BF40" i="25"/>
  <c r="BJ40" i="25"/>
  <c r="AZ40" i="25"/>
  <c r="BG40" i="25"/>
  <c r="BK40" i="25"/>
  <c r="EO40" i="25"/>
  <c r="BY40" i="25"/>
  <c r="BT40" i="25"/>
  <c r="CJ40" i="25"/>
  <c r="CE40" i="25"/>
  <c r="CK40" i="25"/>
  <c r="CF40" i="25"/>
  <c r="CA40" i="25"/>
  <c r="CD40" i="25"/>
  <c r="CH40" i="25"/>
  <c r="CL40" i="25"/>
  <c r="CB40" i="25"/>
  <c r="CI40" i="25"/>
  <c r="CM40" i="25"/>
  <c r="EP40" i="25"/>
  <c r="DA40" i="25"/>
  <c r="CV40" i="25"/>
  <c r="DL40" i="25"/>
  <c r="DG40" i="25"/>
  <c r="DM40" i="25"/>
  <c r="DH40" i="25"/>
  <c r="DC40" i="25"/>
  <c r="DF40" i="25"/>
  <c r="DJ40" i="25"/>
  <c r="DN40" i="25"/>
  <c r="DD40" i="25"/>
  <c r="DK40" i="25"/>
  <c r="DO40" i="25"/>
  <c r="EQ40" i="25"/>
  <c r="ER40" i="25"/>
  <c r="ES40" i="25"/>
  <c r="ET40" i="25"/>
  <c r="EU40" i="25"/>
  <c r="EV40" i="25"/>
  <c r="EX40" i="25"/>
  <c r="FM40" i="25"/>
  <c r="P41" i="25"/>
  <c r="AC41" i="25"/>
  <c r="J41" i="25"/>
  <c r="K41" i="25"/>
  <c r="L41" i="25"/>
  <c r="N41" i="25"/>
  <c r="T41" i="25"/>
  <c r="M41" i="25"/>
  <c r="O41" i="25"/>
  <c r="Q41" i="25"/>
  <c r="R41" i="25"/>
  <c r="S41" i="25"/>
  <c r="U41" i="25"/>
  <c r="V41" i="25"/>
  <c r="EM41" i="25"/>
  <c r="W41" i="25"/>
  <c r="X41" i="25"/>
  <c r="Y41" i="25"/>
  <c r="AA41" i="25"/>
  <c r="AG41" i="25"/>
  <c r="Z41" i="25"/>
  <c r="AB41" i="25"/>
  <c r="AD41" i="25"/>
  <c r="AE41" i="25"/>
  <c r="AF41" i="25"/>
  <c r="AH41" i="25"/>
  <c r="AI41" i="25"/>
  <c r="EN41" i="25"/>
  <c r="AW41" i="25"/>
  <c r="AR41" i="25"/>
  <c r="BH41" i="25"/>
  <c r="BC41" i="25"/>
  <c r="AT41" i="25"/>
  <c r="BI41" i="25"/>
  <c r="BD41" i="25"/>
  <c r="AY41" i="25"/>
  <c r="BB41" i="25"/>
  <c r="BF41" i="25"/>
  <c r="BJ41" i="25"/>
  <c r="AZ41" i="25"/>
  <c r="BG41" i="25"/>
  <c r="BK41" i="25"/>
  <c r="EO41" i="25"/>
  <c r="BY41" i="25"/>
  <c r="BT41" i="25"/>
  <c r="CJ41" i="25"/>
  <c r="CE41" i="25"/>
  <c r="CK41" i="25"/>
  <c r="CF41" i="25"/>
  <c r="CA41" i="25"/>
  <c r="CD41" i="25"/>
  <c r="CH41" i="25"/>
  <c r="CL41" i="25"/>
  <c r="CB41" i="25"/>
  <c r="CI41" i="25"/>
  <c r="CM41" i="25"/>
  <c r="EP41" i="25"/>
  <c r="DA41" i="25"/>
  <c r="CV41" i="25"/>
  <c r="DL41" i="25"/>
  <c r="DG41" i="25"/>
  <c r="DM41" i="25"/>
  <c r="DH41" i="25"/>
  <c r="DC41" i="25"/>
  <c r="DF41" i="25"/>
  <c r="DJ41" i="25"/>
  <c r="DN41" i="25"/>
  <c r="DD41" i="25"/>
  <c r="DK41" i="25"/>
  <c r="DO41" i="25"/>
  <c r="EQ41" i="25"/>
  <c r="ER41" i="25"/>
  <c r="ES41" i="25"/>
  <c r="ET41" i="25"/>
  <c r="EU41" i="25"/>
  <c r="EV41" i="25"/>
  <c r="EX41" i="25"/>
  <c r="FM41" i="25"/>
  <c r="P42" i="25"/>
  <c r="AC42" i="25"/>
  <c r="J42" i="25"/>
  <c r="K42" i="25"/>
  <c r="L42" i="25"/>
  <c r="N42" i="25"/>
  <c r="T42" i="25"/>
  <c r="M42" i="25"/>
  <c r="O42" i="25"/>
  <c r="Q42" i="25"/>
  <c r="R42" i="25"/>
  <c r="S42" i="25"/>
  <c r="U42" i="25"/>
  <c r="V42" i="25"/>
  <c r="EM42" i="25"/>
  <c r="W42" i="25"/>
  <c r="X42" i="25"/>
  <c r="Y42" i="25"/>
  <c r="AA42" i="25"/>
  <c r="AG42" i="25"/>
  <c r="Z42" i="25"/>
  <c r="AB42" i="25"/>
  <c r="AD42" i="25"/>
  <c r="AE42" i="25"/>
  <c r="AF42" i="25"/>
  <c r="AH42" i="25"/>
  <c r="AI42" i="25"/>
  <c r="EN42" i="25"/>
  <c r="AW42" i="25"/>
  <c r="AR42" i="25"/>
  <c r="BH42" i="25"/>
  <c r="BC42" i="25"/>
  <c r="BI42" i="25"/>
  <c r="BD42" i="25"/>
  <c r="AY42" i="25"/>
  <c r="BB42" i="25"/>
  <c r="BF42" i="25"/>
  <c r="BJ42" i="25"/>
  <c r="AZ42" i="25"/>
  <c r="BG42" i="25"/>
  <c r="BK42" i="25"/>
  <c r="EO42" i="25"/>
  <c r="BY42" i="25"/>
  <c r="BT42" i="25"/>
  <c r="CJ42" i="25"/>
  <c r="CE42" i="25"/>
  <c r="CK42" i="25"/>
  <c r="CF42" i="25"/>
  <c r="CA42" i="25"/>
  <c r="CD42" i="25"/>
  <c r="CH42" i="25"/>
  <c r="CL42" i="25"/>
  <c r="CB42" i="25"/>
  <c r="CI42" i="25"/>
  <c r="CM42" i="25"/>
  <c r="EP42" i="25"/>
  <c r="DA42" i="25"/>
  <c r="CV42" i="25"/>
  <c r="DL42" i="25"/>
  <c r="DG42" i="25"/>
  <c r="DM42" i="25"/>
  <c r="DH42" i="25"/>
  <c r="DC42" i="25"/>
  <c r="DF42" i="25"/>
  <c r="DJ42" i="25"/>
  <c r="DN42" i="25"/>
  <c r="DD42" i="25"/>
  <c r="DK42" i="25"/>
  <c r="DO42" i="25"/>
  <c r="EQ42" i="25"/>
  <c r="ER42" i="25"/>
  <c r="ES42" i="25"/>
  <c r="ET42" i="25"/>
  <c r="EU42" i="25"/>
  <c r="EV42" i="25"/>
  <c r="EX42" i="25"/>
  <c r="FM42" i="25"/>
  <c r="P43" i="25"/>
  <c r="AC43" i="25"/>
  <c r="J43" i="25"/>
  <c r="K43" i="25"/>
  <c r="L43" i="25"/>
  <c r="N43" i="25"/>
  <c r="T43" i="25"/>
  <c r="M43" i="25"/>
  <c r="O43" i="25"/>
  <c r="Q43" i="25"/>
  <c r="R43" i="25"/>
  <c r="S43" i="25"/>
  <c r="U43" i="25"/>
  <c r="V43" i="25"/>
  <c r="EM43" i="25"/>
  <c r="W43" i="25"/>
  <c r="X43" i="25"/>
  <c r="Y43" i="25"/>
  <c r="AA43" i="25"/>
  <c r="AG43" i="25"/>
  <c r="Z43" i="25"/>
  <c r="AB43" i="25"/>
  <c r="AD43" i="25"/>
  <c r="AE43" i="25"/>
  <c r="AF43" i="25"/>
  <c r="AH43" i="25"/>
  <c r="AI43" i="25"/>
  <c r="EN43" i="25"/>
  <c r="AW43" i="25"/>
  <c r="AR43" i="25"/>
  <c r="BH43" i="25"/>
  <c r="BC43" i="25"/>
  <c r="BI43" i="25"/>
  <c r="BD43" i="25"/>
  <c r="AY43" i="25"/>
  <c r="BB43" i="25"/>
  <c r="BF43" i="25"/>
  <c r="BJ43" i="25"/>
  <c r="AZ43" i="25"/>
  <c r="BG43" i="25"/>
  <c r="BK43" i="25"/>
  <c r="EO43" i="25"/>
  <c r="BY43" i="25"/>
  <c r="BT43" i="25"/>
  <c r="CJ43" i="25"/>
  <c r="CE43" i="25"/>
  <c r="CK43" i="25"/>
  <c r="CF43" i="25"/>
  <c r="CA43" i="25"/>
  <c r="CD43" i="25"/>
  <c r="CH43" i="25"/>
  <c r="CL43" i="25"/>
  <c r="CB43" i="25"/>
  <c r="CI43" i="25"/>
  <c r="CM43" i="25"/>
  <c r="EP43" i="25"/>
  <c r="DA43" i="25"/>
  <c r="CV43" i="25"/>
  <c r="DL43" i="25"/>
  <c r="DG43" i="25"/>
  <c r="DM43" i="25"/>
  <c r="DH43" i="25"/>
  <c r="DC43" i="25"/>
  <c r="DF43" i="25"/>
  <c r="DJ43" i="25"/>
  <c r="DN43" i="25"/>
  <c r="DD43" i="25"/>
  <c r="DK43" i="25"/>
  <c r="DO43" i="25"/>
  <c r="EQ43" i="25"/>
  <c r="ER43" i="25"/>
  <c r="ES43" i="25"/>
  <c r="ET43" i="25"/>
  <c r="EU43" i="25"/>
  <c r="EV43" i="25"/>
  <c r="EX43" i="25"/>
  <c r="FM43" i="25"/>
  <c r="P44" i="25"/>
  <c r="AC44" i="25"/>
  <c r="J44" i="25"/>
  <c r="K44" i="25"/>
  <c r="L44" i="25"/>
  <c r="N44" i="25"/>
  <c r="T44" i="25"/>
  <c r="M44" i="25"/>
  <c r="O44" i="25"/>
  <c r="Q44" i="25"/>
  <c r="R44" i="25"/>
  <c r="S44" i="25"/>
  <c r="U44" i="25"/>
  <c r="V44" i="25"/>
  <c r="EM44" i="25"/>
  <c r="W44" i="25"/>
  <c r="X44" i="25"/>
  <c r="Y44" i="25"/>
  <c r="AA44" i="25"/>
  <c r="AG44" i="25"/>
  <c r="Z44" i="25"/>
  <c r="AB44" i="25"/>
  <c r="AD44" i="25"/>
  <c r="AE44" i="25"/>
  <c r="AF44" i="25"/>
  <c r="AH44" i="25"/>
  <c r="AI44" i="25"/>
  <c r="EN44" i="25"/>
  <c r="AW44" i="25"/>
  <c r="AR44" i="25"/>
  <c r="BH44" i="25"/>
  <c r="BC44" i="25"/>
  <c r="BI44" i="25"/>
  <c r="BD44" i="25"/>
  <c r="AY44" i="25"/>
  <c r="BB44" i="25"/>
  <c r="BF44" i="25"/>
  <c r="BJ44" i="25"/>
  <c r="AZ44" i="25"/>
  <c r="BG44" i="25"/>
  <c r="BK44" i="25"/>
  <c r="EO44" i="25"/>
  <c r="BY44" i="25"/>
  <c r="BT44" i="25"/>
  <c r="CJ44" i="25"/>
  <c r="CE44" i="25"/>
  <c r="CK44" i="25"/>
  <c r="CF44" i="25"/>
  <c r="CA44" i="25"/>
  <c r="CD44" i="25"/>
  <c r="CH44" i="25"/>
  <c r="CL44" i="25"/>
  <c r="CB44" i="25"/>
  <c r="CI44" i="25"/>
  <c r="CM44" i="25"/>
  <c r="EP44" i="25"/>
  <c r="DA44" i="25"/>
  <c r="CV44" i="25"/>
  <c r="DL44" i="25"/>
  <c r="DG44" i="25"/>
  <c r="DM44" i="25"/>
  <c r="DH44" i="25"/>
  <c r="DC44" i="25"/>
  <c r="DF44" i="25"/>
  <c r="DJ44" i="25"/>
  <c r="DN44" i="25"/>
  <c r="DD44" i="25"/>
  <c r="DK44" i="25"/>
  <c r="DO44" i="25"/>
  <c r="EQ44" i="25"/>
  <c r="ER44" i="25"/>
  <c r="ES44" i="25"/>
  <c r="ET44" i="25"/>
  <c r="EU44" i="25"/>
  <c r="EV44" i="25"/>
  <c r="EX44" i="25"/>
  <c r="FM44" i="25"/>
  <c r="P45" i="25"/>
  <c r="AC45" i="25"/>
  <c r="J45" i="25"/>
  <c r="K45" i="25"/>
  <c r="L45" i="25"/>
  <c r="N45" i="25"/>
  <c r="T45" i="25"/>
  <c r="M45" i="25"/>
  <c r="O45" i="25"/>
  <c r="Q45" i="25"/>
  <c r="R45" i="25"/>
  <c r="S45" i="25"/>
  <c r="U45" i="25"/>
  <c r="V45" i="25"/>
  <c r="EM45" i="25"/>
  <c r="W45" i="25"/>
  <c r="X45" i="25"/>
  <c r="Y45" i="25"/>
  <c r="AA45" i="25"/>
  <c r="AG45" i="25"/>
  <c r="Z45" i="25"/>
  <c r="AB45" i="25"/>
  <c r="AD45" i="25"/>
  <c r="AE45" i="25"/>
  <c r="AF45" i="25"/>
  <c r="AH45" i="25"/>
  <c r="AI45" i="25"/>
  <c r="EN45" i="25"/>
  <c r="AW45" i="25"/>
  <c r="AR45" i="25"/>
  <c r="BH45" i="25"/>
  <c r="BC45" i="25"/>
  <c r="BI45" i="25"/>
  <c r="BD45" i="25"/>
  <c r="AY45" i="25"/>
  <c r="BB45" i="25"/>
  <c r="BF45" i="25"/>
  <c r="BJ45" i="25"/>
  <c r="AZ45" i="25"/>
  <c r="BG45" i="25"/>
  <c r="BK45" i="25"/>
  <c r="EO45" i="25"/>
  <c r="BY45" i="25"/>
  <c r="BT45" i="25"/>
  <c r="CJ45" i="25"/>
  <c r="CE45" i="25"/>
  <c r="CK45" i="25"/>
  <c r="CF45" i="25"/>
  <c r="CA45" i="25"/>
  <c r="CD45" i="25"/>
  <c r="CH45" i="25"/>
  <c r="CL45" i="25"/>
  <c r="CB45" i="25"/>
  <c r="CI45" i="25"/>
  <c r="CM45" i="25"/>
  <c r="EP45" i="25"/>
  <c r="DA45" i="25"/>
  <c r="CV45" i="25"/>
  <c r="DL45" i="25"/>
  <c r="DG45" i="25"/>
  <c r="DM45" i="25"/>
  <c r="DH45" i="25"/>
  <c r="DC45" i="25"/>
  <c r="DF45" i="25"/>
  <c r="DJ45" i="25"/>
  <c r="DN45" i="25"/>
  <c r="DD45" i="25"/>
  <c r="DK45" i="25"/>
  <c r="DO45" i="25"/>
  <c r="EQ45" i="25"/>
  <c r="ER45" i="25"/>
  <c r="ES45" i="25"/>
  <c r="ET45" i="25"/>
  <c r="EU45" i="25"/>
  <c r="EV45" i="25"/>
  <c r="EX45" i="25"/>
  <c r="FM45" i="25"/>
  <c r="P46" i="25"/>
  <c r="AC46" i="25"/>
  <c r="J46" i="25"/>
  <c r="K46" i="25"/>
  <c r="L46" i="25"/>
  <c r="N46" i="25"/>
  <c r="T46" i="25"/>
  <c r="M46" i="25"/>
  <c r="O46" i="25"/>
  <c r="Q46" i="25"/>
  <c r="R46" i="25"/>
  <c r="S46" i="25"/>
  <c r="U46" i="25"/>
  <c r="V46" i="25"/>
  <c r="EM46" i="25"/>
  <c r="W46" i="25"/>
  <c r="X46" i="25"/>
  <c r="Y46" i="25"/>
  <c r="AA46" i="25"/>
  <c r="AG46" i="25"/>
  <c r="Z46" i="25"/>
  <c r="AB46" i="25"/>
  <c r="AD46" i="25"/>
  <c r="AE46" i="25"/>
  <c r="AF46" i="25"/>
  <c r="AH46" i="25"/>
  <c r="AI46" i="25"/>
  <c r="EN46" i="25"/>
  <c r="AW46" i="25"/>
  <c r="AR46" i="25"/>
  <c r="BH46" i="25"/>
  <c r="BC46" i="25"/>
  <c r="BI46" i="25"/>
  <c r="BD46" i="25"/>
  <c r="AY46" i="25"/>
  <c r="BB46" i="25"/>
  <c r="BF46" i="25"/>
  <c r="BJ46" i="25"/>
  <c r="AZ46" i="25"/>
  <c r="BG46" i="25"/>
  <c r="BK46" i="25"/>
  <c r="EO46" i="25"/>
  <c r="BY46" i="25"/>
  <c r="BT46" i="25"/>
  <c r="CJ46" i="25"/>
  <c r="CE46" i="25"/>
  <c r="CK46" i="25"/>
  <c r="CF46" i="25"/>
  <c r="CA46" i="25"/>
  <c r="CD46" i="25"/>
  <c r="CH46" i="25"/>
  <c r="CL46" i="25"/>
  <c r="CB46" i="25"/>
  <c r="CI46" i="25"/>
  <c r="CM46" i="25"/>
  <c r="EP46" i="25"/>
  <c r="DA46" i="25"/>
  <c r="CV46" i="25"/>
  <c r="DL46" i="25"/>
  <c r="DG46" i="25"/>
  <c r="DM46" i="25"/>
  <c r="DH46" i="25"/>
  <c r="DC46" i="25"/>
  <c r="DF46" i="25"/>
  <c r="DJ46" i="25"/>
  <c r="DN46" i="25"/>
  <c r="DD46" i="25"/>
  <c r="DK46" i="25"/>
  <c r="DO46" i="25"/>
  <c r="EQ46" i="25"/>
  <c r="ER46" i="25"/>
  <c r="ES46" i="25"/>
  <c r="ET46" i="25"/>
  <c r="EU46" i="25"/>
  <c r="EV46" i="25"/>
  <c r="EX46" i="25"/>
  <c r="FM46" i="25"/>
  <c r="P47" i="25"/>
  <c r="AC47" i="25"/>
  <c r="J47" i="25"/>
  <c r="K47" i="25"/>
  <c r="L47" i="25"/>
  <c r="N47" i="25"/>
  <c r="T47" i="25"/>
  <c r="M47" i="25"/>
  <c r="O47" i="25"/>
  <c r="Q47" i="25"/>
  <c r="R47" i="25"/>
  <c r="S47" i="25"/>
  <c r="U47" i="25"/>
  <c r="V47" i="25"/>
  <c r="EM47" i="25"/>
  <c r="W47" i="25"/>
  <c r="X47" i="25"/>
  <c r="Y47" i="25"/>
  <c r="AA47" i="25"/>
  <c r="AG47" i="25"/>
  <c r="Z47" i="25"/>
  <c r="AB47" i="25"/>
  <c r="AD47" i="25"/>
  <c r="AE47" i="25"/>
  <c r="AF47" i="25"/>
  <c r="AH47" i="25"/>
  <c r="AI47" i="25"/>
  <c r="EN47" i="25"/>
  <c r="AW47" i="25"/>
  <c r="AR47" i="25"/>
  <c r="BH47" i="25"/>
  <c r="BC47" i="25"/>
  <c r="BI47" i="25"/>
  <c r="BD47" i="25"/>
  <c r="AY47" i="25"/>
  <c r="BB47" i="25"/>
  <c r="BF47" i="25"/>
  <c r="BJ47" i="25"/>
  <c r="AZ47" i="25"/>
  <c r="BG47" i="25"/>
  <c r="BK47" i="25"/>
  <c r="EO47" i="25"/>
  <c r="BY47" i="25"/>
  <c r="BT47" i="25"/>
  <c r="CJ47" i="25"/>
  <c r="CE47" i="25"/>
  <c r="CK47" i="25"/>
  <c r="CF47" i="25"/>
  <c r="CA47" i="25"/>
  <c r="CD47" i="25"/>
  <c r="CH47" i="25"/>
  <c r="CL47" i="25"/>
  <c r="CB47" i="25"/>
  <c r="CI47" i="25"/>
  <c r="CM47" i="25"/>
  <c r="EP47" i="25"/>
  <c r="DA47" i="25"/>
  <c r="CV47" i="25"/>
  <c r="DL47" i="25"/>
  <c r="DG47" i="25"/>
  <c r="DM47" i="25"/>
  <c r="DH47" i="25"/>
  <c r="DC47" i="25"/>
  <c r="DF47" i="25"/>
  <c r="DJ47" i="25"/>
  <c r="DN47" i="25"/>
  <c r="DD47" i="25"/>
  <c r="DK47" i="25"/>
  <c r="DO47" i="25"/>
  <c r="EQ47" i="25"/>
  <c r="ER47" i="25"/>
  <c r="ES47" i="25"/>
  <c r="ET47" i="25"/>
  <c r="EU47" i="25"/>
  <c r="EV47" i="25"/>
  <c r="EX47" i="25"/>
  <c r="FM47" i="25"/>
  <c r="P48" i="25"/>
  <c r="AC48" i="25"/>
  <c r="J48" i="25"/>
  <c r="K48" i="25"/>
  <c r="L48" i="25"/>
  <c r="N48" i="25"/>
  <c r="T48" i="25"/>
  <c r="M48" i="25"/>
  <c r="O48" i="25"/>
  <c r="Q48" i="25"/>
  <c r="R48" i="25"/>
  <c r="S48" i="25"/>
  <c r="U48" i="25"/>
  <c r="V48" i="25"/>
  <c r="EM48" i="25"/>
  <c r="W48" i="25"/>
  <c r="X48" i="25"/>
  <c r="Y48" i="25"/>
  <c r="AA48" i="25"/>
  <c r="AG48" i="25"/>
  <c r="Z48" i="25"/>
  <c r="AB48" i="25"/>
  <c r="AD48" i="25"/>
  <c r="AE48" i="25"/>
  <c r="AF48" i="25"/>
  <c r="AH48" i="25"/>
  <c r="AI48" i="25"/>
  <c r="EN48" i="25"/>
  <c r="AW48" i="25"/>
  <c r="AR48" i="25"/>
  <c r="BH48" i="25"/>
  <c r="BC48" i="25"/>
  <c r="BI48" i="25"/>
  <c r="BD48" i="25"/>
  <c r="AY48" i="25"/>
  <c r="BB48" i="25"/>
  <c r="BF48" i="25"/>
  <c r="BJ48" i="25"/>
  <c r="AZ48" i="25"/>
  <c r="BG48" i="25"/>
  <c r="BK48" i="25"/>
  <c r="EO48" i="25"/>
  <c r="BY48" i="25"/>
  <c r="BT48" i="25"/>
  <c r="CJ48" i="25"/>
  <c r="CE48" i="25"/>
  <c r="CK48" i="25"/>
  <c r="CF48" i="25"/>
  <c r="CA48" i="25"/>
  <c r="CD48" i="25"/>
  <c r="CH48" i="25"/>
  <c r="CL48" i="25"/>
  <c r="CB48" i="25"/>
  <c r="CI48" i="25"/>
  <c r="CM48" i="25"/>
  <c r="EP48" i="25"/>
  <c r="DA48" i="25"/>
  <c r="CV48" i="25"/>
  <c r="DL48" i="25"/>
  <c r="DG48" i="25"/>
  <c r="DM48" i="25"/>
  <c r="DH48" i="25"/>
  <c r="DC48" i="25"/>
  <c r="DF48" i="25"/>
  <c r="DJ48" i="25"/>
  <c r="DN48" i="25"/>
  <c r="DD48" i="25"/>
  <c r="DK48" i="25"/>
  <c r="DO48" i="25"/>
  <c r="EQ48" i="25"/>
  <c r="ER48" i="25"/>
  <c r="ES48" i="25"/>
  <c r="ET48" i="25"/>
  <c r="EU48" i="25"/>
  <c r="EV48" i="25"/>
  <c r="EX48" i="25"/>
  <c r="FM48" i="25"/>
  <c r="P49" i="25"/>
  <c r="AC49" i="25"/>
  <c r="J49" i="25"/>
  <c r="K49" i="25"/>
  <c r="L49" i="25"/>
  <c r="N49" i="25"/>
  <c r="T49" i="25"/>
  <c r="M49" i="25"/>
  <c r="O49" i="25"/>
  <c r="Q49" i="25"/>
  <c r="R49" i="25"/>
  <c r="S49" i="25"/>
  <c r="U49" i="25"/>
  <c r="V49" i="25"/>
  <c r="EM49" i="25"/>
  <c r="W49" i="25"/>
  <c r="X49" i="25"/>
  <c r="Y49" i="25"/>
  <c r="AA49" i="25"/>
  <c r="AG49" i="25"/>
  <c r="Z49" i="25"/>
  <c r="AB49" i="25"/>
  <c r="AD49" i="25"/>
  <c r="AE49" i="25"/>
  <c r="AF49" i="25"/>
  <c r="AH49" i="25"/>
  <c r="AI49" i="25"/>
  <c r="EN49" i="25"/>
  <c r="AW49" i="25"/>
  <c r="AR49" i="25"/>
  <c r="BH49" i="25"/>
  <c r="BC49" i="25"/>
  <c r="BI49" i="25"/>
  <c r="BD49" i="25"/>
  <c r="AY49" i="25"/>
  <c r="BB49" i="25"/>
  <c r="BF49" i="25"/>
  <c r="BJ49" i="25"/>
  <c r="AZ49" i="25"/>
  <c r="BG49" i="25"/>
  <c r="BK49" i="25"/>
  <c r="EO49" i="25"/>
  <c r="BY49" i="25"/>
  <c r="BT49" i="25"/>
  <c r="CJ49" i="25"/>
  <c r="CE49" i="25"/>
  <c r="CK49" i="25"/>
  <c r="CF49" i="25"/>
  <c r="CA49" i="25"/>
  <c r="CD49" i="25"/>
  <c r="CH49" i="25"/>
  <c r="CL49" i="25"/>
  <c r="CB49" i="25"/>
  <c r="CI49" i="25"/>
  <c r="CM49" i="25"/>
  <c r="EP49" i="25"/>
  <c r="DA49" i="25"/>
  <c r="CV49" i="25"/>
  <c r="DL49" i="25"/>
  <c r="DG49" i="25"/>
  <c r="DM49" i="25"/>
  <c r="DH49" i="25"/>
  <c r="DC49" i="25"/>
  <c r="DF49" i="25"/>
  <c r="DJ49" i="25"/>
  <c r="DN49" i="25"/>
  <c r="DD49" i="25"/>
  <c r="DK49" i="25"/>
  <c r="DO49" i="25"/>
  <c r="EQ49" i="25"/>
  <c r="ER49" i="25"/>
  <c r="ES49" i="25"/>
  <c r="ET49" i="25"/>
  <c r="EU49" i="25"/>
  <c r="EV49" i="25"/>
  <c r="EX49" i="25"/>
  <c r="FM49" i="25"/>
  <c r="P50" i="25"/>
  <c r="AC50" i="25"/>
  <c r="J50" i="25"/>
  <c r="K50" i="25"/>
  <c r="L50" i="25"/>
  <c r="N50" i="25"/>
  <c r="T50" i="25"/>
  <c r="M50" i="25"/>
  <c r="O50" i="25"/>
  <c r="Q50" i="25"/>
  <c r="R50" i="25"/>
  <c r="S50" i="25"/>
  <c r="U50" i="25"/>
  <c r="V50" i="25"/>
  <c r="EM50" i="25"/>
  <c r="W50" i="25"/>
  <c r="X50" i="25"/>
  <c r="Y50" i="25"/>
  <c r="AA50" i="25"/>
  <c r="AG50" i="25"/>
  <c r="Z50" i="25"/>
  <c r="AB50" i="25"/>
  <c r="AD50" i="25"/>
  <c r="AE50" i="25"/>
  <c r="AF50" i="25"/>
  <c r="AH50" i="25"/>
  <c r="AI50" i="25"/>
  <c r="EN50" i="25"/>
  <c r="AW50" i="25"/>
  <c r="AR50" i="25"/>
  <c r="BH50" i="25"/>
  <c r="BC50" i="25"/>
  <c r="BI50" i="25"/>
  <c r="BD50" i="25"/>
  <c r="AY50" i="25"/>
  <c r="BB50" i="25"/>
  <c r="BF50" i="25"/>
  <c r="BJ50" i="25"/>
  <c r="AZ50" i="25"/>
  <c r="BG50" i="25"/>
  <c r="BK50" i="25"/>
  <c r="EO50" i="25"/>
  <c r="BY50" i="25"/>
  <c r="BT50" i="25"/>
  <c r="CJ50" i="25"/>
  <c r="CE50" i="25"/>
  <c r="CK50" i="25"/>
  <c r="CF50" i="25"/>
  <c r="CA50" i="25"/>
  <c r="CD50" i="25"/>
  <c r="CH50" i="25"/>
  <c r="CL50" i="25"/>
  <c r="CB50" i="25"/>
  <c r="CI50" i="25"/>
  <c r="CM50" i="25"/>
  <c r="EP50" i="25"/>
  <c r="DA50" i="25"/>
  <c r="CV50" i="25"/>
  <c r="DL50" i="25"/>
  <c r="DG50" i="25"/>
  <c r="DM50" i="25"/>
  <c r="DH50" i="25"/>
  <c r="DC50" i="25"/>
  <c r="DF50" i="25"/>
  <c r="DJ50" i="25"/>
  <c r="DN50" i="25"/>
  <c r="DD50" i="25"/>
  <c r="DK50" i="25"/>
  <c r="DO50" i="25"/>
  <c r="EQ50" i="25"/>
  <c r="ER50" i="25"/>
  <c r="ES50" i="25"/>
  <c r="ET50" i="25"/>
  <c r="EU50" i="25"/>
  <c r="EV50" i="25"/>
  <c r="EX50" i="25"/>
  <c r="FM50" i="25"/>
  <c r="P51" i="25"/>
  <c r="AC51" i="25"/>
  <c r="J51" i="25"/>
  <c r="K51" i="25"/>
  <c r="L51" i="25"/>
  <c r="N51" i="25"/>
  <c r="T51" i="25"/>
  <c r="M51" i="25"/>
  <c r="O51" i="25"/>
  <c r="Q51" i="25"/>
  <c r="R51" i="25"/>
  <c r="S51" i="25"/>
  <c r="U51" i="25"/>
  <c r="V51" i="25"/>
  <c r="EM51" i="25"/>
  <c r="W51" i="25"/>
  <c r="X51" i="25"/>
  <c r="Y51" i="25"/>
  <c r="AA51" i="25"/>
  <c r="AG51" i="25"/>
  <c r="Z51" i="25"/>
  <c r="AB51" i="25"/>
  <c r="AD51" i="25"/>
  <c r="AE51" i="25"/>
  <c r="AF51" i="25"/>
  <c r="AH51" i="25"/>
  <c r="AI51" i="25"/>
  <c r="EN51" i="25"/>
  <c r="AW51" i="25"/>
  <c r="AR51" i="25"/>
  <c r="BH51" i="25"/>
  <c r="BC51" i="25"/>
  <c r="BI51" i="25"/>
  <c r="BD51" i="25"/>
  <c r="AY51" i="25"/>
  <c r="BB51" i="25"/>
  <c r="BF51" i="25"/>
  <c r="BJ51" i="25"/>
  <c r="AZ51" i="25"/>
  <c r="BG51" i="25"/>
  <c r="BK51" i="25"/>
  <c r="EO51" i="25"/>
  <c r="BY51" i="25"/>
  <c r="BT51" i="25"/>
  <c r="CJ51" i="25"/>
  <c r="CE51" i="25"/>
  <c r="CK51" i="25"/>
  <c r="CF51" i="25"/>
  <c r="CA51" i="25"/>
  <c r="CD51" i="25"/>
  <c r="CH51" i="25"/>
  <c r="CL51" i="25"/>
  <c r="CB51" i="25"/>
  <c r="CI51" i="25"/>
  <c r="CM51" i="25"/>
  <c r="EP51" i="25"/>
  <c r="DA51" i="25"/>
  <c r="CV51" i="25"/>
  <c r="DL51" i="25"/>
  <c r="DG51" i="25"/>
  <c r="DM51" i="25"/>
  <c r="DH51" i="25"/>
  <c r="DC51" i="25"/>
  <c r="DF51" i="25"/>
  <c r="DJ51" i="25"/>
  <c r="DN51" i="25"/>
  <c r="DD51" i="25"/>
  <c r="DK51" i="25"/>
  <c r="DO51" i="25"/>
  <c r="EQ51" i="25"/>
  <c r="ER51" i="25"/>
  <c r="ES51" i="25"/>
  <c r="ET51" i="25"/>
  <c r="EU51" i="25"/>
  <c r="EV51" i="25"/>
  <c r="EX51" i="25"/>
  <c r="FM51" i="25"/>
  <c r="P52" i="25"/>
  <c r="AC52" i="25"/>
  <c r="J52" i="25"/>
  <c r="K52" i="25"/>
  <c r="L52" i="25"/>
  <c r="N52" i="25"/>
  <c r="T52" i="25"/>
  <c r="M52" i="25"/>
  <c r="O52" i="25"/>
  <c r="Q52" i="25"/>
  <c r="R52" i="25"/>
  <c r="S52" i="25"/>
  <c r="U52" i="25"/>
  <c r="V52" i="25"/>
  <c r="EM52" i="25"/>
  <c r="W52" i="25"/>
  <c r="X52" i="25"/>
  <c r="Y52" i="25"/>
  <c r="AA52" i="25"/>
  <c r="AG52" i="25"/>
  <c r="Z52" i="25"/>
  <c r="AB52" i="25"/>
  <c r="AD52" i="25"/>
  <c r="AE52" i="25"/>
  <c r="AF52" i="25"/>
  <c r="AH52" i="25"/>
  <c r="AI52" i="25"/>
  <c r="EN52" i="25"/>
  <c r="AW52" i="25"/>
  <c r="AR52" i="25"/>
  <c r="BH52" i="25"/>
  <c r="BC52" i="25"/>
  <c r="BI52" i="25"/>
  <c r="BD52" i="25"/>
  <c r="AY52" i="25"/>
  <c r="BB52" i="25"/>
  <c r="BF52" i="25"/>
  <c r="BJ52" i="25"/>
  <c r="AZ52" i="25"/>
  <c r="BG52" i="25"/>
  <c r="BK52" i="25"/>
  <c r="EO52" i="25"/>
  <c r="BY52" i="25"/>
  <c r="BT52" i="25"/>
  <c r="CJ52" i="25"/>
  <c r="CE52" i="25"/>
  <c r="CK52" i="25"/>
  <c r="CF52" i="25"/>
  <c r="CA52" i="25"/>
  <c r="CD52" i="25"/>
  <c r="CH52" i="25"/>
  <c r="CL52" i="25"/>
  <c r="CB52" i="25"/>
  <c r="CI52" i="25"/>
  <c r="CM52" i="25"/>
  <c r="EP52" i="25"/>
  <c r="DA52" i="25"/>
  <c r="CV52" i="25"/>
  <c r="DL52" i="25"/>
  <c r="DG52" i="25"/>
  <c r="DM52" i="25"/>
  <c r="DH52" i="25"/>
  <c r="DC52" i="25"/>
  <c r="DF52" i="25"/>
  <c r="DJ52" i="25"/>
  <c r="DN52" i="25"/>
  <c r="DD52" i="25"/>
  <c r="DK52" i="25"/>
  <c r="DO52" i="25"/>
  <c r="EQ52" i="25"/>
  <c r="ER52" i="25"/>
  <c r="ES52" i="25"/>
  <c r="ET52" i="25"/>
  <c r="EU52" i="25"/>
  <c r="EV52" i="25"/>
  <c r="EX52" i="25"/>
  <c r="FM52" i="25"/>
  <c r="P53" i="25"/>
  <c r="AC53" i="25"/>
  <c r="J53" i="25"/>
  <c r="K53" i="25"/>
  <c r="L53" i="25"/>
  <c r="N53" i="25"/>
  <c r="T53" i="25"/>
  <c r="M53" i="25"/>
  <c r="O53" i="25"/>
  <c r="Q53" i="25"/>
  <c r="R53" i="25"/>
  <c r="S53" i="25"/>
  <c r="U53" i="25"/>
  <c r="V53" i="25"/>
  <c r="EM53" i="25"/>
  <c r="W53" i="25"/>
  <c r="X53" i="25"/>
  <c r="Y53" i="25"/>
  <c r="AA53" i="25"/>
  <c r="AG53" i="25"/>
  <c r="Z53" i="25"/>
  <c r="AB53" i="25"/>
  <c r="AD53" i="25"/>
  <c r="AE53" i="25"/>
  <c r="AF53" i="25"/>
  <c r="AH53" i="25"/>
  <c r="AI53" i="25"/>
  <c r="EN53" i="25"/>
  <c r="AW53" i="25"/>
  <c r="AR53" i="25"/>
  <c r="BH53" i="25"/>
  <c r="BC53" i="25"/>
  <c r="BI53" i="25"/>
  <c r="BD53" i="25"/>
  <c r="AY53" i="25"/>
  <c r="BB53" i="25"/>
  <c r="BF53" i="25"/>
  <c r="BJ53" i="25"/>
  <c r="AZ53" i="25"/>
  <c r="BG53" i="25"/>
  <c r="BK53" i="25"/>
  <c r="EO53" i="25"/>
  <c r="BY53" i="25"/>
  <c r="BT53" i="25"/>
  <c r="CJ53" i="25"/>
  <c r="CE53" i="25"/>
  <c r="CK53" i="25"/>
  <c r="CF53" i="25"/>
  <c r="CA53" i="25"/>
  <c r="CD53" i="25"/>
  <c r="CH53" i="25"/>
  <c r="CL53" i="25"/>
  <c r="CB53" i="25"/>
  <c r="CI53" i="25"/>
  <c r="CM53" i="25"/>
  <c r="EP53" i="25"/>
  <c r="DA53" i="25"/>
  <c r="CV53" i="25"/>
  <c r="DL53" i="25"/>
  <c r="DG53" i="25"/>
  <c r="DM53" i="25"/>
  <c r="DH53" i="25"/>
  <c r="DC53" i="25"/>
  <c r="DF53" i="25"/>
  <c r="DJ53" i="25"/>
  <c r="DN53" i="25"/>
  <c r="DD53" i="25"/>
  <c r="DK53" i="25"/>
  <c r="DO53" i="25"/>
  <c r="EQ53" i="25"/>
  <c r="ER53" i="25"/>
  <c r="ES53" i="25"/>
  <c r="ET53" i="25"/>
  <c r="EU53" i="25"/>
  <c r="EV53" i="25"/>
  <c r="EX53" i="25"/>
  <c r="FM53" i="25"/>
  <c r="P54" i="25"/>
  <c r="AC54" i="25"/>
  <c r="J54" i="25"/>
  <c r="K54" i="25"/>
  <c r="L54" i="25"/>
  <c r="N54" i="25"/>
  <c r="T54" i="25"/>
  <c r="M54" i="25"/>
  <c r="O54" i="25"/>
  <c r="Q54" i="25"/>
  <c r="R54" i="25"/>
  <c r="S54" i="25"/>
  <c r="U54" i="25"/>
  <c r="V54" i="25"/>
  <c r="EM54" i="25"/>
  <c r="W54" i="25"/>
  <c r="X54" i="25"/>
  <c r="Y54" i="25"/>
  <c r="AA54" i="25"/>
  <c r="AG54" i="25"/>
  <c r="Z54" i="25"/>
  <c r="AB54" i="25"/>
  <c r="AD54" i="25"/>
  <c r="AE54" i="25"/>
  <c r="AF54" i="25"/>
  <c r="AH54" i="25"/>
  <c r="AI54" i="25"/>
  <c r="EN54" i="25"/>
  <c r="AW54" i="25"/>
  <c r="AR54" i="25"/>
  <c r="BH54" i="25"/>
  <c r="BC54" i="25"/>
  <c r="BI54" i="25"/>
  <c r="BD54" i="25"/>
  <c r="AY54" i="25"/>
  <c r="BB54" i="25"/>
  <c r="BF54" i="25"/>
  <c r="BJ54" i="25"/>
  <c r="AZ54" i="25"/>
  <c r="BG54" i="25"/>
  <c r="BK54" i="25"/>
  <c r="EO54" i="25"/>
  <c r="BY54" i="25"/>
  <c r="BT54" i="25"/>
  <c r="CJ54" i="25"/>
  <c r="CE54" i="25"/>
  <c r="CK54" i="25"/>
  <c r="CF54" i="25"/>
  <c r="CA54" i="25"/>
  <c r="CD54" i="25"/>
  <c r="CH54" i="25"/>
  <c r="CL54" i="25"/>
  <c r="CB54" i="25"/>
  <c r="CI54" i="25"/>
  <c r="CM54" i="25"/>
  <c r="EP54" i="25"/>
  <c r="DA54" i="25"/>
  <c r="CV54" i="25"/>
  <c r="DL54" i="25"/>
  <c r="DG54" i="25"/>
  <c r="DM54" i="25"/>
  <c r="DH54" i="25"/>
  <c r="DC54" i="25"/>
  <c r="DF54" i="25"/>
  <c r="DJ54" i="25"/>
  <c r="DN54" i="25"/>
  <c r="DD54" i="25"/>
  <c r="DK54" i="25"/>
  <c r="DO54" i="25"/>
  <c r="EQ54" i="25"/>
  <c r="ER54" i="25"/>
  <c r="ES54" i="25"/>
  <c r="ET54" i="25"/>
  <c r="EU54" i="25"/>
  <c r="EV54" i="25"/>
  <c r="EX54" i="25"/>
  <c r="FM54" i="25"/>
  <c r="P55" i="25"/>
  <c r="AC55" i="25"/>
  <c r="J55" i="25"/>
  <c r="K55" i="25"/>
  <c r="L55" i="25"/>
  <c r="N55" i="25"/>
  <c r="T55" i="25"/>
  <c r="M55" i="25"/>
  <c r="O55" i="25"/>
  <c r="Q55" i="25"/>
  <c r="R55" i="25"/>
  <c r="S55" i="25"/>
  <c r="U55" i="25"/>
  <c r="V55" i="25"/>
  <c r="EM55" i="25"/>
  <c r="W55" i="25"/>
  <c r="X55" i="25"/>
  <c r="Y55" i="25"/>
  <c r="AA55" i="25"/>
  <c r="AG55" i="25"/>
  <c r="Z55" i="25"/>
  <c r="AB55" i="25"/>
  <c r="AD55" i="25"/>
  <c r="AE55" i="25"/>
  <c r="AF55" i="25"/>
  <c r="AH55" i="25"/>
  <c r="AI55" i="25"/>
  <c r="EN55" i="25"/>
  <c r="AW55" i="25"/>
  <c r="AR55" i="25"/>
  <c r="BH55" i="25"/>
  <c r="BC55" i="25"/>
  <c r="BI55" i="25"/>
  <c r="BD55" i="25"/>
  <c r="AY55" i="25"/>
  <c r="BB55" i="25"/>
  <c r="BF55" i="25"/>
  <c r="BJ55" i="25"/>
  <c r="AZ55" i="25"/>
  <c r="BG55" i="25"/>
  <c r="BK55" i="25"/>
  <c r="EO55" i="25"/>
  <c r="BY55" i="25"/>
  <c r="BT55" i="25"/>
  <c r="CJ55" i="25"/>
  <c r="CE55" i="25"/>
  <c r="CK55" i="25"/>
  <c r="CF55" i="25"/>
  <c r="CA55" i="25"/>
  <c r="CD55" i="25"/>
  <c r="CH55" i="25"/>
  <c r="CL55" i="25"/>
  <c r="CB55" i="25"/>
  <c r="CI55" i="25"/>
  <c r="CM55" i="25"/>
  <c r="EP55" i="25"/>
  <c r="DA55" i="25"/>
  <c r="CV55" i="25"/>
  <c r="DL55" i="25"/>
  <c r="DG55" i="25"/>
  <c r="CX55" i="25"/>
  <c r="DM55" i="25"/>
  <c r="DH55" i="25"/>
  <c r="DC55" i="25"/>
  <c r="DF55" i="25"/>
  <c r="DJ55" i="25"/>
  <c r="DN55" i="25"/>
  <c r="DD55" i="25"/>
  <c r="DK55" i="25"/>
  <c r="DO55" i="25"/>
  <c r="EQ55" i="25"/>
  <c r="ER55" i="25"/>
  <c r="ES55" i="25"/>
  <c r="ET55" i="25"/>
  <c r="EU55" i="25"/>
  <c r="EV55" i="25"/>
  <c r="EX55" i="25"/>
  <c r="FM55" i="25"/>
  <c r="P56" i="25"/>
  <c r="AC56" i="25"/>
  <c r="J56" i="25"/>
  <c r="K56" i="25"/>
  <c r="L56" i="25"/>
  <c r="N56" i="25"/>
  <c r="T56" i="25"/>
  <c r="M56" i="25"/>
  <c r="O56" i="25"/>
  <c r="Q56" i="25"/>
  <c r="R56" i="25"/>
  <c r="S56" i="25"/>
  <c r="U56" i="25"/>
  <c r="V56" i="25"/>
  <c r="EM56" i="25"/>
  <c r="W56" i="25"/>
  <c r="X56" i="25"/>
  <c r="Y56" i="25"/>
  <c r="AA56" i="25"/>
  <c r="AG56" i="25"/>
  <c r="Z56" i="25"/>
  <c r="AB56" i="25"/>
  <c r="AD56" i="25"/>
  <c r="AE56" i="25"/>
  <c r="AF56" i="25"/>
  <c r="AH56" i="25"/>
  <c r="AI56" i="25"/>
  <c r="EN56" i="25"/>
  <c r="AW56" i="25"/>
  <c r="AR56" i="25"/>
  <c r="BH56" i="25"/>
  <c r="BC56" i="25"/>
  <c r="BI56" i="25"/>
  <c r="BD56" i="25"/>
  <c r="AY56" i="25"/>
  <c r="BB56" i="25"/>
  <c r="BF56" i="25"/>
  <c r="BJ56" i="25"/>
  <c r="AZ56" i="25"/>
  <c r="BG56" i="25"/>
  <c r="BK56" i="25"/>
  <c r="EO56" i="25"/>
  <c r="BY56" i="25"/>
  <c r="BT56" i="25"/>
  <c r="CJ56" i="25"/>
  <c r="CE56" i="25"/>
  <c r="CK56" i="25"/>
  <c r="CF56" i="25"/>
  <c r="CA56" i="25"/>
  <c r="CD56" i="25"/>
  <c r="CH56" i="25"/>
  <c r="CL56" i="25"/>
  <c r="CB56" i="25"/>
  <c r="CI56" i="25"/>
  <c r="CM56" i="25"/>
  <c r="EP56" i="25"/>
  <c r="DA56" i="25"/>
  <c r="CV56" i="25"/>
  <c r="DL56" i="25"/>
  <c r="DG56" i="25"/>
  <c r="DM56" i="25"/>
  <c r="DH56" i="25"/>
  <c r="DC56" i="25"/>
  <c r="DF56" i="25"/>
  <c r="DJ56" i="25"/>
  <c r="DN56" i="25"/>
  <c r="DD56" i="25"/>
  <c r="DK56" i="25"/>
  <c r="DO56" i="25"/>
  <c r="EQ56" i="25"/>
  <c r="ER56" i="25"/>
  <c r="ES56" i="25"/>
  <c r="ET56" i="25"/>
  <c r="EU56" i="25"/>
  <c r="EV56" i="25"/>
  <c r="EX56" i="25"/>
  <c r="FM56" i="25"/>
  <c r="P57" i="25"/>
  <c r="AC57" i="25"/>
  <c r="J57" i="25"/>
  <c r="K57" i="25"/>
  <c r="L57" i="25"/>
  <c r="N57" i="25"/>
  <c r="T57" i="25"/>
  <c r="M57" i="25"/>
  <c r="O57" i="25"/>
  <c r="Q57" i="25"/>
  <c r="R57" i="25"/>
  <c r="S57" i="25"/>
  <c r="U57" i="25"/>
  <c r="V57" i="25"/>
  <c r="EM57" i="25"/>
  <c r="W57" i="25"/>
  <c r="X57" i="25"/>
  <c r="Y57" i="25"/>
  <c r="AA57" i="25"/>
  <c r="AG57" i="25"/>
  <c r="Z57" i="25"/>
  <c r="AB57" i="25"/>
  <c r="AD57" i="25"/>
  <c r="AE57" i="25"/>
  <c r="AF57" i="25"/>
  <c r="AH57" i="25"/>
  <c r="AI57" i="25"/>
  <c r="EN57" i="25"/>
  <c r="AV57" i="25"/>
  <c r="AW57" i="25"/>
  <c r="AQ57" i="25"/>
  <c r="AR57" i="25"/>
  <c r="BH57" i="25"/>
  <c r="BA57" i="25"/>
  <c r="BC57" i="25"/>
  <c r="BI57" i="25"/>
  <c r="BD57" i="25"/>
  <c r="AY57" i="25"/>
  <c r="BB57" i="25"/>
  <c r="BF57" i="25"/>
  <c r="BJ57" i="25"/>
  <c r="AZ57" i="25"/>
  <c r="BG57" i="25"/>
  <c r="BK57" i="25"/>
  <c r="EO57" i="25"/>
  <c r="BX57" i="25"/>
  <c r="BY57" i="25"/>
  <c r="BS57" i="25"/>
  <c r="BT57" i="25"/>
  <c r="CJ57" i="25"/>
  <c r="CC57" i="25"/>
  <c r="CE57" i="25"/>
  <c r="CK57" i="25"/>
  <c r="CL57" i="25"/>
  <c r="CA57" i="25"/>
  <c r="CB57" i="25"/>
  <c r="CH57" i="25"/>
  <c r="CI57" i="25"/>
  <c r="CM57" i="25"/>
  <c r="EP57" i="25"/>
  <c r="CZ57" i="25"/>
  <c r="DA57" i="25"/>
  <c r="CU57" i="25"/>
  <c r="CV57" i="25"/>
  <c r="DL57" i="25"/>
  <c r="DE57" i="25"/>
  <c r="DG57" i="25"/>
  <c r="CX57" i="25"/>
  <c r="DM57" i="25"/>
  <c r="DO57" i="25"/>
  <c r="EQ57" i="25"/>
  <c r="ER57" i="25"/>
  <c r="ES57" i="25"/>
  <c r="ET57" i="25"/>
  <c r="EU57" i="25"/>
  <c r="EV57" i="25"/>
  <c r="EX57" i="25"/>
  <c r="FM57" i="25"/>
  <c r="P58" i="25"/>
  <c r="AC58" i="25"/>
  <c r="J58" i="25"/>
  <c r="K58" i="25"/>
  <c r="L58" i="25"/>
  <c r="N58" i="25"/>
  <c r="T58" i="25"/>
  <c r="M58" i="25"/>
  <c r="O58" i="25"/>
  <c r="Q58" i="25"/>
  <c r="R58" i="25"/>
  <c r="S58" i="25"/>
  <c r="U58" i="25"/>
  <c r="V58" i="25"/>
  <c r="EM58" i="25"/>
  <c r="W58" i="25"/>
  <c r="X58" i="25"/>
  <c r="Y58" i="25"/>
  <c r="AA58" i="25"/>
  <c r="AG58" i="25"/>
  <c r="Z58" i="25"/>
  <c r="AB58" i="25"/>
  <c r="AD58" i="25"/>
  <c r="AE58" i="25"/>
  <c r="AF58" i="25"/>
  <c r="AH58" i="25"/>
  <c r="AI58" i="25"/>
  <c r="EN58" i="25"/>
  <c r="AW58" i="25"/>
  <c r="AR58" i="25"/>
  <c r="BH58" i="25"/>
  <c r="BC58" i="25"/>
  <c r="BI58" i="25"/>
  <c r="BD58" i="25"/>
  <c r="AY58" i="25"/>
  <c r="BB58" i="25"/>
  <c r="BF58" i="25"/>
  <c r="BJ58" i="25"/>
  <c r="AZ58" i="25"/>
  <c r="BG58" i="25"/>
  <c r="BK58" i="25"/>
  <c r="EO58" i="25"/>
  <c r="BY58" i="25"/>
  <c r="BT58" i="25"/>
  <c r="CJ58" i="25"/>
  <c r="CE58" i="25"/>
  <c r="CK58" i="25"/>
  <c r="CF58" i="25"/>
  <c r="CA58" i="25"/>
  <c r="CD58" i="25"/>
  <c r="CH58" i="25"/>
  <c r="CL58" i="25"/>
  <c r="CB58" i="25"/>
  <c r="CI58" i="25"/>
  <c r="CM58" i="25"/>
  <c r="EP58" i="25"/>
  <c r="DA58" i="25"/>
  <c r="CV58" i="25"/>
  <c r="DL58" i="25"/>
  <c r="DG58" i="25"/>
  <c r="DM58" i="25"/>
  <c r="DH58" i="25"/>
  <c r="DC58" i="25"/>
  <c r="DF58" i="25"/>
  <c r="DJ58" i="25"/>
  <c r="DN58" i="25"/>
  <c r="DD58" i="25"/>
  <c r="DK58" i="25"/>
  <c r="DO58" i="25"/>
  <c r="EQ58" i="25"/>
  <c r="ER58" i="25"/>
  <c r="ES58" i="25"/>
  <c r="ET58" i="25"/>
  <c r="EU58" i="25"/>
  <c r="EV58" i="25"/>
  <c r="EX58" i="25"/>
  <c r="FM58" i="25"/>
  <c r="P59" i="25"/>
  <c r="AC59" i="25"/>
  <c r="J59" i="25"/>
  <c r="K59" i="25"/>
  <c r="L59" i="25"/>
  <c r="N59" i="25"/>
  <c r="T59" i="25"/>
  <c r="M59" i="25"/>
  <c r="O59" i="25"/>
  <c r="Q59" i="25"/>
  <c r="R59" i="25"/>
  <c r="S59" i="25"/>
  <c r="U59" i="25"/>
  <c r="V59" i="25"/>
  <c r="EM59" i="25"/>
  <c r="W59" i="25"/>
  <c r="X59" i="25"/>
  <c r="Y59" i="25"/>
  <c r="AA59" i="25"/>
  <c r="AG59" i="25"/>
  <c r="Z59" i="25"/>
  <c r="AB59" i="25"/>
  <c r="AD59" i="25"/>
  <c r="AE59" i="25"/>
  <c r="AF59" i="25"/>
  <c r="AH59" i="25"/>
  <c r="AI59" i="25"/>
  <c r="EN59" i="25"/>
  <c r="AW59" i="25"/>
  <c r="AR59" i="25"/>
  <c r="BH59" i="25"/>
  <c r="BC59" i="25"/>
  <c r="BI59" i="25"/>
  <c r="BD59" i="25"/>
  <c r="AY59" i="25"/>
  <c r="BB59" i="25"/>
  <c r="BF59" i="25"/>
  <c r="BJ59" i="25"/>
  <c r="AZ59" i="25"/>
  <c r="BG59" i="25"/>
  <c r="BK59" i="25"/>
  <c r="EO59" i="25"/>
  <c r="BY59" i="25"/>
  <c r="BT59" i="25"/>
  <c r="CJ59" i="25"/>
  <c r="CE59" i="25"/>
  <c r="CK59" i="25"/>
  <c r="CF59" i="25"/>
  <c r="CA59" i="25"/>
  <c r="CD59" i="25"/>
  <c r="CH59" i="25"/>
  <c r="CL59" i="25"/>
  <c r="CB59" i="25"/>
  <c r="CI59" i="25"/>
  <c r="CM59" i="25"/>
  <c r="EP59" i="25"/>
  <c r="DA59" i="25"/>
  <c r="CV59" i="25"/>
  <c r="DL59" i="25"/>
  <c r="DG59" i="25"/>
  <c r="DM59" i="25"/>
  <c r="DH59" i="25"/>
  <c r="DC59" i="25"/>
  <c r="DF59" i="25"/>
  <c r="DJ59" i="25"/>
  <c r="DN59" i="25"/>
  <c r="DD59" i="25"/>
  <c r="DK59" i="25"/>
  <c r="DO59" i="25"/>
  <c r="EQ59" i="25"/>
  <c r="ER59" i="25"/>
  <c r="ES59" i="25"/>
  <c r="ET59" i="25"/>
  <c r="EU59" i="25"/>
  <c r="EV59" i="25"/>
  <c r="EX59" i="25"/>
  <c r="FM59" i="25"/>
  <c r="P60" i="25"/>
  <c r="AC60" i="25"/>
  <c r="J60" i="25"/>
  <c r="K60" i="25"/>
  <c r="L60" i="25"/>
  <c r="N60" i="25"/>
  <c r="T60" i="25"/>
  <c r="M60" i="25"/>
  <c r="O60" i="25"/>
  <c r="Q60" i="25"/>
  <c r="R60" i="25"/>
  <c r="S60" i="25"/>
  <c r="U60" i="25"/>
  <c r="V60" i="25"/>
  <c r="EM60" i="25"/>
  <c r="W60" i="25"/>
  <c r="X60" i="25"/>
  <c r="Y60" i="25"/>
  <c r="AA60" i="25"/>
  <c r="AG60" i="25"/>
  <c r="Z60" i="25"/>
  <c r="AB60" i="25"/>
  <c r="AD60" i="25"/>
  <c r="AE60" i="25"/>
  <c r="AF60" i="25"/>
  <c r="AH60" i="25"/>
  <c r="AI60" i="25"/>
  <c r="EN60" i="25"/>
  <c r="AV60" i="25"/>
  <c r="AW60" i="25"/>
  <c r="AQ60" i="25"/>
  <c r="AR60" i="25"/>
  <c r="BH60" i="25"/>
  <c r="BA60" i="25"/>
  <c r="BC60" i="25"/>
  <c r="BI60" i="25"/>
  <c r="BD60" i="25"/>
  <c r="AY60" i="25"/>
  <c r="BB60" i="25"/>
  <c r="BF60" i="25"/>
  <c r="BJ60" i="25"/>
  <c r="AZ60" i="25"/>
  <c r="BG60" i="25"/>
  <c r="BK60" i="25"/>
  <c r="EO60" i="25"/>
  <c r="BX60" i="25"/>
  <c r="BY60" i="25"/>
  <c r="BS60" i="25"/>
  <c r="BT60" i="25"/>
  <c r="CJ60" i="25"/>
  <c r="CC60" i="25"/>
  <c r="CE60" i="25"/>
  <c r="CK60" i="25"/>
  <c r="CL60" i="25"/>
  <c r="CA60" i="25"/>
  <c r="CB60" i="25"/>
  <c r="CH60" i="25"/>
  <c r="CI60" i="25"/>
  <c r="CM60" i="25"/>
  <c r="EP60" i="25"/>
  <c r="CZ60" i="25"/>
  <c r="DA60" i="25"/>
  <c r="CU60" i="25"/>
  <c r="CV60" i="25"/>
  <c r="DL60" i="25"/>
  <c r="DE60" i="25"/>
  <c r="DG60" i="25"/>
  <c r="DM60" i="25"/>
  <c r="DH60" i="25"/>
  <c r="DC60" i="25"/>
  <c r="DF60" i="25"/>
  <c r="DJ60" i="25"/>
  <c r="DN60" i="25"/>
  <c r="DD60" i="25"/>
  <c r="DK60" i="25"/>
  <c r="DO60" i="25"/>
  <c r="EQ60" i="25"/>
  <c r="ER60" i="25"/>
  <c r="ES60" i="25"/>
  <c r="ET60" i="25"/>
  <c r="EU60" i="25"/>
  <c r="EV60" i="25"/>
  <c r="EX60" i="25"/>
  <c r="FM60" i="25"/>
  <c r="P61" i="25"/>
  <c r="AC61" i="25"/>
  <c r="J61" i="25"/>
  <c r="K61" i="25"/>
  <c r="L61" i="25"/>
  <c r="N61" i="25"/>
  <c r="T61" i="25"/>
  <c r="M61" i="25"/>
  <c r="O61" i="25"/>
  <c r="Q61" i="25"/>
  <c r="R61" i="25"/>
  <c r="S61" i="25"/>
  <c r="U61" i="25"/>
  <c r="V61" i="25"/>
  <c r="EM61" i="25"/>
  <c r="W61" i="25"/>
  <c r="X61" i="25"/>
  <c r="Y61" i="25"/>
  <c r="AA61" i="25"/>
  <c r="AG61" i="25"/>
  <c r="Z61" i="25"/>
  <c r="AB61" i="25"/>
  <c r="AD61" i="25"/>
  <c r="AE61" i="25"/>
  <c r="AF61" i="25"/>
  <c r="AH61" i="25"/>
  <c r="AI61" i="25"/>
  <c r="EN61" i="25"/>
  <c r="AV61" i="25"/>
  <c r="AW61" i="25"/>
  <c r="AQ61" i="25"/>
  <c r="AR61" i="25"/>
  <c r="BH61" i="25"/>
  <c r="BA61" i="25"/>
  <c r="BC61" i="25"/>
  <c r="BI61" i="25"/>
  <c r="BD61" i="25"/>
  <c r="AY61" i="25"/>
  <c r="BB61" i="25"/>
  <c r="BF61" i="25"/>
  <c r="BJ61" i="25"/>
  <c r="AZ61" i="25"/>
  <c r="BG61" i="25"/>
  <c r="BK61" i="25"/>
  <c r="EO61" i="25"/>
  <c r="BX61" i="25"/>
  <c r="BY61" i="25"/>
  <c r="BS61" i="25"/>
  <c r="BT61" i="25"/>
  <c r="CJ61" i="25"/>
  <c r="CC61" i="25"/>
  <c r="CE61" i="25"/>
  <c r="CK61" i="25"/>
  <c r="CL61" i="25"/>
  <c r="CA61" i="25"/>
  <c r="CB61" i="25"/>
  <c r="CH61" i="25"/>
  <c r="CI61" i="25"/>
  <c r="CM61" i="25"/>
  <c r="EP61" i="25"/>
  <c r="CZ61" i="25"/>
  <c r="DA61" i="25"/>
  <c r="CU61" i="25"/>
  <c r="CV61" i="25"/>
  <c r="DL61" i="25"/>
  <c r="DE61" i="25"/>
  <c r="DG61" i="25"/>
  <c r="DM61" i="25"/>
  <c r="DN61" i="25"/>
  <c r="DC61" i="25"/>
  <c r="DD61" i="25"/>
  <c r="DJ61" i="25"/>
  <c r="DK61" i="25"/>
  <c r="DO61" i="25"/>
  <c r="EQ61" i="25"/>
  <c r="ER61" i="25"/>
  <c r="ES61" i="25"/>
  <c r="ET61" i="25"/>
  <c r="EU61" i="25"/>
  <c r="EV61" i="25"/>
  <c r="EX61" i="25"/>
  <c r="FM61" i="25"/>
  <c r="P62" i="25"/>
  <c r="AC62" i="25"/>
  <c r="J62" i="25"/>
  <c r="K62" i="25"/>
  <c r="L62" i="25"/>
  <c r="N62" i="25"/>
  <c r="T62" i="25"/>
  <c r="M62" i="25"/>
  <c r="O62" i="25"/>
  <c r="Q62" i="25"/>
  <c r="R62" i="25"/>
  <c r="S62" i="25"/>
  <c r="U62" i="25"/>
  <c r="V62" i="25"/>
  <c r="EM62" i="25"/>
  <c r="W62" i="25"/>
  <c r="X62" i="25"/>
  <c r="Y62" i="25"/>
  <c r="AA62" i="25"/>
  <c r="AG62" i="25"/>
  <c r="Z62" i="25"/>
  <c r="AB62" i="25"/>
  <c r="AD62" i="25"/>
  <c r="AE62" i="25"/>
  <c r="AF62" i="25"/>
  <c r="AH62" i="25"/>
  <c r="AI62" i="25"/>
  <c r="EN62" i="25"/>
  <c r="AV62" i="25"/>
  <c r="AW62" i="25"/>
  <c r="AQ62" i="25"/>
  <c r="AR62" i="25"/>
  <c r="BH62" i="25"/>
  <c r="BA62" i="25"/>
  <c r="BC62" i="25"/>
  <c r="AT62" i="25"/>
  <c r="BI62" i="25"/>
  <c r="BK62" i="25"/>
  <c r="EO62" i="25"/>
  <c r="BX62" i="25"/>
  <c r="BY62" i="25"/>
  <c r="BS62" i="25"/>
  <c r="BT62" i="25"/>
  <c r="CJ62" i="25"/>
  <c r="CC62" i="25"/>
  <c r="CE62" i="25"/>
  <c r="CK62" i="25"/>
  <c r="CL62" i="25"/>
  <c r="CA62" i="25"/>
  <c r="CB62" i="25"/>
  <c r="CH62" i="25"/>
  <c r="CI62" i="25"/>
  <c r="CM62" i="25"/>
  <c r="EP62" i="25"/>
  <c r="CZ62" i="25"/>
  <c r="DA62" i="25"/>
  <c r="CU62" i="25"/>
  <c r="CV62" i="25"/>
  <c r="DL62" i="25"/>
  <c r="DE62" i="25"/>
  <c r="DG62" i="25"/>
  <c r="DM62" i="25"/>
  <c r="DN62" i="25"/>
  <c r="DC62" i="25"/>
  <c r="DD62" i="25"/>
  <c r="DJ62" i="25"/>
  <c r="DK62" i="25"/>
  <c r="DO62" i="25"/>
  <c r="EQ62" i="25"/>
  <c r="ER62" i="25"/>
  <c r="ES62" i="25"/>
  <c r="ET62" i="25"/>
  <c r="EU62" i="25"/>
  <c r="EV62" i="25"/>
  <c r="EX62" i="25"/>
  <c r="FM62" i="25"/>
  <c r="P63" i="25"/>
  <c r="AC63" i="25"/>
  <c r="EX63" i="25"/>
  <c r="AH63" i="25"/>
  <c r="AI63" i="25"/>
  <c r="EN63" i="25"/>
  <c r="FM63" i="25"/>
  <c r="P64" i="25"/>
  <c r="AC64" i="25"/>
  <c r="EX64" i="25"/>
  <c r="AH64" i="25"/>
  <c r="AI64" i="25"/>
  <c r="EN64" i="25"/>
  <c r="FM64" i="25"/>
  <c r="P65" i="25"/>
  <c r="AC65" i="25"/>
  <c r="EX65" i="25"/>
  <c r="AH65" i="25"/>
  <c r="AI65" i="25"/>
  <c r="EN65" i="25"/>
  <c r="FM65" i="25"/>
  <c r="P66" i="25"/>
  <c r="AC66" i="25"/>
  <c r="EX66" i="25"/>
  <c r="AH66" i="25"/>
  <c r="AI66" i="25"/>
  <c r="EN66" i="25"/>
  <c r="FM66" i="25"/>
  <c r="P67" i="25"/>
  <c r="AC67" i="25"/>
  <c r="EX67" i="25"/>
  <c r="AH67" i="25"/>
  <c r="AI67" i="25"/>
  <c r="EN67" i="25"/>
  <c r="FM67" i="25"/>
  <c r="P68" i="25"/>
  <c r="AC68" i="25"/>
  <c r="EX68" i="25"/>
  <c r="AH68" i="25"/>
  <c r="AI68" i="25"/>
  <c r="EN68" i="25"/>
  <c r="FM68" i="25"/>
  <c r="P69" i="25"/>
  <c r="AC69" i="25"/>
  <c r="EX69" i="25"/>
  <c r="AH69" i="25"/>
  <c r="AI69" i="25"/>
  <c r="EN69" i="25"/>
  <c r="FM69" i="25"/>
  <c r="P70" i="25"/>
  <c r="AC70" i="25"/>
  <c r="EX70" i="25"/>
  <c r="AH70" i="25"/>
  <c r="AI70" i="25"/>
  <c r="EN70" i="25"/>
  <c r="FM70" i="25"/>
  <c r="P71" i="25"/>
  <c r="AC71" i="25"/>
  <c r="EX71" i="25"/>
  <c r="AH71" i="25"/>
  <c r="AI71" i="25"/>
  <c r="EN71" i="25"/>
  <c r="FM71" i="25"/>
  <c r="P72" i="25"/>
  <c r="AC72" i="25"/>
  <c r="EX72" i="25"/>
  <c r="AH72" i="25"/>
  <c r="AI72" i="25"/>
  <c r="EN72" i="25"/>
  <c r="FM72" i="25"/>
  <c r="P73" i="25"/>
  <c r="AC73" i="25"/>
  <c r="EX73" i="25"/>
  <c r="AH73" i="25"/>
  <c r="AI73" i="25"/>
  <c r="EN73" i="25"/>
  <c r="FM73" i="25"/>
  <c r="P74" i="25"/>
  <c r="AC74" i="25"/>
  <c r="EX74" i="25"/>
  <c r="AH74" i="25"/>
  <c r="AI74" i="25"/>
  <c r="EN74" i="25"/>
  <c r="FM74" i="25"/>
  <c r="P75" i="25"/>
  <c r="AC75" i="25"/>
  <c r="EX75" i="25"/>
  <c r="AH75" i="25"/>
  <c r="AI75" i="25"/>
  <c r="EN75" i="25"/>
  <c r="FM75" i="25"/>
  <c r="P76" i="25"/>
  <c r="AC76" i="25"/>
  <c r="EX76" i="25"/>
  <c r="AH76" i="25"/>
  <c r="AI76" i="25"/>
  <c r="EN76" i="25"/>
  <c r="FM76" i="25"/>
  <c r="P77" i="25"/>
  <c r="AC77" i="25"/>
  <c r="EX77" i="25"/>
  <c r="AH77" i="25"/>
  <c r="AI77" i="25"/>
  <c r="EN77" i="25"/>
  <c r="FM77" i="25"/>
  <c r="P78" i="25"/>
  <c r="AC78" i="25"/>
  <c r="EX78" i="25"/>
  <c r="AH78" i="25"/>
  <c r="AI78" i="25"/>
  <c r="EN78" i="25"/>
  <c r="FM78" i="25"/>
  <c r="P79" i="25"/>
  <c r="AC79" i="25"/>
  <c r="EX79" i="25"/>
  <c r="AH79" i="25"/>
  <c r="AI79" i="25"/>
  <c r="EN79" i="25"/>
  <c r="FM79" i="25"/>
  <c r="P80" i="25"/>
  <c r="AC80" i="25"/>
  <c r="EX80" i="25"/>
  <c r="AH80" i="25"/>
  <c r="AI80" i="25"/>
  <c r="EN80" i="25"/>
  <c r="FM80" i="25"/>
  <c r="P81" i="25"/>
  <c r="AC81" i="25"/>
  <c r="EX81" i="25"/>
  <c r="AH81" i="25"/>
  <c r="AI81" i="25"/>
  <c r="EN81" i="25"/>
  <c r="FM81" i="25"/>
  <c r="P82" i="25"/>
  <c r="AC82" i="25"/>
  <c r="EX82" i="25"/>
  <c r="AH82" i="25"/>
  <c r="AI82" i="25"/>
  <c r="EN82" i="25"/>
  <c r="FM82" i="25"/>
  <c r="P83" i="25"/>
  <c r="AC83" i="25"/>
  <c r="EX83" i="25"/>
  <c r="AH83" i="25"/>
  <c r="AI83" i="25"/>
  <c r="EN83" i="25"/>
  <c r="FM83" i="25"/>
  <c r="P84" i="25"/>
  <c r="AC84" i="25"/>
  <c r="EX84" i="25"/>
  <c r="AH84" i="25"/>
  <c r="AI84" i="25"/>
  <c r="EN84" i="25"/>
  <c r="FM84" i="25"/>
  <c r="P85" i="25"/>
  <c r="AC85" i="25"/>
  <c r="EX85" i="25"/>
  <c r="AH85" i="25"/>
  <c r="AI85" i="25"/>
  <c r="EN85" i="25"/>
  <c r="FM85" i="25"/>
  <c r="P86" i="25"/>
  <c r="AC86" i="25"/>
  <c r="EX86" i="25"/>
  <c r="AH86" i="25"/>
  <c r="AI86" i="25"/>
  <c r="EN86" i="25"/>
  <c r="FM86" i="25"/>
  <c r="P87" i="25"/>
  <c r="AC87" i="25"/>
  <c r="EX87" i="25"/>
  <c r="AH87" i="25"/>
  <c r="AI87" i="25"/>
  <c r="EN87" i="25"/>
  <c r="FM87" i="25"/>
  <c r="P88" i="25"/>
  <c r="AC88" i="25"/>
  <c r="EX88" i="25"/>
  <c r="AH88" i="25"/>
  <c r="AI88" i="25"/>
  <c r="EN88" i="25"/>
  <c r="FM88" i="25"/>
  <c r="P89" i="25"/>
  <c r="AC89" i="25"/>
  <c r="EX89" i="25"/>
  <c r="AH89" i="25"/>
  <c r="AI89" i="25"/>
  <c r="EN89" i="25"/>
  <c r="FM89" i="25"/>
  <c r="P90" i="25"/>
  <c r="AC90" i="25"/>
  <c r="EX90" i="25"/>
  <c r="AH90" i="25"/>
  <c r="AI90" i="25"/>
  <c r="EN90" i="25"/>
  <c r="FM90" i="25"/>
  <c r="P91" i="25"/>
  <c r="AC91" i="25"/>
  <c r="EX91" i="25"/>
  <c r="AH91" i="25"/>
  <c r="AI91" i="25"/>
  <c r="EN91" i="25"/>
  <c r="FM91" i="25"/>
  <c r="P92" i="25"/>
  <c r="AC92" i="25"/>
  <c r="EX92" i="25"/>
  <c r="AH92" i="25"/>
  <c r="AI92" i="25"/>
  <c r="EN92" i="25"/>
  <c r="FM92" i="25"/>
  <c r="P93" i="25"/>
  <c r="AC93" i="25"/>
  <c r="EX93" i="25"/>
  <c r="AH93" i="25"/>
  <c r="AI93" i="25"/>
  <c r="EN93" i="25"/>
  <c r="FM93" i="25"/>
  <c r="P94" i="25"/>
  <c r="AC94" i="25"/>
  <c r="EX94" i="25"/>
  <c r="AH94" i="25"/>
  <c r="AI94" i="25"/>
  <c r="EN94" i="25"/>
  <c r="FM94" i="25"/>
  <c r="P95" i="25"/>
  <c r="AC95" i="25"/>
  <c r="EX95" i="25"/>
  <c r="AH95" i="25"/>
  <c r="AI95" i="25"/>
  <c r="EN95" i="25"/>
  <c r="FM95" i="25"/>
  <c r="P96" i="25"/>
  <c r="AC96" i="25"/>
  <c r="EX96" i="25"/>
  <c r="AH96" i="25"/>
  <c r="AI96" i="25"/>
  <c r="EN96" i="25"/>
  <c r="FM96" i="25"/>
  <c r="P97" i="25"/>
  <c r="AC97" i="25"/>
  <c r="EX97" i="25"/>
  <c r="AH97" i="25"/>
  <c r="AI97" i="25"/>
  <c r="EN97" i="25"/>
  <c r="FM97" i="25"/>
  <c r="P98" i="25"/>
  <c r="AC98" i="25"/>
  <c r="EX98" i="25"/>
  <c r="AH98" i="25"/>
  <c r="AI98" i="25"/>
  <c r="EN98" i="25"/>
  <c r="FM98" i="25"/>
  <c r="P99" i="25"/>
  <c r="AC99" i="25"/>
  <c r="EX99" i="25"/>
  <c r="AH99" i="25"/>
  <c r="AI99" i="25"/>
  <c r="EN99" i="25"/>
  <c r="FM99" i="25"/>
  <c r="P100" i="25"/>
  <c r="AC100" i="25"/>
  <c r="EX100" i="25"/>
  <c r="AH100" i="25"/>
  <c r="AI100" i="25"/>
  <c r="EN100" i="25"/>
  <c r="FM100" i="25"/>
  <c r="P101" i="25"/>
  <c r="AC101" i="25"/>
  <c r="EX101" i="25"/>
  <c r="AH101" i="25"/>
  <c r="AI101" i="25"/>
  <c r="EN101" i="25"/>
  <c r="FM101" i="25"/>
  <c r="P102" i="25"/>
  <c r="AC102" i="25"/>
  <c r="EX102" i="25"/>
  <c r="AH102" i="25"/>
  <c r="AI102" i="25"/>
  <c r="EN102" i="25"/>
  <c r="FM102" i="25"/>
  <c r="P103" i="25"/>
  <c r="AC103" i="25"/>
  <c r="EX103" i="25"/>
  <c r="AH103" i="25"/>
  <c r="AI103" i="25"/>
  <c r="EN103" i="25"/>
  <c r="FM103" i="25"/>
  <c r="P104" i="25"/>
  <c r="AC104" i="25"/>
  <c r="EX104" i="25"/>
  <c r="AH104" i="25"/>
  <c r="AI104" i="25"/>
  <c r="EN104" i="25"/>
  <c r="FM104" i="25"/>
  <c r="P105" i="25"/>
  <c r="AC105" i="25"/>
  <c r="EX105" i="25"/>
  <c r="AH105" i="25"/>
  <c r="AI105" i="25"/>
  <c r="EN105" i="25"/>
  <c r="FM105" i="25"/>
  <c r="P106" i="25"/>
  <c r="AC106" i="25"/>
  <c r="EX106" i="25"/>
  <c r="AH106" i="25"/>
  <c r="AI106" i="25"/>
  <c r="EN106" i="25"/>
  <c r="FM106" i="25"/>
  <c r="P107" i="25"/>
  <c r="AC107" i="25"/>
  <c r="EX107" i="25"/>
  <c r="AH107" i="25"/>
  <c r="AI107" i="25"/>
  <c r="EN107" i="25"/>
  <c r="FM107" i="25"/>
  <c r="P108" i="25"/>
  <c r="AC108" i="25"/>
  <c r="EX108" i="25"/>
  <c r="AH108" i="25"/>
  <c r="AI108" i="25"/>
  <c r="EN108" i="25"/>
  <c r="FM108" i="25"/>
  <c r="Z121" i="25"/>
  <c r="Z120" i="25"/>
  <c r="FJ9" i="25"/>
  <c r="FJ10" i="25"/>
  <c r="FJ11" i="25"/>
  <c r="FJ12" i="25"/>
  <c r="FJ13" i="25"/>
  <c r="FJ14" i="25"/>
  <c r="FJ15" i="25"/>
  <c r="FJ16" i="25"/>
  <c r="FJ17" i="25"/>
  <c r="FJ18" i="25"/>
  <c r="FJ19" i="25"/>
  <c r="FJ20" i="25"/>
  <c r="FJ21" i="25"/>
  <c r="FJ22" i="25"/>
  <c r="FJ23" i="25"/>
  <c r="FJ24" i="25"/>
  <c r="FJ25" i="25"/>
  <c r="FJ26" i="25"/>
  <c r="FJ27" i="25"/>
  <c r="FJ28" i="25"/>
  <c r="FJ29" i="25"/>
  <c r="FJ30" i="25"/>
  <c r="FJ31" i="25"/>
  <c r="FJ32" i="25"/>
  <c r="FJ33" i="25"/>
  <c r="FJ34" i="25"/>
  <c r="FJ35" i="25"/>
  <c r="FJ36" i="25"/>
  <c r="FJ37" i="25"/>
  <c r="FJ38" i="25"/>
  <c r="FJ39" i="25"/>
  <c r="FJ40" i="25"/>
  <c r="FJ41" i="25"/>
  <c r="FJ42" i="25"/>
  <c r="FJ43" i="25"/>
  <c r="FJ44" i="25"/>
  <c r="FJ45" i="25"/>
  <c r="FJ46" i="25"/>
  <c r="FJ47" i="25"/>
  <c r="FJ48" i="25"/>
  <c r="FJ49" i="25"/>
  <c r="FJ50" i="25"/>
  <c r="FJ51" i="25"/>
  <c r="FJ52" i="25"/>
  <c r="FJ53" i="25"/>
  <c r="FJ54" i="25"/>
  <c r="FJ55" i="25"/>
  <c r="FJ56" i="25"/>
  <c r="FJ57" i="25"/>
  <c r="FJ58" i="25"/>
  <c r="FJ59" i="25"/>
  <c r="FJ60" i="25"/>
  <c r="FJ61" i="25"/>
  <c r="FJ62" i="25"/>
  <c r="U63" i="25"/>
  <c r="V63" i="25"/>
  <c r="EM63" i="25"/>
  <c r="FJ63" i="25"/>
  <c r="U64" i="25"/>
  <c r="V64" i="25"/>
  <c r="EM64" i="25"/>
  <c r="FJ64" i="25"/>
  <c r="U65" i="25"/>
  <c r="V65" i="25"/>
  <c r="EM65" i="25"/>
  <c r="FJ65" i="25"/>
  <c r="U66" i="25"/>
  <c r="V66" i="25"/>
  <c r="EM66" i="25"/>
  <c r="FJ66" i="25"/>
  <c r="U67" i="25"/>
  <c r="V67" i="25"/>
  <c r="EM67" i="25"/>
  <c r="FJ67" i="25"/>
  <c r="U68" i="25"/>
  <c r="V68" i="25"/>
  <c r="EM68" i="25"/>
  <c r="FJ68" i="25"/>
  <c r="U69" i="25"/>
  <c r="V69" i="25"/>
  <c r="EM69" i="25"/>
  <c r="FJ69" i="25"/>
  <c r="U70" i="25"/>
  <c r="V70" i="25"/>
  <c r="EM70" i="25"/>
  <c r="FJ70" i="25"/>
  <c r="U71" i="25"/>
  <c r="V71" i="25"/>
  <c r="EM71" i="25"/>
  <c r="FJ71" i="25"/>
  <c r="U72" i="25"/>
  <c r="V72" i="25"/>
  <c r="EM72" i="25"/>
  <c r="FJ72" i="25"/>
  <c r="U73" i="25"/>
  <c r="V73" i="25"/>
  <c r="EM73" i="25"/>
  <c r="FJ73" i="25"/>
  <c r="U74" i="25"/>
  <c r="V74" i="25"/>
  <c r="EM74" i="25"/>
  <c r="FJ74" i="25"/>
  <c r="U75" i="25"/>
  <c r="V75" i="25"/>
  <c r="EM75" i="25"/>
  <c r="FJ75" i="25"/>
  <c r="U76" i="25"/>
  <c r="V76" i="25"/>
  <c r="EM76" i="25"/>
  <c r="FJ76" i="25"/>
  <c r="U77" i="25"/>
  <c r="V77" i="25"/>
  <c r="EM77" i="25"/>
  <c r="FJ77" i="25"/>
  <c r="U78" i="25"/>
  <c r="V78" i="25"/>
  <c r="EM78" i="25"/>
  <c r="FJ78" i="25"/>
  <c r="U79" i="25"/>
  <c r="V79" i="25"/>
  <c r="EM79" i="25"/>
  <c r="FJ79" i="25"/>
  <c r="U80" i="25"/>
  <c r="V80" i="25"/>
  <c r="EM80" i="25"/>
  <c r="FJ80" i="25"/>
  <c r="U81" i="25"/>
  <c r="V81" i="25"/>
  <c r="EM81" i="25"/>
  <c r="FJ81" i="25"/>
  <c r="U82" i="25"/>
  <c r="V82" i="25"/>
  <c r="EM82" i="25"/>
  <c r="FJ82" i="25"/>
  <c r="U83" i="25"/>
  <c r="V83" i="25"/>
  <c r="EM83" i="25"/>
  <c r="FJ83" i="25"/>
  <c r="U84" i="25"/>
  <c r="V84" i="25"/>
  <c r="EM84" i="25"/>
  <c r="FJ84" i="25"/>
  <c r="U85" i="25"/>
  <c r="V85" i="25"/>
  <c r="EM85" i="25"/>
  <c r="FJ85" i="25"/>
  <c r="U86" i="25"/>
  <c r="V86" i="25"/>
  <c r="EM86" i="25"/>
  <c r="FJ86" i="25"/>
  <c r="U87" i="25"/>
  <c r="V87" i="25"/>
  <c r="EM87" i="25"/>
  <c r="FJ87" i="25"/>
  <c r="U88" i="25"/>
  <c r="V88" i="25"/>
  <c r="EM88" i="25"/>
  <c r="FJ88" i="25"/>
  <c r="U89" i="25"/>
  <c r="V89" i="25"/>
  <c r="EM89" i="25"/>
  <c r="FJ89" i="25"/>
  <c r="U90" i="25"/>
  <c r="V90" i="25"/>
  <c r="EM90" i="25"/>
  <c r="FJ90" i="25"/>
  <c r="U91" i="25"/>
  <c r="V91" i="25"/>
  <c r="EM91" i="25"/>
  <c r="FJ91" i="25"/>
  <c r="U92" i="25"/>
  <c r="V92" i="25"/>
  <c r="EM92" i="25"/>
  <c r="FJ92" i="25"/>
  <c r="U93" i="25"/>
  <c r="V93" i="25"/>
  <c r="EM93" i="25"/>
  <c r="FJ93" i="25"/>
  <c r="U94" i="25"/>
  <c r="V94" i="25"/>
  <c r="EM94" i="25"/>
  <c r="FJ94" i="25"/>
  <c r="U95" i="25"/>
  <c r="V95" i="25"/>
  <c r="EM95" i="25"/>
  <c r="FJ95" i="25"/>
  <c r="U96" i="25"/>
  <c r="V96" i="25"/>
  <c r="EM96" i="25"/>
  <c r="FJ96" i="25"/>
  <c r="U97" i="25"/>
  <c r="V97" i="25"/>
  <c r="EM97" i="25"/>
  <c r="FJ97" i="25"/>
  <c r="U98" i="25"/>
  <c r="V98" i="25"/>
  <c r="EM98" i="25"/>
  <c r="FJ98" i="25"/>
  <c r="U99" i="25"/>
  <c r="V99" i="25"/>
  <c r="EM99" i="25"/>
  <c r="FJ99" i="25"/>
  <c r="U100" i="25"/>
  <c r="V100" i="25"/>
  <c r="EM100" i="25"/>
  <c r="FJ100" i="25"/>
  <c r="U101" i="25"/>
  <c r="V101" i="25"/>
  <c r="EM101" i="25"/>
  <c r="FJ101" i="25"/>
  <c r="U102" i="25"/>
  <c r="V102" i="25"/>
  <c r="EM102" i="25"/>
  <c r="FJ102" i="25"/>
  <c r="U103" i="25"/>
  <c r="V103" i="25"/>
  <c r="EM103" i="25"/>
  <c r="FJ103" i="25"/>
  <c r="U104" i="25"/>
  <c r="V104" i="25"/>
  <c r="EM104" i="25"/>
  <c r="FJ104" i="25"/>
  <c r="U105" i="25"/>
  <c r="V105" i="25"/>
  <c r="EM105" i="25"/>
  <c r="FJ105" i="25"/>
  <c r="U106" i="25"/>
  <c r="V106" i="25"/>
  <c r="EM106" i="25"/>
  <c r="FJ106" i="25"/>
  <c r="U107" i="25"/>
  <c r="V107" i="25"/>
  <c r="EM107" i="25"/>
  <c r="FJ107" i="25"/>
  <c r="U108" i="25"/>
  <c r="V108" i="25"/>
  <c r="EM108" i="25"/>
  <c r="FJ108" i="25"/>
  <c r="M121" i="25"/>
  <c r="M120"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HS21" i="25"/>
  <c r="HS18" i="25"/>
  <c r="HT18" i="25"/>
  <c r="FP15" i="25"/>
  <c r="FQ15" i="25"/>
  <c r="FP16" i="25"/>
  <c r="FQ16" i="25"/>
  <c r="FP9" i="25"/>
  <c r="FQ9" i="25"/>
  <c r="FP10" i="25"/>
  <c r="FQ10" i="25"/>
  <c r="FP11" i="25"/>
  <c r="FQ11" i="25"/>
  <c r="FP12" i="25"/>
  <c r="FQ12" i="25"/>
  <c r="FP13" i="25"/>
  <c r="FQ13" i="25"/>
  <c r="FP14" i="25"/>
  <c r="FQ14" i="25"/>
  <c r="FP17" i="25"/>
  <c r="FQ17" i="25"/>
  <c r="FP18" i="25"/>
  <c r="FQ18" i="25"/>
  <c r="FP19" i="25"/>
  <c r="FQ19" i="25"/>
  <c r="FP20" i="25"/>
  <c r="FQ20" i="25"/>
  <c r="FP21" i="25"/>
  <c r="FQ21" i="25"/>
  <c r="FP22" i="25"/>
  <c r="FQ22" i="25"/>
  <c r="FP23" i="25"/>
  <c r="FQ23" i="25"/>
  <c r="FP24" i="25"/>
  <c r="FQ24" i="25"/>
  <c r="FP25" i="25"/>
  <c r="FQ25" i="25"/>
  <c r="FP26" i="25"/>
  <c r="FQ26" i="25"/>
  <c r="FP27" i="25"/>
  <c r="FQ27" i="25"/>
  <c r="FP28" i="25"/>
  <c r="FQ28" i="25"/>
  <c r="FP29" i="25"/>
  <c r="FQ29" i="25"/>
  <c r="FP30" i="25"/>
  <c r="FQ30" i="25"/>
  <c r="FP31" i="25"/>
  <c r="FQ31" i="25"/>
  <c r="FP32" i="25"/>
  <c r="FQ32" i="25"/>
  <c r="FP33" i="25"/>
  <c r="FQ33" i="25"/>
  <c r="FP34" i="25"/>
  <c r="FQ34" i="25"/>
  <c r="FP35" i="25"/>
  <c r="FQ35" i="25"/>
  <c r="FP36" i="25"/>
  <c r="FQ36" i="25"/>
  <c r="FP37" i="25"/>
  <c r="FQ37" i="25"/>
  <c r="FP38" i="25"/>
  <c r="FQ38" i="25"/>
  <c r="FP39" i="25"/>
  <c r="FQ39" i="25"/>
  <c r="FP40" i="25"/>
  <c r="FQ40" i="25"/>
  <c r="FP41" i="25"/>
  <c r="FQ41" i="25"/>
  <c r="FP42" i="25"/>
  <c r="FQ42" i="25"/>
  <c r="FP43" i="25"/>
  <c r="FQ43" i="25"/>
  <c r="FP44" i="25"/>
  <c r="FQ44" i="25"/>
  <c r="FP45" i="25"/>
  <c r="FQ45" i="25"/>
  <c r="FP46" i="25"/>
  <c r="FQ46" i="25"/>
  <c r="FP47" i="25"/>
  <c r="FQ47" i="25"/>
  <c r="FP48" i="25"/>
  <c r="FQ48" i="25"/>
  <c r="FP49" i="25"/>
  <c r="FQ49" i="25"/>
  <c r="FP50" i="25"/>
  <c r="FQ50" i="25"/>
  <c r="FP51" i="25"/>
  <c r="FQ51" i="25"/>
  <c r="FP52" i="25"/>
  <c r="FQ52" i="25"/>
  <c r="FP53" i="25"/>
  <c r="FQ53" i="25"/>
  <c r="FP54" i="25"/>
  <c r="FQ54" i="25"/>
  <c r="FP55" i="25"/>
  <c r="FQ55" i="25"/>
  <c r="FP56" i="25"/>
  <c r="FQ56" i="25"/>
  <c r="FP57" i="25"/>
  <c r="FQ57" i="25"/>
  <c r="FP58" i="25"/>
  <c r="FQ58" i="25"/>
  <c r="FP59" i="25"/>
  <c r="FQ59" i="25"/>
  <c r="FP60" i="25"/>
  <c r="FQ60" i="25"/>
  <c r="FP61" i="25"/>
  <c r="FQ61" i="25"/>
  <c r="FP62" i="25"/>
  <c r="FQ62" i="25"/>
  <c r="FQ63" i="25"/>
  <c r="FQ64" i="25"/>
  <c r="BK65" i="25"/>
  <c r="EO65" i="25"/>
  <c r="FP65" i="25"/>
  <c r="FQ65" i="25"/>
  <c r="FQ66" i="25"/>
  <c r="FQ67" i="25"/>
  <c r="FQ68" i="25"/>
  <c r="FQ69" i="25"/>
  <c r="FQ70" i="25"/>
  <c r="FQ71" i="25"/>
  <c r="FQ72" i="25"/>
  <c r="BK73" i="25"/>
  <c r="EO73" i="25"/>
  <c r="FP73" i="25"/>
  <c r="FQ73" i="25"/>
  <c r="FQ74" i="25"/>
  <c r="FQ75" i="25"/>
  <c r="FQ76" i="25"/>
  <c r="FQ77" i="25"/>
  <c r="FQ78" i="25"/>
  <c r="FQ79" i="25"/>
  <c r="FQ80" i="25"/>
  <c r="BK81" i="25"/>
  <c r="EO81" i="25"/>
  <c r="FP81" i="25"/>
  <c r="FQ81" i="25"/>
  <c r="FQ82" i="25"/>
  <c r="FQ83" i="25"/>
  <c r="FQ84" i="25"/>
  <c r="FQ85" i="25"/>
  <c r="FQ86" i="25"/>
  <c r="FQ87" i="25"/>
  <c r="FQ88" i="25"/>
  <c r="BK89" i="25"/>
  <c r="EO89" i="25"/>
  <c r="FP89" i="25"/>
  <c r="FQ89" i="25"/>
  <c r="FQ90" i="25"/>
  <c r="FQ91" i="25"/>
  <c r="FQ92" i="25"/>
  <c r="FQ93" i="25"/>
  <c r="FQ94" i="25"/>
  <c r="FQ95" i="25"/>
  <c r="FQ96" i="25"/>
  <c r="BK97" i="25"/>
  <c r="EO97" i="25"/>
  <c r="FP97" i="25"/>
  <c r="FQ97" i="25"/>
  <c r="FQ98" i="25"/>
  <c r="FQ99" i="25"/>
  <c r="FQ100" i="25"/>
  <c r="FQ101" i="25"/>
  <c r="FQ102" i="25"/>
  <c r="FQ103" i="25"/>
  <c r="FQ104" i="25"/>
  <c r="BK105" i="25"/>
  <c r="EO105" i="25"/>
  <c r="FP105" i="25"/>
  <c r="FQ105" i="25"/>
  <c r="FQ106" i="25"/>
  <c r="FQ107" i="25"/>
  <c r="FQ108" i="25"/>
  <c r="AK120" i="25"/>
  <c r="HU18" i="25"/>
  <c r="FR15" i="25"/>
  <c r="FR16" i="25"/>
  <c r="FR9" i="25"/>
  <c r="FR10" i="25"/>
  <c r="FR11" i="25"/>
  <c r="FR12" i="25"/>
  <c r="FR13" i="25"/>
  <c r="FR14" i="25"/>
  <c r="FR17" i="25"/>
  <c r="FR18" i="25"/>
  <c r="FR19" i="25"/>
  <c r="FR20" i="25"/>
  <c r="FR21" i="25"/>
  <c r="FR22" i="25"/>
  <c r="FR23" i="25"/>
  <c r="FR24" i="25"/>
  <c r="FR25" i="25"/>
  <c r="FR26" i="25"/>
  <c r="FR27" i="25"/>
  <c r="FR28" i="25"/>
  <c r="FR29" i="25"/>
  <c r="FR30" i="25"/>
  <c r="FR31" i="25"/>
  <c r="FR32" i="25"/>
  <c r="FR33" i="25"/>
  <c r="FR34" i="25"/>
  <c r="FR35" i="25"/>
  <c r="FR36" i="25"/>
  <c r="FR37" i="25"/>
  <c r="FR38" i="25"/>
  <c r="FR39" i="25"/>
  <c r="FR40" i="25"/>
  <c r="FR41" i="25"/>
  <c r="FR42" i="25"/>
  <c r="FR43" i="25"/>
  <c r="FR44" i="25"/>
  <c r="FR45" i="25"/>
  <c r="FR46" i="25"/>
  <c r="FR47" i="25"/>
  <c r="FR48" i="25"/>
  <c r="FR49" i="25"/>
  <c r="FR50" i="25"/>
  <c r="FR51" i="25"/>
  <c r="FR52" i="25"/>
  <c r="FR53" i="25"/>
  <c r="FR54" i="25"/>
  <c r="FR55" i="25"/>
  <c r="FR56" i="25"/>
  <c r="FR57" i="25"/>
  <c r="FR58" i="25"/>
  <c r="FR59" i="25"/>
  <c r="FR60" i="25"/>
  <c r="FR61" i="25"/>
  <c r="FR62" i="25"/>
  <c r="FR63" i="25"/>
  <c r="FR64" i="25"/>
  <c r="FR65" i="25"/>
  <c r="BK66" i="25"/>
  <c r="EO66" i="25"/>
  <c r="FP66" i="25"/>
  <c r="FR66" i="25"/>
  <c r="FR67" i="25"/>
  <c r="FR68" i="25"/>
  <c r="FR69" i="25"/>
  <c r="FR70" i="25"/>
  <c r="FR71" i="25"/>
  <c r="FR72" i="25"/>
  <c r="FR73" i="25"/>
  <c r="BK74" i="25"/>
  <c r="EO74" i="25"/>
  <c r="FP74" i="25"/>
  <c r="FR74" i="25"/>
  <c r="FR75" i="25"/>
  <c r="FR76" i="25"/>
  <c r="FR77" i="25"/>
  <c r="FR78" i="25"/>
  <c r="FR79" i="25"/>
  <c r="FR80" i="25"/>
  <c r="FR81" i="25"/>
  <c r="BK82" i="25"/>
  <c r="EO82" i="25"/>
  <c r="FP82" i="25"/>
  <c r="FR82" i="25"/>
  <c r="FR83" i="25"/>
  <c r="FR84" i="25"/>
  <c r="FR85" i="25"/>
  <c r="FR86" i="25"/>
  <c r="FR87" i="25"/>
  <c r="FR88" i="25"/>
  <c r="FR89" i="25"/>
  <c r="BK90" i="25"/>
  <c r="EO90" i="25"/>
  <c r="FP90" i="25"/>
  <c r="FR90" i="25"/>
  <c r="FR91" i="25"/>
  <c r="FR92" i="25"/>
  <c r="FR93" i="25"/>
  <c r="FR94" i="25"/>
  <c r="FR95" i="25"/>
  <c r="FR96" i="25"/>
  <c r="FR97" i="25"/>
  <c r="BK98" i="25"/>
  <c r="EO98" i="25"/>
  <c r="FP98" i="25"/>
  <c r="FR98" i="25"/>
  <c r="FR99" i="25"/>
  <c r="FR100" i="25"/>
  <c r="FR101" i="25"/>
  <c r="FR102" i="25"/>
  <c r="FR103" i="25"/>
  <c r="FR104" i="25"/>
  <c r="FR105" i="25"/>
  <c r="BK106" i="25"/>
  <c r="EO106" i="25"/>
  <c r="FP106" i="25"/>
  <c r="FR106" i="25"/>
  <c r="FR107" i="25"/>
  <c r="FR108" i="25"/>
  <c r="AM120" i="25"/>
  <c r="HV18" i="25"/>
  <c r="FS15" i="25"/>
  <c r="FS16" i="25"/>
  <c r="FS9" i="25"/>
  <c r="FS10" i="25"/>
  <c r="FS11" i="25"/>
  <c r="FS12" i="25"/>
  <c r="FS13" i="25"/>
  <c r="FS14" i="25"/>
  <c r="FS17" i="25"/>
  <c r="FS18" i="25"/>
  <c r="FS19" i="25"/>
  <c r="FS20" i="25"/>
  <c r="FS21" i="25"/>
  <c r="FS22" i="25"/>
  <c r="FS23" i="25"/>
  <c r="FS24" i="25"/>
  <c r="FS25" i="25"/>
  <c r="FS26" i="25"/>
  <c r="FS27" i="25"/>
  <c r="FS28" i="25"/>
  <c r="FS29" i="25"/>
  <c r="FS30" i="25"/>
  <c r="FS31" i="25"/>
  <c r="FS32" i="25"/>
  <c r="FS33" i="25"/>
  <c r="FS34" i="25"/>
  <c r="FS35" i="25"/>
  <c r="FS36" i="25"/>
  <c r="FS37" i="25"/>
  <c r="FS38" i="25"/>
  <c r="FS39" i="25"/>
  <c r="FS40" i="25"/>
  <c r="FS41" i="25"/>
  <c r="FS42" i="25"/>
  <c r="FS43" i="25"/>
  <c r="FS44" i="25"/>
  <c r="FS45" i="25"/>
  <c r="FS46" i="25"/>
  <c r="FS47" i="25"/>
  <c r="FS48" i="25"/>
  <c r="FS49" i="25"/>
  <c r="FS50" i="25"/>
  <c r="FS51" i="25"/>
  <c r="FS52" i="25"/>
  <c r="FS53" i="25"/>
  <c r="FS54" i="25"/>
  <c r="FS55" i="25"/>
  <c r="FS56" i="25"/>
  <c r="FS57" i="25"/>
  <c r="FS58" i="25"/>
  <c r="FS59" i="25"/>
  <c r="FS60" i="25"/>
  <c r="FS61" i="25"/>
  <c r="FS62" i="25"/>
  <c r="FS63" i="25"/>
  <c r="FS64" i="25"/>
  <c r="FS65" i="25"/>
  <c r="FS66" i="25"/>
  <c r="BK67" i="25"/>
  <c r="EO67" i="25"/>
  <c r="FP67" i="25"/>
  <c r="FS67" i="25"/>
  <c r="FS68" i="25"/>
  <c r="FS69" i="25"/>
  <c r="FS70" i="25"/>
  <c r="FS71" i="25"/>
  <c r="FS72" i="25"/>
  <c r="FS73" i="25"/>
  <c r="FS74" i="25"/>
  <c r="BK75" i="25"/>
  <c r="EO75" i="25"/>
  <c r="FP75" i="25"/>
  <c r="FS75" i="25"/>
  <c r="FS76" i="25"/>
  <c r="FS77" i="25"/>
  <c r="FS78" i="25"/>
  <c r="FS79" i="25"/>
  <c r="FS80" i="25"/>
  <c r="FS81" i="25"/>
  <c r="FS82" i="25"/>
  <c r="BK83" i="25"/>
  <c r="EO83" i="25"/>
  <c r="FP83" i="25"/>
  <c r="FS83" i="25"/>
  <c r="FS84" i="25"/>
  <c r="FS85" i="25"/>
  <c r="FS86" i="25"/>
  <c r="FS87" i="25"/>
  <c r="FS88" i="25"/>
  <c r="FS89" i="25"/>
  <c r="FS90" i="25"/>
  <c r="BK91" i="25"/>
  <c r="EO91" i="25"/>
  <c r="FP91" i="25"/>
  <c r="FS91" i="25"/>
  <c r="FS92" i="25"/>
  <c r="FS93" i="25"/>
  <c r="FS94" i="25"/>
  <c r="FS95" i="25"/>
  <c r="FS96" i="25"/>
  <c r="FS97" i="25"/>
  <c r="FS98" i="25"/>
  <c r="BK99" i="25"/>
  <c r="EO99" i="25"/>
  <c r="FP99" i="25"/>
  <c r="FS99" i="25"/>
  <c r="FS100" i="25"/>
  <c r="FS101" i="25"/>
  <c r="FS102" i="25"/>
  <c r="FS103" i="25"/>
  <c r="FS104" i="25"/>
  <c r="FS105" i="25"/>
  <c r="FS106" i="25"/>
  <c r="BK107" i="25"/>
  <c r="EO107" i="25"/>
  <c r="FP107" i="25"/>
  <c r="FS107" i="25"/>
  <c r="FS108" i="25"/>
  <c r="AO120" i="25"/>
  <c r="HW18" i="25"/>
  <c r="FT15" i="25"/>
  <c r="FT16" i="25"/>
  <c r="FT9" i="25"/>
  <c r="FT10" i="25"/>
  <c r="FT11" i="25"/>
  <c r="FT12" i="25"/>
  <c r="FT13" i="25"/>
  <c r="FT14" i="25"/>
  <c r="FT17" i="25"/>
  <c r="FT18" i="25"/>
  <c r="FT19" i="25"/>
  <c r="FT20" i="25"/>
  <c r="FT21" i="25"/>
  <c r="FT22" i="25"/>
  <c r="FT23" i="25"/>
  <c r="FT24" i="25"/>
  <c r="FT25" i="25"/>
  <c r="FT26" i="25"/>
  <c r="FT27" i="25"/>
  <c r="FT28" i="25"/>
  <c r="FT29" i="25"/>
  <c r="FT30" i="25"/>
  <c r="FT31" i="25"/>
  <c r="FT32" i="25"/>
  <c r="FT33" i="25"/>
  <c r="FT34" i="25"/>
  <c r="FT35" i="25"/>
  <c r="FT36" i="25"/>
  <c r="FT37" i="25"/>
  <c r="FT38" i="25"/>
  <c r="FT39" i="25"/>
  <c r="FT40" i="25"/>
  <c r="FT41" i="25"/>
  <c r="FT42" i="25"/>
  <c r="FT43" i="25"/>
  <c r="FT44" i="25"/>
  <c r="FT45" i="25"/>
  <c r="FT46" i="25"/>
  <c r="FT47" i="25"/>
  <c r="FT48" i="25"/>
  <c r="FT49" i="25"/>
  <c r="FT50" i="25"/>
  <c r="FT51" i="25"/>
  <c r="FT52" i="25"/>
  <c r="FT53" i="25"/>
  <c r="FT54" i="25"/>
  <c r="FT55" i="25"/>
  <c r="FT56" i="25"/>
  <c r="FT57" i="25"/>
  <c r="FT58" i="25"/>
  <c r="FT59" i="25"/>
  <c r="FT60" i="25"/>
  <c r="FT61" i="25"/>
  <c r="FT62" i="25"/>
  <c r="FT63" i="25"/>
  <c r="FT64" i="25"/>
  <c r="FT65" i="25"/>
  <c r="FT66" i="25"/>
  <c r="FT67" i="25"/>
  <c r="BK68" i="25"/>
  <c r="EO68" i="25"/>
  <c r="FP68" i="25"/>
  <c r="FT68" i="25"/>
  <c r="FT69" i="25"/>
  <c r="FT70" i="25"/>
  <c r="FT71" i="25"/>
  <c r="FT72" i="25"/>
  <c r="FT73" i="25"/>
  <c r="FT74" i="25"/>
  <c r="FT75" i="25"/>
  <c r="BK76" i="25"/>
  <c r="EO76" i="25"/>
  <c r="FP76" i="25"/>
  <c r="FT76" i="25"/>
  <c r="FT77" i="25"/>
  <c r="FT78" i="25"/>
  <c r="FT79" i="25"/>
  <c r="FT80" i="25"/>
  <c r="FT81" i="25"/>
  <c r="FT82" i="25"/>
  <c r="FT83" i="25"/>
  <c r="BK84" i="25"/>
  <c r="EO84" i="25"/>
  <c r="FP84" i="25"/>
  <c r="FT84" i="25"/>
  <c r="FT85" i="25"/>
  <c r="FT86" i="25"/>
  <c r="FT87" i="25"/>
  <c r="FT88" i="25"/>
  <c r="FT89" i="25"/>
  <c r="FT90" i="25"/>
  <c r="FT91" i="25"/>
  <c r="BK92" i="25"/>
  <c r="EO92" i="25"/>
  <c r="FP92" i="25"/>
  <c r="FT92" i="25"/>
  <c r="FT93" i="25"/>
  <c r="FT94" i="25"/>
  <c r="FT95" i="25"/>
  <c r="FT96" i="25"/>
  <c r="FT97" i="25"/>
  <c r="FT98" i="25"/>
  <c r="FT99" i="25"/>
  <c r="BK100" i="25"/>
  <c r="EO100" i="25"/>
  <c r="FP100" i="25"/>
  <c r="FT100" i="25"/>
  <c r="FT101" i="25"/>
  <c r="FT102" i="25"/>
  <c r="FT103" i="25"/>
  <c r="FT104" i="25"/>
  <c r="FT105" i="25"/>
  <c r="FT106" i="25"/>
  <c r="FT107" i="25"/>
  <c r="BK108" i="25"/>
  <c r="EO108" i="25"/>
  <c r="FP108" i="25"/>
  <c r="FT108" i="25"/>
  <c r="AQ120" i="25"/>
  <c r="HX18" i="25"/>
  <c r="FU15" i="25"/>
  <c r="FU16" i="25"/>
  <c r="FU9" i="25"/>
  <c r="FU10" i="25"/>
  <c r="FU11" i="25"/>
  <c r="FU12" i="25"/>
  <c r="FU13" i="25"/>
  <c r="FU14" i="25"/>
  <c r="FU17" i="25"/>
  <c r="FU18" i="25"/>
  <c r="FU19" i="25"/>
  <c r="FU20" i="25"/>
  <c r="FU21" i="25"/>
  <c r="FU22" i="25"/>
  <c r="FU23" i="25"/>
  <c r="FU24" i="25"/>
  <c r="FU25" i="25"/>
  <c r="FU26" i="25"/>
  <c r="FU27" i="25"/>
  <c r="FU28" i="25"/>
  <c r="FU29" i="25"/>
  <c r="FU30" i="25"/>
  <c r="FU31" i="25"/>
  <c r="FU32" i="25"/>
  <c r="FU33" i="25"/>
  <c r="FU34" i="25"/>
  <c r="FU35" i="25"/>
  <c r="FU36" i="25"/>
  <c r="FU37" i="25"/>
  <c r="FU38" i="25"/>
  <c r="FU39" i="25"/>
  <c r="FU40" i="25"/>
  <c r="FU41" i="25"/>
  <c r="FU42" i="25"/>
  <c r="FU43" i="25"/>
  <c r="FU44" i="25"/>
  <c r="FU45" i="25"/>
  <c r="FU46" i="25"/>
  <c r="FU47" i="25"/>
  <c r="FU48" i="25"/>
  <c r="FU49" i="25"/>
  <c r="FU50" i="25"/>
  <c r="FU51" i="25"/>
  <c r="FU52" i="25"/>
  <c r="FU53" i="25"/>
  <c r="FU54" i="25"/>
  <c r="FU55" i="25"/>
  <c r="FU56" i="25"/>
  <c r="FU57" i="25"/>
  <c r="FU58" i="25"/>
  <c r="FU59" i="25"/>
  <c r="FU60" i="25"/>
  <c r="FU61" i="25"/>
  <c r="FU62" i="25"/>
  <c r="FU63" i="25"/>
  <c r="FU64" i="25"/>
  <c r="FU65" i="25"/>
  <c r="FU66" i="25"/>
  <c r="FU67" i="25"/>
  <c r="FU68" i="25"/>
  <c r="BK69" i="25"/>
  <c r="EO69" i="25"/>
  <c r="FP69" i="25"/>
  <c r="FU69" i="25"/>
  <c r="FU70" i="25"/>
  <c r="FU71" i="25"/>
  <c r="FU72" i="25"/>
  <c r="FU73" i="25"/>
  <c r="FU74" i="25"/>
  <c r="FU75" i="25"/>
  <c r="FU76" i="25"/>
  <c r="BK77" i="25"/>
  <c r="EO77" i="25"/>
  <c r="FP77" i="25"/>
  <c r="FU77" i="25"/>
  <c r="FU78" i="25"/>
  <c r="FU79" i="25"/>
  <c r="FU80" i="25"/>
  <c r="FU81" i="25"/>
  <c r="FU82" i="25"/>
  <c r="FU83" i="25"/>
  <c r="FU84" i="25"/>
  <c r="BK85" i="25"/>
  <c r="EO85" i="25"/>
  <c r="FP85" i="25"/>
  <c r="FU85" i="25"/>
  <c r="FU86" i="25"/>
  <c r="FU87" i="25"/>
  <c r="FU88" i="25"/>
  <c r="FU89" i="25"/>
  <c r="FU90" i="25"/>
  <c r="FU91" i="25"/>
  <c r="FU92" i="25"/>
  <c r="BK93" i="25"/>
  <c r="EO93" i="25"/>
  <c r="FP93" i="25"/>
  <c r="FU93" i="25"/>
  <c r="FU94" i="25"/>
  <c r="FU95" i="25"/>
  <c r="FU96" i="25"/>
  <c r="FU97" i="25"/>
  <c r="FU98" i="25"/>
  <c r="FU99" i="25"/>
  <c r="FU100" i="25"/>
  <c r="BK101" i="25"/>
  <c r="EO101" i="25"/>
  <c r="FP101" i="25"/>
  <c r="FU101" i="25"/>
  <c r="FU102" i="25"/>
  <c r="FU103" i="25"/>
  <c r="FU104" i="25"/>
  <c r="FU105" i="25"/>
  <c r="FU106" i="25"/>
  <c r="FU107" i="25"/>
  <c r="FU108" i="25"/>
  <c r="AS120" i="25"/>
  <c r="HY18" i="25"/>
  <c r="FV15" i="25"/>
  <c r="FV16" i="25"/>
  <c r="FV9" i="25"/>
  <c r="FV10" i="25"/>
  <c r="FV11" i="25"/>
  <c r="FV12" i="25"/>
  <c r="FV13" i="25"/>
  <c r="FV14" i="25"/>
  <c r="FV17" i="25"/>
  <c r="FV18" i="25"/>
  <c r="FV19" i="25"/>
  <c r="FV20" i="25"/>
  <c r="FV21" i="25"/>
  <c r="FV22" i="25"/>
  <c r="FV23" i="25"/>
  <c r="FV24" i="25"/>
  <c r="FV25" i="25"/>
  <c r="FV26" i="25"/>
  <c r="FV27" i="25"/>
  <c r="FV28" i="25"/>
  <c r="FV29" i="25"/>
  <c r="FV30" i="25"/>
  <c r="FV31" i="25"/>
  <c r="FV32" i="25"/>
  <c r="FV33" i="25"/>
  <c r="FV34" i="25"/>
  <c r="FV35" i="25"/>
  <c r="FV36" i="25"/>
  <c r="FV37" i="25"/>
  <c r="FV38" i="25"/>
  <c r="FV39" i="25"/>
  <c r="FV40" i="25"/>
  <c r="FV41" i="25"/>
  <c r="FV42" i="25"/>
  <c r="FV43" i="25"/>
  <c r="FV44" i="25"/>
  <c r="FV45" i="25"/>
  <c r="FV46" i="25"/>
  <c r="FV47" i="25"/>
  <c r="FV48" i="25"/>
  <c r="FV49" i="25"/>
  <c r="FV50" i="25"/>
  <c r="FV51" i="25"/>
  <c r="FV52" i="25"/>
  <c r="FV53" i="25"/>
  <c r="FV54" i="25"/>
  <c r="FV55" i="25"/>
  <c r="FV56" i="25"/>
  <c r="FV57" i="25"/>
  <c r="FV58" i="25"/>
  <c r="FV59" i="25"/>
  <c r="FV60" i="25"/>
  <c r="FV61" i="25"/>
  <c r="FV62" i="25"/>
  <c r="FV63" i="25"/>
  <c r="FV64" i="25"/>
  <c r="FV65" i="25"/>
  <c r="FV66" i="25"/>
  <c r="FV67" i="25"/>
  <c r="FV68" i="25"/>
  <c r="FV69" i="25"/>
  <c r="BK70" i="25"/>
  <c r="EO70" i="25"/>
  <c r="FP70" i="25"/>
  <c r="FV70" i="25"/>
  <c r="FV71" i="25"/>
  <c r="FV72" i="25"/>
  <c r="FV73" i="25"/>
  <c r="FV74" i="25"/>
  <c r="FV75" i="25"/>
  <c r="FV76" i="25"/>
  <c r="FV77" i="25"/>
  <c r="BK78" i="25"/>
  <c r="EO78" i="25"/>
  <c r="FP78" i="25"/>
  <c r="FV78" i="25"/>
  <c r="FV79" i="25"/>
  <c r="FV80" i="25"/>
  <c r="FV81" i="25"/>
  <c r="FV82" i="25"/>
  <c r="FV83" i="25"/>
  <c r="FV84" i="25"/>
  <c r="FV85" i="25"/>
  <c r="BK86" i="25"/>
  <c r="EO86" i="25"/>
  <c r="FP86" i="25"/>
  <c r="FV86" i="25"/>
  <c r="FV87" i="25"/>
  <c r="FV88" i="25"/>
  <c r="FV89" i="25"/>
  <c r="FV90" i="25"/>
  <c r="FV91" i="25"/>
  <c r="FV92" i="25"/>
  <c r="FV93" i="25"/>
  <c r="BK94" i="25"/>
  <c r="EO94" i="25"/>
  <c r="FP94" i="25"/>
  <c r="FV94" i="25"/>
  <c r="FV95" i="25"/>
  <c r="FV96" i="25"/>
  <c r="FV97" i="25"/>
  <c r="FV98" i="25"/>
  <c r="FV99" i="25"/>
  <c r="FV100" i="25"/>
  <c r="FV101" i="25"/>
  <c r="BK102" i="25"/>
  <c r="EO102" i="25"/>
  <c r="FP102" i="25"/>
  <c r="FV102" i="25"/>
  <c r="FV103" i="25"/>
  <c r="FV104" i="25"/>
  <c r="FV105" i="25"/>
  <c r="FV106" i="25"/>
  <c r="FV107" i="25"/>
  <c r="FV108" i="25"/>
  <c r="AU120" i="25"/>
  <c r="HZ18" i="25"/>
  <c r="FW15" i="25"/>
  <c r="FW16" i="25"/>
  <c r="FW9" i="25"/>
  <c r="FW10" i="25"/>
  <c r="FW11" i="25"/>
  <c r="FW12" i="25"/>
  <c r="FW13" i="25"/>
  <c r="FW14" i="25"/>
  <c r="FW17" i="25"/>
  <c r="FW18" i="25"/>
  <c r="FW19" i="25"/>
  <c r="FW20" i="25"/>
  <c r="FW21" i="25"/>
  <c r="FW22" i="25"/>
  <c r="FW23" i="25"/>
  <c r="FW24" i="25"/>
  <c r="FW25" i="25"/>
  <c r="FW26" i="25"/>
  <c r="FW27" i="25"/>
  <c r="FW28" i="25"/>
  <c r="FW29" i="25"/>
  <c r="FW30" i="25"/>
  <c r="FW31" i="25"/>
  <c r="FW32" i="25"/>
  <c r="FW33" i="25"/>
  <c r="FW34" i="25"/>
  <c r="FW35" i="25"/>
  <c r="FW36" i="25"/>
  <c r="FW37" i="25"/>
  <c r="FW38" i="25"/>
  <c r="FW39" i="25"/>
  <c r="FW40" i="25"/>
  <c r="FW41" i="25"/>
  <c r="FW42" i="25"/>
  <c r="FW43" i="25"/>
  <c r="FW44" i="25"/>
  <c r="FW45" i="25"/>
  <c r="FW46" i="25"/>
  <c r="FW47" i="25"/>
  <c r="FW48" i="25"/>
  <c r="FW49" i="25"/>
  <c r="FW50" i="25"/>
  <c r="FW51" i="25"/>
  <c r="FW52" i="25"/>
  <c r="FW53" i="25"/>
  <c r="FW54" i="25"/>
  <c r="FW55" i="25"/>
  <c r="FW56" i="25"/>
  <c r="FW57" i="25"/>
  <c r="FW58" i="25"/>
  <c r="FW59" i="25"/>
  <c r="FW60" i="25"/>
  <c r="FW61" i="25"/>
  <c r="FW62" i="25"/>
  <c r="BK63" i="25"/>
  <c r="EO63" i="25"/>
  <c r="FP63" i="25"/>
  <c r="FW63" i="25"/>
  <c r="FW64" i="25"/>
  <c r="FW65" i="25"/>
  <c r="FW66" i="25"/>
  <c r="FW67" i="25"/>
  <c r="FW68" i="25"/>
  <c r="FW69" i="25"/>
  <c r="FW70" i="25"/>
  <c r="BK71" i="25"/>
  <c r="EO71" i="25"/>
  <c r="FP71" i="25"/>
  <c r="FW71" i="25"/>
  <c r="FW72" i="25"/>
  <c r="FW73" i="25"/>
  <c r="FW74" i="25"/>
  <c r="FW75" i="25"/>
  <c r="FW76" i="25"/>
  <c r="FW77" i="25"/>
  <c r="FW78" i="25"/>
  <c r="BK79" i="25"/>
  <c r="EO79" i="25"/>
  <c r="FP79" i="25"/>
  <c r="FW79" i="25"/>
  <c r="FW80" i="25"/>
  <c r="FW81" i="25"/>
  <c r="FW82" i="25"/>
  <c r="FW83" i="25"/>
  <c r="FW84" i="25"/>
  <c r="FW85" i="25"/>
  <c r="FW86" i="25"/>
  <c r="BK87" i="25"/>
  <c r="EO87" i="25"/>
  <c r="FP87" i="25"/>
  <c r="FW87" i="25"/>
  <c r="FW88" i="25"/>
  <c r="FW89" i="25"/>
  <c r="FW90" i="25"/>
  <c r="FW91" i="25"/>
  <c r="FW92" i="25"/>
  <c r="FW93" i="25"/>
  <c r="FW94" i="25"/>
  <c r="BK95" i="25"/>
  <c r="EO95" i="25"/>
  <c r="FP95" i="25"/>
  <c r="FW95" i="25"/>
  <c r="FW96" i="25"/>
  <c r="FW97" i="25"/>
  <c r="FW98" i="25"/>
  <c r="FW99" i="25"/>
  <c r="FW100" i="25"/>
  <c r="FW101" i="25"/>
  <c r="FW102" i="25"/>
  <c r="BK103" i="25"/>
  <c r="EO103" i="25"/>
  <c r="FP103" i="25"/>
  <c r="FW103" i="25"/>
  <c r="FW104" i="25"/>
  <c r="FW105" i="25"/>
  <c r="FW106" i="25"/>
  <c r="FW107" i="25"/>
  <c r="FW108" i="25"/>
  <c r="AW120" i="25"/>
  <c r="IA18" i="25"/>
  <c r="FX15" i="25"/>
  <c r="FX16" i="25"/>
  <c r="FX9" i="25"/>
  <c r="FX10" i="25"/>
  <c r="FX11" i="25"/>
  <c r="FX12" i="25"/>
  <c r="FX13" i="25"/>
  <c r="FX14" i="25"/>
  <c r="FX17" i="25"/>
  <c r="FX18" i="25"/>
  <c r="FX19" i="25"/>
  <c r="FX20" i="25"/>
  <c r="FX21" i="25"/>
  <c r="FX22" i="25"/>
  <c r="FX23" i="25"/>
  <c r="FX24" i="25"/>
  <c r="FX25" i="25"/>
  <c r="FX26" i="25"/>
  <c r="FX27" i="25"/>
  <c r="FX28" i="25"/>
  <c r="FX29" i="25"/>
  <c r="FX30" i="25"/>
  <c r="FX31" i="25"/>
  <c r="FX32" i="25"/>
  <c r="FX33" i="25"/>
  <c r="FX34" i="25"/>
  <c r="FX35" i="25"/>
  <c r="FX36" i="25"/>
  <c r="FX37" i="25"/>
  <c r="FX38" i="25"/>
  <c r="FX39" i="25"/>
  <c r="FX40" i="25"/>
  <c r="FX41" i="25"/>
  <c r="FX42" i="25"/>
  <c r="FX43" i="25"/>
  <c r="FX44" i="25"/>
  <c r="FX45" i="25"/>
  <c r="FX46" i="25"/>
  <c r="FX47" i="25"/>
  <c r="FX48" i="25"/>
  <c r="FX49" i="25"/>
  <c r="FX50" i="25"/>
  <c r="FX51" i="25"/>
  <c r="FX52" i="25"/>
  <c r="FX53" i="25"/>
  <c r="FX54" i="25"/>
  <c r="FX55" i="25"/>
  <c r="FX56" i="25"/>
  <c r="FX57" i="25"/>
  <c r="FX58" i="25"/>
  <c r="FX59" i="25"/>
  <c r="FX60" i="25"/>
  <c r="FX61" i="25"/>
  <c r="FX62" i="25"/>
  <c r="FX63" i="25"/>
  <c r="BK64" i="25"/>
  <c r="EO64" i="25"/>
  <c r="FP64" i="25"/>
  <c r="FX64" i="25"/>
  <c r="FX65" i="25"/>
  <c r="FX66" i="25"/>
  <c r="FX67" i="25"/>
  <c r="FX68" i="25"/>
  <c r="FX69" i="25"/>
  <c r="FX70" i="25"/>
  <c r="FX71" i="25"/>
  <c r="BK72" i="25"/>
  <c r="EO72" i="25"/>
  <c r="FP72" i="25"/>
  <c r="FX72" i="25"/>
  <c r="FX73" i="25"/>
  <c r="FX74" i="25"/>
  <c r="FX75" i="25"/>
  <c r="FX76" i="25"/>
  <c r="FX77" i="25"/>
  <c r="FX78" i="25"/>
  <c r="FX79" i="25"/>
  <c r="BK80" i="25"/>
  <c r="EO80" i="25"/>
  <c r="FP80" i="25"/>
  <c r="FX80" i="25"/>
  <c r="FX81" i="25"/>
  <c r="FX82" i="25"/>
  <c r="FX83" i="25"/>
  <c r="FX84" i="25"/>
  <c r="FX85" i="25"/>
  <c r="FX86" i="25"/>
  <c r="FX87" i="25"/>
  <c r="BK88" i="25"/>
  <c r="EO88" i="25"/>
  <c r="FP88" i="25"/>
  <c r="FX88" i="25"/>
  <c r="FX89" i="25"/>
  <c r="FX90" i="25"/>
  <c r="FX91" i="25"/>
  <c r="FX92" i="25"/>
  <c r="FX93" i="25"/>
  <c r="FX94" i="25"/>
  <c r="FX95" i="25"/>
  <c r="BK96" i="25"/>
  <c r="EO96" i="25"/>
  <c r="FP96" i="25"/>
  <c r="FX96" i="25"/>
  <c r="FX97" i="25"/>
  <c r="FX98" i="25"/>
  <c r="FX99" i="25"/>
  <c r="FX100" i="25"/>
  <c r="FX101" i="25"/>
  <c r="FX102" i="25"/>
  <c r="FX103" i="25"/>
  <c r="BK104" i="25"/>
  <c r="EO104" i="25"/>
  <c r="FP104" i="25"/>
  <c r="FX104" i="25"/>
  <c r="FX105" i="25"/>
  <c r="FX106" i="25"/>
  <c r="FX107" i="25"/>
  <c r="FX108" i="25"/>
  <c r="AY120" i="25"/>
  <c r="IB18" i="25"/>
  <c r="GA15" i="25"/>
  <c r="GB15" i="25"/>
  <c r="GA16" i="25"/>
  <c r="GB16" i="25"/>
  <c r="GA9" i="25"/>
  <c r="GB9" i="25"/>
  <c r="GA10" i="25"/>
  <c r="GB10" i="25"/>
  <c r="GA11" i="25"/>
  <c r="GB11" i="25"/>
  <c r="GA12" i="25"/>
  <c r="GB12" i="25"/>
  <c r="GA13" i="25"/>
  <c r="GB13" i="25"/>
  <c r="GA14" i="25"/>
  <c r="GB14" i="25"/>
  <c r="GA17" i="25"/>
  <c r="GB17" i="25"/>
  <c r="GA18" i="25"/>
  <c r="GB18" i="25"/>
  <c r="GA19" i="25"/>
  <c r="GB19" i="25"/>
  <c r="GA20" i="25"/>
  <c r="GB20" i="25"/>
  <c r="GA21" i="25"/>
  <c r="GB21" i="25"/>
  <c r="GA22" i="25"/>
  <c r="GB22" i="25"/>
  <c r="GA23" i="25"/>
  <c r="GB23" i="25"/>
  <c r="GA24" i="25"/>
  <c r="GB24" i="25"/>
  <c r="GA25" i="25"/>
  <c r="GB25" i="25"/>
  <c r="GA26" i="25"/>
  <c r="GB26" i="25"/>
  <c r="GA27" i="25"/>
  <c r="GB27" i="25"/>
  <c r="GA28" i="25"/>
  <c r="GB28" i="25"/>
  <c r="GA29" i="25"/>
  <c r="GB29" i="25"/>
  <c r="GA30" i="25"/>
  <c r="GB30" i="25"/>
  <c r="GA31" i="25"/>
  <c r="GB31" i="25"/>
  <c r="GA32" i="25"/>
  <c r="GB32" i="25"/>
  <c r="GA33" i="25"/>
  <c r="GB33" i="25"/>
  <c r="GA34" i="25"/>
  <c r="GB34" i="25"/>
  <c r="GA35" i="25"/>
  <c r="GB35" i="25"/>
  <c r="GA36" i="25"/>
  <c r="GB36" i="25"/>
  <c r="GA37" i="25"/>
  <c r="GB37" i="25"/>
  <c r="GA38" i="25"/>
  <c r="GB38" i="25"/>
  <c r="GA39" i="25"/>
  <c r="GB39" i="25"/>
  <c r="GA40" i="25"/>
  <c r="GB40" i="25"/>
  <c r="GA41" i="25"/>
  <c r="GB41" i="25"/>
  <c r="GA42" i="25"/>
  <c r="GB42" i="25"/>
  <c r="GA43" i="25"/>
  <c r="GB43" i="25"/>
  <c r="GA44" i="25"/>
  <c r="GB44" i="25"/>
  <c r="GA45" i="25"/>
  <c r="GB45" i="25"/>
  <c r="GA46" i="25"/>
  <c r="GB46" i="25"/>
  <c r="GA47" i="25"/>
  <c r="GB47" i="25"/>
  <c r="GA48" i="25"/>
  <c r="GB48" i="25"/>
  <c r="GA49" i="25"/>
  <c r="GB49" i="25"/>
  <c r="GA50" i="25"/>
  <c r="GB50" i="25"/>
  <c r="GA51" i="25"/>
  <c r="GB51" i="25"/>
  <c r="GA52" i="25"/>
  <c r="GB52" i="25"/>
  <c r="GA53" i="25"/>
  <c r="GB53" i="25"/>
  <c r="GA54" i="25"/>
  <c r="GB54" i="25"/>
  <c r="GA55" i="25"/>
  <c r="GB55" i="25"/>
  <c r="GA56" i="25"/>
  <c r="GB56" i="25"/>
  <c r="GA57" i="25"/>
  <c r="GB57" i="25"/>
  <c r="GA58" i="25"/>
  <c r="GB58" i="25"/>
  <c r="GA59" i="25"/>
  <c r="GB59" i="25"/>
  <c r="GA60" i="25"/>
  <c r="GB60" i="25"/>
  <c r="GA61" i="25"/>
  <c r="GB61" i="25"/>
  <c r="GA62" i="25"/>
  <c r="GB62" i="25"/>
  <c r="GB63" i="25"/>
  <c r="GB64" i="25"/>
  <c r="CM65" i="25"/>
  <c r="EP65" i="25"/>
  <c r="GA65" i="25"/>
  <c r="GB65" i="25"/>
  <c r="GB66" i="25"/>
  <c r="GB67" i="25"/>
  <c r="GB68" i="25"/>
  <c r="GB69" i="25"/>
  <c r="GB70" i="25"/>
  <c r="GB71" i="25"/>
  <c r="CM72" i="25"/>
  <c r="EP72" i="25"/>
  <c r="GA72" i="25"/>
  <c r="GB72" i="25"/>
  <c r="GB73" i="25"/>
  <c r="GB74" i="25"/>
  <c r="GB75" i="25"/>
  <c r="GB76" i="25"/>
  <c r="GB77" i="25"/>
  <c r="GB78" i="25"/>
  <c r="CM79" i="25"/>
  <c r="EP79" i="25"/>
  <c r="GA79" i="25"/>
  <c r="GB79" i="25"/>
  <c r="GB80" i="25"/>
  <c r="GB81" i="25"/>
  <c r="GB82" i="25"/>
  <c r="GB83" i="25"/>
  <c r="GB84" i="25"/>
  <c r="GB85" i="25"/>
  <c r="CM86" i="25"/>
  <c r="EP86" i="25"/>
  <c r="GA86" i="25"/>
  <c r="GB86" i="25"/>
  <c r="GB87" i="25"/>
  <c r="GB88" i="25"/>
  <c r="GB89" i="25"/>
  <c r="GB90" i="25"/>
  <c r="GB91" i="25"/>
  <c r="GB92" i="25"/>
  <c r="CM93" i="25"/>
  <c r="EP93" i="25"/>
  <c r="GA93" i="25"/>
  <c r="GB93" i="25"/>
  <c r="GB94" i="25"/>
  <c r="GB95" i="25"/>
  <c r="GB96" i="25"/>
  <c r="GB97" i="25"/>
  <c r="GB98" i="25"/>
  <c r="GB99" i="25"/>
  <c r="CM100" i="25"/>
  <c r="EP100" i="25"/>
  <c r="GA100" i="25"/>
  <c r="GB100" i="25"/>
  <c r="GB101" i="25"/>
  <c r="GB102" i="25"/>
  <c r="GB103" i="25"/>
  <c r="GB104" i="25"/>
  <c r="GB105" i="25"/>
  <c r="GB106" i="25"/>
  <c r="CM107" i="25"/>
  <c r="EP107" i="25"/>
  <c r="GA107" i="25"/>
  <c r="GB107" i="25"/>
  <c r="GB108" i="25"/>
  <c r="BM120" i="25"/>
  <c r="IC18" i="25"/>
  <c r="GC15" i="25"/>
  <c r="GC16" i="25"/>
  <c r="GC9" i="25"/>
  <c r="GC10" i="25"/>
  <c r="GC11" i="25"/>
  <c r="GC12" i="25"/>
  <c r="GC13" i="25"/>
  <c r="GC14" i="25"/>
  <c r="GC17" i="25"/>
  <c r="GC18" i="25"/>
  <c r="GC19" i="25"/>
  <c r="GC20" i="25"/>
  <c r="GC21" i="25"/>
  <c r="GC22" i="25"/>
  <c r="GC23" i="25"/>
  <c r="GC24" i="25"/>
  <c r="GC25" i="25"/>
  <c r="GC26" i="25"/>
  <c r="GC27" i="25"/>
  <c r="GC28" i="25"/>
  <c r="GC29" i="25"/>
  <c r="GC30" i="25"/>
  <c r="GC31" i="25"/>
  <c r="GC32" i="25"/>
  <c r="GC33" i="25"/>
  <c r="GC34" i="25"/>
  <c r="GC35" i="25"/>
  <c r="GC36" i="25"/>
  <c r="GC37" i="25"/>
  <c r="GC38" i="25"/>
  <c r="GC39" i="25"/>
  <c r="GC40" i="25"/>
  <c r="GC41" i="25"/>
  <c r="GC42" i="25"/>
  <c r="GC43" i="25"/>
  <c r="GC44" i="25"/>
  <c r="GC45" i="25"/>
  <c r="GC46" i="25"/>
  <c r="GC47" i="25"/>
  <c r="GC48" i="25"/>
  <c r="GC49" i="25"/>
  <c r="GC50" i="25"/>
  <c r="GC51" i="25"/>
  <c r="GC52" i="25"/>
  <c r="GC53" i="25"/>
  <c r="GC54" i="25"/>
  <c r="GC55" i="25"/>
  <c r="GC56" i="25"/>
  <c r="GC57" i="25"/>
  <c r="GC58" i="25"/>
  <c r="GC59" i="25"/>
  <c r="GC60" i="25"/>
  <c r="GC61" i="25"/>
  <c r="GC62" i="25"/>
  <c r="GC63" i="25"/>
  <c r="GC64" i="25"/>
  <c r="GC65" i="25"/>
  <c r="CM66" i="25"/>
  <c r="EP66" i="25"/>
  <c r="GA66" i="25"/>
  <c r="GC66" i="25"/>
  <c r="GC67" i="25"/>
  <c r="GC68" i="25"/>
  <c r="GC69" i="25"/>
  <c r="GC70" i="25"/>
  <c r="GC71" i="25"/>
  <c r="GC72" i="25"/>
  <c r="CM73" i="25"/>
  <c r="EP73" i="25"/>
  <c r="GA73" i="25"/>
  <c r="GC73" i="25"/>
  <c r="GC74" i="25"/>
  <c r="GC75" i="25"/>
  <c r="GC76" i="25"/>
  <c r="GC77" i="25"/>
  <c r="GC78" i="25"/>
  <c r="GC79" i="25"/>
  <c r="CM80" i="25"/>
  <c r="EP80" i="25"/>
  <c r="GA80" i="25"/>
  <c r="GC80" i="25"/>
  <c r="GC81" i="25"/>
  <c r="GC82" i="25"/>
  <c r="GC83" i="25"/>
  <c r="GC84" i="25"/>
  <c r="GC85" i="25"/>
  <c r="GC86" i="25"/>
  <c r="CM87" i="25"/>
  <c r="EP87" i="25"/>
  <c r="GA87" i="25"/>
  <c r="GC87" i="25"/>
  <c r="GC88" i="25"/>
  <c r="GC89" i="25"/>
  <c r="GC90" i="25"/>
  <c r="GC91" i="25"/>
  <c r="GC92" i="25"/>
  <c r="GC93" i="25"/>
  <c r="CM94" i="25"/>
  <c r="EP94" i="25"/>
  <c r="GA94" i="25"/>
  <c r="GC94" i="25"/>
  <c r="GC95" i="25"/>
  <c r="GC96" i="25"/>
  <c r="GC97" i="25"/>
  <c r="GC98" i="25"/>
  <c r="GC99" i="25"/>
  <c r="GC100" i="25"/>
  <c r="CM101" i="25"/>
  <c r="EP101" i="25"/>
  <c r="GA101" i="25"/>
  <c r="GC101" i="25"/>
  <c r="GC102" i="25"/>
  <c r="GC103" i="25"/>
  <c r="GC104" i="25"/>
  <c r="GC105" i="25"/>
  <c r="GC106" i="25"/>
  <c r="GC107" i="25"/>
  <c r="CM108" i="25"/>
  <c r="EP108" i="25"/>
  <c r="GA108" i="25"/>
  <c r="GC108" i="25"/>
  <c r="BO120" i="25"/>
  <c r="ID18" i="25"/>
  <c r="GD15" i="25"/>
  <c r="GD16" i="25"/>
  <c r="GD9" i="25"/>
  <c r="GD10" i="25"/>
  <c r="GD11" i="25"/>
  <c r="GD12" i="25"/>
  <c r="GD13" i="25"/>
  <c r="GD14" i="25"/>
  <c r="GD17" i="25"/>
  <c r="GD18" i="25"/>
  <c r="GD19" i="25"/>
  <c r="GD20" i="25"/>
  <c r="GD21" i="25"/>
  <c r="GD22" i="25"/>
  <c r="GD23" i="25"/>
  <c r="GD24" i="25"/>
  <c r="GD25" i="25"/>
  <c r="GD26" i="25"/>
  <c r="GD27" i="25"/>
  <c r="GD28" i="25"/>
  <c r="GD29" i="25"/>
  <c r="GD30" i="25"/>
  <c r="GD31" i="25"/>
  <c r="GD32" i="25"/>
  <c r="GD33" i="25"/>
  <c r="GD34" i="25"/>
  <c r="GD35" i="25"/>
  <c r="GD36" i="25"/>
  <c r="GD37" i="25"/>
  <c r="GD38" i="25"/>
  <c r="GD39" i="25"/>
  <c r="GD40" i="25"/>
  <c r="GD41" i="25"/>
  <c r="GD42" i="25"/>
  <c r="GD43" i="25"/>
  <c r="GD44" i="25"/>
  <c r="GD45" i="25"/>
  <c r="GD46" i="25"/>
  <c r="GD47" i="25"/>
  <c r="GD48" i="25"/>
  <c r="GD49" i="25"/>
  <c r="GD50" i="25"/>
  <c r="GD51" i="25"/>
  <c r="GD52" i="25"/>
  <c r="GD53" i="25"/>
  <c r="GD54" i="25"/>
  <c r="GD55" i="25"/>
  <c r="GD56" i="25"/>
  <c r="GD57" i="25"/>
  <c r="GD58" i="25"/>
  <c r="GD59" i="25"/>
  <c r="GD60" i="25"/>
  <c r="GD61" i="25"/>
  <c r="GD62" i="25"/>
  <c r="GD63" i="25"/>
  <c r="GD64" i="25"/>
  <c r="GD65" i="25"/>
  <c r="GD66" i="25"/>
  <c r="CM67" i="25"/>
  <c r="EP67" i="25"/>
  <c r="GA67" i="25"/>
  <c r="GD67" i="25"/>
  <c r="GD68" i="25"/>
  <c r="GD69" i="25"/>
  <c r="GD70" i="25"/>
  <c r="GD71" i="25"/>
  <c r="GD72" i="25"/>
  <c r="GD73" i="25"/>
  <c r="CM74" i="25"/>
  <c r="EP74" i="25"/>
  <c r="GA74" i="25"/>
  <c r="GD74" i="25"/>
  <c r="GD75" i="25"/>
  <c r="GD76" i="25"/>
  <c r="GD77" i="25"/>
  <c r="GD78" i="25"/>
  <c r="GD79" i="25"/>
  <c r="GD80" i="25"/>
  <c r="CM81" i="25"/>
  <c r="EP81" i="25"/>
  <c r="GA81" i="25"/>
  <c r="GD81" i="25"/>
  <c r="GD82" i="25"/>
  <c r="GD83" i="25"/>
  <c r="GD84" i="25"/>
  <c r="GD85" i="25"/>
  <c r="GD86" i="25"/>
  <c r="GD87" i="25"/>
  <c r="CM88" i="25"/>
  <c r="EP88" i="25"/>
  <c r="GA88" i="25"/>
  <c r="GD88" i="25"/>
  <c r="GD89" i="25"/>
  <c r="GD90" i="25"/>
  <c r="GD91" i="25"/>
  <c r="GD92" i="25"/>
  <c r="GD93" i="25"/>
  <c r="GD94" i="25"/>
  <c r="CM95" i="25"/>
  <c r="EP95" i="25"/>
  <c r="GA95" i="25"/>
  <c r="GD95" i="25"/>
  <c r="GD96" i="25"/>
  <c r="GD97" i="25"/>
  <c r="GD98" i="25"/>
  <c r="GD99" i="25"/>
  <c r="GD100" i="25"/>
  <c r="GD101" i="25"/>
  <c r="CM102" i="25"/>
  <c r="EP102" i="25"/>
  <c r="GA102" i="25"/>
  <c r="GD102" i="25"/>
  <c r="GD103" i="25"/>
  <c r="GD104" i="25"/>
  <c r="GD105" i="25"/>
  <c r="GD106" i="25"/>
  <c r="GD107" i="25"/>
  <c r="GD108" i="25"/>
  <c r="BQ120" i="25"/>
  <c r="IE18" i="25"/>
  <c r="GE15" i="25"/>
  <c r="GE16" i="25"/>
  <c r="GE9" i="25"/>
  <c r="GE10" i="25"/>
  <c r="GE11" i="25"/>
  <c r="GE12" i="25"/>
  <c r="GE13" i="25"/>
  <c r="GE14" i="25"/>
  <c r="GE17" i="25"/>
  <c r="GE18" i="25"/>
  <c r="GE19" i="25"/>
  <c r="GE20" i="25"/>
  <c r="GE21" i="25"/>
  <c r="GE22" i="25"/>
  <c r="GE23" i="25"/>
  <c r="GE24" i="25"/>
  <c r="GE25" i="25"/>
  <c r="GE26" i="25"/>
  <c r="GE27" i="25"/>
  <c r="GE28" i="25"/>
  <c r="GE29" i="25"/>
  <c r="GE30" i="25"/>
  <c r="GE31" i="25"/>
  <c r="GE32" i="25"/>
  <c r="GE33" i="25"/>
  <c r="GE34" i="25"/>
  <c r="GE35" i="25"/>
  <c r="GE36" i="25"/>
  <c r="GE37" i="25"/>
  <c r="GE38" i="25"/>
  <c r="GE39" i="25"/>
  <c r="GE40" i="25"/>
  <c r="GE41" i="25"/>
  <c r="GE42" i="25"/>
  <c r="GE43" i="25"/>
  <c r="GE44" i="25"/>
  <c r="GE45" i="25"/>
  <c r="GE46" i="25"/>
  <c r="GE47" i="25"/>
  <c r="GE48" i="25"/>
  <c r="GE49" i="25"/>
  <c r="GE50" i="25"/>
  <c r="GE51" i="25"/>
  <c r="GE52" i="25"/>
  <c r="GE53" i="25"/>
  <c r="GE54" i="25"/>
  <c r="GE55" i="25"/>
  <c r="GE56" i="25"/>
  <c r="GE57" i="25"/>
  <c r="GE58" i="25"/>
  <c r="GE59" i="25"/>
  <c r="GE60" i="25"/>
  <c r="GE61" i="25"/>
  <c r="GE62" i="25"/>
  <c r="GE63" i="25"/>
  <c r="GE64" i="25"/>
  <c r="GE65" i="25"/>
  <c r="GE66" i="25"/>
  <c r="GE67" i="25"/>
  <c r="CM68" i="25"/>
  <c r="EP68" i="25"/>
  <c r="GA68" i="25"/>
  <c r="GE68" i="25"/>
  <c r="GE69" i="25"/>
  <c r="GE70" i="25"/>
  <c r="GE71" i="25"/>
  <c r="GE72" i="25"/>
  <c r="GE73" i="25"/>
  <c r="GE74" i="25"/>
  <c r="CM75" i="25"/>
  <c r="EP75" i="25"/>
  <c r="GA75" i="25"/>
  <c r="GE75" i="25"/>
  <c r="GE76" i="25"/>
  <c r="GE77" i="25"/>
  <c r="GE78" i="25"/>
  <c r="GE79" i="25"/>
  <c r="GE80" i="25"/>
  <c r="GE81" i="25"/>
  <c r="CM82" i="25"/>
  <c r="EP82" i="25"/>
  <c r="GA82" i="25"/>
  <c r="GE82" i="25"/>
  <c r="GE83" i="25"/>
  <c r="GE84" i="25"/>
  <c r="GE85" i="25"/>
  <c r="GE86" i="25"/>
  <c r="GE87" i="25"/>
  <c r="GE88" i="25"/>
  <c r="CM89" i="25"/>
  <c r="EP89" i="25"/>
  <c r="GA89" i="25"/>
  <c r="GE89" i="25"/>
  <c r="GE90" i="25"/>
  <c r="GE91" i="25"/>
  <c r="GE92" i="25"/>
  <c r="GE93" i="25"/>
  <c r="GE94" i="25"/>
  <c r="GE95" i="25"/>
  <c r="CM96" i="25"/>
  <c r="EP96" i="25"/>
  <c r="GA96" i="25"/>
  <c r="GE96" i="25"/>
  <c r="GE97" i="25"/>
  <c r="GE98" i="25"/>
  <c r="GE99" i="25"/>
  <c r="GE100" i="25"/>
  <c r="GE101" i="25"/>
  <c r="GE102" i="25"/>
  <c r="CM103" i="25"/>
  <c r="EP103" i="25"/>
  <c r="GA103" i="25"/>
  <c r="GE103" i="25"/>
  <c r="GE104" i="25"/>
  <c r="GE105" i="25"/>
  <c r="GE106" i="25"/>
  <c r="GE107" i="25"/>
  <c r="GE108" i="25"/>
  <c r="BS120" i="25"/>
  <c r="IF18" i="25"/>
  <c r="GF15" i="25"/>
  <c r="GF16" i="25"/>
  <c r="GF9" i="25"/>
  <c r="GF10" i="25"/>
  <c r="GF11" i="25"/>
  <c r="GF12" i="25"/>
  <c r="GF13" i="25"/>
  <c r="GF14" i="25"/>
  <c r="GF17" i="25"/>
  <c r="GF18" i="25"/>
  <c r="GF19" i="25"/>
  <c r="GF20" i="25"/>
  <c r="GF21" i="25"/>
  <c r="GF22" i="25"/>
  <c r="GF23" i="25"/>
  <c r="GF24" i="25"/>
  <c r="GF25" i="25"/>
  <c r="GF26" i="25"/>
  <c r="GF27" i="25"/>
  <c r="GF28" i="25"/>
  <c r="GF29" i="25"/>
  <c r="GF30" i="25"/>
  <c r="GF31" i="25"/>
  <c r="GF32" i="25"/>
  <c r="GF33" i="25"/>
  <c r="GF34" i="25"/>
  <c r="GF35" i="25"/>
  <c r="GF36" i="25"/>
  <c r="GF37" i="25"/>
  <c r="GF38" i="25"/>
  <c r="GF39" i="25"/>
  <c r="GF40" i="25"/>
  <c r="GF41" i="25"/>
  <c r="GF42" i="25"/>
  <c r="GF43" i="25"/>
  <c r="GF44" i="25"/>
  <c r="GF45" i="25"/>
  <c r="GF46" i="25"/>
  <c r="GF47" i="25"/>
  <c r="GF48" i="25"/>
  <c r="GF49" i="25"/>
  <c r="GF50" i="25"/>
  <c r="GF51" i="25"/>
  <c r="GF52" i="25"/>
  <c r="GF53" i="25"/>
  <c r="GF54" i="25"/>
  <c r="GF55" i="25"/>
  <c r="GF56" i="25"/>
  <c r="GF57" i="25"/>
  <c r="GF58" i="25"/>
  <c r="GF59" i="25"/>
  <c r="GF60" i="25"/>
  <c r="GF61" i="25"/>
  <c r="GF62" i="25"/>
  <c r="GF63" i="25"/>
  <c r="GF64" i="25"/>
  <c r="GF65" i="25"/>
  <c r="GF66" i="25"/>
  <c r="GF67" i="25"/>
  <c r="GF68" i="25"/>
  <c r="CM69" i="25"/>
  <c r="EP69" i="25"/>
  <c r="GA69" i="25"/>
  <c r="GF69" i="25"/>
  <c r="GF70" i="25"/>
  <c r="GF71" i="25"/>
  <c r="GF72" i="25"/>
  <c r="GF73" i="25"/>
  <c r="GF74" i="25"/>
  <c r="GF75" i="25"/>
  <c r="CM76" i="25"/>
  <c r="EP76" i="25"/>
  <c r="GA76" i="25"/>
  <c r="GF76" i="25"/>
  <c r="GF77" i="25"/>
  <c r="GF78" i="25"/>
  <c r="GF79" i="25"/>
  <c r="GF80" i="25"/>
  <c r="GF81" i="25"/>
  <c r="GF82" i="25"/>
  <c r="CM83" i="25"/>
  <c r="EP83" i="25"/>
  <c r="GA83" i="25"/>
  <c r="GF83" i="25"/>
  <c r="GF84" i="25"/>
  <c r="GF85" i="25"/>
  <c r="GF86" i="25"/>
  <c r="GF87" i="25"/>
  <c r="GF88" i="25"/>
  <c r="GF89" i="25"/>
  <c r="CM90" i="25"/>
  <c r="EP90" i="25"/>
  <c r="GA90" i="25"/>
  <c r="GF90" i="25"/>
  <c r="GF91" i="25"/>
  <c r="GF92" i="25"/>
  <c r="GF93" i="25"/>
  <c r="GF94" i="25"/>
  <c r="GF95" i="25"/>
  <c r="GF96" i="25"/>
  <c r="CM97" i="25"/>
  <c r="EP97" i="25"/>
  <c r="GA97" i="25"/>
  <c r="GF97" i="25"/>
  <c r="GF98" i="25"/>
  <c r="GF99" i="25"/>
  <c r="GF100" i="25"/>
  <c r="GF101" i="25"/>
  <c r="GF102" i="25"/>
  <c r="GF103" i="25"/>
  <c r="CM104" i="25"/>
  <c r="EP104" i="25"/>
  <c r="GA104" i="25"/>
  <c r="GF104" i="25"/>
  <c r="GF105" i="25"/>
  <c r="GF106" i="25"/>
  <c r="GF107" i="25"/>
  <c r="GF108" i="25"/>
  <c r="BU120" i="25"/>
  <c r="IG18" i="25"/>
  <c r="GG15" i="25"/>
  <c r="GG16" i="25"/>
  <c r="GG9" i="25"/>
  <c r="GG10" i="25"/>
  <c r="GG11" i="25"/>
  <c r="GG12" i="25"/>
  <c r="GG13" i="25"/>
  <c r="GG14" i="25"/>
  <c r="GG17" i="25"/>
  <c r="GG18" i="25"/>
  <c r="GG19" i="25"/>
  <c r="GG20" i="25"/>
  <c r="GG21" i="25"/>
  <c r="GG22" i="25"/>
  <c r="GG23" i="25"/>
  <c r="GG24" i="25"/>
  <c r="GG25" i="25"/>
  <c r="GG26" i="25"/>
  <c r="GG27" i="25"/>
  <c r="GG28" i="25"/>
  <c r="GG29" i="25"/>
  <c r="GG30" i="25"/>
  <c r="GG31" i="25"/>
  <c r="GG32" i="25"/>
  <c r="GG33" i="25"/>
  <c r="GG34" i="25"/>
  <c r="GG35" i="25"/>
  <c r="GG36" i="25"/>
  <c r="GG37" i="25"/>
  <c r="GG38" i="25"/>
  <c r="GG39" i="25"/>
  <c r="GG40" i="25"/>
  <c r="GG41" i="25"/>
  <c r="GG42" i="25"/>
  <c r="GG43" i="25"/>
  <c r="GG44" i="25"/>
  <c r="GG45" i="25"/>
  <c r="GG46" i="25"/>
  <c r="GG47" i="25"/>
  <c r="GG48" i="25"/>
  <c r="GG49" i="25"/>
  <c r="GG50" i="25"/>
  <c r="GG51" i="25"/>
  <c r="GG52" i="25"/>
  <c r="GG53" i="25"/>
  <c r="GG54" i="25"/>
  <c r="GG55" i="25"/>
  <c r="GG56" i="25"/>
  <c r="GG57" i="25"/>
  <c r="GG58" i="25"/>
  <c r="GG59" i="25"/>
  <c r="GG60" i="25"/>
  <c r="GG61" i="25"/>
  <c r="GG62" i="25"/>
  <c r="CM63" i="25"/>
  <c r="EP63" i="25"/>
  <c r="GA63" i="25"/>
  <c r="GG63" i="25"/>
  <c r="GG64" i="25"/>
  <c r="GG65" i="25"/>
  <c r="GG66" i="25"/>
  <c r="GG67" i="25"/>
  <c r="GG68" i="25"/>
  <c r="GG69" i="25"/>
  <c r="CM70" i="25"/>
  <c r="EP70" i="25"/>
  <c r="GA70" i="25"/>
  <c r="GG70" i="25"/>
  <c r="GG71" i="25"/>
  <c r="GG72" i="25"/>
  <c r="GG73" i="25"/>
  <c r="GG74" i="25"/>
  <c r="GG75" i="25"/>
  <c r="GG76" i="25"/>
  <c r="CM77" i="25"/>
  <c r="EP77" i="25"/>
  <c r="GA77" i="25"/>
  <c r="GG77" i="25"/>
  <c r="GG78" i="25"/>
  <c r="GG79" i="25"/>
  <c r="GG80" i="25"/>
  <c r="GG81" i="25"/>
  <c r="GG82" i="25"/>
  <c r="GG83" i="25"/>
  <c r="CM84" i="25"/>
  <c r="EP84" i="25"/>
  <c r="GA84" i="25"/>
  <c r="GG84" i="25"/>
  <c r="GG85" i="25"/>
  <c r="GG86" i="25"/>
  <c r="GG87" i="25"/>
  <c r="GG88" i="25"/>
  <c r="GG89" i="25"/>
  <c r="GG90" i="25"/>
  <c r="CM91" i="25"/>
  <c r="EP91" i="25"/>
  <c r="GA91" i="25"/>
  <c r="GG91" i="25"/>
  <c r="GG92" i="25"/>
  <c r="GG93" i="25"/>
  <c r="GG94" i="25"/>
  <c r="GG95" i="25"/>
  <c r="GG96" i="25"/>
  <c r="GG97" i="25"/>
  <c r="CM98" i="25"/>
  <c r="EP98" i="25"/>
  <c r="GA98" i="25"/>
  <c r="GG98" i="25"/>
  <c r="GG99" i="25"/>
  <c r="GG100" i="25"/>
  <c r="GG101" i="25"/>
  <c r="GG102" i="25"/>
  <c r="GG103" i="25"/>
  <c r="GG104" i="25"/>
  <c r="CM105" i="25"/>
  <c r="EP105" i="25"/>
  <c r="GA105" i="25"/>
  <c r="GG105" i="25"/>
  <c r="GG106" i="25"/>
  <c r="GG107" i="25"/>
  <c r="GG108" i="25"/>
  <c r="BW120" i="25"/>
  <c r="IH18" i="25"/>
  <c r="GH15" i="25"/>
  <c r="GH16" i="25"/>
  <c r="GH9" i="25"/>
  <c r="GH10" i="25"/>
  <c r="GH11" i="25"/>
  <c r="GH12" i="25"/>
  <c r="GH13" i="25"/>
  <c r="GH14" i="25"/>
  <c r="GH17" i="25"/>
  <c r="GH18" i="25"/>
  <c r="GH19" i="25"/>
  <c r="GH20" i="25"/>
  <c r="GH21" i="25"/>
  <c r="GH22" i="25"/>
  <c r="GH23" i="25"/>
  <c r="GH24" i="25"/>
  <c r="GH25" i="25"/>
  <c r="GH26" i="25"/>
  <c r="GH27" i="25"/>
  <c r="GH28" i="25"/>
  <c r="GH29" i="25"/>
  <c r="GH30" i="25"/>
  <c r="GH31" i="25"/>
  <c r="GH32" i="25"/>
  <c r="GH33" i="25"/>
  <c r="GH34" i="25"/>
  <c r="GH35" i="25"/>
  <c r="GH36" i="25"/>
  <c r="GH37" i="25"/>
  <c r="GH38" i="25"/>
  <c r="GH39" i="25"/>
  <c r="GH40" i="25"/>
  <c r="GH41" i="25"/>
  <c r="GH42" i="25"/>
  <c r="GH43" i="25"/>
  <c r="GH44" i="25"/>
  <c r="GH45" i="25"/>
  <c r="GH46" i="25"/>
  <c r="GH47" i="25"/>
  <c r="GH48" i="25"/>
  <c r="GH49" i="25"/>
  <c r="GH50" i="25"/>
  <c r="GH51" i="25"/>
  <c r="GH52" i="25"/>
  <c r="GH53" i="25"/>
  <c r="GH54" i="25"/>
  <c r="GH55" i="25"/>
  <c r="GH56" i="25"/>
  <c r="GH57" i="25"/>
  <c r="GH58" i="25"/>
  <c r="GH59" i="25"/>
  <c r="GH60" i="25"/>
  <c r="GH61" i="25"/>
  <c r="GH62" i="25"/>
  <c r="GH63" i="25"/>
  <c r="CM64" i="25"/>
  <c r="EP64" i="25"/>
  <c r="GA64" i="25"/>
  <c r="GH64" i="25"/>
  <c r="GH65" i="25"/>
  <c r="GH66" i="25"/>
  <c r="GH67" i="25"/>
  <c r="GH68" i="25"/>
  <c r="GH69" i="25"/>
  <c r="GH70" i="25"/>
  <c r="CM71" i="25"/>
  <c r="EP71" i="25"/>
  <c r="GA71" i="25"/>
  <c r="GH71" i="25"/>
  <c r="GH72" i="25"/>
  <c r="GH73" i="25"/>
  <c r="GH74" i="25"/>
  <c r="GH75" i="25"/>
  <c r="GH76" i="25"/>
  <c r="GH77" i="25"/>
  <c r="CM78" i="25"/>
  <c r="EP78" i="25"/>
  <c r="GA78" i="25"/>
  <c r="GH78" i="25"/>
  <c r="GH79" i="25"/>
  <c r="GH80" i="25"/>
  <c r="GH81" i="25"/>
  <c r="GH82" i="25"/>
  <c r="GH83" i="25"/>
  <c r="GH84" i="25"/>
  <c r="CM85" i="25"/>
  <c r="EP85" i="25"/>
  <c r="GA85" i="25"/>
  <c r="GH85" i="25"/>
  <c r="GH86" i="25"/>
  <c r="GH87" i="25"/>
  <c r="GH88" i="25"/>
  <c r="GH89" i="25"/>
  <c r="GH90" i="25"/>
  <c r="GH91" i="25"/>
  <c r="CM92" i="25"/>
  <c r="EP92" i="25"/>
  <c r="GA92" i="25"/>
  <c r="GH92" i="25"/>
  <c r="GH93" i="25"/>
  <c r="GH94" i="25"/>
  <c r="GH95" i="25"/>
  <c r="GH96" i="25"/>
  <c r="GH97" i="25"/>
  <c r="GH98" i="25"/>
  <c r="CM99" i="25"/>
  <c r="EP99" i="25"/>
  <c r="GA99" i="25"/>
  <c r="GH99" i="25"/>
  <c r="GH100" i="25"/>
  <c r="GH101" i="25"/>
  <c r="GH102" i="25"/>
  <c r="GH103" i="25"/>
  <c r="GH104" i="25"/>
  <c r="GH105" i="25"/>
  <c r="CM106" i="25"/>
  <c r="EP106" i="25"/>
  <c r="GA106" i="25"/>
  <c r="GH106" i="25"/>
  <c r="GH107" i="25"/>
  <c r="GH108" i="25"/>
  <c r="BY120" i="25"/>
  <c r="II18" i="25"/>
  <c r="GI15" i="25"/>
  <c r="GI16" i="25"/>
  <c r="GI9" i="25"/>
  <c r="GI10" i="25"/>
  <c r="GI11" i="25"/>
  <c r="GI12" i="25"/>
  <c r="GI13" i="25"/>
  <c r="GI14" i="25"/>
  <c r="GI17" i="25"/>
  <c r="GI18" i="25"/>
  <c r="GI19" i="25"/>
  <c r="GI20" i="25"/>
  <c r="GI21" i="25"/>
  <c r="GI22" i="25"/>
  <c r="GI23" i="25"/>
  <c r="GI24" i="25"/>
  <c r="GI25" i="25"/>
  <c r="GI26" i="25"/>
  <c r="GI27" i="25"/>
  <c r="GI28" i="25"/>
  <c r="GI29" i="25"/>
  <c r="GI30" i="25"/>
  <c r="GI31" i="25"/>
  <c r="GI32" i="25"/>
  <c r="GI33" i="25"/>
  <c r="GI34" i="25"/>
  <c r="GI35" i="25"/>
  <c r="GI36" i="25"/>
  <c r="GI37" i="25"/>
  <c r="GI38" i="25"/>
  <c r="GI39" i="25"/>
  <c r="GI40" i="25"/>
  <c r="GI41" i="25"/>
  <c r="GI42" i="25"/>
  <c r="GI43" i="25"/>
  <c r="GI44" i="25"/>
  <c r="GI45" i="25"/>
  <c r="GI46" i="25"/>
  <c r="GI47" i="25"/>
  <c r="GI48" i="25"/>
  <c r="GI49" i="25"/>
  <c r="GI50" i="25"/>
  <c r="GI51" i="25"/>
  <c r="GI52" i="25"/>
  <c r="GI53" i="25"/>
  <c r="GI54" i="25"/>
  <c r="GI55" i="25"/>
  <c r="GI56" i="25"/>
  <c r="GI57" i="25"/>
  <c r="GI58" i="25"/>
  <c r="GI59" i="25"/>
  <c r="GI60" i="25"/>
  <c r="GI61" i="25"/>
  <c r="GI62" i="25"/>
  <c r="GI63" i="25"/>
  <c r="GI64" i="25"/>
  <c r="GI65" i="25"/>
  <c r="GI66" i="25"/>
  <c r="GI67" i="25"/>
  <c r="GI68" i="25"/>
  <c r="GI69" i="25"/>
  <c r="GI70" i="25"/>
  <c r="GI71" i="25"/>
  <c r="GI72" i="25"/>
  <c r="GI73" i="25"/>
  <c r="GI74" i="25"/>
  <c r="GI75" i="25"/>
  <c r="GI76" i="25"/>
  <c r="GI77" i="25"/>
  <c r="GI78" i="25"/>
  <c r="GI79" i="25"/>
  <c r="GI80" i="25"/>
  <c r="GI81" i="25"/>
  <c r="GI82" i="25"/>
  <c r="GI83" i="25"/>
  <c r="GI84" i="25"/>
  <c r="GI85" i="25"/>
  <c r="GI86" i="25"/>
  <c r="GI87" i="25"/>
  <c r="GI88" i="25"/>
  <c r="GI89" i="25"/>
  <c r="GI90" i="25"/>
  <c r="GI91" i="25"/>
  <c r="GI92" i="25"/>
  <c r="GI93" i="25"/>
  <c r="GI94" i="25"/>
  <c r="GI95" i="25"/>
  <c r="GI96" i="25"/>
  <c r="GI97" i="25"/>
  <c r="GI98" i="25"/>
  <c r="GI99" i="25"/>
  <c r="GI100" i="25"/>
  <c r="GI101" i="25"/>
  <c r="GI102" i="25"/>
  <c r="GI103" i="25"/>
  <c r="GI104" i="25"/>
  <c r="GI105" i="25"/>
  <c r="GI106" i="25"/>
  <c r="GI107" i="25"/>
  <c r="GI108" i="25"/>
  <c r="CA120" i="25"/>
  <c r="IJ18" i="25"/>
  <c r="GL15" i="25"/>
  <c r="GM15" i="25"/>
  <c r="GL16" i="25"/>
  <c r="GM16" i="25"/>
  <c r="GL9" i="25"/>
  <c r="GM9" i="25"/>
  <c r="GL10" i="25"/>
  <c r="GM10" i="25"/>
  <c r="GL11" i="25"/>
  <c r="GM11" i="25"/>
  <c r="GL12" i="25"/>
  <c r="GM12" i="25"/>
  <c r="GL13" i="25"/>
  <c r="GM13" i="25"/>
  <c r="GL14" i="25"/>
  <c r="GM14" i="25"/>
  <c r="GL17" i="25"/>
  <c r="GM17" i="25"/>
  <c r="GL18" i="25"/>
  <c r="GM18" i="25"/>
  <c r="GL19" i="25"/>
  <c r="GM19" i="25"/>
  <c r="GL20" i="25"/>
  <c r="GM20" i="25"/>
  <c r="GL21" i="25"/>
  <c r="GM21" i="25"/>
  <c r="GL22" i="25"/>
  <c r="GM22" i="25"/>
  <c r="GL23" i="25"/>
  <c r="GM23" i="25"/>
  <c r="GL24" i="25"/>
  <c r="GM24" i="25"/>
  <c r="GL25" i="25"/>
  <c r="GM25" i="25"/>
  <c r="GL26" i="25"/>
  <c r="GM26" i="25"/>
  <c r="GL27" i="25"/>
  <c r="GM27" i="25"/>
  <c r="GL28" i="25"/>
  <c r="GM28" i="25"/>
  <c r="GL29" i="25"/>
  <c r="GM29" i="25"/>
  <c r="GL30" i="25"/>
  <c r="GM30" i="25"/>
  <c r="GL31" i="25"/>
  <c r="GM31" i="25"/>
  <c r="GL32" i="25"/>
  <c r="GM32" i="25"/>
  <c r="GL33" i="25"/>
  <c r="GM33" i="25"/>
  <c r="GL34" i="25"/>
  <c r="GM34" i="25"/>
  <c r="GL35" i="25"/>
  <c r="GM35" i="25"/>
  <c r="GL36" i="25"/>
  <c r="GM36" i="25"/>
  <c r="GL37" i="25"/>
  <c r="GM37" i="25"/>
  <c r="GL38" i="25"/>
  <c r="GM38" i="25"/>
  <c r="GL39" i="25"/>
  <c r="GM39" i="25"/>
  <c r="GL40" i="25"/>
  <c r="GM40" i="25"/>
  <c r="GL41" i="25"/>
  <c r="GM41" i="25"/>
  <c r="GL42" i="25"/>
  <c r="GM42" i="25"/>
  <c r="GL43" i="25"/>
  <c r="GM43" i="25"/>
  <c r="GL44" i="25"/>
  <c r="GM44" i="25"/>
  <c r="GL45" i="25"/>
  <c r="GM45" i="25"/>
  <c r="GL46" i="25"/>
  <c r="GM46" i="25"/>
  <c r="GL47" i="25"/>
  <c r="GM47" i="25"/>
  <c r="GL48" i="25"/>
  <c r="GM48" i="25"/>
  <c r="GL49" i="25"/>
  <c r="GM49" i="25"/>
  <c r="GL50" i="25"/>
  <c r="GM50" i="25"/>
  <c r="GL51" i="25"/>
  <c r="GM51" i="25"/>
  <c r="GL52" i="25"/>
  <c r="GM52" i="25"/>
  <c r="GL53" i="25"/>
  <c r="GM53" i="25"/>
  <c r="GL54" i="25"/>
  <c r="GM54" i="25"/>
  <c r="GL55" i="25"/>
  <c r="GM55" i="25"/>
  <c r="GL56" i="25"/>
  <c r="GM56" i="25"/>
  <c r="GL57" i="25"/>
  <c r="GM57" i="25"/>
  <c r="GL58" i="25"/>
  <c r="GM58" i="25"/>
  <c r="GL59" i="25"/>
  <c r="GM59" i="25"/>
  <c r="GM60" i="25"/>
  <c r="GL61" i="25"/>
  <c r="GM61" i="25"/>
  <c r="GL62" i="25"/>
  <c r="GM62" i="25"/>
  <c r="GM63" i="25"/>
  <c r="GM64" i="25"/>
  <c r="DO65" i="25"/>
  <c r="EQ65" i="25"/>
  <c r="GL65" i="25"/>
  <c r="GM65" i="25"/>
  <c r="GM66" i="25"/>
  <c r="GM67" i="25"/>
  <c r="GM68" i="25"/>
  <c r="GM69" i="25"/>
  <c r="GM70" i="25"/>
  <c r="GM71" i="25"/>
  <c r="DO72" i="25"/>
  <c r="EQ72" i="25"/>
  <c r="GL72" i="25"/>
  <c r="GM72" i="25"/>
  <c r="GM73" i="25"/>
  <c r="GM74" i="25"/>
  <c r="GM75" i="25"/>
  <c r="GM76" i="25"/>
  <c r="GM77" i="25"/>
  <c r="GM78" i="25"/>
  <c r="DO79" i="25"/>
  <c r="EQ79" i="25"/>
  <c r="GL79" i="25"/>
  <c r="GM79" i="25"/>
  <c r="GM80" i="25"/>
  <c r="GM81" i="25"/>
  <c r="GM82" i="25"/>
  <c r="GM83" i="25"/>
  <c r="GM84" i="25"/>
  <c r="GM85" i="25"/>
  <c r="DO86" i="25"/>
  <c r="EQ86" i="25"/>
  <c r="GL86" i="25"/>
  <c r="GM86" i="25"/>
  <c r="GM87" i="25"/>
  <c r="GM88" i="25"/>
  <c r="GM89" i="25"/>
  <c r="GM90" i="25"/>
  <c r="GM91" i="25"/>
  <c r="GM92" i="25"/>
  <c r="DO93" i="25"/>
  <c r="EQ93" i="25"/>
  <c r="GL93" i="25"/>
  <c r="GM93" i="25"/>
  <c r="GM94" i="25"/>
  <c r="GM95" i="25"/>
  <c r="GM96" i="25"/>
  <c r="GM97" i="25"/>
  <c r="GM98" i="25"/>
  <c r="GM99" i="25"/>
  <c r="DO100" i="25"/>
  <c r="EQ100" i="25"/>
  <c r="GL100" i="25"/>
  <c r="GM100" i="25"/>
  <c r="GM101" i="25"/>
  <c r="GM102" i="25"/>
  <c r="GM103" i="25"/>
  <c r="GM104" i="25"/>
  <c r="GM105" i="25"/>
  <c r="GM106" i="25"/>
  <c r="DO107" i="25"/>
  <c r="EQ107" i="25"/>
  <c r="GL107" i="25"/>
  <c r="GM107" i="25"/>
  <c r="GM108" i="25"/>
  <c r="CO120" i="25"/>
  <c r="IK18" i="25"/>
  <c r="GN15" i="25"/>
  <c r="GN16" i="25"/>
  <c r="GN9" i="25"/>
  <c r="GN10" i="25"/>
  <c r="GN11" i="25"/>
  <c r="GN12" i="25"/>
  <c r="GN13" i="25"/>
  <c r="GN14" i="25"/>
  <c r="GN17" i="25"/>
  <c r="GN18" i="25"/>
  <c r="GN19" i="25"/>
  <c r="GN20" i="25"/>
  <c r="GN21" i="25"/>
  <c r="GN22" i="25"/>
  <c r="GN23" i="25"/>
  <c r="GN24" i="25"/>
  <c r="GN25" i="25"/>
  <c r="GN26" i="25"/>
  <c r="GN27" i="25"/>
  <c r="GN28" i="25"/>
  <c r="GN29" i="25"/>
  <c r="GN30" i="25"/>
  <c r="GN31" i="25"/>
  <c r="GN32" i="25"/>
  <c r="GN33" i="25"/>
  <c r="GN34" i="25"/>
  <c r="GN35" i="25"/>
  <c r="GN36" i="25"/>
  <c r="GN37" i="25"/>
  <c r="GN38" i="25"/>
  <c r="GN39" i="25"/>
  <c r="GN40" i="25"/>
  <c r="GN41" i="25"/>
  <c r="GN42" i="25"/>
  <c r="GN43" i="25"/>
  <c r="GN44" i="25"/>
  <c r="GN45" i="25"/>
  <c r="GN46" i="25"/>
  <c r="GN47" i="25"/>
  <c r="GN48" i="25"/>
  <c r="GN49" i="25"/>
  <c r="GN50" i="25"/>
  <c r="GN51" i="25"/>
  <c r="GN52" i="25"/>
  <c r="GN53" i="25"/>
  <c r="GN54" i="25"/>
  <c r="GN55" i="25"/>
  <c r="GN56" i="25"/>
  <c r="GN57" i="25"/>
  <c r="GN58" i="25"/>
  <c r="GN59" i="25"/>
  <c r="GN60" i="25"/>
  <c r="GN61" i="25"/>
  <c r="GN62" i="25"/>
  <c r="GN63" i="25"/>
  <c r="GN64" i="25"/>
  <c r="GN65" i="25"/>
  <c r="DO66" i="25"/>
  <c r="EQ66" i="25"/>
  <c r="GL66" i="25"/>
  <c r="GN66" i="25"/>
  <c r="GN67" i="25"/>
  <c r="GN68" i="25"/>
  <c r="GN69" i="25"/>
  <c r="GN70" i="25"/>
  <c r="GN71" i="25"/>
  <c r="GN72" i="25"/>
  <c r="DO73" i="25"/>
  <c r="EQ73" i="25"/>
  <c r="GL73" i="25"/>
  <c r="GN73" i="25"/>
  <c r="GN74" i="25"/>
  <c r="GN75" i="25"/>
  <c r="GN76" i="25"/>
  <c r="GN77" i="25"/>
  <c r="GN78" i="25"/>
  <c r="GN79" i="25"/>
  <c r="DO80" i="25"/>
  <c r="EQ80" i="25"/>
  <c r="GL80" i="25"/>
  <c r="GN80" i="25"/>
  <c r="GN81" i="25"/>
  <c r="GN82" i="25"/>
  <c r="GN83" i="25"/>
  <c r="GN84" i="25"/>
  <c r="GN85" i="25"/>
  <c r="GN86" i="25"/>
  <c r="DO87" i="25"/>
  <c r="EQ87" i="25"/>
  <c r="GL87" i="25"/>
  <c r="GN87" i="25"/>
  <c r="GN88" i="25"/>
  <c r="GN89" i="25"/>
  <c r="GN90" i="25"/>
  <c r="GN91" i="25"/>
  <c r="GN92" i="25"/>
  <c r="GN93" i="25"/>
  <c r="DO94" i="25"/>
  <c r="EQ94" i="25"/>
  <c r="GL94" i="25"/>
  <c r="GN94" i="25"/>
  <c r="GN95" i="25"/>
  <c r="GN96" i="25"/>
  <c r="GN97" i="25"/>
  <c r="GN98" i="25"/>
  <c r="GN99" i="25"/>
  <c r="GN100" i="25"/>
  <c r="DO101" i="25"/>
  <c r="EQ101" i="25"/>
  <c r="GL101" i="25"/>
  <c r="GN101" i="25"/>
  <c r="GN102" i="25"/>
  <c r="GN103" i="25"/>
  <c r="GN104" i="25"/>
  <c r="GN105" i="25"/>
  <c r="GN106" i="25"/>
  <c r="GN107" i="25"/>
  <c r="DO108" i="25"/>
  <c r="EQ108" i="25"/>
  <c r="GL108" i="25"/>
  <c r="GN108" i="25"/>
  <c r="CQ120" i="25"/>
  <c r="IL18" i="25"/>
  <c r="GO15" i="25"/>
  <c r="GO16" i="25"/>
  <c r="GO9" i="25"/>
  <c r="GO10" i="25"/>
  <c r="GO11" i="25"/>
  <c r="GO12" i="25"/>
  <c r="GO13" i="25"/>
  <c r="GO14" i="25"/>
  <c r="GO17" i="25"/>
  <c r="GO18" i="25"/>
  <c r="GO19" i="25"/>
  <c r="GO20" i="25"/>
  <c r="GO21" i="25"/>
  <c r="GO22" i="25"/>
  <c r="GO23" i="25"/>
  <c r="GO24" i="25"/>
  <c r="GO25" i="25"/>
  <c r="GO26" i="25"/>
  <c r="GO27" i="25"/>
  <c r="GO28" i="25"/>
  <c r="GO29" i="25"/>
  <c r="GO30" i="25"/>
  <c r="GO31" i="25"/>
  <c r="GO32" i="25"/>
  <c r="GO33" i="25"/>
  <c r="GO34" i="25"/>
  <c r="GO35" i="25"/>
  <c r="GO36" i="25"/>
  <c r="GO37" i="25"/>
  <c r="GO38" i="25"/>
  <c r="GO39" i="25"/>
  <c r="GO40" i="25"/>
  <c r="GO41" i="25"/>
  <c r="GO42" i="25"/>
  <c r="GO43" i="25"/>
  <c r="GO44" i="25"/>
  <c r="GO45" i="25"/>
  <c r="GO46" i="25"/>
  <c r="GO47" i="25"/>
  <c r="GO48" i="25"/>
  <c r="GO49" i="25"/>
  <c r="GO50" i="25"/>
  <c r="GO51" i="25"/>
  <c r="GO52" i="25"/>
  <c r="GO53" i="25"/>
  <c r="GO54" i="25"/>
  <c r="GO55" i="25"/>
  <c r="GO56" i="25"/>
  <c r="GO57" i="25"/>
  <c r="GO58" i="25"/>
  <c r="GO59" i="25"/>
  <c r="GL60" i="25"/>
  <c r="GO60" i="25"/>
  <c r="GO61" i="25"/>
  <c r="GO62" i="25"/>
  <c r="GO63" i="25"/>
  <c r="GO64" i="25"/>
  <c r="GO65" i="25"/>
  <c r="GO66" i="25"/>
  <c r="DO67" i="25"/>
  <c r="EQ67" i="25"/>
  <c r="GL67" i="25"/>
  <c r="GO67" i="25"/>
  <c r="GO68" i="25"/>
  <c r="GO69" i="25"/>
  <c r="GO70" i="25"/>
  <c r="GO71" i="25"/>
  <c r="GO72" i="25"/>
  <c r="GO73" i="25"/>
  <c r="DO74" i="25"/>
  <c r="EQ74" i="25"/>
  <c r="GL74" i="25"/>
  <c r="GO74" i="25"/>
  <c r="GO75" i="25"/>
  <c r="GO76" i="25"/>
  <c r="GO77" i="25"/>
  <c r="GO78" i="25"/>
  <c r="GO79" i="25"/>
  <c r="GO80" i="25"/>
  <c r="DO81" i="25"/>
  <c r="EQ81" i="25"/>
  <c r="GL81" i="25"/>
  <c r="GO81" i="25"/>
  <c r="GO82" i="25"/>
  <c r="GO83" i="25"/>
  <c r="GO84" i="25"/>
  <c r="GO85" i="25"/>
  <c r="GO86" i="25"/>
  <c r="GO87" i="25"/>
  <c r="DO88" i="25"/>
  <c r="EQ88" i="25"/>
  <c r="GL88" i="25"/>
  <c r="GO88" i="25"/>
  <c r="GO89" i="25"/>
  <c r="GO90" i="25"/>
  <c r="GO91" i="25"/>
  <c r="GO92" i="25"/>
  <c r="GO93" i="25"/>
  <c r="GO94" i="25"/>
  <c r="DO95" i="25"/>
  <c r="EQ95" i="25"/>
  <c r="GL95" i="25"/>
  <c r="GO95" i="25"/>
  <c r="GO96" i="25"/>
  <c r="GO97" i="25"/>
  <c r="GO98" i="25"/>
  <c r="GO99" i="25"/>
  <c r="GO100" i="25"/>
  <c r="GO101" i="25"/>
  <c r="DO102" i="25"/>
  <c r="EQ102" i="25"/>
  <c r="GL102" i="25"/>
  <c r="GO102" i="25"/>
  <c r="GO103" i="25"/>
  <c r="GO104" i="25"/>
  <c r="GO105" i="25"/>
  <c r="GO106" i="25"/>
  <c r="GO107" i="25"/>
  <c r="GO108" i="25"/>
  <c r="CS120" i="25"/>
  <c r="IM18" i="25"/>
  <c r="GP15" i="25"/>
  <c r="GP16" i="25"/>
  <c r="GP9" i="25"/>
  <c r="GP10" i="25"/>
  <c r="GP11" i="25"/>
  <c r="GP12" i="25"/>
  <c r="GP13" i="25"/>
  <c r="GP14" i="25"/>
  <c r="GP17" i="25"/>
  <c r="GP18" i="25"/>
  <c r="GP19" i="25"/>
  <c r="GP20" i="25"/>
  <c r="GP21" i="25"/>
  <c r="GP22" i="25"/>
  <c r="GP23" i="25"/>
  <c r="GP24" i="25"/>
  <c r="GP25" i="25"/>
  <c r="GP26" i="25"/>
  <c r="GP27" i="25"/>
  <c r="GP28" i="25"/>
  <c r="GP29" i="25"/>
  <c r="GP30" i="25"/>
  <c r="GP31" i="25"/>
  <c r="GP32" i="25"/>
  <c r="GP33" i="25"/>
  <c r="GP34" i="25"/>
  <c r="GP35" i="25"/>
  <c r="GP36" i="25"/>
  <c r="GP37" i="25"/>
  <c r="GP38" i="25"/>
  <c r="GP39" i="25"/>
  <c r="GP40" i="25"/>
  <c r="GP41" i="25"/>
  <c r="GP42" i="25"/>
  <c r="GP43" i="25"/>
  <c r="GP44" i="25"/>
  <c r="GP45" i="25"/>
  <c r="GP46" i="25"/>
  <c r="GP47" i="25"/>
  <c r="GP48" i="25"/>
  <c r="GP49" i="25"/>
  <c r="GP50" i="25"/>
  <c r="GP51" i="25"/>
  <c r="GP52" i="25"/>
  <c r="GP53" i="25"/>
  <c r="GP54" i="25"/>
  <c r="GP55" i="25"/>
  <c r="GP56" i="25"/>
  <c r="GP57" i="25"/>
  <c r="GP58" i="25"/>
  <c r="GP59" i="25"/>
  <c r="GP60" i="25"/>
  <c r="GP61" i="25"/>
  <c r="GP62" i="25"/>
  <c r="GP63" i="25"/>
  <c r="GP64" i="25"/>
  <c r="GP65" i="25"/>
  <c r="GP66" i="25"/>
  <c r="GP67" i="25"/>
  <c r="DO68" i="25"/>
  <c r="EQ68" i="25"/>
  <c r="GL68" i="25"/>
  <c r="GP68" i="25"/>
  <c r="GP69" i="25"/>
  <c r="GP70" i="25"/>
  <c r="GP71" i="25"/>
  <c r="GP72" i="25"/>
  <c r="GP73" i="25"/>
  <c r="GP74" i="25"/>
  <c r="DO75" i="25"/>
  <c r="EQ75" i="25"/>
  <c r="GL75" i="25"/>
  <c r="GP75" i="25"/>
  <c r="GP76" i="25"/>
  <c r="GP77" i="25"/>
  <c r="GP78" i="25"/>
  <c r="GP79" i="25"/>
  <c r="GP80" i="25"/>
  <c r="GP81" i="25"/>
  <c r="DO82" i="25"/>
  <c r="EQ82" i="25"/>
  <c r="GL82" i="25"/>
  <c r="GP82" i="25"/>
  <c r="GP83" i="25"/>
  <c r="GP84" i="25"/>
  <c r="GP85" i="25"/>
  <c r="GP86" i="25"/>
  <c r="GP87" i="25"/>
  <c r="GP88" i="25"/>
  <c r="DO89" i="25"/>
  <c r="EQ89" i="25"/>
  <c r="GL89" i="25"/>
  <c r="GP89" i="25"/>
  <c r="GP90" i="25"/>
  <c r="GP91" i="25"/>
  <c r="GP92" i="25"/>
  <c r="GP93" i="25"/>
  <c r="GP94" i="25"/>
  <c r="GP95" i="25"/>
  <c r="DO96" i="25"/>
  <c r="EQ96" i="25"/>
  <c r="GL96" i="25"/>
  <c r="GP96" i="25"/>
  <c r="GP97" i="25"/>
  <c r="GP98" i="25"/>
  <c r="GP99" i="25"/>
  <c r="GP100" i="25"/>
  <c r="GP101" i="25"/>
  <c r="GP102" i="25"/>
  <c r="DO103" i="25"/>
  <c r="EQ103" i="25"/>
  <c r="GL103" i="25"/>
  <c r="GP103" i="25"/>
  <c r="GP104" i="25"/>
  <c r="GP105" i="25"/>
  <c r="GP106" i="25"/>
  <c r="GP107" i="25"/>
  <c r="GP108" i="25"/>
  <c r="CU120" i="25"/>
  <c r="IN18" i="25"/>
  <c r="GQ15" i="25"/>
  <c r="GQ16" i="25"/>
  <c r="GQ9" i="25"/>
  <c r="GQ10" i="25"/>
  <c r="GQ11" i="25"/>
  <c r="GQ12" i="25"/>
  <c r="GQ13" i="25"/>
  <c r="GQ14" i="25"/>
  <c r="GQ17" i="25"/>
  <c r="GQ18" i="25"/>
  <c r="GQ19" i="25"/>
  <c r="GQ20" i="25"/>
  <c r="GQ21" i="25"/>
  <c r="GQ22" i="25"/>
  <c r="GQ23" i="25"/>
  <c r="GQ24" i="25"/>
  <c r="GQ25" i="25"/>
  <c r="GQ26" i="25"/>
  <c r="GQ27" i="25"/>
  <c r="GQ28" i="25"/>
  <c r="GQ29" i="25"/>
  <c r="GQ30" i="25"/>
  <c r="GQ31" i="25"/>
  <c r="GQ32" i="25"/>
  <c r="GQ33" i="25"/>
  <c r="GQ34" i="25"/>
  <c r="GQ35" i="25"/>
  <c r="GQ36" i="25"/>
  <c r="GQ37" i="25"/>
  <c r="GQ38" i="25"/>
  <c r="GQ39" i="25"/>
  <c r="GQ40" i="25"/>
  <c r="GQ41" i="25"/>
  <c r="GQ42" i="25"/>
  <c r="GQ43" i="25"/>
  <c r="GQ44" i="25"/>
  <c r="GQ45" i="25"/>
  <c r="GQ46" i="25"/>
  <c r="GQ47" i="25"/>
  <c r="GQ48" i="25"/>
  <c r="GQ49" i="25"/>
  <c r="GQ50" i="25"/>
  <c r="GQ51" i="25"/>
  <c r="GQ52" i="25"/>
  <c r="GQ53" i="25"/>
  <c r="GQ54" i="25"/>
  <c r="GQ55" i="25"/>
  <c r="GQ56" i="25"/>
  <c r="GQ57" i="25"/>
  <c r="GQ58" i="25"/>
  <c r="GQ59" i="25"/>
  <c r="GQ60" i="25"/>
  <c r="GQ61" i="25"/>
  <c r="GQ62" i="25"/>
  <c r="GQ63" i="25"/>
  <c r="GQ64" i="25"/>
  <c r="GQ65" i="25"/>
  <c r="GQ66" i="25"/>
  <c r="GQ67" i="25"/>
  <c r="GQ68" i="25"/>
  <c r="DO69" i="25"/>
  <c r="EQ69" i="25"/>
  <c r="GL69" i="25"/>
  <c r="GQ69" i="25"/>
  <c r="GQ70" i="25"/>
  <c r="GQ71" i="25"/>
  <c r="GQ72" i="25"/>
  <c r="GQ73" i="25"/>
  <c r="GQ74" i="25"/>
  <c r="GQ75" i="25"/>
  <c r="DO76" i="25"/>
  <c r="EQ76" i="25"/>
  <c r="GL76" i="25"/>
  <c r="GQ76" i="25"/>
  <c r="GQ77" i="25"/>
  <c r="GQ78" i="25"/>
  <c r="GQ79" i="25"/>
  <c r="GQ80" i="25"/>
  <c r="GQ81" i="25"/>
  <c r="GQ82" i="25"/>
  <c r="DO83" i="25"/>
  <c r="EQ83" i="25"/>
  <c r="GL83" i="25"/>
  <c r="GQ83" i="25"/>
  <c r="GQ84" i="25"/>
  <c r="GQ85" i="25"/>
  <c r="GQ86" i="25"/>
  <c r="GQ87" i="25"/>
  <c r="GQ88" i="25"/>
  <c r="GQ89" i="25"/>
  <c r="DO90" i="25"/>
  <c r="EQ90" i="25"/>
  <c r="GL90" i="25"/>
  <c r="GQ90" i="25"/>
  <c r="GQ91" i="25"/>
  <c r="GQ92" i="25"/>
  <c r="GQ93" i="25"/>
  <c r="GQ94" i="25"/>
  <c r="GQ95" i="25"/>
  <c r="GQ96" i="25"/>
  <c r="DO97" i="25"/>
  <c r="EQ97" i="25"/>
  <c r="GL97" i="25"/>
  <c r="GQ97" i="25"/>
  <c r="GQ98" i="25"/>
  <c r="GQ99" i="25"/>
  <c r="GQ100" i="25"/>
  <c r="GQ101" i="25"/>
  <c r="GQ102" i="25"/>
  <c r="GQ103" i="25"/>
  <c r="DO104" i="25"/>
  <c r="EQ104" i="25"/>
  <c r="GL104" i="25"/>
  <c r="GQ104" i="25"/>
  <c r="GQ105" i="25"/>
  <c r="GQ106" i="25"/>
  <c r="GQ107" i="25"/>
  <c r="GQ108" i="25"/>
  <c r="CW120" i="25"/>
  <c r="IO18" i="25"/>
  <c r="GR15" i="25"/>
  <c r="GR16" i="25"/>
  <c r="GR9" i="25"/>
  <c r="GR10" i="25"/>
  <c r="GR11" i="25"/>
  <c r="GR12" i="25"/>
  <c r="GR13" i="25"/>
  <c r="GR14" i="25"/>
  <c r="GR17" i="25"/>
  <c r="GR18" i="25"/>
  <c r="GR19" i="25"/>
  <c r="GR20" i="25"/>
  <c r="GR21" i="25"/>
  <c r="GR22" i="25"/>
  <c r="GR23" i="25"/>
  <c r="GR24" i="25"/>
  <c r="GR25" i="25"/>
  <c r="GR26" i="25"/>
  <c r="GR27" i="25"/>
  <c r="GR28" i="25"/>
  <c r="GR29" i="25"/>
  <c r="GR30" i="25"/>
  <c r="GR31" i="25"/>
  <c r="GR32" i="25"/>
  <c r="GR33" i="25"/>
  <c r="GR34" i="25"/>
  <c r="GR35" i="25"/>
  <c r="GR36" i="25"/>
  <c r="GR37" i="25"/>
  <c r="GR38" i="25"/>
  <c r="GR39" i="25"/>
  <c r="GR40" i="25"/>
  <c r="GR41" i="25"/>
  <c r="GR42" i="25"/>
  <c r="GR43" i="25"/>
  <c r="GR44" i="25"/>
  <c r="GR45" i="25"/>
  <c r="GR46" i="25"/>
  <c r="GR47" i="25"/>
  <c r="GR48" i="25"/>
  <c r="GR49" i="25"/>
  <c r="GR50" i="25"/>
  <c r="GR51" i="25"/>
  <c r="GR52" i="25"/>
  <c r="GR53" i="25"/>
  <c r="GR54" i="25"/>
  <c r="GR55" i="25"/>
  <c r="GR56" i="25"/>
  <c r="GR57" i="25"/>
  <c r="GR58" i="25"/>
  <c r="GR59" i="25"/>
  <c r="GR60" i="25"/>
  <c r="GR61" i="25"/>
  <c r="GR62" i="25"/>
  <c r="DO63" i="25"/>
  <c r="EQ63" i="25"/>
  <c r="GL63" i="25"/>
  <c r="GR63" i="25"/>
  <c r="GR64" i="25"/>
  <c r="GR65" i="25"/>
  <c r="GR66" i="25"/>
  <c r="GR67" i="25"/>
  <c r="GR68" i="25"/>
  <c r="GR69" i="25"/>
  <c r="DO70" i="25"/>
  <c r="EQ70" i="25"/>
  <c r="GL70" i="25"/>
  <c r="GR70" i="25"/>
  <c r="GR71" i="25"/>
  <c r="GR72" i="25"/>
  <c r="GR73" i="25"/>
  <c r="GR74" i="25"/>
  <c r="GR75" i="25"/>
  <c r="GR76" i="25"/>
  <c r="DO77" i="25"/>
  <c r="EQ77" i="25"/>
  <c r="GL77" i="25"/>
  <c r="GR77" i="25"/>
  <c r="GR78" i="25"/>
  <c r="GR79" i="25"/>
  <c r="GR80" i="25"/>
  <c r="GR81" i="25"/>
  <c r="GR82" i="25"/>
  <c r="GR83" i="25"/>
  <c r="DO84" i="25"/>
  <c r="EQ84" i="25"/>
  <c r="GL84" i="25"/>
  <c r="GR84" i="25"/>
  <c r="GR85" i="25"/>
  <c r="GR86" i="25"/>
  <c r="GR87" i="25"/>
  <c r="GR88" i="25"/>
  <c r="GR89" i="25"/>
  <c r="GR90" i="25"/>
  <c r="DO91" i="25"/>
  <c r="EQ91" i="25"/>
  <c r="GL91" i="25"/>
  <c r="GR91" i="25"/>
  <c r="GR92" i="25"/>
  <c r="GR93" i="25"/>
  <c r="GR94" i="25"/>
  <c r="GR95" i="25"/>
  <c r="GR96" i="25"/>
  <c r="GR97" i="25"/>
  <c r="DO98" i="25"/>
  <c r="EQ98" i="25"/>
  <c r="GL98" i="25"/>
  <c r="GR98" i="25"/>
  <c r="GR99" i="25"/>
  <c r="GR100" i="25"/>
  <c r="GR101" i="25"/>
  <c r="GR102" i="25"/>
  <c r="GR103" i="25"/>
  <c r="GR104" i="25"/>
  <c r="DO105" i="25"/>
  <c r="EQ105" i="25"/>
  <c r="GL105" i="25"/>
  <c r="GR105" i="25"/>
  <c r="GR106" i="25"/>
  <c r="GR107" i="25"/>
  <c r="GR108" i="25"/>
  <c r="CY120" i="25"/>
  <c r="IP18" i="25"/>
  <c r="GS15" i="25"/>
  <c r="GS16" i="25"/>
  <c r="GS9" i="25"/>
  <c r="GS10" i="25"/>
  <c r="GS11" i="25"/>
  <c r="GS12" i="25"/>
  <c r="GS13" i="25"/>
  <c r="GS14" i="25"/>
  <c r="GS17" i="25"/>
  <c r="GS18" i="25"/>
  <c r="GS19" i="25"/>
  <c r="GS20" i="25"/>
  <c r="GS21" i="25"/>
  <c r="GS22" i="25"/>
  <c r="GS23" i="25"/>
  <c r="GS24" i="25"/>
  <c r="GS25" i="25"/>
  <c r="GS26" i="25"/>
  <c r="GS27" i="25"/>
  <c r="GS28" i="25"/>
  <c r="GS29" i="25"/>
  <c r="GS30" i="25"/>
  <c r="GS31" i="25"/>
  <c r="GS32" i="25"/>
  <c r="GS33" i="25"/>
  <c r="GS34" i="25"/>
  <c r="GS35" i="25"/>
  <c r="GS36" i="25"/>
  <c r="GS37" i="25"/>
  <c r="GS38" i="25"/>
  <c r="GS39" i="25"/>
  <c r="GS40" i="25"/>
  <c r="GS41" i="25"/>
  <c r="GS42" i="25"/>
  <c r="GS43" i="25"/>
  <c r="GS44" i="25"/>
  <c r="GS45" i="25"/>
  <c r="GS46" i="25"/>
  <c r="GS47" i="25"/>
  <c r="GS48" i="25"/>
  <c r="GS49" i="25"/>
  <c r="GS50" i="25"/>
  <c r="GS51" i="25"/>
  <c r="GS52" i="25"/>
  <c r="GS53" i="25"/>
  <c r="GS54" i="25"/>
  <c r="GS55" i="25"/>
  <c r="GS56" i="25"/>
  <c r="GS57" i="25"/>
  <c r="GS58" i="25"/>
  <c r="GS59" i="25"/>
  <c r="GS60" i="25"/>
  <c r="GS61" i="25"/>
  <c r="GS62" i="25"/>
  <c r="GS63" i="25"/>
  <c r="DO64" i="25"/>
  <c r="EQ64" i="25"/>
  <c r="GL64" i="25"/>
  <c r="GS64" i="25"/>
  <c r="GS65" i="25"/>
  <c r="GS66" i="25"/>
  <c r="GS67" i="25"/>
  <c r="GS68" i="25"/>
  <c r="GS69" i="25"/>
  <c r="GS70" i="25"/>
  <c r="DO71" i="25"/>
  <c r="EQ71" i="25"/>
  <c r="GL71" i="25"/>
  <c r="GS71" i="25"/>
  <c r="GS72" i="25"/>
  <c r="GS73" i="25"/>
  <c r="GS74" i="25"/>
  <c r="GS75" i="25"/>
  <c r="GS76" i="25"/>
  <c r="GS77" i="25"/>
  <c r="DO78" i="25"/>
  <c r="EQ78" i="25"/>
  <c r="GL78" i="25"/>
  <c r="GS78" i="25"/>
  <c r="GS79" i="25"/>
  <c r="GS80" i="25"/>
  <c r="GS81" i="25"/>
  <c r="GS82" i="25"/>
  <c r="GS83" i="25"/>
  <c r="GS84" i="25"/>
  <c r="DO85" i="25"/>
  <c r="EQ85" i="25"/>
  <c r="GL85" i="25"/>
  <c r="GS85" i="25"/>
  <c r="GS86" i="25"/>
  <c r="GS87" i="25"/>
  <c r="GS88" i="25"/>
  <c r="GS89" i="25"/>
  <c r="GS90" i="25"/>
  <c r="GS91" i="25"/>
  <c r="DO92" i="25"/>
  <c r="EQ92" i="25"/>
  <c r="GL92" i="25"/>
  <c r="GS92" i="25"/>
  <c r="GS93" i="25"/>
  <c r="GS94" i="25"/>
  <c r="GS95" i="25"/>
  <c r="GS96" i="25"/>
  <c r="GS97" i="25"/>
  <c r="GS98" i="25"/>
  <c r="DO99" i="25"/>
  <c r="EQ99" i="25"/>
  <c r="GL99" i="25"/>
  <c r="GS99" i="25"/>
  <c r="GS100" i="25"/>
  <c r="GS101" i="25"/>
  <c r="GS102" i="25"/>
  <c r="GS103" i="25"/>
  <c r="GS104" i="25"/>
  <c r="GS105" i="25"/>
  <c r="DO106" i="25"/>
  <c r="EQ106" i="25"/>
  <c r="GL106" i="25"/>
  <c r="GS106" i="25"/>
  <c r="GS107" i="25"/>
  <c r="GS108" i="25"/>
  <c r="DA120" i="25"/>
  <c r="IQ18" i="25"/>
  <c r="GT15" i="25"/>
  <c r="GT16" i="25"/>
  <c r="GT9" i="25"/>
  <c r="GT10" i="25"/>
  <c r="GT11" i="25"/>
  <c r="GT12" i="25"/>
  <c r="GT13" i="25"/>
  <c r="GT14" i="25"/>
  <c r="GT17" i="25"/>
  <c r="GT18" i="25"/>
  <c r="GT19" i="25"/>
  <c r="GT20" i="25"/>
  <c r="GT21" i="25"/>
  <c r="GT22" i="25"/>
  <c r="GT23" i="25"/>
  <c r="GT24" i="25"/>
  <c r="GT25" i="25"/>
  <c r="GT26" i="25"/>
  <c r="GT27" i="25"/>
  <c r="GT28" i="25"/>
  <c r="GT29" i="25"/>
  <c r="GT30" i="25"/>
  <c r="GT31" i="25"/>
  <c r="GT32" i="25"/>
  <c r="GT33" i="25"/>
  <c r="GT34" i="25"/>
  <c r="GT35" i="25"/>
  <c r="GT36" i="25"/>
  <c r="GT37" i="25"/>
  <c r="GT38" i="25"/>
  <c r="GT39" i="25"/>
  <c r="GT40" i="25"/>
  <c r="GT41" i="25"/>
  <c r="GT42" i="25"/>
  <c r="GT43" i="25"/>
  <c r="GT44" i="25"/>
  <c r="GT45" i="25"/>
  <c r="GT46" i="25"/>
  <c r="GT47" i="25"/>
  <c r="GT48" i="25"/>
  <c r="GT49" i="25"/>
  <c r="GT50" i="25"/>
  <c r="GT51" i="25"/>
  <c r="GT52" i="25"/>
  <c r="GT53" i="25"/>
  <c r="GT54" i="25"/>
  <c r="GT55" i="25"/>
  <c r="GT56" i="25"/>
  <c r="GT57" i="25"/>
  <c r="GT58" i="25"/>
  <c r="GT59" i="25"/>
  <c r="GT60" i="25"/>
  <c r="GT61" i="25"/>
  <c r="GT62" i="25"/>
  <c r="GT63" i="25"/>
  <c r="GT64" i="25"/>
  <c r="GT65" i="25"/>
  <c r="GT66" i="25"/>
  <c r="GT67" i="25"/>
  <c r="GT68" i="25"/>
  <c r="GT69" i="25"/>
  <c r="GT70" i="25"/>
  <c r="GT71" i="25"/>
  <c r="GT72" i="25"/>
  <c r="GT73" i="25"/>
  <c r="GT74" i="25"/>
  <c r="GT75" i="25"/>
  <c r="GT76" i="25"/>
  <c r="GT77" i="25"/>
  <c r="GT78" i="25"/>
  <c r="GT79" i="25"/>
  <c r="GT80" i="25"/>
  <c r="GT81" i="25"/>
  <c r="GT82" i="25"/>
  <c r="GT83" i="25"/>
  <c r="GT84" i="25"/>
  <c r="GT85" i="25"/>
  <c r="GT86" i="25"/>
  <c r="GT87" i="25"/>
  <c r="GT88" i="25"/>
  <c r="GT89" i="25"/>
  <c r="GT90" i="25"/>
  <c r="GT91" i="25"/>
  <c r="GT92" i="25"/>
  <c r="GT93" i="25"/>
  <c r="GT94" i="25"/>
  <c r="GT95" i="25"/>
  <c r="GT96" i="25"/>
  <c r="GT97" i="25"/>
  <c r="GT98" i="25"/>
  <c r="GT99" i="25"/>
  <c r="GT100" i="25"/>
  <c r="GT101" i="25"/>
  <c r="GT102" i="25"/>
  <c r="GT103" i="25"/>
  <c r="GT104" i="25"/>
  <c r="GT105" i="25"/>
  <c r="GT106" i="25"/>
  <c r="GT107" i="25"/>
  <c r="GT108" i="25"/>
  <c r="DC120" i="25"/>
  <c r="IR18" i="25"/>
  <c r="DW15" i="25"/>
  <c r="DQ15" i="25"/>
  <c r="DR15" i="25"/>
  <c r="DS15" i="25"/>
  <c r="DU15" i="25"/>
  <c r="EB15" i="25"/>
  <c r="DW6" i="25"/>
  <c r="DT15" i="25"/>
  <c r="DV15" i="25"/>
  <c r="DX15" i="25"/>
  <c r="DY15" i="25"/>
  <c r="DZ15" i="25"/>
  <c r="EA15" i="25"/>
  <c r="EC15" i="25"/>
  <c r="GW15" i="25"/>
  <c r="DW16" i="25"/>
  <c r="DQ16" i="25"/>
  <c r="DR16" i="25"/>
  <c r="DS16" i="25"/>
  <c r="DU16" i="25"/>
  <c r="EB16" i="25"/>
  <c r="DT16" i="25"/>
  <c r="DV16" i="25"/>
  <c r="DX16" i="25"/>
  <c r="DY16" i="25"/>
  <c r="DZ16" i="25"/>
  <c r="EA16" i="25"/>
  <c r="EC16" i="25"/>
  <c r="GW16" i="25"/>
  <c r="DW9" i="25"/>
  <c r="DQ9" i="25"/>
  <c r="DR9" i="25"/>
  <c r="DS9" i="25"/>
  <c r="DU9" i="25"/>
  <c r="EB9" i="25"/>
  <c r="DT9" i="25"/>
  <c r="DV9" i="25"/>
  <c r="DX9" i="25"/>
  <c r="DY9" i="25"/>
  <c r="DZ9" i="25"/>
  <c r="EA9" i="25"/>
  <c r="EC9" i="25"/>
  <c r="GW9" i="25"/>
  <c r="DW10" i="25"/>
  <c r="DQ10" i="25"/>
  <c r="DR10" i="25"/>
  <c r="DS10" i="25"/>
  <c r="DU10" i="25"/>
  <c r="EB10" i="25"/>
  <c r="DT10" i="25"/>
  <c r="DV10" i="25"/>
  <c r="DX10" i="25"/>
  <c r="DY10" i="25"/>
  <c r="DZ10" i="25"/>
  <c r="EA10" i="25"/>
  <c r="EC10" i="25"/>
  <c r="GW10" i="25"/>
  <c r="DW11" i="25"/>
  <c r="DQ11" i="25"/>
  <c r="DR11" i="25"/>
  <c r="DS11" i="25"/>
  <c r="DU11" i="25"/>
  <c r="EB11" i="25"/>
  <c r="DT11" i="25"/>
  <c r="DV11" i="25"/>
  <c r="DX11" i="25"/>
  <c r="DY11" i="25"/>
  <c r="DZ11" i="25"/>
  <c r="EA11" i="25"/>
  <c r="EC11" i="25"/>
  <c r="GW11" i="25"/>
  <c r="DW12" i="25"/>
  <c r="DQ12" i="25"/>
  <c r="DR12" i="25"/>
  <c r="DS12" i="25"/>
  <c r="DU12" i="25"/>
  <c r="EB12" i="25"/>
  <c r="DT12" i="25"/>
  <c r="DV12" i="25"/>
  <c r="DX12" i="25"/>
  <c r="DY12" i="25"/>
  <c r="DZ12" i="25"/>
  <c r="EA12" i="25"/>
  <c r="EC12" i="25"/>
  <c r="GW12" i="25"/>
  <c r="DW13" i="25"/>
  <c r="DQ13" i="25"/>
  <c r="DR13" i="25"/>
  <c r="DS13" i="25"/>
  <c r="DU13" i="25"/>
  <c r="EB13" i="25"/>
  <c r="DT13" i="25"/>
  <c r="DV13" i="25"/>
  <c r="DX13" i="25"/>
  <c r="DY13" i="25"/>
  <c r="DZ13" i="25"/>
  <c r="EA13" i="25"/>
  <c r="EC13" i="25"/>
  <c r="GW13" i="25"/>
  <c r="DW14" i="25"/>
  <c r="DQ14" i="25"/>
  <c r="DR14" i="25"/>
  <c r="DS14" i="25"/>
  <c r="DU14" i="25"/>
  <c r="EB14" i="25"/>
  <c r="DT14" i="25"/>
  <c r="DV14" i="25"/>
  <c r="DX14" i="25"/>
  <c r="DY14" i="25"/>
  <c r="DZ14" i="25"/>
  <c r="EA14" i="25"/>
  <c r="EC14" i="25"/>
  <c r="GW14" i="25"/>
  <c r="DW17" i="25"/>
  <c r="DQ17" i="25"/>
  <c r="DR17" i="25"/>
  <c r="DS17" i="25"/>
  <c r="DU17" i="25"/>
  <c r="EB17" i="25"/>
  <c r="DT17" i="25"/>
  <c r="DV17" i="25"/>
  <c r="DX17" i="25"/>
  <c r="DY17" i="25"/>
  <c r="DZ17" i="25"/>
  <c r="EA17" i="25"/>
  <c r="EC17" i="25"/>
  <c r="GW17" i="25"/>
  <c r="DW18" i="25"/>
  <c r="DQ18" i="25"/>
  <c r="DR18" i="25"/>
  <c r="DS18" i="25"/>
  <c r="DU18" i="25"/>
  <c r="EB18" i="25"/>
  <c r="DT18" i="25"/>
  <c r="DV18" i="25"/>
  <c r="DX18" i="25"/>
  <c r="DY18" i="25"/>
  <c r="DZ18" i="25"/>
  <c r="EA18" i="25"/>
  <c r="EC18" i="25"/>
  <c r="GW18" i="25"/>
  <c r="DW19" i="25"/>
  <c r="DQ19" i="25"/>
  <c r="DR19" i="25"/>
  <c r="DS19" i="25"/>
  <c r="DU19" i="25"/>
  <c r="EB19" i="25"/>
  <c r="DT19" i="25"/>
  <c r="DV19" i="25"/>
  <c r="DX19" i="25"/>
  <c r="DY19" i="25"/>
  <c r="DZ19" i="25"/>
  <c r="EA19" i="25"/>
  <c r="EC19" i="25"/>
  <c r="GW19" i="25"/>
  <c r="DW20" i="25"/>
  <c r="DQ20" i="25"/>
  <c r="DR20" i="25"/>
  <c r="DS20" i="25"/>
  <c r="DU20" i="25"/>
  <c r="EB20" i="25"/>
  <c r="DT20" i="25"/>
  <c r="DV20" i="25"/>
  <c r="DX20" i="25"/>
  <c r="DY20" i="25"/>
  <c r="DZ20" i="25"/>
  <c r="EA20" i="25"/>
  <c r="EC20" i="25"/>
  <c r="GW20" i="25"/>
  <c r="DW21" i="25"/>
  <c r="DQ21" i="25"/>
  <c r="DR21" i="25"/>
  <c r="DS21" i="25"/>
  <c r="DU21" i="25"/>
  <c r="EB21" i="25"/>
  <c r="DT21" i="25"/>
  <c r="DV21" i="25"/>
  <c r="DX21" i="25"/>
  <c r="DY21" i="25"/>
  <c r="DZ21" i="25"/>
  <c r="EA21" i="25"/>
  <c r="EC21" i="25"/>
  <c r="GW21" i="25"/>
  <c r="DW22" i="25"/>
  <c r="DQ22" i="25"/>
  <c r="DR22" i="25"/>
  <c r="DS22" i="25"/>
  <c r="DU22" i="25"/>
  <c r="EB22" i="25"/>
  <c r="DT22" i="25"/>
  <c r="DV22" i="25"/>
  <c r="DX22" i="25"/>
  <c r="DY22" i="25"/>
  <c r="DZ22" i="25"/>
  <c r="EA22" i="25"/>
  <c r="EC22" i="25"/>
  <c r="GW22" i="25"/>
  <c r="DW23" i="25"/>
  <c r="DQ23" i="25"/>
  <c r="DR23" i="25"/>
  <c r="DS23" i="25"/>
  <c r="DU23" i="25"/>
  <c r="EB23" i="25"/>
  <c r="DT23" i="25"/>
  <c r="DV23" i="25"/>
  <c r="DX23" i="25"/>
  <c r="DY23" i="25"/>
  <c r="DZ23" i="25"/>
  <c r="EA23" i="25"/>
  <c r="EC23" i="25"/>
  <c r="GW23" i="25"/>
  <c r="DW24" i="25"/>
  <c r="DQ24" i="25"/>
  <c r="DR24" i="25"/>
  <c r="DS24" i="25"/>
  <c r="DU24" i="25"/>
  <c r="EB24" i="25"/>
  <c r="DT24" i="25"/>
  <c r="DV24" i="25"/>
  <c r="DX24" i="25"/>
  <c r="DY24" i="25"/>
  <c r="DZ24" i="25"/>
  <c r="EA24" i="25"/>
  <c r="EC24" i="25"/>
  <c r="GW24" i="25"/>
  <c r="DW25" i="25"/>
  <c r="DQ25" i="25"/>
  <c r="DR25" i="25"/>
  <c r="DS25" i="25"/>
  <c r="DU25" i="25"/>
  <c r="EB25" i="25"/>
  <c r="DT25" i="25"/>
  <c r="DV25" i="25"/>
  <c r="DX25" i="25"/>
  <c r="DY25" i="25"/>
  <c r="DZ25" i="25"/>
  <c r="EA25" i="25"/>
  <c r="EC25" i="25"/>
  <c r="GW25" i="25"/>
  <c r="DW26" i="25"/>
  <c r="DQ26" i="25"/>
  <c r="DR26" i="25"/>
  <c r="DS26" i="25"/>
  <c r="DU26" i="25"/>
  <c r="EB26" i="25"/>
  <c r="DT26" i="25"/>
  <c r="DV26" i="25"/>
  <c r="DX26" i="25"/>
  <c r="DY26" i="25"/>
  <c r="DZ26" i="25"/>
  <c r="EA26" i="25"/>
  <c r="EC26" i="25"/>
  <c r="GW26" i="25"/>
  <c r="DW27" i="25"/>
  <c r="DQ27" i="25"/>
  <c r="DR27" i="25"/>
  <c r="DS27" i="25"/>
  <c r="DU27" i="25"/>
  <c r="EB27" i="25"/>
  <c r="DT27" i="25"/>
  <c r="DV27" i="25"/>
  <c r="DX27" i="25"/>
  <c r="DY27" i="25"/>
  <c r="DZ27" i="25"/>
  <c r="EA27" i="25"/>
  <c r="EC27" i="25"/>
  <c r="GW27" i="25"/>
  <c r="DW28" i="25"/>
  <c r="DQ28" i="25"/>
  <c r="DR28" i="25"/>
  <c r="DS28" i="25"/>
  <c r="DU28" i="25"/>
  <c r="EB28" i="25"/>
  <c r="DT28" i="25"/>
  <c r="DV28" i="25"/>
  <c r="DX28" i="25"/>
  <c r="DY28" i="25"/>
  <c r="DZ28" i="25"/>
  <c r="EA28" i="25"/>
  <c r="EC28" i="25"/>
  <c r="GW28" i="25"/>
  <c r="DW29" i="25"/>
  <c r="DQ29" i="25"/>
  <c r="DR29" i="25"/>
  <c r="DS29" i="25"/>
  <c r="DU29" i="25"/>
  <c r="EB29" i="25"/>
  <c r="DT29" i="25"/>
  <c r="DV29" i="25"/>
  <c r="DX29" i="25"/>
  <c r="DY29" i="25"/>
  <c r="DZ29" i="25"/>
  <c r="EA29" i="25"/>
  <c r="EC29" i="25"/>
  <c r="GW29" i="25"/>
  <c r="DW30" i="25"/>
  <c r="DQ30" i="25"/>
  <c r="DR30" i="25"/>
  <c r="DS30" i="25"/>
  <c r="DU30" i="25"/>
  <c r="EB30" i="25"/>
  <c r="DT30" i="25"/>
  <c r="DV30" i="25"/>
  <c r="DX30" i="25"/>
  <c r="DY30" i="25"/>
  <c r="DZ30" i="25"/>
  <c r="EA30" i="25"/>
  <c r="EC30" i="25"/>
  <c r="GW30" i="25"/>
  <c r="DW31" i="25"/>
  <c r="DQ31" i="25"/>
  <c r="DR31" i="25"/>
  <c r="DS31" i="25"/>
  <c r="DU31" i="25"/>
  <c r="EB31" i="25"/>
  <c r="DT31" i="25"/>
  <c r="DV31" i="25"/>
  <c r="DX31" i="25"/>
  <c r="DY31" i="25"/>
  <c r="DZ31" i="25"/>
  <c r="EA31" i="25"/>
  <c r="EC31" i="25"/>
  <c r="GW31" i="25"/>
  <c r="DW32" i="25"/>
  <c r="DQ32" i="25"/>
  <c r="DR32" i="25"/>
  <c r="DS32" i="25"/>
  <c r="DU32" i="25"/>
  <c r="EB32" i="25"/>
  <c r="DT32" i="25"/>
  <c r="DV32" i="25"/>
  <c r="DX32" i="25"/>
  <c r="DY32" i="25"/>
  <c r="DZ32" i="25"/>
  <c r="EA32" i="25"/>
  <c r="EC32" i="25"/>
  <c r="GW32" i="25"/>
  <c r="DW33" i="25"/>
  <c r="DQ33" i="25"/>
  <c r="DR33" i="25"/>
  <c r="DS33" i="25"/>
  <c r="DU33" i="25"/>
  <c r="EB33" i="25"/>
  <c r="DT33" i="25"/>
  <c r="DV33" i="25"/>
  <c r="DX33" i="25"/>
  <c r="DY33" i="25"/>
  <c r="DZ33" i="25"/>
  <c r="EA33" i="25"/>
  <c r="EC33" i="25"/>
  <c r="GW33" i="25"/>
  <c r="DW34" i="25"/>
  <c r="DQ34" i="25"/>
  <c r="DR34" i="25"/>
  <c r="DS34" i="25"/>
  <c r="DU34" i="25"/>
  <c r="EB34" i="25"/>
  <c r="DT34" i="25"/>
  <c r="DV34" i="25"/>
  <c r="DX34" i="25"/>
  <c r="DY34" i="25"/>
  <c r="DZ34" i="25"/>
  <c r="EA34" i="25"/>
  <c r="EC34" i="25"/>
  <c r="GW34" i="25"/>
  <c r="DW35" i="25"/>
  <c r="DQ35" i="25"/>
  <c r="DR35" i="25"/>
  <c r="DS35" i="25"/>
  <c r="DU35" i="25"/>
  <c r="EB35" i="25"/>
  <c r="DT35" i="25"/>
  <c r="DV35" i="25"/>
  <c r="DX35" i="25"/>
  <c r="DY35" i="25"/>
  <c r="DZ35" i="25"/>
  <c r="EA35" i="25"/>
  <c r="EC35" i="25"/>
  <c r="GW35" i="25"/>
  <c r="DW36" i="25"/>
  <c r="DQ36" i="25"/>
  <c r="DR36" i="25"/>
  <c r="DS36" i="25"/>
  <c r="DU36" i="25"/>
  <c r="EB36" i="25"/>
  <c r="DT36" i="25"/>
  <c r="DV36" i="25"/>
  <c r="DX36" i="25"/>
  <c r="DY36" i="25"/>
  <c r="DZ36" i="25"/>
  <c r="EA36" i="25"/>
  <c r="EC36" i="25"/>
  <c r="GW36" i="25"/>
  <c r="DW37" i="25"/>
  <c r="DQ37" i="25"/>
  <c r="DR37" i="25"/>
  <c r="DS37" i="25"/>
  <c r="DU37" i="25"/>
  <c r="EB37" i="25"/>
  <c r="DT37" i="25"/>
  <c r="DV37" i="25"/>
  <c r="DX37" i="25"/>
  <c r="DY37" i="25"/>
  <c r="DZ37" i="25"/>
  <c r="EA37" i="25"/>
  <c r="EC37" i="25"/>
  <c r="GW37" i="25"/>
  <c r="DW38" i="25"/>
  <c r="DQ38" i="25"/>
  <c r="DR38" i="25"/>
  <c r="DS38" i="25"/>
  <c r="DU38" i="25"/>
  <c r="EB38" i="25"/>
  <c r="DT38" i="25"/>
  <c r="DV38" i="25"/>
  <c r="DX38" i="25"/>
  <c r="DY38" i="25"/>
  <c r="DZ38" i="25"/>
  <c r="EA38" i="25"/>
  <c r="EC38" i="25"/>
  <c r="GW38" i="25"/>
  <c r="DW39" i="25"/>
  <c r="DQ39" i="25"/>
  <c r="DR39" i="25"/>
  <c r="DS39" i="25"/>
  <c r="DU39" i="25"/>
  <c r="EB39" i="25"/>
  <c r="DT39" i="25"/>
  <c r="DV39" i="25"/>
  <c r="DX39" i="25"/>
  <c r="DY39" i="25"/>
  <c r="DZ39" i="25"/>
  <c r="EA39" i="25"/>
  <c r="EC39" i="25"/>
  <c r="GW39" i="25"/>
  <c r="DW40" i="25"/>
  <c r="DQ40" i="25"/>
  <c r="DR40" i="25"/>
  <c r="DS40" i="25"/>
  <c r="DU40" i="25"/>
  <c r="EB40" i="25"/>
  <c r="DT40" i="25"/>
  <c r="DV40" i="25"/>
  <c r="DX40" i="25"/>
  <c r="DY40" i="25"/>
  <c r="DZ40" i="25"/>
  <c r="EA40" i="25"/>
  <c r="EC40" i="25"/>
  <c r="GW40" i="25"/>
  <c r="DW41" i="25"/>
  <c r="DQ41" i="25"/>
  <c r="DR41" i="25"/>
  <c r="DS41" i="25"/>
  <c r="DU41" i="25"/>
  <c r="EB41" i="25"/>
  <c r="DT41" i="25"/>
  <c r="DV41" i="25"/>
  <c r="DX41" i="25"/>
  <c r="DY41" i="25"/>
  <c r="DZ41" i="25"/>
  <c r="EA41" i="25"/>
  <c r="EC41" i="25"/>
  <c r="GW41" i="25"/>
  <c r="DW42" i="25"/>
  <c r="DQ42" i="25"/>
  <c r="DR42" i="25"/>
  <c r="DS42" i="25"/>
  <c r="DU42" i="25"/>
  <c r="EB42" i="25"/>
  <c r="DT42" i="25"/>
  <c r="DV42" i="25"/>
  <c r="DX42" i="25"/>
  <c r="DY42" i="25"/>
  <c r="DZ42" i="25"/>
  <c r="EA42" i="25"/>
  <c r="EC42" i="25"/>
  <c r="GW42" i="25"/>
  <c r="DW43" i="25"/>
  <c r="DQ43" i="25"/>
  <c r="DR43" i="25"/>
  <c r="DS43" i="25"/>
  <c r="DU43" i="25"/>
  <c r="EB43" i="25"/>
  <c r="DT43" i="25"/>
  <c r="DV43" i="25"/>
  <c r="DX43" i="25"/>
  <c r="DY43" i="25"/>
  <c r="DZ43" i="25"/>
  <c r="EA43" i="25"/>
  <c r="EC43" i="25"/>
  <c r="GW43" i="25"/>
  <c r="DW44" i="25"/>
  <c r="DQ44" i="25"/>
  <c r="DR44" i="25"/>
  <c r="DS44" i="25"/>
  <c r="DU44" i="25"/>
  <c r="EB44" i="25"/>
  <c r="DT44" i="25"/>
  <c r="DV44" i="25"/>
  <c r="DX44" i="25"/>
  <c r="DY44" i="25"/>
  <c r="DZ44" i="25"/>
  <c r="EA44" i="25"/>
  <c r="EC44" i="25"/>
  <c r="GW44" i="25"/>
  <c r="DW45" i="25"/>
  <c r="DQ45" i="25"/>
  <c r="DR45" i="25"/>
  <c r="DS45" i="25"/>
  <c r="DU45" i="25"/>
  <c r="EB45" i="25"/>
  <c r="DT45" i="25"/>
  <c r="DV45" i="25"/>
  <c r="DX45" i="25"/>
  <c r="DY45" i="25"/>
  <c r="DZ45" i="25"/>
  <c r="EA45" i="25"/>
  <c r="EC45" i="25"/>
  <c r="GW45" i="25"/>
  <c r="DW46" i="25"/>
  <c r="DQ46" i="25"/>
  <c r="DR46" i="25"/>
  <c r="DS46" i="25"/>
  <c r="DU46" i="25"/>
  <c r="EB46" i="25"/>
  <c r="DT46" i="25"/>
  <c r="DV46" i="25"/>
  <c r="DX46" i="25"/>
  <c r="DY46" i="25"/>
  <c r="DZ46" i="25"/>
  <c r="EA46" i="25"/>
  <c r="EC46" i="25"/>
  <c r="GW46" i="25"/>
  <c r="DW47" i="25"/>
  <c r="DQ47" i="25"/>
  <c r="DR47" i="25"/>
  <c r="DS47" i="25"/>
  <c r="DU47" i="25"/>
  <c r="EB47" i="25"/>
  <c r="DT47" i="25"/>
  <c r="DV47" i="25"/>
  <c r="DX47" i="25"/>
  <c r="DY47" i="25"/>
  <c r="DZ47" i="25"/>
  <c r="EA47" i="25"/>
  <c r="EC47" i="25"/>
  <c r="GW47" i="25"/>
  <c r="DW48" i="25"/>
  <c r="DQ48" i="25"/>
  <c r="DR48" i="25"/>
  <c r="DS48" i="25"/>
  <c r="DU48" i="25"/>
  <c r="EB48" i="25"/>
  <c r="DT48" i="25"/>
  <c r="DV48" i="25"/>
  <c r="DX48" i="25"/>
  <c r="DY48" i="25"/>
  <c r="DZ48" i="25"/>
  <c r="EA48" i="25"/>
  <c r="EC48" i="25"/>
  <c r="GW48" i="25"/>
  <c r="DW49" i="25"/>
  <c r="DQ49" i="25"/>
  <c r="DR49" i="25"/>
  <c r="DS49" i="25"/>
  <c r="DU49" i="25"/>
  <c r="EB49" i="25"/>
  <c r="DT49" i="25"/>
  <c r="DV49" i="25"/>
  <c r="DX49" i="25"/>
  <c r="DY49" i="25"/>
  <c r="DZ49" i="25"/>
  <c r="EA49" i="25"/>
  <c r="EC49" i="25"/>
  <c r="GW49" i="25"/>
  <c r="DW50" i="25"/>
  <c r="DQ50" i="25"/>
  <c r="DR50" i="25"/>
  <c r="DS50" i="25"/>
  <c r="DU50" i="25"/>
  <c r="EB50" i="25"/>
  <c r="DT50" i="25"/>
  <c r="DV50" i="25"/>
  <c r="DX50" i="25"/>
  <c r="DY50" i="25"/>
  <c r="DZ50" i="25"/>
  <c r="EA50" i="25"/>
  <c r="EC50" i="25"/>
  <c r="GW50" i="25"/>
  <c r="DW51" i="25"/>
  <c r="DQ51" i="25"/>
  <c r="DR51" i="25"/>
  <c r="DS51" i="25"/>
  <c r="DU51" i="25"/>
  <c r="EB51" i="25"/>
  <c r="DT51" i="25"/>
  <c r="DV51" i="25"/>
  <c r="DX51" i="25"/>
  <c r="DY51" i="25"/>
  <c r="DZ51" i="25"/>
  <c r="EA51" i="25"/>
  <c r="EC51" i="25"/>
  <c r="GW51" i="25"/>
  <c r="DW52" i="25"/>
  <c r="DQ52" i="25"/>
  <c r="DR52" i="25"/>
  <c r="DS52" i="25"/>
  <c r="DU52" i="25"/>
  <c r="EB52" i="25"/>
  <c r="DT52" i="25"/>
  <c r="DV52" i="25"/>
  <c r="DX52" i="25"/>
  <c r="DY52" i="25"/>
  <c r="DZ52" i="25"/>
  <c r="EA52" i="25"/>
  <c r="EC52" i="25"/>
  <c r="GW52" i="25"/>
  <c r="DW53" i="25"/>
  <c r="DQ53" i="25"/>
  <c r="DR53" i="25"/>
  <c r="DS53" i="25"/>
  <c r="DU53" i="25"/>
  <c r="EB53" i="25"/>
  <c r="DT53" i="25"/>
  <c r="DV53" i="25"/>
  <c r="DX53" i="25"/>
  <c r="DY53" i="25"/>
  <c r="DZ53" i="25"/>
  <c r="EA53" i="25"/>
  <c r="EC53" i="25"/>
  <c r="GW53" i="25"/>
  <c r="DW54" i="25"/>
  <c r="DQ54" i="25"/>
  <c r="DR54" i="25"/>
  <c r="DS54" i="25"/>
  <c r="DU54" i="25"/>
  <c r="EB54" i="25"/>
  <c r="DT54" i="25"/>
  <c r="DV54" i="25"/>
  <c r="DX54" i="25"/>
  <c r="DY54" i="25"/>
  <c r="DZ54" i="25"/>
  <c r="EA54" i="25"/>
  <c r="EC54" i="25"/>
  <c r="GW54" i="25"/>
  <c r="DW55" i="25"/>
  <c r="DQ55" i="25"/>
  <c r="DR55" i="25"/>
  <c r="DS55" i="25"/>
  <c r="DU55" i="25"/>
  <c r="EB55" i="25"/>
  <c r="DT55" i="25"/>
  <c r="DV55" i="25"/>
  <c r="DX55" i="25"/>
  <c r="DY55" i="25"/>
  <c r="DZ55" i="25"/>
  <c r="EA55" i="25"/>
  <c r="EC55" i="25"/>
  <c r="GW55" i="25"/>
  <c r="DW56" i="25"/>
  <c r="DQ56" i="25"/>
  <c r="DR56" i="25"/>
  <c r="DS56" i="25"/>
  <c r="DU56" i="25"/>
  <c r="EB56" i="25"/>
  <c r="DT56" i="25"/>
  <c r="DV56" i="25"/>
  <c r="DX56" i="25"/>
  <c r="DY56" i="25"/>
  <c r="DZ56" i="25"/>
  <c r="EA56" i="25"/>
  <c r="EC56" i="25"/>
  <c r="GW56" i="25"/>
  <c r="DW57" i="25"/>
  <c r="DQ57" i="25"/>
  <c r="DR57" i="25"/>
  <c r="DS57" i="25"/>
  <c r="DU57" i="25"/>
  <c r="EB57" i="25"/>
  <c r="DT57" i="25"/>
  <c r="DV57" i="25"/>
  <c r="DX57" i="25"/>
  <c r="DY57" i="25"/>
  <c r="DZ57" i="25"/>
  <c r="EA57" i="25"/>
  <c r="EC57" i="25"/>
  <c r="GW57" i="25"/>
  <c r="DW58" i="25"/>
  <c r="DQ58" i="25"/>
  <c r="DR58" i="25"/>
  <c r="DS58" i="25"/>
  <c r="DU58" i="25"/>
  <c r="EB58" i="25"/>
  <c r="DT58" i="25"/>
  <c r="DV58" i="25"/>
  <c r="DX58" i="25"/>
  <c r="DY58" i="25"/>
  <c r="DZ58" i="25"/>
  <c r="EA58" i="25"/>
  <c r="EC58" i="25"/>
  <c r="GW58" i="25"/>
  <c r="DW59" i="25"/>
  <c r="DQ59" i="25"/>
  <c r="DR59" i="25"/>
  <c r="DS59" i="25"/>
  <c r="DU59" i="25"/>
  <c r="EB59" i="25"/>
  <c r="DT59" i="25"/>
  <c r="DV59" i="25"/>
  <c r="DX59" i="25"/>
  <c r="DY59" i="25"/>
  <c r="DZ59" i="25"/>
  <c r="EA59" i="25"/>
  <c r="EC59" i="25"/>
  <c r="GW59" i="25"/>
  <c r="DW60" i="25"/>
  <c r="DQ60" i="25"/>
  <c r="DR60" i="25"/>
  <c r="DS60" i="25"/>
  <c r="DU60" i="25"/>
  <c r="EB60" i="25"/>
  <c r="DT60" i="25"/>
  <c r="DV60" i="25"/>
  <c r="DX60" i="25"/>
  <c r="DY60" i="25"/>
  <c r="DZ60" i="25"/>
  <c r="EA60" i="25"/>
  <c r="EC60" i="25"/>
  <c r="GW60" i="25"/>
  <c r="DW61" i="25"/>
  <c r="DQ61" i="25"/>
  <c r="DR61" i="25"/>
  <c r="DS61" i="25"/>
  <c r="DU61" i="25"/>
  <c r="EB61" i="25"/>
  <c r="DT61" i="25"/>
  <c r="DV61" i="25"/>
  <c r="DX61" i="25"/>
  <c r="DY61" i="25"/>
  <c r="DZ61" i="25"/>
  <c r="EA61" i="25"/>
  <c r="EC61" i="25"/>
  <c r="GW61" i="25"/>
  <c r="DW62" i="25"/>
  <c r="DQ62" i="25"/>
  <c r="DR62" i="25"/>
  <c r="DS62" i="25"/>
  <c r="DU62" i="25"/>
  <c r="EB62" i="25"/>
  <c r="DT62" i="25"/>
  <c r="DV62" i="25"/>
  <c r="DX62" i="25"/>
  <c r="DY62" i="25"/>
  <c r="DZ62" i="25"/>
  <c r="EA62" i="25"/>
  <c r="EC62" i="25"/>
  <c r="GW62" i="25"/>
  <c r="DW63" i="25"/>
  <c r="EC63" i="25"/>
  <c r="GW63" i="25"/>
  <c r="DW64" i="25"/>
  <c r="EC64" i="25"/>
  <c r="GW64" i="25"/>
  <c r="DW65" i="25"/>
  <c r="EC65" i="25"/>
  <c r="GW65" i="25"/>
  <c r="DW66" i="25"/>
  <c r="EC66" i="25"/>
  <c r="GW66" i="25"/>
  <c r="DW67" i="25"/>
  <c r="EC67" i="25"/>
  <c r="GW67" i="25"/>
  <c r="DW68" i="25"/>
  <c r="EC68" i="25"/>
  <c r="GW68" i="25"/>
  <c r="DW69" i="25"/>
  <c r="EC69" i="25"/>
  <c r="GW69" i="25"/>
  <c r="DW70" i="25"/>
  <c r="EC70" i="25"/>
  <c r="GW70" i="25"/>
  <c r="DW71" i="25"/>
  <c r="EC71" i="25"/>
  <c r="GW71" i="25"/>
  <c r="DW72" i="25"/>
  <c r="EC72" i="25"/>
  <c r="GW72" i="25"/>
  <c r="DW73" i="25"/>
  <c r="EC73" i="25"/>
  <c r="GW73" i="25"/>
  <c r="DW74" i="25"/>
  <c r="EC74" i="25"/>
  <c r="GW74" i="25"/>
  <c r="DW75" i="25"/>
  <c r="EC75" i="25"/>
  <c r="GW75" i="25"/>
  <c r="DW76" i="25"/>
  <c r="EC76" i="25"/>
  <c r="GW76" i="25"/>
  <c r="DW77" i="25"/>
  <c r="EC77" i="25"/>
  <c r="GW77" i="25"/>
  <c r="DW78" i="25"/>
  <c r="EC78" i="25"/>
  <c r="GW78" i="25"/>
  <c r="DW79" i="25"/>
  <c r="EC79" i="25"/>
  <c r="GW79" i="25"/>
  <c r="DW80" i="25"/>
  <c r="EC80" i="25"/>
  <c r="GW80" i="25"/>
  <c r="DW81" i="25"/>
  <c r="EC81" i="25"/>
  <c r="GW81" i="25"/>
  <c r="DW82" i="25"/>
  <c r="EC82" i="25"/>
  <c r="GW82" i="25"/>
  <c r="DW83" i="25"/>
  <c r="EC83" i="25"/>
  <c r="GW83" i="25"/>
  <c r="DW84" i="25"/>
  <c r="EC84" i="25"/>
  <c r="GW84" i="25"/>
  <c r="DW85" i="25"/>
  <c r="EC85" i="25"/>
  <c r="GW85" i="25"/>
  <c r="DW86" i="25"/>
  <c r="EC86" i="25"/>
  <c r="GW86" i="25"/>
  <c r="DW87" i="25"/>
  <c r="EC87" i="25"/>
  <c r="GW87" i="25"/>
  <c r="DW88" i="25"/>
  <c r="EC88" i="25"/>
  <c r="GW88" i="25"/>
  <c r="DW89" i="25"/>
  <c r="EC89" i="25"/>
  <c r="GW89" i="25"/>
  <c r="DW90" i="25"/>
  <c r="EC90" i="25"/>
  <c r="GW90" i="25"/>
  <c r="DW91" i="25"/>
  <c r="EC91" i="25"/>
  <c r="GW91" i="25"/>
  <c r="DW92" i="25"/>
  <c r="EC92" i="25"/>
  <c r="GW92" i="25"/>
  <c r="DW93" i="25"/>
  <c r="EC93" i="25"/>
  <c r="GW93" i="25"/>
  <c r="DW94" i="25"/>
  <c r="EC94" i="25"/>
  <c r="GW94" i="25"/>
  <c r="DW95" i="25"/>
  <c r="EC95" i="25"/>
  <c r="GW95" i="25"/>
  <c r="DW96" i="25"/>
  <c r="EC96" i="25"/>
  <c r="GW96" i="25"/>
  <c r="DW97" i="25"/>
  <c r="EC97" i="25"/>
  <c r="GW97" i="25"/>
  <c r="DW98" i="25"/>
  <c r="EC98" i="25"/>
  <c r="GW98" i="25"/>
  <c r="DW99" i="25"/>
  <c r="EC99" i="25"/>
  <c r="GW99" i="25"/>
  <c r="DW100" i="25"/>
  <c r="EC100" i="25"/>
  <c r="GW100" i="25"/>
  <c r="DW101" i="25"/>
  <c r="EC101" i="25"/>
  <c r="GW101" i="25"/>
  <c r="DW102" i="25"/>
  <c r="EC102" i="25"/>
  <c r="GW102" i="25"/>
  <c r="DW103" i="25"/>
  <c r="EC103" i="25"/>
  <c r="GW103" i="25"/>
  <c r="DW104" i="25"/>
  <c r="EC104" i="25"/>
  <c r="GW104" i="25"/>
  <c r="DW105" i="25"/>
  <c r="EC105" i="25"/>
  <c r="GW105" i="25"/>
  <c r="DW106" i="25"/>
  <c r="EC106" i="25"/>
  <c r="GW106" i="25"/>
  <c r="DW107" i="25"/>
  <c r="EC107" i="25"/>
  <c r="GW107" i="25"/>
  <c r="DW108" i="25"/>
  <c r="EC108" i="25"/>
  <c r="GW108" i="25"/>
  <c r="DS120" i="25"/>
  <c r="IT18" i="25"/>
  <c r="EF15" i="25"/>
  <c r="EK15" i="25"/>
  <c r="EF6" i="25"/>
  <c r="ED15" i="25"/>
  <c r="EE15" i="25"/>
  <c r="EG15" i="25"/>
  <c r="EH15" i="25"/>
  <c r="EI15" i="25"/>
  <c r="EJ15" i="25"/>
  <c r="EL15" i="25"/>
  <c r="GX15" i="25"/>
  <c r="EF16" i="25"/>
  <c r="EK16" i="25"/>
  <c r="ED16" i="25"/>
  <c r="EE16" i="25"/>
  <c r="EG16" i="25"/>
  <c r="EH16" i="25"/>
  <c r="EI16" i="25"/>
  <c r="EJ16" i="25"/>
  <c r="EL16" i="25"/>
  <c r="GX16" i="25"/>
  <c r="EF9" i="25"/>
  <c r="EK9" i="25"/>
  <c r="ED9" i="25"/>
  <c r="EE9" i="25"/>
  <c r="EG9" i="25"/>
  <c r="EH9" i="25"/>
  <c r="EI9" i="25"/>
  <c r="EJ9" i="25"/>
  <c r="EL9" i="25"/>
  <c r="GX9" i="25"/>
  <c r="EF10" i="25"/>
  <c r="EK10" i="25"/>
  <c r="ED10" i="25"/>
  <c r="EE10" i="25"/>
  <c r="EG10" i="25"/>
  <c r="EH10" i="25"/>
  <c r="EI10" i="25"/>
  <c r="EJ10" i="25"/>
  <c r="EL10" i="25"/>
  <c r="GX10" i="25"/>
  <c r="EF11" i="25"/>
  <c r="EK11" i="25"/>
  <c r="ED11" i="25"/>
  <c r="EE11" i="25"/>
  <c r="EG11" i="25"/>
  <c r="EH11" i="25"/>
  <c r="EI11" i="25"/>
  <c r="EJ11" i="25"/>
  <c r="EL11" i="25"/>
  <c r="GX11" i="25"/>
  <c r="EF12" i="25"/>
  <c r="EK12" i="25"/>
  <c r="ED12" i="25"/>
  <c r="EE12" i="25"/>
  <c r="EG12" i="25"/>
  <c r="EH12" i="25"/>
  <c r="EI12" i="25"/>
  <c r="EJ12" i="25"/>
  <c r="EL12" i="25"/>
  <c r="GX12" i="25"/>
  <c r="EF13" i="25"/>
  <c r="EK13" i="25"/>
  <c r="ED13" i="25"/>
  <c r="EE13" i="25"/>
  <c r="EG13" i="25"/>
  <c r="EH13" i="25"/>
  <c r="EI13" i="25"/>
  <c r="EJ13" i="25"/>
  <c r="EL13" i="25"/>
  <c r="GX13" i="25"/>
  <c r="EF14" i="25"/>
  <c r="EK14" i="25"/>
  <c r="ED14" i="25"/>
  <c r="EE14" i="25"/>
  <c r="EG14" i="25"/>
  <c r="EH14" i="25"/>
  <c r="EI14" i="25"/>
  <c r="EJ14" i="25"/>
  <c r="EL14" i="25"/>
  <c r="GX14" i="25"/>
  <c r="EF17" i="25"/>
  <c r="EK17" i="25"/>
  <c r="ED17" i="25"/>
  <c r="EE17" i="25"/>
  <c r="EG17" i="25"/>
  <c r="EH17" i="25"/>
  <c r="EI17" i="25"/>
  <c r="EJ17" i="25"/>
  <c r="EL17" i="25"/>
  <c r="GX17" i="25"/>
  <c r="EF18" i="25"/>
  <c r="EK18" i="25"/>
  <c r="ED18" i="25"/>
  <c r="EE18" i="25"/>
  <c r="EG18" i="25"/>
  <c r="EH18" i="25"/>
  <c r="EI18" i="25"/>
  <c r="EJ18" i="25"/>
  <c r="EL18" i="25"/>
  <c r="GX18" i="25"/>
  <c r="EF19" i="25"/>
  <c r="EK19" i="25"/>
  <c r="ED19" i="25"/>
  <c r="EE19" i="25"/>
  <c r="EG19" i="25"/>
  <c r="EH19" i="25"/>
  <c r="EI19" i="25"/>
  <c r="EJ19" i="25"/>
  <c r="EL19" i="25"/>
  <c r="GX19" i="25"/>
  <c r="EF20" i="25"/>
  <c r="EK20" i="25"/>
  <c r="ED20" i="25"/>
  <c r="EE20" i="25"/>
  <c r="EG20" i="25"/>
  <c r="EH20" i="25"/>
  <c r="EI20" i="25"/>
  <c r="EJ20" i="25"/>
  <c r="EL20" i="25"/>
  <c r="GX20" i="25"/>
  <c r="EF21" i="25"/>
  <c r="EK21" i="25"/>
  <c r="ED21" i="25"/>
  <c r="EE21" i="25"/>
  <c r="EG21" i="25"/>
  <c r="EH21" i="25"/>
  <c r="EI21" i="25"/>
  <c r="EJ21" i="25"/>
  <c r="EL21" i="25"/>
  <c r="GX21" i="25"/>
  <c r="EF22" i="25"/>
  <c r="EK22" i="25"/>
  <c r="ED22" i="25"/>
  <c r="EE22" i="25"/>
  <c r="EG22" i="25"/>
  <c r="EH22" i="25"/>
  <c r="EI22" i="25"/>
  <c r="EJ22" i="25"/>
  <c r="EL22" i="25"/>
  <c r="GX22" i="25"/>
  <c r="EF23" i="25"/>
  <c r="EK23" i="25"/>
  <c r="ED23" i="25"/>
  <c r="EE23" i="25"/>
  <c r="EG23" i="25"/>
  <c r="EH23" i="25"/>
  <c r="EI23" i="25"/>
  <c r="EJ23" i="25"/>
  <c r="EL23" i="25"/>
  <c r="GX23" i="25"/>
  <c r="EF24" i="25"/>
  <c r="EK24" i="25"/>
  <c r="ED24" i="25"/>
  <c r="EE24" i="25"/>
  <c r="EG24" i="25"/>
  <c r="EH24" i="25"/>
  <c r="EI24" i="25"/>
  <c r="EJ24" i="25"/>
  <c r="EL24" i="25"/>
  <c r="GX24" i="25"/>
  <c r="EF25" i="25"/>
  <c r="EK25" i="25"/>
  <c r="ED25" i="25"/>
  <c r="EE25" i="25"/>
  <c r="EG25" i="25"/>
  <c r="EH25" i="25"/>
  <c r="EI25" i="25"/>
  <c r="EJ25" i="25"/>
  <c r="EL25" i="25"/>
  <c r="GX25" i="25"/>
  <c r="EF26" i="25"/>
  <c r="EK26" i="25"/>
  <c r="ED26" i="25"/>
  <c r="EE26" i="25"/>
  <c r="EG26" i="25"/>
  <c r="EH26" i="25"/>
  <c r="EI26" i="25"/>
  <c r="EJ26" i="25"/>
  <c r="EL26" i="25"/>
  <c r="GX26" i="25"/>
  <c r="EF27" i="25"/>
  <c r="EK27" i="25"/>
  <c r="ED27" i="25"/>
  <c r="EE27" i="25"/>
  <c r="EG27" i="25"/>
  <c r="EH27" i="25"/>
  <c r="EI27" i="25"/>
  <c r="EJ27" i="25"/>
  <c r="EL27" i="25"/>
  <c r="GX27" i="25"/>
  <c r="EF28" i="25"/>
  <c r="EK28" i="25"/>
  <c r="ED28" i="25"/>
  <c r="EE28" i="25"/>
  <c r="EG28" i="25"/>
  <c r="EH28" i="25"/>
  <c r="EI28" i="25"/>
  <c r="EJ28" i="25"/>
  <c r="EL28" i="25"/>
  <c r="GX28" i="25"/>
  <c r="EF29" i="25"/>
  <c r="EK29" i="25"/>
  <c r="ED29" i="25"/>
  <c r="EE29" i="25"/>
  <c r="EG29" i="25"/>
  <c r="EH29" i="25"/>
  <c r="EI29" i="25"/>
  <c r="EJ29" i="25"/>
  <c r="EL29" i="25"/>
  <c r="GX29" i="25"/>
  <c r="EF30" i="25"/>
  <c r="EK30" i="25"/>
  <c r="ED30" i="25"/>
  <c r="EE30" i="25"/>
  <c r="EG30" i="25"/>
  <c r="EH30" i="25"/>
  <c r="EI30" i="25"/>
  <c r="EJ30" i="25"/>
  <c r="EL30" i="25"/>
  <c r="GX30" i="25"/>
  <c r="EF31" i="25"/>
  <c r="EK31" i="25"/>
  <c r="ED31" i="25"/>
  <c r="EE31" i="25"/>
  <c r="EG31" i="25"/>
  <c r="EH31" i="25"/>
  <c r="EI31" i="25"/>
  <c r="EJ31" i="25"/>
  <c r="EL31" i="25"/>
  <c r="GX31" i="25"/>
  <c r="EF32" i="25"/>
  <c r="EK32" i="25"/>
  <c r="ED32" i="25"/>
  <c r="EE32" i="25"/>
  <c r="EG32" i="25"/>
  <c r="EH32" i="25"/>
  <c r="EI32" i="25"/>
  <c r="EJ32" i="25"/>
  <c r="EL32" i="25"/>
  <c r="GX32" i="25"/>
  <c r="EF33" i="25"/>
  <c r="EK33" i="25"/>
  <c r="ED33" i="25"/>
  <c r="EE33" i="25"/>
  <c r="EG33" i="25"/>
  <c r="EH33" i="25"/>
  <c r="EI33" i="25"/>
  <c r="EJ33" i="25"/>
  <c r="EL33" i="25"/>
  <c r="GX33" i="25"/>
  <c r="EF34" i="25"/>
  <c r="EK34" i="25"/>
  <c r="ED34" i="25"/>
  <c r="EE34" i="25"/>
  <c r="EG34" i="25"/>
  <c r="EH34" i="25"/>
  <c r="EI34" i="25"/>
  <c r="EJ34" i="25"/>
  <c r="EL34" i="25"/>
  <c r="GX34" i="25"/>
  <c r="EF35" i="25"/>
  <c r="EK35" i="25"/>
  <c r="ED35" i="25"/>
  <c r="EE35" i="25"/>
  <c r="EG35" i="25"/>
  <c r="EH35" i="25"/>
  <c r="EI35" i="25"/>
  <c r="EJ35" i="25"/>
  <c r="EL35" i="25"/>
  <c r="GX35" i="25"/>
  <c r="EF36" i="25"/>
  <c r="EK36" i="25"/>
  <c r="ED36" i="25"/>
  <c r="EE36" i="25"/>
  <c r="EG36" i="25"/>
  <c r="EH36" i="25"/>
  <c r="EI36" i="25"/>
  <c r="EJ36" i="25"/>
  <c r="EL36" i="25"/>
  <c r="GX36" i="25"/>
  <c r="EF37" i="25"/>
  <c r="EK37" i="25"/>
  <c r="ED37" i="25"/>
  <c r="EE37" i="25"/>
  <c r="EG37" i="25"/>
  <c r="EH37" i="25"/>
  <c r="EI37" i="25"/>
  <c r="EJ37" i="25"/>
  <c r="EL37" i="25"/>
  <c r="GX37" i="25"/>
  <c r="EF38" i="25"/>
  <c r="EK38" i="25"/>
  <c r="ED38" i="25"/>
  <c r="EE38" i="25"/>
  <c r="EG38" i="25"/>
  <c r="EH38" i="25"/>
  <c r="EI38" i="25"/>
  <c r="EJ38" i="25"/>
  <c r="EL38" i="25"/>
  <c r="GX38" i="25"/>
  <c r="EF39" i="25"/>
  <c r="EK39" i="25"/>
  <c r="ED39" i="25"/>
  <c r="EE39" i="25"/>
  <c r="EG39" i="25"/>
  <c r="EH39" i="25"/>
  <c r="EI39" i="25"/>
  <c r="EJ39" i="25"/>
  <c r="EL39" i="25"/>
  <c r="GX39" i="25"/>
  <c r="EF40" i="25"/>
  <c r="EK40" i="25"/>
  <c r="ED40" i="25"/>
  <c r="EE40" i="25"/>
  <c r="EG40" i="25"/>
  <c r="EH40" i="25"/>
  <c r="EI40" i="25"/>
  <c r="EJ40" i="25"/>
  <c r="EL40" i="25"/>
  <c r="GX40" i="25"/>
  <c r="EF41" i="25"/>
  <c r="EK41" i="25"/>
  <c r="ED41" i="25"/>
  <c r="EE41" i="25"/>
  <c r="EG41" i="25"/>
  <c r="EH41" i="25"/>
  <c r="EI41" i="25"/>
  <c r="EJ41" i="25"/>
  <c r="EL41" i="25"/>
  <c r="GX41" i="25"/>
  <c r="EF42" i="25"/>
  <c r="EK42" i="25"/>
  <c r="ED42" i="25"/>
  <c r="EE42" i="25"/>
  <c r="EG42" i="25"/>
  <c r="EH42" i="25"/>
  <c r="EI42" i="25"/>
  <c r="EJ42" i="25"/>
  <c r="EL42" i="25"/>
  <c r="GX42" i="25"/>
  <c r="EF43" i="25"/>
  <c r="EK43" i="25"/>
  <c r="ED43" i="25"/>
  <c r="EE43" i="25"/>
  <c r="EG43" i="25"/>
  <c r="EH43" i="25"/>
  <c r="EI43" i="25"/>
  <c r="EJ43" i="25"/>
  <c r="EL43" i="25"/>
  <c r="GX43" i="25"/>
  <c r="EF44" i="25"/>
  <c r="EK44" i="25"/>
  <c r="ED44" i="25"/>
  <c r="EE44" i="25"/>
  <c r="EG44" i="25"/>
  <c r="EH44" i="25"/>
  <c r="EI44" i="25"/>
  <c r="EJ44" i="25"/>
  <c r="EL44" i="25"/>
  <c r="GX44" i="25"/>
  <c r="EF45" i="25"/>
  <c r="EK45" i="25"/>
  <c r="ED45" i="25"/>
  <c r="EE45" i="25"/>
  <c r="EG45" i="25"/>
  <c r="EH45" i="25"/>
  <c r="EI45" i="25"/>
  <c r="EJ45" i="25"/>
  <c r="EL45" i="25"/>
  <c r="GX45" i="25"/>
  <c r="EF46" i="25"/>
  <c r="EK46" i="25"/>
  <c r="ED46" i="25"/>
  <c r="EE46" i="25"/>
  <c r="EG46" i="25"/>
  <c r="EH46" i="25"/>
  <c r="EI46" i="25"/>
  <c r="EJ46" i="25"/>
  <c r="EL46" i="25"/>
  <c r="GX46" i="25"/>
  <c r="EF47" i="25"/>
  <c r="EK47" i="25"/>
  <c r="ED47" i="25"/>
  <c r="EE47" i="25"/>
  <c r="EG47" i="25"/>
  <c r="EH47" i="25"/>
  <c r="EI47" i="25"/>
  <c r="EJ47" i="25"/>
  <c r="EL47" i="25"/>
  <c r="GX47" i="25"/>
  <c r="EF48" i="25"/>
  <c r="EK48" i="25"/>
  <c r="ED48" i="25"/>
  <c r="EE48" i="25"/>
  <c r="EG48" i="25"/>
  <c r="EH48" i="25"/>
  <c r="EI48" i="25"/>
  <c r="EJ48" i="25"/>
  <c r="EL48" i="25"/>
  <c r="GX48" i="25"/>
  <c r="EF49" i="25"/>
  <c r="EK49" i="25"/>
  <c r="ED49" i="25"/>
  <c r="EE49" i="25"/>
  <c r="EG49" i="25"/>
  <c r="EH49" i="25"/>
  <c r="EI49" i="25"/>
  <c r="EJ49" i="25"/>
  <c r="EL49" i="25"/>
  <c r="GX49" i="25"/>
  <c r="EF50" i="25"/>
  <c r="EK50" i="25"/>
  <c r="ED50" i="25"/>
  <c r="EE50" i="25"/>
  <c r="EG50" i="25"/>
  <c r="EH50" i="25"/>
  <c r="EI50" i="25"/>
  <c r="EJ50" i="25"/>
  <c r="EL50" i="25"/>
  <c r="GX50" i="25"/>
  <c r="EF51" i="25"/>
  <c r="EK51" i="25"/>
  <c r="ED51" i="25"/>
  <c r="EE51" i="25"/>
  <c r="EG51" i="25"/>
  <c r="EH51" i="25"/>
  <c r="EI51" i="25"/>
  <c r="EJ51" i="25"/>
  <c r="EL51" i="25"/>
  <c r="GX51" i="25"/>
  <c r="EF52" i="25"/>
  <c r="EK52" i="25"/>
  <c r="ED52" i="25"/>
  <c r="EE52" i="25"/>
  <c r="EG52" i="25"/>
  <c r="EH52" i="25"/>
  <c r="EI52" i="25"/>
  <c r="EJ52" i="25"/>
  <c r="EL52" i="25"/>
  <c r="GX52" i="25"/>
  <c r="EF53" i="25"/>
  <c r="EK53" i="25"/>
  <c r="ED53" i="25"/>
  <c r="EE53" i="25"/>
  <c r="EG53" i="25"/>
  <c r="EH53" i="25"/>
  <c r="EI53" i="25"/>
  <c r="EJ53" i="25"/>
  <c r="EL53" i="25"/>
  <c r="GX53" i="25"/>
  <c r="EF54" i="25"/>
  <c r="EK54" i="25"/>
  <c r="ED54" i="25"/>
  <c r="EE54" i="25"/>
  <c r="EG54" i="25"/>
  <c r="EH54" i="25"/>
  <c r="EI54" i="25"/>
  <c r="EJ54" i="25"/>
  <c r="EL54" i="25"/>
  <c r="GX54" i="25"/>
  <c r="EF55" i="25"/>
  <c r="EK55" i="25"/>
  <c r="ED55" i="25"/>
  <c r="EE55" i="25"/>
  <c r="EG55" i="25"/>
  <c r="EH55" i="25"/>
  <c r="EI55" i="25"/>
  <c r="EJ55" i="25"/>
  <c r="EL55" i="25"/>
  <c r="GX55" i="25"/>
  <c r="EF56" i="25"/>
  <c r="EK56" i="25"/>
  <c r="ED56" i="25"/>
  <c r="EE56" i="25"/>
  <c r="EG56" i="25"/>
  <c r="EH56" i="25"/>
  <c r="EI56" i="25"/>
  <c r="EJ56" i="25"/>
  <c r="EL56" i="25"/>
  <c r="GX56" i="25"/>
  <c r="EF57" i="25"/>
  <c r="EK57" i="25"/>
  <c r="ED57" i="25"/>
  <c r="EE57" i="25"/>
  <c r="EG57" i="25"/>
  <c r="EH57" i="25"/>
  <c r="EI57" i="25"/>
  <c r="EJ57" i="25"/>
  <c r="EL57" i="25"/>
  <c r="GX57" i="25"/>
  <c r="EF58" i="25"/>
  <c r="EK58" i="25"/>
  <c r="ED58" i="25"/>
  <c r="EE58" i="25"/>
  <c r="EG58" i="25"/>
  <c r="EH58" i="25"/>
  <c r="EI58" i="25"/>
  <c r="EJ58" i="25"/>
  <c r="EL58" i="25"/>
  <c r="GX58" i="25"/>
  <c r="EF59" i="25"/>
  <c r="EK59" i="25"/>
  <c r="ED59" i="25"/>
  <c r="EE59" i="25"/>
  <c r="EG59" i="25"/>
  <c r="EH59" i="25"/>
  <c r="EI59" i="25"/>
  <c r="EJ59" i="25"/>
  <c r="EL59" i="25"/>
  <c r="GX59" i="25"/>
  <c r="EF60" i="25"/>
  <c r="EK60" i="25"/>
  <c r="ED60" i="25"/>
  <c r="EE60" i="25"/>
  <c r="EG60" i="25"/>
  <c r="EH60" i="25"/>
  <c r="EI60" i="25"/>
  <c r="EJ60" i="25"/>
  <c r="EL60" i="25"/>
  <c r="GX60" i="25"/>
  <c r="EF61" i="25"/>
  <c r="EK61" i="25"/>
  <c r="ED61" i="25"/>
  <c r="EE61" i="25"/>
  <c r="EG61" i="25"/>
  <c r="EH61" i="25"/>
  <c r="EI61" i="25"/>
  <c r="EJ61" i="25"/>
  <c r="EL61" i="25"/>
  <c r="GX61" i="25"/>
  <c r="EF62" i="25"/>
  <c r="EK62" i="25"/>
  <c r="ED62" i="25"/>
  <c r="EE62" i="25"/>
  <c r="EG62" i="25"/>
  <c r="EH62" i="25"/>
  <c r="EI62" i="25"/>
  <c r="EJ62" i="25"/>
  <c r="EL62" i="25"/>
  <c r="GX62" i="25"/>
  <c r="EF63" i="25"/>
  <c r="EL63" i="25"/>
  <c r="GX63" i="25"/>
  <c r="EF64" i="25"/>
  <c r="EL64" i="25"/>
  <c r="GX64" i="25"/>
  <c r="EF65" i="25"/>
  <c r="EL65" i="25"/>
  <c r="GX65" i="25"/>
  <c r="EF66" i="25"/>
  <c r="EL66" i="25"/>
  <c r="GX66" i="25"/>
  <c r="EF67" i="25"/>
  <c r="EL67" i="25"/>
  <c r="GX67" i="25"/>
  <c r="EF68" i="25"/>
  <c r="EL68" i="25"/>
  <c r="GX68" i="25"/>
  <c r="EF69" i="25"/>
  <c r="EL69" i="25"/>
  <c r="GX69" i="25"/>
  <c r="EF70" i="25"/>
  <c r="EL70" i="25"/>
  <c r="GX70" i="25"/>
  <c r="EF71" i="25"/>
  <c r="EL71" i="25"/>
  <c r="GX71" i="25"/>
  <c r="EF72" i="25"/>
  <c r="EL72" i="25"/>
  <c r="GX72" i="25"/>
  <c r="EF73" i="25"/>
  <c r="EL73" i="25"/>
  <c r="GX73" i="25"/>
  <c r="EF74" i="25"/>
  <c r="EL74" i="25"/>
  <c r="GX74" i="25"/>
  <c r="EF75" i="25"/>
  <c r="EL75" i="25"/>
  <c r="GX75" i="25"/>
  <c r="EF76" i="25"/>
  <c r="EL76" i="25"/>
  <c r="GX76" i="25"/>
  <c r="EF77" i="25"/>
  <c r="EL77" i="25"/>
  <c r="GX77" i="25"/>
  <c r="EF78" i="25"/>
  <c r="EL78" i="25"/>
  <c r="GX78" i="25"/>
  <c r="EF79" i="25"/>
  <c r="EL79" i="25"/>
  <c r="GX79" i="25"/>
  <c r="EF80" i="25"/>
  <c r="EL80" i="25"/>
  <c r="GX80" i="25"/>
  <c r="EF81" i="25"/>
  <c r="EL81" i="25"/>
  <c r="GX81" i="25"/>
  <c r="EF82" i="25"/>
  <c r="EL82" i="25"/>
  <c r="GX82" i="25"/>
  <c r="EF83" i="25"/>
  <c r="EL83" i="25"/>
  <c r="GX83" i="25"/>
  <c r="EF84" i="25"/>
  <c r="EL84" i="25"/>
  <c r="GX84" i="25"/>
  <c r="EF85" i="25"/>
  <c r="EL85" i="25"/>
  <c r="GX85" i="25"/>
  <c r="EF86" i="25"/>
  <c r="EL86" i="25"/>
  <c r="GX86" i="25"/>
  <c r="EF87" i="25"/>
  <c r="EL87" i="25"/>
  <c r="GX87" i="25"/>
  <c r="EF88" i="25"/>
  <c r="EL88" i="25"/>
  <c r="GX88" i="25"/>
  <c r="EF89" i="25"/>
  <c r="EL89" i="25"/>
  <c r="GX89" i="25"/>
  <c r="EF90" i="25"/>
  <c r="EL90" i="25"/>
  <c r="GX90" i="25"/>
  <c r="EF91" i="25"/>
  <c r="EL91" i="25"/>
  <c r="GX91" i="25"/>
  <c r="EF92" i="25"/>
  <c r="EL92" i="25"/>
  <c r="GX92" i="25"/>
  <c r="EF93" i="25"/>
  <c r="EL93" i="25"/>
  <c r="GX93" i="25"/>
  <c r="EF94" i="25"/>
  <c r="EL94" i="25"/>
  <c r="GX94" i="25"/>
  <c r="EF95" i="25"/>
  <c r="EL95" i="25"/>
  <c r="GX95" i="25"/>
  <c r="EF96" i="25"/>
  <c r="EL96" i="25"/>
  <c r="GX96" i="25"/>
  <c r="EF97" i="25"/>
  <c r="EL97" i="25"/>
  <c r="GX97" i="25"/>
  <c r="EF98" i="25"/>
  <c r="EL98" i="25"/>
  <c r="GX98" i="25"/>
  <c r="EF99" i="25"/>
  <c r="EL99" i="25"/>
  <c r="GX99" i="25"/>
  <c r="EF100" i="25"/>
  <c r="EL100" i="25"/>
  <c r="GX100" i="25"/>
  <c r="EF101" i="25"/>
  <c r="EL101" i="25"/>
  <c r="GX101" i="25"/>
  <c r="EF102" i="25"/>
  <c r="EL102" i="25"/>
  <c r="GX102" i="25"/>
  <c r="EF103" i="25"/>
  <c r="EL103" i="25"/>
  <c r="GX103" i="25"/>
  <c r="EF104" i="25"/>
  <c r="EL104" i="25"/>
  <c r="GX104" i="25"/>
  <c r="EF105" i="25"/>
  <c r="EL105" i="25"/>
  <c r="GX105" i="25"/>
  <c r="EF106" i="25"/>
  <c r="EL106" i="25"/>
  <c r="GX106" i="25"/>
  <c r="EF107" i="25"/>
  <c r="EL107" i="25"/>
  <c r="GX107" i="25"/>
  <c r="EF108" i="25"/>
  <c r="EL108" i="25"/>
  <c r="GX108" i="25"/>
  <c r="EF120" i="25"/>
  <c r="IU18" i="25"/>
  <c r="HS19" i="25"/>
  <c r="HT19" i="25"/>
  <c r="AK121" i="25"/>
  <c r="HU19" i="25"/>
  <c r="AM121" i="25"/>
  <c r="HV19" i="25"/>
  <c r="AO121" i="25"/>
  <c r="HW19" i="25"/>
  <c r="AQ121" i="25"/>
  <c r="HX19" i="25"/>
  <c r="AS121" i="25"/>
  <c r="HY19" i="25"/>
  <c r="AU121" i="25"/>
  <c r="HZ19" i="25"/>
  <c r="AW121" i="25"/>
  <c r="IA19" i="25"/>
  <c r="AY121" i="25"/>
  <c r="IB19" i="25"/>
  <c r="BM121" i="25"/>
  <c r="IC19" i="25"/>
  <c r="BO121" i="25"/>
  <c r="ID19" i="25"/>
  <c r="BQ121" i="25"/>
  <c r="IE19" i="25"/>
  <c r="BS121" i="25"/>
  <c r="IF19" i="25"/>
  <c r="BU121" i="25"/>
  <c r="IG19" i="25"/>
  <c r="BW121" i="25"/>
  <c r="IH19" i="25"/>
  <c r="BY121" i="25"/>
  <c r="II19" i="25"/>
  <c r="CA121" i="25"/>
  <c r="IJ19" i="25"/>
  <c r="CO121" i="25"/>
  <c r="IK19" i="25"/>
  <c r="CQ121" i="25"/>
  <c r="IL19" i="25"/>
  <c r="CS121" i="25"/>
  <c r="IM19" i="25"/>
  <c r="CU121" i="25"/>
  <c r="IN19" i="25"/>
  <c r="CW121" i="25"/>
  <c r="IO19" i="25"/>
  <c r="CY121" i="25"/>
  <c r="IP19" i="25"/>
  <c r="DA121" i="25"/>
  <c r="IQ19" i="25"/>
  <c r="DC121" i="25"/>
  <c r="IR19" i="25"/>
  <c r="DS121" i="25"/>
  <c r="IT19" i="25"/>
  <c r="EF121" i="25"/>
  <c r="IU19" i="25"/>
  <c r="M112" i="25"/>
  <c r="M113" i="25"/>
  <c r="M114" i="25"/>
  <c r="M115" i="25"/>
  <c r="M116" i="25"/>
  <c r="M117" i="25"/>
  <c r="M122" i="25"/>
  <c r="HS20" i="25"/>
  <c r="Z112" i="25"/>
  <c r="Z113" i="25"/>
  <c r="Z114" i="25"/>
  <c r="Z115" i="25"/>
  <c r="Z116" i="25"/>
  <c r="Z117" i="25"/>
  <c r="Z122" i="25"/>
  <c r="HT20" i="25"/>
  <c r="AK112" i="25"/>
  <c r="AK113" i="25"/>
  <c r="AK114" i="25"/>
  <c r="AK115" i="25"/>
  <c r="AK116" i="25"/>
  <c r="AK117" i="25"/>
  <c r="AK122" i="25"/>
  <c r="HU20" i="25"/>
  <c r="AM112" i="25"/>
  <c r="AM113" i="25"/>
  <c r="AM114" i="25"/>
  <c r="AM115" i="25"/>
  <c r="AM116" i="25"/>
  <c r="AM117" i="25"/>
  <c r="AM122" i="25"/>
  <c r="HV20" i="25"/>
  <c r="AO112" i="25"/>
  <c r="AO113" i="25"/>
  <c r="AO114" i="25"/>
  <c r="AO115" i="25"/>
  <c r="AO116" i="25"/>
  <c r="AO117" i="25"/>
  <c r="AO122" i="25"/>
  <c r="HW20" i="25"/>
  <c r="AQ112" i="25"/>
  <c r="AQ113" i="25"/>
  <c r="AQ114" i="25"/>
  <c r="AQ115" i="25"/>
  <c r="AQ116" i="25"/>
  <c r="AQ117" i="25"/>
  <c r="AQ122" i="25"/>
  <c r="HX20" i="25"/>
  <c r="AS112" i="25"/>
  <c r="AS113" i="25"/>
  <c r="AS114" i="25"/>
  <c r="AS115" i="25"/>
  <c r="AS116" i="25"/>
  <c r="AS117" i="25"/>
  <c r="AS122" i="25"/>
  <c r="HY20" i="25"/>
  <c r="AU112" i="25"/>
  <c r="AU113" i="25"/>
  <c r="AU114" i="25"/>
  <c r="AU115" i="25"/>
  <c r="AU116" i="25"/>
  <c r="AU117" i="25"/>
  <c r="AU122" i="25"/>
  <c r="HZ20" i="25"/>
  <c r="AW112" i="25"/>
  <c r="AW113" i="25"/>
  <c r="AW114" i="25"/>
  <c r="AW115" i="25"/>
  <c r="AW116" i="25"/>
  <c r="AW117" i="25"/>
  <c r="AW122" i="25"/>
  <c r="IA20" i="25"/>
  <c r="AY112" i="25"/>
  <c r="AY113" i="25"/>
  <c r="AY114" i="25"/>
  <c r="AY115" i="25"/>
  <c r="AY116" i="25"/>
  <c r="AY117" i="25"/>
  <c r="AY122" i="25"/>
  <c r="IB20" i="25"/>
  <c r="BM112" i="25"/>
  <c r="BM113" i="25"/>
  <c r="BM114" i="25"/>
  <c r="BM115" i="25"/>
  <c r="BM116" i="25"/>
  <c r="BM117" i="25"/>
  <c r="BM122" i="25"/>
  <c r="IC20" i="25"/>
  <c r="BO112" i="25"/>
  <c r="BO122" i="25"/>
  <c r="ID20" i="25"/>
  <c r="BQ112" i="25"/>
  <c r="BQ122" i="25"/>
  <c r="IE20" i="25"/>
  <c r="BS112" i="25"/>
  <c r="BS122" i="25"/>
  <c r="IF20" i="25"/>
  <c r="BU112" i="25"/>
  <c r="BU122" i="25"/>
  <c r="IG20" i="25"/>
  <c r="BW112" i="25"/>
  <c r="BW122" i="25"/>
  <c r="IH20" i="25"/>
  <c r="BY112" i="25"/>
  <c r="BY122" i="25"/>
  <c r="II20" i="25"/>
  <c r="CA112" i="25"/>
  <c r="CA113" i="25"/>
  <c r="CA114" i="25"/>
  <c r="CA115" i="25"/>
  <c r="CA116" i="25"/>
  <c r="CA117" i="25"/>
  <c r="CA122" i="25"/>
  <c r="IJ20" i="25"/>
  <c r="CO112" i="25"/>
  <c r="CO113" i="25"/>
  <c r="CO114" i="25"/>
  <c r="CO115" i="25"/>
  <c r="CO116" i="25"/>
  <c r="CO117" i="25"/>
  <c r="CO122" i="25"/>
  <c r="IK20" i="25"/>
  <c r="CQ112" i="25"/>
  <c r="CQ113" i="25"/>
  <c r="CQ114" i="25"/>
  <c r="CQ115" i="25"/>
  <c r="CQ116" i="25"/>
  <c r="CQ117" i="25"/>
  <c r="CQ122" i="25"/>
  <c r="IL20" i="25"/>
  <c r="CS112" i="25"/>
  <c r="CS122" i="25"/>
  <c r="IM20" i="25"/>
  <c r="CU112" i="25"/>
  <c r="CU122" i="25"/>
  <c r="IN20" i="25"/>
  <c r="CW112" i="25"/>
  <c r="CW122" i="25"/>
  <c r="IO20" i="25"/>
  <c r="CY112" i="25"/>
  <c r="CY122" i="25"/>
  <c r="IP20" i="25"/>
  <c r="DA112" i="25"/>
  <c r="DA113" i="25"/>
  <c r="DA114" i="25"/>
  <c r="DA115" i="25"/>
  <c r="DA116" i="25"/>
  <c r="DA117" i="25"/>
  <c r="DA122" i="25"/>
  <c r="IQ20" i="25"/>
  <c r="DC112" i="25"/>
  <c r="DC113" i="25"/>
  <c r="DC114" i="25"/>
  <c r="DC115" i="25"/>
  <c r="DC116" i="25"/>
  <c r="DC117" i="25"/>
  <c r="DC122" i="25"/>
  <c r="IR20" i="25"/>
  <c r="DS112" i="25"/>
  <c r="DS113" i="25"/>
  <c r="DS114" i="25"/>
  <c r="DS115" i="25"/>
  <c r="DS116" i="25"/>
  <c r="DS117" i="25"/>
  <c r="DS122" i="25"/>
  <c r="IT20" i="25"/>
  <c r="EF112" i="25"/>
  <c r="EF113" i="25"/>
  <c r="EF114" i="25"/>
  <c r="EF115" i="25"/>
  <c r="EF116" i="25"/>
  <c r="EF117" i="25"/>
  <c r="EF122" i="25"/>
  <c r="IU20" i="25"/>
  <c r="HS11" i="25"/>
  <c r="HT11" i="25"/>
  <c r="HU11" i="25"/>
  <c r="HV11" i="25"/>
  <c r="HW11" i="25"/>
  <c r="HX11" i="25"/>
  <c r="HY11" i="25"/>
  <c r="HZ11" i="25"/>
  <c r="IA11" i="25"/>
  <c r="IB11" i="25"/>
  <c r="IC11" i="25"/>
  <c r="BO113" i="25"/>
  <c r="ID11" i="25"/>
  <c r="BQ113" i="25"/>
  <c r="IE11" i="25"/>
  <c r="BS113" i="25"/>
  <c r="IF11" i="25"/>
  <c r="BU113" i="25"/>
  <c r="IG11" i="25"/>
  <c r="BW113" i="25"/>
  <c r="IH11" i="25"/>
  <c r="BY113" i="25"/>
  <c r="II11" i="25"/>
  <c r="IJ11" i="25"/>
  <c r="IK11" i="25"/>
  <c r="IL11" i="25"/>
  <c r="CS113" i="25"/>
  <c r="IM11" i="25"/>
  <c r="CU113" i="25"/>
  <c r="IN11" i="25"/>
  <c r="CW113" i="25"/>
  <c r="IO11" i="25"/>
  <c r="CY113" i="25"/>
  <c r="IP11" i="25"/>
  <c r="IQ11" i="25"/>
  <c r="IR11" i="25"/>
  <c r="IT11" i="25"/>
  <c r="IU11" i="25"/>
  <c r="HS12" i="25"/>
  <c r="HT12" i="25"/>
  <c r="HU12" i="25"/>
  <c r="HV12" i="25"/>
  <c r="HW12" i="25"/>
  <c r="HX12" i="25"/>
  <c r="HY12" i="25"/>
  <c r="HZ12" i="25"/>
  <c r="IA12" i="25"/>
  <c r="IB12" i="25"/>
  <c r="IC12" i="25"/>
  <c r="BO114" i="25"/>
  <c r="ID12" i="25"/>
  <c r="BQ114" i="25"/>
  <c r="IE12" i="25"/>
  <c r="BS114" i="25"/>
  <c r="IF12" i="25"/>
  <c r="BU114" i="25"/>
  <c r="IG12" i="25"/>
  <c r="BW114" i="25"/>
  <c r="IH12" i="25"/>
  <c r="BY114" i="25"/>
  <c r="II12" i="25"/>
  <c r="IJ12" i="25"/>
  <c r="IK12" i="25"/>
  <c r="IL12" i="25"/>
  <c r="CS114" i="25"/>
  <c r="IM12" i="25"/>
  <c r="CU114" i="25"/>
  <c r="IN12" i="25"/>
  <c r="CW114" i="25"/>
  <c r="IO12" i="25"/>
  <c r="CY114" i="25"/>
  <c r="IP12" i="25"/>
  <c r="IQ12" i="25"/>
  <c r="IR12" i="25"/>
  <c r="IT12" i="25"/>
  <c r="IU12" i="25"/>
  <c r="HS13" i="25"/>
  <c r="HT13" i="25"/>
  <c r="HU13" i="25"/>
  <c r="HV13" i="25"/>
  <c r="HW13" i="25"/>
  <c r="HX13" i="25"/>
  <c r="HY13" i="25"/>
  <c r="HZ13" i="25"/>
  <c r="IA13" i="25"/>
  <c r="IB13" i="25"/>
  <c r="IC13" i="25"/>
  <c r="BO115" i="25"/>
  <c r="ID13" i="25"/>
  <c r="BQ115" i="25"/>
  <c r="IE13" i="25"/>
  <c r="BS115" i="25"/>
  <c r="IF13" i="25"/>
  <c r="BU115" i="25"/>
  <c r="IG13" i="25"/>
  <c r="BW115" i="25"/>
  <c r="IH13" i="25"/>
  <c r="BY115" i="25"/>
  <c r="II13" i="25"/>
  <c r="IJ13" i="25"/>
  <c r="IK13" i="25"/>
  <c r="IL13" i="25"/>
  <c r="CS115" i="25"/>
  <c r="IM13" i="25"/>
  <c r="CU115" i="25"/>
  <c r="IN13" i="25"/>
  <c r="CW115" i="25"/>
  <c r="IO13" i="25"/>
  <c r="CY115" i="25"/>
  <c r="IP13" i="25"/>
  <c r="IQ13" i="25"/>
  <c r="IR13" i="25"/>
  <c r="IT13" i="25"/>
  <c r="IU13" i="25"/>
  <c r="HS14" i="25"/>
  <c r="HT14" i="25"/>
  <c r="HU14" i="25"/>
  <c r="HV14" i="25"/>
  <c r="HW14" i="25"/>
  <c r="HX14" i="25"/>
  <c r="HY14" i="25"/>
  <c r="HZ14" i="25"/>
  <c r="IA14" i="25"/>
  <c r="IB14" i="25"/>
  <c r="IC14" i="25"/>
  <c r="BO116" i="25"/>
  <c r="ID14" i="25"/>
  <c r="BQ116" i="25"/>
  <c r="IE14" i="25"/>
  <c r="BS116" i="25"/>
  <c r="IF14" i="25"/>
  <c r="BU116" i="25"/>
  <c r="IG14" i="25"/>
  <c r="BW116" i="25"/>
  <c r="IH14" i="25"/>
  <c r="BY116" i="25"/>
  <c r="II14" i="25"/>
  <c r="IJ14" i="25"/>
  <c r="IK14" i="25"/>
  <c r="IL14" i="25"/>
  <c r="CS116" i="25"/>
  <c r="IM14" i="25"/>
  <c r="CU116" i="25"/>
  <c r="IN14" i="25"/>
  <c r="CW116" i="25"/>
  <c r="IO14" i="25"/>
  <c r="CY116" i="25"/>
  <c r="IP14" i="25"/>
  <c r="IQ14" i="25"/>
  <c r="IR14" i="25"/>
  <c r="IT14" i="25"/>
  <c r="IU14" i="25"/>
  <c r="HS15" i="25"/>
  <c r="HT15" i="25"/>
  <c r="HU15" i="25"/>
  <c r="HV15" i="25"/>
  <c r="HW15" i="25"/>
  <c r="HX15" i="25"/>
  <c r="HY15" i="25"/>
  <c r="HZ15" i="25"/>
  <c r="IA15" i="25"/>
  <c r="IB15" i="25"/>
  <c r="IC15" i="25"/>
  <c r="BO117" i="25"/>
  <c r="ID15" i="25"/>
  <c r="BQ117" i="25"/>
  <c r="IE15" i="25"/>
  <c r="BS117" i="25"/>
  <c r="IF15" i="25"/>
  <c r="BU117" i="25"/>
  <c r="IG15" i="25"/>
  <c r="BW117" i="25"/>
  <c r="IH15" i="25"/>
  <c r="BY117" i="25"/>
  <c r="II15" i="25"/>
  <c r="IJ15" i="25"/>
  <c r="IK15" i="25"/>
  <c r="IL15" i="25"/>
  <c r="CS117" i="25"/>
  <c r="IM15" i="25"/>
  <c r="CU117" i="25"/>
  <c r="IN15" i="25"/>
  <c r="CW117" i="25"/>
  <c r="IO15" i="25"/>
  <c r="CY117" i="25"/>
  <c r="IP15" i="25"/>
  <c r="IQ15" i="25"/>
  <c r="IR15" i="25"/>
  <c r="IT15" i="25"/>
  <c r="IU15" i="25"/>
  <c r="M118" i="25"/>
  <c r="HS16" i="25"/>
  <c r="Z118" i="25"/>
  <c r="HT16" i="25"/>
  <c r="AK118" i="25"/>
  <c r="HU16" i="25"/>
  <c r="AM118" i="25"/>
  <c r="HV16" i="25"/>
  <c r="AO118" i="25"/>
  <c r="HW16" i="25"/>
  <c r="AQ118" i="25"/>
  <c r="HX16" i="25"/>
  <c r="AS118" i="25"/>
  <c r="HY16" i="25"/>
  <c r="AU118" i="25"/>
  <c r="HZ16" i="25"/>
  <c r="AW118" i="25"/>
  <c r="IA16" i="25"/>
  <c r="AY118" i="25"/>
  <c r="IB16" i="25"/>
  <c r="BM118" i="25"/>
  <c r="IC16" i="25"/>
  <c r="BO118" i="25"/>
  <c r="ID16" i="25"/>
  <c r="BQ118" i="25"/>
  <c r="IE16" i="25"/>
  <c r="BS118" i="25"/>
  <c r="IF16" i="25"/>
  <c r="BU118" i="25"/>
  <c r="IG16" i="25"/>
  <c r="BW118" i="25"/>
  <c r="IH16" i="25"/>
  <c r="BY118" i="25"/>
  <c r="II16" i="25"/>
  <c r="CA118" i="25"/>
  <c r="IJ16" i="25"/>
  <c r="CO118" i="25"/>
  <c r="IK16" i="25"/>
  <c r="CQ118" i="25"/>
  <c r="IL16" i="25"/>
  <c r="CS118" i="25"/>
  <c r="IM16" i="25"/>
  <c r="CU118" i="25"/>
  <c r="IN16" i="25"/>
  <c r="CW118" i="25"/>
  <c r="IO16" i="25"/>
  <c r="CY118" i="25"/>
  <c r="IP16" i="25"/>
  <c r="DA118" i="25"/>
  <c r="IQ16" i="25"/>
  <c r="DC118" i="25"/>
  <c r="IR16" i="25"/>
  <c r="DS118" i="25"/>
  <c r="IT16" i="25"/>
  <c r="EF118" i="25"/>
  <c r="IU16" i="25"/>
  <c r="M119" i="25"/>
  <c r="HS17" i="25"/>
  <c r="Z119" i="25"/>
  <c r="HT17" i="25"/>
  <c r="AK119" i="25"/>
  <c r="HU17" i="25"/>
  <c r="AM119" i="25"/>
  <c r="HV17" i="25"/>
  <c r="AO119" i="25"/>
  <c r="HW17" i="25"/>
  <c r="AQ119" i="25"/>
  <c r="HX17" i="25"/>
  <c r="AS119" i="25"/>
  <c r="HY17" i="25"/>
  <c r="AU119" i="25"/>
  <c r="HZ17" i="25"/>
  <c r="AW119" i="25"/>
  <c r="IA17" i="25"/>
  <c r="AY119" i="25"/>
  <c r="IB17" i="25"/>
  <c r="BM119" i="25"/>
  <c r="IC17" i="25"/>
  <c r="BO119" i="25"/>
  <c r="ID17" i="25"/>
  <c r="BQ119" i="25"/>
  <c r="IE17" i="25"/>
  <c r="BS119" i="25"/>
  <c r="IF17" i="25"/>
  <c r="BU119" i="25"/>
  <c r="IG17" i="25"/>
  <c r="BW119" i="25"/>
  <c r="IH17" i="25"/>
  <c r="BY119" i="25"/>
  <c r="II17" i="25"/>
  <c r="CA119" i="25"/>
  <c r="IJ17" i="25"/>
  <c r="CO119" i="25"/>
  <c r="IK17" i="25"/>
  <c r="CQ119" i="25"/>
  <c r="IL17" i="25"/>
  <c r="CS119" i="25"/>
  <c r="IM17" i="25"/>
  <c r="CU119" i="25"/>
  <c r="IN17" i="25"/>
  <c r="CW119" i="25"/>
  <c r="IO17" i="25"/>
  <c r="CY119" i="25"/>
  <c r="IP17" i="25"/>
  <c r="DA119" i="25"/>
  <c r="IQ17" i="25"/>
  <c r="DC119" i="25"/>
  <c r="IR17" i="25"/>
  <c r="DS119" i="25"/>
  <c r="IT17" i="25"/>
  <c r="EF119" i="25"/>
  <c r="IU17" i="25"/>
  <c r="IT10" i="25"/>
  <c r="IU10" i="25"/>
  <c r="HT10" i="25"/>
  <c r="HS10" i="25"/>
  <c r="IR10" i="25"/>
  <c r="IQ10" i="25"/>
  <c r="IP10" i="25"/>
  <c r="IO10" i="25"/>
  <c r="IN10" i="25"/>
  <c r="IM10" i="25"/>
  <c r="IL10" i="25"/>
  <c r="IK10" i="25"/>
  <c r="IJ10" i="25"/>
  <c r="II10" i="25"/>
  <c r="IH10" i="25"/>
  <c r="IG10" i="25"/>
  <c r="IF10" i="25"/>
  <c r="IE10" i="25"/>
  <c r="ID10" i="25"/>
  <c r="IC10" i="25"/>
  <c r="IB10" i="25"/>
  <c r="IA10" i="25"/>
  <c r="HZ10" i="25"/>
  <c r="HY10" i="25"/>
  <c r="HX10" i="25"/>
  <c r="HW10" i="25"/>
  <c r="HV10" i="25"/>
  <c r="HU10" i="25"/>
  <c r="AM111" i="25"/>
  <c r="HV6" i="25"/>
  <c r="AK111" i="25"/>
  <c r="HU6" i="25"/>
  <c r="AM110" i="25"/>
  <c r="HV5" i="25"/>
  <c r="AK110" i="25"/>
  <c r="HU5" i="25"/>
  <c r="AQ110" i="25"/>
  <c r="HX5" i="25"/>
  <c r="BA112" i="25"/>
  <c r="ED111" i="25"/>
  <c r="IU6" i="25"/>
  <c r="DQ111" i="25"/>
  <c r="IT6" i="25"/>
  <c r="ED3" i="25"/>
  <c r="ED110" i="25"/>
  <c r="IU5" i="25"/>
  <c r="DQ3" i="25"/>
  <c r="DQ110" i="25"/>
  <c r="IT5" i="25"/>
  <c r="DC111" i="25"/>
  <c r="IR6" i="25"/>
  <c r="DA111" i="25"/>
  <c r="IQ6" i="25"/>
  <c r="CY111" i="25"/>
  <c r="IP6" i="25"/>
  <c r="CW111" i="25"/>
  <c r="IO6" i="25"/>
  <c r="CU111" i="25"/>
  <c r="IN6" i="25"/>
  <c r="CS111" i="25"/>
  <c r="IM6" i="25"/>
  <c r="CQ111" i="25"/>
  <c r="IL6" i="25"/>
  <c r="CO111" i="25"/>
  <c r="IK6" i="25"/>
  <c r="DC110" i="25"/>
  <c r="IR5" i="25"/>
  <c r="CY110" i="25"/>
  <c r="IP5" i="25"/>
  <c r="DA110" i="25"/>
  <c r="IQ5" i="25"/>
  <c r="CQ110" i="25"/>
  <c r="IL5" i="25"/>
  <c r="CS110" i="25"/>
  <c r="IM5" i="25"/>
  <c r="CU110" i="25"/>
  <c r="IN5" i="25"/>
  <c r="CW110" i="25"/>
  <c r="IO5" i="25"/>
  <c r="CO110" i="25"/>
  <c r="IK5" i="25"/>
  <c r="CA111" i="25"/>
  <c r="IJ6" i="25"/>
  <c r="BY111" i="25"/>
  <c r="II6" i="25"/>
  <c r="BW111" i="25"/>
  <c r="IH6" i="25"/>
  <c r="BU111" i="25"/>
  <c r="IG6" i="25"/>
  <c r="BS111" i="25"/>
  <c r="IF6" i="25"/>
  <c r="BQ111" i="25"/>
  <c r="IE6" i="25"/>
  <c r="BO111" i="25"/>
  <c r="ID6" i="25"/>
  <c r="BM111" i="25"/>
  <c r="IC6" i="25"/>
  <c r="AY111" i="25"/>
  <c r="IB6" i="25"/>
  <c r="AW111" i="25"/>
  <c r="IA6" i="25"/>
  <c r="AU111" i="25"/>
  <c r="HZ6" i="25"/>
  <c r="AS111" i="25"/>
  <c r="HY6" i="25"/>
  <c r="AQ111" i="25"/>
  <c r="HX6" i="25"/>
  <c r="AO111" i="25"/>
  <c r="HW6" i="25"/>
  <c r="W111" i="25"/>
  <c r="HT6" i="25"/>
  <c r="J111" i="25"/>
  <c r="HS6" i="25"/>
  <c r="CA110" i="25"/>
  <c r="IJ5" i="25"/>
  <c r="BU110" i="25"/>
  <c r="IG5" i="25"/>
  <c r="BW110" i="25"/>
  <c r="IH5" i="25"/>
  <c r="BY110" i="25"/>
  <c r="II5" i="25"/>
  <c r="BO110" i="25"/>
  <c r="ID5" i="25"/>
  <c r="BQ110" i="25"/>
  <c r="IE5" i="25"/>
  <c r="BS110" i="25"/>
  <c r="IF5" i="25"/>
  <c r="BM110" i="25"/>
  <c r="IC5" i="25"/>
  <c r="AY110" i="25"/>
  <c r="IB5" i="25"/>
  <c r="AW110" i="25"/>
  <c r="IA5" i="25"/>
  <c r="AU110" i="25"/>
  <c r="HZ5" i="25"/>
  <c r="AS110" i="25"/>
  <c r="HY5" i="25"/>
  <c r="GU107" i="25"/>
  <c r="GU108" i="25"/>
  <c r="GZ107" i="25"/>
  <c r="GZ108" i="25"/>
  <c r="AZ117" i="25"/>
  <c r="GV107" i="25"/>
  <c r="GV108" i="25"/>
  <c r="GV9" i="25"/>
  <c r="GV10" i="25"/>
  <c r="GV11" i="25"/>
  <c r="GV12" i="25"/>
  <c r="GV13" i="25"/>
  <c r="GV14" i="25"/>
  <c r="GV15" i="25"/>
  <c r="GV16" i="25"/>
  <c r="GV17" i="25"/>
  <c r="GV18" i="25"/>
  <c r="GV19" i="25"/>
  <c r="GV20" i="25"/>
  <c r="GV21" i="25"/>
  <c r="GV22" i="25"/>
  <c r="GV23" i="25"/>
  <c r="GV24" i="25"/>
  <c r="GV25" i="25"/>
  <c r="GV26" i="25"/>
  <c r="GV27" i="25"/>
  <c r="GV28" i="25"/>
  <c r="GV29" i="25"/>
  <c r="GV30" i="25"/>
  <c r="GV31" i="25"/>
  <c r="GV32" i="25"/>
  <c r="GV33" i="25"/>
  <c r="GV34" i="25"/>
  <c r="GV35" i="25"/>
  <c r="GV36" i="25"/>
  <c r="GV37" i="25"/>
  <c r="GV38" i="25"/>
  <c r="GV39" i="25"/>
  <c r="GV40" i="25"/>
  <c r="GV41" i="25"/>
  <c r="GV42" i="25"/>
  <c r="GV43" i="25"/>
  <c r="GV44" i="25"/>
  <c r="GV45" i="25"/>
  <c r="GV46" i="25"/>
  <c r="GV47" i="25"/>
  <c r="GV48" i="25"/>
  <c r="GV49" i="25"/>
  <c r="GV50" i="25"/>
  <c r="GV51" i="25"/>
  <c r="GV52" i="25"/>
  <c r="GV53" i="25"/>
  <c r="GV54" i="25"/>
  <c r="GV55" i="25"/>
  <c r="GV56" i="25"/>
  <c r="GV57" i="25"/>
  <c r="GV58" i="25"/>
  <c r="GV59" i="25"/>
  <c r="GV60" i="25"/>
  <c r="GV61" i="25"/>
  <c r="GV62" i="25"/>
  <c r="GV63" i="25"/>
  <c r="GV64" i="25"/>
  <c r="GV65" i="25"/>
  <c r="GV66" i="25"/>
  <c r="GV67" i="25"/>
  <c r="GV68" i="25"/>
  <c r="GV69" i="25"/>
  <c r="GV70" i="25"/>
  <c r="GV71" i="25"/>
  <c r="GV72" i="25"/>
  <c r="GV73" i="25"/>
  <c r="GV74" i="25"/>
  <c r="GV75" i="25"/>
  <c r="GV76" i="25"/>
  <c r="GV77" i="25"/>
  <c r="GV78" i="25"/>
  <c r="GV79" i="25"/>
  <c r="GV80" i="25"/>
  <c r="GV81" i="25"/>
  <c r="GV82" i="25"/>
  <c r="GV83" i="25"/>
  <c r="GV84" i="25"/>
  <c r="GV85" i="25"/>
  <c r="GV86" i="25"/>
  <c r="GV87" i="25"/>
  <c r="GV88" i="25"/>
  <c r="GV89" i="25"/>
  <c r="GV90" i="25"/>
  <c r="GV91" i="25"/>
  <c r="GV92" i="25"/>
  <c r="GV93" i="25"/>
  <c r="GV94" i="25"/>
  <c r="GV95" i="25"/>
  <c r="GV96" i="25"/>
  <c r="GV97" i="25"/>
  <c r="GV98" i="25"/>
  <c r="GV99" i="25"/>
  <c r="GV100" i="25"/>
  <c r="GV101" i="25"/>
  <c r="GV102" i="25"/>
  <c r="GV103" i="25"/>
  <c r="GV104" i="25"/>
  <c r="GV105" i="25"/>
  <c r="GV106" i="25"/>
  <c r="CB117" i="25"/>
  <c r="GY107" i="25"/>
  <c r="GY108" i="25"/>
  <c r="EH117" i="25"/>
  <c r="B107" i="25"/>
  <c r="H106" i="15"/>
  <c r="C107" i="25"/>
  <c r="I106" i="15"/>
  <c r="X106" i="15"/>
  <c r="B108" i="25"/>
  <c r="H107" i="15"/>
  <c r="C108" i="25"/>
  <c r="I107" i="15"/>
  <c r="X107" i="15"/>
  <c r="B9" i="25"/>
  <c r="H8" i="15"/>
  <c r="C9" i="25"/>
  <c r="I8" i="15"/>
  <c r="X8" i="15"/>
  <c r="B10" i="25"/>
  <c r="H9" i="15"/>
  <c r="C10" i="25"/>
  <c r="I9" i="15"/>
  <c r="X9" i="15"/>
  <c r="B11" i="25"/>
  <c r="H10" i="15"/>
  <c r="C11" i="25"/>
  <c r="I10" i="15"/>
  <c r="X10" i="15"/>
  <c r="B12" i="25"/>
  <c r="H11" i="15"/>
  <c r="C12" i="25"/>
  <c r="I11" i="15"/>
  <c r="X11" i="15"/>
  <c r="B13" i="25"/>
  <c r="H12" i="15"/>
  <c r="C13" i="25"/>
  <c r="I12" i="15"/>
  <c r="X12" i="15"/>
  <c r="B14" i="25"/>
  <c r="H13" i="15"/>
  <c r="C14" i="25"/>
  <c r="I13" i="15"/>
  <c r="X13" i="15"/>
  <c r="B15" i="25"/>
  <c r="H14" i="15"/>
  <c r="C15" i="25"/>
  <c r="I14" i="15"/>
  <c r="X14" i="15"/>
  <c r="B16" i="25"/>
  <c r="H15" i="15"/>
  <c r="C16" i="25"/>
  <c r="I15" i="15"/>
  <c r="X15" i="15"/>
  <c r="B17" i="25"/>
  <c r="H16" i="15"/>
  <c r="C17" i="25"/>
  <c r="I16" i="15"/>
  <c r="X16" i="15"/>
  <c r="B18" i="25"/>
  <c r="H17" i="15"/>
  <c r="C18" i="25"/>
  <c r="I17" i="15"/>
  <c r="X17" i="15"/>
  <c r="B19" i="25"/>
  <c r="H18" i="15"/>
  <c r="C19" i="25"/>
  <c r="I18" i="15"/>
  <c r="X18" i="15"/>
  <c r="B20" i="25"/>
  <c r="H19" i="15"/>
  <c r="C20" i="25"/>
  <c r="I19" i="15"/>
  <c r="X19" i="15"/>
  <c r="B21" i="25"/>
  <c r="H20" i="15"/>
  <c r="C21" i="25"/>
  <c r="I20" i="15"/>
  <c r="X20" i="15"/>
  <c r="B22" i="25"/>
  <c r="H21" i="15"/>
  <c r="C22" i="25"/>
  <c r="I21" i="15"/>
  <c r="X21" i="15"/>
  <c r="B23" i="25"/>
  <c r="H22" i="15"/>
  <c r="C23" i="25"/>
  <c r="I22" i="15"/>
  <c r="X22" i="15"/>
  <c r="B24" i="25"/>
  <c r="H23" i="15"/>
  <c r="C24" i="25"/>
  <c r="I23" i="15"/>
  <c r="X23" i="15"/>
  <c r="B25" i="25"/>
  <c r="H24" i="15"/>
  <c r="C25" i="25"/>
  <c r="I24" i="15"/>
  <c r="X24" i="15"/>
  <c r="B26" i="25"/>
  <c r="H25" i="15"/>
  <c r="C26" i="25"/>
  <c r="I25" i="15"/>
  <c r="X25" i="15"/>
  <c r="B27" i="25"/>
  <c r="H26" i="15"/>
  <c r="C27" i="25"/>
  <c r="I26" i="15"/>
  <c r="X26" i="15"/>
  <c r="B28" i="25"/>
  <c r="H27" i="15"/>
  <c r="C28" i="25"/>
  <c r="I27" i="15"/>
  <c r="X27" i="15"/>
  <c r="B29" i="25"/>
  <c r="H28" i="15"/>
  <c r="C29" i="25"/>
  <c r="I28" i="15"/>
  <c r="X28" i="15"/>
  <c r="B30" i="25"/>
  <c r="H29" i="15"/>
  <c r="C30" i="25"/>
  <c r="I29" i="15"/>
  <c r="X29" i="15"/>
  <c r="B31" i="25"/>
  <c r="H30" i="15"/>
  <c r="C31" i="25"/>
  <c r="I30" i="15"/>
  <c r="X30" i="15"/>
  <c r="B32" i="25"/>
  <c r="H31" i="15"/>
  <c r="C32" i="25"/>
  <c r="I31" i="15"/>
  <c r="X31" i="15"/>
  <c r="B33" i="25"/>
  <c r="H32" i="15"/>
  <c r="C33" i="25"/>
  <c r="I32" i="15"/>
  <c r="X32" i="15"/>
  <c r="B34" i="25"/>
  <c r="H33" i="15"/>
  <c r="C34" i="25"/>
  <c r="I33" i="15"/>
  <c r="X33" i="15"/>
  <c r="B35" i="25"/>
  <c r="H34" i="15"/>
  <c r="C35" i="25"/>
  <c r="I34" i="15"/>
  <c r="X34" i="15"/>
  <c r="B36" i="25"/>
  <c r="H35" i="15"/>
  <c r="C36" i="25"/>
  <c r="I35" i="15"/>
  <c r="X35" i="15"/>
  <c r="B37" i="25"/>
  <c r="H36" i="15"/>
  <c r="C37" i="25"/>
  <c r="I36" i="15"/>
  <c r="X36" i="15"/>
  <c r="B38" i="25"/>
  <c r="H37" i="15"/>
  <c r="C38" i="25"/>
  <c r="I37" i="15"/>
  <c r="X37" i="15"/>
  <c r="B39" i="25"/>
  <c r="H38" i="15"/>
  <c r="C39" i="25"/>
  <c r="I38" i="15"/>
  <c r="X38" i="15"/>
  <c r="B40" i="25"/>
  <c r="H39" i="15"/>
  <c r="C40" i="25"/>
  <c r="I39" i="15"/>
  <c r="X39" i="15"/>
  <c r="B41" i="25"/>
  <c r="H40" i="15"/>
  <c r="C41" i="25"/>
  <c r="I40" i="15"/>
  <c r="X40" i="15"/>
  <c r="B42" i="25"/>
  <c r="H41" i="15"/>
  <c r="C42" i="25"/>
  <c r="I41" i="15"/>
  <c r="X41" i="15"/>
  <c r="B43" i="25"/>
  <c r="H42" i="15"/>
  <c r="C43" i="25"/>
  <c r="I42" i="15"/>
  <c r="X42" i="15"/>
  <c r="B44" i="25"/>
  <c r="H43" i="15"/>
  <c r="C44" i="25"/>
  <c r="I43" i="15"/>
  <c r="X43" i="15"/>
  <c r="B45" i="25"/>
  <c r="H44" i="15"/>
  <c r="C45" i="25"/>
  <c r="I44" i="15"/>
  <c r="X44" i="15"/>
  <c r="B46" i="25"/>
  <c r="H45" i="15"/>
  <c r="C46" i="25"/>
  <c r="I45" i="15"/>
  <c r="X45" i="15"/>
  <c r="B47" i="25"/>
  <c r="H46" i="15"/>
  <c r="C47" i="25"/>
  <c r="I46" i="15"/>
  <c r="X46" i="15"/>
  <c r="B48" i="25"/>
  <c r="H47" i="15"/>
  <c r="C48" i="25"/>
  <c r="I47" i="15"/>
  <c r="X47" i="15"/>
  <c r="B49" i="25"/>
  <c r="H48" i="15"/>
  <c r="C49" i="25"/>
  <c r="I48" i="15"/>
  <c r="X48" i="15"/>
  <c r="B50" i="25"/>
  <c r="H49" i="15"/>
  <c r="C50" i="25"/>
  <c r="I49" i="15"/>
  <c r="X49" i="15"/>
  <c r="B51" i="25"/>
  <c r="H50" i="15"/>
  <c r="C51" i="25"/>
  <c r="I50" i="15"/>
  <c r="X50" i="15"/>
  <c r="B52" i="25"/>
  <c r="H51" i="15"/>
  <c r="C52" i="25"/>
  <c r="I51" i="15"/>
  <c r="X51" i="15"/>
  <c r="B53" i="25"/>
  <c r="H52" i="15"/>
  <c r="C53" i="25"/>
  <c r="I52" i="15"/>
  <c r="X52" i="15"/>
  <c r="B54" i="25"/>
  <c r="H53" i="15"/>
  <c r="C54" i="25"/>
  <c r="I53" i="15"/>
  <c r="X53" i="15"/>
  <c r="B55" i="25"/>
  <c r="H54" i="15"/>
  <c r="C55" i="25"/>
  <c r="I54" i="15"/>
  <c r="X54" i="15"/>
  <c r="B56" i="25"/>
  <c r="H55" i="15"/>
  <c r="C56" i="25"/>
  <c r="I55" i="15"/>
  <c r="X55" i="15"/>
  <c r="B57" i="25"/>
  <c r="H56" i="15"/>
  <c r="C57" i="25"/>
  <c r="I56" i="15"/>
  <c r="X56" i="15"/>
  <c r="B58" i="25"/>
  <c r="H57" i="15"/>
  <c r="C58" i="25"/>
  <c r="I57" i="15"/>
  <c r="X57" i="15"/>
  <c r="B59" i="25"/>
  <c r="H58" i="15"/>
  <c r="C59" i="25"/>
  <c r="I58" i="15"/>
  <c r="X58" i="15"/>
  <c r="B60" i="25"/>
  <c r="H59" i="15"/>
  <c r="C60" i="25"/>
  <c r="I59" i="15"/>
  <c r="X59" i="15"/>
  <c r="B61" i="25"/>
  <c r="H60" i="15"/>
  <c r="C61" i="25"/>
  <c r="I60" i="15"/>
  <c r="X60" i="15"/>
  <c r="B62" i="25"/>
  <c r="H61" i="15"/>
  <c r="C62" i="25"/>
  <c r="I61" i="15"/>
  <c r="X61" i="15"/>
  <c r="B63" i="25"/>
  <c r="H62" i="15"/>
  <c r="C63" i="25"/>
  <c r="I62" i="15"/>
  <c r="X62" i="15"/>
  <c r="B64" i="25"/>
  <c r="H63" i="15"/>
  <c r="C64" i="25"/>
  <c r="I63" i="15"/>
  <c r="X63" i="15"/>
  <c r="B65" i="25"/>
  <c r="H64" i="15"/>
  <c r="C65" i="25"/>
  <c r="I64" i="15"/>
  <c r="X64" i="15"/>
  <c r="B66" i="25"/>
  <c r="H65" i="15"/>
  <c r="C66" i="25"/>
  <c r="I65" i="15"/>
  <c r="X65" i="15"/>
  <c r="B67" i="25"/>
  <c r="H66" i="15"/>
  <c r="C67" i="25"/>
  <c r="I66" i="15"/>
  <c r="X66" i="15"/>
  <c r="B68" i="25"/>
  <c r="H67" i="15"/>
  <c r="C68" i="25"/>
  <c r="I67" i="15"/>
  <c r="X67" i="15"/>
  <c r="B69" i="25"/>
  <c r="H68" i="15"/>
  <c r="C69" i="25"/>
  <c r="I68" i="15"/>
  <c r="X68" i="15"/>
  <c r="B70" i="25"/>
  <c r="H69" i="15"/>
  <c r="C70" i="25"/>
  <c r="I69" i="15"/>
  <c r="X69" i="15"/>
  <c r="B71" i="25"/>
  <c r="H70" i="15"/>
  <c r="C71" i="25"/>
  <c r="I70" i="15"/>
  <c r="X70" i="15"/>
  <c r="B72" i="25"/>
  <c r="H71" i="15"/>
  <c r="C72" i="25"/>
  <c r="I71" i="15"/>
  <c r="X71" i="15"/>
  <c r="B73" i="25"/>
  <c r="H72" i="15"/>
  <c r="C73" i="25"/>
  <c r="I72" i="15"/>
  <c r="X72" i="15"/>
  <c r="B74" i="25"/>
  <c r="H73" i="15"/>
  <c r="C74" i="25"/>
  <c r="I73" i="15"/>
  <c r="X73" i="15"/>
  <c r="B75" i="25"/>
  <c r="H74" i="15"/>
  <c r="C75" i="25"/>
  <c r="I74" i="15"/>
  <c r="X74" i="15"/>
  <c r="B76" i="25"/>
  <c r="H75" i="15"/>
  <c r="C76" i="25"/>
  <c r="I75" i="15"/>
  <c r="X75" i="15"/>
  <c r="B77" i="25"/>
  <c r="H76" i="15"/>
  <c r="C77" i="25"/>
  <c r="I76" i="15"/>
  <c r="X76" i="15"/>
  <c r="B78" i="25"/>
  <c r="H77" i="15"/>
  <c r="C78" i="25"/>
  <c r="I77" i="15"/>
  <c r="X77" i="15"/>
  <c r="B79" i="25"/>
  <c r="H78" i="15"/>
  <c r="C79" i="25"/>
  <c r="I78" i="15"/>
  <c r="X78" i="15"/>
  <c r="B80" i="25"/>
  <c r="H79" i="15"/>
  <c r="C80" i="25"/>
  <c r="I79" i="15"/>
  <c r="X79" i="15"/>
  <c r="B81" i="25"/>
  <c r="H80" i="15"/>
  <c r="C81" i="25"/>
  <c r="I80" i="15"/>
  <c r="X80" i="15"/>
  <c r="B82" i="25"/>
  <c r="H81" i="15"/>
  <c r="C82" i="25"/>
  <c r="I81" i="15"/>
  <c r="X81" i="15"/>
  <c r="B83" i="25"/>
  <c r="H82" i="15"/>
  <c r="C83" i="25"/>
  <c r="I82" i="15"/>
  <c r="X82" i="15"/>
  <c r="B84" i="25"/>
  <c r="H83" i="15"/>
  <c r="C84" i="25"/>
  <c r="I83" i="15"/>
  <c r="X83" i="15"/>
  <c r="B85" i="25"/>
  <c r="H84" i="15"/>
  <c r="C85" i="25"/>
  <c r="I84" i="15"/>
  <c r="X84" i="15"/>
  <c r="B86" i="25"/>
  <c r="H85" i="15"/>
  <c r="C86" i="25"/>
  <c r="I85" i="15"/>
  <c r="X85" i="15"/>
  <c r="B87" i="25"/>
  <c r="H86" i="15"/>
  <c r="C87" i="25"/>
  <c r="I86" i="15"/>
  <c r="X86" i="15"/>
  <c r="B88" i="25"/>
  <c r="H87" i="15"/>
  <c r="C88" i="25"/>
  <c r="I87" i="15"/>
  <c r="X87" i="15"/>
  <c r="B89" i="25"/>
  <c r="H88" i="15"/>
  <c r="C89" i="25"/>
  <c r="I88" i="15"/>
  <c r="X88" i="15"/>
  <c r="B90" i="25"/>
  <c r="H89" i="15"/>
  <c r="C90" i="25"/>
  <c r="I89" i="15"/>
  <c r="X89" i="15"/>
  <c r="B91" i="25"/>
  <c r="H90" i="15"/>
  <c r="C91" i="25"/>
  <c r="I90" i="15"/>
  <c r="X90" i="15"/>
  <c r="B92" i="25"/>
  <c r="H91" i="15"/>
  <c r="C92" i="25"/>
  <c r="I91" i="15"/>
  <c r="X91" i="15"/>
  <c r="B93" i="25"/>
  <c r="H92" i="15"/>
  <c r="C93" i="25"/>
  <c r="I92" i="15"/>
  <c r="X92" i="15"/>
  <c r="B94" i="25"/>
  <c r="H93" i="15"/>
  <c r="C94" i="25"/>
  <c r="I93" i="15"/>
  <c r="X93" i="15"/>
  <c r="B95" i="25"/>
  <c r="H94" i="15"/>
  <c r="C95" i="25"/>
  <c r="I94" i="15"/>
  <c r="X94" i="15"/>
  <c r="B96" i="25"/>
  <c r="H95" i="15"/>
  <c r="C96" i="25"/>
  <c r="I95" i="15"/>
  <c r="X95" i="15"/>
  <c r="B97" i="25"/>
  <c r="H96" i="15"/>
  <c r="C97" i="25"/>
  <c r="I96" i="15"/>
  <c r="X96" i="15"/>
  <c r="B98" i="25"/>
  <c r="H97" i="15"/>
  <c r="C98" i="25"/>
  <c r="I97" i="15"/>
  <c r="X97" i="15"/>
  <c r="B99" i="25"/>
  <c r="H98" i="15"/>
  <c r="C99" i="25"/>
  <c r="I98" i="15"/>
  <c r="X98" i="15"/>
  <c r="B100" i="25"/>
  <c r="H99" i="15"/>
  <c r="C100" i="25"/>
  <c r="I99" i="15"/>
  <c r="X99" i="15"/>
  <c r="B101" i="25"/>
  <c r="H100" i="15"/>
  <c r="C101" i="25"/>
  <c r="I100" i="15"/>
  <c r="X100" i="15"/>
  <c r="B102" i="25"/>
  <c r="H101" i="15"/>
  <c r="C102" i="25"/>
  <c r="I101" i="15"/>
  <c r="X101" i="15"/>
  <c r="B103" i="25"/>
  <c r="H102" i="15"/>
  <c r="C103" i="25"/>
  <c r="I102" i="15"/>
  <c r="X102" i="15"/>
  <c r="B104" i="25"/>
  <c r="H103" i="15"/>
  <c r="C104" i="25"/>
  <c r="I103" i="15"/>
  <c r="X103" i="15"/>
  <c r="B105" i="25"/>
  <c r="H104" i="15"/>
  <c r="C105" i="25"/>
  <c r="I104" i="15"/>
  <c r="X104" i="15"/>
  <c r="B106" i="25"/>
  <c r="H105" i="15"/>
  <c r="C106" i="25"/>
  <c r="I105" i="15"/>
  <c r="X105" i="15"/>
  <c r="X111" i="15"/>
  <c r="IE33" i="25"/>
  <c r="X112" i="15"/>
  <c r="IE34" i="25"/>
  <c r="X113" i="15"/>
  <c r="IE35" i="25"/>
  <c r="X114" i="15"/>
  <c r="IE36" i="25"/>
  <c r="X115" i="15"/>
  <c r="IE37" i="25"/>
  <c r="X116" i="15"/>
  <c r="IE38" i="25"/>
  <c r="X117" i="15"/>
  <c r="IE39" i="25"/>
  <c r="AZ118" i="25"/>
  <c r="CB118" i="25"/>
  <c r="BA117" i="25"/>
  <c r="CC117" i="25"/>
  <c r="Z106" i="15"/>
  <c r="Z107" i="15"/>
  <c r="Z8" i="15"/>
  <c r="AC10" i="9"/>
  <c r="U39" i="33"/>
  <c r="AG10" i="9"/>
  <c r="U40" i="33"/>
  <c r="AK10" i="9"/>
  <c r="U41" i="33"/>
  <c r="V10" i="9"/>
  <c r="U37" i="33"/>
  <c r="Y10" i="9"/>
  <c r="U38" i="33"/>
  <c r="AM10" i="9"/>
  <c r="U45" i="33"/>
  <c r="AO10" i="9"/>
  <c r="U46" i="33"/>
  <c r="U43" i="33"/>
  <c r="FK10" i="25"/>
  <c r="FL10" i="25"/>
  <c r="R37" i="33"/>
  <c r="FN10" i="25"/>
  <c r="FO10" i="25"/>
  <c r="R38" i="33"/>
  <c r="FY10" i="25"/>
  <c r="FZ10" i="25"/>
  <c r="R39" i="33"/>
  <c r="GJ10" i="25"/>
  <c r="GK10" i="25"/>
  <c r="R40" i="33"/>
  <c r="GU10" i="25"/>
  <c r="R41" i="33"/>
  <c r="R45" i="33"/>
  <c r="R46" i="33"/>
  <c r="S43" i="33"/>
  <c r="T43" i="33"/>
  <c r="V43" i="33"/>
  <c r="V44" i="33"/>
  <c r="HP10" i="25"/>
  <c r="HK10" i="25"/>
  <c r="HE10" i="25"/>
  <c r="CD10" i="25"/>
  <c r="DP10" i="25"/>
  <c r="HF10" i="25"/>
  <c r="HL10" i="25"/>
  <c r="EW10" i="25"/>
  <c r="HD10" i="25"/>
  <c r="HJ10" i="25"/>
  <c r="HM10" i="25"/>
  <c r="Q9" i="15"/>
  <c r="Z9" i="15"/>
  <c r="Z10" i="15"/>
  <c r="AC12" i="9"/>
  <c r="U93" i="33"/>
  <c r="AG12" i="9"/>
  <c r="U94" i="33"/>
  <c r="AK12" i="9"/>
  <c r="U95" i="33"/>
  <c r="V12" i="9"/>
  <c r="U91" i="33"/>
  <c r="Y12" i="9"/>
  <c r="U92" i="33"/>
  <c r="AM12" i="9"/>
  <c r="U99" i="33"/>
  <c r="AO12" i="9"/>
  <c r="U100" i="33"/>
  <c r="U97" i="33"/>
  <c r="FK12" i="25"/>
  <c r="FL12" i="25"/>
  <c r="R91" i="33"/>
  <c r="FN12" i="25"/>
  <c r="FO12" i="25"/>
  <c r="R92" i="33"/>
  <c r="FY12" i="25"/>
  <c r="FZ12" i="25"/>
  <c r="R93" i="33"/>
  <c r="GJ12" i="25"/>
  <c r="GK12" i="25"/>
  <c r="R94" i="33"/>
  <c r="GU12" i="25"/>
  <c r="R95" i="33"/>
  <c r="R99" i="33"/>
  <c r="R100" i="33"/>
  <c r="S97" i="33"/>
  <c r="T97" i="33"/>
  <c r="V97" i="33"/>
  <c r="V98" i="33"/>
  <c r="HP12" i="25"/>
  <c r="HK12" i="25"/>
  <c r="HE12" i="25"/>
  <c r="DP12" i="25"/>
  <c r="HF12" i="25"/>
  <c r="HL12" i="25"/>
  <c r="EW12" i="25"/>
  <c r="HD12" i="25"/>
  <c r="HJ12" i="25"/>
  <c r="HM12" i="25"/>
  <c r="Q11" i="15"/>
  <c r="Z11" i="15"/>
  <c r="AC13" i="9"/>
  <c r="U120" i="33"/>
  <c r="AG13" i="9"/>
  <c r="U121" i="33"/>
  <c r="AK13" i="9"/>
  <c r="U122" i="33"/>
  <c r="V13" i="9"/>
  <c r="U118" i="33"/>
  <c r="Y13" i="9"/>
  <c r="U119" i="33"/>
  <c r="AM13" i="9"/>
  <c r="U126" i="33"/>
  <c r="AO13" i="9"/>
  <c r="U127" i="33"/>
  <c r="U124" i="33"/>
  <c r="FK13" i="25"/>
  <c r="FL13" i="25"/>
  <c r="R118" i="33"/>
  <c r="FN13" i="25"/>
  <c r="FO13" i="25"/>
  <c r="R119" i="33"/>
  <c r="FY13" i="25"/>
  <c r="FZ13" i="25"/>
  <c r="R120" i="33"/>
  <c r="GJ13" i="25"/>
  <c r="GK13" i="25"/>
  <c r="R121" i="33"/>
  <c r="GU13" i="25"/>
  <c r="R122" i="33"/>
  <c r="R126" i="33"/>
  <c r="R127" i="33"/>
  <c r="S124" i="33"/>
  <c r="T124" i="33"/>
  <c r="V124" i="33"/>
  <c r="V125" i="33"/>
  <c r="HP13" i="25"/>
  <c r="HK13" i="25"/>
  <c r="HE13" i="25"/>
  <c r="DP13" i="25"/>
  <c r="HF13" i="25"/>
  <c r="HL13" i="25"/>
  <c r="EW13" i="25"/>
  <c r="HD13" i="25"/>
  <c r="HJ13" i="25"/>
  <c r="HM13" i="25"/>
  <c r="Q12" i="15"/>
  <c r="Z12" i="15"/>
  <c r="Z13" i="15"/>
  <c r="AC15" i="9"/>
  <c r="U174" i="33"/>
  <c r="AG15" i="9"/>
  <c r="U175" i="33"/>
  <c r="AK15" i="9"/>
  <c r="U176" i="33"/>
  <c r="V15" i="9"/>
  <c r="U172" i="33"/>
  <c r="Y15" i="9"/>
  <c r="U173" i="33"/>
  <c r="AM15" i="9"/>
  <c r="U180" i="33"/>
  <c r="AO15" i="9"/>
  <c r="U181" i="33"/>
  <c r="U178" i="33"/>
  <c r="FK15" i="25"/>
  <c r="FL15" i="25"/>
  <c r="R172" i="33"/>
  <c r="FN15" i="25"/>
  <c r="FO15" i="25"/>
  <c r="R173" i="33"/>
  <c r="FY15" i="25"/>
  <c r="FZ15" i="25"/>
  <c r="R174" i="33"/>
  <c r="GJ15" i="25"/>
  <c r="GK15" i="25"/>
  <c r="R175" i="33"/>
  <c r="GU15" i="25"/>
  <c r="R176" i="33"/>
  <c r="R180" i="33"/>
  <c r="R181" i="33"/>
  <c r="S178" i="33"/>
  <c r="T178" i="33"/>
  <c r="V178" i="33"/>
  <c r="V179" i="33"/>
  <c r="HP15" i="25"/>
  <c r="HK15" i="25"/>
  <c r="HE15" i="25"/>
  <c r="DP15" i="25"/>
  <c r="HF15" i="25"/>
  <c r="HL15" i="25"/>
  <c r="EW15" i="25"/>
  <c r="HD15" i="25"/>
  <c r="HJ15" i="25"/>
  <c r="HM15" i="25"/>
  <c r="Q14" i="15"/>
  <c r="Z14" i="15"/>
  <c r="AC16" i="9"/>
  <c r="U201" i="33"/>
  <c r="AG16" i="9"/>
  <c r="U202" i="33"/>
  <c r="AK16" i="9"/>
  <c r="U203" i="33"/>
  <c r="V16" i="9"/>
  <c r="U199" i="33"/>
  <c r="Y16" i="9"/>
  <c r="U200" i="33"/>
  <c r="AM16" i="9"/>
  <c r="U207" i="33"/>
  <c r="AO16" i="9"/>
  <c r="U208" i="33"/>
  <c r="U205" i="33"/>
  <c r="FK16" i="25"/>
  <c r="FL16" i="25"/>
  <c r="R199" i="33"/>
  <c r="FN16" i="25"/>
  <c r="FO16" i="25"/>
  <c r="R200" i="33"/>
  <c r="FY16" i="25"/>
  <c r="FZ16" i="25"/>
  <c r="R201" i="33"/>
  <c r="GJ16" i="25"/>
  <c r="GK16" i="25"/>
  <c r="R202" i="33"/>
  <c r="GU16" i="25"/>
  <c r="R203" i="33"/>
  <c r="R207" i="33"/>
  <c r="R208" i="33"/>
  <c r="S205" i="33"/>
  <c r="T205" i="33"/>
  <c r="V205" i="33"/>
  <c r="V206" i="33"/>
  <c r="HP16" i="25"/>
  <c r="HK16" i="25"/>
  <c r="HE16" i="25"/>
  <c r="DP16" i="25"/>
  <c r="HF16" i="25"/>
  <c r="HL16" i="25"/>
  <c r="EW16" i="25"/>
  <c r="HD16" i="25"/>
  <c r="K16" i="9"/>
  <c r="L16" i="9"/>
  <c r="M16" i="9"/>
  <c r="N16" i="9"/>
  <c r="O16" i="9"/>
  <c r="P16" i="9"/>
  <c r="Q16" i="9"/>
  <c r="S16" i="9"/>
  <c r="AR16" i="9"/>
  <c r="HJ16" i="25"/>
  <c r="HM16" i="25"/>
  <c r="Q15" i="15"/>
  <c r="Z15" i="15"/>
  <c r="Z16" i="15"/>
  <c r="Z17" i="15"/>
  <c r="Z18" i="15"/>
  <c r="Z19" i="15"/>
  <c r="AC21" i="9"/>
  <c r="U336" i="33"/>
  <c r="AG21" i="9"/>
  <c r="U337" i="33"/>
  <c r="AK21" i="9"/>
  <c r="U338" i="33"/>
  <c r="V21" i="9"/>
  <c r="U334" i="33"/>
  <c r="Y21" i="9"/>
  <c r="U335" i="33"/>
  <c r="AM21" i="9"/>
  <c r="U342" i="33"/>
  <c r="AO21" i="9"/>
  <c r="U343" i="33"/>
  <c r="U340" i="33"/>
  <c r="FK21" i="25"/>
  <c r="FL21" i="25"/>
  <c r="R334" i="33"/>
  <c r="FN21" i="25"/>
  <c r="FO21" i="25"/>
  <c r="R335" i="33"/>
  <c r="FY21" i="25"/>
  <c r="FZ21" i="25"/>
  <c r="R336" i="33"/>
  <c r="GJ21" i="25"/>
  <c r="GK21" i="25"/>
  <c r="R337" i="33"/>
  <c r="GU21" i="25"/>
  <c r="R338" i="33"/>
  <c r="R342" i="33"/>
  <c r="R343" i="33"/>
  <c r="S340" i="33"/>
  <c r="T340" i="33"/>
  <c r="V340" i="33"/>
  <c r="V341" i="33"/>
  <c r="HP21" i="25"/>
  <c r="HK21" i="25"/>
  <c r="HE21" i="25"/>
  <c r="DP21" i="25"/>
  <c r="HF21" i="25"/>
  <c r="HL21" i="25"/>
  <c r="EW21" i="25"/>
  <c r="HD21" i="25"/>
  <c r="HJ21" i="25"/>
  <c r="HM21" i="25"/>
  <c r="Q20" i="15"/>
  <c r="Z20" i="15"/>
  <c r="Z21" i="15"/>
  <c r="AC23" i="9"/>
  <c r="U390" i="33"/>
  <c r="AG23" i="9"/>
  <c r="U391" i="33"/>
  <c r="AK23" i="9"/>
  <c r="U392" i="33"/>
  <c r="V23" i="9"/>
  <c r="U388" i="33"/>
  <c r="Y23" i="9"/>
  <c r="U389" i="33"/>
  <c r="AM23" i="9"/>
  <c r="U396" i="33"/>
  <c r="AO23" i="9"/>
  <c r="U397" i="33"/>
  <c r="U394" i="33"/>
  <c r="FK23" i="25"/>
  <c r="FL23" i="25"/>
  <c r="R388" i="33"/>
  <c r="FN23" i="25"/>
  <c r="FO23" i="25"/>
  <c r="R389" i="33"/>
  <c r="FY23" i="25"/>
  <c r="FZ23" i="25"/>
  <c r="R390" i="33"/>
  <c r="GJ23" i="25"/>
  <c r="GK23" i="25"/>
  <c r="R391" i="33"/>
  <c r="GU23" i="25"/>
  <c r="R392" i="33"/>
  <c r="R396" i="33"/>
  <c r="R397" i="33"/>
  <c r="S394" i="33"/>
  <c r="T394" i="33"/>
  <c r="V394" i="33"/>
  <c r="V395" i="33"/>
  <c r="HP23" i="25"/>
  <c r="HK23" i="25"/>
  <c r="HE23" i="25"/>
  <c r="DP23" i="25"/>
  <c r="HF23" i="25"/>
  <c r="HL23" i="25"/>
  <c r="EW23" i="25"/>
  <c r="HD23" i="25"/>
  <c r="HJ23" i="25"/>
  <c r="HM23" i="25"/>
  <c r="Q22" i="15"/>
  <c r="Z22" i="15"/>
  <c r="Z23" i="15"/>
  <c r="Z24" i="15"/>
  <c r="Z25" i="15"/>
  <c r="AC27" i="9"/>
  <c r="U498" i="33"/>
  <c r="AG27" i="9"/>
  <c r="U499" i="33"/>
  <c r="AK27" i="9"/>
  <c r="U500" i="33"/>
  <c r="V27" i="9"/>
  <c r="U496" i="33"/>
  <c r="Y27" i="9"/>
  <c r="U497" i="33"/>
  <c r="AM27" i="9"/>
  <c r="U504" i="33"/>
  <c r="AO27" i="9"/>
  <c r="U505" i="33"/>
  <c r="U502" i="33"/>
  <c r="FK27" i="25"/>
  <c r="FL27" i="25"/>
  <c r="R496" i="33"/>
  <c r="FN27" i="25"/>
  <c r="FO27" i="25"/>
  <c r="R497" i="33"/>
  <c r="FY27" i="25"/>
  <c r="FZ27" i="25"/>
  <c r="R498" i="33"/>
  <c r="GJ27" i="25"/>
  <c r="GK27" i="25"/>
  <c r="R499" i="33"/>
  <c r="GU27" i="25"/>
  <c r="R500" i="33"/>
  <c r="R504" i="33"/>
  <c r="R505" i="33"/>
  <c r="S502" i="33"/>
  <c r="T502" i="33"/>
  <c r="V502" i="33"/>
  <c r="V503" i="33"/>
  <c r="HP27" i="25"/>
  <c r="HK27" i="25"/>
  <c r="HE27" i="25"/>
  <c r="DP27" i="25"/>
  <c r="HF27" i="25"/>
  <c r="HL27" i="25"/>
  <c r="EW27" i="25"/>
  <c r="HD27" i="25"/>
  <c r="HJ27" i="25"/>
  <c r="HM27" i="25"/>
  <c r="Q26" i="15"/>
  <c r="Z26" i="15"/>
  <c r="Z27" i="15"/>
  <c r="Z28" i="15"/>
  <c r="Z29" i="15"/>
  <c r="Z30" i="15"/>
  <c r="AC32" i="9"/>
  <c r="U633" i="33"/>
  <c r="AG32" i="9"/>
  <c r="U634" i="33"/>
  <c r="AK32" i="9"/>
  <c r="U635" i="33"/>
  <c r="V32" i="9"/>
  <c r="U631" i="33"/>
  <c r="Y32" i="9"/>
  <c r="U632" i="33"/>
  <c r="AM32" i="9"/>
  <c r="U639" i="33"/>
  <c r="AO32" i="9"/>
  <c r="U640" i="33"/>
  <c r="U637" i="33"/>
  <c r="FK32" i="25"/>
  <c r="FL32" i="25"/>
  <c r="R631" i="33"/>
  <c r="FN32" i="25"/>
  <c r="FO32" i="25"/>
  <c r="R632" i="33"/>
  <c r="FY32" i="25"/>
  <c r="FZ32" i="25"/>
  <c r="R633" i="33"/>
  <c r="GJ32" i="25"/>
  <c r="GK32" i="25"/>
  <c r="R634" i="33"/>
  <c r="GU32" i="25"/>
  <c r="R635" i="33"/>
  <c r="R639" i="33"/>
  <c r="R640" i="33"/>
  <c r="S637" i="33"/>
  <c r="T637" i="33"/>
  <c r="V637" i="33"/>
  <c r="V638" i="33"/>
  <c r="HP32" i="25"/>
  <c r="HK32" i="25"/>
  <c r="HE32" i="25"/>
  <c r="DP32" i="25"/>
  <c r="HF32" i="25"/>
  <c r="HL32" i="25"/>
  <c r="EW32" i="25"/>
  <c r="HD32" i="25"/>
  <c r="HJ32" i="25"/>
  <c r="HM32" i="25"/>
  <c r="Q31" i="15"/>
  <c r="Z31" i="15"/>
  <c r="AC33" i="9"/>
  <c r="U660" i="33"/>
  <c r="AG33" i="9"/>
  <c r="U661" i="33"/>
  <c r="AK33" i="9"/>
  <c r="U662" i="33"/>
  <c r="V33" i="9"/>
  <c r="U658" i="33"/>
  <c r="Y33" i="9"/>
  <c r="U659" i="33"/>
  <c r="AM33" i="9"/>
  <c r="U666" i="33"/>
  <c r="AO33" i="9"/>
  <c r="U667" i="33"/>
  <c r="U664" i="33"/>
  <c r="FK33" i="25"/>
  <c r="FL33" i="25"/>
  <c r="R658" i="33"/>
  <c r="FN33" i="25"/>
  <c r="FO33" i="25"/>
  <c r="R659" i="33"/>
  <c r="FY33" i="25"/>
  <c r="FZ33" i="25"/>
  <c r="R660" i="33"/>
  <c r="GJ33" i="25"/>
  <c r="GK33" i="25"/>
  <c r="R661" i="33"/>
  <c r="GU33" i="25"/>
  <c r="R662" i="33"/>
  <c r="R666" i="33"/>
  <c r="R667" i="33"/>
  <c r="S664" i="33"/>
  <c r="T664" i="33"/>
  <c r="V664" i="33"/>
  <c r="V665" i="33"/>
  <c r="HP33" i="25"/>
  <c r="HK33" i="25"/>
  <c r="HE33" i="25"/>
  <c r="DP33" i="25"/>
  <c r="HF33" i="25"/>
  <c r="HL33" i="25"/>
  <c r="EW33" i="25"/>
  <c r="HD33" i="25"/>
  <c r="HJ33" i="25"/>
  <c r="HM33" i="25"/>
  <c r="Q32" i="15"/>
  <c r="Z32" i="15"/>
  <c r="AC34" i="9"/>
  <c r="U687" i="33"/>
  <c r="AG34" i="9"/>
  <c r="U688" i="33"/>
  <c r="AK34" i="9"/>
  <c r="U689" i="33"/>
  <c r="V34" i="9"/>
  <c r="U685" i="33"/>
  <c r="Y34" i="9"/>
  <c r="U686" i="33"/>
  <c r="AM34" i="9"/>
  <c r="U693" i="33"/>
  <c r="AO34" i="9"/>
  <c r="U694" i="33"/>
  <c r="U691" i="33"/>
  <c r="FK34" i="25"/>
  <c r="FL34" i="25"/>
  <c r="R685" i="33"/>
  <c r="FN34" i="25"/>
  <c r="FO34" i="25"/>
  <c r="R686" i="33"/>
  <c r="FY34" i="25"/>
  <c r="FZ34" i="25"/>
  <c r="R687" i="33"/>
  <c r="GJ34" i="25"/>
  <c r="GK34" i="25"/>
  <c r="R688" i="33"/>
  <c r="GU34" i="25"/>
  <c r="R689" i="33"/>
  <c r="R693" i="33"/>
  <c r="R694" i="33"/>
  <c r="S691" i="33"/>
  <c r="T691" i="33"/>
  <c r="V691" i="33"/>
  <c r="V692" i="33"/>
  <c r="HP34" i="25"/>
  <c r="HK34" i="25"/>
  <c r="HE34" i="25"/>
  <c r="DP34" i="25"/>
  <c r="HF34" i="25"/>
  <c r="HL34" i="25"/>
  <c r="EW34" i="25"/>
  <c r="HD34" i="25"/>
  <c r="HJ34" i="25"/>
  <c r="HM34" i="25"/>
  <c r="Q33" i="15"/>
  <c r="Z33" i="15"/>
  <c r="AC35" i="9"/>
  <c r="U714" i="33"/>
  <c r="AG35" i="9"/>
  <c r="U715" i="33"/>
  <c r="AK35" i="9"/>
  <c r="U716" i="33"/>
  <c r="V35" i="9"/>
  <c r="U712" i="33"/>
  <c r="Y35" i="9"/>
  <c r="U713" i="33"/>
  <c r="AM35" i="9"/>
  <c r="U720" i="33"/>
  <c r="AO35" i="9"/>
  <c r="U721" i="33"/>
  <c r="U718" i="33"/>
  <c r="FK35" i="25"/>
  <c r="FL35" i="25"/>
  <c r="R712" i="33"/>
  <c r="FN35" i="25"/>
  <c r="FO35" i="25"/>
  <c r="R713" i="33"/>
  <c r="FY35" i="25"/>
  <c r="FZ35" i="25"/>
  <c r="R714" i="33"/>
  <c r="GJ35" i="25"/>
  <c r="GK35" i="25"/>
  <c r="R715" i="33"/>
  <c r="GU35" i="25"/>
  <c r="R716" i="33"/>
  <c r="R720" i="33"/>
  <c r="R721" i="33"/>
  <c r="S718" i="33"/>
  <c r="T718" i="33"/>
  <c r="V718" i="33"/>
  <c r="V719" i="33"/>
  <c r="HP35" i="25"/>
  <c r="HK35" i="25"/>
  <c r="HE35" i="25"/>
  <c r="DP35" i="25"/>
  <c r="HF35" i="25"/>
  <c r="HL35" i="25"/>
  <c r="EW35" i="25"/>
  <c r="HD35" i="25"/>
  <c r="HJ35" i="25"/>
  <c r="HM35" i="25"/>
  <c r="Q34" i="15"/>
  <c r="Z34" i="15"/>
  <c r="Z35" i="15"/>
  <c r="Z36" i="15"/>
  <c r="Z37" i="15"/>
  <c r="Z38" i="15"/>
  <c r="Z39" i="15"/>
  <c r="AC41" i="9"/>
  <c r="U876" i="33"/>
  <c r="AG41" i="9"/>
  <c r="U877" i="33"/>
  <c r="AK41" i="9"/>
  <c r="U878" i="33"/>
  <c r="V41" i="9"/>
  <c r="U874" i="33"/>
  <c r="Y41" i="9"/>
  <c r="U875" i="33"/>
  <c r="AM41" i="9"/>
  <c r="U882" i="33"/>
  <c r="AO41" i="9"/>
  <c r="U883" i="33"/>
  <c r="U880" i="33"/>
  <c r="FK41" i="25"/>
  <c r="FL41" i="25"/>
  <c r="R874" i="33"/>
  <c r="FN41" i="25"/>
  <c r="FO41" i="25"/>
  <c r="R875" i="33"/>
  <c r="FY41" i="25"/>
  <c r="FZ41" i="25"/>
  <c r="R876" i="33"/>
  <c r="GJ41" i="25"/>
  <c r="GK41" i="25"/>
  <c r="R877" i="33"/>
  <c r="GU41" i="25"/>
  <c r="R878" i="33"/>
  <c r="R882" i="33"/>
  <c r="R883" i="33"/>
  <c r="S880" i="33"/>
  <c r="T880" i="33"/>
  <c r="V880" i="33"/>
  <c r="V881" i="33"/>
  <c r="HP41" i="25"/>
  <c r="HK41" i="25"/>
  <c r="HE41" i="25"/>
  <c r="DP41" i="25"/>
  <c r="HF41" i="25"/>
  <c r="HL41" i="25"/>
  <c r="EW41" i="25"/>
  <c r="HD41" i="25"/>
  <c r="HJ41" i="25"/>
  <c r="HM41" i="25"/>
  <c r="Q40" i="15"/>
  <c r="Z40" i="15"/>
  <c r="AC42" i="9"/>
  <c r="U903" i="33"/>
  <c r="AG42" i="9"/>
  <c r="U904" i="33"/>
  <c r="AK42" i="9"/>
  <c r="U905" i="33"/>
  <c r="V42" i="9"/>
  <c r="U901" i="33"/>
  <c r="Y42" i="9"/>
  <c r="U902" i="33"/>
  <c r="AM42" i="9"/>
  <c r="U909" i="33"/>
  <c r="AO42" i="9"/>
  <c r="U910" i="33"/>
  <c r="U907" i="33"/>
  <c r="FK42" i="25"/>
  <c r="FL42" i="25"/>
  <c r="R901" i="33"/>
  <c r="FN42" i="25"/>
  <c r="FO42" i="25"/>
  <c r="R902" i="33"/>
  <c r="FY42" i="25"/>
  <c r="FZ42" i="25"/>
  <c r="R903" i="33"/>
  <c r="GJ42" i="25"/>
  <c r="GK42" i="25"/>
  <c r="R904" i="33"/>
  <c r="GU42" i="25"/>
  <c r="R905" i="33"/>
  <c r="R909" i="33"/>
  <c r="R910" i="33"/>
  <c r="S907" i="33"/>
  <c r="T907" i="33"/>
  <c r="V907" i="33"/>
  <c r="V908" i="33"/>
  <c r="HP42" i="25"/>
  <c r="HK42" i="25"/>
  <c r="HE42" i="25"/>
  <c r="DP42" i="25"/>
  <c r="HF42" i="25"/>
  <c r="HL42" i="25"/>
  <c r="EW42" i="25"/>
  <c r="HD42" i="25"/>
  <c r="HJ42" i="25"/>
  <c r="HM42" i="25"/>
  <c r="Q41" i="15"/>
  <c r="Z41" i="15"/>
  <c r="Z42" i="15"/>
  <c r="AC44" i="9"/>
  <c r="U957" i="33"/>
  <c r="AG44" i="9"/>
  <c r="U958" i="33"/>
  <c r="AK44" i="9"/>
  <c r="U959" i="33"/>
  <c r="V44" i="9"/>
  <c r="U955" i="33"/>
  <c r="Y44" i="9"/>
  <c r="U956" i="33"/>
  <c r="AM44" i="9"/>
  <c r="U963" i="33"/>
  <c r="AO44" i="9"/>
  <c r="U964" i="33"/>
  <c r="U961" i="33"/>
  <c r="FK44" i="25"/>
  <c r="FL44" i="25"/>
  <c r="R955" i="33"/>
  <c r="FN44" i="25"/>
  <c r="FO44" i="25"/>
  <c r="R956" i="33"/>
  <c r="FY44" i="25"/>
  <c r="FZ44" i="25"/>
  <c r="R957" i="33"/>
  <c r="GJ44" i="25"/>
  <c r="GK44" i="25"/>
  <c r="R958" i="33"/>
  <c r="GU44" i="25"/>
  <c r="R959" i="33"/>
  <c r="R963" i="33"/>
  <c r="R964" i="33"/>
  <c r="S961" i="33"/>
  <c r="T961" i="33"/>
  <c r="V961" i="33"/>
  <c r="V962" i="33"/>
  <c r="HP44" i="25"/>
  <c r="HK44" i="25"/>
  <c r="HE44" i="25"/>
  <c r="DP44" i="25"/>
  <c r="HF44" i="25"/>
  <c r="HL44" i="25"/>
  <c r="EW44" i="25"/>
  <c r="HD44" i="25"/>
  <c r="HJ44" i="25"/>
  <c r="HM44" i="25"/>
  <c r="Q43" i="15"/>
  <c r="Z43" i="15"/>
  <c r="Z44" i="15"/>
  <c r="Z45" i="15"/>
  <c r="Z46" i="15"/>
  <c r="AC48" i="9"/>
  <c r="U1065" i="33"/>
  <c r="AG48" i="9"/>
  <c r="U1066" i="33"/>
  <c r="AK48" i="9"/>
  <c r="U1067" i="33"/>
  <c r="V48" i="9"/>
  <c r="U1063" i="33"/>
  <c r="Y48" i="9"/>
  <c r="U1064" i="33"/>
  <c r="AM48" i="9"/>
  <c r="U1071" i="33"/>
  <c r="AO48" i="9"/>
  <c r="U1072" i="33"/>
  <c r="U1069" i="33"/>
  <c r="FK48" i="25"/>
  <c r="FL48" i="25"/>
  <c r="R1063" i="33"/>
  <c r="FN48" i="25"/>
  <c r="FO48" i="25"/>
  <c r="R1064" i="33"/>
  <c r="FY48" i="25"/>
  <c r="FZ48" i="25"/>
  <c r="R1065" i="33"/>
  <c r="GJ48" i="25"/>
  <c r="GK48" i="25"/>
  <c r="R1066" i="33"/>
  <c r="GU48" i="25"/>
  <c r="R1067" i="33"/>
  <c r="R1071" i="33"/>
  <c r="R1072" i="33"/>
  <c r="S1069" i="33"/>
  <c r="T1069" i="33"/>
  <c r="V1069" i="33"/>
  <c r="V1070" i="33"/>
  <c r="HP48" i="25"/>
  <c r="HK48" i="25"/>
  <c r="HE48" i="25"/>
  <c r="DP48" i="25"/>
  <c r="HF48" i="25"/>
  <c r="HL48" i="25"/>
  <c r="EW48" i="25"/>
  <c r="HD48" i="25"/>
  <c r="HJ48" i="25"/>
  <c r="HM48" i="25"/>
  <c r="Q47" i="15"/>
  <c r="Z47" i="15"/>
  <c r="Z48" i="15"/>
  <c r="Z49" i="15"/>
  <c r="Z50" i="15"/>
  <c r="Z51" i="15"/>
  <c r="Z52" i="15"/>
  <c r="Z53" i="15"/>
  <c r="AC55" i="9"/>
  <c r="U1254" i="33"/>
  <c r="AG55" i="9"/>
  <c r="U1255" i="33"/>
  <c r="AK55" i="9"/>
  <c r="U1256" i="33"/>
  <c r="V55" i="9"/>
  <c r="U1252" i="33"/>
  <c r="Y55" i="9"/>
  <c r="U1253" i="33"/>
  <c r="AM55" i="9"/>
  <c r="U1260" i="33"/>
  <c r="AO55" i="9"/>
  <c r="U1261" i="33"/>
  <c r="U1258" i="33"/>
  <c r="FK55" i="25"/>
  <c r="FL55" i="25"/>
  <c r="R1252" i="33"/>
  <c r="FN55" i="25"/>
  <c r="FO55" i="25"/>
  <c r="R1253" i="33"/>
  <c r="FY55" i="25"/>
  <c r="FZ55" i="25"/>
  <c r="R1254" i="33"/>
  <c r="GJ55" i="25"/>
  <c r="GK55" i="25"/>
  <c r="R1255" i="33"/>
  <c r="GU55" i="25"/>
  <c r="R1256" i="33"/>
  <c r="R1260" i="33"/>
  <c r="R1261" i="33"/>
  <c r="S1258" i="33"/>
  <c r="T1258" i="33"/>
  <c r="V1258" i="33"/>
  <c r="V1259" i="33"/>
  <c r="HP55" i="25"/>
  <c r="HK55" i="25"/>
  <c r="HE55" i="25"/>
  <c r="DP55" i="25"/>
  <c r="HF55" i="25"/>
  <c r="HL55" i="25"/>
  <c r="EW55" i="25"/>
  <c r="HD55" i="25"/>
  <c r="HJ55" i="25"/>
  <c r="HM55" i="25"/>
  <c r="Q54" i="15"/>
  <c r="Z54" i="15"/>
  <c r="Z55" i="15"/>
  <c r="Z56" i="15"/>
  <c r="AC58" i="9"/>
  <c r="U1335" i="33"/>
  <c r="AG58" i="9"/>
  <c r="U1336" i="33"/>
  <c r="AK58" i="9"/>
  <c r="U1337" i="33"/>
  <c r="V58" i="9"/>
  <c r="U1333" i="33"/>
  <c r="Y58" i="9"/>
  <c r="U1334" i="33"/>
  <c r="AM58" i="9"/>
  <c r="U1341" i="33"/>
  <c r="AO58" i="9"/>
  <c r="U1342" i="33"/>
  <c r="U1339" i="33"/>
  <c r="FK58" i="25"/>
  <c r="FL58" i="25"/>
  <c r="R1333" i="33"/>
  <c r="FN58" i="25"/>
  <c r="FO58" i="25"/>
  <c r="R1334" i="33"/>
  <c r="FY58" i="25"/>
  <c r="FZ58" i="25"/>
  <c r="R1335" i="33"/>
  <c r="GJ58" i="25"/>
  <c r="GK58" i="25"/>
  <c r="R1336" i="33"/>
  <c r="GU58" i="25"/>
  <c r="R1337" i="33"/>
  <c r="R1341" i="33"/>
  <c r="R1342" i="33"/>
  <c r="S1339" i="33"/>
  <c r="T1339" i="33"/>
  <c r="V1339" i="33"/>
  <c r="V1340" i="33"/>
  <c r="HP58" i="25"/>
  <c r="HK58" i="25"/>
  <c r="HE58" i="25"/>
  <c r="DP58" i="25"/>
  <c r="HF58" i="25"/>
  <c r="HL58" i="25"/>
  <c r="EW58" i="25"/>
  <c r="HD58" i="25"/>
  <c r="HJ58" i="25"/>
  <c r="HM58" i="25"/>
  <c r="Q57" i="15"/>
  <c r="Z57" i="15"/>
  <c r="AC59" i="9"/>
  <c r="U1362" i="33"/>
  <c r="AG59" i="9"/>
  <c r="U1363" i="33"/>
  <c r="AK59" i="9"/>
  <c r="U1364" i="33"/>
  <c r="V59" i="9"/>
  <c r="U1360" i="33"/>
  <c r="Y59" i="9"/>
  <c r="U1361" i="33"/>
  <c r="AM59" i="9"/>
  <c r="U1368" i="33"/>
  <c r="AO59" i="9"/>
  <c r="U1369" i="33"/>
  <c r="U1366" i="33"/>
  <c r="FK59" i="25"/>
  <c r="FL59" i="25"/>
  <c r="R1360" i="33"/>
  <c r="FN59" i="25"/>
  <c r="FO59" i="25"/>
  <c r="R1361" i="33"/>
  <c r="FY59" i="25"/>
  <c r="FZ59" i="25"/>
  <c r="R1362" i="33"/>
  <c r="GJ59" i="25"/>
  <c r="GK59" i="25"/>
  <c r="R1363" i="33"/>
  <c r="GU59" i="25"/>
  <c r="R1364" i="33"/>
  <c r="R1368" i="33"/>
  <c r="R1369" i="33"/>
  <c r="S1366" i="33"/>
  <c r="T1366" i="33"/>
  <c r="V1366" i="33"/>
  <c r="V1367" i="33"/>
  <c r="HP59" i="25"/>
  <c r="HK59" i="25"/>
  <c r="HE59" i="25"/>
  <c r="DP59" i="25"/>
  <c r="HF59" i="25"/>
  <c r="HL59" i="25"/>
  <c r="EW59" i="25"/>
  <c r="HD59" i="25"/>
  <c r="HJ59" i="25"/>
  <c r="HM59" i="25"/>
  <c r="Q58" i="15"/>
  <c r="Z58" i="15"/>
  <c r="AC60" i="9"/>
  <c r="U1389" i="33"/>
  <c r="AG60" i="9"/>
  <c r="U1390" i="33"/>
  <c r="AK60" i="9"/>
  <c r="U1391" i="33"/>
  <c r="V60" i="9"/>
  <c r="U1387" i="33"/>
  <c r="Y60" i="9"/>
  <c r="U1388" i="33"/>
  <c r="AM60" i="9"/>
  <c r="U1395" i="33"/>
  <c r="AO60" i="9"/>
  <c r="U1396" i="33"/>
  <c r="U1393" i="33"/>
  <c r="FK60" i="25"/>
  <c r="FL60" i="25"/>
  <c r="R1387" i="33"/>
  <c r="FN60" i="25"/>
  <c r="FO60" i="25"/>
  <c r="R1388" i="33"/>
  <c r="FY60" i="25"/>
  <c r="FZ60" i="25"/>
  <c r="R1389" i="33"/>
  <c r="GJ60" i="25"/>
  <c r="GK60" i="25"/>
  <c r="R1390" i="33"/>
  <c r="GU60" i="25"/>
  <c r="R1391" i="33"/>
  <c r="R1395" i="33"/>
  <c r="R1396" i="33"/>
  <c r="S1393" i="33"/>
  <c r="T1393" i="33"/>
  <c r="V1393" i="33"/>
  <c r="V1394" i="33"/>
  <c r="HP60" i="25"/>
  <c r="HK60" i="25"/>
  <c r="HE60" i="25"/>
  <c r="CD60" i="25"/>
  <c r="DP60" i="25"/>
  <c r="HF60" i="25"/>
  <c r="HL60" i="25"/>
  <c r="EW60" i="25"/>
  <c r="HD60" i="25"/>
  <c r="HJ60" i="25"/>
  <c r="HM60" i="25"/>
  <c r="Q59" i="1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11" i="15"/>
  <c r="IG33" i="25"/>
  <c r="Z112" i="15"/>
  <c r="IG34" i="25"/>
  <c r="Z113" i="15"/>
  <c r="IG35" i="25"/>
  <c r="Z114" i="15"/>
  <c r="IG36" i="25"/>
  <c r="Z115" i="15"/>
  <c r="IG37" i="25"/>
  <c r="Z116" i="15"/>
  <c r="IG38" i="25"/>
  <c r="Z117" i="15"/>
  <c r="IG39" i="25"/>
  <c r="AC106" i="15"/>
  <c r="AC107" i="15"/>
  <c r="AC8" i="15"/>
  <c r="AC9" i="15"/>
  <c r="AC10" i="15"/>
  <c r="AC11" i="15"/>
  <c r="AC12" i="15"/>
  <c r="AC13" i="15"/>
  <c r="AC14" i="15"/>
  <c r="AC15" i="15"/>
  <c r="AC17" i="9"/>
  <c r="U228" i="33"/>
  <c r="AG17" i="9"/>
  <c r="U229" i="33"/>
  <c r="AK17" i="9"/>
  <c r="U230" i="33"/>
  <c r="V17" i="9"/>
  <c r="U226" i="33"/>
  <c r="Y17" i="9"/>
  <c r="U227" i="33"/>
  <c r="AM17" i="9"/>
  <c r="U234" i="33"/>
  <c r="AO17" i="9"/>
  <c r="U235" i="33"/>
  <c r="U232" i="33"/>
  <c r="FK17" i="25"/>
  <c r="FL17" i="25"/>
  <c r="R226" i="33"/>
  <c r="FN17" i="25"/>
  <c r="FO17" i="25"/>
  <c r="R227" i="33"/>
  <c r="FY17" i="25"/>
  <c r="FZ17" i="25"/>
  <c r="R228" i="33"/>
  <c r="GJ17" i="25"/>
  <c r="GK17" i="25"/>
  <c r="R229" i="33"/>
  <c r="GU17" i="25"/>
  <c r="R230" i="33"/>
  <c r="R234" i="33"/>
  <c r="R235" i="33"/>
  <c r="S232" i="33"/>
  <c r="T232" i="33"/>
  <c r="V232" i="33"/>
  <c r="V233" i="33"/>
  <c r="HP17" i="25"/>
  <c r="HK17" i="25"/>
  <c r="HE17" i="25"/>
  <c r="DP17" i="25"/>
  <c r="HF17" i="25"/>
  <c r="HL17" i="25"/>
  <c r="EW17" i="25"/>
  <c r="HD17" i="25"/>
  <c r="HJ17" i="25"/>
  <c r="HM17" i="25"/>
  <c r="Q16" i="15"/>
  <c r="AC16" i="15"/>
  <c r="AC18" i="9"/>
  <c r="U255" i="33"/>
  <c r="AG18" i="9"/>
  <c r="U256" i="33"/>
  <c r="AK18" i="9"/>
  <c r="U257" i="33"/>
  <c r="V18" i="9"/>
  <c r="U253" i="33"/>
  <c r="Y18" i="9"/>
  <c r="U254" i="33"/>
  <c r="AM18" i="9"/>
  <c r="U261" i="33"/>
  <c r="AO18" i="9"/>
  <c r="U262" i="33"/>
  <c r="U259" i="33"/>
  <c r="FK18" i="25"/>
  <c r="FL18" i="25"/>
  <c r="R253" i="33"/>
  <c r="FN18" i="25"/>
  <c r="FO18" i="25"/>
  <c r="R254" i="33"/>
  <c r="FY18" i="25"/>
  <c r="FZ18" i="25"/>
  <c r="R255" i="33"/>
  <c r="GJ18" i="25"/>
  <c r="GK18" i="25"/>
  <c r="R256" i="33"/>
  <c r="GU18" i="25"/>
  <c r="R257" i="33"/>
  <c r="R261" i="33"/>
  <c r="R262" i="33"/>
  <c r="S259" i="33"/>
  <c r="T259" i="33"/>
  <c r="V259" i="33"/>
  <c r="V260" i="33"/>
  <c r="HP18" i="25"/>
  <c r="HK18" i="25"/>
  <c r="HE18" i="25"/>
  <c r="DP18" i="25"/>
  <c r="HF18" i="25"/>
  <c r="HL18" i="25"/>
  <c r="EW18" i="25"/>
  <c r="HD18" i="25"/>
  <c r="HJ18" i="25"/>
  <c r="HM18" i="25"/>
  <c r="Q17" i="15"/>
  <c r="AC17" i="15"/>
  <c r="AC19" i="9"/>
  <c r="U282" i="33"/>
  <c r="AG19" i="9"/>
  <c r="U283" i="33"/>
  <c r="AK19" i="9"/>
  <c r="U284" i="33"/>
  <c r="V19" i="9"/>
  <c r="U280" i="33"/>
  <c r="Y19" i="9"/>
  <c r="U281" i="33"/>
  <c r="AM19" i="9"/>
  <c r="U288" i="33"/>
  <c r="AO19" i="9"/>
  <c r="U289" i="33"/>
  <c r="U286" i="33"/>
  <c r="FK19" i="25"/>
  <c r="FL19" i="25"/>
  <c r="R280" i="33"/>
  <c r="FN19" i="25"/>
  <c r="FO19" i="25"/>
  <c r="R281" i="33"/>
  <c r="FY19" i="25"/>
  <c r="FZ19" i="25"/>
  <c r="R282" i="33"/>
  <c r="GJ19" i="25"/>
  <c r="GK19" i="25"/>
  <c r="R283" i="33"/>
  <c r="GU19" i="25"/>
  <c r="R284" i="33"/>
  <c r="R288" i="33"/>
  <c r="R289" i="33"/>
  <c r="S286" i="33"/>
  <c r="T286" i="33"/>
  <c r="V286" i="33"/>
  <c r="V287" i="33"/>
  <c r="HP19" i="25"/>
  <c r="HK19" i="25"/>
  <c r="HE19" i="25"/>
  <c r="DP19" i="25"/>
  <c r="HF19" i="25"/>
  <c r="HL19" i="25"/>
  <c r="EW19" i="25"/>
  <c r="HD19" i="25"/>
  <c r="HJ19" i="25"/>
  <c r="HM19" i="25"/>
  <c r="Q18" i="15"/>
  <c r="AC18" i="15"/>
  <c r="AC19" i="15"/>
  <c r="AC20" i="15"/>
  <c r="AC21" i="15"/>
  <c r="AC22" i="15"/>
  <c r="AC23" i="15"/>
  <c r="AC25" i="9"/>
  <c r="U444" i="33"/>
  <c r="AG25" i="9"/>
  <c r="U445" i="33"/>
  <c r="AK25" i="9"/>
  <c r="U446" i="33"/>
  <c r="V25" i="9"/>
  <c r="U442" i="33"/>
  <c r="Y25" i="9"/>
  <c r="U443" i="33"/>
  <c r="AM25" i="9"/>
  <c r="U450" i="33"/>
  <c r="AO25" i="9"/>
  <c r="U451" i="33"/>
  <c r="U448" i="33"/>
  <c r="FK25" i="25"/>
  <c r="FL25" i="25"/>
  <c r="R442" i="33"/>
  <c r="FN25" i="25"/>
  <c r="FO25" i="25"/>
  <c r="R443" i="33"/>
  <c r="FY25" i="25"/>
  <c r="FZ25" i="25"/>
  <c r="R444" i="33"/>
  <c r="GJ25" i="25"/>
  <c r="GK25" i="25"/>
  <c r="R445" i="33"/>
  <c r="GU25" i="25"/>
  <c r="R446" i="33"/>
  <c r="R450" i="33"/>
  <c r="R451" i="33"/>
  <c r="S448" i="33"/>
  <c r="T448" i="33"/>
  <c r="V448" i="33"/>
  <c r="V449" i="33"/>
  <c r="HP25" i="25"/>
  <c r="HK25" i="25"/>
  <c r="HE25" i="25"/>
  <c r="CD25" i="25"/>
  <c r="DP25" i="25"/>
  <c r="HF25" i="25"/>
  <c r="HL25" i="25"/>
  <c r="EW25" i="25"/>
  <c r="HD25" i="25"/>
  <c r="K25" i="9"/>
  <c r="L25" i="9"/>
  <c r="M25" i="9"/>
  <c r="N25" i="9"/>
  <c r="O25" i="9"/>
  <c r="P25" i="9"/>
  <c r="Q25" i="9"/>
  <c r="S25" i="9"/>
  <c r="AP25" i="9"/>
  <c r="AR25" i="9"/>
  <c r="HJ25" i="25"/>
  <c r="HM25" i="25"/>
  <c r="Q24" i="15"/>
  <c r="AC24" i="15"/>
  <c r="AC25" i="15"/>
  <c r="AC26" i="15"/>
  <c r="AC27" i="15"/>
  <c r="AC28" i="15"/>
  <c r="AC30" i="9"/>
  <c r="U579" i="33"/>
  <c r="AG30" i="9"/>
  <c r="U580" i="33"/>
  <c r="AK30" i="9"/>
  <c r="U581" i="33"/>
  <c r="V30" i="9"/>
  <c r="U577" i="33"/>
  <c r="Y30" i="9"/>
  <c r="U578" i="33"/>
  <c r="AM30" i="9"/>
  <c r="U585" i="33"/>
  <c r="AO30" i="9"/>
  <c r="U586" i="33"/>
  <c r="U583" i="33"/>
  <c r="FK30" i="25"/>
  <c r="FL30" i="25"/>
  <c r="R577" i="33"/>
  <c r="FN30" i="25"/>
  <c r="FO30" i="25"/>
  <c r="R578" i="33"/>
  <c r="FY30" i="25"/>
  <c r="FZ30" i="25"/>
  <c r="R579" i="33"/>
  <c r="GJ30" i="25"/>
  <c r="GK30" i="25"/>
  <c r="R580" i="33"/>
  <c r="GU30" i="25"/>
  <c r="R581" i="33"/>
  <c r="R585" i="33"/>
  <c r="R586" i="33"/>
  <c r="S583" i="33"/>
  <c r="T583" i="33"/>
  <c r="V583" i="33"/>
  <c r="V584" i="33"/>
  <c r="HP30" i="25"/>
  <c r="HK30" i="25"/>
  <c r="HE30" i="25"/>
  <c r="DP30" i="25"/>
  <c r="HF30" i="25"/>
  <c r="HL30" i="25"/>
  <c r="EW30" i="25"/>
  <c r="HD30" i="25"/>
  <c r="HJ30" i="25"/>
  <c r="HM30" i="25"/>
  <c r="Q29" i="15"/>
  <c r="AC29" i="15"/>
  <c r="AC31" i="9"/>
  <c r="U606" i="33"/>
  <c r="AG31" i="9"/>
  <c r="U607" i="33"/>
  <c r="AK31" i="9"/>
  <c r="U608" i="33"/>
  <c r="V31" i="9"/>
  <c r="U604" i="33"/>
  <c r="Y31" i="9"/>
  <c r="U605" i="33"/>
  <c r="AM31" i="9"/>
  <c r="U612" i="33"/>
  <c r="AO31" i="9"/>
  <c r="U613" i="33"/>
  <c r="U610" i="33"/>
  <c r="FK31" i="25"/>
  <c r="FL31" i="25"/>
  <c r="R604" i="33"/>
  <c r="FN31" i="25"/>
  <c r="FO31" i="25"/>
  <c r="R605" i="33"/>
  <c r="FY31" i="25"/>
  <c r="FZ31" i="25"/>
  <c r="R606" i="33"/>
  <c r="GJ31" i="25"/>
  <c r="GK31" i="25"/>
  <c r="R607" i="33"/>
  <c r="GU31" i="25"/>
  <c r="R608" i="33"/>
  <c r="R612" i="33"/>
  <c r="R613" i="33"/>
  <c r="S610" i="33"/>
  <c r="T610" i="33"/>
  <c r="V610" i="33"/>
  <c r="V611" i="33"/>
  <c r="HP31" i="25"/>
  <c r="HK31" i="25"/>
  <c r="HE31" i="25"/>
  <c r="DP31" i="25"/>
  <c r="HF31" i="25"/>
  <c r="HL31" i="25"/>
  <c r="EW31" i="25"/>
  <c r="HD31" i="25"/>
  <c r="HJ31" i="25"/>
  <c r="HM31" i="25"/>
  <c r="Q30" i="15"/>
  <c r="AC30" i="15"/>
  <c r="AC31" i="15"/>
  <c r="AC32" i="15"/>
  <c r="AC33" i="15"/>
  <c r="AC34" i="15"/>
  <c r="AC35" i="15"/>
  <c r="AC36" i="15"/>
  <c r="AC37" i="15"/>
  <c r="AC39" i="9"/>
  <c r="U822" i="33"/>
  <c r="AG39" i="9"/>
  <c r="U823" i="33"/>
  <c r="AK39" i="9"/>
  <c r="U824" i="33"/>
  <c r="V39" i="9"/>
  <c r="U820" i="33"/>
  <c r="Y39" i="9"/>
  <c r="U821" i="33"/>
  <c r="AM39" i="9"/>
  <c r="U828" i="33"/>
  <c r="AO39" i="9"/>
  <c r="U829" i="33"/>
  <c r="U826" i="33"/>
  <c r="FK39" i="25"/>
  <c r="FL39" i="25"/>
  <c r="R820" i="33"/>
  <c r="FN39" i="25"/>
  <c r="FO39" i="25"/>
  <c r="R821" i="33"/>
  <c r="FY39" i="25"/>
  <c r="FZ39" i="25"/>
  <c r="R822" i="33"/>
  <c r="GJ39" i="25"/>
  <c r="GK39" i="25"/>
  <c r="R823" i="33"/>
  <c r="GU39" i="25"/>
  <c r="R824" i="33"/>
  <c r="R828" i="33"/>
  <c r="R829" i="33"/>
  <c r="S826" i="33"/>
  <c r="T826" i="33"/>
  <c r="V826" i="33"/>
  <c r="V827" i="33"/>
  <c r="HP39" i="25"/>
  <c r="HK39" i="25"/>
  <c r="HE39" i="25"/>
  <c r="DP39" i="25"/>
  <c r="HF39" i="25"/>
  <c r="HL39" i="25"/>
  <c r="EW39" i="25"/>
  <c r="HD39" i="25"/>
  <c r="HJ39" i="25"/>
  <c r="HM39" i="25"/>
  <c r="Q38" i="15"/>
  <c r="AC38" i="15"/>
  <c r="AC39" i="15"/>
  <c r="AC40" i="15"/>
  <c r="AC41" i="15"/>
  <c r="AC42" i="15"/>
  <c r="AC43" i="15"/>
  <c r="AC44" i="15"/>
  <c r="AC45" i="15"/>
  <c r="AC46" i="15"/>
  <c r="AC47" i="15"/>
  <c r="AC48" i="15"/>
  <c r="AC50" i="9"/>
  <c r="U1119" i="33"/>
  <c r="AG50" i="9"/>
  <c r="U1120" i="33"/>
  <c r="AK50" i="9"/>
  <c r="U1121" i="33"/>
  <c r="V50" i="9"/>
  <c r="U1117" i="33"/>
  <c r="Y50" i="9"/>
  <c r="U1118" i="33"/>
  <c r="AM50" i="9"/>
  <c r="U1125" i="33"/>
  <c r="AO50" i="9"/>
  <c r="U1126" i="33"/>
  <c r="U1123" i="33"/>
  <c r="FK50" i="25"/>
  <c r="FL50" i="25"/>
  <c r="R1117" i="33"/>
  <c r="FN50" i="25"/>
  <c r="FO50" i="25"/>
  <c r="R1118" i="33"/>
  <c r="FY50" i="25"/>
  <c r="FZ50" i="25"/>
  <c r="R1119" i="33"/>
  <c r="GJ50" i="25"/>
  <c r="GK50" i="25"/>
  <c r="R1120" i="33"/>
  <c r="GU50" i="25"/>
  <c r="R1121" i="33"/>
  <c r="R1125" i="33"/>
  <c r="R1126" i="33"/>
  <c r="S1123" i="33"/>
  <c r="T1123" i="33"/>
  <c r="V1123" i="33"/>
  <c r="V1124" i="33"/>
  <c r="HP50" i="25"/>
  <c r="HK50" i="25"/>
  <c r="HE50" i="25"/>
  <c r="DP50" i="25"/>
  <c r="HF50" i="25"/>
  <c r="HL50" i="25"/>
  <c r="EW50" i="25"/>
  <c r="HD50" i="25"/>
  <c r="HJ50" i="25"/>
  <c r="HM50" i="25"/>
  <c r="Q49" i="15"/>
  <c r="AC49" i="15"/>
  <c r="AC51" i="9"/>
  <c r="U1146" i="33"/>
  <c r="AG51" i="9"/>
  <c r="U1147" i="33"/>
  <c r="AK51" i="9"/>
  <c r="U1148" i="33"/>
  <c r="V51" i="9"/>
  <c r="U1144" i="33"/>
  <c r="Y51" i="9"/>
  <c r="U1145" i="33"/>
  <c r="AM51" i="9"/>
  <c r="U1152" i="33"/>
  <c r="AO51" i="9"/>
  <c r="U1153" i="33"/>
  <c r="U1150" i="33"/>
  <c r="FK51" i="25"/>
  <c r="FL51" i="25"/>
  <c r="R1144" i="33"/>
  <c r="FN51" i="25"/>
  <c r="FO51" i="25"/>
  <c r="R1145" i="33"/>
  <c r="FY51" i="25"/>
  <c r="FZ51" i="25"/>
  <c r="R1146" i="33"/>
  <c r="GJ51" i="25"/>
  <c r="GK51" i="25"/>
  <c r="R1147" i="33"/>
  <c r="GU51" i="25"/>
  <c r="R1148" i="33"/>
  <c r="R1152" i="33"/>
  <c r="R1153" i="33"/>
  <c r="S1150" i="33"/>
  <c r="T1150" i="33"/>
  <c r="V1150" i="33"/>
  <c r="V1151" i="33"/>
  <c r="HP51" i="25"/>
  <c r="HK51" i="25"/>
  <c r="HE51" i="25"/>
  <c r="DP51" i="25"/>
  <c r="HF51" i="25"/>
  <c r="HL51" i="25"/>
  <c r="EW51" i="25"/>
  <c r="HD51" i="25"/>
  <c r="HJ51" i="25"/>
  <c r="HM51" i="25"/>
  <c r="Q50" i="15"/>
  <c r="AC50" i="15"/>
  <c r="AC51" i="15"/>
  <c r="AC52" i="15"/>
  <c r="AC53" i="15"/>
  <c r="AC54" i="15"/>
  <c r="AC55" i="15"/>
  <c r="AC57" i="9"/>
  <c r="U1308" i="33"/>
  <c r="AG57" i="9"/>
  <c r="U1309" i="33"/>
  <c r="AK57" i="9"/>
  <c r="U1310" i="33"/>
  <c r="V57" i="9"/>
  <c r="U1306" i="33"/>
  <c r="Y57" i="9"/>
  <c r="U1307" i="33"/>
  <c r="AM57" i="9"/>
  <c r="U1314" i="33"/>
  <c r="AO57" i="9"/>
  <c r="U1315" i="33"/>
  <c r="U1312" i="33"/>
  <c r="FK57" i="25"/>
  <c r="FL57" i="25"/>
  <c r="R1306" i="33"/>
  <c r="FN57" i="25"/>
  <c r="FO57" i="25"/>
  <c r="R1307" i="33"/>
  <c r="FY57" i="25"/>
  <c r="FZ57" i="25"/>
  <c r="R1308" i="33"/>
  <c r="GJ57" i="25"/>
  <c r="GK57" i="25"/>
  <c r="R1309" i="33"/>
  <c r="GU57" i="25"/>
  <c r="R1310" i="33"/>
  <c r="R1314" i="33"/>
  <c r="R1315" i="33"/>
  <c r="S1312" i="33"/>
  <c r="T1312" i="33"/>
  <c r="V1312" i="33"/>
  <c r="V1313" i="33"/>
  <c r="HP57" i="25"/>
  <c r="HK57" i="25"/>
  <c r="DC57" i="25"/>
  <c r="DD57" i="25"/>
  <c r="HE57" i="25"/>
  <c r="CD57" i="25"/>
  <c r="DF57" i="25"/>
  <c r="DP57" i="25"/>
  <c r="HF57" i="25"/>
  <c r="HL57" i="25"/>
  <c r="HD57" i="25"/>
  <c r="HJ57" i="25"/>
  <c r="HM57" i="25"/>
  <c r="Q56" i="15"/>
  <c r="AC56" i="15"/>
  <c r="AC57" i="15"/>
  <c r="AC58" i="15"/>
  <c r="AC59" i="15"/>
  <c r="AC60" i="15"/>
  <c r="AC62" i="9"/>
  <c r="U1443" i="33"/>
  <c r="AG62" i="9"/>
  <c r="U1444" i="33"/>
  <c r="AK62" i="9"/>
  <c r="U1445" i="33"/>
  <c r="V62" i="9"/>
  <c r="U1441" i="33"/>
  <c r="Y62" i="9"/>
  <c r="U1442" i="33"/>
  <c r="AM62" i="9"/>
  <c r="U1449" i="33"/>
  <c r="AO62" i="9"/>
  <c r="U1450" i="33"/>
  <c r="U1447" i="33"/>
  <c r="FK62" i="25"/>
  <c r="FL62" i="25"/>
  <c r="R1441" i="33"/>
  <c r="FN62" i="25"/>
  <c r="FO62" i="25"/>
  <c r="R1442" i="33"/>
  <c r="FY62" i="25"/>
  <c r="FZ62" i="25"/>
  <c r="R1443" i="33"/>
  <c r="GJ62" i="25"/>
  <c r="GK62" i="25"/>
  <c r="R1444" i="33"/>
  <c r="GU62" i="25"/>
  <c r="R1445" i="33"/>
  <c r="R1449" i="33"/>
  <c r="R1450" i="33"/>
  <c r="S1447" i="33"/>
  <c r="T1447" i="33"/>
  <c r="V1447" i="33"/>
  <c r="V1448" i="33"/>
  <c r="HP62" i="25"/>
  <c r="HK62" i="25"/>
  <c r="AY62" i="25"/>
  <c r="AZ62" i="25"/>
  <c r="HE62" i="25"/>
  <c r="BB62" i="25"/>
  <c r="CD62" i="25"/>
  <c r="DF62" i="25"/>
  <c r="DP62" i="25"/>
  <c r="HF62" i="25"/>
  <c r="HL62" i="25"/>
  <c r="EW62" i="25"/>
  <c r="HD62" i="25"/>
  <c r="HJ62" i="25"/>
  <c r="HM62" i="25"/>
  <c r="Q61" i="15"/>
  <c r="AC61" i="15"/>
  <c r="AC62" i="15"/>
  <c r="AC63" i="15"/>
  <c r="AC64" i="15"/>
  <c r="AC65" i="15"/>
  <c r="AC66" i="15"/>
  <c r="AC67" i="15"/>
  <c r="AC68" i="15"/>
  <c r="AC69" i="15"/>
  <c r="AC70" i="15"/>
  <c r="AC71" i="15"/>
  <c r="AC72" i="15"/>
  <c r="AC73" i="15"/>
  <c r="AC74" i="15"/>
  <c r="AC75" i="15"/>
  <c r="AC76" i="15"/>
  <c r="AC77" i="15"/>
  <c r="AC78" i="15"/>
  <c r="AC79" i="15"/>
  <c r="AC80" i="15"/>
  <c r="AC81" i="15"/>
  <c r="AC82" i="15"/>
  <c r="AC83" i="15"/>
  <c r="AC84" i="15"/>
  <c r="AC85" i="15"/>
  <c r="AC86" i="15"/>
  <c r="AC87" i="15"/>
  <c r="AC88" i="15"/>
  <c r="AC89" i="15"/>
  <c r="AC90" i="15"/>
  <c r="AC91" i="15"/>
  <c r="AC92" i="15"/>
  <c r="AC93" i="15"/>
  <c r="AC94" i="15"/>
  <c r="AC95" i="15"/>
  <c r="AC96" i="15"/>
  <c r="AC97" i="15"/>
  <c r="AC98" i="15"/>
  <c r="AC99" i="15"/>
  <c r="AC100" i="15"/>
  <c r="AC101" i="15"/>
  <c r="AC102" i="15"/>
  <c r="AC103" i="15"/>
  <c r="AC104" i="15"/>
  <c r="AC105" i="15"/>
  <c r="AC111" i="15"/>
  <c r="IJ33" i="25"/>
  <c r="AC112" i="15"/>
  <c r="IJ34" i="25"/>
  <c r="AC113" i="15"/>
  <c r="IJ35" i="25"/>
  <c r="AC114" i="15"/>
  <c r="IJ36" i="25"/>
  <c r="AC115" i="15"/>
  <c r="IJ37" i="25"/>
  <c r="AC116" i="15"/>
  <c r="IJ38" i="25"/>
  <c r="AC117" i="15"/>
  <c r="IJ39" i="25"/>
  <c r="AA106" i="15"/>
  <c r="AA107" i="15"/>
  <c r="AC9" i="9"/>
  <c r="U12" i="33"/>
  <c r="AG9" i="9"/>
  <c r="U13" i="33"/>
  <c r="AK9" i="9"/>
  <c r="U14" i="33"/>
  <c r="V9" i="9"/>
  <c r="U10" i="33"/>
  <c r="Y9" i="9"/>
  <c r="U11" i="33"/>
  <c r="AM9" i="9"/>
  <c r="U18" i="33"/>
  <c r="AO9" i="9"/>
  <c r="U19" i="33"/>
  <c r="U16" i="33"/>
  <c r="FK9" i="25"/>
  <c r="FL9" i="25"/>
  <c r="R10" i="33"/>
  <c r="FN9" i="25"/>
  <c r="FO9" i="25"/>
  <c r="R11" i="33"/>
  <c r="FY9" i="25"/>
  <c r="FZ9" i="25"/>
  <c r="R12" i="33"/>
  <c r="GJ9" i="25"/>
  <c r="GK9" i="25"/>
  <c r="R13" i="33"/>
  <c r="GU9" i="25"/>
  <c r="R14" i="33"/>
  <c r="R18" i="33"/>
  <c r="R19" i="33"/>
  <c r="S16" i="33"/>
  <c r="T16" i="33"/>
  <c r="V16" i="33"/>
  <c r="V17" i="33"/>
  <c r="HP9" i="25"/>
  <c r="HK9" i="25"/>
  <c r="HE9" i="25"/>
  <c r="DP9" i="25"/>
  <c r="HF9" i="25"/>
  <c r="HL9" i="25"/>
  <c r="EW9" i="25"/>
  <c r="HD9" i="25"/>
  <c r="K9" i="9"/>
  <c r="L9" i="9"/>
  <c r="M9" i="9"/>
  <c r="N9" i="9"/>
  <c r="O9" i="9"/>
  <c r="P9" i="9"/>
  <c r="Q9" i="9"/>
  <c r="S9" i="9"/>
  <c r="AP9" i="9"/>
  <c r="AR9" i="9"/>
  <c r="HJ9" i="25"/>
  <c r="HM9" i="25"/>
  <c r="Q8" i="15"/>
  <c r="AA8" i="15"/>
  <c r="AA9" i="15"/>
  <c r="AC11" i="9"/>
  <c r="U66" i="33"/>
  <c r="AG11" i="9"/>
  <c r="U67" i="33"/>
  <c r="AK11" i="9"/>
  <c r="U68" i="33"/>
  <c r="V11" i="9"/>
  <c r="U64" i="33"/>
  <c r="Y11" i="9"/>
  <c r="U65" i="33"/>
  <c r="AM11" i="9"/>
  <c r="U72" i="33"/>
  <c r="AO11" i="9"/>
  <c r="U73" i="33"/>
  <c r="U70" i="33"/>
  <c r="FK11" i="25"/>
  <c r="FL11" i="25"/>
  <c r="R64" i="33"/>
  <c r="FN11" i="25"/>
  <c r="FO11" i="25"/>
  <c r="R65" i="33"/>
  <c r="FY11" i="25"/>
  <c r="FZ11" i="25"/>
  <c r="R66" i="33"/>
  <c r="GJ11" i="25"/>
  <c r="GK11" i="25"/>
  <c r="R67" i="33"/>
  <c r="GU11" i="25"/>
  <c r="R68" i="33"/>
  <c r="R72" i="33"/>
  <c r="R73" i="33"/>
  <c r="S70" i="33"/>
  <c r="T70" i="33"/>
  <c r="V70" i="33"/>
  <c r="V71" i="33"/>
  <c r="HP11" i="25"/>
  <c r="HK11" i="25"/>
  <c r="HE11" i="25"/>
  <c r="DP11" i="25"/>
  <c r="HF11" i="25"/>
  <c r="HL11" i="25"/>
  <c r="K11" i="9"/>
  <c r="L11" i="9"/>
  <c r="M11" i="9"/>
  <c r="N11" i="9"/>
  <c r="O11" i="9"/>
  <c r="P11" i="9"/>
  <c r="Q11" i="9"/>
  <c r="S11" i="9"/>
  <c r="AR11" i="9"/>
  <c r="EW11" i="25"/>
  <c r="HD11" i="25"/>
  <c r="HJ11" i="25"/>
  <c r="HM11" i="25"/>
  <c r="Q10" i="15"/>
  <c r="AA10" i="15"/>
  <c r="AA11" i="15"/>
  <c r="AA12" i="15"/>
  <c r="AC14" i="9"/>
  <c r="U147" i="33"/>
  <c r="AG14" i="9"/>
  <c r="U148" i="33"/>
  <c r="AK14" i="9"/>
  <c r="U149" i="33"/>
  <c r="V14" i="9"/>
  <c r="U145" i="33"/>
  <c r="Y14" i="9"/>
  <c r="U146" i="33"/>
  <c r="AM14" i="9"/>
  <c r="U153" i="33"/>
  <c r="AO14" i="9"/>
  <c r="U154" i="33"/>
  <c r="U151" i="33"/>
  <c r="FK14" i="25"/>
  <c r="FL14" i="25"/>
  <c r="R145" i="33"/>
  <c r="FN14" i="25"/>
  <c r="FO14" i="25"/>
  <c r="R146" i="33"/>
  <c r="FY14" i="25"/>
  <c r="FZ14" i="25"/>
  <c r="R147" i="33"/>
  <c r="GJ14" i="25"/>
  <c r="GK14" i="25"/>
  <c r="R148" i="33"/>
  <c r="GU14" i="25"/>
  <c r="R149" i="33"/>
  <c r="R153" i="33"/>
  <c r="R154" i="33"/>
  <c r="S151" i="33"/>
  <c r="T151" i="33"/>
  <c r="V151" i="33"/>
  <c r="V152" i="33"/>
  <c r="HP14" i="25"/>
  <c r="HK14" i="25"/>
  <c r="HE14" i="25"/>
  <c r="DP14" i="25"/>
  <c r="HF14" i="25"/>
  <c r="HL14" i="25"/>
  <c r="EW14" i="25"/>
  <c r="HD14" i="25"/>
  <c r="HJ14" i="25"/>
  <c r="HM14" i="25"/>
  <c r="Q13" i="15"/>
  <c r="AA13" i="15"/>
  <c r="AA14" i="15"/>
  <c r="AA15" i="15"/>
  <c r="AA16" i="15"/>
  <c r="AA17" i="15"/>
  <c r="AA18" i="15"/>
  <c r="AC20" i="9"/>
  <c r="U309" i="33"/>
  <c r="AG20" i="9"/>
  <c r="U310" i="33"/>
  <c r="AK20" i="9"/>
  <c r="U311" i="33"/>
  <c r="V20" i="9"/>
  <c r="U307" i="33"/>
  <c r="Y20" i="9"/>
  <c r="U308" i="33"/>
  <c r="AM20" i="9"/>
  <c r="U315" i="33"/>
  <c r="AO20" i="9"/>
  <c r="U316" i="33"/>
  <c r="U313" i="33"/>
  <c r="FK20" i="25"/>
  <c r="FL20" i="25"/>
  <c r="R307" i="33"/>
  <c r="FN20" i="25"/>
  <c r="FO20" i="25"/>
  <c r="R308" i="33"/>
  <c r="FY20" i="25"/>
  <c r="FZ20" i="25"/>
  <c r="R309" i="33"/>
  <c r="GJ20" i="25"/>
  <c r="GK20" i="25"/>
  <c r="R310" i="33"/>
  <c r="GU20" i="25"/>
  <c r="R311" i="33"/>
  <c r="R315" i="33"/>
  <c r="R316" i="33"/>
  <c r="S313" i="33"/>
  <c r="T313" i="33"/>
  <c r="V313" i="33"/>
  <c r="V314" i="33"/>
  <c r="HP20" i="25"/>
  <c r="HK20" i="25"/>
  <c r="HE20" i="25"/>
  <c r="DP20" i="25"/>
  <c r="HF20" i="25"/>
  <c r="HL20" i="25"/>
  <c r="EW20" i="25"/>
  <c r="HD20" i="25"/>
  <c r="HJ20" i="25"/>
  <c r="HM20" i="25"/>
  <c r="Q19" i="15"/>
  <c r="AA19" i="15"/>
  <c r="AA20" i="15"/>
  <c r="AC22" i="9"/>
  <c r="U363" i="33"/>
  <c r="AG22" i="9"/>
  <c r="U364" i="33"/>
  <c r="AK22" i="9"/>
  <c r="U365" i="33"/>
  <c r="V22" i="9"/>
  <c r="U361" i="33"/>
  <c r="Y22" i="9"/>
  <c r="U362" i="33"/>
  <c r="AM22" i="9"/>
  <c r="U369" i="33"/>
  <c r="AO22" i="9"/>
  <c r="U370" i="33"/>
  <c r="U367" i="33"/>
  <c r="FK22" i="25"/>
  <c r="FL22" i="25"/>
  <c r="R361" i="33"/>
  <c r="FN22" i="25"/>
  <c r="FO22" i="25"/>
  <c r="R362" i="33"/>
  <c r="FY22" i="25"/>
  <c r="FZ22" i="25"/>
  <c r="R363" i="33"/>
  <c r="GJ22" i="25"/>
  <c r="GK22" i="25"/>
  <c r="R364" i="33"/>
  <c r="GU22" i="25"/>
  <c r="R365" i="33"/>
  <c r="R369" i="33"/>
  <c r="R370" i="33"/>
  <c r="S367" i="33"/>
  <c r="T367" i="33"/>
  <c r="V367" i="33"/>
  <c r="V368" i="33"/>
  <c r="HP22" i="25"/>
  <c r="HK22" i="25"/>
  <c r="HE22" i="25"/>
  <c r="DP22" i="25"/>
  <c r="HF22" i="25"/>
  <c r="HL22" i="25"/>
  <c r="EW22" i="25"/>
  <c r="HD22" i="25"/>
  <c r="HJ22" i="25"/>
  <c r="HM22" i="25"/>
  <c r="Q21" i="15"/>
  <c r="AA21" i="15"/>
  <c r="AA22" i="15"/>
  <c r="AC24" i="9"/>
  <c r="U417" i="33"/>
  <c r="AG24" i="9"/>
  <c r="U418" i="33"/>
  <c r="AK24" i="9"/>
  <c r="U419" i="33"/>
  <c r="V24" i="9"/>
  <c r="U415" i="33"/>
  <c r="Y24" i="9"/>
  <c r="U416" i="33"/>
  <c r="AM24" i="9"/>
  <c r="U423" i="33"/>
  <c r="AO24" i="9"/>
  <c r="U424" i="33"/>
  <c r="U421" i="33"/>
  <c r="FK24" i="25"/>
  <c r="FL24" i="25"/>
  <c r="R415" i="33"/>
  <c r="FN24" i="25"/>
  <c r="FO24" i="25"/>
  <c r="R416" i="33"/>
  <c r="FY24" i="25"/>
  <c r="FZ24" i="25"/>
  <c r="R417" i="33"/>
  <c r="GJ24" i="25"/>
  <c r="GK24" i="25"/>
  <c r="R418" i="33"/>
  <c r="GU24" i="25"/>
  <c r="R419" i="33"/>
  <c r="R423" i="33"/>
  <c r="R424" i="33"/>
  <c r="S421" i="33"/>
  <c r="T421" i="33"/>
  <c r="V421" i="33"/>
  <c r="V422" i="33"/>
  <c r="HP24" i="25"/>
  <c r="HK24" i="25"/>
  <c r="HE24" i="25"/>
  <c r="DP24" i="25"/>
  <c r="HF24" i="25"/>
  <c r="HL24" i="25"/>
  <c r="EW24" i="25"/>
  <c r="HD24" i="25"/>
  <c r="K24" i="9"/>
  <c r="L24" i="9"/>
  <c r="M24" i="9"/>
  <c r="N24" i="9"/>
  <c r="O24" i="9"/>
  <c r="P24" i="9"/>
  <c r="Q24" i="9"/>
  <c r="S24" i="9"/>
  <c r="AP24" i="9"/>
  <c r="AB24" i="9"/>
  <c r="U24" i="9"/>
  <c r="X24" i="9"/>
  <c r="M6" i="9"/>
  <c r="Z6" i="9"/>
  <c r="Z24" i="9"/>
  <c r="AD24" i="9"/>
  <c r="AF24" i="9"/>
  <c r="AH24" i="9"/>
  <c r="AJ24" i="9"/>
  <c r="AQ24" i="9"/>
  <c r="AR24" i="9"/>
  <c r="HJ24" i="25"/>
  <c r="HM24" i="25"/>
  <c r="Q23" i="15"/>
  <c r="AA23" i="15"/>
  <c r="AA24" i="15"/>
  <c r="AC26" i="9"/>
  <c r="U471" i="33"/>
  <c r="AG26" i="9"/>
  <c r="U472" i="33"/>
  <c r="AK26" i="9"/>
  <c r="U473" i="33"/>
  <c r="V26" i="9"/>
  <c r="U469" i="33"/>
  <c r="Y26" i="9"/>
  <c r="U470" i="33"/>
  <c r="AM26" i="9"/>
  <c r="U477" i="33"/>
  <c r="AO26" i="9"/>
  <c r="U478" i="33"/>
  <c r="U475" i="33"/>
  <c r="FK26" i="25"/>
  <c r="FL26" i="25"/>
  <c r="R469" i="33"/>
  <c r="FN26" i="25"/>
  <c r="FO26" i="25"/>
  <c r="R470" i="33"/>
  <c r="FY26" i="25"/>
  <c r="FZ26" i="25"/>
  <c r="R471" i="33"/>
  <c r="GJ26" i="25"/>
  <c r="GK26" i="25"/>
  <c r="R472" i="33"/>
  <c r="GU26" i="25"/>
  <c r="R473" i="33"/>
  <c r="R477" i="33"/>
  <c r="R478" i="33"/>
  <c r="S475" i="33"/>
  <c r="T475" i="33"/>
  <c r="V475" i="33"/>
  <c r="V476" i="33"/>
  <c r="HP26" i="25"/>
  <c r="HK26" i="25"/>
  <c r="HE26" i="25"/>
  <c r="DF26" i="25"/>
  <c r="DP26" i="25"/>
  <c r="HF26" i="25"/>
  <c r="HL26" i="25"/>
  <c r="EW26" i="25"/>
  <c r="HD26" i="25"/>
  <c r="K26" i="9"/>
  <c r="L26" i="9"/>
  <c r="M26" i="9"/>
  <c r="N26" i="9"/>
  <c r="O26" i="9"/>
  <c r="P26" i="9"/>
  <c r="Q26" i="9"/>
  <c r="S26" i="9"/>
  <c r="AP26" i="9"/>
  <c r="AR26" i="9"/>
  <c r="HJ26" i="25"/>
  <c r="HM26" i="25"/>
  <c r="Q25" i="15"/>
  <c r="AA25" i="15"/>
  <c r="AA26" i="15"/>
  <c r="AC28" i="9"/>
  <c r="U525" i="33"/>
  <c r="AG28" i="9"/>
  <c r="U526" i="33"/>
  <c r="AK28" i="9"/>
  <c r="U527" i="33"/>
  <c r="V28" i="9"/>
  <c r="U523" i="33"/>
  <c r="Y28" i="9"/>
  <c r="U524" i="33"/>
  <c r="AM28" i="9"/>
  <c r="U531" i="33"/>
  <c r="AO28" i="9"/>
  <c r="U532" i="33"/>
  <c r="U529" i="33"/>
  <c r="FK28" i="25"/>
  <c r="FL28" i="25"/>
  <c r="R523" i="33"/>
  <c r="FN28" i="25"/>
  <c r="FO28" i="25"/>
  <c r="R524" i="33"/>
  <c r="FY28" i="25"/>
  <c r="FZ28" i="25"/>
  <c r="R525" i="33"/>
  <c r="GJ28" i="25"/>
  <c r="GK28" i="25"/>
  <c r="R526" i="33"/>
  <c r="GU28" i="25"/>
  <c r="R527" i="33"/>
  <c r="R531" i="33"/>
  <c r="R532" i="33"/>
  <c r="S529" i="33"/>
  <c r="T529" i="33"/>
  <c r="V529" i="33"/>
  <c r="V530" i="33"/>
  <c r="HP28" i="25"/>
  <c r="HK28" i="25"/>
  <c r="HE28" i="25"/>
  <c r="DP28" i="25"/>
  <c r="HF28" i="25"/>
  <c r="HL28" i="25"/>
  <c r="EW28" i="25"/>
  <c r="HD28" i="25"/>
  <c r="HJ28" i="25"/>
  <c r="HM28" i="25"/>
  <c r="Q27" i="15"/>
  <c r="AA27" i="15"/>
  <c r="AC29" i="9"/>
  <c r="U552" i="33"/>
  <c r="AG29" i="9"/>
  <c r="U553" i="33"/>
  <c r="AK29" i="9"/>
  <c r="U554" i="33"/>
  <c r="V29" i="9"/>
  <c r="U550" i="33"/>
  <c r="Y29" i="9"/>
  <c r="U551" i="33"/>
  <c r="AM29" i="9"/>
  <c r="U558" i="33"/>
  <c r="AO29" i="9"/>
  <c r="U559" i="33"/>
  <c r="U556" i="33"/>
  <c r="FK29" i="25"/>
  <c r="FL29" i="25"/>
  <c r="R550" i="33"/>
  <c r="FN29" i="25"/>
  <c r="FO29" i="25"/>
  <c r="R551" i="33"/>
  <c r="FY29" i="25"/>
  <c r="FZ29" i="25"/>
  <c r="R552" i="33"/>
  <c r="GJ29" i="25"/>
  <c r="GK29" i="25"/>
  <c r="R553" i="33"/>
  <c r="GU29" i="25"/>
  <c r="R554" i="33"/>
  <c r="R558" i="33"/>
  <c r="R559" i="33"/>
  <c r="S556" i="33"/>
  <c r="T556" i="33"/>
  <c r="V556" i="33"/>
  <c r="V557" i="33"/>
  <c r="HP29" i="25"/>
  <c r="HK29" i="25"/>
  <c r="HE29" i="25"/>
  <c r="DP29" i="25"/>
  <c r="HF29" i="25"/>
  <c r="HL29" i="25"/>
  <c r="EW29" i="25"/>
  <c r="HD29" i="25"/>
  <c r="HJ29" i="25"/>
  <c r="HM29" i="25"/>
  <c r="Q28" i="15"/>
  <c r="AA28" i="15"/>
  <c r="AA29" i="15"/>
  <c r="AA30" i="15"/>
  <c r="AA31" i="15"/>
  <c r="AA32" i="15"/>
  <c r="AA33" i="15"/>
  <c r="AA34" i="15"/>
  <c r="AC36" i="9"/>
  <c r="U741" i="33"/>
  <c r="AG36" i="9"/>
  <c r="U742" i="33"/>
  <c r="AK36" i="9"/>
  <c r="U743" i="33"/>
  <c r="V36" i="9"/>
  <c r="U739" i="33"/>
  <c r="Y36" i="9"/>
  <c r="U740" i="33"/>
  <c r="AM36" i="9"/>
  <c r="U747" i="33"/>
  <c r="AO36" i="9"/>
  <c r="U748" i="33"/>
  <c r="U745" i="33"/>
  <c r="FK36" i="25"/>
  <c r="FL36" i="25"/>
  <c r="R739" i="33"/>
  <c r="FN36" i="25"/>
  <c r="FO36" i="25"/>
  <c r="R740" i="33"/>
  <c r="FY36" i="25"/>
  <c r="FZ36" i="25"/>
  <c r="R741" i="33"/>
  <c r="GJ36" i="25"/>
  <c r="GK36" i="25"/>
  <c r="R742" i="33"/>
  <c r="GU36" i="25"/>
  <c r="R743" i="33"/>
  <c r="R747" i="33"/>
  <c r="R748" i="33"/>
  <c r="S745" i="33"/>
  <c r="T745" i="33"/>
  <c r="V745" i="33"/>
  <c r="V746" i="33"/>
  <c r="HP36" i="25"/>
  <c r="HK36" i="25"/>
  <c r="HE36" i="25"/>
  <c r="DP36" i="25"/>
  <c r="HF36" i="25"/>
  <c r="HL36" i="25"/>
  <c r="EW36" i="25"/>
  <c r="HD36" i="25"/>
  <c r="HJ36" i="25"/>
  <c r="HM36" i="25"/>
  <c r="Q35" i="15"/>
  <c r="AA35" i="15"/>
  <c r="AC37" i="9"/>
  <c r="U768" i="33"/>
  <c r="AG37" i="9"/>
  <c r="U769" i="33"/>
  <c r="AK37" i="9"/>
  <c r="U770" i="33"/>
  <c r="V37" i="9"/>
  <c r="U766" i="33"/>
  <c r="Y37" i="9"/>
  <c r="U767" i="33"/>
  <c r="AM37" i="9"/>
  <c r="U774" i="33"/>
  <c r="AO37" i="9"/>
  <c r="U775" i="33"/>
  <c r="U772" i="33"/>
  <c r="FK37" i="25"/>
  <c r="FL37" i="25"/>
  <c r="R766" i="33"/>
  <c r="FN37" i="25"/>
  <c r="FO37" i="25"/>
  <c r="R767" i="33"/>
  <c r="FY37" i="25"/>
  <c r="FZ37" i="25"/>
  <c r="R768" i="33"/>
  <c r="GJ37" i="25"/>
  <c r="GK37" i="25"/>
  <c r="R769" i="33"/>
  <c r="GU37" i="25"/>
  <c r="R770" i="33"/>
  <c r="R774" i="33"/>
  <c r="R775" i="33"/>
  <c r="S772" i="33"/>
  <c r="T772" i="33"/>
  <c r="V772" i="33"/>
  <c r="V773" i="33"/>
  <c r="HP37" i="25"/>
  <c r="HK37" i="25"/>
  <c r="HE37" i="25"/>
  <c r="DP37" i="25"/>
  <c r="HF37" i="25"/>
  <c r="HL37" i="25"/>
  <c r="EW37" i="25"/>
  <c r="HD37" i="25"/>
  <c r="HJ37" i="25"/>
  <c r="HM37" i="25"/>
  <c r="Q36" i="15"/>
  <c r="AA36" i="15"/>
  <c r="AC38" i="9"/>
  <c r="U795" i="33"/>
  <c r="AG38" i="9"/>
  <c r="U796" i="33"/>
  <c r="AK38" i="9"/>
  <c r="U797" i="33"/>
  <c r="V38" i="9"/>
  <c r="U793" i="33"/>
  <c r="Y38" i="9"/>
  <c r="U794" i="33"/>
  <c r="AM38" i="9"/>
  <c r="U801" i="33"/>
  <c r="AO38" i="9"/>
  <c r="U802" i="33"/>
  <c r="U799" i="33"/>
  <c r="FK38" i="25"/>
  <c r="FL38" i="25"/>
  <c r="R793" i="33"/>
  <c r="FN38" i="25"/>
  <c r="FO38" i="25"/>
  <c r="R794" i="33"/>
  <c r="FY38" i="25"/>
  <c r="FZ38" i="25"/>
  <c r="R795" i="33"/>
  <c r="GJ38" i="25"/>
  <c r="GK38" i="25"/>
  <c r="R796" i="33"/>
  <c r="GU38" i="25"/>
  <c r="R797" i="33"/>
  <c r="R801" i="33"/>
  <c r="R802" i="33"/>
  <c r="S799" i="33"/>
  <c r="T799" i="33"/>
  <c r="V799" i="33"/>
  <c r="V800" i="33"/>
  <c r="HP38" i="25"/>
  <c r="HK38" i="25"/>
  <c r="HE38" i="25"/>
  <c r="DP38" i="25"/>
  <c r="HF38" i="25"/>
  <c r="HL38" i="25"/>
  <c r="EW38" i="25"/>
  <c r="HD38" i="25"/>
  <c r="HJ38" i="25"/>
  <c r="HM38" i="25"/>
  <c r="Q37" i="15"/>
  <c r="AA37" i="15"/>
  <c r="AA38" i="15"/>
  <c r="AC40" i="9"/>
  <c r="U849" i="33"/>
  <c r="AG40" i="9"/>
  <c r="U850" i="33"/>
  <c r="AK40" i="9"/>
  <c r="U851" i="33"/>
  <c r="V40" i="9"/>
  <c r="U847" i="33"/>
  <c r="Y40" i="9"/>
  <c r="U848" i="33"/>
  <c r="AM40" i="9"/>
  <c r="U855" i="33"/>
  <c r="AO40" i="9"/>
  <c r="U856" i="33"/>
  <c r="U853" i="33"/>
  <c r="FK40" i="25"/>
  <c r="FL40" i="25"/>
  <c r="R847" i="33"/>
  <c r="FN40" i="25"/>
  <c r="FO40" i="25"/>
  <c r="R848" i="33"/>
  <c r="FY40" i="25"/>
  <c r="FZ40" i="25"/>
  <c r="R849" i="33"/>
  <c r="GJ40" i="25"/>
  <c r="GK40" i="25"/>
  <c r="R850" i="33"/>
  <c r="GU40" i="25"/>
  <c r="R851" i="33"/>
  <c r="R855" i="33"/>
  <c r="R856" i="33"/>
  <c r="S853" i="33"/>
  <c r="T853" i="33"/>
  <c r="V853" i="33"/>
  <c r="V854" i="33"/>
  <c r="HP40" i="25"/>
  <c r="HK40" i="25"/>
  <c r="HE40" i="25"/>
  <c r="DP40" i="25"/>
  <c r="HF40" i="25"/>
  <c r="HL40" i="25"/>
  <c r="EW40" i="25"/>
  <c r="HD40" i="25"/>
  <c r="HJ40" i="25"/>
  <c r="HM40" i="25"/>
  <c r="Q39" i="15"/>
  <c r="AA39" i="15"/>
  <c r="AA40" i="15"/>
  <c r="AA41" i="15"/>
  <c r="AC43" i="9"/>
  <c r="U930" i="33"/>
  <c r="AG43" i="9"/>
  <c r="U931" i="33"/>
  <c r="AK43" i="9"/>
  <c r="U932" i="33"/>
  <c r="V43" i="9"/>
  <c r="U928" i="33"/>
  <c r="Y43" i="9"/>
  <c r="U929" i="33"/>
  <c r="AM43" i="9"/>
  <c r="U936" i="33"/>
  <c r="AO43" i="9"/>
  <c r="U937" i="33"/>
  <c r="U934" i="33"/>
  <c r="FK43" i="25"/>
  <c r="FL43" i="25"/>
  <c r="R928" i="33"/>
  <c r="FN43" i="25"/>
  <c r="FO43" i="25"/>
  <c r="R929" i="33"/>
  <c r="FY43" i="25"/>
  <c r="FZ43" i="25"/>
  <c r="R930" i="33"/>
  <c r="GJ43" i="25"/>
  <c r="GK43" i="25"/>
  <c r="R931" i="33"/>
  <c r="GU43" i="25"/>
  <c r="R932" i="33"/>
  <c r="R936" i="33"/>
  <c r="R937" i="33"/>
  <c r="S934" i="33"/>
  <c r="T934" i="33"/>
  <c r="V934" i="33"/>
  <c r="V935" i="33"/>
  <c r="HP43" i="25"/>
  <c r="HK43" i="25"/>
  <c r="HE43" i="25"/>
  <c r="DP43" i="25"/>
  <c r="HF43" i="25"/>
  <c r="HL43" i="25"/>
  <c r="EW43" i="25"/>
  <c r="HD43" i="25"/>
  <c r="HJ43" i="25"/>
  <c r="HM43" i="25"/>
  <c r="Q42" i="15"/>
  <c r="AA42" i="15"/>
  <c r="AA43" i="15"/>
  <c r="AC45" i="9"/>
  <c r="U984" i="33"/>
  <c r="AG45" i="9"/>
  <c r="U985" i="33"/>
  <c r="AK45" i="9"/>
  <c r="U986" i="33"/>
  <c r="V45" i="9"/>
  <c r="U982" i="33"/>
  <c r="Y45" i="9"/>
  <c r="U983" i="33"/>
  <c r="AM45" i="9"/>
  <c r="U990" i="33"/>
  <c r="AO45" i="9"/>
  <c r="U991" i="33"/>
  <c r="U988" i="33"/>
  <c r="FK45" i="25"/>
  <c r="FL45" i="25"/>
  <c r="R982" i="33"/>
  <c r="FN45" i="25"/>
  <c r="FO45" i="25"/>
  <c r="R983" i="33"/>
  <c r="FY45" i="25"/>
  <c r="FZ45" i="25"/>
  <c r="R984" i="33"/>
  <c r="GJ45" i="25"/>
  <c r="GK45" i="25"/>
  <c r="R985" i="33"/>
  <c r="GU45" i="25"/>
  <c r="R986" i="33"/>
  <c r="R990" i="33"/>
  <c r="R991" i="33"/>
  <c r="S988" i="33"/>
  <c r="T988" i="33"/>
  <c r="V988" i="33"/>
  <c r="V989" i="33"/>
  <c r="HP45" i="25"/>
  <c r="HK45" i="25"/>
  <c r="HE45" i="25"/>
  <c r="DP45" i="25"/>
  <c r="HF45" i="25"/>
  <c r="HL45" i="25"/>
  <c r="EW45" i="25"/>
  <c r="HD45" i="25"/>
  <c r="HJ45" i="25"/>
  <c r="HM45" i="25"/>
  <c r="Q44" i="15"/>
  <c r="AA44" i="15"/>
  <c r="AC46" i="9"/>
  <c r="U1011" i="33"/>
  <c r="AG46" i="9"/>
  <c r="U1012" i="33"/>
  <c r="AK46" i="9"/>
  <c r="U1013" i="33"/>
  <c r="V46" i="9"/>
  <c r="U1009" i="33"/>
  <c r="Y46" i="9"/>
  <c r="U1010" i="33"/>
  <c r="AM46" i="9"/>
  <c r="U1017" i="33"/>
  <c r="AO46" i="9"/>
  <c r="U1018" i="33"/>
  <c r="U1015" i="33"/>
  <c r="FK46" i="25"/>
  <c r="FL46" i="25"/>
  <c r="R1009" i="33"/>
  <c r="FN46" i="25"/>
  <c r="FO46" i="25"/>
  <c r="R1010" i="33"/>
  <c r="FY46" i="25"/>
  <c r="FZ46" i="25"/>
  <c r="R1011" i="33"/>
  <c r="GJ46" i="25"/>
  <c r="GK46" i="25"/>
  <c r="R1012" i="33"/>
  <c r="GU46" i="25"/>
  <c r="R1013" i="33"/>
  <c r="R1017" i="33"/>
  <c r="R1018" i="33"/>
  <c r="S1015" i="33"/>
  <c r="T1015" i="33"/>
  <c r="V1015" i="33"/>
  <c r="V1016" i="33"/>
  <c r="HP46" i="25"/>
  <c r="HK46" i="25"/>
  <c r="HE46" i="25"/>
  <c r="DP46" i="25"/>
  <c r="HF46" i="25"/>
  <c r="HL46" i="25"/>
  <c r="EW46" i="25"/>
  <c r="HD46" i="25"/>
  <c r="HJ46" i="25"/>
  <c r="HM46" i="25"/>
  <c r="Q45" i="15"/>
  <c r="AA45" i="15"/>
  <c r="AC47" i="9"/>
  <c r="U1038" i="33"/>
  <c r="AG47" i="9"/>
  <c r="U1039" i="33"/>
  <c r="AK47" i="9"/>
  <c r="U1040" i="33"/>
  <c r="V47" i="9"/>
  <c r="U1036" i="33"/>
  <c r="Y47" i="9"/>
  <c r="U1037" i="33"/>
  <c r="AM47" i="9"/>
  <c r="U1044" i="33"/>
  <c r="AO47" i="9"/>
  <c r="U1045" i="33"/>
  <c r="U1042" i="33"/>
  <c r="FK47" i="25"/>
  <c r="FL47" i="25"/>
  <c r="R1036" i="33"/>
  <c r="FN47" i="25"/>
  <c r="FO47" i="25"/>
  <c r="R1037" i="33"/>
  <c r="FY47" i="25"/>
  <c r="FZ47" i="25"/>
  <c r="R1038" i="33"/>
  <c r="GJ47" i="25"/>
  <c r="GK47" i="25"/>
  <c r="R1039" i="33"/>
  <c r="GU47" i="25"/>
  <c r="R1040" i="33"/>
  <c r="R1044" i="33"/>
  <c r="R1045" i="33"/>
  <c r="S1042" i="33"/>
  <c r="T1042" i="33"/>
  <c r="V1042" i="33"/>
  <c r="V1043" i="33"/>
  <c r="HP47" i="25"/>
  <c r="HK47" i="25"/>
  <c r="HE47" i="25"/>
  <c r="DP47" i="25"/>
  <c r="HF47" i="25"/>
  <c r="HL47" i="25"/>
  <c r="EW47" i="25"/>
  <c r="HD47" i="25"/>
  <c r="HJ47" i="25"/>
  <c r="HM47" i="25"/>
  <c r="Q46" i="15"/>
  <c r="AA46" i="15"/>
  <c r="AA47" i="15"/>
  <c r="AC49" i="9"/>
  <c r="U1092" i="33"/>
  <c r="AG49" i="9"/>
  <c r="U1093" i="33"/>
  <c r="AK49" i="9"/>
  <c r="U1094" i="33"/>
  <c r="V49" i="9"/>
  <c r="U1090" i="33"/>
  <c r="Y49" i="9"/>
  <c r="U1091" i="33"/>
  <c r="AM49" i="9"/>
  <c r="U1098" i="33"/>
  <c r="AO49" i="9"/>
  <c r="U1099" i="33"/>
  <c r="U1096" i="33"/>
  <c r="FK49" i="25"/>
  <c r="FL49" i="25"/>
  <c r="R1090" i="33"/>
  <c r="FN49" i="25"/>
  <c r="FO49" i="25"/>
  <c r="R1091" i="33"/>
  <c r="FY49" i="25"/>
  <c r="FZ49" i="25"/>
  <c r="R1092" i="33"/>
  <c r="GJ49" i="25"/>
  <c r="GK49" i="25"/>
  <c r="R1093" i="33"/>
  <c r="GU49" i="25"/>
  <c r="R1094" i="33"/>
  <c r="R1098" i="33"/>
  <c r="R1099" i="33"/>
  <c r="S1096" i="33"/>
  <c r="T1096" i="33"/>
  <c r="V1096" i="33"/>
  <c r="V1097" i="33"/>
  <c r="HP49" i="25"/>
  <c r="HK49" i="25"/>
  <c r="HE49" i="25"/>
  <c r="DP49" i="25"/>
  <c r="HF49" i="25"/>
  <c r="HL49" i="25"/>
  <c r="EW49" i="25"/>
  <c r="HD49" i="25"/>
  <c r="HJ49" i="25"/>
  <c r="HM49" i="25"/>
  <c r="Q48" i="15"/>
  <c r="AA48" i="15"/>
  <c r="AA49" i="15"/>
  <c r="AA50" i="15"/>
  <c r="AA51" i="15"/>
  <c r="AC53" i="9"/>
  <c r="U1200" i="33"/>
  <c r="AG53" i="9"/>
  <c r="U1201" i="33"/>
  <c r="AK53" i="9"/>
  <c r="U1202" i="33"/>
  <c r="V53" i="9"/>
  <c r="U1198" i="33"/>
  <c r="Y53" i="9"/>
  <c r="U1199" i="33"/>
  <c r="AM53" i="9"/>
  <c r="U1206" i="33"/>
  <c r="AO53" i="9"/>
  <c r="U1207" i="33"/>
  <c r="U1204" i="33"/>
  <c r="FK53" i="25"/>
  <c r="FL53" i="25"/>
  <c r="R1198" i="33"/>
  <c r="FN53" i="25"/>
  <c r="FO53" i="25"/>
  <c r="R1199" i="33"/>
  <c r="FY53" i="25"/>
  <c r="FZ53" i="25"/>
  <c r="R1200" i="33"/>
  <c r="GJ53" i="25"/>
  <c r="GK53" i="25"/>
  <c r="R1201" i="33"/>
  <c r="GU53" i="25"/>
  <c r="R1202" i="33"/>
  <c r="R1206" i="33"/>
  <c r="R1207" i="33"/>
  <c r="S1204" i="33"/>
  <c r="T1204" i="33"/>
  <c r="V1204" i="33"/>
  <c r="V1205" i="33"/>
  <c r="HP53" i="25"/>
  <c r="HK53" i="25"/>
  <c r="HE53" i="25"/>
  <c r="DP53" i="25"/>
  <c r="HF53" i="25"/>
  <c r="HL53" i="25"/>
  <c r="EW53" i="25"/>
  <c r="HD53" i="25"/>
  <c r="HJ53" i="25"/>
  <c r="HM53" i="25"/>
  <c r="Q52" i="15"/>
  <c r="AA52" i="15"/>
  <c r="AC54" i="9"/>
  <c r="U1227" i="33"/>
  <c r="AG54" i="9"/>
  <c r="U1228" i="33"/>
  <c r="AK54" i="9"/>
  <c r="U1229" i="33"/>
  <c r="V54" i="9"/>
  <c r="U1225" i="33"/>
  <c r="Y54" i="9"/>
  <c r="U1226" i="33"/>
  <c r="AM54" i="9"/>
  <c r="U1233" i="33"/>
  <c r="AO54" i="9"/>
  <c r="U1234" i="33"/>
  <c r="U1231" i="33"/>
  <c r="FK54" i="25"/>
  <c r="FL54" i="25"/>
  <c r="R1225" i="33"/>
  <c r="FN54" i="25"/>
  <c r="FO54" i="25"/>
  <c r="R1226" i="33"/>
  <c r="FY54" i="25"/>
  <c r="FZ54" i="25"/>
  <c r="R1227" i="33"/>
  <c r="GJ54" i="25"/>
  <c r="GK54" i="25"/>
  <c r="R1228" i="33"/>
  <c r="GU54" i="25"/>
  <c r="R1229" i="33"/>
  <c r="R1233" i="33"/>
  <c r="R1234" i="33"/>
  <c r="S1231" i="33"/>
  <c r="T1231" i="33"/>
  <c r="V1231" i="33"/>
  <c r="V1232" i="33"/>
  <c r="HP54" i="25"/>
  <c r="HK54" i="25"/>
  <c r="HE54" i="25"/>
  <c r="DP54" i="25"/>
  <c r="HF54" i="25"/>
  <c r="HL54" i="25"/>
  <c r="EW54" i="25"/>
  <c r="HD54" i="25"/>
  <c r="HJ54" i="25"/>
  <c r="HM54" i="25"/>
  <c r="Q53" i="15"/>
  <c r="AA53" i="15"/>
  <c r="AA54" i="15"/>
  <c r="AC56" i="9"/>
  <c r="U1281" i="33"/>
  <c r="AG56" i="9"/>
  <c r="U1282" i="33"/>
  <c r="AK56" i="9"/>
  <c r="U1283" i="33"/>
  <c r="V56" i="9"/>
  <c r="U1279" i="33"/>
  <c r="Y56" i="9"/>
  <c r="U1280" i="33"/>
  <c r="AM56" i="9"/>
  <c r="U1287" i="33"/>
  <c r="AO56" i="9"/>
  <c r="U1288" i="33"/>
  <c r="U1285" i="33"/>
  <c r="FK56" i="25"/>
  <c r="FL56" i="25"/>
  <c r="R1279" i="33"/>
  <c r="FN56" i="25"/>
  <c r="FO56" i="25"/>
  <c r="R1280" i="33"/>
  <c r="FY56" i="25"/>
  <c r="FZ56" i="25"/>
  <c r="R1281" i="33"/>
  <c r="GJ56" i="25"/>
  <c r="GK56" i="25"/>
  <c r="R1282" i="33"/>
  <c r="GU56" i="25"/>
  <c r="R1283" i="33"/>
  <c r="R1287" i="33"/>
  <c r="R1288" i="33"/>
  <c r="S1285" i="33"/>
  <c r="T1285" i="33"/>
  <c r="V1285" i="33"/>
  <c r="V1286" i="33"/>
  <c r="HP56" i="25"/>
  <c r="HK56" i="25"/>
  <c r="HE56" i="25"/>
  <c r="DP56" i="25"/>
  <c r="HF56" i="25"/>
  <c r="HL56" i="25"/>
  <c r="EW56" i="25"/>
  <c r="HD56" i="25"/>
  <c r="HJ56" i="25"/>
  <c r="HM56" i="25"/>
  <c r="Q55" i="15"/>
  <c r="AA55" i="15"/>
  <c r="AA56" i="15"/>
  <c r="AA57" i="15"/>
  <c r="AA58" i="15"/>
  <c r="AA59" i="15"/>
  <c r="AC61" i="9"/>
  <c r="U1416" i="33"/>
  <c r="AG61" i="9"/>
  <c r="U1417" i="33"/>
  <c r="AK61" i="9"/>
  <c r="U1418" i="33"/>
  <c r="V61" i="9"/>
  <c r="U1414" i="33"/>
  <c r="Y61" i="9"/>
  <c r="U1415" i="33"/>
  <c r="AM61" i="9"/>
  <c r="U1422" i="33"/>
  <c r="AO61" i="9"/>
  <c r="U1423" i="33"/>
  <c r="U1420" i="33"/>
  <c r="FK61" i="25"/>
  <c r="FL61" i="25"/>
  <c r="R1414" i="33"/>
  <c r="FN61" i="25"/>
  <c r="FO61" i="25"/>
  <c r="R1415" i="33"/>
  <c r="FY61" i="25"/>
  <c r="FZ61" i="25"/>
  <c r="R1416" i="33"/>
  <c r="GJ61" i="25"/>
  <c r="GK61" i="25"/>
  <c r="R1417" i="33"/>
  <c r="GU61" i="25"/>
  <c r="R1418" i="33"/>
  <c r="R1422" i="33"/>
  <c r="R1423" i="33"/>
  <c r="S1420" i="33"/>
  <c r="T1420" i="33"/>
  <c r="V1420" i="33"/>
  <c r="V1421" i="33"/>
  <c r="HP61" i="25"/>
  <c r="HK61" i="25"/>
  <c r="HE61" i="25"/>
  <c r="CD61" i="25"/>
  <c r="DF61" i="25"/>
  <c r="DP61" i="25"/>
  <c r="HF61" i="25"/>
  <c r="HL61" i="25"/>
  <c r="EW61" i="25"/>
  <c r="HD61" i="25"/>
  <c r="HJ61" i="25"/>
  <c r="HM61" i="25"/>
  <c r="Q60" i="15"/>
  <c r="AA60" i="15"/>
  <c r="AA61" i="15"/>
  <c r="AA62" i="15"/>
  <c r="AA63" i="15"/>
  <c r="AA64" i="15"/>
  <c r="AA65" i="15"/>
  <c r="AA66" i="15"/>
  <c r="AA67" i="15"/>
  <c r="AA68" i="15"/>
  <c r="AA69" i="15"/>
  <c r="AA70" i="15"/>
  <c r="AA71" i="15"/>
  <c r="AA72" i="15"/>
  <c r="AA73" i="15"/>
  <c r="AA74" i="15"/>
  <c r="AA75" i="15"/>
  <c r="AA76" i="15"/>
  <c r="AA77" i="15"/>
  <c r="AA78" i="15"/>
  <c r="AA79" i="15"/>
  <c r="AA80" i="15"/>
  <c r="AA81" i="15"/>
  <c r="AA82" i="15"/>
  <c r="AA83" i="15"/>
  <c r="AA84" i="15"/>
  <c r="AA85" i="15"/>
  <c r="AA86" i="15"/>
  <c r="AA87" i="15"/>
  <c r="AA88" i="15"/>
  <c r="AA89" i="15"/>
  <c r="AA90" i="15"/>
  <c r="AA91" i="15"/>
  <c r="AA92" i="15"/>
  <c r="AA93" i="15"/>
  <c r="AA94" i="15"/>
  <c r="AA95" i="15"/>
  <c r="AA96" i="15"/>
  <c r="AA97" i="15"/>
  <c r="AA98" i="15"/>
  <c r="AA99" i="15"/>
  <c r="AA100" i="15"/>
  <c r="AA101" i="15"/>
  <c r="AA102" i="15"/>
  <c r="AA103" i="15"/>
  <c r="AA104" i="15"/>
  <c r="AA105" i="15"/>
  <c r="AA111" i="15"/>
  <c r="IH33" i="25"/>
  <c r="AA112" i="15"/>
  <c r="IH34" i="25"/>
  <c r="AA113" i="15"/>
  <c r="IH35" i="25"/>
  <c r="AA114" i="15"/>
  <c r="IH36" i="25"/>
  <c r="AA115" i="15"/>
  <c r="IH37" i="25"/>
  <c r="AA116" i="15"/>
  <c r="IH38" i="25"/>
  <c r="AA117" i="15"/>
  <c r="IH39" i="25"/>
  <c r="AB106" i="15"/>
  <c r="AB107" i="15"/>
  <c r="AB8" i="15"/>
  <c r="AB9" i="15"/>
  <c r="AB10" i="15"/>
  <c r="AB11" i="15"/>
  <c r="AB12" i="15"/>
  <c r="AB13" i="15"/>
  <c r="AB14" i="15"/>
  <c r="AB15" i="15"/>
  <c r="AB16" i="15"/>
  <c r="AB17" i="15"/>
  <c r="AB1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B49" i="15"/>
  <c r="AB50" i="15"/>
  <c r="AB51" i="15"/>
  <c r="AB52" i="15"/>
  <c r="AB53" i="15"/>
  <c r="AB54" i="15"/>
  <c r="AB55"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AB79" i="15"/>
  <c r="AB80" i="15"/>
  <c r="AB81" i="15"/>
  <c r="AB82" i="15"/>
  <c r="AB83" i="15"/>
  <c r="AB84" i="15"/>
  <c r="AB85" i="15"/>
  <c r="AB86" i="15"/>
  <c r="AB87" i="15"/>
  <c r="AB88" i="15"/>
  <c r="AB89" i="15"/>
  <c r="AB90" i="15"/>
  <c r="AB91" i="15"/>
  <c r="AB92" i="15"/>
  <c r="AB93" i="15"/>
  <c r="AB94" i="15"/>
  <c r="AB95" i="15"/>
  <c r="AB96" i="15"/>
  <c r="AB97" i="15"/>
  <c r="AB98" i="15"/>
  <c r="AB99" i="15"/>
  <c r="AB100" i="15"/>
  <c r="AB101" i="15"/>
  <c r="AB102" i="15"/>
  <c r="AB103" i="15"/>
  <c r="AB104" i="15"/>
  <c r="AB105" i="15"/>
  <c r="AB111" i="15"/>
  <c r="II33" i="25"/>
  <c r="AB112" i="15"/>
  <c r="II34" i="25"/>
  <c r="AB113" i="15"/>
  <c r="II35" i="25"/>
  <c r="AB114" i="15"/>
  <c r="II36" i="25"/>
  <c r="AB115" i="15"/>
  <c r="II37" i="25"/>
  <c r="AB116" i="15"/>
  <c r="II38" i="25"/>
  <c r="AB117" i="15"/>
  <c r="II39" i="25"/>
  <c r="Y106" i="15"/>
  <c r="Y107" i="15"/>
  <c r="Y8" i="15"/>
  <c r="Y9" i="15"/>
  <c r="Y10" i="15"/>
  <c r="Y11" i="15"/>
  <c r="Y12" i="15"/>
  <c r="Y13" i="15"/>
  <c r="Y14" i="15"/>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11" i="15"/>
  <c r="IF33" i="25"/>
  <c r="Y112" i="15"/>
  <c r="IF34" i="25"/>
  <c r="Y113" i="15"/>
  <c r="IF35" i="25"/>
  <c r="Y114" i="15"/>
  <c r="IF36" i="25"/>
  <c r="Y115" i="15"/>
  <c r="IF37" i="25"/>
  <c r="Y116" i="15"/>
  <c r="IF38" i="25"/>
  <c r="Y117" i="15"/>
  <c r="IF39" i="25"/>
  <c r="CB119" i="25"/>
  <c r="AD106" i="15"/>
  <c r="AD107" i="15"/>
  <c r="AD8" i="15"/>
  <c r="AD9" i="15"/>
  <c r="AD10" i="15"/>
  <c r="AD11" i="15"/>
  <c r="AD12" i="15"/>
  <c r="AD13" i="15"/>
  <c r="AD14" i="15"/>
  <c r="AD15" i="15"/>
  <c r="AD16" i="15"/>
  <c r="AD17" i="15"/>
  <c r="AD18" i="15"/>
  <c r="AD19" i="15"/>
  <c r="AD20" i="15"/>
  <c r="AD21" i="15"/>
  <c r="AD22" i="15"/>
  <c r="AD23" i="15"/>
  <c r="AD24" i="15"/>
  <c r="AD25" i="15"/>
  <c r="AD26" i="15"/>
  <c r="AD27" i="15"/>
  <c r="AD28" i="15"/>
  <c r="AD29" i="15"/>
  <c r="AD30" i="15"/>
  <c r="AD31" i="15"/>
  <c r="AD32" i="15"/>
  <c r="AD33" i="15"/>
  <c r="AD34" i="15"/>
  <c r="AD35" i="15"/>
  <c r="AD36" i="15"/>
  <c r="AD37" i="15"/>
  <c r="AD38" i="15"/>
  <c r="AD39" i="15"/>
  <c r="AD40" i="15"/>
  <c r="AD41" i="15"/>
  <c r="AD42" i="15"/>
  <c r="AD43" i="15"/>
  <c r="AD44" i="15"/>
  <c r="AD45" i="15"/>
  <c r="AD46" i="15"/>
  <c r="AD47" i="15"/>
  <c r="AD48" i="15"/>
  <c r="AD49" i="15"/>
  <c r="AD50" i="15"/>
  <c r="AD51" i="15"/>
  <c r="AD52" i="15"/>
  <c r="AD53" i="15"/>
  <c r="AD54" i="15"/>
  <c r="AD55" i="15"/>
  <c r="AD56" i="15"/>
  <c r="AD57" i="15"/>
  <c r="AD58" i="15"/>
  <c r="AD59" i="15"/>
  <c r="AD60" i="15"/>
  <c r="AD61" i="15"/>
  <c r="AD62" i="15"/>
  <c r="AD63" i="15"/>
  <c r="AD64" i="15"/>
  <c r="AD65" i="15"/>
  <c r="AD66" i="15"/>
  <c r="AD67" i="15"/>
  <c r="AD68" i="15"/>
  <c r="AD69" i="15"/>
  <c r="AD70" i="15"/>
  <c r="AD71" i="15"/>
  <c r="AD72" i="15"/>
  <c r="AD73" i="15"/>
  <c r="AD74" i="15"/>
  <c r="AD75" i="15"/>
  <c r="AD76" i="15"/>
  <c r="AD77" i="15"/>
  <c r="AD78" i="15"/>
  <c r="AD79" i="15"/>
  <c r="AD80" i="15"/>
  <c r="AD81" i="15"/>
  <c r="AD82" i="15"/>
  <c r="AD83" i="15"/>
  <c r="AD84" i="15"/>
  <c r="AD85" i="15"/>
  <c r="AD86" i="15"/>
  <c r="AD87" i="15"/>
  <c r="AD88" i="15"/>
  <c r="AD89" i="15"/>
  <c r="AD90" i="15"/>
  <c r="AD91" i="15"/>
  <c r="AD92" i="15"/>
  <c r="AD93" i="15"/>
  <c r="AD94" i="15"/>
  <c r="AD95" i="15"/>
  <c r="AD96" i="15"/>
  <c r="AD97" i="15"/>
  <c r="AD98" i="15"/>
  <c r="AD99" i="15"/>
  <c r="AD100" i="15"/>
  <c r="AD101" i="15"/>
  <c r="AD102" i="15"/>
  <c r="AD103" i="15"/>
  <c r="AD104" i="15"/>
  <c r="AD105" i="15"/>
  <c r="AD111" i="15"/>
  <c r="IK33" i="25"/>
  <c r="AD112" i="15"/>
  <c r="IK34" i="25"/>
  <c r="AD113" i="15"/>
  <c r="IK35" i="25"/>
  <c r="AD114" i="15"/>
  <c r="IK36" i="25"/>
  <c r="AD115" i="15"/>
  <c r="IK37" i="25"/>
  <c r="AD116" i="15"/>
  <c r="IK38" i="25"/>
  <c r="AD117" i="15"/>
  <c r="IK39" i="25"/>
  <c r="CC112" i="25"/>
  <c r="CC122" i="25"/>
  <c r="CC121" i="25"/>
  <c r="CC120" i="25"/>
  <c r="CC119" i="25"/>
  <c r="CC118" i="25"/>
  <c r="CC116" i="25"/>
  <c r="CC115" i="25"/>
  <c r="CC114" i="25"/>
  <c r="CC113" i="25"/>
  <c r="CN4" i="25"/>
  <c r="BL4" i="25"/>
  <c r="BA122" i="25"/>
  <c r="BA118" i="25"/>
  <c r="AZ119" i="25"/>
  <c r="BA119" i="25"/>
  <c r="BA120" i="25"/>
  <c r="BA121" i="25"/>
  <c r="BA113" i="25"/>
  <c r="BA114" i="25"/>
  <c r="BA115" i="25"/>
  <c r="BA116" i="25"/>
  <c r="GT5" i="25"/>
  <c r="GS5" i="25"/>
  <c r="GR5" i="25"/>
  <c r="GQ5" i="25"/>
  <c r="GI5" i="25"/>
  <c r="GH5" i="25"/>
  <c r="GG5" i="25"/>
  <c r="GF5" i="25"/>
  <c r="FX5" i="25"/>
  <c r="FW5" i="25"/>
  <c r="FV5" i="25"/>
  <c r="FU5" i="25"/>
  <c r="O8" i="9"/>
  <c r="AH8" i="9"/>
  <c r="N8" i="9"/>
  <c r="AD8" i="9"/>
  <c r="M8" i="9"/>
  <c r="Z8" i="9"/>
  <c r="K10" i="9"/>
  <c r="U10" i="9"/>
  <c r="L10" i="9"/>
  <c r="X10" i="9"/>
  <c r="M10" i="9"/>
  <c r="Z10" i="9"/>
  <c r="AB10" i="9"/>
  <c r="N10" i="9"/>
  <c r="AD10" i="9"/>
  <c r="AF10" i="9"/>
  <c r="O10" i="9"/>
  <c r="AH10" i="9"/>
  <c r="AJ10" i="9"/>
  <c r="U11" i="9"/>
  <c r="X11" i="9"/>
  <c r="Z11" i="9"/>
  <c r="AB11" i="9"/>
  <c r="AD11" i="9"/>
  <c r="AF11" i="9"/>
  <c r="AH11" i="9"/>
  <c r="AJ11" i="9"/>
  <c r="K12" i="9"/>
  <c r="U12" i="9"/>
  <c r="L12" i="9"/>
  <c r="X12" i="9"/>
  <c r="M12" i="9"/>
  <c r="Z12" i="9"/>
  <c r="AB12" i="9"/>
  <c r="N12" i="9"/>
  <c r="AD12" i="9"/>
  <c r="AF12" i="9"/>
  <c r="O12" i="9"/>
  <c r="AH12" i="9"/>
  <c r="AJ12" i="9"/>
  <c r="K13" i="9"/>
  <c r="U13" i="9"/>
  <c r="L13" i="9"/>
  <c r="X13" i="9"/>
  <c r="M13" i="9"/>
  <c r="Z13" i="9"/>
  <c r="AB13" i="9"/>
  <c r="N13" i="9"/>
  <c r="AD13" i="9"/>
  <c r="AF13" i="9"/>
  <c r="O13" i="9"/>
  <c r="AH13" i="9"/>
  <c r="AJ13" i="9"/>
  <c r="K14" i="9"/>
  <c r="U14" i="9"/>
  <c r="L14" i="9"/>
  <c r="X14" i="9"/>
  <c r="M14" i="9"/>
  <c r="Z14" i="9"/>
  <c r="AB14" i="9"/>
  <c r="N14" i="9"/>
  <c r="AD14" i="9"/>
  <c r="AF14" i="9"/>
  <c r="O14" i="9"/>
  <c r="AH14" i="9"/>
  <c r="AJ14" i="9"/>
  <c r="K15" i="9"/>
  <c r="U15" i="9"/>
  <c r="L15" i="9"/>
  <c r="X15" i="9"/>
  <c r="M15" i="9"/>
  <c r="Z15" i="9"/>
  <c r="AB15" i="9"/>
  <c r="N15" i="9"/>
  <c r="AD15" i="9"/>
  <c r="AF15" i="9"/>
  <c r="O15" i="9"/>
  <c r="AH15" i="9"/>
  <c r="AJ15" i="9"/>
  <c r="U16" i="9"/>
  <c r="X16" i="9"/>
  <c r="Z16" i="9"/>
  <c r="AB16" i="9"/>
  <c r="AD16" i="9"/>
  <c r="AF16" i="9"/>
  <c r="AH16" i="9"/>
  <c r="AJ16" i="9"/>
  <c r="K17" i="9"/>
  <c r="U17" i="9"/>
  <c r="L17" i="9"/>
  <c r="X17" i="9"/>
  <c r="M17" i="9"/>
  <c r="Z17" i="9"/>
  <c r="AB17" i="9"/>
  <c r="N17" i="9"/>
  <c r="AD17" i="9"/>
  <c r="AF17" i="9"/>
  <c r="O17" i="9"/>
  <c r="AH17" i="9"/>
  <c r="AJ17" i="9"/>
  <c r="K18" i="9"/>
  <c r="U18" i="9"/>
  <c r="L18" i="9"/>
  <c r="X18" i="9"/>
  <c r="M18" i="9"/>
  <c r="Z18" i="9"/>
  <c r="AB18" i="9"/>
  <c r="N18" i="9"/>
  <c r="AD18" i="9"/>
  <c r="AF18" i="9"/>
  <c r="O18" i="9"/>
  <c r="AH18" i="9"/>
  <c r="AJ18" i="9"/>
  <c r="K19" i="9"/>
  <c r="U19" i="9"/>
  <c r="L19" i="9"/>
  <c r="X19" i="9"/>
  <c r="M19" i="9"/>
  <c r="Z19" i="9"/>
  <c r="AB19" i="9"/>
  <c r="N19" i="9"/>
  <c r="AD19" i="9"/>
  <c r="AF19" i="9"/>
  <c r="O19" i="9"/>
  <c r="AH19" i="9"/>
  <c r="AJ19" i="9"/>
  <c r="K20" i="9"/>
  <c r="U20" i="9"/>
  <c r="L20" i="9"/>
  <c r="X20" i="9"/>
  <c r="M20" i="9"/>
  <c r="Z20" i="9"/>
  <c r="AB20" i="9"/>
  <c r="N20" i="9"/>
  <c r="AD20" i="9"/>
  <c r="AF20" i="9"/>
  <c r="O20" i="9"/>
  <c r="AH20" i="9"/>
  <c r="AJ20" i="9"/>
  <c r="K21" i="9"/>
  <c r="U21" i="9"/>
  <c r="L21" i="9"/>
  <c r="X21" i="9"/>
  <c r="M21" i="9"/>
  <c r="Z21" i="9"/>
  <c r="AB21" i="9"/>
  <c r="N21" i="9"/>
  <c r="AD21" i="9"/>
  <c r="AF21" i="9"/>
  <c r="O21" i="9"/>
  <c r="AH21" i="9"/>
  <c r="AJ21" i="9"/>
  <c r="K22" i="9"/>
  <c r="U22" i="9"/>
  <c r="L22" i="9"/>
  <c r="X22" i="9"/>
  <c r="M22" i="9"/>
  <c r="Z22" i="9"/>
  <c r="AB22" i="9"/>
  <c r="N22" i="9"/>
  <c r="AD22" i="9"/>
  <c r="AF22" i="9"/>
  <c r="O22" i="9"/>
  <c r="AH22" i="9"/>
  <c r="AJ22" i="9"/>
  <c r="K23" i="9"/>
  <c r="U23" i="9"/>
  <c r="L23" i="9"/>
  <c r="X23" i="9"/>
  <c r="M23" i="9"/>
  <c r="Z23" i="9"/>
  <c r="AB23" i="9"/>
  <c r="N23" i="9"/>
  <c r="AD23" i="9"/>
  <c r="AF23" i="9"/>
  <c r="O23" i="9"/>
  <c r="AH23" i="9"/>
  <c r="AJ23" i="9"/>
  <c r="U25" i="9"/>
  <c r="X25" i="9"/>
  <c r="Z25" i="9"/>
  <c r="AB25" i="9"/>
  <c r="BX6" i="25"/>
  <c r="AE6" i="9"/>
  <c r="AD25" i="9"/>
  <c r="AF25" i="9"/>
  <c r="AH25" i="9"/>
  <c r="AJ25" i="9"/>
  <c r="U26" i="9"/>
  <c r="X26" i="9"/>
  <c r="Z26" i="9"/>
  <c r="AB26" i="9"/>
  <c r="AD26" i="9"/>
  <c r="AF26" i="9"/>
  <c r="CZ6" i="25"/>
  <c r="AI6" i="9"/>
  <c r="AH26" i="9"/>
  <c r="AJ26" i="9"/>
  <c r="K27" i="9"/>
  <c r="U27" i="9"/>
  <c r="L27" i="9"/>
  <c r="X27" i="9"/>
  <c r="M27" i="9"/>
  <c r="Z27" i="9"/>
  <c r="AB27" i="9"/>
  <c r="N27" i="9"/>
  <c r="AD27" i="9"/>
  <c r="AF27" i="9"/>
  <c r="O27" i="9"/>
  <c r="AH27" i="9"/>
  <c r="AJ27" i="9"/>
  <c r="K28" i="9"/>
  <c r="U28" i="9"/>
  <c r="L28" i="9"/>
  <c r="X28" i="9"/>
  <c r="M28" i="9"/>
  <c r="Z28" i="9"/>
  <c r="AB28" i="9"/>
  <c r="N28" i="9"/>
  <c r="AD28" i="9"/>
  <c r="AF28" i="9"/>
  <c r="O28" i="9"/>
  <c r="AH28" i="9"/>
  <c r="AJ28" i="9"/>
  <c r="K29" i="9"/>
  <c r="U29" i="9"/>
  <c r="L29" i="9"/>
  <c r="X29" i="9"/>
  <c r="M29" i="9"/>
  <c r="Z29" i="9"/>
  <c r="AB29" i="9"/>
  <c r="N29" i="9"/>
  <c r="AD29" i="9"/>
  <c r="AF29" i="9"/>
  <c r="O29" i="9"/>
  <c r="AH29" i="9"/>
  <c r="AJ29" i="9"/>
  <c r="K30" i="9"/>
  <c r="U30" i="9"/>
  <c r="L30" i="9"/>
  <c r="X30" i="9"/>
  <c r="M30" i="9"/>
  <c r="Z30" i="9"/>
  <c r="AB30" i="9"/>
  <c r="N30" i="9"/>
  <c r="AD30" i="9"/>
  <c r="AF30" i="9"/>
  <c r="O30" i="9"/>
  <c r="AH30" i="9"/>
  <c r="AJ30" i="9"/>
  <c r="K31" i="9"/>
  <c r="U31" i="9"/>
  <c r="L31" i="9"/>
  <c r="X31" i="9"/>
  <c r="M31" i="9"/>
  <c r="Z31" i="9"/>
  <c r="AB31" i="9"/>
  <c r="N31" i="9"/>
  <c r="AD31" i="9"/>
  <c r="AF31" i="9"/>
  <c r="O31" i="9"/>
  <c r="AH31" i="9"/>
  <c r="AJ31" i="9"/>
  <c r="K32" i="9"/>
  <c r="U32" i="9"/>
  <c r="L32" i="9"/>
  <c r="X32" i="9"/>
  <c r="M32" i="9"/>
  <c r="Z32" i="9"/>
  <c r="AB32" i="9"/>
  <c r="N32" i="9"/>
  <c r="AD32" i="9"/>
  <c r="AF32" i="9"/>
  <c r="O32" i="9"/>
  <c r="AH32" i="9"/>
  <c r="AJ32" i="9"/>
  <c r="K33" i="9"/>
  <c r="U33" i="9"/>
  <c r="L33" i="9"/>
  <c r="X33" i="9"/>
  <c r="M33" i="9"/>
  <c r="Z33" i="9"/>
  <c r="AB33" i="9"/>
  <c r="N33" i="9"/>
  <c r="AD33" i="9"/>
  <c r="AF33" i="9"/>
  <c r="O33" i="9"/>
  <c r="AH33" i="9"/>
  <c r="AJ33" i="9"/>
  <c r="K34" i="9"/>
  <c r="U34" i="9"/>
  <c r="L34" i="9"/>
  <c r="X34" i="9"/>
  <c r="M34" i="9"/>
  <c r="Z34" i="9"/>
  <c r="AB34" i="9"/>
  <c r="N34" i="9"/>
  <c r="AD34" i="9"/>
  <c r="AF34" i="9"/>
  <c r="O34" i="9"/>
  <c r="AH34" i="9"/>
  <c r="AJ34" i="9"/>
  <c r="K35" i="9"/>
  <c r="U35" i="9"/>
  <c r="L35" i="9"/>
  <c r="X35" i="9"/>
  <c r="M35" i="9"/>
  <c r="Z35" i="9"/>
  <c r="AB35" i="9"/>
  <c r="N35" i="9"/>
  <c r="AD35" i="9"/>
  <c r="AF35" i="9"/>
  <c r="O35" i="9"/>
  <c r="AH35" i="9"/>
  <c r="AJ35" i="9"/>
  <c r="K36" i="9"/>
  <c r="U36" i="9"/>
  <c r="L36" i="9"/>
  <c r="X36" i="9"/>
  <c r="M36" i="9"/>
  <c r="Z36" i="9"/>
  <c r="AB36" i="9"/>
  <c r="N36" i="9"/>
  <c r="AD36" i="9"/>
  <c r="AF36" i="9"/>
  <c r="O36" i="9"/>
  <c r="AH36" i="9"/>
  <c r="AJ36" i="9"/>
  <c r="K37" i="9"/>
  <c r="U37" i="9"/>
  <c r="L37" i="9"/>
  <c r="X37" i="9"/>
  <c r="M37" i="9"/>
  <c r="Z37" i="9"/>
  <c r="AB37" i="9"/>
  <c r="N37" i="9"/>
  <c r="AD37" i="9"/>
  <c r="AF37" i="9"/>
  <c r="O37" i="9"/>
  <c r="AH37" i="9"/>
  <c r="AJ37" i="9"/>
  <c r="K38" i="9"/>
  <c r="U38" i="9"/>
  <c r="L38" i="9"/>
  <c r="X38" i="9"/>
  <c r="M38" i="9"/>
  <c r="Z38" i="9"/>
  <c r="AB38" i="9"/>
  <c r="N38" i="9"/>
  <c r="AD38" i="9"/>
  <c r="AF38" i="9"/>
  <c r="O38" i="9"/>
  <c r="AH38" i="9"/>
  <c r="AJ38" i="9"/>
  <c r="K39" i="9"/>
  <c r="U39" i="9"/>
  <c r="L39" i="9"/>
  <c r="X39" i="9"/>
  <c r="M39" i="9"/>
  <c r="Z39" i="9"/>
  <c r="AB39" i="9"/>
  <c r="N39" i="9"/>
  <c r="AD39" i="9"/>
  <c r="AF39" i="9"/>
  <c r="O39" i="9"/>
  <c r="AH39" i="9"/>
  <c r="AJ39" i="9"/>
  <c r="K40" i="9"/>
  <c r="U40" i="9"/>
  <c r="L40" i="9"/>
  <c r="X40" i="9"/>
  <c r="M40" i="9"/>
  <c r="Z40" i="9"/>
  <c r="AB40" i="9"/>
  <c r="N40" i="9"/>
  <c r="AD40" i="9"/>
  <c r="AF40" i="9"/>
  <c r="O40" i="9"/>
  <c r="AH40" i="9"/>
  <c r="AJ40" i="9"/>
  <c r="K41" i="9"/>
  <c r="U41" i="9"/>
  <c r="L41" i="9"/>
  <c r="X41" i="9"/>
  <c r="M41" i="9"/>
  <c r="Z41" i="9"/>
  <c r="AB41" i="9"/>
  <c r="N41" i="9"/>
  <c r="AD41" i="9"/>
  <c r="AF41" i="9"/>
  <c r="O41" i="9"/>
  <c r="AH41" i="9"/>
  <c r="AJ41" i="9"/>
  <c r="K42" i="9"/>
  <c r="U42" i="9"/>
  <c r="L42" i="9"/>
  <c r="X42" i="9"/>
  <c r="M42" i="9"/>
  <c r="Z42" i="9"/>
  <c r="AB42" i="9"/>
  <c r="N42" i="9"/>
  <c r="AD42" i="9"/>
  <c r="AF42" i="9"/>
  <c r="O42" i="9"/>
  <c r="AH42" i="9"/>
  <c r="AJ42" i="9"/>
  <c r="K43" i="9"/>
  <c r="U43" i="9"/>
  <c r="L43" i="9"/>
  <c r="X43" i="9"/>
  <c r="M43" i="9"/>
  <c r="Z43" i="9"/>
  <c r="AB43" i="9"/>
  <c r="N43" i="9"/>
  <c r="AD43" i="9"/>
  <c r="AF43" i="9"/>
  <c r="O43" i="9"/>
  <c r="AH43" i="9"/>
  <c r="AJ43" i="9"/>
  <c r="K44" i="9"/>
  <c r="U44" i="9"/>
  <c r="L44" i="9"/>
  <c r="X44" i="9"/>
  <c r="M44" i="9"/>
  <c r="Z44" i="9"/>
  <c r="AB44" i="9"/>
  <c r="N44" i="9"/>
  <c r="AD44" i="9"/>
  <c r="AF44" i="9"/>
  <c r="O44" i="9"/>
  <c r="AH44" i="9"/>
  <c r="AJ44" i="9"/>
  <c r="K45" i="9"/>
  <c r="U45" i="9"/>
  <c r="L45" i="9"/>
  <c r="X45" i="9"/>
  <c r="M45" i="9"/>
  <c r="Z45" i="9"/>
  <c r="AB45" i="9"/>
  <c r="N45" i="9"/>
  <c r="AD45" i="9"/>
  <c r="AF45" i="9"/>
  <c r="O45" i="9"/>
  <c r="AH45" i="9"/>
  <c r="AJ45" i="9"/>
  <c r="K46" i="9"/>
  <c r="U46" i="9"/>
  <c r="L46" i="9"/>
  <c r="X46" i="9"/>
  <c r="M46" i="9"/>
  <c r="Z46" i="9"/>
  <c r="AB46" i="9"/>
  <c r="N46" i="9"/>
  <c r="AD46" i="9"/>
  <c r="AF46" i="9"/>
  <c r="O46" i="9"/>
  <c r="AH46" i="9"/>
  <c r="AJ46" i="9"/>
  <c r="K47" i="9"/>
  <c r="U47" i="9"/>
  <c r="L47" i="9"/>
  <c r="X47" i="9"/>
  <c r="M47" i="9"/>
  <c r="Z47" i="9"/>
  <c r="AB47" i="9"/>
  <c r="N47" i="9"/>
  <c r="AD47" i="9"/>
  <c r="AF47" i="9"/>
  <c r="O47" i="9"/>
  <c r="AH47" i="9"/>
  <c r="AJ47" i="9"/>
  <c r="K48" i="9"/>
  <c r="U48" i="9"/>
  <c r="L48" i="9"/>
  <c r="X48" i="9"/>
  <c r="M48" i="9"/>
  <c r="Z48" i="9"/>
  <c r="AB48" i="9"/>
  <c r="N48" i="9"/>
  <c r="AD48" i="9"/>
  <c r="AF48" i="9"/>
  <c r="O48" i="9"/>
  <c r="AH48" i="9"/>
  <c r="AJ48" i="9"/>
  <c r="K49" i="9"/>
  <c r="U49" i="9"/>
  <c r="L49" i="9"/>
  <c r="X49" i="9"/>
  <c r="M49" i="9"/>
  <c r="Z49" i="9"/>
  <c r="AB49" i="9"/>
  <c r="N49" i="9"/>
  <c r="AD49" i="9"/>
  <c r="AF49" i="9"/>
  <c r="O49" i="9"/>
  <c r="AH49" i="9"/>
  <c r="AJ49" i="9"/>
  <c r="K50" i="9"/>
  <c r="U50" i="9"/>
  <c r="L50" i="9"/>
  <c r="X50" i="9"/>
  <c r="M50" i="9"/>
  <c r="Z50" i="9"/>
  <c r="AB50" i="9"/>
  <c r="N50" i="9"/>
  <c r="AD50" i="9"/>
  <c r="AF50" i="9"/>
  <c r="O50" i="9"/>
  <c r="AH50" i="9"/>
  <c r="AJ50" i="9"/>
  <c r="K51" i="9"/>
  <c r="U51" i="9"/>
  <c r="L51" i="9"/>
  <c r="X51" i="9"/>
  <c r="M51" i="9"/>
  <c r="Z51" i="9"/>
  <c r="AB51" i="9"/>
  <c r="N51" i="9"/>
  <c r="AD51" i="9"/>
  <c r="AF51" i="9"/>
  <c r="O51" i="9"/>
  <c r="AH51" i="9"/>
  <c r="AJ51" i="9"/>
  <c r="K52" i="9"/>
  <c r="U52" i="9"/>
  <c r="V52" i="9"/>
  <c r="L52" i="9"/>
  <c r="X52" i="9"/>
  <c r="Y52" i="9"/>
  <c r="M52" i="9"/>
  <c r="Z52" i="9"/>
  <c r="AB52" i="9"/>
  <c r="AC52" i="9"/>
  <c r="N52" i="9"/>
  <c r="AD52" i="9"/>
  <c r="AF52" i="9"/>
  <c r="AG52" i="9"/>
  <c r="O52" i="9"/>
  <c r="AH52" i="9"/>
  <c r="AJ52" i="9"/>
  <c r="AK52" i="9"/>
  <c r="AM52" i="9"/>
  <c r="K53" i="9"/>
  <c r="U53" i="9"/>
  <c r="L53" i="9"/>
  <c r="X53" i="9"/>
  <c r="M53" i="9"/>
  <c r="Z53" i="9"/>
  <c r="AB53" i="9"/>
  <c r="N53" i="9"/>
  <c r="AD53" i="9"/>
  <c r="AF53" i="9"/>
  <c r="O53" i="9"/>
  <c r="AH53" i="9"/>
  <c r="AJ53" i="9"/>
  <c r="K54" i="9"/>
  <c r="U54" i="9"/>
  <c r="L54" i="9"/>
  <c r="X54" i="9"/>
  <c r="M54" i="9"/>
  <c r="Z54" i="9"/>
  <c r="AB54" i="9"/>
  <c r="N54" i="9"/>
  <c r="AD54" i="9"/>
  <c r="AF54" i="9"/>
  <c r="O54" i="9"/>
  <c r="AH54" i="9"/>
  <c r="AJ54" i="9"/>
  <c r="K55" i="9"/>
  <c r="U55" i="9"/>
  <c r="L55" i="9"/>
  <c r="X55" i="9"/>
  <c r="M55" i="9"/>
  <c r="Z55" i="9"/>
  <c r="AB55" i="9"/>
  <c r="N55" i="9"/>
  <c r="AD55" i="9"/>
  <c r="AF55" i="9"/>
  <c r="O55" i="9"/>
  <c r="AH55" i="9"/>
  <c r="AJ55" i="9"/>
  <c r="K56" i="9"/>
  <c r="U56" i="9"/>
  <c r="L56" i="9"/>
  <c r="X56" i="9"/>
  <c r="M56" i="9"/>
  <c r="Z56" i="9"/>
  <c r="AB56" i="9"/>
  <c r="N56" i="9"/>
  <c r="AD56" i="9"/>
  <c r="AF56" i="9"/>
  <c r="O56" i="9"/>
  <c r="AH56" i="9"/>
  <c r="AJ56" i="9"/>
  <c r="K57" i="9"/>
  <c r="U57" i="9"/>
  <c r="L57" i="9"/>
  <c r="X57" i="9"/>
  <c r="M57" i="9"/>
  <c r="Z57" i="9"/>
  <c r="AB57" i="9"/>
  <c r="N57" i="9"/>
  <c r="AD57" i="9"/>
  <c r="AF57" i="9"/>
  <c r="O57" i="9"/>
  <c r="AH57" i="9"/>
  <c r="AJ57" i="9"/>
  <c r="K58" i="9"/>
  <c r="U58" i="9"/>
  <c r="L58" i="9"/>
  <c r="X58" i="9"/>
  <c r="M58" i="9"/>
  <c r="Z58" i="9"/>
  <c r="AB58" i="9"/>
  <c r="N58" i="9"/>
  <c r="AD58" i="9"/>
  <c r="AF58" i="9"/>
  <c r="O58" i="9"/>
  <c r="AH58" i="9"/>
  <c r="AJ58" i="9"/>
  <c r="K59" i="9"/>
  <c r="U59" i="9"/>
  <c r="L59" i="9"/>
  <c r="X59" i="9"/>
  <c r="M59" i="9"/>
  <c r="Z59" i="9"/>
  <c r="AB59" i="9"/>
  <c r="N59" i="9"/>
  <c r="AD59" i="9"/>
  <c r="AF59" i="9"/>
  <c r="O59" i="9"/>
  <c r="AH59" i="9"/>
  <c r="AJ59" i="9"/>
  <c r="K60" i="9"/>
  <c r="U60" i="9"/>
  <c r="L60" i="9"/>
  <c r="X60" i="9"/>
  <c r="M60" i="9"/>
  <c r="Z60" i="9"/>
  <c r="AB60" i="9"/>
  <c r="N60" i="9"/>
  <c r="AD60" i="9"/>
  <c r="AF60" i="9"/>
  <c r="O60" i="9"/>
  <c r="AH60" i="9"/>
  <c r="AJ60" i="9"/>
  <c r="K61" i="9"/>
  <c r="U61" i="9"/>
  <c r="L61" i="9"/>
  <c r="X61" i="9"/>
  <c r="M61" i="9"/>
  <c r="Z61" i="9"/>
  <c r="AB61" i="9"/>
  <c r="N61" i="9"/>
  <c r="AD61" i="9"/>
  <c r="AF61" i="9"/>
  <c r="O61" i="9"/>
  <c r="AH61" i="9"/>
  <c r="AJ61" i="9"/>
  <c r="K62" i="9"/>
  <c r="U62" i="9"/>
  <c r="L62" i="9"/>
  <c r="X62" i="9"/>
  <c r="M62" i="9"/>
  <c r="Z62" i="9"/>
  <c r="AB62" i="9"/>
  <c r="N62" i="9"/>
  <c r="AD62" i="9"/>
  <c r="AF62" i="9"/>
  <c r="O62" i="9"/>
  <c r="AH62" i="9"/>
  <c r="AJ62" i="9"/>
  <c r="K63" i="9"/>
  <c r="U63" i="9"/>
  <c r="V63" i="9"/>
  <c r="L63" i="9"/>
  <c r="X63" i="9"/>
  <c r="Y63" i="9"/>
  <c r="M63" i="9"/>
  <c r="Z63" i="9"/>
  <c r="AB63" i="9"/>
  <c r="AC63" i="9"/>
  <c r="N63" i="9"/>
  <c r="AD63" i="9"/>
  <c r="AF63" i="9"/>
  <c r="AG63" i="9"/>
  <c r="O63" i="9"/>
  <c r="AH63" i="9"/>
  <c r="AJ63" i="9"/>
  <c r="AK63" i="9"/>
  <c r="AM63" i="9"/>
  <c r="K64" i="9"/>
  <c r="U64" i="9"/>
  <c r="V64" i="9"/>
  <c r="L64" i="9"/>
  <c r="X64" i="9"/>
  <c r="Y64" i="9"/>
  <c r="M64" i="9"/>
  <c r="AV63" i="25"/>
  <c r="AW63" i="25"/>
  <c r="Z64" i="9"/>
  <c r="AB64" i="9"/>
  <c r="AC64" i="9"/>
  <c r="N64" i="9"/>
  <c r="AD64" i="9"/>
  <c r="AF64" i="9"/>
  <c r="AG64" i="9"/>
  <c r="O64" i="9"/>
  <c r="AH64" i="9"/>
  <c r="AJ64" i="9"/>
  <c r="AK64" i="9"/>
  <c r="AM64" i="9"/>
  <c r="K65" i="9"/>
  <c r="U65" i="9"/>
  <c r="V65" i="9"/>
  <c r="L65" i="9"/>
  <c r="X65" i="9"/>
  <c r="Y65" i="9"/>
  <c r="M65" i="9"/>
  <c r="AV64" i="25"/>
  <c r="AW64" i="25"/>
  <c r="Z65" i="9"/>
  <c r="AB65" i="9"/>
  <c r="AC65" i="9"/>
  <c r="N65" i="9"/>
  <c r="AD65" i="9"/>
  <c r="AF65" i="9"/>
  <c r="AG65" i="9"/>
  <c r="O65" i="9"/>
  <c r="AH65" i="9"/>
  <c r="AJ65" i="9"/>
  <c r="AK65" i="9"/>
  <c r="AM65" i="9"/>
  <c r="K66" i="9"/>
  <c r="U66" i="9"/>
  <c r="V66" i="9"/>
  <c r="L66" i="9"/>
  <c r="X66" i="9"/>
  <c r="Y66" i="9"/>
  <c r="M66" i="9"/>
  <c r="AV65" i="25"/>
  <c r="AW65" i="25"/>
  <c r="Z66" i="9"/>
  <c r="AB66" i="9"/>
  <c r="AC66" i="9"/>
  <c r="N66" i="9"/>
  <c r="AD66" i="9"/>
  <c r="AF66" i="9"/>
  <c r="AG66" i="9"/>
  <c r="O66" i="9"/>
  <c r="AH66" i="9"/>
  <c r="AJ66" i="9"/>
  <c r="AK66" i="9"/>
  <c r="AM66" i="9"/>
  <c r="K67" i="9"/>
  <c r="U67" i="9"/>
  <c r="V67" i="9"/>
  <c r="L67" i="9"/>
  <c r="X67" i="9"/>
  <c r="Y67" i="9"/>
  <c r="M67" i="9"/>
  <c r="AV66" i="25"/>
  <c r="AW66" i="25"/>
  <c r="Z67" i="9"/>
  <c r="AB67" i="9"/>
  <c r="AC67" i="9"/>
  <c r="N67" i="9"/>
  <c r="AD67" i="9"/>
  <c r="AF67" i="9"/>
  <c r="AG67" i="9"/>
  <c r="O67" i="9"/>
  <c r="AH67" i="9"/>
  <c r="AJ67" i="9"/>
  <c r="AK67" i="9"/>
  <c r="AM67" i="9"/>
  <c r="K68" i="9"/>
  <c r="U68" i="9"/>
  <c r="V68" i="9"/>
  <c r="L68" i="9"/>
  <c r="X68" i="9"/>
  <c r="Y68" i="9"/>
  <c r="M68" i="9"/>
  <c r="AV67" i="25"/>
  <c r="AW67" i="25"/>
  <c r="Z68" i="9"/>
  <c r="AB68" i="9"/>
  <c r="AC68" i="9"/>
  <c r="N68" i="9"/>
  <c r="AD68" i="9"/>
  <c r="AF68" i="9"/>
  <c r="AG68" i="9"/>
  <c r="O68" i="9"/>
  <c r="AH68" i="9"/>
  <c r="AJ68" i="9"/>
  <c r="AK68" i="9"/>
  <c r="AM68" i="9"/>
  <c r="K69" i="9"/>
  <c r="U69" i="9"/>
  <c r="V69" i="9"/>
  <c r="L69" i="9"/>
  <c r="X69" i="9"/>
  <c r="Y69" i="9"/>
  <c r="M69" i="9"/>
  <c r="AV68" i="25"/>
  <c r="AW68" i="25"/>
  <c r="Z69" i="9"/>
  <c r="AB69" i="9"/>
  <c r="AC69" i="9"/>
  <c r="N69" i="9"/>
  <c r="AD69" i="9"/>
  <c r="AF69" i="9"/>
  <c r="AG69" i="9"/>
  <c r="O69" i="9"/>
  <c r="AH69" i="9"/>
  <c r="AJ69" i="9"/>
  <c r="AK69" i="9"/>
  <c r="AM69" i="9"/>
  <c r="K70" i="9"/>
  <c r="U70" i="9"/>
  <c r="V70" i="9"/>
  <c r="L70" i="9"/>
  <c r="X70" i="9"/>
  <c r="Y70" i="9"/>
  <c r="M70" i="9"/>
  <c r="AV69" i="25"/>
  <c r="AW69" i="25"/>
  <c r="Z70" i="9"/>
  <c r="AB70" i="9"/>
  <c r="AC70" i="9"/>
  <c r="N70" i="9"/>
  <c r="AD70" i="9"/>
  <c r="AF70" i="9"/>
  <c r="AG70" i="9"/>
  <c r="O70" i="9"/>
  <c r="AH70" i="9"/>
  <c r="AJ70" i="9"/>
  <c r="AK70" i="9"/>
  <c r="AM70" i="9"/>
  <c r="K71" i="9"/>
  <c r="U71" i="9"/>
  <c r="V71" i="9"/>
  <c r="L71" i="9"/>
  <c r="X71" i="9"/>
  <c r="Y71" i="9"/>
  <c r="M71" i="9"/>
  <c r="AV70" i="25"/>
  <c r="AW70" i="25"/>
  <c r="Z71" i="9"/>
  <c r="AB71" i="9"/>
  <c r="AC71" i="9"/>
  <c r="N71" i="9"/>
  <c r="AD71" i="9"/>
  <c r="AF71" i="9"/>
  <c r="AG71" i="9"/>
  <c r="O71" i="9"/>
  <c r="AH71" i="9"/>
  <c r="AJ71" i="9"/>
  <c r="AK71" i="9"/>
  <c r="AM71" i="9"/>
  <c r="K72" i="9"/>
  <c r="U72" i="9"/>
  <c r="V72" i="9"/>
  <c r="L72" i="9"/>
  <c r="X72" i="9"/>
  <c r="Y72" i="9"/>
  <c r="M72" i="9"/>
  <c r="AV71" i="25"/>
  <c r="AW71" i="25"/>
  <c r="Z72" i="9"/>
  <c r="AB72" i="9"/>
  <c r="AC72" i="9"/>
  <c r="N72" i="9"/>
  <c r="AD72" i="9"/>
  <c r="AF72" i="9"/>
  <c r="AG72" i="9"/>
  <c r="O72" i="9"/>
  <c r="AH72" i="9"/>
  <c r="AJ72" i="9"/>
  <c r="AK72" i="9"/>
  <c r="AM72" i="9"/>
  <c r="K73" i="9"/>
  <c r="U73" i="9"/>
  <c r="V73" i="9"/>
  <c r="L73" i="9"/>
  <c r="X73" i="9"/>
  <c r="Y73" i="9"/>
  <c r="M73" i="9"/>
  <c r="AV72" i="25"/>
  <c r="AW72" i="25"/>
  <c r="Z73" i="9"/>
  <c r="AB73" i="9"/>
  <c r="AC73" i="9"/>
  <c r="N73" i="9"/>
  <c r="AD73" i="9"/>
  <c r="AF73" i="9"/>
  <c r="AG73" i="9"/>
  <c r="O73" i="9"/>
  <c r="AH73" i="9"/>
  <c r="AJ73" i="9"/>
  <c r="AK73" i="9"/>
  <c r="AM73" i="9"/>
  <c r="K74" i="9"/>
  <c r="U74" i="9"/>
  <c r="V74" i="9"/>
  <c r="L74" i="9"/>
  <c r="X74" i="9"/>
  <c r="Y74" i="9"/>
  <c r="M74" i="9"/>
  <c r="AV73" i="25"/>
  <c r="AW73" i="25"/>
  <c r="Z74" i="9"/>
  <c r="AB74" i="9"/>
  <c r="AC74" i="9"/>
  <c r="N74" i="9"/>
  <c r="AD74" i="9"/>
  <c r="AF74" i="9"/>
  <c r="AG74" i="9"/>
  <c r="O74" i="9"/>
  <c r="AH74" i="9"/>
  <c r="AJ74" i="9"/>
  <c r="AK74" i="9"/>
  <c r="AM74" i="9"/>
  <c r="K75" i="9"/>
  <c r="U75" i="9"/>
  <c r="V75" i="9"/>
  <c r="L75" i="9"/>
  <c r="X75" i="9"/>
  <c r="Y75" i="9"/>
  <c r="M75" i="9"/>
  <c r="AV74" i="25"/>
  <c r="AW74" i="25"/>
  <c r="Z75" i="9"/>
  <c r="AB75" i="9"/>
  <c r="AC75" i="9"/>
  <c r="N75" i="9"/>
  <c r="AD75" i="9"/>
  <c r="AF75" i="9"/>
  <c r="AG75" i="9"/>
  <c r="O75" i="9"/>
  <c r="AH75" i="9"/>
  <c r="AJ75" i="9"/>
  <c r="AK75" i="9"/>
  <c r="AM75" i="9"/>
  <c r="K76" i="9"/>
  <c r="U76" i="9"/>
  <c r="V76" i="9"/>
  <c r="L76" i="9"/>
  <c r="X76" i="9"/>
  <c r="Y76" i="9"/>
  <c r="M76" i="9"/>
  <c r="AV75" i="25"/>
  <c r="AW75" i="25"/>
  <c r="Z76" i="9"/>
  <c r="AB76" i="9"/>
  <c r="AC76" i="9"/>
  <c r="N76" i="9"/>
  <c r="AD76" i="9"/>
  <c r="AF76" i="9"/>
  <c r="AG76" i="9"/>
  <c r="O76" i="9"/>
  <c r="AH76" i="9"/>
  <c r="AJ76" i="9"/>
  <c r="AK76" i="9"/>
  <c r="AM76" i="9"/>
  <c r="K77" i="9"/>
  <c r="U77" i="9"/>
  <c r="V77" i="9"/>
  <c r="L77" i="9"/>
  <c r="X77" i="9"/>
  <c r="Y77" i="9"/>
  <c r="M77" i="9"/>
  <c r="AV76" i="25"/>
  <c r="AW76" i="25"/>
  <c r="Z77" i="9"/>
  <c r="AB77" i="9"/>
  <c r="AC77" i="9"/>
  <c r="N77" i="9"/>
  <c r="AD77" i="9"/>
  <c r="AF77" i="9"/>
  <c r="AG77" i="9"/>
  <c r="O77" i="9"/>
  <c r="AH77" i="9"/>
  <c r="AJ77" i="9"/>
  <c r="AK77" i="9"/>
  <c r="AM77" i="9"/>
  <c r="K78" i="9"/>
  <c r="U78" i="9"/>
  <c r="V78" i="9"/>
  <c r="L78" i="9"/>
  <c r="X78" i="9"/>
  <c r="Y78" i="9"/>
  <c r="M78" i="9"/>
  <c r="AV77" i="25"/>
  <c r="AW77" i="25"/>
  <c r="Z78" i="9"/>
  <c r="AB78" i="9"/>
  <c r="AC78" i="9"/>
  <c r="N78" i="9"/>
  <c r="AD78" i="9"/>
  <c r="AF78" i="9"/>
  <c r="AG78" i="9"/>
  <c r="O78" i="9"/>
  <c r="AH78" i="9"/>
  <c r="AJ78" i="9"/>
  <c r="AK78" i="9"/>
  <c r="AM78" i="9"/>
  <c r="K79" i="9"/>
  <c r="U79" i="9"/>
  <c r="V79" i="9"/>
  <c r="L79" i="9"/>
  <c r="X79" i="9"/>
  <c r="Y79" i="9"/>
  <c r="M79" i="9"/>
  <c r="AV78" i="25"/>
  <c r="AW78" i="25"/>
  <c r="Z79" i="9"/>
  <c r="AB79" i="9"/>
  <c r="AC79" i="9"/>
  <c r="N79" i="9"/>
  <c r="AD79" i="9"/>
  <c r="AF79" i="9"/>
  <c r="AG79" i="9"/>
  <c r="O79" i="9"/>
  <c r="AH79" i="9"/>
  <c r="AJ79" i="9"/>
  <c r="AK79" i="9"/>
  <c r="AM79" i="9"/>
  <c r="K80" i="9"/>
  <c r="U80" i="9"/>
  <c r="V80" i="9"/>
  <c r="L80" i="9"/>
  <c r="X80" i="9"/>
  <c r="Y80" i="9"/>
  <c r="M80" i="9"/>
  <c r="AV79" i="25"/>
  <c r="AW79" i="25"/>
  <c r="Z80" i="9"/>
  <c r="AB80" i="9"/>
  <c r="AC80" i="9"/>
  <c r="N80" i="9"/>
  <c r="AD80" i="9"/>
  <c r="AF80" i="9"/>
  <c r="AG80" i="9"/>
  <c r="O80" i="9"/>
  <c r="AH80" i="9"/>
  <c r="AJ80" i="9"/>
  <c r="AK80" i="9"/>
  <c r="AM80" i="9"/>
  <c r="K81" i="9"/>
  <c r="U81" i="9"/>
  <c r="V81" i="9"/>
  <c r="L81" i="9"/>
  <c r="X81" i="9"/>
  <c r="Y81" i="9"/>
  <c r="M81" i="9"/>
  <c r="AV80" i="25"/>
  <c r="AW80" i="25"/>
  <c r="Z81" i="9"/>
  <c r="AB81" i="9"/>
  <c r="AC81" i="9"/>
  <c r="N81" i="9"/>
  <c r="AD81" i="9"/>
  <c r="AF81" i="9"/>
  <c r="AG81" i="9"/>
  <c r="O81" i="9"/>
  <c r="AH81" i="9"/>
  <c r="AJ81" i="9"/>
  <c r="AK81" i="9"/>
  <c r="AM81" i="9"/>
  <c r="K82" i="9"/>
  <c r="U82" i="9"/>
  <c r="V82" i="9"/>
  <c r="L82" i="9"/>
  <c r="X82" i="9"/>
  <c r="Y82" i="9"/>
  <c r="M82" i="9"/>
  <c r="AV81" i="25"/>
  <c r="AW81" i="25"/>
  <c r="Z82" i="9"/>
  <c r="AB82" i="9"/>
  <c r="AC82" i="9"/>
  <c r="N82" i="9"/>
  <c r="AD82" i="9"/>
  <c r="AF82" i="9"/>
  <c r="AG82" i="9"/>
  <c r="O82" i="9"/>
  <c r="AH82" i="9"/>
  <c r="AJ82" i="9"/>
  <c r="AK82" i="9"/>
  <c r="AM82" i="9"/>
  <c r="K83" i="9"/>
  <c r="U83" i="9"/>
  <c r="V83" i="9"/>
  <c r="L83" i="9"/>
  <c r="X83" i="9"/>
  <c r="Y83" i="9"/>
  <c r="M83" i="9"/>
  <c r="AV82" i="25"/>
  <c r="AW82" i="25"/>
  <c r="Z83" i="9"/>
  <c r="AB83" i="9"/>
  <c r="AC83" i="9"/>
  <c r="N83" i="9"/>
  <c r="AD83" i="9"/>
  <c r="AF83" i="9"/>
  <c r="AG83" i="9"/>
  <c r="O83" i="9"/>
  <c r="AH83" i="9"/>
  <c r="AJ83" i="9"/>
  <c r="AK83" i="9"/>
  <c r="AM83" i="9"/>
  <c r="K84" i="9"/>
  <c r="U84" i="9"/>
  <c r="V84" i="9"/>
  <c r="L84" i="9"/>
  <c r="X84" i="9"/>
  <c r="Y84" i="9"/>
  <c r="M84" i="9"/>
  <c r="AV83" i="25"/>
  <c r="AW83" i="25"/>
  <c r="Z84" i="9"/>
  <c r="AB84" i="9"/>
  <c r="AC84" i="9"/>
  <c r="N84" i="9"/>
  <c r="AD84" i="9"/>
  <c r="AF84" i="9"/>
  <c r="AG84" i="9"/>
  <c r="O84" i="9"/>
  <c r="AH84" i="9"/>
  <c r="AJ84" i="9"/>
  <c r="AK84" i="9"/>
  <c r="AM84" i="9"/>
  <c r="K85" i="9"/>
  <c r="U85" i="9"/>
  <c r="V85" i="9"/>
  <c r="L85" i="9"/>
  <c r="X85" i="9"/>
  <c r="Y85" i="9"/>
  <c r="M85" i="9"/>
  <c r="AV84" i="25"/>
  <c r="AW84" i="25"/>
  <c r="Z85" i="9"/>
  <c r="AB85" i="9"/>
  <c r="AC85" i="9"/>
  <c r="N85" i="9"/>
  <c r="AD85" i="9"/>
  <c r="AF85" i="9"/>
  <c r="AG85" i="9"/>
  <c r="O85" i="9"/>
  <c r="AH85" i="9"/>
  <c r="AJ85" i="9"/>
  <c r="AK85" i="9"/>
  <c r="AM85" i="9"/>
  <c r="K86" i="9"/>
  <c r="U86" i="9"/>
  <c r="V86" i="9"/>
  <c r="L86" i="9"/>
  <c r="X86" i="9"/>
  <c r="Y86" i="9"/>
  <c r="M86" i="9"/>
  <c r="AV85" i="25"/>
  <c r="AW85" i="25"/>
  <c r="Z86" i="9"/>
  <c r="AB86" i="9"/>
  <c r="AC86" i="9"/>
  <c r="N86" i="9"/>
  <c r="AD86" i="9"/>
  <c r="AF86" i="9"/>
  <c r="AG86" i="9"/>
  <c r="O86" i="9"/>
  <c r="AH86" i="9"/>
  <c r="AJ86" i="9"/>
  <c r="AK86" i="9"/>
  <c r="AM86" i="9"/>
  <c r="K87" i="9"/>
  <c r="U87" i="9"/>
  <c r="V87" i="9"/>
  <c r="L87" i="9"/>
  <c r="X87" i="9"/>
  <c r="Y87" i="9"/>
  <c r="M87" i="9"/>
  <c r="AV86" i="25"/>
  <c r="AW86" i="25"/>
  <c r="Z87" i="9"/>
  <c r="AB87" i="9"/>
  <c r="AC87" i="9"/>
  <c r="N87" i="9"/>
  <c r="AD87" i="9"/>
  <c r="AF87" i="9"/>
  <c r="AG87" i="9"/>
  <c r="O87" i="9"/>
  <c r="AH87" i="9"/>
  <c r="AJ87" i="9"/>
  <c r="AK87" i="9"/>
  <c r="AM87" i="9"/>
  <c r="K88" i="9"/>
  <c r="U88" i="9"/>
  <c r="V88" i="9"/>
  <c r="L88" i="9"/>
  <c r="X88" i="9"/>
  <c r="Y88" i="9"/>
  <c r="M88" i="9"/>
  <c r="AV87" i="25"/>
  <c r="AW87" i="25"/>
  <c r="Z88" i="9"/>
  <c r="AB88" i="9"/>
  <c r="AC88" i="9"/>
  <c r="N88" i="9"/>
  <c r="AD88" i="9"/>
  <c r="AF88" i="9"/>
  <c r="AG88" i="9"/>
  <c r="O88" i="9"/>
  <c r="AH88" i="9"/>
  <c r="AJ88" i="9"/>
  <c r="AK88" i="9"/>
  <c r="AM88" i="9"/>
  <c r="K89" i="9"/>
  <c r="U89" i="9"/>
  <c r="V89" i="9"/>
  <c r="L89" i="9"/>
  <c r="X89" i="9"/>
  <c r="Y89" i="9"/>
  <c r="M89" i="9"/>
  <c r="AV88" i="25"/>
  <c r="AW88" i="25"/>
  <c r="Z89" i="9"/>
  <c r="AB89" i="9"/>
  <c r="AC89" i="9"/>
  <c r="N89" i="9"/>
  <c r="AD89" i="9"/>
  <c r="AF89" i="9"/>
  <c r="AG89" i="9"/>
  <c r="O89" i="9"/>
  <c r="AH89" i="9"/>
  <c r="AJ89" i="9"/>
  <c r="AK89" i="9"/>
  <c r="AM89" i="9"/>
  <c r="K90" i="9"/>
  <c r="U90" i="9"/>
  <c r="V90" i="9"/>
  <c r="L90" i="9"/>
  <c r="X90" i="9"/>
  <c r="Y90" i="9"/>
  <c r="M90" i="9"/>
  <c r="AV89" i="25"/>
  <c r="AW89" i="25"/>
  <c r="Z90" i="9"/>
  <c r="AB90" i="9"/>
  <c r="AC90" i="9"/>
  <c r="N90" i="9"/>
  <c r="AD90" i="9"/>
  <c r="AF90" i="9"/>
  <c r="AG90" i="9"/>
  <c r="O90" i="9"/>
  <c r="AH90" i="9"/>
  <c r="AJ90" i="9"/>
  <c r="AK90" i="9"/>
  <c r="AM90" i="9"/>
  <c r="K91" i="9"/>
  <c r="U91" i="9"/>
  <c r="V91" i="9"/>
  <c r="L91" i="9"/>
  <c r="X91" i="9"/>
  <c r="Y91" i="9"/>
  <c r="M91" i="9"/>
  <c r="AV90" i="25"/>
  <c r="AW90" i="25"/>
  <c r="Z91" i="9"/>
  <c r="AB91" i="9"/>
  <c r="AC91" i="9"/>
  <c r="N91" i="9"/>
  <c r="AD91" i="9"/>
  <c r="AF91" i="9"/>
  <c r="AG91" i="9"/>
  <c r="O91" i="9"/>
  <c r="AH91" i="9"/>
  <c r="AJ91" i="9"/>
  <c r="AK91" i="9"/>
  <c r="AM91" i="9"/>
  <c r="K92" i="9"/>
  <c r="U92" i="9"/>
  <c r="V92" i="9"/>
  <c r="L92" i="9"/>
  <c r="X92" i="9"/>
  <c r="Y92" i="9"/>
  <c r="M92" i="9"/>
  <c r="AV91" i="25"/>
  <c r="AW91" i="25"/>
  <c r="Z92" i="9"/>
  <c r="AB92" i="9"/>
  <c r="AC92" i="9"/>
  <c r="N92" i="9"/>
  <c r="AD92" i="9"/>
  <c r="AF92" i="9"/>
  <c r="AG92" i="9"/>
  <c r="O92" i="9"/>
  <c r="AH92" i="9"/>
  <c r="AJ92" i="9"/>
  <c r="AK92" i="9"/>
  <c r="AM92" i="9"/>
  <c r="K93" i="9"/>
  <c r="U93" i="9"/>
  <c r="V93" i="9"/>
  <c r="L93" i="9"/>
  <c r="X93" i="9"/>
  <c r="Y93" i="9"/>
  <c r="M93" i="9"/>
  <c r="AV92" i="25"/>
  <c r="AW92" i="25"/>
  <c r="Z93" i="9"/>
  <c r="AB93" i="9"/>
  <c r="AC93" i="9"/>
  <c r="N93" i="9"/>
  <c r="AD93" i="9"/>
  <c r="AF93" i="9"/>
  <c r="AG93" i="9"/>
  <c r="O93" i="9"/>
  <c r="AH93" i="9"/>
  <c r="AJ93" i="9"/>
  <c r="AK93" i="9"/>
  <c r="AM93" i="9"/>
  <c r="K94" i="9"/>
  <c r="U94" i="9"/>
  <c r="V94" i="9"/>
  <c r="L94" i="9"/>
  <c r="X94" i="9"/>
  <c r="Y94" i="9"/>
  <c r="M94" i="9"/>
  <c r="AV93" i="25"/>
  <c r="AW93" i="25"/>
  <c r="Z94" i="9"/>
  <c r="AB94" i="9"/>
  <c r="AC94" i="9"/>
  <c r="N94" i="9"/>
  <c r="AD94" i="9"/>
  <c r="AF94" i="9"/>
  <c r="AG94" i="9"/>
  <c r="O94" i="9"/>
  <c r="AH94" i="9"/>
  <c r="AJ94" i="9"/>
  <c r="AK94" i="9"/>
  <c r="AM94" i="9"/>
  <c r="K95" i="9"/>
  <c r="U95" i="9"/>
  <c r="V95" i="9"/>
  <c r="L95" i="9"/>
  <c r="X95" i="9"/>
  <c r="Y95" i="9"/>
  <c r="M95" i="9"/>
  <c r="AV94" i="25"/>
  <c r="AW94" i="25"/>
  <c r="Z95" i="9"/>
  <c r="AB95" i="9"/>
  <c r="AC95" i="9"/>
  <c r="N95" i="9"/>
  <c r="AD95" i="9"/>
  <c r="AF95" i="9"/>
  <c r="AG95" i="9"/>
  <c r="O95" i="9"/>
  <c r="AH95" i="9"/>
  <c r="AJ95" i="9"/>
  <c r="AK95" i="9"/>
  <c r="AM95" i="9"/>
  <c r="K96" i="9"/>
  <c r="U96" i="9"/>
  <c r="V96" i="9"/>
  <c r="L96" i="9"/>
  <c r="X96" i="9"/>
  <c r="Y96" i="9"/>
  <c r="M96" i="9"/>
  <c r="AV95" i="25"/>
  <c r="AW95" i="25"/>
  <c r="Z96" i="9"/>
  <c r="AB96" i="9"/>
  <c r="AC96" i="9"/>
  <c r="N96" i="9"/>
  <c r="AD96" i="9"/>
  <c r="AF96" i="9"/>
  <c r="AG96" i="9"/>
  <c r="O96" i="9"/>
  <c r="AH96" i="9"/>
  <c r="AJ96" i="9"/>
  <c r="AK96" i="9"/>
  <c r="AM96" i="9"/>
  <c r="K97" i="9"/>
  <c r="U97" i="9"/>
  <c r="V97" i="9"/>
  <c r="L97" i="9"/>
  <c r="X97" i="9"/>
  <c r="Y97" i="9"/>
  <c r="M97" i="9"/>
  <c r="AV96" i="25"/>
  <c r="AW96" i="25"/>
  <c r="Z97" i="9"/>
  <c r="AB97" i="9"/>
  <c r="AC97" i="9"/>
  <c r="N97" i="9"/>
  <c r="AD97" i="9"/>
  <c r="AF97" i="9"/>
  <c r="AG97" i="9"/>
  <c r="O97" i="9"/>
  <c r="AH97" i="9"/>
  <c r="AJ97" i="9"/>
  <c r="AK97" i="9"/>
  <c r="AM97" i="9"/>
  <c r="K98" i="9"/>
  <c r="U98" i="9"/>
  <c r="V98" i="9"/>
  <c r="L98" i="9"/>
  <c r="X98" i="9"/>
  <c r="Y98" i="9"/>
  <c r="M98" i="9"/>
  <c r="AV97" i="25"/>
  <c r="AW97" i="25"/>
  <c r="Z98" i="9"/>
  <c r="AB98" i="9"/>
  <c r="AC98" i="9"/>
  <c r="N98" i="9"/>
  <c r="AD98" i="9"/>
  <c r="AF98" i="9"/>
  <c r="AG98" i="9"/>
  <c r="O98" i="9"/>
  <c r="AH98" i="9"/>
  <c r="AJ98" i="9"/>
  <c r="AK98" i="9"/>
  <c r="AM98" i="9"/>
  <c r="K99" i="9"/>
  <c r="U99" i="9"/>
  <c r="V99" i="9"/>
  <c r="L99" i="9"/>
  <c r="X99" i="9"/>
  <c r="Y99" i="9"/>
  <c r="M99" i="9"/>
  <c r="AV98" i="25"/>
  <c r="AW98" i="25"/>
  <c r="Z99" i="9"/>
  <c r="AB99" i="9"/>
  <c r="AC99" i="9"/>
  <c r="N99" i="9"/>
  <c r="AD99" i="9"/>
  <c r="AF99" i="9"/>
  <c r="AG99" i="9"/>
  <c r="O99" i="9"/>
  <c r="AH99" i="9"/>
  <c r="AJ99" i="9"/>
  <c r="AK99" i="9"/>
  <c r="AM99" i="9"/>
  <c r="K100" i="9"/>
  <c r="U100" i="9"/>
  <c r="V100" i="9"/>
  <c r="L100" i="9"/>
  <c r="X100" i="9"/>
  <c r="Y100" i="9"/>
  <c r="M100" i="9"/>
  <c r="AV99" i="25"/>
  <c r="AW99" i="25"/>
  <c r="Z100" i="9"/>
  <c r="AB100" i="9"/>
  <c r="AC100" i="9"/>
  <c r="N100" i="9"/>
  <c r="AD100" i="9"/>
  <c r="AF100" i="9"/>
  <c r="AG100" i="9"/>
  <c r="O100" i="9"/>
  <c r="AH100" i="9"/>
  <c r="AJ100" i="9"/>
  <c r="AK100" i="9"/>
  <c r="AM100" i="9"/>
  <c r="K101" i="9"/>
  <c r="U101" i="9"/>
  <c r="V101" i="9"/>
  <c r="L101" i="9"/>
  <c r="X101" i="9"/>
  <c r="Y101" i="9"/>
  <c r="M101" i="9"/>
  <c r="AV100" i="25"/>
  <c r="AW100" i="25"/>
  <c r="Z101" i="9"/>
  <c r="AB101" i="9"/>
  <c r="AC101" i="9"/>
  <c r="N101" i="9"/>
  <c r="AD101" i="9"/>
  <c r="AF101" i="9"/>
  <c r="AG101" i="9"/>
  <c r="O101" i="9"/>
  <c r="AH101" i="9"/>
  <c r="AJ101" i="9"/>
  <c r="AK101" i="9"/>
  <c r="AM101" i="9"/>
  <c r="K102" i="9"/>
  <c r="U102" i="9"/>
  <c r="V102" i="9"/>
  <c r="L102" i="9"/>
  <c r="X102" i="9"/>
  <c r="Y102" i="9"/>
  <c r="M102" i="9"/>
  <c r="AV101" i="25"/>
  <c r="AW101" i="25"/>
  <c r="Z102" i="9"/>
  <c r="AB102" i="9"/>
  <c r="AC102" i="9"/>
  <c r="N102" i="9"/>
  <c r="AD102" i="9"/>
  <c r="AF102" i="9"/>
  <c r="AG102" i="9"/>
  <c r="O102" i="9"/>
  <c r="AH102" i="9"/>
  <c r="AJ102" i="9"/>
  <c r="AK102" i="9"/>
  <c r="AM102" i="9"/>
  <c r="K103" i="9"/>
  <c r="U103" i="9"/>
  <c r="V103" i="9"/>
  <c r="L103" i="9"/>
  <c r="X103" i="9"/>
  <c r="Y103" i="9"/>
  <c r="M103" i="9"/>
  <c r="AV102" i="25"/>
  <c r="AW102" i="25"/>
  <c r="Z103" i="9"/>
  <c r="AB103" i="9"/>
  <c r="AC103" i="9"/>
  <c r="N103" i="9"/>
  <c r="AD103" i="9"/>
  <c r="AF103" i="9"/>
  <c r="AG103" i="9"/>
  <c r="O103" i="9"/>
  <c r="AH103" i="9"/>
  <c r="AJ103" i="9"/>
  <c r="AK103" i="9"/>
  <c r="AM103" i="9"/>
  <c r="K104" i="9"/>
  <c r="U104" i="9"/>
  <c r="V104" i="9"/>
  <c r="L104" i="9"/>
  <c r="X104" i="9"/>
  <c r="Y104" i="9"/>
  <c r="M104" i="9"/>
  <c r="AV103" i="25"/>
  <c r="AW103" i="25"/>
  <c r="Z104" i="9"/>
  <c r="AB104" i="9"/>
  <c r="AC104" i="9"/>
  <c r="N104" i="9"/>
  <c r="AD104" i="9"/>
  <c r="AF104" i="9"/>
  <c r="AG104" i="9"/>
  <c r="O104" i="9"/>
  <c r="AH104" i="9"/>
  <c r="AJ104" i="9"/>
  <c r="AK104" i="9"/>
  <c r="AM104" i="9"/>
  <c r="K105" i="9"/>
  <c r="U105" i="9"/>
  <c r="V105" i="9"/>
  <c r="L105" i="9"/>
  <c r="X105" i="9"/>
  <c r="Y105" i="9"/>
  <c r="M105" i="9"/>
  <c r="AV104" i="25"/>
  <c r="AW104" i="25"/>
  <c r="Z105" i="9"/>
  <c r="AB105" i="9"/>
  <c r="AC105" i="9"/>
  <c r="N105" i="9"/>
  <c r="AD105" i="9"/>
  <c r="AF105" i="9"/>
  <c r="AG105" i="9"/>
  <c r="O105" i="9"/>
  <c r="AH105" i="9"/>
  <c r="AJ105" i="9"/>
  <c r="AK105" i="9"/>
  <c r="AM105" i="9"/>
  <c r="K106" i="9"/>
  <c r="U106" i="9"/>
  <c r="V106" i="9"/>
  <c r="L106" i="9"/>
  <c r="X106" i="9"/>
  <c r="Y106" i="9"/>
  <c r="M106" i="9"/>
  <c r="AV105" i="25"/>
  <c r="AW105" i="25"/>
  <c r="Z106" i="9"/>
  <c r="AB106" i="9"/>
  <c r="AC106" i="9"/>
  <c r="N106" i="9"/>
  <c r="AD106" i="9"/>
  <c r="AF106" i="9"/>
  <c r="AG106" i="9"/>
  <c r="O106" i="9"/>
  <c r="AH106" i="9"/>
  <c r="AJ106" i="9"/>
  <c r="AK106" i="9"/>
  <c r="AM106" i="9"/>
  <c r="K107" i="9"/>
  <c r="U107" i="9"/>
  <c r="V107" i="9"/>
  <c r="L107" i="9"/>
  <c r="X107" i="9"/>
  <c r="Y107" i="9"/>
  <c r="M107" i="9"/>
  <c r="AV106" i="25"/>
  <c r="AW106" i="25"/>
  <c r="Z107" i="9"/>
  <c r="AB107" i="9"/>
  <c r="AC107" i="9"/>
  <c r="N107" i="9"/>
  <c r="AD107" i="9"/>
  <c r="AF107" i="9"/>
  <c r="AG107" i="9"/>
  <c r="O107" i="9"/>
  <c r="AH107" i="9"/>
  <c r="AJ107" i="9"/>
  <c r="AK107" i="9"/>
  <c r="AM107" i="9"/>
  <c r="K108" i="9"/>
  <c r="U108" i="9"/>
  <c r="V108" i="9"/>
  <c r="L108" i="9"/>
  <c r="X108" i="9"/>
  <c r="Y108" i="9"/>
  <c r="M108" i="9"/>
  <c r="AV107" i="25"/>
  <c r="AW107" i="25"/>
  <c r="Z108" i="9"/>
  <c r="AB108" i="9"/>
  <c r="AC108" i="9"/>
  <c r="N108" i="9"/>
  <c r="AD108" i="9"/>
  <c r="AF108" i="9"/>
  <c r="AG108" i="9"/>
  <c r="O108" i="9"/>
  <c r="AH108" i="9"/>
  <c r="AJ108" i="9"/>
  <c r="AK108" i="9"/>
  <c r="AM108" i="9"/>
  <c r="AH9" i="9"/>
  <c r="AD9" i="9"/>
  <c r="AW8" i="25"/>
  <c r="Z9" i="9"/>
  <c r="M7" i="9"/>
  <c r="N7" i="9"/>
  <c r="O7" i="9"/>
  <c r="Z7" i="9"/>
  <c r="U9" i="9"/>
  <c r="AJ9" i="9"/>
  <c r="AF9" i="9"/>
  <c r="AB9" i="9"/>
  <c r="X9" i="9"/>
  <c r="DH26" i="25"/>
  <c r="DH57" i="25"/>
  <c r="DH61" i="25"/>
  <c r="DH62" i="25"/>
  <c r="DH63" i="25"/>
  <c r="DH64" i="25"/>
  <c r="DH65" i="25"/>
  <c r="DH66" i="25"/>
  <c r="DH67" i="25"/>
  <c r="DH68" i="25"/>
  <c r="DH69" i="25"/>
  <c r="DH70" i="25"/>
  <c r="DH71" i="25"/>
  <c r="DH72" i="25"/>
  <c r="DH73" i="25"/>
  <c r="DH74" i="25"/>
  <c r="DH75" i="25"/>
  <c r="DH76" i="25"/>
  <c r="DH77" i="25"/>
  <c r="DH78" i="25"/>
  <c r="DH79" i="25"/>
  <c r="DH80" i="25"/>
  <c r="DH81" i="25"/>
  <c r="DH82" i="25"/>
  <c r="DH83" i="25"/>
  <c r="DH84" i="25"/>
  <c r="DH85" i="25"/>
  <c r="DH86" i="25"/>
  <c r="DH87" i="25"/>
  <c r="DH88" i="25"/>
  <c r="DH89" i="25"/>
  <c r="DH90" i="25"/>
  <c r="DH91" i="25"/>
  <c r="DH92" i="25"/>
  <c r="DH93" i="25"/>
  <c r="DH94" i="25"/>
  <c r="DH95" i="25"/>
  <c r="DH96" i="25"/>
  <c r="DH97" i="25"/>
  <c r="DH98" i="25"/>
  <c r="DH99" i="25"/>
  <c r="DH100" i="25"/>
  <c r="DH101" i="25"/>
  <c r="DH102" i="25"/>
  <c r="DH103" i="25"/>
  <c r="DH104" i="25"/>
  <c r="DH105" i="25"/>
  <c r="DH106" i="25"/>
  <c r="DH107" i="25"/>
  <c r="DH108" i="25"/>
  <c r="CF10" i="25"/>
  <c r="CF25" i="25"/>
  <c r="CF57" i="25"/>
  <c r="CF60" i="25"/>
  <c r="CF61" i="25"/>
  <c r="CF62" i="25"/>
  <c r="CF63" i="25"/>
  <c r="CF64" i="25"/>
  <c r="CF65" i="25"/>
  <c r="CF66" i="25"/>
  <c r="CF67" i="25"/>
  <c r="CF68" i="25"/>
  <c r="CF69" i="25"/>
  <c r="CF70" i="25"/>
  <c r="CF71" i="25"/>
  <c r="CF72" i="25"/>
  <c r="CF73" i="25"/>
  <c r="CF74" i="25"/>
  <c r="CF75" i="25"/>
  <c r="CF76" i="25"/>
  <c r="CF77" i="25"/>
  <c r="CF78" i="25"/>
  <c r="CF79" i="25"/>
  <c r="CF80" i="25"/>
  <c r="CF81" i="25"/>
  <c r="CF82" i="25"/>
  <c r="CF83" i="25"/>
  <c r="CF84" i="25"/>
  <c r="CF85" i="25"/>
  <c r="CF86" i="25"/>
  <c r="CF87" i="25"/>
  <c r="CF88" i="25"/>
  <c r="CF89" i="25"/>
  <c r="CF90" i="25"/>
  <c r="CF91" i="25"/>
  <c r="CF92" i="25"/>
  <c r="CF93" i="25"/>
  <c r="CF94" i="25"/>
  <c r="CF95" i="25"/>
  <c r="CF96" i="25"/>
  <c r="CF97" i="25"/>
  <c r="CF98" i="25"/>
  <c r="CF99" i="25"/>
  <c r="CF100" i="25"/>
  <c r="CF101" i="25"/>
  <c r="CF102" i="25"/>
  <c r="CF103" i="25"/>
  <c r="CF104" i="25"/>
  <c r="CF105" i="25"/>
  <c r="CF106" i="25"/>
  <c r="CF107" i="25"/>
  <c r="CF108" i="25"/>
  <c r="BD62" i="25"/>
  <c r="BD63" i="25"/>
  <c r="BD64" i="25"/>
  <c r="BD65" i="25"/>
  <c r="BD66" i="25"/>
  <c r="BD67" i="25"/>
  <c r="BD68" i="25"/>
  <c r="BD69" i="25"/>
  <c r="BD70" i="25"/>
  <c r="BD71" i="25"/>
  <c r="BD72" i="25"/>
  <c r="BD73" i="25"/>
  <c r="BD74" i="25"/>
  <c r="BD75" i="25"/>
  <c r="BD76" i="25"/>
  <c r="BD77" i="25"/>
  <c r="BD78" i="25"/>
  <c r="BD79" i="25"/>
  <c r="BD80" i="25"/>
  <c r="BD81" i="25"/>
  <c r="BD82" i="25"/>
  <c r="BD83" i="25"/>
  <c r="BD84" i="25"/>
  <c r="BD85" i="25"/>
  <c r="BD86" i="25"/>
  <c r="BD87" i="25"/>
  <c r="BD88" i="25"/>
  <c r="BD89" i="25"/>
  <c r="BD90" i="25"/>
  <c r="BD91" i="25"/>
  <c r="BD92" i="25"/>
  <c r="BD93" i="25"/>
  <c r="BD94" i="25"/>
  <c r="BD95" i="25"/>
  <c r="BD96" i="25"/>
  <c r="BD97" i="25"/>
  <c r="BD98" i="25"/>
  <c r="BD99" i="25"/>
  <c r="BD100" i="25"/>
  <c r="BD101" i="25"/>
  <c r="BD102" i="25"/>
  <c r="BD103" i="25"/>
  <c r="BD104" i="25"/>
  <c r="BD105" i="25"/>
  <c r="BD106" i="25"/>
  <c r="BD107" i="25"/>
  <c r="BD108" i="25"/>
  <c r="G118" i="9"/>
  <c r="CE40" i="3"/>
  <c r="CW40" i="3"/>
  <c r="CU108" i="3"/>
  <c r="FG108" i="25"/>
  <c r="CV108" i="3"/>
  <c r="FH108" i="25"/>
  <c r="FI108" i="25"/>
  <c r="CU107" i="3"/>
  <c r="FG107" i="25"/>
  <c r="CV107" i="3"/>
  <c r="FH107" i="25"/>
  <c r="FI107" i="25"/>
  <c r="CU106" i="3"/>
  <c r="FG106" i="25"/>
  <c r="CV106" i="3"/>
  <c r="FH106" i="25"/>
  <c r="FI106" i="25"/>
  <c r="CU105" i="3"/>
  <c r="FG105" i="25"/>
  <c r="CV105" i="3"/>
  <c r="FH105" i="25"/>
  <c r="FI105" i="25"/>
  <c r="CU104" i="3"/>
  <c r="FG104" i="25"/>
  <c r="CV104" i="3"/>
  <c r="FH104" i="25"/>
  <c r="FI104" i="25"/>
  <c r="CU103" i="3"/>
  <c r="FG103" i="25"/>
  <c r="CV103" i="3"/>
  <c r="FH103" i="25"/>
  <c r="FI103" i="25"/>
  <c r="CU102" i="3"/>
  <c r="FG102" i="25"/>
  <c r="CV102" i="3"/>
  <c r="FH102" i="25"/>
  <c r="FI102" i="25"/>
  <c r="CU101" i="3"/>
  <c r="FG101" i="25"/>
  <c r="CV101" i="3"/>
  <c r="FH101" i="25"/>
  <c r="FI101" i="25"/>
  <c r="CU100" i="3"/>
  <c r="FG100" i="25"/>
  <c r="CV100" i="3"/>
  <c r="FH100" i="25"/>
  <c r="FI100" i="25"/>
  <c r="CU99" i="3"/>
  <c r="FG99" i="25"/>
  <c r="CV99" i="3"/>
  <c r="FH99" i="25"/>
  <c r="FI99" i="25"/>
  <c r="CU98" i="3"/>
  <c r="FG98" i="25"/>
  <c r="CV98" i="3"/>
  <c r="FH98" i="25"/>
  <c r="FI98" i="25"/>
  <c r="CU97" i="3"/>
  <c r="FG97" i="25"/>
  <c r="CV97" i="3"/>
  <c r="FH97" i="25"/>
  <c r="FI97" i="25"/>
  <c r="CU96" i="3"/>
  <c r="FG96" i="25"/>
  <c r="CV96" i="3"/>
  <c r="FH96" i="25"/>
  <c r="FI96" i="25"/>
  <c r="CU95" i="3"/>
  <c r="FG95" i="25"/>
  <c r="CV95" i="3"/>
  <c r="FH95" i="25"/>
  <c r="FI95" i="25"/>
  <c r="CU94" i="3"/>
  <c r="FG94" i="25"/>
  <c r="CV94" i="3"/>
  <c r="FH94" i="25"/>
  <c r="FI94" i="25"/>
  <c r="CU93" i="3"/>
  <c r="FG93" i="25"/>
  <c r="CV93" i="3"/>
  <c r="FH93" i="25"/>
  <c r="FI93" i="25"/>
  <c r="CU92" i="3"/>
  <c r="FG92" i="25"/>
  <c r="CV92" i="3"/>
  <c r="FH92" i="25"/>
  <c r="FI92" i="25"/>
  <c r="CU91" i="3"/>
  <c r="FG91" i="25"/>
  <c r="CV91" i="3"/>
  <c r="FH91" i="25"/>
  <c r="FI91" i="25"/>
  <c r="CU90" i="3"/>
  <c r="FG90" i="25"/>
  <c r="CV90" i="3"/>
  <c r="FH90" i="25"/>
  <c r="FI90" i="25"/>
  <c r="CU89" i="3"/>
  <c r="FG89" i="25"/>
  <c r="CV89" i="3"/>
  <c r="FH89" i="25"/>
  <c r="FI89" i="25"/>
  <c r="CU88" i="3"/>
  <c r="FG88" i="25"/>
  <c r="CV88" i="3"/>
  <c r="FH88" i="25"/>
  <c r="FI88" i="25"/>
  <c r="CU87" i="3"/>
  <c r="FG87" i="25"/>
  <c r="CV87" i="3"/>
  <c r="FH87" i="25"/>
  <c r="FI87" i="25"/>
  <c r="CU86" i="3"/>
  <c r="FG86" i="25"/>
  <c r="CV86" i="3"/>
  <c r="FH86" i="25"/>
  <c r="FI86" i="25"/>
  <c r="CU85" i="3"/>
  <c r="FG85" i="25"/>
  <c r="CV85" i="3"/>
  <c r="FH85" i="25"/>
  <c r="FI85" i="25"/>
  <c r="CU84" i="3"/>
  <c r="FG84" i="25"/>
  <c r="CV84" i="3"/>
  <c r="FH84" i="25"/>
  <c r="FI84" i="25"/>
  <c r="CT83" i="3"/>
  <c r="FG83" i="25"/>
  <c r="CU83" i="3"/>
  <c r="FH83" i="25"/>
  <c r="FI83" i="25"/>
  <c r="CT82" i="3"/>
  <c r="FG82" i="25"/>
  <c r="CU82" i="3"/>
  <c r="FH82" i="25"/>
  <c r="FI82" i="25"/>
  <c r="CT81" i="3"/>
  <c r="FG81" i="25"/>
  <c r="CU81" i="3"/>
  <c r="FH81" i="25"/>
  <c r="FI81" i="25"/>
  <c r="CT80" i="3"/>
  <c r="FG80" i="25"/>
  <c r="CU80" i="3"/>
  <c r="FH80" i="25"/>
  <c r="FI80" i="25"/>
  <c r="CT79" i="3"/>
  <c r="FG79" i="25"/>
  <c r="CU79" i="3"/>
  <c r="FH79" i="25"/>
  <c r="FI79" i="25"/>
  <c r="CT78" i="3"/>
  <c r="FG78" i="25"/>
  <c r="CU78" i="3"/>
  <c r="FH78" i="25"/>
  <c r="FI78" i="25"/>
  <c r="CT77" i="3"/>
  <c r="FG77" i="25"/>
  <c r="CU77" i="3"/>
  <c r="FH77" i="25"/>
  <c r="FI77" i="25"/>
  <c r="CT76" i="3"/>
  <c r="FG76" i="25"/>
  <c r="CU76" i="3"/>
  <c r="FH76" i="25"/>
  <c r="FI76" i="25"/>
  <c r="CT75" i="3"/>
  <c r="FG75" i="25"/>
  <c r="CU75" i="3"/>
  <c r="FH75" i="25"/>
  <c r="FI75" i="25"/>
  <c r="CT74" i="3"/>
  <c r="FG74" i="25"/>
  <c r="CU74" i="3"/>
  <c r="FH74" i="25"/>
  <c r="FI74" i="25"/>
  <c r="CT73" i="3"/>
  <c r="FG73" i="25"/>
  <c r="CU73" i="3"/>
  <c r="FH73" i="25"/>
  <c r="FI73" i="25"/>
  <c r="CT72" i="3"/>
  <c r="FG72" i="25"/>
  <c r="CU72" i="3"/>
  <c r="FH72" i="25"/>
  <c r="FI72" i="25"/>
  <c r="CT71" i="3"/>
  <c r="FG71" i="25"/>
  <c r="CU71" i="3"/>
  <c r="FH71" i="25"/>
  <c r="FI71" i="25"/>
  <c r="CT70" i="3"/>
  <c r="FG70" i="25"/>
  <c r="CU70" i="3"/>
  <c r="FH70" i="25"/>
  <c r="FI70" i="25"/>
  <c r="CT69" i="3"/>
  <c r="FG69" i="25"/>
  <c r="CU69" i="3"/>
  <c r="FH69" i="25"/>
  <c r="FI69" i="25"/>
  <c r="CT68" i="3"/>
  <c r="FG68" i="25"/>
  <c r="CU68" i="3"/>
  <c r="FH68" i="25"/>
  <c r="FI68" i="25"/>
  <c r="CT67" i="3"/>
  <c r="FG67" i="25"/>
  <c r="CU67" i="3"/>
  <c r="FH67" i="25"/>
  <c r="FI67" i="25"/>
  <c r="CT66" i="3"/>
  <c r="FG66" i="25"/>
  <c r="CU66" i="3"/>
  <c r="FH66" i="25"/>
  <c r="FI66" i="25"/>
  <c r="CT65" i="3"/>
  <c r="FG65" i="25"/>
  <c r="CU65" i="3"/>
  <c r="FH65" i="25"/>
  <c r="FI65" i="25"/>
  <c r="CT64" i="3"/>
  <c r="FG64" i="25"/>
  <c r="CU64" i="3"/>
  <c r="FH64" i="25"/>
  <c r="FI64" i="25"/>
  <c r="CT63" i="3"/>
  <c r="FG63" i="25"/>
  <c r="CU63" i="3"/>
  <c r="FH63" i="25"/>
  <c r="FI63" i="25"/>
  <c r="CV62" i="3"/>
  <c r="FG62" i="25"/>
  <c r="CW62" i="3"/>
  <c r="FH62" i="25"/>
  <c r="FI62" i="25"/>
  <c r="CV61" i="3"/>
  <c r="FG61" i="25"/>
  <c r="CW61" i="3"/>
  <c r="FH61" i="25"/>
  <c r="FI61" i="25"/>
  <c r="CV60" i="3"/>
  <c r="FG60" i="25"/>
  <c r="CW60" i="3"/>
  <c r="FH60" i="25"/>
  <c r="FI60" i="25"/>
  <c r="CV59" i="3"/>
  <c r="FG59" i="25"/>
  <c r="CW59" i="3"/>
  <c r="FH59" i="25"/>
  <c r="FI59" i="25"/>
  <c r="CV58" i="3"/>
  <c r="FG58" i="25"/>
  <c r="CW58" i="3"/>
  <c r="FH58" i="25"/>
  <c r="FI58" i="25"/>
  <c r="CV57" i="3"/>
  <c r="FG57" i="25"/>
  <c r="CW57" i="3"/>
  <c r="FH57" i="25"/>
  <c r="FI57" i="25"/>
  <c r="CV56" i="3"/>
  <c r="FG56" i="25"/>
  <c r="CW56" i="3"/>
  <c r="FH56" i="25"/>
  <c r="FI56" i="25"/>
  <c r="CV55" i="3"/>
  <c r="FG55" i="25"/>
  <c r="CW55" i="3"/>
  <c r="FH55" i="25"/>
  <c r="FI55" i="25"/>
  <c r="CV54" i="3"/>
  <c r="FG54" i="25"/>
  <c r="CW54" i="3"/>
  <c r="FH54" i="25"/>
  <c r="FI54" i="25"/>
  <c r="CV53" i="3"/>
  <c r="FG53" i="25"/>
  <c r="CW53" i="3"/>
  <c r="FH53" i="25"/>
  <c r="FI53" i="25"/>
  <c r="CV52" i="3"/>
  <c r="FG52" i="25"/>
  <c r="CW52" i="3"/>
  <c r="FH52" i="25"/>
  <c r="FI52" i="25"/>
  <c r="CV51" i="3"/>
  <c r="FG51" i="25"/>
  <c r="CW51" i="3"/>
  <c r="FH51" i="25"/>
  <c r="FI51" i="25"/>
  <c r="CV50" i="3"/>
  <c r="FG50" i="25"/>
  <c r="CW50" i="3"/>
  <c r="FH50" i="25"/>
  <c r="FI50" i="25"/>
  <c r="CV49" i="3"/>
  <c r="FG49" i="25"/>
  <c r="CW49" i="3"/>
  <c r="FH49" i="25"/>
  <c r="FI49" i="25"/>
  <c r="CV48" i="3"/>
  <c r="FG48" i="25"/>
  <c r="CW48" i="3"/>
  <c r="FH48" i="25"/>
  <c r="FI48" i="25"/>
  <c r="CV47" i="3"/>
  <c r="FG47" i="25"/>
  <c r="CW47" i="3"/>
  <c r="FH47" i="25"/>
  <c r="FI47" i="25"/>
  <c r="CV46" i="3"/>
  <c r="FG46" i="25"/>
  <c r="CW46" i="3"/>
  <c r="FH46" i="25"/>
  <c r="FI46" i="25"/>
  <c r="CV45" i="3"/>
  <c r="FG45" i="25"/>
  <c r="CW45" i="3"/>
  <c r="FH45" i="25"/>
  <c r="FI45" i="25"/>
  <c r="CV44" i="3"/>
  <c r="FG44" i="25"/>
  <c r="CW44" i="3"/>
  <c r="FH44" i="25"/>
  <c r="FI44" i="25"/>
  <c r="CV43" i="3"/>
  <c r="FG43" i="25"/>
  <c r="CW43" i="3"/>
  <c r="FH43" i="25"/>
  <c r="FI43" i="25"/>
  <c r="CV42" i="3"/>
  <c r="FG42" i="25"/>
  <c r="CW42" i="3"/>
  <c r="FH42" i="25"/>
  <c r="FI42" i="25"/>
  <c r="CV41" i="3"/>
  <c r="FG41" i="25"/>
  <c r="CW41" i="3"/>
  <c r="FH41" i="25"/>
  <c r="FI41" i="25"/>
  <c r="FH40" i="25"/>
  <c r="CV40" i="3"/>
  <c r="FG40" i="25"/>
  <c r="FI40" i="25"/>
  <c r="CV39" i="3"/>
  <c r="FG39" i="25"/>
  <c r="CW39" i="3"/>
  <c r="FH39" i="25"/>
  <c r="FI39" i="25"/>
  <c r="CV38" i="3"/>
  <c r="FG38" i="25"/>
  <c r="CW38" i="3"/>
  <c r="FH38" i="25"/>
  <c r="FI38" i="25"/>
  <c r="CV37" i="3"/>
  <c r="FG37" i="25"/>
  <c r="CW37" i="3"/>
  <c r="FH37" i="25"/>
  <c r="FI37" i="25"/>
  <c r="CV36" i="3"/>
  <c r="FG36" i="25"/>
  <c r="CW36" i="3"/>
  <c r="FH36" i="25"/>
  <c r="FI36" i="25"/>
  <c r="CV35" i="3"/>
  <c r="FG35" i="25"/>
  <c r="CW35" i="3"/>
  <c r="FH35" i="25"/>
  <c r="FI35" i="25"/>
  <c r="CV34" i="3"/>
  <c r="FG34" i="25"/>
  <c r="CW34" i="3"/>
  <c r="FH34" i="25"/>
  <c r="FI34" i="25"/>
  <c r="CV33" i="3"/>
  <c r="FG33" i="25"/>
  <c r="CW33" i="3"/>
  <c r="FH33" i="25"/>
  <c r="FI33" i="25"/>
  <c r="CV32" i="3"/>
  <c r="FG32" i="25"/>
  <c r="CW32" i="3"/>
  <c r="FH32" i="25"/>
  <c r="FI32" i="25"/>
  <c r="CV31" i="3"/>
  <c r="FG31" i="25"/>
  <c r="CW31" i="3"/>
  <c r="FH31" i="25"/>
  <c r="FI31" i="25"/>
  <c r="CV30" i="3"/>
  <c r="FG30" i="25"/>
  <c r="CW30" i="3"/>
  <c r="FH30" i="25"/>
  <c r="FI30" i="25"/>
  <c r="CV29" i="3"/>
  <c r="FG29" i="25"/>
  <c r="CW29" i="3"/>
  <c r="FH29" i="25"/>
  <c r="FI29" i="25"/>
  <c r="CV28" i="3"/>
  <c r="FG28" i="25"/>
  <c r="CW28" i="3"/>
  <c r="FH28" i="25"/>
  <c r="FI28" i="25"/>
  <c r="CV27" i="3"/>
  <c r="FG27" i="25"/>
  <c r="CW27" i="3"/>
  <c r="FH27" i="25"/>
  <c r="FI27" i="25"/>
  <c r="CV26" i="3"/>
  <c r="FG26" i="25"/>
  <c r="CW26" i="3"/>
  <c r="FH26" i="25"/>
  <c r="FI26" i="25"/>
  <c r="CV25" i="3"/>
  <c r="FG25" i="25"/>
  <c r="CW25" i="3"/>
  <c r="FH25" i="25"/>
  <c r="FI25" i="25"/>
  <c r="CV24" i="3"/>
  <c r="FG24" i="25"/>
  <c r="CW24" i="3"/>
  <c r="FH24" i="25"/>
  <c r="FI24" i="25"/>
  <c r="CV23" i="3"/>
  <c r="FG23" i="25"/>
  <c r="CW23" i="3"/>
  <c r="FH23" i="25"/>
  <c r="FI23" i="25"/>
  <c r="CV22" i="3"/>
  <c r="FG22" i="25"/>
  <c r="CW22" i="3"/>
  <c r="FH22" i="25"/>
  <c r="FI22" i="25"/>
  <c r="CV21" i="3"/>
  <c r="FG21" i="25"/>
  <c r="CW21" i="3"/>
  <c r="FH21" i="25"/>
  <c r="FI21" i="25"/>
  <c r="CV20" i="3"/>
  <c r="FG20" i="25"/>
  <c r="CW20" i="3"/>
  <c r="FH20" i="25"/>
  <c r="FI20" i="25"/>
  <c r="CV19" i="3"/>
  <c r="FG19" i="25"/>
  <c r="CW19" i="3"/>
  <c r="FH19" i="25"/>
  <c r="FI19" i="25"/>
  <c r="CV18" i="3"/>
  <c r="FG18" i="25"/>
  <c r="CW18" i="3"/>
  <c r="FH18" i="25"/>
  <c r="FI18" i="25"/>
  <c r="CV17" i="3"/>
  <c r="FG17" i="25"/>
  <c r="CW17" i="3"/>
  <c r="FH17" i="25"/>
  <c r="FI17" i="25"/>
  <c r="CV16" i="3"/>
  <c r="FG16" i="25"/>
  <c r="CW16" i="3"/>
  <c r="FH16" i="25"/>
  <c r="FI16" i="25"/>
  <c r="CV15" i="3"/>
  <c r="FG15" i="25"/>
  <c r="CW15" i="3"/>
  <c r="FH15" i="25"/>
  <c r="FI15" i="25"/>
  <c r="CV14" i="3"/>
  <c r="FG14" i="25"/>
  <c r="CW14" i="3"/>
  <c r="FH14" i="25"/>
  <c r="FI14" i="25"/>
  <c r="CV13" i="3"/>
  <c r="FG13" i="25"/>
  <c r="CW13" i="3"/>
  <c r="FH13" i="25"/>
  <c r="FI13" i="25"/>
  <c r="CV12" i="3"/>
  <c r="FG12" i="25"/>
  <c r="CW12" i="3"/>
  <c r="FH12" i="25"/>
  <c r="FI12" i="25"/>
  <c r="CV11" i="3"/>
  <c r="FG11" i="25"/>
  <c r="CW11" i="3"/>
  <c r="FH11" i="25"/>
  <c r="FI11" i="25"/>
  <c r="CV10" i="3"/>
  <c r="FG10" i="25"/>
  <c r="CW10" i="3"/>
  <c r="FH10" i="25"/>
  <c r="FI10" i="25"/>
  <c r="CW9" i="3"/>
  <c r="FH9" i="25"/>
  <c r="CV9" i="3"/>
  <c r="FG9" i="25"/>
  <c r="FI9" i="25"/>
  <c r="CW108" i="3"/>
  <c r="CW107" i="3"/>
  <c r="CW106" i="3"/>
  <c r="CW105" i="3"/>
  <c r="CW104" i="3"/>
  <c r="CW103" i="3"/>
  <c r="CW102" i="3"/>
  <c r="CW101" i="3"/>
  <c r="CW100" i="3"/>
  <c r="CW99" i="3"/>
  <c r="CW98" i="3"/>
  <c r="CW97" i="3"/>
  <c r="CW96" i="3"/>
  <c r="CW95" i="3"/>
  <c r="CW94" i="3"/>
  <c r="CW93" i="3"/>
  <c r="CW92" i="3"/>
  <c r="CW91" i="3"/>
  <c r="CW90" i="3"/>
  <c r="CW89" i="3"/>
  <c r="CW88" i="3"/>
  <c r="CW87" i="3"/>
  <c r="CW86" i="3"/>
  <c r="CW85" i="3"/>
  <c r="CW84" i="3"/>
  <c r="CW83" i="3"/>
  <c r="CV83" i="3"/>
  <c r="CW82" i="3"/>
  <c r="CV82" i="3"/>
  <c r="CW81" i="3"/>
  <c r="CV81" i="3"/>
  <c r="CW80" i="3"/>
  <c r="CV80" i="3"/>
  <c r="CW79" i="3"/>
  <c r="CV79" i="3"/>
  <c r="CW78" i="3"/>
  <c r="CV78" i="3"/>
  <c r="CW77" i="3"/>
  <c r="CV77" i="3"/>
  <c r="CW76" i="3"/>
  <c r="CV76" i="3"/>
  <c r="CW75" i="3"/>
  <c r="CV75" i="3"/>
  <c r="CW74" i="3"/>
  <c r="CV74" i="3"/>
  <c r="CW73" i="3"/>
  <c r="CV73" i="3"/>
  <c r="CW72" i="3"/>
  <c r="CV72" i="3"/>
  <c r="CW71" i="3"/>
  <c r="CV71" i="3"/>
  <c r="CW70" i="3"/>
  <c r="CV70" i="3"/>
  <c r="CW69" i="3"/>
  <c r="CV69" i="3"/>
  <c r="CW68" i="3"/>
  <c r="CV68" i="3"/>
  <c r="CW67" i="3"/>
  <c r="CV67" i="3"/>
  <c r="CW66" i="3"/>
  <c r="CV66" i="3"/>
  <c r="CW65" i="3"/>
  <c r="CV65" i="3"/>
  <c r="CW64" i="3"/>
  <c r="CV64" i="3"/>
  <c r="CW63" i="3"/>
  <c r="CV63" i="3"/>
  <c r="GK52" i="25"/>
  <c r="GK63" i="25"/>
  <c r="GK64" i="25"/>
  <c r="GK65" i="25"/>
  <c r="GK66" i="25"/>
  <c r="GK67" i="25"/>
  <c r="GK68" i="25"/>
  <c r="GK69" i="25"/>
  <c r="GK70" i="25"/>
  <c r="GK71" i="25"/>
  <c r="GK72" i="25"/>
  <c r="GK73" i="25"/>
  <c r="GK74" i="25"/>
  <c r="GK75" i="25"/>
  <c r="GK76" i="25"/>
  <c r="GK77" i="25"/>
  <c r="GK78" i="25"/>
  <c r="GK79" i="25"/>
  <c r="GK80" i="25"/>
  <c r="GK81" i="25"/>
  <c r="GK82" i="25"/>
  <c r="GK83" i="25"/>
  <c r="GK84" i="25"/>
  <c r="GK85" i="25"/>
  <c r="GK86" i="25"/>
  <c r="GK87" i="25"/>
  <c r="GK88" i="25"/>
  <c r="GK89" i="25"/>
  <c r="GK90" i="25"/>
  <c r="GK91" i="25"/>
  <c r="GK92" i="25"/>
  <c r="GK93" i="25"/>
  <c r="GK94" i="25"/>
  <c r="GK95" i="25"/>
  <c r="GK96" i="25"/>
  <c r="GK97" i="25"/>
  <c r="GK98" i="25"/>
  <c r="GK99" i="25"/>
  <c r="GK100" i="25"/>
  <c r="GK101" i="25"/>
  <c r="GK102" i="25"/>
  <c r="GK103" i="25"/>
  <c r="GK104" i="25"/>
  <c r="GK105" i="25"/>
  <c r="GK106" i="25"/>
  <c r="GK107" i="25"/>
  <c r="GK108" i="25"/>
  <c r="FZ52" i="25"/>
  <c r="FZ63" i="25"/>
  <c r="FZ64" i="25"/>
  <c r="FZ65" i="25"/>
  <c r="FZ66" i="25"/>
  <c r="FZ67" i="25"/>
  <c r="FZ68" i="25"/>
  <c r="FZ69" i="25"/>
  <c r="FZ70" i="25"/>
  <c r="FZ71" i="25"/>
  <c r="FZ72" i="25"/>
  <c r="FZ73" i="25"/>
  <c r="FZ74" i="25"/>
  <c r="FZ75" i="25"/>
  <c r="FZ76" i="25"/>
  <c r="FZ77" i="25"/>
  <c r="FZ78" i="25"/>
  <c r="FZ79" i="25"/>
  <c r="FZ80" i="25"/>
  <c r="FZ81" i="25"/>
  <c r="FZ82" i="25"/>
  <c r="FZ83" i="25"/>
  <c r="FZ84" i="25"/>
  <c r="FZ85" i="25"/>
  <c r="FZ86" i="25"/>
  <c r="FZ87" i="25"/>
  <c r="FZ88" i="25"/>
  <c r="FZ89" i="25"/>
  <c r="FZ90" i="25"/>
  <c r="FZ91" i="25"/>
  <c r="FZ92" i="25"/>
  <c r="FZ93" i="25"/>
  <c r="FZ94" i="25"/>
  <c r="FZ95" i="25"/>
  <c r="FZ96" i="25"/>
  <c r="FZ97" i="25"/>
  <c r="FZ98" i="25"/>
  <c r="FZ99" i="25"/>
  <c r="FZ100" i="25"/>
  <c r="FZ101" i="25"/>
  <c r="FZ102" i="25"/>
  <c r="FZ103" i="25"/>
  <c r="FZ104" i="25"/>
  <c r="FZ105" i="25"/>
  <c r="FZ106" i="25"/>
  <c r="FZ107" i="25"/>
  <c r="FZ108" i="25"/>
  <c r="BK7" i="25"/>
  <c r="AW7" i="25"/>
  <c r="BJ7" i="25"/>
  <c r="BI7" i="25"/>
  <c r="AR7" i="25"/>
  <c r="BH7" i="25"/>
  <c r="BF7" i="25"/>
  <c r="BG7" i="25"/>
  <c r="BD7" i="25"/>
  <c r="BC7" i="25"/>
  <c r="BB7" i="25"/>
  <c r="BA7" i="25"/>
  <c r="BK6" i="25"/>
  <c r="AV6" i="25"/>
  <c r="AW6" i="25"/>
  <c r="BJ6" i="25"/>
  <c r="BI6" i="25"/>
  <c r="AQ6" i="25"/>
  <c r="AR6" i="25"/>
  <c r="BH6" i="25"/>
  <c r="BF6" i="25"/>
  <c r="BG6" i="25"/>
  <c r="BD6" i="25"/>
  <c r="BC6" i="25"/>
  <c r="BB6" i="25"/>
  <c r="BA6" i="25"/>
  <c r="W7" i="25"/>
  <c r="X7" i="25"/>
  <c r="Y7" i="25"/>
  <c r="Z7" i="25"/>
  <c r="AA7" i="25"/>
  <c r="AB7" i="25"/>
  <c r="AC7" i="25"/>
  <c r="AD7" i="25"/>
  <c r="W8" i="25"/>
  <c r="X8" i="25"/>
  <c r="Y8" i="25"/>
  <c r="Z8" i="25"/>
  <c r="AA8" i="25"/>
  <c r="AB8" i="25"/>
  <c r="AC8" i="25"/>
  <c r="AD8" i="25"/>
  <c r="BA8" i="25"/>
  <c r="BB8" i="25"/>
  <c r="BC8" i="25"/>
  <c r="BD8" i="25"/>
  <c r="A4" i="25"/>
  <c r="AE7" i="25"/>
  <c r="J7" i="25"/>
  <c r="K7" i="25"/>
  <c r="L7" i="25"/>
  <c r="N7" i="25"/>
  <c r="R7" i="25"/>
  <c r="CC7" i="25"/>
  <c r="CD7" i="25"/>
  <c r="DE7" i="25"/>
  <c r="DF7" i="25"/>
  <c r="DP7" i="25"/>
  <c r="AE8" i="25"/>
  <c r="J8" i="25"/>
  <c r="K8" i="25"/>
  <c r="L8" i="25"/>
  <c r="N8" i="25"/>
  <c r="R8" i="25"/>
  <c r="CC8" i="25"/>
  <c r="CD8" i="25"/>
  <c r="DE8" i="25"/>
  <c r="DF8" i="25"/>
  <c r="DP8" i="25"/>
  <c r="DP52" i="25"/>
  <c r="J63" i="25"/>
  <c r="K63" i="25"/>
  <c r="L63" i="25"/>
  <c r="R63" i="25"/>
  <c r="W63" i="25"/>
  <c r="X63" i="25"/>
  <c r="Y63" i="25"/>
  <c r="AE63" i="25"/>
  <c r="AQ63" i="25"/>
  <c r="BA63" i="25"/>
  <c r="BB63" i="25"/>
  <c r="BS63" i="25"/>
  <c r="CC63" i="25"/>
  <c r="CD63" i="25"/>
  <c r="CU63" i="25"/>
  <c r="DE63" i="25"/>
  <c r="DF63" i="25"/>
  <c r="DP63" i="25"/>
  <c r="J64" i="25"/>
  <c r="K64" i="25"/>
  <c r="L64" i="25"/>
  <c r="R64" i="25"/>
  <c r="W64" i="25"/>
  <c r="X64" i="25"/>
  <c r="Y64" i="25"/>
  <c r="AE64" i="25"/>
  <c r="AQ64" i="25"/>
  <c r="BA64" i="25"/>
  <c r="BB64" i="25"/>
  <c r="BS64" i="25"/>
  <c r="CC64" i="25"/>
  <c r="CD64" i="25"/>
  <c r="CU64" i="25"/>
  <c r="DE64" i="25"/>
  <c r="DF64" i="25"/>
  <c r="DP64" i="25"/>
  <c r="J65" i="25"/>
  <c r="K65" i="25"/>
  <c r="L65" i="25"/>
  <c r="R65" i="25"/>
  <c r="W65" i="25"/>
  <c r="X65" i="25"/>
  <c r="Y65" i="25"/>
  <c r="AE65" i="25"/>
  <c r="AQ65" i="25"/>
  <c r="BA65" i="25"/>
  <c r="BB65" i="25"/>
  <c r="BS65" i="25"/>
  <c r="CC65" i="25"/>
  <c r="CD65" i="25"/>
  <c r="CU65" i="25"/>
  <c r="DE65" i="25"/>
  <c r="DF65" i="25"/>
  <c r="DP65" i="25"/>
  <c r="J66" i="25"/>
  <c r="K66" i="25"/>
  <c r="L66" i="25"/>
  <c r="R66" i="25"/>
  <c r="W66" i="25"/>
  <c r="X66" i="25"/>
  <c r="Y66" i="25"/>
  <c r="AE66" i="25"/>
  <c r="AQ66" i="25"/>
  <c r="BA66" i="25"/>
  <c r="BB66" i="25"/>
  <c r="BS66" i="25"/>
  <c r="CC66" i="25"/>
  <c r="CD66" i="25"/>
  <c r="CU66" i="25"/>
  <c r="DE66" i="25"/>
  <c r="DF66" i="25"/>
  <c r="DP66" i="25"/>
  <c r="J67" i="25"/>
  <c r="K67" i="25"/>
  <c r="L67" i="25"/>
  <c r="R67" i="25"/>
  <c r="W67" i="25"/>
  <c r="X67" i="25"/>
  <c r="Y67" i="25"/>
  <c r="AE67" i="25"/>
  <c r="AQ67" i="25"/>
  <c r="BA67" i="25"/>
  <c r="BB67" i="25"/>
  <c r="BS67" i="25"/>
  <c r="CC67" i="25"/>
  <c r="CD67" i="25"/>
  <c r="CU67" i="25"/>
  <c r="DE67" i="25"/>
  <c r="DF67" i="25"/>
  <c r="DP67" i="25"/>
  <c r="J68" i="25"/>
  <c r="K68" i="25"/>
  <c r="L68" i="25"/>
  <c r="R68" i="25"/>
  <c r="W68" i="25"/>
  <c r="X68" i="25"/>
  <c r="Y68" i="25"/>
  <c r="AE68" i="25"/>
  <c r="AQ68" i="25"/>
  <c r="BA68" i="25"/>
  <c r="BB68" i="25"/>
  <c r="BS68" i="25"/>
  <c r="CC68" i="25"/>
  <c r="CD68" i="25"/>
  <c r="CU68" i="25"/>
  <c r="DE68" i="25"/>
  <c r="DF68" i="25"/>
  <c r="DP68" i="25"/>
  <c r="J69" i="25"/>
  <c r="K69" i="25"/>
  <c r="L69" i="25"/>
  <c r="R69" i="25"/>
  <c r="W69" i="25"/>
  <c r="X69" i="25"/>
  <c r="Y69" i="25"/>
  <c r="AE69" i="25"/>
  <c r="AQ69" i="25"/>
  <c r="BA69" i="25"/>
  <c r="BB69" i="25"/>
  <c r="BS69" i="25"/>
  <c r="CC69" i="25"/>
  <c r="CD69" i="25"/>
  <c r="CU69" i="25"/>
  <c r="DE69" i="25"/>
  <c r="DF69" i="25"/>
  <c r="DP69" i="25"/>
  <c r="J70" i="25"/>
  <c r="K70" i="25"/>
  <c r="L70" i="25"/>
  <c r="R70" i="25"/>
  <c r="W70" i="25"/>
  <c r="X70" i="25"/>
  <c r="Y70" i="25"/>
  <c r="AE70" i="25"/>
  <c r="AQ70" i="25"/>
  <c r="BA70" i="25"/>
  <c r="BB70" i="25"/>
  <c r="BS70" i="25"/>
  <c r="CC70" i="25"/>
  <c r="CD70" i="25"/>
  <c r="CU70" i="25"/>
  <c r="DE70" i="25"/>
  <c r="DF70" i="25"/>
  <c r="DP70" i="25"/>
  <c r="J71" i="25"/>
  <c r="K71" i="25"/>
  <c r="L71" i="25"/>
  <c r="R71" i="25"/>
  <c r="W71" i="25"/>
  <c r="X71" i="25"/>
  <c r="Y71" i="25"/>
  <c r="AE71" i="25"/>
  <c r="AQ71" i="25"/>
  <c r="BA71" i="25"/>
  <c r="BB71" i="25"/>
  <c r="BS71" i="25"/>
  <c r="CC71" i="25"/>
  <c r="CD71" i="25"/>
  <c r="CU71" i="25"/>
  <c r="DE71" i="25"/>
  <c r="DF71" i="25"/>
  <c r="DP71" i="25"/>
  <c r="J72" i="25"/>
  <c r="K72" i="25"/>
  <c r="L72" i="25"/>
  <c r="R72" i="25"/>
  <c r="W72" i="25"/>
  <c r="X72" i="25"/>
  <c r="Y72" i="25"/>
  <c r="AE72" i="25"/>
  <c r="AQ72" i="25"/>
  <c r="BA72" i="25"/>
  <c r="BB72" i="25"/>
  <c r="BS72" i="25"/>
  <c r="CC72" i="25"/>
  <c r="CD72" i="25"/>
  <c r="CU72" i="25"/>
  <c r="DE72" i="25"/>
  <c r="DF72" i="25"/>
  <c r="DP72" i="25"/>
  <c r="J73" i="25"/>
  <c r="K73" i="25"/>
  <c r="L73" i="25"/>
  <c r="R73" i="25"/>
  <c r="W73" i="25"/>
  <c r="X73" i="25"/>
  <c r="Y73" i="25"/>
  <c r="AE73" i="25"/>
  <c r="AQ73" i="25"/>
  <c r="BA73" i="25"/>
  <c r="BB73" i="25"/>
  <c r="BS73" i="25"/>
  <c r="CC73" i="25"/>
  <c r="CD73" i="25"/>
  <c r="CU73" i="25"/>
  <c r="DE73" i="25"/>
  <c r="DF73" i="25"/>
  <c r="DP73" i="25"/>
  <c r="J74" i="25"/>
  <c r="K74" i="25"/>
  <c r="L74" i="25"/>
  <c r="R74" i="25"/>
  <c r="W74" i="25"/>
  <c r="X74" i="25"/>
  <c r="Y74" i="25"/>
  <c r="AE74" i="25"/>
  <c r="AQ74" i="25"/>
  <c r="BA74" i="25"/>
  <c r="BB74" i="25"/>
  <c r="BS74" i="25"/>
  <c r="CC74" i="25"/>
  <c r="CD74" i="25"/>
  <c r="CU74" i="25"/>
  <c r="DE74" i="25"/>
  <c r="DF74" i="25"/>
  <c r="DP74" i="25"/>
  <c r="J75" i="25"/>
  <c r="K75" i="25"/>
  <c r="L75" i="25"/>
  <c r="R75" i="25"/>
  <c r="W75" i="25"/>
  <c r="X75" i="25"/>
  <c r="Y75" i="25"/>
  <c r="AE75" i="25"/>
  <c r="AQ75" i="25"/>
  <c r="BA75" i="25"/>
  <c r="BB75" i="25"/>
  <c r="BS75" i="25"/>
  <c r="CC75" i="25"/>
  <c r="CD75" i="25"/>
  <c r="CU75" i="25"/>
  <c r="DE75" i="25"/>
  <c r="DF75" i="25"/>
  <c r="DP75" i="25"/>
  <c r="J76" i="25"/>
  <c r="K76" i="25"/>
  <c r="L76" i="25"/>
  <c r="R76" i="25"/>
  <c r="W76" i="25"/>
  <c r="X76" i="25"/>
  <c r="Y76" i="25"/>
  <c r="AE76" i="25"/>
  <c r="AQ76" i="25"/>
  <c r="BA76" i="25"/>
  <c r="BB76" i="25"/>
  <c r="BS76" i="25"/>
  <c r="CC76" i="25"/>
  <c r="CD76" i="25"/>
  <c r="CU76" i="25"/>
  <c r="DE76" i="25"/>
  <c r="DF76" i="25"/>
  <c r="DP76" i="25"/>
  <c r="J77" i="25"/>
  <c r="K77" i="25"/>
  <c r="L77" i="25"/>
  <c r="R77" i="25"/>
  <c r="W77" i="25"/>
  <c r="X77" i="25"/>
  <c r="Y77" i="25"/>
  <c r="AE77" i="25"/>
  <c r="AQ77" i="25"/>
  <c r="BA77" i="25"/>
  <c r="BB77" i="25"/>
  <c r="BS77" i="25"/>
  <c r="CC77" i="25"/>
  <c r="CD77" i="25"/>
  <c r="CU77" i="25"/>
  <c r="DE77" i="25"/>
  <c r="DF77" i="25"/>
  <c r="DP77" i="25"/>
  <c r="J78" i="25"/>
  <c r="K78" i="25"/>
  <c r="L78" i="25"/>
  <c r="R78" i="25"/>
  <c r="W78" i="25"/>
  <c r="X78" i="25"/>
  <c r="Y78" i="25"/>
  <c r="AE78" i="25"/>
  <c r="AQ78" i="25"/>
  <c r="BA78" i="25"/>
  <c r="BB78" i="25"/>
  <c r="BS78" i="25"/>
  <c r="CC78" i="25"/>
  <c r="CD78" i="25"/>
  <c r="CU78" i="25"/>
  <c r="DE78" i="25"/>
  <c r="DF78" i="25"/>
  <c r="DP78" i="25"/>
  <c r="J79" i="25"/>
  <c r="K79" i="25"/>
  <c r="L79" i="25"/>
  <c r="R79" i="25"/>
  <c r="W79" i="25"/>
  <c r="X79" i="25"/>
  <c r="Y79" i="25"/>
  <c r="AE79" i="25"/>
  <c r="AQ79" i="25"/>
  <c r="BA79" i="25"/>
  <c r="BB79" i="25"/>
  <c r="BS79" i="25"/>
  <c r="CC79" i="25"/>
  <c r="CD79" i="25"/>
  <c r="CU79" i="25"/>
  <c r="DE79" i="25"/>
  <c r="DF79" i="25"/>
  <c r="DP79" i="25"/>
  <c r="J80" i="25"/>
  <c r="K80" i="25"/>
  <c r="L80" i="25"/>
  <c r="R80" i="25"/>
  <c r="W80" i="25"/>
  <c r="X80" i="25"/>
  <c r="Y80" i="25"/>
  <c r="AE80" i="25"/>
  <c r="AQ80" i="25"/>
  <c r="BA80" i="25"/>
  <c r="BB80" i="25"/>
  <c r="BS80" i="25"/>
  <c r="CC80" i="25"/>
  <c r="CD80" i="25"/>
  <c r="CU80" i="25"/>
  <c r="DE80" i="25"/>
  <c r="DF80" i="25"/>
  <c r="DP80" i="25"/>
  <c r="J81" i="25"/>
  <c r="K81" i="25"/>
  <c r="L81" i="25"/>
  <c r="R81" i="25"/>
  <c r="W81" i="25"/>
  <c r="X81" i="25"/>
  <c r="Y81" i="25"/>
  <c r="AE81" i="25"/>
  <c r="AQ81" i="25"/>
  <c r="BA81" i="25"/>
  <c r="BB81" i="25"/>
  <c r="BS81" i="25"/>
  <c r="CC81" i="25"/>
  <c r="CD81" i="25"/>
  <c r="CU81" i="25"/>
  <c r="DE81" i="25"/>
  <c r="DF81" i="25"/>
  <c r="DP81" i="25"/>
  <c r="J82" i="25"/>
  <c r="K82" i="25"/>
  <c r="L82" i="25"/>
  <c r="R82" i="25"/>
  <c r="W82" i="25"/>
  <c r="X82" i="25"/>
  <c r="Y82" i="25"/>
  <c r="AE82" i="25"/>
  <c r="AQ82" i="25"/>
  <c r="BA82" i="25"/>
  <c r="BB82" i="25"/>
  <c r="BS82" i="25"/>
  <c r="CC82" i="25"/>
  <c r="CD82" i="25"/>
  <c r="CU82" i="25"/>
  <c r="DE82" i="25"/>
  <c r="DF82" i="25"/>
  <c r="DP82" i="25"/>
  <c r="J83" i="25"/>
  <c r="K83" i="25"/>
  <c r="L83" i="25"/>
  <c r="R83" i="25"/>
  <c r="W83" i="25"/>
  <c r="X83" i="25"/>
  <c r="Y83" i="25"/>
  <c r="AE83" i="25"/>
  <c r="AQ83" i="25"/>
  <c r="BA83" i="25"/>
  <c r="BB83" i="25"/>
  <c r="BS83" i="25"/>
  <c r="CC83" i="25"/>
  <c r="CD83" i="25"/>
  <c r="CU83" i="25"/>
  <c r="DE83" i="25"/>
  <c r="DF83" i="25"/>
  <c r="DP83" i="25"/>
  <c r="J84" i="25"/>
  <c r="K84" i="25"/>
  <c r="L84" i="25"/>
  <c r="R84" i="25"/>
  <c r="W84" i="25"/>
  <c r="X84" i="25"/>
  <c r="Y84" i="25"/>
  <c r="AE84" i="25"/>
  <c r="AQ84" i="25"/>
  <c r="BA84" i="25"/>
  <c r="BB84" i="25"/>
  <c r="BS84" i="25"/>
  <c r="CC84" i="25"/>
  <c r="CD84" i="25"/>
  <c r="CU84" i="25"/>
  <c r="DE84" i="25"/>
  <c r="DF84" i="25"/>
  <c r="DP84" i="25"/>
  <c r="J85" i="25"/>
  <c r="K85" i="25"/>
  <c r="L85" i="25"/>
  <c r="R85" i="25"/>
  <c r="W85" i="25"/>
  <c r="X85" i="25"/>
  <c r="Y85" i="25"/>
  <c r="AE85" i="25"/>
  <c r="AQ85" i="25"/>
  <c r="BA85" i="25"/>
  <c r="BB85" i="25"/>
  <c r="BS85" i="25"/>
  <c r="CC85" i="25"/>
  <c r="CD85" i="25"/>
  <c r="CU85" i="25"/>
  <c r="DE85" i="25"/>
  <c r="DF85" i="25"/>
  <c r="DP85" i="25"/>
  <c r="J86" i="25"/>
  <c r="K86" i="25"/>
  <c r="L86" i="25"/>
  <c r="R86" i="25"/>
  <c r="W86" i="25"/>
  <c r="X86" i="25"/>
  <c r="Y86" i="25"/>
  <c r="AE86" i="25"/>
  <c r="AQ86" i="25"/>
  <c r="BA86" i="25"/>
  <c r="BB86" i="25"/>
  <c r="BS86" i="25"/>
  <c r="CC86" i="25"/>
  <c r="CD86" i="25"/>
  <c r="CU86" i="25"/>
  <c r="DE86" i="25"/>
  <c r="DF86" i="25"/>
  <c r="DP86" i="25"/>
  <c r="J87" i="25"/>
  <c r="K87" i="25"/>
  <c r="L87" i="25"/>
  <c r="R87" i="25"/>
  <c r="W87" i="25"/>
  <c r="X87" i="25"/>
  <c r="Y87" i="25"/>
  <c r="AE87" i="25"/>
  <c r="AQ87" i="25"/>
  <c r="BA87" i="25"/>
  <c r="BB87" i="25"/>
  <c r="BS87" i="25"/>
  <c r="CC87" i="25"/>
  <c r="CD87" i="25"/>
  <c r="CU87" i="25"/>
  <c r="DE87" i="25"/>
  <c r="DF87" i="25"/>
  <c r="DP87" i="25"/>
  <c r="J88" i="25"/>
  <c r="K88" i="25"/>
  <c r="L88" i="25"/>
  <c r="R88" i="25"/>
  <c r="W88" i="25"/>
  <c r="X88" i="25"/>
  <c r="Y88" i="25"/>
  <c r="AE88" i="25"/>
  <c r="AQ88" i="25"/>
  <c r="BA88" i="25"/>
  <c r="BB88" i="25"/>
  <c r="BS88" i="25"/>
  <c r="CC88" i="25"/>
  <c r="CD88" i="25"/>
  <c r="CU88" i="25"/>
  <c r="DE88" i="25"/>
  <c r="DF88" i="25"/>
  <c r="DP88" i="25"/>
  <c r="J89" i="25"/>
  <c r="K89" i="25"/>
  <c r="L89" i="25"/>
  <c r="R89" i="25"/>
  <c r="W89" i="25"/>
  <c r="X89" i="25"/>
  <c r="Y89" i="25"/>
  <c r="AE89" i="25"/>
  <c r="AQ89" i="25"/>
  <c r="BA89" i="25"/>
  <c r="BB89" i="25"/>
  <c r="BS89" i="25"/>
  <c r="CC89" i="25"/>
  <c r="CD89" i="25"/>
  <c r="CU89" i="25"/>
  <c r="DE89" i="25"/>
  <c r="DF89" i="25"/>
  <c r="DP89" i="25"/>
  <c r="J90" i="25"/>
  <c r="K90" i="25"/>
  <c r="L90" i="25"/>
  <c r="R90" i="25"/>
  <c r="W90" i="25"/>
  <c r="X90" i="25"/>
  <c r="Y90" i="25"/>
  <c r="AE90" i="25"/>
  <c r="AQ90" i="25"/>
  <c r="BA90" i="25"/>
  <c r="BB90" i="25"/>
  <c r="BS90" i="25"/>
  <c r="CC90" i="25"/>
  <c r="CD90" i="25"/>
  <c r="CU90" i="25"/>
  <c r="DE90" i="25"/>
  <c r="DF90" i="25"/>
  <c r="DP90" i="25"/>
  <c r="J91" i="25"/>
  <c r="K91" i="25"/>
  <c r="L91" i="25"/>
  <c r="R91" i="25"/>
  <c r="W91" i="25"/>
  <c r="X91" i="25"/>
  <c r="Y91" i="25"/>
  <c r="AE91" i="25"/>
  <c r="AQ91" i="25"/>
  <c r="BA91" i="25"/>
  <c r="BB91" i="25"/>
  <c r="BS91" i="25"/>
  <c r="CC91" i="25"/>
  <c r="CD91" i="25"/>
  <c r="CU91" i="25"/>
  <c r="DE91" i="25"/>
  <c r="DF91" i="25"/>
  <c r="DP91" i="25"/>
  <c r="J92" i="25"/>
  <c r="K92" i="25"/>
  <c r="L92" i="25"/>
  <c r="R92" i="25"/>
  <c r="W92" i="25"/>
  <c r="X92" i="25"/>
  <c r="Y92" i="25"/>
  <c r="AE92" i="25"/>
  <c r="AQ92" i="25"/>
  <c r="BA92" i="25"/>
  <c r="BB92" i="25"/>
  <c r="BS92" i="25"/>
  <c r="CC92" i="25"/>
  <c r="CD92" i="25"/>
  <c r="CU92" i="25"/>
  <c r="DE92" i="25"/>
  <c r="DF92" i="25"/>
  <c r="DP92" i="25"/>
  <c r="J93" i="25"/>
  <c r="K93" i="25"/>
  <c r="L93" i="25"/>
  <c r="R93" i="25"/>
  <c r="W93" i="25"/>
  <c r="X93" i="25"/>
  <c r="Y93" i="25"/>
  <c r="AE93" i="25"/>
  <c r="AQ93" i="25"/>
  <c r="BA93" i="25"/>
  <c r="BB93" i="25"/>
  <c r="BS93" i="25"/>
  <c r="CC93" i="25"/>
  <c r="CD93" i="25"/>
  <c r="CU93" i="25"/>
  <c r="DE93" i="25"/>
  <c r="DF93" i="25"/>
  <c r="DP93" i="25"/>
  <c r="J94" i="25"/>
  <c r="K94" i="25"/>
  <c r="L94" i="25"/>
  <c r="R94" i="25"/>
  <c r="W94" i="25"/>
  <c r="X94" i="25"/>
  <c r="Y94" i="25"/>
  <c r="AE94" i="25"/>
  <c r="AQ94" i="25"/>
  <c r="BA94" i="25"/>
  <c r="BB94" i="25"/>
  <c r="BS94" i="25"/>
  <c r="CC94" i="25"/>
  <c r="CD94" i="25"/>
  <c r="CU94" i="25"/>
  <c r="DE94" i="25"/>
  <c r="DF94" i="25"/>
  <c r="DP94" i="25"/>
  <c r="J95" i="25"/>
  <c r="K95" i="25"/>
  <c r="L95" i="25"/>
  <c r="R95" i="25"/>
  <c r="W95" i="25"/>
  <c r="X95" i="25"/>
  <c r="Y95" i="25"/>
  <c r="AE95" i="25"/>
  <c r="AQ95" i="25"/>
  <c r="BA95" i="25"/>
  <c r="BB95" i="25"/>
  <c r="BS95" i="25"/>
  <c r="CC95" i="25"/>
  <c r="CD95" i="25"/>
  <c r="CU95" i="25"/>
  <c r="DE95" i="25"/>
  <c r="DF95" i="25"/>
  <c r="DP95" i="25"/>
  <c r="J96" i="25"/>
  <c r="K96" i="25"/>
  <c r="L96" i="25"/>
  <c r="R96" i="25"/>
  <c r="W96" i="25"/>
  <c r="X96" i="25"/>
  <c r="Y96" i="25"/>
  <c r="AE96" i="25"/>
  <c r="AQ96" i="25"/>
  <c r="BA96" i="25"/>
  <c r="BB96" i="25"/>
  <c r="BS96" i="25"/>
  <c r="CC96" i="25"/>
  <c r="CD96" i="25"/>
  <c r="CU96" i="25"/>
  <c r="DE96" i="25"/>
  <c r="DF96" i="25"/>
  <c r="DP96" i="25"/>
  <c r="J97" i="25"/>
  <c r="K97" i="25"/>
  <c r="L97" i="25"/>
  <c r="R97" i="25"/>
  <c r="W97" i="25"/>
  <c r="X97" i="25"/>
  <c r="Y97" i="25"/>
  <c r="AE97" i="25"/>
  <c r="AQ97" i="25"/>
  <c r="BA97" i="25"/>
  <c r="BB97" i="25"/>
  <c r="BS97" i="25"/>
  <c r="CC97" i="25"/>
  <c r="CD97" i="25"/>
  <c r="CU97" i="25"/>
  <c r="DE97" i="25"/>
  <c r="DF97" i="25"/>
  <c r="DP97" i="25"/>
  <c r="J98" i="25"/>
  <c r="K98" i="25"/>
  <c r="L98" i="25"/>
  <c r="R98" i="25"/>
  <c r="W98" i="25"/>
  <c r="X98" i="25"/>
  <c r="Y98" i="25"/>
  <c r="AE98" i="25"/>
  <c r="AQ98" i="25"/>
  <c r="BA98" i="25"/>
  <c r="BB98" i="25"/>
  <c r="BS98" i="25"/>
  <c r="CC98" i="25"/>
  <c r="CD98" i="25"/>
  <c r="CU98" i="25"/>
  <c r="DE98" i="25"/>
  <c r="DF98" i="25"/>
  <c r="DP98" i="25"/>
  <c r="J99" i="25"/>
  <c r="K99" i="25"/>
  <c r="L99" i="25"/>
  <c r="R99" i="25"/>
  <c r="W99" i="25"/>
  <c r="X99" i="25"/>
  <c r="Y99" i="25"/>
  <c r="AE99" i="25"/>
  <c r="AQ99" i="25"/>
  <c r="BA99" i="25"/>
  <c r="BB99" i="25"/>
  <c r="BS99" i="25"/>
  <c r="CC99" i="25"/>
  <c r="CD99" i="25"/>
  <c r="CU99" i="25"/>
  <c r="DE99" i="25"/>
  <c r="DF99" i="25"/>
  <c r="DP99" i="25"/>
  <c r="J100" i="25"/>
  <c r="K100" i="25"/>
  <c r="L100" i="25"/>
  <c r="R100" i="25"/>
  <c r="W100" i="25"/>
  <c r="X100" i="25"/>
  <c r="Y100" i="25"/>
  <c r="AE100" i="25"/>
  <c r="AQ100" i="25"/>
  <c r="BA100" i="25"/>
  <c r="BB100" i="25"/>
  <c r="BS100" i="25"/>
  <c r="CC100" i="25"/>
  <c r="CD100" i="25"/>
  <c r="CU100" i="25"/>
  <c r="DE100" i="25"/>
  <c r="DF100" i="25"/>
  <c r="DP100" i="25"/>
  <c r="J101" i="25"/>
  <c r="K101" i="25"/>
  <c r="L101" i="25"/>
  <c r="R101" i="25"/>
  <c r="W101" i="25"/>
  <c r="X101" i="25"/>
  <c r="Y101" i="25"/>
  <c r="AE101" i="25"/>
  <c r="AQ101" i="25"/>
  <c r="BA101" i="25"/>
  <c r="BB101" i="25"/>
  <c r="BS101" i="25"/>
  <c r="CC101" i="25"/>
  <c r="CD101" i="25"/>
  <c r="CU101" i="25"/>
  <c r="DE101" i="25"/>
  <c r="DF101" i="25"/>
  <c r="DP101" i="25"/>
  <c r="J102" i="25"/>
  <c r="K102" i="25"/>
  <c r="L102" i="25"/>
  <c r="R102" i="25"/>
  <c r="W102" i="25"/>
  <c r="X102" i="25"/>
  <c r="Y102" i="25"/>
  <c r="AE102" i="25"/>
  <c r="AQ102" i="25"/>
  <c r="BA102" i="25"/>
  <c r="BB102" i="25"/>
  <c r="BS102" i="25"/>
  <c r="CC102" i="25"/>
  <c r="CD102" i="25"/>
  <c r="CU102" i="25"/>
  <c r="DE102" i="25"/>
  <c r="DF102" i="25"/>
  <c r="DP102" i="25"/>
  <c r="J103" i="25"/>
  <c r="K103" i="25"/>
  <c r="L103" i="25"/>
  <c r="R103" i="25"/>
  <c r="W103" i="25"/>
  <c r="X103" i="25"/>
  <c r="Y103" i="25"/>
  <c r="AE103" i="25"/>
  <c r="AQ103" i="25"/>
  <c r="BA103" i="25"/>
  <c r="BB103" i="25"/>
  <c r="BS103" i="25"/>
  <c r="CC103" i="25"/>
  <c r="CD103" i="25"/>
  <c r="CU103" i="25"/>
  <c r="DE103" i="25"/>
  <c r="DF103" i="25"/>
  <c r="DP103" i="25"/>
  <c r="J104" i="25"/>
  <c r="K104" i="25"/>
  <c r="L104" i="25"/>
  <c r="R104" i="25"/>
  <c r="W104" i="25"/>
  <c r="X104" i="25"/>
  <c r="Y104" i="25"/>
  <c r="AE104" i="25"/>
  <c r="AQ104" i="25"/>
  <c r="BA104" i="25"/>
  <c r="BB104" i="25"/>
  <c r="BS104" i="25"/>
  <c r="CC104" i="25"/>
  <c r="CD104" i="25"/>
  <c r="CU104" i="25"/>
  <c r="DE104" i="25"/>
  <c r="DF104" i="25"/>
  <c r="DP104" i="25"/>
  <c r="J105" i="25"/>
  <c r="K105" i="25"/>
  <c r="L105" i="25"/>
  <c r="R105" i="25"/>
  <c r="W105" i="25"/>
  <c r="X105" i="25"/>
  <c r="Y105" i="25"/>
  <c r="AE105" i="25"/>
  <c r="AQ105" i="25"/>
  <c r="BA105" i="25"/>
  <c r="BB105" i="25"/>
  <c r="BS105" i="25"/>
  <c r="CC105" i="25"/>
  <c r="CD105" i="25"/>
  <c r="CU105" i="25"/>
  <c r="DE105" i="25"/>
  <c r="DF105" i="25"/>
  <c r="DP105" i="25"/>
  <c r="J106" i="25"/>
  <c r="K106" i="25"/>
  <c r="L106" i="25"/>
  <c r="R106" i="25"/>
  <c r="W106" i="25"/>
  <c r="X106" i="25"/>
  <c r="Y106" i="25"/>
  <c r="AE106" i="25"/>
  <c r="AQ106" i="25"/>
  <c r="BA106" i="25"/>
  <c r="BB106" i="25"/>
  <c r="BS106" i="25"/>
  <c r="CC106" i="25"/>
  <c r="CD106" i="25"/>
  <c r="CU106" i="25"/>
  <c r="DE106" i="25"/>
  <c r="DF106" i="25"/>
  <c r="DP106" i="25"/>
  <c r="J107" i="25"/>
  <c r="K107" i="25"/>
  <c r="L107" i="25"/>
  <c r="R107" i="25"/>
  <c r="W107" i="25"/>
  <c r="X107" i="25"/>
  <c r="Y107" i="25"/>
  <c r="AE107" i="25"/>
  <c r="AQ107" i="25"/>
  <c r="BA107" i="25"/>
  <c r="BB107" i="25"/>
  <c r="BS107" i="25"/>
  <c r="CC107" i="25"/>
  <c r="CD107" i="25"/>
  <c r="CU107" i="25"/>
  <c r="DE107" i="25"/>
  <c r="DF107" i="25"/>
  <c r="DP107" i="25"/>
  <c r="J108" i="25"/>
  <c r="K108" i="25"/>
  <c r="L108" i="25"/>
  <c r="R108" i="25"/>
  <c r="W108" i="25"/>
  <c r="X108" i="25"/>
  <c r="Y108" i="25"/>
  <c r="AE108" i="25"/>
  <c r="AQ108" i="25"/>
  <c r="BA108" i="25"/>
  <c r="BB108" i="25"/>
  <c r="BS108" i="25"/>
  <c r="CC108" i="25"/>
  <c r="CD108" i="25"/>
  <c r="CU108" i="25"/>
  <c r="DE108" i="25"/>
  <c r="DF108" i="25"/>
  <c r="DP108" i="25"/>
  <c r="AE6" i="25"/>
  <c r="R6" i="25"/>
  <c r="BS6" i="25"/>
  <c r="CC6" i="25"/>
  <c r="CD6" i="25"/>
  <c r="CU6" i="25"/>
  <c r="DE6" i="25"/>
  <c r="DF6" i="25"/>
  <c r="DP6" i="25"/>
  <c r="AF108" i="25"/>
  <c r="AF107" i="25"/>
  <c r="AF106" i="25"/>
  <c r="AF105" i="25"/>
  <c r="AF104" i="25"/>
  <c r="AF103" i="25"/>
  <c r="AF102" i="25"/>
  <c r="AF101" i="25"/>
  <c r="AF100" i="25"/>
  <c r="AF99" i="25"/>
  <c r="AF98" i="25"/>
  <c r="AF97" i="25"/>
  <c r="AF96" i="25"/>
  <c r="AF95" i="25"/>
  <c r="AF94" i="25"/>
  <c r="AF93" i="25"/>
  <c r="AF92" i="25"/>
  <c r="AF91" i="25"/>
  <c r="AF90" i="25"/>
  <c r="AF89" i="25"/>
  <c r="AF88" i="25"/>
  <c r="AF87" i="25"/>
  <c r="AF86" i="25"/>
  <c r="AF85" i="25"/>
  <c r="AF84" i="25"/>
  <c r="AF83" i="25"/>
  <c r="AF82" i="25"/>
  <c r="AF81" i="25"/>
  <c r="AF80" i="25"/>
  <c r="AF79" i="25"/>
  <c r="AF78" i="25"/>
  <c r="AF77" i="25"/>
  <c r="AF76" i="25"/>
  <c r="AF75" i="25"/>
  <c r="AF74" i="25"/>
  <c r="AF73" i="25"/>
  <c r="AF72" i="25"/>
  <c r="AF71" i="25"/>
  <c r="AF70" i="25"/>
  <c r="AF69" i="25"/>
  <c r="AF68" i="25"/>
  <c r="AF67" i="25"/>
  <c r="AF66" i="25"/>
  <c r="AF65" i="25"/>
  <c r="AF64" i="25"/>
  <c r="AF63" i="25"/>
  <c r="AF8" i="25"/>
  <c r="AF7" i="25"/>
  <c r="AF6" i="25"/>
  <c r="S7" i="25"/>
  <c r="S8"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6" i="25"/>
  <c r="P7" i="25"/>
  <c r="U7" i="25"/>
  <c r="P8" i="25"/>
  <c r="U8" i="25"/>
  <c r="U6" i="25"/>
  <c r="M7" i="25"/>
  <c r="O7" i="25"/>
  <c r="Q7" i="25"/>
  <c r="M8" i="25"/>
  <c r="O8" i="25"/>
  <c r="Q8"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HG10" i="25"/>
  <c r="DO8" i="25"/>
  <c r="DO7" i="25"/>
  <c r="DO6" i="25"/>
  <c r="BK8" i="25"/>
  <c r="CM6" i="25"/>
  <c r="CM7" i="25"/>
  <c r="CM8" i="25"/>
  <c r="CF7" i="25"/>
  <c r="CF8" i="25"/>
  <c r="CF6" i="25"/>
  <c r="BY8" i="25"/>
  <c r="BT8" i="25"/>
  <c r="BV8" i="25"/>
  <c r="DH8" i="25"/>
  <c r="DH7" i="25"/>
  <c r="DH6" i="25"/>
  <c r="CV7" i="25"/>
  <c r="CX7" i="25"/>
  <c r="DA7" i="25"/>
  <c r="DD7" i="25"/>
  <c r="CV8" i="25"/>
  <c r="CX8" i="25"/>
  <c r="DA8" i="25"/>
  <c r="DD8" i="25"/>
  <c r="BT7" i="25"/>
  <c r="BV7" i="25"/>
  <c r="BY7" i="25"/>
  <c r="CB7" i="25"/>
  <c r="CB8" i="25"/>
  <c r="CZ108" i="25"/>
  <c r="DA108" i="25"/>
  <c r="DN108" i="25"/>
  <c r="DM108" i="25"/>
  <c r="CV108" i="25"/>
  <c r="DL108" i="25"/>
  <c r="DJ108" i="25"/>
  <c r="DK108" i="25"/>
  <c r="DG108" i="25"/>
  <c r="CZ107" i="25"/>
  <c r="DA107" i="25"/>
  <c r="DN107" i="25"/>
  <c r="DM107" i="25"/>
  <c r="CV107" i="25"/>
  <c r="DL107" i="25"/>
  <c r="DJ107" i="25"/>
  <c r="DK107" i="25"/>
  <c r="DG107" i="25"/>
  <c r="CZ106" i="25"/>
  <c r="DA106" i="25"/>
  <c r="DN106" i="25"/>
  <c r="DM106" i="25"/>
  <c r="CV106" i="25"/>
  <c r="DL106" i="25"/>
  <c r="DJ106" i="25"/>
  <c r="DK106" i="25"/>
  <c r="DG106" i="25"/>
  <c r="CZ105" i="25"/>
  <c r="DA105" i="25"/>
  <c r="DN105" i="25"/>
  <c r="DM105" i="25"/>
  <c r="CV105" i="25"/>
  <c r="DL105" i="25"/>
  <c r="DJ105" i="25"/>
  <c r="DK105" i="25"/>
  <c r="DG105" i="25"/>
  <c r="CZ104" i="25"/>
  <c r="DA104" i="25"/>
  <c r="DN104" i="25"/>
  <c r="DM104" i="25"/>
  <c r="CV104" i="25"/>
  <c r="DL104" i="25"/>
  <c r="DJ104" i="25"/>
  <c r="DK104" i="25"/>
  <c r="DG104" i="25"/>
  <c r="CZ103" i="25"/>
  <c r="DA103" i="25"/>
  <c r="DN103" i="25"/>
  <c r="DM103" i="25"/>
  <c r="CV103" i="25"/>
  <c r="DL103" i="25"/>
  <c r="DJ103" i="25"/>
  <c r="DK103" i="25"/>
  <c r="DG103" i="25"/>
  <c r="CZ102" i="25"/>
  <c r="DA102" i="25"/>
  <c r="DN102" i="25"/>
  <c r="DM102" i="25"/>
  <c r="CV102" i="25"/>
  <c r="DL102" i="25"/>
  <c r="DJ102" i="25"/>
  <c r="DK102" i="25"/>
  <c r="DG102" i="25"/>
  <c r="CZ101" i="25"/>
  <c r="DA101" i="25"/>
  <c r="DN101" i="25"/>
  <c r="DM101" i="25"/>
  <c r="CV101" i="25"/>
  <c r="DL101" i="25"/>
  <c r="DJ101" i="25"/>
  <c r="DK101" i="25"/>
  <c r="DG101" i="25"/>
  <c r="CZ100" i="25"/>
  <c r="DA100" i="25"/>
  <c r="DN100" i="25"/>
  <c r="DM100" i="25"/>
  <c r="CV100" i="25"/>
  <c r="DL100" i="25"/>
  <c r="DJ100" i="25"/>
  <c r="DK100" i="25"/>
  <c r="DG100" i="25"/>
  <c r="CZ99" i="25"/>
  <c r="DA99" i="25"/>
  <c r="DN99" i="25"/>
  <c r="DM99" i="25"/>
  <c r="CV99" i="25"/>
  <c r="DL99" i="25"/>
  <c r="DJ99" i="25"/>
  <c r="DK99" i="25"/>
  <c r="DG99" i="25"/>
  <c r="CZ98" i="25"/>
  <c r="DA98" i="25"/>
  <c r="DN98" i="25"/>
  <c r="DM98" i="25"/>
  <c r="CV98" i="25"/>
  <c r="DL98" i="25"/>
  <c r="DJ98" i="25"/>
  <c r="DK98" i="25"/>
  <c r="DG98" i="25"/>
  <c r="CZ97" i="25"/>
  <c r="DA97" i="25"/>
  <c r="DN97" i="25"/>
  <c r="DM97" i="25"/>
  <c r="CV97" i="25"/>
  <c r="DL97" i="25"/>
  <c r="DJ97" i="25"/>
  <c r="DK97" i="25"/>
  <c r="DG97" i="25"/>
  <c r="CZ96" i="25"/>
  <c r="DA96" i="25"/>
  <c r="DN96" i="25"/>
  <c r="DM96" i="25"/>
  <c r="CV96" i="25"/>
  <c r="DL96" i="25"/>
  <c r="DJ96" i="25"/>
  <c r="DK96" i="25"/>
  <c r="DG96" i="25"/>
  <c r="CZ95" i="25"/>
  <c r="DA95" i="25"/>
  <c r="DN95" i="25"/>
  <c r="DM95" i="25"/>
  <c r="CV95" i="25"/>
  <c r="DL95" i="25"/>
  <c r="DJ95" i="25"/>
  <c r="DK95" i="25"/>
  <c r="DG95" i="25"/>
  <c r="CZ94" i="25"/>
  <c r="DA94" i="25"/>
  <c r="DN94" i="25"/>
  <c r="DM94" i="25"/>
  <c r="CV94" i="25"/>
  <c r="DL94" i="25"/>
  <c r="DJ94" i="25"/>
  <c r="DK94" i="25"/>
  <c r="DG94" i="25"/>
  <c r="CZ93" i="25"/>
  <c r="DA93" i="25"/>
  <c r="DN93" i="25"/>
  <c r="DM93" i="25"/>
  <c r="CV93" i="25"/>
  <c r="DL93" i="25"/>
  <c r="DJ93" i="25"/>
  <c r="DK93" i="25"/>
  <c r="DG93" i="25"/>
  <c r="CZ92" i="25"/>
  <c r="DA92" i="25"/>
  <c r="DN92" i="25"/>
  <c r="DM92" i="25"/>
  <c r="CV92" i="25"/>
  <c r="DL92" i="25"/>
  <c r="DJ92" i="25"/>
  <c r="DK92" i="25"/>
  <c r="DG92" i="25"/>
  <c r="CZ91" i="25"/>
  <c r="DA91" i="25"/>
  <c r="DN91" i="25"/>
  <c r="DM91" i="25"/>
  <c r="CV91" i="25"/>
  <c r="DL91" i="25"/>
  <c r="DJ91" i="25"/>
  <c r="DK91" i="25"/>
  <c r="DG91" i="25"/>
  <c r="CZ90" i="25"/>
  <c r="DA90" i="25"/>
  <c r="DN90" i="25"/>
  <c r="DM90" i="25"/>
  <c r="CV90" i="25"/>
  <c r="DL90" i="25"/>
  <c r="DJ90" i="25"/>
  <c r="DK90" i="25"/>
  <c r="DG90" i="25"/>
  <c r="CZ89" i="25"/>
  <c r="DA89" i="25"/>
  <c r="DN89" i="25"/>
  <c r="DM89" i="25"/>
  <c r="CV89" i="25"/>
  <c r="DL89" i="25"/>
  <c r="DJ89" i="25"/>
  <c r="DK89" i="25"/>
  <c r="DG89" i="25"/>
  <c r="CZ88" i="25"/>
  <c r="DA88" i="25"/>
  <c r="DN88" i="25"/>
  <c r="DM88" i="25"/>
  <c r="CV88" i="25"/>
  <c r="DL88" i="25"/>
  <c r="DJ88" i="25"/>
  <c r="DK88" i="25"/>
  <c r="DG88" i="25"/>
  <c r="CZ87" i="25"/>
  <c r="DA87" i="25"/>
  <c r="DN87" i="25"/>
  <c r="DM87" i="25"/>
  <c r="CV87" i="25"/>
  <c r="DL87" i="25"/>
  <c r="DJ87" i="25"/>
  <c r="DK87" i="25"/>
  <c r="DG87" i="25"/>
  <c r="CZ86" i="25"/>
  <c r="DA86" i="25"/>
  <c r="DN86" i="25"/>
  <c r="DM86" i="25"/>
  <c r="CV86" i="25"/>
  <c r="DL86" i="25"/>
  <c r="DJ86" i="25"/>
  <c r="DK86" i="25"/>
  <c r="DG86" i="25"/>
  <c r="CZ85" i="25"/>
  <c r="DA85" i="25"/>
  <c r="DN85" i="25"/>
  <c r="DM85" i="25"/>
  <c r="CV85" i="25"/>
  <c r="DL85" i="25"/>
  <c r="DJ85" i="25"/>
  <c r="DK85" i="25"/>
  <c r="DG85" i="25"/>
  <c r="CZ84" i="25"/>
  <c r="DA84" i="25"/>
  <c r="DN84" i="25"/>
  <c r="DM84" i="25"/>
  <c r="CV84" i="25"/>
  <c r="DL84" i="25"/>
  <c r="DJ84" i="25"/>
  <c r="DK84" i="25"/>
  <c r="DG84" i="25"/>
  <c r="CZ83" i="25"/>
  <c r="DA83" i="25"/>
  <c r="DN83" i="25"/>
  <c r="DM83" i="25"/>
  <c r="CV83" i="25"/>
  <c r="DL83" i="25"/>
  <c r="DJ83" i="25"/>
  <c r="DK83" i="25"/>
  <c r="DG83" i="25"/>
  <c r="CZ82" i="25"/>
  <c r="DA82" i="25"/>
  <c r="DN82" i="25"/>
  <c r="DM82" i="25"/>
  <c r="CV82" i="25"/>
  <c r="DL82" i="25"/>
  <c r="DJ82" i="25"/>
  <c r="DK82" i="25"/>
  <c r="DG82" i="25"/>
  <c r="CZ81" i="25"/>
  <c r="DA81" i="25"/>
  <c r="DN81" i="25"/>
  <c r="DM81" i="25"/>
  <c r="CV81" i="25"/>
  <c r="DL81" i="25"/>
  <c r="DJ81" i="25"/>
  <c r="DK81" i="25"/>
  <c r="DG81" i="25"/>
  <c r="CZ80" i="25"/>
  <c r="DA80" i="25"/>
  <c r="DN80" i="25"/>
  <c r="DM80" i="25"/>
  <c r="CV80" i="25"/>
  <c r="DL80" i="25"/>
  <c r="DJ80" i="25"/>
  <c r="DK80" i="25"/>
  <c r="DG80" i="25"/>
  <c r="CZ79" i="25"/>
  <c r="DA79" i="25"/>
  <c r="DN79" i="25"/>
  <c r="DM79" i="25"/>
  <c r="CV79" i="25"/>
  <c r="DL79" i="25"/>
  <c r="DJ79" i="25"/>
  <c r="DK79" i="25"/>
  <c r="DG79" i="25"/>
  <c r="CZ78" i="25"/>
  <c r="DA78" i="25"/>
  <c r="DN78" i="25"/>
  <c r="DM78" i="25"/>
  <c r="CV78" i="25"/>
  <c r="DL78" i="25"/>
  <c r="DJ78" i="25"/>
  <c r="DK78" i="25"/>
  <c r="DG78" i="25"/>
  <c r="CZ77" i="25"/>
  <c r="DA77" i="25"/>
  <c r="DN77" i="25"/>
  <c r="DM77" i="25"/>
  <c r="CV77" i="25"/>
  <c r="DL77" i="25"/>
  <c r="DJ77" i="25"/>
  <c r="DK77" i="25"/>
  <c r="DG77" i="25"/>
  <c r="CZ76" i="25"/>
  <c r="DA76" i="25"/>
  <c r="DN76" i="25"/>
  <c r="DM76" i="25"/>
  <c r="CV76" i="25"/>
  <c r="DL76" i="25"/>
  <c r="DJ76" i="25"/>
  <c r="DK76" i="25"/>
  <c r="DG76" i="25"/>
  <c r="CZ75" i="25"/>
  <c r="DA75" i="25"/>
  <c r="DN75" i="25"/>
  <c r="DM75" i="25"/>
  <c r="CV75" i="25"/>
  <c r="DL75" i="25"/>
  <c r="DJ75" i="25"/>
  <c r="DK75" i="25"/>
  <c r="DG75" i="25"/>
  <c r="CZ74" i="25"/>
  <c r="DA74" i="25"/>
  <c r="DN74" i="25"/>
  <c r="DM74" i="25"/>
  <c r="CV74" i="25"/>
  <c r="DL74" i="25"/>
  <c r="DJ74" i="25"/>
  <c r="DK74" i="25"/>
  <c r="DG74" i="25"/>
  <c r="CZ73" i="25"/>
  <c r="DA73" i="25"/>
  <c r="DN73" i="25"/>
  <c r="DM73" i="25"/>
  <c r="CV73" i="25"/>
  <c r="DL73" i="25"/>
  <c r="DJ73" i="25"/>
  <c r="DK73" i="25"/>
  <c r="DG73" i="25"/>
  <c r="CZ72" i="25"/>
  <c r="DA72" i="25"/>
  <c r="DN72" i="25"/>
  <c r="DM72" i="25"/>
  <c r="CV72" i="25"/>
  <c r="DL72" i="25"/>
  <c r="DJ72" i="25"/>
  <c r="DK72" i="25"/>
  <c r="DG72" i="25"/>
  <c r="CZ71" i="25"/>
  <c r="DA71" i="25"/>
  <c r="DN71" i="25"/>
  <c r="DM71" i="25"/>
  <c r="CV71" i="25"/>
  <c r="DL71" i="25"/>
  <c r="DJ71" i="25"/>
  <c r="DK71" i="25"/>
  <c r="DG71" i="25"/>
  <c r="CZ70" i="25"/>
  <c r="DA70" i="25"/>
  <c r="DN70" i="25"/>
  <c r="DM70" i="25"/>
  <c r="CV70" i="25"/>
  <c r="DL70" i="25"/>
  <c r="DJ70" i="25"/>
  <c r="DK70" i="25"/>
  <c r="DG70" i="25"/>
  <c r="CZ69" i="25"/>
  <c r="DA69" i="25"/>
  <c r="DN69" i="25"/>
  <c r="DM69" i="25"/>
  <c r="CV69" i="25"/>
  <c r="DL69" i="25"/>
  <c r="DJ69" i="25"/>
  <c r="DK69" i="25"/>
  <c r="DG69" i="25"/>
  <c r="CZ68" i="25"/>
  <c r="DA68" i="25"/>
  <c r="DN68" i="25"/>
  <c r="DM68" i="25"/>
  <c r="CV68" i="25"/>
  <c r="DL68" i="25"/>
  <c r="DJ68" i="25"/>
  <c r="DK68" i="25"/>
  <c r="DG68" i="25"/>
  <c r="CZ67" i="25"/>
  <c r="DA67" i="25"/>
  <c r="DN67" i="25"/>
  <c r="DM67" i="25"/>
  <c r="CV67" i="25"/>
  <c r="DL67" i="25"/>
  <c r="DJ67" i="25"/>
  <c r="DK67" i="25"/>
  <c r="DG67" i="25"/>
  <c r="CZ66" i="25"/>
  <c r="DA66" i="25"/>
  <c r="DN66" i="25"/>
  <c r="DM66" i="25"/>
  <c r="CV66" i="25"/>
  <c r="DL66" i="25"/>
  <c r="DJ66" i="25"/>
  <c r="DK66" i="25"/>
  <c r="DG66" i="25"/>
  <c r="CZ65" i="25"/>
  <c r="DA65" i="25"/>
  <c r="DN65" i="25"/>
  <c r="DM65" i="25"/>
  <c r="CV65" i="25"/>
  <c r="DL65" i="25"/>
  <c r="DJ65" i="25"/>
  <c r="DK65" i="25"/>
  <c r="DG65" i="25"/>
  <c r="CZ64" i="25"/>
  <c r="DA64" i="25"/>
  <c r="DN64" i="25"/>
  <c r="DM64" i="25"/>
  <c r="CV64" i="25"/>
  <c r="DL64" i="25"/>
  <c r="DJ64" i="25"/>
  <c r="DK64" i="25"/>
  <c r="DG64" i="25"/>
  <c r="CZ63" i="25"/>
  <c r="DA63" i="25"/>
  <c r="DN63" i="25"/>
  <c r="DM63" i="25"/>
  <c r="CV63" i="25"/>
  <c r="DL63" i="25"/>
  <c r="DJ63" i="25"/>
  <c r="DK63" i="25"/>
  <c r="DG63" i="25"/>
  <c r="DN57" i="25"/>
  <c r="DJ57" i="25"/>
  <c r="DK57" i="25"/>
  <c r="DN8" i="25"/>
  <c r="DM8" i="25"/>
  <c r="DL8" i="25"/>
  <c r="DJ8" i="25"/>
  <c r="DK8" i="25"/>
  <c r="DG8" i="25"/>
  <c r="DN7" i="25"/>
  <c r="DM7" i="25"/>
  <c r="DL7" i="25"/>
  <c r="DJ7" i="25"/>
  <c r="DK7" i="25"/>
  <c r="DG7" i="25"/>
  <c r="DA6" i="25"/>
  <c r="DN6" i="25"/>
  <c r="DM6" i="25"/>
  <c r="CV6" i="25"/>
  <c r="DL6" i="25"/>
  <c r="DJ6" i="25"/>
  <c r="DK6" i="25"/>
  <c r="DG6" i="25"/>
  <c r="BX108" i="25"/>
  <c r="BY108" i="25"/>
  <c r="CL108" i="25"/>
  <c r="CK108" i="25"/>
  <c r="BT108" i="25"/>
  <c r="CJ108" i="25"/>
  <c r="CH108" i="25"/>
  <c r="CI108" i="25"/>
  <c r="CE108" i="25"/>
  <c r="BX107" i="25"/>
  <c r="BY107" i="25"/>
  <c r="CL107" i="25"/>
  <c r="CK107" i="25"/>
  <c r="BT107" i="25"/>
  <c r="CJ107" i="25"/>
  <c r="CH107" i="25"/>
  <c r="CI107" i="25"/>
  <c r="CE107" i="25"/>
  <c r="BX106" i="25"/>
  <c r="BY106" i="25"/>
  <c r="CL106" i="25"/>
  <c r="CK106" i="25"/>
  <c r="BT106" i="25"/>
  <c r="CJ106" i="25"/>
  <c r="CH106" i="25"/>
  <c r="CI106" i="25"/>
  <c r="CE106" i="25"/>
  <c r="BX105" i="25"/>
  <c r="BY105" i="25"/>
  <c r="CL105" i="25"/>
  <c r="CK105" i="25"/>
  <c r="BT105" i="25"/>
  <c r="CJ105" i="25"/>
  <c r="CH105" i="25"/>
  <c r="CI105" i="25"/>
  <c r="CE105" i="25"/>
  <c r="BX104" i="25"/>
  <c r="BY104" i="25"/>
  <c r="CL104" i="25"/>
  <c r="CK104" i="25"/>
  <c r="BT104" i="25"/>
  <c r="CJ104" i="25"/>
  <c r="CH104" i="25"/>
  <c r="CI104" i="25"/>
  <c r="CE104" i="25"/>
  <c r="BX103" i="25"/>
  <c r="BY103" i="25"/>
  <c r="CL103" i="25"/>
  <c r="CK103" i="25"/>
  <c r="BT103" i="25"/>
  <c r="CJ103" i="25"/>
  <c r="CH103" i="25"/>
  <c r="CI103" i="25"/>
  <c r="CE103" i="25"/>
  <c r="BX102" i="25"/>
  <c r="BY102" i="25"/>
  <c r="CL102" i="25"/>
  <c r="CK102" i="25"/>
  <c r="BT102" i="25"/>
  <c r="CJ102" i="25"/>
  <c r="CH102" i="25"/>
  <c r="CI102" i="25"/>
  <c r="CE102" i="25"/>
  <c r="BX101" i="25"/>
  <c r="BY101" i="25"/>
  <c r="CL101" i="25"/>
  <c r="CK101" i="25"/>
  <c r="BT101" i="25"/>
  <c r="CJ101" i="25"/>
  <c r="CH101" i="25"/>
  <c r="CI101" i="25"/>
  <c r="CE101" i="25"/>
  <c r="BX100" i="25"/>
  <c r="BY100" i="25"/>
  <c r="CL100" i="25"/>
  <c r="CK100" i="25"/>
  <c r="BT100" i="25"/>
  <c r="CJ100" i="25"/>
  <c r="CH100" i="25"/>
  <c r="CI100" i="25"/>
  <c r="CE100" i="25"/>
  <c r="BX99" i="25"/>
  <c r="BY99" i="25"/>
  <c r="CL99" i="25"/>
  <c r="CK99" i="25"/>
  <c r="BT99" i="25"/>
  <c r="CJ99" i="25"/>
  <c r="CH99" i="25"/>
  <c r="CI99" i="25"/>
  <c r="CE99" i="25"/>
  <c r="BX98" i="25"/>
  <c r="BY98" i="25"/>
  <c r="CL98" i="25"/>
  <c r="CK98" i="25"/>
  <c r="BT98" i="25"/>
  <c r="CJ98" i="25"/>
  <c r="CH98" i="25"/>
  <c r="CI98" i="25"/>
  <c r="CE98" i="25"/>
  <c r="BX97" i="25"/>
  <c r="BY97" i="25"/>
  <c r="CL97" i="25"/>
  <c r="CK97" i="25"/>
  <c r="BT97" i="25"/>
  <c r="CJ97" i="25"/>
  <c r="CH97" i="25"/>
  <c r="CI97" i="25"/>
  <c r="CE97" i="25"/>
  <c r="BX96" i="25"/>
  <c r="BY96" i="25"/>
  <c r="CL96" i="25"/>
  <c r="CK96" i="25"/>
  <c r="BT96" i="25"/>
  <c r="CJ96" i="25"/>
  <c r="CH96" i="25"/>
  <c r="CI96" i="25"/>
  <c r="CE96" i="25"/>
  <c r="BX95" i="25"/>
  <c r="BY95" i="25"/>
  <c r="CL95" i="25"/>
  <c r="CK95" i="25"/>
  <c r="BT95" i="25"/>
  <c r="CJ95" i="25"/>
  <c r="CH95" i="25"/>
  <c r="CI95" i="25"/>
  <c r="CE95" i="25"/>
  <c r="BX94" i="25"/>
  <c r="BY94" i="25"/>
  <c r="CL94" i="25"/>
  <c r="CK94" i="25"/>
  <c r="BT94" i="25"/>
  <c r="CJ94" i="25"/>
  <c r="CH94" i="25"/>
  <c r="CI94" i="25"/>
  <c r="CE94" i="25"/>
  <c r="BX93" i="25"/>
  <c r="BY93" i="25"/>
  <c r="CL93" i="25"/>
  <c r="CK93" i="25"/>
  <c r="BT93" i="25"/>
  <c r="CJ93" i="25"/>
  <c r="CH93" i="25"/>
  <c r="CI93" i="25"/>
  <c r="CE93" i="25"/>
  <c r="BX92" i="25"/>
  <c r="BY92" i="25"/>
  <c r="CL92" i="25"/>
  <c r="CK92" i="25"/>
  <c r="BT92" i="25"/>
  <c r="CJ92" i="25"/>
  <c r="CH92" i="25"/>
  <c r="CI92" i="25"/>
  <c r="CE92" i="25"/>
  <c r="BX91" i="25"/>
  <c r="BY91" i="25"/>
  <c r="CL91" i="25"/>
  <c r="CK91" i="25"/>
  <c r="BT91" i="25"/>
  <c r="CJ91" i="25"/>
  <c r="CH91" i="25"/>
  <c r="CI91" i="25"/>
  <c r="CE91" i="25"/>
  <c r="BX90" i="25"/>
  <c r="BY90" i="25"/>
  <c r="CL90" i="25"/>
  <c r="CK90" i="25"/>
  <c r="BT90" i="25"/>
  <c r="CJ90" i="25"/>
  <c r="CH90" i="25"/>
  <c r="CI90" i="25"/>
  <c r="CE90" i="25"/>
  <c r="BX89" i="25"/>
  <c r="BY89" i="25"/>
  <c r="CL89" i="25"/>
  <c r="CK89" i="25"/>
  <c r="BT89" i="25"/>
  <c r="CJ89" i="25"/>
  <c r="CH89" i="25"/>
  <c r="CI89" i="25"/>
  <c r="CE89" i="25"/>
  <c r="BX88" i="25"/>
  <c r="BY88" i="25"/>
  <c r="CL88" i="25"/>
  <c r="CK88" i="25"/>
  <c r="BT88" i="25"/>
  <c r="CJ88" i="25"/>
  <c r="CH88" i="25"/>
  <c r="CI88" i="25"/>
  <c r="CE88" i="25"/>
  <c r="BX87" i="25"/>
  <c r="BY87" i="25"/>
  <c r="CL87" i="25"/>
  <c r="CK87" i="25"/>
  <c r="BT87" i="25"/>
  <c r="CJ87" i="25"/>
  <c r="CH87" i="25"/>
  <c r="CI87" i="25"/>
  <c r="CE87" i="25"/>
  <c r="BX86" i="25"/>
  <c r="BY86" i="25"/>
  <c r="CL86" i="25"/>
  <c r="CK86" i="25"/>
  <c r="BT86" i="25"/>
  <c r="CJ86" i="25"/>
  <c r="CH86" i="25"/>
  <c r="CI86" i="25"/>
  <c r="CE86" i="25"/>
  <c r="BX85" i="25"/>
  <c r="BY85" i="25"/>
  <c r="CL85" i="25"/>
  <c r="CK85" i="25"/>
  <c r="BT85" i="25"/>
  <c r="CJ85" i="25"/>
  <c r="CH85" i="25"/>
  <c r="CI85" i="25"/>
  <c r="CE85" i="25"/>
  <c r="BX84" i="25"/>
  <c r="BY84" i="25"/>
  <c r="CL84" i="25"/>
  <c r="CK84" i="25"/>
  <c r="BT84" i="25"/>
  <c r="CJ84" i="25"/>
  <c r="CH84" i="25"/>
  <c r="CI84" i="25"/>
  <c r="CE84" i="25"/>
  <c r="BX83" i="25"/>
  <c r="BY83" i="25"/>
  <c r="CL83" i="25"/>
  <c r="CK83" i="25"/>
  <c r="BT83" i="25"/>
  <c r="CJ83" i="25"/>
  <c r="CH83" i="25"/>
  <c r="CI83" i="25"/>
  <c r="CE83" i="25"/>
  <c r="BX82" i="25"/>
  <c r="BY82" i="25"/>
  <c r="CL82" i="25"/>
  <c r="CK82" i="25"/>
  <c r="BT82" i="25"/>
  <c r="CJ82" i="25"/>
  <c r="CH82" i="25"/>
  <c r="CI82" i="25"/>
  <c r="CE82" i="25"/>
  <c r="BX81" i="25"/>
  <c r="BY81" i="25"/>
  <c r="CL81" i="25"/>
  <c r="CK81" i="25"/>
  <c r="BT81" i="25"/>
  <c r="CJ81" i="25"/>
  <c r="CH81" i="25"/>
  <c r="CI81" i="25"/>
  <c r="CE81" i="25"/>
  <c r="BX80" i="25"/>
  <c r="BY80" i="25"/>
  <c r="CL80" i="25"/>
  <c r="CK80" i="25"/>
  <c r="BT80" i="25"/>
  <c r="CJ80" i="25"/>
  <c r="CH80" i="25"/>
  <c r="CI80" i="25"/>
  <c r="CE80" i="25"/>
  <c r="BX79" i="25"/>
  <c r="BY79" i="25"/>
  <c r="CL79" i="25"/>
  <c r="CK79" i="25"/>
  <c r="BT79" i="25"/>
  <c r="CJ79" i="25"/>
  <c r="CH79" i="25"/>
  <c r="CI79" i="25"/>
  <c r="CE79" i="25"/>
  <c r="BX78" i="25"/>
  <c r="BY78" i="25"/>
  <c r="CL78" i="25"/>
  <c r="CK78" i="25"/>
  <c r="BT78" i="25"/>
  <c r="CJ78" i="25"/>
  <c r="CH78" i="25"/>
  <c r="CI78" i="25"/>
  <c r="CE78" i="25"/>
  <c r="BX77" i="25"/>
  <c r="BY77" i="25"/>
  <c r="CL77" i="25"/>
  <c r="CK77" i="25"/>
  <c r="BT77" i="25"/>
  <c r="CJ77" i="25"/>
  <c r="CH77" i="25"/>
  <c r="CI77" i="25"/>
  <c r="CE77" i="25"/>
  <c r="BX76" i="25"/>
  <c r="BY76" i="25"/>
  <c r="CL76" i="25"/>
  <c r="CK76" i="25"/>
  <c r="BT76" i="25"/>
  <c r="CJ76" i="25"/>
  <c r="CH76" i="25"/>
  <c r="CI76" i="25"/>
  <c r="CE76" i="25"/>
  <c r="BX75" i="25"/>
  <c r="BY75" i="25"/>
  <c r="CL75" i="25"/>
  <c r="CK75" i="25"/>
  <c r="BT75" i="25"/>
  <c r="CJ75" i="25"/>
  <c r="CH75" i="25"/>
  <c r="CI75" i="25"/>
  <c r="CE75" i="25"/>
  <c r="BX74" i="25"/>
  <c r="BY74" i="25"/>
  <c r="CL74" i="25"/>
  <c r="CK74" i="25"/>
  <c r="BT74" i="25"/>
  <c r="CJ74" i="25"/>
  <c r="CH74" i="25"/>
  <c r="CI74" i="25"/>
  <c r="CE74" i="25"/>
  <c r="BX73" i="25"/>
  <c r="BY73" i="25"/>
  <c r="CL73" i="25"/>
  <c r="CK73" i="25"/>
  <c r="BT73" i="25"/>
  <c r="CJ73" i="25"/>
  <c r="CH73" i="25"/>
  <c r="CI73" i="25"/>
  <c r="CE73" i="25"/>
  <c r="BX72" i="25"/>
  <c r="BY72" i="25"/>
  <c r="CL72" i="25"/>
  <c r="CK72" i="25"/>
  <c r="BT72" i="25"/>
  <c r="CJ72" i="25"/>
  <c r="CH72" i="25"/>
  <c r="CI72" i="25"/>
  <c r="CE72" i="25"/>
  <c r="BX71" i="25"/>
  <c r="BY71" i="25"/>
  <c r="CL71" i="25"/>
  <c r="CK71" i="25"/>
  <c r="BT71" i="25"/>
  <c r="CJ71" i="25"/>
  <c r="CH71" i="25"/>
  <c r="CI71" i="25"/>
  <c r="CE71" i="25"/>
  <c r="BX70" i="25"/>
  <c r="BY70" i="25"/>
  <c r="CL70" i="25"/>
  <c r="CK70" i="25"/>
  <c r="BT70" i="25"/>
  <c r="CJ70" i="25"/>
  <c r="CH70" i="25"/>
  <c r="CI70" i="25"/>
  <c r="CE70" i="25"/>
  <c r="BX69" i="25"/>
  <c r="BY69" i="25"/>
  <c r="CL69" i="25"/>
  <c r="CK69" i="25"/>
  <c r="BT69" i="25"/>
  <c r="CJ69" i="25"/>
  <c r="CH69" i="25"/>
  <c r="CI69" i="25"/>
  <c r="CE69" i="25"/>
  <c r="BX68" i="25"/>
  <c r="BY68" i="25"/>
  <c r="CL68" i="25"/>
  <c r="CK68" i="25"/>
  <c r="BT68" i="25"/>
  <c r="CJ68" i="25"/>
  <c r="CH68" i="25"/>
  <c r="CI68" i="25"/>
  <c r="CE68" i="25"/>
  <c r="BX67" i="25"/>
  <c r="BY67" i="25"/>
  <c r="CL67" i="25"/>
  <c r="CK67" i="25"/>
  <c r="BT67" i="25"/>
  <c r="CJ67" i="25"/>
  <c r="CH67" i="25"/>
  <c r="CI67" i="25"/>
  <c r="CE67" i="25"/>
  <c r="BX66" i="25"/>
  <c r="BY66" i="25"/>
  <c r="CL66" i="25"/>
  <c r="CK66" i="25"/>
  <c r="BT66" i="25"/>
  <c r="CJ66" i="25"/>
  <c r="CH66" i="25"/>
  <c r="CI66" i="25"/>
  <c r="CE66" i="25"/>
  <c r="BX65" i="25"/>
  <c r="BY65" i="25"/>
  <c r="CL65" i="25"/>
  <c r="CK65" i="25"/>
  <c r="BT65" i="25"/>
  <c r="CJ65" i="25"/>
  <c r="CH65" i="25"/>
  <c r="CI65" i="25"/>
  <c r="CE65" i="25"/>
  <c r="BX64" i="25"/>
  <c r="BY64" i="25"/>
  <c r="CL64" i="25"/>
  <c r="CK64" i="25"/>
  <c r="BT64" i="25"/>
  <c r="CJ64" i="25"/>
  <c r="CH64" i="25"/>
  <c r="CI64" i="25"/>
  <c r="CE64" i="25"/>
  <c r="BX63" i="25"/>
  <c r="BY63" i="25"/>
  <c r="CL63" i="25"/>
  <c r="CK63" i="25"/>
  <c r="BT63" i="25"/>
  <c r="CJ63" i="25"/>
  <c r="CH63" i="25"/>
  <c r="CI63" i="25"/>
  <c r="CE63" i="25"/>
  <c r="BV58" i="25"/>
  <c r="BV56" i="25"/>
  <c r="BV55" i="25"/>
  <c r="BV50" i="25"/>
  <c r="BV41" i="25"/>
  <c r="BV40" i="25"/>
  <c r="BV30" i="25"/>
  <c r="BV27" i="25"/>
  <c r="BV26" i="25"/>
  <c r="BV19" i="25"/>
  <c r="CL8" i="25"/>
  <c r="CK8" i="25"/>
  <c r="CJ8" i="25"/>
  <c r="CH8" i="25"/>
  <c r="CI8" i="25"/>
  <c r="CE8" i="25"/>
  <c r="CL7" i="25"/>
  <c r="CK7" i="25"/>
  <c r="CJ7" i="25"/>
  <c r="CH7" i="25"/>
  <c r="CI7" i="25"/>
  <c r="CE7" i="25"/>
  <c r="BY6" i="25"/>
  <c r="CL6" i="25"/>
  <c r="CK6" i="25"/>
  <c r="BT6" i="25"/>
  <c r="CJ6" i="25"/>
  <c r="CH6" i="25"/>
  <c r="CI6" i="25"/>
  <c r="CE6" i="25"/>
  <c r="BF8" i="25"/>
  <c r="BG8" i="25"/>
  <c r="AR8" i="25"/>
  <c r="BH8" i="25"/>
  <c r="BI8" i="25"/>
  <c r="BJ8" i="25"/>
  <c r="AT10" i="25"/>
  <c r="AT16" i="25"/>
  <c r="BF62" i="25"/>
  <c r="BG62" i="25"/>
  <c r="BJ62" i="25"/>
  <c r="BC63" i="25"/>
  <c r="BF63" i="25"/>
  <c r="BG63" i="25"/>
  <c r="AR63" i="25"/>
  <c r="BH63" i="25"/>
  <c r="BI63" i="25"/>
  <c r="BJ63" i="25"/>
  <c r="BC64" i="25"/>
  <c r="BF64" i="25"/>
  <c r="BG64" i="25"/>
  <c r="AR64" i="25"/>
  <c r="BH64" i="25"/>
  <c r="BI64" i="25"/>
  <c r="BJ64" i="25"/>
  <c r="BC65" i="25"/>
  <c r="BF65" i="25"/>
  <c r="BG65" i="25"/>
  <c r="AR65" i="25"/>
  <c r="BH65" i="25"/>
  <c r="BI65" i="25"/>
  <c r="BJ65" i="25"/>
  <c r="BC66" i="25"/>
  <c r="BF66" i="25"/>
  <c r="BG66" i="25"/>
  <c r="AR66" i="25"/>
  <c r="BH66" i="25"/>
  <c r="BI66" i="25"/>
  <c r="BJ66" i="25"/>
  <c r="BC67" i="25"/>
  <c r="BF67" i="25"/>
  <c r="BG67" i="25"/>
  <c r="AR67" i="25"/>
  <c r="BH67" i="25"/>
  <c r="BI67" i="25"/>
  <c r="BJ67" i="25"/>
  <c r="BC68" i="25"/>
  <c r="BF68" i="25"/>
  <c r="BG68" i="25"/>
  <c r="AR68" i="25"/>
  <c r="BH68" i="25"/>
  <c r="BI68" i="25"/>
  <c r="BJ68" i="25"/>
  <c r="BC69" i="25"/>
  <c r="BF69" i="25"/>
  <c r="BG69" i="25"/>
  <c r="AR69" i="25"/>
  <c r="BH69" i="25"/>
  <c r="BI69" i="25"/>
  <c r="BJ69" i="25"/>
  <c r="BC70" i="25"/>
  <c r="BF70" i="25"/>
  <c r="BG70" i="25"/>
  <c r="AR70" i="25"/>
  <c r="BH70" i="25"/>
  <c r="BI70" i="25"/>
  <c r="BJ70" i="25"/>
  <c r="BC71" i="25"/>
  <c r="BF71" i="25"/>
  <c r="BG71" i="25"/>
  <c r="AR71" i="25"/>
  <c r="BH71" i="25"/>
  <c r="BI71" i="25"/>
  <c r="BJ71" i="25"/>
  <c r="BC72" i="25"/>
  <c r="BF72" i="25"/>
  <c r="BG72" i="25"/>
  <c r="AR72" i="25"/>
  <c r="BH72" i="25"/>
  <c r="BI72" i="25"/>
  <c r="BJ72" i="25"/>
  <c r="BC73" i="25"/>
  <c r="BF73" i="25"/>
  <c r="BG73" i="25"/>
  <c r="AR73" i="25"/>
  <c r="BH73" i="25"/>
  <c r="BI73" i="25"/>
  <c r="BJ73" i="25"/>
  <c r="BC74" i="25"/>
  <c r="BF74" i="25"/>
  <c r="BG74" i="25"/>
  <c r="AR74" i="25"/>
  <c r="BH74" i="25"/>
  <c r="BI74" i="25"/>
  <c r="BJ74" i="25"/>
  <c r="BC75" i="25"/>
  <c r="BF75" i="25"/>
  <c r="BG75" i="25"/>
  <c r="AR75" i="25"/>
  <c r="BH75" i="25"/>
  <c r="BI75" i="25"/>
  <c r="BJ75" i="25"/>
  <c r="BC76" i="25"/>
  <c r="BF76" i="25"/>
  <c r="BG76" i="25"/>
  <c r="AR76" i="25"/>
  <c r="BH76" i="25"/>
  <c r="BI76" i="25"/>
  <c r="BJ76" i="25"/>
  <c r="BC77" i="25"/>
  <c r="BF77" i="25"/>
  <c r="BG77" i="25"/>
  <c r="AR77" i="25"/>
  <c r="BH77" i="25"/>
  <c r="BI77" i="25"/>
  <c r="BJ77" i="25"/>
  <c r="BC78" i="25"/>
  <c r="BF78" i="25"/>
  <c r="BG78" i="25"/>
  <c r="AR78" i="25"/>
  <c r="BH78" i="25"/>
  <c r="BI78" i="25"/>
  <c r="BJ78" i="25"/>
  <c r="BC79" i="25"/>
  <c r="BF79" i="25"/>
  <c r="BG79" i="25"/>
  <c r="AR79" i="25"/>
  <c r="BH79" i="25"/>
  <c r="BI79" i="25"/>
  <c r="BJ79" i="25"/>
  <c r="BC80" i="25"/>
  <c r="BF80" i="25"/>
  <c r="BG80" i="25"/>
  <c r="AR80" i="25"/>
  <c r="BH80" i="25"/>
  <c r="BI80" i="25"/>
  <c r="BJ80" i="25"/>
  <c r="BC81" i="25"/>
  <c r="BF81" i="25"/>
  <c r="BG81" i="25"/>
  <c r="AR81" i="25"/>
  <c r="BH81" i="25"/>
  <c r="BI81" i="25"/>
  <c r="BJ81" i="25"/>
  <c r="BC82" i="25"/>
  <c r="BF82" i="25"/>
  <c r="BG82" i="25"/>
  <c r="AR82" i="25"/>
  <c r="BH82" i="25"/>
  <c r="BI82" i="25"/>
  <c r="BJ82" i="25"/>
  <c r="BC83" i="25"/>
  <c r="BF83" i="25"/>
  <c r="BG83" i="25"/>
  <c r="AR83" i="25"/>
  <c r="BH83" i="25"/>
  <c r="BI83" i="25"/>
  <c r="BJ83" i="25"/>
  <c r="BC84" i="25"/>
  <c r="BF84" i="25"/>
  <c r="BG84" i="25"/>
  <c r="AR84" i="25"/>
  <c r="BH84" i="25"/>
  <c r="BI84" i="25"/>
  <c r="BJ84" i="25"/>
  <c r="BC85" i="25"/>
  <c r="BF85" i="25"/>
  <c r="BG85" i="25"/>
  <c r="AR85" i="25"/>
  <c r="BH85" i="25"/>
  <c r="BI85" i="25"/>
  <c r="BJ85" i="25"/>
  <c r="BC86" i="25"/>
  <c r="BF86" i="25"/>
  <c r="BG86" i="25"/>
  <c r="AR86" i="25"/>
  <c r="BH86" i="25"/>
  <c r="BI86" i="25"/>
  <c r="BJ86" i="25"/>
  <c r="BC87" i="25"/>
  <c r="BF87" i="25"/>
  <c r="BG87" i="25"/>
  <c r="AR87" i="25"/>
  <c r="BH87" i="25"/>
  <c r="BI87" i="25"/>
  <c r="BJ87" i="25"/>
  <c r="BC88" i="25"/>
  <c r="BF88" i="25"/>
  <c r="BG88" i="25"/>
  <c r="AR88" i="25"/>
  <c r="BH88" i="25"/>
  <c r="BI88" i="25"/>
  <c r="BJ88" i="25"/>
  <c r="BC89" i="25"/>
  <c r="BF89" i="25"/>
  <c r="BG89" i="25"/>
  <c r="AR89" i="25"/>
  <c r="BH89" i="25"/>
  <c r="BI89" i="25"/>
  <c r="BJ89" i="25"/>
  <c r="BC90" i="25"/>
  <c r="BF90" i="25"/>
  <c r="BG90" i="25"/>
  <c r="AR90" i="25"/>
  <c r="BH90" i="25"/>
  <c r="BI90" i="25"/>
  <c r="BJ90" i="25"/>
  <c r="BC91" i="25"/>
  <c r="BF91" i="25"/>
  <c r="BG91" i="25"/>
  <c r="AR91" i="25"/>
  <c r="BH91" i="25"/>
  <c r="BI91" i="25"/>
  <c r="BJ91" i="25"/>
  <c r="BC92" i="25"/>
  <c r="BF92" i="25"/>
  <c r="BG92" i="25"/>
  <c r="AR92" i="25"/>
  <c r="BH92" i="25"/>
  <c r="BI92" i="25"/>
  <c r="BJ92" i="25"/>
  <c r="BC93" i="25"/>
  <c r="BF93" i="25"/>
  <c r="BG93" i="25"/>
  <c r="AR93" i="25"/>
  <c r="BH93" i="25"/>
  <c r="BI93" i="25"/>
  <c r="BJ93" i="25"/>
  <c r="BC94" i="25"/>
  <c r="BF94" i="25"/>
  <c r="BG94" i="25"/>
  <c r="AR94" i="25"/>
  <c r="BH94" i="25"/>
  <c r="BI94" i="25"/>
  <c r="BJ94" i="25"/>
  <c r="BC95" i="25"/>
  <c r="BF95" i="25"/>
  <c r="BG95" i="25"/>
  <c r="AR95" i="25"/>
  <c r="BH95" i="25"/>
  <c r="BI95" i="25"/>
  <c r="BJ95" i="25"/>
  <c r="BC96" i="25"/>
  <c r="BF96" i="25"/>
  <c r="BG96" i="25"/>
  <c r="AR96" i="25"/>
  <c r="BH96" i="25"/>
  <c r="BI96" i="25"/>
  <c r="BJ96" i="25"/>
  <c r="BC97" i="25"/>
  <c r="BF97" i="25"/>
  <c r="BG97" i="25"/>
  <c r="AR97" i="25"/>
  <c r="BH97" i="25"/>
  <c r="BI97" i="25"/>
  <c r="BJ97" i="25"/>
  <c r="BC98" i="25"/>
  <c r="BF98" i="25"/>
  <c r="BG98" i="25"/>
  <c r="AR98" i="25"/>
  <c r="BH98" i="25"/>
  <c r="BI98" i="25"/>
  <c r="BJ98" i="25"/>
  <c r="BC99" i="25"/>
  <c r="BF99" i="25"/>
  <c r="BG99" i="25"/>
  <c r="AR99" i="25"/>
  <c r="BH99" i="25"/>
  <c r="BI99" i="25"/>
  <c r="BJ99" i="25"/>
  <c r="BC100" i="25"/>
  <c r="BF100" i="25"/>
  <c r="BG100" i="25"/>
  <c r="AR100" i="25"/>
  <c r="BH100" i="25"/>
  <c r="BI100" i="25"/>
  <c r="BJ100" i="25"/>
  <c r="BC101" i="25"/>
  <c r="BF101" i="25"/>
  <c r="BG101" i="25"/>
  <c r="AR101" i="25"/>
  <c r="BH101" i="25"/>
  <c r="BI101" i="25"/>
  <c r="BJ101" i="25"/>
  <c r="BC102" i="25"/>
  <c r="BF102" i="25"/>
  <c r="BG102" i="25"/>
  <c r="AR102" i="25"/>
  <c r="BH102" i="25"/>
  <c r="BI102" i="25"/>
  <c r="BJ102" i="25"/>
  <c r="BC103" i="25"/>
  <c r="BF103" i="25"/>
  <c r="BG103" i="25"/>
  <c r="AR103" i="25"/>
  <c r="BH103" i="25"/>
  <c r="BI103" i="25"/>
  <c r="BJ103" i="25"/>
  <c r="BC104" i="25"/>
  <c r="BF104" i="25"/>
  <c r="BG104" i="25"/>
  <c r="AR104" i="25"/>
  <c r="BH104" i="25"/>
  <c r="BI104" i="25"/>
  <c r="BJ104" i="25"/>
  <c r="BC105" i="25"/>
  <c r="BF105" i="25"/>
  <c r="BG105" i="25"/>
  <c r="AR105" i="25"/>
  <c r="BH105" i="25"/>
  <c r="BI105" i="25"/>
  <c r="BJ105" i="25"/>
  <c r="BC106" i="25"/>
  <c r="BF106" i="25"/>
  <c r="BG106" i="25"/>
  <c r="AR106" i="25"/>
  <c r="BH106" i="25"/>
  <c r="BI106" i="25"/>
  <c r="BJ106" i="25"/>
  <c r="BC107" i="25"/>
  <c r="BF107" i="25"/>
  <c r="BG107" i="25"/>
  <c r="AR107" i="25"/>
  <c r="BH107" i="25"/>
  <c r="BI107" i="25"/>
  <c r="BJ107" i="25"/>
  <c r="BC108" i="25"/>
  <c r="AV108" i="25"/>
  <c r="BF108" i="25"/>
  <c r="BG108" i="25"/>
  <c r="AR108" i="25"/>
  <c r="BH108" i="25"/>
  <c r="AW108" i="25"/>
  <c r="BI108" i="25"/>
  <c r="BJ108" i="25"/>
  <c r="AY6" i="25"/>
  <c r="HC108" i="25"/>
  <c r="HB108" i="25"/>
  <c r="HA108" i="25"/>
  <c r="ED108" i="25"/>
  <c r="EH108" i="25"/>
  <c r="DQ108" i="25"/>
  <c r="DR108" i="25"/>
  <c r="DS108" i="25"/>
  <c r="DY108" i="25"/>
  <c r="HC107" i="25"/>
  <c r="HB107" i="25"/>
  <c r="HA107" i="25"/>
  <c r="ED107" i="25"/>
  <c r="EH107" i="25"/>
  <c r="DQ107" i="25"/>
  <c r="DR107" i="25"/>
  <c r="DS107" i="25"/>
  <c r="DY107" i="25"/>
  <c r="HC106" i="25"/>
  <c r="HB106" i="25"/>
  <c r="HA106" i="25"/>
  <c r="GZ106" i="25"/>
  <c r="GY106" i="25"/>
  <c r="ED106" i="25"/>
  <c r="EH106" i="25"/>
  <c r="DQ106" i="25"/>
  <c r="DR106" i="25"/>
  <c r="DS106" i="25"/>
  <c r="DY106" i="25"/>
  <c r="HC105" i="25"/>
  <c r="HB105" i="25"/>
  <c r="HA105" i="25"/>
  <c r="GZ105" i="25"/>
  <c r="GY105" i="25"/>
  <c r="ED105" i="25"/>
  <c r="EH105" i="25"/>
  <c r="DQ105" i="25"/>
  <c r="DR105" i="25"/>
  <c r="DS105" i="25"/>
  <c r="DY105" i="25"/>
  <c r="HC104" i="25"/>
  <c r="HB104" i="25"/>
  <c r="HA104" i="25"/>
  <c r="GZ104" i="25"/>
  <c r="GY104" i="25"/>
  <c r="ED104" i="25"/>
  <c r="EH104" i="25"/>
  <c r="DQ104" i="25"/>
  <c r="DR104" i="25"/>
  <c r="DS104" i="25"/>
  <c r="DY104" i="25"/>
  <c r="HC103" i="25"/>
  <c r="HB103" i="25"/>
  <c r="HA103" i="25"/>
  <c r="GZ103" i="25"/>
  <c r="GY103" i="25"/>
  <c r="ED103" i="25"/>
  <c r="EH103" i="25"/>
  <c r="DQ103" i="25"/>
  <c r="DR103" i="25"/>
  <c r="DS103" i="25"/>
  <c r="DY103" i="25"/>
  <c r="HC102" i="25"/>
  <c r="HB102" i="25"/>
  <c r="HA102" i="25"/>
  <c r="GZ102" i="25"/>
  <c r="GY102" i="25"/>
  <c r="ED102" i="25"/>
  <c r="EH102" i="25"/>
  <c r="DQ102" i="25"/>
  <c r="DR102" i="25"/>
  <c r="DS102" i="25"/>
  <c r="DY102" i="25"/>
  <c r="HC101" i="25"/>
  <c r="HB101" i="25"/>
  <c r="HA101" i="25"/>
  <c r="GZ101" i="25"/>
  <c r="GY101" i="25"/>
  <c r="ED101" i="25"/>
  <c r="EH101" i="25"/>
  <c r="DQ101" i="25"/>
  <c r="DR101" i="25"/>
  <c r="DS101" i="25"/>
  <c r="DY101" i="25"/>
  <c r="HC100" i="25"/>
  <c r="HB100" i="25"/>
  <c r="HA100" i="25"/>
  <c r="GZ100" i="25"/>
  <c r="GY100" i="25"/>
  <c r="ED100" i="25"/>
  <c r="EH100" i="25"/>
  <c r="DQ100" i="25"/>
  <c r="DR100" i="25"/>
  <c r="DS100" i="25"/>
  <c r="DY100" i="25"/>
  <c r="HC99" i="25"/>
  <c r="HB99" i="25"/>
  <c r="HA99" i="25"/>
  <c r="GZ99" i="25"/>
  <c r="GY99" i="25"/>
  <c r="ED99" i="25"/>
  <c r="EH99" i="25"/>
  <c r="DQ99" i="25"/>
  <c r="DR99" i="25"/>
  <c r="DS99" i="25"/>
  <c r="DY99" i="25"/>
  <c r="HC98" i="25"/>
  <c r="HB98" i="25"/>
  <c r="HA98" i="25"/>
  <c r="GZ98" i="25"/>
  <c r="GY98" i="25"/>
  <c r="ED98" i="25"/>
  <c r="EH98" i="25"/>
  <c r="DQ98" i="25"/>
  <c r="DR98" i="25"/>
  <c r="DS98" i="25"/>
  <c r="DY98" i="25"/>
  <c r="HC97" i="25"/>
  <c r="HB97" i="25"/>
  <c r="HA97" i="25"/>
  <c r="GZ97" i="25"/>
  <c r="GY97" i="25"/>
  <c r="ED97" i="25"/>
  <c r="EH97" i="25"/>
  <c r="DQ97" i="25"/>
  <c r="DR97" i="25"/>
  <c r="DS97" i="25"/>
  <c r="DY97" i="25"/>
  <c r="HC96" i="25"/>
  <c r="HB96" i="25"/>
  <c r="HA96" i="25"/>
  <c r="GZ96" i="25"/>
  <c r="GY96" i="25"/>
  <c r="ED96" i="25"/>
  <c r="EH96" i="25"/>
  <c r="DQ96" i="25"/>
  <c r="DR96" i="25"/>
  <c r="DS96" i="25"/>
  <c r="DY96" i="25"/>
  <c r="HC95" i="25"/>
  <c r="HB95" i="25"/>
  <c r="HA95" i="25"/>
  <c r="GZ95" i="25"/>
  <c r="GY95" i="25"/>
  <c r="ED95" i="25"/>
  <c r="EH95" i="25"/>
  <c r="DQ95" i="25"/>
  <c r="DR95" i="25"/>
  <c r="DS95" i="25"/>
  <c r="DY95" i="25"/>
  <c r="HC94" i="25"/>
  <c r="HB94" i="25"/>
  <c r="HA94" i="25"/>
  <c r="GZ94" i="25"/>
  <c r="GY94" i="25"/>
  <c r="ED94" i="25"/>
  <c r="EH94" i="25"/>
  <c r="DQ94" i="25"/>
  <c r="DR94" i="25"/>
  <c r="DS94" i="25"/>
  <c r="DY94" i="25"/>
  <c r="HC93" i="25"/>
  <c r="HB93" i="25"/>
  <c r="HA93" i="25"/>
  <c r="GZ93" i="25"/>
  <c r="GY93" i="25"/>
  <c r="ED93" i="25"/>
  <c r="EH93" i="25"/>
  <c r="DQ93" i="25"/>
  <c r="DR93" i="25"/>
  <c r="DS93" i="25"/>
  <c r="DY93" i="25"/>
  <c r="HC92" i="25"/>
  <c r="HB92" i="25"/>
  <c r="HA92" i="25"/>
  <c r="GZ92" i="25"/>
  <c r="GY92" i="25"/>
  <c r="ED92" i="25"/>
  <c r="EH92" i="25"/>
  <c r="DQ92" i="25"/>
  <c r="DR92" i="25"/>
  <c r="DS92" i="25"/>
  <c r="DY92" i="25"/>
  <c r="HC91" i="25"/>
  <c r="HB91" i="25"/>
  <c r="HA91" i="25"/>
  <c r="GZ91" i="25"/>
  <c r="GY91" i="25"/>
  <c r="ED91" i="25"/>
  <c r="EH91" i="25"/>
  <c r="DQ91" i="25"/>
  <c r="DR91" i="25"/>
  <c r="DS91" i="25"/>
  <c r="DY91" i="25"/>
  <c r="HC90" i="25"/>
  <c r="HB90" i="25"/>
  <c r="HA90" i="25"/>
  <c r="GZ90" i="25"/>
  <c r="GY90" i="25"/>
  <c r="ED90" i="25"/>
  <c r="EH90" i="25"/>
  <c r="DQ90" i="25"/>
  <c r="DR90" i="25"/>
  <c r="DS90" i="25"/>
  <c r="DY90" i="25"/>
  <c r="HC89" i="25"/>
  <c r="HB89" i="25"/>
  <c r="HA89" i="25"/>
  <c r="GZ89" i="25"/>
  <c r="GY89" i="25"/>
  <c r="ED89" i="25"/>
  <c r="EH89" i="25"/>
  <c r="DQ89" i="25"/>
  <c r="DR89" i="25"/>
  <c r="DS89" i="25"/>
  <c r="DY89" i="25"/>
  <c r="HC88" i="25"/>
  <c r="HB88" i="25"/>
  <c r="HA88" i="25"/>
  <c r="GZ88" i="25"/>
  <c r="GY88" i="25"/>
  <c r="ED88" i="25"/>
  <c r="EH88" i="25"/>
  <c r="DQ88" i="25"/>
  <c r="DR88" i="25"/>
  <c r="DS88" i="25"/>
  <c r="DY88" i="25"/>
  <c r="HC87" i="25"/>
  <c r="HB87" i="25"/>
  <c r="HA87" i="25"/>
  <c r="GZ87" i="25"/>
  <c r="GY87" i="25"/>
  <c r="ED87" i="25"/>
  <c r="EH87" i="25"/>
  <c r="DQ87" i="25"/>
  <c r="DR87" i="25"/>
  <c r="DS87" i="25"/>
  <c r="DY87" i="25"/>
  <c r="HC86" i="25"/>
  <c r="HB86" i="25"/>
  <c r="HA86" i="25"/>
  <c r="GZ86" i="25"/>
  <c r="GY86" i="25"/>
  <c r="ED86" i="25"/>
  <c r="EH86" i="25"/>
  <c r="DQ86" i="25"/>
  <c r="DR86" i="25"/>
  <c r="DS86" i="25"/>
  <c r="DY86" i="25"/>
  <c r="HC85" i="25"/>
  <c r="HB85" i="25"/>
  <c r="HA85" i="25"/>
  <c r="GZ85" i="25"/>
  <c r="GY85" i="25"/>
  <c r="ED85" i="25"/>
  <c r="EH85" i="25"/>
  <c r="DQ85" i="25"/>
  <c r="DR85" i="25"/>
  <c r="DS85" i="25"/>
  <c r="DY85" i="25"/>
  <c r="HC84" i="25"/>
  <c r="HB84" i="25"/>
  <c r="HA84" i="25"/>
  <c r="GZ84" i="25"/>
  <c r="GY84" i="25"/>
  <c r="ED84" i="25"/>
  <c r="EH84" i="25"/>
  <c r="DQ84" i="25"/>
  <c r="DR84" i="25"/>
  <c r="DS84" i="25"/>
  <c r="DY84" i="25"/>
  <c r="HC83" i="25"/>
  <c r="HB83" i="25"/>
  <c r="HA83" i="25"/>
  <c r="GZ83" i="25"/>
  <c r="GY83" i="25"/>
  <c r="ED83" i="25"/>
  <c r="EH83" i="25"/>
  <c r="DQ83" i="25"/>
  <c r="DR83" i="25"/>
  <c r="DS83" i="25"/>
  <c r="DY83" i="25"/>
  <c r="HC82" i="25"/>
  <c r="HB82" i="25"/>
  <c r="HA82" i="25"/>
  <c r="GZ82" i="25"/>
  <c r="GY82" i="25"/>
  <c r="ED82" i="25"/>
  <c r="EH82" i="25"/>
  <c r="DQ82" i="25"/>
  <c r="DR82" i="25"/>
  <c r="DS82" i="25"/>
  <c r="DY82" i="25"/>
  <c r="HC81" i="25"/>
  <c r="HB81" i="25"/>
  <c r="HA81" i="25"/>
  <c r="GZ81" i="25"/>
  <c r="GY81" i="25"/>
  <c r="ED81" i="25"/>
  <c r="EH81" i="25"/>
  <c r="DQ81" i="25"/>
  <c r="DR81" i="25"/>
  <c r="DS81" i="25"/>
  <c r="DY81" i="25"/>
  <c r="HC80" i="25"/>
  <c r="HB80" i="25"/>
  <c r="HA80" i="25"/>
  <c r="GZ80" i="25"/>
  <c r="GY80" i="25"/>
  <c r="ED80" i="25"/>
  <c r="EH80" i="25"/>
  <c r="DQ80" i="25"/>
  <c r="DR80" i="25"/>
  <c r="DS80" i="25"/>
  <c r="DY80" i="25"/>
  <c r="HC79" i="25"/>
  <c r="HB79" i="25"/>
  <c r="HA79" i="25"/>
  <c r="GZ79" i="25"/>
  <c r="GY79" i="25"/>
  <c r="ED79" i="25"/>
  <c r="EH79" i="25"/>
  <c r="DQ79" i="25"/>
  <c r="DR79" i="25"/>
  <c r="DS79" i="25"/>
  <c r="DY79" i="25"/>
  <c r="HC78" i="25"/>
  <c r="HB78" i="25"/>
  <c r="HA78" i="25"/>
  <c r="GZ78" i="25"/>
  <c r="GY78" i="25"/>
  <c r="ED78" i="25"/>
  <c r="EH78" i="25"/>
  <c r="DQ78" i="25"/>
  <c r="DR78" i="25"/>
  <c r="DS78" i="25"/>
  <c r="DY78" i="25"/>
  <c r="HC77" i="25"/>
  <c r="HB77" i="25"/>
  <c r="HA77" i="25"/>
  <c r="GZ77" i="25"/>
  <c r="GY77" i="25"/>
  <c r="ED77" i="25"/>
  <c r="EH77" i="25"/>
  <c r="DQ77" i="25"/>
  <c r="DR77" i="25"/>
  <c r="DS77" i="25"/>
  <c r="DY77" i="25"/>
  <c r="HC76" i="25"/>
  <c r="HB76" i="25"/>
  <c r="HA76" i="25"/>
  <c r="GZ76" i="25"/>
  <c r="GY76" i="25"/>
  <c r="ED76" i="25"/>
  <c r="EH76" i="25"/>
  <c r="DQ76" i="25"/>
  <c r="DR76" i="25"/>
  <c r="DS76" i="25"/>
  <c r="DY76" i="25"/>
  <c r="HC75" i="25"/>
  <c r="HB75" i="25"/>
  <c r="HA75" i="25"/>
  <c r="GZ75" i="25"/>
  <c r="GY75" i="25"/>
  <c r="ED75" i="25"/>
  <c r="EH75" i="25"/>
  <c r="DQ75" i="25"/>
  <c r="DR75" i="25"/>
  <c r="DS75" i="25"/>
  <c r="DY75" i="25"/>
  <c r="HC74" i="25"/>
  <c r="HB74" i="25"/>
  <c r="HA74" i="25"/>
  <c r="GZ74" i="25"/>
  <c r="GY74" i="25"/>
  <c r="ED74" i="25"/>
  <c r="EH74" i="25"/>
  <c r="DQ74" i="25"/>
  <c r="DR74" i="25"/>
  <c r="DS74" i="25"/>
  <c r="DY74" i="25"/>
  <c r="HC73" i="25"/>
  <c r="HB73" i="25"/>
  <c r="HA73" i="25"/>
  <c r="GZ73" i="25"/>
  <c r="GY73" i="25"/>
  <c r="ED73" i="25"/>
  <c r="EH73" i="25"/>
  <c r="DQ73" i="25"/>
  <c r="DR73" i="25"/>
  <c r="DS73" i="25"/>
  <c r="DY73" i="25"/>
  <c r="HC72" i="25"/>
  <c r="HB72" i="25"/>
  <c r="HA72" i="25"/>
  <c r="GZ72" i="25"/>
  <c r="GY72" i="25"/>
  <c r="ED72" i="25"/>
  <c r="EH72" i="25"/>
  <c r="DQ72" i="25"/>
  <c r="DR72" i="25"/>
  <c r="DS72" i="25"/>
  <c r="DY72" i="25"/>
  <c r="HC71" i="25"/>
  <c r="HB71" i="25"/>
  <c r="HA71" i="25"/>
  <c r="GZ71" i="25"/>
  <c r="GY71" i="25"/>
  <c r="ED71" i="25"/>
  <c r="EH71" i="25"/>
  <c r="DQ71" i="25"/>
  <c r="DR71" i="25"/>
  <c r="DS71" i="25"/>
  <c r="DY71" i="25"/>
  <c r="HC70" i="25"/>
  <c r="HB70" i="25"/>
  <c r="HA70" i="25"/>
  <c r="GZ70" i="25"/>
  <c r="GY70" i="25"/>
  <c r="ED70" i="25"/>
  <c r="EH70" i="25"/>
  <c r="DQ70" i="25"/>
  <c r="DR70" i="25"/>
  <c r="DS70" i="25"/>
  <c r="DY70" i="25"/>
  <c r="HC69" i="25"/>
  <c r="HB69" i="25"/>
  <c r="HA69" i="25"/>
  <c r="GZ69" i="25"/>
  <c r="GY69" i="25"/>
  <c r="ED69" i="25"/>
  <c r="EH69" i="25"/>
  <c r="DQ69" i="25"/>
  <c r="DR69" i="25"/>
  <c r="DS69" i="25"/>
  <c r="DY69" i="25"/>
  <c r="HC68" i="25"/>
  <c r="HB68" i="25"/>
  <c r="HA68" i="25"/>
  <c r="GZ68" i="25"/>
  <c r="GY68" i="25"/>
  <c r="ED68" i="25"/>
  <c r="EH68" i="25"/>
  <c r="DQ68" i="25"/>
  <c r="DR68" i="25"/>
  <c r="DS68" i="25"/>
  <c r="DY68" i="25"/>
  <c r="HC67" i="25"/>
  <c r="HB67" i="25"/>
  <c r="HA67" i="25"/>
  <c r="GZ67" i="25"/>
  <c r="GY67" i="25"/>
  <c r="ED67" i="25"/>
  <c r="EH67" i="25"/>
  <c r="DQ67" i="25"/>
  <c r="DR67" i="25"/>
  <c r="DS67" i="25"/>
  <c r="DY67" i="25"/>
  <c r="HC66" i="25"/>
  <c r="HB66" i="25"/>
  <c r="HA66" i="25"/>
  <c r="GZ66" i="25"/>
  <c r="GY66" i="25"/>
  <c r="ED66" i="25"/>
  <c r="EH66" i="25"/>
  <c r="DQ66" i="25"/>
  <c r="DR66" i="25"/>
  <c r="DS66" i="25"/>
  <c r="DY66" i="25"/>
  <c r="HC65" i="25"/>
  <c r="HB65" i="25"/>
  <c r="HA65" i="25"/>
  <c r="GZ65" i="25"/>
  <c r="GY65" i="25"/>
  <c r="ED65" i="25"/>
  <c r="EH65" i="25"/>
  <c r="DQ65" i="25"/>
  <c r="DR65" i="25"/>
  <c r="DS65" i="25"/>
  <c r="DY65" i="25"/>
  <c r="HC64" i="25"/>
  <c r="HB64" i="25"/>
  <c r="HA64" i="25"/>
  <c r="GZ64" i="25"/>
  <c r="GY64" i="25"/>
  <c r="ED64" i="25"/>
  <c r="EH64" i="25"/>
  <c r="DQ64" i="25"/>
  <c r="DR64" i="25"/>
  <c r="DS64" i="25"/>
  <c r="DY64" i="25"/>
  <c r="HC63" i="25"/>
  <c r="HB63" i="25"/>
  <c r="HA63" i="25"/>
  <c r="GZ63" i="25"/>
  <c r="GY63" i="25"/>
  <c r="ED63" i="25"/>
  <c r="EH63" i="25"/>
  <c r="DQ63" i="25"/>
  <c r="DR63" i="25"/>
  <c r="DS63" i="25"/>
  <c r="DY63" i="25"/>
  <c r="HC62" i="25"/>
  <c r="HB62" i="25"/>
  <c r="FQ5" i="25"/>
  <c r="HA62" i="25"/>
  <c r="GZ62" i="25"/>
  <c r="GY62" i="25"/>
  <c r="J3" i="25"/>
  <c r="FJ4" i="25"/>
  <c r="FJ5" i="25"/>
  <c r="HC61" i="25"/>
  <c r="HB61" i="25"/>
  <c r="HA61" i="25"/>
  <c r="GZ61" i="25"/>
  <c r="GY61" i="25"/>
  <c r="HC60" i="25"/>
  <c r="HB60" i="25"/>
  <c r="HA60" i="25"/>
  <c r="GZ60" i="25"/>
  <c r="GY60" i="25"/>
  <c r="GB5" i="25"/>
  <c r="HC59" i="25"/>
  <c r="HB59" i="25"/>
  <c r="HA59" i="25"/>
  <c r="GZ59" i="25"/>
  <c r="GY59" i="25"/>
  <c r="GN5" i="25"/>
  <c r="HC58" i="25"/>
  <c r="HB58" i="25"/>
  <c r="HA58" i="25"/>
  <c r="GZ58" i="25"/>
  <c r="GY58" i="25"/>
  <c r="GM5" i="25"/>
  <c r="HC57" i="25"/>
  <c r="HB57" i="25"/>
  <c r="HA57" i="25"/>
  <c r="GZ57" i="25"/>
  <c r="GY57" i="25"/>
  <c r="HC56" i="25"/>
  <c r="HB56" i="25"/>
  <c r="HA56" i="25"/>
  <c r="GZ56" i="25"/>
  <c r="GY56" i="25"/>
  <c r="HC55" i="25"/>
  <c r="HB55" i="25"/>
  <c r="HA55" i="25"/>
  <c r="GZ55" i="25"/>
  <c r="GY55" i="25"/>
  <c r="HC54" i="25"/>
  <c r="HB54" i="25"/>
  <c r="HA54" i="25"/>
  <c r="GZ54" i="25"/>
  <c r="GY54" i="25"/>
  <c r="HC53" i="25"/>
  <c r="HB53" i="25"/>
  <c r="HA53" i="25"/>
  <c r="GZ53" i="25"/>
  <c r="GY53" i="25"/>
  <c r="HC52" i="25"/>
  <c r="HB52" i="25"/>
  <c r="HA52" i="25"/>
  <c r="GZ52" i="25"/>
  <c r="GY52" i="25"/>
  <c r="FS5" i="25"/>
  <c r="HC51" i="25"/>
  <c r="HB51" i="25"/>
  <c r="HA51" i="25"/>
  <c r="GZ51" i="25"/>
  <c r="GY51" i="25"/>
  <c r="FR5" i="25"/>
  <c r="HC50" i="25"/>
  <c r="HB50" i="25"/>
  <c r="HA50" i="25"/>
  <c r="GZ50" i="25"/>
  <c r="GY50" i="25"/>
  <c r="HC49" i="25"/>
  <c r="HB49" i="25"/>
  <c r="HA49" i="25"/>
  <c r="GZ49" i="25"/>
  <c r="GY49" i="25"/>
  <c r="HC48" i="25"/>
  <c r="HB48" i="25"/>
  <c r="HA48" i="25"/>
  <c r="GZ48" i="25"/>
  <c r="GY48" i="25"/>
  <c r="GE5" i="25"/>
  <c r="GP5" i="25"/>
  <c r="HC47" i="25"/>
  <c r="HB47" i="25"/>
  <c r="HA47" i="25"/>
  <c r="GZ47" i="25"/>
  <c r="GY47" i="25"/>
  <c r="GD5" i="25"/>
  <c r="GO5" i="25"/>
  <c r="HC46" i="25"/>
  <c r="HB46" i="25"/>
  <c r="HA46" i="25"/>
  <c r="GZ46" i="25"/>
  <c r="GY46" i="25"/>
  <c r="GC5" i="25"/>
  <c r="HC45" i="25"/>
  <c r="HB45" i="25"/>
  <c r="HA45" i="25"/>
  <c r="GZ45" i="25"/>
  <c r="GY45" i="25"/>
  <c r="FT5" i="25"/>
  <c r="HC44" i="25"/>
  <c r="HB44" i="25"/>
  <c r="HA44" i="25"/>
  <c r="GZ44" i="25"/>
  <c r="GY44" i="25"/>
  <c r="HC43" i="25"/>
  <c r="HB43" i="25"/>
  <c r="HA43" i="25"/>
  <c r="GZ43" i="25"/>
  <c r="GY43" i="25"/>
  <c r="HC42" i="25"/>
  <c r="HB42" i="25"/>
  <c r="HA42" i="25"/>
  <c r="GZ42" i="25"/>
  <c r="GY42" i="25"/>
  <c r="HC41" i="25"/>
  <c r="HB41" i="25"/>
  <c r="HA41" i="25"/>
  <c r="GZ41" i="25"/>
  <c r="GY41" i="25"/>
  <c r="HC40" i="25"/>
  <c r="HB40" i="25"/>
  <c r="HA40" i="25"/>
  <c r="GZ40" i="25"/>
  <c r="GY40" i="25"/>
  <c r="HC39" i="25"/>
  <c r="HB39" i="25"/>
  <c r="HA39" i="25"/>
  <c r="GZ39" i="25"/>
  <c r="GY39" i="25"/>
  <c r="HC38" i="25"/>
  <c r="HB38" i="25"/>
  <c r="HA38" i="25"/>
  <c r="GZ38" i="25"/>
  <c r="GY38" i="25"/>
  <c r="HC37" i="25"/>
  <c r="HB37" i="25"/>
  <c r="HA37" i="25"/>
  <c r="GZ37" i="25"/>
  <c r="GY37" i="25"/>
  <c r="HC36" i="25"/>
  <c r="HB36" i="25"/>
  <c r="HA36" i="25"/>
  <c r="GZ36" i="25"/>
  <c r="GY36" i="25"/>
  <c r="HC35" i="25"/>
  <c r="HB35" i="25"/>
  <c r="HA35" i="25"/>
  <c r="GZ35" i="25"/>
  <c r="GY35" i="25"/>
  <c r="HC34" i="25"/>
  <c r="HB34" i="25"/>
  <c r="HA34" i="25"/>
  <c r="GZ34" i="25"/>
  <c r="GY34" i="25"/>
  <c r="HC33" i="25"/>
  <c r="HB33" i="25"/>
  <c r="HA33" i="25"/>
  <c r="GZ33" i="25"/>
  <c r="GY33" i="25"/>
  <c r="HC32" i="25"/>
  <c r="HB32" i="25"/>
  <c r="HA32" i="25"/>
  <c r="GZ32" i="25"/>
  <c r="GY32" i="25"/>
  <c r="HC31" i="25"/>
  <c r="HB31" i="25"/>
  <c r="HA31" i="25"/>
  <c r="GZ31" i="25"/>
  <c r="GY31" i="25"/>
  <c r="HC30" i="25"/>
  <c r="HB30" i="25"/>
  <c r="HA30" i="25"/>
  <c r="GZ30" i="25"/>
  <c r="GY30" i="25"/>
  <c r="HC29" i="25"/>
  <c r="HB29" i="25"/>
  <c r="HA29" i="25"/>
  <c r="GZ29" i="25"/>
  <c r="GY29" i="25"/>
  <c r="HC28" i="25"/>
  <c r="HB28" i="25"/>
  <c r="HA28" i="25"/>
  <c r="GZ28" i="25"/>
  <c r="GY28" i="25"/>
  <c r="HC27" i="25"/>
  <c r="HB27" i="25"/>
  <c r="HA27" i="25"/>
  <c r="GZ27" i="25"/>
  <c r="GY27" i="25"/>
  <c r="HC26" i="25"/>
  <c r="HB26" i="25"/>
  <c r="HA26" i="25"/>
  <c r="GZ26" i="25"/>
  <c r="GY26" i="25"/>
  <c r="HC25" i="25"/>
  <c r="HB25" i="25"/>
  <c r="HA25" i="25"/>
  <c r="GZ25" i="25"/>
  <c r="GY25" i="25"/>
  <c r="HC24" i="25"/>
  <c r="HB24" i="25"/>
  <c r="HA24" i="25"/>
  <c r="GZ24" i="25"/>
  <c r="GY24" i="25"/>
  <c r="HC23" i="25"/>
  <c r="HB23" i="25"/>
  <c r="HA23" i="25"/>
  <c r="GZ23" i="25"/>
  <c r="GY23" i="25"/>
  <c r="HC22" i="25"/>
  <c r="HB22" i="25"/>
  <c r="HA22" i="25"/>
  <c r="GZ22" i="25"/>
  <c r="GY22" i="25"/>
  <c r="HC21" i="25"/>
  <c r="HB21" i="25"/>
  <c r="HA21" i="25"/>
  <c r="GZ21" i="25"/>
  <c r="GY21" i="25"/>
  <c r="HC20" i="25"/>
  <c r="HB20" i="25"/>
  <c r="HA20" i="25"/>
  <c r="GZ20" i="25"/>
  <c r="GY20" i="25"/>
  <c r="HC19" i="25"/>
  <c r="HB19" i="25"/>
  <c r="HA19" i="25"/>
  <c r="GZ19" i="25"/>
  <c r="GY19" i="25"/>
  <c r="HC18" i="25"/>
  <c r="HB18" i="25"/>
  <c r="HA18" i="25"/>
  <c r="GZ18" i="25"/>
  <c r="GY18" i="25"/>
  <c r="HC17" i="25"/>
  <c r="HB17" i="25"/>
  <c r="HA17" i="25"/>
  <c r="GZ17" i="25"/>
  <c r="GY17" i="25"/>
  <c r="HC16" i="25"/>
  <c r="HB16" i="25"/>
  <c r="HA16" i="25"/>
  <c r="GZ16" i="25"/>
  <c r="GY16" i="25"/>
  <c r="HC15" i="25"/>
  <c r="HB15" i="25"/>
  <c r="HA15" i="25"/>
  <c r="GZ15" i="25"/>
  <c r="GY15" i="25"/>
  <c r="HC14" i="25"/>
  <c r="HB14" i="25"/>
  <c r="HA14" i="25"/>
  <c r="GZ14" i="25"/>
  <c r="GY14" i="25"/>
  <c r="HC13" i="25"/>
  <c r="HB13" i="25"/>
  <c r="HA13" i="25"/>
  <c r="GZ13" i="25"/>
  <c r="GY13" i="25"/>
  <c r="HC12" i="25"/>
  <c r="HB12" i="25"/>
  <c r="HA12" i="25"/>
  <c r="GZ12" i="25"/>
  <c r="GY12" i="25"/>
  <c r="HC11" i="25"/>
  <c r="HB11" i="25"/>
  <c r="HA11" i="25"/>
  <c r="GZ11" i="25"/>
  <c r="GY11" i="25"/>
  <c r="HC10" i="25"/>
  <c r="HB10" i="25"/>
  <c r="HA10" i="25"/>
  <c r="GZ10" i="25"/>
  <c r="GY10" i="25"/>
  <c r="HC9" i="25"/>
  <c r="HB9" i="25"/>
  <c r="HA9" i="25"/>
  <c r="GZ9" i="25"/>
  <c r="GY9" i="25"/>
  <c r="ED6" i="25"/>
  <c r="EH6" i="25"/>
  <c r="DQ6" i="25"/>
  <c r="DR6" i="25"/>
  <c r="DS6" i="25"/>
  <c r="DY6" i="25"/>
  <c r="AY63" i="25"/>
  <c r="AY64" i="25"/>
  <c r="AY65" i="25"/>
  <c r="AY66" i="25"/>
  <c r="AY67" i="25"/>
  <c r="AY68" i="25"/>
  <c r="AY69" i="25"/>
  <c r="AY70" i="25"/>
  <c r="AY71" i="25"/>
  <c r="AY72" i="25"/>
  <c r="AY73" i="25"/>
  <c r="AY74" i="25"/>
  <c r="AY75" i="25"/>
  <c r="AY76" i="25"/>
  <c r="AY77" i="25"/>
  <c r="AY78" i="25"/>
  <c r="AY79" i="25"/>
  <c r="AY80" i="25"/>
  <c r="AY81" i="25"/>
  <c r="AY82" i="25"/>
  <c r="AY83" i="25"/>
  <c r="AY84" i="25"/>
  <c r="AY85" i="25"/>
  <c r="AY86" i="25"/>
  <c r="AY87" i="25"/>
  <c r="AY88" i="25"/>
  <c r="AY89" i="25"/>
  <c r="AY90" i="25"/>
  <c r="AY91" i="25"/>
  <c r="AY92" i="25"/>
  <c r="AY93" i="25"/>
  <c r="AY94" i="25"/>
  <c r="AY95" i="25"/>
  <c r="AY96" i="25"/>
  <c r="AY97" i="25"/>
  <c r="AY98" i="25"/>
  <c r="AY99" i="25"/>
  <c r="AY100" i="25"/>
  <c r="AY101" i="25"/>
  <c r="AY102" i="25"/>
  <c r="AY103" i="25"/>
  <c r="AY104" i="25"/>
  <c r="AY105" i="25"/>
  <c r="AY106" i="25"/>
  <c r="AY107" i="25"/>
  <c r="AY108" i="25"/>
  <c r="AZ7" i="25"/>
  <c r="AZ6" i="25"/>
  <c r="AZ8" i="25"/>
  <c r="AT8" i="25"/>
  <c r="AT7" i="25"/>
  <c r="AT6" i="25"/>
  <c r="F3" i="25"/>
  <c r="HS29" i="25"/>
  <c r="H8" i="25"/>
  <c r="H7" i="25"/>
  <c r="H6" i="25"/>
  <c r="AL4" i="25"/>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E111" i="9"/>
  <c r="G111" i="9"/>
  <c r="DC6" i="25"/>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EW52" i="25"/>
  <c r="HD52" i="25"/>
  <c r="H52" i="9"/>
  <c r="H53" i="9"/>
  <c r="H54" i="9"/>
  <c r="H55" i="9"/>
  <c r="H56" i="9"/>
  <c r="EW57" i="25"/>
  <c r="H57" i="9"/>
  <c r="H58" i="9"/>
  <c r="H59" i="9"/>
  <c r="H60" i="9"/>
  <c r="H61" i="9"/>
  <c r="H62" i="9"/>
  <c r="EW63" i="25"/>
  <c r="HD63" i="25"/>
  <c r="H63" i="9"/>
  <c r="EW64" i="25"/>
  <c r="HD64" i="25"/>
  <c r="H64" i="9"/>
  <c r="EW65" i="25"/>
  <c r="HD65" i="25"/>
  <c r="H65" i="9"/>
  <c r="EW66" i="25"/>
  <c r="HD66" i="25"/>
  <c r="H66" i="9"/>
  <c r="EW67" i="25"/>
  <c r="HD67" i="25"/>
  <c r="H67" i="9"/>
  <c r="EW68" i="25"/>
  <c r="HD68" i="25"/>
  <c r="H68" i="9"/>
  <c r="EW69" i="25"/>
  <c r="HD69" i="25"/>
  <c r="H69" i="9"/>
  <c r="EW70" i="25"/>
  <c r="HD70" i="25"/>
  <c r="H70" i="9"/>
  <c r="EW71" i="25"/>
  <c r="HD71" i="25"/>
  <c r="H71" i="9"/>
  <c r="EW72" i="25"/>
  <c r="HD72" i="25"/>
  <c r="H72" i="9"/>
  <c r="EW73" i="25"/>
  <c r="HD73" i="25"/>
  <c r="H73" i="9"/>
  <c r="EW74" i="25"/>
  <c r="HD74" i="25"/>
  <c r="H74" i="9"/>
  <c r="EW75" i="25"/>
  <c r="HD75" i="25"/>
  <c r="H75" i="9"/>
  <c r="EW76" i="25"/>
  <c r="HD76" i="25"/>
  <c r="H76" i="9"/>
  <c r="EW77" i="25"/>
  <c r="HD77" i="25"/>
  <c r="H77" i="9"/>
  <c r="EW78" i="25"/>
  <c r="HD78" i="25"/>
  <c r="H78" i="9"/>
  <c r="EW79" i="25"/>
  <c r="HD79" i="25"/>
  <c r="H79" i="9"/>
  <c r="EW80" i="25"/>
  <c r="HD80" i="25"/>
  <c r="H80" i="9"/>
  <c r="EW81" i="25"/>
  <c r="HD81" i="25"/>
  <c r="H81" i="9"/>
  <c r="EW82" i="25"/>
  <c r="HD82" i="25"/>
  <c r="H82" i="9"/>
  <c r="EW83" i="25"/>
  <c r="HD83" i="25"/>
  <c r="H83" i="9"/>
  <c r="EW84" i="25"/>
  <c r="HD84" i="25"/>
  <c r="H84" i="9"/>
  <c r="EW85" i="25"/>
  <c r="HD85" i="25"/>
  <c r="H85" i="9"/>
  <c r="EW86" i="25"/>
  <c r="HD86" i="25"/>
  <c r="H86" i="9"/>
  <c r="EW87" i="25"/>
  <c r="HD87" i="25"/>
  <c r="H87" i="9"/>
  <c r="EW88" i="25"/>
  <c r="HD88" i="25"/>
  <c r="H88" i="9"/>
  <c r="EW89" i="25"/>
  <c r="HD89" i="25"/>
  <c r="H89" i="9"/>
  <c r="EW90" i="25"/>
  <c r="HD90" i="25"/>
  <c r="H90" i="9"/>
  <c r="EW91" i="25"/>
  <c r="HD91" i="25"/>
  <c r="H91" i="9"/>
  <c r="EW92" i="25"/>
  <c r="HD92" i="25"/>
  <c r="H92" i="9"/>
  <c r="EW93" i="25"/>
  <c r="HD93" i="25"/>
  <c r="H93" i="9"/>
  <c r="EW94" i="25"/>
  <c r="HD94" i="25"/>
  <c r="H94" i="9"/>
  <c r="EW95" i="25"/>
  <c r="HD95" i="25"/>
  <c r="H95" i="9"/>
  <c r="EW96" i="25"/>
  <c r="HD96" i="25"/>
  <c r="H96" i="9"/>
  <c r="EW97" i="25"/>
  <c r="HD97" i="25"/>
  <c r="H97" i="9"/>
  <c r="EW98" i="25"/>
  <c r="HD98" i="25"/>
  <c r="H98" i="9"/>
  <c r="EW99" i="25"/>
  <c r="HD99" i="25"/>
  <c r="H99" i="9"/>
  <c r="EW100" i="25"/>
  <c r="HD100" i="25"/>
  <c r="H100" i="9"/>
  <c r="EW101" i="25"/>
  <c r="HD101" i="25"/>
  <c r="H101" i="9"/>
  <c r="EW102" i="25"/>
  <c r="HD102" i="25"/>
  <c r="H102" i="9"/>
  <c r="EW103" i="25"/>
  <c r="HD103" i="25"/>
  <c r="H103" i="9"/>
  <c r="EW104" i="25"/>
  <c r="HD104" i="25"/>
  <c r="H104" i="9"/>
  <c r="EW105" i="25"/>
  <c r="HD105" i="25"/>
  <c r="H105" i="9"/>
  <c r="EW106" i="25"/>
  <c r="HD106" i="25"/>
  <c r="H106" i="9"/>
  <c r="EW107" i="25"/>
  <c r="HD107" i="25"/>
  <c r="H107" i="9"/>
  <c r="EW108" i="25"/>
  <c r="HD108" i="25"/>
  <c r="H108" i="9"/>
  <c r="E115" i="9"/>
  <c r="AA6" i="9"/>
  <c r="AQ9" i="9"/>
  <c r="P10" i="9"/>
  <c r="Q10" i="9"/>
  <c r="S10" i="9"/>
  <c r="AR10" i="9"/>
  <c r="P12" i="9"/>
  <c r="Q12" i="9"/>
  <c r="S12" i="9"/>
  <c r="AR12" i="9"/>
  <c r="P13" i="9"/>
  <c r="Q13" i="9"/>
  <c r="S13" i="9"/>
  <c r="AR13" i="9"/>
  <c r="P14" i="9"/>
  <c r="Q14" i="9"/>
  <c r="S14" i="9"/>
  <c r="AR14" i="9"/>
  <c r="P15" i="9"/>
  <c r="Q15" i="9"/>
  <c r="S15" i="9"/>
  <c r="AR15" i="9"/>
  <c r="AP16" i="9"/>
  <c r="P17" i="9"/>
  <c r="Q17" i="9"/>
  <c r="S17" i="9"/>
  <c r="AR17" i="9"/>
  <c r="P18" i="9"/>
  <c r="Q18" i="9"/>
  <c r="S18" i="9"/>
  <c r="AR18" i="9"/>
  <c r="P19" i="9"/>
  <c r="Q19" i="9"/>
  <c r="S19" i="9"/>
  <c r="AR19" i="9"/>
  <c r="P20" i="9"/>
  <c r="Q20" i="9"/>
  <c r="S20" i="9"/>
  <c r="AR20" i="9"/>
  <c r="P21" i="9"/>
  <c r="Q21" i="9"/>
  <c r="S21" i="9"/>
  <c r="AR21" i="9"/>
  <c r="P22" i="9"/>
  <c r="Q22" i="9"/>
  <c r="S22" i="9"/>
  <c r="AR22" i="9"/>
  <c r="P23" i="9"/>
  <c r="Q23" i="9"/>
  <c r="S23" i="9"/>
  <c r="AR23" i="9"/>
  <c r="P27" i="9"/>
  <c r="Q27" i="9"/>
  <c r="S27" i="9"/>
  <c r="AR27" i="9"/>
  <c r="P28" i="9"/>
  <c r="Q28" i="9"/>
  <c r="S28" i="9"/>
  <c r="AR28" i="9"/>
  <c r="P29" i="9"/>
  <c r="Q29" i="9"/>
  <c r="S29" i="9"/>
  <c r="AR29" i="9"/>
  <c r="P30" i="9"/>
  <c r="Q30" i="9"/>
  <c r="S30" i="9"/>
  <c r="AR30" i="9"/>
  <c r="P31" i="9"/>
  <c r="Q31" i="9"/>
  <c r="S31" i="9"/>
  <c r="AR31" i="9"/>
  <c r="P32" i="9"/>
  <c r="Q32" i="9"/>
  <c r="S32" i="9"/>
  <c r="AR32" i="9"/>
  <c r="P33" i="9"/>
  <c r="Q33" i="9"/>
  <c r="S33" i="9"/>
  <c r="AR33" i="9"/>
  <c r="P34" i="9"/>
  <c r="Q34" i="9"/>
  <c r="S34" i="9"/>
  <c r="AR34" i="9"/>
  <c r="P35" i="9"/>
  <c r="Q35" i="9"/>
  <c r="S35" i="9"/>
  <c r="AR35" i="9"/>
  <c r="P36" i="9"/>
  <c r="Q36" i="9"/>
  <c r="S36" i="9"/>
  <c r="AR36" i="9"/>
  <c r="P37" i="9"/>
  <c r="Q37" i="9"/>
  <c r="S37" i="9"/>
  <c r="AR37" i="9"/>
  <c r="P38" i="9"/>
  <c r="Q38" i="9"/>
  <c r="S38" i="9"/>
  <c r="AR38" i="9"/>
  <c r="P39" i="9"/>
  <c r="Q39" i="9"/>
  <c r="S39" i="9"/>
  <c r="AR39" i="9"/>
  <c r="P40" i="9"/>
  <c r="Q40" i="9"/>
  <c r="S40" i="9"/>
  <c r="AR40" i="9"/>
  <c r="P41" i="9"/>
  <c r="Q41" i="9"/>
  <c r="S41" i="9"/>
  <c r="AR41" i="9"/>
  <c r="P42" i="9"/>
  <c r="Q42" i="9"/>
  <c r="S42" i="9"/>
  <c r="AR42" i="9"/>
  <c r="P43" i="9"/>
  <c r="Q43" i="9"/>
  <c r="S43" i="9"/>
  <c r="AR43" i="9"/>
  <c r="P44" i="9"/>
  <c r="Q44" i="9"/>
  <c r="S44" i="9"/>
  <c r="AR44" i="9"/>
  <c r="P45" i="9"/>
  <c r="Q45" i="9"/>
  <c r="S45" i="9"/>
  <c r="AR45" i="9"/>
  <c r="P46" i="9"/>
  <c r="Q46" i="9"/>
  <c r="S46" i="9"/>
  <c r="AR46" i="9"/>
  <c r="P47" i="9"/>
  <c r="Q47" i="9"/>
  <c r="S47" i="9"/>
  <c r="AR47" i="9"/>
  <c r="P48" i="9"/>
  <c r="Q48" i="9"/>
  <c r="S48" i="9"/>
  <c r="AR48" i="9"/>
  <c r="P49" i="9"/>
  <c r="Q49" i="9"/>
  <c r="S49" i="9"/>
  <c r="AR49" i="9"/>
  <c r="P50" i="9"/>
  <c r="Q50" i="9"/>
  <c r="S50" i="9"/>
  <c r="AR50" i="9"/>
  <c r="P51" i="9"/>
  <c r="Q51" i="9"/>
  <c r="S51" i="9"/>
  <c r="AR51" i="9"/>
  <c r="P52" i="9"/>
  <c r="Q52" i="9"/>
  <c r="S52" i="9"/>
  <c r="AR52" i="9"/>
  <c r="P53" i="9"/>
  <c r="Q53" i="9"/>
  <c r="S53" i="9"/>
  <c r="AR53" i="9"/>
  <c r="P54" i="9"/>
  <c r="Q54" i="9"/>
  <c r="S54" i="9"/>
  <c r="AR54" i="9"/>
  <c r="P55" i="9"/>
  <c r="Q55" i="9"/>
  <c r="S55" i="9"/>
  <c r="AR55" i="9"/>
  <c r="P56" i="9"/>
  <c r="Q56" i="9"/>
  <c r="S56" i="9"/>
  <c r="AR56" i="9"/>
  <c r="P57" i="9"/>
  <c r="Q57" i="9"/>
  <c r="S57" i="9"/>
  <c r="AR57" i="9"/>
  <c r="P58" i="9"/>
  <c r="Q58" i="9"/>
  <c r="S58" i="9"/>
  <c r="AR58" i="9"/>
  <c r="P59" i="9"/>
  <c r="Q59" i="9"/>
  <c r="S59" i="9"/>
  <c r="AR59" i="9"/>
  <c r="P60" i="9"/>
  <c r="Q60" i="9"/>
  <c r="S60" i="9"/>
  <c r="AR60" i="9"/>
  <c r="P61" i="9"/>
  <c r="Q61" i="9"/>
  <c r="S61" i="9"/>
  <c r="AR61" i="9"/>
  <c r="P62" i="9"/>
  <c r="Q62" i="9"/>
  <c r="S62" i="9"/>
  <c r="AR62" i="9"/>
  <c r="P63" i="9"/>
  <c r="Q63" i="9"/>
  <c r="S63" i="9"/>
  <c r="AR63" i="9"/>
  <c r="P64" i="9"/>
  <c r="Q64" i="9"/>
  <c r="S64" i="9"/>
  <c r="AR64" i="9"/>
  <c r="P65" i="9"/>
  <c r="Q65" i="9"/>
  <c r="S65" i="9"/>
  <c r="AR65" i="9"/>
  <c r="P66" i="9"/>
  <c r="Q66" i="9"/>
  <c r="S66" i="9"/>
  <c r="AR66" i="9"/>
  <c r="P67" i="9"/>
  <c r="Q67" i="9"/>
  <c r="S67" i="9"/>
  <c r="AR67" i="9"/>
  <c r="P68" i="9"/>
  <c r="Q68" i="9"/>
  <c r="S68" i="9"/>
  <c r="AR68" i="9"/>
  <c r="P69" i="9"/>
  <c r="Q69" i="9"/>
  <c r="S69" i="9"/>
  <c r="AR69" i="9"/>
  <c r="P70" i="9"/>
  <c r="Q70" i="9"/>
  <c r="S70" i="9"/>
  <c r="AR70" i="9"/>
  <c r="P71" i="9"/>
  <c r="Q71" i="9"/>
  <c r="S71" i="9"/>
  <c r="AR71" i="9"/>
  <c r="P72" i="9"/>
  <c r="Q72" i="9"/>
  <c r="S72" i="9"/>
  <c r="AR72" i="9"/>
  <c r="P73" i="9"/>
  <c r="Q73" i="9"/>
  <c r="S73" i="9"/>
  <c r="AR73" i="9"/>
  <c r="P74" i="9"/>
  <c r="Q74" i="9"/>
  <c r="S74" i="9"/>
  <c r="AR74" i="9"/>
  <c r="P75" i="9"/>
  <c r="Q75" i="9"/>
  <c r="S75" i="9"/>
  <c r="AR75" i="9"/>
  <c r="P76" i="9"/>
  <c r="Q76" i="9"/>
  <c r="S76" i="9"/>
  <c r="AR76" i="9"/>
  <c r="P77" i="9"/>
  <c r="Q77" i="9"/>
  <c r="S77" i="9"/>
  <c r="AR77" i="9"/>
  <c r="P78" i="9"/>
  <c r="Q78" i="9"/>
  <c r="S78" i="9"/>
  <c r="AR78" i="9"/>
  <c r="P79" i="9"/>
  <c r="Q79" i="9"/>
  <c r="S79" i="9"/>
  <c r="AR79" i="9"/>
  <c r="P80" i="9"/>
  <c r="Q80" i="9"/>
  <c r="S80" i="9"/>
  <c r="AR80" i="9"/>
  <c r="P81" i="9"/>
  <c r="Q81" i="9"/>
  <c r="S81" i="9"/>
  <c r="AR81" i="9"/>
  <c r="P82" i="9"/>
  <c r="Q82" i="9"/>
  <c r="S82" i="9"/>
  <c r="AR82" i="9"/>
  <c r="P83" i="9"/>
  <c r="Q83" i="9"/>
  <c r="S83" i="9"/>
  <c r="AR83" i="9"/>
  <c r="P84" i="9"/>
  <c r="Q84" i="9"/>
  <c r="S84" i="9"/>
  <c r="AR84" i="9"/>
  <c r="P85" i="9"/>
  <c r="Q85" i="9"/>
  <c r="S85" i="9"/>
  <c r="AR85" i="9"/>
  <c r="P86" i="9"/>
  <c r="Q86" i="9"/>
  <c r="S86" i="9"/>
  <c r="AR86" i="9"/>
  <c r="P87" i="9"/>
  <c r="Q87" i="9"/>
  <c r="S87" i="9"/>
  <c r="AR87" i="9"/>
  <c r="P88" i="9"/>
  <c r="Q88" i="9"/>
  <c r="S88" i="9"/>
  <c r="AR88" i="9"/>
  <c r="P89" i="9"/>
  <c r="Q89" i="9"/>
  <c r="S89" i="9"/>
  <c r="AR89" i="9"/>
  <c r="P90" i="9"/>
  <c r="Q90" i="9"/>
  <c r="S90" i="9"/>
  <c r="AR90" i="9"/>
  <c r="P91" i="9"/>
  <c r="Q91" i="9"/>
  <c r="S91" i="9"/>
  <c r="AR91" i="9"/>
  <c r="P92" i="9"/>
  <c r="Q92" i="9"/>
  <c r="S92" i="9"/>
  <c r="AR92" i="9"/>
  <c r="P93" i="9"/>
  <c r="Q93" i="9"/>
  <c r="S93" i="9"/>
  <c r="AR93" i="9"/>
  <c r="P94" i="9"/>
  <c r="Q94" i="9"/>
  <c r="S94" i="9"/>
  <c r="AR94" i="9"/>
  <c r="P95" i="9"/>
  <c r="Q95" i="9"/>
  <c r="S95" i="9"/>
  <c r="AR95" i="9"/>
  <c r="P96" i="9"/>
  <c r="Q96" i="9"/>
  <c r="S96" i="9"/>
  <c r="AR96" i="9"/>
  <c r="P97" i="9"/>
  <c r="Q97" i="9"/>
  <c r="S97" i="9"/>
  <c r="AR97" i="9"/>
  <c r="P98" i="9"/>
  <c r="Q98" i="9"/>
  <c r="S98" i="9"/>
  <c r="AR98" i="9"/>
  <c r="P99" i="9"/>
  <c r="Q99" i="9"/>
  <c r="S99" i="9"/>
  <c r="AR99" i="9"/>
  <c r="P100" i="9"/>
  <c r="Q100" i="9"/>
  <c r="S100" i="9"/>
  <c r="AR100" i="9"/>
  <c r="P101" i="9"/>
  <c r="Q101" i="9"/>
  <c r="S101" i="9"/>
  <c r="AR101" i="9"/>
  <c r="P102" i="9"/>
  <c r="Q102" i="9"/>
  <c r="S102" i="9"/>
  <c r="AR102" i="9"/>
  <c r="P103" i="9"/>
  <c r="Q103" i="9"/>
  <c r="S103" i="9"/>
  <c r="AR103" i="9"/>
  <c r="P104" i="9"/>
  <c r="Q104" i="9"/>
  <c r="S104" i="9"/>
  <c r="AR104" i="9"/>
  <c r="P105" i="9"/>
  <c r="Q105" i="9"/>
  <c r="S105" i="9"/>
  <c r="AR105" i="9"/>
  <c r="P106" i="9"/>
  <c r="Q106" i="9"/>
  <c r="S106" i="9"/>
  <c r="AR106" i="9"/>
  <c r="P107" i="9"/>
  <c r="Q107" i="9"/>
  <c r="S107" i="9"/>
  <c r="AR107" i="9"/>
  <c r="P108" i="9"/>
  <c r="Q108" i="9"/>
  <c r="S108" i="9"/>
  <c r="AR108" i="9"/>
  <c r="F115" i="9"/>
  <c r="G115" i="9"/>
  <c r="G116" i="9"/>
  <c r="T2694" i="33"/>
  <c r="T2696" i="33"/>
  <c r="T2667" i="33"/>
  <c r="T2669" i="33"/>
  <c r="T2640" i="33"/>
  <c r="T2642" i="33"/>
  <c r="T2613" i="33"/>
  <c r="T2615" i="33"/>
  <c r="T2586" i="33"/>
  <c r="T2588" i="33"/>
  <c r="T2559" i="33"/>
  <c r="T2561" i="33"/>
  <c r="T2532" i="33"/>
  <c r="T2534" i="33"/>
  <c r="T2505" i="33"/>
  <c r="T2507" i="33"/>
  <c r="T2478" i="33"/>
  <c r="T2480" i="33"/>
  <c r="T2451" i="33"/>
  <c r="T2453" i="33"/>
  <c r="T2424" i="33"/>
  <c r="T2426" i="33"/>
  <c r="T2397" i="33"/>
  <c r="T2399" i="33"/>
  <c r="T2370" i="33"/>
  <c r="T2372" i="33"/>
  <c r="T2343" i="33"/>
  <c r="T2345" i="33"/>
  <c r="T2316" i="33"/>
  <c r="T2318" i="33"/>
  <c r="T2289" i="33"/>
  <c r="T2291" i="33"/>
  <c r="T2262" i="33"/>
  <c r="T2264" i="33"/>
  <c r="T2235" i="33"/>
  <c r="T2237" i="33"/>
  <c r="T2208" i="33"/>
  <c r="T2210" i="33"/>
  <c r="T2181" i="33"/>
  <c r="T2183" i="33"/>
  <c r="T2154" i="33"/>
  <c r="T2156" i="33"/>
  <c r="T2127" i="33"/>
  <c r="T2129" i="33"/>
  <c r="T2100" i="33"/>
  <c r="T2102" i="33"/>
  <c r="T2073" i="33"/>
  <c r="T2075" i="33"/>
  <c r="T2046" i="33"/>
  <c r="T2048" i="33"/>
  <c r="T2019" i="33"/>
  <c r="T2021" i="33"/>
  <c r="T1992" i="33"/>
  <c r="T1994" i="33"/>
  <c r="T1965" i="33"/>
  <c r="T1967" i="33"/>
  <c r="T1938" i="33"/>
  <c r="T1940" i="33"/>
  <c r="T1911" i="33"/>
  <c r="T1913" i="33"/>
  <c r="T1884" i="33"/>
  <c r="T1886" i="33"/>
  <c r="T1857" i="33"/>
  <c r="T1859" i="33"/>
  <c r="T1830" i="33"/>
  <c r="T1832" i="33"/>
  <c r="T1803" i="33"/>
  <c r="T1805" i="33"/>
  <c r="T1776" i="33"/>
  <c r="T1778" i="33"/>
  <c r="T1749" i="33"/>
  <c r="T1751" i="33"/>
  <c r="T1722" i="33"/>
  <c r="T1724" i="33"/>
  <c r="T1695" i="33"/>
  <c r="T1697" i="33"/>
  <c r="T1668" i="33"/>
  <c r="T1670" i="33"/>
  <c r="T1641" i="33"/>
  <c r="T1643" i="33"/>
  <c r="T1614" i="33"/>
  <c r="T1616" i="33"/>
  <c r="T1587" i="33"/>
  <c r="T1589" i="33"/>
  <c r="T1560" i="33"/>
  <c r="T1562" i="33"/>
  <c r="T1533" i="33"/>
  <c r="T1535" i="33"/>
  <c r="T1506" i="33"/>
  <c r="T1508" i="33"/>
  <c r="T1479" i="33"/>
  <c r="T1481" i="33"/>
  <c r="T1452" i="33"/>
  <c r="T1454" i="33"/>
  <c r="T1425" i="33"/>
  <c r="T1427" i="33"/>
  <c r="T1398" i="33"/>
  <c r="T1400" i="33"/>
  <c r="T1371" i="33"/>
  <c r="T1373" i="33"/>
  <c r="T1344" i="33"/>
  <c r="T1346" i="33"/>
  <c r="T1317" i="33"/>
  <c r="T1319" i="33"/>
  <c r="T1290" i="33"/>
  <c r="T1292" i="33"/>
  <c r="T1263" i="33"/>
  <c r="T1265" i="33"/>
  <c r="T1236" i="33"/>
  <c r="T1238" i="33"/>
  <c r="T1209" i="33"/>
  <c r="T1211" i="33"/>
  <c r="T1182" i="33"/>
  <c r="T1184" i="33"/>
  <c r="T1155" i="33"/>
  <c r="T1157" i="33"/>
  <c r="T1128" i="33"/>
  <c r="T1130" i="33"/>
  <c r="T1101" i="33"/>
  <c r="T1103" i="33"/>
  <c r="T1074" i="33"/>
  <c r="T1076" i="33"/>
  <c r="T1047" i="33"/>
  <c r="T1049" i="33"/>
  <c r="T1020" i="33"/>
  <c r="T1022" i="33"/>
  <c r="T993" i="33"/>
  <c r="T995" i="33"/>
  <c r="T966" i="33"/>
  <c r="T968" i="33"/>
  <c r="T939" i="33"/>
  <c r="T941" i="33"/>
  <c r="T912" i="33"/>
  <c r="T914" i="33"/>
  <c r="T885" i="33"/>
  <c r="T887" i="33"/>
  <c r="T858" i="33"/>
  <c r="T860" i="33"/>
  <c r="T831" i="33"/>
  <c r="T833" i="33"/>
  <c r="T804" i="33"/>
  <c r="T806" i="33"/>
  <c r="T777" i="33"/>
  <c r="T779" i="33"/>
  <c r="T750" i="33"/>
  <c r="T752" i="33"/>
  <c r="T723" i="33"/>
  <c r="T725" i="33"/>
  <c r="T696" i="33"/>
  <c r="T698" i="33"/>
  <c r="T669" i="33"/>
  <c r="T671" i="33"/>
  <c r="T642" i="33"/>
  <c r="T644" i="33"/>
  <c r="T615" i="33"/>
  <c r="T617" i="33"/>
  <c r="T588" i="33"/>
  <c r="T590" i="33"/>
  <c r="T561" i="33"/>
  <c r="T563" i="33"/>
  <c r="T534" i="33"/>
  <c r="T536" i="33"/>
  <c r="T507" i="33"/>
  <c r="T509" i="33"/>
  <c r="T480" i="33"/>
  <c r="T482" i="33"/>
  <c r="T453" i="33"/>
  <c r="T455" i="33"/>
  <c r="T426" i="33"/>
  <c r="T428" i="33"/>
  <c r="T399" i="33"/>
  <c r="T401" i="33"/>
  <c r="T372" i="33"/>
  <c r="T374" i="33"/>
  <c r="T345" i="33"/>
  <c r="T347" i="33"/>
  <c r="T318" i="33"/>
  <c r="T320" i="33"/>
  <c r="T291" i="33"/>
  <c r="T293" i="33"/>
  <c r="T264" i="33"/>
  <c r="T266" i="33"/>
  <c r="T237" i="33"/>
  <c r="T239" i="33"/>
  <c r="T210" i="33"/>
  <c r="T212" i="33"/>
  <c r="T183" i="33"/>
  <c r="T185" i="33"/>
  <c r="T156" i="33"/>
  <c r="T158" i="33"/>
  <c r="T129" i="33"/>
  <c r="T131" i="33"/>
  <c r="T102" i="33"/>
  <c r="T104" i="33"/>
  <c r="T75" i="33"/>
  <c r="T77" i="33"/>
  <c r="T48" i="33"/>
  <c r="T50" i="33"/>
  <c r="T21" i="33"/>
  <c r="T23" i="33"/>
  <c r="M13" i="33"/>
  <c r="L10" i="33"/>
  <c r="L11" i="33"/>
  <c r="L12" i="33"/>
  <c r="L13" i="33"/>
  <c r="L14" i="33"/>
  <c r="M12" i="33"/>
  <c r="M10" i="33"/>
  <c r="M14" i="33"/>
  <c r="M9" i="33"/>
  <c r="M11" i="33"/>
  <c r="M18" i="33"/>
  <c r="M15" i="33"/>
  <c r="M16" i="33"/>
  <c r="M17" i="33"/>
  <c r="CA6" i="25"/>
  <c r="HH108" i="25"/>
  <c r="HI108" i="25"/>
  <c r="HH107" i="25"/>
  <c r="HI107" i="25"/>
  <c r="HH106" i="25"/>
  <c r="HI106" i="25"/>
  <c r="HH105" i="25"/>
  <c r="HI105" i="25"/>
  <c r="HH104" i="25"/>
  <c r="HI104" i="25"/>
  <c r="HH103" i="25"/>
  <c r="HI103" i="25"/>
  <c r="HH102" i="25"/>
  <c r="HI102" i="25"/>
  <c r="HH101" i="25"/>
  <c r="HI101" i="25"/>
  <c r="HH100" i="25"/>
  <c r="HI100" i="25"/>
  <c r="HH99" i="25"/>
  <c r="HI99" i="25"/>
  <c r="HH98" i="25"/>
  <c r="HI98" i="25"/>
  <c r="HH97" i="25"/>
  <c r="HI97" i="25"/>
  <c r="HH96" i="25"/>
  <c r="HI96" i="25"/>
  <c r="HH95" i="25"/>
  <c r="HI95" i="25"/>
  <c r="HH94" i="25"/>
  <c r="HI94" i="25"/>
  <c r="HH93" i="25"/>
  <c r="HI93" i="25"/>
  <c r="HH92" i="25"/>
  <c r="HI92" i="25"/>
  <c r="HH91" i="25"/>
  <c r="HI91" i="25"/>
  <c r="HH90" i="25"/>
  <c r="HI90" i="25"/>
  <c r="HH89" i="25"/>
  <c r="HI89" i="25"/>
  <c r="HH88" i="25"/>
  <c r="HI88" i="25"/>
  <c r="HH87" i="25"/>
  <c r="HI87" i="25"/>
  <c r="HH86" i="25"/>
  <c r="HI86" i="25"/>
  <c r="HH85" i="25"/>
  <c r="HI85" i="25"/>
  <c r="HH84" i="25"/>
  <c r="HI84" i="25"/>
  <c r="HH83" i="25"/>
  <c r="HI83" i="25"/>
  <c r="HH82" i="25"/>
  <c r="HI82" i="25"/>
  <c r="HH81" i="25"/>
  <c r="HI81" i="25"/>
  <c r="HH80" i="25"/>
  <c r="HI80" i="25"/>
  <c r="HH79" i="25"/>
  <c r="HI79" i="25"/>
  <c r="HH78" i="25"/>
  <c r="HI78" i="25"/>
  <c r="HH77" i="25"/>
  <c r="HI77" i="25"/>
  <c r="HH76" i="25"/>
  <c r="HI76" i="25"/>
  <c r="HH75" i="25"/>
  <c r="HI75" i="25"/>
  <c r="HH74" i="25"/>
  <c r="HI74" i="25"/>
  <c r="HH73" i="25"/>
  <c r="HI73" i="25"/>
  <c r="HH72" i="25"/>
  <c r="HI72" i="25"/>
  <c r="HH71" i="25"/>
  <c r="HI71" i="25"/>
  <c r="HH70" i="25"/>
  <c r="HI70" i="25"/>
  <c r="HH69" i="25"/>
  <c r="HI69" i="25"/>
  <c r="HH68" i="25"/>
  <c r="HI68" i="25"/>
  <c r="HH67" i="25"/>
  <c r="HI67" i="25"/>
  <c r="HH66" i="25"/>
  <c r="HI66" i="25"/>
  <c r="HH65" i="25"/>
  <c r="HI65" i="25"/>
  <c r="HH64" i="25"/>
  <c r="HI64" i="25"/>
  <c r="HH63" i="25"/>
  <c r="HI63" i="25"/>
  <c r="HH62" i="25"/>
  <c r="HH61" i="25"/>
  <c r="HH60" i="25"/>
  <c r="HH59" i="25"/>
  <c r="HH58" i="25"/>
  <c r="HH57" i="25"/>
  <c r="HH56" i="25"/>
  <c r="HH55" i="25"/>
  <c r="HH54" i="25"/>
  <c r="HH53" i="25"/>
  <c r="HE52" i="25"/>
  <c r="HF52" i="25"/>
  <c r="HH52" i="25"/>
  <c r="HH51" i="25"/>
  <c r="HH50" i="25"/>
  <c r="HH49" i="25"/>
  <c r="HH48" i="25"/>
  <c r="HH47" i="25"/>
  <c r="HH46" i="25"/>
  <c r="HH45" i="25"/>
  <c r="HH44" i="25"/>
  <c r="HH43" i="25"/>
  <c r="HH42" i="25"/>
  <c r="HH41" i="25"/>
  <c r="HH40" i="25"/>
  <c r="HH39" i="25"/>
  <c r="HH38" i="25"/>
  <c r="HH37" i="25"/>
  <c r="HH36" i="25"/>
  <c r="HH35" i="25"/>
  <c r="HH34" i="25"/>
  <c r="HH33" i="25"/>
  <c r="HH32" i="25"/>
  <c r="HH31" i="25"/>
  <c r="HH30" i="25"/>
  <c r="HH29" i="25"/>
  <c r="HH28" i="25"/>
  <c r="HH27" i="25"/>
  <c r="HH26" i="25"/>
  <c r="HH25" i="25"/>
  <c r="HH24" i="25"/>
  <c r="HH23" i="25"/>
  <c r="HH22" i="25"/>
  <c r="HH21" i="25"/>
  <c r="HH20" i="25"/>
  <c r="HH19" i="25"/>
  <c r="HH18" i="25"/>
  <c r="HH17" i="25"/>
  <c r="HH16" i="25"/>
  <c r="HH15" i="25"/>
  <c r="HH14" i="25"/>
  <c r="HH13" i="25"/>
  <c r="HH12" i="25"/>
  <c r="HH11" i="25"/>
  <c r="HH10" i="25"/>
  <c r="HH9" i="25"/>
  <c r="HI9" i="25"/>
  <c r="HG9" i="25"/>
  <c r="HG11" i="25"/>
  <c r="HG12" i="25"/>
  <c r="HG13" i="25"/>
  <c r="HG14" i="25"/>
  <c r="HG15" i="25"/>
  <c r="HG16" i="25"/>
  <c r="HG17" i="25"/>
  <c r="HG18" i="25"/>
  <c r="HG19" i="25"/>
  <c r="HG20" i="25"/>
  <c r="HG21" i="25"/>
  <c r="HG22" i="25"/>
  <c r="HG23" i="25"/>
  <c r="HG24" i="25"/>
  <c r="HG25" i="25"/>
  <c r="HG26" i="25"/>
  <c r="HG27" i="25"/>
  <c r="HG28" i="25"/>
  <c r="HG29" i="25"/>
  <c r="HG30" i="25"/>
  <c r="HG31" i="25"/>
  <c r="HG32" i="25"/>
  <c r="HG33" i="25"/>
  <c r="HG34" i="25"/>
  <c r="HG35" i="25"/>
  <c r="HG36" i="25"/>
  <c r="HG37" i="25"/>
  <c r="HG38" i="25"/>
  <c r="HG39" i="25"/>
  <c r="HG40" i="25"/>
  <c r="HG41" i="25"/>
  <c r="HG42" i="25"/>
  <c r="HG43" i="25"/>
  <c r="HG44" i="25"/>
  <c r="HG45" i="25"/>
  <c r="HG46" i="25"/>
  <c r="HG47" i="25"/>
  <c r="HG48" i="25"/>
  <c r="HG49" i="25"/>
  <c r="HG50" i="25"/>
  <c r="HG51" i="25"/>
  <c r="HG52" i="25"/>
  <c r="HG53" i="25"/>
  <c r="HG54" i="25"/>
  <c r="HG55" i="25"/>
  <c r="HG56" i="25"/>
  <c r="HG57" i="25"/>
  <c r="HG58" i="25"/>
  <c r="HG59" i="25"/>
  <c r="HG60" i="25"/>
  <c r="HG61" i="25"/>
  <c r="HG62" i="25"/>
  <c r="M63" i="25"/>
  <c r="O63" i="25"/>
  <c r="Q63" i="25"/>
  <c r="Z63" i="25"/>
  <c r="AA63" i="25"/>
  <c r="AB63" i="25"/>
  <c r="AD63" i="25"/>
  <c r="AZ63" i="25"/>
  <c r="CA63" i="25"/>
  <c r="CB63" i="25"/>
  <c r="DC63" i="25"/>
  <c r="DD63" i="25"/>
  <c r="HE63" i="25"/>
  <c r="HF63" i="25"/>
  <c r="HG63" i="25"/>
  <c r="M64" i="25"/>
  <c r="O64" i="25"/>
  <c r="Q64" i="25"/>
  <c r="Z64" i="25"/>
  <c r="AA64" i="25"/>
  <c r="AB64" i="25"/>
  <c r="AD64" i="25"/>
  <c r="AZ64" i="25"/>
  <c r="CA64" i="25"/>
  <c r="CB64" i="25"/>
  <c r="DC64" i="25"/>
  <c r="DD64" i="25"/>
  <c r="HE64" i="25"/>
  <c r="HF64" i="25"/>
  <c r="HG64" i="25"/>
  <c r="M65" i="25"/>
  <c r="O65" i="25"/>
  <c r="Q65" i="25"/>
  <c r="Z65" i="25"/>
  <c r="AA65" i="25"/>
  <c r="AB65" i="25"/>
  <c r="AD65" i="25"/>
  <c r="AZ65" i="25"/>
  <c r="CA65" i="25"/>
  <c r="CB65" i="25"/>
  <c r="DC65" i="25"/>
  <c r="DD65" i="25"/>
  <c r="HE65" i="25"/>
  <c r="HF65" i="25"/>
  <c r="HG65" i="25"/>
  <c r="M66" i="25"/>
  <c r="O66" i="25"/>
  <c r="Q66" i="25"/>
  <c r="Z66" i="25"/>
  <c r="AA66" i="25"/>
  <c r="AB66" i="25"/>
  <c r="AD66" i="25"/>
  <c r="AZ66" i="25"/>
  <c r="CA66" i="25"/>
  <c r="CB66" i="25"/>
  <c r="DC66" i="25"/>
  <c r="DD66" i="25"/>
  <c r="HE66" i="25"/>
  <c r="HF66" i="25"/>
  <c r="HG66" i="25"/>
  <c r="M67" i="25"/>
  <c r="O67" i="25"/>
  <c r="Q67" i="25"/>
  <c r="Z67" i="25"/>
  <c r="AA67" i="25"/>
  <c r="AB67" i="25"/>
  <c r="AD67" i="25"/>
  <c r="AZ67" i="25"/>
  <c r="CA67" i="25"/>
  <c r="CB67" i="25"/>
  <c r="DC67" i="25"/>
  <c r="DD67" i="25"/>
  <c r="HE67" i="25"/>
  <c r="HF67" i="25"/>
  <c r="HG67" i="25"/>
  <c r="M68" i="25"/>
  <c r="O68" i="25"/>
  <c r="Q68" i="25"/>
  <c r="Z68" i="25"/>
  <c r="AA68" i="25"/>
  <c r="AB68" i="25"/>
  <c r="AD68" i="25"/>
  <c r="AZ68" i="25"/>
  <c r="CA68" i="25"/>
  <c r="CB68" i="25"/>
  <c r="DC68" i="25"/>
  <c r="DD68" i="25"/>
  <c r="HE68" i="25"/>
  <c r="HF68" i="25"/>
  <c r="HG68" i="25"/>
  <c r="M69" i="25"/>
  <c r="O69" i="25"/>
  <c r="Q69" i="25"/>
  <c r="Z69" i="25"/>
  <c r="AA69" i="25"/>
  <c r="AB69" i="25"/>
  <c r="AD69" i="25"/>
  <c r="AZ69" i="25"/>
  <c r="CA69" i="25"/>
  <c r="CB69" i="25"/>
  <c r="DC69" i="25"/>
  <c r="DD69" i="25"/>
  <c r="HE69" i="25"/>
  <c r="HF69" i="25"/>
  <c r="HG69" i="25"/>
  <c r="M70" i="25"/>
  <c r="O70" i="25"/>
  <c r="Q70" i="25"/>
  <c r="Z70" i="25"/>
  <c r="AA70" i="25"/>
  <c r="AB70" i="25"/>
  <c r="AD70" i="25"/>
  <c r="AZ70" i="25"/>
  <c r="CA70" i="25"/>
  <c r="CB70" i="25"/>
  <c r="DC70" i="25"/>
  <c r="DD70" i="25"/>
  <c r="HE70" i="25"/>
  <c r="HF70" i="25"/>
  <c r="HG70" i="25"/>
  <c r="M71" i="25"/>
  <c r="O71" i="25"/>
  <c r="Q71" i="25"/>
  <c r="Z71" i="25"/>
  <c r="AA71" i="25"/>
  <c r="AB71" i="25"/>
  <c r="AD71" i="25"/>
  <c r="AZ71" i="25"/>
  <c r="CA71" i="25"/>
  <c r="CB71" i="25"/>
  <c r="DC71" i="25"/>
  <c r="DD71" i="25"/>
  <c r="HE71" i="25"/>
  <c r="HF71" i="25"/>
  <c r="HG71" i="25"/>
  <c r="M72" i="25"/>
  <c r="O72" i="25"/>
  <c r="Q72" i="25"/>
  <c r="Z72" i="25"/>
  <c r="AA72" i="25"/>
  <c r="AB72" i="25"/>
  <c r="AD72" i="25"/>
  <c r="AZ72" i="25"/>
  <c r="CA72" i="25"/>
  <c r="CB72" i="25"/>
  <c r="DC72" i="25"/>
  <c r="DD72" i="25"/>
  <c r="HE72" i="25"/>
  <c r="HF72" i="25"/>
  <c r="HG72" i="25"/>
  <c r="M73" i="25"/>
  <c r="O73" i="25"/>
  <c r="Q73" i="25"/>
  <c r="Z73" i="25"/>
  <c r="AA73" i="25"/>
  <c r="AB73" i="25"/>
  <c r="AD73" i="25"/>
  <c r="AZ73" i="25"/>
  <c r="CA73" i="25"/>
  <c r="CB73" i="25"/>
  <c r="DC73" i="25"/>
  <c r="DD73" i="25"/>
  <c r="HE73" i="25"/>
  <c r="HF73" i="25"/>
  <c r="HG73" i="25"/>
  <c r="M74" i="25"/>
  <c r="O74" i="25"/>
  <c r="Q74" i="25"/>
  <c r="Z74" i="25"/>
  <c r="AA74" i="25"/>
  <c r="AB74" i="25"/>
  <c r="AD74" i="25"/>
  <c r="AZ74" i="25"/>
  <c r="CA74" i="25"/>
  <c r="CB74" i="25"/>
  <c r="DC74" i="25"/>
  <c r="DD74" i="25"/>
  <c r="HE74" i="25"/>
  <c r="HF74" i="25"/>
  <c r="HG74" i="25"/>
  <c r="M75" i="25"/>
  <c r="O75" i="25"/>
  <c r="Q75" i="25"/>
  <c r="Z75" i="25"/>
  <c r="AA75" i="25"/>
  <c r="AB75" i="25"/>
  <c r="AD75" i="25"/>
  <c r="AZ75" i="25"/>
  <c r="CA75" i="25"/>
  <c r="CB75" i="25"/>
  <c r="DC75" i="25"/>
  <c r="DD75" i="25"/>
  <c r="HE75" i="25"/>
  <c r="HF75" i="25"/>
  <c r="HG75" i="25"/>
  <c r="M76" i="25"/>
  <c r="O76" i="25"/>
  <c r="Q76" i="25"/>
  <c r="Z76" i="25"/>
  <c r="AA76" i="25"/>
  <c r="AB76" i="25"/>
  <c r="AD76" i="25"/>
  <c r="AZ76" i="25"/>
  <c r="CA76" i="25"/>
  <c r="CB76" i="25"/>
  <c r="DC76" i="25"/>
  <c r="DD76" i="25"/>
  <c r="HE76" i="25"/>
  <c r="HF76" i="25"/>
  <c r="HG76" i="25"/>
  <c r="M77" i="25"/>
  <c r="O77" i="25"/>
  <c r="Q77" i="25"/>
  <c r="Z77" i="25"/>
  <c r="AA77" i="25"/>
  <c r="AB77" i="25"/>
  <c r="AD77" i="25"/>
  <c r="AZ77" i="25"/>
  <c r="CA77" i="25"/>
  <c r="CB77" i="25"/>
  <c r="DC77" i="25"/>
  <c r="DD77" i="25"/>
  <c r="HE77" i="25"/>
  <c r="HF77" i="25"/>
  <c r="HG77" i="25"/>
  <c r="M78" i="25"/>
  <c r="O78" i="25"/>
  <c r="Q78" i="25"/>
  <c r="Z78" i="25"/>
  <c r="AA78" i="25"/>
  <c r="AB78" i="25"/>
  <c r="AD78" i="25"/>
  <c r="AZ78" i="25"/>
  <c r="CA78" i="25"/>
  <c r="CB78" i="25"/>
  <c r="DC78" i="25"/>
  <c r="DD78" i="25"/>
  <c r="HE78" i="25"/>
  <c r="HF78" i="25"/>
  <c r="HG78" i="25"/>
  <c r="M79" i="25"/>
  <c r="O79" i="25"/>
  <c r="Q79" i="25"/>
  <c r="Z79" i="25"/>
  <c r="AA79" i="25"/>
  <c r="AB79" i="25"/>
  <c r="AD79" i="25"/>
  <c r="AZ79" i="25"/>
  <c r="CA79" i="25"/>
  <c r="CB79" i="25"/>
  <c r="DC79" i="25"/>
  <c r="DD79" i="25"/>
  <c r="HE79" i="25"/>
  <c r="HF79" i="25"/>
  <c r="HG79" i="25"/>
  <c r="M80" i="25"/>
  <c r="O80" i="25"/>
  <c r="Q80" i="25"/>
  <c r="Z80" i="25"/>
  <c r="AA80" i="25"/>
  <c r="AB80" i="25"/>
  <c r="AD80" i="25"/>
  <c r="AZ80" i="25"/>
  <c r="CA80" i="25"/>
  <c r="CB80" i="25"/>
  <c r="DC80" i="25"/>
  <c r="DD80" i="25"/>
  <c r="HE80" i="25"/>
  <c r="HF80" i="25"/>
  <c r="HG80" i="25"/>
  <c r="M81" i="25"/>
  <c r="O81" i="25"/>
  <c r="Q81" i="25"/>
  <c r="Z81" i="25"/>
  <c r="AA81" i="25"/>
  <c r="AB81" i="25"/>
  <c r="AD81" i="25"/>
  <c r="AZ81" i="25"/>
  <c r="CA81" i="25"/>
  <c r="CB81" i="25"/>
  <c r="DC81" i="25"/>
  <c r="DD81" i="25"/>
  <c r="HE81" i="25"/>
  <c r="HF81" i="25"/>
  <c r="HG81" i="25"/>
  <c r="M82" i="25"/>
  <c r="O82" i="25"/>
  <c r="Q82" i="25"/>
  <c r="Z82" i="25"/>
  <c r="AA82" i="25"/>
  <c r="AB82" i="25"/>
  <c r="AD82" i="25"/>
  <c r="AZ82" i="25"/>
  <c r="CA82" i="25"/>
  <c r="CB82" i="25"/>
  <c r="DC82" i="25"/>
  <c r="DD82" i="25"/>
  <c r="HE82" i="25"/>
  <c r="HF82" i="25"/>
  <c r="HG82" i="25"/>
  <c r="M83" i="25"/>
  <c r="O83" i="25"/>
  <c r="Q83" i="25"/>
  <c r="Z83" i="25"/>
  <c r="AA83" i="25"/>
  <c r="AB83" i="25"/>
  <c r="AD83" i="25"/>
  <c r="AZ83" i="25"/>
  <c r="CA83" i="25"/>
  <c r="CB83" i="25"/>
  <c r="DC83" i="25"/>
  <c r="DD83" i="25"/>
  <c r="HE83" i="25"/>
  <c r="HF83" i="25"/>
  <c r="HG83" i="25"/>
  <c r="M84" i="25"/>
  <c r="O84" i="25"/>
  <c r="Q84" i="25"/>
  <c r="Z84" i="25"/>
  <c r="AA84" i="25"/>
  <c r="AB84" i="25"/>
  <c r="AD84" i="25"/>
  <c r="AZ84" i="25"/>
  <c r="CA84" i="25"/>
  <c r="CB84" i="25"/>
  <c r="DC84" i="25"/>
  <c r="DD84" i="25"/>
  <c r="HE84" i="25"/>
  <c r="HF84" i="25"/>
  <c r="HG84" i="25"/>
  <c r="M85" i="25"/>
  <c r="O85" i="25"/>
  <c r="Q85" i="25"/>
  <c r="Z85" i="25"/>
  <c r="AA85" i="25"/>
  <c r="AB85" i="25"/>
  <c r="AD85" i="25"/>
  <c r="AZ85" i="25"/>
  <c r="CA85" i="25"/>
  <c r="CB85" i="25"/>
  <c r="DC85" i="25"/>
  <c r="DD85" i="25"/>
  <c r="HE85" i="25"/>
  <c r="HF85" i="25"/>
  <c r="HG85" i="25"/>
  <c r="M86" i="25"/>
  <c r="O86" i="25"/>
  <c r="Q86" i="25"/>
  <c r="Z86" i="25"/>
  <c r="AA86" i="25"/>
  <c r="AB86" i="25"/>
  <c r="AD86" i="25"/>
  <c r="AZ86" i="25"/>
  <c r="CA86" i="25"/>
  <c r="CB86" i="25"/>
  <c r="DC86" i="25"/>
  <c r="DD86" i="25"/>
  <c r="HE86" i="25"/>
  <c r="HF86" i="25"/>
  <c r="HG86" i="25"/>
  <c r="M87" i="25"/>
  <c r="O87" i="25"/>
  <c r="Q87" i="25"/>
  <c r="Z87" i="25"/>
  <c r="AA87" i="25"/>
  <c r="AB87" i="25"/>
  <c r="AD87" i="25"/>
  <c r="AZ87" i="25"/>
  <c r="CA87" i="25"/>
  <c r="CB87" i="25"/>
  <c r="DC87" i="25"/>
  <c r="DD87" i="25"/>
  <c r="HE87" i="25"/>
  <c r="HF87" i="25"/>
  <c r="HG87" i="25"/>
  <c r="M88" i="25"/>
  <c r="O88" i="25"/>
  <c r="Q88" i="25"/>
  <c r="Z88" i="25"/>
  <c r="AA88" i="25"/>
  <c r="AB88" i="25"/>
  <c r="AD88" i="25"/>
  <c r="AZ88" i="25"/>
  <c r="CA88" i="25"/>
  <c r="CB88" i="25"/>
  <c r="DC88" i="25"/>
  <c r="DD88" i="25"/>
  <c r="HE88" i="25"/>
  <c r="HF88" i="25"/>
  <c r="HG88" i="25"/>
  <c r="M89" i="25"/>
  <c r="O89" i="25"/>
  <c r="Q89" i="25"/>
  <c r="Z89" i="25"/>
  <c r="AA89" i="25"/>
  <c r="AB89" i="25"/>
  <c r="AD89" i="25"/>
  <c r="AZ89" i="25"/>
  <c r="CA89" i="25"/>
  <c r="CB89" i="25"/>
  <c r="DC89" i="25"/>
  <c r="DD89" i="25"/>
  <c r="HE89" i="25"/>
  <c r="HF89" i="25"/>
  <c r="HG89" i="25"/>
  <c r="M90" i="25"/>
  <c r="O90" i="25"/>
  <c r="Q90" i="25"/>
  <c r="Z90" i="25"/>
  <c r="AA90" i="25"/>
  <c r="AB90" i="25"/>
  <c r="AD90" i="25"/>
  <c r="AZ90" i="25"/>
  <c r="CA90" i="25"/>
  <c r="CB90" i="25"/>
  <c r="DC90" i="25"/>
  <c r="DD90" i="25"/>
  <c r="HE90" i="25"/>
  <c r="HF90" i="25"/>
  <c r="HG90" i="25"/>
  <c r="M91" i="25"/>
  <c r="O91" i="25"/>
  <c r="Q91" i="25"/>
  <c r="Z91" i="25"/>
  <c r="AA91" i="25"/>
  <c r="AB91" i="25"/>
  <c r="AD91" i="25"/>
  <c r="AZ91" i="25"/>
  <c r="CA91" i="25"/>
  <c r="CB91" i="25"/>
  <c r="DC91" i="25"/>
  <c r="DD91" i="25"/>
  <c r="HE91" i="25"/>
  <c r="HF91" i="25"/>
  <c r="HG91" i="25"/>
  <c r="M92" i="25"/>
  <c r="O92" i="25"/>
  <c r="Q92" i="25"/>
  <c r="Z92" i="25"/>
  <c r="AA92" i="25"/>
  <c r="AB92" i="25"/>
  <c r="AD92" i="25"/>
  <c r="AZ92" i="25"/>
  <c r="CA92" i="25"/>
  <c r="CB92" i="25"/>
  <c r="DC92" i="25"/>
  <c r="DD92" i="25"/>
  <c r="HE92" i="25"/>
  <c r="HF92" i="25"/>
  <c r="HG92" i="25"/>
  <c r="M93" i="25"/>
  <c r="O93" i="25"/>
  <c r="Q93" i="25"/>
  <c r="Z93" i="25"/>
  <c r="AA93" i="25"/>
  <c r="AB93" i="25"/>
  <c r="AD93" i="25"/>
  <c r="AZ93" i="25"/>
  <c r="CA93" i="25"/>
  <c r="CB93" i="25"/>
  <c r="DC93" i="25"/>
  <c r="DD93" i="25"/>
  <c r="HE93" i="25"/>
  <c r="HF93" i="25"/>
  <c r="HG93" i="25"/>
  <c r="M94" i="25"/>
  <c r="O94" i="25"/>
  <c r="Q94" i="25"/>
  <c r="Z94" i="25"/>
  <c r="AA94" i="25"/>
  <c r="AB94" i="25"/>
  <c r="AD94" i="25"/>
  <c r="AZ94" i="25"/>
  <c r="CA94" i="25"/>
  <c r="CB94" i="25"/>
  <c r="DC94" i="25"/>
  <c r="DD94" i="25"/>
  <c r="HE94" i="25"/>
  <c r="HF94" i="25"/>
  <c r="HG94" i="25"/>
  <c r="M95" i="25"/>
  <c r="O95" i="25"/>
  <c r="Q95" i="25"/>
  <c r="Z95" i="25"/>
  <c r="AA95" i="25"/>
  <c r="AB95" i="25"/>
  <c r="AD95" i="25"/>
  <c r="AZ95" i="25"/>
  <c r="CA95" i="25"/>
  <c r="CB95" i="25"/>
  <c r="DC95" i="25"/>
  <c r="DD95" i="25"/>
  <c r="HE95" i="25"/>
  <c r="HF95" i="25"/>
  <c r="HG95" i="25"/>
  <c r="M96" i="25"/>
  <c r="O96" i="25"/>
  <c r="Q96" i="25"/>
  <c r="Z96" i="25"/>
  <c r="AA96" i="25"/>
  <c r="AB96" i="25"/>
  <c r="AD96" i="25"/>
  <c r="AZ96" i="25"/>
  <c r="CA96" i="25"/>
  <c r="CB96" i="25"/>
  <c r="DC96" i="25"/>
  <c r="DD96" i="25"/>
  <c r="HE96" i="25"/>
  <c r="HF96" i="25"/>
  <c r="HG96" i="25"/>
  <c r="M97" i="25"/>
  <c r="O97" i="25"/>
  <c r="Q97" i="25"/>
  <c r="Z97" i="25"/>
  <c r="AA97" i="25"/>
  <c r="AB97" i="25"/>
  <c r="AD97" i="25"/>
  <c r="AZ97" i="25"/>
  <c r="CA97" i="25"/>
  <c r="CB97" i="25"/>
  <c r="DC97" i="25"/>
  <c r="DD97" i="25"/>
  <c r="HE97" i="25"/>
  <c r="HF97" i="25"/>
  <c r="HG97" i="25"/>
  <c r="M98" i="25"/>
  <c r="O98" i="25"/>
  <c r="Q98" i="25"/>
  <c r="Z98" i="25"/>
  <c r="AA98" i="25"/>
  <c r="AB98" i="25"/>
  <c r="AD98" i="25"/>
  <c r="AZ98" i="25"/>
  <c r="CA98" i="25"/>
  <c r="CB98" i="25"/>
  <c r="DC98" i="25"/>
  <c r="DD98" i="25"/>
  <c r="HE98" i="25"/>
  <c r="HF98" i="25"/>
  <c r="HG98" i="25"/>
  <c r="M99" i="25"/>
  <c r="O99" i="25"/>
  <c r="Q99" i="25"/>
  <c r="Z99" i="25"/>
  <c r="AA99" i="25"/>
  <c r="AB99" i="25"/>
  <c r="AD99" i="25"/>
  <c r="AZ99" i="25"/>
  <c r="CA99" i="25"/>
  <c r="CB99" i="25"/>
  <c r="DC99" i="25"/>
  <c r="DD99" i="25"/>
  <c r="HE99" i="25"/>
  <c r="HF99" i="25"/>
  <c r="HG99" i="25"/>
  <c r="M100" i="25"/>
  <c r="O100" i="25"/>
  <c r="Q100" i="25"/>
  <c r="Z100" i="25"/>
  <c r="AA100" i="25"/>
  <c r="AB100" i="25"/>
  <c r="AD100" i="25"/>
  <c r="AZ100" i="25"/>
  <c r="CA100" i="25"/>
  <c r="CB100" i="25"/>
  <c r="DC100" i="25"/>
  <c r="DD100" i="25"/>
  <c r="HE100" i="25"/>
  <c r="HF100" i="25"/>
  <c r="HG100" i="25"/>
  <c r="M101" i="25"/>
  <c r="O101" i="25"/>
  <c r="Q101" i="25"/>
  <c r="Z101" i="25"/>
  <c r="AA101" i="25"/>
  <c r="AB101" i="25"/>
  <c r="AD101" i="25"/>
  <c r="AZ101" i="25"/>
  <c r="CA101" i="25"/>
  <c r="CB101" i="25"/>
  <c r="DC101" i="25"/>
  <c r="DD101" i="25"/>
  <c r="HE101" i="25"/>
  <c r="HF101" i="25"/>
  <c r="HG101" i="25"/>
  <c r="M102" i="25"/>
  <c r="O102" i="25"/>
  <c r="Q102" i="25"/>
  <c r="Z102" i="25"/>
  <c r="AA102" i="25"/>
  <c r="AB102" i="25"/>
  <c r="AD102" i="25"/>
  <c r="AZ102" i="25"/>
  <c r="CA102" i="25"/>
  <c r="CB102" i="25"/>
  <c r="DC102" i="25"/>
  <c r="DD102" i="25"/>
  <c r="HE102" i="25"/>
  <c r="HF102" i="25"/>
  <c r="HG102" i="25"/>
  <c r="M103" i="25"/>
  <c r="O103" i="25"/>
  <c r="Q103" i="25"/>
  <c r="Z103" i="25"/>
  <c r="AA103" i="25"/>
  <c r="AB103" i="25"/>
  <c r="AD103" i="25"/>
  <c r="AZ103" i="25"/>
  <c r="CA103" i="25"/>
  <c r="CB103" i="25"/>
  <c r="DC103" i="25"/>
  <c r="DD103" i="25"/>
  <c r="HE103" i="25"/>
  <c r="HF103" i="25"/>
  <c r="HG103" i="25"/>
  <c r="M104" i="25"/>
  <c r="O104" i="25"/>
  <c r="Q104" i="25"/>
  <c r="Z104" i="25"/>
  <c r="AA104" i="25"/>
  <c r="AB104" i="25"/>
  <c r="AD104" i="25"/>
  <c r="AZ104" i="25"/>
  <c r="CA104" i="25"/>
  <c r="CB104" i="25"/>
  <c r="DC104" i="25"/>
  <c r="DD104" i="25"/>
  <c r="HE104" i="25"/>
  <c r="HF104" i="25"/>
  <c r="HG104" i="25"/>
  <c r="M105" i="25"/>
  <c r="O105" i="25"/>
  <c r="Q105" i="25"/>
  <c r="Z105" i="25"/>
  <c r="AA105" i="25"/>
  <c r="AB105" i="25"/>
  <c r="AD105" i="25"/>
  <c r="AZ105" i="25"/>
  <c r="CA105" i="25"/>
  <c r="CB105" i="25"/>
  <c r="DC105" i="25"/>
  <c r="DD105" i="25"/>
  <c r="HE105" i="25"/>
  <c r="HF105" i="25"/>
  <c r="HG105" i="25"/>
  <c r="M106" i="25"/>
  <c r="O106" i="25"/>
  <c r="Q106" i="25"/>
  <c r="Z106" i="25"/>
  <c r="AA106" i="25"/>
  <c r="AB106" i="25"/>
  <c r="AD106" i="25"/>
  <c r="AZ106" i="25"/>
  <c r="CA106" i="25"/>
  <c r="CB106" i="25"/>
  <c r="DC106" i="25"/>
  <c r="DD106" i="25"/>
  <c r="HE106" i="25"/>
  <c r="HF106" i="25"/>
  <c r="HG106" i="25"/>
  <c r="M107" i="25"/>
  <c r="O107" i="25"/>
  <c r="Q107" i="25"/>
  <c r="Z107" i="25"/>
  <c r="AA107" i="25"/>
  <c r="AB107" i="25"/>
  <c r="AD107" i="25"/>
  <c r="AZ107" i="25"/>
  <c r="CA107" i="25"/>
  <c r="CB107" i="25"/>
  <c r="DC107" i="25"/>
  <c r="DD107" i="25"/>
  <c r="HE107" i="25"/>
  <c r="HF107" i="25"/>
  <c r="HG107" i="25"/>
  <c r="M108" i="25"/>
  <c r="O108" i="25"/>
  <c r="Q108" i="25"/>
  <c r="Z108" i="25"/>
  <c r="AA108" i="25"/>
  <c r="AB108" i="25"/>
  <c r="AD108" i="25"/>
  <c r="AZ108" i="25"/>
  <c r="CA108" i="25"/>
  <c r="CB108" i="25"/>
  <c r="DC108" i="25"/>
  <c r="DD108" i="25"/>
  <c r="HE108" i="25"/>
  <c r="HF108" i="25"/>
  <c r="HG108" i="25"/>
  <c r="HS35" i="25"/>
  <c r="HS36" i="25"/>
  <c r="HS37" i="25"/>
  <c r="HS38" i="25"/>
  <c r="HS39" i="25"/>
  <c r="HS40" i="25"/>
  <c r="HS42" i="25"/>
  <c r="HS34" i="25"/>
  <c r="HU34" i="25"/>
  <c r="HT38" i="25"/>
  <c r="HU38" i="25"/>
  <c r="HU41" i="25"/>
  <c r="F111" i="9"/>
  <c r="HT34" i="2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F110" i="15"/>
  <c r="H110"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F116" i="15"/>
  <c r="G116" i="15"/>
  <c r="H116" i="15"/>
  <c r="F114" i="15"/>
  <c r="O8" i="15"/>
  <c r="O9" i="15"/>
  <c r="O10" i="15"/>
  <c r="O11" i="15"/>
  <c r="O12" i="15"/>
  <c r="AQ14" i="9"/>
  <c r="O13" i="15"/>
  <c r="O14" i="15"/>
  <c r="AQ16" i="9"/>
  <c r="O15" i="15"/>
  <c r="O16" i="15"/>
  <c r="O17" i="15"/>
  <c r="O18" i="15"/>
  <c r="AQ20" i="9"/>
  <c r="O19" i="15"/>
  <c r="O20" i="15"/>
  <c r="O21" i="15"/>
  <c r="O22" i="15"/>
  <c r="O23" i="15"/>
  <c r="O24" i="15"/>
  <c r="O25" i="15"/>
  <c r="O26" i="15"/>
  <c r="O27" i="15"/>
  <c r="O28" i="15"/>
  <c r="O29" i="15"/>
  <c r="O30" i="15"/>
  <c r="O31" i="15"/>
  <c r="O32" i="15"/>
  <c r="O33" i="15"/>
  <c r="O34" i="15"/>
  <c r="O35" i="15"/>
  <c r="O36" i="15"/>
  <c r="AQ38" i="9"/>
  <c r="O37" i="15"/>
  <c r="O38" i="15"/>
  <c r="O39" i="15"/>
  <c r="O40" i="15"/>
  <c r="O41" i="15"/>
  <c r="O42" i="15"/>
  <c r="O43" i="15"/>
  <c r="O44" i="15"/>
  <c r="AQ46" i="9"/>
  <c r="O45"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O80" i="15"/>
  <c r="O81" i="15"/>
  <c r="O82" i="15"/>
  <c r="O83" i="15"/>
  <c r="O84" i="15"/>
  <c r="O85" i="15"/>
  <c r="O86" i="15"/>
  <c r="O87" i="15"/>
  <c r="O88" i="15"/>
  <c r="O89" i="15"/>
  <c r="O90" i="15"/>
  <c r="O91" i="15"/>
  <c r="O92" i="15"/>
  <c r="O93" i="15"/>
  <c r="O94" i="15"/>
  <c r="O95" i="15"/>
  <c r="O96" i="15"/>
  <c r="O97" i="15"/>
  <c r="O98" i="15"/>
  <c r="O99" i="15"/>
  <c r="O100" i="15"/>
  <c r="O101" i="15"/>
  <c r="O102" i="15"/>
  <c r="O103" i="15"/>
  <c r="O104" i="15"/>
  <c r="O105" i="15"/>
  <c r="O106" i="15"/>
  <c r="O107" i="15"/>
  <c r="G114" i="15"/>
  <c r="H114"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F113" i="15"/>
  <c r="H113" i="15"/>
  <c r="F112" i="15"/>
  <c r="H112" i="15"/>
  <c r="F111" i="15"/>
  <c r="H111" i="15"/>
  <c r="I4" i="25"/>
  <c r="H4" i="25"/>
  <c r="G4" i="25"/>
  <c r="BC109" i="3"/>
  <c r="HS32" i="25"/>
  <c r="HM7" i="25"/>
  <c r="W3" i="25"/>
  <c r="Q2" i="15"/>
  <c r="P2" i="15"/>
  <c r="C4" i="25"/>
  <c r="I2" i="15"/>
  <c r="J109" i="15"/>
  <c r="HJ110" i="25"/>
  <c r="HT41" i="25"/>
  <c r="I107" i="25"/>
  <c r="T2677" i="33"/>
  <c r="L2684" i="33"/>
  <c r="O2684" i="33"/>
  <c r="Q2684" i="33"/>
  <c r="L2685" i="33"/>
  <c r="L2686" i="33"/>
  <c r="M2686" i="33"/>
  <c r="L2691" i="33"/>
  <c r="O2692" i="33"/>
  <c r="Q2692" i="33"/>
  <c r="U2683" i="33"/>
  <c r="U2684" i="33"/>
  <c r="U2685" i="33"/>
  <c r="U2686" i="33"/>
  <c r="U2687" i="33"/>
  <c r="U2691" i="33"/>
  <c r="AO108" i="9"/>
  <c r="U2692" i="33"/>
  <c r="L2657" i="33"/>
  <c r="N2657" i="33"/>
  <c r="L2658" i="33"/>
  <c r="O2658" i="33"/>
  <c r="Q2658" i="33"/>
  <c r="L2659" i="33"/>
  <c r="N2659" i="33"/>
  <c r="L2664" i="33"/>
  <c r="U2656" i="33"/>
  <c r="U2657" i="33"/>
  <c r="U2658" i="33"/>
  <c r="U2659" i="33"/>
  <c r="U2660" i="33"/>
  <c r="U2664" i="33"/>
  <c r="AO107" i="9"/>
  <c r="U2665" i="33"/>
  <c r="L2630" i="33"/>
  <c r="O2630" i="33"/>
  <c r="Q2630" i="33"/>
  <c r="L2632" i="33"/>
  <c r="L2633" i="33"/>
  <c r="N2633" i="33"/>
  <c r="M2633" i="33"/>
  <c r="O2638" i="33"/>
  <c r="Q2638" i="33"/>
  <c r="U2629" i="33"/>
  <c r="U2630" i="33"/>
  <c r="U2631" i="33"/>
  <c r="U2632" i="33"/>
  <c r="U2633" i="33"/>
  <c r="U2637" i="33"/>
  <c r="AO106" i="9"/>
  <c r="U2638" i="33"/>
  <c r="L2603" i="33"/>
  <c r="N2603" i="33"/>
  <c r="L2604" i="33"/>
  <c r="L2605" i="33"/>
  <c r="M2605" i="33"/>
  <c r="M2606" i="33"/>
  <c r="L2610" i="33"/>
  <c r="O2610" i="33"/>
  <c r="Q2610" i="33"/>
  <c r="O2611" i="33"/>
  <c r="Q2611" i="33"/>
  <c r="U2602" i="33"/>
  <c r="U2603" i="33"/>
  <c r="U2604" i="33"/>
  <c r="U2605" i="33"/>
  <c r="U2606" i="33"/>
  <c r="U2610" i="33"/>
  <c r="AO105" i="9"/>
  <c r="U2611" i="33"/>
  <c r="M2604" i="33"/>
  <c r="L2575" i="33"/>
  <c r="L2577" i="33"/>
  <c r="N2577" i="33"/>
  <c r="L2578" i="33"/>
  <c r="L2579" i="33"/>
  <c r="M2578" i="33"/>
  <c r="L2583" i="33"/>
  <c r="O2583" i="33"/>
  <c r="Q2583" i="33"/>
  <c r="U2575" i="33"/>
  <c r="U2576" i="33"/>
  <c r="U2577" i="33"/>
  <c r="U2578" i="33"/>
  <c r="U2579" i="33"/>
  <c r="U2583" i="33"/>
  <c r="AO104" i="9"/>
  <c r="U2584" i="33"/>
  <c r="T2542" i="33"/>
  <c r="L2548" i="33"/>
  <c r="L2549" i="33"/>
  <c r="O2549" i="33"/>
  <c r="Q2549" i="33"/>
  <c r="L2550" i="33"/>
  <c r="L2551" i="33"/>
  <c r="N2551" i="33"/>
  <c r="L2552" i="33"/>
  <c r="M2552" i="33"/>
  <c r="L2556" i="33"/>
  <c r="O2557" i="33"/>
  <c r="Q2557" i="33"/>
  <c r="U2548" i="33"/>
  <c r="U2549" i="33"/>
  <c r="U2550" i="33"/>
  <c r="U2551" i="33"/>
  <c r="U2552" i="33"/>
  <c r="U2556" i="33"/>
  <c r="AO103" i="9"/>
  <c r="U2557" i="33"/>
  <c r="M2550" i="33"/>
  <c r="L2521" i="33"/>
  <c r="N2521" i="33"/>
  <c r="L2523" i="33"/>
  <c r="L2524" i="33"/>
  <c r="L2525" i="33"/>
  <c r="N2525" i="33"/>
  <c r="L2529" i="33"/>
  <c r="O2530" i="33"/>
  <c r="Q2530" i="33"/>
  <c r="U2521" i="33"/>
  <c r="U2522" i="33"/>
  <c r="U2523" i="33"/>
  <c r="U2524" i="33"/>
  <c r="U2525" i="33"/>
  <c r="U2529" i="33"/>
  <c r="AO102" i="9"/>
  <c r="U2530" i="33"/>
  <c r="L2494" i="33"/>
  <c r="L2495" i="33"/>
  <c r="N2495" i="33"/>
  <c r="L2496" i="33"/>
  <c r="L2498" i="33"/>
  <c r="N2498" i="33"/>
  <c r="M2498" i="33"/>
  <c r="O2503" i="33"/>
  <c r="Q2503" i="33"/>
  <c r="U2494" i="33"/>
  <c r="U2495" i="33"/>
  <c r="U2496" i="33"/>
  <c r="U2497" i="33"/>
  <c r="U2498" i="33"/>
  <c r="U2502" i="33"/>
  <c r="AO101" i="9"/>
  <c r="U2503" i="33"/>
  <c r="M2496" i="33"/>
  <c r="L2467" i="33"/>
  <c r="N2467" i="33"/>
  <c r="L2468" i="33"/>
  <c r="L2469" i="33"/>
  <c r="N2469" i="33"/>
  <c r="L2470" i="33"/>
  <c r="M2470" i="33"/>
  <c r="M2471" i="33"/>
  <c r="L2475" i="33"/>
  <c r="O2475" i="33"/>
  <c r="Q2475" i="33"/>
  <c r="O2476" i="33"/>
  <c r="Q2476" i="33"/>
  <c r="U2467" i="33"/>
  <c r="U2468" i="33"/>
  <c r="U2469" i="33"/>
  <c r="U2470" i="33"/>
  <c r="U2471" i="33"/>
  <c r="U2475" i="33"/>
  <c r="AO100" i="9"/>
  <c r="U2476" i="33"/>
  <c r="L2440" i="33"/>
  <c r="L2445" i="33"/>
  <c r="O2445" i="33"/>
  <c r="L2442" i="33"/>
  <c r="N2442" i="33"/>
  <c r="L2443" i="33"/>
  <c r="N2443" i="33"/>
  <c r="L2444" i="33"/>
  <c r="M2444" i="33"/>
  <c r="EK99" i="25"/>
  <c r="U2440" i="33"/>
  <c r="U2441" i="33"/>
  <c r="U2442" i="33"/>
  <c r="U2443" i="33"/>
  <c r="U2444" i="33"/>
  <c r="U2448" i="33"/>
  <c r="AO99" i="9"/>
  <c r="U2449" i="33"/>
  <c r="M2442" i="33"/>
  <c r="L2413" i="33"/>
  <c r="L2418" i="33"/>
  <c r="O2418" i="33"/>
  <c r="L2414" i="33"/>
  <c r="N2414" i="33"/>
  <c r="L2415" i="33"/>
  <c r="L2416" i="33"/>
  <c r="L2417" i="33"/>
  <c r="M2416" i="33"/>
  <c r="L2421" i="33"/>
  <c r="O2422" i="33"/>
  <c r="Q2422" i="33"/>
  <c r="U2413" i="33"/>
  <c r="U2414" i="33"/>
  <c r="U2415" i="33"/>
  <c r="U2416" i="33"/>
  <c r="U2417" i="33"/>
  <c r="U2421" i="33"/>
  <c r="AO98" i="9"/>
  <c r="U2422" i="33"/>
  <c r="L2386" i="33"/>
  <c r="L2388" i="33"/>
  <c r="L2389" i="33"/>
  <c r="N2389" i="33"/>
  <c r="L2390" i="33"/>
  <c r="N2390" i="33"/>
  <c r="M2390" i="33"/>
  <c r="O2395" i="33"/>
  <c r="Q2395" i="33"/>
  <c r="U2386" i="33"/>
  <c r="U2387" i="33"/>
  <c r="U2388" i="33"/>
  <c r="U2389" i="33"/>
  <c r="U2390" i="33"/>
  <c r="U2394" i="33"/>
  <c r="AO97" i="9"/>
  <c r="U2395" i="33"/>
  <c r="M2388" i="33"/>
  <c r="L2359" i="33"/>
  <c r="L2364" i="33"/>
  <c r="O2364" i="33"/>
  <c r="L2360" i="33"/>
  <c r="O2360" i="33"/>
  <c r="Q2360" i="33"/>
  <c r="L2361" i="33"/>
  <c r="L2362" i="33"/>
  <c r="L2363" i="33"/>
  <c r="N2363" i="33"/>
  <c r="M2362" i="33"/>
  <c r="M2363" i="33"/>
  <c r="L2367" i="33"/>
  <c r="O2367" i="33"/>
  <c r="Q2367" i="33"/>
  <c r="O2368" i="33"/>
  <c r="Q2368" i="33"/>
  <c r="U2359" i="33"/>
  <c r="U2360" i="33"/>
  <c r="U2361" i="33"/>
  <c r="U2362" i="33"/>
  <c r="U2363" i="33"/>
  <c r="U2367" i="33"/>
  <c r="AO96" i="9"/>
  <c r="U2368" i="33"/>
  <c r="L2332" i="33"/>
  <c r="L2337" i="33"/>
  <c r="O2337" i="33"/>
  <c r="L2334" i="33"/>
  <c r="L2335" i="33"/>
  <c r="N2335" i="33"/>
  <c r="L2336" i="33"/>
  <c r="M2336" i="33"/>
  <c r="L2340" i="33"/>
  <c r="O2341" i="33"/>
  <c r="Q2341" i="33"/>
  <c r="U2332" i="33"/>
  <c r="U2333" i="33"/>
  <c r="U2334" i="33"/>
  <c r="U2335" i="33"/>
  <c r="U2336" i="33"/>
  <c r="U2340" i="33"/>
  <c r="AO95" i="9"/>
  <c r="U2341" i="33"/>
  <c r="M2334" i="33"/>
  <c r="L2305" i="33"/>
  <c r="L2310" i="33"/>
  <c r="O2310" i="33"/>
  <c r="L2306" i="33"/>
  <c r="N2306" i="33"/>
  <c r="L2307" i="33"/>
  <c r="L2308" i="33"/>
  <c r="L2309" i="33"/>
  <c r="M2308" i="33"/>
  <c r="M2309" i="33"/>
  <c r="L2313" i="33"/>
  <c r="O2314" i="33"/>
  <c r="Q2314" i="33"/>
  <c r="U2305" i="33"/>
  <c r="U2306" i="33"/>
  <c r="U2307" i="33"/>
  <c r="U2308" i="33"/>
  <c r="U2309" i="33"/>
  <c r="U2313" i="33"/>
  <c r="AO94" i="9"/>
  <c r="U2314" i="33"/>
  <c r="M2307" i="33"/>
  <c r="L2278" i="33"/>
  <c r="O2278" i="33"/>
  <c r="Q2278" i="33"/>
  <c r="Q2283" i="33"/>
  <c r="Q2284" i="33"/>
  <c r="Q2285" i="33"/>
  <c r="L2280" i="33"/>
  <c r="N2280" i="33"/>
  <c r="L2281" i="33"/>
  <c r="L2282" i="33"/>
  <c r="N2282" i="33"/>
  <c r="M2282" i="33"/>
  <c r="O2287" i="33"/>
  <c r="Q2287" i="33"/>
  <c r="U2278" i="33"/>
  <c r="U2279" i="33"/>
  <c r="U2280" i="33"/>
  <c r="U2281" i="33"/>
  <c r="U2282" i="33"/>
  <c r="U2286" i="33"/>
  <c r="AO93" i="9"/>
  <c r="U2287" i="33"/>
  <c r="M2280" i="33"/>
  <c r="T2245" i="33"/>
  <c r="L2251" i="33"/>
  <c r="O2251" i="33"/>
  <c r="Q2251" i="33"/>
  <c r="Q2256" i="33"/>
  <c r="Q2257" i="33"/>
  <c r="Q2258" i="33"/>
  <c r="L2253" i="33"/>
  <c r="N2253" i="33"/>
  <c r="L2254" i="33"/>
  <c r="L2255" i="33"/>
  <c r="M2254" i="33"/>
  <c r="M2255" i="33"/>
  <c r="L2259" i="33"/>
  <c r="O2259" i="33"/>
  <c r="Q2259" i="33"/>
  <c r="O2260" i="33"/>
  <c r="Q2260" i="33"/>
  <c r="U2251" i="33"/>
  <c r="U2252" i="33"/>
  <c r="U2253" i="33"/>
  <c r="U2254" i="33"/>
  <c r="U2255" i="33"/>
  <c r="U2259" i="33"/>
  <c r="AO92" i="9"/>
  <c r="U2260" i="33"/>
  <c r="M2253" i="33"/>
  <c r="L2224" i="33"/>
  <c r="L2225" i="33"/>
  <c r="N2225" i="33"/>
  <c r="L2226" i="33"/>
  <c r="L2227" i="33"/>
  <c r="N2227" i="33"/>
  <c r="L2228" i="33"/>
  <c r="M2228" i="33"/>
  <c r="L2232" i="33"/>
  <c r="O2233" i="33"/>
  <c r="Q2233" i="33"/>
  <c r="U2224" i="33"/>
  <c r="U2225" i="33"/>
  <c r="U2226" i="33"/>
  <c r="U2227" i="33"/>
  <c r="U2228" i="33"/>
  <c r="U2232" i="33"/>
  <c r="AO91" i="9"/>
  <c r="U2233" i="33"/>
  <c r="M2226" i="33"/>
  <c r="L2197" i="33"/>
  <c r="O2197" i="33"/>
  <c r="Q2197" i="33"/>
  <c r="Q2202" i="33"/>
  <c r="Q2203" i="33"/>
  <c r="Q2204" i="33"/>
  <c r="L2198" i="33"/>
  <c r="L2200" i="33"/>
  <c r="M2200" i="33"/>
  <c r="M2201" i="33"/>
  <c r="O2206" i="33"/>
  <c r="Q2206" i="33"/>
  <c r="U2197" i="33"/>
  <c r="U2198" i="33"/>
  <c r="U2199" i="33"/>
  <c r="U2200" i="33"/>
  <c r="U2201" i="33"/>
  <c r="U2205" i="33"/>
  <c r="AO90" i="9"/>
  <c r="U2206" i="33"/>
  <c r="M2199" i="33"/>
  <c r="L2172" i="33"/>
  <c r="M2174" i="33"/>
  <c r="U2170" i="33"/>
  <c r="U2171" i="33"/>
  <c r="U2172" i="33"/>
  <c r="U2173" i="33"/>
  <c r="U2174" i="33"/>
  <c r="U2178" i="33"/>
  <c r="AO89" i="9"/>
  <c r="U2179" i="33"/>
  <c r="M2172" i="33"/>
  <c r="L2143" i="33"/>
  <c r="O2143" i="33"/>
  <c r="Q2143" i="33"/>
  <c r="Q2148" i="33"/>
  <c r="Q2149" i="33"/>
  <c r="Q2150" i="33"/>
  <c r="L2144" i="33"/>
  <c r="L2145" i="33"/>
  <c r="O2145" i="33"/>
  <c r="Q2145" i="33"/>
  <c r="L2146" i="33"/>
  <c r="L2147" i="33"/>
  <c r="N2147" i="33"/>
  <c r="M2146" i="33"/>
  <c r="L2151" i="33"/>
  <c r="N2151" i="33"/>
  <c r="U2143" i="33"/>
  <c r="U2144" i="33"/>
  <c r="U2145" i="33"/>
  <c r="U2146" i="33"/>
  <c r="U2147" i="33"/>
  <c r="U2151" i="33"/>
  <c r="AO88" i="9"/>
  <c r="U2152" i="33"/>
  <c r="L2117" i="33"/>
  <c r="L2119" i="33"/>
  <c r="L2120" i="33"/>
  <c r="M2120" i="33"/>
  <c r="L2124" i="33"/>
  <c r="O2125" i="33"/>
  <c r="Q2125" i="33"/>
  <c r="U2116" i="33"/>
  <c r="U2117" i="33"/>
  <c r="U2118" i="33"/>
  <c r="U2119" i="33"/>
  <c r="U2120" i="33"/>
  <c r="U2124" i="33"/>
  <c r="AO87" i="9"/>
  <c r="U2125" i="33"/>
  <c r="M2118" i="33"/>
  <c r="L2089" i="33"/>
  <c r="L2091" i="33"/>
  <c r="N2091" i="33"/>
  <c r="L2092" i="33"/>
  <c r="N2092" i="33"/>
  <c r="L2093" i="33"/>
  <c r="N2093" i="33"/>
  <c r="M2093" i="33"/>
  <c r="L2097" i="33"/>
  <c r="U2089" i="33"/>
  <c r="U2090" i="33"/>
  <c r="U2091" i="33"/>
  <c r="U2092" i="33"/>
  <c r="U2093" i="33"/>
  <c r="U2097" i="33"/>
  <c r="AO86" i="9"/>
  <c r="U2098" i="33"/>
  <c r="L2063" i="33"/>
  <c r="O2063" i="33"/>
  <c r="Q2063" i="33"/>
  <c r="L2064" i="33"/>
  <c r="L2065" i="33"/>
  <c r="N2065" i="33"/>
  <c r="L2066" i="33"/>
  <c r="M2066" i="33"/>
  <c r="L2070" i="33"/>
  <c r="O2071" i="33"/>
  <c r="Q2071" i="33"/>
  <c r="U2062" i="33"/>
  <c r="U2063" i="33"/>
  <c r="U2064" i="33"/>
  <c r="U2065" i="33"/>
  <c r="U2066" i="33"/>
  <c r="U2070" i="33"/>
  <c r="AO85" i="9"/>
  <c r="U2071" i="33"/>
  <c r="M2064" i="33"/>
  <c r="L2035" i="33"/>
  <c r="N2035" i="33"/>
  <c r="L2037" i="33"/>
  <c r="L2038" i="33"/>
  <c r="L2039" i="33"/>
  <c r="M2038" i="33"/>
  <c r="L2043" i="33"/>
  <c r="O2044" i="33"/>
  <c r="Q2044" i="33"/>
  <c r="U2035" i="33"/>
  <c r="U2036" i="33"/>
  <c r="U2037" i="33"/>
  <c r="U2038" i="33"/>
  <c r="U2039" i="33"/>
  <c r="U2043" i="33"/>
  <c r="AO84" i="9"/>
  <c r="U2044" i="33"/>
  <c r="L2008" i="33"/>
  <c r="L2009" i="33"/>
  <c r="N2009" i="33"/>
  <c r="L2010" i="33"/>
  <c r="L2011" i="33"/>
  <c r="L2012" i="33"/>
  <c r="M2011" i="33"/>
  <c r="M2012" i="33"/>
  <c r="L2016" i="33"/>
  <c r="U2008" i="33"/>
  <c r="U2009" i="33"/>
  <c r="U2012" i="33"/>
  <c r="U2016" i="33"/>
  <c r="AO83" i="9"/>
  <c r="U2017" i="33"/>
  <c r="M2010" i="33"/>
  <c r="L1981" i="33"/>
  <c r="L1983" i="33"/>
  <c r="L1984" i="33"/>
  <c r="L1985" i="33"/>
  <c r="M1984" i="33"/>
  <c r="U1981" i="33"/>
  <c r="U1982" i="33"/>
  <c r="U1983" i="33"/>
  <c r="U1984" i="33"/>
  <c r="U1985" i="33"/>
  <c r="U1989" i="33"/>
  <c r="AO82" i="9"/>
  <c r="U1990" i="33"/>
  <c r="T1948" i="33"/>
  <c r="L1955" i="33"/>
  <c r="L1956" i="33"/>
  <c r="L1957" i="33"/>
  <c r="L1958" i="33"/>
  <c r="M1957" i="33"/>
  <c r="M1958" i="33"/>
  <c r="L1962" i="33"/>
  <c r="U1954" i="33"/>
  <c r="U1955" i="33"/>
  <c r="U1956" i="33"/>
  <c r="U1957" i="33"/>
  <c r="U1958" i="33"/>
  <c r="U1962" i="33"/>
  <c r="AO81" i="9"/>
  <c r="U1963" i="33"/>
  <c r="M1956" i="33"/>
  <c r="L1928" i="33"/>
  <c r="L1929" i="33"/>
  <c r="L1930" i="33"/>
  <c r="L1931" i="33"/>
  <c r="M1930" i="33"/>
  <c r="O1936" i="33"/>
  <c r="U1927" i="33"/>
  <c r="U1928" i="33"/>
  <c r="U1929" i="33"/>
  <c r="U1930" i="33"/>
  <c r="U1931" i="33"/>
  <c r="U1935" i="33"/>
  <c r="AO80" i="9"/>
  <c r="U1936" i="33"/>
  <c r="M1929" i="33"/>
  <c r="L1900" i="33"/>
  <c r="N1900" i="33"/>
  <c r="L1901" i="33"/>
  <c r="N1901" i="33"/>
  <c r="L1902" i="33"/>
  <c r="L1903" i="33"/>
  <c r="L1904" i="33"/>
  <c r="M1903" i="33"/>
  <c r="M1904" i="33"/>
  <c r="L1908" i="33"/>
  <c r="U1900" i="33"/>
  <c r="U1901" i="33"/>
  <c r="U1902" i="33"/>
  <c r="U1903" i="33"/>
  <c r="U1904" i="33"/>
  <c r="U1908" i="33"/>
  <c r="AO79" i="9"/>
  <c r="U1909" i="33"/>
  <c r="M1902" i="33"/>
  <c r="L1874" i="33"/>
  <c r="N1874" i="33"/>
  <c r="L1875" i="33"/>
  <c r="L1877" i="33"/>
  <c r="M1876" i="33"/>
  <c r="M1877" i="33"/>
  <c r="O1882" i="33"/>
  <c r="U1873" i="33"/>
  <c r="U1874" i="33"/>
  <c r="U1877" i="33"/>
  <c r="U1881" i="33"/>
  <c r="AO78" i="9"/>
  <c r="U1882" i="33"/>
  <c r="M1875" i="33"/>
  <c r="L1846" i="33"/>
  <c r="L1847" i="33"/>
  <c r="N1847" i="33"/>
  <c r="L1848" i="33"/>
  <c r="L1849" i="33"/>
  <c r="L1850" i="33"/>
  <c r="M1850" i="33"/>
  <c r="L1854" i="33"/>
  <c r="U1846" i="33"/>
  <c r="U1847" i="33"/>
  <c r="U1848" i="33"/>
  <c r="U1849" i="33"/>
  <c r="U1850" i="33"/>
  <c r="U1854" i="33"/>
  <c r="AO77" i="9"/>
  <c r="U1855" i="33"/>
  <c r="M1848" i="33"/>
  <c r="T1813" i="33"/>
  <c r="L1819" i="33"/>
  <c r="N1819" i="33"/>
  <c r="L1821" i="33"/>
  <c r="L1822" i="33"/>
  <c r="L1823" i="33"/>
  <c r="M1822" i="33"/>
  <c r="M1823" i="33"/>
  <c r="L1827" i="33"/>
  <c r="O1828" i="33"/>
  <c r="Q1828" i="33"/>
  <c r="U1819" i="33"/>
  <c r="U1820" i="33"/>
  <c r="U1821" i="33"/>
  <c r="U1822" i="33"/>
  <c r="U1823" i="33"/>
  <c r="U1827" i="33"/>
  <c r="AO76" i="9"/>
  <c r="U1828" i="33"/>
  <c r="M1821" i="33"/>
  <c r="L1792" i="33"/>
  <c r="L1794" i="33"/>
  <c r="L1795" i="33"/>
  <c r="N1795" i="33"/>
  <c r="L1796" i="33"/>
  <c r="M1796" i="33"/>
  <c r="L1800" i="33"/>
  <c r="O1801" i="33"/>
  <c r="Q1801" i="33"/>
  <c r="U1792" i="33"/>
  <c r="U1793" i="33"/>
  <c r="U1794" i="33"/>
  <c r="U1795" i="33"/>
  <c r="U1796" i="33"/>
  <c r="U1800" i="33"/>
  <c r="AO75" i="9"/>
  <c r="U1801" i="33"/>
  <c r="M1794" i="33"/>
  <c r="L1765" i="33"/>
  <c r="L1766" i="33"/>
  <c r="N1766" i="33"/>
  <c r="L1767" i="33"/>
  <c r="L1768" i="33"/>
  <c r="L1769" i="33"/>
  <c r="M1768" i="33"/>
  <c r="L1773" i="33"/>
  <c r="O1774" i="33"/>
  <c r="U1765" i="33"/>
  <c r="U1766" i="33"/>
  <c r="U1767" i="33"/>
  <c r="U1768" i="33"/>
  <c r="U1769" i="33"/>
  <c r="U1773" i="33"/>
  <c r="AO74" i="9"/>
  <c r="U1774" i="33"/>
  <c r="M1767" i="33"/>
  <c r="T1732" i="33"/>
  <c r="L1738" i="33"/>
  <c r="L1739" i="33"/>
  <c r="N1739" i="33"/>
  <c r="L1740" i="33"/>
  <c r="L1741" i="33"/>
  <c r="L1742" i="33"/>
  <c r="L1746" i="33"/>
  <c r="O1747" i="33"/>
  <c r="U1738" i="33"/>
  <c r="U1739" i="33"/>
  <c r="U1740" i="33"/>
  <c r="U1741" i="33"/>
  <c r="U1742" i="33"/>
  <c r="U1746" i="33"/>
  <c r="AO73" i="9"/>
  <c r="U1747" i="33"/>
  <c r="L1711" i="33"/>
  <c r="L1713" i="33"/>
  <c r="L1714" i="33"/>
  <c r="L1715" i="33"/>
  <c r="M1714" i="33"/>
  <c r="L1719" i="33"/>
  <c r="U1711" i="33"/>
  <c r="U1712" i="33"/>
  <c r="U1713" i="33"/>
  <c r="U1714" i="33"/>
  <c r="U1715" i="33"/>
  <c r="U1719" i="33"/>
  <c r="AO72" i="9"/>
  <c r="U1720" i="33"/>
  <c r="M1713" i="33"/>
  <c r="L1685" i="33"/>
  <c r="L1686" i="33"/>
  <c r="L1687" i="33"/>
  <c r="L1688" i="33"/>
  <c r="N1688" i="33"/>
  <c r="M1688" i="33"/>
  <c r="L1692" i="33"/>
  <c r="O1693" i="33"/>
  <c r="U1684" i="33"/>
  <c r="U1685" i="33"/>
  <c r="U1686" i="33"/>
  <c r="U1687" i="33"/>
  <c r="U1688" i="33"/>
  <c r="U1692" i="33"/>
  <c r="AO71" i="9"/>
  <c r="U1693" i="33"/>
  <c r="M1686" i="33"/>
  <c r="L1657" i="33"/>
  <c r="L1659" i="33"/>
  <c r="L1660" i="33"/>
  <c r="L1661" i="33"/>
  <c r="M1660" i="33"/>
  <c r="M1661" i="33"/>
  <c r="O1666" i="33"/>
  <c r="U1657" i="33"/>
  <c r="U1658" i="33"/>
  <c r="U1659" i="33"/>
  <c r="U1660" i="33"/>
  <c r="U1661" i="33"/>
  <c r="U1665" i="33"/>
  <c r="AO70" i="9"/>
  <c r="U1666" i="33"/>
  <c r="L1630" i="33"/>
  <c r="L1631" i="33"/>
  <c r="N1631" i="33"/>
  <c r="L1632" i="33"/>
  <c r="L1633" i="33"/>
  <c r="L1634" i="33"/>
  <c r="M1633" i="33"/>
  <c r="M1634" i="33"/>
  <c r="O1639" i="33"/>
  <c r="U1630" i="33"/>
  <c r="U1631" i="33"/>
  <c r="U1632" i="33"/>
  <c r="U1633" i="33"/>
  <c r="U1634" i="33"/>
  <c r="U1638" i="33"/>
  <c r="AO69" i="9"/>
  <c r="U1639" i="33"/>
  <c r="M1632" i="33"/>
  <c r="L1603" i="33"/>
  <c r="L1604" i="33"/>
  <c r="N1604" i="33"/>
  <c r="L1605" i="33"/>
  <c r="L1606" i="33"/>
  <c r="L1607" i="33"/>
  <c r="M1606" i="33"/>
  <c r="M1607" i="33"/>
  <c r="L1611" i="33"/>
  <c r="O1612" i="33"/>
  <c r="U1603" i="33"/>
  <c r="U1604" i="33"/>
  <c r="U1605" i="33"/>
  <c r="U1606" i="33"/>
  <c r="U1607" i="33"/>
  <c r="U1611" i="33"/>
  <c r="AO68" i="9"/>
  <c r="U1612" i="33"/>
  <c r="M1605" i="33"/>
  <c r="T1570" i="33"/>
  <c r="L1576" i="33"/>
  <c r="N1576" i="33"/>
  <c r="L1578" i="33"/>
  <c r="L1579" i="33"/>
  <c r="L1580" i="33"/>
  <c r="N1580" i="33"/>
  <c r="M1580" i="33"/>
  <c r="L1584" i="33"/>
  <c r="O1585" i="33"/>
  <c r="U1576" i="33"/>
  <c r="U1577" i="33"/>
  <c r="U1578" i="33"/>
  <c r="U1579" i="33"/>
  <c r="U1580" i="33"/>
  <c r="U1584" i="33"/>
  <c r="AO67" i="9"/>
  <c r="U1585" i="33"/>
  <c r="M1578" i="33"/>
  <c r="T1543" i="33"/>
  <c r="L1549" i="33"/>
  <c r="L1550" i="33"/>
  <c r="L1551" i="33"/>
  <c r="L1552" i="33"/>
  <c r="L1553" i="33"/>
  <c r="M1552" i="33"/>
  <c r="M1553" i="33"/>
  <c r="L1557" i="33"/>
  <c r="U1549" i="33"/>
  <c r="U1550" i="33"/>
  <c r="U1551" i="33"/>
  <c r="U1552" i="33"/>
  <c r="U1553" i="33"/>
  <c r="U1557" i="33"/>
  <c r="AO66" i="9"/>
  <c r="U1558" i="33"/>
  <c r="M1551" i="33"/>
  <c r="L1522" i="33"/>
  <c r="L1524" i="33"/>
  <c r="L1525" i="33"/>
  <c r="O1525" i="33"/>
  <c r="L1526" i="33"/>
  <c r="N1526" i="33"/>
  <c r="M1526" i="33"/>
  <c r="L1530" i="33"/>
  <c r="EK65" i="25"/>
  <c r="U1522" i="33"/>
  <c r="U1523" i="33"/>
  <c r="U1524" i="33"/>
  <c r="U1525" i="33"/>
  <c r="U1526" i="33"/>
  <c r="U1530" i="33"/>
  <c r="AO65" i="9"/>
  <c r="U1531" i="33"/>
  <c r="M1524" i="33"/>
  <c r="L1495" i="33"/>
  <c r="L1496" i="33"/>
  <c r="N1496" i="33"/>
  <c r="L1497" i="33"/>
  <c r="L1498" i="33"/>
  <c r="L1499" i="33"/>
  <c r="M1498" i="33"/>
  <c r="M1499" i="33"/>
  <c r="L1503" i="33"/>
  <c r="U1495" i="33"/>
  <c r="U1496" i="33"/>
  <c r="U1497" i="33"/>
  <c r="U1498" i="33"/>
  <c r="U1499" i="33"/>
  <c r="U1503" i="33"/>
  <c r="AO64" i="9"/>
  <c r="U1504" i="33"/>
  <c r="M1497" i="33"/>
  <c r="L1468" i="33"/>
  <c r="N1468" i="33"/>
  <c r="L1469" i="33"/>
  <c r="L1470" i="33"/>
  <c r="L1471" i="33"/>
  <c r="L1472" i="33"/>
  <c r="N1472" i="33"/>
  <c r="M1472" i="33"/>
  <c r="L1476" i="33"/>
  <c r="O1477" i="33"/>
  <c r="Q1477" i="33"/>
  <c r="U1468" i="33"/>
  <c r="U1469" i="33"/>
  <c r="U1470" i="33"/>
  <c r="U1471" i="33"/>
  <c r="U1472" i="33"/>
  <c r="U1476" i="33"/>
  <c r="AO63" i="9"/>
  <c r="U1477" i="33"/>
  <c r="M1470" i="33"/>
  <c r="L1441" i="33"/>
  <c r="L1443" i="33"/>
  <c r="L1444" i="33"/>
  <c r="M1444" i="33"/>
  <c r="N1444" i="33"/>
  <c r="L1445" i="33"/>
  <c r="G1445" i="33"/>
  <c r="D1445" i="33"/>
  <c r="E1445" i="33"/>
  <c r="F1445" i="33"/>
  <c r="J1445" i="33"/>
  <c r="O1445" i="33"/>
  <c r="L1449" i="33"/>
  <c r="L1414" i="33"/>
  <c r="N1414" i="33"/>
  <c r="L1415" i="33"/>
  <c r="L1416" i="33"/>
  <c r="L1417" i="33"/>
  <c r="M1418" i="33"/>
  <c r="O1423" i="33"/>
  <c r="T1381" i="33"/>
  <c r="L1387" i="33"/>
  <c r="L1388" i="33"/>
  <c r="N1388" i="33"/>
  <c r="L1389" i="33"/>
  <c r="L1390" i="33"/>
  <c r="M1390" i="33"/>
  <c r="M1391" i="33"/>
  <c r="L1395" i="33"/>
  <c r="M1389" i="33"/>
  <c r="T1354" i="33"/>
  <c r="L1360" i="33"/>
  <c r="N1360" i="33"/>
  <c r="L1361" i="33"/>
  <c r="N1361" i="33"/>
  <c r="L1362" i="33"/>
  <c r="M1363" i="33"/>
  <c r="M1364" i="33"/>
  <c r="M1362" i="33"/>
  <c r="L1333" i="33"/>
  <c r="L1334" i="33"/>
  <c r="L1335" i="33"/>
  <c r="L1336" i="33"/>
  <c r="L1337" i="33"/>
  <c r="M1336" i="33"/>
  <c r="M1337" i="33"/>
  <c r="M1335" i="33"/>
  <c r="L1306" i="33"/>
  <c r="N1306" i="33"/>
  <c r="L1307" i="33"/>
  <c r="N1307" i="33"/>
  <c r="L1308" i="33"/>
  <c r="L1309" i="33"/>
  <c r="L1310" i="33"/>
  <c r="M1309" i="33"/>
  <c r="M1310" i="33"/>
  <c r="L1314" i="33"/>
  <c r="O1315" i="33"/>
  <c r="G1315" i="33"/>
  <c r="K1315" i="33"/>
  <c r="Q1315" i="33"/>
  <c r="M1308" i="33"/>
  <c r="L1279" i="33"/>
  <c r="N1279" i="33"/>
  <c r="L1281" i="33"/>
  <c r="L1282" i="33"/>
  <c r="L1283" i="33"/>
  <c r="M1282" i="33"/>
  <c r="L1287" i="33"/>
  <c r="L1253" i="33"/>
  <c r="N1253" i="33"/>
  <c r="L1254" i="33"/>
  <c r="L1255" i="33"/>
  <c r="M1256" i="33"/>
  <c r="M1254" i="33"/>
  <c r="L1225" i="33"/>
  <c r="L1226" i="33"/>
  <c r="L1227" i="33"/>
  <c r="L1228" i="33"/>
  <c r="L1229" i="33"/>
  <c r="M1229" i="33"/>
  <c r="L1233" i="33"/>
  <c r="M1227" i="33"/>
  <c r="M1228" i="33"/>
  <c r="M1233" i="33"/>
  <c r="N1233" i="33"/>
  <c r="O1234" i="33"/>
  <c r="G1234" i="33"/>
  <c r="K1234" i="33"/>
  <c r="Q1234" i="33"/>
  <c r="L1199" i="33"/>
  <c r="N1199" i="33"/>
  <c r="L1200" i="33"/>
  <c r="L1201" i="33"/>
  <c r="M1201" i="33"/>
  <c r="M1202" i="33"/>
  <c r="O1207" i="33"/>
  <c r="M1200" i="33"/>
  <c r="L1171" i="33"/>
  <c r="L1172" i="33"/>
  <c r="L1173" i="33"/>
  <c r="L1174" i="33"/>
  <c r="M1174" i="33"/>
  <c r="L1179" i="33"/>
  <c r="U1171" i="33"/>
  <c r="U1172" i="33"/>
  <c r="U1173" i="33"/>
  <c r="U1174" i="33"/>
  <c r="U1175" i="33"/>
  <c r="U1179" i="33"/>
  <c r="AO52" i="9"/>
  <c r="U1180" i="33"/>
  <c r="L1144" i="33"/>
  <c r="N1144" i="33"/>
  <c r="L1145" i="33"/>
  <c r="L1146" i="33"/>
  <c r="L1147" i="33"/>
  <c r="M1147" i="33"/>
  <c r="M1148" i="33"/>
  <c r="L1152" i="33"/>
  <c r="O1153" i="33"/>
  <c r="G1153" i="33"/>
  <c r="K1153" i="33"/>
  <c r="Q1153" i="33"/>
  <c r="M1146" i="33"/>
  <c r="L1117" i="33"/>
  <c r="L1118" i="33"/>
  <c r="L1119" i="33"/>
  <c r="L1120" i="33"/>
  <c r="M1120" i="33"/>
  <c r="L1125" i="33"/>
  <c r="O1126" i="33"/>
  <c r="L1091" i="33"/>
  <c r="N1091" i="33"/>
  <c r="L1092" i="33"/>
  <c r="M1093" i="33"/>
  <c r="M1094" i="33"/>
  <c r="O1099" i="33"/>
  <c r="M1092" i="33"/>
  <c r="L1063" i="33"/>
  <c r="L1064" i="33"/>
  <c r="L1066" i="33"/>
  <c r="L1067" i="33"/>
  <c r="M1067" i="33"/>
  <c r="N1067" i="33"/>
  <c r="M1066" i="33"/>
  <c r="L1071" i="33"/>
  <c r="M1065" i="33"/>
  <c r="L1037" i="33"/>
  <c r="L1038" i="33"/>
  <c r="L1039" i="33"/>
  <c r="M1039" i="33"/>
  <c r="N1039" i="33"/>
  <c r="M1040" i="33"/>
  <c r="L1044" i="33"/>
  <c r="M1038" i="33"/>
  <c r="L1009" i="33"/>
  <c r="L1011" i="33"/>
  <c r="L1012" i="33"/>
  <c r="L1013" i="33"/>
  <c r="M1012" i="33"/>
  <c r="M1013" i="33"/>
  <c r="L1017" i="33"/>
  <c r="L983" i="33"/>
  <c r="N983" i="33"/>
  <c r="L984" i="33"/>
  <c r="M986" i="33"/>
  <c r="L990" i="33"/>
  <c r="O991" i="33"/>
  <c r="M984" i="33"/>
  <c r="L957" i="33"/>
  <c r="L958" i="33"/>
  <c r="L959" i="33"/>
  <c r="M958" i="33"/>
  <c r="M959" i="33"/>
  <c r="L928" i="33"/>
  <c r="L929" i="33"/>
  <c r="L930" i="33"/>
  <c r="M930" i="33"/>
  <c r="N930" i="33"/>
  <c r="L931" i="33"/>
  <c r="M931" i="33"/>
  <c r="M932" i="33"/>
  <c r="O937" i="33"/>
  <c r="L901" i="33"/>
  <c r="L903" i="33"/>
  <c r="L904" i="33"/>
  <c r="L905" i="33"/>
  <c r="L909" i="33"/>
  <c r="L876" i="33"/>
  <c r="L877" i="33"/>
  <c r="M878" i="33"/>
  <c r="L882" i="33"/>
  <c r="M876" i="33"/>
  <c r="L847" i="33"/>
  <c r="N847" i="33"/>
  <c r="L849" i="33"/>
  <c r="L850" i="33"/>
  <c r="M850" i="33"/>
  <c r="M851" i="33"/>
  <c r="L855" i="33"/>
  <c r="L821" i="33"/>
  <c r="N821" i="33"/>
  <c r="L822" i="33"/>
  <c r="L823" i="33"/>
  <c r="M823" i="33"/>
  <c r="M824" i="33"/>
  <c r="M822" i="33"/>
  <c r="L793" i="33"/>
  <c r="L795" i="33"/>
  <c r="L796" i="33"/>
  <c r="L797" i="33"/>
  <c r="M796" i="33"/>
  <c r="M797" i="33"/>
  <c r="L801" i="33"/>
  <c r="O802" i="33"/>
  <c r="M795" i="33"/>
  <c r="T760" i="33"/>
  <c r="L767" i="33"/>
  <c r="N767" i="33"/>
  <c r="L768" i="33"/>
  <c r="L769" i="33"/>
  <c r="M770" i="33"/>
  <c r="L774" i="33"/>
  <c r="O775" i="33"/>
  <c r="L740" i="33"/>
  <c r="L741" i="33"/>
  <c r="L742" i="33"/>
  <c r="L743" i="33"/>
  <c r="D739" i="33"/>
  <c r="E739" i="33"/>
  <c r="F739" i="33"/>
  <c r="D740" i="33"/>
  <c r="E740" i="33"/>
  <c r="F740" i="33"/>
  <c r="G740" i="33"/>
  <c r="M741" i="33"/>
  <c r="D741" i="33"/>
  <c r="F741" i="33"/>
  <c r="G741" i="33"/>
  <c r="M742" i="33"/>
  <c r="D742" i="33"/>
  <c r="E742" i="33"/>
  <c r="F742" i="33"/>
  <c r="G742" i="33"/>
  <c r="H742" i="33"/>
  <c r="N6" i="9"/>
  <c r="AD6" i="9"/>
  <c r="M743" i="33"/>
  <c r="D743" i="33"/>
  <c r="E743" i="33"/>
  <c r="F743" i="33"/>
  <c r="G743" i="33"/>
  <c r="H743" i="33"/>
  <c r="L747" i="33"/>
  <c r="D747" i="33"/>
  <c r="E747" i="33"/>
  <c r="F747" i="33"/>
  <c r="G747" i="33"/>
  <c r="K748" i="33"/>
  <c r="L713" i="33"/>
  <c r="N713" i="33"/>
  <c r="L714" i="33"/>
  <c r="L715" i="33"/>
  <c r="M715" i="33"/>
  <c r="N715" i="33"/>
  <c r="L716" i="33"/>
  <c r="G716" i="33"/>
  <c r="D716" i="33"/>
  <c r="E716" i="33"/>
  <c r="F716" i="33"/>
  <c r="J716" i="33"/>
  <c r="O716" i="33"/>
  <c r="D712" i="33"/>
  <c r="E712" i="33"/>
  <c r="F712" i="33"/>
  <c r="G712" i="33"/>
  <c r="I712" i="33"/>
  <c r="D713" i="33"/>
  <c r="F713" i="33"/>
  <c r="G713" i="33"/>
  <c r="I713" i="33"/>
  <c r="M714" i="33"/>
  <c r="D714" i="33"/>
  <c r="E714" i="33"/>
  <c r="F714" i="33"/>
  <c r="G714" i="33"/>
  <c r="H714" i="33"/>
  <c r="D715" i="33"/>
  <c r="E715" i="33"/>
  <c r="F715" i="33"/>
  <c r="M716" i="33"/>
  <c r="L720" i="33"/>
  <c r="D720" i="33"/>
  <c r="E720" i="33"/>
  <c r="F720" i="33"/>
  <c r="G720" i="33"/>
  <c r="K721" i="33"/>
  <c r="L685" i="33"/>
  <c r="N685" i="33"/>
  <c r="L686" i="33"/>
  <c r="N686" i="33"/>
  <c r="L687" i="33"/>
  <c r="L689" i="33"/>
  <c r="F685" i="33"/>
  <c r="G685" i="33"/>
  <c r="D686" i="33"/>
  <c r="F686" i="33"/>
  <c r="G686" i="33"/>
  <c r="D687" i="33"/>
  <c r="F687" i="33"/>
  <c r="G687" i="33"/>
  <c r="M688" i="33"/>
  <c r="E688" i="33"/>
  <c r="F688" i="33"/>
  <c r="G688" i="33"/>
  <c r="H688" i="33"/>
  <c r="M689" i="33"/>
  <c r="D689" i="33"/>
  <c r="F689" i="33"/>
  <c r="G689" i="33"/>
  <c r="L693" i="33"/>
  <c r="E693" i="33"/>
  <c r="F693" i="33"/>
  <c r="G693" i="33"/>
  <c r="K694" i="33"/>
  <c r="AP34" i="9"/>
  <c r="T685" i="33"/>
  <c r="T686" i="33"/>
  <c r="T688" i="33"/>
  <c r="T689" i="33"/>
  <c r="D658" i="33"/>
  <c r="D659" i="33"/>
  <c r="F659" i="33"/>
  <c r="E660" i="33"/>
  <c r="G660" i="33"/>
  <c r="G661" i="33"/>
  <c r="M662" i="33"/>
  <c r="E662" i="33"/>
  <c r="F662" i="33"/>
  <c r="G662" i="33"/>
  <c r="D666" i="33"/>
  <c r="L632" i="33"/>
  <c r="L633" i="33"/>
  <c r="L634" i="33"/>
  <c r="D631" i="33"/>
  <c r="F631" i="33"/>
  <c r="G631" i="33"/>
  <c r="E632" i="33"/>
  <c r="M633" i="33"/>
  <c r="D633" i="33"/>
  <c r="F633" i="33"/>
  <c r="H633" i="33"/>
  <c r="E634" i="33"/>
  <c r="G634" i="33"/>
  <c r="M635" i="33"/>
  <c r="D635" i="33"/>
  <c r="F635" i="33"/>
  <c r="H635" i="33"/>
  <c r="E639" i="33"/>
  <c r="F639" i="33"/>
  <c r="L604" i="33"/>
  <c r="N604" i="33"/>
  <c r="L606" i="33"/>
  <c r="L608" i="33"/>
  <c r="G604" i="33"/>
  <c r="D605" i="33"/>
  <c r="E605" i="33"/>
  <c r="F605" i="33"/>
  <c r="E606" i="33"/>
  <c r="F606" i="33"/>
  <c r="G606" i="33"/>
  <c r="D607" i="33"/>
  <c r="H607" i="33"/>
  <c r="E608" i="33"/>
  <c r="F608" i="33"/>
  <c r="G608" i="33"/>
  <c r="D612" i="33"/>
  <c r="K613" i="33"/>
  <c r="L578" i="33"/>
  <c r="L579" i="33"/>
  <c r="L580" i="33"/>
  <c r="D577" i="33"/>
  <c r="F577" i="33"/>
  <c r="G577" i="33"/>
  <c r="E578" i="33"/>
  <c r="M579" i="33"/>
  <c r="D579" i="33"/>
  <c r="F579" i="33"/>
  <c r="H579" i="33"/>
  <c r="E580" i="33"/>
  <c r="G580" i="33"/>
  <c r="M581" i="33"/>
  <c r="D581" i="33"/>
  <c r="F581" i="33"/>
  <c r="H581" i="33"/>
  <c r="F585" i="33"/>
  <c r="K586" i="33"/>
  <c r="L551" i="33"/>
  <c r="N551" i="33"/>
  <c r="L552" i="33"/>
  <c r="L553" i="33"/>
  <c r="D550" i="33"/>
  <c r="F550" i="33"/>
  <c r="G550" i="33"/>
  <c r="E551" i="33"/>
  <c r="M552" i="33"/>
  <c r="D552" i="33"/>
  <c r="F552" i="33"/>
  <c r="H552" i="33"/>
  <c r="E553" i="33"/>
  <c r="G553" i="33"/>
  <c r="M554" i="33"/>
  <c r="D554" i="33"/>
  <c r="F554" i="33"/>
  <c r="H554" i="33"/>
  <c r="F558" i="33"/>
  <c r="L523" i="33"/>
  <c r="N523" i="33"/>
  <c r="L525" i="33"/>
  <c r="L527" i="33"/>
  <c r="G523" i="33"/>
  <c r="D524" i="33"/>
  <c r="E524" i="33"/>
  <c r="F524" i="33"/>
  <c r="E525" i="33"/>
  <c r="F525" i="33"/>
  <c r="G525" i="33"/>
  <c r="M526" i="33"/>
  <c r="D526" i="33"/>
  <c r="H526" i="33"/>
  <c r="E527" i="33"/>
  <c r="F527" i="33"/>
  <c r="G527" i="33"/>
  <c r="D531" i="33"/>
  <c r="K532" i="33"/>
  <c r="L496" i="33"/>
  <c r="N496" i="33"/>
  <c r="L497" i="33"/>
  <c r="N497" i="33"/>
  <c r="L499" i="33"/>
  <c r="F496" i="33"/>
  <c r="G496" i="33"/>
  <c r="D497" i="33"/>
  <c r="F497" i="33"/>
  <c r="G497" i="33"/>
  <c r="M498" i="33"/>
  <c r="D498" i="33"/>
  <c r="F498" i="33"/>
  <c r="G498" i="33"/>
  <c r="H498" i="33"/>
  <c r="D499" i="33"/>
  <c r="F499" i="33"/>
  <c r="G499" i="33"/>
  <c r="M500" i="33"/>
  <c r="D500" i="33"/>
  <c r="F500" i="33"/>
  <c r="G500" i="33"/>
  <c r="H500" i="33"/>
  <c r="L504" i="33"/>
  <c r="K505" i="33"/>
  <c r="AP27" i="9"/>
  <c r="T496" i="33"/>
  <c r="T497" i="33"/>
  <c r="T499" i="33"/>
  <c r="T500" i="33"/>
  <c r="D496" i="33"/>
  <c r="F469" i="33"/>
  <c r="D470" i="33"/>
  <c r="F470" i="33"/>
  <c r="E471" i="33"/>
  <c r="G471" i="33"/>
  <c r="M472" i="33"/>
  <c r="E472" i="33"/>
  <c r="G472" i="33"/>
  <c r="M473" i="33"/>
  <c r="E473" i="33"/>
  <c r="G473" i="33"/>
  <c r="F477" i="33"/>
  <c r="K478" i="33"/>
  <c r="F442" i="33"/>
  <c r="D443" i="33"/>
  <c r="F443" i="33"/>
  <c r="E444" i="33"/>
  <c r="G444" i="33"/>
  <c r="M445" i="33"/>
  <c r="E445" i="33"/>
  <c r="G445" i="33"/>
  <c r="M446" i="33"/>
  <c r="E446" i="33"/>
  <c r="G446" i="33"/>
  <c r="D450" i="33"/>
  <c r="F450" i="33"/>
  <c r="K451" i="33"/>
  <c r="L415" i="33"/>
  <c r="N415" i="33"/>
  <c r="L416" i="33"/>
  <c r="N416" i="33"/>
  <c r="L417" i="33"/>
  <c r="F415" i="33"/>
  <c r="G415" i="33"/>
  <c r="D416" i="33"/>
  <c r="F416" i="33"/>
  <c r="G416" i="33"/>
  <c r="M417" i="33"/>
  <c r="D417" i="33"/>
  <c r="F417" i="33"/>
  <c r="G417" i="33"/>
  <c r="M418" i="33"/>
  <c r="D418" i="33"/>
  <c r="E418" i="33"/>
  <c r="F418" i="33"/>
  <c r="G418" i="33"/>
  <c r="H418" i="33"/>
  <c r="M419" i="33"/>
  <c r="D419" i="33"/>
  <c r="F419" i="33"/>
  <c r="G419" i="33"/>
  <c r="D423" i="33"/>
  <c r="F423" i="33"/>
  <c r="K424" i="33"/>
  <c r="T415" i="33"/>
  <c r="T416" i="33"/>
  <c r="T418" i="33"/>
  <c r="T419" i="33"/>
  <c r="L388" i="33"/>
  <c r="L389" i="33"/>
  <c r="N389" i="33"/>
  <c r="L390" i="33"/>
  <c r="L391" i="33"/>
  <c r="L392" i="33"/>
  <c r="E388" i="33"/>
  <c r="F388" i="33"/>
  <c r="G388" i="33"/>
  <c r="D389" i="33"/>
  <c r="E389" i="33"/>
  <c r="F389" i="33"/>
  <c r="G389" i="33"/>
  <c r="M390" i="33"/>
  <c r="D390" i="33"/>
  <c r="E390" i="33"/>
  <c r="F390" i="33"/>
  <c r="G390" i="33"/>
  <c r="H390" i="33"/>
  <c r="D391" i="33"/>
  <c r="E391" i="33"/>
  <c r="G391" i="33"/>
  <c r="H391" i="33"/>
  <c r="M392" i="33"/>
  <c r="D392" i="33"/>
  <c r="E392" i="33"/>
  <c r="F392" i="33"/>
  <c r="G392" i="33"/>
  <c r="D396" i="33"/>
  <c r="E396" i="33"/>
  <c r="G396" i="33"/>
  <c r="F396" i="33"/>
  <c r="J396" i="33"/>
  <c r="G397" i="33"/>
  <c r="K397" i="33"/>
  <c r="T355" i="33"/>
  <c r="L362" i="33"/>
  <c r="L364" i="33"/>
  <c r="D361" i="33"/>
  <c r="E361" i="33"/>
  <c r="G361" i="33"/>
  <c r="D362" i="33"/>
  <c r="E362" i="33"/>
  <c r="F362" i="33"/>
  <c r="G362" i="33"/>
  <c r="I362" i="33"/>
  <c r="M363" i="33"/>
  <c r="D363" i="33"/>
  <c r="E363" i="33"/>
  <c r="F363" i="33"/>
  <c r="G363" i="33"/>
  <c r="H363" i="33"/>
  <c r="D364" i="33"/>
  <c r="G364" i="33"/>
  <c r="H364" i="33"/>
  <c r="M365" i="33"/>
  <c r="D365" i="33"/>
  <c r="E365" i="33"/>
  <c r="F365" i="33"/>
  <c r="G365" i="33"/>
  <c r="H365" i="33"/>
  <c r="L369" i="33"/>
  <c r="D369" i="33"/>
  <c r="F369" i="33"/>
  <c r="K370" i="33"/>
  <c r="L335" i="33"/>
  <c r="N335" i="33"/>
  <c r="L337" i="33"/>
  <c r="D334" i="33"/>
  <c r="E334" i="33"/>
  <c r="F334" i="33"/>
  <c r="D335" i="33"/>
  <c r="G335" i="33"/>
  <c r="I335" i="33"/>
  <c r="M336" i="33"/>
  <c r="G336" i="33"/>
  <c r="H336" i="33"/>
  <c r="M337" i="33"/>
  <c r="D337" i="33"/>
  <c r="E337" i="33"/>
  <c r="F337" i="33"/>
  <c r="G337" i="33"/>
  <c r="M338" i="33"/>
  <c r="E338" i="33"/>
  <c r="G338" i="33"/>
  <c r="H338" i="33"/>
  <c r="L342" i="33"/>
  <c r="D342" i="33"/>
  <c r="F342" i="33"/>
  <c r="K343" i="33"/>
  <c r="L307" i="33"/>
  <c r="L308" i="33"/>
  <c r="L309" i="33"/>
  <c r="L310" i="33"/>
  <c r="L311" i="33"/>
  <c r="D307" i="33"/>
  <c r="F307" i="33"/>
  <c r="G307" i="33"/>
  <c r="D308" i="33"/>
  <c r="E308" i="33"/>
  <c r="F308" i="33"/>
  <c r="M309" i="33"/>
  <c r="D309" i="33"/>
  <c r="E309" i="33"/>
  <c r="F309" i="33"/>
  <c r="G309" i="33"/>
  <c r="E310" i="33"/>
  <c r="G310" i="33"/>
  <c r="H310" i="33"/>
  <c r="M311" i="33"/>
  <c r="D311" i="33"/>
  <c r="F311" i="33"/>
  <c r="G311" i="33"/>
  <c r="D315" i="33"/>
  <c r="E315" i="33"/>
  <c r="F315" i="33"/>
  <c r="G315" i="33"/>
  <c r="J315" i="33"/>
  <c r="K316" i="33"/>
  <c r="L280" i="33"/>
  <c r="L281" i="33"/>
  <c r="N281" i="33"/>
  <c r="L282" i="33"/>
  <c r="L283" i="33"/>
  <c r="L284" i="33"/>
  <c r="F280" i="33"/>
  <c r="G280" i="33"/>
  <c r="D281" i="33"/>
  <c r="E281" i="33"/>
  <c r="F281" i="33"/>
  <c r="M282" i="33"/>
  <c r="D282" i="33"/>
  <c r="E282" i="33"/>
  <c r="F282" i="33"/>
  <c r="G282" i="33"/>
  <c r="M283" i="33"/>
  <c r="E283" i="33"/>
  <c r="G283" i="33"/>
  <c r="H283" i="33"/>
  <c r="D284" i="33"/>
  <c r="E284" i="33"/>
  <c r="F284" i="33"/>
  <c r="G284" i="33"/>
  <c r="D288" i="33"/>
  <c r="E288" i="33"/>
  <c r="F288" i="33"/>
  <c r="G288" i="33"/>
  <c r="G289" i="33"/>
  <c r="K289" i="33"/>
  <c r="D253" i="33"/>
  <c r="E253" i="33"/>
  <c r="F253" i="33"/>
  <c r="F254" i="33"/>
  <c r="G254" i="33"/>
  <c r="I254" i="33"/>
  <c r="E255" i="33"/>
  <c r="G255" i="33"/>
  <c r="H255" i="33"/>
  <c r="M256" i="33"/>
  <c r="D256" i="33"/>
  <c r="E256" i="33"/>
  <c r="F256" i="33"/>
  <c r="G256" i="33"/>
  <c r="M257" i="33"/>
  <c r="E257" i="33"/>
  <c r="G257" i="33"/>
  <c r="H257" i="33"/>
  <c r="L261" i="33"/>
  <c r="D261" i="33"/>
  <c r="F261" i="33"/>
  <c r="K262" i="33"/>
  <c r="L226" i="33"/>
  <c r="L227" i="33"/>
  <c r="N227" i="33"/>
  <c r="L228" i="33"/>
  <c r="L229" i="33"/>
  <c r="L230" i="33"/>
  <c r="D226" i="33"/>
  <c r="G226" i="33"/>
  <c r="D227" i="33"/>
  <c r="E227" i="33"/>
  <c r="F227" i="33"/>
  <c r="M228" i="33"/>
  <c r="D228" i="33"/>
  <c r="E228" i="33"/>
  <c r="F228" i="33"/>
  <c r="G228" i="33"/>
  <c r="M229" i="33"/>
  <c r="E229" i="33"/>
  <c r="G229" i="33"/>
  <c r="H229" i="33"/>
  <c r="M230" i="33"/>
  <c r="D230" i="33"/>
  <c r="E230" i="33"/>
  <c r="F230" i="33"/>
  <c r="D234" i="33"/>
  <c r="E234" i="33"/>
  <c r="F234" i="33"/>
  <c r="G234" i="33"/>
  <c r="G235" i="33"/>
  <c r="K235" i="33"/>
  <c r="L199" i="33"/>
  <c r="L200" i="33"/>
  <c r="N200" i="33"/>
  <c r="L201" i="33"/>
  <c r="L202" i="33"/>
  <c r="L203" i="33"/>
  <c r="M203" i="33"/>
  <c r="N203" i="33"/>
  <c r="F199" i="33"/>
  <c r="G199" i="33"/>
  <c r="D200" i="33"/>
  <c r="F200" i="33"/>
  <c r="G200" i="33"/>
  <c r="I200" i="33"/>
  <c r="M201" i="33"/>
  <c r="D201" i="33"/>
  <c r="F201" i="33"/>
  <c r="G201" i="33"/>
  <c r="D202" i="33"/>
  <c r="F202" i="33"/>
  <c r="G202" i="33"/>
  <c r="D203" i="33"/>
  <c r="F203" i="33"/>
  <c r="G203" i="33"/>
  <c r="L207" i="33"/>
  <c r="D207" i="33"/>
  <c r="F207" i="33"/>
  <c r="K208" i="33"/>
  <c r="T199" i="33"/>
  <c r="T200" i="33"/>
  <c r="T202" i="33"/>
  <c r="T203" i="33"/>
  <c r="D199" i="33"/>
  <c r="M199" i="33"/>
  <c r="L172" i="33"/>
  <c r="N172" i="33"/>
  <c r="L173" i="33"/>
  <c r="L174" i="33"/>
  <c r="L176" i="33"/>
  <c r="F172" i="33"/>
  <c r="G172" i="33"/>
  <c r="I172" i="33"/>
  <c r="F173" i="33"/>
  <c r="G173" i="33"/>
  <c r="I173" i="33"/>
  <c r="E174" i="33"/>
  <c r="F174" i="33"/>
  <c r="G174" i="33"/>
  <c r="H174" i="33"/>
  <c r="M175" i="33"/>
  <c r="E175" i="33"/>
  <c r="F175" i="33"/>
  <c r="G175" i="33"/>
  <c r="E176" i="33"/>
  <c r="F176" i="33"/>
  <c r="G176" i="33"/>
  <c r="H176" i="33"/>
  <c r="L180" i="33"/>
  <c r="D180" i="33"/>
  <c r="E180" i="33"/>
  <c r="F180" i="33"/>
  <c r="G180" i="33"/>
  <c r="K181" i="33"/>
  <c r="AP15" i="9"/>
  <c r="T172" i="33"/>
  <c r="T173" i="33"/>
  <c r="T175" i="33"/>
  <c r="T176" i="33"/>
  <c r="H172" i="33"/>
  <c r="T139" i="33"/>
  <c r="L145" i="33"/>
  <c r="L147" i="33"/>
  <c r="M147" i="33"/>
  <c r="L149" i="33"/>
  <c r="M149" i="33"/>
  <c r="L118" i="33"/>
  <c r="L119" i="33"/>
  <c r="N119" i="33"/>
  <c r="L120" i="33"/>
  <c r="L121" i="33"/>
  <c r="L122" i="33"/>
  <c r="D118" i="33"/>
  <c r="F118" i="33"/>
  <c r="G118" i="33"/>
  <c r="D119" i="33"/>
  <c r="E119" i="33"/>
  <c r="F119" i="33"/>
  <c r="D120" i="33"/>
  <c r="E120" i="33"/>
  <c r="F120" i="33"/>
  <c r="G120" i="33"/>
  <c r="M121" i="33"/>
  <c r="E121" i="33"/>
  <c r="G121" i="33"/>
  <c r="H121" i="33"/>
  <c r="M122" i="33"/>
  <c r="D122" i="33"/>
  <c r="E122" i="33"/>
  <c r="F122" i="33"/>
  <c r="G122" i="33"/>
  <c r="D126" i="33"/>
  <c r="E126" i="33"/>
  <c r="F126" i="33"/>
  <c r="G126" i="33"/>
  <c r="J126" i="33"/>
  <c r="K127" i="33"/>
  <c r="T85" i="33"/>
  <c r="L91" i="33"/>
  <c r="N91" i="33"/>
  <c r="L92" i="33"/>
  <c r="M93" i="33"/>
  <c r="L94" i="33"/>
  <c r="M94" i="33"/>
  <c r="N94" i="33"/>
  <c r="M95" i="33"/>
  <c r="L99" i="33"/>
  <c r="O100" i="33"/>
  <c r="L64" i="33"/>
  <c r="N64" i="33"/>
  <c r="L65" i="33"/>
  <c r="N65" i="33"/>
  <c r="L66" i="33"/>
  <c r="L67" i="33"/>
  <c r="L68" i="33"/>
  <c r="D64" i="33"/>
  <c r="F64" i="33"/>
  <c r="G64" i="33"/>
  <c r="D65" i="33"/>
  <c r="E65" i="33"/>
  <c r="F65" i="33"/>
  <c r="D66" i="33"/>
  <c r="E66" i="33"/>
  <c r="F66" i="33"/>
  <c r="G66" i="33"/>
  <c r="M67" i="33"/>
  <c r="E67" i="33"/>
  <c r="G67" i="33"/>
  <c r="H67" i="33"/>
  <c r="M68" i="33"/>
  <c r="D68" i="33"/>
  <c r="E68" i="33"/>
  <c r="F68" i="33"/>
  <c r="G68" i="33"/>
  <c r="D72" i="33"/>
  <c r="E72" i="33"/>
  <c r="F72" i="33"/>
  <c r="G72" i="33"/>
  <c r="G73" i="33"/>
  <c r="K73" i="33"/>
  <c r="L37" i="33"/>
  <c r="N37" i="33"/>
  <c r="L38" i="33"/>
  <c r="N38" i="33"/>
  <c r="L39" i="33"/>
  <c r="L40" i="33"/>
  <c r="L41" i="33"/>
  <c r="E37" i="33"/>
  <c r="G37" i="33"/>
  <c r="I37" i="33"/>
  <c r="D38" i="33"/>
  <c r="E38" i="33"/>
  <c r="F38" i="33"/>
  <c r="G38" i="33"/>
  <c r="M39" i="33"/>
  <c r="D39" i="33"/>
  <c r="E39" i="33"/>
  <c r="F39" i="33"/>
  <c r="H39" i="33"/>
  <c r="M40" i="33"/>
  <c r="D40" i="33"/>
  <c r="F40" i="33"/>
  <c r="G40" i="33"/>
  <c r="H40" i="33"/>
  <c r="M41" i="33"/>
  <c r="D41" i="33"/>
  <c r="E41" i="33"/>
  <c r="G41" i="33"/>
  <c r="H41" i="33"/>
  <c r="L45" i="33"/>
  <c r="E45" i="33"/>
  <c r="G45" i="33"/>
  <c r="D45" i="33"/>
  <c r="F45" i="33"/>
  <c r="J45" i="33"/>
  <c r="G46" i="33"/>
  <c r="K46" i="33"/>
  <c r="N11" i="33"/>
  <c r="D10" i="33"/>
  <c r="F10" i="33"/>
  <c r="E11" i="33"/>
  <c r="F11" i="33"/>
  <c r="G11" i="33"/>
  <c r="I11" i="33"/>
  <c r="D12" i="33"/>
  <c r="F12" i="33"/>
  <c r="G12" i="33"/>
  <c r="H12" i="33"/>
  <c r="E13" i="33"/>
  <c r="G13" i="33"/>
  <c r="D14" i="33"/>
  <c r="E14" i="33"/>
  <c r="F14" i="33"/>
  <c r="G14" i="33"/>
  <c r="H14" i="33"/>
  <c r="L18" i="33"/>
  <c r="D18" i="33"/>
  <c r="F18" i="33"/>
  <c r="K19" i="33"/>
  <c r="A37" i="25"/>
  <c r="A38" i="25"/>
  <c r="A39" i="25"/>
  <c r="A40" i="25"/>
  <c r="A41" i="25"/>
  <c r="A42" i="25"/>
  <c r="A43" i="25"/>
  <c r="A44" i="25"/>
  <c r="A45" i="25"/>
  <c r="A46" i="25"/>
  <c r="A45" i="15"/>
  <c r="A47" i="25"/>
  <c r="A47" i="9"/>
  <c r="A48" i="25"/>
  <c r="A49" i="25"/>
  <c r="A50" i="25"/>
  <c r="A51" i="25"/>
  <c r="A52" i="25"/>
  <c r="A53" i="25"/>
  <c r="A54" i="25"/>
  <c r="A55" i="25"/>
  <c r="A56" i="25"/>
  <c r="A55" i="15"/>
  <c r="A57" i="25"/>
  <c r="A57" i="9"/>
  <c r="A58" i="25"/>
  <c r="A57" i="15"/>
  <c r="A59" i="25"/>
  <c r="A60" i="25"/>
  <c r="A61" i="25"/>
  <c r="A62" i="25"/>
  <c r="A63" i="25"/>
  <c r="A64" i="25"/>
  <c r="A65" i="25"/>
  <c r="A66" i="25"/>
  <c r="A65" i="15"/>
  <c r="A67" i="25"/>
  <c r="A68" i="25"/>
  <c r="A67" i="15"/>
  <c r="A69" i="25"/>
  <c r="A70" i="25"/>
  <c r="A71" i="25"/>
  <c r="A72" i="25"/>
  <c r="A73" i="25"/>
  <c r="A74" i="25"/>
  <c r="A73" i="15"/>
  <c r="A75" i="25"/>
  <c r="A76" i="25"/>
  <c r="A77" i="25"/>
  <c r="A78" i="25"/>
  <c r="A77" i="15"/>
  <c r="A79" i="25"/>
  <c r="A80" i="25"/>
  <c r="A79" i="15"/>
  <c r="A81" i="25"/>
  <c r="A82" i="25"/>
  <c r="A83" i="25"/>
  <c r="A84" i="25"/>
  <c r="A85" i="25"/>
  <c r="A86" i="25"/>
  <c r="A87" i="25"/>
  <c r="A88" i="25"/>
  <c r="A89" i="25"/>
  <c r="A90" i="25"/>
  <c r="A89" i="15"/>
  <c r="A91" i="25"/>
  <c r="A92" i="25"/>
  <c r="A91" i="15"/>
  <c r="A93" i="25"/>
  <c r="A94" i="25"/>
  <c r="A95" i="25"/>
  <c r="A96" i="25"/>
  <c r="A97" i="25"/>
  <c r="A98" i="25"/>
  <c r="A99" i="25"/>
  <c r="A100" i="25"/>
  <c r="A99" i="15"/>
  <c r="A101" i="25"/>
  <c r="A101" i="9"/>
  <c r="A102" i="25"/>
  <c r="R26" i="33"/>
  <c r="L26" i="33"/>
  <c r="AI2" i="9"/>
  <c r="R118" i="9"/>
  <c r="R116" i="9"/>
  <c r="R113" i="9"/>
  <c r="R110" i="9"/>
  <c r="B111" i="9"/>
  <c r="B112" i="9"/>
  <c r="B113" i="9"/>
  <c r="B114" i="9"/>
  <c r="B115" i="9"/>
  <c r="B116" i="9"/>
  <c r="B117" i="9"/>
  <c r="F110" i="9"/>
  <c r="G110" i="9"/>
  <c r="E110" i="9"/>
  <c r="B110" i="9"/>
  <c r="EY7" i="25"/>
  <c r="EZ7" i="25"/>
  <c r="FA7" i="25"/>
  <c r="FB7" i="25"/>
  <c r="FC7" i="25"/>
  <c r="FD7" i="25"/>
  <c r="FE7" i="25"/>
  <c r="FF7" i="25"/>
  <c r="FG7" i="25"/>
  <c r="FH7" i="25"/>
  <c r="FG5" i="25"/>
  <c r="FE5" i="25"/>
  <c r="FC5" i="25"/>
  <c r="FA5" i="25"/>
  <c r="EY5" i="25"/>
  <c r="BZ109" i="3"/>
  <c r="BX109" i="3"/>
  <c r="BV109" i="3"/>
  <c r="BT109" i="3"/>
  <c r="BR109" i="3"/>
  <c r="BP109" i="3"/>
  <c r="BN109" i="3"/>
  <c r="BL109" i="3"/>
  <c r="BJ109" i="3"/>
  <c r="BH109" i="3"/>
  <c r="BF109" i="3"/>
  <c r="BD109" i="3"/>
  <c r="CC109" i="3"/>
  <c r="CE109" i="3"/>
  <c r="CG109" i="3"/>
  <c r="CI109" i="3"/>
  <c r="CK109" i="3"/>
  <c r="CM109" i="3"/>
  <c r="CO109" i="3"/>
  <c r="CQ109" i="3"/>
  <c r="CS109" i="3"/>
  <c r="CU109" i="3"/>
  <c r="CS108" i="3"/>
  <c r="CQ108" i="3"/>
  <c r="CO108" i="3"/>
  <c r="CM108" i="3"/>
  <c r="CK108" i="3"/>
  <c r="CI108" i="3"/>
  <c r="CG108" i="3"/>
  <c r="CE108" i="3"/>
  <c r="CC108" i="3"/>
  <c r="CT108" i="3"/>
  <c r="CR108" i="3"/>
  <c r="CP108" i="3"/>
  <c r="CN108" i="3"/>
  <c r="CL108" i="3"/>
  <c r="CJ108" i="3"/>
  <c r="CH108" i="3"/>
  <c r="CF108" i="3"/>
  <c r="CD108" i="3"/>
  <c r="CB108" i="3"/>
  <c r="CS107" i="3"/>
  <c r="CQ107" i="3"/>
  <c r="CO107" i="3"/>
  <c r="CM107" i="3"/>
  <c r="CK107" i="3"/>
  <c r="CI107" i="3"/>
  <c r="CG107" i="3"/>
  <c r="CE107" i="3"/>
  <c r="CC107" i="3"/>
  <c r="CT107" i="3"/>
  <c r="CR107" i="3"/>
  <c r="CP107" i="3"/>
  <c r="CN107" i="3"/>
  <c r="CL107" i="3"/>
  <c r="CJ107" i="3"/>
  <c r="CH107" i="3"/>
  <c r="CF107" i="3"/>
  <c r="CD107" i="3"/>
  <c r="CB107" i="3"/>
  <c r="CS106" i="3"/>
  <c r="CQ106" i="3"/>
  <c r="CO106" i="3"/>
  <c r="CM106" i="3"/>
  <c r="CK106" i="3"/>
  <c r="CI106" i="3"/>
  <c r="CG106" i="3"/>
  <c r="CE106" i="3"/>
  <c r="CC106" i="3"/>
  <c r="CT106" i="3"/>
  <c r="CR106" i="3"/>
  <c r="CP106" i="3"/>
  <c r="CN106" i="3"/>
  <c r="CL106" i="3"/>
  <c r="CJ106" i="3"/>
  <c r="CH106" i="3"/>
  <c r="CF106" i="3"/>
  <c r="CD106" i="3"/>
  <c r="CB106" i="3"/>
  <c r="CS105" i="3"/>
  <c r="CQ105" i="3"/>
  <c r="CO105" i="3"/>
  <c r="CM105" i="3"/>
  <c r="CK105" i="3"/>
  <c r="CI105" i="3"/>
  <c r="CG105" i="3"/>
  <c r="CE105" i="3"/>
  <c r="CC105" i="3"/>
  <c r="CT105" i="3"/>
  <c r="CR105" i="3"/>
  <c r="CP105" i="3"/>
  <c r="CN105" i="3"/>
  <c r="CL105" i="3"/>
  <c r="CJ105" i="3"/>
  <c r="CH105" i="3"/>
  <c r="CF105" i="3"/>
  <c r="CD105" i="3"/>
  <c r="CB105" i="3"/>
  <c r="CS104" i="3"/>
  <c r="CQ104" i="3"/>
  <c r="CO104" i="3"/>
  <c r="CM104" i="3"/>
  <c r="CK104" i="3"/>
  <c r="CI104" i="3"/>
  <c r="CG104" i="3"/>
  <c r="CE104" i="3"/>
  <c r="CC104" i="3"/>
  <c r="CT104" i="3"/>
  <c r="CR104" i="3"/>
  <c r="CP104" i="3"/>
  <c r="CN104" i="3"/>
  <c r="CL104" i="3"/>
  <c r="CJ104" i="3"/>
  <c r="CH104" i="3"/>
  <c r="CF104" i="3"/>
  <c r="CD104" i="3"/>
  <c r="CB104" i="3"/>
  <c r="CS103" i="3"/>
  <c r="CQ103" i="3"/>
  <c r="CO103" i="3"/>
  <c r="CM103" i="3"/>
  <c r="CK103" i="3"/>
  <c r="CI103" i="3"/>
  <c r="CG103" i="3"/>
  <c r="CE103" i="3"/>
  <c r="CC103" i="3"/>
  <c r="CT103" i="3"/>
  <c r="CR103" i="3"/>
  <c r="CP103" i="3"/>
  <c r="CN103" i="3"/>
  <c r="CL103" i="3"/>
  <c r="CJ103" i="3"/>
  <c r="CH103" i="3"/>
  <c r="CF103" i="3"/>
  <c r="CD103" i="3"/>
  <c r="CB103" i="3"/>
  <c r="CS102" i="3"/>
  <c r="CQ102" i="3"/>
  <c r="CO102" i="3"/>
  <c r="CM102" i="3"/>
  <c r="CK102" i="3"/>
  <c r="CI102" i="3"/>
  <c r="CG102" i="3"/>
  <c r="CE102" i="3"/>
  <c r="CC102" i="3"/>
  <c r="CT102" i="3"/>
  <c r="CR102" i="3"/>
  <c r="CP102" i="3"/>
  <c r="CN102" i="3"/>
  <c r="CL102" i="3"/>
  <c r="CJ102" i="3"/>
  <c r="CH102" i="3"/>
  <c r="CF102" i="3"/>
  <c r="CD102" i="3"/>
  <c r="CB102" i="3"/>
  <c r="CS101" i="3"/>
  <c r="CQ101" i="3"/>
  <c r="CO101" i="3"/>
  <c r="CM101" i="3"/>
  <c r="CK101" i="3"/>
  <c r="CI101" i="3"/>
  <c r="CG101" i="3"/>
  <c r="CE101" i="3"/>
  <c r="CC101" i="3"/>
  <c r="CT101" i="3"/>
  <c r="CR101" i="3"/>
  <c r="CP101" i="3"/>
  <c r="CN101" i="3"/>
  <c r="CL101" i="3"/>
  <c r="CJ101" i="3"/>
  <c r="CH101" i="3"/>
  <c r="CF101" i="3"/>
  <c r="CD101" i="3"/>
  <c r="CB101" i="3"/>
  <c r="CS100" i="3"/>
  <c r="CQ100" i="3"/>
  <c r="CO100" i="3"/>
  <c r="CM100" i="3"/>
  <c r="CK100" i="3"/>
  <c r="CI100" i="3"/>
  <c r="CG100" i="3"/>
  <c r="CE100" i="3"/>
  <c r="CC100" i="3"/>
  <c r="CT100" i="3"/>
  <c r="CR100" i="3"/>
  <c r="CP100" i="3"/>
  <c r="CN100" i="3"/>
  <c r="CL100" i="3"/>
  <c r="CJ100" i="3"/>
  <c r="CH100" i="3"/>
  <c r="CF100" i="3"/>
  <c r="CD100" i="3"/>
  <c r="CB100" i="3"/>
  <c r="CS99" i="3"/>
  <c r="CQ99" i="3"/>
  <c r="CO99" i="3"/>
  <c r="CM99" i="3"/>
  <c r="CK99" i="3"/>
  <c r="CI99" i="3"/>
  <c r="CG99" i="3"/>
  <c r="CE99" i="3"/>
  <c r="CC99" i="3"/>
  <c r="CT99" i="3"/>
  <c r="CR99" i="3"/>
  <c r="CP99" i="3"/>
  <c r="CN99" i="3"/>
  <c r="CL99" i="3"/>
  <c r="CJ99" i="3"/>
  <c r="CH99" i="3"/>
  <c r="CF99" i="3"/>
  <c r="CD99" i="3"/>
  <c r="CB99" i="3"/>
  <c r="CS98" i="3"/>
  <c r="CQ98" i="3"/>
  <c r="CO98" i="3"/>
  <c r="CM98" i="3"/>
  <c r="CK98" i="3"/>
  <c r="CI98" i="3"/>
  <c r="CG98" i="3"/>
  <c r="CE98" i="3"/>
  <c r="CC98" i="3"/>
  <c r="CT98" i="3"/>
  <c r="CR98" i="3"/>
  <c r="CP98" i="3"/>
  <c r="CN98" i="3"/>
  <c r="CL98" i="3"/>
  <c r="CJ98" i="3"/>
  <c r="CH98" i="3"/>
  <c r="CF98" i="3"/>
  <c r="CD98" i="3"/>
  <c r="CB98" i="3"/>
  <c r="CS97" i="3"/>
  <c r="CQ97" i="3"/>
  <c r="CO97" i="3"/>
  <c r="CM97" i="3"/>
  <c r="CK97" i="3"/>
  <c r="CI97" i="3"/>
  <c r="CG97" i="3"/>
  <c r="CE97" i="3"/>
  <c r="CC97" i="3"/>
  <c r="CT97" i="3"/>
  <c r="CR97" i="3"/>
  <c r="CP97" i="3"/>
  <c r="CN97" i="3"/>
  <c r="CL97" i="3"/>
  <c r="CJ97" i="3"/>
  <c r="CH97" i="3"/>
  <c r="CF97" i="3"/>
  <c r="CD97" i="3"/>
  <c r="CB97" i="3"/>
  <c r="CS96" i="3"/>
  <c r="CQ96" i="3"/>
  <c r="CO96" i="3"/>
  <c r="CM96" i="3"/>
  <c r="CK96" i="3"/>
  <c r="CI96" i="3"/>
  <c r="CG96" i="3"/>
  <c r="CE96" i="3"/>
  <c r="CC96" i="3"/>
  <c r="CT96" i="3"/>
  <c r="CR96" i="3"/>
  <c r="CP96" i="3"/>
  <c r="CN96" i="3"/>
  <c r="CL96" i="3"/>
  <c r="CJ96" i="3"/>
  <c r="CH96" i="3"/>
  <c r="CF96" i="3"/>
  <c r="CD96" i="3"/>
  <c r="CB96" i="3"/>
  <c r="CS95" i="3"/>
  <c r="CQ95" i="3"/>
  <c r="CO95" i="3"/>
  <c r="CM95" i="3"/>
  <c r="CK95" i="3"/>
  <c r="CI95" i="3"/>
  <c r="CG95" i="3"/>
  <c r="CE95" i="3"/>
  <c r="CC95" i="3"/>
  <c r="CT95" i="3"/>
  <c r="CR95" i="3"/>
  <c r="CP95" i="3"/>
  <c r="CN95" i="3"/>
  <c r="CL95" i="3"/>
  <c r="CJ95" i="3"/>
  <c r="CH95" i="3"/>
  <c r="CF95" i="3"/>
  <c r="CD95" i="3"/>
  <c r="CB95" i="3"/>
  <c r="CS94" i="3"/>
  <c r="CQ94" i="3"/>
  <c r="CO94" i="3"/>
  <c r="CM94" i="3"/>
  <c r="CK94" i="3"/>
  <c r="CI94" i="3"/>
  <c r="CG94" i="3"/>
  <c r="CE94" i="3"/>
  <c r="CC94" i="3"/>
  <c r="CT94" i="3"/>
  <c r="CR94" i="3"/>
  <c r="CP94" i="3"/>
  <c r="CN94" i="3"/>
  <c r="CL94" i="3"/>
  <c r="CJ94" i="3"/>
  <c r="CH94" i="3"/>
  <c r="CF94" i="3"/>
  <c r="CD94" i="3"/>
  <c r="CB94" i="3"/>
  <c r="CS93" i="3"/>
  <c r="CQ93" i="3"/>
  <c r="CO93" i="3"/>
  <c r="CM93" i="3"/>
  <c r="CK93" i="3"/>
  <c r="CI93" i="3"/>
  <c r="CG93" i="3"/>
  <c r="CE93" i="3"/>
  <c r="CC93" i="3"/>
  <c r="CT93" i="3"/>
  <c r="CR93" i="3"/>
  <c r="CP93" i="3"/>
  <c r="CN93" i="3"/>
  <c r="CL93" i="3"/>
  <c r="CJ93" i="3"/>
  <c r="CH93" i="3"/>
  <c r="CF93" i="3"/>
  <c r="CD93" i="3"/>
  <c r="CB93" i="3"/>
  <c r="CS92" i="3"/>
  <c r="CQ92" i="3"/>
  <c r="CO92" i="3"/>
  <c r="CM92" i="3"/>
  <c r="CK92" i="3"/>
  <c r="CI92" i="3"/>
  <c r="CG92" i="3"/>
  <c r="CE92" i="3"/>
  <c r="CC92" i="3"/>
  <c r="CT92" i="3"/>
  <c r="CR92" i="3"/>
  <c r="CP92" i="3"/>
  <c r="CN92" i="3"/>
  <c r="CL92" i="3"/>
  <c r="CJ92" i="3"/>
  <c r="CH92" i="3"/>
  <c r="CF92" i="3"/>
  <c r="CD92" i="3"/>
  <c r="CB92" i="3"/>
  <c r="CS91" i="3"/>
  <c r="CQ91" i="3"/>
  <c r="CO91" i="3"/>
  <c r="CM91" i="3"/>
  <c r="CK91" i="3"/>
  <c r="CI91" i="3"/>
  <c r="CG91" i="3"/>
  <c r="CE91" i="3"/>
  <c r="CC91" i="3"/>
  <c r="CT91" i="3"/>
  <c r="CR91" i="3"/>
  <c r="CP91" i="3"/>
  <c r="CN91" i="3"/>
  <c r="CL91" i="3"/>
  <c r="CJ91" i="3"/>
  <c r="CH91" i="3"/>
  <c r="CF91" i="3"/>
  <c r="CD91" i="3"/>
  <c r="CB91" i="3"/>
  <c r="CS90" i="3"/>
  <c r="CQ90" i="3"/>
  <c r="CO90" i="3"/>
  <c r="CM90" i="3"/>
  <c r="CK90" i="3"/>
  <c r="CI90" i="3"/>
  <c r="CG90" i="3"/>
  <c r="CE90" i="3"/>
  <c r="CC90" i="3"/>
  <c r="CT90" i="3"/>
  <c r="CR90" i="3"/>
  <c r="CP90" i="3"/>
  <c r="CN90" i="3"/>
  <c r="CL90" i="3"/>
  <c r="CJ90" i="3"/>
  <c r="CH90" i="3"/>
  <c r="CF90" i="3"/>
  <c r="CD90" i="3"/>
  <c r="CB90" i="3"/>
  <c r="CS89" i="3"/>
  <c r="CQ89" i="3"/>
  <c r="CO89" i="3"/>
  <c r="CM89" i="3"/>
  <c r="CK89" i="3"/>
  <c r="CI89" i="3"/>
  <c r="CG89" i="3"/>
  <c r="CE89" i="3"/>
  <c r="CC89" i="3"/>
  <c r="CT89" i="3"/>
  <c r="CR89" i="3"/>
  <c r="CP89" i="3"/>
  <c r="CN89" i="3"/>
  <c r="CL89" i="3"/>
  <c r="CJ89" i="3"/>
  <c r="CH89" i="3"/>
  <c r="CF89" i="3"/>
  <c r="CD89" i="3"/>
  <c r="CB89" i="3"/>
  <c r="CS88" i="3"/>
  <c r="CQ88" i="3"/>
  <c r="CO88" i="3"/>
  <c r="CM88" i="3"/>
  <c r="CK88" i="3"/>
  <c r="CI88" i="3"/>
  <c r="CG88" i="3"/>
  <c r="CE88" i="3"/>
  <c r="CC88" i="3"/>
  <c r="CT88" i="3"/>
  <c r="CR88" i="3"/>
  <c r="CP88" i="3"/>
  <c r="CN88" i="3"/>
  <c r="CL88" i="3"/>
  <c r="CJ88" i="3"/>
  <c r="CH88" i="3"/>
  <c r="CF88" i="3"/>
  <c r="CD88" i="3"/>
  <c r="CB88" i="3"/>
  <c r="CS87" i="3"/>
  <c r="CQ87" i="3"/>
  <c r="CO87" i="3"/>
  <c r="CM87" i="3"/>
  <c r="CK87" i="3"/>
  <c r="CI87" i="3"/>
  <c r="CG87" i="3"/>
  <c r="CE87" i="3"/>
  <c r="CC87" i="3"/>
  <c r="CT87" i="3"/>
  <c r="CR87" i="3"/>
  <c r="CP87" i="3"/>
  <c r="CN87" i="3"/>
  <c r="CL87" i="3"/>
  <c r="CJ87" i="3"/>
  <c r="CH87" i="3"/>
  <c r="CF87" i="3"/>
  <c r="CD87" i="3"/>
  <c r="CB87" i="3"/>
  <c r="CS86" i="3"/>
  <c r="CQ86" i="3"/>
  <c r="CO86" i="3"/>
  <c r="CM86" i="3"/>
  <c r="CK86" i="3"/>
  <c r="CI86" i="3"/>
  <c r="CG86" i="3"/>
  <c r="CE86" i="3"/>
  <c r="CC86" i="3"/>
  <c r="CT86" i="3"/>
  <c r="CR86" i="3"/>
  <c r="CP86" i="3"/>
  <c r="CN86" i="3"/>
  <c r="CL86" i="3"/>
  <c r="CJ86" i="3"/>
  <c r="CH86" i="3"/>
  <c r="CF86" i="3"/>
  <c r="CD86" i="3"/>
  <c r="CB86" i="3"/>
  <c r="CS85" i="3"/>
  <c r="CQ85" i="3"/>
  <c r="CO85" i="3"/>
  <c r="CM85" i="3"/>
  <c r="CK85" i="3"/>
  <c r="CI85" i="3"/>
  <c r="CG85" i="3"/>
  <c r="CE85" i="3"/>
  <c r="CC85" i="3"/>
  <c r="CT85" i="3"/>
  <c r="CR85" i="3"/>
  <c r="CP85" i="3"/>
  <c r="CN85" i="3"/>
  <c r="FF85" i="25"/>
  <c r="J2074" i="33"/>
  <c r="CL85" i="3"/>
  <c r="CJ85" i="3"/>
  <c r="CH85" i="3"/>
  <c r="CF85" i="3"/>
  <c r="FD85" i="25"/>
  <c r="H2074" i="33"/>
  <c r="CD85" i="3"/>
  <c r="CB85" i="3"/>
  <c r="CS84" i="3"/>
  <c r="CQ84" i="3"/>
  <c r="CO84" i="3"/>
  <c r="CM84" i="3"/>
  <c r="CK84" i="3"/>
  <c r="CI84" i="3"/>
  <c r="CG84" i="3"/>
  <c r="CE84" i="3"/>
  <c r="CC84" i="3"/>
  <c r="CT84" i="3"/>
  <c r="CR84" i="3"/>
  <c r="CP84" i="3"/>
  <c r="CN84" i="3"/>
  <c r="FF84" i="25"/>
  <c r="J2047" i="33"/>
  <c r="CL84" i="3"/>
  <c r="CJ84" i="3"/>
  <c r="CH84" i="3"/>
  <c r="CF84" i="3"/>
  <c r="FD84" i="25"/>
  <c r="H2047" i="33"/>
  <c r="CD84" i="3"/>
  <c r="CB84" i="3"/>
  <c r="CS83" i="3"/>
  <c r="CQ83" i="3"/>
  <c r="CO83" i="3"/>
  <c r="CM83" i="3"/>
  <c r="CK83" i="3"/>
  <c r="CI83" i="3"/>
  <c r="CG83" i="3"/>
  <c r="CE83" i="3"/>
  <c r="CC83" i="3"/>
  <c r="CB83" i="3"/>
  <c r="CS82" i="3"/>
  <c r="CQ82" i="3"/>
  <c r="CO82" i="3"/>
  <c r="CM82" i="3"/>
  <c r="CK82" i="3"/>
  <c r="CI82" i="3"/>
  <c r="CG82" i="3"/>
  <c r="CE82" i="3"/>
  <c r="CC82" i="3"/>
  <c r="L1994" i="33"/>
  <c r="CR82" i="3"/>
  <c r="CP82" i="3"/>
  <c r="CN82" i="3"/>
  <c r="CL82" i="3"/>
  <c r="FE82" i="25"/>
  <c r="J1994" i="33"/>
  <c r="CJ82" i="3"/>
  <c r="CH82" i="3"/>
  <c r="CF82" i="3"/>
  <c r="CD82" i="3"/>
  <c r="FC82" i="25"/>
  <c r="H1994" i="33"/>
  <c r="CB82" i="3"/>
  <c r="CS81" i="3"/>
  <c r="CQ81" i="3"/>
  <c r="CO81" i="3"/>
  <c r="CM81" i="3"/>
  <c r="CK81" i="3"/>
  <c r="CI81" i="3"/>
  <c r="CG81" i="3"/>
  <c r="CE81" i="3"/>
  <c r="CC81" i="3"/>
  <c r="CB81" i="3"/>
  <c r="CS80" i="3"/>
  <c r="CQ80" i="3"/>
  <c r="CO80" i="3"/>
  <c r="CM80" i="3"/>
  <c r="CK80" i="3"/>
  <c r="CI80" i="3"/>
  <c r="CG80" i="3"/>
  <c r="CE80" i="3"/>
  <c r="CC80" i="3"/>
  <c r="CS79" i="3"/>
  <c r="CQ79" i="3"/>
  <c r="CO79" i="3"/>
  <c r="CM79" i="3"/>
  <c r="CK79" i="3"/>
  <c r="CI79" i="3"/>
  <c r="CG79" i="3"/>
  <c r="CE79" i="3"/>
  <c r="CC79" i="3"/>
  <c r="CB79" i="3"/>
  <c r="CS78" i="3"/>
  <c r="CQ78" i="3"/>
  <c r="CO78" i="3"/>
  <c r="CM78" i="3"/>
  <c r="CK78" i="3"/>
  <c r="CI78" i="3"/>
  <c r="CG78" i="3"/>
  <c r="CE78" i="3"/>
  <c r="CC78" i="3"/>
  <c r="CS77" i="3"/>
  <c r="CQ77" i="3"/>
  <c r="CO77" i="3"/>
  <c r="CM77" i="3"/>
  <c r="CK77" i="3"/>
  <c r="CI77" i="3"/>
  <c r="CG77" i="3"/>
  <c r="CE77" i="3"/>
  <c r="CC77" i="3"/>
  <c r="CB77" i="3"/>
  <c r="CS76" i="3"/>
  <c r="CQ76" i="3"/>
  <c r="CO76" i="3"/>
  <c r="CM76" i="3"/>
  <c r="CK76" i="3"/>
  <c r="CI76" i="3"/>
  <c r="CG76" i="3"/>
  <c r="CE76" i="3"/>
  <c r="CC76" i="3"/>
  <c r="CS75" i="3"/>
  <c r="CQ75" i="3"/>
  <c r="CO75" i="3"/>
  <c r="CM75" i="3"/>
  <c r="CK75" i="3"/>
  <c r="CI75" i="3"/>
  <c r="CG75" i="3"/>
  <c r="CE75" i="3"/>
  <c r="CC75" i="3"/>
  <c r="CR75" i="3"/>
  <c r="CP75" i="3"/>
  <c r="CN75" i="3"/>
  <c r="CL75" i="3"/>
  <c r="CJ75" i="3"/>
  <c r="CH75" i="3"/>
  <c r="CF75" i="3"/>
  <c r="CD75" i="3"/>
  <c r="CB75" i="3"/>
  <c r="CS74" i="3"/>
  <c r="CQ74" i="3"/>
  <c r="CO74" i="3"/>
  <c r="CM74" i="3"/>
  <c r="CK74" i="3"/>
  <c r="CI74" i="3"/>
  <c r="CG74" i="3"/>
  <c r="CE74" i="3"/>
  <c r="CC74" i="3"/>
  <c r="CS73" i="3"/>
  <c r="CQ73" i="3"/>
  <c r="CO73" i="3"/>
  <c r="CM73" i="3"/>
  <c r="CK73" i="3"/>
  <c r="CI73" i="3"/>
  <c r="CG73" i="3"/>
  <c r="CE73" i="3"/>
  <c r="CC73" i="3"/>
  <c r="CB73" i="3"/>
  <c r="CS72" i="3"/>
  <c r="CQ72" i="3"/>
  <c r="CO72" i="3"/>
  <c r="CM72" i="3"/>
  <c r="CK72" i="3"/>
  <c r="CI72" i="3"/>
  <c r="CG72" i="3"/>
  <c r="CE72" i="3"/>
  <c r="CC72" i="3"/>
  <c r="CS71" i="3"/>
  <c r="CQ71" i="3"/>
  <c r="CO71" i="3"/>
  <c r="CM71" i="3"/>
  <c r="CK71" i="3"/>
  <c r="CI71" i="3"/>
  <c r="CG71" i="3"/>
  <c r="CE71" i="3"/>
  <c r="CC71" i="3"/>
  <c r="CB71" i="3"/>
  <c r="CS70" i="3"/>
  <c r="CQ70" i="3"/>
  <c r="CO70" i="3"/>
  <c r="CM70" i="3"/>
  <c r="CK70" i="3"/>
  <c r="CI70" i="3"/>
  <c r="CG70" i="3"/>
  <c r="CE70" i="3"/>
  <c r="CC70" i="3"/>
  <c r="CS69" i="3"/>
  <c r="CQ69" i="3"/>
  <c r="CO69" i="3"/>
  <c r="CM69" i="3"/>
  <c r="CK69" i="3"/>
  <c r="CI69" i="3"/>
  <c r="CG69" i="3"/>
  <c r="CE69" i="3"/>
  <c r="CC69" i="3"/>
  <c r="CB69" i="3"/>
  <c r="CS68" i="3"/>
  <c r="CQ68" i="3"/>
  <c r="CO68" i="3"/>
  <c r="CM68" i="3"/>
  <c r="CK68" i="3"/>
  <c r="CI68" i="3"/>
  <c r="CG68" i="3"/>
  <c r="CE68" i="3"/>
  <c r="CC68" i="3"/>
  <c r="CS67" i="3"/>
  <c r="CQ67" i="3"/>
  <c r="CO67" i="3"/>
  <c r="CM67" i="3"/>
  <c r="CK67" i="3"/>
  <c r="CI67" i="3"/>
  <c r="CG67" i="3"/>
  <c r="CE67" i="3"/>
  <c r="CC67" i="3"/>
  <c r="CB67" i="3"/>
  <c r="CS66" i="3"/>
  <c r="CQ66" i="3"/>
  <c r="CO66" i="3"/>
  <c r="CM66" i="3"/>
  <c r="CK66" i="3"/>
  <c r="CI66" i="3"/>
  <c r="CG66" i="3"/>
  <c r="CE66" i="3"/>
  <c r="CC66" i="3"/>
  <c r="CS65" i="3"/>
  <c r="CQ65" i="3"/>
  <c r="CO65" i="3"/>
  <c r="CM65" i="3"/>
  <c r="CK65" i="3"/>
  <c r="CI65" i="3"/>
  <c r="CG65" i="3"/>
  <c r="CE65" i="3"/>
  <c r="CC65" i="3"/>
  <c r="CB65" i="3"/>
  <c r="CS64" i="3"/>
  <c r="CQ64" i="3"/>
  <c r="CO64" i="3"/>
  <c r="CM64" i="3"/>
  <c r="CK64" i="3"/>
  <c r="CI64" i="3"/>
  <c r="CG64" i="3"/>
  <c r="CE64" i="3"/>
  <c r="CC64" i="3"/>
  <c r="CS63" i="3"/>
  <c r="CQ63" i="3"/>
  <c r="CO63" i="3"/>
  <c r="CM63" i="3"/>
  <c r="CK63" i="3"/>
  <c r="CI63" i="3"/>
  <c r="CG63" i="3"/>
  <c r="CE63" i="3"/>
  <c r="CC63" i="3"/>
  <c r="CB63" i="3"/>
  <c r="AU62" i="9"/>
  <c r="CE62" i="3"/>
  <c r="CG62" i="3"/>
  <c r="CI62" i="3"/>
  <c r="CK62" i="3"/>
  <c r="CM62" i="3"/>
  <c r="CO62" i="3"/>
  <c r="CQ62" i="3"/>
  <c r="CS62" i="3"/>
  <c r="CU62" i="3"/>
  <c r="FF62" i="25"/>
  <c r="J1453" i="33"/>
  <c r="FD62" i="25"/>
  <c r="H1453" i="33"/>
  <c r="FB62" i="25"/>
  <c r="F1453" i="33"/>
  <c r="EZ62" i="25"/>
  <c r="D1453" i="33"/>
  <c r="CC62" i="3"/>
  <c r="CB62" i="3"/>
  <c r="CE61" i="3"/>
  <c r="CG61" i="3"/>
  <c r="CI61" i="3"/>
  <c r="CK61" i="3"/>
  <c r="CM61" i="3"/>
  <c r="CO61" i="3"/>
  <c r="CQ61" i="3"/>
  <c r="CS61" i="3"/>
  <c r="CU61" i="3"/>
  <c r="FF61" i="25"/>
  <c r="J1426" i="33"/>
  <c r="FD61" i="25"/>
  <c r="H1426" i="33"/>
  <c r="FB61" i="25"/>
  <c r="F1426" i="33"/>
  <c r="EZ61" i="25"/>
  <c r="D1426" i="33"/>
  <c r="CC61" i="3"/>
  <c r="CB61" i="3"/>
  <c r="CD61" i="3"/>
  <c r="CF61" i="3"/>
  <c r="L1399" i="33"/>
  <c r="CE60" i="3"/>
  <c r="CG60" i="3"/>
  <c r="CI60" i="3"/>
  <c r="CK60" i="3"/>
  <c r="CM60" i="3"/>
  <c r="CO60" i="3"/>
  <c r="CQ60" i="3"/>
  <c r="CS60" i="3"/>
  <c r="CU60" i="3"/>
  <c r="FF60" i="25"/>
  <c r="J1399" i="33"/>
  <c r="FD60" i="25"/>
  <c r="H1399" i="33"/>
  <c r="FB60" i="25"/>
  <c r="F1399" i="33"/>
  <c r="EZ60" i="25"/>
  <c r="D1399" i="33"/>
  <c r="CC60" i="3"/>
  <c r="CB60" i="3"/>
  <c r="CD60" i="3"/>
  <c r="L1372" i="33"/>
  <c r="CE59" i="3"/>
  <c r="CG59" i="3"/>
  <c r="CI59" i="3"/>
  <c r="CK59" i="3"/>
  <c r="CM59" i="3"/>
  <c r="CO59" i="3"/>
  <c r="CQ59" i="3"/>
  <c r="CS59" i="3"/>
  <c r="CU59" i="3"/>
  <c r="FF59" i="25"/>
  <c r="J1372" i="33"/>
  <c r="FD59" i="25"/>
  <c r="H1372" i="33"/>
  <c r="FB59" i="25"/>
  <c r="F1372" i="33"/>
  <c r="EZ59" i="25"/>
  <c r="D1372" i="33"/>
  <c r="CC59" i="3"/>
  <c r="CB59" i="3"/>
  <c r="L1345" i="33"/>
  <c r="CE58" i="3"/>
  <c r="CG58" i="3"/>
  <c r="CI58" i="3"/>
  <c r="CK58" i="3"/>
  <c r="CM58" i="3"/>
  <c r="CO58" i="3"/>
  <c r="CQ58" i="3"/>
  <c r="CS58" i="3"/>
  <c r="CU58" i="3"/>
  <c r="FF58" i="25"/>
  <c r="J1345" i="33"/>
  <c r="FD58" i="25"/>
  <c r="H1345" i="33"/>
  <c r="CC58" i="3"/>
  <c r="FB58" i="25"/>
  <c r="F1345" i="33"/>
  <c r="EZ58" i="25"/>
  <c r="D1345" i="33"/>
  <c r="CB58" i="3"/>
  <c r="CE57" i="3"/>
  <c r="CG57" i="3"/>
  <c r="CI57" i="3"/>
  <c r="CK57" i="3"/>
  <c r="CM57" i="3"/>
  <c r="CO57" i="3"/>
  <c r="CQ57" i="3"/>
  <c r="CS57" i="3"/>
  <c r="CU57" i="3"/>
  <c r="FF57" i="25"/>
  <c r="J1318" i="33"/>
  <c r="FD57" i="25"/>
  <c r="H1318" i="33"/>
  <c r="FB57" i="25"/>
  <c r="F1318" i="33"/>
  <c r="CC57" i="3"/>
  <c r="EZ57" i="25"/>
  <c r="D1318" i="33"/>
  <c r="CB57" i="3"/>
  <c r="CD57" i="3"/>
  <c r="CF57" i="3"/>
  <c r="L1291" i="33"/>
  <c r="CE56" i="3"/>
  <c r="CG56" i="3"/>
  <c r="CI56" i="3"/>
  <c r="CK56" i="3"/>
  <c r="CM56" i="3"/>
  <c r="CO56" i="3"/>
  <c r="CQ56" i="3"/>
  <c r="CS56" i="3"/>
  <c r="CU56" i="3"/>
  <c r="FF56" i="25"/>
  <c r="J1291" i="33"/>
  <c r="FD56" i="25"/>
  <c r="H1291" i="33"/>
  <c r="CC56" i="3"/>
  <c r="FB56" i="25"/>
  <c r="F1291" i="33"/>
  <c r="EZ56" i="25"/>
  <c r="CB56" i="3"/>
  <c r="CD56" i="3"/>
  <c r="CE55" i="3"/>
  <c r="CG55" i="3"/>
  <c r="CI55" i="3"/>
  <c r="CK55" i="3"/>
  <c r="CM55" i="3"/>
  <c r="CO55" i="3"/>
  <c r="CQ55" i="3"/>
  <c r="CS55" i="3"/>
  <c r="CU55" i="3"/>
  <c r="FF55" i="25"/>
  <c r="J1264" i="33"/>
  <c r="FD55" i="25"/>
  <c r="H1264" i="33"/>
  <c r="CC55" i="3"/>
  <c r="FB55" i="25"/>
  <c r="F1264" i="33"/>
  <c r="EZ55" i="25"/>
  <c r="D1264" i="33"/>
  <c r="CB55" i="3"/>
  <c r="CE54" i="3"/>
  <c r="CG54" i="3"/>
  <c r="CI54" i="3"/>
  <c r="CK54" i="3"/>
  <c r="CM54" i="3"/>
  <c r="CO54" i="3"/>
  <c r="CQ54" i="3"/>
  <c r="CS54" i="3"/>
  <c r="CU54" i="3"/>
  <c r="FF54" i="25"/>
  <c r="J1237" i="33"/>
  <c r="FD54" i="25"/>
  <c r="H1237" i="33"/>
  <c r="CC54" i="3"/>
  <c r="FB54" i="25"/>
  <c r="F1237" i="33"/>
  <c r="EZ54" i="25"/>
  <c r="D1237" i="33"/>
  <c r="CB54" i="3"/>
  <c r="CE53" i="3"/>
  <c r="CG53" i="3"/>
  <c r="CI53" i="3"/>
  <c r="CK53" i="3"/>
  <c r="CM53" i="3"/>
  <c r="CO53" i="3"/>
  <c r="CQ53" i="3"/>
  <c r="CS53" i="3"/>
  <c r="CU53" i="3"/>
  <c r="FF53" i="25"/>
  <c r="J1210" i="33"/>
  <c r="FD53" i="25"/>
  <c r="H1210" i="33"/>
  <c r="CC53" i="3"/>
  <c r="FB53" i="25"/>
  <c r="F1210" i="33"/>
  <c r="EZ53" i="25"/>
  <c r="D1210" i="33"/>
  <c r="CB53" i="3"/>
  <c r="CD53" i="3"/>
  <c r="CF53" i="3"/>
  <c r="L1183" i="33"/>
  <c r="CE52" i="3"/>
  <c r="CG52" i="3"/>
  <c r="CI52" i="3"/>
  <c r="CK52" i="3"/>
  <c r="CM52" i="3"/>
  <c r="CO52" i="3"/>
  <c r="CQ52" i="3"/>
  <c r="CS52" i="3"/>
  <c r="CU52" i="3"/>
  <c r="FF52" i="25"/>
  <c r="J1183" i="33"/>
  <c r="FD52" i="25"/>
  <c r="H1183" i="33"/>
  <c r="CC52" i="3"/>
  <c r="FB52" i="25"/>
  <c r="F1183" i="33"/>
  <c r="EZ52" i="25"/>
  <c r="D1183" i="33"/>
  <c r="CB52" i="3"/>
  <c r="CD52" i="3"/>
  <c r="L1156" i="33"/>
  <c r="CE51" i="3"/>
  <c r="CG51" i="3"/>
  <c r="CI51" i="3"/>
  <c r="CK51" i="3"/>
  <c r="CM51" i="3"/>
  <c r="CO51" i="3"/>
  <c r="CQ51" i="3"/>
  <c r="CS51" i="3"/>
  <c r="CU51" i="3"/>
  <c r="FF51" i="25"/>
  <c r="J1156" i="33"/>
  <c r="FD51" i="25"/>
  <c r="H1156" i="33"/>
  <c r="CC51" i="3"/>
  <c r="FB51" i="25"/>
  <c r="F1156" i="33"/>
  <c r="EZ51" i="25"/>
  <c r="CB51" i="3"/>
  <c r="CE50" i="3"/>
  <c r="CG50" i="3"/>
  <c r="CI50" i="3"/>
  <c r="CK50" i="3"/>
  <c r="CM50" i="3"/>
  <c r="CO50" i="3"/>
  <c r="CQ50" i="3"/>
  <c r="CS50" i="3"/>
  <c r="CU50" i="3"/>
  <c r="FF50" i="25"/>
  <c r="J1129" i="33"/>
  <c r="FD50" i="25"/>
  <c r="H1129" i="33"/>
  <c r="CC50" i="3"/>
  <c r="FB50" i="25"/>
  <c r="F1129" i="33"/>
  <c r="EZ50" i="25"/>
  <c r="D1129" i="33"/>
  <c r="CB50" i="3"/>
  <c r="L1102" i="33"/>
  <c r="CE49" i="3"/>
  <c r="CG49" i="3"/>
  <c r="CI49" i="3"/>
  <c r="CK49" i="3"/>
  <c r="CM49" i="3"/>
  <c r="CO49" i="3"/>
  <c r="CQ49" i="3"/>
  <c r="CS49" i="3"/>
  <c r="CU49" i="3"/>
  <c r="FF49" i="25"/>
  <c r="J1102" i="33"/>
  <c r="FD49" i="25"/>
  <c r="H1102" i="33"/>
  <c r="CC49" i="3"/>
  <c r="FB49" i="25"/>
  <c r="F1102" i="33"/>
  <c r="EZ49" i="25"/>
  <c r="D1102" i="33"/>
  <c r="CB49" i="3"/>
  <c r="CD49" i="3"/>
  <c r="CF49" i="3"/>
  <c r="L1075" i="33"/>
  <c r="CE48" i="3"/>
  <c r="CG48" i="3"/>
  <c r="CI48" i="3"/>
  <c r="CK48" i="3"/>
  <c r="CM48" i="3"/>
  <c r="CO48" i="3"/>
  <c r="CQ48" i="3"/>
  <c r="CS48" i="3"/>
  <c r="CU48" i="3"/>
  <c r="FF48" i="25"/>
  <c r="J1075" i="33"/>
  <c r="FD48" i="25"/>
  <c r="H1075" i="33"/>
  <c r="CC48" i="3"/>
  <c r="FB48" i="25"/>
  <c r="F1075" i="33"/>
  <c r="EZ48" i="25"/>
  <c r="D1075" i="33"/>
  <c r="CB48" i="3"/>
  <c r="CD48" i="3"/>
  <c r="L1048" i="33"/>
  <c r="CE47" i="3"/>
  <c r="CG47" i="3"/>
  <c r="CI47" i="3"/>
  <c r="CK47" i="3"/>
  <c r="CM47" i="3"/>
  <c r="CO47" i="3"/>
  <c r="CQ47" i="3"/>
  <c r="CS47" i="3"/>
  <c r="CU47" i="3"/>
  <c r="FF47" i="25"/>
  <c r="J1048" i="33"/>
  <c r="FD47" i="25"/>
  <c r="H1048" i="33"/>
  <c r="CC47" i="3"/>
  <c r="FB47" i="25"/>
  <c r="F1048" i="33"/>
  <c r="EZ47" i="25"/>
  <c r="D1048" i="33"/>
  <c r="CB47" i="3"/>
  <c r="AU46" i="9"/>
  <c r="CE46" i="3"/>
  <c r="CG46" i="3"/>
  <c r="CI46" i="3"/>
  <c r="CK46" i="3"/>
  <c r="CM46" i="3"/>
  <c r="CO46" i="3"/>
  <c r="CQ46" i="3"/>
  <c r="CS46" i="3"/>
  <c r="CU46" i="3"/>
  <c r="FF46" i="25"/>
  <c r="J1021" i="33"/>
  <c r="FD46" i="25"/>
  <c r="H1021" i="33"/>
  <c r="CC46" i="3"/>
  <c r="FB46" i="25"/>
  <c r="F1021" i="33"/>
  <c r="EZ46" i="25"/>
  <c r="D1021" i="33"/>
  <c r="CB46" i="3"/>
  <c r="CE45" i="3"/>
  <c r="CG45" i="3"/>
  <c r="CI45" i="3"/>
  <c r="CK45" i="3"/>
  <c r="CM45" i="3"/>
  <c r="CO45" i="3"/>
  <c r="CQ45" i="3"/>
  <c r="CS45" i="3"/>
  <c r="CU45" i="3"/>
  <c r="FF45" i="25"/>
  <c r="J994" i="33"/>
  <c r="FD45" i="25"/>
  <c r="H994" i="33"/>
  <c r="CC45" i="3"/>
  <c r="FB45" i="25"/>
  <c r="F994" i="33"/>
  <c r="EZ45" i="25"/>
  <c r="D994" i="33"/>
  <c r="CB45" i="3"/>
  <c r="CD45" i="3"/>
  <c r="CF45" i="3"/>
  <c r="CE44" i="3"/>
  <c r="CG44" i="3"/>
  <c r="CI44" i="3"/>
  <c r="CK44" i="3"/>
  <c r="CM44" i="3"/>
  <c r="CO44" i="3"/>
  <c r="CQ44" i="3"/>
  <c r="CS44" i="3"/>
  <c r="CU44" i="3"/>
  <c r="FF44" i="25"/>
  <c r="FD44" i="25"/>
  <c r="H967" i="33"/>
  <c r="CC44" i="3"/>
  <c r="FB44" i="25"/>
  <c r="EZ44" i="25"/>
  <c r="CB44" i="3"/>
  <c r="CD44" i="3"/>
  <c r="L940" i="33"/>
  <c r="CE43" i="3"/>
  <c r="CG43" i="3"/>
  <c r="CI43" i="3"/>
  <c r="CK43" i="3"/>
  <c r="CM43" i="3"/>
  <c r="CO43" i="3"/>
  <c r="CQ43" i="3"/>
  <c r="CS43" i="3"/>
  <c r="CU43" i="3"/>
  <c r="FF43" i="25"/>
  <c r="J940" i="33"/>
  <c r="FD43" i="25"/>
  <c r="H940" i="33"/>
  <c r="CC43" i="3"/>
  <c r="FB43" i="25"/>
  <c r="F940" i="33"/>
  <c r="EZ43" i="25"/>
  <c r="D940" i="33"/>
  <c r="CB43" i="3"/>
  <c r="CE42" i="3"/>
  <c r="CG42" i="3"/>
  <c r="CI42" i="3"/>
  <c r="CK42" i="3"/>
  <c r="CM42" i="3"/>
  <c r="CO42" i="3"/>
  <c r="CQ42" i="3"/>
  <c r="CS42" i="3"/>
  <c r="CU42" i="3"/>
  <c r="FF42" i="25"/>
  <c r="J913" i="33"/>
  <c r="FD42" i="25"/>
  <c r="H913" i="33"/>
  <c r="CC42" i="3"/>
  <c r="FB42" i="25"/>
  <c r="F913" i="33"/>
  <c r="EZ42" i="25"/>
  <c r="D913" i="33"/>
  <c r="CB42" i="3"/>
  <c r="L886" i="33"/>
  <c r="CE41" i="3"/>
  <c r="CG41" i="3"/>
  <c r="CI41" i="3"/>
  <c r="CK41" i="3"/>
  <c r="CM41" i="3"/>
  <c r="CO41" i="3"/>
  <c r="CQ41" i="3"/>
  <c r="CS41" i="3"/>
  <c r="CU41" i="3"/>
  <c r="FF41" i="25"/>
  <c r="FD41" i="25"/>
  <c r="H886" i="33"/>
  <c r="CC41" i="3"/>
  <c r="FB41" i="25"/>
  <c r="EZ41" i="25"/>
  <c r="D886" i="33"/>
  <c r="CB41" i="3"/>
  <c r="CG40" i="3"/>
  <c r="CI40" i="3"/>
  <c r="CK40" i="3"/>
  <c r="CM40" i="3"/>
  <c r="CO40" i="3"/>
  <c r="CQ40" i="3"/>
  <c r="CS40" i="3"/>
  <c r="CU40" i="3"/>
  <c r="FF40" i="25"/>
  <c r="J859" i="33"/>
  <c r="FD40" i="25"/>
  <c r="H859" i="33"/>
  <c r="CC40" i="3"/>
  <c r="FB40" i="25"/>
  <c r="F859" i="33"/>
  <c r="EZ40" i="25"/>
  <c r="D859" i="33"/>
  <c r="CB40" i="3"/>
  <c r="CE39" i="3"/>
  <c r="CG39" i="3"/>
  <c r="CI39" i="3"/>
  <c r="CK39" i="3"/>
  <c r="CM39" i="3"/>
  <c r="CO39" i="3"/>
  <c r="CQ39" i="3"/>
  <c r="CS39" i="3"/>
  <c r="CU39" i="3"/>
  <c r="FF39" i="25"/>
  <c r="J832" i="33"/>
  <c r="FD39" i="25"/>
  <c r="H832" i="33"/>
  <c r="CC39" i="3"/>
  <c r="FB39" i="25"/>
  <c r="EZ39" i="25"/>
  <c r="D832" i="33"/>
  <c r="CB39" i="3"/>
  <c r="R37" i="15"/>
  <c r="CE38" i="3"/>
  <c r="CG38" i="3"/>
  <c r="CI38" i="3"/>
  <c r="CK38" i="3"/>
  <c r="CM38" i="3"/>
  <c r="CO38" i="3"/>
  <c r="CQ38" i="3"/>
  <c r="CS38" i="3"/>
  <c r="CU38" i="3"/>
  <c r="FF38" i="25"/>
  <c r="J805" i="33"/>
  <c r="FD38" i="25"/>
  <c r="H805" i="33"/>
  <c r="CC38" i="3"/>
  <c r="FB38" i="25"/>
  <c r="F805" i="33"/>
  <c r="EZ38" i="25"/>
  <c r="D805" i="33"/>
  <c r="CB38" i="3"/>
  <c r="L778" i="33"/>
  <c r="CE37" i="3"/>
  <c r="CG37" i="3"/>
  <c r="CI37" i="3"/>
  <c r="CK37" i="3"/>
  <c r="CM37" i="3"/>
  <c r="CO37" i="3"/>
  <c r="CQ37" i="3"/>
  <c r="CS37" i="3"/>
  <c r="CU37" i="3"/>
  <c r="FF37" i="25"/>
  <c r="J778" i="33"/>
  <c r="FD37" i="25"/>
  <c r="H778" i="33"/>
  <c r="CC37" i="3"/>
  <c r="FB37" i="25"/>
  <c r="F778" i="33"/>
  <c r="EZ37" i="25"/>
  <c r="D778" i="33"/>
  <c r="CB37" i="3"/>
  <c r="CE36" i="3"/>
  <c r="CG36" i="3"/>
  <c r="CI36" i="3"/>
  <c r="CK36" i="3"/>
  <c r="CM36" i="3"/>
  <c r="CO36" i="3"/>
  <c r="CQ36" i="3"/>
  <c r="CS36" i="3"/>
  <c r="CU36" i="3"/>
  <c r="FF36" i="25"/>
  <c r="J751" i="33"/>
  <c r="FD36" i="25"/>
  <c r="H751" i="33"/>
  <c r="CC36" i="3"/>
  <c r="FB36" i="25"/>
  <c r="F751" i="33"/>
  <c r="EZ36" i="25"/>
  <c r="D751" i="33"/>
  <c r="CB36" i="3"/>
  <c r="L724" i="33"/>
  <c r="CE35" i="3"/>
  <c r="CG35" i="3"/>
  <c r="CI35" i="3"/>
  <c r="CK35" i="3"/>
  <c r="CM35" i="3"/>
  <c r="CO35" i="3"/>
  <c r="CQ35" i="3"/>
  <c r="CS35" i="3"/>
  <c r="CU35" i="3"/>
  <c r="FF35" i="25"/>
  <c r="J724" i="33"/>
  <c r="FD35" i="25"/>
  <c r="H724" i="33"/>
  <c r="CC35" i="3"/>
  <c r="FB35" i="25"/>
  <c r="F724" i="33"/>
  <c r="EZ35" i="25"/>
  <c r="D724" i="33"/>
  <c r="L697" i="33"/>
  <c r="CE34" i="3"/>
  <c r="CG34" i="3"/>
  <c r="CI34" i="3"/>
  <c r="CK34" i="3"/>
  <c r="CM34" i="3"/>
  <c r="CO34" i="3"/>
  <c r="CQ34" i="3"/>
  <c r="CS34" i="3"/>
  <c r="CU34" i="3"/>
  <c r="FF34" i="25"/>
  <c r="J697" i="33"/>
  <c r="FD34" i="25"/>
  <c r="H697" i="33"/>
  <c r="CC34" i="3"/>
  <c r="FB34" i="25"/>
  <c r="F697" i="33"/>
  <c r="EZ34" i="25"/>
  <c r="D697" i="33"/>
  <c r="CE33" i="3"/>
  <c r="CG33" i="3"/>
  <c r="CI33" i="3"/>
  <c r="CK33" i="3"/>
  <c r="CM33" i="3"/>
  <c r="CO33" i="3"/>
  <c r="CQ33" i="3"/>
  <c r="CS33" i="3"/>
  <c r="CU33" i="3"/>
  <c r="FF33" i="25"/>
  <c r="J670" i="33"/>
  <c r="FD33" i="25"/>
  <c r="H670" i="33"/>
  <c r="CC33" i="3"/>
  <c r="FB33" i="25"/>
  <c r="F670" i="33"/>
  <c r="EZ33" i="25"/>
  <c r="D670" i="33"/>
  <c r="CE32" i="3"/>
  <c r="CG32" i="3"/>
  <c r="CI32" i="3"/>
  <c r="CK32" i="3"/>
  <c r="CM32" i="3"/>
  <c r="CO32" i="3"/>
  <c r="CQ32" i="3"/>
  <c r="CS32" i="3"/>
  <c r="CU32" i="3"/>
  <c r="FF32" i="25"/>
  <c r="J643" i="33"/>
  <c r="FD32" i="25"/>
  <c r="H643" i="33"/>
  <c r="CC32" i="3"/>
  <c r="FB32" i="25"/>
  <c r="F643" i="33"/>
  <c r="EZ32" i="25"/>
  <c r="D643" i="33"/>
  <c r="CB32" i="3"/>
  <c r="R30" i="15"/>
  <c r="CE31" i="3"/>
  <c r="CG31" i="3"/>
  <c r="CI31" i="3"/>
  <c r="CK31" i="3"/>
  <c r="CM31" i="3"/>
  <c r="CO31" i="3"/>
  <c r="CQ31" i="3"/>
  <c r="CS31" i="3"/>
  <c r="CU31" i="3"/>
  <c r="FF31" i="25"/>
  <c r="J616" i="33"/>
  <c r="FD31" i="25"/>
  <c r="H616" i="33"/>
  <c r="CC31" i="3"/>
  <c r="FB31" i="25"/>
  <c r="F616" i="33"/>
  <c r="EZ31" i="25"/>
  <c r="D616" i="33"/>
  <c r="CE30" i="3"/>
  <c r="CG30" i="3"/>
  <c r="CI30" i="3"/>
  <c r="CK30" i="3"/>
  <c r="CM30" i="3"/>
  <c r="CO30" i="3"/>
  <c r="CQ30" i="3"/>
  <c r="CS30" i="3"/>
  <c r="CU30" i="3"/>
  <c r="FF30" i="25"/>
  <c r="J589" i="33"/>
  <c r="FD30" i="25"/>
  <c r="H589" i="33"/>
  <c r="CC30" i="3"/>
  <c r="FB30" i="25"/>
  <c r="F589" i="33"/>
  <c r="EZ30" i="25"/>
  <c r="D589" i="33"/>
  <c r="CB30" i="3"/>
  <c r="L562" i="33"/>
  <c r="CE29" i="3"/>
  <c r="CG29" i="3"/>
  <c r="CI29" i="3"/>
  <c r="CK29" i="3"/>
  <c r="CM29" i="3"/>
  <c r="CO29" i="3"/>
  <c r="CQ29" i="3"/>
  <c r="CS29" i="3"/>
  <c r="CU29" i="3"/>
  <c r="FF29" i="25"/>
  <c r="J562" i="33"/>
  <c r="FD29" i="25"/>
  <c r="H562" i="33"/>
  <c r="CC29" i="3"/>
  <c r="FB29" i="25"/>
  <c r="F562" i="33"/>
  <c r="EZ29" i="25"/>
  <c r="D562" i="33"/>
  <c r="L535" i="33"/>
  <c r="CE28" i="3"/>
  <c r="CG28" i="3"/>
  <c r="CI28" i="3"/>
  <c r="CK28" i="3"/>
  <c r="CM28" i="3"/>
  <c r="CO28" i="3"/>
  <c r="CQ28" i="3"/>
  <c r="CS28" i="3"/>
  <c r="CU28" i="3"/>
  <c r="FF28" i="25"/>
  <c r="J535" i="33"/>
  <c r="FD28" i="25"/>
  <c r="H535" i="33"/>
  <c r="CC28" i="3"/>
  <c r="FB28" i="25"/>
  <c r="F535" i="33"/>
  <c r="EZ28" i="25"/>
  <c r="D535" i="33"/>
  <c r="CB28" i="3"/>
  <c r="CD28" i="3"/>
  <c r="CF28" i="3"/>
  <c r="CH28" i="3"/>
  <c r="CJ28" i="3"/>
  <c r="L508" i="33"/>
  <c r="CE27" i="3"/>
  <c r="CG27" i="3"/>
  <c r="CI27" i="3"/>
  <c r="CK27" i="3"/>
  <c r="CM27" i="3"/>
  <c r="CO27" i="3"/>
  <c r="CQ27" i="3"/>
  <c r="CS27" i="3"/>
  <c r="CU27" i="3"/>
  <c r="FF27" i="25"/>
  <c r="J508" i="33"/>
  <c r="FD27" i="25"/>
  <c r="H508" i="33"/>
  <c r="CC27" i="3"/>
  <c r="FB27" i="25"/>
  <c r="F508" i="33"/>
  <c r="EZ27" i="25"/>
  <c r="CE26" i="3"/>
  <c r="CG26" i="3"/>
  <c r="CI26" i="3"/>
  <c r="CK26" i="3"/>
  <c r="CM26" i="3"/>
  <c r="CO26" i="3"/>
  <c r="CQ26" i="3"/>
  <c r="CS26" i="3"/>
  <c r="CU26" i="3"/>
  <c r="FF26" i="25"/>
  <c r="J481" i="33"/>
  <c r="FD26" i="25"/>
  <c r="CC26" i="3"/>
  <c r="FB26" i="25"/>
  <c r="F481" i="33"/>
  <c r="EZ26" i="25"/>
  <c r="D481" i="33"/>
  <c r="L454" i="33"/>
  <c r="CE25" i="3"/>
  <c r="CG25" i="3"/>
  <c r="CI25" i="3"/>
  <c r="CK25" i="3"/>
  <c r="CM25" i="3"/>
  <c r="CO25" i="3"/>
  <c r="CQ25" i="3"/>
  <c r="CS25" i="3"/>
  <c r="CU25" i="3"/>
  <c r="FF25" i="25"/>
  <c r="J454" i="33"/>
  <c r="FD25" i="25"/>
  <c r="H454" i="33"/>
  <c r="CC25" i="3"/>
  <c r="FB25" i="25"/>
  <c r="F454" i="33"/>
  <c r="EZ25" i="25"/>
  <c r="D454" i="33"/>
  <c r="L427" i="33"/>
  <c r="CE24" i="3"/>
  <c r="CG24" i="3"/>
  <c r="CI24" i="3"/>
  <c r="CK24" i="3"/>
  <c r="CM24" i="3"/>
  <c r="CO24" i="3"/>
  <c r="CQ24" i="3"/>
  <c r="CS24" i="3"/>
  <c r="CU24" i="3"/>
  <c r="FF24" i="25"/>
  <c r="J427" i="33"/>
  <c r="FD24" i="25"/>
  <c r="H427" i="33"/>
  <c r="CC24" i="3"/>
  <c r="FB24" i="25"/>
  <c r="F427" i="33"/>
  <c r="EZ24" i="25"/>
  <c r="D427" i="33"/>
  <c r="CB24" i="3"/>
  <c r="L400" i="33"/>
  <c r="CE23" i="3"/>
  <c r="CG23" i="3"/>
  <c r="CI23" i="3"/>
  <c r="CK23" i="3"/>
  <c r="CM23" i="3"/>
  <c r="CO23" i="3"/>
  <c r="CQ23" i="3"/>
  <c r="CS23" i="3"/>
  <c r="CU23" i="3"/>
  <c r="FF23" i="25"/>
  <c r="J400" i="33"/>
  <c r="FD23" i="25"/>
  <c r="H400" i="33"/>
  <c r="CC23" i="3"/>
  <c r="FB23" i="25"/>
  <c r="F400" i="33"/>
  <c r="EZ23" i="25"/>
  <c r="D400" i="33"/>
  <c r="L373" i="33"/>
  <c r="CE22" i="3"/>
  <c r="CG22" i="3"/>
  <c r="CI22" i="3"/>
  <c r="CK22" i="3"/>
  <c r="CM22" i="3"/>
  <c r="CO22" i="3"/>
  <c r="CQ22" i="3"/>
  <c r="CS22" i="3"/>
  <c r="CU22" i="3"/>
  <c r="FF22" i="25"/>
  <c r="FD22" i="25"/>
  <c r="H373" i="33"/>
  <c r="CC22" i="3"/>
  <c r="FB22" i="25"/>
  <c r="EZ22" i="25"/>
  <c r="D373" i="33"/>
  <c r="CB22" i="3"/>
  <c r="L346" i="33"/>
  <c r="CE21" i="3"/>
  <c r="CG21" i="3"/>
  <c r="CI21" i="3"/>
  <c r="CK21" i="3"/>
  <c r="CM21" i="3"/>
  <c r="CO21" i="3"/>
  <c r="CQ21" i="3"/>
  <c r="CS21" i="3"/>
  <c r="CU21" i="3"/>
  <c r="FF21" i="25"/>
  <c r="J346" i="33"/>
  <c r="FD21" i="25"/>
  <c r="CC21" i="3"/>
  <c r="FB21" i="25"/>
  <c r="F346" i="33"/>
  <c r="EZ21" i="25"/>
  <c r="CE20" i="3"/>
  <c r="CG20" i="3"/>
  <c r="CI20" i="3"/>
  <c r="CK20" i="3"/>
  <c r="CM20" i="3"/>
  <c r="CO20" i="3"/>
  <c r="CQ20" i="3"/>
  <c r="CS20" i="3"/>
  <c r="CU20" i="3"/>
  <c r="FF20" i="25"/>
  <c r="J319" i="33"/>
  <c r="FD20" i="25"/>
  <c r="H319" i="33"/>
  <c r="CC20" i="3"/>
  <c r="FB20" i="25"/>
  <c r="F319" i="33"/>
  <c r="EZ20" i="25"/>
  <c r="D319" i="33"/>
  <c r="CB20" i="3"/>
  <c r="CD20" i="3"/>
  <c r="CF20" i="3"/>
  <c r="L292" i="33"/>
  <c r="CE19" i="3"/>
  <c r="CG19" i="3"/>
  <c r="CI19" i="3"/>
  <c r="CK19" i="3"/>
  <c r="CM19" i="3"/>
  <c r="CO19" i="3"/>
  <c r="CQ19" i="3"/>
  <c r="CS19" i="3"/>
  <c r="CU19" i="3"/>
  <c r="FF19" i="25"/>
  <c r="J292" i="33"/>
  <c r="FD19" i="25"/>
  <c r="H292" i="33"/>
  <c r="CC19" i="3"/>
  <c r="FB19" i="25"/>
  <c r="F292" i="33"/>
  <c r="EZ19" i="25"/>
  <c r="D292" i="33"/>
  <c r="CE18" i="3"/>
  <c r="CG18" i="3"/>
  <c r="CI18" i="3"/>
  <c r="CK18" i="3"/>
  <c r="CM18" i="3"/>
  <c r="CO18" i="3"/>
  <c r="CQ18" i="3"/>
  <c r="CS18" i="3"/>
  <c r="CU18" i="3"/>
  <c r="FF18" i="25"/>
  <c r="J265" i="33"/>
  <c r="FD18" i="25"/>
  <c r="H265" i="33"/>
  <c r="CC18" i="3"/>
  <c r="FB18" i="25"/>
  <c r="F265" i="33"/>
  <c r="EZ18" i="25"/>
  <c r="D265" i="33"/>
  <c r="CB18" i="3"/>
  <c r="CD18" i="3"/>
  <c r="CF18" i="3"/>
  <c r="L238" i="33"/>
  <c r="CE17" i="3"/>
  <c r="CG17" i="3"/>
  <c r="CI17" i="3"/>
  <c r="CK17" i="3"/>
  <c r="CM17" i="3"/>
  <c r="CO17" i="3"/>
  <c r="CQ17" i="3"/>
  <c r="CS17" i="3"/>
  <c r="CU17" i="3"/>
  <c r="FF17" i="25"/>
  <c r="J238" i="33"/>
  <c r="FD17" i="25"/>
  <c r="H238" i="33"/>
  <c r="CC17" i="3"/>
  <c r="FB17" i="25"/>
  <c r="F238" i="33"/>
  <c r="EZ17" i="25"/>
  <c r="D238" i="33"/>
  <c r="CB17" i="3"/>
  <c r="CD17" i="3"/>
  <c r="CE16" i="3"/>
  <c r="CG16" i="3"/>
  <c r="CI16" i="3"/>
  <c r="CK16" i="3"/>
  <c r="CM16" i="3"/>
  <c r="CO16" i="3"/>
  <c r="CQ16" i="3"/>
  <c r="CS16" i="3"/>
  <c r="CU16" i="3"/>
  <c r="FF16" i="25"/>
  <c r="J211" i="33"/>
  <c r="FD16" i="25"/>
  <c r="H211" i="33"/>
  <c r="CC16" i="3"/>
  <c r="FB16" i="25"/>
  <c r="F211" i="33"/>
  <c r="EZ16" i="25"/>
  <c r="D211" i="33"/>
  <c r="L184" i="33"/>
  <c r="CE15" i="3"/>
  <c r="CG15" i="3"/>
  <c r="CI15" i="3"/>
  <c r="CK15" i="3"/>
  <c r="CM15" i="3"/>
  <c r="CO15" i="3"/>
  <c r="CQ15" i="3"/>
  <c r="CS15" i="3"/>
  <c r="CU15" i="3"/>
  <c r="FF15" i="25"/>
  <c r="J184" i="33"/>
  <c r="FD15" i="25"/>
  <c r="H184" i="33"/>
  <c r="CC15" i="3"/>
  <c r="FB15" i="25"/>
  <c r="F184" i="33"/>
  <c r="EZ15" i="25"/>
  <c r="D184" i="33"/>
  <c r="CB15" i="3"/>
  <c r="CD15" i="3"/>
  <c r="L157" i="33"/>
  <c r="CE14" i="3"/>
  <c r="CG14" i="3"/>
  <c r="CI14" i="3"/>
  <c r="CK14" i="3"/>
  <c r="CM14" i="3"/>
  <c r="CO14" i="3"/>
  <c r="CQ14" i="3"/>
  <c r="CS14" i="3"/>
  <c r="CU14" i="3"/>
  <c r="FF14" i="25"/>
  <c r="J157" i="33"/>
  <c r="FD14" i="25"/>
  <c r="H157" i="33"/>
  <c r="CC14" i="3"/>
  <c r="FB14" i="25"/>
  <c r="F157" i="33"/>
  <c r="EZ14" i="25"/>
  <c r="D157" i="33"/>
  <c r="CB14" i="3"/>
  <c r="CD14" i="3"/>
  <c r="L130" i="33"/>
  <c r="CE13" i="3"/>
  <c r="CG13" i="3"/>
  <c r="CI13" i="3"/>
  <c r="CK13" i="3"/>
  <c r="CM13" i="3"/>
  <c r="CO13" i="3"/>
  <c r="CQ13" i="3"/>
  <c r="CS13" i="3"/>
  <c r="CU13" i="3"/>
  <c r="FF13" i="25"/>
  <c r="J130" i="33"/>
  <c r="FD13" i="25"/>
  <c r="H130" i="33"/>
  <c r="CC13" i="3"/>
  <c r="FB13" i="25"/>
  <c r="F130" i="33"/>
  <c r="EZ13" i="25"/>
  <c r="D130" i="33"/>
  <c r="L103" i="33"/>
  <c r="CE12" i="3"/>
  <c r="CG12" i="3"/>
  <c r="CI12" i="3"/>
  <c r="CK12" i="3"/>
  <c r="CM12" i="3"/>
  <c r="CO12" i="3"/>
  <c r="CQ12" i="3"/>
  <c r="CS12" i="3"/>
  <c r="CU12" i="3"/>
  <c r="FF12" i="25"/>
  <c r="FD12" i="25"/>
  <c r="H103" i="33"/>
  <c r="CC12" i="3"/>
  <c r="FB12" i="25"/>
  <c r="F103" i="33"/>
  <c r="EZ12" i="25"/>
  <c r="D103" i="33"/>
  <c r="CB12" i="3"/>
  <c r="CD12" i="3"/>
  <c r="CF12" i="3"/>
  <c r="L76" i="33"/>
  <c r="CE11" i="3"/>
  <c r="CG11" i="3"/>
  <c r="CI11" i="3"/>
  <c r="CK11" i="3"/>
  <c r="CM11" i="3"/>
  <c r="CO11" i="3"/>
  <c r="CQ11" i="3"/>
  <c r="CS11" i="3"/>
  <c r="CU11" i="3"/>
  <c r="FF11" i="25"/>
  <c r="J76" i="33"/>
  <c r="FD11" i="25"/>
  <c r="H76" i="33"/>
  <c r="CC11" i="3"/>
  <c r="FB11" i="25"/>
  <c r="F76" i="33"/>
  <c r="EZ11" i="25"/>
  <c r="D76" i="33"/>
  <c r="L49" i="33"/>
  <c r="CE10" i="3"/>
  <c r="CG10" i="3"/>
  <c r="CI10" i="3"/>
  <c r="CK10" i="3"/>
  <c r="CM10" i="3"/>
  <c r="CO10" i="3"/>
  <c r="CQ10" i="3"/>
  <c r="CS10" i="3"/>
  <c r="CU10" i="3"/>
  <c r="FF10" i="25"/>
  <c r="J49" i="33"/>
  <c r="FD10" i="25"/>
  <c r="H49" i="33"/>
  <c r="CC10" i="3"/>
  <c r="FB10" i="25"/>
  <c r="F49" i="33"/>
  <c r="EZ10" i="25"/>
  <c r="D49" i="33"/>
  <c r="CB10" i="3"/>
  <c r="CD10" i="3"/>
  <c r="CF10" i="3"/>
  <c r="CW109" i="3"/>
  <c r="CC9" i="3"/>
  <c r="CE9" i="3"/>
  <c r="CG9" i="3"/>
  <c r="CI9" i="3"/>
  <c r="CK9" i="3"/>
  <c r="CM9" i="3"/>
  <c r="CO9" i="3"/>
  <c r="CQ9" i="3"/>
  <c r="CS9" i="3"/>
  <c r="CU9" i="3"/>
  <c r="FF9" i="25"/>
  <c r="J22" i="33"/>
  <c r="FD9" i="25"/>
  <c r="H22" i="33"/>
  <c r="FB9" i="25"/>
  <c r="F22" i="33"/>
  <c r="EZ9" i="25"/>
  <c r="D22" i="33"/>
  <c r="BY109" i="3"/>
  <c r="BZ110" i="3"/>
  <c r="BW109" i="3"/>
  <c r="BX110" i="3"/>
  <c r="BS109" i="3"/>
  <c r="BT110" i="3"/>
  <c r="BQ109" i="3"/>
  <c r="BR110" i="3"/>
  <c r="BO109" i="3"/>
  <c r="BP110" i="3"/>
  <c r="BK109" i="3"/>
  <c r="BL110" i="3"/>
  <c r="BI109" i="3"/>
  <c r="BJ110" i="3"/>
  <c r="BG109" i="3"/>
  <c r="BH110" i="3"/>
  <c r="CC6" i="3"/>
  <c r="CE6" i="3"/>
  <c r="CG6" i="3"/>
  <c r="CB6" i="3"/>
  <c r="CD6" i="3"/>
  <c r="CF6" i="3"/>
  <c r="BM109" i="3"/>
  <c r="BN110" i="3"/>
  <c r="BU109" i="3"/>
  <c r="BV110" i="3"/>
  <c r="CB13" i="3"/>
  <c r="CF14" i="3"/>
  <c r="CF17" i="3"/>
  <c r="CB19" i="3"/>
  <c r="CD19" i="3"/>
  <c r="CF19" i="3"/>
  <c r="CB21" i="3"/>
  <c r="CD21" i="3"/>
  <c r="CF21" i="3"/>
  <c r="CB23" i="3"/>
  <c r="CD23" i="3"/>
  <c r="CF23" i="3"/>
  <c r="CB25" i="3"/>
  <c r="CD25" i="3"/>
  <c r="CF25" i="3"/>
  <c r="CB27" i="3"/>
  <c r="CD27" i="3"/>
  <c r="CF27" i="3"/>
  <c r="CB29" i="3"/>
  <c r="CD29" i="3"/>
  <c r="CF29" i="3"/>
  <c r="CB31" i="3"/>
  <c r="CD31" i="3"/>
  <c r="CF31" i="3"/>
  <c r="CB33" i="3"/>
  <c r="CD33" i="3"/>
  <c r="CF33" i="3"/>
  <c r="CB35" i="3"/>
  <c r="CD35" i="3"/>
  <c r="CF35" i="3"/>
  <c r="L22" i="33"/>
  <c r="CD13" i="3"/>
  <c r="CF13" i="3"/>
  <c r="CH13" i="3"/>
  <c r="CJ13" i="3"/>
  <c r="CF15" i="3"/>
  <c r="CB9" i="3"/>
  <c r="CD9" i="3"/>
  <c r="CD22" i="3"/>
  <c r="CD24" i="3"/>
  <c r="CF24" i="3"/>
  <c r="CH24" i="3"/>
  <c r="CJ24" i="3"/>
  <c r="CD30" i="3"/>
  <c r="CD32" i="3"/>
  <c r="CF32" i="3"/>
  <c r="CH32" i="3"/>
  <c r="CJ32" i="3"/>
  <c r="CF22" i="3"/>
  <c r="CH22" i="3"/>
  <c r="CJ22" i="3"/>
  <c r="CF30" i="3"/>
  <c r="EY30" i="25"/>
  <c r="D590" i="33"/>
  <c r="CH30" i="3"/>
  <c r="CJ30" i="3"/>
  <c r="EY22" i="25"/>
  <c r="D374" i="33"/>
  <c r="F2" i="15"/>
  <c r="F4" i="25"/>
  <c r="D3" i="9"/>
  <c r="L1912" i="33"/>
  <c r="R76" i="15"/>
  <c r="R72" i="15"/>
  <c r="L1696" i="33"/>
  <c r="L1588" i="33"/>
  <c r="L1480" i="33"/>
  <c r="AU2" i="9"/>
  <c r="A1" i="25"/>
  <c r="AU64" i="9"/>
  <c r="AU66" i="9"/>
  <c r="L1669" i="33"/>
  <c r="L1723" i="33"/>
  <c r="L1885" i="33"/>
  <c r="L1939" i="33"/>
  <c r="L2020" i="33"/>
  <c r="L2101" i="33"/>
  <c r="L2128" i="33"/>
  <c r="L2155" i="33"/>
  <c r="L2182" i="33"/>
  <c r="L2209" i="33"/>
  <c r="L2236" i="33"/>
  <c r="L2263" i="33"/>
  <c r="R92" i="15"/>
  <c r="L2317" i="33"/>
  <c r="L2344" i="33"/>
  <c r="L2371" i="33"/>
  <c r="L2398" i="33"/>
  <c r="L2452" i="33"/>
  <c r="L2479" i="33"/>
  <c r="L2506" i="33"/>
  <c r="L2533" i="33"/>
  <c r="L2560" i="33"/>
  <c r="L2587" i="33"/>
  <c r="L2614" i="33"/>
  <c r="L2641" i="33"/>
  <c r="R106" i="15"/>
  <c r="L2695" i="33"/>
  <c r="E91" i="33"/>
  <c r="F91" i="33"/>
  <c r="G91" i="33"/>
  <c r="I91" i="33"/>
  <c r="F92" i="33"/>
  <c r="G92" i="33"/>
  <c r="D93" i="33"/>
  <c r="E93" i="33"/>
  <c r="F93" i="33"/>
  <c r="E94" i="33"/>
  <c r="F94" i="33"/>
  <c r="E95" i="33"/>
  <c r="F95" i="33"/>
  <c r="D145" i="33"/>
  <c r="G145" i="33"/>
  <c r="D146" i="33"/>
  <c r="E146" i="33"/>
  <c r="F146" i="33"/>
  <c r="G146" i="33"/>
  <c r="I146" i="33"/>
  <c r="F147" i="33"/>
  <c r="G147" i="33"/>
  <c r="D148" i="33"/>
  <c r="E148" i="33"/>
  <c r="F148" i="33"/>
  <c r="F149" i="33"/>
  <c r="G149" i="33"/>
  <c r="E766" i="33"/>
  <c r="F766" i="33"/>
  <c r="G766" i="33"/>
  <c r="E767" i="33"/>
  <c r="F767" i="33"/>
  <c r="G767" i="33"/>
  <c r="E768" i="33"/>
  <c r="F768" i="33"/>
  <c r="G768" i="33"/>
  <c r="D769" i="33"/>
  <c r="E769" i="33"/>
  <c r="F769" i="33"/>
  <c r="G769" i="33"/>
  <c r="J769" i="33"/>
  <c r="H769" i="33"/>
  <c r="K769" i="33"/>
  <c r="H770" i="33"/>
  <c r="F793" i="33"/>
  <c r="F794" i="33"/>
  <c r="G794" i="33"/>
  <c r="E795" i="33"/>
  <c r="F795" i="33"/>
  <c r="G795" i="33"/>
  <c r="D796" i="33"/>
  <c r="E796" i="33"/>
  <c r="F796" i="33"/>
  <c r="G796" i="33"/>
  <c r="E797" i="33"/>
  <c r="F797" i="33"/>
  <c r="G797" i="33"/>
  <c r="G820" i="33"/>
  <c r="F821" i="33"/>
  <c r="D822" i="33"/>
  <c r="F822" i="33"/>
  <c r="G822" i="33"/>
  <c r="D823" i="33"/>
  <c r="E823" i="33"/>
  <c r="F823" i="33"/>
  <c r="G823" i="33"/>
  <c r="D824" i="33"/>
  <c r="F824" i="33"/>
  <c r="G824" i="33"/>
  <c r="E847" i="33"/>
  <c r="F847" i="33"/>
  <c r="G847" i="33"/>
  <c r="E848" i="33"/>
  <c r="F848" i="33"/>
  <c r="G848" i="33"/>
  <c r="I848" i="33"/>
  <c r="D849" i="33"/>
  <c r="F849" i="33"/>
  <c r="G849" i="33"/>
  <c r="H849" i="33"/>
  <c r="F850" i="33"/>
  <c r="D851" i="33"/>
  <c r="F851" i="33"/>
  <c r="G851" i="33"/>
  <c r="F874" i="33"/>
  <c r="G874" i="33"/>
  <c r="E875" i="33"/>
  <c r="G875" i="33"/>
  <c r="D875" i="33"/>
  <c r="F875" i="33"/>
  <c r="J875" i="33"/>
  <c r="K875" i="33"/>
  <c r="F876" i="33"/>
  <c r="G876" i="33"/>
  <c r="D877" i="33"/>
  <c r="F877" i="33"/>
  <c r="G877" i="33"/>
  <c r="H877" i="33"/>
  <c r="F878" i="33"/>
  <c r="E901" i="33"/>
  <c r="F901" i="33"/>
  <c r="G901" i="33"/>
  <c r="F902" i="33"/>
  <c r="D903" i="33"/>
  <c r="E903" i="33"/>
  <c r="F903" i="33"/>
  <c r="G903" i="33"/>
  <c r="F904" i="33"/>
  <c r="G904" i="33"/>
  <c r="D905" i="33"/>
  <c r="F905" i="33"/>
  <c r="G905" i="33"/>
  <c r="H905" i="33"/>
  <c r="D928" i="33"/>
  <c r="F928" i="33"/>
  <c r="G928" i="33"/>
  <c r="E929" i="33"/>
  <c r="F929" i="33"/>
  <c r="G929" i="33"/>
  <c r="G930" i="33"/>
  <c r="H930" i="33"/>
  <c r="D931" i="33"/>
  <c r="E931" i="33"/>
  <c r="F931" i="33"/>
  <c r="D932" i="33"/>
  <c r="F932" i="33"/>
  <c r="H932" i="33"/>
  <c r="E955" i="33"/>
  <c r="F955" i="33"/>
  <c r="G955" i="33"/>
  <c r="F956" i="33"/>
  <c r="F957" i="33"/>
  <c r="G957" i="33"/>
  <c r="H957" i="33"/>
  <c r="E958" i="33"/>
  <c r="F958" i="33"/>
  <c r="G958" i="33"/>
  <c r="F959" i="33"/>
  <c r="G959" i="33"/>
  <c r="H959" i="33"/>
  <c r="D982" i="33"/>
  <c r="F982" i="33"/>
  <c r="G982" i="33"/>
  <c r="F983" i="33"/>
  <c r="G983" i="33"/>
  <c r="G984" i="33"/>
  <c r="D985" i="33"/>
  <c r="E985" i="33"/>
  <c r="F985" i="33"/>
  <c r="G985" i="33"/>
  <c r="D986" i="33"/>
  <c r="E986" i="33"/>
  <c r="F986" i="33"/>
  <c r="H986" i="33"/>
  <c r="F1009" i="33"/>
  <c r="G1009" i="33"/>
  <c r="F1010" i="33"/>
  <c r="G1010" i="33"/>
  <c r="E1011" i="33"/>
  <c r="F1011" i="33"/>
  <c r="G1011" i="33"/>
  <c r="H1011" i="33"/>
  <c r="E1012" i="33"/>
  <c r="F1012" i="33"/>
  <c r="G1012" i="33"/>
  <c r="D1013" i="33"/>
  <c r="F1013" i="33"/>
  <c r="G1013" i="33"/>
  <c r="H1013" i="33"/>
  <c r="F1036" i="33"/>
  <c r="G1036" i="33"/>
  <c r="D1037" i="33"/>
  <c r="F1037" i="33"/>
  <c r="G1037" i="33"/>
  <c r="I1037" i="33"/>
  <c r="E1038" i="33"/>
  <c r="F1038" i="33"/>
  <c r="G1038" i="33"/>
  <c r="F1039" i="33"/>
  <c r="G1039" i="33"/>
  <c r="F1040" i="33"/>
  <c r="G1040" i="33"/>
  <c r="D1063" i="33"/>
  <c r="E1063" i="33"/>
  <c r="F1063" i="33"/>
  <c r="G1063" i="33"/>
  <c r="G1064" i="33"/>
  <c r="E1065" i="33"/>
  <c r="F1065" i="33"/>
  <c r="G1065" i="33"/>
  <c r="D1066" i="33"/>
  <c r="E1066" i="33"/>
  <c r="F1066" i="33"/>
  <c r="G1066" i="33"/>
  <c r="E1067" i="33"/>
  <c r="F1067" i="33"/>
  <c r="G1067" i="33"/>
  <c r="H1067" i="33"/>
  <c r="F1090" i="33"/>
  <c r="G1090" i="33"/>
  <c r="I1090" i="33"/>
  <c r="D1091" i="33"/>
  <c r="F1091" i="33"/>
  <c r="G1091" i="33"/>
  <c r="I1091" i="33"/>
  <c r="F1092" i="33"/>
  <c r="D1093" i="33"/>
  <c r="F1093" i="33"/>
  <c r="G1093" i="33"/>
  <c r="H1093" i="33"/>
  <c r="I1093" i="33"/>
  <c r="E1094" i="33"/>
  <c r="F1094" i="33"/>
  <c r="G1094" i="33"/>
  <c r="F1117" i="33"/>
  <c r="E1118" i="33"/>
  <c r="F1118" i="33"/>
  <c r="G1118" i="33"/>
  <c r="D1119" i="33"/>
  <c r="E1119" i="33"/>
  <c r="F1119" i="33"/>
  <c r="G1119" i="33"/>
  <c r="J1119" i="33"/>
  <c r="H1119" i="33"/>
  <c r="K1119" i="33"/>
  <c r="F1120" i="33"/>
  <c r="G1120" i="33"/>
  <c r="F1121" i="33"/>
  <c r="G1121" i="33"/>
  <c r="H1121" i="33"/>
  <c r="D1144" i="33"/>
  <c r="G1144" i="33"/>
  <c r="F1145" i="33"/>
  <c r="G1145" i="33"/>
  <c r="I1145" i="33"/>
  <c r="D1146" i="33"/>
  <c r="F1146" i="33"/>
  <c r="H1146" i="33"/>
  <c r="E1147" i="33"/>
  <c r="F1147" i="33"/>
  <c r="G1147" i="33"/>
  <c r="E1148" i="33"/>
  <c r="F1148" i="33"/>
  <c r="H1148" i="33"/>
  <c r="P1148" i="33"/>
  <c r="D1171" i="33"/>
  <c r="E1171" i="33"/>
  <c r="F1171" i="33"/>
  <c r="G1171" i="33"/>
  <c r="E1172" i="33"/>
  <c r="F1172" i="33"/>
  <c r="G1172" i="33"/>
  <c r="D1173" i="33"/>
  <c r="E1173" i="33"/>
  <c r="F1173" i="33"/>
  <c r="G1173" i="33"/>
  <c r="D1174" i="33"/>
  <c r="F1174" i="33"/>
  <c r="H1174" i="33"/>
  <c r="D1175" i="33"/>
  <c r="E1175" i="33"/>
  <c r="F1175" i="33"/>
  <c r="D1198" i="33"/>
  <c r="E1198" i="33"/>
  <c r="F1198" i="33"/>
  <c r="G1198" i="33"/>
  <c r="F1199" i="33"/>
  <c r="G1199" i="33"/>
  <c r="F1200" i="33"/>
  <c r="G1200" i="33"/>
  <c r="E1201" i="33"/>
  <c r="F1201" i="33"/>
  <c r="G1201" i="33"/>
  <c r="D1202" i="33"/>
  <c r="F1202" i="33"/>
  <c r="G1202" i="33"/>
  <c r="D1225" i="33"/>
  <c r="F1225" i="33"/>
  <c r="G1225" i="33"/>
  <c r="E1226" i="33"/>
  <c r="F1226" i="33"/>
  <c r="G1226" i="33"/>
  <c r="I1226" i="33"/>
  <c r="D1227" i="33"/>
  <c r="E1227" i="33"/>
  <c r="F1227" i="33"/>
  <c r="G1227" i="33"/>
  <c r="E1228" i="33"/>
  <c r="F1228" i="33"/>
  <c r="H1228" i="33"/>
  <c r="P1228" i="33"/>
  <c r="D1229" i="33"/>
  <c r="F1229" i="33"/>
  <c r="G1229" i="33"/>
  <c r="D1252" i="33"/>
  <c r="F1252" i="33"/>
  <c r="G1252" i="33"/>
  <c r="D1253" i="33"/>
  <c r="E1253" i="33"/>
  <c r="F1253" i="33"/>
  <c r="E1254" i="33"/>
  <c r="F1254" i="33"/>
  <c r="D1255" i="33"/>
  <c r="F1255" i="33"/>
  <c r="G1255" i="33"/>
  <c r="E1256" i="33"/>
  <c r="F1256" i="33"/>
  <c r="F1279" i="33"/>
  <c r="G1279" i="33"/>
  <c r="E1280" i="33"/>
  <c r="G1280" i="33"/>
  <c r="I1280" i="33"/>
  <c r="F1281" i="33"/>
  <c r="H1281" i="33"/>
  <c r="F1282" i="33"/>
  <c r="G1282" i="33"/>
  <c r="H1282" i="33"/>
  <c r="F1283" i="33"/>
  <c r="G1283" i="33"/>
  <c r="H1283" i="33"/>
  <c r="D1306" i="33"/>
  <c r="E1306" i="33"/>
  <c r="F1306" i="33"/>
  <c r="G1306" i="33"/>
  <c r="G1307" i="33"/>
  <c r="G1308" i="33"/>
  <c r="G1309" i="33"/>
  <c r="G1310" i="33"/>
  <c r="G1311" i="33"/>
  <c r="F1307" i="33"/>
  <c r="I1307" i="33"/>
  <c r="F1308" i="33"/>
  <c r="E1309" i="33"/>
  <c r="F1309" i="33"/>
  <c r="D1310" i="33"/>
  <c r="F1310" i="33"/>
  <c r="F1333" i="33"/>
  <c r="G1333" i="33"/>
  <c r="D1334" i="33"/>
  <c r="F1334" i="33"/>
  <c r="G1334" i="33"/>
  <c r="E1335" i="33"/>
  <c r="G1335" i="33"/>
  <c r="H1335" i="33"/>
  <c r="I1335" i="33"/>
  <c r="F1336" i="33"/>
  <c r="F1337" i="33"/>
  <c r="G1337" i="33"/>
  <c r="H1337" i="33"/>
  <c r="F1360" i="33"/>
  <c r="G1360" i="33"/>
  <c r="I1360" i="33"/>
  <c r="F1361" i="33"/>
  <c r="G1361" i="33"/>
  <c r="D1362" i="33"/>
  <c r="F1362" i="33"/>
  <c r="H1362" i="33"/>
  <c r="E1363" i="33"/>
  <c r="F1363" i="33"/>
  <c r="G1363" i="33"/>
  <c r="D1364" i="33"/>
  <c r="F1364" i="33"/>
  <c r="H1364" i="33"/>
  <c r="F1387" i="33"/>
  <c r="G1387" i="33"/>
  <c r="I1387" i="33"/>
  <c r="F1388" i="33"/>
  <c r="G1388" i="33"/>
  <c r="I1388" i="33"/>
  <c r="E1389" i="33"/>
  <c r="G1389" i="33"/>
  <c r="H1389" i="33"/>
  <c r="D1390" i="33"/>
  <c r="F1390" i="33"/>
  <c r="D1391" i="33"/>
  <c r="G1391" i="33"/>
  <c r="H1391" i="33"/>
  <c r="F1414" i="33"/>
  <c r="G1414" i="33"/>
  <c r="G1415" i="33"/>
  <c r="G1416" i="33"/>
  <c r="G1417" i="33"/>
  <c r="G1418" i="33"/>
  <c r="G1419" i="33"/>
  <c r="D1415" i="33"/>
  <c r="F1415" i="33"/>
  <c r="D1416" i="33"/>
  <c r="F1416" i="33"/>
  <c r="E1417" i="33"/>
  <c r="F1417" i="33"/>
  <c r="H1417" i="33"/>
  <c r="D1418" i="33"/>
  <c r="F1418" i="33"/>
  <c r="E1441" i="33"/>
  <c r="F1441" i="33"/>
  <c r="G1441" i="33"/>
  <c r="F1442" i="33"/>
  <c r="G1442" i="33"/>
  <c r="E1443" i="33"/>
  <c r="F1443" i="33"/>
  <c r="G1443" i="33"/>
  <c r="H1443" i="33"/>
  <c r="I1443" i="33"/>
  <c r="E1444" i="33"/>
  <c r="F1444" i="33"/>
  <c r="G1444" i="33"/>
  <c r="H1445" i="33"/>
  <c r="D1468" i="33"/>
  <c r="E1468" i="33"/>
  <c r="F1468" i="33"/>
  <c r="F1469" i="33"/>
  <c r="G1469" i="33"/>
  <c r="I1469" i="33"/>
  <c r="D1470" i="33"/>
  <c r="E1470" i="33"/>
  <c r="F1470" i="33"/>
  <c r="D1471" i="33"/>
  <c r="F1471" i="33"/>
  <c r="G1471" i="33"/>
  <c r="H1471" i="33"/>
  <c r="D1472" i="33"/>
  <c r="E1472" i="33"/>
  <c r="F1472" i="33"/>
  <c r="F1495" i="33"/>
  <c r="G1495" i="33"/>
  <c r="E1496" i="33"/>
  <c r="F1496" i="33"/>
  <c r="G1496" i="33"/>
  <c r="I1496" i="33"/>
  <c r="D1497" i="33"/>
  <c r="F1497" i="33"/>
  <c r="G1497" i="33"/>
  <c r="E1498" i="33"/>
  <c r="F1498" i="33"/>
  <c r="D1499" i="33"/>
  <c r="F1499" i="33"/>
  <c r="G1499" i="33"/>
  <c r="F1522" i="33"/>
  <c r="G1522" i="33"/>
  <c r="F1523" i="33"/>
  <c r="G1523" i="33"/>
  <c r="E1524" i="33"/>
  <c r="F1524" i="33"/>
  <c r="D1525" i="33"/>
  <c r="F1525" i="33"/>
  <c r="G1525" i="33"/>
  <c r="E1526" i="33"/>
  <c r="F1526" i="33"/>
  <c r="F1549" i="33"/>
  <c r="G1549" i="33"/>
  <c r="F1550" i="33"/>
  <c r="G1550" i="33"/>
  <c r="I1550" i="33"/>
  <c r="F1551" i="33"/>
  <c r="D1552" i="33"/>
  <c r="F1552" i="33"/>
  <c r="G1552" i="33"/>
  <c r="H1552" i="33"/>
  <c r="D1553" i="33"/>
  <c r="E1553" i="33"/>
  <c r="F1553" i="33"/>
  <c r="G1553" i="33"/>
  <c r="H1553" i="33"/>
  <c r="F1576" i="33"/>
  <c r="F1577" i="33"/>
  <c r="G1577" i="33"/>
  <c r="F1578" i="33"/>
  <c r="G1578" i="33"/>
  <c r="H1578" i="33"/>
  <c r="F1579" i="33"/>
  <c r="G1579" i="33"/>
  <c r="H1579" i="33"/>
  <c r="F1580" i="33"/>
  <c r="G1580" i="33"/>
  <c r="I1580" i="33"/>
  <c r="H1580" i="33"/>
  <c r="D1603" i="33"/>
  <c r="E1603" i="33"/>
  <c r="F1603" i="33"/>
  <c r="G1603" i="33"/>
  <c r="F1604" i="33"/>
  <c r="G1604" i="33"/>
  <c r="D1605" i="33"/>
  <c r="E1605" i="33"/>
  <c r="F1605" i="33"/>
  <c r="G1605" i="33"/>
  <c r="D1606" i="33"/>
  <c r="E1606" i="33"/>
  <c r="F1606" i="33"/>
  <c r="F1607" i="33"/>
  <c r="G1607" i="33"/>
  <c r="F1630" i="33"/>
  <c r="G1630" i="33"/>
  <c r="I1630" i="33"/>
  <c r="D1631" i="33"/>
  <c r="F1631" i="33"/>
  <c r="G1631" i="33"/>
  <c r="F1632" i="33"/>
  <c r="G1632" i="33"/>
  <c r="J1632" i="33"/>
  <c r="D1633" i="33"/>
  <c r="F1633" i="33"/>
  <c r="G1633" i="33"/>
  <c r="E1634" i="33"/>
  <c r="F1634" i="33"/>
  <c r="H1634" i="33"/>
  <c r="D1657" i="33"/>
  <c r="E1657" i="33"/>
  <c r="F1657" i="33"/>
  <c r="G1657" i="33"/>
  <c r="F1658" i="33"/>
  <c r="G1658" i="33"/>
  <c r="F1659" i="33"/>
  <c r="G1659" i="33"/>
  <c r="D1660" i="33"/>
  <c r="E1660" i="33"/>
  <c r="H1660" i="33"/>
  <c r="E1661" i="33"/>
  <c r="F1661" i="33"/>
  <c r="G1661" i="33"/>
  <c r="D1684" i="33"/>
  <c r="F1684" i="33"/>
  <c r="G1684" i="33"/>
  <c r="F1685" i="33"/>
  <c r="G1685" i="33"/>
  <c r="I1685" i="33"/>
  <c r="D1686" i="33"/>
  <c r="E1686" i="33"/>
  <c r="F1686" i="33"/>
  <c r="H1686" i="33"/>
  <c r="D1687" i="33"/>
  <c r="E1687" i="33"/>
  <c r="F1687" i="33"/>
  <c r="G1687" i="33"/>
  <c r="E1688" i="33"/>
  <c r="F1688" i="33"/>
  <c r="H1688" i="33"/>
  <c r="D1711" i="33"/>
  <c r="E1711" i="33"/>
  <c r="F1711" i="33"/>
  <c r="G1711" i="33"/>
  <c r="J1711" i="33"/>
  <c r="K1711" i="33"/>
  <c r="E1712" i="33"/>
  <c r="F1712" i="33"/>
  <c r="G1712" i="33"/>
  <c r="D1713" i="33"/>
  <c r="F1713" i="33"/>
  <c r="G1713" i="33"/>
  <c r="D1714" i="33"/>
  <c r="E1714" i="33"/>
  <c r="F1714" i="33"/>
  <c r="H1714" i="33"/>
  <c r="D1715" i="33"/>
  <c r="E1715" i="33"/>
  <c r="F1715" i="33"/>
  <c r="G1715" i="33"/>
  <c r="F1738" i="33"/>
  <c r="G1738" i="33"/>
  <c r="I1738" i="33"/>
  <c r="D1739" i="33"/>
  <c r="F1739" i="33"/>
  <c r="G1739" i="33"/>
  <c r="D1740" i="33"/>
  <c r="E1740" i="33"/>
  <c r="F1740" i="33"/>
  <c r="H1740" i="33"/>
  <c r="D1741" i="33"/>
  <c r="F1741" i="33"/>
  <c r="G1741" i="33"/>
  <c r="D1742" i="33"/>
  <c r="E1742" i="33"/>
  <c r="F1742" i="33"/>
  <c r="H1742" i="33"/>
  <c r="F1765" i="33"/>
  <c r="G1765" i="33"/>
  <c r="F1766" i="33"/>
  <c r="G1766" i="33"/>
  <c r="I1766" i="33"/>
  <c r="D1767" i="33"/>
  <c r="E1767" i="33"/>
  <c r="F1767" i="33"/>
  <c r="G1767" i="33"/>
  <c r="J1767" i="33"/>
  <c r="E1768" i="33"/>
  <c r="F1768" i="33"/>
  <c r="H1768" i="33"/>
  <c r="D1769" i="33"/>
  <c r="F1769" i="33"/>
  <c r="G1769" i="33"/>
  <c r="F1792" i="33"/>
  <c r="G1792" i="33"/>
  <c r="F1793" i="33"/>
  <c r="G1793" i="33"/>
  <c r="E1794" i="33"/>
  <c r="F1794" i="33"/>
  <c r="D1795" i="33"/>
  <c r="G1795" i="33"/>
  <c r="I1795" i="33"/>
  <c r="E1796" i="33"/>
  <c r="F1796" i="33"/>
  <c r="E1819" i="33"/>
  <c r="F1819" i="33"/>
  <c r="G1819" i="33"/>
  <c r="F1820" i="33"/>
  <c r="G1820" i="33"/>
  <c r="D1821" i="33"/>
  <c r="F1821" i="33"/>
  <c r="G1821" i="33"/>
  <c r="E1822" i="33"/>
  <c r="F1822" i="33"/>
  <c r="H1822" i="33"/>
  <c r="D1823" i="33"/>
  <c r="F1823" i="33"/>
  <c r="G1823" i="33"/>
  <c r="I1823" i="33"/>
  <c r="D1846" i="33"/>
  <c r="F1846" i="33"/>
  <c r="G1846" i="33"/>
  <c r="I1846" i="33"/>
  <c r="F1847" i="33"/>
  <c r="G1847" i="33"/>
  <c r="D1848" i="33"/>
  <c r="E1848" i="33"/>
  <c r="F1848" i="33"/>
  <c r="H1848" i="33"/>
  <c r="D1849" i="33"/>
  <c r="F1849" i="33"/>
  <c r="G1849" i="33"/>
  <c r="D1850" i="33"/>
  <c r="E1850" i="33"/>
  <c r="F1850" i="33"/>
  <c r="H1850" i="33"/>
  <c r="F1873" i="33"/>
  <c r="G1873" i="33"/>
  <c r="E1874" i="33"/>
  <c r="F1874" i="33"/>
  <c r="G1874" i="33"/>
  <c r="I1874" i="33"/>
  <c r="E1875" i="33"/>
  <c r="F1875" i="33"/>
  <c r="G1875" i="33"/>
  <c r="D1876" i="33"/>
  <c r="F1876" i="33"/>
  <c r="G1876" i="33"/>
  <c r="E1877" i="33"/>
  <c r="F1877" i="33"/>
  <c r="G1877" i="33"/>
  <c r="H1877" i="33"/>
  <c r="F1900" i="33"/>
  <c r="G1900" i="33"/>
  <c r="F1901" i="33"/>
  <c r="G1901" i="33"/>
  <c r="I1901" i="33"/>
  <c r="D1902" i="33"/>
  <c r="F1902" i="33"/>
  <c r="G1902" i="33"/>
  <c r="E1903" i="33"/>
  <c r="F1903" i="33"/>
  <c r="G1903" i="33"/>
  <c r="I1903" i="33"/>
  <c r="H1903" i="33"/>
  <c r="D1904" i="33"/>
  <c r="F1904" i="33"/>
  <c r="G1904" i="33"/>
  <c r="E1927" i="33"/>
  <c r="F1927" i="33"/>
  <c r="G1927" i="33"/>
  <c r="F1928" i="33"/>
  <c r="G1928" i="33"/>
  <c r="I1928" i="33"/>
  <c r="D1929" i="33"/>
  <c r="E1929" i="33"/>
  <c r="F1929" i="33"/>
  <c r="G1929" i="33"/>
  <c r="E1930" i="33"/>
  <c r="F1930" i="33"/>
  <c r="D1931" i="33"/>
  <c r="E1931" i="33"/>
  <c r="F1931" i="33"/>
  <c r="G1931" i="33"/>
  <c r="F1954" i="33"/>
  <c r="G1954" i="33"/>
  <c r="I1954" i="33"/>
  <c r="D1955" i="33"/>
  <c r="F1955" i="33"/>
  <c r="G1955" i="33"/>
  <c r="I1955" i="33"/>
  <c r="E1956" i="33"/>
  <c r="F1956" i="33"/>
  <c r="D1957" i="33"/>
  <c r="F1957" i="33"/>
  <c r="G1957" i="33"/>
  <c r="E1958" i="33"/>
  <c r="F1958" i="33"/>
  <c r="F1981" i="33"/>
  <c r="G1981" i="33"/>
  <c r="E1982" i="33"/>
  <c r="F1982" i="33"/>
  <c r="G1982" i="33"/>
  <c r="F1983" i="33"/>
  <c r="G1983" i="33"/>
  <c r="H1983" i="33"/>
  <c r="F1984" i="33"/>
  <c r="G1984" i="33"/>
  <c r="F1985" i="33"/>
  <c r="H1985" i="33"/>
  <c r="D2008" i="33"/>
  <c r="F2008" i="33"/>
  <c r="G2008" i="33"/>
  <c r="F2009" i="33"/>
  <c r="G2009" i="33"/>
  <c r="D2010" i="33"/>
  <c r="E2010" i="33"/>
  <c r="F2010" i="33"/>
  <c r="G2010" i="33"/>
  <c r="D2011" i="33"/>
  <c r="E2011" i="33"/>
  <c r="F2011" i="33"/>
  <c r="G2011" i="33"/>
  <c r="H2011" i="33"/>
  <c r="D2012" i="33"/>
  <c r="E2012" i="33"/>
  <c r="F2012" i="33"/>
  <c r="G2012" i="33"/>
  <c r="F2035" i="33"/>
  <c r="G2035" i="33"/>
  <c r="J2035" i="33"/>
  <c r="K2035" i="33"/>
  <c r="K2040" i="33"/>
  <c r="K2041" i="33"/>
  <c r="K2042" i="33"/>
  <c r="E2036" i="33"/>
  <c r="F2036" i="33"/>
  <c r="G2036" i="33"/>
  <c r="D2037" i="33"/>
  <c r="F2037" i="33"/>
  <c r="G2037" i="33"/>
  <c r="D2038" i="33"/>
  <c r="F2038" i="33"/>
  <c r="D2039" i="33"/>
  <c r="F2039" i="33"/>
  <c r="G2039" i="33"/>
  <c r="D2062" i="33"/>
  <c r="F2062" i="33"/>
  <c r="G2062" i="33"/>
  <c r="G2067" i="33"/>
  <c r="F2063" i="33"/>
  <c r="G2063" i="33"/>
  <c r="I2063" i="33"/>
  <c r="E2064" i="33"/>
  <c r="F2064" i="33"/>
  <c r="H2064" i="33"/>
  <c r="D2065" i="33"/>
  <c r="E2065" i="33"/>
  <c r="F2065" i="33"/>
  <c r="G2065" i="33"/>
  <c r="D2066" i="33"/>
  <c r="E2066" i="33"/>
  <c r="F2066" i="33"/>
  <c r="H2066" i="33"/>
  <c r="E2089" i="33"/>
  <c r="F2089" i="33"/>
  <c r="G2089" i="33"/>
  <c r="F2090" i="33"/>
  <c r="G2090" i="33"/>
  <c r="D2091" i="33"/>
  <c r="E2091" i="33"/>
  <c r="F2091" i="33"/>
  <c r="G2091" i="33"/>
  <c r="E2092" i="33"/>
  <c r="F2092" i="33"/>
  <c r="D2093" i="33"/>
  <c r="F2093" i="33"/>
  <c r="G2093" i="33"/>
  <c r="D2116" i="33"/>
  <c r="F2116" i="33"/>
  <c r="G2116" i="33"/>
  <c r="F2117" i="33"/>
  <c r="G2117" i="33"/>
  <c r="E2118" i="33"/>
  <c r="F2118" i="33"/>
  <c r="H2118" i="33"/>
  <c r="D2119" i="33"/>
  <c r="E2119" i="33"/>
  <c r="F2119" i="33"/>
  <c r="G2119" i="33"/>
  <c r="D2120" i="33"/>
  <c r="E2120" i="33"/>
  <c r="F2120" i="33"/>
  <c r="H2120" i="33"/>
  <c r="F2143" i="33"/>
  <c r="G2143" i="33"/>
  <c r="F2144" i="33"/>
  <c r="G2144" i="33"/>
  <c r="J2144" i="33"/>
  <c r="K2144" i="33"/>
  <c r="D2145" i="33"/>
  <c r="F2145" i="33"/>
  <c r="G2145" i="33"/>
  <c r="H2145" i="33"/>
  <c r="F2146" i="33"/>
  <c r="H2146" i="33"/>
  <c r="D2147" i="33"/>
  <c r="F2147" i="33"/>
  <c r="G2147" i="33"/>
  <c r="J2147" i="33"/>
  <c r="J2148" i="33"/>
  <c r="J2149" i="33"/>
  <c r="J2150" i="33"/>
  <c r="F2170" i="33"/>
  <c r="G2170" i="33"/>
  <c r="I2170" i="33"/>
  <c r="F2171" i="33"/>
  <c r="G2171" i="33"/>
  <c r="I2171" i="33"/>
  <c r="D2172" i="33"/>
  <c r="F2172" i="33"/>
  <c r="G2172" i="33"/>
  <c r="H2172" i="33"/>
  <c r="P2172" i="33"/>
  <c r="F2173" i="33"/>
  <c r="F2174" i="33"/>
  <c r="G2174" i="33"/>
  <c r="J2174" i="33"/>
  <c r="J2175" i="33"/>
  <c r="J2176" i="33"/>
  <c r="J2177" i="33"/>
  <c r="E2197" i="33"/>
  <c r="F2197" i="33"/>
  <c r="G2197" i="33"/>
  <c r="F2198" i="33"/>
  <c r="G2198" i="33"/>
  <c r="J2198" i="33"/>
  <c r="K2198" i="33"/>
  <c r="E2199" i="33"/>
  <c r="F2199" i="33"/>
  <c r="G2199" i="33"/>
  <c r="D2200" i="33"/>
  <c r="F2200" i="33"/>
  <c r="G2200" i="33"/>
  <c r="E2201" i="33"/>
  <c r="F2201" i="33"/>
  <c r="G2201" i="33"/>
  <c r="F2224" i="33"/>
  <c r="G2224" i="33"/>
  <c r="D2225" i="33"/>
  <c r="F2225" i="33"/>
  <c r="G2225" i="33"/>
  <c r="I2225" i="33"/>
  <c r="F2226" i="33"/>
  <c r="G2226" i="33"/>
  <c r="F2227" i="33"/>
  <c r="G2227" i="33"/>
  <c r="H2227" i="33"/>
  <c r="F2228" i="33"/>
  <c r="G2228" i="33"/>
  <c r="F2251" i="33"/>
  <c r="G2251" i="33"/>
  <c r="I2251" i="33"/>
  <c r="F2252" i="33"/>
  <c r="G2252" i="33"/>
  <c r="J2252" i="33"/>
  <c r="K2252" i="33"/>
  <c r="E2253" i="33"/>
  <c r="F2253" i="33"/>
  <c r="G2253" i="33"/>
  <c r="I2253" i="33"/>
  <c r="D2254" i="33"/>
  <c r="F2254" i="33"/>
  <c r="E2255" i="33"/>
  <c r="F2255" i="33"/>
  <c r="G2255" i="33"/>
  <c r="I2255" i="33"/>
  <c r="D2278" i="33"/>
  <c r="F2278" i="33"/>
  <c r="G2278" i="33"/>
  <c r="G2283" i="33"/>
  <c r="F2279" i="33"/>
  <c r="G2279" i="33"/>
  <c r="J2279" i="33"/>
  <c r="K2279" i="33"/>
  <c r="D2280" i="33"/>
  <c r="E2280" i="33"/>
  <c r="F2280" i="33"/>
  <c r="D2281" i="33"/>
  <c r="E2281" i="33"/>
  <c r="G2281" i="33"/>
  <c r="E2282" i="33"/>
  <c r="F2282" i="33"/>
  <c r="F2305" i="33"/>
  <c r="G2305" i="33"/>
  <c r="J2305" i="33"/>
  <c r="K2305" i="33"/>
  <c r="K2310" i="33"/>
  <c r="K2311" i="33"/>
  <c r="K2312" i="33"/>
  <c r="F2306" i="33"/>
  <c r="G2306" i="33"/>
  <c r="D2307" i="33"/>
  <c r="F2307" i="33"/>
  <c r="G2307" i="33"/>
  <c r="I2307" i="33"/>
  <c r="D2308" i="33"/>
  <c r="E2308" i="33"/>
  <c r="F2308" i="33"/>
  <c r="D2309" i="33"/>
  <c r="F2309" i="33"/>
  <c r="G2309" i="33"/>
  <c r="D2332" i="33"/>
  <c r="F2332" i="33"/>
  <c r="G2332" i="33"/>
  <c r="I2332" i="33"/>
  <c r="F2333" i="33"/>
  <c r="G2333" i="33"/>
  <c r="E2334" i="33"/>
  <c r="F2334" i="33"/>
  <c r="D2335" i="33"/>
  <c r="F2335" i="33"/>
  <c r="G2335" i="33"/>
  <c r="I2335" i="33"/>
  <c r="E2336" i="33"/>
  <c r="F2336" i="33"/>
  <c r="F2359" i="33"/>
  <c r="G2359" i="33"/>
  <c r="E2360" i="33"/>
  <c r="F2360" i="33"/>
  <c r="G2360" i="33"/>
  <c r="J2360" i="33"/>
  <c r="K2360" i="33"/>
  <c r="E2361" i="33"/>
  <c r="F2361" i="33"/>
  <c r="D2362" i="33"/>
  <c r="F2362" i="33"/>
  <c r="G2362" i="33"/>
  <c r="E2363" i="33"/>
  <c r="F2363" i="33"/>
  <c r="G2363" i="33"/>
  <c r="F2386" i="33"/>
  <c r="G2386" i="33"/>
  <c r="J2386" i="33"/>
  <c r="K2386" i="33"/>
  <c r="K2391" i="33"/>
  <c r="K2392" i="33"/>
  <c r="K2393" i="33"/>
  <c r="D2387" i="33"/>
  <c r="E2387" i="33"/>
  <c r="F2387" i="33"/>
  <c r="G2387" i="33"/>
  <c r="F2388" i="33"/>
  <c r="G2388" i="33"/>
  <c r="E2389" i="33"/>
  <c r="F2389" i="33"/>
  <c r="H2389" i="33"/>
  <c r="F2390" i="33"/>
  <c r="G2390" i="33"/>
  <c r="F2413" i="33"/>
  <c r="G2413" i="33"/>
  <c r="G2418" i="33"/>
  <c r="F2414" i="33"/>
  <c r="G2414" i="33"/>
  <c r="D2415" i="33"/>
  <c r="F2415" i="33"/>
  <c r="G2415" i="33"/>
  <c r="I2415" i="33"/>
  <c r="E2416" i="33"/>
  <c r="F2416" i="33"/>
  <c r="H2416" i="33"/>
  <c r="D2417" i="33"/>
  <c r="F2417" i="33"/>
  <c r="G2417" i="33"/>
  <c r="F2440" i="33"/>
  <c r="G2440" i="33"/>
  <c r="J2440" i="33"/>
  <c r="K2440" i="33"/>
  <c r="K2445" i="33"/>
  <c r="K2446" i="33"/>
  <c r="K2447" i="33"/>
  <c r="F2441" i="33"/>
  <c r="G2441" i="33"/>
  <c r="I2441" i="33"/>
  <c r="F2442" i="33"/>
  <c r="G2442" i="33"/>
  <c r="F2443" i="33"/>
  <c r="H2443" i="33"/>
  <c r="D2444" i="33"/>
  <c r="F2444" i="33"/>
  <c r="G2444" i="33"/>
  <c r="H2444" i="33"/>
  <c r="F2467" i="33"/>
  <c r="G2467" i="33"/>
  <c r="I2467" i="33"/>
  <c r="E2468" i="33"/>
  <c r="F2468" i="33"/>
  <c r="G2468" i="33"/>
  <c r="J2468" i="33"/>
  <c r="K2468" i="33"/>
  <c r="D2469" i="33"/>
  <c r="G2469" i="33"/>
  <c r="I2469" i="33"/>
  <c r="E2470" i="33"/>
  <c r="F2470" i="33"/>
  <c r="D2471" i="33"/>
  <c r="F2471" i="33"/>
  <c r="G2471" i="33"/>
  <c r="D2494" i="33"/>
  <c r="F2494" i="33"/>
  <c r="G2494" i="33"/>
  <c r="F2495" i="33"/>
  <c r="G2495" i="33"/>
  <c r="J2495" i="33"/>
  <c r="K2495" i="33"/>
  <c r="D2496" i="33"/>
  <c r="F2496" i="33"/>
  <c r="G2496" i="33"/>
  <c r="E2497" i="33"/>
  <c r="F2497" i="33"/>
  <c r="G2497" i="33"/>
  <c r="H2497" i="33"/>
  <c r="D2498" i="33"/>
  <c r="G2498" i="33"/>
  <c r="J2498" i="33"/>
  <c r="E2521" i="33"/>
  <c r="F2521" i="33"/>
  <c r="G2521" i="33"/>
  <c r="F2522" i="33"/>
  <c r="G2522" i="33"/>
  <c r="D2523" i="33"/>
  <c r="E2523" i="33"/>
  <c r="F2523" i="33"/>
  <c r="G2523" i="33"/>
  <c r="E2524" i="33"/>
  <c r="F2524" i="33"/>
  <c r="D2525" i="33"/>
  <c r="E2525" i="33"/>
  <c r="F2525" i="33"/>
  <c r="G2525" i="33"/>
  <c r="I2525" i="33"/>
  <c r="F2548" i="33"/>
  <c r="G2548" i="33"/>
  <c r="D2549" i="33"/>
  <c r="F2549" i="33"/>
  <c r="G2549" i="33"/>
  <c r="E2550" i="33"/>
  <c r="F2550" i="33"/>
  <c r="D2551" i="33"/>
  <c r="E2551" i="33"/>
  <c r="F2551" i="33"/>
  <c r="G2551" i="33"/>
  <c r="E2552" i="33"/>
  <c r="F2552" i="33"/>
  <c r="F2575" i="33"/>
  <c r="G2575" i="33"/>
  <c r="G2580" i="33"/>
  <c r="F2576" i="33"/>
  <c r="G2576" i="33"/>
  <c r="J2576" i="33"/>
  <c r="K2576" i="33"/>
  <c r="D2577" i="33"/>
  <c r="F2577" i="33"/>
  <c r="G2577" i="33"/>
  <c r="E2578" i="33"/>
  <c r="F2578" i="33"/>
  <c r="D2579" i="33"/>
  <c r="F2579" i="33"/>
  <c r="G2579" i="33"/>
  <c r="J2579" i="33"/>
  <c r="F2602" i="33"/>
  <c r="G2602" i="33"/>
  <c r="I2602" i="33"/>
  <c r="D2603" i="33"/>
  <c r="F2603" i="33"/>
  <c r="G2603" i="33"/>
  <c r="I2603" i="33"/>
  <c r="E2604" i="33"/>
  <c r="F2604" i="33"/>
  <c r="H2604" i="33"/>
  <c r="D2605" i="33"/>
  <c r="F2605" i="33"/>
  <c r="G2605" i="33"/>
  <c r="I2605" i="33"/>
  <c r="E2606" i="33"/>
  <c r="F2606" i="33"/>
  <c r="H2606" i="33"/>
  <c r="E2629" i="33"/>
  <c r="F2629" i="33"/>
  <c r="G2629" i="33"/>
  <c r="F2630" i="33"/>
  <c r="G2630" i="33"/>
  <c r="E2631" i="33"/>
  <c r="F2631" i="33"/>
  <c r="G2631" i="33"/>
  <c r="I2631" i="33"/>
  <c r="D2632" i="33"/>
  <c r="F2632" i="33"/>
  <c r="G2632" i="33"/>
  <c r="I2632" i="33"/>
  <c r="E2633" i="33"/>
  <c r="F2633" i="33"/>
  <c r="G2633" i="33"/>
  <c r="I2633" i="33"/>
  <c r="D2656" i="33"/>
  <c r="F2656" i="33"/>
  <c r="G2656" i="33"/>
  <c r="G2661" i="33"/>
  <c r="D2657" i="33"/>
  <c r="F2657" i="33"/>
  <c r="G2657" i="33"/>
  <c r="I2657" i="33"/>
  <c r="F2658" i="33"/>
  <c r="G2658" i="33"/>
  <c r="F2659" i="33"/>
  <c r="G2659" i="33"/>
  <c r="H2659" i="33"/>
  <c r="F2660" i="33"/>
  <c r="G2660" i="33"/>
  <c r="F2683" i="33"/>
  <c r="G2683" i="33"/>
  <c r="F2684" i="33"/>
  <c r="G2684" i="33"/>
  <c r="I2684" i="33"/>
  <c r="D2685" i="33"/>
  <c r="F2685" i="33"/>
  <c r="G2685" i="33"/>
  <c r="I2685" i="33"/>
  <c r="E2686" i="33"/>
  <c r="F2686" i="33"/>
  <c r="D2687" i="33"/>
  <c r="E2687" i="33"/>
  <c r="F2687" i="33"/>
  <c r="G2687" i="33"/>
  <c r="A10" i="25"/>
  <c r="B9" i="15"/>
  <c r="F10" i="25"/>
  <c r="D9" i="15"/>
  <c r="G10" i="25"/>
  <c r="H10" i="25"/>
  <c r="F10" i="9"/>
  <c r="I10" i="25"/>
  <c r="A11" i="25"/>
  <c r="T59" i="33"/>
  <c r="F11" i="25"/>
  <c r="D11" i="9"/>
  <c r="G11" i="25"/>
  <c r="E10" i="15"/>
  <c r="H11" i="25"/>
  <c r="F10" i="15"/>
  <c r="I11" i="25"/>
  <c r="G10" i="15"/>
  <c r="A12" i="25"/>
  <c r="F12" i="25"/>
  <c r="G12" i="25"/>
  <c r="E11" i="15"/>
  <c r="H12" i="25"/>
  <c r="D86" i="33"/>
  <c r="I12" i="25"/>
  <c r="G11" i="15"/>
  <c r="A13" i="25"/>
  <c r="B12" i="15"/>
  <c r="F13" i="25"/>
  <c r="D13" i="9"/>
  <c r="G13" i="25"/>
  <c r="U12" i="15"/>
  <c r="H13" i="25"/>
  <c r="F12" i="15"/>
  <c r="I13" i="25"/>
  <c r="D114" i="33"/>
  <c r="A14" i="25"/>
  <c r="B13" i="15"/>
  <c r="F14" i="25"/>
  <c r="G14" i="25"/>
  <c r="E13" i="15"/>
  <c r="H14" i="25"/>
  <c r="I14" i="25"/>
  <c r="D141" i="33"/>
  <c r="A15" i="25"/>
  <c r="B14" i="15"/>
  <c r="F15" i="25"/>
  <c r="G15" i="25"/>
  <c r="D166" i="33"/>
  <c r="H15" i="25"/>
  <c r="F14" i="15"/>
  <c r="I15" i="25"/>
  <c r="D168" i="33"/>
  <c r="A16" i="25"/>
  <c r="F16" i="25"/>
  <c r="G16" i="25"/>
  <c r="E15" i="15"/>
  <c r="H16" i="25"/>
  <c r="F15" i="15"/>
  <c r="I16" i="25"/>
  <c r="G15" i="15"/>
  <c r="A17" i="25"/>
  <c r="F17" i="25"/>
  <c r="G17" i="25"/>
  <c r="E16" i="15"/>
  <c r="H17" i="25"/>
  <c r="F16" i="15"/>
  <c r="I17" i="25"/>
  <c r="G16" i="15"/>
  <c r="A18" i="25"/>
  <c r="F18" i="25"/>
  <c r="T249" i="33"/>
  <c r="G18" i="25"/>
  <c r="D247" i="33"/>
  <c r="H18" i="25"/>
  <c r="I18" i="25"/>
  <c r="G17" i="15"/>
  <c r="A19" i="25"/>
  <c r="B18" i="15"/>
  <c r="F19" i="25"/>
  <c r="G19" i="25"/>
  <c r="D274" i="33"/>
  <c r="H19" i="25"/>
  <c r="F18" i="15"/>
  <c r="I19" i="25"/>
  <c r="D276" i="33"/>
  <c r="A20" i="25"/>
  <c r="B19" i="15"/>
  <c r="F20" i="25"/>
  <c r="T303" i="33"/>
  <c r="G20" i="25"/>
  <c r="E19" i="15"/>
  <c r="H20" i="25"/>
  <c r="I20" i="25"/>
  <c r="G20" i="9"/>
  <c r="A21" i="25"/>
  <c r="F21" i="25"/>
  <c r="D20" i="15"/>
  <c r="G21" i="25"/>
  <c r="E20" i="15"/>
  <c r="H21" i="25"/>
  <c r="I21" i="25"/>
  <c r="D330" i="33"/>
  <c r="A22" i="25"/>
  <c r="F22" i="25"/>
  <c r="G22" i="25"/>
  <c r="E21" i="15"/>
  <c r="H22" i="25"/>
  <c r="I22" i="25"/>
  <c r="G21" i="15"/>
  <c r="A23" i="25"/>
  <c r="F23" i="25"/>
  <c r="G23" i="25"/>
  <c r="H23" i="25"/>
  <c r="F22" i="15"/>
  <c r="I23" i="25"/>
  <c r="G22" i="15"/>
  <c r="A24" i="25"/>
  <c r="F24" i="25"/>
  <c r="G24" i="25"/>
  <c r="E23" i="15"/>
  <c r="H24" i="25"/>
  <c r="I24" i="25"/>
  <c r="A25" i="25"/>
  <c r="F25" i="25"/>
  <c r="G25" i="25"/>
  <c r="E25" i="9"/>
  <c r="H25" i="25"/>
  <c r="I25" i="25"/>
  <c r="A26" i="25"/>
  <c r="F26" i="25"/>
  <c r="G26" i="25"/>
  <c r="H26" i="25"/>
  <c r="F25" i="15"/>
  <c r="I26" i="25"/>
  <c r="D465" i="33"/>
  <c r="A27" i="25"/>
  <c r="T491" i="33"/>
  <c r="F27" i="25"/>
  <c r="G27" i="25"/>
  <c r="D490" i="33"/>
  <c r="H27" i="25"/>
  <c r="I27" i="25"/>
  <c r="A28" i="25"/>
  <c r="F28" i="25"/>
  <c r="G28" i="25"/>
  <c r="D517" i="33"/>
  <c r="H28" i="25"/>
  <c r="I28" i="25"/>
  <c r="A29" i="25"/>
  <c r="F29" i="25"/>
  <c r="D28" i="15"/>
  <c r="G29" i="25"/>
  <c r="H29" i="25"/>
  <c r="F28" i="15"/>
  <c r="I29" i="25"/>
  <c r="A30" i="25"/>
  <c r="T572" i="33"/>
  <c r="F30" i="25"/>
  <c r="D29" i="15"/>
  <c r="G30" i="25"/>
  <c r="E30" i="9"/>
  <c r="H30" i="25"/>
  <c r="F29" i="15"/>
  <c r="I30" i="25"/>
  <c r="G30" i="9"/>
  <c r="A31" i="25"/>
  <c r="B31" i="9"/>
  <c r="F31" i="25"/>
  <c r="D30" i="15"/>
  <c r="G31" i="25"/>
  <c r="D598" i="33"/>
  <c r="H31" i="25"/>
  <c r="F30" i="15"/>
  <c r="I31" i="25"/>
  <c r="G31" i="9"/>
  <c r="A32" i="25"/>
  <c r="F32" i="25"/>
  <c r="G32" i="25"/>
  <c r="E32" i="9"/>
  <c r="H32" i="25"/>
  <c r="I32" i="25"/>
  <c r="A33" i="25"/>
  <c r="F33" i="25"/>
  <c r="G33" i="25"/>
  <c r="E33" i="9"/>
  <c r="H33" i="25"/>
  <c r="I33" i="25"/>
  <c r="G33" i="9"/>
  <c r="A34" i="25"/>
  <c r="B34" i="9"/>
  <c r="F34" i="25"/>
  <c r="G34" i="25"/>
  <c r="E33" i="15"/>
  <c r="H34" i="25"/>
  <c r="I34" i="25"/>
  <c r="D681" i="33"/>
  <c r="A35" i="25"/>
  <c r="B35" i="9"/>
  <c r="F35" i="25"/>
  <c r="G35" i="25"/>
  <c r="H35" i="25"/>
  <c r="I35" i="25"/>
  <c r="D708" i="33"/>
  <c r="A36" i="25"/>
  <c r="F36" i="25"/>
  <c r="G36" i="25"/>
  <c r="U35" i="15"/>
  <c r="H36" i="25"/>
  <c r="I36" i="25"/>
  <c r="D735" i="33"/>
  <c r="F37" i="25"/>
  <c r="G37" i="25"/>
  <c r="H37" i="25"/>
  <c r="I37" i="25"/>
  <c r="B38" i="9"/>
  <c r="F38" i="25"/>
  <c r="G38" i="25"/>
  <c r="E38" i="9"/>
  <c r="H38" i="25"/>
  <c r="I38" i="25"/>
  <c r="G38" i="9"/>
  <c r="F39" i="25"/>
  <c r="G39" i="25"/>
  <c r="H39" i="25"/>
  <c r="I39" i="25"/>
  <c r="G39" i="9"/>
  <c r="B39" i="15"/>
  <c r="F40" i="25"/>
  <c r="G40" i="25"/>
  <c r="H40" i="25"/>
  <c r="I40" i="25"/>
  <c r="F41" i="25"/>
  <c r="T870" i="33"/>
  <c r="G41" i="25"/>
  <c r="H41" i="25"/>
  <c r="I41" i="25"/>
  <c r="F42" i="25"/>
  <c r="D42" i="9"/>
  <c r="G42" i="25"/>
  <c r="E41" i="15"/>
  <c r="H42" i="25"/>
  <c r="F42" i="9"/>
  <c r="I42" i="25"/>
  <c r="G41" i="15"/>
  <c r="F43" i="25"/>
  <c r="D42" i="15"/>
  <c r="G43" i="25"/>
  <c r="H43" i="25"/>
  <c r="I43" i="25"/>
  <c r="F44" i="25"/>
  <c r="D44" i="9"/>
  <c r="G44" i="25"/>
  <c r="H44" i="25"/>
  <c r="F44" i="9"/>
  <c r="I44" i="25"/>
  <c r="G43" i="15"/>
  <c r="F45" i="25"/>
  <c r="D44" i="15"/>
  <c r="G45" i="25"/>
  <c r="E45" i="9"/>
  <c r="H45" i="25"/>
  <c r="I45" i="25"/>
  <c r="G45" i="9"/>
  <c r="F46" i="25"/>
  <c r="D46" i="9"/>
  <c r="G46" i="25"/>
  <c r="H46" i="25"/>
  <c r="F45" i="15"/>
  <c r="I46" i="25"/>
  <c r="G45" i="15"/>
  <c r="A46" i="15"/>
  <c r="F47" i="25"/>
  <c r="D46" i="15"/>
  <c r="G47" i="25"/>
  <c r="U46" i="15"/>
  <c r="H47" i="25"/>
  <c r="I47" i="25"/>
  <c r="G47" i="9"/>
  <c r="F48" i="25"/>
  <c r="D48" i="9"/>
  <c r="G48" i="25"/>
  <c r="D1057" i="33"/>
  <c r="H48" i="25"/>
  <c r="I48" i="25"/>
  <c r="T1085" i="33"/>
  <c r="F49" i="25"/>
  <c r="D49" i="9"/>
  <c r="G49" i="25"/>
  <c r="E49" i="9"/>
  <c r="H49" i="25"/>
  <c r="F49" i="9"/>
  <c r="I49" i="25"/>
  <c r="F50" i="25"/>
  <c r="G50" i="25"/>
  <c r="H50" i="25"/>
  <c r="F50" i="9"/>
  <c r="I50" i="25"/>
  <c r="D1113" i="33"/>
  <c r="B50" i="15"/>
  <c r="F51" i="25"/>
  <c r="G51" i="25"/>
  <c r="E51" i="9"/>
  <c r="H51" i="25"/>
  <c r="I51" i="25"/>
  <c r="G51" i="9"/>
  <c r="B51" i="15"/>
  <c r="F52" i="25"/>
  <c r="G52" i="25"/>
  <c r="H52" i="25"/>
  <c r="F52" i="9"/>
  <c r="I52" i="25"/>
  <c r="G51" i="15"/>
  <c r="B52" i="15"/>
  <c r="F53" i="25"/>
  <c r="G53" i="25"/>
  <c r="E52" i="15"/>
  <c r="H53" i="25"/>
  <c r="I53" i="25"/>
  <c r="G52" i="15"/>
  <c r="B54" i="9"/>
  <c r="F54" i="25"/>
  <c r="G54" i="25"/>
  <c r="U53" i="15"/>
  <c r="H54" i="25"/>
  <c r="I54" i="25"/>
  <c r="F55" i="25"/>
  <c r="G55" i="25"/>
  <c r="H55" i="25"/>
  <c r="I55" i="25"/>
  <c r="G55" i="9"/>
  <c r="F56" i="25"/>
  <c r="D56" i="9"/>
  <c r="G56" i="25"/>
  <c r="E56" i="9"/>
  <c r="H56" i="25"/>
  <c r="F56" i="9"/>
  <c r="I56" i="25"/>
  <c r="G56" i="9"/>
  <c r="F57" i="25"/>
  <c r="G57" i="25"/>
  <c r="E57" i="9"/>
  <c r="H57" i="25"/>
  <c r="D1301" i="33"/>
  <c r="I57" i="25"/>
  <c r="G56" i="15"/>
  <c r="B58" i="9"/>
  <c r="F58" i="25"/>
  <c r="D57" i="15"/>
  <c r="G58" i="25"/>
  <c r="E58" i="9"/>
  <c r="H58" i="25"/>
  <c r="I58" i="25"/>
  <c r="G58" i="9"/>
  <c r="F59" i="25"/>
  <c r="G59" i="25"/>
  <c r="H59" i="25"/>
  <c r="I59" i="25"/>
  <c r="B60" i="9"/>
  <c r="F60" i="25"/>
  <c r="G60" i="25"/>
  <c r="H60" i="25"/>
  <c r="I60" i="25"/>
  <c r="F61" i="25"/>
  <c r="D61" i="9"/>
  <c r="G61" i="25"/>
  <c r="E60" i="15"/>
  <c r="H61" i="25"/>
  <c r="I61" i="25"/>
  <c r="G60" i="15"/>
  <c r="F62" i="25"/>
  <c r="D61" i="15"/>
  <c r="G62" i="25"/>
  <c r="H62" i="25"/>
  <c r="F61" i="15"/>
  <c r="I62" i="25"/>
  <c r="B62" i="15"/>
  <c r="F63" i="25"/>
  <c r="G63" i="25"/>
  <c r="E62" i="15"/>
  <c r="H63" i="25"/>
  <c r="I63" i="25"/>
  <c r="B64" i="9"/>
  <c r="F64" i="25"/>
  <c r="D63" i="15"/>
  <c r="G64" i="25"/>
  <c r="U63" i="15"/>
  <c r="H64" i="25"/>
  <c r="I64" i="25"/>
  <c r="B64" i="15"/>
  <c r="F65" i="25"/>
  <c r="G65" i="25"/>
  <c r="H65" i="25"/>
  <c r="I65" i="25"/>
  <c r="B66" i="9"/>
  <c r="F66" i="25"/>
  <c r="G66" i="25"/>
  <c r="E66" i="9"/>
  <c r="H66" i="25"/>
  <c r="I66" i="25"/>
  <c r="G66" i="9"/>
  <c r="B67" i="9"/>
  <c r="F67" i="25"/>
  <c r="G67" i="25"/>
  <c r="H67" i="25"/>
  <c r="F67" i="9"/>
  <c r="I67" i="25"/>
  <c r="D1572" i="33"/>
  <c r="B68" i="9"/>
  <c r="F68" i="25"/>
  <c r="G68" i="25"/>
  <c r="E68" i="9"/>
  <c r="H68" i="25"/>
  <c r="D1598" i="33"/>
  <c r="I68" i="25"/>
  <c r="F69" i="25"/>
  <c r="G69" i="25"/>
  <c r="D1624" i="33"/>
  <c r="H69" i="25"/>
  <c r="F69" i="9"/>
  <c r="I69" i="25"/>
  <c r="B69" i="15"/>
  <c r="F70" i="25"/>
  <c r="G70" i="25"/>
  <c r="H70" i="25"/>
  <c r="I70" i="25"/>
  <c r="G69" i="15"/>
  <c r="B71" i="9"/>
  <c r="F71" i="25"/>
  <c r="D71" i="9"/>
  <c r="G71" i="25"/>
  <c r="H71" i="25"/>
  <c r="F70" i="15"/>
  <c r="I71" i="25"/>
  <c r="F72" i="25"/>
  <c r="G72" i="25"/>
  <c r="E71" i="15"/>
  <c r="H72" i="25"/>
  <c r="I72" i="25"/>
  <c r="F73" i="25"/>
  <c r="G73" i="25"/>
  <c r="H73" i="25"/>
  <c r="I73" i="25"/>
  <c r="F74" i="25"/>
  <c r="G74" i="25"/>
  <c r="E73" i="15"/>
  <c r="H74" i="25"/>
  <c r="D1760" i="33"/>
  <c r="I74" i="25"/>
  <c r="G73" i="15"/>
  <c r="F75" i="25"/>
  <c r="G75" i="25"/>
  <c r="U74" i="15"/>
  <c r="H75" i="25"/>
  <c r="F75" i="9"/>
  <c r="I75" i="25"/>
  <c r="B75" i="15"/>
  <c r="F76" i="25"/>
  <c r="G76" i="25"/>
  <c r="H76" i="25"/>
  <c r="D1814" i="33"/>
  <c r="I76" i="25"/>
  <c r="G76" i="9"/>
  <c r="B76" i="15"/>
  <c r="F77" i="25"/>
  <c r="D76" i="15"/>
  <c r="G77" i="25"/>
  <c r="U76" i="15"/>
  <c r="H77" i="25"/>
  <c r="I77" i="25"/>
  <c r="B78" i="9"/>
  <c r="F78" i="25"/>
  <c r="G78" i="25"/>
  <c r="E78" i="9"/>
  <c r="H78" i="25"/>
  <c r="I78" i="25"/>
  <c r="F79" i="25"/>
  <c r="G79" i="25"/>
  <c r="U78" i="15"/>
  <c r="H79" i="25"/>
  <c r="F79" i="9"/>
  <c r="I79" i="25"/>
  <c r="B80" i="9"/>
  <c r="F80" i="25"/>
  <c r="G80" i="25"/>
  <c r="H80" i="25"/>
  <c r="I80" i="25"/>
  <c r="G80" i="9"/>
  <c r="F81" i="25"/>
  <c r="D81" i="9"/>
  <c r="G81" i="25"/>
  <c r="U80" i="15"/>
  <c r="H81" i="25"/>
  <c r="I81" i="25"/>
  <c r="F82" i="25"/>
  <c r="G82" i="25"/>
  <c r="H82" i="25"/>
  <c r="I82" i="25"/>
  <c r="B82" i="15"/>
  <c r="F83" i="25"/>
  <c r="D83" i="9"/>
  <c r="G83" i="25"/>
  <c r="U82" i="15"/>
  <c r="H83" i="25"/>
  <c r="I83" i="25"/>
  <c r="G83" i="9"/>
  <c r="T2030" i="33"/>
  <c r="F84" i="25"/>
  <c r="G84" i="25"/>
  <c r="H84" i="25"/>
  <c r="I84" i="25"/>
  <c r="B84" i="15"/>
  <c r="F85" i="25"/>
  <c r="G85" i="25"/>
  <c r="H85" i="25"/>
  <c r="I85" i="25"/>
  <c r="T2084" i="33"/>
  <c r="F86" i="25"/>
  <c r="G86" i="25"/>
  <c r="H86" i="25"/>
  <c r="F85" i="15"/>
  <c r="I86" i="25"/>
  <c r="B87" i="9"/>
  <c r="F87" i="25"/>
  <c r="G87" i="25"/>
  <c r="D2110" i="33"/>
  <c r="H87" i="25"/>
  <c r="I87" i="25"/>
  <c r="F88" i="25"/>
  <c r="G88" i="25"/>
  <c r="H88" i="25"/>
  <c r="I88" i="25"/>
  <c r="F89" i="25"/>
  <c r="G89" i="25"/>
  <c r="E89" i="9"/>
  <c r="H89" i="25"/>
  <c r="I89" i="25"/>
  <c r="G88" i="15"/>
  <c r="F90" i="25"/>
  <c r="T2193" i="33"/>
  <c r="G90" i="25"/>
  <c r="H90" i="25"/>
  <c r="I90" i="25"/>
  <c r="F91" i="25"/>
  <c r="G91" i="25"/>
  <c r="H91" i="25"/>
  <c r="I91" i="25"/>
  <c r="B91" i="15"/>
  <c r="F92" i="25"/>
  <c r="D91" i="15"/>
  <c r="G92" i="25"/>
  <c r="H92" i="25"/>
  <c r="I92" i="25"/>
  <c r="B93" i="9"/>
  <c r="F93" i="25"/>
  <c r="G93" i="25"/>
  <c r="H93" i="25"/>
  <c r="I93" i="25"/>
  <c r="T2300" i="33"/>
  <c r="F94" i="25"/>
  <c r="D94" i="9"/>
  <c r="G94" i="25"/>
  <c r="E94" i="9"/>
  <c r="H94" i="25"/>
  <c r="I94" i="25"/>
  <c r="G94" i="9"/>
  <c r="F95" i="25"/>
  <c r="G95" i="25"/>
  <c r="E95" i="9"/>
  <c r="H95" i="25"/>
  <c r="I95" i="25"/>
  <c r="G95" i="9"/>
  <c r="F96" i="25"/>
  <c r="D95" i="15"/>
  <c r="G96" i="25"/>
  <c r="H96" i="25"/>
  <c r="F96" i="9"/>
  <c r="I96" i="25"/>
  <c r="G95" i="15"/>
  <c r="B97" i="9"/>
  <c r="F97" i="25"/>
  <c r="D96" i="15"/>
  <c r="G97" i="25"/>
  <c r="E97" i="9"/>
  <c r="H97" i="25"/>
  <c r="F96" i="15"/>
  <c r="I97" i="25"/>
  <c r="G96" i="15"/>
  <c r="B97" i="15"/>
  <c r="F98" i="25"/>
  <c r="T2409" i="33"/>
  <c r="G98" i="25"/>
  <c r="E97" i="15"/>
  <c r="H98" i="25"/>
  <c r="I98" i="25"/>
  <c r="G97" i="15"/>
  <c r="B99" i="9"/>
  <c r="F99" i="25"/>
  <c r="G99" i="25"/>
  <c r="H99" i="25"/>
  <c r="F98" i="15"/>
  <c r="I99" i="25"/>
  <c r="G99" i="9"/>
  <c r="F100" i="25"/>
  <c r="D100" i="9"/>
  <c r="G100" i="25"/>
  <c r="E99" i="15"/>
  <c r="H100" i="25"/>
  <c r="F100" i="9"/>
  <c r="I100" i="25"/>
  <c r="G99" i="15"/>
  <c r="A100" i="15"/>
  <c r="B100" i="15"/>
  <c r="F101" i="25"/>
  <c r="D101" i="9"/>
  <c r="G101" i="25"/>
  <c r="H101" i="25"/>
  <c r="I101" i="25"/>
  <c r="T2516" i="33"/>
  <c r="F102" i="25"/>
  <c r="D101" i="15"/>
  <c r="G102" i="25"/>
  <c r="H102" i="25"/>
  <c r="F101" i="15"/>
  <c r="I102" i="25"/>
  <c r="A103" i="25"/>
  <c r="F103" i="25"/>
  <c r="D102" i="15"/>
  <c r="G103" i="25"/>
  <c r="U102" i="15"/>
  <c r="H103" i="25"/>
  <c r="F102" i="15"/>
  <c r="I103" i="25"/>
  <c r="A104" i="25"/>
  <c r="F104" i="25"/>
  <c r="D103" i="15"/>
  <c r="G104" i="25"/>
  <c r="E104" i="9"/>
  <c r="H104" i="25"/>
  <c r="F103" i="15"/>
  <c r="I104" i="25"/>
  <c r="G104" i="9"/>
  <c r="A105" i="25"/>
  <c r="B105" i="9"/>
  <c r="F105" i="25"/>
  <c r="D104" i="15"/>
  <c r="G105" i="25"/>
  <c r="E105" i="9"/>
  <c r="H105" i="25"/>
  <c r="F104" i="15"/>
  <c r="I105" i="25"/>
  <c r="G105" i="9"/>
  <c r="A106" i="25"/>
  <c r="B106" i="9"/>
  <c r="F106" i="25"/>
  <c r="D105" i="15"/>
  <c r="G106" i="25"/>
  <c r="E106" i="9"/>
  <c r="H106" i="25"/>
  <c r="F105" i="15"/>
  <c r="I106" i="25"/>
  <c r="G106" i="9"/>
  <c r="A107" i="25"/>
  <c r="F107" i="25"/>
  <c r="D106" i="15"/>
  <c r="G107" i="25"/>
  <c r="U106" i="15"/>
  <c r="H107" i="25"/>
  <c r="F106" i="15"/>
  <c r="A108" i="25"/>
  <c r="F108" i="25"/>
  <c r="G108" i="25"/>
  <c r="D2677" i="33"/>
  <c r="H108" i="25"/>
  <c r="F107" i="15"/>
  <c r="I108" i="25"/>
  <c r="G108" i="9"/>
  <c r="F9" i="25"/>
  <c r="D8" i="15"/>
  <c r="G9" i="25"/>
  <c r="D4" i="33"/>
  <c r="H9" i="25"/>
  <c r="F8" i="15"/>
  <c r="I9" i="25"/>
  <c r="D6" i="33"/>
  <c r="A9" i="25"/>
  <c r="T37" i="33"/>
  <c r="T38" i="33"/>
  <c r="T39" i="33"/>
  <c r="T40" i="33"/>
  <c r="T41" i="33"/>
  <c r="O6" i="9"/>
  <c r="AH6" i="9"/>
  <c r="T145" i="33"/>
  <c r="T146" i="33"/>
  <c r="T147" i="33"/>
  <c r="T307" i="33"/>
  <c r="T308" i="33"/>
  <c r="T309" i="33"/>
  <c r="T793" i="33"/>
  <c r="T794" i="33"/>
  <c r="T797" i="33"/>
  <c r="T1009" i="33"/>
  <c r="T1010" i="33"/>
  <c r="T1013" i="33"/>
  <c r="AP10" i="9"/>
  <c r="L2696" i="33"/>
  <c r="FE108" i="25"/>
  <c r="J2696" i="33"/>
  <c r="FC108" i="25"/>
  <c r="H2696" i="33"/>
  <c r="FA108" i="25"/>
  <c r="F2696" i="33"/>
  <c r="EY108" i="25"/>
  <c r="D2696" i="33"/>
  <c r="FF108" i="25"/>
  <c r="J2695" i="33"/>
  <c r="FD108" i="25"/>
  <c r="H2695" i="33"/>
  <c r="FB108" i="25"/>
  <c r="F2695" i="33"/>
  <c r="EZ108" i="25"/>
  <c r="D2695" i="33"/>
  <c r="T2692" i="33"/>
  <c r="EE108" i="25"/>
  <c r="K2692" i="33"/>
  <c r="EE6" i="25"/>
  <c r="J1396" i="33"/>
  <c r="EG108" i="25"/>
  <c r="B2179" i="33"/>
  <c r="T2691" i="33"/>
  <c r="L2683" i="33"/>
  <c r="L2688" i="33"/>
  <c r="O2688" i="33"/>
  <c r="L2687" i="33"/>
  <c r="N2687" i="33"/>
  <c r="M2687" i="33"/>
  <c r="DU108" i="25"/>
  <c r="G2691" i="33"/>
  <c r="J2691" i="33"/>
  <c r="K2691" i="33"/>
  <c r="F2691" i="33"/>
  <c r="B693" i="33"/>
  <c r="T2683" i="33"/>
  <c r="T2684" i="33"/>
  <c r="T2685" i="33"/>
  <c r="T2686" i="33"/>
  <c r="T2687" i="33"/>
  <c r="A3" i="25"/>
  <c r="L2669" i="33"/>
  <c r="FE107" i="25"/>
  <c r="J2669" i="33"/>
  <c r="FC107" i="25"/>
  <c r="H2669" i="33"/>
  <c r="FA107" i="25"/>
  <c r="F2669" i="33"/>
  <c r="EY107" i="25"/>
  <c r="D2669" i="33"/>
  <c r="FF107" i="25"/>
  <c r="J2668" i="33"/>
  <c r="FD107" i="25"/>
  <c r="H2668" i="33"/>
  <c r="FB107" i="25"/>
  <c r="F2668" i="33"/>
  <c r="EZ107" i="25"/>
  <c r="D2668" i="33"/>
  <c r="T2665" i="33"/>
  <c r="O2665" i="33"/>
  <c r="Q2665" i="33"/>
  <c r="EE107" i="25"/>
  <c r="T2664" i="33"/>
  <c r="L2656" i="33"/>
  <c r="L2660" i="33"/>
  <c r="N2660" i="33"/>
  <c r="M2658" i="33"/>
  <c r="M2660" i="33"/>
  <c r="DU107" i="25"/>
  <c r="G2664" i="33"/>
  <c r="J2664" i="33"/>
  <c r="K2664" i="33"/>
  <c r="F2664" i="33"/>
  <c r="T2656" i="33"/>
  <c r="T2657" i="33"/>
  <c r="T2658" i="33"/>
  <c r="T2659" i="33"/>
  <c r="T2660" i="33"/>
  <c r="L2642" i="33"/>
  <c r="FE106" i="25"/>
  <c r="J2642" i="33"/>
  <c r="FC106" i="25"/>
  <c r="H2642" i="33"/>
  <c r="FA106" i="25"/>
  <c r="F2642" i="33"/>
  <c r="EY106" i="25"/>
  <c r="D2642" i="33"/>
  <c r="FF106" i="25"/>
  <c r="J2641" i="33"/>
  <c r="FD106" i="25"/>
  <c r="H2641" i="33"/>
  <c r="FB106" i="25"/>
  <c r="F2641" i="33"/>
  <c r="EZ106" i="25"/>
  <c r="D2641" i="33"/>
  <c r="T2638" i="33"/>
  <c r="EE106" i="25"/>
  <c r="K2638" i="33"/>
  <c r="T2637" i="33"/>
  <c r="L2629" i="33"/>
  <c r="N2629" i="33"/>
  <c r="L2631" i="33"/>
  <c r="M2631" i="33"/>
  <c r="DU106" i="25"/>
  <c r="G2637" i="33"/>
  <c r="J2637" i="33"/>
  <c r="K2637" i="33"/>
  <c r="F2637" i="33"/>
  <c r="T2629" i="33"/>
  <c r="T2630" i="33"/>
  <c r="T2631" i="33"/>
  <c r="T2632" i="33"/>
  <c r="T2633" i="33"/>
  <c r="L2615" i="33"/>
  <c r="FE105" i="25"/>
  <c r="J2615" i="33"/>
  <c r="FC105" i="25"/>
  <c r="H2615" i="33"/>
  <c r="FA105" i="25"/>
  <c r="F2615" i="33"/>
  <c r="EY105" i="25"/>
  <c r="D2615" i="33"/>
  <c r="FF105" i="25"/>
  <c r="J2614" i="33"/>
  <c r="FD105" i="25"/>
  <c r="H2614" i="33"/>
  <c r="FB105" i="25"/>
  <c r="F2614" i="33"/>
  <c r="EZ105" i="25"/>
  <c r="D2614" i="33"/>
  <c r="T2611" i="33"/>
  <c r="EE105" i="25"/>
  <c r="G2611" i="33"/>
  <c r="T2610" i="33"/>
  <c r="L2602" i="33"/>
  <c r="O2602" i="33"/>
  <c r="Q2602" i="33"/>
  <c r="Q2607" i="33"/>
  <c r="Q2608" i="33"/>
  <c r="Q2609" i="33"/>
  <c r="L2606" i="33"/>
  <c r="N2606" i="33"/>
  <c r="DU105" i="25"/>
  <c r="G2610" i="33"/>
  <c r="F2610" i="33"/>
  <c r="T2602" i="33"/>
  <c r="T2603" i="33"/>
  <c r="T2604" i="33"/>
  <c r="T2605" i="33"/>
  <c r="T2606" i="33"/>
  <c r="L2588" i="33"/>
  <c r="FE104" i="25"/>
  <c r="J2588" i="33"/>
  <c r="FC104" i="25"/>
  <c r="H2588" i="33"/>
  <c r="FA104" i="25"/>
  <c r="F2588" i="33"/>
  <c r="EY104" i="25"/>
  <c r="D2588" i="33"/>
  <c r="FF104" i="25"/>
  <c r="J2587" i="33"/>
  <c r="FD104" i="25"/>
  <c r="H2587" i="33"/>
  <c r="FB104" i="25"/>
  <c r="F2587" i="33"/>
  <c r="EZ104" i="25"/>
  <c r="D2587" i="33"/>
  <c r="T2584" i="33"/>
  <c r="EE104" i="25"/>
  <c r="K2584" i="33"/>
  <c r="T2583" i="33"/>
  <c r="L2576" i="33"/>
  <c r="M2579" i="33"/>
  <c r="DU104" i="25"/>
  <c r="G2583" i="33"/>
  <c r="I2583" i="33"/>
  <c r="F2583" i="33"/>
  <c r="EA104" i="25"/>
  <c r="T2575" i="33"/>
  <c r="T2576" i="33"/>
  <c r="T2577" i="33"/>
  <c r="T2578" i="33"/>
  <c r="T2579" i="33"/>
  <c r="L2561" i="33"/>
  <c r="FE103" i="25"/>
  <c r="J2561" i="33"/>
  <c r="FC103" i="25"/>
  <c r="H2561" i="33"/>
  <c r="FA103" i="25"/>
  <c r="F2561" i="33"/>
  <c r="EY103" i="25"/>
  <c r="D2561" i="33"/>
  <c r="FF103" i="25"/>
  <c r="J2560" i="33"/>
  <c r="FD103" i="25"/>
  <c r="H2560" i="33"/>
  <c r="FB103" i="25"/>
  <c r="F2560" i="33"/>
  <c r="EZ103" i="25"/>
  <c r="D2560" i="33"/>
  <c r="T2557" i="33"/>
  <c r="EE103" i="25"/>
  <c r="T2556" i="33"/>
  <c r="DU103" i="25"/>
  <c r="G2556" i="33"/>
  <c r="J2556" i="33"/>
  <c r="K2556" i="33"/>
  <c r="F2556" i="33"/>
  <c r="T2548" i="33"/>
  <c r="T2549" i="33"/>
  <c r="T2550" i="33"/>
  <c r="T2551" i="33"/>
  <c r="T2552" i="33"/>
  <c r="L2534" i="33"/>
  <c r="FE102" i="25"/>
  <c r="J2534" i="33"/>
  <c r="FC102" i="25"/>
  <c r="H2534" i="33"/>
  <c r="FA102" i="25"/>
  <c r="F2534" i="33"/>
  <c r="EY102" i="25"/>
  <c r="D2534" i="33"/>
  <c r="FF102" i="25"/>
  <c r="J2533" i="33"/>
  <c r="FD102" i="25"/>
  <c r="H2533" i="33"/>
  <c r="FB102" i="25"/>
  <c r="F2533" i="33"/>
  <c r="EZ102" i="25"/>
  <c r="D2533" i="33"/>
  <c r="T2530" i="33"/>
  <c r="EE102" i="25"/>
  <c r="K2530" i="33"/>
  <c r="T2529" i="33"/>
  <c r="M2524" i="33"/>
  <c r="DU102" i="25"/>
  <c r="G2529" i="33"/>
  <c r="J2529" i="33"/>
  <c r="K2529" i="33"/>
  <c r="F2529" i="33"/>
  <c r="E2529" i="33"/>
  <c r="T2521" i="33"/>
  <c r="T2522" i="33"/>
  <c r="T2523" i="33"/>
  <c r="T2524" i="33"/>
  <c r="T2525" i="33"/>
  <c r="L2507" i="33"/>
  <c r="FE101" i="25"/>
  <c r="J2507" i="33"/>
  <c r="FC101" i="25"/>
  <c r="H2507" i="33"/>
  <c r="FA101" i="25"/>
  <c r="F2507" i="33"/>
  <c r="EY101" i="25"/>
  <c r="D2507" i="33"/>
  <c r="FF101" i="25"/>
  <c r="J2506" i="33"/>
  <c r="FD101" i="25"/>
  <c r="H2506" i="33"/>
  <c r="FB101" i="25"/>
  <c r="F2506" i="33"/>
  <c r="EZ101" i="25"/>
  <c r="D2506" i="33"/>
  <c r="T2503" i="33"/>
  <c r="EE101" i="25"/>
  <c r="T2502" i="33"/>
  <c r="L2497" i="33"/>
  <c r="DU101" i="25"/>
  <c r="G2502" i="33"/>
  <c r="J2502" i="33"/>
  <c r="K2502" i="33"/>
  <c r="F2502" i="33"/>
  <c r="T2494" i="33"/>
  <c r="T2495" i="33"/>
  <c r="T2496" i="33"/>
  <c r="T2497" i="33"/>
  <c r="T2498" i="33"/>
  <c r="T2488" i="33"/>
  <c r="L2480" i="33"/>
  <c r="FE100" i="25"/>
  <c r="J2480" i="33"/>
  <c r="FC100" i="25"/>
  <c r="H2480" i="33"/>
  <c r="FA100" i="25"/>
  <c r="F2480" i="33"/>
  <c r="EY100" i="25"/>
  <c r="D2480" i="33"/>
  <c r="FF100" i="25"/>
  <c r="J2479" i="33"/>
  <c r="FD100" i="25"/>
  <c r="H2479" i="33"/>
  <c r="FB100" i="25"/>
  <c r="F2479" i="33"/>
  <c r="EZ100" i="25"/>
  <c r="D2479" i="33"/>
  <c r="T2476" i="33"/>
  <c r="EE100" i="25"/>
  <c r="T2475" i="33"/>
  <c r="L2471" i="33"/>
  <c r="N2471" i="33"/>
  <c r="DU100" i="25"/>
  <c r="G2475" i="33"/>
  <c r="F2475" i="33"/>
  <c r="EB100" i="25"/>
  <c r="T2467" i="33"/>
  <c r="T2468" i="33"/>
  <c r="T2469" i="33"/>
  <c r="T2470" i="33"/>
  <c r="T2471" i="33"/>
  <c r="L2453" i="33"/>
  <c r="FE99" i="25"/>
  <c r="J2453" i="33"/>
  <c r="FC99" i="25"/>
  <c r="H2453" i="33"/>
  <c r="FA99" i="25"/>
  <c r="F2453" i="33"/>
  <c r="EY99" i="25"/>
  <c r="D2453" i="33"/>
  <c r="FF99" i="25"/>
  <c r="J2452" i="33"/>
  <c r="FD99" i="25"/>
  <c r="H2452" i="33"/>
  <c r="FB99" i="25"/>
  <c r="F2452" i="33"/>
  <c r="EZ99" i="25"/>
  <c r="D2452" i="33"/>
  <c r="T2449" i="33"/>
  <c r="O2449" i="33"/>
  <c r="Q2449" i="33"/>
  <c r="EE99" i="25"/>
  <c r="G2449" i="33"/>
  <c r="T2448" i="33"/>
  <c r="DU99" i="25"/>
  <c r="G2448" i="33"/>
  <c r="J2448" i="33"/>
  <c r="K2448" i="33"/>
  <c r="F2448" i="33"/>
  <c r="E2448" i="33"/>
  <c r="T2440" i="33"/>
  <c r="T2441" i="33"/>
  <c r="T2442" i="33"/>
  <c r="T2443" i="33"/>
  <c r="T2444" i="33"/>
  <c r="L2426" i="33"/>
  <c r="FE98" i="25"/>
  <c r="J2426" i="33"/>
  <c r="FC98" i="25"/>
  <c r="H2426" i="33"/>
  <c r="FA98" i="25"/>
  <c r="F2426" i="33"/>
  <c r="EY98" i="25"/>
  <c r="D2426" i="33"/>
  <c r="FF98" i="25"/>
  <c r="J2425" i="33"/>
  <c r="FD98" i="25"/>
  <c r="H2425" i="33"/>
  <c r="FB98" i="25"/>
  <c r="F2425" i="33"/>
  <c r="EZ98" i="25"/>
  <c r="D2425" i="33"/>
  <c r="T2422" i="33"/>
  <c r="EE98" i="25"/>
  <c r="K2422" i="33"/>
  <c r="G2422" i="33"/>
  <c r="T2421" i="33"/>
  <c r="M2417" i="33"/>
  <c r="DU98" i="25"/>
  <c r="G2421" i="33"/>
  <c r="J2421" i="33"/>
  <c r="K2421" i="33"/>
  <c r="F2421" i="33"/>
  <c r="T2413" i="33"/>
  <c r="T2414" i="33"/>
  <c r="T2415" i="33"/>
  <c r="T2416" i="33"/>
  <c r="T2417" i="33"/>
  <c r="L2399" i="33"/>
  <c r="FE97" i="25"/>
  <c r="J2399" i="33"/>
  <c r="FC97" i="25"/>
  <c r="H2399" i="33"/>
  <c r="FA97" i="25"/>
  <c r="F2399" i="33"/>
  <c r="EY97" i="25"/>
  <c r="D2399" i="33"/>
  <c r="FF97" i="25"/>
  <c r="J2398" i="33"/>
  <c r="FD97" i="25"/>
  <c r="H2398" i="33"/>
  <c r="FB97" i="25"/>
  <c r="F2398" i="33"/>
  <c r="EZ97" i="25"/>
  <c r="D2398" i="33"/>
  <c r="T2395" i="33"/>
  <c r="EE97" i="25"/>
  <c r="G2395" i="33"/>
  <c r="T2394" i="33"/>
  <c r="DU97" i="25"/>
  <c r="G2394" i="33"/>
  <c r="F2394" i="33"/>
  <c r="E2394" i="33"/>
  <c r="T2386" i="33"/>
  <c r="T2387" i="33"/>
  <c r="T2388" i="33"/>
  <c r="T2389" i="33"/>
  <c r="T2390" i="33"/>
  <c r="L2372" i="33"/>
  <c r="FE96" i="25"/>
  <c r="J2372" i="33"/>
  <c r="FC96" i="25"/>
  <c r="H2372" i="33"/>
  <c r="FA96" i="25"/>
  <c r="F2372" i="33"/>
  <c r="EY96" i="25"/>
  <c r="D2372" i="33"/>
  <c r="FF96" i="25"/>
  <c r="J2371" i="33"/>
  <c r="FD96" i="25"/>
  <c r="H2371" i="33"/>
  <c r="FB96" i="25"/>
  <c r="F2371" i="33"/>
  <c r="EZ96" i="25"/>
  <c r="D2371" i="33"/>
  <c r="T2368" i="33"/>
  <c r="EE96" i="25"/>
  <c r="K2368" i="33"/>
  <c r="T2367" i="33"/>
  <c r="DU96" i="25"/>
  <c r="G2367" i="33"/>
  <c r="I2367" i="33"/>
  <c r="F2367" i="33"/>
  <c r="E2367" i="33"/>
  <c r="T2359" i="33"/>
  <c r="T2360" i="33"/>
  <c r="T2361" i="33"/>
  <c r="T2362" i="33"/>
  <c r="T2363" i="33"/>
  <c r="L2345" i="33"/>
  <c r="FE95" i="25"/>
  <c r="J2345" i="33"/>
  <c r="FC95" i="25"/>
  <c r="H2345" i="33"/>
  <c r="FA95" i="25"/>
  <c r="F2345" i="33"/>
  <c r="EY95" i="25"/>
  <c r="D2345" i="33"/>
  <c r="FF95" i="25"/>
  <c r="J2344" i="33"/>
  <c r="FD95" i="25"/>
  <c r="H2344" i="33"/>
  <c r="FB95" i="25"/>
  <c r="F2344" i="33"/>
  <c r="EZ95" i="25"/>
  <c r="D2344" i="33"/>
  <c r="T2341" i="33"/>
  <c r="EE95" i="25"/>
  <c r="K2341" i="33"/>
  <c r="T2340" i="33"/>
  <c r="H2335" i="33"/>
  <c r="DU95" i="25"/>
  <c r="G2340" i="33"/>
  <c r="F2340" i="33"/>
  <c r="D2340" i="33"/>
  <c r="E2335" i="33"/>
  <c r="T2332" i="33"/>
  <c r="T2333" i="33"/>
  <c r="T2334" i="33"/>
  <c r="T2335" i="33"/>
  <c r="T2336" i="33"/>
  <c r="L2318" i="33"/>
  <c r="FE94" i="25"/>
  <c r="J2318" i="33"/>
  <c r="FC94" i="25"/>
  <c r="H2318" i="33"/>
  <c r="FA94" i="25"/>
  <c r="F2318" i="33"/>
  <c r="EY94" i="25"/>
  <c r="D2318" i="33"/>
  <c r="FF94" i="25"/>
  <c r="J2317" i="33"/>
  <c r="FD94" i="25"/>
  <c r="H2317" i="33"/>
  <c r="FB94" i="25"/>
  <c r="F2317" i="33"/>
  <c r="EZ94" i="25"/>
  <c r="D2317" i="33"/>
  <c r="T2314" i="33"/>
  <c r="EE94" i="25"/>
  <c r="T2313" i="33"/>
  <c r="DU94" i="25"/>
  <c r="G2313" i="33"/>
  <c r="J2313" i="33"/>
  <c r="K2313" i="33"/>
  <c r="F2313" i="33"/>
  <c r="T2305" i="33"/>
  <c r="T2306" i="33"/>
  <c r="T2307" i="33"/>
  <c r="T2308" i="33"/>
  <c r="T2309" i="33"/>
  <c r="L2291" i="33"/>
  <c r="FE93" i="25"/>
  <c r="J2291" i="33"/>
  <c r="FC93" i="25"/>
  <c r="H2291" i="33"/>
  <c r="FA93" i="25"/>
  <c r="F2291" i="33"/>
  <c r="EY93" i="25"/>
  <c r="D2291" i="33"/>
  <c r="FF93" i="25"/>
  <c r="J2290" i="33"/>
  <c r="FD93" i="25"/>
  <c r="H2290" i="33"/>
  <c r="FB93" i="25"/>
  <c r="F2290" i="33"/>
  <c r="EZ93" i="25"/>
  <c r="D2290" i="33"/>
  <c r="T2287" i="33"/>
  <c r="EE93" i="25"/>
  <c r="T2286" i="33"/>
  <c r="G2282" i="33"/>
  <c r="DU93" i="25"/>
  <c r="G2286" i="33"/>
  <c r="F2286" i="33"/>
  <c r="EB93" i="25"/>
  <c r="D2286" i="33"/>
  <c r="F2281" i="33"/>
  <c r="T2278" i="33"/>
  <c r="T2279" i="33"/>
  <c r="T2280" i="33"/>
  <c r="T2281" i="33"/>
  <c r="T2282" i="33"/>
  <c r="L2264" i="33"/>
  <c r="FE92" i="25"/>
  <c r="J2264" i="33"/>
  <c r="FC92" i="25"/>
  <c r="H2264" i="33"/>
  <c r="FA92" i="25"/>
  <c r="F2264" i="33"/>
  <c r="EY92" i="25"/>
  <c r="D2264" i="33"/>
  <c r="FF92" i="25"/>
  <c r="J2263" i="33"/>
  <c r="FD92" i="25"/>
  <c r="H2263" i="33"/>
  <c r="FB92" i="25"/>
  <c r="F2263" i="33"/>
  <c r="EZ92" i="25"/>
  <c r="D2263" i="33"/>
  <c r="T2260" i="33"/>
  <c r="EE92" i="25"/>
  <c r="T2259" i="33"/>
  <c r="DU92" i="25"/>
  <c r="G2259" i="33"/>
  <c r="F2259" i="33"/>
  <c r="D2253" i="33"/>
  <c r="D2255" i="33"/>
  <c r="T2251" i="33"/>
  <c r="T2252" i="33"/>
  <c r="T2253" i="33"/>
  <c r="T2254" i="33"/>
  <c r="T2255" i="33"/>
  <c r="L2237" i="33"/>
  <c r="FE91" i="25"/>
  <c r="J2237" i="33"/>
  <c r="FC91" i="25"/>
  <c r="H2237" i="33"/>
  <c r="FA91" i="25"/>
  <c r="F2237" i="33"/>
  <c r="EY91" i="25"/>
  <c r="D2237" i="33"/>
  <c r="FF91" i="25"/>
  <c r="J2236" i="33"/>
  <c r="FD91" i="25"/>
  <c r="H2236" i="33"/>
  <c r="FB91" i="25"/>
  <c r="F2236" i="33"/>
  <c r="EZ91" i="25"/>
  <c r="D2236" i="33"/>
  <c r="T2233" i="33"/>
  <c r="EE91" i="25"/>
  <c r="G2233" i="33"/>
  <c r="T2232" i="33"/>
  <c r="DU91" i="25"/>
  <c r="G2232" i="33"/>
  <c r="F2232" i="33"/>
  <c r="DZ91" i="25"/>
  <c r="T2224" i="33"/>
  <c r="T2225" i="33"/>
  <c r="T2226" i="33"/>
  <c r="T2227" i="33"/>
  <c r="T2228" i="33"/>
  <c r="L2210" i="33"/>
  <c r="FE90" i="25"/>
  <c r="J2210" i="33"/>
  <c r="FC90" i="25"/>
  <c r="H2210" i="33"/>
  <c r="FA90" i="25"/>
  <c r="F2210" i="33"/>
  <c r="EY90" i="25"/>
  <c r="D2210" i="33"/>
  <c r="FF90" i="25"/>
  <c r="J2209" i="33"/>
  <c r="FD90" i="25"/>
  <c r="H2209" i="33"/>
  <c r="FB90" i="25"/>
  <c r="F2209" i="33"/>
  <c r="EZ90" i="25"/>
  <c r="D2209" i="33"/>
  <c r="T2206" i="33"/>
  <c r="EE90" i="25"/>
  <c r="K2206" i="33"/>
  <c r="T2205" i="33"/>
  <c r="L2201" i="33"/>
  <c r="DU90" i="25"/>
  <c r="G2205" i="33"/>
  <c r="J2205" i="33"/>
  <c r="K2205" i="33"/>
  <c r="F2205" i="33"/>
  <c r="E2205" i="33"/>
  <c r="D2205" i="33"/>
  <c r="T2197" i="33"/>
  <c r="T2198" i="33"/>
  <c r="T2199" i="33"/>
  <c r="T2200" i="33"/>
  <c r="T2201" i="33"/>
  <c r="L2183" i="33"/>
  <c r="FE89" i="25"/>
  <c r="J2183" i="33"/>
  <c r="FC89" i="25"/>
  <c r="H2183" i="33"/>
  <c r="FA89" i="25"/>
  <c r="F2183" i="33"/>
  <c r="EY89" i="25"/>
  <c r="D2183" i="33"/>
  <c r="FF89" i="25"/>
  <c r="J2182" i="33"/>
  <c r="FD89" i="25"/>
  <c r="H2182" i="33"/>
  <c r="FB89" i="25"/>
  <c r="F2182" i="33"/>
  <c r="EZ89" i="25"/>
  <c r="D2182" i="33"/>
  <c r="T2179" i="33"/>
  <c r="EE89" i="25"/>
  <c r="T2178" i="33"/>
  <c r="L2171" i="33"/>
  <c r="L2173" i="33"/>
  <c r="M2173" i="33"/>
  <c r="DU89" i="25"/>
  <c r="G2178" i="33"/>
  <c r="F2178" i="33"/>
  <c r="T2170" i="33"/>
  <c r="T2171" i="33"/>
  <c r="T2172" i="33"/>
  <c r="T2173" i="33"/>
  <c r="T2174" i="33"/>
  <c r="T2164" i="33"/>
  <c r="L2156" i="33"/>
  <c r="FE88" i="25"/>
  <c r="J2156" i="33"/>
  <c r="FC88" i="25"/>
  <c r="H2156" i="33"/>
  <c r="FA88" i="25"/>
  <c r="F2156" i="33"/>
  <c r="EY88" i="25"/>
  <c r="D2156" i="33"/>
  <c r="FF88" i="25"/>
  <c r="J2155" i="33"/>
  <c r="FD88" i="25"/>
  <c r="H2155" i="33"/>
  <c r="FB88" i="25"/>
  <c r="F2155" i="33"/>
  <c r="EZ88" i="25"/>
  <c r="D2155" i="33"/>
  <c r="T2152" i="33"/>
  <c r="EE88" i="25"/>
  <c r="K2152" i="33"/>
  <c r="T2151" i="33"/>
  <c r="DU88" i="25"/>
  <c r="G2151" i="33"/>
  <c r="J2151" i="33"/>
  <c r="K2151" i="33"/>
  <c r="F2151" i="33"/>
  <c r="T2143" i="33"/>
  <c r="T2144" i="33"/>
  <c r="T2145" i="33"/>
  <c r="T2146" i="33"/>
  <c r="T2147" i="33"/>
  <c r="L2129" i="33"/>
  <c r="FE87" i="25"/>
  <c r="J2129" i="33"/>
  <c r="FC87" i="25"/>
  <c r="H2129" i="33"/>
  <c r="FA87" i="25"/>
  <c r="F2129" i="33"/>
  <c r="EY87" i="25"/>
  <c r="D2129" i="33"/>
  <c r="FF87" i="25"/>
  <c r="J2128" i="33"/>
  <c r="FD87" i="25"/>
  <c r="H2128" i="33"/>
  <c r="FB87" i="25"/>
  <c r="F2128" i="33"/>
  <c r="EZ87" i="25"/>
  <c r="D2128" i="33"/>
  <c r="T2125" i="33"/>
  <c r="EE87" i="25"/>
  <c r="T2124" i="33"/>
  <c r="DU87" i="25"/>
  <c r="G2124" i="33"/>
  <c r="J2124" i="33"/>
  <c r="K2124" i="33"/>
  <c r="F2124" i="33"/>
  <c r="D2124" i="33"/>
  <c r="T2116" i="33"/>
  <c r="T2117" i="33"/>
  <c r="T2118" i="33"/>
  <c r="T2119" i="33"/>
  <c r="T2120" i="33"/>
  <c r="L2102" i="33"/>
  <c r="FE86" i="25"/>
  <c r="J2102" i="33"/>
  <c r="FC86" i="25"/>
  <c r="H2102" i="33"/>
  <c r="FA86" i="25"/>
  <c r="F2102" i="33"/>
  <c r="EY86" i="25"/>
  <c r="D2102" i="33"/>
  <c r="FF86" i="25"/>
  <c r="J2101" i="33"/>
  <c r="FD86" i="25"/>
  <c r="H2101" i="33"/>
  <c r="FB86" i="25"/>
  <c r="F2101" i="33"/>
  <c r="EZ86" i="25"/>
  <c r="D2101" i="33"/>
  <c r="T2098" i="33"/>
  <c r="EE86" i="25"/>
  <c r="K2098" i="33"/>
  <c r="T2097" i="33"/>
  <c r="M2092" i="33"/>
  <c r="DU86" i="25"/>
  <c r="G2097" i="33"/>
  <c r="J2097" i="33"/>
  <c r="K2097" i="33"/>
  <c r="F2097" i="33"/>
  <c r="E2097" i="33"/>
  <c r="D2097" i="33"/>
  <c r="T2089" i="33"/>
  <c r="T2090" i="33"/>
  <c r="T2091" i="33"/>
  <c r="T2092" i="33"/>
  <c r="T2093" i="33"/>
  <c r="L2075" i="33"/>
  <c r="FE85" i="25"/>
  <c r="J2075" i="33"/>
  <c r="FC85" i="25"/>
  <c r="H2075" i="33"/>
  <c r="FA85" i="25"/>
  <c r="F2075" i="33"/>
  <c r="EY85" i="25"/>
  <c r="D2075" i="33"/>
  <c r="FB85" i="25"/>
  <c r="F2074" i="33"/>
  <c r="EZ85" i="25"/>
  <c r="D2074" i="33"/>
  <c r="T2071" i="33"/>
  <c r="EE85" i="25"/>
  <c r="K2071" i="33"/>
  <c r="G2071" i="33"/>
  <c r="T2070" i="33"/>
  <c r="DU85" i="25"/>
  <c r="G2070" i="33"/>
  <c r="J2070" i="33"/>
  <c r="K2070" i="33"/>
  <c r="F2070" i="33"/>
  <c r="T2062" i="33"/>
  <c r="T2063" i="33"/>
  <c r="T2064" i="33"/>
  <c r="T2065" i="33"/>
  <c r="T2066" i="33"/>
  <c r="L2048" i="33"/>
  <c r="FE84" i="25"/>
  <c r="J2048" i="33"/>
  <c r="FC84" i="25"/>
  <c r="H2048" i="33"/>
  <c r="FA84" i="25"/>
  <c r="F2048" i="33"/>
  <c r="EY84" i="25"/>
  <c r="D2048" i="33"/>
  <c r="FB84" i="25"/>
  <c r="F2047" i="33"/>
  <c r="EZ84" i="25"/>
  <c r="D2047" i="33"/>
  <c r="T2044" i="33"/>
  <c r="EE84" i="25"/>
  <c r="K2044" i="33"/>
  <c r="T2043" i="33"/>
  <c r="DU84" i="25"/>
  <c r="G2043" i="33"/>
  <c r="J2043" i="33"/>
  <c r="K2043" i="33"/>
  <c r="F2043" i="33"/>
  <c r="T2035" i="33"/>
  <c r="T2036" i="33"/>
  <c r="T2037" i="33"/>
  <c r="T2038" i="33"/>
  <c r="T2039" i="33"/>
  <c r="FA83" i="25"/>
  <c r="F2021" i="33"/>
  <c r="EY83" i="25"/>
  <c r="D2021" i="33"/>
  <c r="FF83" i="25"/>
  <c r="J2020" i="33"/>
  <c r="FD83" i="25"/>
  <c r="H2020" i="33"/>
  <c r="FB83" i="25"/>
  <c r="F2020" i="33"/>
  <c r="EZ83" i="25"/>
  <c r="D2020" i="33"/>
  <c r="T2017" i="33"/>
  <c r="EE83" i="25"/>
  <c r="T2016" i="33"/>
  <c r="DU83" i="25"/>
  <c r="G2016" i="33"/>
  <c r="F2016" i="33"/>
  <c r="T2008" i="33"/>
  <c r="T2009" i="33"/>
  <c r="T2012" i="33"/>
  <c r="FA82" i="25"/>
  <c r="F1994" i="33"/>
  <c r="EY82" i="25"/>
  <c r="D1994" i="33"/>
  <c r="FF82" i="25"/>
  <c r="J1993" i="33"/>
  <c r="FD82" i="25"/>
  <c r="H1993" i="33"/>
  <c r="FB82" i="25"/>
  <c r="F1993" i="33"/>
  <c r="EZ82" i="25"/>
  <c r="D1993" i="33"/>
  <c r="T1990" i="33"/>
  <c r="EE82" i="25"/>
  <c r="K1990" i="33"/>
  <c r="T1989" i="33"/>
  <c r="L1989" i="33"/>
  <c r="G1985" i="33"/>
  <c r="DU82" i="25"/>
  <c r="G1989" i="33"/>
  <c r="F1989" i="33"/>
  <c r="T1981" i="33"/>
  <c r="T1982" i="33"/>
  <c r="T1983" i="33"/>
  <c r="T1984" i="33"/>
  <c r="T1985" i="33"/>
  <c r="T1975" i="33"/>
  <c r="FA81" i="25"/>
  <c r="F1967" i="33"/>
  <c r="EY81" i="25"/>
  <c r="D1967" i="33"/>
  <c r="FF81" i="25"/>
  <c r="J1966" i="33"/>
  <c r="FD81" i="25"/>
  <c r="H1966" i="33"/>
  <c r="FB81" i="25"/>
  <c r="F1966" i="33"/>
  <c r="EZ81" i="25"/>
  <c r="D1966" i="33"/>
  <c r="T1963" i="33"/>
  <c r="EE81" i="25"/>
  <c r="K1963" i="33"/>
  <c r="T1962" i="33"/>
  <c r="DU81" i="25"/>
  <c r="G1962" i="33"/>
  <c r="J1962" i="33"/>
  <c r="F1962" i="33"/>
  <c r="DZ81" i="25"/>
  <c r="T1954" i="33"/>
  <c r="T1955" i="33"/>
  <c r="T1956" i="33"/>
  <c r="T1957" i="33"/>
  <c r="T1958" i="33"/>
  <c r="FA80" i="25"/>
  <c r="F1940" i="33"/>
  <c r="EY80" i="25"/>
  <c r="D1940" i="33"/>
  <c r="FF80" i="25"/>
  <c r="J1939" i="33"/>
  <c r="FD80" i="25"/>
  <c r="H1939" i="33"/>
  <c r="FB80" i="25"/>
  <c r="F1939" i="33"/>
  <c r="EZ80" i="25"/>
  <c r="D1939" i="33"/>
  <c r="T1936" i="33"/>
  <c r="EE80" i="25"/>
  <c r="K1936" i="33"/>
  <c r="T1935" i="33"/>
  <c r="M1931" i="33"/>
  <c r="DU80" i="25"/>
  <c r="G1935" i="33"/>
  <c r="J1935" i="33"/>
  <c r="F1935" i="33"/>
  <c r="E1935" i="33"/>
  <c r="D1935" i="33"/>
  <c r="T1927" i="33"/>
  <c r="T1928" i="33"/>
  <c r="T1929" i="33"/>
  <c r="T1930" i="33"/>
  <c r="T1931" i="33"/>
  <c r="T1923" i="33"/>
  <c r="FA79" i="25"/>
  <c r="F1913" i="33"/>
  <c r="EY79" i="25"/>
  <c r="D1913" i="33"/>
  <c r="FF79" i="25"/>
  <c r="J1912" i="33"/>
  <c r="FD79" i="25"/>
  <c r="H1912" i="33"/>
  <c r="FB79" i="25"/>
  <c r="F1912" i="33"/>
  <c r="EZ79" i="25"/>
  <c r="D1912" i="33"/>
  <c r="T1909" i="33"/>
  <c r="EE79" i="25"/>
  <c r="T1908" i="33"/>
  <c r="DU79" i="25"/>
  <c r="G1908" i="33"/>
  <c r="F1908" i="33"/>
  <c r="T1900" i="33"/>
  <c r="T1901" i="33"/>
  <c r="T1902" i="33"/>
  <c r="T1903" i="33"/>
  <c r="T1904" i="33"/>
  <c r="FA78" i="25"/>
  <c r="F1886" i="33"/>
  <c r="EY78" i="25"/>
  <c r="D1886" i="33"/>
  <c r="FF78" i="25"/>
  <c r="J1885" i="33"/>
  <c r="FD78" i="25"/>
  <c r="H1885" i="33"/>
  <c r="FB78" i="25"/>
  <c r="F1885" i="33"/>
  <c r="EZ78" i="25"/>
  <c r="D1885" i="33"/>
  <c r="T1882" i="33"/>
  <c r="EE78" i="25"/>
  <c r="K1882" i="33"/>
  <c r="T1881" i="33"/>
  <c r="L1881" i="33"/>
  <c r="L1876" i="33"/>
  <c r="N1876" i="33"/>
  <c r="DU78" i="25"/>
  <c r="G1881" i="33"/>
  <c r="F1881" i="33"/>
  <c r="T1873" i="33"/>
  <c r="T1874" i="33"/>
  <c r="T1877" i="33"/>
  <c r="T1869" i="33"/>
  <c r="FA77" i="25"/>
  <c r="F1859" i="33"/>
  <c r="EY77" i="25"/>
  <c r="D1859" i="33"/>
  <c r="FF77" i="25"/>
  <c r="J1858" i="33"/>
  <c r="FD77" i="25"/>
  <c r="H1858" i="33"/>
  <c r="FB77" i="25"/>
  <c r="F1858" i="33"/>
  <c r="EZ77" i="25"/>
  <c r="D1858" i="33"/>
  <c r="T1855" i="33"/>
  <c r="EE77" i="25"/>
  <c r="G1855" i="33"/>
  <c r="T1854" i="33"/>
  <c r="M1849" i="33"/>
  <c r="DU77" i="25"/>
  <c r="G1854" i="33"/>
  <c r="F1854" i="33"/>
  <c r="E1854" i="33"/>
  <c r="D1854" i="33"/>
  <c r="T1846" i="33"/>
  <c r="T1847" i="33"/>
  <c r="T1848" i="33"/>
  <c r="T1849" i="33"/>
  <c r="T1850" i="33"/>
  <c r="FA76" i="25"/>
  <c r="F1832" i="33"/>
  <c r="EY76" i="25"/>
  <c r="D1832" i="33"/>
  <c r="FF76" i="25"/>
  <c r="J1831" i="33"/>
  <c r="FD76" i="25"/>
  <c r="H1831" i="33"/>
  <c r="FB76" i="25"/>
  <c r="F1831" i="33"/>
  <c r="EZ76" i="25"/>
  <c r="D1831" i="33"/>
  <c r="T1828" i="33"/>
  <c r="EE76" i="25"/>
  <c r="K1828" i="33"/>
  <c r="T1827" i="33"/>
  <c r="DU76" i="25"/>
  <c r="G1827" i="33"/>
  <c r="F1827" i="33"/>
  <c r="D1827" i="33"/>
  <c r="T1819" i="33"/>
  <c r="T1820" i="33"/>
  <c r="T1821" i="33"/>
  <c r="T1822" i="33"/>
  <c r="T1823" i="33"/>
  <c r="L1805" i="33"/>
  <c r="FE75" i="25"/>
  <c r="J1805" i="33"/>
  <c r="FC75" i="25"/>
  <c r="H1805" i="33"/>
  <c r="FA75" i="25"/>
  <c r="F1805" i="33"/>
  <c r="EY75" i="25"/>
  <c r="D1805" i="33"/>
  <c r="FF75" i="25"/>
  <c r="J1804" i="33"/>
  <c r="FD75" i="25"/>
  <c r="H1804" i="33"/>
  <c r="FB75" i="25"/>
  <c r="F1804" i="33"/>
  <c r="EZ75" i="25"/>
  <c r="D1804" i="33"/>
  <c r="T1801" i="33"/>
  <c r="EE75" i="25"/>
  <c r="T1800" i="33"/>
  <c r="DU75" i="25"/>
  <c r="G1800" i="33"/>
  <c r="F1800" i="33"/>
  <c r="E1800" i="33"/>
  <c r="T1792" i="33"/>
  <c r="T1793" i="33"/>
  <c r="T1794" i="33"/>
  <c r="T1795" i="33"/>
  <c r="T1796" i="33"/>
  <c r="FA74" i="25"/>
  <c r="F1778" i="33"/>
  <c r="EY74" i="25"/>
  <c r="D1778" i="33"/>
  <c r="FF74" i="25"/>
  <c r="J1777" i="33"/>
  <c r="FD74" i="25"/>
  <c r="H1777" i="33"/>
  <c r="FB74" i="25"/>
  <c r="F1777" i="33"/>
  <c r="EZ74" i="25"/>
  <c r="D1777" i="33"/>
  <c r="T1774" i="33"/>
  <c r="EE74" i="25"/>
  <c r="K1774" i="33"/>
  <c r="EI74" i="25"/>
  <c r="T1773" i="33"/>
  <c r="DU74" i="25"/>
  <c r="G1773" i="33"/>
  <c r="F1773" i="33"/>
  <c r="E1773" i="33"/>
  <c r="T1765" i="33"/>
  <c r="T1766" i="33"/>
  <c r="T1767" i="33"/>
  <c r="T1768" i="33"/>
  <c r="T1769" i="33"/>
  <c r="FA73" i="25"/>
  <c r="F1751" i="33"/>
  <c r="EY73" i="25"/>
  <c r="D1751" i="33"/>
  <c r="FF73" i="25"/>
  <c r="J1750" i="33"/>
  <c r="FD73" i="25"/>
  <c r="H1750" i="33"/>
  <c r="FB73" i="25"/>
  <c r="F1750" i="33"/>
  <c r="EZ73" i="25"/>
  <c r="D1750" i="33"/>
  <c r="T1747" i="33"/>
  <c r="EE73" i="25"/>
  <c r="K1747" i="33"/>
  <c r="Q1747" i="33"/>
  <c r="T1746" i="33"/>
  <c r="M1742" i="33"/>
  <c r="DU73" i="25"/>
  <c r="G1746" i="33"/>
  <c r="F1746" i="33"/>
  <c r="T1738" i="33"/>
  <c r="T1739" i="33"/>
  <c r="T1740" i="33"/>
  <c r="T1741" i="33"/>
  <c r="T1742" i="33"/>
  <c r="FA72" i="25"/>
  <c r="F1724" i="33"/>
  <c r="EY72" i="25"/>
  <c r="D1724" i="33"/>
  <c r="FF72" i="25"/>
  <c r="J1723" i="33"/>
  <c r="FD72" i="25"/>
  <c r="H1723" i="33"/>
  <c r="FB72" i="25"/>
  <c r="F1723" i="33"/>
  <c r="EZ72" i="25"/>
  <c r="D1723" i="33"/>
  <c r="T1720" i="33"/>
  <c r="EE72" i="25"/>
  <c r="T1719" i="33"/>
  <c r="DU72" i="25"/>
  <c r="G1719" i="33"/>
  <c r="F1719" i="33"/>
  <c r="EB72" i="25"/>
  <c r="T1711" i="33"/>
  <c r="T1712" i="33"/>
  <c r="T1713" i="33"/>
  <c r="T1714" i="33"/>
  <c r="T1715" i="33"/>
  <c r="FA71" i="25"/>
  <c r="F1697" i="33"/>
  <c r="EY71" i="25"/>
  <c r="D1697" i="33"/>
  <c r="FF71" i="25"/>
  <c r="J1696" i="33"/>
  <c r="FD71" i="25"/>
  <c r="H1696" i="33"/>
  <c r="FB71" i="25"/>
  <c r="F1696" i="33"/>
  <c r="EZ71" i="25"/>
  <c r="D1696" i="33"/>
  <c r="T1693" i="33"/>
  <c r="EE71" i="25"/>
  <c r="T1692" i="33"/>
  <c r="DU71" i="25"/>
  <c r="G1692" i="33"/>
  <c r="J1692" i="33"/>
  <c r="F1692" i="33"/>
  <c r="T1684" i="33"/>
  <c r="T1685" i="33"/>
  <c r="T1686" i="33"/>
  <c r="T1687" i="33"/>
  <c r="T1688" i="33"/>
  <c r="T1689" i="33"/>
  <c r="FA70" i="25"/>
  <c r="F1670" i="33"/>
  <c r="EY70" i="25"/>
  <c r="D1670" i="33"/>
  <c r="FF70" i="25"/>
  <c r="J1669" i="33"/>
  <c r="FD70" i="25"/>
  <c r="H1669" i="33"/>
  <c r="FB70" i="25"/>
  <c r="F1669" i="33"/>
  <c r="EZ70" i="25"/>
  <c r="D1669" i="33"/>
  <c r="T1666" i="33"/>
  <c r="EE70" i="25"/>
  <c r="G1666" i="33"/>
  <c r="T1665" i="33"/>
  <c r="DU70" i="25"/>
  <c r="G1665" i="33"/>
  <c r="F1665" i="33"/>
  <c r="E1665" i="33"/>
  <c r="DZ70" i="25"/>
  <c r="EA70" i="25"/>
  <c r="F1660" i="33"/>
  <c r="T1657" i="33"/>
  <c r="T1658" i="33"/>
  <c r="T1659" i="33"/>
  <c r="T1660" i="33"/>
  <c r="T1661" i="33"/>
  <c r="FA69" i="25"/>
  <c r="F1643" i="33"/>
  <c r="EY69" i="25"/>
  <c r="D1643" i="33"/>
  <c r="FF69" i="25"/>
  <c r="J1642" i="33"/>
  <c r="FD69" i="25"/>
  <c r="H1642" i="33"/>
  <c r="FB69" i="25"/>
  <c r="F1642" i="33"/>
  <c r="EZ69" i="25"/>
  <c r="D1642" i="33"/>
  <c r="T1639" i="33"/>
  <c r="EE69" i="25"/>
  <c r="K1639" i="33"/>
  <c r="T1638" i="33"/>
  <c r="L1638" i="33"/>
  <c r="DU69" i="25"/>
  <c r="G1638" i="33"/>
  <c r="F1638" i="33"/>
  <c r="T1630" i="33"/>
  <c r="T1631" i="33"/>
  <c r="T1632" i="33"/>
  <c r="T1633" i="33"/>
  <c r="T1634" i="33"/>
  <c r="D1626" i="33"/>
  <c r="FA68" i="25"/>
  <c r="F1616" i="33"/>
  <c r="EY68" i="25"/>
  <c r="D1616" i="33"/>
  <c r="FF68" i="25"/>
  <c r="J1615" i="33"/>
  <c r="FD68" i="25"/>
  <c r="H1615" i="33"/>
  <c r="FB68" i="25"/>
  <c r="F1615" i="33"/>
  <c r="EZ68" i="25"/>
  <c r="D1615" i="33"/>
  <c r="T1612" i="33"/>
  <c r="EE68" i="25"/>
  <c r="G1612" i="33"/>
  <c r="B1612" i="33"/>
  <c r="T1611" i="33"/>
  <c r="DU68" i="25"/>
  <c r="G1611" i="33"/>
  <c r="J1611" i="33"/>
  <c r="F1611" i="33"/>
  <c r="E1611" i="33"/>
  <c r="D1611" i="33"/>
  <c r="E1607" i="33"/>
  <c r="T1603" i="33"/>
  <c r="T1604" i="33"/>
  <c r="T1605" i="33"/>
  <c r="T1606" i="33"/>
  <c r="T1607" i="33"/>
  <c r="T1597" i="33"/>
  <c r="FA67" i="25"/>
  <c r="F1589" i="33"/>
  <c r="EY67" i="25"/>
  <c r="D1589" i="33"/>
  <c r="FF67" i="25"/>
  <c r="J1588" i="33"/>
  <c r="FD67" i="25"/>
  <c r="H1588" i="33"/>
  <c r="FB67" i="25"/>
  <c r="F1588" i="33"/>
  <c r="EZ67" i="25"/>
  <c r="D1588" i="33"/>
  <c r="T1585" i="33"/>
  <c r="EE67" i="25"/>
  <c r="G1585" i="33"/>
  <c r="B1585" i="33"/>
  <c r="T1584" i="33"/>
  <c r="G1576" i="33"/>
  <c r="DU67" i="25"/>
  <c r="G1584" i="33"/>
  <c r="J1584" i="33"/>
  <c r="K1584" i="33"/>
  <c r="O1584" i="33"/>
  <c r="F1584" i="33"/>
  <c r="E1584" i="33"/>
  <c r="T1576" i="33"/>
  <c r="T1577" i="33"/>
  <c r="T1578" i="33"/>
  <c r="T1579" i="33"/>
  <c r="T1580" i="33"/>
  <c r="FA66" i="25"/>
  <c r="F1562" i="33"/>
  <c r="EY66" i="25"/>
  <c r="D1562" i="33"/>
  <c r="FF66" i="25"/>
  <c r="J1561" i="33"/>
  <c r="FD66" i="25"/>
  <c r="H1561" i="33"/>
  <c r="FB66" i="25"/>
  <c r="F1561" i="33"/>
  <c r="EZ66" i="25"/>
  <c r="D1561" i="33"/>
  <c r="T1558" i="33"/>
  <c r="EE66" i="25"/>
  <c r="EG66" i="25"/>
  <c r="G1558" i="33"/>
  <c r="T1557" i="33"/>
  <c r="DU66" i="25"/>
  <c r="G1557" i="33"/>
  <c r="F1557" i="33"/>
  <c r="DZ66" i="25"/>
  <c r="T1549" i="33"/>
  <c r="T1550" i="33"/>
  <c r="T1551" i="33"/>
  <c r="T1552" i="33"/>
  <c r="T1553" i="33"/>
  <c r="H1550" i="33"/>
  <c r="H1549" i="33"/>
  <c r="FA65" i="25"/>
  <c r="F1535" i="33"/>
  <c r="EY65" i="25"/>
  <c r="D1535" i="33"/>
  <c r="FF65" i="25"/>
  <c r="J1534" i="33"/>
  <c r="FD65" i="25"/>
  <c r="H1534" i="33"/>
  <c r="FB65" i="25"/>
  <c r="F1534" i="33"/>
  <c r="EZ65" i="25"/>
  <c r="D1534" i="33"/>
  <c r="T1531" i="33"/>
  <c r="O1531" i="33"/>
  <c r="EE65" i="25"/>
  <c r="G1531" i="33"/>
  <c r="T1530" i="33"/>
  <c r="DU65" i="25"/>
  <c r="G1530" i="33"/>
  <c r="F1530" i="33"/>
  <c r="EB65" i="25"/>
  <c r="T1522" i="33"/>
  <c r="T1523" i="33"/>
  <c r="T1524" i="33"/>
  <c r="T1525" i="33"/>
  <c r="T1526" i="33"/>
  <c r="FA64" i="25"/>
  <c r="F1508" i="33"/>
  <c r="EY64" i="25"/>
  <c r="D1508" i="33"/>
  <c r="L1507" i="33"/>
  <c r="FF64" i="25"/>
  <c r="J1507" i="33"/>
  <c r="FD64" i="25"/>
  <c r="H1507" i="33"/>
  <c r="FB64" i="25"/>
  <c r="F1507" i="33"/>
  <c r="EZ64" i="25"/>
  <c r="D1507" i="33"/>
  <c r="T1504" i="33"/>
  <c r="O1504" i="33"/>
  <c r="EE64" i="25"/>
  <c r="EI64" i="25"/>
  <c r="T1503" i="33"/>
  <c r="DU64" i="25"/>
  <c r="G1503" i="33"/>
  <c r="F1503" i="33"/>
  <c r="E1503" i="33"/>
  <c r="T1495" i="33"/>
  <c r="T1496" i="33"/>
  <c r="T1497" i="33"/>
  <c r="T1498" i="33"/>
  <c r="T1499" i="33"/>
  <c r="FA63" i="25"/>
  <c r="F1481" i="33"/>
  <c r="EY63" i="25"/>
  <c r="D1481" i="33"/>
  <c r="FF63" i="25"/>
  <c r="J1480" i="33"/>
  <c r="FD63" i="25"/>
  <c r="H1480" i="33"/>
  <c r="FB63" i="25"/>
  <c r="F1480" i="33"/>
  <c r="EZ63" i="25"/>
  <c r="D1480" i="33"/>
  <c r="T1477" i="33"/>
  <c r="N1477" i="33"/>
  <c r="EE63" i="25"/>
  <c r="K1477" i="33"/>
  <c r="EI63" i="25"/>
  <c r="T1476" i="33"/>
  <c r="G1468" i="33"/>
  <c r="J1468" i="33"/>
  <c r="K1468" i="33"/>
  <c r="DU63" i="25"/>
  <c r="G1476" i="33"/>
  <c r="F1476" i="33"/>
  <c r="DZ63" i="25"/>
  <c r="T1468" i="33"/>
  <c r="T1469" i="33"/>
  <c r="T1470" i="33"/>
  <c r="T1471" i="33"/>
  <c r="T1472" i="33"/>
  <c r="H1468" i="33"/>
  <c r="T1450" i="33"/>
  <c r="K1450" i="33"/>
  <c r="T1449" i="33"/>
  <c r="G1449" i="33"/>
  <c r="D1449" i="33"/>
  <c r="E1449" i="33"/>
  <c r="F1449" i="33"/>
  <c r="J1449" i="33"/>
  <c r="T1441" i="33"/>
  <c r="T1442" i="33"/>
  <c r="T1443" i="33"/>
  <c r="T1444" i="33"/>
  <c r="T1445" i="33"/>
  <c r="M1440" i="33"/>
  <c r="T1423" i="33"/>
  <c r="G1423" i="33"/>
  <c r="T1422" i="33"/>
  <c r="M1416" i="33"/>
  <c r="G1422" i="33"/>
  <c r="F1422" i="33"/>
  <c r="E1422" i="33"/>
  <c r="T1414" i="33"/>
  <c r="T1415" i="33"/>
  <c r="T1418" i="33"/>
  <c r="T1396" i="33"/>
  <c r="K1396" i="33"/>
  <c r="B1396" i="33"/>
  <c r="T1395" i="33"/>
  <c r="G1390" i="33"/>
  <c r="L1391" i="33"/>
  <c r="G1395" i="33"/>
  <c r="D1395" i="33"/>
  <c r="E1395" i="33"/>
  <c r="F1395" i="33"/>
  <c r="J1395" i="33"/>
  <c r="F1389" i="33"/>
  <c r="F1391" i="33"/>
  <c r="E1390" i="33"/>
  <c r="T1387" i="33"/>
  <c r="T1388" i="33"/>
  <c r="T1391" i="33"/>
  <c r="T1369" i="33"/>
  <c r="K1369" i="33"/>
  <c r="T1368" i="33"/>
  <c r="L1368" i="33"/>
  <c r="G1362" i="33"/>
  <c r="G1364" i="33"/>
  <c r="H1363" i="33"/>
  <c r="L1363" i="33"/>
  <c r="N1363" i="33"/>
  <c r="G1368" i="33"/>
  <c r="F1368" i="33"/>
  <c r="E1368" i="33"/>
  <c r="T1360" i="33"/>
  <c r="T1361" i="33"/>
  <c r="T1362" i="33"/>
  <c r="T1363" i="33"/>
  <c r="T1364" i="33"/>
  <c r="P1350" i="33"/>
  <c r="T1342" i="33"/>
  <c r="T1341" i="33"/>
  <c r="L1341" i="33"/>
  <c r="G1336" i="33"/>
  <c r="G1341" i="33"/>
  <c r="F1341" i="33"/>
  <c r="E1341" i="33"/>
  <c r="F1335" i="33"/>
  <c r="T1333" i="33"/>
  <c r="T1334" i="33"/>
  <c r="T1335" i="33"/>
  <c r="T1336" i="33"/>
  <c r="T1337" i="33"/>
  <c r="T1338" i="33"/>
  <c r="P1323" i="33"/>
  <c r="T1315" i="33"/>
  <c r="T1314" i="33"/>
  <c r="G1314" i="33"/>
  <c r="D1314" i="33"/>
  <c r="E1314" i="33"/>
  <c r="F1314" i="33"/>
  <c r="J1314" i="33"/>
  <c r="T1306" i="33"/>
  <c r="T1307" i="33"/>
  <c r="T1308" i="33"/>
  <c r="T1309" i="33"/>
  <c r="T1310" i="33"/>
  <c r="T1300" i="33"/>
  <c r="D1291" i="33"/>
  <c r="T1288" i="33"/>
  <c r="K1288" i="33"/>
  <c r="T1287" i="33"/>
  <c r="G1287" i="33"/>
  <c r="D1287" i="33"/>
  <c r="E1287" i="33"/>
  <c r="F1287" i="33"/>
  <c r="J1287" i="33"/>
  <c r="F1280" i="33"/>
  <c r="D1280" i="33"/>
  <c r="T1279" i="33"/>
  <c r="T1280" i="33"/>
  <c r="T1281" i="33"/>
  <c r="T1282" i="33"/>
  <c r="T1283" i="33"/>
  <c r="T1284" i="33"/>
  <c r="T1261" i="33"/>
  <c r="K1261" i="33"/>
  <c r="G1261" i="33"/>
  <c r="F1261" i="33"/>
  <c r="T1260" i="33"/>
  <c r="G1253" i="33"/>
  <c r="I1253" i="33"/>
  <c r="G1260" i="33"/>
  <c r="D1260" i="33"/>
  <c r="E1260" i="33"/>
  <c r="F1260" i="33"/>
  <c r="J1260" i="33"/>
  <c r="T1252" i="33"/>
  <c r="T1253" i="33"/>
  <c r="T1254" i="33"/>
  <c r="T1255" i="33"/>
  <c r="T1256" i="33"/>
  <c r="H1252" i="33"/>
  <c r="T1234" i="33"/>
  <c r="T1233" i="33"/>
  <c r="G1233" i="33"/>
  <c r="F1233" i="33"/>
  <c r="E1233" i="33"/>
  <c r="T1225" i="33"/>
  <c r="T1226" i="33"/>
  <c r="T1227" i="33"/>
  <c r="T1228" i="33"/>
  <c r="T1229" i="33"/>
  <c r="M1225" i="33"/>
  <c r="T1207" i="33"/>
  <c r="K1207" i="33"/>
  <c r="T1206" i="33"/>
  <c r="G1206" i="33"/>
  <c r="F1206" i="33"/>
  <c r="D1200" i="33"/>
  <c r="T1198" i="33"/>
  <c r="T1199" i="33"/>
  <c r="T1200" i="33"/>
  <c r="T1201" i="33"/>
  <c r="T1202" i="33"/>
  <c r="T1193" i="33"/>
  <c r="T1180" i="33"/>
  <c r="K1180" i="33"/>
  <c r="G1180" i="33"/>
  <c r="T1179" i="33"/>
  <c r="G1175" i="33"/>
  <c r="L1175" i="33"/>
  <c r="G1179" i="33"/>
  <c r="D1179" i="33"/>
  <c r="E1179" i="33"/>
  <c r="F1179" i="33"/>
  <c r="J1179" i="33"/>
  <c r="T1171" i="33"/>
  <c r="T1172" i="33"/>
  <c r="T1173" i="33"/>
  <c r="T1174" i="33"/>
  <c r="T1175" i="33"/>
  <c r="D1156" i="33"/>
  <c r="T1153" i="33"/>
  <c r="T1152" i="33"/>
  <c r="G1152" i="33"/>
  <c r="D1152" i="33"/>
  <c r="E1152" i="33"/>
  <c r="F1152" i="33"/>
  <c r="J1152" i="33"/>
  <c r="F1144" i="33"/>
  <c r="E1144" i="33"/>
  <c r="D1148" i="33"/>
  <c r="T1144" i="33"/>
  <c r="T1145" i="33"/>
  <c r="T1146" i="33"/>
  <c r="T1147" i="33"/>
  <c r="T1148" i="33"/>
  <c r="T1149" i="33"/>
  <c r="M1143" i="33"/>
  <c r="T1138" i="33"/>
  <c r="T1126" i="33"/>
  <c r="K1126" i="33"/>
  <c r="T1125" i="33"/>
  <c r="G1117" i="33"/>
  <c r="G1122" i="33"/>
  <c r="L1121" i="33"/>
  <c r="G1125" i="33"/>
  <c r="F1125" i="33"/>
  <c r="T1117" i="33"/>
  <c r="T1118" i="33"/>
  <c r="T1119" i="33"/>
  <c r="T1120" i="33"/>
  <c r="T1121" i="33"/>
  <c r="M1116" i="33"/>
  <c r="P1107" i="33"/>
  <c r="T1099" i="33"/>
  <c r="N1099" i="33"/>
  <c r="K1099" i="33"/>
  <c r="T1098" i="33"/>
  <c r="L1093" i="33"/>
  <c r="N1093" i="33"/>
  <c r="G1098" i="33"/>
  <c r="F1098" i="33"/>
  <c r="T1090" i="33"/>
  <c r="T1091" i="33"/>
  <c r="T1092" i="33"/>
  <c r="T1093" i="33"/>
  <c r="T1094" i="33"/>
  <c r="M1089" i="33"/>
  <c r="T1072" i="33"/>
  <c r="T1071" i="33"/>
  <c r="H1065" i="33"/>
  <c r="P1065" i="33"/>
  <c r="L1065" i="33"/>
  <c r="N1065" i="33"/>
  <c r="G1071" i="33"/>
  <c r="F1071" i="33"/>
  <c r="E1071" i="33"/>
  <c r="F1064" i="33"/>
  <c r="F1068" i="33"/>
  <c r="F1069" i="33"/>
  <c r="F1070" i="33"/>
  <c r="T1063" i="33"/>
  <c r="T1064" i="33"/>
  <c r="T1065" i="33"/>
  <c r="T1066" i="33"/>
  <c r="T1067" i="33"/>
  <c r="B1063" i="33"/>
  <c r="D1056" i="33"/>
  <c r="P1053" i="33"/>
  <c r="T1045" i="33"/>
  <c r="O1045" i="33"/>
  <c r="G1045" i="33"/>
  <c r="T1044" i="33"/>
  <c r="G1044" i="33"/>
  <c r="F1044" i="33"/>
  <c r="E1044" i="33"/>
  <c r="D1044" i="33"/>
  <c r="T1036" i="33"/>
  <c r="T1037" i="33"/>
  <c r="T1039" i="33"/>
  <c r="T1040" i="33"/>
  <c r="H1036" i="33"/>
  <c r="T1032" i="33"/>
  <c r="T1018" i="33"/>
  <c r="K1018" i="33"/>
  <c r="T1017" i="33"/>
  <c r="G1017" i="33"/>
  <c r="F1017" i="33"/>
  <c r="E1017" i="33"/>
  <c r="E1010" i="33"/>
  <c r="L994" i="33"/>
  <c r="T991" i="33"/>
  <c r="B991" i="33"/>
  <c r="T990" i="33"/>
  <c r="L985" i="33"/>
  <c r="J985" i="33"/>
  <c r="O985" i="33"/>
  <c r="G990" i="33"/>
  <c r="F990" i="33"/>
  <c r="F984" i="33"/>
  <c r="D984" i="33"/>
  <c r="T982" i="33"/>
  <c r="T983" i="33"/>
  <c r="T984" i="33"/>
  <c r="T985" i="33"/>
  <c r="T986" i="33"/>
  <c r="T978" i="33"/>
  <c r="L967" i="33"/>
  <c r="J967" i="33"/>
  <c r="F967" i="33"/>
  <c r="D967" i="33"/>
  <c r="T964" i="33"/>
  <c r="T963" i="33"/>
  <c r="L963" i="33"/>
  <c r="G956" i="33"/>
  <c r="L955" i="33"/>
  <c r="G963" i="33"/>
  <c r="D963" i="33"/>
  <c r="E963" i="33"/>
  <c r="F963" i="33"/>
  <c r="J963" i="33"/>
  <c r="E957" i="33"/>
  <c r="E959" i="33"/>
  <c r="D958" i="33"/>
  <c r="T955" i="33"/>
  <c r="T956" i="33"/>
  <c r="T957" i="33"/>
  <c r="T958" i="33"/>
  <c r="T959" i="33"/>
  <c r="H955" i="33"/>
  <c r="T937" i="33"/>
  <c r="K937" i="33"/>
  <c r="T936" i="33"/>
  <c r="G931" i="33"/>
  <c r="J931" i="33"/>
  <c r="G936" i="33"/>
  <c r="F936" i="33"/>
  <c r="E936" i="33"/>
  <c r="D936" i="33"/>
  <c r="F930" i="33"/>
  <c r="D930" i="33"/>
  <c r="T928" i="33"/>
  <c r="T929" i="33"/>
  <c r="T930" i="33"/>
  <c r="T931" i="33"/>
  <c r="T932" i="33"/>
  <c r="M928" i="33"/>
  <c r="T924" i="33"/>
  <c r="T910" i="33"/>
  <c r="N910" i="33"/>
  <c r="K910" i="33"/>
  <c r="T909" i="33"/>
  <c r="G902" i="33"/>
  <c r="I902" i="33"/>
  <c r="M904" i="33"/>
  <c r="G909" i="33"/>
  <c r="D909" i="33"/>
  <c r="E909" i="33"/>
  <c r="F909" i="33"/>
  <c r="J909" i="33"/>
  <c r="E905" i="33"/>
  <c r="T901" i="33"/>
  <c r="T902" i="33"/>
  <c r="T903" i="33"/>
  <c r="T904" i="33"/>
  <c r="T905" i="33"/>
  <c r="D897" i="33"/>
  <c r="J886" i="33"/>
  <c r="F886" i="33"/>
  <c r="T883" i="33"/>
  <c r="O883" i="33"/>
  <c r="N883" i="33"/>
  <c r="T882" i="33"/>
  <c r="L875" i="33"/>
  <c r="G882" i="33"/>
  <c r="F882" i="33"/>
  <c r="T874" i="33"/>
  <c r="T875" i="33"/>
  <c r="T877" i="33"/>
  <c r="T878" i="33"/>
  <c r="H874" i="33"/>
  <c r="T856" i="33"/>
  <c r="K856" i="33"/>
  <c r="B856" i="33"/>
  <c r="T855" i="33"/>
  <c r="L851" i="33"/>
  <c r="G855" i="33"/>
  <c r="F855" i="33"/>
  <c r="E855" i="33"/>
  <c r="T847" i="33"/>
  <c r="T848" i="33"/>
  <c r="T849" i="33"/>
  <c r="T850" i="33"/>
  <c r="T851" i="33"/>
  <c r="M847" i="33"/>
  <c r="F832" i="33"/>
  <c r="T829" i="33"/>
  <c r="O829" i="33"/>
  <c r="K829" i="33"/>
  <c r="T828" i="33"/>
  <c r="G821" i="33"/>
  <c r="I821" i="33"/>
  <c r="G828" i="33"/>
  <c r="F828" i="33"/>
  <c r="E828" i="33"/>
  <c r="F820" i="33"/>
  <c r="D820" i="33"/>
  <c r="T820" i="33"/>
  <c r="T821" i="33"/>
  <c r="T822" i="33"/>
  <c r="T823" i="33"/>
  <c r="T824" i="33"/>
  <c r="M821" i="33"/>
  <c r="M820" i="33"/>
  <c r="M819" i="33"/>
  <c r="T802" i="33"/>
  <c r="K802" i="33"/>
  <c r="T801" i="33"/>
  <c r="G793" i="33"/>
  <c r="I793" i="33"/>
  <c r="L794" i="33"/>
  <c r="N794" i="33"/>
  <c r="G801" i="33"/>
  <c r="F801" i="33"/>
  <c r="E793" i="33"/>
  <c r="H793" i="33"/>
  <c r="P783" i="33"/>
  <c r="T775" i="33"/>
  <c r="G775" i="33"/>
  <c r="T774" i="33"/>
  <c r="M768" i="33"/>
  <c r="G774" i="33"/>
  <c r="F774" i="33"/>
  <c r="E774" i="33"/>
  <c r="F770" i="33"/>
  <c r="D770" i="33"/>
  <c r="T766" i="33"/>
  <c r="T767" i="33"/>
  <c r="T768" i="33"/>
  <c r="T769" i="33"/>
  <c r="T770" i="33"/>
  <c r="H766" i="33"/>
  <c r="D760" i="33"/>
  <c r="T748" i="33"/>
  <c r="T747" i="33"/>
  <c r="G739" i="33"/>
  <c r="I739" i="33"/>
  <c r="L739" i="33"/>
  <c r="N739" i="33"/>
  <c r="E741" i="33"/>
  <c r="T739" i="33"/>
  <c r="T740" i="33"/>
  <c r="T741" i="33"/>
  <c r="T742" i="33"/>
  <c r="T743" i="33"/>
  <c r="T721" i="33"/>
  <c r="N721" i="33"/>
  <c r="T720" i="33"/>
  <c r="G715" i="33"/>
  <c r="L712" i="33"/>
  <c r="N712" i="33"/>
  <c r="T712" i="33"/>
  <c r="T713" i="33"/>
  <c r="T714" i="33"/>
  <c r="T715" i="33"/>
  <c r="T716" i="33"/>
  <c r="T708" i="33"/>
  <c r="T694" i="33"/>
  <c r="T693" i="33"/>
  <c r="D680" i="33"/>
  <c r="T667" i="33"/>
  <c r="O667" i="33"/>
  <c r="K667" i="33"/>
  <c r="T666" i="33"/>
  <c r="L666" i="33"/>
  <c r="G658" i="33"/>
  <c r="G659" i="33"/>
  <c r="E659" i="33"/>
  <c r="J659" i="33"/>
  <c r="K659" i="33"/>
  <c r="H660" i="33"/>
  <c r="H661" i="33"/>
  <c r="H662" i="33"/>
  <c r="L658" i="33"/>
  <c r="N658" i="33"/>
  <c r="L659" i="33"/>
  <c r="L660" i="33"/>
  <c r="L661" i="33"/>
  <c r="L662" i="33"/>
  <c r="M660" i="33"/>
  <c r="G666" i="33"/>
  <c r="F666" i="33"/>
  <c r="F658" i="33"/>
  <c r="F660" i="33"/>
  <c r="F661" i="33"/>
  <c r="F663" i="33"/>
  <c r="F664" i="33"/>
  <c r="F665" i="33"/>
  <c r="E658" i="33"/>
  <c r="E661" i="33"/>
  <c r="D660" i="33"/>
  <c r="D661" i="33"/>
  <c r="D662" i="33"/>
  <c r="T658" i="33"/>
  <c r="T659" i="33"/>
  <c r="T660" i="33"/>
  <c r="T661" i="33"/>
  <c r="T662" i="33"/>
  <c r="T663" i="33"/>
  <c r="M658" i="33"/>
  <c r="M657" i="33"/>
  <c r="T640" i="33"/>
  <c r="K640" i="33"/>
  <c r="G640" i="33"/>
  <c r="T639" i="33"/>
  <c r="L639" i="33"/>
  <c r="G632" i="33"/>
  <c r="I632" i="33"/>
  <c r="G633" i="33"/>
  <c r="G635" i="33"/>
  <c r="I635" i="33"/>
  <c r="H634" i="33"/>
  <c r="L631" i="33"/>
  <c r="N631" i="33"/>
  <c r="L635" i="33"/>
  <c r="M634" i="33"/>
  <c r="G639" i="33"/>
  <c r="F632" i="33"/>
  <c r="F634" i="33"/>
  <c r="E631" i="33"/>
  <c r="E633" i="33"/>
  <c r="E635" i="33"/>
  <c r="D632" i="33"/>
  <c r="D634" i="33"/>
  <c r="D636" i="33"/>
  <c r="D637" i="33"/>
  <c r="D638" i="33"/>
  <c r="T631" i="33"/>
  <c r="T632" i="33"/>
  <c r="T633" i="33"/>
  <c r="T634" i="33"/>
  <c r="T635" i="33"/>
  <c r="D626" i="33"/>
  <c r="T625" i="33"/>
  <c r="T613" i="33"/>
  <c r="G613" i="33"/>
  <c r="T612" i="33"/>
  <c r="L612" i="33"/>
  <c r="G605" i="33"/>
  <c r="G607" i="33"/>
  <c r="H606" i="33"/>
  <c r="H608" i="33"/>
  <c r="H609" i="33"/>
  <c r="L605" i="33"/>
  <c r="N605" i="33"/>
  <c r="L607" i="33"/>
  <c r="M606" i="33"/>
  <c r="M607" i="33"/>
  <c r="M608" i="33"/>
  <c r="M609" i="33"/>
  <c r="M603" i="33"/>
  <c r="M604" i="33"/>
  <c r="M605" i="33"/>
  <c r="M610" i="33"/>
  <c r="M611" i="33"/>
  <c r="G612" i="33"/>
  <c r="E612" i="33"/>
  <c r="F612" i="33"/>
  <c r="J612" i="33"/>
  <c r="F604" i="33"/>
  <c r="F607" i="33"/>
  <c r="E604" i="33"/>
  <c r="E607" i="33"/>
  <c r="D604" i="33"/>
  <c r="D606" i="33"/>
  <c r="D608" i="33"/>
  <c r="T604" i="33"/>
  <c r="T605" i="33"/>
  <c r="T606" i="33"/>
  <c r="T607" i="33"/>
  <c r="T608" i="33"/>
  <c r="T609" i="33"/>
  <c r="H604" i="33"/>
  <c r="B604" i="33"/>
  <c r="T600" i="33"/>
  <c r="D599" i="33"/>
  <c r="T586" i="33"/>
  <c r="N586" i="33"/>
  <c r="T585" i="33"/>
  <c r="L585" i="33"/>
  <c r="G578" i="33"/>
  <c r="I578" i="33"/>
  <c r="G579" i="33"/>
  <c r="G581" i="33"/>
  <c r="H580" i="33"/>
  <c r="L577" i="33"/>
  <c r="N577" i="33"/>
  <c r="L581" i="33"/>
  <c r="M580" i="33"/>
  <c r="G585" i="33"/>
  <c r="D585" i="33"/>
  <c r="E585" i="33"/>
  <c r="J585" i="33"/>
  <c r="F578" i="33"/>
  <c r="F580" i="33"/>
  <c r="E577" i="33"/>
  <c r="E579" i="33"/>
  <c r="E581" i="33"/>
  <c r="D578" i="33"/>
  <c r="D580" i="33"/>
  <c r="T577" i="33"/>
  <c r="T578" i="33"/>
  <c r="T579" i="33"/>
  <c r="T580" i="33"/>
  <c r="T581" i="33"/>
  <c r="T573" i="33"/>
  <c r="D572" i="33"/>
  <c r="T559" i="33"/>
  <c r="K559" i="33"/>
  <c r="G559" i="33"/>
  <c r="T558" i="33"/>
  <c r="L558" i="33"/>
  <c r="G551" i="33"/>
  <c r="G552" i="33"/>
  <c r="G554" i="33"/>
  <c r="H553" i="33"/>
  <c r="M553" i="33"/>
  <c r="P553" i="33"/>
  <c r="L550" i="33"/>
  <c r="N550" i="33"/>
  <c r="L554" i="33"/>
  <c r="G558" i="33"/>
  <c r="D558" i="33"/>
  <c r="F551" i="33"/>
  <c r="F553" i="33"/>
  <c r="E550" i="33"/>
  <c r="E552" i="33"/>
  <c r="E554" i="33"/>
  <c r="E555" i="33"/>
  <c r="E556" i="33"/>
  <c r="E557" i="33"/>
  <c r="D551" i="33"/>
  <c r="D553" i="33"/>
  <c r="D555" i="33"/>
  <c r="D556" i="33"/>
  <c r="D557" i="33"/>
  <c r="T550" i="33"/>
  <c r="T551" i="33"/>
  <c r="T552" i="33"/>
  <c r="T553" i="33"/>
  <c r="T554" i="33"/>
  <c r="M550" i="33"/>
  <c r="T546" i="33"/>
  <c r="D545" i="33"/>
  <c r="T544" i="33"/>
  <c r="T532" i="33"/>
  <c r="J532" i="33"/>
  <c r="T531" i="33"/>
  <c r="L531" i="33"/>
  <c r="G524" i="33"/>
  <c r="J524" i="33"/>
  <c r="K524" i="33"/>
  <c r="G526" i="33"/>
  <c r="H525" i="33"/>
  <c r="H527" i="33"/>
  <c r="H528" i="33"/>
  <c r="L524" i="33"/>
  <c r="N524" i="33"/>
  <c r="L526" i="33"/>
  <c r="M525" i="33"/>
  <c r="M527" i="33"/>
  <c r="G531" i="33"/>
  <c r="F531" i="33"/>
  <c r="F523" i="33"/>
  <c r="F526" i="33"/>
  <c r="E523" i="33"/>
  <c r="E526" i="33"/>
  <c r="D523" i="33"/>
  <c r="D525" i="33"/>
  <c r="D527" i="33"/>
  <c r="T523" i="33"/>
  <c r="T524" i="33"/>
  <c r="T525" i="33"/>
  <c r="T526" i="33"/>
  <c r="T527" i="33"/>
  <c r="T528" i="33"/>
  <c r="H524" i="33"/>
  <c r="M523" i="33"/>
  <c r="T518" i="33"/>
  <c r="D508" i="33"/>
  <c r="T505" i="33"/>
  <c r="O505" i="33"/>
  <c r="J505" i="33"/>
  <c r="G505" i="33"/>
  <c r="F505" i="33"/>
  <c r="T504" i="33"/>
  <c r="G504" i="33"/>
  <c r="F504" i="33"/>
  <c r="E504" i="33"/>
  <c r="B504" i="33"/>
  <c r="T492" i="33"/>
  <c r="T490" i="33"/>
  <c r="T489" i="33"/>
  <c r="H481" i="33"/>
  <c r="T478" i="33"/>
  <c r="N478" i="33"/>
  <c r="F478" i="33"/>
  <c r="T477" i="33"/>
  <c r="L477" i="33"/>
  <c r="G469" i="33"/>
  <c r="I469" i="33"/>
  <c r="G470" i="33"/>
  <c r="H471" i="33"/>
  <c r="H472" i="33"/>
  <c r="H473" i="33"/>
  <c r="L469" i="33"/>
  <c r="N469" i="33"/>
  <c r="L470" i="33"/>
  <c r="N470" i="33"/>
  <c r="L471" i="33"/>
  <c r="L472" i="33"/>
  <c r="L473" i="33"/>
  <c r="M471" i="33"/>
  <c r="G477" i="33"/>
  <c r="E477" i="33"/>
  <c r="F471" i="33"/>
  <c r="F472" i="33"/>
  <c r="F473" i="33"/>
  <c r="E469" i="33"/>
  <c r="E470" i="33"/>
  <c r="D469" i="33"/>
  <c r="D471" i="33"/>
  <c r="D472" i="33"/>
  <c r="D473" i="33"/>
  <c r="T469" i="33"/>
  <c r="T470" i="33"/>
  <c r="T471" i="33"/>
  <c r="T472" i="33"/>
  <c r="T473" i="33"/>
  <c r="H469" i="33"/>
  <c r="D464" i="33"/>
  <c r="D463" i="33"/>
  <c r="T451" i="33"/>
  <c r="N451" i="33"/>
  <c r="J451" i="33"/>
  <c r="G451" i="33"/>
  <c r="F451" i="33"/>
  <c r="T450" i="33"/>
  <c r="L450" i="33"/>
  <c r="G442" i="33"/>
  <c r="I442" i="33"/>
  <c r="G443" i="33"/>
  <c r="I443" i="33"/>
  <c r="H444" i="33"/>
  <c r="H445" i="33"/>
  <c r="H446" i="33"/>
  <c r="L442" i="33"/>
  <c r="L443" i="33"/>
  <c r="N443" i="33"/>
  <c r="L444" i="33"/>
  <c r="L445" i="33"/>
  <c r="L446" i="33"/>
  <c r="M444" i="33"/>
  <c r="G450" i="33"/>
  <c r="E450" i="33"/>
  <c r="F444" i="33"/>
  <c r="F445" i="33"/>
  <c r="F446" i="33"/>
  <c r="E442" i="33"/>
  <c r="E443" i="33"/>
  <c r="D442" i="33"/>
  <c r="D444" i="33"/>
  <c r="D445" i="33"/>
  <c r="D446" i="33"/>
  <c r="T442" i="33"/>
  <c r="T443" i="33"/>
  <c r="T444" i="33"/>
  <c r="T445" i="33"/>
  <c r="T446" i="33"/>
  <c r="H442" i="33"/>
  <c r="H441" i="33"/>
  <c r="T424" i="33"/>
  <c r="N424" i="33"/>
  <c r="G424" i="33"/>
  <c r="B424" i="33"/>
  <c r="T423" i="33"/>
  <c r="L423" i="33"/>
  <c r="G423" i="33"/>
  <c r="E423" i="33"/>
  <c r="T411" i="33"/>
  <c r="T397" i="33"/>
  <c r="F397" i="33"/>
  <c r="T396" i="33"/>
  <c r="L396" i="33"/>
  <c r="H392" i="33"/>
  <c r="P392" i="33"/>
  <c r="F391" i="33"/>
  <c r="D388" i="33"/>
  <c r="T388" i="33"/>
  <c r="T389" i="33"/>
  <c r="T390" i="33"/>
  <c r="T391" i="33"/>
  <c r="T392" i="33"/>
  <c r="D384" i="33"/>
  <c r="P378" i="33"/>
  <c r="J373" i="33"/>
  <c r="F373" i="33"/>
  <c r="T370" i="33"/>
  <c r="G370" i="33"/>
  <c r="T369" i="33"/>
  <c r="L361" i="33"/>
  <c r="N361" i="33"/>
  <c r="L363" i="33"/>
  <c r="L365" i="33"/>
  <c r="G369" i="33"/>
  <c r="E369" i="33"/>
  <c r="F361" i="33"/>
  <c r="F364" i="33"/>
  <c r="E364" i="33"/>
  <c r="T361" i="33"/>
  <c r="T364" i="33"/>
  <c r="T365" i="33"/>
  <c r="D356" i="33"/>
  <c r="H346" i="33"/>
  <c r="D346" i="33"/>
  <c r="T343" i="33"/>
  <c r="J343" i="33"/>
  <c r="G343" i="33"/>
  <c r="F343" i="33"/>
  <c r="T342" i="33"/>
  <c r="G334" i="33"/>
  <c r="H337" i="33"/>
  <c r="L334" i="33"/>
  <c r="L336" i="33"/>
  <c r="L338" i="33"/>
  <c r="M342" i="33"/>
  <c r="G342" i="33"/>
  <c r="E342" i="33"/>
  <c r="F335" i="33"/>
  <c r="F336" i="33"/>
  <c r="F338" i="33"/>
  <c r="F339" i="33"/>
  <c r="F340" i="33"/>
  <c r="F341" i="33"/>
  <c r="E335" i="33"/>
  <c r="E336" i="33"/>
  <c r="E339" i="33"/>
  <c r="E340" i="33"/>
  <c r="E341" i="33"/>
  <c r="D336" i="33"/>
  <c r="D338" i="33"/>
  <c r="T334" i="33"/>
  <c r="T335" i="33"/>
  <c r="T336" i="33"/>
  <c r="T337" i="33"/>
  <c r="T338" i="33"/>
  <c r="B335" i="33"/>
  <c r="H334" i="33"/>
  <c r="T330" i="33"/>
  <c r="P324" i="33"/>
  <c r="T316" i="33"/>
  <c r="N316" i="33"/>
  <c r="G316" i="33"/>
  <c r="T315" i="33"/>
  <c r="L315" i="33"/>
  <c r="G308" i="33"/>
  <c r="H309" i="33"/>
  <c r="H311" i="33"/>
  <c r="M310" i="33"/>
  <c r="F310" i="33"/>
  <c r="E307" i="33"/>
  <c r="E311" i="33"/>
  <c r="D310" i="33"/>
  <c r="M308" i="33"/>
  <c r="T302" i="33"/>
  <c r="T289" i="33"/>
  <c r="J289" i="33"/>
  <c r="F289" i="33"/>
  <c r="T288" i="33"/>
  <c r="L288" i="33"/>
  <c r="G281" i="33"/>
  <c r="I281" i="33"/>
  <c r="H282" i="33"/>
  <c r="H284" i="33"/>
  <c r="H285" i="33"/>
  <c r="M284" i="33"/>
  <c r="F283" i="33"/>
  <c r="F285" i="33"/>
  <c r="F286" i="33"/>
  <c r="F287" i="33"/>
  <c r="E280" i="33"/>
  <c r="D280" i="33"/>
  <c r="D283" i="33"/>
  <c r="D285" i="33"/>
  <c r="D286" i="33"/>
  <c r="D287" i="33"/>
  <c r="T280" i="33"/>
  <c r="T281" i="33"/>
  <c r="T282" i="33"/>
  <c r="T283" i="33"/>
  <c r="T284" i="33"/>
  <c r="M279" i="33"/>
  <c r="D275" i="33"/>
  <c r="T273" i="33"/>
  <c r="L265" i="33"/>
  <c r="T262" i="33"/>
  <c r="J262" i="33"/>
  <c r="G262" i="33"/>
  <c r="F262" i="33"/>
  <c r="T261" i="33"/>
  <c r="G253" i="33"/>
  <c r="H256" i="33"/>
  <c r="L253" i="33"/>
  <c r="N253" i="33"/>
  <c r="L254" i="33"/>
  <c r="L255" i="33"/>
  <c r="L256" i="33"/>
  <c r="L257" i="33"/>
  <c r="M255" i="33"/>
  <c r="G261" i="33"/>
  <c r="E261" i="33"/>
  <c r="F255" i="33"/>
  <c r="F257" i="33"/>
  <c r="E254" i="33"/>
  <c r="D254" i="33"/>
  <c r="D255" i="33"/>
  <c r="D257" i="33"/>
  <c r="T253" i="33"/>
  <c r="T254" i="33"/>
  <c r="T255" i="33"/>
  <c r="T256" i="33"/>
  <c r="T257" i="33"/>
  <c r="H254" i="33"/>
  <c r="H253" i="33"/>
  <c r="T246" i="33"/>
  <c r="T235" i="33"/>
  <c r="N235" i="33"/>
  <c r="J235" i="33"/>
  <c r="F235" i="33"/>
  <c r="T234" i="33"/>
  <c r="L234" i="33"/>
  <c r="G227" i="33"/>
  <c r="I227" i="33"/>
  <c r="G230" i="33"/>
  <c r="H228" i="33"/>
  <c r="H230" i="33"/>
  <c r="F226" i="33"/>
  <c r="F229" i="33"/>
  <c r="E226" i="33"/>
  <c r="D229" i="33"/>
  <c r="T226" i="33"/>
  <c r="T227" i="33"/>
  <c r="T228" i="33"/>
  <c r="T229" i="33"/>
  <c r="T230" i="33"/>
  <c r="B227" i="33"/>
  <c r="D221" i="33"/>
  <c r="P216" i="33"/>
  <c r="T208" i="33"/>
  <c r="N208" i="33"/>
  <c r="G208" i="33"/>
  <c r="B208" i="33"/>
  <c r="T207" i="33"/>
  <c r="G207" i="33"/>
  <c r="E207" i="33"/>
  <c r="M200" i="33"/>
  <c r="B199" i="33"/>
  <c r="D194" i="33"/>
  <c r="D192" i="33"/>
  <c r="P189" i="33"/>
  <c r="T181" i="33"/>
  <c r="G181" i="33"/>
  <c r="T180" i="33"/>
  <c r="B173" i="33"/>
  <c r="T165" i="33"/>
  <c r="D165" i="33"/>
  <c r="A164" i="33"/>
  <c r="T154" i="33"/>
  <c r="O154" i="33"/>
  <c r="K154" i="33"/>
  <c r="F154" i="33"/>
  <c r="T153" i="33"/>
  <c r="L153" i="33"/>
  <c r="G148" i="33"/>
  <c r="H147" i="33"/>
  <c r="H149" i="33"/>
  <c r="L146" i="33"/>
  <c r="N146" i="33"/>
  <c r="L148" i="33"/>
  <c r="M148" i="33"/>
  <c r="G153" i="33"/>
  <c r="F153" i="33"/>
  <c r="D153" i="33"/>
  <c r="B153" i="33"/>
  <c r="F145" i="33"/>
  <c r="D147" i="33"/>
  <c r="D149" i="33"/>
  <c r="B146" i="33"/>
  <c r="M145" i="33"/>
  <c r="B145" i="33"/>
  <c r="D140" i="33"/>
  <c r="P135" i="33"/>
  <c r="T127" i="33"/>
  <c r="N127" i="33"/>
  <c r="G127" i="33"/>
  <c r="T126" i="33"/>
  <c r="L126" i="33"/>
  <c r="G119" i="33"/>
  <c r="I119" i="33"/>
  <c r="H120" i="33"/>
  <c r="H122" i="33"/>
  <c r="M120" i="33"/>
  <c r="B126" i="33"/>
  <c r="F121" i="33"/>
  <c r="E118" i="33"/>
  <c r="D121" i="33"/>
  <c r="T118" i="33"/>
  <c r="T119" i="33"/>
  <c r="T120" i="33"/>
  <c r="T121" i="33"/>
  <c r="T122" i="33"/>
  <c r="M119" i="33"/>
  <c r="H118" i="33"/>
  <c r="T113" i="33"/>
  <c r="D113" i="33"/>
  <c r="T112" i="33"/>
  <c r="J103" i="33"/>
  <c r="T100" i="33"/>
  <c r="K100" i="33"/>
  <c r="T99" i="33"/>
  <c r="G93" i="33"/>
  <c r="G94" i="33"/>
  <c r="H94" i="33"/>
  <c r="I94" i="33"/>
  <c r="G95" i="33"/>
  <c r="H93" i="33"/>
  <c r="H95" i="33"/>
  <c r="H96" i="33"/>
  <c r="H90" i="33"/>
  <c r="H91" i="33"/>
  <c r="H92" i="33"/>
  <c r="H97" i="33"/>
  <c r="H98" i="33"/>
  <c r="L93" i="33"/>
  <c r="L95" i="33"/>
  <c r="D95" i="33"/>
  <c r="J95" i="33"/>
  <c r="O95" i="33"/>
  <c r="P95" i="33"/>
  <c r="Q95" i="33"/>
  <c r="G99" i="33"/>
  <c r="F99" i="33"/>
  <c r="E99" i="33"/>
  <c r="E92" i="33"/>
  <c r="T91" i="33"/>
  <c r="T92" i="33"/>
  <c r="T93" i="33"/>
  <c r="T94" i="33"/>
  <c r="T95" i="33"/>
  <c r="B92" i="33"/>
  <c r="B91" i="33"/>
  <c r="T73" i="33"/>
  <c r="J73" i="33"/>
  <c r="F73" i="33"/>
  <c r="T72" i="33"/>
  <c r="L72" i="33"/>
  <c r="G65" i="33"/>
  <c r="I65" i="33"/>
  <c r="H66" i="33"/>
  <c r="M66" i="33"/>
  <c r="P66" i="33"/>
  <c r="H68" i="33"/>
  <c r="B72" i="33"/>
  <c r="F67" i="33"/>
  <c r="E64" i="33"/>
  <c r="D67" i="33"/>
  <c r="T64" i="33"/>
  <c r="T65" i="33"/>
  <c r="T66" i="33"/>
  <c r="T67" i="33"/>
  <c r="T68" i="33"/>
  <c r="M65" i="33"/>
  <c r="H64" i="33"/>
  <c r="D59" i="33"/>
  <c r="D57" i="33"/>
  <c r="A56" i="33"/>
  <c r="T46" i="33"/>
  <c r="N46" i="33"/>
  <c r="T45" i="33"/>
  <c r="G39" i="33"/>
  <c r="B45" i="33"/>
  <c r="F37" i="33"/>
  <c r="F41" i="33"/>
  <c r="E40" i="33"/>
  <c r="D37" i="33"/>
  <c r="M38" i="33"/>
  <c r="M36" i="33"/>
  <c r="T33" i="33"/>
  <c r="T32" i="33"/>
  <c r="T31" i="33"/>
  <c r="D31" i="33"/>
  <c r="T19" i="33"/>
  <c r="J19" i="33"/>
  <c r="G19" i="33"/>
  <c r="F19" i="33"/>
  <c r="T18" i="33"/>
  <c r="G10" i="33"/>
  <c r="H13" i="33"/>
  <c r="N10" i="33"/>
  <c r="G18" i="33"/>
  <c r="E18" i="33"/>
  <c r="B18" i="33"/>
  <c r="F13" i="33"/>
  <c r="E10" i="33"/>
  <c r="E12" i="33"/>
  <c r="D11" i="33"/>
  <c r="D13" i="33"/>
  <c r="T10" i="33"/>
  <c r="T11" i="33"/>
  <c r="T12" i="33"/>
  <c r="T13" i="33"/>
  <c r="T14" i="33"/>
  <c r="P11" i="33"/>
  <c r="B11" i="33"/>
  <c r="P10" i="33"/>
  <c r="B10" i="33"/>
  <c r="AP108" i="9"/>
  <c r="AP107" i="9"/>
  <c r="G107" i="9"/>
  <c r="D107" i="9"/>
  <c r="AP106" i="9"/>
  <c r="F106" i="9"/>
  <c r="AP105" i="9"/>
  <c r="D105" i="9"/>
  <c r="AP104" i="9"/>
  <c r="F104" i="9"/>
  <c r="AP103" i="9"/>
  <c r="F103" i="9"/>
  <c r="B103" i="9"/>
  <c r="AP102" i="9"/>
  <c r="G102" i="9"/>
  <c r="F102" i="9"/>
  <c r="E102" i="9"/>
  <c r="D102" i="9"/>
  <c r="AP101" i="9"/>
  <c r="F101" i="9"/>
  <c r="B101" i="9"/>
  <c r="AP100" i="9"/>
  <c r="G100" i="9"/>
  <c r="E100" i="9"/>
  <c r="B100" i="9"/>
  <c r="AP99" i="9"/>
  <c r="F99" i="9"/>
  <c r="D99" i="9"/>
  <c r="AP98" i="9"/>
  <c r="G98" i="9"/>
  <c r="E98" i="9"/>
  <c r="B98" i="9"/>
  <c r="AP97" i="9"/>
  <c r="F97" i="9"/>
  <c r="D97" i="9"/>
  <c r="AP96" i="9"/>
  <c r="E96" i="9"/>
  <c r="B96" i="9"/>
  <c r="AP95" i="9"/>
  <c r="F95" i="9"/>
  <c r="D95" i="9"/>
  <c r="AP94" i="9"/>
  <c r="AP93" i="9"/>
  <c r="F93" i="9"/>
  <c r="D93" i="9"/>
  <c r="AP92" i="9"/>
  <c r="G92" i="9"/>
  <c r="F92" i="9"/>
  <c r="E92" i="9"/>
  <c r="D92" i="9"/>
  <c r="B92" i="9"/>
  <c r="AP91" i="9"/>
  <c r="G91" i="9"/>
  <c r="F91" i="9"/>
  <c r="E91" i="9"/>
  <c r="D91" i="9"/>
  <c r="B91" i="9"/>
  <c r="AP90" i="9"/>
  <c r="G90" i="9"/>
  <c r="AP89" i="9"/>
  <c r="F89" i="9"/>
  <c r="D89" i="9"/>
  <c r="B89" i="9"/>
  <c r="AP88" i="9"/>
  <c r="G88" i="9"/>
  <c r="E88" i="9"/>
  <c r="B88" i="9"/>
  <c r="AP87" i="9"/>
  <c r="F87" i="9"/>
  <c r="D87" i="9"/>
  <c r="AP86" i="9"/>
  <c r="G86" i="9"/>
  <c r="F86" i="9"/>
  <c r="E86" i="9"/>
  <c r="D86" i="9"/>
  <c r="AP85" i="9"/>
  <c r="D85" i="9"/>
  <c r="AP84" i="9"/>
  <c r="G84" i="9"/>
  <c r="E84" i="9"/>
  <c r="AP83" i="9"/>
  <c r="E83" i="9"/>
  <c r="AP82" i="9"/>
  <c r="G82" i="9"/>
  <c r="F82" i="9"/>
  <c r="E82" i="9"/>
  <c r="D82" i="9"/>
  <c r="B82" i="9"/>
  <c r="AP81" i="9"/>
  <c r="F81" i="9"/>
  <c r="B81" i="9"/>
  <c r="AP80" i="9"/>
  <c r="E80" i="9"/>
  <c r="AP79" i="9"/>
  <c r="D79" i="9"/>
  <c r="AP78" i="9"/>
  <c r="G78" i="9"/>
  <c r="AP77" i="9"/>
  <c r="G77" i="9"/>
  <c r="F77" i="9"/>
  <c r="E77" i="9"/>
  <c r="D77" i="9"/>
  <c r="B77" i="9"/>
  <c r="AP76" i="9"/>
  <c r="E76" i="9"/>
  <c r="AP75" i="9"/>
  <c r="D75" i="9"/>
  <c r="AP74" i="9"/>
  <c r="E74" i="9"/>
  <c r="AP73" i="9"/>
  <c r="G73" i="9"/>
  <c r="E73" i="9"/>
  <c r="B73" i="9"/>
  <c r="AP72" i="9"/>
  <c r="G72" i="9"/>
  <c r="F72" i="9"/>
  <c r="E72" i="9"/>
  <c r="D72" i="9"/>
  <c r="B72" i="9"/>
  <c r="AP71" i="9"/>
  <c r="G71" i="9"/>
  <c r="E71" i="9"/>
  <c r="AP70" i="9"/>
  <c r="F70" i="9"/>
  <c r="D70" i="9"/>
  <c r="AP69" i="9"/>
  <c r="B69" i="9"/>
  <c r="AP68" i="9"/>
  <c r="AP67" i="9"/>
  <c r="D67" i="9"/>
  <c r="AP66" i="9"/>
  <c r="F66" i="9"/>
  <c r="D66" i="9"/>
  <c r="AP65" i="9"/>
  <c r="G65" i="9"/>
  <c r="E65" i="9"/>
  <c r="B65" i="9"/>
  <c r="AP64" i="9"/>
  <c r="F64" i="9"/>
  <c r="D64" i="9"/>
  <c r="AP63" i="9"/>
  <c r="G63" i="9"/>
  <c r="F63" i="9"/>
  <c r="E63" i="9"/>
  <c r="D63" i="9"/>
  <c r="B63" i="9"/>
  <c r="AP62" i="9"/>
  <c r="G62" i="9"/>
  <c r="F62" i="9"/>
  <c r="E62" i="9"/>
  <c r="D62" i="9"/>
  <c r="B62" i="9"/>
  <c r="AP61" i="9"/>
  <c r="G61" i="9"/>
  <c r="E61" i="9"/>
  <c r="B61" i="9"/>
  <c r="AP60" i="9"/>
  <c r="F60" i="9"/>
  <c r="D60" i="9"/>
  <c r="AP59" i="9"/>
  <c r="F59" i="9"/>
  <c r="D59" i="9"/>
  <c r="AP58" i="9"/>
  <c r="D58" i="9"/>
  <c r="AP57" i="9"/>
  <c r="G57" i="9"/>
  <c r="AP56" i="9"/>
  <c r="B56" i="9"/>
  <c r="AP55" i="9"/>
  <c r="AP54" i="9"/>
  <c r="D54" i="9"/>
  <c r="AP53" i="9"/>
  <c r="G53" i="9"/>
  <c r="F53" i="9"/>
  <c r="E53" i="9"/>
  <c r="D53" i="9"/>
  <c r="B53" i="9"/>
  <c r="AP52" i="9"/>
  <c r="G52" i="9"/>
  <c r="AP51" i="9"/>
  <c r="AP50" i="9"/>
  <c r="D50" i="9"/>
  <c r="AP49" i="9"/>
  <c r="G49" i="9"/>
  <c r="AP48" i="9"/>
  <c r="F48" i="9"/>
  <c r="AP47" i="9"/>
  <c r="F47" i="9"/>
  <c r="D47" i="9"/>
  <c r="AP46" i="9"/>
  <c r="G46" i="9"/>
  <c r="B46" i="9"/>
  <c r="AP45" i="9"/>
  <c r="F45" i="9"/>
  <c r="AP44" i="9"/>
  <c r="G44" i="9"/>
  <c r="B44" i="9"/>
  <c r="AP43" i="9"/>
  <c r="F43" i="9"/>
  <c r="B43" i="9"/>
  <c r="AP42" i="9"/>
  <c r="G42" i="9"/>
  <c r="B42" i="9"/>
  <c r="AP41" i="9"/>
  <c r="G41" i="9"/>
  <c r="AP40" i="9"/>
  <c r="F40" i="9"/>
  <c r="D40" i="9"/>
  <c r="AP39" i="9"/>
  <c r="D39" i="9"/>
  <c r="AP38" i="9"/>
  <c r="D38" i="9"/>
  <c r="AP37" i="9"/>
  <c r="G37" i="9"/>
  <c r="F37" i="9"/>
  <c r="E37" i="9"/>
  <c r="D37" i="9"/>
  <c r="AP36" i="9"/>
  <c r="F36" i="9"/>
  <c r="D36" i="9"/>
  <c r="AP35" i="9"/>
  <c r="E35" i="9"/>
  <c r="E34" i="9"/>
  <c r="AP33" i="9"/>
  <c r="F33" i="9"/>
  <c r="D33" i="9"/>
  <c r="AP32" i="9"/>
  <c r="AP31" i="9"/>
  <c r="F31" i="9"/>
  <c r="D31" i="9"/>
  <c r="AP30" i="9"/>
  <c r="F30" i="9"/>
  <c r="D30" i="9"/>
  <c r="AP29" i="9"/>
  <c r="F29" i="9"/>
  <c r="D29" i="9"/>
  <c r="B29" i="9"/>
  <c r="AP28" i="9"/>
  <c r="G28" i="9"/>
  <c r="G27" i="9"/>
  <c r="F26" i="9"/>
  <c r="D26" i="9"/>
  <c r="B26" i="9"/>
  <c r="G25" i="9"/>
  <c r="G24" i="9"/>
  <c r="AP23" i="9"/>
  <c r="F23" i="9"/>
  <c r="D23" i="9"/>
  <c r="B23" i="9"/>
  <c r="AP22" i="9"/>
  <c r="G22" i="9"/>
  <c r="AP21" i="9"/>
  <c r="F21" i="9"/>
  <c r="D21" i="9"/>
  <c r="B21" i="9"/>
  <c r="AP20" i="9"/>
  <c r="AP19" i="9"/>
  <c r="F19" i="9"/>
  <c r="D19" i="9"/>
  <c r="B19" i="9"/>
  <c r="AP18" i="9"/>
  <c r="G18" i="9"/>
  <c r="AP17" i="9"/>
  <c r="F17" i="9"/>
  <c r="D17" i="9"/>
  <c r="B17" i="9"/>
  <c r="F16" i="9"/>
  <c r="D16" i="9"/>
  <c r="B16" i="9"/>
  <c r="F15" i="9"/>
  <c r="D15" i="9"/>
  <c r="AP14" i="9"/>
  <c r="E14" i="9"/>
  <c r="B14" i="9"/>
  <c r="AP13" i="9"/>
  <c r="G13" i="9"/>
  <c r="AP12" i="9"/>
  <c r="B12" i="9"/>
  <c r="AP11" i="9"/>
  <c r="B10" i="9"/>
  <c r="D9" i="9"/>
  <c r="B9" i="9"/>
  <c r="AH7" i="9"/>
  <c r="AD7" i="9"/>
  <c r="CN1" i="25"/>
  <c r="DL110" i="25"/>
  <c r="BL1" i="25"/>
  <c r="AD3" i="9"/>
  <c r="AJ1" i="25"/>
  <c r="FQ4" i="25"/>
  <c r="E4" i="25"/>
  <c r="C3" i="9"/>
  <c r="D4" i="25"/>
  <c r="B3" i="9"/>
  <c r="A3" i="15"/>
  <c r="U116" i="15"/>
  <c r="HZ38" i="25"/>
  <c r="U115" i="15"/>
  <c r="HZ37" i="25"/>
  <c r="J115" i="15"/>
  <c r="U114" i="15"/>
  <c r="HZ36" i="25"/>
  <c r="U113" i="15"/>
  <c r="HZ35" i="25"/>
  <c r="J113" i="15"/>
  <c r="U112" i="15"/>
  <c r="HZ34" i="25"/>
  <c r="U111" i="15"/>
  <c r="HZ33" i="25"/>
  <c r="J111" i="15"/>
  <c r="AG110" i="15"/>
  <c r="AF110" i="15"/>
  <c r="IM31" i="25"/>
  <c r="AE110" i="15"/>
  <c r="AD110" i="15"/>
  <c r="IK31" i="25"/>
  <c r="AC110" i="15"/>
  <c r="AB110" i="15"/>
  <c r="II31" i="25"/>
  <c r="AA110" i="15"/>
  <c r="Z110" i="15"/>
  <c r="IG31" i="25"/>
  <c r="Y110" i="15"/>
  <c r="X110" i="15"/>
  <c r="IE31" i="25"/>
  <c r="W110" i="15"/>
  <c r="V110" i="15"/>
  <c r="IC31" i="25"/>
  <c r="V109" i="15"/>
  <c r="HZ30" i="25"/>
  <c r="U105" i="15"/>
  <c r="U100" i="15"/>
  <c r="U99" i="15"/>
  <c r="U98" i="15"/>
  <c r="U97" i="15"/>
  <c r="U96" i="15"/>
  <c r="U95" i="15"/>
  <c r="U92" i="15"/>
  <c r="U91" i="15"/>
  <c r="U90" i="15"/>
  <c r="U87" i="15"/>
  <c r="U84" i="15"/>
  <c r="U81" i="15"/>
  <c r="U79" i="15"/>
  <c r="U75" i="15"/>
  <c r="U72" i="15"/>
  <c r="U69" i="15"/>
  <c r="U68" i="15"/>
  <c r="U67" i="15"/>
  <c r="U64" i="15"/>
  <c r="U62" i="15"/>
  <c r="U60" i="15"/>
  <c r="U59" i="15"/>
  <c r="U56" i="15"/>
  <c r="U54" i="15"/>
  <c r="U52" i="15"/>
  <c r="U50" i="15"/>
  <c r="U43" i="15"/>
  <c r="U39" i="15"/>
  <c r="U33" i="15"/>
  <c r="U29" i="15"/>
  <c r="U24" i="15"/>
  <c r="U22" i="15"/>
  <c r="U18" i="15"/>
  <c r="U14" i="15"/>
  <c r="U10" i="15"/>
  <c r="U8" i="15"/>
  <c r="W110" i="25"/>
  <c r="HT5" i="25"/>
  <c r="EK108" i="25"/>
  <c r="EI108" i="25"/>
  <c r="EK107" i="25"/>
  <c r="EK106" i="25"/>
  <c r="EG106" i="25"/>
  <c r="T105" i="25"/>
  <c r="T104" i="25"/>
  <c r="DZ103" i="25"/>
  <c r="EK102" i="25"/>
  <c r="EK101" i="25"/>
  <c r="EK100" i="25"/>
  <c r="EK97" i="25"/>
  <c r="EK96" i="25"/>
  <c r="EK93" i="25"/>
  <c r="EK91" i="25"/>
  <c r="EK89" i="25"/>
  <c r="DT89" i="25"/>
  <c r="DV89" i="25"/>
  <c r="DX89" i="25"/>
  <c r="EK88" i="25"/>
  <c r="EK87" i="25"/>
  <c r="EG87" i="25"/>
  <c r="EK85" i="25"/>
  <c r="EK84" i="25"/>
  <c r="EK82" i="25"/>
  <c r="EK79" i="25"/>
  <c r="EK78" i="25"/>
  <c r="AG77" i="25"/>
  <c r="EK76" i="25"/>
  <c r="EK75" i="25"/>
  <c r="AG75" i="25"/>
  <c r="EK74" i="25"/>
  <c r="EK73" i="25"/>
  <c r="EK71" i="25"/>
  <c r="EK70" i="25"/>
  <c r="EK69" i="25"/>
  <c r="EK68" i="25"/>
  <c r="EK67" i="25"/>
  <c r="T67" i="25"/>
  <c r="EK64" i="25"/>
  <c r="EK63" i="25"/>
  <c r="HZ39" i="25"/>
  <c r="IO31" i="25"/>
  <c r="IN31" i="25"/>
  <c r="IL31" i="25"/>
  <c r="IJ31" i="25"/>
  <c r="IH31" i="25"/>
  <c r="IF31" i="25"/>
  <c r="ID31" i="25"/>
  <c r="IL30" i="25"/>
  <c r="HZ29" i="25"/>
  <c r="HS3" i="25"/>
  <c r="EK6" i="25"/>
  <c r="EJ6" i="25"/>
  <c r="EI6" i="25"/>
  <c r="EG6" i="25"/>
  <c r="EC6" i="25"/>
  <c r="DU6" i="25"/>
  <c r="EA6" i="25"/>
  <c r="V6" i="25"/>
  <c r="AH6" i="25"/>
  <c r="AI6" i="25"/>
  <c r="DS5" i="25"/>
  <c r="DR5" i="25"/>
  <c r="DQ5" i="25"/>
  <c r="CZ5" i="25"/>
  <c r="CY5" i="25"/>
  <c r="CU5" i="25"/>
  <c r="CT5" i="25"/>
  <c r="CR5" i="25"/>
  <c r="CQ5" i="25"/>
  <c r="CP5" i="25"/>
  <c r="BX5" i="25"/>
  <c r="BW5" i="25"/>
  <c r="BS5" i="25"/>
  <c r="BR5" i="25"/>
  <c r="BP5" i="25"/>
  <c r="BO5" i="25"/>
  <c r="BN5" i="25"/>
  <c r="AV5" i="25"/>
  <c r="AU5" i="25"/>
  <c r="AQ5" i="25"/>
  <c r="AP5" i="25"/>
  <c r="AN5" i="25"/>
  <c r="AM5" i="25"/>
  <c r="AL5" i="25"/>
  <c r="Y5" i="25"/>
  <c r="X5" i="25"/>
  <c r="W5" i="25"/>
  <c r="L5" i="25"/>
  <c r="K5" i="25"/>
  <c r="J5" i="25"/>
  <c r="EF4" i="25"/>
  <c r="EE4" i="25"/>
  <c r="ED4" i="25"/>
  <c r="DW4" i="25"/>
  <c r="DU4" i="25"/>
  <c r="DQ4" i="25"/>
  <c r="CY4" i="25"/>
  <c r="CT4" i="25"/>
  <c r="CP4" i="25"/>
  <c r="BW4" i="25"/>
  <c r="BR4" i="25"/>
  <c r="BN4" i="25"/>
  <c r="AU4" i="25"/>
  <c r="AP4" i="25"/>
  <c r="AJ4" i="25"/>
  <c r="AC4" i="25"/>
  <c r="AA4" i="25"/>
  <c r="W4" i="25"/>
  <c r="P4" i="25"/>
  <c r="N4" i="25"/>
  <c r="J4" i="25"/>
  <c r="B4" i="25"/>
  <c r="T3" i="9"/>
  <c r="B1631" i="33"/>
  <c r="B1639" i="33"/>
  <c r="B1666" i="33"/>
  <c r="B1720" i="33"/>
  <c r="M1738" i="33"/>
  <c r="B1739" i="33"/>
  <c r="B1747" i="33"/>
  <c r="T1785" i="33"/>
  <c r="H1845" i="33"/>
  <c r="B1982" i="33"/>
  <c r="P2079" i="33"/>
  <c r="P2106" i="33"/>
  <c r="P2160" i="33"/>
  <c r="B2441" i="33"/>
  <c r="W3" i="9"/>
  <c r="M1926" i="33"/>
  <c r="F1963" i="33"/>
  <c r="N1963" i="33"/>
  <c r="J2017" i="33"/>
  <c r="N2017" i="33"/>
  <c r="H2035" i="33"/>
  <c r="F1774" i="33"/>
  <c r="N1774" i="33"/>
  <c r="B1873" i="33"/>
  <c r="J1882" i="33"/>
  <c r="N1882" i="33"/>
  <c r="M1899" i="33"/>
  <c r="J1990" i="33"/>
  <c r="N1990" i="33"/>
  <c r="B2043" i="33"/>
  <c r="J2098" i="33"/>
  <c r="N2098" i="33"/>
  <c r="M2115" i="33"/>
  <c r="H2170" i="33"/>
  <c r="F2233" i="33"/>
  <c r="N2233" i="33"/>
  <c r="H2305" i="33"/>
  <c r="M2306" i="33"/>
  <c r="M2331" i="33"/>
  <c r="M2360" i="33"/>
  <c r="M2387" i="33"/>
  <c r="M2414" i="33"/>
  <c r="M2468" i="33"/>
  <c r="J1855" i="33"/>
  <c r="N1855" i="33"/>
  <c r="M1901" i="33"/>
  <c r="M1928" i="33"/>
  <c r="B1935" i="33"/>
  <c r="H2008" i="33"/>
  <c r="M2036" i="33"/>
  <c r="H2116" i="33"/>
  <c r="J2152" i="33"/>
  <c r="N2152" i="33"/>
  <c r="F2179" i="33"/>
  <c r="N2179" i="33"/>
  <c r="J2206" i="33"/>
  <c r="N2206" i="33"/>
  <c r="M2223" i="33"/>
  <c r="M2225" i="33"/>
  <c r="F2260" i="33"/>
  <c r="N2260" i="33"/>
  <c r="M2304" i="33"/>
  <c r="F2368" i="33"/>
  <c r="N2368" i="33"/>
  <c r="M2385" i="33"/>
  <c r="F2395" i="33"/>
  <c r="N2395" i="33"/>
  <c r="M2412" i="33"/>
  <c r="F2422" i="33"/>
  <c r="M2441" i="33"/>
  <c r="H2467" i="33"/>
  <c r="M2495" i="33"/>
  <c r="M2520" i="33"/>
  <c r="B2556" i="33"/>
  <c r="M2576" i="33"/>
  <c r="N2557" i="33"/>
  <c r="EL6" i="25"/>
  <c r="P1890" i="33"/>
  <c r="B1909" i="33"/>
  <c r="B1928" i="33"/>
  <c r="M1981" i="33"/>
  <c r="B2044" i="33"/>
  <c r="M2089" i="33"/>
  <c r="M2224" i="33"/>
  <c r="B2225" i="33"/>
  <c r="B2279" i="33"/>
  <c r="T2460" i="33"/>
  <c r="B2576" i="33"/>
  <c r="FM4" i="25"/>
  <c r="FM5" i="25"/>
  <c r="L4" i="9"/>
  <c r="M2574" i="33"/>
  <c r="H2629" i="33"/>
  <c r="M2655" i="33"/>
  <c r="B2117" i="33"/>
  <c r="T2190" i="33"/>
  <c r="B2198" i="33"/>
  <c r="T2217" i="33"/>
  <c r="T2298" i="33"/>
  <c r="D477" i="33"/>
  <c r="G478" i="33"/>
  <c r="D504" i="33"/>
  <c r="E531" i="33"/>
  <c r="G532" i="33"/>
  <c r="E558" i="33"/>
  <c r="G586" i="33"/>
  <c r="D639" i="33"/>
  <c r="E666" i="33"/>
  <c r="G667" i="33"/>
  <c r="D693" i="33"/>
  <c r="D774" i="33"/>
  <c r="E882" i="33"/>
  <c r="G964" i="33"/>
  <c r="G1018" i="33"/>
  <c r="E1206" i="33"/>
  <c r="G1288" i="33"/>
  <c r="D1422" i="33"/>
  <c r="G1450" i="33"/>
  <c r="E1557" i="33"/>
  <c r="D1638" i="33"/>
  <c r="E1692" i="33"/>
  <c r="D1719" i="33"/>
  <c r="D1746" i="33"/>
  <c r="G1747" i="33"/>
  <c r="DT75" i="25"/>
  <c r="DV75" i="25"/>
  <c r="DX75" i="25"/>
  <c r="G1801" i="33"/>
  <c r="E1827" i="33"/>
  <c r="E1881" i="33"/>
  <c r="G1882" i="33"/>
  <c r="D1908" i="33"/>
  <c r="G1936" i="33"/>
  <c r="Q1936" i="33"/>
  <c r="E1962" i="33"/>
  <c r="E1989" i="33"/>
  <c r="G1990" i="33"/>
  <c r="E2016" i="33"/>
  <c r="G2017" i="33"/>
  <c r="EJ83" i="25"/>
  <c r="EI84" i="25"/>
  <c r="E2124" i="33"/>
  <c r="E2286" i="33"/>
  <c r="EA94" i="25"/>
  <c r="DZ86" i="25"/>
  <c r="E2151" i="33"/>
  <c r="G2152" i="33"/>
  <c r="G2179" i="33"/>
  <c r="D2232" i="33"/>
  <c r="D1245" i="33"/>
  <c r="D1164" i="33"/>
  <c r="D1110" i="33"/>
  <c r="D1029" i="33"/>
  <c r="D948" i="33"/>
  <c r="D921" i="33"/>
  <c r="D840" i="33"/>
  <c r="D813" i="33"/>
  <c r="D786" i="33"/>
  <c r="D732" i="33"/>
  <c r="D705" i="33"/>
  <c r="D678" i="33"/>
  <c r="D651" i="33"/>
  <c r="D597" i="33"/>
  <c r="D543" i="33"/>
  <c r="D516" i="33"/>
  <c r="D462" i="33"/>
  <c r="D408" i="33"/>
  <c r="D327" i="33"/>
  <c r="D246" i="33"/>
  <c r="D138" i="33"/>
  <c r="D111" i="33"/>
  <c r="B2692" i="33"/>
  <c r="B2206" i="33"/>
  <c r="B2152" i="33"/>
  <c r="B1990" i="33"/>
  <c r="B1828" i="33"/>
  <c r="B1801" i="33"/>
  <c r="B1531" i="33"/>
  <c r="B1369" i="33"/>
  <c r="B1234" i="33"/>
  <c r="B1207" i="33"/>
  <c r="B1153" i="33"/>
  <c r="B1126" i="33"/>
  <c r="B1099" i="33"/>
  <c r="B1018" i="33"/>
  <c r="B937" i="33"/>
  <c r="B910" i="33"/>
  <c r="B829" i="33"/>
  <c r="B802" i="33"/>
  <c r="B775" i="33"/>
  <c r="B721" i="33"/>
  <c r="B694" i="33"/>
  <c r="B667" i="33"/>
  <c r="B640" i="33"/>
  <c r="B586" i="33"/>
  <c r="B532" i="33"/>
  <c r="B505" i="33"/>
  <c r="B451" i="33"/>
  <c r="B397" i="33"/>
  <c r="B316" i="33"/>
  <c r="B235" i="33"/>
  <c r="B127" i="33"/>
  <c r="B100" i="33"/>
  <c r="H2333" i="33"/>
  <c r="H2117" i="33"/>
  <c r="H1847" i="33"/>
  <c r="H1631" i="33"/>
  <c r="H1469" i="33"/>
  <c r="H1307" i="33"/>
  <c r="H1199" i="33"/>
  <c r="H1010" i="33"/>
  <c r="H902" i="33"/>
  <c r="H767" i="33"/>
  <c r="H578" i="33"/>
  <c r="H443" i="33"/>
  <c r="H362" i="33"/>
  <c r="H281" i="33"/>
  <c r="H200" i="33"/>
  <c r="M2467" i="33"/>
  <c r="M2305" i="33"/>
  <c r="M2116" i="33"/>
  <c r="M1954" i="33"/>
  <c r="M1630" i="33"/>
  <c r="M1495" i="33"/>
  <c r="M1414" i="33"/>
  <c r="M1279" i="33"/>
  <c r="M1063" i="33"/>
  <c r="M982" i="33"/>
  <c r="M874" i="33"/>
  <c r="M631" i="33"/>
  <c r="M442" i="33"/>
  <c r="M361" i="33"/>
  <c r="M280" i="33"/>
  <c r="H2466" i="33"/>
  <c r="H2115" i="33"/>
  <c r="H1764" i="33"/>
  <c r="H1035" i="33"/>
  <c r="H819" i="33"/>
  <c r="H684" i="33"/>
  <c r="H522" i="33"/>
  <c r="H252" i="33"/>
  <c r="EG68" i="25"/>
  <c r="EB80" i="25"/>
  <c r="DZ84" i="25"/>
  <c r="DZ87" i="25"/>
  <c r="EB90" i="25"/>
  <c r="EJ103" i="25"/>
  <c r="EJ104" i="25"/>
  <c r="DZ105" i="25"/>
  <c r="DT106" i="25"/>
  <c r="DV106" i="25"/>
  <c r="DX106" i="25"/>
  <c r="EB106" i="25"/>
  <c r="EJ106" i="25"/>
  <c r="J2" i="15"/>
  <c r="H2" i="9"/>
  <c r="D3" i="33"/>
  <c r="D84" i="33"/>
  <c r="D219" i="33"/>
  <c r="D354" i="33"/>
  <c r="D381" i="33"/>
  <c r="D489" i="33"/>
  <c r="D570" i="33"/>
  <c r="D867" i="33"/>
  <c r="D894" i="33"/>
  <c r="D975" i="33"/>
  <c r="D1002" i="33"/>
  <c r="D1326" i="33"/>
  <c r="D1353" i="33"/>
  <c r="D1434" i="33"/>
  <c r="D1515" i="33"/>
  <c r="D1596" i="33"/>
  <c r="D1812" i="33"/>
  <c r="B2691" i="33"/>
  <c r="B2583" i="33"/>
  <c r="B2340" i="33"/>
  <c r="B2286" i="33"/>
  <c r="B2178" i="33"/>
  <c r="B2097" i="33"/>
  <c r="B2016" i="33"/>
  <c r="B1881" i="33"/>
  <c r="B1800" i="33"/>
  <c r="B1692" i="33"/>
  <c r="F2692" i="33"/>
  <c r="F2638" i="33"/>
  <c r="F2584" i="33"/>
  <c r="F2503" i="33"/>
  <c r="F2341" i="33"/>
  <c r="F2314" i="33"/>
  <c r="F2287" i="33"/>
  <c r="F2071" i="33"/>
  <c r="F2044" i="33"/>
  <c r="F1936" i="33"/>
  <c r="F1909" i="33"/>
  <c r="F1828" i="33"/>
  <c r="F1801" i="33"/>
  <c r="F1720" i="33"/>
  <c r="F1693" i="33"/>
  <c r="J2692" i="33"/>
  <c r="J2638" i="33"/>
  <c r="J2584" i="33"/>
  <c r="J2503" i="33"/>
  <c r="J2341" i="33"/>
  <c r="J2314" i="33"/>
  <c r="J2287" i="33"/>
  <c r="J2071" i="33"/>
  <c r="J2044" i="33"/>
  <c r="J1936" i="33"/>
  <c r="J1909" i="33"/>
  <c r="J1828" i="33"/>
  <c r="J1801" i="33"/>
  <c r="J1720" i="33"/>
  <c r="J1693" i="33"/>
  <c r="N2692" i="33"/>
  <c r="N2638" i="33"/>
  <c r="N2584" i="33"/>
  <c r="N2503" i="33"/>
  <c r="N2341" i="33"/>
  <c r="N2314" i="33"/>
  <c r="N2287" i="33"/>
  <c r="N2071" i="33"/>
  <c r="N2044" i="33"/>
  <c r="N1936" i="33"/>
  <c r="N1909" i="33"/>
  <c r="N1828" i="33"/>
  <c r="N1801" i="33"/>
  <c r="N1720" i="33"/>
  <c r="N1693" i="33"/>
  <c r="D1866" i="33"/>
  <c r="D1758" i="33"/>
  <c r="M2630" i="33"/>
  <c r="M2603" i="33"/>
  <c r="M2549" i="33"/>
  <c r="M2333" i="33"/>
  <c r="M2279" i="33"/>
  <c r="M2252" i="33"/>
  <c r="M2198" i="33"/>
  <c r="M2171" i="33"/>
  <c r="M2144" i="33"/>
  <c r="M2090" i="33"/>
  <c r="M2063" i="33"/>
  <c r="H2063" i="33"/>
  <c r="P2063" i="33"/>
  <c r="M2009" i="33"/>
  <c r="M1982" i="33"/>
  <c r="M1955" i="33"/>
  <c r="M1874" i="33"/>
  <c r="M1847" i="33"/>
  <c r="M1766" i="33"/>
  <c r="H2656" i="33"/>
  <c r="H2521" i="33"/>
  <c r="H2440" i="33"/>
  <c r="H2386" i="33"/>
  <c r="H2332" i="33"/>
  <c r="H2197" i="33"/>
  <c r="H2089" i="33"/>
  <c r="H1981" i="33"/>
  <c r="H1900" i="33"/>
  <c r="H1819" i="33"/>
  <c r="M1819" i="33"/>
  <c r="P1819" i="33"/>
  <c r="H1684" i="33"/>
  <c r="M2601" i="33"/>
  <c r="M2547" i="33"/>
  <c r="M2439" i="33"/>
  <c r="M2358" i="33"/>
  <c r="M2277" i="33"/>
  <c r="M2250" i="33"/>
  <c r="M2196" i="33"/>
  <c r="M2169" i="33"/>
  <c r="M2088" i="33"/>
  <c r="M2061" i="33"/>
  <c r="M2034" i="33"/>
  <c r="M2007" i="33"/>
  <c r="M1980" i="33"/>
  <c r="M1953" i="33"/>
  <c r="M1845" i="33"/>
  <c r="M1818" i="33"/>
  <c r="T2271" i="33"/>
  <c r="B2287" i="33"/>
  <c r="B2314" i="33"/>
  <c r="B2341" i="33"/>
  <c r="B2360" i="33"/>
  <c r="P2403" i="33"/>
  <c r="B1882" i="33"/>
  <c r="B1936" i="33"/>
  <c r="B2017" i="33"/>
  <c r="B2071" i="33"/>
  <c r="B2125" i="33"/>
  <c r="B2233" i="33"/>
  <c r="B2260" i="33"/>
  <c r="B2368" i="33"/>
  <c r="B2395" i="33"/>
  <c r="B2422" i="33"/>
  <c r="B2630" i="33"/>
  <c r="T2433" i="33"/>
  <c r="B2468" i="33"/>
  <c r="B2476" i="33"/>
  <c r="T2487" i="33"/>
  <c r="B2530" i="33"/>
  <c r="B2449" i="33"/>
  <c r="B2503" i="33"/>
  <c r="B2611" i="33"/>
  <c r="B2665" i="33"/>
  <c r="F2530" i="33"/>
  <c r="J2530" i="33"/>
  <c r="N2530" i="33"/>
  <c r="B2557" i="33"/>
  <c r="B2584" i="33"/>
  <c r="F2611" i="33"/>
  <c r="J2611" i="33"/>
  <c r="N2611" i="33"/>
  <c r="B2638" i="33"/>
  <c r="F2665" i="33"/>
  <c r="J2665" i="33"/>
  <c r="N2665" i="33"/>
  <c r="B2549" i="33"/>
  <c r="P2700" i="33"/>
  <c r="P2592" i="33"/>
  <c r="P2565" i="33"/>
  <c r="P2538" i="33"/>
  <c r="P2484" i="33"/>
  <c r="P2457" i="33"/>
  <c r="P2430" i="33"/>
  <c r="P2376" i="33"/>
  <c r="P2349" i="33"/>
  <c r="P2295" i="33"/>
  <c r="P2214" i="33"/>
  <c r="P2187" i="33"/>
  <c r="P2133" i="33"/>
  <c r="P2052" i="33"/>
  <c r="P2025" i="33"/>
  <c r="P1998" i="33"/>
  <c r="P1944" i="33"/>
  <c r="P1917" i="33"/>
  <c r="P1836" i="33"/>
  <c r="P1728" i="33"/>
  <c r="P1701" i="33"/>
  <c r="P1620" i="33"/>
  <c r="P1539" i="33"/>
  <c r="P1485" i="33"/>
  <c r="P1458" i="33"/>
  <c r="P1377" i="33"/>
  <c r="P1296" i="33"/>
  <c r="P1269" i="33"/>
  <c r="P1215" i="33"/>
  <c r="P1188" i="33"/>
  <c r="P1134" i="33"/>
  <c r="H2630" i="33"/>
  <c r="H2576" i="33"/>
  <c r="H2495" i="33"/>
  <c r="P2495" i="33"/>
  <c r="H2441" i="33"/>
  <c r="H2360" i="33"/>
  <c r="H2225" i="33"/>
  <c r="H2171" i="33"/>
  <c r="H1982" i="33"/>
  <c r="P1982" i="33"/>
  <c r="H1901" i="33"/>
  <c r="H1793" i="33"/>
  <c r="H1685" i="33"/>
  <c r="H1577" i="33"/>
  <c r="H1496" i="33"/>
  <c r="H1361" i="33"/>
  <c r="H1253" i="33"/>
  <c r="H1172" i="33"/>
  <c r="M2683" i="33"/>
  <c r="M2602" i="33"/>
  <c r="M2494" i="33"/>
  <c r="M2386" i="33"/>
  <c r="M2251" i="33"/>
  <c r="M2143" i="33"/>
  <c r="H2143" i="33"/>
  <c r="P2143" i="33"/>
  <c r="M2008" i="33"/>
  <c r="M1873" i="33"/>
  <c r="M1792" i="33"/>
  <c r="M1684" i="33"/>
  <c r="M1603" i="33"/>
  <c r="M1441" i="33"/>
  <c r="H1441" i="33"/>
  <c r="P1441" i="33"/>
  <c r="M1333" i="33"/>
  <c r="M1198" i="33"/>
  <c r="M1117" i="33"/>
  <c r="H2601" i="33"/>
  <c r="H2304" i="33"/>
  <c r="H2034" i="33"/>
  <c r="H1791" i="33"/>
  <c r="H1548" i="33"/>
  <c r="H1305" i="33"/>
  <c r="H1143" i="33"/>
  <c r="D2676" i="33"/>
  <c r="D1920" i="33"/>
  <c r="D1731" i="33"/>
  <c r="D1704" i="33"/>
  <c r="D1623" i="33"/>
  <c r="D1542" i="33"/>
  <c r="D1488" i="33"/>
  <c r="D1461" i="33"/>
  <c r="D1380" i="33"/>
  <c r="D1299" i="33"/>
  <c r="D1272" i="33"/>
  <c r="D1218" i="33"/>
  <c r="D1191" i="33"/>
  <c r="D1137" i="33"/>
  <c r="B1927" i="33"/>
  <c r="B1711" i="33"/>
  <c r="B1549" i="33"/>
  <c r="B1468" i="33"/>
  <c r="B1306" i="33"/>
  <c r="B1225" i="33"/>
  <c r="B1144" i="33"/>
  <c r="B2684" i="33"/>
  <c r="B2657" i="33"/>
  <c r="B2603" i="33"/>
  <c r="B2522" i="33"/>
  <c r="B2495" i="33"/>
  <c r="B2414" i="33"/>
  <c r="B2387" i="33"/>
  <c r="B2333" i="33"/>
  <c r="B2252" i="33"/>
  <c r="B2171" i="33"/>
  <c r="B2144" i="33"/>
  <c r="B2036" i="33"/>
  <c r="B2009" i="33"/>
  <c r="B1901" i="33"/>
  <c r="B1874" i="33"/>
  <c r="B1820" i="33"/>
  <c r="B1793" i="33"/>
  <c r="B1766" i="33"/>
  <c r="B1685" i="33"/>
  <c r="B1658" i="33"/>
  <c r="B1604" i="33"/>
  <c r="B1523" i="33"/>
  <c r="B1442" i="33"/>
  <c r="B1361" i="33"/>
  <c r="B1334" i="33"/>
  <c r="B1253" i="33"/>
  <c r="B1199" i="33"/>
  <c r="B1172" i="33"/>
  <c r="B1118" i="33"/>
  <c r="B1091" i="33"/>
  <c r="P2241" i="33"/>
  <c r="P2268" i="33"/>
  <c r="P2322" i="33"/>
  <c r="P2511" i="33"/>
  <c r="H2522" i="33"/>
  <c r="M2575" i="33"/>
  <c r="P2646" i="33"/>
  <c r="H2682" i="33"/>
  <c r="P2673" i="33"/>
  <c r="U3" i="15"/>
  <c r="N1550" i="33"/>
  <c r="D1785" i="33"/>
  <c r="B1792" i="33"/>
  <c r="D1839" i="33"/>
  <c r="B1846" i="33"/>
  <c r="D1893" i="33"/>
  <c r="B1900" i="33"/>
  <c r="D1947" i="33"/>
  <c r="B1954" i="33"/>
  <c r="D1974" i="33"/>
  <c r="B1981" i="33"/>
  <c r="D2001" i="33"/>
  <c r="B2008" i="33"/>
  <c r="D2028" i="33"/>
  <c r="B2035" i="33"/>
  <c r="D2055" i="33"/>
  <c r="B2062" i="33"/>
  <c r="D2082" i="33"/>
  <c r="B2089" i="33"/>
  <c r="D2109" i="33"/>
  <c r="B2116" i="33"/>
  <c r="D2136" i="33"/>
  <c r="B2143" i="33"/>
  <c r="D2163" i="33"/>
  <c r="B2170" i="33"/>
  <c r="D2190" i="33"/>
  <c r="B2197" i="33"/>
  <c r="D2217" i="33"/>
  <c r="B2224" i="33"/>
  <c r="D2244" i="33"/>
  <c r="B2251" i="33"/>
  <c r="D2271" i="33"/>
  <c r="B2278" i="33"/>
  <c r="D2298" i="33"/>
  <c r="B2305" i="33"/>
  <c r="D2325" i="33"/>
  <c r="B2332" i="33"/>
  <c r="D2352" i="33"/>
  <c r="B2359" i="33"/>
  <c r="D2379" i="33"/>
  <c r="B2386" i="33"/>
  <c r="D2406" i="33"/>
  <c r="B2413" i="33"/>
  <c r="D2433" i="33"/>
  <c r="B2440" i="33"/>
  <c r="D2460" i="33"/>
  <c r="B2467" i="33"/>
  <c r="D2487" i="33"/>
  <c r="B2494" i="33"/>
  <c r="D2514" i="33"/>
  <c r="B2521" i="33"/>
  <c r="D2541" i="33"/>
  <c r="B2548" i="33"/>
  <c r="D2568" i="33"/>
  <c r="B2575" i="33"/>
  <c r="D2595" i="33"/>
  <c r="B2602" i="33"/>
  <c r="D2622" i="33"/>
  <c r="B2629" i="33"/>
  <c r="D2649" i="33"/>
  <c r="B2656" i="33"/>
  <c r="T311" i="33"/>
  <c r="T148" i="33"/>
  <c r="T149" i="33"/>
  <c r="T310" i="33"/>
  <c r="T362" i="33"/>
  <c r="T795" i="33"/>
  <c r="T1012" i="33"/>
  <c r="T796" i="33"/>
  <c r="T1011" i="33"/>
  <c r="T876" i="33"/>
  <c r="T363" i="33"/>
  <c r="T1038" i="33"/>
  <c r="T1488" i="33"/>
  <c r="HU29" i="25"/>
  <c r="HU32" i="25"/>
  <c r="N1310" i="33"/>
  <c r="J1476" i="33"/>
  <c r="CB11" i="3"/>
  <c r="CD11" i="3"/>
  <c r="CF11" i="3"/>
  <c r="CB16" i="3"/>
  <c r="CD16" i="3"/>
  <c r="CF16" i="3"/>
  <c r="CB26" i="3"/>
  <c r="CD26" i="3"/>
  <c r="CF26" i="3"/>
  <c r="CB34" i="3"/>
  <c r="CD34" i="3"/>
  <c r="CF34" i="3"/>
  <c r="CB64" i="3"/>
  <c r="CB80" i="3"/>
  <c r="N822" i="33"/>
  <c r="N904" i="33"/>
  <c r="N1012" i="33"/>
  <c r="N1038" i="33"/>
  <c r="N1120" i="33"/>
  <c r="N1146" i="33"/>
  <c r="J1171" i="33"/>
  <c r="O1171" i="33"/>
  <c r="Q1171" i="33"/>
  <c r="N1228" i="33"/>
  <c r="N1254" i="33"/>
  <c r="N1362" i="33"/>
  <c r="N1389" i="33"/>
  <c r="N1498" i="33"/>
  <c r="N1660" i="33"/>
  <c r="N1714" i="33"/>
  <c r="N1822" i="33"/>
  <c r="Q1882" i="33"/>
  <c r="N1904" i="33"/>
  <c r="N1956" i="33"/>
  <c r="N2012" i="33"/>
  <c r="N2010" i="33"/>
  <c r="J1422" i="33"/>
  <c r="J1665" i="33"/>
  <c r="Q1666" i="33"/>
  <c r="DT80" i="25"/>
  <c r="DV80" i="25"/>
  <c r="I2010" i="33"/>
  <c r="G2013" i="33"/>
  <c r="G1905" i="33"/>
  <c r="I1552" i="33"/>
  <c r="J1066" i="33"/>
  <c r="G825" i="33"/>
  <c r="CF44" i="3"/>
  <c r="EY44" i="25"/>
  <c r="D968" i="33"/>
  <c r="CF48" i="3"/>
  <c r="EY48" i="25"/>
  <c r="D1076" i="33"/>
  <c r="CF52" i="3"/>
  <c r="EY52" i="25"/>
  <c r="D1184" i="33"/>
  <c r="CF56" i="3"/>
  <c r="EY56" i="25"/>
  <c r="D1292" i="33"/>
  <c r="CF60" i="3"/>
  <c r="EY60" i="25"/>
  <c r="D1400" i="33"/>
  <c r="CD64" i="3"/>
  <c r="FC64" i="25"/>
  <c r="H1508" i="33"/>
  <c r="CD80" i="3"/>
  <c r="FC80" i="25"/>
  <c r="H1940" i="33"/>
  <c r="N768" i="33"/>
  <c r="N823" i="33"/>
  <c r="N850" i="33"/>
  <c r="N876" i="33"/>
  <c r="N958" i="33"/>
  <c r="N984" i="33"/>
  <c r="N1013" i="33"/>
  <c r="N1174" i="33"/>
  <c r="N1200" i="33"/>
  <c r="N1227" i="33"/>
  <c r="N1282" i="33"/>
  <c r="N1337" i="33"/>
  <c r="N1335" i="33"/>
  <c r="N1390" i="33"/>
  <c r="N1416" i="33"/>
  <c r="N1499" i="33"/>
  <c r="N1497" i="33"/>
  <c r="N1553" i="33"/>
  <c r="N1634" i="33"/>
  <c r="N1632" i="33"/>
  <c r="N1661" i="33"/>
  <c r="N1713" i="33"/>
  <c r="N1742" i="33"/>
  <c r="Q1774" i="33"/>
  <c r="N1767" i="33"/>
  <c r="N1796" i="33"/>
  <c r="N1875" i="33"/>
  <c r="N1903" i="33"/>
  <c r="N1931" i="33"/>
  <c r="N2011" i="33"/>
  <c r="CH15" i="3"/>
  <c r="CJ15" i="3"/>
  <c r="EY15" i="25"/>
  <c r="D185" i="33"/>
  <c r="EY31" i="25"/>
  <c r="D617" i="33"/>
  <c r="CH31" i="3"/>
  <c r="CJ31" i="3"/>
  <c r="CH29" i="3"/>
  <c r="CJ29" i="3"/>
  <c r="EY29" i="25"/>
  <c r="D563" i="33"/>
  <c r="EY23" i="25"/>
  <c r="D401" i="33"/>
  <c r="CH23" i="3"/>
  <c r="CJ23" i="3"/>
  <c r="CH21" i="3"/>
  <c r="CJ21" i="3"/>
  <c r="EY21" i="25"/>
  <c r="D347" i="33"/>
  <c r="BD110" i="3"/>
  <c r="CH11" i="3"/>
  <c r="CJ11" i="3"/>
  <c r="EY11" i="25"/>
  <c r="D77" i="33"/>
  <c r="CH16" i="3"/>
  <c r="CJ16" i="3"/>
  <c r="EY16" i="25"/>
  <c r="D212" i="33"/>
  <c r="CL22" i="3"/>
  <c r="CN22" i="3"/>
  <c r="FA22" i="25"/>
  <c r="F374" i="33"/>
  <c r="CL30" i="3"/>
  <c r="CN30" i="3"/>
  <c r="FA30" i="25"/>
  <c r="F590" i="33"/>
  <c r="CL32" i="3"/>
  <c r="CN32" i="3"/>
  <c r="FA32" i="25"/>
  <c r="F644" i="33"/>
  <c r="CL28" i="3"/>
  <c r="CN28" i="3"/>
  <c r="FA28" i="25"/>
  <c r="F536" i="33"/>
  <c r="CL24" i="3"/>
  <c r="CN24" i="3"/>
  <c r="FA24" i="25"/>
  <c r="F428" i="33"/>
  <c r="CL13" i="3"/>
  <c r="CN13" i="3"/>
  <c r="FA13" i="25"/>
  <c r="F131" i="33"/>
  <c r="CH18" i="3"/>
  <c r="CJ18" i="3"/>
  <c r="EY18" i="25"/>
  <c r="D266" i="33"/>
  <c r="CH35" i="3"/>
  <c r="CJ35" i="3"/>
  <c r="EY35" i="25"/>
  <c r="D725" i="33"/>
  <c r="EY33" i="25"/>
  <c r="D671" i="33"/>
  <c r="CH33" i="3"/>
  <c r="CJ33" i="3"/>
  <c r="CH27" i="3"/>
  <c r="CJ27" i="3"/>
  <c r="EY27" i="25"/>
  <c r="D509" i="33"/>
  <c r="EY25" i="25"/>
  <c r="D455" i="33"/>
  <c r="CH25" i="3"/>
  <c r="CJ25" i="3"/>
  <c r="CH19" i="3"/>
  <c r="CJ19" i="3"/>
  <c r="EY19" i="25"/>
  <c r="D293" i="33"/>
  <c r="EY17" i="25"/>
  <c r="D239" i="33"/>
  <c r="CH17" i="3"/>
  <c r="CJ17" i="3"/>
  <c r="CH14" i="3"/>
  <c r="CJ14" i="3"/>
  <c r="EY14" i="25"/>
  <c r="D158" i="33"/>
  <c r="CH10" i="3"/>
  <c r="CJ10" i="3"/>
  <c r="EY10" i="25"/>
  <c r="D50" i="33"/>
  <c r="CH12" i="3"/>
  <c r="CJ12" i="3"/>
  <c r="EY12" i="25"/>
  <c r="D104" i="33"/>
  <c r="CH20" i="3"/>
  <c r="CJ20" i="3"/>
  <c r="EY20" i="25"/>
  <c r="D320" i="33"/>
  <c r="EY13" i="25"/>
  <c r="D131" i="33"/>
  <c r="EY24" i="25"/>
  <c r="D428" i="33"/>
  <c r="EY28" i="25"/>
  <c r="D536" i="33"/>
  <c r="EY32" i="25"/>
  <c r="D644" i="33"/>
  <c r="CD36" i="3"/>
  <c r="CF36" i="3"/>
  <c r="CD37" i="3"/>
  <c r="CF37" i="3"/>
  <c r="CD38" i="3"/>
  <c r="CF38" i="3"/>
  <c r="CD39" i="3"/>
  <c r="CF39" i="3"/>
  <c r="CD40" i="3"/>
  <c r="CF40" i="3"/>
  <c r="CD41" i="3"/>
  <c r="CF41" i="3"/>
  <c r="CD42" i="3"/>
  <c r="CF42" i="3"/>
  <c r="CD43" i="3"/>
  <c r="CH44" i="3"/>
  <c r="CJ44" i="3"/>
  <c r="CD46" i="3"/>
  <c r="CF46" i="3"/>
  <c r="CD47" i="3"/>
  <c r="CH48" i="3"/>
  <c r="CJ48" i="3"/>
  <c r="CD50" i="3"/>
  <c r="CF50" i="3"/>
  <c r="CD51" i="3"/>
  <c r="CH52" i="3"/>
  <c r="CJ52" i="3"/>
  <c r="CD54" i="3"/>
  <c r="CF54" i="3"/>
  <c r="CD55" i="3"/>
  <c r="CH56" i="3"/>
  <c r="CJ56" i="3"/>
  <c r="CD58" i="3"/>
  <c r="CF58" i="3"/>
  <c r="CD59" i="3"/>
  <c r="CH60" i="3"/>
  <c r="CJ60" i="3"/>
  <c r="CD62" i="3"/>
  <c r="CF62" i="3"/>
  <c r="CD63" i="3"/>
  <c r="FC63" i="25"/>
  <c r="H1481" i="33"/>
  <c r="CF64" i="3"/>
  <c r="CH64" i="3"/>
  <c r="CJ64" i="3"/>
  <c r="CL64" i="3"/>
  <c r="CD65" i="3"/>
  <c r="FC65" i="25"/>
  <c r="H1535" i="33"/>
  <c r="EY45" i="25"/>
  <c r="D995" i="33"/>
  <c r="CH45" i="3"/>
  <c r="EY49" i="25"/>
  <c r="D1103" i="33"/>
  <c r="CH49" i="3"/>
  <c r="EY53" i="25"/>
  <c r="D1211" i="33"/>
  <c r="CH53" i="3"/>
  <c r="EY57" i="25"/>
  <c r="D1319" i="33"/>
  <c r="CH57" i="3"/>
  <c r="EY61" i="25"/>
  <c r="D1427" i="33"/>
  <c r="CH61" i="3"/>
  <c r="CF63" i="3"/>
  <c r="CH63" i="3"/>
  <c r="CJ63" i="3"/>
  <c r="CL63" i="3"/>
  <c r="CF65" i="3"/>
  <c r="CH65" i="3"/>
  <c r="CJ65" i="3"/>
  <c r="CL65" i="3"/>
  <c r="CB66" i="3"/>
  <c r="CD67" i="3"/>
  <c r="FC67" i="25"/>
  <c r="H1589" i="33"/>
  <c r="CB68" i="3"/>
  <c r="CD69" i="3"/>
  <c r="FC69" i="25"/>
  <c r="H1643" i="33"/>
  <c r="CB70" i="3"/>
  <c r="CD71" i="3"/>
  <c r="FC71" i="25"/>
  <c r="H1697" i="33"/>
  <c r="CB72" i="3"/>
  <c r="CD73" i="3"/>
  <c r="FC73" i="25"/>
  <c r="H1751" i="33"/>
  <c r="CB74" i="3"/>
  <c r="CB76" i="3"/>
  <c r="CD77" i="3"/>
  <c r="FC77" i="25"/>
  <c r="H1859" i="33"/>
  <c r="CB78" i="3"/>
  <c r="CD79" i="3"/>
  <c r="FC79" i="25"/>
  <c r="H1913" i="33"/>
  <c r="CF80" i="3"/>
  <c r="CD81" i="3"/>
  <c r="FC81" i="25"/>
  <c r="H1967" i="33"/>
  <c r="CD83" i="3"/>
  <c r="FC83" i="25"/>
  <c r="H2021" i="33"/>
  <c r="CD66" i="3"/>
  <c r="FC66" i="25"/>
  <c r="H1562" i="33"/>
  <c r="CF67" i="3"/>
  <c r="CH67" i="3"/>
  <c r="CJ67" i="3"/>
  <c r="CL67" i="3"/>
  <c r="CD68" i="3"/>
  <c r="FC68" i="25"/>
  <c r="H1616" i="33"/>
  <c r="CF69" i="3"/>
  <c r="CH69" i="3"/>
  <c r="CJ69" i="3"/>
  <c r="CL69" i="3"/>
  <c r="CD70" i="3"/>
  <c r="FC70" i="25"/>
  <c r="H1670" i="33"/>
  <c r="CF71" i="3"/>
  <c r="CH71" i="3"/>
  <c r="CJ71" i="3"/>
  <c r="CL71" i="3"/>
  <c r="CD72" i="3"/>
  <c r="FC72" i="25"/>
  <c r="H1724" i="33"/>
  <c r="CF73" i="3"/>
  <c r="CH73" i="3"/>
  <c r="CJ73" i="3"/>
  <c r="CL73" i="3"/>
  <c r="CD74" i="3"/>
  <c r="FC74" i="25"/>
  <c r="H1778" i="33"/>
  <c r="CD76" i="3"/>
  <c r="FC76" i="25"/>
  <c r="H1832" i="33"/>
  <c r="CF77" i="3"/>
  <c r="CH77" i="3"/>
  <c r="CJ77" i="3"/>
  <c r="CL77" i="3"/>
  <c r="CD78" i="3"/>
  <c r="FC78" i="25"/>
  <c r="H1886" i="33"/>
  <c r="CF79" i="3"/>
  <c r="CH79" i="3"/>
  <c r="CJ79" i="3"/>
  <c r="CL79" i="3"/>
  <c r="CH80" i="3"/>
  <c r="CJ80" i="3"/>
  <c r="CL80" i="3"/>
  <c r="CF81" i="3"/>
  <c r="CH81" i="3"/>
  <c r="CJ81" i="3"/>
  <c r="CL81" i="3"/>
  <c r="CF83" i="3"/>
  <c r="CH83" i="3"/>
  <c r="CJ83" i="3"/>
  <c r="CL83" i="3"/>
  <c r="CJ61" i="3"/>
  <c r="CF59" i="3"/>
  <c r="EY59" i="25"/>
  <c r="D1373" i="33"/>
  <c r="CJ57" i="3"/>
  <c r="CF55" i="3"/>
  <c r="EY55" i="25"/>
  <c r="D1265" i="33"/>
  <c r="CJ53" i="3"/>
  <c r="CF51" i="3"/>
  <c r="EY51" i="25"/>
  <c r="D1157" i="33"/>
  <c r="CJ49" i="3"/>
  <c r="CF47" i="3"/>
  <c r="EY47" i="25"/>
  <c r="D1049" i="33"/>
  <c r="CJ45" i="3"/>
  <c r="CF43" i="3"/>
  <c r="EY43" i="25"/>
  <c r="D941" i="33"/>
  <c r="N1118" i="33"/>
  <c r="N2145" i="33"/>
  <c r="N1930" i="33"/>
  <c r="N1552" i="33"/>
  <c r="O2467" i="33"/>
  <c r="Q2467" i="33"/>
  <c r="Q2472" i="33"/>
  <c r="Q2473" i="33"/>
  <c r="Q2474" i="33"/>
  <c r="N1633" i="33"/>
  <c r="O2092" i="33"/>
  <c r="Q2092" i="33"/>
  <c r="P1552" i="33"/>
  <c r="EI75" i="25"/>
  <c r="EI76" i="25"/>
  <c r="EB88" i="25"/>
  <c r="EJ88" i="25"/>
  <c r="D2407" i="33"/>
  <c r="DZ98" i="25"/>
  <c r="D2516" i="33"/>
  <c r="EJ75" i="25"/>
  <c r="AG101" i="25"/>
  <c r="T97" i="25"/>
  <c r="AE8" i="15"/>
  <c r="V8" i="15"/>
  <c r="AE100" i="15"/>
  <c r="V100" i="15"/>
  <c r="W99" i="15"/>
  <c r="AE99" i="15"/>
  <c r="AG99" i="15"/>
  <c r="V99" i="15"/>
  <c r="AF99" i="15"/>
  <c r="W95" i="15"/>
  <c r="AE95" i="15"/>
  <c r="AG95" i="15"/>
  <c r="V95" i="15"/>
  <c r="AF95" i="15"/>
  <c r="AG91" i="15"/>
  <c r="AF91" i="15"/>
  <c r="W83" i="15"/>
  <c r="AE83" i="15"/>
  <c r="AG83" i="15"/>
  <c r="V83" i="15"/>
  <c r="AF83" i="15"/>
  <c r="AE81" i="15"/>
  <c r="V81" i="15"/>
  <c r="W79" i="15"/>
  <c r="AG79" i="15"/>
  <c r="AF79" i="15"/>
  <c r="AE73" i="15"/>
  <c r="V73" i="15"/>
  <c r="AF73" i="15"/>
  <c r="W71" i="15"/>
  <c r="AE71" i="15"/>
  <c r="AG71" i="15"/>
  <c r="V71" i="15"/>
  <c r="AF71" i="15"/>
  <c r="AE69" i="15"/>
  <c r="AG69" i="15"/>
  <c r="V69" i="15"/>
  <c r="AF69" i="15"/>
  <c r="W67" i="15"/>
  <c r="V67" i="15"/>
  <c r="AE67" i="15"/>
  <c r="AF67" i="15"/>
  <c r="W65" i="15"/>
  <c r="AE65" i="15"/>
  <c r="AG65" i="15"/>
  <c r="V65" i="15"/>
  <c r="AF65" i="15"/>
  <c r="W63" i="15"/>
  <c r="AE63" i="15"/>
  <c r="AG63" i="15"/>
  <c r="V63" i="15"/>
  <c r="AF63" i="15"/>
  <c r="W59" i="15"/>
  <c r="AE59" i="15"/>
  <c r="AG59" i="15"/>
  <c r="V59" i="15"/>
  <c r="AF59" i="15"/>
  <c r="W56" i="15"/>
  <c r="AE56" i="15"/>
  <c r="AG56" i="15"/>
  <c r="V56" i="15"/>
  <c r="AF56" i="15"/>
  <c r="AE51" i="15"/>
  <c r="AG51" i="15"/>
  <c r="U1177" i="33"/>
  <c r="FK52" i="25"/>
  <c r="FL52" i="25"/>
  <c r="R1171" i="33"/>
  <c r="FN52" i="25"/>
  <c r="FO52" i="25"/>
  <c r="R1172" i="33"/>
  <c r="FY52" i="25"/>
  <c r="R1173" i="33"/>
  <c r="GJ52" i="25"/>
  <c r="R1174" i="33"/>
  <c r="GU52" i="25"/>
  <c r="R1175" i="33"/>
  <c r="R1179" i="33"/>
  <c r="R1180" i="33"/>
  <c r="S1177" i="33"/>
  <c r="T1177" i="33"/>
  <c r="V1177" i="33"/>
  <c r="V1178" i="33"/>
  <c r="HP52" i="25"/>
  <c r="HK52" i="25"/>
  <c r="HL52" i="25"/>
  <c r="HJ52" i="25"/>
  <c r="HM52" i="25"/>
  <c r="Q51" i="15"/>
  <c r="V51" i="15"/>
  <c r="AF51" i="15"/>
  <c r="W50" i="15"/>
  <c r="AE50" i="15"/>
  <c r="AG50" i="15"/>
  <c r="V50" i="15"/>
  <c r="AF50" i="15"/>
  <c r="W48" i="15"/>
  <c r="AE48" i="15"/>
  <c r="AG48" i="15"/>
  <c r="V48" i="15"/>
  <c r="AF48" i="15"/>
  <c r="W46" i="15"/>
  <c r="AE46" i="15"/>
  <c r="AG46" i="15"/>
  <c r="V46" i="15"/>
  <c r="AF46" i="15"/>
  <c r="D1009" i="33"/>
  <c r="E1009" i="33"/>
  <c r="J1009" i="33"/>
  <c r="O1009" i="33"/>
  <c r="Q1009" i="33"/>
  <c r="L1010" i="33"/>
  <c r="D1010" i="33"/>
  <c r="J1010" i="33"/>
  <c r="O1010" i="33"/>
  <c r="Q1010" i="33"/>
  <c r="D1011" i="33"/>
  <c r="J1011" i="33"/>
  <c r="O1011" i="33"/>
  <c r="M1011" i="33"/>
  <c r="P1011" i="33"/>
  <c r="Q1011" i="33"/>
  <c r="D1012" i="33"/>
  <c r="J1012" i="33"/>
  <c r="O1012" i="33"/>
  <c r="H1012" i="33"/>
  <c r="P1012" i="33"/>
  <c r="Q1012" i="33"/>
  <c r="E1013" i="33"/>
  <c r="J1013" i="33"/>
  <c r="O1013" i="33"/>
  <c r="P1013" i="33"/>
  <c r="Q1013" i="33"/>
  <c r="Q1014" i="33"/>
  <c r="N1009" i="33"/>
  <c r="N1010" i="33"/>
  <c r="N1011" i="33"/>
  <c r="N1014" i="33"/>
  <c r="M1017" i="33"/>
  <c r="N1015" i="33"/>
  <c r="M1014" i="33"/>
  <c r="M1008" i="33"/>
  <c r="M1009" i="33"/>
  <c r="M1010" i="33"/>
  <c r="M1015" i="33"/>
  <c r="L1015" i="33"/>
  <c r="O1015" i="33"/>
  <c r="Q1015" i="33"/>
  <c r="S1009" i="33"/>
  <c r="S1010" i="33"/>
  <c r="S1011" i="33"/>
  <c r="S1012" i="33"/>
  <c r="S1013" i="33"/>
  <c r="S1014" i="33"/>
  <c r="V1009" i="33"/>
  <c r="V1010" i="33"/>
  <c r="V1011" i="33"/>
  <c r="V1012" i="33"/>
  <c r="V1013" i="33"/>
  <c r="V1014" i="33"/>
  <c r="W45" i="15"/>
  <c r="AE45" i="15"/>
  <c r="AG45" i="15"/>
  <c r="V45" i="15"/>
  <c r="AF45" i="15"/>
  <c r="AE43" i="15"/>
  <c r="AG43" i="15"/>
  <c r="V43" i="15"/>
  <c r="AF43" i="15"/>
  <c r="W41" i="15"/>
  <c r="AE41" i="15"/>
  <c r="AG41" i="15"/>
  <c r="V41" i="15"/>
  <c r="AF41" i="15"/>
  <c r="W37" i="15"/>
  <c r="D793" i="33"/>
  <c r="J793" i="33"/>
  <c r="O793" i="33"/>
  <c r="Q793" i="33"/>
  <c r="D794" i="33"/>
  <c r="E794" i="33"/>
  <c r="J794" i="33"/>
  <c r="O794" i="33"/>
  <c r="Q794" i="33"/>
  <c r="D795" i="33"/>
  <c r="J795" i="33"/>
  <c r="O795" i="33"/>
  <c r="H795" i="33"/>
  <c r="P795" i="33"/>
  <c r="Q795" i="33"/>
  <c r="J796" i="33"/>
  <c r="O796" i="33"/>
  <c r="H796" i="33"/>
  <c r="P796" i="33"/>
  <c r="Q796" i="33"/>
  <c r="D797" i="33"/>
  <c r="J797" i="33"/>
  <c r="O797" i="33"/>
  <c r="H797" i="33"/>
  <c r="P797" i="33"/>
  <c r="Q797" i="33"/>
  <c r="Q798" i="33"/>
  <c r="N793" i="33"/>
  <c r="N795" i="33"/>
  <c r="N796" i="33"/>
  <c r="N797" i="33"/>
  <c r="N798" i="33"/>
  <c r="M801" i="33"/>
  <c r="N799" i="33"/>
  <c r="M798" i="33"/>
  <c r="M792" i="33"/>
  <c r="M793" i="33"/>
  <c r="M794" i="33"/>
  <c r="M799" i="33"/>
  <c r="L799" i="33"/>
  <c r="O799" i="33"/>
  <c r="Q799" i="33"/>
  <c r="S793" i="33"/>
  <c r="S794" i="33"/>
  <c r="S795" i="33"/>
  <c r="S796" i="33"/>
  <c r="S797" i="33"/>
  <c r="S798" i="33"/>
  <c r="V793" i="33"/>
  <c r="V794" i="33"/>
  <c r="V795" i="33"/>
  <c r="V796" i="33"/>
  <c r="V797" i="33"/>
  <c r="V798" i="33"/>
  <c r="AE37" i="15"/>
  <c r="AG37" i="15"/>
  <c r="V37" i="15"/>
  <c r="AF37" i="15"/>
  <c r="V34" i="15"/>
  <c r="AF34" i="15"/>
  <c r="W34" i="15"/>
  <c r="AE34" i="15"/>
  <c r="AG34" i="15"/>
  <c r="W33" i="15"/>
  <c r="AF33" i="15"/>
  <c r="V33" i="15"/>
  <c r="AE33" i="15"/>
  <c r="AG33" i="15"/>
  <c r="W31" i="15"/>
  <c r="AE31" i="15"/>
  <c r="AG31" i="15"/>
  <c r="V31" i="15"/>
  <c r="AF31" i="15"/>
  <c r="W30" i="15"/>
  <c r="AE30" i="15"/>
  <c r="AG30" i="15"/>
  <c r="V30" i="15"/>
  <c r="AF30" i="15"/>
  <c r="V28" i="15"/>
  <c r="AF28" i="15"/>
  <c r="W28" i="15"/>
  <c r="AE28" i="15"/>
  <c r="AG28" i="15"/>
  <c r="V27" i="15"/>
  <c r="AF27" i="15"/>
  <c r="AE27" i="15"/>
  <c r="AG27" i="15"/>
  <c r="W26" i="15"/>
  <c r="AF26" i="15"/>
  <c r="V26" i="15"/>
  <c r="AE26" i="15"/>
  <c r="AG26" i="15"/>
  <c r="V25" i="15"/>
  <c r="AE25" i="15"/>
  <c r="AG25" i="15"/>
  <c r="W25" i="15"/>
  <c r="AF25" i="15"/>
  <c r="V23" i="15"/>
  <c r="AE23" i="15"/>
  <c r="AG23" i="15"/>
  <c r="W23" i="15"/>
  <c r="AF23" i="15"/>
  <c r="V22" i="15"/>
  <c r="AF22" i="15"/>
  <c r="W22" i="15"/>
  <c r="AE22" i="15"/>
  <c r="AG22" i="15"/>
  <c r="V21" i="15"/>
  <c r="AF21" i="15"/>
  <c r="W21" i="15"/>
  <c r="AE21" i="15"/>
  <c r="AG21" i="15"/>
  <c r="V20" i="15"/>
  <c r="AF20" i="15"/>
  <c r="W20" i="15"/>
  <c r="AE20" i="15"/>
  <c r="AG20" i="15"/>
  <c r="V18" i="15"/>
  <c r="AF18" i="15"/>
  <c r="AE18" i="15"/>
  <c r="AG18" i="15"/>
  <c r="V17" i="15"/>
  <c r="AF17" i="15"/>
  <c r="W17" i="15"/>
  <c r="AE17" i="15"/>
  <c r="AG17" i="15"/>
  <c r="AF15" i="15"/>
  <c r="V15" i="15"/>
  <c r="AE15" i="15"/>
  <c r="AG15" i="15"/>
  <c r="V12" i="15"/>
  <c r="AF12" i="15"/>
  <c r="AE12" i="15"/>
  <c r="AG12" i="15"/>
  <c r="AE107" i="15"/>
  <c r="V107" i="15"/>
  <c r="W106" i="15"/>
  <c r="AG106" i="15"/>
  <c r="AF106" i="15"/>
  <c r="W104" i="15"/>
  <c r="AE104" i="15"/>
  <c r="AG104" i="15"/>
  <c r="V104" i="15"/>
  <c r="AF104" i="15"/>
  <c r="W103" i="15"/>
  <c r="AE103" i="15"/>
  <c r="AG103" i="15"/>
  <c r="V103" i="15"/>
  <c r="AF103" i="15"/>
  <c r="W102" i="15"/>
  <c r="AE102" i="15"/>
  <c r="AG102" i="15"/>
  <c r="V102" i="15"/>
  <c r="AF102" i="15"/>
  <c r="W96" i="15"/>
  <c r="AE96" i="15"/>
  <c r="AG96" i="15"/>
  <c r="V96" i="15"/>
  <c r="AF96" i="15"/>
  <c r="W94" i="15"/>
  <c r="AE94" i="15"/>
  <c r="AG94" i="15"/>
  <c r="V94" i="15"/>
  <c r="AF94" i="15"/>
  <c r="W92" i="15"/>
  <c r="AE92" i="15"/>
  <c r="AG92" i="15"/>
  <c r="V92" i="15"/>
  <c r="AF92" i="15"/>
  <c r="W90" i="15"/>
  <c r="AE90" i="15"/>
  <c r="AG90" i="15"/>
  <c r="V90" i="15"/>
  <c r="AF90" i="15"/>
  <c r="W86" i="15"/>
  <c r="AE86" i="15"/>
  <c r="AG86" i="15"/>
  <c r="V86" i="15"/>
  <c r="AF86" i="15"/>
  <c r="W84" i="15"/>
  <c r="AE84" i="15"/>
  <c r="AG84" i="15"/>
  <c r="V84" i="15"/>
  <c r="AF84" i="15"/>
  <c r="AE82" i="15"/>
  <c r="AG82" i="15"/>
  <c r="V82" i="15"/>
  <c r="AF82" i="15"/>
  <c r="W78" i="15"/>
  <c r="AE78" i="15"/>
  <c r="AG78" i="15"/>
  <c r="V78" i="15"/>
  <c r="AF78" i="15"/>
  <c r="W76" i="15"/>
  <c r="AE76" i="15"/>
  <c r="AG76" i="15"/>
  <c r="V76" i="15"/>
  <c r="AF76" i="15"/>
  <c r="W74" i="15"/>
  <c r="AE74" i="15"/>
  <c r="AG74" i="15"/>
  <c r="V74" i="15"/>
  <c r="AF74" i="15"/>
  <c r="W72" i="15"/>
  <c r="AE72" i="15"/>
  <c r="AG72" i="15"/>
  <c r="V72" i="15"/>
  <c r="AF72" i="15"/>
  <c r="W70" i="15"/>
  <c r="AE70" i="15"/>
  <c r="AG70" i="15"/>
  <c r="V70" i="15"/>
  <c r="AF70" i="15"/>
  <c r="W68" i="15"/>
  <c r="AE68" i="15"/>
  <c r="AG68" i="15"/>
  <c r="V68" i="15"/>
  <c r="AF68" i="15"/>
  <c r="W66" i="15"/>
  <c r="AE66" i="15"/>
  <c r="AG66" i="15"/>
  <c r="V66" i="15"/>
  <c r="AF66" i="15"/>
  <c r="W62" i="15"/>
  <c r="AE62" i="15"/>
  <c r="AG62" i="15"/>
  <c r="V62" i="15"/>
  <c r="AF62" i="15"/>
  <c r="W57" i="15"/>
  <c r="AE57" i="15"/>
  <c r="AG57" i="15"/>
  <c r="V57" i="15"/>
  <c r="AF57" i="15"/>
  <c r="AE52" i="15"/>
  <c r="AG52" i="15"/>
  <c r="V52" i="15"/>
  <c r="AF52" i="15"/>
  <c r="W44" i="15"/>
  <c r="AE44" i="15"/>
  <c r="AG44" i="15"/>
  <c r="V44" i="15"/>
  <c r="AF44" i="15"/>
  <c r="W42" i="15"/>
  <c r="AE42" i="15"/>
  <c r="V42" i="15"/>
  <c r="AF42" i="15"/>
  <c r="W40" i="15"/>
  <c r="AE40" i="15"/>
  <c r="AG40" i="15"/>
  <c r="V40" i="15"/>
  <c r="AF40" i="15"/>
  <c r="V36" i="15"/>
  <c r="AF36" i="15"/>
  <c r="W36" i="15"/>
  <c r="AE36" i="15"/>
  <c r="AG36" i="15"/>
  <c r="G59" i="15"/>
  <c r="G60" i="9"/>
  <c r="E59" i="15"/>
  <c r="E60" i="9"/>
  <c r="G58" i="15"/>
  <c r="G59" i="9"/>
  <c r="E58" i="15"/>
  <c r="E59" i="9"/>
  <c r="B58" i="15"/>
  <c r="B59" i="9"/>
  <c r="F57" i="15"/>
  <c r="F58" i="9"/>
  <c r="B55" i="15"/>
  <c r="T1274" i="33"/>
  <c r="E51" i="15"/>
  <c r="E52" i="9"/>
  <c r="D49" i="15"/>
  <c r="T1113" i="33"/>
  <c r="B45" i="15"/>
  <c r="T1004" i="33"/>
  <c r="F44" i="15"/>
  <c r="D977" i="33"/>
  <c r="E43" i="15"/>
  <c r="D949" i="33"/>
  <c r="F42" i="15"/>
  <c r="D923" i="33"/>
  <c r="B41" i="15"/>
  <c r="T896" i="33"/>
  <c r="G39" i="15"/>
  <c r="D843" i="33"/>
  <c r="E39" i="15"/>
  <c r="D841" i="33"/>
  <c r="F38" i="15"/>
  <c r="D815" i="33"/>
  <c r="B24" i="15"/>
  <c r="T437" i="33"/>
  <c r="B23" i="15"/>
  <c r="T410" i="33"/>
  <c r="E22" i="15"/>
  <c r="D382" i="33"/>
  <c r="B22" i="15"/>
  <c r="T383" i="33"/>
  <c r="B21" i="15"/>
  <c r="T356" i="33"/>
  <c r="G20" i="15"/>
  <c r="G19" i="15"/>
  <c r="G18" i="15"/>
  <c r="E18" i="15"/>
  <c r="E17" i="15"/>
  <c r="B17" i="15"/>
  <c r="T248" i="33"/>
  <c r="B16" i="15"/>
  <c r="T221" i="33"/>
  <c r="B15" i="15"/>
  <c r="T194" i="33"/>
  <c r="G14" i="15"/>
  <c r="E14" i="15"/>
  <c r="G13" i="15"/>
  <c r="G12" i="15"/>
  <c r="E12" i="15"/>
  <c r="B11" i="15"/>
  <c r="T86" i="33"/>
  <c r="B10" i="15"/>
  <c r="G9" i="15"/>
  <c r="H2336" i="33"/>
  <c r="P2336" i="33"/>
  <c r="H1418" i="33"/>
  <c r="P1418" i="33"/>
  <c r="H1120" i="33"/>
  <c r="AU93" i="9"/>
  <c r="L2290" i="33"/>
  <c r="L1561" i="33"/>
  <c r="A2594" i="33"/>
  <c r="A2486" i="33"/>
  <c r="A2270" i="33"/>
  <c r="A1757" i="33"/>
  <c r="A1676" i="33"/>
  <c r="A1595" i="33"/>
  <c r="A1325" i="33"/>
  <c r="A1244" i="33"/>
  <c r="A2189" i="33"/>
  <c r="A1865" i="33"/>
  <c r="A1460" i="33"/>
  <c r="A1163" i="33"/>
  <c r="A1055" i="33"/>
  <c r="A1001" i="33"/>
  <c r="A893" i="33"/>
  <c r="A758" i="33"/>
  <c r="A704" i="33"/>
  <c r="A596" i="33"/>
  <c r="A407" i="33"/>
  <c r="A326" i="33"/>
  <c r="A245" i="33"/>
  <c r="A83" i="33"/>
  <c r="AU67" i="9"/>
  <c r="R66" i="15"/>
  <c r="R25" i="15"/>
  <c r="L481" i="33"/>
  <c r="A69" i="15"/>
  <c r="A70" i="9"/>
  <c r="A39" i="15"/>
  <c r="A40" i="9"/>
  <c r="T4" i="33"/>
  <c r="O73" i="33"/>
  <c r="Q73" i="33"/>
  <c r="T58" i="33"/>
  <c r="T193" i="33"/>
  <c r="T220" i="33"/>
  <c r="O289" i="33"/>
  <c r="Q289" i="33"/>
  <c r="O316" i="33"/>
  <c r="Q316" i="33"/>
  <c r="T301" i="33"/>
  <c r="T328" i="33"/>
  <c r="O370" i="33"/>
  <c r="G694" i="33"/>
  <c r="G748" i="33"/>
  <c r="H199" i="33"/>
  <c r="H685" i="33"/>
  <c r="H2683" i="33"/>
  <c r="P2683" i="33"/>
  <c r="H2548" i="33"/>
  <c r="H1873" i="33"/>
  <c r="H1738" i="33"/>
  <c r="H1711" i="33"/>
  <c r="H1657" i="33"/>
  <c r="H1630" i="33"/>
  <c r="H1603" i="33"/>
  <c r="P1603" i="33"/>
  <c r="H1414" i="33"/>
  <c r="H1387" i="33"/>
  <c r="H1360" i="33"/>
  <c r="H1333" i="33"/>
  <c r="P1333" i="33"/>
  <c r="H1306" i="33"/>
  <c r="H1225" i="33"/>
  <c r="P1225" i="33"/>
  <c r="H1522" i="33"/>
  <c r="H1279" i="33"/>
  <c r="P1279" i="33"/>
  <c r="H1198" i="33"/>
  <c r="H1171" i="33"/>
  <c r="H1144" i="33"/>
  <c r="H1090" i="33"/>
  <c r="H1063" i="33"/>
  <c r="H1009" i="33"/>
  <c r="H982" i="33"/>
  <c r="H928" i="33"/>
  <c r="P928" i="33"/>
  <c r="H847" i="33"/>
  <c r="H820" i="33"/>
  <c r="H739" i="33"/>
  <c r="H658" i="33"/>
  <c r="H631" i="33"/>
  <c r="H577" i="33"/>
  <c r="H550" i="33"/>
  <c r="H523" i="33"/>
  <c r="P523" i="33"/>
  <c r="H388" i="33"/>
  <c r="H361" i="33"/>
  <c r="H280" i="33"/>
  <c r="P280" i="33"/>
  <c r="H145" i="33"/>
  <c r="P145" i="33"/>
  <c r="M496" i="33"/>
  <c r="M1549" i="33"/>
  <c r="P1549" i="33"/>
  <c r="M2359" i="33"/>
  <c r="M1711" i="33"/>
  <c r="M1036" i="33"/>
  <c r="P1036" i="33"/>
  <c r="M955" i="33"/>
  <c r="P793" i="33"/>
  <c r="M712" i="33"/>
  <c r="P604" i="33"/>
  <c r="M469" i="33"/>
  <c r="M334" i="33"/>
  <c r="P334" i="33"/>
  <c r="M253" i="33"/>
  <c r="M118" i="33"/>
  <c r="M91" i="33"/>
  <c r="M64" i="33"/>
  <c r="M37" i="33"/>
  <c r="H1062" i="33"/>
  <c r="H900" i="33"/>
  <c r="H198" i="33"/>
  <c r="H63" i="33"/>
  <c r="H36" i="33"/>
  <c r="H9" i="33"/>
  <c r="T1192" i="33"/>
  <c r="O1288" i="33"/>
  <c r="Q1288" i="33"/>
  <c r="EK72" i="25"/>
  <c r="O1720" i="33"/>
  <c r="T1867" i="33"/>
  <c r="T2083" i="33"/>
  <c r="O2179" i="33"/>
  <c r="Q2179" i="33"/>
  <c r="L2199" i="33"/>
  <c r="O2199" i="33"/>
  <c r="Q2199" i="33"/>
  <c r="M2361" i="33"/>
  <c r="M2415" i="33"/>
  <c r="M2418" i="33"/>
  <c r="M2469" i="33"/>
  <c r="M2472" i="33"/>
  <c r="M2473" i="33"/>
  <c r="M2474" i="33"/>
  <c r="N1928" i="33"/>
  <c r="O2147" i="33"/>
  <c r="Q2147" i="33"/>
  <c r="M2548" i="33"/>
  <c r="H1224" i="33"/>
  <c r="H1467" i="33"/>
  <c r="H1710" i="33"/>
  <c r="H1926" i="33"/>
  <c r="H2169" i="33"/>
  <c r="H2385" i="33"/>
  <c r="H2655" i="33"/>
  <c r="M1171" i="33"/>
  <c r="P1171" i="33"/>
  <c r="M1252" i="33"/>
  <c r="M1360" i="33"/>
  <c r="M1522" i="33"/>
  <c r="M1657" i="33"/>
  <c r="M1765" i="33"/>
  <c r="M1900" i="33"/>
  <c r="P1900" i="33"/>
  <c r="M2035" i="33"/>
  <c r="M2170" i="33"/>
  <c r="P2170" i="33"/>
  <c r="M2332" i="33"/>
  <c r="M2413" i="33"/>
  <c r="M2521" i="33"/>
  <c r="P2521" i="33"/>
  <c r="M2656" i="33"/>
  <c r="H1792" i="33"/>
  <c r="P1792" i="33"/>
  <c r="H1846" i="33"/>
  <c r="H1954" i="33"/>
  <c r="H2062" i="33"/>
  <c r="H2278" i="33"/>
  <c r="H2359" i="33"/>
  <c r="H2413" i="33"/>
  <c r="H2494" i="33"/>
  <c r="H2575" i="33"/>
  <c r="DZ104" i="25"/>
  <c r="EB87" i="25"/>
  <c r="DT87" i="25"/>
  <c r="DV87" i="25"/>
  <c r="DX87" i="25"/>
  <c r="H117" i="33"/>
  <c r="H414" i="33"/>
  <c r="H603" i="33"/>
  <c r="H738" i="33"/>
  <c r="H927" i="33"/>
  <c r="H1170" i="33"/>
  <c r="H1980" i="33"/>
  <c r="H2358" i="33"/>
  <c r="M226" i="33"/>
  <c r="M307" i="33"/>
  <c r="M388" i="33"/>
  <c r="M577" i="33"/>
  <c r="M766" i="33"/>
  <c r="P766" i="33"/>
  <c r="M901" i="33"/>
  <c r="M1090" i="33"/>
  <c r="M1306" i="33"/>
  <c r="M1468" i="33"/>
  <c r="P1468" i="33"/>
  <c r="M1576" i="33"/>
  <c r="M1846" i="33"/>
  <c r="M2062" i="33"/>
  <c r="M2278" i="33"/>
  <c r="M2440" i="33"/>
  <c r="M2629" i="33"/>
  <c r="P2629" i="33"/>
  <c r="DT88" i="25"/>
  <c r="DV88" i="25"/>
  <c r="DX88" i="25"/>
  <c r="EG95" i="25"/>
  <c r="E2070" i="33"/>
  <c r="D855" i="33"/>
  <c r="G721" i="33"/>
  <c r="EB77" i="25"/>
  <c r="H2602" i="33"/>
  <c r="P2602" i="33"/>
  <c r="M2197" i="33"/>
  <c r="H2251" i="33"/>
  <c r="P2251" i="33"/>
  <c r="H2224" i="33"/>
  <c r="P2224" i="33"/>
  <c r="H1927" i="33"/>
  <c r="M1927" i="33"/>
  <c r="EG78" i="25"/>
  <c r="EK80" i="25"/>
  <c r="EK90" i="25"/>
  <c r="EG91" i="25"/>
  <c r="EK92" i="25"/>
  <c r="EK94" i="25"/>
  <c r="EK95" i="25"/>
  <c r="EG96" i="25"/>
  <c r="AG98" i="25"/>
  <c r="EK98" i="25"/>
  <c r="T102" i="25"/>
  <c r="DT102" i="25"/>
  <c r="DV102" i="25"/>
  <c r="DX102" i="25"/>
  <c r="EK103" i="25"/>
  <c r="EK105" i="25"/>
  <c r="U9" i="15"/>
  <c r="U13" i="15"/>
  <c r="U17" i="15"/>
  <c r="U21" i="15"/>
  <c r="U23" i="15"/>
  <c r="U37" i="15"/>
  <c r="U41" i="15"/>
  <c r="U45" i="15"/>
  <c r="U51" i="15"/>
  <c r="U55" i="15"/>
  <c r="U58" i="15"/>
  <c r="F2" i="9"/>
  <c r="B11" i="9"/>
  <c r="E11" i="9"/>
  <c r="B13" i="9"/>
  <c r="G14" i="9"/>
  <c r="B15" i="9"/>
  <c r="E15" i="9"/>
  <c r="G16" i="9"/>
  <c r="E17" i="9"/>
  <c r="B18" i="9"/>
  <c r="G19" i="9"/>
  <c r="B20" i="9"/>
  <c r="E20" i="9"/>
  <c r="E21" i="9"/>
  <c r="B22" i="9"/>
  <c r="E23" i="9"/>
  <c r="G23" i="9"/>
  <c r="B24" i="9"/>
  <c r="E24" i="9"/>
  <c r="B25" i="9"/>
  <c r="F39" i="9"/>
  <c r="B40" i="9"/>
  <c r="E40" i="9"/>
  <c r="G40" i="9"/>
  <c r="E42" i="9"/>
  <c r="D43" i="9"/>
  <c r="E44" i="9"/>
  <c r="D45" i="9"/>
  <c r="E46" i="9"/>
  <c r="E47" i="9"/>
  <c r="B51" i="9"/>
  <c r="B52" i="9"/>
  <c r="H10" i="33"/>
  <c r="O19" i="33"/>
  <c r="Q19" i="33"/>
  <c r="H37" i="33"/>
  <c r="D85" i="33"/>
  <c r="O127" i="33"/>
  <c r="T140" i="33"/>
  <c r="T167" i="33"/>
  <c r="O208" i="33"/>
  <c r="Q208" i="33"/>
  <c r="D220" i="33"/>
  <c r="H226" i="33"/>
  <c r="P226" i="33"/>
  <c r="O235" i="33"/>
  <c r="Q235" i="33"/>
  <c r="D249" i="33"/>
  <c r="O262" i="33"/>
  <c r="T274" i="33"/>
  <c r="T275" i="33"/>
  <c r="H307" i="33"/>
  <c r="O343" i="33"/>
  <c r="Q343" i="33"/>
  <c r="D357" i="33"/>
  <c r="M364" i="33"/>
  <c r="T382" i="33"/>
  <c r="M391" i="33"/>
  <c r="P391" i="33"/>
  <c r="D409" i="33"/>
  <c r="A461" i="33"/>
  <c r="H712" i="33"/>
  <c r="P712" i="33"/>
  <c r="M739" i="33"/>
  <c r="A785" i="33"/>
  <c r="T842" i="33"/>
  <c r="T868" i="33"/>
  <c r="D895" i="33"/>
  <c r="H901" i="33"/>
  <c r="A920" i="33"/>
  <c r="D951" i="33"/>
  <c r="T976" i="33"/>
  <c r="D1005" i="33"/>
  <c r="T1084" i="33"/>
  <c r="H1117" i="33"/>
  <c r="P1117" i="33"/>
  <c r="A1136" i="33"/>
  <c r="T1139" i="33"/>
  <c r="M1144" i="33"/>
  <c r="T1166" i="33"/>
  <c r="T1329" i="33"/>
  <c r="M1387" i="33"/>
  <c r="T1408" i="33"/>
  <c r="H1495" i="33"/>
  <c r="H1576" i="33"/>
  <c r="H1683" i="33"/>
  <c r="H1765" i="33"/>
  <c r="R73" i="15"/>
  <c r="E81" i="15"/>
  <c r="D1975" i="33"/>
  <c r="B81" i="15"/>
  <c r="T1976" i="33"/>
  <c r="G62" i="15"/>
  <c r="D1464" i="33"/>
  <c r="T652" i="33"/>
  <c r="P1363" i="33"/>
  <c r="P2440" i="33"/>
  <c r="EA89" i="25"/>
  <c r="EJ90" i="25"/>
  <c r="DT94" i="25"/>
  <c r="DV94" i="25"/>
  <c r="DX94" i="25"/>
  <c r="DZ95" i="25"/>
  <c r="EB97" i="25"/>
  <c r="DT100" i="25"/>
  <c r="DV100" i="25"/>
  <c r="DX100" i="25"/>
  <c r="D2570" i="33"/>
  <c r="AG104" i="25"/>
  <c r="AG102" i="25"/>
  <c r="T101" i="25"/>
  <c r="T86" i="25"/>
  <c r="T83" i="25"/>
  <c r="T81" i="25"/>
  <c r="AG72" i="25"/>
  <c r="AG70" i="25"/>
  <c r="AG68" i="25"/>
  <c r="T66" i="25"/>
  <c r="AG63" i="25"/>
  <c r="H415" i="33"/>
  <c r="D85" i="15"/>
  <c r="T2085" i="33"/>
  <c r="D78" i="15"/>
  <c r="T1896" i="33"/>
  <c r="D74" i="15"/>
  <c r="T1788" i="33"/>
  <c r="B73" i="15"/>
  <c r="T1760" i="33"/>
  <c r="G71" i="15"/>
  <c r="D1707" i="33"/>
  <c r="E69" i="15"/>
  <c r="D1651" i="33"/>
  <c r="G61" i="15"/>
  <c r="D1437" i="33"/>
  <c r="H2201" i="33"/>
  <c r="P2201" i="33"/>
  <c r="A38" i="15"/>
  <c r="A39" i="9"/>
  <c r="O424" i="33"/>
  <c r="Q424" i="33"/>
  <c r="T409" i="33"/>
  <c r="O451" i="33"/>
  <c r="Q451" i="33"/>
  <c r="T436" i="33"/>
  <c r="O478" i="33"/>
  <c r="T463" i="33"/>
  <c r="O532" i="33"/>
  <c r="T517" i="33"/>
  <c r="O559" i="33"/>
  <c r="O586" i="33"/>
  <c r="T571" i="33"/>
  <c r="O613" i="33"/>
  <c r="P607" i="33"/>
  <c r="T598" i="33"/>
  <c r="O640" i="33"/>
  <c r="Q640" i="33"/>
  <c r="M661" i="33"/>
  <c r="M663" i="33"/>
  <c r="M659" i="33"/>
  <c r="M664" i="33"/>
  <c r="M665" i="33"/>
  <c r="N1126" i="33"/>
  <c r="N694" i="33"/>
  <c r="N667" i="33"/>
  <c r="N397" i="33"/>
  <c r="H1388" i="33"/>
  <c r="H1037" i="33"/>
  <c r="M767" i="33"/>
  <c r="P767" i="33"/>
  <c r="M497" i="33"/>
  <c r="M765" i="33"/>
  <c r="M711" i="33"/>
  <c r="M576" i="33"/>
  <c r="M549" i="33"/>
  <c r="M522" i="33"/>
  <c r="M387" i="33"/>
  <c r="M360" i="33"/>
  <c r="O1342" i="33"/>
  <c r="T1840" i="33"/>
  <c r="HS31" i="25"/>
  <c r="T813" i="33"/>
  <c r="T543" i="33"/>
  <c r="T516" i="33"/>
  <c r="T408" i="33"/>
  <c r="T381" i="33"/>
  <c r="T354" i="33"/>
  <c r="B1577" i="33"/>
  <c r="B1145" i="33"/>
  <c r="B1064" i="33"/>
  <c r="B821" i="33"/>
  <c r="B686" i="33"/>
  <c r="B605" i="33"/>
  <c r="B578" i="33"/>
  <c r="B416" i="33"/>
  <c r="B389" i="33"/>
  <c r="B362" i="33"/>
  <c r="F2449" i="33"/>
  <c r="F1072" i="33"/>
  <c r="F640" i="33"/>
  <c r="J2449" i="33"/>
  <c r="J1072" i="33"/>
  <c r="J640" i="33"/>
  <c r="J397" i="33"/>
  <c r="C3" i="15"/>
  <c r="DT93" i="25"/>
  <c r="DV93" i="25"/>
  <c r="DX93" i="25"/>
  <c r="EB76" i="25"/>
  <c r="DT74" i="25"/>
  <c r="DV74" i="25"/>
  <c r="DX74" i="25"/>
  <c r="EI70" i="25"/>
  <c r="DT70" i="25"/>
  <c r="DV70" i="25"/>
  <c r="DX70" i="25"/>
  <c r="EG69" i="25"/>
  <c r="DT91" i="25"/>
  <c r="DV91" i="25"/>
  <c r="DX91" i="25"/>
  <c r="EB91" i="25"/>
  <c r="EG94" i="25"/>
  <c r="E2313" i="33"/>
  <c r="DZ85" i="25"/>
  <c r="EG80" i="25"/>
  <c r="E990" i="33"/>
  <c r="AG64" i="25"/>
  <c r="AG69" i="25"/>
  <c r="AG71" i="25"/>
  <c r="AG73" i="25"/>
  <c r="T88" i="25"/>
  <c r="T90" i="25"/>
  <c r="EI92" i="25"/>
  <c r="T93" i="25"/>
  <c r="AG94" i="25"/>
  <c r="AG96" i="25"/>
  <c r="AG97" i="25"/>
  <c r="DT101" i="25"/>
  <c r="DV101" i="25"/>
  <c r="DX101" i="25"/>
  <c r="AG107" i="25"/>
  <c r="T108" i="25"/>
  <c r="U26" i="15"/>
  <c r="U31" i="15"/>
  <c r="U47" i="15"/>
  <c r="U71" i="15"/>
  <c r="U73" i="15"/>
  <c r="U77" i="15"/>
  <c r="U86" i="15"/>
  <c r="U88" i="15"/>
  <c r="U103" i="15"/>
  <c r="D10" i="9"/>
  <c r="F11" i="9"/>
  <c r="F13" i="9"/>
  <c r="E31" i="9"/>
  <c r="B32" i="9"/>
  <c r="F46" i="9"/>
  <c r="B70" i="9"/>
  <c r="E70" i="9"/>
  <c r="G70" i="9"/>
  <c r="F71" i="9"/>
  <c r="B74" i="9"/>
  <c r="G74" i="9"/>
  <c r="B76" i="9"/>
  <c r="B83" i="9"/>
  <c r="B85" i="9"/>
  <c r="G89" i="9"/>
  <c r="D96" i="9"/>
  <c r="E108" i="9"/>
  <c r="D167" i="33"/>
  <c r="D383" i="33"/>
  <c r="D679" i="33"/>
  <c r="H1309" i="33"/>
  <c r="D1653" i="33"/>
  <c r="T1842" i="33"/>
  <c r="T2003" i="33"/>
  <c r="P390" i="33"/>
  <c r="B659" i="33"/>
  <c r="F694" i="33"/>
  <c r="J694" i="33"/>
  <c r="B848" i="33"/>
  <c r="B929" i="33"/>
  <c r="B1010" i="33"/>
  <c r="B1037" i="33"/>
  <c r="T1245" i="33"/>
  <c r="F1342" i="33"/>
  <c r="D1356" i="33"/>
  <c r="D1410" i="33"/>
  <c r="T1437" i="33"/>
  <c r="T1491" i="33"/>
  <c r="B2063" i="33"/>
  <c r="T2246" i="33"/>
  <c r="T2489" i="33"/>
  <c r="T2571" i="33"/>
  <c r="D2597" i="33"/>
  <c r="B3" i="15"/>
  <c r="DT68" i="25"/>
  <c r="DV68" i="25"/>
  <c r="DX68" i="25"/>
  <c r="DT63" i="25"/>
  <c r="DV63" i="25"/>
  <c r="DX63" i="25"/>
  <c r="P1576" i="33"/>
  <c r="D1584" i="33"/>
  <c r="E1530" i="33"/>
  <c r="D828" i="33"/>
  <c r="GL4" i="25"/>
  <c r="O4" i="9"/>
  <c r="A2621" i="33"/>
  <c r="HR27" i="25"/>
  <c r="G2337" i="33"/>
  <c r="I875" i="33"/>
  <c r="P2305" i="33"/>
  <c r="P2467" i="33"/>
  <c r="P12" i="33"/>
  <c r="EG64" i="25"/>
  <c r="T6" i="25"/>
  <c r="Z3" i="9"/>
  <c r="DZ73" i="25"/>
  <c r="EA73" i="25"/>
  <c r="G107" i="15"/>
  <c r="D2679" i="33"/>
  <c r="B106" i="15"/>
  <c r="T2651" i="33"/>
  <c r="B107" i="9"/>
  <c r="E104" i="15"/>
  <c r="D2596" i="33"/>
  <c r="U104" i="15"/>
  <c r="B104" i="15"/>
  <c r="T2597" i="33"/>
  <c r="B103" i="15"/>
  <c r="B104" i="9"/>
  <c r="T2570" i="33"/>
  <c r="D99" i="15"/>
  <c r="T2463" i="33"/>
  <c r="E98" i="15"/>
  <c r="D2434" i="33"/>
  <c r="E99" i="9"/>
  <c r="B98" i="15"/>
  <c r="T2435" i="33"/>
  <c r="E96" i="15"/>
  <c r="D2380" i="33"/>
  <c r="F95" i="15"/>
  <c r="D2354" i="33"/>
  <c r="F93" i="15"/>
  <c r="D2300" i="33"/>
  <c r="F94" i="9"/>
  <c r="D93" i="15"/>
  <c r="T2301" i="33"/>
  <c r="B92" i="15"/>
  <c r="T2273" i="33"/>
  <c r="G65" i="15"/>
  <c r="D1545" i="33"/>
  <c r="E65" i="15"/>
  <c r="D1543" i="33"/>
  <c r="U65" i="15"/>
  <c r="F62" i="15"/>
  <c r="D1463" i="33"/>
  <c r="E61" i="15"/>
  <c r="D1435" i="33"/>
  <c r="U61" i="15"/>
  <c r="B61" i="15"/>
  <c r="T1436" i="33"/>
  <c r="F60" i="15"/>
  <c r="D1409" i="33"/>
  <c r="F61" i="9"/>
  <c r="D58" i="15"/>
  <c r="T1356" i="33"/>
  <c r="G57" i="15"/>
  <c r="D1329" i="33"/>
  <c r="E57" i="15"/>
  <c r="U57" i="15"/>
  <c r="B57" i="15"/>
  <c r="T1328" i="33"/>
  <c r="E54" i="15"/>
  <c r="D1246" i="33"/>
  <c r="E55" i="9"/>
  <c r="B54" i="15"/>
  <c r="B55" i="9"/>
  <c r="T1247" i="33"/>
  <c r="F53" i="15"/>
  <c r="D1220" i="33"/>
  <c r="F54" i="9"/>
  <c r="F52" i="15"/>
  <c r="D1193" i="33"/>
  <c r="D51" i="15"/>
  <c r="T1167" i="33"/>
  <c r="D52" i="9"/>
  <c r="F50" i="15"/>
  <c r="D1139" i="33"/>
  <c r="F51" i="9"/>
  <c r="D50" i="15"/>
  <c r="T1140" i="33"/>
  <c r="D51" i="9"/>
  <c r="G49" i="15"/>
  <c r="G50" i="9"/>
  <c r="E49" i="15"/>
  <c r="D1111" i="33"/>
  <c r="E50" i="9"/>
  <c r="U49" i="15"/>
  <c r="B49" i="15"/>
  <c r="T1112" i="33"/>
  <c r="B50" i="9"/>
  <c r="F48" i="15"/>
  <c r="D1085" i="33"/>
  <c r="D48" i="15"/>
  <c r="T1086" i="33"/>
  <c r="G47" i="15"/>
  <c r="D1059" i="33"/>
  <c r="G48" i="9"/>
  <c r="E47" i="15"/>
  <c r="E48" i="9"/>
  <c r="B47" i="15"/>
  <c r="T1058" i="33"/>
  <c r="B48" i="9"/>
  <c r="F46" i="15"/>
  <c r="D1031" i="33"/>
  <c r="G42" i="15"/>
  <c r="D924" i="33"/>
  <c r="G43" i="9"/>
  <c r="E42" i="15"/>
  <c r="D922" i="33"/>
  <c r="E43" i="9"/>
  <c r="U42" i="15"/>
  <c r="B42" i="15"/>
  <c r="T923" i="33"/>
  <c r="G40" i="15"/>
  <c r="D870" i="33"/>
  <c r="E40" i="15"/>
  <c r="D868" i="33"/>
  <c r="E41" i="9"/>
  <c r="U40" i="15"/>
  <c r="B40" i="15"/>
  <c r="T869" i="33"/>
  <c r="B41" i="9"/>
  <c r="U38" i="15"/>
  <c r="E39" i="9"/>
  <c r="F37" i="15"/>
  <c r="D788" i="33"/>
  <c r="F38" i="9"/>
  <c r="D37" i="15"/>
  <c r="T789" i="33"/>
  <c r="F36" i="15"/>
  <c r="D761" i="33"/>
  <c r="D36" i="15"/>
  <c r="T762" i="33"/>
  <c r="G35" i="15"/>
  <c r="G36" i="9"/>
  <c r="E35" i="15"/>
  <c r="D733" i="33"/>
  <c r="E36" i="9"/>
  <c r="B35" i="15"/>
  <c r="T734" i="33"/>
  <c r="B36" i="9"/>
  <c r="G34" i="15"/>
  <c r="G35" i="9"/>
  <c r="E34" i="15"/>
  <c r="D706" i="33"/>
  <c r="U34" i="15"/>
  <c r="B34" i="15"/>
  <c r="T707" i="33"/>
  <c r="G33" i="15"/>
  <c r="G34" i="9"/>
  <c r="B33" i="15"/>
  <c r="T680" i="33"/>
  <c r="G32" i="15"/>
  <c r="D654" i="33"/>
  <c r="E32" i="15"/>
  <c r="D652" i="33"/>
  <c r="U32" i="15"/>
  <c r="B32" i="15"/>
  <c r="T653" i="33"/>
  <c r="B33" i="9"/>
  <c r="G31" i="15"/>
  <c r="D627" i="33"/>
  <c r="G32" i="9"/>
  <c r="E31" i="15"/>
  <c r="D625" i="33"/>
  <c r="G30" i="15"/>
  <c r="D600" i="33"/>
  <c r="E30" i="15"/>
  <c r="U30" i="15"/>
  <c r="G27" i="15"/>
  <c r="D519" i="33"/>
  <c r="E27" i="15"/>
  <c r="E28" i="9"/>
  <c r="U27" i="15"/>
  <c r="B27" i="15"/>
  <c r="B28" i="9"/>
  <c r="G26" i="15"/>
  <c r="D492" i="33"/>
  <c r="E26" i="15"/>
  <c r="E27" i="9"/>
  <c r="B26" i="15"/>
  <c r="B27" i="9"/>
  <c r="G25" i="15"/>
  <c r="G26" i="9"/>
  <c r="E25" i="15"/>
  <c r="E26" i="9"/>
  <c r="U25" i="15"/>
  <c r="B25" i="15"/>
  <c r="T464" i="33"/>
  <c r="F24" i="15"/>
  <c r="D437" i="33"/>
  <c r="F25" i="9"/>
  <c r="D24" i="15"/>
  <c r="T438" i="33"/>
  <c r="D25" i="9"/>
  <c r="F23" i="15"/>
  <c r="D410" i="33"/>
  <c r="F24" i="9"/>
  <c r="D23" i="15"/>
  <c r="D24" i="9"/>
  <c r="D22" i="15"/>
  <c r="T384" i="33"/>
  <c r="F21" i="15"/>
  <c r="F22" i="9"/>
  <c r="D21" i="15"/>
  <c r="T357" i="33"/>
  <c r="D22" i="9"/>
  <c r="F20" i="15"/>
  <c r="D329" i="33"/>
  <c r="F19" i="15"/>
  <c r="D302" i="33"/>
  <c r="F20" i="9"/>
  <c r="D19" i="15"/>
  <c r="D20" i="9"/>
  <c r="D18" i="15"/>
  <c r="T276" i="33"/>
  <c r="F17" i="15"/>
  <c r="D248" i="33"/>
  <c r="F18" i="9"/>
  <c r="D17" i="15"/>
  <c r="D18" i="9"/>
  <c r="A17" i="15"/>
  <c r="A18" i="9"/>
  <c r="D16" i="15"/>
  <c r="T222" i="33"/>
  <c r="D15" i="15"/>
  <c r="T195" i="33"/>
  <c r="D14" i="15"/>
  <c r="T168" i="33"/>
  <c r="F13" i="15"/>
  <c r="F14" i="9"/>
  <c r="D13" i="15"/>
  <c r="T141" i="33"/>
  <c r="D14" i="9"/>
  <c r="D12" i="15"/>
  <c r="T114" i="33"/>
  <c r="F11" i="15"/>
  <c r="D11" i="15"/>
  <c r="T87" i="33"/>
  <c r="D12" i="9"/>
  <c r="D10" i="15"/>
  <c r="T60" i="33"/>
  <c r="D32" i="33"/>
  <c r="G2686" i="33"/>
  <c r="J2686" i="33"/>
  <c r="K2686" i="33"/>
  <c r="D2684" i="33"/>
  <c r="AG108" i="25"/>
  <c r="D2683" i="33"/>
  <c r="E2660" i="33"/>
  <c r="D2659" i="33"/>
  <c r="E2658" i="33"/>
  <c r="E2657" i="33"/>
  <c r="E2656" i="33"/>
  <c r="T107" i="25"/>
  <c r="D2633" i="33"/>
  <c r="E2632" i="33"/>
  <c r="D2631" i="33"/>
  <c r="D2630" i="33"/>
  <c r="D2629" i="33"/>
  <c r="D2634" i="33"/>
  <c r="D2635" i="33"/>
  <c r="D2636" i="33"/>
  <c r="T106" i="25"/>
  <c r="G2606" i="33"/>
  <c r="I2606" i="33"/>
  <c r="G2604" i="33"/>
  <c r="I2604" i="33"/>
  <c r="E2603" i="33"/>
  <c r="AG105" i="25"/>
  <c r="E2602" i="33"/>
  <c r="H2579" i="33"/>
  <c r="P2579" i="33"/>
  <c r="G2578" i="33"/>
  <c r="I2578" i="33"/>
  <c r="H2577" i="33"/>
  <c r="D2576" i="33"/>
  <c r="D2575" i="33"/>
  <c r="G2552" i="33"/>
  <c r="I2552" i="33"/>
  <c r="H2551" i="33"/>
  <c r="G2550" i="33"/>
  <c r="I2550" i="33"/>
  <c r="E2549" i="33"/>
  <c r="AG103" i="25"/>
  <c r="E2548" i="33"/>
  <c r="T103" i="25"/>
  <c r="H2525" i="33"/>
  <c r="G2524" i="33"/>
  <c r="I2524" i="33"/>
  <c r="H2523" i="33"/>
  <c r="D2522" i="33"/>
  <c r="D2521" i="33"/>
  <c r="E2498" i="33"/>
  <c r="D2497" i="33"/>
  <c r="E2496" i="33"/>
  <c r="E2495" i="33"/>
  <c r="E2494" i="33"/>
  <c r="G2470" i="33"/>
  <c r="I2470" i="33"/>
  <c r="H2469" i="33"/>
  <c r="P2469" i="33"/>
  <c r="D2468" i="33"/>
  <c r="AG100" i="25"/>
  <c r="D2467" i="33"/>
  <c r="E2444" i="33"/>
  <c r="D2443" i="33"/>
  <c r="E2442" i="33"/>
  <c r="E2441" i="33"/>
  <c r="AG99" i="25"/>
  <c r="E2440" i="33"/>
  <c r="H2417" i="33"/>
  <c r="P2417" i="33"/>
  <c r="G2416" i="33"/>
  <c r="I2416" i="33"/>
  <c r="D2414" i="33"/>
  <c r="D2413" i="33"/>
  <c r="T98" i="25"/>
  <c r="E2390" i="33"/>
  <c r="D2389" i="33"/>
  <c r="E2388" i="33"/>
  <c r="E2386" i="33"/>
  <c r="H2363" i="33"/>
  <c r="P2363" i="33"/>
  <c r="D2363" i="33"/>
  <c r="E2362" i="33"/>
  <c r="D2361" i="33"/>
  <c r="D2360" i="33"/>
  <c r="D2359" i="33"/>
  <c r="D2364" i="33"/>
  <c r="D2365" i="33"/>
  <c r="D2366" i="33"/>
  <c r="T96" i="25"/>
  <c r="G2336" i="33"/>
  <c r="I2336" i="33"/>
  <c r="G2334" i="33"/>
  <c r="I2334" i="33"/>
  <c r="E2333" i="33"/>
  <c r="AG95" i="25"/>
  <c r="E2332" i="33"/>
  <c r="T95" i="25"/>
  <c r="H2309" i="33"/>
  <c r="P2309" i="33"/>
  <c r="G2308" i="33"/>
  <c r="I2308" i="33"/>
  <c r="D2306" i="33"/>
  <c r="D2305" i="33"/>
  <c r="T94" i="25"/>
  <c r="H2281" i="33"/>
  <c r="G2280" i="33"/>
  <c r="I2280" i="33"/>
  <c r="E2279" i="33"/>
  <c r="E2278" i="33"/>
  <c r="E2283" i="33"/>
  <c r="E2284" i="33"/>
  <c r="E2285" i="33"/>
  <c r="H2255" i="33"/>
  <c r="P2255" i="33"/>
  <c r="G2254" i="33"/>
  <c r="I2254" i="33"/>
  <c r="E2254" i="33"/>
  <c r="D2252" i="33"/>
  <c r="AG92" i="25"/>
  <c r="D2251" i="33"/>
  <c r="T92" i="25"/>
  <c r="E2228" i="33"/>
  <c r="D2227" i="33"/>
  <c r="E2226" i="33"/>
  <c r="E2225" i="33"/>
  <c r="AG91" i="25"/>
  <c r="E2224" i="33"/>
  <c r="D2201" i="33"/>
  <c r="E2200" i="33"/>
  <c r="D2199" i="33"/>
  <c r="D2198" i="33"/>
  <c r="AG90" i="25"/>
  <c r="D2197" i="33"/>
  <c r="E2174" i="33"/>
  <c r="H2173" i="33"/>
  <c r="P2173" i="33"/>
  <c r="D2173" i="33"/>
  <c r="E2172" i="33"/>
  <c r="E2171" i="33"/>
  <c r="AG89" i="25"/>
  <c r="E2170" i="33"/>
  <c r="T89" i="25"/>
  <c r="H2147" i="33"/>
  <c r="H2148" i="33"/>
  <c r="H2149" i="33"/>
  <c r="H2150" i="33"/>
  <c r="G2146" i="33"/>
  <c r="I2146" i="33"/>
  <c r="E2146" i="33"/>
  <c r="E2178" i="33"/>
  <c r="EB89" i="25"/>
  <c r="D1327" i="33"/>
  <c r="D2144" i="33"/>
  <c r="D2143" i="33"/>
  <c r="G2120" i="33"/>
  <c r="I2120" i="33"/>
  <c r="H2119" i="33"/>
  <c r="H2121" i="33"/>
  <c r="G2118" i="33"/>
  <c r="I2118" i="33"/>
  <c r="E2117" i="33"/>
  <c r="AG87" i="25"/>
  <c r="E2116" i="33"/>
  <c r="E2121" i="33"/>
  <c r="E2122" i="33"/>
  <c r="E2123" i="33"/>
  <c r="T87" i="25"/>
  <c r="H2093" i="33"/>
  <c r="G2092" i="33"/>
  <c r="I2092" i="33"/>
  <c r="D2090" i="33"/>
  <c r="D2089" i="33"/>
  <c r="G2066" i="33"/>
  <c r="I2066" i="33"/>
  <c r="H2065" i="33"/>
  <c r="G2064" i="33"/>
  <c r="I2064" i="33"/>
  <c r="E2063" i="33"/>
  <c r="AG85" i="25"/>
  <c r="E2062" i="33"/>
  <c r="T85" i="25"/>
  <c r="H2039" i="33"/>
  <c r="G2038" i="33"/>
  <c r="J2038" i="33"/>
  <c r="K2038" i="33"/>
  <c r="H2037" i="33"/>
  <c r="D2036" i="33"/>
  <c r="AG84" i="25"/>
  <c r="D2035" i="33"/>
  <c r="T84" i="25"/>
  <c r="E2009" i="33"/>
  <c r="AG83" i="25"/>
  <c r="E2008" i="33"/>
  <c r="D1985" i="33"/>
  <c r="E1984" i="33"/>
  <c r="D1983" i="33"/>
  <c r="D1982" i="33"/>
  <c r="AG82" i="25"/>
  <c r="D1981" i="33"/>
  <c r="T82" i="25"/>
  <c r="H1957" i="33"/>
  <c r="P1957" i="33"/>
  <c r="G1956" i="33"/>
  <c r="J1956" i="33"/>
  <c r="K1956" i="33"/>
  <c r="E1955" i="33"/>
  <c r="AG81" i="25"/>
  <c r="E1954" i="33"/>
  <c r="H1931" i="33"/>
  <c r="P1931" i="33"/>
  <c r="G1930" i="33"/>
  <c r="I1930" i="33"/>
  <c r="H1929" i="33"/>
  <c r="D1928" i="33"/>
  <c r="T80" i="25"/>
  <c r="E1904" i="33"/>
  <c r="D1903" i="33"/>
  <c r="E1902" i="33"/>
  <c r="E1901" i="33"/>
  <c r="AG79" i="25"/>
  <c r="E1900" i="33"/>
  <c r="E1905" i="33"/>
  <c r="E1906" i="33"/>
  <c r="E1907" i="33"/>
  <c r="E1876" i="33"/>
  <c r="H1875" i="33"/>
  <c r="P1875" i="33"/>
  <c r="D1874" i="33"/>
  <c r="AG78" i="25"/>
  <c r="D1873" i="33"/>
  <c r="G1850" i="33"/>
  <c r="J1850" i="33"/>
  <c r="H1849" i="33"/>
  <c r="P1849" i="33"/>
  <c r="G1848" i="33"/>
  <c r="J1848" i="33"/>
  <c r="K1848" i="33"/>
  <c r="E1847" i="33"/>
  <c r="E1846" i="33"/>
  <c r="T77" i="25"/>
  <c r="H1823" i="33"/>
  <c r="G1822" i="33"/>
  <c r="H1821" i="33"/>
  <c r="D1820" i="33"/>
  <c r="T76" i="25"/>
  <c r="G1796" i="33"/>
  <c r="H1795" i="33"/>
  <c r="G1794" i="33"/>
  <c r="E1793" i="33"/>
  <c r="E1792" i="33"/>
  <c r="T75" i="25"/>
  <c r="H1769" i="33"/>
  <c r="H1767" i="33"/>
  <c r="D1766" i="33"/>
  <c r="D1765" i="33"/>
  <c r="T74" i="25"/>
  <c r="G1742" i="33"/>
  <c r="J1742" i="33"/>
  <c r="H1741" i="33"/>
  <c r="G1740" i="33"/>
  <c r="J1740" i="33"/>
  <c r="K1740" i="33"/>
  <c r="E1739" i="33"/>
  <c r="J1739" i="33"/>
  <c r="K1739" i="33"/>
  <c r="E1738" i="33"/>
  <c r="T73" i="25"/>
  <c r="H1715" i="33"/>
  <c r="I1715" i="33"/>
  <c r="G1714" i="33"/>
  <c r="J1714" i="33"/>
  <c r="H1713" i="33"/>
  <c r="D1712" i="33"/>
  <c r="T72" i="25"/>
  <c r="G1688" i="33"/>
  <c r="J1688" i="33"/>
  <c r="H1687" i="33"/>
  <c r="G1686" i="33"/>
  <c r="J1686" i="33"/>
  <c r="K1686" i="33"/>
  <c r="E1685" i="33"/>
  <c r="I1684" i="33"/>
  <c r="E1684" i="33"/>
  <c r="T71" i="25"/>
  <c r="H1661" i="33"/>
  <c r="P1661" i="33"/>
  <c r="G1660" i="33"/>
  <c r="J1660" i="33"/>
  <c r="H1659" i="33"/>
  <c r="H1662" i="33"/>
  <c r="H1663" i="33"/>
  <c r="H1664" i="33"/>
  <c r="D1658" i="33"/>
  <c r="T70" i="25"/>
  <c r="G1634" i="33"/>
  <c r="H1633" i="33"/>
  <c r="E1631" i="33"/>
  <c r="E1630" i="33"/>
  <c r="T69" i="25"/>
  <c r="H1607" i="33"/>
  <c r="P1607" i="33"/>
  <c r="G1606" i="33"/>
  <c r="J1606" i="33"/>
  <c r="K1606" i="33"/>
  <c r="H1605" i="33"/>
  <c r="D1604" i="33"/>
  <c r="T68" i="25"/>
  <c r="E1580" i="33"/>
  <c r="D1579" i="33"/>
  <c r="E1578" i="33"/>
  <c r="E1577" i="33"/>
  <c r="AG67" i="25"/>
  <c r="E1576" i="33"/>
  <c r="E1552" i="33"/>
  <c r="H1551" i="33"/>
  <c r="P1551" i="33"/>
  <c r="D1551" i="33"/>
  <c r="D1550" i="33"/>
  <c r="AG66" i="25"/>
  <c r="D1549" i="33"/>
  <c r="G1526" i="33"/>
  <c r="I1526" i="33"/>
  <c r="H1525" i="33"/>
  <c r="G1524" i="33"/>
  <c r="E1523" i="33"/>
  <c r="E1522" i="33"/>
  <c r="T65" i="25"/>
  <c r="H1499" i="33"/>
  <c r="G1498" i="33"/>
  <c r="H1497" i="33"/>
  <c r="P1497" i="33"/>
  <c r="D1496" i="33"/>
  <c r="D1495" i="33"/>
  <c r="T64" i="25"/>
  <c r="G1472" i="33"/>
  <c r="I1472" i="33"/>
  <c r="G1470" i="33"/>
  <c r="E1469" i="33"/>
  <c r="T63" i="25"/>
  <c r="D1443" i="33"/>
  <c r="D1442" i="33"/>
  <c r="D1441" i="33"/>
  <c r="J1441" i="33"/>
  <c r="E1418" i="33"/>
  <c r="J1418" i="33"/>
  <c r="K1418" i="33"/>
  <c r="D1417" i="33"/>
  <c r="E1416" i="33"/>
  <c r="E1415" i="33"/>
  <c r="E1414" i="33"/>
  <c r="D1389" i="33"/>
  <c r="D1388" i="33"/>
  <c r="D1387" i="33"/>
  <c r="D1392" i="33"/>
  <c r="D1393" i="33"/>
  <c r="D1394" i="33"/>
  <c r="E1364" i="33"/>
  <c r="J1364" i="33"/>
  <c r="D1363" i="33"/>
  <c r="E1362" i="33"/>
  <c r="J1362" i="33"/>
  <c r="O1362" i="33"/>
  <c r="E1361" i="33"/>
  <c r="E1360" i="33"/>
  <c r="E1365" i="33"/>
  <c r="E1366" i="33"/>
  <c r="E1367" i="33"/>
  <c r="D1337" i="33"/>
  <c r="E1336" i="33"/>
  <c r="D1335" i="33"/>
  <c r="D1333" i="33"/>
  <c r="E1310" i="33"/>
  <c r="D1309" i="33"/>
  <c r="E1308" i="33"/>
  <c r="E1307" i="33"/>
  <c r="E1311" i="33"/>
  <c r="E1312" i="33"/>
  <c r="E1313" i="33"/>
  <c r="D1283" i="33"/>
  <c r="E1282" i="33"/>
  <c r="D1281" i="33"/>
  <c r="D1279" i="33"/>
  <c r="G1256" i="33"/>
  <c r="D1256" i="33"/>
  <c r="J1256" i="33"/>
  <c r="H1256" i="33"/>
  <c r="K1256" i="33"/>
  <c r="H1255" i="33"/>
  <c r="G1254" i="33"/>
  <c r="E1252" i="33"/>
  <c r="H1229" i="33"/>
  <c r="G1228" i="33"/>
  <c r="H1227" i="33"/>
  <c r="H1230" i="33"/>
  <c r="H1226" i="33"/>
  <c r="H1231" i="33"/>
  <c r="H1232" i="33"/>
  <c r="I1227" i="33"/>
  <c r="D1226" i="33"/>
  <c r="E1202" i="33"/>
  <c r="D1201" i="33"/>
  <c r="J1201" i="33"/>
  <c r="H1201" i="33"/>
  <c r="K1201" i="33"/>
  <c r="E1200" i="33"/>
  <c r="H1175" i="33"/>
  <c r="I1175" i="33"/>
  <c r="G1174" i="33"/>
  <c r="E1174" i="33"/>
  <c r="J1174" i="33"/>
  <c r="K1174" i="33"/>
  <c r="H1173" i="33"/>
  <c r="D1172" i="33"/>
  <c r="G1148" i="33"/>
  <c r="H1147" i="33"/>
  <c r="D1147" i="33"/>
  <c r="G1146" i="33"/>
  <c r="E1146" i="33"/>
  <c r="J1146" i="33"/>
  <c r="K1146" i="33"/>
  <c r="E1145" i="33"/>
  <c r="D1121" i="33"/>
  <c r="E1120" i="33"/>
  <c r="D1118" i="33"/>
  <c r="D1117" i="33"/>
  <c r="E1092" i="33"/>
  <c r="E1091" i="33"/>
  <c r="D1067" i="33"/>
  <c r="D1065" i="33"/>
  <c r="J1065" i="33"/>
  <c r="K1065" i="33"/>
  <c r="D1064" i="33"/>
  <c r="E1040" i="33"/>
  <c r="D1039" i="33"/>
  <c r="E1037" i="33"/>
  <c r="G986" i="33"/>
  <c r="I986" i="33"/>
  <c r="H985" i="33"/>
  <c r="E983" i="33"/>
  <c r="E982" i="33"/>
  <c r="D959" i="33"/>
  <c r="J959" i="33"/>
  <c r="D957" i="33"/>
  <c r="D956" i="33"/>
  <c r="E932" i="33"/>
  <c r="E930" i="33"/>
  <c r="E928" i="33"/>
  <c r="AU98" i="9"/>
  <c r="R97" i="15"/>
  <c r="L2425" i="33"/>
  <c r="AU68" i="9"/>
  <c r="L1615" i="33"/>
  <c r="G2" i="9"/>
  <c r="G2" i="15"/>
  <c r="AU16" i="9"/>
  <c r="L211" i="33"/>
  <c r="AU20" i="9"/>
  <c r="L319" i="33"/>
  <c r="AU32" i="9"/>
  <c r="R31" i="15"/>
  <c r="L643" i="33"/>
  <c r="AU33" i="9"/>
  <c r="L670" i="33"/>
  <c r="A98" i="15"/>
  <c r="A99" i="9"/>
  <c r="A93" i="9"/>
  <c r="A92" i="15"/>
  <c r="A86" i="15"/>
  <c r="A87" i="9"/>
  <c r="A85" i="9"/>
  <c r="A84" i="15"/>
  <c r="A78" i="15"/>
  <c r="A79" i="9"/>
  <c r="A75" i="9"/>
  <c r="A74" i="15"/>
  <c r="A70" i="15"/>
  <c r="A71" i="9"/>
  <c r="A67" i="9"/>
  <c r="A66" i="15"/>
  <c r="A62" i="15"/>
  <c r="A63" i="9"/>
  <c r="A54" i="15"/>
  <c r="A55" i="9"/>
  <c r="O46" i="33"/>
  <c r="Q46" i="33"/>
  <c r="O181" i="33"/>
  <c r="Q181" i="33"/>
  <c r="T166" i="33"/>
  <c r="O694" i="33"/>
  <c r="T679" i="33"/>
  <c r="O721" i="33"/>
  <c r="Q721" i="33"/>
  <c r="T706" i="33"/>
  <c r="N1747" i="33"/>
  <c r="N1639" i="33"/>
  <c r="N1423" i="33"/>
  <c r="N1396" i="33"/>
  <c r="N1369" i="33"/>
  <c r="N1288" i="33"/>
  <c r="N1234" i="33"/>
  <c r="N1180" i="33"/>
  <c r="N1072" i="33"/>
  <c r="N1045" i="33"/>
  <c r="N991" i="33"/>
  <c r="N937" i="33"/>
  <c r="N829" i="33"/>
  <c r="N802" i="33"/>
  <c r="N775" i="33"/>
  <c r="N1207" i="33"/>
  <c r="N1018" i="33"/>
  <c r="N856" i="33"/>
  <c r="N748" i="33"/>
  <c r="N640" i="33"/>
  <c r="N559" i="33"/>
  <c r="N505" i="33"/>
  <c r="N343" i="33"/>
  <c r="N262" i="33"/>
  <c r="N154" i="33"/>
  <c r="N100" i="33"/>
  <c r="N19" i="33"/>
  <c r="H2252" i="33"/>
  <c r="P2252" i="33"/>
  <c r="H740" i="33"/>
  <c r="H119" i="33"/>
  <c r="P119" i="33"/>
  <c r="H38" i="33"/>
  <c r="P38" i="33"/>
  <c r="M1820" i="33"/>
  <c r="M1793" i="33"/>
  <c r="M1658" i="33"/>
  <c r="M1739" i="33"/>
  <c r="M1523" i="33"/>
  <c r="M1253" i="33"/>
  <c r="M1199" i="33"/>
  <c r="P1199" i="33"/>
  <c r="M1118" i="33"/>
  <c r="H1118" i="33"/>
  <c r="P1118" i="33"/>
  <c r="M1037" i="33"/>
  <c r="P1010" i="33"/>
  <c r="M983" i="33"/>
  <c r="M929" i="33"/>
  <c r="M875" i="33"/>
  <c r="M848" i="33"/>
  <c r="M713" i="33"/>
  <c r="M686" i="33"/>
  <c r="M1469" i="33"/>
  <c r="M1334" i="33"/>
  <c r="M1064" i="33"/>
  <c r="M956" i="33"/>
  <c r="M902" i="33"/>
  <c r="P902" i="33"/>
  <c r="M740" i="33"/>
  <c r="M632" i="33"/>
  <c r="H632" i="33"/>
  <c r="P632" i="33"/>
  <c r="M578" i="33"/>
  <c r="M551" i="33"/>
  <c r="M524" i="33"/>
  <c r="M416" i="33"/>
  <c r="M389" i="33"/>
  <c r="M362" i="33"/>
  <c r="P362" i="33"/>
  <c r="M335" i="33"/>
  <c r="M281" i="33"/>
  <c r="P281" i="33"/>
  <c r="M254" i="33"/>
  <c r="P254" i="33"/>
  <c r="M227" i="33"/>
  <c r="M146" i="33"/>
  <c r="M2628" i="33"/>
  <c r="M1872" i="33"/>
  <c r="M1656" i="33"/>
  <c r="M1575" i="33"/>
  <c r="M1548" i="33"/>
  <c r="M1764" i="33"/>
  <c r="M1737" i="33"/>
  <c r="M1710" i="33"/>
  <c r="M1521" i="33"/>
  <c r="M1386" i="33"/>
  <c r="M1251" i="33"/>
  <c r="M1224" i="33"/>
  <c r="M1197" i="33"/>
  <c r="M1035" i="33"/>
  <c r="M981" i="33"/>
  <c r="M954" i="33"/>
  <c r="M900" i="33"/>
  <c r="M873" i="33"/>
  <c r="M846" i="33"/>
  <c r="M738" i="33"/>
  <c r="M684" i="33"/>
  <c r="M1467" i="33"/>
  <c r="M1332" i="33"/>
  <c r="M1062" i="33"/>
  <c r="M927" i="33"/>
  <c r="M630" i="33"/>
  <c r="M495" i="33"/>
  <c r="M468" i="33"/>
  <c r="M441" i="33"/>
  <c r="M414" i="33"/>
  <c r="M333" i="33"/>
  <c r="M306" i="33"/>
  <c r="M252" i="33"/>
  <c r="M198" i="33"/>
  <c r="M90" i="33"/>
  <c r="M63" i="33"/>
  <c r="T814" i="33"/>
  <c r="O910" i="33"/>
  <c r="G910" i="33"/>
  <c r="Q910" i="33"/>
  <c r="T922" i="33"/>
  <c r="T1030" i="33"/>
  <c r="O1261" i="33"/>
  <c r="Q1261" i="33"/>
  <c r="O1369" i="33"/>
  <c r="O1558" i="33"/>
  <c r="Q1558" i="33"/>
  <c r="EK66" i="25"/>
  <c r="O1855" i="33"/>
  <c r="Q1855" i="33"/>
  <c r="EK77" i="25"/>
  <c r="O1909" i="33"/>
  <c r="EI79" i="25"/>
  <c r="L1927" i="33"/>
  <c r="M1935" i="33"/>
  <c r="O1963" i="33"/>
  <c r="Q1963" i="33"/>
  <c r="EK81" i="25"/>
  <c r="O2017" i="33"/>
  <c r="Q2017" i="33"/>
  <c r="EK83" i="25"/>
  <c r="EG83" i="25"/>
  <c r="EA88" i="25"/>
  <c r="T2299" i="33"/>
  <c r="T2326" i="33"/>
  <c r="L2448" i="33"/>
  <c r="N2448" i="33"/>
  <c r="DZ99" i="25"/>
  <c r="EJ100" i="25"/>
  <c r="EA100" i="25"/>
  <c r="O2584" i="33"/>
  <c r="Q2584" i="33"/>
  <c r="EK104" i="25"/>
  <c r="J712" i="33"/>
  <c r="D1098" i="33"/>
  <c r="K1585" i="33"/>
  <c r="Q1585" i="33"/>
  <c r="EG67" i="25"/>
  <c r="EI85" i="25"/>
  <c r="EG85" i="25"/>
  <c r="K2125" i="33"/>
  <c r="EI87" i="25"/>
  <c r="E2421" i="33"/>
  <c r="K2557" i="33"/>
  <c r="EI103" i="25"/>
  <c r="G1768" i="33"/>
  <c r="J1768" i="33"/>
  <c r="D1819" i="33"/>
  <c r="D1877" i="33"/>
  <c r="D1875" i="33"/>
  <c r="G1958" i="33"/>
  <c r="H1956" i="33"/>
  <c r="H1958" i="33"/>
  <c r="H1962" i="33"/>
  <c r="I1962" i="33"/>
  <c r="T1947" i="33"/>
  <c r="T1839" i="33"/>
  <c r="T1542" i="33"/>
  <c r="T1380" i="33"/>
  <c r="T1353" i="33"/>
  <c r="T1218" i="33"/>
  <c r="T975" i="33"/>
  <c r="T921" i="33"/>
  <c r="G91" i="15"/>
  <c r="D2247" i="33"/>
  <c r="E91" i="15"/>
  <c r="D2245" i="33"/>
  <c r="D90" i="15"/>
  <c r="T2220" i="33"/>
  <c r="B87" i="15"/>
  <c r="T2138" i="33"/>
  <c r="D86" i="15"/>
  <c r="T2112" i="33"/>
  <c r="F78" i="15"/>
  <c r="D1895" i="33"/>
  <c r="G77" i="15"/>
  <c r="D1869" i="33"/>
  <c r="F76" i="15"/>
  <c r="D1841" i="33"/>
  <c r="D71" i="15"/>
  <c r="T1707" i="33"/>
  <c r="AG6" i="25"/>
  <c r="F829" i="33"/>
  <c r="F964" i="33"/>
  <c r="J964" i="33"/>
  <c r="D1165" i="33"/>
  <c r="D1167" i="33"/>
  <c r="D1192" i="33"/>
  <c r="D1194" i="33"/>
  <c r="D1302" i="33"/>
  <c r="D1328" i="33"/>
  <c r="D1354" i="33"/>
  <c r="T1355" i="33"/>
  <c r="D1381" i="33"/>
  <c r="D1383" i="33"/>
  <c r="D1408" i="33"/>
  <c r="D1436" i="33"/>
  <c r="D1462" i="33"/>
  <c r="T1463" i="33"/>
  <c r="F1504" i="33"/>
  <c r="T1517" i="33"/>
  <c r="T1652" i="33"/>
  <c r="D1679" i="33"/>
  <c r="D1705" i="33"/>
  <c r="D1759" i="33"/>
  <c r="D1761" i="33"/>
  <c r="T1814" i="33"/>
  <c r="T1841" i="33"/>
  <c r="T2057" i="33"/>
  <c r="D2084" i="33"/>
  <c r="D2166" i="33"/>
  <c r="H2228" i="33"/>
  <c r="H2226" i="33"/>
  <c r="P2226" i="33"/>
  <c r="D2355" i="33"/>
  <c r="T2382" i="33"/>
  <c r="H2390" i="33"/>
  <c r="P2390" i="33"/>
  <c r="H2388" i="33"/>
  <c r="D2409" i="33"/>
  <c r="D2435" i="33"/>
  <c r="D2543" i="33"/>
  <c r="H2552" i="33"/>
  <c r="P2552" i="33"/>
  <c r="H2550" i="33"/>
  <c r="T2625" i="33"/>
  <c r="D2651" i="33"/>
  <c r="D2678" i="33"/>
  <c r="T2679" i="33"/>
  <c r="R65" i="15"/>
  <c r="P2066" i="33"/>
  <c r="E95" i="15"/>
  <c r="D2353" i="33"/>
  <c r="B95" i="15"/>
  <c r="T2354" i="33"/>
  <c r="D94" i="15"/>
  <c r="T2328" i="33"/>
  <c r="G90" i="15"/>
  <c r="D2220" i="33"/>
  <c r="AU13" i="9"/>
  <c r="R12" i="15"/>
  <c r="AU44" i="9"/>
  <c r="R43" i="15"/>
  <c r="AU48" i="9"/>
  <c r="R47" i="15"/>
  <c r="AU59" i="9"/>
  <c r="R58" i="15"/>
  <c r="A97" i="9"/>
  <c r="A96" i="15"/>
  <c r="A90" i="15"/>
  <c r="A91" i="9"/>
  <c r="A89" i="9"/>
  <c r="A88" i="15"/>
  <c r="A82" i="15"/>
  <c r="A83" i="9"/>
  <c r="A81" i="9"/>
  <c r="A80" i="15"/>
  <c r="A58" i="15"/>
  <c r="A59" i="9"/>
  <c r="A53" i="9"/>
  <c r="A52" i="15"/>
  <c r="A50" i="15"/>
  <c r="A51" i="9"/>
  <c r="A42" i="15"/>
  <c r="A43" i="9"/>
  <c r="N2422" i="33"/>
  <c r="N2449" i="33"/>
  <c r="M2684" i="33"/>
  <c r="M2117" i="33"/>
  <c r="P2117" i="33"/>
  <c r="T2056" i="33"/>
  <c r="T2110" i="33"/>
  <c r="Q505" i="33"/>
  <c r="G105" i="15"/>
  <c r="D2625" i="33"/>
  <c r="F99" i="15"/>
  <c r="D2462" i="33"/>
  <c r="G98" i="15"/>
  <c r="D2436" i="33"/>
  <c r="F86" i="15"/>
  <c r="D2111" i="33"/>
  <c r="E82" i="15"/>
  <c r="D2002" i="33"/>
  <c r="B80" i="15"/>
  <c r="T1949" i="33"/>
  <c r="A19" i="15"/>
  <c r="A20" i="9"/>
  <c r="A18" i="15"/>
  <c r="A19" i="9"/>
  <c r="H2687" i="33"/>
  <c r="P2687" i="33"/>
  <c r="H2633" i="33"/>
  <c r="P2633" i="33"/>
  <c r="H2631" i="33"/>
  <c r="P2631" i="33"/>
  <c r="H2605" i="33"/>
  <c r="H2471" i="33"/>
  <c r="P2471" i="33"/>
  <c r="H2415" i="33"/>
  <c r="H2361" i="33"/>
  <c r="P2361" i="33"/>
  <c r="H2307" i="33"/>
  <c r="P2307" i="33"/>
  <c r="H2253" i="33"/>
  <c r="P2253" i="33"/>
  <c r="H2199" i="33"/>
  <c r="P2199" i="33"/>
  <c r="H2091" i="33"/>
  <c r="E2038" i="33"/>
  <c r="D1927" i="33"/>
  <c r="AU82" i="9"/>
  <c r="R81" i="15"/>
  <c r="L1993" i="33"/>
  <c r="T2247" i="33"/>
  <c r="D2" i="15"/>
  <c r="N2549" i="33"/>
  <c r="P282" i="33"/>
  <c r="P309" i="33"/>
  <c r="J2603" i="33"/>
  <c r="K2603" i="33"/>
  <c r="I2495" i="33"/>
  <c r="I2502" i="33"/>
  <c r="I767" i="33"/>
  <c r="J2632" i="33"/>
  <c r="K2632" i="33"/>
  <c r="P2575" i="33"/>
  <c r="O2471" i="33"/>
  <c r="Q2471" i="33"/>
  <c r="N2658" i="33"/>
  <c r="J639" i="33"/>
  <c r="J450" i="33"/>
  <c r="N875" i="33"/>
  <c r="J828" i="33"/>
  <c r="O2687" i="33"/>
  <c r="Q2687" i="33"/>
  <c r="I2664" i="33"/>
  <c r="I2556" i="33"/>
  <c r="O2253" i="33"/>
  <c r="Q2253" i="33"/>
  <c r="J2583" i="33"/>
  <c r="K2583" i="33"/>
  <c r="O2633" i="33"/>
  <c r="Q2633" i="33"/>
  <c r="I930" i="33"/>
  <c r="P1714" i="33"/>
  <c r="F96" i="33"/>
  <c r="F97" i="33"/>
  <c r="F98" i="33"/>
  <c r="K2147" i="33"/>
  <c r="O2227" i="33"/>
  <c r="Q2227" i="33"/>
  <c r="J1175" i="33"/>
  <c r="K1175" i="33"/>
  <c r="L1311" i="33"/>
  <c r="J1854" i="33"/>
  <c r="J1746" i="33"/>
  <c r="I1364" i="33"/>
  <c r="J234" i="33"/>
  <c r="J369" i="33"/>
  <c r="P363" i="33"/>
  <c r="I581" i="33"/>
  <c r="J957" i="33"/>
  <c r="O957" i="33"/>
  <c r="O769" i="33"/>
  <c r="N1792" i="33"/>
  <c r="J1227" i="33"/>
  <c r="O2065" i="33"/>
  <c r="Q2065" i="33"/>
  <c r="T123" i="33"/>
  <c r="G1365" i="33"/>
  <c r="I2529" i="33"/>
  <c r="J1904" i="33"/>
  <c r="O1904" i="33"/>
  <c r="J1715" i="33"/>
  <c r="K1715" i="33"/>
  <c r="E984" i="33"/>
  <c r="J984" i="33"/>
  <c r="J442" i="33"/>
  <c r="I2097" i="33"/>
  <c r="J1552" i="33"/>
  <c r="K1552" i="33"/>
  <c r="J1390" i="33"/>
  <c r="N1336" i="33"/>
  <c r="G987" i="33"/>
  <c r="J2008" i="33"/>
  <c r="K2008" i="33"/>
  <c r="I1578" i="33"/>
  <c r="I2198" i="33"/>
  <c r="O2280" i="33"/>
  <c r="Q2280" i="33"/>
  <c r="P2332" i="33"/>
  <c r="P2656" i="33"/>
  <c r="P1847" i="33"/>
  <c r="N309" i="33"/>
  <c r="Q370" i="33"/>
  <c r="J666" i="33"/>
  <c r="P1146" i="33"/>
  <c r="P1362" i="33"/>
  <c r="P2333" i="33"/>
  <c r="F231" i="33"/>
  <c r="F232" i="33"/>
  <c r="F233" i="33"/>
  <c r="P229" i="33"/>
  <c r="G312" i="33"/>
  <c r="P445" i="33"/>
  <c r="T582" i="33"/>
  <c r="L582" i="33"/>
  <c r="Q586" i="33"/>
  <c r="J631" i="33"/>
  <c r="K631" i="33"/>
  <c r="G177" i="33"/>
  <c r="K2174" i="33"/>
  <c r="L1905" i="33"/>
  <c r="G1851" i="33"/>
  <c r="J958" i="33"/>
  <c r="H958" i="33"/>
  <c r="K958" i="33"/>
  <c r="O1227" i="33"/>
  <c r="G2445" i="33"/>
  <c r="I2252" i="33"/>
  <c r="O1065" i="33"/>
  <c r="J2171" i="33"/>
  <c r="K2171" i="33"/>
  <c r="I2070" i="33"/>
  <c r="G2040" i="33"/>
  <c r="J1874" i="33"/>
  <c r="K1874" i="33"/>
  <c r="J1846" i="33"/>
  <c r="K1846" i="33"/>
  <c r="D1360" i="33"/>
  <c r="J1360" i="33"/>
  <c r="N1229" i="33"/>
  <c r="J1147" i="33"/>
  <c r="K1147" i="33"/>
  <c r="I2124" i="33"/>
  <c r="I2174" i="33"/>
  <c r="J2010" i="33"/>
  <c r="K2010" i="33"/>
  <c r="I1119" i="33"/>
  <c r="O2363" i="33"/>
  <c r="Q2363" i="33"/>
  <c r="N578" i="33"/>
  <c r="O1390" i="33"/>
  <c r="H1390" i="33"/>
  <c r="P1390" i="33"/>
  <c r="Q1390" i="33"/>
  <c r="G1743" i="33"/>
  <c r="G1635" i="33"/>
  <c r="G1092" i="33"/>
  <c r="G1095" i="33"/>
  <c r="J1037" i="33"/>
  <c r="H931" i="33"/>
  <c r="I931" i="33"/>
  <c r="I877" i="33"/>
  <c r="G798" i="33"/>
  <c r="I607" i="33"/>
  <c r="I445" i="33"/>
  <c r="L69" i="33"/>
  <c r="I2637" i="33"/>
  <c r="I2448" i="33"/>
  <c r="I2421" i="33"/>
  <c r="N2367" i="33"/>
  <c r="N2259" i="33"/>
  <c r="O2225" i="33"/>
  <c r="Q2225" i="33"/>
  <c r="O2091" i="33"/>
  <c r="Q2091" i="33"/>
  <c r="I2043" i="33"/>
  <c r="G1959" i="33"/>
  <c r="J1713" i="33"/>
  <c r="K1713" i="33"/>
  <c r="I1362" i="33"/>
  <c r="E824" i="33"/>
  <c r="J824" i="33"/>
  <c r="K793" i="33"/>
  <c r="K794" i="33"/>
  <c r="K795" i="33"/>
  <c r="K796" i="33"/>
  <c r="K797" i="33"/>
  <c r="K798" i="33"/>
  <c r="H798" i="33"/>
  <c r="H792" i="33"/>
  <c r="H794" i="33"/>
  <c r="H799" i="33"/>
  <c r="J798" i="33"/>
  <c r="D798" i="33"/>
  <c r="D799" i="33"/>
  <c r="E798" i="33"/>
  <c r="E799" i="33"/>
  <c r="F798" i="33"/>
  <c r="F799" i="33"/>
  <c r="I794" i="33"/>
  <c r="I795" i="33"/>
  <c r="I796" i="33"/>
  <c r="I797" i="33"/>
  <c r="I798" i="33"/>
  <c r="H801" i="33"/>
  <c r="I799" i="33"/>
  <c r="G799" i="33"/>
  <c r="J799" i="33"/>
  <c r="K799" i="33"/>
  <c r="K800" i="33"/>
  <c r="O2525" i="33"/>
  <c r="Q2525" i="33"/>
  <c r="I2008" i="33"/>
  <c r="I2147" i="33"/>
  <c r="G1392" i="33"/>
  <c r="P1198" i="33"/>
  <c r="O2442" i="33"/>
  <c r="Q2442" i="33"/>
  <c r="J2685" i="33"/>
  <c r="K2685" i="33"/>
  <c r="P1063" i="33"/>
  <c r="J693" i="33"/>
  <c r="Q532" i="33"/>
  <c r="J477" i="33"/>
  <c r="P1580" i="33"/>
  <c r="N41" i="33"/>
  <c r="P1846" i="33"/>
  <c r="P2278" i="33"/>
  <c r="J18" i="33"/>
  <c r="Q127" i="33"/>
  <c r="N148" i="33"/>
  <c r="I229" i="33"/>
  <c r="J254" i="33"/>
  <c r="O254" i="33"/>
  <c r="Q254" i="33"/>
  <c r="N257" i="33"/>
  <c r="J282" i="33"/>
  <c r="K282" i="33"/>
  <c r="J288" i="33"/>
  <c r="N284" i="33"/>
  <c r="I283" i="33"/>
  <c r="I337" i="33"/>
  <c r="J362" i="33"/>
  <c r="O362" i="33"/>
  <c r="Q362" i="33"/>
  <c r="I391" i="33"/>
  <c r="N525" i="33"/>
  <c r="I526" i="33"/>
  <c r="N554" i="33"/>
  <c r="J578" i="33"/>
  <c r="O578" i="33"/>
  <c r="Q578" i="33"/>
  <c r="Q613" i="33"/>
  <c r="J714" i="33"/>
  <c r="J747" i="33"/>
  <c r="P1120" i="33"/>
  <c r="M1932" i="33"/>
  <c r="M1933" i="33"/>
  <c r="M1934" i="33"/>
  <c r="P14" i="33"/>
  <c r="P120" i="33"/>
  <c r="D231" i="33"/>
  <c r="D232" i="33"/>
  <c r="D233" i="33"/>
  <c r="P230" i="33"/>
  <c r="J261" i="33"/>
  <c r="D339" i="33"/>
  <c r="D340" i="33"/>
  <c r="D341" i="33"/>
  <c r="J342" i="33"/>
  <c r="H342" i="33"/>
  <c r="K342" i="33"/>
  <c r="O342" i="33"/>
  <c r="Q342" i="33"/>
  <c r="L474" i="33"/>
  <c r="T555" i="33"/>
  <c r="J558" i="33"/>
  <c r="J660" i="33"/>
  <c r="K660" i="33"/>
  <c r="T717" i="33"/>
  <c r="T771" i="33"/>
  <c r="T987" i="33"/>
  <c r="T1473" i="33"/>
  <c r="T1608" i="33"/>
  <c r="T1905" i="33"/>
  <c r="T1932" i="33"/>
  <c r="T2256" i="33"/>
  <c r="P986" i="33"/>
  <c r="EG63" i="25"/>
  <c r="D2461" i="33"/>
  <c r="T2517" i="33"/>
  <c r="T2544" i="33"/>
  <c r="EG105" i="25"/>
  <c r="T2652" i="33"/>
  <c r="CX73" i="25"/>
  <c r="AT12" i="25"/>
  <c r="I253" i="33"/>
  <c r="J253" i="33"/>
  <c r="K253" i="33"/>
  <c r="N308" i="33"/>
  <c r="I308" i="33"/>
  <c r="J308" i="33"/>
  <c r="J334" i="33"/>
  <c r="G339" i="33"/>
  <c r="I470" i="33"/>
  <c r="G474" i="33"/>
  <c r="I524" i="33"/>
  <c r="G528" i="33"/>
  <c r="M612" i="33"/>
  <c r="N612" i="33"/>
  <c r="N632" i="33"/>
  <c r="P661" i="33"/>
  <c r="I661" i="33"/>
  <c r="I740" i="33"/>
  <c r="J740" i="33"/>
  <c r="J774" i="33"/>
  <c r="L798" i="33"/>
  <c r="J855" i="33"/>
  <c r="N959" i="33"/>
  <c r="N955" i="33"/>
  <c r="I956" i="33"/>
  <c r="I1036" i="33"/>
  <c r="G1041" i="33"/>
  <c r="N1064" i="33"/>
  <c r="G1149" i="33"/>
  <c r="I1199" i="33"/>
  <c r="I1282" i="33"/>
  <c r="N1334" i="33"/>
  <c r="I1415" i="33"/>
  <c r="J1415" i="33"/>
  <c r="K1415" i="33"/>
  <c r="N1522" i="33"/>
  <c r="I1577" i="33"/>
  <c r="J1577" i="33"/>
  <c r="K1577" i="33"/>
  <c r="N1630" i="33"/>
  <c r="I1631" i="33"/>
  <c r="J1631" i="33"/>
  <c r="N1738" i="33"/>
  <c r="L1743" i="33"/>
  <c r="N1768" i="33"/>
  <c r="J1827" i="33"/>
  <c r="N1902" i="33"/>
  <c r="N1905" i="33"/>
  <c r="J2172" i="33"/>
  <c r="K2172" i="33"/>
  <c r="I2172" i="33"/>
  <c r="N2199" i="33"/>
  <c r="N2361" i="33"/>
  <c r="O2361" i="33"/>
  <c r="Q2361" i="33"/>
  <c r="I2475" i="33"/>
  <c r="J2475" i="33"/>
  <c r="K2475" i="33"/>
  <c r="J2548" i="33"/>
  <c r="K2548" i="33"/>
  <c r="K2553" i="33"/>
  <c r="K2554" i="33"/>
  <c r="K2555" i="33"/>
  <c r="G2553" i="33"/>
  <c r="I2629" i="33"/>
  <c r="I2630" i="33"/>
  <c r="I2634" i="33"/>
  <c r="J2629" i="33"/>
  <c r="K2629" i="33"/>
  <c r="K2634" i="33"/>
  <c r="K2635" i="33"/>
  <c r="K2636" i="33"/>
  <c r="G2634" i="33"/>
  <c r="I2523" i="33"/>
  <c r="J2523" i="33"/>
  <c r="K2523" i="33"/>
  <c r="I2521" i="33"/>
  <c r="J2521" i="33"/>
  <c r="K2521" i="33"/>
  <c r="K2526" i="33"/>
  <c r="K2527" i="33"/>
  <c r="K2528" i="33"/>
  <c r="I2305" i="33"/>
  <c r="G2310" i="33"/>
  <c r="I2281" i="33"/>
  <c r="J2281" i="33"/>
  <c r="K2281" i="33"/>
  <c r="I2091" i="33"/>
  <c r="J2091" i="33"/>
  <c r="K2091" i="33"/>
  <c r="I1957" i="33"/>
  <c r="I1927" i="33"/>
  <c r="G1932" i="33"/>
  <c r="I1658" i="33"/>
  <c r="I1657" i="33"/>
  <c r="J1657" i="33"/>
  <c r="I1633" i="33"/>
  <c r="I1497" i="33"/>
  <c r="I1172" i="33"/>
  <c r="J1172" i="33"/>
  <c r="J903" i="33"/>
  <c r="H903" i="33"/>
  <c r="K903" i="33"/>
  <c r="I903" i="33"/>
  <c r="I847" i="33"/>
  <c r="E15" i="33"/>
  <c r="E16" i="33"/>
  <c r="E17" i="33"/>
  <c r="J39" i="33"/>
  <c r="K39" i="33"/>
  <c r="J65" i="33"/>
  <c r="D150" i="33"/>
  <c r="D151" i="33"/>
  <c r="D152" i="33"/>
  <c r="J207" i="33"/>
  <c r="T231" i="33"/>
  <c r="T258" i="33"/>
  <c r="L258" i="33"/>
  <c r="Q262" i="33"/>
  <c r="L366" i="33"/>
  <c r="T393" i="33"/>
  <c r="H393" i="33"/>
  <c r="J423" i="33"/>
  <c r="D447" i="33"/>
  <c r="D448" i="33"/>
  <c r="D449" i="33"/>
  <c r="P471" i="33"/>
  <c r="J504" i="33"/>
  <c r="P525" i="33"/>
  <c r="F555" i="33"/>
  <c r="F556" i="33"/>
  <c r="F557" i="33"/>
  <c r="Q559" i="33"/>
  <c r="G582" i="33"/>
  <c r="J605" i="33"/>
  <c r="K605" i="33"/>
  <c r="P633" i="33"/>
  <c r="J658" i="33"/>
  <c r="L744" i="33"/>
  <c r="T906" i="33"/>
  <c r="T960" i="33"/>
  <c r="T1068" i="33"/>
  <c r="M1068" i="33"/>
  <c r="M1069" i="33"/>
  <c r="M1070" i="33"/>
  <c r="T1257" i="33"/>
  <c r="T1311" i="33"/>
  <c r="T1527" i="33"/>
  <c r="H1581" i="33"/>
  <c r="H1582" i="33"/>
  <c r="H1583" i="33"/>
  <c r="T1797" i="33"/>
  <c r="P1848" i="33"/>
  <c r="T1959" i="33"/>
  <c r="T2067" i="33"/>
  <c r="T2202" i="33"/>
  <c r="T2283" i="33"/>
  <c r="T2418" i="33"/>
  <c r="T2472" i="33"/>
  <c r="T2526" i="33"/>
  <c r="T2634" i="33"/>
  <c r="T2661" i="33"/>
  <c r="F2175" i="33"/>
  <c r="F2176" i="33"/>
  <c r="F2177" i="33"/>
  <c r="T1041" i="33"/>
  <c r="N1226" i="33"/>
  <c r="J1091" i="33"/>
  <c r="K1091" i="33"/>
  <c r="J1800" i="33"/>
  <c r="O1119" i="33"/>
  <c r="M1119" i="33"/>
  <c r="P1119" i="33"/>
  <c r="Q1119" i="33"/>
  <c r="N929" i="33"/>
  <c r="J632" i="33"/>
  <c r="I553" i="33"/>
  <c r="L528" i="33"/>
  <c r="O524" i="33"/>
  <c r="Q524" i="33"/>
  <c r="J470" i="33"/>
  <c r="O470" i="33"/>
  <c r="Q470" i="33"/>
  <c r="P337" i="33"/>
  <c r="G258" i="33"/>
  <c r="L123" i="33"/>
  <c r="N2610" i="33"/>
  <c r="O2606" i="33"/>
  <c r="Q2606" i="33"/>
  <c r="I2576" i="33"/>
  <c r="O2469" i="33"/>
  <c r="Q2469" i="33"/>
  <c r="I2279" i="33"/>
  <c r="J1280" i="33"/>
  <c r="K1280" i="33"/>
  <c r="I605" i="33"/>
  <c r="I959" i="33"/>
  <c r="I1065" i="33"/>
  <c r="P2494" i="33"/>
  <c r="P2630" i="33"/>
  <c r="J2469" i="33"/>
  <c r="K2469" i="33"/>
  <c r="J2255" i="33"/>
  <c r="K2255" i="33"/>
  <c r="J2332" i="33"/>
  <c r="K2332" i="33"/>
  <c r="K2337" i="33"/>
  <c r="K2338" i="33"/>
  <c r="K2339" i="33"/>
  <c r="J2525" i="33"/>
  <c r="K2525" i="33"/>
  <c r="I769" i="33"/>
  <c r="N2475" i="33"/>
  <c r="N2063" i="33"/>
  <c r="P2089" i="33"/>
  <c r="P307" i="33"/>
  <c r="J365" i="33"/>
  <c r="K365" i="33"/>
  <c r="I363" i="33"/>
  <c r="J443" i="33"/>
  <c r="N473" i="33"/>
  <c r="J552" i="33"/>
  <c r="J577" i="33"/>
  <c r="K577" i="33"/>
  <c r="J634" i="33"/>
  <c r="K634" i="33"/>
  <c r="E822" i="33"/>
  <c r="J822" i="33"/>
  <c r="N851" i="33"/>
  <c r="J905" i="33"/>
  <c r="O905" i="33"/>
  <c r="J936" i="33"/>
  <c r="I1010" i="33"/>
  <c r="K1010" i="33"/>
  <c r="I1144" i="33"/>
  <c r="J1144" i="33"/>
  <c r="K1144" i="33"/>
  <c r="J1202" i="33"/>
  <c r="I1363" i="33"/>
  <c r="J1363" i="33"/>
  <c r="K1363" i="33"/>
  <c r="I1361" i="33"/>
  <c r="H1368" i="33"/>
  <c r="I1368" i="33"/>
  <c r="J1503" i="33"/>
  <c r="N1657" i="33"/>
  <c r="I1739" i="33"/>
  <c r="I1847" i="33"/>
  <c r="J1902" i="33"/>
  <c r="I2119" i="33"/>
  <c r="J2119" i="33"/>
  <c r="K2119" i="33"/>
  <c r="J2117" i="33"/>
  <c r="K2117" i="33"/>
  <c r="I2117" i="33"/>
  <c r="N2228" i="33"/>
  <c r="O2228" i="33"/>
  <c r="Q2228" i="33"/>
  <c r="O2226" i="33"/>
  <c r="Q2226" i="33"/>
  <c r="N2226" i="33"/>
  <c r="I2226" i="33"/>
  <c r="J2226" i="33"/>
  <c r="K2226" i="33"/>
  <c r="J2224" i="33"/>
  <c r="K2224" i="33"/>
  <c r="K2229" i="33"/>
  <c r="K2230" i="33"/>
  <c r="K2231" i="33"/>
  <c r="G2229" i="33"/>
  <c r="I2282" i="33"/>
  <c r="J2282" i="33"/>
  <c r="K2282" i="33"/>
  <c r="I2362" i="33"/>
  <c r="J2362" i="33"/>
  <c r="K2362" i="33"/>
  <c r="J2499" i="33"/>
  <c r="J2500" i="33"/>
  <c r="J2501" i="33"/>
  <c r="K2498" i="33"/>
  <c r="I2551" i="33"/>
  <c r="J2551" i="33"/>
  <c r="K2551" i="33"/>
  <c r="I2610" i="33"/>
  <c r="J2610" i="33"/>
  <c r="K2610" i="33"/>
  <c r="J2683" i="33"/>
  <c r="K2683" i="33"/>
  <c r="K2688" i="33"/>
  <c r="K2689" i="33"/>
  <c r="K2690" i="33"/>
  <c r="G2688" i="33"/>
  <c r="I2683" i="33"/>
  <c r="I2659" i="33"/>
  <c r="J2659" i="33"/>
  <c r="K2659" i="33"/>
  <c r="I2522" i="33"/>
  <c r="J2522" i="33"/>
  <c r="K2522" i="33"/>
  <c r="I2471" i="33"/>
  <c r="J2471" i="33"/>
  <c r="J2467" i="33"/>
  <c r="K2467" i="33"/>
  <c r="K2472" i="33"/>
  <c r="K2473" i="33"/>
  <c r="K2474" i="33"/>
  <c r="G2472" i="33"/>
  <c r="I2363" i="33"/>
  <c r="J2363" i="33"/>
  <c r="J2359" i="33"/>
  <c r="K2359" i="33"/>
  <c r="K2364" i="33"/>
  <c r="K2365" i="33"/>
  <c r="K2366" i="33"/>
  <c r="G2364" i="33"/>
  <c r="I2359" i="33"/>
  <c r="I2309" i="33"/>
  <c r="J2309" i="33"/>
  <c r="J2310" i="33"/>
  <c r="J2311" i="33"/>
  <c r="J2312" i="33"/>
  <c r="J2306" i="33"/>
  <c r="K2306" i="33"/>
  <c r="I2306" i="33"/>
  <c r="I2201" i="33"/>
  <c r="J2201" i="33"/>
  <c r="J2202" i="33"/>
  <c r="J2203" i="33"/>
  <c r="J2204" i="33"/>
  <c r="J2197" i="33"/>
  <c r="K2197" i="33"/>
  <c r="K2202" i="33"/>
  <c r="K2203" i="33"/>
  <c r="K2204" i="33"/>
  <c r="I2197" i="33"/>
  <c r="G2148" i="33"/>
  <c r="I2093" i="33"/>
  <c r="J2093" i="33"/>
  <c r="J2094" i="33"/>
  <c r="J2095" i="33"/>
  <c r="J2096" i="33"/>
  <c r="J2090" i="33"/>
  <c r="K2090" i="33"/>
  <c r="I2090" i="33"/>
  <c r="J2089" i="33"/>
  <c r="K2089" i="33"/>
  <c r="K2094" i="33"/>
  <c r="K2095" i="33"/>
  <c r="K2096" i="33"/>
  <c r="I2089" i="33"/>
  <c r="I2037" i="33"/>
  <c r="J2037" i="33"/>
  <c r="K2037" i="33"/>
  <c r="J1982" i="33"/>
  <c r="K1982" i="33"/>
  <c r="I1982" i="33"/>
  <c r="O1931" i="33"/>
  <c r="Q1931" i="33"/>
  <c r="I1873" i="33"/>
  <c r="G1878" i="33"/>
  <c r="J1873" i="33"/>
  <c r="K1873" i="33"/>
  <c r="I1769" i="33"/>
  <c r="J1712" i="33"/>
  <c r="K1712" i="33"/>
  <c r="I1712" i="33"/>
  <c r="I1603" i="33"/>
  <c r="J1603" i="33"/>
  <c r="K1603" i="33"/>
  <c r="I1525" i="33"/>
  <c r="I1495" i="33"/>
  <c r="J1495" i="33"/>
  <c r="I1445" i="33"/>
  <c r="I1441" i="33"/>
  <c r="G1446" i="33"/>
  <c r="I1391" i="33"/>
  <c r="I1389" i="33"/>
  <c r="J1389" i="33"/>
  <c r="K1389" i="33"/>
  <c r="I1255" i="33"/>
  <c r="G1230" i="33"/>
  <c r="I1118" i="33"/>
  <c r="J1118" i="33"/>
  <c r="G1068" i="33"/>
  <c r="J1063" i="33"/>
  <c r="K1063" i="33"/>
  <c r="E1064" i="33"/>
  <c r="J1064" i="33"/>
  <c r="K1064" i="33"/>
  <c r="H1066" i="33"/>
  <c r="K1066" i="33"/>
  <c r="J1067" i="33"/>
  <c r="K1067" i="33"/>
  <c r="K1068" i="33"/>
  <c r="I1009" i="33"/>
  <c r="G1014" i="33"/>
  <c r="H851" i="33"/>
  <c r="I851" i="33"/>
  <c r="N1092" i="33"/>
  <c r="N1929" i="33"/>
  <c r="N2089" i="33"/>
  <c r="O2089" i="33"/>
  <c r="Q2089" i="33"/>
  <c r="Q2094" i="33"/>
  <c r="Q2095" i="33"/>
  <c r="Q2096" i="33"/>
  <c r="N254" i="33"/>
  <c r="N442" i="33"/>
  <c r="P526" i="33"/>
  <c r="I523" i="33"/>
  <c r="I604" i="33"/>
  <c r="J604" i="33"/>
  <c r="K604" i="33"/>
  <c r="D768" i="33"/>
  <c r="J768" i="33"/>
  <c r="O768" i="33"/>
  <c r="F1662" i="33"/>
  <c r="F1663" i="33"/>
  <c r="F1664" i="33"/>
  <c r="T2499" i="33"/>
  <c r="F2526" i="33"/>
  <c r="F2527" i="33"/>
  <c r="F2528" i="33"/>
  <c r="P1634" i="33"/>
  <c r="O1715" i="33"/>
  <c r="J1200" i="33"/>
  <c r="O1200" i="33"/>
  <c r="D955" i="33"/>
  <c r="J955" i="33"/>
  <c r="O955" i="33"/>
  <c r="Q955" i="33"/>
  <c r="O1389" i="33"/>
  <c r="G1689" i="33"/>
  <c r="P1660" i="33"/>
  <c r="L1635" i="33"/>
  <c r="P1578" i="33"/>
  <c r="L1473" i="33"/>
  <c r="N1172" i="33"/>
  <c r="I1120" i="33"/>
  <c r="D848" i="33"/>
  <c r="J848" i="33"/>
  <c r="K848" i="33"/>
  <c r="G744" i="33"/>
  <c r="J2684" i="33"/>
  <c r="K2684" i="33"/>
  <c r="O2657" i="33"/>
  <c r="Q2657" i="33"/>
  <c r="N2630" i="33"/>
  <c r="J2631" i="33"/>
  <c r="K2631" i="33"/>
  <c r="J2605" i="33"/>
  <c r="K2605" i="33"/>
  <c r="N2583" i="33"/>
  <c r="O2577" i="33"/>
  <c r="Q2577" i="33"/>
  <c r="O2551" i="33"/>
  <c r="Q2551" i="33"/>
  <c r="G2526" i="33"/>
  <c r="I2468" i="33"/>
  <c r="J2415" i="33"/>
  <c r="K2415" i="33"/>
  <c r="O2390" i="33"/>
  <c r="Q2390" i="33"/>
  <c r="I2360" i="33"/>
  <c r="I2313" i="33"/>
  <c r="J2307" i="33"/>
  <c r="K2307" i="33"/>
  <c r="O2282" i="33"/>
  <c r="Q2282" i="33"/>
  <c r="H1584" i="33"/>
  <c r="J1443" i="33"/>
  <c r="K1443" i="33"/>
  <c r="J1335" i="33"/>
  <c r="K1335" i="33"/>
  <c r="I2224" i="33"/>
  <c r="I2205" i="33"/>
  <c r="O2151" i="33"/>
  <c r="Q2151" i="33"/>
  <c r="J1929" i="33"/>
  <c r="K1929" i="33"/>
  <c r="J1903" i="33"/>
  <c r="K1903" i="33"/>
  <c r="J1849" i="33"/>
  <c r="K1849" i="33"/>
  <c r="J1766" i="33"/>
  <c r="K1766" i="33"/>
  <c r="G1608" i="33"/>
  <c r="E1387" i="33"/>
  <c r="J1387" i="33"/>
  <c r="K1387" i="33"/>
  <c r="I1201" i="33"/>
  <c r="I1013" i="33"/>
  <c r="D847" i="33"/>
  <c r="J847" i="33"/>
  <c r="K847" i="33"/>
  <c r="J2367" i="33"/>
  <c r="K2367" i="33"/>
  <c r="G2202" i="33"/>
  <c r="I2144" i="33"/>
  <c r="J1496" i="33"/>
  <c r="K1496" i="33"/>
  <c r="G1662" i="33"/>
  <c r="J1226" i="33"/>
  <c r="K1226" i="33"/>
  <c r="I2498" i="33"/>
  <c r="J2253" i="33"/>
  <c r="K2253" i="33"/>
  <c r="I1418" i="33"/>
  <c r="J2633" i="33"/>
  <c r="J2335" i="33"/>
  <c r="K2335" i="33"/>
  <c r="I2579" i="33"/>
  <c r="J2441" i="33"/>
  <c r="K2441" i="33"/>
  <c r="P41" i="33"/>
  <c r="E145" i="33"/>
  <c r="J145" i="33"/>
  <c r="O145" i="33"/>
  <c r="Q145" i="33"/>
  <c r="G231" i="33"/>
  <c r="E285" i="33"/>
  <c r="E286" i="33"/>
  <c r="E287" i="33"/>
  <c r="J392" i="33"/>
  <c r="K392" i="33"/>
  <c r="O392" i="33"/>
  <c r="D474" i="33"/>
  <c r="D475" i="33"/>
  <c r="D476" i="33"/>
  <c r="J606" i="33"/>
  <c r="K606" i="33"/>
  <c r="P770" i="33"/>
  <c r="P2171" i="33"/>
  <c r="P1306" i="33"/>
  <c r="J11" i="33"/>
  <c r="K11" i="33"/>
  <c r="N67" i="33"/>
  <c r="I66" i="33"/>
  <c r="J93" i="33"/>
  <c r="K93" i="33"/>
  <c r="D91" i="33"/>
  <c r="J91" i="33"/>
  <c r="K91" i="33"/>
  <c r="D92" i="33"/>
  <c r="J92" i="33"/>
  <c r="K92" i="33"/>
  <c r="D94" i="33"/>
  <c r="J94" i="33"/>
  <c r="K94" i="33"/>
  <c r="K95" i="33"/>
  <c r="K96" i="33"/>
  <c r="N122" i="33"/>
  <c r="I121" i="33"/>
  <c r="E149" i="33"/>
  <c r="J149" i="33"/>
  <c r="K149" i="33"/>
  <c r="H148" i="33"/>
  <c r="I148" i="33"/>
  <c r="J446" i="33"/>
  <c r="K446" i="33"/>
  <c r="N444" i="33"/>
  <c r="N445" i="33"/>
  <c r="N471" i="33"/>
  <c r="I472" i="33"/>
  <c r="N527" i="33"/>
  <c r="P550" i="33"/>
  <c r="N580" i="33"/>
  <c r="I579" i="33"/>
  <c r="J608" i="33"/>
  <c r="N607" i="33"/>
  <c r="A12" i="15"/>
  <c r="A13" i="9"/>
  <c r="AU63" i="9"/>
  <c r="R62" i="15"/>
  <c r="AU71" i="9"/>
  <c r="R70" i="15"/>
  <c r="AU9" i="9"/>
  <c r="R8" i="15"/>
  <c r="AU12" i="9"/>
  <c r="R11" i="15"/>
  <c r="AU17" i="9"/>
  <c r="R16" i="15"/>
  <c r="AU21" i="9"/>
  <c r="R20" i="15"/>
  <c r="AU28" i="9"/>
  <c r="R27" i="15"/>
  <c r="R42" i="15"/>
  <c r="AU43" i="9"/>
  <c r="AU47" i="9"/>
  <c r="R46" i="15"/>
  <c r="AU51" i="9"/>
  <c r="R50" i="15"/>
  <c r="AU52" i="9"/>
  <c r="R51" i="15"/>
  <c r="AU56" i="9"/>
  <c r="R55" i="15"/>
  <c r="AU60" i="9"/>
  <c r="R59" i="15"/>
  <c r="A94" i="15"/>
  <c r="A95" i="9"/>
  <c r="A76" i="15"/>
  <c r="A77" i="9"/>
  <c r="A72" i="15"/>
  <c r="A73" i="9"/>
  <c r="A68" i="15"/>
  <c r="A69" i="9"/>
  <c r="A64" i="15"/>
  <c r="A65" i="9"/>
  <c r="A60" i="15"/>
  <c r="A61" i="9"/>
  <c r="A48" i="15"/>
  <c r="A49" i="9"/>
  <c r="A44" i="15"/>
  <c r="A45" i="9"/>
  <c r="A40" i="15"/>
  <c r="A41" i="9"/>
  <c r="A36" i="15"/>
  <c r="A37" i="9"/>
  <c r="T2002" i="33"/>
  <c r="P13" i="33"/>
  <c r="J10" i="33"/>
  <c r="D42" i="33"/>
  <c r="D43" i="33"/>
  <c r="D44" i="33"/>
  <c r="T69" i="33"/>
  <c r="J72" i="33"/>
  <c r="J180" i="33"/>
  <c r="G204" i="33"/>
  <c r="G420" i="33"/>
  <c r="G501" i="33"/>
  <c r="G690" i="33"/>
  <c r="J739" i="33"/>
  <c r="K739" i="33"/>
  <c r="P1282" i="33"/>
  <c r="P1686" i="33"/>
  <c r="M2202" i="33"/>
  <c r="M2203" i="33"/>
  <c r="M2204" i="33"/>
  <c r="M2364" i="33"/>
  <c r="M2365" i="33"/>
  <c r="M2366" i="33"/>
  <c r="E105" i="15"/>
  <c r="D2623" i="33"/>
  <c r="B105" i="15"/>
  <c r="T2624" i="33"/>
  <c r="G104" i="15"/>
  <c r="D2598" i="33"/>
  <c r="G103" i="15"/>
  <c r="D2571" i="33"/>
  <c r="E103" i="15"/>
  <c r="D2569" i="33"/>
  <c r="F100" i="15"/>
  <c r="D2489" i="33"/>
  <c r="D100" i="15"/>
  <c r="T2490" i="33"/>
  <c r="H2685" i="33"/>
  <c r="M231" i="33"/>
  <c r="N230" i="33"/>
  <c r="N228" i="33"/>
  <c r="N255" i="33"/>
  <c r="N311" i="33"/>
  <c r="J336" i="33"/>
  <c r="K336" i="33"/>
  <c r="N338" i="33"/>
  <c r="I365" i="33"/>
  <c r="I633" i="33"/>
  <c r="I631" i="33"/>
  <c r="I634" i="33"/>
  <c r="I636" i="33"/>
  <c r="H639" i="33"/>
  <c r="I637" i="33"/>
  <c r="I638" i="33"/>
  <c r="J662" i="33"/>
  <c r="N661" i="33"/>
  <c r="M666" i="33"/>
  <c r="N666" i="33"/>
  <c r="F717" i="33"/>
  <c r="F718" i="33"/>
  <c r="F719" i="33"/>
  <c r="N741" i="33"/>
  <c r="N742" i="33"/>
  <c r="P820" i="33"/>
  <c r="P1391" i="33"/>
  <c r="F2229" i="33"/>
  <c r="F2230" i="33"/>
  <c r="F2231" i="33"/>
  <c r="T2355" i="33"/>
  <c r="D2381" i="33"/>
  <c r="T2408" i="33"/>
  <c r="I41" i="33"/>
  <c r="R15" i="15"/>
  <c r="R74" i="15"/>
  <c r="A56" i="15"/>
  <c r="R32" i="15"/>
  <c r="R19" i="15"/>
  <c r="CX100" i="25"/>
  <c r="AT54" i="25"/>
  <c r="BV95" i="25"/>
  <c r="CX14" i="25"/>
  <c r="I92" i="33"/>
  <c r="I118" i="33"/>
  <c r="I639" i="33"/>
  <c r="N2656" i="33"/>
  <c r="O2656" i="33"/>
  <c r="Q2656" i="33"/>
  <c r="Q2661" i="33"/>
  <c r="Q2662" i="33"/>
  <c r="Q2663" i="33"/>
  <c r="L2661" i="33"/>
  <c r="O2661" i="33"/>
  <c r="N1333" i="33"/>
  <c r="L1338" i="33"/>
  <c r="N1551" i="33"/>
  <c r="N1765" i="33"/>
  <c r="L1770" i="33"/>
  <c r="N1957" i="33"/>
  <c r="N2039" i="33"/>
  <c r="O2039" i="33"/>
  <c r="Q2039" i="33"/>
  <c r="N2281" i="33"/>
  <c r="O2281" i="33"/>
  <c r="Q2281" i="33"/>
  <c r="I550" i="33"/>
  <c r="G555" i="33"/>
  <c r="I577" i="33"/>
  <c r="I820" i="33"/>
  <c r="E820" i="33"/>
  <c r="J820" i="33"/>
  <c r="K820" i="33"/>
  <c r="I874" i="33"/>
  <c r="I928" i="33"/>
  <c r="G932" i="33"/>
  <c r="G933" i="33"/>
  <c r="N1147" i="33"/>
  <c r="O1147" i="33"/>
  <c r="I1146" i="33"/>
  <c r="N1391" i="33"/>
  <c r="I1553" i="33"/>
  <c r="J1553" i="33"/>
  <c r="O1553" i="33"/>
  <c r="Q1553" i="33"/>
  <c r="I1579" i="33"/>
  <c r="I1661" i="33"/>
  <c r="J1661" i="33"/>
  <c r="H1716" i="33"/>
  <c r="J1819" i="33"/>
  <c r="K1819" i="33"/>
  <c r="G1824" i="33"/>
  <c r="I1900" i="33"/>
  <c r="J1900" i="33"/>
  <c r="K1900" i="33"/>
  <c r="N1955" i="33"/>
  <c r="I1984" i="33"/>
  <c r="I2009" i="33"/>
  <c r="J2063" i="33"/>
  <c r="K2063" i="33"/>
  <c r="H2070" i="33"/>
  <c r="I2417" i="33"/>
  <c r="J2417" i="33"/>
  <c r="K2417" i="33"/>
  <c r="I2444" i="33"/>
  <c r="J2444" i="33"/>
  <c r="J2445" i="33"/>
  <c r="J2446" i="33"/>
  <c r="J2447" i="33"/>
  <c r="N2523" i="33"/>
  <c r="O2523" i="33"/>
  <c r="Q2523" i="33"/>
  <c r="J2549" i="33"/>
  <c r="K2549" i="33"/>
  <c r="I2549" i="33"/>
  <c r="O2629" i="33"/>
  <c r="Q2629" i="33"/>
  <c r="Q2634" i="33"/>
  <c r="Q2635" i="33"/>
  <c r="Q2636" i="33"/>
  <c r="L2634" i="33"/>
  <c r="O2634" i="33"/>
  <c r="J12" i="33"/>
  <c r="G42" i="33"/>
  <c r="P634" i="33"/>
  <c r="J635" i="33"/>
  <c r="P662" i="33"/>
  <c r="H663" i="33"/>
  <c r="J742" i="33"/>
  <c r="K742" i="33"/>
  <c r="M2475" i="33"/>
  <c r="J1253" i="33"/>
  <c r="O1253" i="33"/>
  <c r="Q1253" i="33"/>
  <c r="O958" i="33"/>
  <c r="O1767" i="33"/>
  <c r="Q1767" i="33"/>
  <c r="O984" i="33"/>
  <c r="O1174" i="33"/>
  <c r="P1174" i="33"/>
  <c r="Q1174" i="33"/>
  <c r="O1875" i="33"/>
  <c r="Q1875" i="33"/>
  <c r="N659" i="33"/>
  <c r="G636" i="33"/>
  <c r="N118" i="33"/>
  <c r="G123" i="33"/>
  <c r="N92" i="33"/>
  <c r="D15" i="33"/>
  <c r="D16" i="33"/>
  <c r="D17" i="33"/>
  <c r="I2691" i="33"/>
  <c r="O2659" i="33"/>
  <c r="Q2659" i="33"/>
  <c r="O2498" i="33"/>
  <c r="Q2498" i="33"/>
  <c r="O2443" i="33"/>
  <c r="Q2443" i="33"/>
  <c r="O2335" i="33"/>
  <c r="Q2335" i="33"/>
  <c r="E96" i="33"/>
  <c r="E97" i="33"/>
  <c r="E98" i="33"/>
  <c r="O1903" i="33"/>
  <c r="Q1903" i="33"/>
  <c r="N1823" i="33"/>
  <c r="I659" i="33"/>
  <c r="O2660" i="33"/>
  <c r="Q2660" i="33"/>
  <c r="J2657" i="33"/>
  <c r="K2657" i="33"/>
  <c r="G96" i="33"/>
  <c r="J228" i="33"/>
  <c r="O228" i="33"/>
  <c r="P228" i="33"/>
  <c r="Q228" i="33"/>
  <c r="G285" i="33"/>
  <c r="M339" i="33"/>
  <c r="M340" i="33"/>
  <c r="M341" i="33"/>
  <c r="J390" i="33"/>
  <c r="H447" i="33"/>
  <c r="H474" i="33"/>
  <c r="D528" i="33"/>
  <c r="D529" i="33"/>
  <c r="D530" i="33"/>
  <c r="J581" i="33"/>
  <c r="K581" i="33"/>
  <c r="F609" i="33"/>
  <c r="F610" i="33"/>
  <c r="F611" i="33"/>
  <c r="L609" i="33"/>
  <c r="P608" i="33"/>
  <c r="H1284" i="33"/>
  <c r="H1278" i="33"/>
  <c r="H1280" i="33"/>
  <c r="H1285" i="33"/>
  <c r="H1286" i="33"/>
  <c r="P1364" i="33"/>
  <c r="F1392" i="33"/>
  <c r="F1393" i="33"/>
  <c r="F1394" i="33"/>
  <c r="P2064" i="33"/>
  <c r="F2148" i="33"/>
  <c r="F2149" i="33"/>
  <c r="F2150" i="33"/>
  <c r="F2256" i="33"/>
  <c r="F2257" i="33"/>
  <c r="F2258" i="33"/>
  <c r="F2364" i="33"/>
  <c r="F2365" i="33"/>
  <c r="F2366" i="33"/>
  <c r="T2391" i="33"/>
  <c r="P2197" i="33"/>
  <c r="I149" i="33"/>
  <c r="N282" i="33"/>
  <c r="N660" i="33"/>
  <c r="L2472" i="33"/>
  <c r="O2472" i="33"/>
  <c r="J2630" i="33"/>
  <c r="K2630" i="33"/>
  <c r="F2476" i="33"/>
  <c r="F1531" i="33"/>
  <c r="F1315" i="33"/>
  <c r="J2476" i="33"/>
  <c r="J1585" i="33"/>
  <c r="J1531" i="33"/>
  <c r="J1315" i="33"/>
  <c r="G82" i="15"/>
  <c r="D2004" i="33"/>
  <c r="G81" i="15"/>
  <c r="D1977" i="33"/>
  <c r="F74" i="15"/>
  <c r="D1787" i="33"/>
  <c r="G72" i="15"/>
  <c r="D1734" i="33"/>
  <c r="E72" i="15"/>
  <c r="D1732" i="33"/>
  <c r="B71" i="15"/>
  <c r="T1706" i="33"/>
  <c r="D70" i="15"/>
  <c r="T1680" i="33"/>
  <c r="G64" i="15"/>
  <c r="D1518" i="33"/>
  <c r="E64" i="15"/>
  <c r="D1516" i="33"/>
  <c r="F63" i="15"/>
  <c r="D1490" i="33"/>
  <c r="D62" i="15"/>
  <c r="T1464" i="33"/>
  <c r="B60" i="15"/>
  <c r="T1409" i="33"/>
  <c r="F59" i="15"/>
  <c r="D1382" i="33"/>
  <c r="D59" i="15"/>
  <c r="T1383" i="33"/>
  <c r="F58" i="15"/>
  <c r="D1355" i="33"/>
  <c r="E56" i="15"/>
  <c r="D1300" i="33"/>
  <c r="G54" i="15"/>
  <c r="D1248" i="33"/>
  <c r="D53" i="15"/>
  <c r="T1221" i="33"/>
  <c r="D52" i="15"/>
  <c r="T1194" i="33"/>
  <c r="A9" i="15"/>
  <c r="A10" i="9"/>
  <c r="N2476" i="33"/>
  <c r="N2125" i="33"/>
  <c r="N1666" i="33"/>
  <c r="N1612" i="33"/>
  <c r="N1585" i="33"/>
  <c r="N1558" i="33"/>
  <c r="N1531" i="33"/>
  <c r="N1504" i="33"/>
  <c r="N1450" i="33"/>
  <c r="N1342" i="33"/>
  <c r="N1315" i="33"/>
  <c r="N1261" i="33"/>
  <c r="M2657" i="33"/>
  <c r="M2522" i="33"/>
  <c r="M1712" i="33"/>
  <c r="H1712" i="33"/>
  <c r="P1712" i="33"/>
  <c r="M1631" i="33"/>
  <c r="P1631" i="33"/>
  <c r="M1604" i="33"/>
  <c r="H1604" i="33"/>
  <c r="P1604" i="33"/>
  <c r="M1577" i="33"/>
  <c r="M1550" i="33"/>
  <c r="P1550" i="33"/>
  <c r="M1496" i="33"/>
  <c r="P1496" i="33"/>
  <c r="M1415" i="33"/>
  <c r="H1415" i="33"/>
  <c r="P1415" i="33"/>
  <c r="M1388" i="33"/>
  <c r="M1361" i="33"/>
  <c r="P1361" i="33"/>
  <c r="M1307" i="33"/>
  <c r="P1307" i="33"/>
  <c r="M1280" i="33"/>
  <c r="M1226" i="33"/>
  <c r="M1172" i="33"/>
  <c r="P1172" i="33"/>
  <c r="M2682" i="33"/>
  <c r="M2493" i="33"/>
  <c r="M2466" i="33"/>
  <c r="M2142" i="33"/>
  <c r="M1791" i="33"/>
  <c r="M1683" i="33"/>
  <c r="M1629" i="33"/>
  <c r="M1602" i="33"/>
  <c r="M1494" i="33"/>
  <c r="M1413" i="33"/>
  <c r="M1359" i="33"/>
  <c r="M1305" i="33"/>
  <c r="M1278" i="33"/>
  <c r="M1170" i="33"/>
  <c r="T1246" i="33"/>
  <c r="M1659" i="33"/>
  <c r="T1678" i="33"/>
  <c r="M1740" i="33"/>
  <c r="M1769" i="33"/>
  <c r="N1769" i="33"/>
  <c r="T2137" i="33"/>
  <c r="L2178" i="33"/>
  <c r="DZ90" i="25"/>
  <c r="L2205" i="33"/>
  <c r="M2335" i="33"/>
  <c r="T2353" i="33"/>
  <c r="M2389" i="33"/>
  <c r="M2551" i="33"/>
  <c r="M2659" i="33"/>
  <c r="N13" i="33"/>
  <c r="N12" i="33"/>
  <c r="H15" i="33"/>
  <c r="J67" i="33"/>
  <c r="O67" i="33"/>
  <c r="J311" i="33"/>
  <c r="N363" i="33"/>
  <c r="P955" i="33"/>
  <c r="EI67" i="25"/>
  <c r="P2606" i="33"/>
  <c r="E77" i="15"/>
  <c r="D1867" i="33"/>
  <c r="B77" i="15"/>
  <c r="T1868" i="33"/>
  <c r="E2605" i="33"/>
  <c r="D2604" i="33"/>
  <c r="H2578" i="33"/>
  <c r="H2442" i="33"/>
  <c r="D2441" i="33"/>
  <c r="E2305" i="33"/>
  <c r="H2282" i="33"/>
  <c r="P2282" i="33"/>
  <c r="H2280" i="33"/>
  <c r="P2280" i="33"/>
  <c r="H2174" i="33"/>
  <c r="E2173" i="33"/>
  <c r="E2175" i="33"/>
  <c r="E2176" i="33"/>
  <c r="E2177" i="33"/>
  <c r="D2118" i="33"/>
  <c r="D2117" i="33"/>
  <c r="E2093" i="33"/>
  <c r="D2064" i="33"/>
  <c r="D2063" i="33"/>
  <c r="D2067" i="33"/>
  <c r="D2068" i="33"/>
  <c r="D2069" i="33"/>
  <c r="H2038" i="33"/>
  <c r="E2035" i="33"/>
  <c r="E1985" i="33"/>
  <c r="P1956" i="33"/>
  <c r="D1930" i="33"/>
  <c r="E1823" i="33"/>
  <c r="H1796" i="33"/>
  <c r="H1794" i="33"/>
  <c r="D1794" i="33"/>
  <c r="D1793" i="33"/>
  <c r="D1768" i="33"/>
  <c r="D1770" i="33"/>
  <c r="D1771" i="33"/>
  <c r="D1772" i="33"/>
  <c r="AT70" i="25"/>
  <c r="E1659" i="33"/>
  <c r="J1659" i="33"/>
  <c r="K1659" i="33"/>
  <c r="D1634" i="33"/>
  <c r="CX69" i="25"/>
  <c r="E1604" i="33"/>
  <c r="E1551" i="33"/>
  <c r="D1522" i="33"/>
  <c r="D1498" i="33"/>
  <c r="BV64" i="25"/>
  <c r="E1471" i="33"/>
  <c r="E1473" i="33"/>
  <c r="E1474" i="33"/>
  <c r="E1475" i="33"/>
  <c r="D1444" i="33"/>
  <c r="D1446" i="33"/>
  <c r="D1447" i="33"/>
  <c r="D1448" i="33"/>
  <c r="E1391" i="33"/>
  <c r="J1391" i="33"/>
  <c r="I1390" i="33"/>
  <c r="D1336" i="33"/>
  <c r="J1336" i="33"/>
  <c r="H1336" i="33"/>
  <c r="K1336" i="33"/>
  <c r="E1334" i="33"/>
  <c r="H1308" i="33"/>
  <c r="P1308" i="33"/>
  <c r="D1308" i="33"/>
  <c r="E1283" i="33"/>
  <c r="J1283" i="33"/>
  <c r="K1283" i="33"/>
  <c r="D1228" i="33"/>
  <c r="H1202" i="33"/>
  <c r="P1202" i="33"/>
  <c r="H1200" i="33"/>
  <c r="D1199" i="33"/>
  <c r="E1199" i="33"/>
  <c r="J1199" i="33"/>
  <c r="D1120" i="33"/>
  <c r="J1120" i="33"/>
  <c r="O1120" i="33"/>
  <c r="E1068" i="33"/>
  <c r="E1069" i="33"/>
  <c r="E1070" i="33"/>
  <c r="D1036" i="33"/>
  <c r="E1036" i="33"/>
  <c r="J1036" i="33"/>
  <c r="D929" i="33"/>
  <c r="E902" i="33"/>
  <c r="D878" i="33"/>
  <c r="E851" i="33"/>
  <c r="J851" i="33"/>
  <c r="O851" i="33"/>
  <c r="P851" i="33"/>
  <c r="Q851" i="33"/>
  <c r="AU107" i="9"/>
  <c r="L2668" i="33"/>
  <c r="AU101" i="9"/>
  <c r="R100" i="15"/>
  <c r="AU91" i="9"/>
  <c r="R90" i="15"/>
  <c r="AU87" i="9"/>
  <c r="R86" i="15"/>
  <c r="AU81" i="9"/>
  <c r="R80" i="15"/>
  <c r="L1966" i="33"/>
  <c r="A1" i="9"/>
  <c r="A2675" i="33"/>
  <c r="A2567" i="33"/>
  <c r="A2540" i="33"/>
  <c r="A2459" i="33"/>
  <c r="A2432" i="33"/>
  <c r="A2405" i="33"/>
  <c r="A2378" i="33"/>
  <c r="A2351" i="33"/>
  <c r="A2324" i="33"/>
  <c r="A2216" i="33"/>
  <c r="A2162" i="33"/>
  <c r="A2108" i="33"/>
  <c r="A2081" i="33"/>
  <c r="A2054" i="33"/>
  <c r="A2027" i="33"/>
  <c r="A2000" i="33"/>
  <c r="A1973" i="33"/>
  <c r="A1919" i="33"/>
  <c r="A1892" i="33"/>
  <c r="A1703" i="33"/>
  <c r="A1541" i="33"/>
  <c r="A1487" i="33"/>
  <c r="A1406" i="33"/>
  <c r="A1379" i="33"/>
  <c r="A1352" i="33"/>
  <c r="A1271" i="33"/>
  <c r="A1190" i="33"/>
  <c r="AU10" i="9"/>
  <c r="R9" i="15"/>
  <c r="A63" i="15"/>
  <c r="A64" i="9"/>
  <c r="A42" i="9"/>
  <c r="A41" i="15"/>
  <c r="A37" i="15"/>
  <c r="A38" i="9"/>
  <c r="H419" i="33"/>
  <c r="L419" i="33"/>
  <c r="N419" i="33"/>
  <c r="AT63" i="25"/>
  <c r="A106" i="15"/>
  <c r="A107" i="9"/>
  <c r="A105" i="15"/>
  <c r="A106" i="9"/>
  <c r="A28" i="15"/>
  <c r="A29" i="9"/>
  <c r="M202" i="33"/>
  <c r="M685" i="33"/>
  <c r="M415" i="33"/>
  <c r="M172" i="33"/>
  <c r="P172" i="33"/>
  <c r="EI78" i="25"/>
  <c r="EJ78" i="25"/>
  <c r="DZ89" i="25"/>
  <c r="P742" i="33"/>
  <c r="DZ64" i="25"/>
  <c r="DZ68" i="25"/>
  <c r="EA68" i="25"/>
  <c r="N145" i="33"/>
  <c r="L150" i="33"/>
  <c r="J1310" i="33"/>
  <c r="O1310" i="33"/>
  <c r="K1423" i="33"/>
  <c r="Q1423" i="33"/>
  <c r="EI73" i="25"/>
  <c r="K1801" i="33"/>
  <c r="EG75" i="25"/>
  <c r="DT76" i="25"/>
  <c r="DV76" i="25"/>
  <c r="DX76" i="25"/>
  <c r="DZ76" i="25"/>
  <c r="DZ77" i="25"/>
  <c r="EA77" i="25"/>
  <c r="DT77" i="25"/>
  <c r="DV77" i="25"/>
  <c r="DX77" i="25"/>
  <c r="D1881" i="33"/>
  <c r="J1881" i="33"/>
  <c r="DZ78" i="25"/>
  <c r="EB78" i="25"/>
  <c r="E1908" i="33"/>
  <c r="J1908" i="33"/>
  <c r="DZ79" i="25"/>
  <c r="G1909" i="33"/>
  <c r="EJ79" i="25"/>
  <c r="D1962" i="33"/>
  <c r="EB81" i="25"/>
  <c r="EA81" i="25"/>
  <c r="DT81" i="25"/>
  <c r="DV81" i="25"/>
  <c r="DX81" i="25"/>
  <c r="O2198" i="33"/>
  <c r="Q2198" i="33"/>
  <c r="N2198" i="33"/>
  <c r="EG90" i="25"/>
  <c r="EI90" i="25"/>
  <c r="G2206" i="33"/>
  <c r="EI93" i="25"/>
  <c r="K2287" i="33"/>
  <c r="EB94" i="25"/>
  <c r="E2340" i="33"/>
  <c r="DT95" i="25"/>
  <c r="DV95" i="25"/>
  <c r="DX95" i="25"/>
  <c r="EB95" i="25"/>
  <c r="O2340" i="33"/>
  <c r="Q2340" i="33"/>
  <c r="N2340" i="33"/>
  <c r="D2475" i="33"/>
  <c r="DZ100" i="25"/>
  <c r="H666" i="33"/>
  <c r="F2310" i="33"/>
  <c r="F2311" i="33"/>
  <c r="F2312" i="33"/>
  <c r="DZ6" i="25"/>
  <c r="A3" i="9"/>
  <c r="GB4" i="25"/>
  <c r="I10" i="33"/>
  <c r="I38" i="33"/>
  <c r="J38" i="33"/>
  <c r="D882" i="33"/>
  <c r="J882" i="33"/>
  <c r="G883" i="33"/>
  <c r="D1557" i="33"/>
  <c r="DT66" i="25"/>
  <c r="DV66" i="25"/>
  <c r="DX66" i="25"/>
  <c r="E2610" i="33"/>
  <c r="DT105" i="25"/>
  <c r="DV105" i="25"/>
  <c r="DX105" i="25"/>
  <c r="EB105" i="25"/>
  <c r="D2637" i="33"/>
  <c r="DZ106" i="25"/>
  <c r="B102" i="15"/>
  <c r="T2543" i="33"/>
  <c r="G94" i="15"/>
  <c r="D2328" i="33"/>
  <c r="E94" i="15"/>
  <c r="D2326" i="33"/>
  <c r="U94" i="15"/>
  <c r="B94" i="15"/>
  <c r="T2327" i="33"/>
  <c r="B95" i="9"/>
  <c r="B90" i="15"/>
  <c r="T2219" i="33"/>
  <c r="G89" i="15"/>
  <c r="D2193" i="33"/>
  <c r="E89" i="15"/>
  <c r="E90" i="9"/>
  <c r="U89" i="15"/>
  <c r="D2191" i="33"/>
  <c r="B89" i="15"/>
  <c r="T2192" i="33"/>
  <c r="B90" i="9"/>
  <c r="D88" i="15"/>
  <c r="T2166" i="33"/>
  <c r="F87" i="15"/>
  <c r="D2138" i="33"/>
  <c r="F88" i="9"/>
  <c r="D87" i="15"/>
  <c r="T2139" i="33"/>
  <c r="D88" i="9"/>
  <c r="G86" i="15"/>
  <c r="D2112" i="33"/>
  <c r="G87" i="9"/>
  <c r="E86" i="15"/>
  <c r="E87" i="9"/>
  <c r="B86" i="15"/>
  <c r="T2111" i="33"/>
  <c r="G85" i="15"/>
  <c r="D2085" i="33"/>
  <c r="E85" i="15"/>
  <c r="D2083" i="33"/>
  <c r="U85" i="15"/>
  <c r="B85" i="15"/>
  <c r="B86" i="9"/>
  <c r="F84" i="15"/>
  <c r="F85" i="9"/>
  <c r="D2057" i="33"/>
  <c r="D84" i="15"/>
  <c r="T2058" i="33"/>
  <c r="F83" i="15"/>
  <c r="D2030" i="33"/>
  <c r="F84" i="9"/>
  <c r="D83" i="15"/>
  <c r="T2031" i="33"/>
  <c r="D84" i="9"/>
  <c r="F82" i="15"/>
  <c r="F83" i="9"/>
  <c r="D2003" i="33"/>
  <c r="F81" i="15"/>
  <c r="D1976" i="33"/>
  <c r="D81" i="15"/>
  <c r="T1977" i="33"/>
  <c r="E79" i="15"/>
  <c r="D1921" i="33"/>
  <c r="B79" i="15"/>
  <c r="T1922" i="33"/>
  <c r="B78" i="15"/>
  <c r="T1895" i="33"/>
  <c r="B79" i="9"/>
  <c r="B74" i="15"/>
  <c r="T1787" i="33"/>
  <c r="B75" i="9"/>
  <c r="F72" i="15"/>
  <c r="D1733" i="33"/>
  <c r="F73" i="9"/>
  <c r="D72" i="15"/>
  <c r="T1734" i="33"/>
  <c r="D73" i="9"/>
  <c r="G70" i="15"/>
  <c r="D1680" i="33"/>
  <c r="E70" i="15"/>
  <c r="D1678" i="33"/>
  <c r="U70" i="15"/>
  <c r="F69" i="15"/>
  <c r="D1652" i="33"/>
  <c r="F68" i="15"/>
  <c r="D1625" i="33"/>
  <c r="D68" i="15"/>
  <c r="D69" i="9"/>
  <c r="T1626" i="33"/>
  <c r="G67" i="15"/>
  <c r="D1599" i="33"/>
  <c r="G68" i="9"/>
  <c r="E67" i="15"/>
  <c r="D1597" i="33"/>
  <c r="B67" i="15"/>
  <c r="T1598" i="33"/>
  <c r="D1570" i="33"/>
  <c r="U66" i="15"/>
  <c r="F65" i="15"/>
  <c r="D1544" i="33"/>
  <c r="D65" i="15"/>
  <c r="T1545" i="33"/>
  <c r="F64" i="15"/>
  <c r="F65" i="9"/>
  <c r="D1517" i="33"/>
  <c r="D64" i="15"/>
  <c r="T1518" i="33"/>
  <c r="D65" i="9"/>
  <c r="G63" i="15"/>
  <c r="D1491" i="33"/>
  <c r="G64" i="9"/>
  <c r="E63" i="15"/>
  <c r="D1489" i="33"/>
  <c r="E64" i="9"/>
  <c r="B63" i="15"/>
  <c r="T1490" i="33"/>
  <c r="F56" i="15"/>
  <c r="F57" i="9"/>
  <c r="D56" i="15"/>
  <c r="T1302" i="33"/>
  <c r="D57" i="9"/>
  <c r="B56" i="15"/>
  <c r="T1301" i="33"/>
  <c r="B57" i="9"/>
  <c r="F15" i="33"/>
  <c r="F16" i="33"/>
  <c r="F17" i="33"/>
  <c r="J14" i="33"/>
  <c r="O14" i="33"/>
  <c r="Q14" i="33"/>
  <c r="E42" i="33"/>
  <c r="E43" i="33"/>
  <c r="E44" i="33"/>
  <c r="L96" i="33"/>
  <c r="P257" i="33"/>
  <c r="E312" i="33"/>
  <c r="E313" i="33"/>
  <c r="E314" i="33"/>
  <c r="P580" i="33"/>
  <c r="F55" i="15"/>
  <c r="D1274" i="33"/>
  <c r="D55" i="15"/>
  <c r="T1275" i="33"/>
  <c r="F54" i="15"/>
  <c r="D1247" i="33"/>
  <c r="F55" i="9"/>
  <c r="D54" i="15"/>
  <c r="T1248" i="33"/>
  <c r="D55" i="9"/>
  <c r="G53" i="15"/>
  <c r="D1221" i="33"/>
  <c r="G54" i="9"/>
  <c r="E53" i="15"/>
  <c r="D1219" i="33"/>
  <c r="E54" i="9"/>
  <c r="B53" i="15"/>
  <c r="T1220" i="33"/>
  <c r="G48" i="15"/>
  <c r="D1086" i="33"/>
  <c r="E48" i="15"/>
  <c r="D1084" i="33"/>
  <c r="U48" i="15"/>
  <c r="B48" i="15"/>
  <c r="B49" i="9"/>
  <c r="F47" i="15"/>
  <c r="D1058" i="33"/>
  <c r="D47" i="15"/>
  <c r="T1059" i="33"/>
  <c r="B46" i="15"/>
  <c r="T1031" i="33"/>
  <c r="B47" i="9"/>
  <c r="G44" i="15"/>
  <c r="D978" i="33"/>
  <c r="E44" i="15"/>
  <c r="D976" i="33"/>
  <c r="U44" i="15"/>
  <c r="B44" i="15"/>
  <c r="T977" i="33"/>
  <c r="B45" i="9"/>
  <c r="F43" i="15"/>
  <c r="D950" i="33"/>
  <c r="D43" i="15"/>
  <c r="T951" i="33"/>
  <c r="D41" i="15"/>
  <c r="T897" i="33"/>
  <c r="F40" i="15"/>
  <c r="D869" i="33"/>
  <c r="F41" i="9"/>
  <c r="D40" i="15"/>
  <c r="D41" i="9"/>
  <c r="F39" i="15"/>
  <c r="D842" i="33"/>
  <c r="B38" i="15"/>
  <c r="T815" i="33"/>
  <c r="B39" i="9"/>
  <c r="B37" i="15"/>
  <c r="T788" i="33"/>
  <c r="G36" i="15"/>
  <c r="D762" i="33"/>
  <c r="E36" i="15"/>
  <c r="U36" i="15"/>
  <c r="B36" i="15"/>
  <c r="T761" i="33"/>
  <c r="B37" i="9"/>
  <c r="F35" i="15"/>
  <c r="D734" i="33"/>
  <c r="D35" i="15"/>
  <c r="T735" i="33"/>
  <c r="F34" i="15"/>
  <c r="D707" i="33"/>
  <c r="F35" i="9"/>
  <c r="D34" i="15"/>
  <c r="D35" i="9"/>
  <c r="F33" i="15"/>
  <c r="F34" i="9"/>
  <c r="D33" i="15"/>
  <c r="T681" i="33"/>
  <c r="D34" i="9"/>
  <c r="A33" i="15"/>
  <c r="A34" i="9"/>
  <c r="F32" i="15"/>
  <c r="D653" i="33"/>
  <c r="D32" i="15"/>
  <c r="T654" i="33"/>
  <c r="F31" i="15"/>
  <c r="F32" i="9"/>
  <c r="D31" i="15"/>
  <c r="T627" i="33"/>
  <c r="D32" i="9"/>
  <c r="G29" i="15"/>
  <c r="D573" i="33"/>
  <c r="E29" i="15"/>
  <c r="D571" i="33"/>
  <c r="B29" i="15"/>
  <c r="B30" i="9"/>
  <c r="G28" i="15"/>
  <c r="D546" i="33"/>
  <c r="G29" i="9"/>
  <c r="E28" i="15"/>
  <c r="D544" i="33"/>
  <c r="E29" i="9"/>
  <c r="U28" i="15"/>
  <c r="B28" i="15"/>
  <c r="T545" i="33"/>
  <c r="F27" i="15"/>
  <c r="D518" i="33"/>
  <c r="F28" i="9"/>
  <c r="D27" i="15"/>
  <c r="T519" i="33"/>
  <c r="D28" i="9"/>
  <c r="F26" i="15"/>
  <c r="D491" i="33"/>
  <c r="F27" i="9"/>
  <c r="D26" i="15"/>
  <c r="D27" i="9"/>
  <c r="H716" i="33"/>
  <c r="H715" i="33"/>
  <c r="E713" i="33"/>
  <c r="O748" i="33"/>
  <c r="H1739" i="33"/>
  <c r="H2414" i="33"/>
  <c r="P2414" i="33"/>
  <c r="H2144" i="33"/>
  <c r="H1928" i="33"/>
  <c r="P1928" i="33"/>
  <c r="H1145" i="33"/>
  <c r="H929" i="33"/>
  <c r="P929" i="33"/>
  <c r="H713" i="33"/>
  <c r="H659" i="33"/>
  <c r="P659" i="33"/>
  <c r="H605" i="33"/>
  <c r="H551" i="33"/>
  <c r="P551" i="33"/>
  <c r="H956" i="33"/>
  <c r="H848" i="33"/>
  <c r="P848" i="33"/>
  <c r="H821" i="33"/>
  <c r="P794" i="33"/>
  <c r="H470" i="33"/>
  <c r="H146" i="33"/>
  <c r="H65" i="33"/>
  <c r="H11" i="33"/>
  <c r="H2657" i="33"/>
  <c r="H2279" i="33"/>
  <c r="P2279" i="33"/>
  <c r="H2036" i="33"/>
  <c r="P2036" i="33"/>
  <c r="H1820" i="33"/>
  <c r="P1820" i="33"/>
  <c r="H1442" i="33"/>
  <c r="H1064" i="33"/>
  <c r="P1064" i="33"/>
  <c r="H983" i="33"/>
  <c r="H875" i="33"/>
  <c r="H497" i="33"/>
  <c r="P497" i="33"/>
  <c r="H389" i="33"/>
  <c r="H308" i="33"/>
  <c r="P308" i="33"/>
  <c r="H227" i="33"/>
  <c r="H173" i="33"/>
  <c r="H2684" i="33"/>
  <c r="H2603" i="33"/>
  <c r="P2603" i="33"/>
  <c r="H2549" i="33"/>
  <c r="H2468" i="33"/>
  <c r="P2468" i="33"/>
  <c r="H2387" i="33"/>
  <c r="P2387" i="33"/>
  <c r="H2306" i="33"/>
  <c r="P2306" i="33"/>
  <c r="H2198" i="33"/>
  <c r="H2090" i="33"/>
  <c r="P2090" i="33"/>
  <c r="H2009" i="33"/>
  <c r="P2009" i="33"/>
  <c r="H1955" i="33"/>
  <c r="P1955" i="33"/>
  <c r="H1874" i="33"/>
  <c r="H1766" i="33"/>
  <c r="P1766" i="33"/>
  <c r="H1658" i="33"/>
  <c r="H1523" i="33"/>
  <c r="P1523" i="33"/>
  <c r="H1334" i="33"/>
  <c r="H1091" i="33"/>
  <c r="H2223" i="33"/>
  <c r="H2439" i="33"/>
  <c r="H1656" i="33"/>
  <c r="H1413" i="33"/>
  <c r="H1359" i="33"/>
  <c r="H1089" i="33"/>
  <c r="H1008" i="33"/>
  <c r="H981" i="33"/>
  <c r="H873" i="33"/>
  <c r="H576" i="33"/>
  <c r="H2277" i="33"/>
  <c r="H1602" i="33"/>
  <c r="H1575" i="33"/>
  <c r="H1521" i="33"/>
  <c r="H1440" i="33"/>
  <c r="H1332" i="33"/>
  <c r="H765" i="33"/>
  <c r="H630" i="33"/>
  <c r="H495" i="33"/>
  <c r="H387" i="33"/>
  <c r="H360" i="33"/>
  <c r="H306" i="33"/>
  <c r="H279" i="33"/>
  <c r="H225" i="33"/>
  <c r="H171" i="33"/>
  <c r="H1818" i="33"/>
  <c r="H1953" i="33"/>
  <c r="H2061" i="33"/>
  <c r="H2412" i="33"/>
  <c r="H2196" i="33"/>
  <c r="H2088" i="33"/>
  <c r="H1872" i="33"/>
  <c r="H1251" i="33"/>
  <c r="H1116" i="33"/>
  <c r="H954" i="33"/>
  <c r="H846" i="33"/>
  <c r="H711" i="33"/>
  <c r="H657" i="33"/>
  <c r="H549" i="33"/>
  <c r="H468" i="33"/>
  <c r="H333" i="33"/>
  <c r="H144" i="33"/>
  <c r="H2628" i="33"/>
  <c r="H2493" i="33"/>
  <c r="H2331" i="33"/>
  <c r="H2250" i="33"/>
  <c r="H2142" i="33"/>
  <c r="H2007" i="33"/>
  <c r="H1899" i="33"/>
  <c r="H1737" i="33"/>
  <c r="H1629" i="33"/>
  <c r="H1494" i="33"/>
  <c r="H1386" i="33"/>
  <c r="H1197" i="33"/>
  <c r="H2520" i="33"/>
  <c r="H2547" i="33"/>
  <c r="H2574" i="33"/>
  <c r="H741" i="33"/>
  <c r="T733" i="33"/>
  <c r="HS43" i="25"/>
  <c r="M769" i="33"/>
  <c r="N769" i="33"/>
  <c r="L770" i="33"/>
  <c r="L766" i="33"/>
  <c r="N766" i="33"/>
  <c r="T787" i="33"/>
  <c r="L828" i="33"/>
  <c r="L824" i="33"/>
  <c r="L820" i="33"/>
  <c r="N820" i="33"/>
  <c r="M849" i="33"/>
  <c r="O856" i="33"/>
  <c r="L848" i="33"/>
  <c r="O848" i="33"/>
  <c r="Q848" i="33"/>
  <c r="T841" i="33"/>
  <c r="M877" i="33"/>
  <c r="N877" i="33"/>
  <c r="L878" i="33"/>
  <c r="L874" i="33"/>
  <c r="M903" i="33"/>
  <c r="M905" i="33"/>
  <c r="M906" i="33"/>
  <c r="M907" i="33"/>
  <c r="M908" i="33"/>
  <c r="L902" i="33"/>
  <c r="T895" i="33"/>
  <c r="L936" i="33"/>
  <c r="L932" i="33"/>
  <c r="N928" i="33"/>
  <c r="L933" i="33"/>
  <c r="M957" i="33"/>
  <c r="M960" i="33"/>
  <c r="M961" i="33"/>
  <c r="M962" i="33"/>
  <c r="O964" i="33"/>
  <c r="L956" i="33"/>
  <c r="T949" i="33"/>
  <c r="M985" i="33"/>
  <c r="N985" i="33"/>
  <c r="L986" i="33"/>
  <c r="L982" i="33"/>
  <c r="O1018" i="33"/>
  <c r="Q1018" i="33"/>
  <c r="T1003" i="33"/>
  <c r="L1040" i="33"/>
  <c r="L1036" i="33"/>
  <c r="O1072" i="33"/>
  <c r="T1057" i="33"/>
  <c r="L1098" i="33"/>
  <c r="L1094" i="33"/>
  <c r="L1090" i="33"/>
  <c r="M1121" i="33"/>
  <c r="T1111" i="33"/>
  <c r="L1148" i="33"/>
  <c r="M1173" i="33"/>
  <c r="O1180" i="33"/>
  <c r="Q1180" i="33"/>
  <c r="M1175" i="33"/>
  <c r="N1175" i="33"/>
  <c r="T1165" i="33"/>
  <c r="L1206" i="33"/>
  <c r="L1202" i="33"/>
  <c r="L1198" i="33"/>
  <c r="T1219" i="33"/>
  <c r="L1260" i="33"/>
  <c r="M1255" i="33"/>
  <c r="N1255" i="33"/>
  <c r="L1256" i="33"/>
  <c r="L1252" i="33"/>
  <c r="M1281" i="33"/>
  <c r="M1283" i="33"/>
  <c r="L1280" i="33"/>
  <c r="L1284" i="33"/>
  <c r="T1273" i="33"/>
  <c r="T1327" i="33"/>
  <c r="L1364" i="33"/>
  <c r="M1368" i="33"/>
  <c r="N1368" i="33"/>
  <c r="O1396" i="33"/>
  <c r="G1396" i="33"/>
  <c r="Q1396" i="33"/>
  <c r="L1422" i="33"/>
  <c r="M1417" i="33"/>
  <c r="M1419" i="33"/>
  <c r="M1420" i="33"/>
  <c r="M1421" i="33"/>
  <c r="L1418" i="33"/>
  <c r="M1422" i="33"/>
  <c r="L1419" i="33"/>
  <c r="M1443" i="33"/>
  <c r="O1450" i="33"/>
  <c r="Q1450" i="33"/>
  <c r="M1445" i="33"/>
  <c r="P1445" i="33"/>
  <c r="L1442" i="33"/>
  <c r="T1435" i="33"/>
  <c r="M1471" i="33"/>
  <c r="T1462" i="33"/>
  <c r="EA63" i="25"/>
  <c r="T1489" i="33"/>
  <c r="M1525" i="33"/>
  <c r="L1523" i="33"/>
  <c r="L1527" i="33"/>
  <c r="T1516" i="33"/>
  <c r="M1579" i="33"/>
  <c r="P1579" i="33"/>
  <c r="L1577" i="33"/>
  <c r="L1581" i="33"/>
  <c r="EJ67" i="25"/>
  <c r="T1624" i="33"/>
  <c r="L1665" i="33"/>
  <c r="L1658" i="33"/>
  <c r="T1651" i="33"/>
  <c r="M1687" i="33"/>
  <c r="M1689" i="33"/>
  <c r="M1690" i="33"/>
  <c r="M1691" i="33"/>
  <c r="L1684" i="33"/>
  <c r="M1715" i="33"/>
  <c r="N1715" i="33"/>
  <c r="L1712" i="33"/>
  <c r="O1712" i="33"/>
  <c r="Q1712" i="33"/>
  <c r="T1705" i="33"/>
  <c r="M1741" i="33"/>
  <c r="M1746" i="33"/>
  <c r="N1746" i="33"/>
  <c r="EJ73" i="25"/>
  <c r="T1759" i="33"/>
  <c r="EA74" i="25"/>
  <c r="EJ74" i="25"/>
  <c r="M1795" i="33"/>
  <c r="P1795" i="33"/>
  <c r="L1793" i="33"/>
  <c r="L1797" i="33"/>
  <c r="T1786" i="33"/>
  <c r="EA75" i="25"/>
  <c r="L1820" i="33"/>
  <c r="L1824" i="33"/>
  <c r="EA76" i="25"/>
  <c r="L1873" i="33"/>
  <c r="T1894" i="33"/>
  <c r="EA79" i="25"/>
  <c r="L1935" i="33"/>
  <c r="DZ80" i="25"/>
  <c r="T1921" i="33"/>
  <c r="N1958" i="33"/>
  <c r="L1954" i="33"/>
  <c r="M1983" i="33"/>
  <c r="N1983" i="33"/>
  <c r="O1990" i="33"/>
  <c r="Q1990" i="33"/>
  <c r="EG82" i="25"/>
  <c r="M1985" i="33"/>
  <c r="L1982" i="33"/>
  <c r="M2037" i="33"/>
  <c r="M2039" i="33"/>
  <c r="P2039" i="33"/>
  <c r="L2036" i="33"/>
  <c r="N2036" i="33"/>
  <c r="T2029" i="33"/>
  <c r="O2070" i="33"/>
  <c r="Q2070" i="33"/>
  <c r="N2070" i="33"/>
  <c r="M2065" i="33"/>
  <c r="M2067" i="33"/>
  <c r="M2068" i="33"/>
  <c r="M2069" i="33"/>
  <c r="L2062" i="33"/>
  <c r="L2067" i="33"/>
  <c r="O2067" i="33"/>
  <c r="M2091" i="33"/>
  <c r="O2098" i="33"/>
  <c r="Q2098" i="33"/>
  <c r="EK86" i="25"/>
  <c r="L2090" i="33"/>
  <c r="EJ86" i="25"/>
  <c r="M2119" i="33"/>
  <c r="L2118" i="33"/>
  <c r="O2118" i="33"/>
  <c r="Q2118" i="33"/>
  <c r="L2116" i="33"/>
  <c r="N2116" i="33"/>
  <c r="M2145" i="33"/>
  <c r="O2152" i="33"/>
  <c r="Q2152" i="33"/>
  <c r="EI88" i="25"/>
  <c r="M2147" i="33"/>
  <c r="P2147" i="33"/>
  <c r="N2143" i="33"/>
  <c r="L2148" i="33"/>
  <c r="O2148" i="33"/>
  <c r="L2174" i="33"/>
  <c r="N2174" i="33"/>
  <c r="O2172" i="33"/>
  <c r="Q2172" i="33"/>
  <c r="N2172" i="33"/>
  <c r="L2170" i="33"/>
  <c r="L2175" i="33"/>
  <c r="O2175" i="33"/>
  <c r="T2191" i="33"/>
  <c r="M2227" i="33"/>
  <c r="T2218" i="33"/>
  <c r="EJ91" i="25"/>
  <c r="L2252" i="33"/>
  <c r="N2252" i="33"/>
  <c r="L2286" i="33"/>
  <c r="N2286" i="33"/>
  <c r="DZ93" i="25"/>
  <c r="M2281" i="33"/>
  <c r="M2283" i="33"/>
  <c r="M2284" i="33"/>
  <c r="M2285" i="33"/>
  <c r="L2279" i="33"/>
  <c r="T2272" i="33"/>
  <c r="O2313" i="33"/>
  <c r="Q2313" i="33"/>
  <c r="N2313" i="33"/>
  <c r="O2306" i="33"/>
  <c r="Q2306" i="33"/>
  <c r="L2333" i="33"/>
  <c r="N2333" i="33"/>
  <c r="EA95" i="25"/>
  <c r="EJ95" i="25"/>
  <c r="EA96" i="25"/>
  <c r="EJ96" i="25"/>
  <c r="L2394" i="33"/>
  <c r="N2394" i="33"/>
  <c r="DZ97" i="25"/>
  <c r="L2387" i="33"/>
  <c r="N2387" i="33"/>
  <c r="T2380" i="33"/>
  <c r="EJ97" i="25"/>
  <c r="EA97" i="25"/>
  <c r="O2421" i="33"/>
  <c r="Q2421" i="33"/>
  <c r="N2421" i="33"/>
  <c r="O2414" i="33"/>
  <c r="Q2414" i="33"/>
  <c r="M2421" i="33"/>
  <c r="T2407" i="33"/>
  <c r="EJ98" i="25"/>
  <c r="EA98" i="25"/>
  <c r="M2443" i="33"/>
  <c r="P2443" i="33"/>
  <c r="L2441" i="33"/>
  <c r="T2434" i="33"/>
  <c r="EJ99" i="25"/>
  <c r="T2461" i="33"/>
  <c r="L2502" i="33"/>
  <c r="DZ101" i="25"/>
  <c r="M2497" i="33"/>
  <c r="M2523" i="33"/>
  <c r="M2525" i="33"/>
  <c r="P2525" i="33"/>
  <c r="N2524" i="33"/>
  <c r="O2524" i="33"/>
  <c r="Q2524" i="33"/>
  <c r="L2522" i="33"/>
  <c r="M2529" i="33"/>
  <c r="T2515" i="33"/>
  <c r="EJ102" i="25"/>
  <c r="M2577" i="33"/>
  <c r="T2596" i="33"/>
  <c r="EJ105" i="25"/>
  <c r="L2637" i="33"/>
  <c r="M2632" i="33"/>
  <c r="N2632" i="33"/>
  <c r="O2632" i="33"/>
  <c r="Q2632" i="33"/>
  <c r="T2623" i="33"/>
  <c r="T2650" i="33"/>
  <c r="EJ107" i="25"/>
  <c r="N2691" i="33"/>
  <c r="O2691" i="33"/>
  <c r="Q2691" i="33"/>
  <c r="N2686" i="33"/>
  <c r="O2686" i="33"/>
  <c r="Q2686" i="33"/>
  <c r="EA108" i="25"/>
  <c r="D801" i="33"/>
  <c r="D990" i="33"/>
  <c r="J990" i="33"/>
  <c r="K991" i="33"/>
  <c r="G991" i="33"/>
  <c r="Q991" i="33"/>
  <c r="D1071" i="33"/>
  <c r="J1071" i="33"/>
  <c r="D1341" i="33"/>
  <c r="J1341" i="33"/>
  <c r="K1342" i="33"/>
  <c r="D1368" i="33"/>
  <c r="J1368" i="33"/>
  <c r="K1368" i="33"/>
  <c r="O1368" i="33"/>
  <c r="G1369" i="33"/>
  <c r="K1504" i="33"/>
  <c r="DT67" i="25"/>
  <c r="DV67" i="25"/>
  <c r="DX67" i="25"/>
  <c r="K1612" i="33"/>
  <c r="Q1612" i="33"/>
  <c r="EI68" i="25"/>
  <c r="EJ68" i="25"/>
  <c r="E1638" i="33"/>
  <c r="J1638" i="33"/>
  <c r="EB69" i="25"/>
  <c r="DZ69" i="25"/>
  <c r="G1639" i="33"/>
  <c r="Q1639" i="33"/>
  <c r="EI69" i="25"/>
  <c r="EJ69" i="25"/>
  <c r="D1692" i="33"/>
  <c r="EB71" i="25"/>
  <c r="DZ71" i="25"/>
  <c r="EA71" i="25"/>
  <c r="K1693" i="33"/>
  <c r="E1719" i="33"/>
  <c r="DZ72" i="25"/>
  <c r="G1720" i="33"/>
  <c r="DT73" i="25"/>
  <c r="DV73" i="25"/>
  <c r="DX73" i="25"/>
  <c r="EB83" i="25"/>
  <c r="I2012" i="33"/>
  <c r="J2012" i="33"/>
  <c r="O2012" i="33"/>
  <c r="Q2012" i="33"/>
  <c r="E2043" i="33"/>
  <c r="DT84" i="25"/>
  <c r="DV84" i="25"/>
  <c r="DX84" i="25"/>
  <c r="EB84" i="25"/>
  <c r="O2035" i="33"/>
  <c r="Q2035" i="33"/>
  <c r="Q2040" i="33"/>
  <c r="Q2041" i="33"/>
  <c r="Q2042" i="33"/>
  <c r="L2040" i="33"/>
  <c r="O2040" i="33"/>
  <c r="G2044" i="33"/>
  <c r="EG84" i="25"/>
  <c r="K2179" i="33"/>
  <c r="EJ89" i="25"/>
  <c r="EI89" i="25"/>
  <c r="O2232" i="33"/>
  <c r="Q2232" i="33"/>
  <c r="N2232" i="33"/>
  <c r="E2259" i="33"/>
  <c r="DT92" i="25"/>
  <c r="DV92" i="25"/>
  <c r="DX92" i="25"/>
  <c r="EB92" i="25"/>
  <c r="D2421" i="33"/>
  <c r="DT98" i="25"/>
  <c r="DV98" i="25"/>
  <c r="DX98" i="25"/>
  <c r="EB98" i="25"/>
  <c r="EB99" i="25"/>
  <c r="DT99" i="25"/>
  <c r="DV99" i="25"/>
  <c r="DX99" i="25"/>
  <c r="E2556" i="33"/>
  <c r="EB103" i="25"/>
  <c r="DT103" i="25"/>
  <c r="DV103" i="25"/>
  <c r="DX103" i="25"/>
  <c r="E2583" i="33"/>
  <c r="DT104" i="25"/>
  <c r="DV104" i="25"/>
  <c r="DX104" i="25"/>
  <c r="EB104" i="25"/>
  <c r="DT107" i="25"/>
  <c r="DV107" i="25"/>
  <c r="DX107" i="25"/>
  <c r="EB107" i="25"/>
  <c r="G2665" i="33"/>
  <c r="EI107" i="25"/>
  <c r="T2676" i="33"/>
  <c r="T1650" i="33"/>
  <c r="T1623" i="33"/>
  <c r="T1515" i="33"/>
  <c r="T1461" i="33"/>
  <c r="T1434" i="33"/>
  <c r="T1407" i="33"/>
  <c r="T1326" i="33"/>
  <c r="T1299" i="33"/>
  <c r="T1272" i="33"/>
  <c r="T1164" i="33"/>
  <c r="T1137" i="33"/>
  <c r="T1110" i="33"/>
  <c r="T1056" i="33"/>
  <c r="T1002" i="33"/>
  <c r="T759" i="33"/>
  <c r="T732" i="33"/>
  <c r="T678" i="33"/>
  <c r="T651" i="33"/>
  <c r="T624" i="33"/>
  <c r="T597" i="33"/>
  <c r="T1677" i="33"/>
  <c r="T1596" i="33"/>
  <c r="T1569" i="33"/>
  <c r="T1191" i="33"/>
  <c r="T1083" i="33"/>
  <c r="T1029" i="33"/>
  <c r="T948" i="33"/>
  <c r="T894" i="33"/>
  <c r="T867" i="33"/>
  <c r="T840" i="33"/>
  <c r="T786" i="33"/>
  <c r="T705" i="33"/>
  <c r="T570" i="33"/>
  <c r="T462" i="33"/>
  <c r="T435" i="33"/>
  <c r="T327" i="33"/>
  <c r="T192" i="33"/>
  <c r="T84" i="33"/>
  <c r="T57" i="33"/>
  <c r="T30" i="33"/>
  <c r="T3" i="33"/>
  <c r="B2" i="9"/>
  <c r="B2" i="15"/>
  <c r="IG30" i="25"/>
  <c r="T1731" i="33"/>
  <c r="T1758" i="33"/>
  <c r="T1866" i="33"/>
  <c r="T2055" i="33"/>
  <c r="T2082" i="33"/>
  <c r="T2109" i="33"/>
  <c r="T1893" i="33"/>
  <c r="T1920" i="33"/>
  <c r="T2136" i="33"/>
  <c r="T2028" i="33"/>
  <c r="T2163" i="33"/>
  <c r="T2352" i="33"/>
  <c r="T2379" i="33"/>
  <c r="T2244" i="33"/>
  <c r="T2325" i="33"/>
  <c r="T2406" i="33"/>
  <c r="T2568" i="33"/>
  <c r="T2514" i="33"/>
  <c r="T2541" i="33"/>
  <c r="T2595" i="33"/>
  <c r="T2649" i="33"/>
  <c r="T2622" i="33"/>
  <c r="B1090" i="33"/>
  <c r="B1009" i="33"/>
  <c r="B874" i="33"/>
  <c r="B847" i="33"/>
  <c r="B685" i="33"/>
  <c r="B577" i="33"/>
  <c r="B1603" i="33"/>
  <c r="B1576" i="33"/>
  <c r="B1441" i="33"/>
  <c r="B793" i="33"/>
  <c r="B766" i="33"/>
  <c r="B631" i="33"/>
  <c r="B361" i="33"/>
  <c r="B334" i="33"/>
  <c r="B172" i="33"/>
  <c r="J110" i="25"/>
  <c r="HS5" i="25"/>
  <c r="K4" i="9"/>
  <c r="B1765" i="33"/>
  <c r="B2683" i="33"/>
  <c r="B1738" i="33"/>
  <c r="B1630" i="33"/>
  <c r="B1495" i="33"/>
  <c r="B1387" i="33"/>
  <c r="B1279" i="33"/>
  <c r="B1198" i="33"/>
  <c r="B2124" i="33"/>
  <c r="B1584" i="33"/>
  <c r="B1503" i="33"/>
  <c r="B1476" i="33"/>
  <c r="B1368" i="33"/>
  <c r="B1341" i="33"/>
  <c r="B1179" i="33"/>
  <c r="B1044" i="33"/>
  <c r="B990" i="33"/>
  <c r="B774" i="33"/>
  <c r="B666" i="33"/>
  <c r="B585" i="33"/>
  <c r="B1665" i="33"/>
  <c r="B1449" i="33"/>
  <c r="B1287" i="33"/>
  <c r="B1206" i="33"/>
  <c r="B1017" i="33"/>
  <c r="B747" i="33"/>
  <c r="B639" i="33"/>
  <c r="B612" i="33"/>
  <c r="B450" i="33"/>
  <c r="B342" i="33"/>
  <c r="B315" i="33"/>
  <c r="B261" i="33"/>
  <c r="B99" i="33"/>
  <c r="B1854" i="33"/>
  <c r="B2259" i="33"/>
  <c r="B2637" i="33"/>
  <c r="B2502" i="33"/>
  <c r="B2313" i="33"/>
  <c r="B2205" i="33"/>
  <c r="B2151" i="33"/>
  <c r="B2070" i="33"/>
  <c r="B1908" i="33"/>
  <c r="B1827" i="33"/>
  <c r="B1719" i="33"/>
  <c r="B2664" i="33"/>
  <c r="N2683" i="33"/>
  <c r="O2683" i="33"/>
  <c r="Q2683" i="33"/>
  <c r="Q2688" i="33"/>
  <c r="Q2689" i="33"/>
  <c r="Q2690" i="33"/>
  <c r="CX48" i="25"/>
  <c r="M800" i="33"/>
  <c r="D1004" i="33"/>
  <c r="T2121" i="33"/>
  <c r="F2580" i="33"/>
  <c r="F2581" i="33"/>
  <c r="F2582" i="33"/>
  <c r="R63" i="15"/>
  <c r="F111" i="25"/>
  <c r="R67" i="15"/>
  <c r="F1558" i="33"/>
  <c r="F1477" i="33"/>
  <c r="F1207" i="33"/>
  <c r="F1045" i="33"/>
  <c r="F1018" i="33"/>
  <c r="F883" i="33"/>
  <c r="F775" i="33"/>
  <c r="F667" i="33"/>
  <c r="F586" i="33"/>
  <c r="F559" i="33"/>
  <c r="J1747" i="33"/>
  <c r="J1423" i="33"/>
  <c r="J1288" i="33"/>
  <c r="J1153" i="33"/>
  <c r="J1045" i="33"/>
  <c r="J1018" i="33"/>
  <c r="J991" i="33"/>
  <c r="J883" i="33"/>
  <c r="J775" i="33"/>
  <c r="J721" i="33"/>
  <c r="J559" i="33"/>
  <c r="R64" i="15"/>
  <c r="AU65" i="9"/>
  <c r="L1534" i="33"/>
  <c r="AU77" i="9"/>
  <c r="L1858" i="33"/>
  <c r="R10" i="15"/>
  <c r="AU11" i="9"/>
  <c r="AU53" i="9"/>
  <c r="R52" i="15"/>
  <c r="L1210" i="33"/>
  <c r="AU57" i="9"/>
  <c r="R56" i="15"/>
  <c r="L1318" i="33"/>
  <c r="A101" i="15"/>
  <c r="A102" i="9"/>
  <c r="A97" i="15"/>
  <c r="A98" i="9"/>
  <c r="A95" i="15"/>
  <c r="A96" i="9"/>
  <c r="A93" i="15"/>
  <c r="A94" i="9"/>
  <c r="A72" i="9"/>
  <c r="A71" i="15"/>
  <c r="A61" i="15"/>
  <c r="A62" i="9"/>
  <c r="A47" i="15"/>
  <c r="A48" i="9"/>
  <c r="P2386" i="33"/>
  <c r="DX80" i="25"/>
  <c r="Q478" i="33"/>
  <c r="DT6" i="25"/>
  <c r="DV6" i="25"/>
  <c r="DX6" i="25"/>
  <c r="J229" i="33"/>
  <c r="J227" i="33"/>
  <c r="K227" i="33"/>
  <c r="N229" i="33"/>
  <c r="H231" i="33"/>
  <c r="I228" i="33"/>
  <c r="J283" i="33"/>
  <c r="K283" i="33"/>
  <c r="N283" i="33"/>
  <c r="EG73" i="25"/>
  <c r="A104" i="15"/>
  <c r="A105" i="9"/>
  <c r="A103" i="15"/>
  <c r="A104" i="9"/>
  <c r="A20" i="15"/>
  <c r="A21" i="9"/>
  <c r="A14" i="15"/>
  <c r="A15" i="9"/>
  <c r="D2660" i="33"/>
  <c r="D2440" i="33"/>
  <c r="E2252" i="33"/>
  <c r="D2228" i="33"/>
  <c r="D1958" i="33"/>
  <c r="E1795" i="33"/>
  <c r="D1792" i="33"/>
  <c r="D1685" i="33"/>
  <c r="E1525" i="33"/>
  <c r="J1525" i="33"/>
  <c r="K1525" i="33"/>
  <c r="H1444" i="33"/>
  <c r="D1307" i="33"/>
  <c r="E1255" i="33"/>
  <c r="E1257" i="33"/>
  <c r="E1258" i="33"/>
  <c r="E1259" i="33"/>
  <c r="J1255" i="33"/>
  <c r="H1040" i="33"/>
  <c r="I1012" i="33"/>
  <c r="H984" i="33"/>
  <c r="I984" i="33"/>
  <c r="H850" i="33"/>
  <c r="H824" i="33"/>
  <c r="H768" i="33"/>
  <c r="P768" i="33"/>
  <c r="AU105" i="9"/>
  <c r="R104" i="15"/>
  <c r="AU103" i="9"/>
  <c r="R102" i="15"/>
  <c r="AU99" i="9"/>
  <c r="R98" i="15"/>
  <c r="AU97" i="9"/>
  <c r="R96" i="15"/>
  <c r="AU95" i="9"/>
  <c r="R94" i="15"/>
  <c r="AU89" i="9"/>
  <c r="R88" i="15"/>
  <c r="AU83" i="9"/>
  <c r="R82" i="15"/>
  <c r="AU78" i="9"/>
  <c r="R77" i="15"/>
  <c r="AU70" i="9"/>
  <c r="R69" i="15"/>
  <c r="I552" i="33"/>
  <c r="I662" i="33"/>
  <c r="P739" i="33"/>
  <c r="AT73" i="25"/>
  <c r="P199" i="33"/>
  <c r="A32" i="15"/>
  <c r="A33" i="9"/>
  <c r="A31" i="15"/>
  <c r="A32" i="9"/>
  <c r="A24" i="15"/>
  <c r="A25" i="9"/>
  <c r="A15" i="15"/>
  <c r="A16" i="9"/>
  <c r="A13" i="15"/>
  <c r="A14" i="9"/>
  <c r="A11" i="15"/>
  <c r="A12" i="9"/>
  <c r="AU100" i="9"/>
  <c r="R99" i="15"/>
  <c r="AU88" i="9"/>
  <c r="R87" i="15"/>
  <c r="AU86" i="9"/>
  <c r="R85" i="15"/>
  <c r="AU80" i="9"/>
  <c r="R79" i="15"/>
  <c r="H201" i="33"/>
  <c r="P201" i="33"/>
  <c r="R13" i="15"/>
  <c r="AU14" i="9"/>
  <c r="AU27" i="9"/>
  <c r="R26" i="15"/>
  <c r="AU34" i="9"/>
  <c r="R33" i="15"/>
  <c r="AU35" i="9"/>
  <c r="R34" i="15"/>
  <c r="R40" i="15"/>
  <c r="AU41" i="9"/>
  <c r="AU45" i="9"/>
  <c r="R44" i="15"/>
  <c r="L1021" i="33"/>
  <c r="R45" i="15"/>
  <c r="A87" i="15"/>
  <c r="A88" i="9"/>
  <c r="A85" i="15"/>
  <c r="A86" i="9"/>
  <c r="A84" i="9"/>
  <c r="A83" i="15"/>
  <c r="A81" i="15"/>
  <c r="A82" i="9"/>
  <c r="A75" i="15"/>
  <c r="A76" i="9"/>
  <c r="A59" i="15"/>
  <c r="A60" i="9"/>
  <c r="A53" i="15"/>
  <c r="A54" i="9"/>
  <c r="A52" i="9"/>
  <c r="A51" i="15"/>
  <c r="A49" i="15"/>
  <c r="A50" i="9"/>
  <c r="A43" i="15"/>
  <c r="A44" i="9"/>
  <c r="H202" i="33"/>
  <c r="N336" i="33"/>
  <c r="N334" i="33"/>
  <c r="N337" i="33"/>
  <c r="N339" i="33"/>
  <c r="N340" i="33"/>
  <c r="M366" i="33"/>
  <c r="J391" i="33"/>
  <c r="K391" i="33"/>
  <c r="N390" i="33"/>
  <c r="I392" i="33"/>
  <c r="J473" i="33"/>
  <c r="I473" i="33"/>
  <c r="M1149" i="33"/>
  <c r="M1365" i="33"/>
  <c r="M1366" i="33"/>
  <c r="M1367" i="33"/>
  <c r="H2067" i="33"/>
  <c r="EA86" i="25"/>
  <c r="M2310" i="33"/>
  <c r="M2311" i="33"/>
  <c r="M2312" i="33"/>
  <c r="F2607" i="33"/>
  <c r="F2608" i="33"/>
  <c r="F2609" i="33"/>
  <c r="H203" i="33"/>
  <c r="I203" i="33"/>
  <c r="J118" i="33"/>
  <c r="N1063" i="33"/>
  <c r="L1068" i="33"/>
  <c r="I1173" i="33"/>
  <c r="N1201" i="33"/>
  <c r="O1201" i="33"/>
  <c r="I1308" i="33"/>
  <c r="J1308" i="33"/>
  <c r="N1417" i="33"/>
  <c r="N1441" i="33"/>
  <c r="L1446" i="33"/>
  <c r="I1468" i="33"/>
  <c r="I1711" i="33"/>
  <c r="G1716" i="33"/>
  <c r="I1767" i="33"/>
  <c r="I1985" i="33"/>
  <c r="J1985" i="33"/>
  <c r="I1983" i="33"/>
  <c r="J2066" i="33"/>
  <c r="K2066" i="33"/>
  <c r="J2092" i="33"/>
  <c r="K2092" i="33"/>
  <c r="J2178" i="33"/>
  <c r="K2178" i="33"/>
  <c r="I2178" i="33"/>
  <c r="G2175" i="33"/>
  <c r="J2170" i="33"/>
  <c r="K2170" i="33"/>
  <c r="K2175" i="33"/>
  <c r="K2176" i="33"/>
  <c r="K2177" i="33"/>
  <c r="N2201" i="33"/>
  <c r="O2201" i="33"/>
  <c r="Q2201" i="33"/>
  <c r="N2197" i="33"/>
  <c r="L2202" i="33"/>
  <c r="O2202" i="33"/>
  <c r="I2228" i="33"/>
  <c r="J2228" i="33"/>
  <c r="N2254" i="33"/>
  <c r="O2254" i="33"/>
  <c r="Q2254" i="33"/>
  <c r="N2309" i="33"/>
  <c r="O2309" i="33"/>
  <c r="Q2309" i="33"/>
  <c r="O2305" i="33"/>
  <c r="Q2305" i="33"/>
  <c r="Q2310" i="33"/>
  <c r="Q2311" i="33"/>
  <c r="Q2312" i="33"/>
  <c r="N2305" i="33"/>
  <c r="N2359" i="33"/>
  <c r="O2359" i="33"/>
  <c r="Q2359" i="33"/>
  <c r="Q2364" i="33"/>
  <c r="Q2365" i="33"/>
  <c r="Q2366" i="33"/>
  <c r="N2417" i="33"/>
  <c r="O2417" i="33"/>
  <c r="Q2417" i="33"/>
  <c r="O2415" i="33"/>
  <c r="Q2415" i="33"/>
  <c r="N2415" i="33"/>
  <c r="O2413" i="33"/>
  <c r="Q2413" i="33"/>
  <c r="Q2418" i="33"/>
  <c r="Q2419" i="33"/>
  <c r="Q2420" i="33"/>
  <c r="N2413" i="33"/>
  <c r="P2416" i="33"/>
  <c r="N2470" i="33"/>
  <c r="O2470" i="33"/>
  <c r="Q2470" i="33"/>
  <c r="O2468" i="33"/>
  <c r="Q2468" i="33"/>
  <c r="N2468" i="33"/>
  <c r="N2496" i="33"/>
  <c r="O2496" i="33"/>
  <c r="Q2496" i="33"/>
  <c r="N2494" i="33"/>
  <c r="O2494" i="33"/>
  <c r="Q2494" i="33"/>
  <c r="Q2499" i="33"/>
  <c r="Q2500" i="33"/>
  <c r="Q2501" i="33"/>
  <c r="L2499" i="33"/>
  <c r="O2499" i="33"/>
  <c r="N2604" i="33"/>
  <c r="O2604" i="33"/>
  <c r="Q2604" i="33"/>
  <c r="N2602" i="33"/>
  <c r="L2607" i="33"/>
  <c r="O2607" i="33"/>
  <c r="J2602" i="33"/>
  <c r="K2602" i="33"/>
  <c r="K2607" i="33"/>
  <c r="K2608" i="33"/>
  <c r="K2609" i="33"/>
  <c r="G2607" i="33"/>
  <c r="I2660" i="33"/>
  <c r="J2660" i="33"/>
  <c r="J2661" i="33"/>
  <c r="J2662" i="33"/>
  <c r="J2663" i="33"/>
  <c r="O2664" i="33"/>
  <c r="Q2664" i="33"/>
  <c r="N2664" i="33"/>
  <c r="N2685" i="33"/>
  <c r="O2685" i="33"/>
  <c r="Q2685" i="33"/>
  <c r="I39" i="33"/>
  <c r="J121" i="33"/>
  <c r="K121" i="33"/>
  <c r="J230" i="33"/>
  <c r="J226" i="33"/>
  <c r="J231" i="33"/>
  <c r="H234" i="33"/>
  <c r="I234" i="33"/>
  <c r="J284" i="33"/>
  <c r="J280" i="33"/>
  <c r="J281" i="33"/>
  <c r="J285" i="33"/>
  <c r="L285" i="33"/>
  <c r="O285" i="33"/>
  <c r="F312" i="33"/>
  <c r="F313" i="33"/>
  <c r="F314" i="33"/>
  <c r="P444" i="33"/>
  <c r="J445" i="33"/>
  <c r="K445" i="33"/>
  <c r="M1095" i="33"/>
  <c r="M1091" i="33"/>
  <c r="M1096" i="33"/>
  <c r="M1097" i="33"/>
  <c r="F2094" i="33"/>
  <c r="F2095" i="33"/>
  <c r="F2096" i="33"/>
  <c r="F2283" i="33"/>
  <c r="F2284" i="33"/>
  <c r="F2285" i="33"/>
  <c r="P2444" i="33"/>
  <c r="I982" i="33"/>
  <c r="J2145" i="33"/>
  <c r="K2145" i="33"/>
  <c r="I2145" i="33"/>
  <c r="O2521" i="33"/>
  <c r="Q2521" i="33"/>
  <c r="Q2526" i="33"/>
  <c r="Q2527" i="33"/>
  <c r="Q2528" i="33"/>
  <c r="L2526" i="33"/>
  <c r="O2526" i="33"/>
  <c r="O2556" i="33"/>
  <c r="Q2556" i="33"/>
  <c r="N2556" i="33"/>
  <c r="N2578" i="33"/>
  <c r="O2578" i="33"/>
  <c r="Q2578" i="33"/>
  <c r="O2576" i="33"/>
  <c r="Q2576" i="33"/>
  <c r="N2576" i="33"/>
  <c r="J2575" i="33"/>
  <c r="K2575" i="33"/>
  <c r="K2580" i="33"/>
  <c r="K2581" i="33"/>
  <c r="K2582" i="33"/>
  <c r="I2575" i="33"/>
  <c r="J661" i="33"/>
  <c r="L717" i="33"/>
  <c r="J715" i="33"/>
  <c r="K715" i="33"/>
  <c r="F852" i="33"/>
  <c r="F853" i="33"/>
  <c r="F854" i="33"/>
  <c r="P932" i="33"/>
  <c r="P2548" i="33"/>
  <c r="P2359" i="33"/>
  <c r="J720" i="33"/>
  <c r="P1738" i="33"/>
  <c r="J472" i="33"/>
  <c r="F2445" i="33"/>
  <c r="F2446" i="33"/>
  <c r="F2447" i="33"/>
  <c r="F2553" i="33"/>
  <c r="F2554" i="33"/>
  <c r="F2555" i="33"/>
  <c r="F2661" i="33"/>
  <c r="F2662" i="33"/>
  <c r="F2663" i="33"/>
  <c r="P2116" i="33"/>
  <c r="N365" i="33"/>
  <c r="N553" i="33"/>
  <c r="N552" i="33"/>
  <c r="N555" i="33"/>
  <c r="I608" i="33"/>
  <c r="N633" i="33"/>
  <c r="N14" i="33"/>
  <c r="J37" i="33"/>
  <c r="N66" i="33"/>
  <c r="P91" i="33"/>
  <c r="I226" i="33"/>
  <c r="I257" i="33"/>
  <c r="J257" i="33"/>
  <c r="I280" i="33"/>
  <c r="H288" i="33"/>
  <c r="K280" i="33"/>
  <c r="I307" i="33"/>
  <c r="J307" i="33"/>
  <c r="K307" i="33"/>
  <c r="I334" i="33"/>
  <c r="N388" i="33"/>
  <c r="L393" i="33"/>
  <c r="I551" i="33"/>
  <c r="H558" i="33"/>
  <c r="I558" i="33"/>
  <c r="J551" i="33"/>
  <c r="K551" i="33"/>
  <c r="I742" i="33"/>
  <c r="I1117" i="33"/>
  <c r="N1171" i="33"/>
  <c r="L1176" i="33"/>
  <c r="I1306" i="33"/>
  <c r="J1306" i="33"/>
  <c r="K1306" i="33"/>
  <c r="I1334" i="33"/>
  <c r="J1334" i="33"/>
  <c r="K1334" i="33"/>
  <c r="N1387" i="33"/>
  <c r="L1392" i="33"/>
  <c r="E1388" i="33"/>
  <c r="J1388" i="33"/>
  <c r="J1392" i="33"/>
  <c r="O1392" i="33"/>
  <c r="I1414" i="33"/>
  <c r="D1414" i="33"/>
  <c r="J1414" i="33"/>
  <c r="K1414" i="33"/>
  <c r="J1416" i="33"/>
  <c r="H1416" i="33"/>
  <c r="K1416" i="33"/>
  <c r="J1417" i="33"/>
  <c r="K1417" i="33"/>
  <c r="K1419" i="33"/>
  <c r="H1419" i="33"/>
  <c r="H1420" i="33"/>
  <c r="K1420" i="33"/>
  <c r="K1421" i="33"/>
  <c r="N1981" i="33"/>
  <c r="L1986" i="33"/>
  <c r="M531" i="33"/>
  <c r="N531" i="33"/>
  <c r="P581" i="33"/>
  <c r="J741" i="33"/>
  <c r="N1495" i="33"/>
  <c r="N1500" i="33"/>
  <c r="L1500" i="33"/>
  <c r="O1500" i="33"/>
  <c r="N1549" i="33"/>
  <c r="N1554" i="33"/>
  <c r="L1554" i="33"/>
  <c r="I1576" i="33"/>
  <c r="I1581" i="33"/>
  <c r="I1582" i="33"/>
  <c r="I1583" i="33"/>
  <c r="N1603" i="33"/>
  <c r="L1608" i="33"/>
  <c r="O1603" i="33"/>
  <c r="Q1603" i="33"/>
  <c r="I1659" i="33"/>
  <c r="I1765" i="33"/>
  <c r="G1770" i="33"/>
  <c r="J1794" i="33"/>
  <c r="K1794" i="33"/>
  <c r="N2037" i="33"/>
  <c r="O2037" i="33"/>
  <c r="Q2037" i="33"/>
  <c r="I2039" i="33"/>
  <c r="J2039" i="33"/>
  <c r="J2040" i="33"/>
  <c r="J2041" i="33"/>
  <c r="J2042" i="33"/>
  <c r="O2043" i="33"/>
  <c r="Q2043" i="33"/>
  <c r="N2043" i="33"/>
  <c r="I2065" i="33"/>
  <c r="J2065" i="33"/>
  <c r="K2065" i="33"/>
  <c r="O2173" i="33"/>
  <c r="Q2173" i="33"/>
  <c r="N2173" i="33"/>
  <c r="N2200" i="33"/>
  <c r="O2200" i="33"/>
  <c r="Q2200" i="33"/>
  <c r="J2227" i="33"/>
  <c r="K2227" i="33"/>
  <c r="I2227" i="33"/>
  <c r="I2229" i="33"/>
  <c r="N2251" i="33"/>
  <c r="L2256" i="33"/>
  <c r="O2256" i="33"/>
  <c r="N2334" i="33"/>
  <c r="O2334" i="33"/>
  <c r="Q2334" i="33"/>
  <c r="J2390" i="33"/>
  <c r="I2390" i="33"/>
  <c r="J2388" i="33"/>
  <c r="K2388" i="33"/>
  <c r="I2388" i="33"/>
  <c r="N2416" i="33"/>
  <c r="O2416" i="33"/>
  <c r="Q2416" i="33"/>
  <c r="O2444" i="33"/>
  <c r="Q2444" i="33"/>
  <c r="N2444" i="33"/>
  <c r="O2440" i="33"/>
  <c r="Q2440" i="33"/>
  <c r="Q2445" i="33"/>
  <c r="Q2446" i="33"/>
  <c r="Q2447" i="33"/>
  <c r="N2440" i="33"/>
  <c r="I2442" i="33"/>
  <c r="J2442" i="33"/>
  <c r="K2442" i="33"/>
  <c r="O2495" i="33"/>
  <c r="Q2495" i="33"/>
  <c r="I2494" i="33"/>
  <c r="J2494" i="33"/>
  <c r="K2494" i="33"/>
  <c r="K2499" i="33"/>
  <c r="K2500" i="33"/>
  <c r="K2501" i="33"/>
  <c r="G2499" i="33"/>
  <c r="N2550" i="33"/>
  <c r="O2550" i="33"/>
  <c r="Q2550" i="33"/>
  <c r="J2550" i="33"/>
  <c r="K2550" i="33"/>
  <c r="I2548" i="33"/>
  <c r="N2579" i="33"/>
  <c r="O2579" i="33"/>
  <c r="Q2579" i="33"/>
  <c r="J2580" i="33"/>
  <c r="J2581" i="33"/>
  <c r="J2582" i="33"/>
  <c r="K2579" i="33"/>
  <c r="I2577" i="33"/>
  <c r="J2577" i="33"/>
  <c r="K2577" i="33"/>
  <c r="N2605" i="33"/>
  <c r="O2605" i="33"/>
  <c r="Q2605" i="33"/>
  <c r="I2658" i="33"/>
  <c r="J2658" i="33"/>
  <c r="K2658" i="33"/>
  <c r="I2656" i="33"/>
  <c r="J2656" i="33"/>
  <c r="K2656" i="33"/>
  <c r="K2661" i="33"/>
  <c r="K2662" i="33"/>
  <c r="K2663" i="33"/>
  <c r="H99" i="33"/>
  <c r="I99" i="33"/>
  <c r="J120" i="33"/>
  <c r="K120" i="33"/>
  <c r="P472" i="33"/>
  <c r="F2337" i="33"/>
  <c r="F2338" i="33"/>
  <c r="F2339" i="33"/>
  <c r="P2604" i="33"/>
  <c r="P1253" i="33"/>
  <c r="P1414" i="33"/>
  <c r="P1469" i="33"/>
  <c r="I311" i="33"/>
  <c r="I309" i="33"/>
  <c r="I336" i="33"/>
  <c r="N392" i="33"/>
  <c r="I390" i="33"/>
  <c r="N446" i="33"/>
  <c r="J469" i="33"/>
  <c r="J523" i="33"/>
  <c r="J553" i="33"/>
  <c r="P658" i="33"/>
  <c r="P1903" i="33"/>
  <c r="P64" i="33"/>
  <c r="N93" i="33"/>
  <c r="I95" i="33"/>
  <c r="I120" i="33"/>
  <c r="I284" i="33"/>
  <c r="N417" i="33"/>
  <c r="E366" i="33"/>
  <c r="E367" i="33"/>
  <c r="E368" i="33"/>
  <c r="P365" i="33"/>
  <c r="M1203" i="33"/>
  <c r="I145" i="33"/>
  <c r="G150" i="33"/>
  <c r="N226" i="33"/>
  <c r="L231" i="33"/>
  <c r="I929" i="33"/>
  <c r="J929" i="33"/>
  <c r="J1955" i="33"/>
  <c r="K1955" i="33"/>
  <c r="N1984" i="33"/>
  <c r="N2008" i="33"/>
  <c r="N2038" i="33"/>
  <c r="O2038" i="33"/>
  <c r="Q2038" i="33"/>
  <c r="I2035" i="33"/>
  <c r="N2066" i="33"/>
  <c r="O2066" i="33"/>
  <c r="Q2066" i="33"/>
  <c r="N2064" i="33"/>
  <c r="O2064" i="33"/>
  <c r="Q2064" i="33"/>
  <c r="I2062" i="33"/>
  <c r="J2062" i="33"/>
  <c r="K2062" i="33"/>
  <c r="K2067" i="33"/>
  <c r="K2068" i="33"/>
  <c r="K2069" i="33"/>
  <c r="P336" i="33"/>
  <c r="Q667" i="33"/>
  <c r="T42" i="33"/>
  <c r="G717" i="33"/>
  <c r="P930" i="33"/>
  <c r="F2067" i="33"/>
  <c r="F2068" i="33"/>
  <c r="F2069" i="33"/>
  <c r="N362" i="33"/>
  <c r="J554" i="33"/>
  <c r="I554" i="33"/>
  <c r="I658" i="33"/>
  <c r="I660" i="33"/>
  <c r="I663" i="33"/>
  <c r="I664" i="33"/>
  <c r="G663" i="33"/>
  <c r="I983" i="33"/>
  <c r="L1014" i="33"/>
  <c r="N1037" i="33"/>
  <c r="H1125" i="33"/>
  <c r="I1125" i="33"/>
  <c r="N1117" i="33"/>
  <c r="L1122" i="33"/>
  <c r="N1145" i="33"/>
  <c r="P1227" i="33"/>
  <c r="I1225" i="33"/>
  <c r="J1470" i="33"/>
  <c r="I1819" i="33"/>
  <c r="L2094" i="33"/>
  <c r="O2094" i="33"/>
  <c r="N2117" i="33"/>
  <c r="O2117" i="33"/>
  <c r="Q2117" i="33"/>
  <c r="N2146" i="33"/>
  <c r="O2146" i="33"/>
  <c r="Q2146" i="33"/>
  <c r="N2144" i="33"/>
  <c r="O2144" i="33"/>
  <c r="Q2144" i="33"/>
  <c r="I2143" i="33"/>
  <c r="J2143" i="33"/>
  <c r="K2143" i="33"/>
  <c r="K2148" i="33"/>
  <c r="K2149" i="33"/>
  <c r="K2150" i="33"/>
  <c r="N2171" i="33"/>
  <c r="O2171" i="33"/>
  <c r="Q2171" i="33"/>
  <c r="J2200" i="33"/>
  <c r="K2200" i="33"/>
  <c r="I2200" i="33"/>
  <c r="J2225" i="33"/>
  <c r="K2225" i="33"/>
  <c r="N2255" i="33"/>
  <c r="O2255" i="33"/>
  <c r="Q2255" i="33"/>
  <c r="N2278" i="33"/>
  <c r="L2283" i="33"/>
  <c r="O2283" i="33"/>
  <c r="I2278" i="33"/>
  <c r="J2278" i="33"/>
  <c r="K2278" i="33"/>
  <c r="K2283" i="33"/>
  <c r="K2284" i="33"/>
  <c r="K2285" i="33"/>
  <c r="O2332" i="33"/>
  <c r="Q2332" i="33"/>
  <c r="Q2337" i="33"/>
  <c r="Q2338" i="33"/>
  <c r="Q2339" i="33"/>
  <c r="N2332" i="33"/>
  <c r="I2333" i="33"/>
  <c r="J2333" i="33"/>
  <c r="K2333" i="33"/>
  <c r="N2362" i="33"/>
  <c r="O2362" i="33"/>
  <c r="Q2362" i="33"/>
  <c r="N2360" i="33"/>
  <c r="M2367" i="33"/>
  <c r="N2388" i="33"/>
  <c r="O2388" i="33"/>
  <c r="Q2388" i="33"/>
  <c r="I2386" i="33"/>
  <c r="G2391" i="33"/>
  <c r="I2413" i="33"/>
  <c r="J2413" i="33"/>
  <c r="K2413" i="33"/>
  <c r="K2418" i="33"/>
  <c r="K2419" i="33"/>
  <c r="K2420" i="33"/>
  <c r="I2440" i="33"/>
  <c r="O2497" i="33"/>
  <c r="Q2497" i="33"/>
  <c r="N2497" i="33"/>
  <c r="O2529" i="33"/>
  <c r="Q2529" i="33"/>
  <c r="N2529" i="33"/>
  <c r="O2552" i="33"/>
  <c r="Q2552" i="33"/>
  <c r="N2552" i="33"/>
  <c r="O2548" i="33"/>
  <c r="Q2548" i="33"/>
  <c r="Q2553" i="33"/>
  <c r="Q2554" i="33"/>
  <c r="Q2555" i="33"/>
  <c r="N2548" i="33"/>
  <c r="L2553" i="33"/>
  <c r="O2553" i="33"/>
  <c r="O2603" i="33"/>
  <c r="Q2603" i="33"/>
  <c r="M2610" i="33"/>
  <c r="N2631" i="33"/>
  <c r="O2631" i="33"/>
  <c r="Q2631" i="33"/>
  <c r="N2684" i="33"/>
  <c r="N2688" i="33"/>
  <c r="J335" i="33"/>
  <c r="F366" i="33"/>
  <c r="F367" i="33"/>
  <c r="F368" i="33"/>
  <c r="G393" i="33"/>
  <c r="P527" i="33"/>
  <c r="P606" i="33"/>
  <c r="M636" i="33"/>
  <c r="M637" i="33"/>
  <c r="M638" i="33"/>
  <c r="P635" i="33"/>
  <c r="P1067" i="33"/>
  <c r="P1090" i="33"/>
  <c r="H1365" i="33"/>
  <c r="F1851" i="33"/>
  <c r="F1852" i="33"/>
  <c r="F1853" i="33"/>
  <c r="P2118" i="33"/>
  <c r="M2175" i="33"/>
  <c r="D2310" i="33"/>
  <c r="D2311" i="33"/>
  <c r="D2312" i="33"/>
  <c r="M2607" i="33"/>
  <c r="M2608" i="33"/>
  <c r="M2609" i="33"/>
  <c r="F2634" i="33"/>
  <c r="F2635" i="33"/>
  <c r="F2636" i="33"/>
  <c r="P2035" i="33"/>
  <c r="P1793" i="33"/>
  <c r="P1901" i="33"/>
  <c r="P2441" i="33"/>
  <c r="P361" i="33"/>
  <c r="P442" i="33"/>
  <c r="P1630" i="33"/>
  <c r="P200" i="33"/>
  <c r="P578" i="33"/>
  <c r="U1744" i="33"/>
  <c r="I1584" i="33"/>
  <c r="EB66" i="25"/>
  <c r="EB68" i="25"/>
  <c r="A29" i="15"/>
  <c r="A30" i="9"/>
  <c r="EB6" i="25"/>
  <c r="CX106" i="25"/>
  <c r="CX96" i="25"/>
  <c r="CX78" i="25"/>
  <c r="CX68" i="25"/>
  <c r="BV45" i="25"/>
  <c r="AT14" i="25"/>
  <c r="I688" i="33"/>
  <c r="B1423" i="33"/>
  <c r="B1288" i="33"/>
  <c r="B1180" i="33"/>
  <c r="B748" i="33"/>
  <c r="B613" i="33"/>
  <c r="P1566" i="33"/>
  <c r="P1512" i="33"/>
  <c r="P1080" i="33"/>
  <c r="P972" i="33"/>
  <c r="P918" i="33"/>
  <c r="P837" i="33"/>
  <c r="P756" i="33"/>
  <c r="P675" i="33"/>
  <c r="P621" i="33"/>
  <c r="P594" i="33"/>
  <c r="P432" i="33"/>
  <c r="B30" i="15"/>
  <c r="T599" i="33"/>
  <c r="D25" i="15"/>
  <c r="T465" i="33"/>
  <c r="A25" i="15"/>
  <c r="A26" i="9"/>
  <c r="G24" i="15"/>
  <c r="D438" i="33"/>
  <c r="E24" i="15"/>
  <c r="D436" i="33"/>
  <c r="A23" i="15"/>
  <c r="A24" i="9"/>
  <c r="A22" i="15"/>
  <c r="A23" i="9"/>
  <c r="AU76" i="9"/>
  <c r="R75" i="15"/>
  <c r="L1831" i="33"/>
  <c r="AU72" i="9"/>
  <c r="R71" i="15"/>
  <c r="AU69" i="9"/>
  <c r="R68" i="15"/>
  <c r="L1642" i="33"/>
  <c r="AU73" i="9"/>
  <c r="L1750" i="33"/>
  <c r="AU15" i="9"/>
  <c r="R14" i="15"/>
  <c r="AU18" i="9"/>
  <c r="R17" i="15"/>
  <c r="R18" i="15"/>
  <c r="AU19" i="9"/>
  <c r="AU22" i="9"/>
  <c r="R21" i="15"/>
  <c r="AU23" i="9"/>
  <c r="R22" i="15"/>
  <c r="AU30" i="9"/>
  <c r="R29" i="15"/>
  <c r="L589" i="33"/>
  <c r="AU31" i="9"/>
  <c r="L616" i="33"/>
  <c r="R35" i="15"/>
  <c r="L751" i="33"/>
  <c r="AU37" i="9"/>
  <c r="R36" i="15"/>
  <c r="AU38" i="9"/>
  <c r="L805" i="33"/>
  <c r="R38" i="15"/>
  <c r="AU39" i="9"/>
  <c r="L832" i="33"/>
  <c r="AU40" i="9"/>
  <c r="R39" i="15"/>
  <c r="L859" i="33"/>
  <c r="AU42" i="9"/>
  <c r="R41" i="15"/>
  <c r="L913" i="33"/>
  <c r="AU49" i="9"/>
  <c r="R48" i="15"/>
  <c r="AU50" i="9"/>
  <c r="R49" i="15"/>
  <c r="L1129" i="33"/>
  <c r="AU54" i="9"/>
  <c r="R53" i="15"/>
  <c r="L1237" i="33"/>
  <c r="AU58" i="9"/>
  <c r="R57" i="15"/>
  <c r="AU61" i="9"/>
  <c r="R60" i="15"/>
  <c r="L1426" i="33"/>
  <c r="R61" i="15"/>
  <c r="L1453" i="33"/>
  <c r="P1093" i="33"/>
  <c r="D2382" i="33"/>
  <c r="D2463" i="33"/>
  <c r="E2684" i="33"/>
  <c r="CX99" i="25"/>
  <c r="D1569" i="33"/>
  <c r="D1083" i="33"/>
  <c r="D759" i="33"/>
  <c r="D624" i="33"/>
  <c r="D435" i="33"/>
  <c r="B2306" i="33"/>
  <c r="B1550" i="33"/>
  <c r="B1496" i="33"/>
  <c r="B1469" i="33"/>
  <c r="B1415" i="33"/>
  <c r="B1388" i="33"/>
  <c r="B1307" i="33"/>
  <c r="B1280" i="33"/>
  <c r="B1226" i="33"/>
  <c r="B983" i="33"/>
  <c r="B956" i="33"/>
  <c r="B875" i="33"/>
  <c r="B794" i="33"/>
  <c r="B767" i="33"/>
  <c r="B740" i="33"/>
  <c r="B713" i="33"/>
  <c r="B632" i="33"/>
  <c r="B551" i="33"/>
  <c r="B524" i="33"/>
  <c r="B497" i="33"/>
  <c r="B470" i="33"/>
  <c r="B443" i="33"/>
  <c r="B99" i="15"/>
  <c r="T2462" i="33"/>
  <c r="B96" i="15"/>
  <c r="T2381" i="33"/>
  <c r="F94" i="15"/>
  <c r="D2327" i="33"/>
  <c r="F92" i="15"/>
  <c r="D2273" i="33"/>
  <c r="D92" i="15"/>
  <c r="T2274" i="33"/>
  <c r="F91" i="15"/>
  <c r="D2246" i="33"/>
  <c r="E90" i="15"/>
  <c r="D2218" i="33"/>
  <c r="E88" i="15"/>
  <c r="D2164" i="33"/>
  <c r="B88" i="15"/>
  <c r="T2165" i="33"/>
  <c r="G87" i="15"/>
  <c r="D2139" i="33"/>
  <c r="E87" i="15"/>
  <c r="D2137" i="33"/>
  <c r="F80" i="15"/>
  <c r="D1949" i="33"/>
  <c r="D80" i="15"/>
  <c r="T1950" i="33"/>
  <c r="G79" i="15"/>
  <c r="D1923" i="33"/>
  <c r="G76" i="15"/>
  <c r="D1842" i="33"/>
  <c r="E76" i="15"/>
  <c r="D1840" i="33"/>
  <c r="G75" i="15"/>
  <c r="D1815" i="33"/>
  <c r="E75" i="15"/>
  <c r="D1813" i="33"/>
  <c r="B72" i="15"/>
  <c r="T1733" i="33"/>
  <c r="F71" i="15"/>
  <c r="D1706" i="33"/>
  <c r="B70" i="15"/>
  <c r="T1679" i="33"/>
  <c r="D69" i="15"/>
  <c r="T1653" i="33"/>
  <c r="F66" i="15"/>
  <c r="D1571" i="33"/>
  <c r="D66" i="15"/>
  <c r="T1572" i="33"/>
  <c r="B65" i="15"/>
  <c r="T1544" i="33"/>
  <c r="D60" i="15"/>
  <c r="T1410" i="33"/>
  <c r="B59" i="15"/>
  <c r="T1382" i="33"/>
  <c r="G55" i="15"/>
  <c r="D1275" i="33"/>
  <c r="E55" i="15"/>
  <c r="D1273" i="33"/>
  <c r="F51" i="15"/>
  <c r="D1166" i="33"/>
  <c r="G50" i="15"/>
  <c r="D1140" i="33"/>
  <c r="E50" i="15"/>
  <c r="D1138" i="33"/>
  <c r="F49" i="15"/>
  <c r="D1112" i="33"/>
  <c r="G46" i="15"/>
  <c r="D1032" i="33"/>
  <c r="E46" i="15"/>
  <c r="D1030" i="33"/>
  <c r="D45" i="15"/>
  <c r="T1005" i="33"/>
  <c r="B43" i="15"/>
  <c r="T950" i="33"/>
  <c r="F41" i="15"/>
  <c r="D896" i="33"/>
  <c r="D39" i="15"/>
  <c r="T843" i="33"/>
  <c r="G38" i="15"/>
  <c r="D816" i="33"/>
  <c r="E38" i="15"/>
  <c r="D814" i="33"/>
  <c r="G37" i="15"/>
  <c r="D789" i="33"/>
  <c r="E37" i="15"/>
  <c r="D787" i="33"/>
  <c r="A10" i="15"/>
  <c r="A11" i="9"/>
  <c r="H2686" i="33"/>
  <c r="D2686" i="33"/>
  <c r="E2685" i="33"/>
  <c r="E2683" i="33"/>
  <c r="E2688" i="33"/>
  <c r="E2689" i="33"/>
  <c r="E2690" i="33"/>
  <c r="H2660" i="33"/>
  <c r="P2660" i="33"/>
  <c r="E2659" i="33"/>
  <c r="H2658" i="33"/>
  <c r="H2664" i="33"/>
  <c r="D2658" i="33"/>
  <c r="H2632" i="33"/>
  <c r="E2630" i="33"/>
  <c r="E2634" i="33"/>
  <c r="E2635" i="33"/>
  <c r="E2636" i="33"/>
  <c r="D2606" i="33"/>
  <c r="D2602" i="33"/>
  <c r="E2579" i="33"/>
  <c r="D2578" i="33"/>
  <c r="E2577" i="33"/>
  <c r="E2575" i="33"/>
  <c r="D2552" i="33"/>
  <c r="D2550" i="33"/>
  <c r="D2548" i="33"/>
  <c r="D2553" i="33"/>
  <c r="D2554" i="33"/>
  <c r="D2555" i="33"/>
  <c r="H2524" i="33"/>
  <c r="E2522" i="33"/>
  <c r="E2526" i="33"/>
  <c r="E2527" i="33"/>
  <c r="E2528" i="33"/>
  <c r="H2498" i="33"/>
  <c r="P2498" i="33"/>
  <c r="H2496" i="33"/>
  <c r="P2496" i="33"/>
  <c r="D2495" i="33"/>
  <c r="H2470" i="33"/>
  <c r="D2470" i="33"/>
  <c r="E2469" i="33"/>
  <c r="E2467" i="33"/>
  <c r="E2443" i="33"/>
  <c r="D2442" i="33"/>
  <c r="E2417" i="33"/>
  <c r="E2415" i="33"/>
  <c r="E2413" i="33"/>
  <c r="D2390" i="33"/>
  <c r="D2388" i="33"/>
  <c r="D2386" i="33"/>
  <c r="H2362" i="33"/>
  <c r="H2334" i="33"/>
  <c r="D2333" i="33"/>
  <c r="H2308" i="33"/>
  <c r="E2306" i="33"/>
  <c r="D2279" i="33"/>
  <c r="H2254" i="33"/>
  <c r="E2227" i="33"/>
  <c r="D2226" i="33"/>
  <c r="H2200" i="33"/>
  <c r="P2200" i="33"/>
  <c r="E2198" i="33"/>
  <c r="D2174" i="33"/>
  <c r="D2170" i="33"/>
  <c r="E2147" i="33"/>
  <c r="D2146" i="33"/>
  <c r="E2145" i="33"/>
  <c r="E2143" i="33"/>
  <c r="H2092" i="33"/>
  <c r="E2090" i="33"/>
  <c r="E2039" i="33"/>
  <c r="E2037" i="33"/>
  <c r="D2009" i="33"/>
  <c r="D2013" i="33"/>
  <c r="D2014" i="33"/>
  <c r="D2015" i="33"/>
  <c r="D1984" i="33"/>
  <c r="J1984" i="33"/>
  <c r="O1984" i="33"/>
  <c r="Q1984" i="33"/>
  <c r="E1983" i="33"/>
  <c r="E1981" i="33"/>
  <c r="E1957" i="33"/>
  <c r="J1957" i="33"/>
  <c r="D1954" i="33"/>
  <c r="H1930" i="33"/>
  <c r="E1928" i="33"/>
  <c r="H1904" i="33"/>
  <c r="P1904" i="33"/>
  <c r="Q1904" i="33"/>
  <c r="H1902" i="33"/>
  <c r="H1905" i="33"/>
  <c r="H1906" i="33"/>
  <c r="H1907" i="33"/>
  <c r="D1901" i="33"/>
  <c r="J1901" i="33"/>
  <c r="K1901" i="33"/>
  <c r="H1876" i="33"/>
  <c r="H1878" i="33"/>
  <c r="H1879" i="33"/>
  <c r="D1847" i="33"/>
  <c r="D1851" i="33"/>
  <c r="D1852" i="33"/>
  <c r="D1853" i="33"/>
  <c r="D1822" i="33"/>
  <c r="E1821" i="33"/>
  <c r="D1796" i="33"/>
  <c r="E1769" i="33"/>
  <c r="J1769" i="33"/>
  <c r="E1765" i="33"/>
  <c r="E1741" i="33"/>
  <c r="D1738" i="33"/>
  <c r="E1658" i="33"/>
  <c r="E1662" i="33"/>
  <c r="E1663" i="33"/>
  <c r="E1664" i="33"/>
  <c r="J1658" i="33"/>
  <c r="K1658" i="33"/>
  <c r="E1633" i="33"/>
  <c r="J1633" i="33"/>
  <c r="H1632" i="33"/>
  <c r="H1635" i="33"/>
  <c r="H1636" i="33"/>
  <c r="H1637" i="33"/>
  <c r="D1632" i="33"/>
  <c r="D1630" i="33"/>
  <c r="D1635" i="33"/>
  <c r="D1636" i="33"/>
  <c r="D1637" i="33"/>
  <c r="J1630" i="33"/>
  <c r="K1630" i="33"/>
  <c r="H1606" i="33"/>
  <c r="H1608" i="33"/>
  <c r="H1609" i="33"/>
  <c r="D1580" i="33"/>
  <c r="J1580" i="33"/>
  <c r="K1580" i="33"/>
  <c r="E1579" i="33"/>
  <c r="J1579" i="33"/>
  <c r="D1578" i="33"/>
  <c r="J1578" i="33"/>
  <c r="K1578" i="33"/>
  <c r="D1576" i="33"/>
  <c r="J1576" i="33"/>
  <c r="E1550" i="33"/>
  <c r="H1526" i="33"/>
  <c r="D1526" i="33"/>
  <c r="J1526" i="33"/>
  <c r="K1526" i="33"/>
  <c r="H1524" i="33"/>
  <c r="AT65" i="25"/>
  <c r="D1524" i="33"/>
  <c r="E1499" i="33"/>
  <c r="J1499" i="33"/>
  <c r="O1499" i="33"/>
  <c r="H1498" i="33"/>
  <c r="E1497" i="33"/>
  <c r="H1472" i="33"/>
  <c r="H1470" i="33"/>
  <c r="P1470" i="33"/>
  <c r="D1469" i="33"/>
  <c r="D1473" i="33"/>
  <c r="D1474" i="33"/>
  <c r="D1475" i="33"/>
  <c r="P1416" i="33"/>
  <c r="D1361" i="33"/>
  <c r="J1361" i="33"/>
  <c r="CX58" i="25"/>
  <c r="E1337" i="33"/>
  <c r="I1336" i="33"/>
  <c r="E1333" i="33"/>
  <c r="H1310" i="33"/>
  <c r="D1282" i="33"/>
  <c r="D1284" i="33"/>
  <c r="D1285" i="33"/>
  <c r="D1286" i="33"/>
  <c r="J1282" i="33"/>
  <c r="E1281" i="33"/>
  <c r="P1256" i="33"/>
  <c r="H1254" i="33"/>
  <c r="H1257" i="33"/>
  <c r="H1258" i="33"/>
  <c r="D1254" i="33"/>
  <c r="CX54" i="25"/>
  <c r="E1229" i="33"/>
  <c r="E1225" i="33"/>
  <c r="D1145" i="33"/>
  <c r="J1145" i="33"/>
  <c r="E1121" i="33"/>
  <c r="E1117" i="33"/>
  <c r="E1122" i="33"/>
  <c r="E1123" i="33"/>
  <c r="E1124" i="33"/>
  <c r="H1094" i="33"/>
  <c r="P1094" i="33"/>
  <c r="D1094" i="33"/>
  <c r="E1093" i="33"/>
  <c r="J1093" i="33"/>
  <c r="H1092" i="33"/>
  <c r="D1092" i="33"/>
  <c r="D1090" i="33"/>
  <c r="D1040" i="33"/>
  <c r="J1040" i="33"/>
  <c r="K1040" i="33"/>
  <c r="E1039" i="33"/>
  <c r="H1038" i="33"/>
  <c r="D1038" i="33"/>
  <c r="J1038" i="33"/>
  <c r="D983" i="33"/>
  <c r="I958" i="33"/>
  <c r="E956" i="33"/>
  <c r="E960" i="33"/>
  <c r="E961" i="33"/>
  <c r="E962" i="33"/>
  <c r="H904" i="33"/>
  <c r="H878" i="33"/>
  <c r="E877" i="33"/>
  <c r="H876" i="33"/>
  <c r="D876" i="33"/>
  <c r="E876" i="33"/>
  <c r="J876" i="33"/>
  <c r="D874" i="33"/>
  <c r="E874" i="33"/>
  <c r="J874" i="33"/>
  <c r="K874" i="33"/>
  <c r="D850" i="33"/>
  <c r="E849" i="33"/>
  <c r="J849" i="33"/>
  <c r="H822" i="33"/>
  <c r="D821" i="33"/>
  <c r="D767" i="33"/>
  <c r="AT101" i="25"/>
  <c r="CX59" i="25"/>
  <c r="BV44" i="25"/>
  <c r="AU36" i="9"/>
  <c r="AU26" i="9"/>
  <c r="A107" i="15"/>
  <c r="A108" i="9"/>
  <c r="A102" i="15"/>
  <c r="A103" i="9"/>
  <c r="A35" i="15"/>
  <c r="A36" i="9"/>
  <c r="A34" i="15"/>
  <c r="A35" i="9"/>
  <c r="A30" i="15"/>
  <c r="A31" i="9"/>
  <c r="A27" i="15"/>
  <c r="A28" i="9"/>
  <c r="A26" i="15"/>
  <c r="A27" i="9"/>
  <c r="A21" i="15"/>
  <c r="A22" i="9"/>
  <c r="A16" i="15"/>
  <c r="A17" i="9"/>
  <c r="AU108" i="9"/>
  <c r="R107" i="15"/>
  <c r="AU106" i="9"/>
  <c r="R105" i="15"/>
  <c r="AU104" i="9"/>
  <c r="R103" i="15"/>
  <c r="AU102" i="9"/>
  <c r="R101" i="15"/>
  <c r="AU96" i="9"/>
  <c r="R95" i="15"/>
  <c r="AU94" i="9"/>
  <c r="R93" i="15"/>
  <c r="AU92" i="9"/>
  <c r="R91" i="15"/>
  <c r="AU90" i="9"/>
  <c r="R89" i="15"/>
  <c r="AU79" i="9"/>
  <c r="R78" i="15"/>
  <c r="N743" i="33"/>
  <c r="DT78" i="25"/>
  <c r="DV78" i="25"/>
  <c r="DX78" i="25"/>
  <c r="DT79" i="25"/>
  <c r="DV79" i="25"/>
  <c r="DX79" i="25"/>
  <c r="EI82" i="25"/>
  <c r="EJ82" i="25"/>
  <c r="EA85" i="25"/>
  <c r="EA87" i="25"/>
  <c r="EG88" i="25"/>
  <c r="EA92" i="25"/>
  <c r="EA93" i="25"/>
  <c r="L42" i="33"/>
  <c r="L498" i="33"/>
  <c r="N498" i="33"/>
  <c r="H499" i="33"/>
  <c r="H689" i="33"/>
  <c r="P689" i="33"/>
  <c r="D688" i="33"/>
  <c r="J688" i="33"/>
  <c r="A90" i="9"/>
  <c r="A58" i="9"/>
  <c r="A74" i="9"/>
  <c r="A46" i="9"/>
  <c r="A56" i="9"/>
  <c r="A78" i="9"/>
  <c r="A92" i="9"/>
  <c r="A100" i="9"/>
  <c r="A68" i="9"/>
  <c r="A66" i="9"/>
  <c r="A80" i="9"/>
  <c r="E202" i="33"/>
  <c r="M499" i="33"/>
  <c r="T2175" i="33"/>
  <c r="J337" i="33"/>
  <c r="J363" i="33"/>
  <c r="K363" i="33"/>
  <c r="GM4" i="25"/>
  <c r="AH3" i="9"/>
  <c r="D99" i="33"/>
  <c r="J99" i="33"/>
  <c r="K99" i="33"/>
  <c r="G100" i="33"/>
  <c r="G856" i="33"/>
  <c r="K964" i="33"/>
  <c r="K1072" i="33"/>
  <c r="G1099" i="33"/>
  <c r="Q1099" i="33"/>
  <c r="D1125" i="33"/>
  <c r="E1125" i="33"/>
  <c r="J1125" i="33"/>
  <c r="K1125" i="33"/>
  <c r="G1126" i="33"/>
  <c r="G1207" i="33"/>
  <c r="D1233" i="33"/>
  <c r="J1233" i="33"/>
  <c r="G1342" i="33"/>
  <c r="D1530" i="33"/>
  <c r="J1530" i="33"/>
  <c r="DZ65" i="25"/>
  <c r="G1963" i="33"/>
  <c r="EI81" i="25"/>
  <c r="EJ81" i="25"/>
  <c r="EG81" i="25"/>
  <c r="G2125" i="33"/>
  <c r="EJ87" i="25"/>
  <c r="E2232" i="33"/>
  <c r="EA91" i="25"/>
  <c r="K2233" i="33"/>
  <c r="EI91" i="25"/>
  <c r="J2251" i="33"/>
  <c r="K2251" i="33"/>
  <c r="K2256" i="33"/>
  <c r="K2257" i="33"/>
  <c r="K2258" i="33"/>
  <c r="G2256" i="33"/>
  <c r="D2367" i="33"/>
  <c r="EB96" i="25"/>
  <c r="DZ96" i="25"/>
  <c r="DT96" i="25"/>
  <c r="DV96" i="25"/>
  <c r="DX96" i="25"/>
  <c r="G2368" i="33"/>
  <c r="EI96" i="25"/>
  <c r="D2394" i="33"/>
  <c r="D2448" i="33"/>
  <c r="EA99" i="25"/>
  <c r="K2449" i="33"/>
  <c r="EI99" i="25"/>
  <c r="EG99" i="25"/>
  <c r="E2475" i="33"/>
  <c r="D2529" i="33"/>
  <c r="EA102" i="25"/>
  <c r="G2530" i="33"/>
  <c r="EI102" i="25"/>
  <c r="EG102" i="25"/>
  <c r="D2556" i="33"/>
  <c r="EA103" i="25"/>
  <c r="G2557" i="33"/>
  <c r="EG103" i="25"/>
  <c r="D2610" i="33"/>
  <c r="EA105" i="25"/>
  <c r="G2638" i="33"/>
  <c r="EI106" i="25"/>
  <c r="E2664" i="33"/>
  <c r="K2665" i="33"/>
  <c r="EG107" i="25"/>
  <c r="D1677" i="33"/>
  <c r="D1650" i="33"/>
  <c r="D1407" i="33"/>
  <c r="D300" i="33"/>
  <c r="D273" i="33"/>
  <c r="D30" i="33"/>
  <c r="HU3" i="25"/>
  <c r="B2098" i="33"/>
  <c r="B1855" i="33"/>
  <c r="B1774" i="33"/>
  <c r="B1558" i="33"/>
  <c r="B1504" i="33"/>
  <c r="B1477" i="33"/>
  <c r="B1342" i="33"/>
  <c r="B1315" i="33"/>
  <c r="B1261" i="33"/>
  <c r="B1072" i="33"/>
  <c r="B1045" i="33"/>
  <c r="B964" i="33"/>
  <c r="B883" i="33"/>
  <c r="B559" i="33"/>
  <c r="B478" i="33"/>
  <c r="B343" i="33"/>
  <c r="B289" i="33"/>
  <c r="B262" i="33"/>
  <c r="B154" i="33"/>
  <c r="B73" i="33"/>
  <c r="B19" i="33"/>
  <c r="GX5" i="25"/>
  <c r="Q4" i="9"/>
  <c r="AN4" i="9"/>
  <c r="B1963" i="33"/>
  <c r="G2692" i="33"/>
  <c r="EJ108" i="25"/>
  <c r="P2619" i="33"/>
  <c r="P1593" i="33"/>
  <c r="P1431" i="33"/>
  <c r="P1404" i="33"/>
  <c r="P1242" i="33"/>
  <c r="P1161" i="33"/>
  <c r="P1026" i="33"/>
  <c r="P999" i="33"/>
  <c r="P945" i="33"/>
  <c r="P864" i="33"/>
  <c r="P810" i="33"/>
  <c r="P729" i="33"/>
  <c r="P702" i="33"/>
  <c r="P648" i="33"/>
  <c r="P567" i="33"/>
  <c r="P540" i="33"/>
  <c r="P513" i="33"/>
  <c r="P459" i="33"/>
  <c r="P405" i="33"/>
  <c r="P351" i="33"/>
  <c r="P297" i="33"/>
  <c r="P270" i="33"/>
  <c r="P243" i="33"/>
  <c r="P108" i="33"/>
  <c r="P81" i="33"/>
  <c r="P27" i="33"/>
  <c r="P1647" i="33"/>
  <c r="P1674" i="33"/>
  <c r="P1755" i="33"/>
  <c r="P1782" i="33"/>
  <c r="P1863" i="33"/>
  <c r="A9" i="9"/>
  <c r="A8" i="15"/>
  <c r="G8" i="15"/>
  <c r="G9" i="9"/>
  <c r="E8" i="15"/>
  <c r="E9" i="9"/>
  <c r="E107" i="15"/>
  <c r="U107" i="15"/>
  <c r="B107" i="15"/>
  <c r="T2678" i="33"/>
  <c r="B108" i="9"/>
  <c r="E106" i="15"/>
  <c r="D2650" i="33"/>
  <c r="E107" i="9"/>
  <c r="G102" i="15"/>
  <c r="D2544" i="33"/>
  <c r="G103" i="9"/>
  <c r="E102" i="15"/>
  <c r="D2542" i="33"/>
  <c r="E103" i="9"/>
  <c r="G101" i="15"/>
  <c r="D2517" i="33"/>
  <c r="E101" i="15"/>
  <c r="D2515" i="33"/>
  <c r="U101" i="15"/>
  <c r="B101" i="15"/>
  <c r="B102" i="9"/>
  <c r="G100" i="15"/>
  <c r="D2490" i="33"/>
  <c r="G101" i="9"/>
  <c r="E100" i="15"/>
  <c r="D2488" i="33"/>
  <c r="E101" i="9"/>
  <c r="D98" i="15"/>
  <c r="T2436" i="33"/>
  <c r="F97" i="15"/>
  <c r="D2408" i="33"/>
  <c r="F98" i="9"/>
  <c r="D97" i="15"/>
  <c r="D98" i="9"/>
  <c r="G93" i="15"/>
  <c r="D2301" i="33"/>
  <c r="E93" i="15"/>
  <c r="D2299" i="33"/>
  <c r="U93" i="15"/>
  <c r="B93" i="15"/>
  <c r="B94" i="9"/>
  <c r="G92" i="15"/>
  <c r="D2274" i="33"/>
  <c r="G93" i="9"/>
  <c r="E92" i="15"/>
  <c r="D2272" i="33"/>
  <c r="E93" i="9"/>
  <c r="F90" i="15"/>
  <c r="D2219" i="33"/>
  <c r="F89" i="15"/>
  <c r="D2192" i="33"/>
  <c r="F90" i="9"/>
  <c r="D89" i="15"/>
  <c r="D90" i="9"/>
  <c r="F88" i="15"/>
  <c r="D2165" i="33"/>
  <c r="G84" i="15"/>
  <c r="D2058" i="33"/>
  <c r="G85" i="9"/>
  <c r="E84" i="15"/>
  <c r="D2056" i="33"/>
  <c r="E85" i="9"/>
  <c r="G83" i="15"/>
  <c r="D2031" i="33"/>
  <c r="E83" i="15"/>
  <c r="D2029" i="33"/>
  <c r="U83" i="15"/>
  <c r="B83" i="15"/>
  <c r="B84" i="9"/>
  <c r="D82" i="15"/>
  <c r="T2004" i="33"/>
  <c r="G80" i="15"/>
  <c r="D1950" i="33"/>
  <c r="G81" i="9"/>
  <c r="E80" i="15"/>
  <c r="D1948" i="33"/>
  <c r="E81" i="9"/>
  <c r="F79" i="15"/>
  <c r="D1922" i="33"/>
  <c r="F80" i="9"/>
  <c r="D79" i="15"/>
  <c r="D80" i="9"/>
  <c r="G78" i="15"/>
  <c r="D1896" i="33"/>
  <c r="G79" i="9"/>
  <c r="E78" i="15"/>
  <c r="D1894" i="33"/>
  <c r="E79" i="9"/>
  <c r="F77" i="15"/>
  <c r="D1868" i="33"/>
  <c r="F78" i="9"/>
  <c r="D77" i="15"/>
  <c r="D78" i="9"/>
  <c r="F75" i="15"/>
  <c r="F76" i="9"/>
  <c r="D75" i="15"/>
  <c r="T1815" i="33"/>
  <c r="D76" i="9"/>
  <c r="G74" i="15"/>
  <c r="D1788" i="33"/>
  <c r="G75" i="9"/>
  <c r="E74" i="15"/>
  <c r="D1786" i="33"/>
  <c r="E75" i="9"/>
  <c r="F73" i="15"/>
  <c r="F74" i="9"/>
  <c r="D73" i="15"/>
  <c r="T1761" i="33"/>
  <c r="D74" i="9"/>
  <c r="G68" i="15"/>
  <c r="G69" i="9"/>
  <c r="E68" i="15"/>
  <c r="E69" i="9"/>
  <c r="B68" i="15"/>
  <c r="T1625" i="33"/>
  <c r="F67" i="15"/>
  <c r="F68" i="9"/>
  <c r="D67" i="15"/>
  <c r="T1599" i="33"/>
  <c r="D68" i="9"/>
  <c r="G66" i="15"/>
  <c r="G67" i="9"/>
  <c r="E66" i="15"/>
  <c r="E67" i="9"/>
  <c r="B66" i="15"/>
  <c r="T1571" i="33"/>
  <c r="P2008" i="33"/>
  <c r="BV51" i="25"/>
  <c r="EB64" i="25"/>
  <c r="EA69" i="25"/>
  <c r="DZ75" i="25"/>
  <c r="EI80" i="25"/>
  <c r="EJ80" i="25"/>
  <c r="EI86" i="25"/>
  <c r="AO110" i="25"/>
  <c r="HW5" i="25"/>
  <c r="E153" i="33"/>
  <c r="J153" i="33"/>
  <c r="G154" i="33"/>
  <c r="Q154" i="33"/>
  <c r="K775" i="33"/>
  <c r="Q775" i="33"/>
  <c r="E801" i="33"/>
  <c r="G829" i="33"/>
  <c r="Q829" i="33"/>
  <c r="K883" i="33"/>
  <c r="G937" i="33"/>
  <c r="Q937" i="33"/>
  <c r="D1017" i="33"/>
  <c r="K1045" i="33"/>
  <c r="Q1045" i="33"/>
  <c r="E1098" i="33"/>
  <c r="D1206" i="33"/>
  <c r="J1206" i="33"/>
  <c r="G1477" i="33"/>
  <c r="EJ63" i="25"/>
  <c r="G1504" i="33"/>
  <c r="Q1504" i="33"/>
  <c r="EJ64" i="25"/>
  <c r="K1531" i="33"/>
  <c r="Q1531" i="33"/>
  <c r="EG65" i="25"/>
  <c r="D1773" i="33"/>
  <c r="J1773" i="33"/>
  <c r="EB74" i="25"/>
  <c r="G1828" i="33"/>
  <c r="EJ76" i="25"/>
  <c r="EG76" i="25"/>
  <c r="D1989" i="33"/>
  <c r="J1989" i="33"/>
  <c r="DT82" i="25"/>
  <c r="DV82" i="25"/>
  <c r="DX82" i="25"/>
  <c r="D2016" i="33"/>
  <c r="J2016" i="33"/>
  <c r="DZ83" i="25"/>
  <c r="EA83" i="25"/>
  <c r="D2043" i="33"/>
  <c r="EA84" i="25"/>
  <c r="D2151" i="33"/>
  <c r="G2260" i="33"/>
  <c r="EJ92" i="25"/>
  <c r="D2313" i="33"/>
  <c r="DZ94" i="25"/>
  <c r="G2314" i="33"/>
  <c r="G2341" i="33"/>
  <c r="EI95" i="25"/>
  <c r="K2395" i="33"/>
  <c r="EI97" i="25"/>
  <c r="EG97" i="25"/>
  <c r="K2476" i="33"/>
  <c r="EI100" i="25"/>
  <c r="EG100" i="25"/>
  <c r="D2502" i="33"/>
  <c r="EA101" i="25"/>
  <c r="G2503" i="33"/>
  <c r="EI101" i="25"/>
  <c r="EG101" i="25"/>
  <c r="D2583" i="33"/>
  <c r="G2584" i="33"/>
  <c r="EI104" i="25"/>
  <c r="EG104" i="25"/>
  <c r="K2611" i="33"/>
  <c r="EI105" i="25"/>
  <c r="E2637" i="33"/>
  <c r="EA106" i="25"/>
  <c r="B37" i="33"/>
  <c r="B1657" i="33"/>
  <c r="B1522" i="33"/>
  <c r="B1414" i="33"/>
  <c r="B1360" i="33"/>
  <c r="B1333" i="33"/>
  <c r="B1252" i="33"/>
  <c r="B1171" i="33"/>
  <c r="B1036" i="33"/>
  <c r="B982" i="33"/>
  <c r="B955" i="33"/>
  <c r="B901" i="33"/>
  <c r="B820" i="33"/>
  <c r="B739" i="33"/>
  <c r="B712" i="33"/>
  <c r="B658" i="33"/>
  <c r="B550" i="33"/>
  <c r="B523" i="33"/>
  <c r="B496" i="33"/>
  <c r="B469" i="33"/>
  <c r="B415" i="33"/>
  <c r="B388" i="33"/>
  <c r="B307" i="33"/>
  <c r="B280" i="33"/>
  <c r="B253" i="33"/>
  <c r="B226" i="33"/>
  <c r="B118" i="33"/>
  <c r="B1819" i="33"/>
  <c r="B2610" i="33"/>
  <c r="B2529" i="33"/>
  <c r="B1638" i="33"/>
  <c r="B1611" i="33"/>
  <c r="B1557" i="33"/>
  <c r="B1530" i="33"/>
  <c r="B1422" i="33"/>
  <c r="B1395" i="33"/>
  <c r="B1314" i="33"/>
  <c r="B1260" i="33"/>
  <c r="B1233" i="33"/>
  <c r="B1152" i="33"/>
  <c r="B1125" i="33"/>
  <c r="B1098" i="33"/>
  <c r="B1071" i="33"/>
  <c r="B963" i="33"/>
  <c r="B936" i="33"/>
  <c r="B909" i="33"/>
  <c r="B882" i="33"/>
  <c r="B855" i="33"/>
  <c r="B828" i="33"/>
  <c r="B801" i="33"/>
  <c r="B720" i="33"/>
  <c r="B558" i="33"/>
  <c r="B531" i="33"/>
  <c r="B477" i="33"/>
  <c r="B423" i="33"/>
  <c r="B396" i="33"/>
  <c r="B369" i="33"/>
  <c r="B288" i="33"/>
  <c r="B234" i="33"/>
  <c r="B207" i="33"/>
  <c r="B180" i="33"/>
  <c r="GW5" i="25"/>
  <c r="P4" i="9"/>
  <c r="AL4" i="9"/>
  <c r="B1962" i="33"/>
  <c r="B1773" i="33"/>
  <c r="B2394" i="33"/>
  <c r="B2421" i="33"/>
  <c r="B1989" i="33"/>
  <c r="B2448" i="33"/>
  <c r="B2475" i="33"/>
  <c r="B2232" i="33"/>
  <c r="B2367" i="33"/>
  <c r="E2691" i="33"/>
  <c r="EB108" i="25"/>
  <c r="DZ108" i="25"/>
  <c r="DT108" i="25"/>
  <c r="DV108" i="25"/>
  <c r="DX108" i="25"/>
  <c r="I2687" i="33"/>
  <c r="J2687" i="33"/>
  <c r="F2557" i="33"/>
  <c r="F2125" i="33"/>
  <c r="F1747" i="33"/>
  <c r="F1666" i="33"/>
  <c r="F1639" i="33"/>
  <c r="F1612" i="33"/>
  <c r="F1585" i="33"/>
  <c r="F1450" i="33"/>
  <c r="F1423" i="33"/>
  <c r="F1396" i="33"/>
  <c r="F1369" i="33"/>
  <c r="F1288" i="33"/>
  <c r="F1234" i="33"/>
  <c r="F1180" i="33"/>
  <c r="F1153" i="33"/>
  <c r="F1126" i="33"/>
  <c r="F1099" i="33"/>
  <c r="F991" i="33"/>
  <c r="F937" i="33"/>
  <c r="F910" i="33"/>
  <c r="F856" i="33"/>
  <c r="F802" i="33"/>
  <c r="F748" i="33"/>
  <c r="F721" i="33"/>
  <c r="F613" i="33"/>
  <c r="F532" i="33"/>
  <c r="F424" i="33"/>
  <c r="F370" i="33"/>
  <c r="F316" i="33"/>
  <c r="F208" i="33"/>
  <c r="F181" i="33"/>
  <c r="F127" i="33"/>
  <c r="F100" i="33"/>
  <c r="F46" i="33"/>
  <c r="F2017" i="33"/>
  <c r="F1882" i="33"/>
  <c r="F1990" i="33"/>
  <c r="F2098" i="33"/>
  <c r="F1855" i="33"/>
  <c r="F2152" i="33"/>
  <c r="F2206" i="33"/>
  <c r="J2557" i="33"/>
  <c r="J2125" i="33"/>
  <c r="J1666" i="33"/>
  <c r="J1639" i="33"/>
  <c r="J1612" i="33"/>
  <c r="J1558" i="33"/>
  <c r="J1504" i="33"/>
  <c r="J1477" i="33"/>
  <c r="J1450" i="33"/>
  <c r="J1369" i="33"/>
  <c r="J1342" i="33"/>
  <c r="J1261" i="33"/>
  <c r="J1234" i="33"/>
  <c r="J1207" i="33"/>
  <c r="J1180" i="33"/>
  <c r="J1126" i="33"/>
  <c r="J1099" i="33"/>
  <c r="J937" i="33"/>
  <c r="J910" i="33"/>
  <c r="J856" i="33"/>
  <c r="J829" i="33"/>
  <c r="J802" i="33"/>
  <c r="J748" i="33"/>
  <c r="J667" i="33"/>
  <c r="J613" i="33"/>
  <c r="J586" i="33"/>
  <c r="J478" i="33"/>
  <c r="J424" i="33"/>
  <c r="J370" i="33"/>
  <c r="J316" i="33"/>
  <c r="J208" i="33"/>
  <c r="J181" i="33"/>
  <c r="J154" i="33"/>
  <c r="J127" i="33"/>
  <c r="J100" i="33"/>
  <c r="J46" i="33"/>
  <c r="J1963" i="33"/>
  <c r="J1774" i="33"/>
  <c r="J2233" i="33"/>
  <c r="J2179" i="33"/>
  <c r="J2260" i="33"/>
  <c r="J2368" i="33"/>
  <c r="J2395" i="33"/>
  <c r="J2422" i="33"/>
  <c r="P65" i="33"/>
  <c r="J66" i="33"/>
  <c r="N68" i="33"/>
  <c r="I67" i="33"/>
  <c r="N95" i="33"/>
  <c r="I93" i="33"/>
  <c r="N121" i="33"/>
  <c r="E147" i="33"/>
  <c r="J147" i="33"/>
  <c r="K147" i="33"/>
  <c r="I147" i="33"/>
  <c r="I150" i="33"/>
  <c r="I230" i="33"/>
  <c r="N256" i="33"/>
  <c r="P284" i="33"/>
  <c r="I282" i="33"/>
  <c r="J309" i="33"/>
  <c r="K309" i="33"/>
  <c r="EI65" i="25"/>
  <c r="EJ65" i="25"/>
  <c r="N39" i="33"/>
  <c r="E173" i="33"/>
  <c r="AT23" i="25"/>
  <c r="H417" i="33"/>
  <c r="L500" i="33"/>
  <c r="D685" i="33"/>
  <c r="L688" i="33"/>
  <c r="L690" i="33"/>
  <c r="I176" i="33"/>
  <c r="P500" i="33"/>
  <c r="U1987" i="33"/>
  <c r="AU24" i="9"/>
  <c r="R23" i="15"/>
  <c r="AU25" i="9"/>
  <c r="R24" i="15"/>
  <c r="AU29" i="9"/>
  <c r="R28" i="15"/>
  <c r="E172" i="33"/>
  <c r="D415" i="33"/>
  <c r="L418" i="33"/>
  <c r="N418" i="33"/>
  <c r="E499" i="33"/>
  <c r="CX31" i="25"/>
  <c r="H687" i="33"/>
  <c r="I687" i="33"/>
  <c r="H496" i="33"/>
  <c r="P496" i="33"/>
  <c r="N689" i="33"/>
  <c r="M687" i="33"/>
  <c r="M693" i="33"/>
  <c r="T15" i="33"/>
  <c r="T2148" i="33"/>
  <c r="U2095" i="33"/>
  <c r="N310" i="33"/>
  <c r="N716" i="33"/>
  <c r="U1933" i="33"/>
  <c r="T933" i="33"/>
  <c r="P1927" i="33"/>
  <c r="I14" i="33"/>
  <c r="I12" i="33"/>
  <c r="P37" i="33"/>
  <c r="J41" i="33"/>
  <c r="I446" i="33"/>
  <c r="P469" i="33"/>
  <c r="N472" i="33"/>
  <c r="M470" i="33"/>
  <c r="M477" i="33"/>
  <c r="J526" i="33"/>
  <c r="E528" i="33"/>
  <c r="E529" i="33"/>
  <c r="E530" i="33"/>
  <c r="F528" i="33"/>
  <c r="F529" i="33"/>
  <c r="M528" i="33"/>
  <c r="M529" i="33"/>
  <c r="J527" i="33"/>
  <c r="J550" i="33"/>
  <c r="K550" i="33"/>
  <c r="K552" i="33"/>
  <c r="K553" i="33"/>
  <c r="K554" i="33"/>
  <c r="K555" i="33"/>
  <c r="H555" i="33"/>
  <c r="H556" i="33"/>
  <c r="J555" i="33"/>
  <c r="I555" i="33"/>
  <c r="I556" i="33"/>
  <c r="G556" i="33"/>
  <c r="J556" i="33"/>
  <c r="K556" i="33"/>
  <c r="K557" i="33"/>
  <c r="P552" i="33"/>
  <c r="D582" i="33"/>
  <c r="D583" i="33"/>
  <c r="D584" i="33"/>
  <c r="N581" i="33"/>
  <c r="N579" i="33"/>
  <c r="J607" i="33"/>
  <c r="K607" i="33"/>
  <c r="N608" i="33"/>
  <c r="N606" i="33"/>
  <c r="N609" i="33"/>
  <c r="N610" i="33"/>
  <c r="H612" i="33"/>
  <c r="N635" i="33"/>
  <c r="J633" i="33"/>
  <c r="K633" i="33"/>
  <c r="N662" i="33"/>
  <c r="L663" i="33"/>
  <c r="P660" i="33"/>
  <c r="F1905" i="33"/>
  <c r="F1906" i="33"/>
  <c r="F1907" i="33"/>
  <c r="U1717" i="33"/>
  <c r="U1960" i="33"/>
  <c r="U2149" i="33"/>
  <c r="T879" i="33"/>
  <c r="P847" i="33"/>
  <c r="U1771" i="33"/>
  <c r="U2041" i="33"/>
  <c r="L339" i="33"/>
  <c r="P714" i="33"/>
  <c r="I714" i="33"/>
  <c r="I1604" i="33"/>
  <c r="J1604" i="33"/>
  <c r="K1604" i="33"/>
  <c r="N1685" i="33"/>
  <c r="H557" i="33"/>
  <c r="L555" i="33"/>
  <c r="I527" i="33"/>
  <c r="L447" i="33"/>
  <c r="J444" i="33"/>
  <c r="J447" i="33"/>
  <c r="O447" i="33"/>
  <c r="L15" i="33"/>
  <c r="N526" i="33"/>
  <c r="N528" i="33"/>
  <c r="N529" i="33"/>
  <c r="N530" i="33"/>
  <c r="G447" i="33"/>
  <c r="P2225" i="33"/>
  <c r="P2360" i="33"/>
  <c r="P2576" i="33"/>
  <c r="H636" i="33"/>
  <c r="P1981" i="33"/>
  <c r="F69" i="33"/>
  <c r="F70" i="33"/>
  <c r="F71" i="33"/>
  <c r="P68" i="33"/>
  <c r="J148" i="33"/>
  <c r="J146" i="33"/>
  <c r="K146" i="33"/>
  <c r="P1309" i="33"/>
  <c r="P1688" i="33"/>
  <c r="P1742" i="33"/>
  <c r="H582" i="33"/>
  <c r="G609" i="33"/>
  <c r="I606" i="33"/>
  <c r="I1063" i="33"/>
  <c r="M474" i="33"/>
  <c r="E582" i="33"/>
  <c r="E583" i="33"/>
  <c r="E584" i="33"/>
  <c r="F582" i="33"/>
  <c r="F583" i="33"/>
  <c r="J579" i="33"/>
  <c r="K579" i="33"/>
  <c r="E636" i="33"/>
  <c r="E637" i="33"/>
  <c r="E638" i="33"/>
  <c r="F636" i="33"/>
  <c r="F637" i="33"/>
  <c r="F638" i="33"/>
  <c r="P743" i="33"/>
  <c r="F1257" i="33"/>
  <c r="F1258" i="33"/>
  <c r="F1259" i="33"/>
  <c r="J1954" i="33"/>
  <c r="K1954" i="33"/>
  <c r="I2151" i="33"/>
  <c r="P874" i="33"/>
  <c r="J531" i="33"/>
  <c r="O2093" i="33"/>
  <c r="Q2093" i="33"/>
  <c r="U2122" i="33"/>
  <c r="T366" i="33"/>
  <c r="P1684" i="33"/>
  <c r="P2146" i="33"/>
  <c r="F690" i="33"/>
  <c r="F691" i="33"/>
  <c r="F692" i="33"/>
  <c r="U1501" i="33"/>
  <c r="U1555" i="33"/>
  <c r="U1663" i="33"/>
  <c r="U1528" i="33"/>
  <c r="U1582" i="33"/>
  <c r="U1636" i="33"/>
  <c r="T150" i="33"/>
  <c r="BV90" i="25"/>
  <c r="B1684" i="33"/>
  <c r="T1704" i="33"/>
  <c r="B1712" i="33"/>
  <c r="B1746" i="33"/>
  <c r="P1809" i="33"/>
  <c r="T1812" i="33"/>
  <c r="B1847" i="33"/>
  <c r="B1955" i="33"/>
  <c r="P1971" i="33"/>
  <c r="T1974" i="33"/>
  <c r="T2001" i="33"/>
  <c r="B2090" i="33"/>
  <c r="G2094" i="33"/>
  <c r="O2389" i="33"/>
  <c r="Q2389" i="33"/>
  <c r="M176" i="33"/>
  <c r="H175" i="33"/>
  <c r="M174" i="33"/>
  <c r="D172" i="33"/>
  <c r="E200" i="33"/>
  <c r="J200" i="33"/>
  <c r="I498" i="33"/>
  <c r="I497" i="33"/>
  <c r="I496" i="33"/>
  <c r="D204" i="33"/>
  <c r="D205" i="33"/>
  <c r="D206" i="33"/>
  <c r="D176" i="33"/>
  <c r="J176" i="33"/>
  <c r="D174" i="33"/>
  <c r="D173" i="33"/>
  <c r="J173" i="33"/>
  <c r="E203" i="33"/>
  <c r="J203" i="33"/>
  <c r="E201" i="33"/>
  <c r="J201" i="33"/>
  <c r="K201" i="33"/>
  <c r="I199" i="33"/>
  <c r="E199" i="33"/>
  <c r="I416" i="33"/>
  <c r="I415" i="33"/>
  <c r="I500" i="33"/>
  <c r="I686" i="33"/>
  <c r="I685" i="33"/>
  <c r="N173" i="33"/>
  <c r="D175" i="33"/>
  <c r="J175" i="33"/>
  <c r="L175" i="33"/>
  <c r="O175" i="33"/>
  <c r="P175" i="33"/>
  <c r="Q175" i="33"/>
  <c r="N201" i="33"/>
  <c r="E419" i="33"/>
  <c r="J419" i="33"/>
  <c r="E417" i="33"/>
  <c r="J417" i="33"/>
  <c r="E416" i="33"/>
  <c r="J416" i="33"/>
  <c r="E415" i="33"/>
  <c r="E500" i="33"/>
  <c r="J500" i="33"/>
  <c r="E498" i="33"/>
  <c r="J498" i="33"/>
  <c r="E497" i="33"/>
  <c r="J497" i="33"/>
  <c r="E496" i="33"/>
  <c r="E501" i="33"/>
  <c r="E502" i="33"/>
  <c r="E503" i="33"/>
  <c r="E689" i="33"/>
  <c r="J689" i="33"/>
  <c r="K689" i="33"/>
  <c r="E687" i="33"/>
  <c r="J687" i="33"/>
  <c r="E686" i="33"/>
  <c r="J686" i="33"/>
  <c r="K686" i="33"/>
  <c r="E685" i="33"/>
  <c r="U2203" i="33"/>
  <c r="U2311" i="33"/>
  <c r="U2365" i="33"/>
  <c r="FL102" i="25"/>
  <c r="U2176" i="33"/>
  <c r="U2230" i="33"/>
  <c r="U2338" i="33"/>
  <c r="U2446" i="33"/>
  <c r="U2689" i="33"/>
  <c r="FL105" i="25"/>
  <c r="U2662" i="33"/>
  <c r="U2500" i="33"/>
  <c r="U2527" i="33"/>
  <c r="U2554" i="33"/>
  <c r="U2581" i="33"/>
  <c r="U2608" i="33"/>
  <c r="U2635" i="33"/>
  <c r="J801" i="33"/>
  <c r="O1713" i="33"/>
  <c r="J823" i="33"/>
  <c r="O823" i="33"/>
  <c r="H823" i="33"/>
  <c r="P823" i="33"/>
  <c r="Q823" i="33"/>
  <c r="O2010" i="33"/>
  <c r="Q2010" i="33"/>
  <c r="O1175" i="33"/>
  <c r="K1227" i="33"/>
  <c r="H475" i="33"/>
  <c r="H476" i="33"/>
  <c r="H1717" i="33"/>
  <c r="H1718" i="33"/>
  <c r="K849" i="33"/>
  <c r="O849" i="33"/>
  <c r="K1038" i="33"/>
  <c r="O1038" i="33"/>
  <c r="K1093" i="33"/>
  <c r="O1093" i="33"/>
  <c r="Q1093" i="33"/>
  <c r="K1145" i="33"/>
  <c r="O1145" i="33"/>
  <c r="Q1145" i="33"/>
  <c r="K1282" i="33"/>
  <c r="O1282" i="33"/>
  <c r="Q1282" i="33"/>
  <c r="K1388" i="33"/>
  <c r="O1388" i="33"/>
  <c r="Q1388" i="33"/>
  <c r="K1576" i="33"/>
  <c r="O1576" i="33"/>
  <c r="Q1576" i="33"/>
  <c r="O1580" i="33"/>
  <c r="Q1580" i="33"/>
  <c r="O1630" i="33"/>
  <c r="Q1630" i="33"/>
  <c r="O1769" i="33"/>
  <c r="Q1769" i="33"/>
  <c r="O1901" i="33"/>
  <c r="Q1901" i="33"/>
  <c r="K1957" i="33"/>
  <c r="O1957" i="33"/>
  <c r="Q1957" i="33"/>
  <c r="O1981" i="33"/>
  <c r="Q1981" i="33"/>
  <c r="K1255" i="33"/>
  <c r="O1255" i="33"/>
  <c r="J1307" i="33"/>
  <c r="O1307" i="33"/>
  <c r="Q1307" i="33"/>
  <c r="O1792" i="33"/>
  <c r="Q1792" i="33"/>
  <c r="K1199" i="33"/>
  <c r="O1199" i="33"/>
  <c r="Q1199" i="33"/>
  <c r="O1283" i="33"/>
  <c r="O1604" i="33"/>
  <c r="Q1604" i="33"/>
  <c r="K1308" i="33"/>
  <c r="P824" i="33"/>
  <c r="I824" i="33"/>
  <c r="P1443" i="33"/>
  <c r="P1283" i="33"/>
  <c r="N1283" i="33"/>
  <c r="P1281" i="33"/>
  <c r="N1281" i="33"/>
  <c r="P1173" i="33"/>
  <c r="N1173" i="33"/>
  <c r="M1152" i="33"/>
  <c r="N1152" i="33"/>
  <c r="L1149" i="33"/>
  <c r="J1148" i="33"/>
  <c r="J1149" i="33"/>
  <c r="O1149" i="33"/>
  <c r="N903" i="33"/>
  <c r="P1740" i="33"/>
  <c r="K1118" i="33"/>
  <c r="O1118" i="33"/>
  <c r="Q1118" i="33"/>
  <c r="K1172" i="33"/>
  <c r="O1172" i="33"/>
  <c r="Q1172" i="33"/>
  <c r="K1657" i="33"/>
  <c r="O1657" i="33"/>
  <c r="Q1657" i="33"/>
  <c r="K1037" i="33"/>
  <c r="O1037" i="33"/>
  <c r="Q1037" i="33"/>
  <c r="K1360" i="33"/>
  <c r="O1360" i="33"/>
  <c r="Q1360" i="33"/>
  <c r="O1549" i="33"/>
  <c r="Q1549" i="33"/>
  <c r="J982" i="33"/>
  <c r="K982" i="33"/>
  <c r="K1362" i="33"/>
  <c r="Q1362" i="33"/>
  <c r="I1498" i="33"/>
  <c r="G1500" i="33"/>
  <c r="P1499" i="33"/>
  <c r="Q1499" i="33"/>
  <c r="I1499" i="33"/>
  <c r="I1500" i="33"/>
  <c r="P1605" i="33"/>
  <c r="K1660" i="33"/>
  <c r="O1739" i="33"/>
  <c r="Q1739" i="33"/>
  <c r="H1824" i="33"/>
  <c r="H1825" i="33"/>
  <c r="H1826" i="33"/>
  <c r="P1929" i="33"/>
  <c r="I1929" i="33"/>
  <c r="K1470" i="33"/>
  <c r="J1117" i="33"/>
  <c r="P1201" i="33"/>
  <c r="Q1201" i="33"/>
  <c r="Q964" i="33"/>
  <c r="Q856" i="33"/>
  <c r="J1469" i="33"/>
  <c r="O1929" i="33"/>
  <c r="Q1929" i="33"/>
  <c r="I1902" i="33"/>
  <c r="I1202" i="33"/>
  <c r="N905" i="33"/>
  <c r="I822" i="33"/>
  <c r="D902" i="33"/>
  <c r="J902" i="33"/>
  <c r="K902" i="33"/>
  <c r="I1066" i="33"/>
  <c r="O2011" i="33"/>
  <c r="Q2011" i="33"/>
  <c r="J1497" i="33"/>
  <c r="I1444" i="33"/>
  <c r="J956" i="33"/>
  <c r="K956" i="33"/>
  <c r="E1090" i="33"/>
  <c r="J1090" i="33"/>
  <c r="K1090" i="33"/>
  <c r="I1040" i="33"/>
  <c r="Q1065" i="33"/>
  <c r="J1685" i="33"/>
  <c r="K1685" i="33"/>
  <c r="O1496" i="33"/>
  <c r="Q1496" i="33"/>
  <c r="O1900" i="33"/>
  <c r="Q1900" i="33"/>
  <c r="O903" i="33"/>
  <c r="P903" i="33"/>
  <c r="Q903" i="33"/>
  <c r="K1390" i="33"/>
  <c r="O1766" i="33"/>
  <c r="Q1766" i="33"/>
  <c r="O1874" i="33"/>
  <c r="Q1874" i="33"/>
  <c r="I1958" i="33"/>
  <c r="J1098" i="33"/>
  <c r="Q1909" i="33"/>
  <c r="Q1369" i="33"/>
  <c r="I1254" i="33"/>
  <c r="J1634" i="33"/>
  <c r="K1634" i="33"/>
  <c r="J1822" i="33"/>
  <c r="K1822" i="33"/>
  <c r="J1983" i="33"/>
  <c r="EA80" i="25"/>
  <c r="J767" i="33"/>
  <c r="E821" i="33"/>
  <c r="J821" i="33"/>
  <c r="P876" i="33"/>
  <c r="I876" i="33"/>
  <c r="J877" i="33"/>
  <c r="P878" i="33"/>
  <c r="I1094" i="33"/>
  <c r="J1847" i="33"/>
  <c r="K1847" i="33"/>
  <c r="I1904" i="33"/>
  <c r="J2009" i="33"/>
  <c r="K929" i="33"/>
  <c r="O929" i="33"/>
  <c r="Q929" i="33"/>
  <c r="P1985" i="33"/>
  <c r="N1985" i="33"/>
  <c r="N1471" i="33"/>
  <c r="L1365" i="33"/>
  <c r="P1121" i="33"/>
  <c r="N1121" i="33"/>
  <c r="N1119" i="33"/>
  <c r="N957" i="33"/>
  <c r="P849" i="33"/>
  <c r="N849" i="33"/>
  <c r="K1012" i="33"/>
  <c r="K1120" i="33"/>
  <c r="Q1120" i="33"/>
  <c r="O1336" i="33"/>
  <c r="K1495" i="33"/>
  <c r="O1495" i="33"/>
  <c r="Q1495" i="33"/>
  <c r="O1144" i="33"/>
  <c r="Q1144" i="33"/>
  <c r="O1146" i="33"/>
  <c r="Q1146" i="33"/>
  <c r="P1147" i="33"/>
  <c r="Q1147" i="33"/>
  <c r="O1148" i="33"/>
  <c r="Q1148" i="33"/>
  <c r="Q1149" i="33"/>
  <c r="K822" i="33"/>
  <c r="O822" i="33"/>
  <c r="P822" i="33"/>
  <c r="Q822" i="33"/>
  <c r="K1631" i="33"/>
  <c r="O1631" i="33"/>
  <c r="Q1631" i="33"/>
  <c r="O1552" i="33"/>
  <c r="Q1552" i="33"/>
  <c r="J928" i="33"/>
  <c r="K928" i="33"/>
  <c r="J930" i="33"/>
  <c r="K930" i="33"/>
  <c r="K931" i="33"/>
  <c r="J932" i="33"/>
  <c r="K932" i="33"/>
  <c r="K933" i="33"/>
  <c r="H933" i="33"/>
  <c r="H934" i="33"/>
  <c r="J933" i="33"/>
  <c r="D933" i="33"/>
  <c r="D934" i="33"/>
  <c r="E933" i="33"/>
  <c r="E934" i="33"/>
  <c r="F933" i="33"/>
  <c r="F934" i="33"/>
  <c r="I932" i="33"/>
  <c r="I933" i="33"/>
  <c r="H936" i="33"/>
  <c r="I934" i="33"/>
  <c r="G934" i="33"/>
  <c r="J934" i="33"/>
  <c r="K934" i="33"/>
  <c r="K935" i="33"/>
  <c r="D1068" i="33"/>
  <c r="D1069" i="33"/>
  <c r="D1070" i="33"/>
  <c r="H1149" i="33"/>
  <c r="H1150" i="33"/>
  <c r="H1151" i="33"/>
  <c r="I1147" i="33"/>
  <c r="K1441" i="33"/>
  <c r="I1470" i="33"/>
  <c r="G1473" i="33"/>
  <c r="H1689" i="33"/>
  <c r="H1690" i="33"/>
  <c r="O1688" i="33"/>
  <c r="Q1688" i="33"/>
  <c r="P1713" i="33"/>
  <c r="I1713" i="33"/>
  <c r="P1767" i="33"/>
  <c r="K1767" i="33"/>
  <c r="I1794" i="33"/>
  <c r="I1849" i="33"/>
  <c r="J983" i="33"/>
  <c r="N1579" i="33"/>
  <c r="G1072" i="33"/>
  <c r="Q1072" i="33"/>
  <c r="Q883" i="33"/>
  <c r="EA78" i="25"/>
  <c r="Q768" i="33"/>
  <c r="O1955" i="33"/>
  <c r="Q1955" i="33"/>
  <c r="J1928" i="33"/>
  <c r="O1819" i="33"/>
  <c r="Q1819" i="33"/>
  <c r="O1632" i="33"/>
  <c r="P1389" i="33"/>
  <c r="Q1389" i="33"/>
  <c r="O1335" i="33"/>
  <c r="P1335" i="33"/>
  <c r="Q1335" i="33"/>
  <c r="O847" i="33"/>
  <c r="Q847" i="33"/>
  <c r="J1225" i="33"/>
  <c r="Q1445" i="33"/>
  <c r="K1902" i="33"/>
  <c r="K1202" i="33"/>
  <c r="K936" i="33"/>
  <c r="P905" i="33"/>
  <c r="Q905" i="33"/>
  <c r="N1445" i="33"/>
  <c r="O1226" i="33"/>
  <c r="Q1226" i="33"/>
  <c r="O1902" i="33"/>
  <c r="J1444" i="33"/>
  <c r="O1387" i="33"/>
  <c r="Q1387" i="33"/>
  <c r="O1334" i="33"/>
  <c r="Q1334" i="33"/>
  <c r="O1091" i="33"/>
  <c r="Q1091" i="33"/>
  <c r="L960" i="33"/>
  <c r="L852" i="33"/>
  <c r="K824" i="33"/>
  <c r="O1414" i="33"/>
  <c r="Q1414" i="33"/>
  <c r="O1063" i="33"/>
  <c r="Q1063" i="33"/>
  <c r="I904" i="33"/>
  <c r="O1363" i="33"/>
  <c r="Q1363" i="33"/>
  <c r="Q1227" i="33"/>
  <c r="E1279" i="33"/>
  <c r="J1279" i="33"/>
  <c r="O1279" i="33"/>
  <c r="Q1279" i="33"/>
  <c r="O1416" i="33"/>
  <c r="K984" i="33"/>
  <c r="J1738" i="33"/>
  <c r="O1306" i="33"/>
  <c r="Q1306" i="33"/>
  <c r="P957" i="33"/>
  <c r="Q957" i="33"/>
  <c r="O1468" i="33"/>
  <c r="Q1468" i="33"/>
  <c r="J1419" i="33"/>
  <c r="I1524" i="33"/>
  <c r="J1684" i="33"/>
  <c r="K1684" i="33"/>
  <c r="J1765" i="33"/>
  <c r="I1796" i="33"/>
  <c r="J1930" i="33"/>
  <c r="CH34" i="3"/>
  <c r="CJ34" i="3"/>
  <c r="EY34" i="25"/>
  <c r="D698" i="33"/>
  <c r="EA65" i="25"/>
  <c r="Q1342" i="33"/>
  <c r="O1956" i="33"/>
  <c r="Q1956" i="33"/>
  <c r="CH26" i="3"/>
  <c r="CJ26" i="3"/>
  <c r="EY26" i="25"/>
  <c r="D482" i="33"/>
  <c r="Q1720" i="33"/>
  <c r="O875" i="33"/>
  <c r="Q875" i="33"/>
  <c r="FE81" i="25"/>
  <c r="J1967" i="33"/>
  <c r="CN81" i="3"/>
  <c r="CP81" i="3"/>
  <c r="CR81" i="3"/>
  <c r="FE79" i="25"/>
  <c r="J1913" i="33"/>
  <c r="CN79" i="3"/>
  <c r="CP79" i="3"/>
  <c r="CR79" i="3"/>
  <c r="FE77" i="25"/>
  <c r="J1859" i="33"/>
  <c r="CN77" i="3"/>
  <c r="CP77" i="3"/>
  <c r="CR77" i="3"/>
  <c r="FE64" i="25"/>
  <c r="J1508" i="33"/>
  <c r="CN64" i="3"/>
  <c r="CP64" i="3"/>
  <c r="CR64" i="3"/>
  <c r="FE83" i="25"/>
  <c r="J2021" i="33"/>
  <c r="CN83" i="3"/>
  <c r="CP83" i="3"/>
  <c r="CR83" i="3"/>
  <c r="FE80" i="25"/>
  <c r="J1940" i="33"/>
  <c r="CN80" i="3"/>
  <c r="CP80" i="3"/>
  <c r="CR80" i="3"/>
  <c r="FE73" i="25"/>
  <c r="J1751" i="33"/>
  <c r="CN73" i="3"/>
  <c r="CP73" i="3"/>
  <c r="CR73" i="3"/>
  <c r="FE71" i="25"/>
  <c r="J1697" i="33"/>
  <c r="CN71" i="3"/>
  <c r="CP71" i="3"/>
  <c r="CR71" i="3"/>
  <c r="FE69" i="25"/>
  <c r="J1643" i="33"/>
  <c r="CN69" i="3"/>
  <c r="CP69" i="3"/>
  <c r="CR69" i="3"/>
  <c r="FE67" i="25"/>
  <c r="J1589" i="33"/>
  <c r="CN67" i="3"/>
  <c r="CP67" i="3"/>
  <c r="CR67" i="3"/>
  <c r="FE65" i="25"/>
  <c r="J1535" i="33"/>
  <c r="CN65" i="3"/>
  <c r="CP65" i="3"/>
  <c r="CR65" i="3"/>
  <c r="FE63" i="25"/>
  <c r="J1481" i="33"/>
  <c r="CN63" i="3"/>
  <c r="CP63" i="3"/>
  <c r="CR63" i="3"/>
  <c r="FA49" i="25"/>
  <c r="F1103" i="33"/>
  <c r="CL49" i="3"/>
  <c r="CN49" i="3"/>
  <c r="FA57" i="25"/>
  <c r="F1319" i="33"/>
  <c r="CL57" i="3"/>
  <c r="CN57" i="3"/>
  <c r="CH40" i="3"/>
  <c r="CJ40" i="3"/>
  <c r="EY40" i="25"/>
  <c r="D860" i="33"/>
  <c r="CH38" i="3"/>
  <c r="CJ38" i="3"/>
  <c r="EY38" i="25"/>
  <c r="D806" i="33"/>
  <c r="CH36" i="3"/>
  <c r="CJ36" i="3"/>
  <c r="EY36" i="25"/>
  <c r="D752" i="33"/>
  <c r="CL20" i="3"/>
  <c r="CN20" i="3"/>
  <c r="FA20" i="25"/>
  <c r="F320" i="33"/>
  <c r="CL12" i="3"/>
  <c r="CN12" i="3"/>
  <c r="FA12" i="25"/>
  <c r="F104" i="33"/>
  <c r="CL10" i="3"/>
  <c r="CN10" i="3"/>
  <c r="FA10" i="25"/>
  <c r="F50" i="33"/>
  <c r="CL14" i="3"/>
  <c r="CN14" i="3"/>
  <c r="FA14" i="25"/>
  <c r="F158" i="33"/>
  <c r="CL19" i="3"/>
  <c r="CN19" i="3"/>
  <c r="FA19" i="25"/>
  <c r="F293" i="33"/>
  <c r="CL27" i="3"/>
  <c r="CN27" i="3"/>
  <c r="FA27" i="25"/>
  <c r="F509" i="33"/>
  <c r="CL35" i="3"/>
  <c r="CN35" i="3"/>
  <c r="FA35" i="25"/>
  <c r="F725" i="33"/>
  <c r="CL18" i="3"/>
  <c r="CN18" i="3"/>
  <c r="FA18" i="25"/>
  <c r="F266" i="33"/>
  <c r="CP13" i="3"/>
  <c r="CR13" i="3"/>
  <c r="FC13" i="25"/>
  <c r="H131" i="33"/>
  <c r="CP24" i="3"/>
  <c r="CR24" i="3"/>
  <c r="FC24" i="25"/>
  <c r="H428" i="33"/>
  <c r="CP28" i="3"/>
  <c r="CR28" i="3"/>
  <c r="FC28" i="25"/>
  <c r="H536" i="33"/>
  <c r="CP32" i="3"/>
  <c r="CR32" i="3"/>
  <c r="FC32" i="25"/>
  <c r="H644" i="33"/>
  <c r="CP30" i="3"/>
  <c r="CR30" i="3"/>
  <c r="FC30" i="25"/>
  <c r="H590" i="33"/>
  <c r="CP22" i="3"/>
  <c r="CR22" i="3"/>
  <c r="FC22" i="25"/>
  <c r="H374" i="33"/>
  <c r="CL16" i="3"/>
  <c r="CN16" i="3"/>
  <c r="FA16" i="25"/>
  <c r="F212" i="33"/>
  <c r="CL11" i="3"/>
  <c r="CN11" i="3"/>
  <c r="FA11" i="25"/>
  <c r="F77" i="33"/>
  <c r="CL21" i="3"/>
  <c r="CN21" i="3"/>
  <c r="FA21" i="25"/>
  <c r="F347" i="33"/>
  <c r="CL29" i="3"/>
  <c r="CN29" i="3"/>
  <c r="FA29" i="25"/>
  <c r="F563" i="33"/>
  <c r="CL15" i="3"/>
  <c r="CN15" i="3"/>
  <c r="FA15" i="25"/>
  <c r="F185" i="33"/>
  <c r="CF76" i="3"/>
  <c r="CH76" i="3"/>
  <c r="CJ76" i="3"/>
  <c r="CL76" i="3"/>
  <c r="CF74" i="3"/>
  <c r="CH74" i="3"/>
  <c r="CJ74" i="3"/>
  <c r="CL74" i="3"/>
  <c r="CF70" i="3"/>
  <c r="CH70" i="3"/>
  <c r="CJ70" i="3"/>
  <c r="CL70" i="3"/>
  <c r="CF66" i="3"/>
  <c r="CH66" i="3"/>
  <c r="CJ66" i="3"/>
  <c r="CL66" i="3"/>
  <c r="FA45" i="25"/>
  <c r="F995" i="33"/>
  <c r="CL45" i="3"/>
  <c r="CN45" i="3"/>
  <c r="FA53" i="25"/>
  <c r="F1211" i="33"/>
  <c r="CL53" i="3"/>
  <c r="CN53" i="3"/>
  <c r="FA61" i="25"/>
  <c r="F1427" i="33"/>
  <c r="CL61" i="3"/>
  <c r="CN61" i="3"/>
  <c r="CH62" i="3"/>
  <c r="CJ62" i="3"/>
  <c r="EY62" i="25"/>
  <c r="D1454" i="33"/>
  <c r="CL60" i="3"/>
  <c r="CN60" i="3"/>
  <c r="FA60" i="25"/>
  <c r="F1400" i="33"/>
  <c r="CH58" i="3"/>
  <c r="CJ58" i="3"/>
  <c r="EY58" i="25"/>
  <c r="D1346" i="33"/>
  <c r="CL56" i="3"/>
  <c r="CN56" i="3"/>
  <c r="FA56" i="25"/>
  <c r="F1292" i="33"/>
  <c r="CH54" i="3"/>
  <c r="CJ54" i="3"/>
  <c r="EY54" i="25"/>
  <c r="D1238" i="33"/>
  <c r="CL52" i="3"/>
  <c r="CN52" i="3"/>
  <c r="FA52" i="25"/>
  <c r="F1184" i="33"/>
  <c r="CH50" i="3"/>
  <c r="CJ50" i="3"/>
  <c r="EY50" i="25"/>
  <c r="D1130" i="33"/>
  <c r="CL48" i="3"/>
  <c r="CN48" i="3"/>
  <c r="FA48" i="25"/>
  <c r="F1076" i="33"/>
  <c r="CH46" i="3"/>
  <c r="CJ46" i="3"/>
  <c r="EY46" i="25"/>
  <c r="D1022" i="33"/>
  <c r="CL44" i="3"/>
  <c r="CN44" i="3"/>
  <c r="FA44" i="25"/>
  <c r="F968" i="33"/>
  <c r="CH42" i="3"/>
  <c r="CJ42" i="3"/>
  <c r="EY42" i="25"/>
  <c r="D914" i="33"/>
  <c r="CH41" i="3"/>
  <c r="CJ41" i="3"/>
  <c r="EY41" i="25"/>
  <c r="D887" i="33"/>
  <c r="CH39" i="3"/>
  <c r="CJ39" i="3"/>
  <c r="EY39" i="25"/>
  <c r="D833" i="33"/>
  <c r="CH37" i="3"/>
  <c r="CJ37" i="3"/>
  <c r="EY37" i="25"/>
  <c r="D779" i="33"/>
  <c r="CL17" i="3"/>
  <c r="CN17" i="3"/>
  <c r="FA17" i="25"/>
  <c r="F239" i="33"/>
  <c r="CL25" i="3"/>
  <c r="CN25" i="3"/>
  <c r="FA25" i="25"/>
  <c r="F455" i="33"/>
  <c r="CL33" i="3"/>
  <c r="CN33" i="3"/>
  <c r="FA33" i="25"/>
  <c r="F671" i="33"/>
  <c r="CL23" i="3"/>
  <c r="CN23" i="3"/>
  <c r="FA23" i="25"/>
  <c r="F401" i="33"/>
  <c r="CL31" i="3"/>
  <c r="CN31" i="3"/>
  <c r="FA31" i="25"/>
  <c r="F617" i="33"/>
  <c r="CF78" i="3"/>
  <c r="CH78" i="3"/>
  <c r="CJ78" i="3"/>
  <c r="CL78" i="3"/>
  <c r="CF72" i="3"/>
  <c r="CH72" i="3"/>
  <c r="CJ72" i="3"/>
  <c r="CL72" i="3"/>
  <c r="CF68" i="3"/>
  <c r="CH68" i="3"/>
  <c r="CJ68" i="3"/>
  <c r="CL68" i="3"/>
  <c r="CH59" i="3"/>
  <c r="CJ59" i="3"/>
  <c r="CH55" i="3"/>
  <c r="CJ55" i="3"/>
  <c r="CH51" i="3"/>
  <c r="CJ51" i="3"/>
  <c r="CH47" i="3"/>
  <c r="CJ47" i="3"/>
  <c r="CH43" i="3"/>
  <c r="CJ43" i="3"/>
  <c r="P901" i="33"/>
  <c r="P577" i="33"/>
  <c r="P1522" i="33"/>
  <c r="P1360" i="33"/>
  <c r="P1711" i="33"/>
  <c r="M2205" i="33"/>
  <c r="H529" i="33"/>
  <c r="H530" i="33"/>
  <c r="P2062" i="33"/>
  <c r="P1009" i="33"/>
  <c r="P2413" i="33"/>
  <c r="P1765" i="33"/>
  <c r="P388" i="33"/>
  <c r="P1144" i="33"/>
  <c r="P1387" i="33"/>
  <c r="P1657" i="33"/>
  <c r="H286" i="33"/>
  <c r="Q748" i="33"/>
  <c r="P685" i="33"/>
  <c r="H2580" i="33"/>
  <c r="H2581" i="33"/>
  <c r="H2582" i="33"/>
  <c r="P67" i="33"/>
  <c r="Q67" i="33"/>
  <c r="M396" i="33"/>
  <c r="N396" i="33"/>
  <c r="M393" i="33"/>
  <c r="M394" i="33"/>
  <c r="M395" i="33"/>
  <c r="M225" i="33"/>
  <c r="M232" i="33"/>
  <c r="M233" i="33"/>
  <c r="N391" i="33"/>
  <c r="Q694" i="33"/>
  <c r="P415" i="33"/>
  <c r="P1388" i="33"/>
  <c r="P2119" i="33"/>
  <c r="CX92" i="25"/>
  <c r="BV38" i="25"/>
  <c r="L1932" i="33"/>
  <c r="I1688" i="33"/>
  <c r="I1768" i="33"/>
  <c r="I1822" i="33"/>
  <c r="N2661" i="33"/>
  <c r="J1472" i="33"/>
  <c r="K1472" i="33"/>
  <c r="H1152" i="33"/>
  <c r="I1848" i="33"/>
  <c r="J2470" i="33"/>
  <c r="K2470" i="33"/>
  <c r="J2578" i="33"/>
  <c r="K2578" i="33"/>
  <c r="I1174" i="33"/>
  <c r="H2391" i="33"/>
  <c r="H2392" i="33"/>
  <c r="E2553" i="33"/>
  <c r="E2554" i="33"/>
  <c r="E2555" i="33"/>
  <c r="J2118" i="33"/>
  <c r="K2118" i="33"/>
  <c r="J1958" i="33"/>
  <c r="I1634" i="33"/>
  <c r="I1660" i="33"/>
  <c r="I1662" i="33"/>
  <c r="P2388" i="33"/>
  <c r="J2280" i="33"/>
  <c r="K2280" i="33"/>
  <c r="J2146" i="33"/>
  <c r="K2146" i="33"/>
  <c r="I2686" i="33"/>
  <c r="O2448" i="33"/>
  <c r="Q2448" i="33"/>
  <c r="J2120" i="33"/>
  <c r="K2120" i="33"/>
  <c r="I1956" i="33"/>
  <c r="P1334" i="33"/>
  <c r="P875" i="33"/>
  <c r="P146" i="33"/>
  <c r="H2229" i="33"/>
  <c r="H2230" i="33"/>
  <c r="H2231" i="33"/>
  <c r="H2151" i="33"/>
  <c r="J2334" i="33"/>
  <c r="K2334" i="33"/>
  <c r="J1254" i="33"/>
  <c r="I1606" i="33"/>
  <c r="J986" i="33"/>
  <c r="K986" i="33"/>
  <c r="D2040" i="33"/>
  <c r="D2041" i="33"/>
  <c r="D2042" i="33"/>
  <c r="D2256" i="33"/>
  <c r="D2257" i="33"/>
  <c r="D2258" i="33"/>
  <c r="E2337" i="33"/>
  <c r="E2338" i="33"/>
  <c r="E2339" i="33"/>
  <c r="H1233" i="33"/>
  <c r="H1719" i="33"/>
  <c r="I1719" i="33"/>
  <c r="E1527" i="33"/>
  <c r="E1528" i="33"/>
  <c r="E1529" i="33"/>
  <c r="E1797" i="33"/>
  <c r="E1798" i="33"/>
  <c r="E1799" i="33"/>
  <c r="P1525" i="33"/>
  <c r="P227" i="33"/>
  <c r="P713" i="33"/>
  <c r="P1739" i="33"/>
  <c r="D1122" i="33"/>
  <c r="D1123" i="33"/>
  <c r="D1124" i="33"/>
  <c r="D1203" i="33"/>
  <c r="D1204" i="33"/>
  <c r="D1205" i="33"/>
  <c r="N1927" i="33"/>
  <c r="N1932" i="33"/>
  <c r="N1933" i="33"/>
  <c r="J2254" i="33"/>
  <c r="K2254" i="33"/>
  <c r="J2308" i="33"/>
  <c r="K2308" i="33"/>
  <c r="I1714" i="33"/>
  <c r="O1927" i="33"/>
  <c r="Q1927" i="33"/>
  <c r="I1686" i="33"/>
  <c r="J1796" i="33"/>
  <c r="J1524" i="33"/>
  <c r="K1524" i="33"/>
  <c r="J2552" i="33"/>
  <c r="K2552" i="33"/>
  <c r="J2524" i="33"/>
  <c r="K2524" i="33"/>
  <c r="P740" i="33"/>
  <c r="E2013" i="33"/>
  <c r="E2014" i="33"/>
  <c r="E2067" i="33"/>
  <c r="E2068" i="33"/>
  <c r="E2069" i="33"/>
  <c r="D2202" i="33"/>
  <c r="D2203" i="33"/>
  <c r="D2204" i="33"/>
  <c r="BV94" i="25"/>
  <c r="CX70" i="25"/>
  <c r="BV65" i="25"/>
  <c r="BV84" i="25"/>
  <c r="BV54" i="25"/>
  <c r="E1581" i="33"/>
  <c r="E1582" i="33"/>
  <c r="E1583" i="33"/>
  <c r="D1824" i="33"/>
  <c r="D1825" i="33"/>
  <c r="D1826" i="33"/>
  <c r="D2148" i="33"/>
  <c r="D2149" i="33"/>
  <c r="D2150" i="33"/>
  <c r="D2580" i="33"/>
  <c r="D2581" i="33"/>
  <c r="D2582" i="33"/>
  <c r="AT102" i="25"/>
  <c r="H1665" i="33"/>
  <c r="I1665" i="33"/>
  <c r="H2607" i="33"/>
  <c r="H2608" i="33"/>
  <c r="P2091" i="33"/>
  <c r="P1255" i="33"/>
  <c r="P1658" i="33"/>
  <c r="P2684" i="33"/>
  <c r="P389" i="33"/>
  <c r="P983" i="33"/>
  <c r="P956" i="33"/>
  <c r="J2604" i="33"/>
  <c r="K2604" i="33"/>
  <c r="D1014" i="33"/>
  <c r="D1015" i="33"/>
  <c r="BV63" i="25"/>
  <c r="CX86" i="25"/>
  <c r="E2607" i="33"/>
  <c r="E2608" i="33"/>
  <c r="E2609" i="33"/>
  <c r="J2416" i="33"/>
  <c r="K2416" i="33"/>
  <c r="I1256" i="33"/>
  <c r="J2336" i="33"/>
  <c r="J2337" i="33"/>
  <c r="J2338" i="33"/>
  <c r="J2339" i="33"/>
  <c r="J1498" i="33"/>
  <c r="HJ99" i="25"/>
  <c r="CX32" i="25"/>
  <c r="AT105" i="25"/>
  <c r="AT58" i="25"/>
  <c r="K2093" i="33"/>
  <c r="K740" i="33"/>
  <c r="O91" i="33"/>
  <c r="Q91" i="33"/>
  <c r="O92" i="33"/>
  <c r="Q92" i="33"/>
  <c r="O93" i="33"/>
  <c r="P93" i="33"/>
  <c r="Q93" i="33"/>
  <c r="O94" i="33"/>
  <c r="P94" i="33"/>
  <c r="Q94" i="33"/>
  <c r="Q96" i="33"/>
  <c r="I419" i="33"/>
  <c r="L420" i="33"/>
  <c r="K145" i="33"/>
  <c r="K470" i="33"/>
  <c r="O444" i="33"/>
  <c r="Q444" i="33"/>
  <c r="N2118" i="33"/>
  <c r="J122" i="33"/>
  <c r="O122" i="33"/>
  <c r="P122" i="33"/>
  <c r="Q122" i="33"/>
  <c r="O660" i="33"/>
  <c r="Q660" i="33"/>
  <c r="O336" i="33"/>
  <c r="Q336" i="33"/>
  <c r="K67" i="33"/>
  <c r="K228" i="33"/>
  <c r="J1716" i="33"/>
  <c r="E2094" i="33"/>
  <c r="E2095" i="33"/>
  <c r="E2096" i="33"/>
  <c r="D2661" i="33"/>
  <c r="D2662" i="33"/>
  <c r="D2663" i="33"/>
  <c r="O282" i="33"/>
  <c r="Q282" i="33"/>
  <c r="N2553" i="33"/>
  <c r="H2283" i="33"/>
  <c r="H2284" i="33"/>
  <c r="E1392" i="33"/>
  <c r="E1393" i="33"/>
  <c r="I1392" i="33"/>
  <c r="H1395" i="33"/>
  <c r="I1393" i="33"/>
  <c r="H1392" i="33"/>
  <c r="H1393" i="33"/>
  <c r="G1393" i="33"/>
  <c r="J1393" i="33"/>
  <c r="J1394" i="33"/>
  <c r="K234" i="33"/>
  <c r="O234" i="33"/>
  <c r="P1280" i="33"/>
  <c r="P2657" i="33"/>
  <c r="K666" i="33"/>
  <c r="O666" i="33"/>
  <c r="Q666" i="33"/>
  <c r="K254" i="33"/>
  <c r="I1365" i="33"/>
  <c r="I1366" i="33"/>
  <c r="I1367" i="33"/>
  <c r="K714" i="33"/>
  <c r="I689" i="33"/>
  <c r="H501" i="33"/>
  <c r="K14" i="33"/>
  <c r="K443" i="33"/>
  <c r="K612" i="33"/>
  <c r="O612" i="33"/>
  <c r="Q612" i="33"/>
  <c r="O39" i="33"/>
  <c r="P39" i="33"/>
  <c r="Q39" i="33"/>
  <c r="O631" i="33"/>
  <c r="Q631" i="33"/>
  <c r="N1770" i="33"/>
  <c r="K173" i="33"/>
  <c r="P2578" i="33"/>
  <c r="M1473" i="33"/>
  <c r="M1474" i="33"/>
  <c r="M1475" i="33"/>
  <c r="O581" i="33"/>
  <c r="Q581" i="33"/>
  <c r="K362" i="33"/>
  <c r="P2038" i="33"/>
  <c r="M1527" i="33"/>
  <c r="M1528" i="33"/>
  <c r="M1529" i="33"/>
  <c r="H2583" i="33"/>
  <c r="H2286" i="33"/>
  <c r="O2036" i="33"/>
  <c r="Q2036" i="33"/>
  <c r="H1959" i="33"/>
  <c r="H1960" i="33"/>
  <c r="H1961" i="33"/>
  <c r="M2448" i="33"/>
  <c r="M1098" i="33"/>
  <c r="P203" i="33"/>
  <c r="K558" i="33"/>
  <c r="O558" i="33"/>
  <c r="M558" i="33"/>
  <c r="Q558" i="33"/>
  <c r="L825" i="33"/>
  <c r="J825" i="33"/>
  <c r="O825" i="33"/>
  <c r="K716" i="33"/>
  <c r="K578" i="33"/>
  <c r="D2121" i="33"/>
  <c r="D2122" i="33"/>
  <c r="D2123" i="33"/>
  <c r="K175" i="33"/>
  <c r="K662" i="33"/>
  <c r="J310" i="33"/>
  <c r="O310" i="33"/>
  <c r="P310" i="33"/>
  <c r="Q310" i="33"/>
  <c r="N342" i="33"/>
  <c r="BV61" i="25"/>
  <c r="CX62" i="25"/>
  <c r="AT80" i="25"/>
  <c r="BV85" i="25"/>
  <c r="AT86" i="25"/>
  <c r="AT90" i="25"/>
  <c r="BV101" i="25"/>
  <c r="CX102" i="25"/>
  <c r="AT106" i="25"/>
  <c r="O2252" i="33"/>
  <c r="Q2252" i="33"/>
  <c r="O2116" i="33"/>
  <c r="Q2116" i="33"/>
  <c r="Q2121" i="33"/>
  <c r="Q2122" i="33"/>
  <c r="Q2123" i="33"/>
  <c r="L2121" i="33"/>
  <c r="O2121" i="33"/>
  <c r="P2065" i="33"/>
  <c r="L1959" i="33"/>
  <c r="P1687" i="33"/>
  <c r="O635" i="33"/>
  <c r="Q635" i="33"/>
  <c r="CX44" i="25"/>
  <c r="CX72" i="25"/>
  <c r="BV83" i="25"/>
  <c r="O552" i="33"/>
  <c r="Q552" i="33"/>
  <c r="O632" i="33"/>
  <c r="Q632" i="33"/>
  <c r="K632" i="33"/>
  <c r="O605" i="33"/>
  <c r="Q605" i="33"/>
  <c r="O65" i="33"/>
  <c r="Q65" i="33"/>
  <c r="K65" i="33"/>
  <c r="K334" i="33"/>
  <c r="O334" i="33"/>
  <c r="Q334" i="33"/>
  <c r="N474" i="33"/>
  <c r="D879" i="33"/>
  <c r="D880" i="33"/>
  <c r="D881" i="33"/>
  <c r="D1797" i="33"/>
  <c r="D1798" i="33"/>
  <c r="D1799" i="33"/>
  <c r="O283" i="33"/>
  <c r="P283" i="33"/>
  <c r="Q283" i="33"/>
  <c r="L771" i="33"/>
  <c r="G770" i="33"/>
  <c r="E770" i="33"/>
  <c r="J770" i="33"/>
  <c r="D766" i="33"/>
  <c r="J766" i="33"/>
  <c r="J771" i="33"/>
  <c r="O771" i="33"/>
  <c r="CX60" i="25"/>
  <c r="O659" i="33"/>
  <c r="Q659" i="33"/>
  <c r="O253" i="33"/>
  <c r="Q253" i="33"/>
  <c r="I557" i="33"/>
  <c r="I2661" i="33"/>
  <c r="I2662" i="33"/>
  <c r="N1338" i="33"/>
  <c r="Q392" i="33"/>
  <c r="J2526" i="33"/>
  <c r="J2527" i="33"/>
  <c r="J2528" i="33"/>
  <c r="J2256" i="33"/>
  <c r="J2257" i="33"/>
  <c r="J2258" i="33"/>
  <c r="O308" i="33"/>
  <c r="Q308" i="33"/>
  <c r="K308" i="33"/>
  <c r="O365" i="33"/>
  <c r="Q365" i="33"/>
  <c r="O577" i="33"/>
  <c r="Q577" i="33"/>
  <c r="O579" i="33"/>
  <c r="P579" i="33"/>
  <c r="Q579" i="33"/>
  <c r="J580" i="33"/>
  <c r="O580" i="33"/>
  <c r="Q580" i="33"/>
  <c r="Q582" i="33"/>
  <c r="O658" i="33"/>
  <c r="Q658" i="33"/>
  <c r="O661" i="33"/>
  <c r="Q661" i="33"/>
  <c r="O662" i="33"/>
  <c r="Q662" i="33"/>
  <c r="Q663" i="33"/>
  <c r="N663" i="33"/>
  <c r="N664" i="33"/>
  <c r="L664" i="33"/>
  <c r="J663" i="33"/>
  <c r="D663" i="33"/>
  <c r="D664" i="33"/>
  <c r="E663" i="33"/>
  <c r="E664" i="33"/>
  <c r="H664" i="33"/>
  <c r="G664" i="33"/>
  <c r="J664" i="33"/>
  <c r="O664" i="33"/>
  <c r="P664" i="33"/>
  <c r="Q664" i="33"/>
  <c r="Q665" i="33"/>
  <c r="K658" i="33"/>
  <c r="K661" i="33"/>
  <c r="K663" i="33"/>
  <c r="K664" i="33"/>
  <c r="K665" i="33"/>
  <c r="N1392" i="33"/>
  <c r="N447" i="33"/>
  <c r="O446" i="33"/>
  <c r="P446" i="33"/>
  <c r="Q446" i="33"/>
  <c r="O11" i="33"/>
  <c r="Q11" i="33"/>
  <c r="K1499" i="33"/>
  <c r="O604" i="33"/>
  <c r="Q604" i="33"/>
  <c r="K2363" i="33"/>
  <c r="J2364" i="33"/>
  <c r="J2365" i="33"/>
  <c r="J2366" i="33"/>
  <c r="K2471" i="33"/>
  <c r="J2472" i="33"/>
  <c r="J2473" i="33"/>
  <c r="J2474" i="33"/>
  <c r="K608" i="33"/>
  <c r="O608" i="33"/>
  <c r="Q608" i="33"/>
  <c r="O606" i="33"/>
  <c r="Q606" i="33"/>
  <c r="J2634" i="33"/>
  <c r="J2635" i="33"/>
  <c r="J2636" i="33"/>
  <c r="K2633" i="33"/>
  <c r="K851" i="33"/>
  <c r="K1445" i="33"/>
  <c r="K2201" i="33"/>
  <c r="K2309" i="33"/>
  <c r="J2283" i="33"/>
  <c r="J2284" i="33"/>
  <c r="J2285" i="33"/>
  <c r="I201" i="33"/>
  <c r="H204" i="33"/>
  <c r="H205" i="33"/>
  <c r="H206" i="33"/>
  <c r="P499" i="33"/>
  <c r="N258" i="33"/>
  <c r="K639" i="33"/>
  <c r="O639" i="33"/>
  <c r="O739" i="33"/>
  <c r="Q739" i="33"/>
  <c r="K1688" i="33"/>
  <c r="O742" i="33"/>
  <c r="Q742" i="33"/>
  <c r="O99" i="33"/>
  <c r="M2178" i="33"/>
  <c r="O2062" i="33"/>
  <c r="Q2062" i="33"/>
  <c r="Q2067" i="33"/>
  <c r="Q2068" i="33"/>
  <c r="Q2069" i="33"/>
  <c r="M1260" i="33"/>
  <c r="N1260" i="33"/>
  <c r="AT46" i="25"/>
  <c r="J389" i="33"/>
  <c r="O389" i="33"/>
  <c r="Q389" i="33"/>
  <c r="J361" i="33"/>
  <c r="O361" i="33"/>
  <c r="Q361" i="33"/>
  <c r="J255" i="33"/>
  <c r="O255" i="33"/>
  <c r="P255" i="33"/>
  <c r="Q255" i="33"/>
  <c r="J743" i="33"/>
  <c r="O743" i="33"/>
  <c r="Q743" i="33"/>
  <c r="AT78" i="25"/>
  <c r="AT74" i="25"/>
  <c r="H610" i="33"/>
  <c r="H448" i="33"/>
  <c r="H449" i="33"/>
  <c r="O390" i="33"/>
  <c r="Q390" i="33"/>
  <c r="K390" i="33"/>
  <c r="K12" i="33"/>
  <c r="O12" i="33"/>
  <c r="Q12" i="33"/>
  <c r="K2444" i="33"/>
  <c r="J2418" i="33"/>
  <c r="J2419" i="33"/>
  <c r="J2420" i="33"/>
  <c r="K1553" i="33"/>
  <c r="J388" i="33"/>
  <c r="O388" i="33"/>
  <c r="Q388" i="33"/>
  <c r="J68" i="33"/>
  <c r="O68" i="33"/>
  <c r="Q68" i="33"/>
  <c r="P663" i="33"/>
  <c r="N2499" i="33"/>
  <c r="CX51" i="25"/>
  <c r="BV62" i="25"/>
  <c r="BV80" i="25"/>
  <c r="AT85" i="25"/>
  <c r="AT87" i="25"/>
  <c r="M2661" i="33"/>
  <c r="M2662" i="33"/>
  <c r="M2663" i="33"/>
  <c r="P2659" i="33"/>
  <c r="M2664" i="33"/>
  <c r="P2551" i="33"/>
  <c r="M2556" i="33"/>
  <c r="M2337" i="33"/>
  <c r="M2338" i="33"/>
  <c r="M2339" i="33"/>
  <c r="P2335" i="33"/>
  <c r="O2205" i="33"/>
  <c r="Q2205" i="33"/>
  <c r="N2205" i="33"/>
  <c r="N2178" i="33"/>
  <c r="O2178" i="33"/>
  <c r="Q2178" i="33"/>
  <c r="P1769" i="33"/>
  <c r="P1200" i="33"/>
  <c r="Q1200" i="33"/>
  <c r="CX56" i="25"/>
  <c r="BV74" i="25"/>
  <c r="AT75" i="25"/>
  <c r="P1794" i="33"/>
  <c r="H1797" i="33"/>
  <c r="H1798" i="33"/>
  <c r="CX76" i="25"/>
  <c r="CX82" i="25"/>
  <c r="P2174" i="33"/>
  <c r="H2175" i="33"/>
  <c r="H2176" i="33"/>
  <c r="H2177" i="33"/>
  <c r="H2445" i="33"/>
  <c r="H2446" i="33"/>
  <c r="H2447" i="33"/>
  <c r="P2442" i="33"/>
  <c r="BV105" i="25"/>
  <c r="CX87" i="25"/>
  <c r="H16" i="33"/>
  <c r="P15" i="33"/>
  <c r="H423" i="33"/>
  <c r="I423" i="33"/>
  <c r="BV86" i="25"/>
  <c r="H420" i="33"/>
  <c r="H416" i="33"/>
  <c r="H421" i="33"/>
  <c r="M1257" i="33"/>
  <c r="M1258" i="33"/>
  <c r="N499" i="33"/>
  <c r="AT34" i="25"/>
  <c r="BV25" i="25"/>
  <c r="CX16" i="25"/>
  <c r="M1797" i="33"/>
  <c r="M1798" i="33"/>
  <c r="M1799" i="33"/>
  <c r="M1581" i="33"/>
  <c r="P1581" i="33"/>
  <c r="N2364" i="33"/>
  <c r="N2365" i="33"/>
  <c r="N2366" i="33"/>
  <c r="P2281" i="33"/>
  <c r="N2148" i="33"/>
  <c r="N231" i="33"/>
  <c r="M909" i="33"/>
  <c r="N909" i="33"/>
  <c r="N848" i="33"/>
  <c r="N15" i="33"/>
  <c r="N16" i="33"/>
  <c r="M2553" i="33"/>
  <c r="M2554" i="33"/>
  <c r="M1584" i="33"/>
  <c r="Q1584" i="33"/>
  <c r="N2170" i="33"/>
  <c r="O2170" i="33"/>
  <c r="Q2170" i="33"/>
  <c r="Q2175" i="33"/>
  <c r="Q2176" i="33"/>
  <c r="Q2177" i="33"/>
  <c r="P1226" i="33"/>
  <c r="AT39" i="25"/>
  <c r="AT79" i="25"/>
  <c r="BV75" i="25"/>
  <c r="J256" i="33"/>
  <c r="O256" i="33"/>
  <c r="P256" i="33"/>
  <c r="Q256" i="33"/>
  <c r="O227" i="33"/>
  <c r="Q227" i="33"/>
  <c r="M2526" i="33"/>
  <c r="M2527" i="33"/>
  <c r="P2523" i="33"/>
  <c r="O2502" i="33"/>
  <c r="Q2502" i="33"/>
  <c r="N2502" i="33"/>
  <c r="M2445" i="33"/>
  <c r="O2387" i="33"/>
  <c r="Q2387" i="33"/>
  <c r="O2394" i="33"/>
  <c r="Q2394" i="33"/>
  <c r="O2333" i="33"/>
  <c r="Q2333" i="33"/>
  <c r="O2279" i="33"/>
  <c r="Q2279" i="33"/>
  <c r="O2286" i="33"/>
  <c r="Q2286" i="33"/>
  <c r="O2174" i="33"/>
  <c r="Q2174" i="33"/>
  <c r="M1986" i="33"/>
  <c r="M1987" i="33"/>
  <c r="P1983" i="33"/>
  <c r="N1954" i="33"/>
  <c r="N1959" i="33"/>
  <c r="N1935" i="33"/>
  <c r="N1873" i="33"/>
  <c r="O1873" i="33"/>
  <c r="Q1873" i="33"/>
  <c r="M1881" i="33"/>
  <c r="N1881" i="33"/>
  <c r="L1878" i="33"/>
  <c r="O1878" i="33"/>
  <c r="M1743" i="33"/>
  <c r="M1744" i="33"/>
  <c r="M1745" i="33"/>
  <c r="M1719" i="33"/>
  <c r="N1719" i="33"/>
  <c r="N1712" i="33"/>
  <c r="L1689" i="33"/>
  <c r="O1684" i="33"/>
  <c r="Q1684" i="33"/>
  <c r="Q1689" i="33"/>
  <c r="N1684" i="33"/>
  <c r="O1658" i="33"/>
  <c r="Q1658" i="33"/>
  <c r="O1418" i="33"/>
  <c r="Q1418" i="33"/>
  <c r="N1418" i="33"/>
  <c r="O1280" i="33"/>
  <c r="Q1280" i="33"/>
  <c r="N1280" i="33"/>
  <c r="N1256" i="33"/>
  <c r="O1256" i="33"/>
  <c r="Q1256" i="33"/>
  <c r="M1206" i="33"/>
  <c r="L1203" i="33"/>
  <c r="J1198" i="33"/>
  <c r="J1203" i="33"/>
  <c r="O1203" i="33"/>
  <c r="O1198" i="33"/>
  <c r="Q1198" i="33"/>
  <c r="O1202" i="33"/>
  <c r="Q1202" i="33"/>
  <c r="Q1203" i="33"/>
  <c r="N1198" i="33"/>
  <c r="N1202" i="33"/>
  <c r="N1203" i="33"/>
  <c r="N1204" i="33"/>
  <c r="N1206" i="33"/>
  <c r="M1176" i="33"/>
  <c r="M1177" i="33"/>
  <c r="M1178" i="33"/>
  <c r="M1179" i="33"/>
  <c r="N1179" i="33"/>
  <c r="N1148" i="33"/>
  <c r="N1094" i="33"/>
  <c r="J1094" i="33"/>
  <c r="O1094" i="33"/>
  <c r="Q1094" i="33"/>
  <c r="N1098" i="33"/>
  <c r="N1040" i="33"/>
  <c r="O1040" i="33"/>
  <c r="P1040" i="33"/>
  <c r="Q1040" i="33"/>
  <c r="N1017" i="33"/>
  <c r="N982" i="33"/>
  <c r="L987" i="33"/>
  <c r="O982" i="33"/>
  <c r="Q982" i="33"/>
  <c r="M990" i="33"/>
  <c r="N990" i="33"/>
  <c r="N878" i="33"/>
  <c r="P877" i="33"/>
  <c r="M879" i="33"/>
  <c r="M880" i="33"/>
  <c r="N824" i="33"/>
  <c r="N825" i="33"/>
  <c r="O824" i="33"/>
  <c r="Q824" i="33"/>
  <c r="N770" i="33"/>
  <c r="N771" i="33"/>
  <c r="O770" i="33"/>
  <c r="Q770" i="33"/>
  <c r="M771" i="33"/>
  <c r="M772" i="33"/>
  <c r="P769" i="33"/>
  <c r="Q769" i="33"/>
  <c r="I741" i="33"/>
  <c r="H747" i="33"/>
  <c r="P741" i="33"/>
  <c r="CX6" i="25"/>
  <c r="J64" i="33"/>
  <c r="O64" i="33"/>
  <c r="Q64" i="33"/>
  <c r="O66" i="33"/>
  <c r="Q66" i="33"/>
  <c r="Q69" i="33"/>
  <c r="I666" i="33"/>
  <c r="P666" i="33"/>
  <c r="AT45" i="25"/>
  <c r="AT77" i="25"/>
  <c r="CX85" i="25"/>
  <c r="H771" i="33"/>
  <c r="P771" i="33"/>
  <c r="H987" i="33"/>
  <c r="H988" i="33"/>
  <c r="H989" i="33"/>
  <c r="P984" i="33"/>
  <c r="Q984" i="33"/>
  <c r="H1017" i="33"/>
  <c r="I1017" i="33"/>
  <c r="H1014" i="33"/>
  <c r="P1014" i="33"/>
  <c r="H1446" i="33"/>
  <c r="H1447" i="33"/>
  <c r="H1448" i="33"/>
  <c r="K229" i="33"/>
  <c r="O229" i="33"/>
  <c r="Q229" i="33"/>
  <c r="J96" i="33"/>
  <c r="O96" i="33"/>
  <c r="K2012" i="33"/>
  <c r="O2637" i="33"/>
  <c r="Q2637" i="33"/>
  <c r="N2637" i="33"/>
  <c r="M2580" i="33"/>
  <c r="M2581" i="33"/>
  <c r="P2577" i="33"/>
  <c r="O2522" i="33"/>
  <c r="Q2522" i="33"/>
  <c r="N2522" i="33"/>
  <c r="N2526" i="33"/>
  <c r="N2441" i="33"/>
  <c r="N2445" i="33"/>
  <c r="N2446" i="33"/>
  <c r="O2441" i="33"/>
  <c r="Q2441" i="33"/>
  <c r="M2229" i="33"/>
  <c r="M2230" i="33"/>
  <c r="P2227" i="33"/>
  <c r="N2062" i="33"/>
  <c r="N2067" i="33"/>
  <c r="M2070" i="33"/>
  <c r="N2068" i="33"/>
  <c r="N2069" i="33"/>
  <c r="P2070" i="33"/>
  <c r="N1982" i="33"/>
  <c r="N1986" i="33"/>
  <c r="O1982" i="33"/>
  <c r="Q1982" i="33"/>
  <c r="O1820" i="33"/>
  <c r="Q1820" i="33"/>
  <c r="N1820" i="33"/>
  <c r="M1827" i="33"/>
  <c r="N1793" i="33"/>
  <c r="O1793" i="33"/>
  <c r="Q1793" i="33"/>
  <c r="M1716" i="33"/>
  <c r="P1715" i="33"/>
  <c r="Q1715" i="33"/>
  <c r="N1577" i="33"/>
  <c r="O1577" i="33"/>
  <c r="Q1577" i="33"/>
  <c r="N1523" i="33"/>
  <c r="O1523" i="33"/>
  <c r="Q1523" i="33"/>
  <c r="N1442" i="33"/>
  <c r="E1442" i="33"/>
  <c r="J1442" i="33"/>
  <c r="O1442" i="33"/>
  <c r="Q1442" i="33"/>
  <c r="N1422" i="33"/>
  <c r="N1364" i="33"/>
  <c r="N1365" i="33"/>
  <c r="N1366" i="33"/>
  <c r="O1364" i="33"/>
  <c r="Q1364" i="33"/>
  <c r="N1252" i="33"/>
  <c r="J1252" i="33"/>
  <c r="O1252" i="33"/>
  <c r="Q1252" i="33"/>
  <c r="L1257" i="33"/>
  <c r="M1122" i="33"/>
  <c r="M1123" i="33"/>
  <c r="M1124" i="33"/>
  <c r="M1125" i="33"/>
  <c r="L1095" i="33"/>
  <c r="O1090" i="33"/>
  <c r="Q1090" i="33"/>
  <c r="N1090" i="33"/>
  <c r="L1041" i="33"/>
  <c r="N1036" i="33"/>
  <c r="N1041" i="33"/>
  <c r="O1036" i="33"/>
  <c r="Q1036" i="33"/>
  <c r="P1038" i="33"/>
  <c r="Q1038" i="33"/>
  <c r="J1039" i="33"/>
  <c r="O1039" i="33"/>
  <c r="H1039" i="33"/>
  <c r="P1039" i="33"/>
  <c r="Q1039" i="33"/>
  <c r="Q1041" i="33"/>
  <c r="N986" i="33"/>
  <c r="O986" i="33"/>
  <c r="Q986" i="33"/>
  <c r="P985" i="33"/>
  <c r="Q985" i="33"/>
  <c r="M987" i="33"/>
  <c r="M988" i="33"/>
  <c r="N956" i="33"/>
  <c r="N960" i="33"/>
  <c r="O956" i="33"/>
  <c r="Q956" i="33"/>
  <c r="N932" i="33"/>
  <c r="O932" i="33"/>
  <c r="Q932" i="33"/>
  <c r="M936" i="33"/>
  <c r="O936" i="33"/>
  <c r="Q936" i="33"/>
  <c r="N902" i="33"/>
  <c r="O902" i="33"/>
  <c r="Q902" i="33"/>
  <c r="N874" i="33"/>
  <c r="N879" i="33"/>
  <c r="M882" i="33"/>
  <c r="N880" i="33"/>
  <c r="L879" i="33"/>
  <c r="N882" i="33"/>
  <c r="O874" i="33"/>
  <c r="Q874" i="33"/>
  <c r="O820" i="33"/>
  <c r="Q820" i="33"/>
  <c r="M774" i="33"/>
  <c r="N774" i="33"/>
  <c r="O766" i="33"/>
  <c r="Q766" i="33"/>
  <c r="AT36" i="25"/>
  <c r="E717" i="33"/>
  <c r="E718" i="33"/>
  <c r="E719" i="33"/>
  <c r="J713" i="33"/>
  <c r="K713" i="33"/>
  <c r="H717" i="33"/>
  <c r="H718" i="33"/>
  <c r="I715" i="33"/>
  <c r="H720" i="33"/>
  <c r="K720" i="33"/>
  <c r="O720" i="33"/>
  <c r="P715" i="33"/>
  <c r="I716" i="33"/>
  <c r="P716" i="33"/>
  <c r="Q716" i="33"/>
  <c r="K38" i="33"/>
  <c r="O38" i="33"/>
  <c r="Q38" i="33"/>
  <c r="K1310" i="33"/>
  <c r="M2040" i="33"/>
  <c r="M1284" i="33"/>
  <c r="P1284" i="33"/>
  <c r="M1145" i="33"/>
  <c r="M1150" i="33"/>
  <c r="P1150" i="33"/>
  <c r="P1149" i="33"/>
  <c r="O391" i="33"/>
  <c r="Q391" i="33"/>
  <c r="J393" i="33"/>
  <c r="O393" i="33"/>
  <c r="H2068" i="33"/>
  <c r="K473" i="33"/>
  <c r="O473" i="33"/>
  <c r="P473" i="33"/>
  <c r="Q473" i="33"/>
  <c r="M367" i="33"/>
  <c r="K472" i="33"/>
  <c r="O472" i="33"/>
  <c r="Q472" i="33"/>
  <c r="O284" i="33"/>
  <c r="Q284" i="33"/>
  <c r="K284" i="33"/>
  <c r="O121" i="33"/>
  <c r="P121" i="33"/>
  <c r="Q121" i="33"/>
  <c r="K118" i="33"/>
  <c r="J119" i="33"/>
  <c r="K119" i="33"/>
  <c r="K122" i="33"/>
  <c r="K123" i="33"/>
  <c r="H123" i="33"/>
  <c r="H124" i="33"/>
  <c r="J123" i="33"/>
  <c r="D123" i="33"/>
  <c r="D124" i="33"/>
  <c r="E123" i="33"/>
  <c r="E124" i="33"/>
  <c r="F123" i="33"/>
  <c r="F124" i="33"/>
  <c r="I122" i="33"/>
  <c r="I123" i="33"/>
  <c r="H126" i="33"/>
  <c r="I124" i="33"/>
  <c r="G124" i="33"/>
  <c r="J124" i="33"/>
  <c r="K124" i="33"/>
  <c r="K125" i="33"/>
  <c r="O118" i="33"/>
  <c r="Q118" i="33"/>
  <c r="O445" i="33"/>
  <c r="Q445" i="33"/>
  <c r="O230" i="33"/>
  <c r="Q230" i="33"/>
  <c r="K230" i="33"/>
  <c r="J2067" i="33"/>
  <c r="J2068" i="33"/>
  <c r="J2069" i="33"/>
  <c r="K1985" i="33"/>
  <c r="K37" i="33"/>
  <c r="J40" i="33"/>
  <c r="K40" i="33"/>
  <c r="K41" i="33"/>
  <c r="K42" i="33"/>
  <c r="H42" i="33"/>
  <c r="H43" i="33"/>
  <c r="J42" i="33"/>
  <c r="F42" i="33"/>
  <c r="F43" i="33"/>
  <c r="I40" i="33"/>
  <c r="I42" i="33"/>
  <c r="H45" i="33"/>
  <c r="I43" i="33"/>
  <c r="G43" i="33"/>
  <c r="J43" i="33"/>
  <c r="K43" i="33"/>
  <c r="K44" i="33"/>
  <c r="O37" i="33"/>
  <c r="Q37" i="33"/>
  <c r="O553" i="33"/>
  <c r="Q553" i="33"/>
  <c r="O469" i="33"/>
  <c r="Q469" i="33"/>
  <c r="J471" i="33"/>
  <c r="O471" i="33"/>
  <c r="Q471" i="33"/>
  <c r="Q474" i="33"/>
  <c r="N475" i="33"/>
  <c r="M475" i="33"/>
  <c r="L475" i="33"/>
  <c r="J474" i="33"/>
  <c r="E474" i="33"/>
  <c r="E475" i="33"/>
  <c r="F474" i="33"/>
  <c r="F475" i="33"/>
  <c r="I471" i="33"/>
  <c r="I474" i="33"/>
  <c r="H477" i="33"/>
  <c r="I475" i="33"/>
  <c r="G475" i="33"/>
  <c r="J475" i="33"/>
  <c r="O475" i="33"/>
  <c r="P475" i="33"/>
  <c r="Q475" i="33"/>
  <c r="Q476" i="33"/>
  <c r="K469" i="33"/>
  <c r="K471" i="33"/>
  <c r="K474" i="33"/>
  <c r="K475" i="33"/>
  <c r="K476" i="33"/>
  <c r="O120" i="33"/>
  <c r="Q120" i="33"/>
  <c r="O123" i="33"/>
  <c r="J2391" i="33"/>
  <c r="J2392" i="33"/>
  <c r="J2393" i="33"/>
  <c r="K2390" i="33"/>
  <c r="O307" i="33"/>
  <c r="Q307" i="33"/>
  <c r="O309" i="33"/>
  <c r="Q309" i="33"/>
  <c r="O311" i="33"/>
  <c r="P311" i="33"/>
  <c r="Q311" i="33"/>
  <c r="Q312" i="33"/>
  <c r="N307" i="33"/>
  <c r="N312" i="33"/>
  <c r="M315" i="33"/>
  <c r="N313" i="33"/>
  <c r="M312" i="33"/>
  <c r="M313" i="33"/>
  <c r="L313" i="33"/>
  <c r="J312" i="33"/>
  <c r="D312" i="33"/>
  <c r="D313" i="33"/>
  <c r="I310" i="33"/>
  <c r="I312" i="33"/>
  <c r="H315" i="33"/>
  <c r="I313" i="33"/>
  <c r="H312" i="33"/>
  <c r="H313" i="33"/>
  <c r="G313" i="33"/>
  <c r="J313" i="33"/>
  <c r="O313" i="33"/>
  <c r="P313" i="33"/>
  <c r="Q313" i="33"/>
  <c r="Q314" i="33"/>
  <c r="O280" i="33"/>
  <c r="Q280" i="33"/>
  <c r="K523" i="33"/>
  <c r="J525" i="33"/>
  <c r="K525" i="33"/>
  <c r="K526" i="33"/>
  <c r="K527" i="33"/>
  <c r="K528" i="33"/>
  <c r="J528" i="33"/>
  <c r="I525" i="33"/>
  <c r="I528" i="33"/>
  <c r="H531" i="33"/>
  <c r="I529" i="33"/>
  <c r="G529" i="33"/>
  <c r="J529" i="33"/>
  <c r="K529" i="33"/>
  <c r="K530" i="33"/>
  <c r="O523" i="33"/>
  <c r="Q523" i="33"/>
  <c r="H2122" i="33"/>
  <c r="H2123" i="33"/>
  <c r="J338" i="33"/>
  <c r="O338" i="33"/>
  <c r="P338" i="33"/>
  <c r="Q338" i="33"/>
  <c r="O551" i="33"/>
  <c r="Q551" i="33"/>
  <c r="I288" i="33"/>
  <c r="K288" i="33"/>
  <c r="O288" i="33"/>
  <c r="K257" i="33"/>
  <c r="O257" i="33"/>
  <c r="Q257" i="33"/>
  <c r="K226" i="33"/>
  <c r="O226" i="33"/>
  <c r="Q226" i="33"/>
  <c r="O281" i="33"/>
  <c r="Q281" i="33"/>
  <c r="M1204" i="33"/>
  <c r="M2176" i="33"/>
  <c r="P2176" i="33"/>
  <c r="H1366" i="33"/>
  <c r="P1365" i="33"/>
  <c r="K335" i="33"/>
  <c r="O335" i="33"/>
  <c r="Q335" i="33"/>
  <c r="O554" i="33"/>
  <c r="P554" i="33"/>
  <c r="Q554" i="33"/>
  <c r="M423" i="33"/>
  <c r="N423" i="33"/>
  <c r="CX93" i="25"/>
  <c r="AT68" i="25"/>
  <c r="J202" i="33"/>
  <c r="O202" i="33"/>
  <c r="AT51" i="25"/>
  <c r="BV60" i="25"/>
  <c r="BV66" i="25"/>
  <c r="AT71" i="25"/>
  <c r="BV72" i="25"/>
  <c r="CX77" i="25"/>
  <c r="CX79" i="25"/>
  <c r="AT40" i="25"/>
  <c r="AT47" i="25"/>
  <c r="CX47" i="25"/>
  <c r="BV49" i="25"/>
  <c r="CX49" i="25"/>
  <c r="CX50" i="25"/>
  <c r="AT64" i="25"/>
  <c r="CX65" i="25"/>
  <c r="AT67" i="25"/>
  <c r="CX67" i="25"/>
  <c r="AT69" i="25"/>
  <c r="CX74" i="25"/>
  <c r="CX75" i="25"/>
  <c r="AT76" i="25"/>
  <c r="BV76" i="25"/>
  <c r="BV81" i="25"/>
  <c r="AT82" i="25"/>
  <c r="AT84" i="25"/>
  <c r="CX84" i="25"/>
  <c r="AT88" i="25"/>
  <c r="CX88" i="25"/>
  <c r="CX89" i="25"/>
  <c r="BV91" i="25"/>
  <c r="AT97" i="25"/>
  <c r="CX97" i="25"/>
  <c r="AT98" i="25"/>
  <c r="CX98" i="25"/>
  <c r="AT99" i="25"/>
  <c r="AT100" i="25"/>
  <c r="BV100" i="25"/>
  <c r="AT103" i="25"/>
  <c r="CX103" i="25"/>
  <c r="AT104" i="25"/>
  <c r="BV104" i="25"/>
  <c r="CX104" i="25"/>
  <c r="CX105" i="25"/>
  <c r="BV107" i="25"/>
  <c r="AT108" i="25"/>
  <c r="BV108" i="25"/>
  <c r="CX12" i="25"/>
  <c r="CX39" i="25"/>
  <c r="AT43" i="25"/>
  <c r="AT53" i="25"/>
  <c r="AT59" i="25"/>
  <c r="CX61" i="25"/>
  <c r="CX63" i="25"/>
  <c r="AT95" i="25"/>
  <c r="H879" i="33"/>
  <c r="P904" i="33"/>
  <c r="P958" i="33"/>
  <c r="Q958" i="33"/>
  <c r="H960" i="33"/>
  <c r="P960" i="33"/>
  <c r="H963" i="33"/>
  <c r="I963" i="33"/>
  <c r="H1068" i="33"/>
  <c r="H1069" i="33"/>
  <c r="P1066" i="33"/>
  <c r="H1095" i="33"/>
  <c r="H1096" i="33"/>
  <c r="H1097" i="33"/>
  <c r="P1092" i="33"/>
  <c r="H1260" i="33"/>
  <c r="I1260" i="33"/>
  <c r="P1254" i="33"/>
  <c r="P1310" i="33"/>
  <c r="Q1310" i="33"/>
  <c r="O1308" i="33"/>
  <c r="Q1308" i="33"/>
  <c r="J1309" i="33"/>
  <c r="O1309" i="33"/>
  <c r="Q1309" i="33"/>
  <c r="Q1311" i="33"/>
  <c r="H1338" i="33"/>
  <c r="H1339" i="33"/>
  <c r="H1340" i="33"/>
  <c r="P1336" i="33"/>
  <c r="H1476" i="33"/>
  <c r="I1476" i="33"/>
  <c r="H1503" i="33"/>
  <c r="I1503" i="33"/>
  <c r="P1524" i="33"/>
  <c r="H1611" i="33"/>
  <c r="P1606" i="33"/>
  <c r="H1881" i="33"/>
  <c r="I1881" i="33"/>
  <c r="H1908" i="33"/>
  <c r="I1908" i="33"/>
  <c r="P1902" i="33"/>
  <c r="H1935" i="33"/>
  <c r="I1935" i="33"/>
  <c r="H1932" i="33"/>
  <c r="P1930" i="33"/>
  <c r="H2202" i="33"/>
  <c r="H2203" i="33"/>
  <c r="P2308" i="33"/>
  <c r="H2337" i="33"/>
  <c r="P2337" i="33"/>
  <c r="H2472" i="33"/>
  <c r="P2472" i="33"/>
  <c r="H2529" i="33"/>
  <c r="H2634" i="33"/>
  <c r="P2686" i="33"/>
  <c r="AT81" i="25"/>
  <c r="AT89" i="25"/>
  <c r="CX108" i="25"/>
  <c r="BV103" i="25"/>
  <c r="O633" i="33"/>
  <c r="Q633" i="33"/>
  <c r="O634" i="33"/>
  <c r="Q634" i="33"/>
  <c r="Q636" i="33"/>
  <c r="L501" i="33"/>
  <c r="J496" i="33"/>
  <c r="J499" i="33"/>
  <c r="J501" i="33"/>
  <c r="O501" i="33"/>
  <c r="AT26" i="25"/>
  <c r="BV73" i="25"/>
  <c r="BV69" i="25"/>
  <c r="BV52" i="25"/>
  <c r="K337" i="33"/>
  <c r="O337" i="33"/>
  <c r="Q337" i="33"/>
  <c r="J339" i="33"/>
  <c r="O339" i="33"/>
  <c r="O363" i="33"/>
  <c r="Q363" i="33"/>
  <c r="J364" i="33"/>
  <c r="O364" i="33"/>
  <c r="P364" i="33"/>
  <c r="Q364" i="33"/>
  <c r="Q366" i="33"/>
  <c r="H693" i="33"/>
  <c r="I693" i="33"/>
  <c r="I417" i="33"/>
  <c r="H690" i="33"/>
  <c r="H686" i="33"/>
  <c r="H691" i="33"/>
  <c r="H692" i="33"/>
  <c r="J13" i="33"/>
  <c r="O13" i="33"/>
  <c r="Q13" i="33"/>
  <c r="N688" i="33"/>
  <c r="N500" i="33"/>
  <c r="BV24" i="25"/>
  <c r="CX34" i="25"/>
  <c r="BV33" i="25"/>
  <c r="BV31" i="25"/>
  <c r="AT30" i="25"/>
  <c r="BV29" i="25"/>
  <c r="AT28" i="25"/>
  <c r="CX35" i="25"/>
  <c r="AT33" i="25"/>
  <c r="BV32" i="25"/>
  <c r="AT31" i="25"/>
  <c r="AT29" i="25"/>
  <c r="BV28" i="25"/>
  <c r="AT27" i="25"/>
  <c r="CX26" i="25"/>
  <c r="O147" i="33"/>
  <c r="P147" i="33"/>
  <c r="Q147" i="33"/>
  <c r="K66" i="33"/>
  <c r="J2688" i="33"/>
  <c r="J2689" i="33"/>
  <c r="K2687" i="33"/>
  <c r="N687" i="33"/>
  <c r="N690" i="33"/>
  <c r="N691" i="33"/>
  <c r="N692" i="33"/>
  <c r="AT24" i="25"/>
  <c r="CX25" i="25"/>
  <c r="CX24" i="25"/>
  <c r="O688" i="33"/>
  <c r="P688" i="33"/>
  <c r="Q688" i="33"/>
  <c r="K688" i="33"/>
  <c r="O499" i="33"/>
  <c r="J418" i="33"/>
  <c r="O418" i="33"/>
  <c r="P418" i="33"/>
  <c r="Q418" i="33"/>
  <c r="O607" i="33"/>
  <c r="Q607" i="33"/>
  <c r="Q609" i="33"/>
  <c r="L610" i="33"/>
  <c r="J609" i="33"/>
  <c r="D609" i="33"/>
  <c r="D610" i="33"/>
  <c r="E609" i="33"/>
  <c r="E610" i="33"/>
  <c r="I609" i="33"/>
  <c r="I610" i="33"/>
  <c r="G610" i="33"/>
  <c r="J610" i="33"/>
  <c r="O610" i="33"/>
  <c r="P610" i="33"/>
  <c r="Q610" i="33"/>
  <c r="Q611" i="33"/>
  <c r="O550" i="33"/>
  <c r="Q550" i="33"/>
  <c r="Q555" i="33"/>
  <c r="N556" i="33"/>
  <c r="M555" i="33"/>
  <c r="M556" i="33"/>
  <c r="L556" i="33"/>
  <c r="O556" i="33"/>
  <c r="P556" i="33"/>
  <c r="Q556" i="33"/>
  <c r="Q557" i="33"/>
  <c r="O555" i="33"/>
  <c r="P528" i="33"/>
  <c r="N477" i="33"/>
  <c r="O474" i="33"/>
  <c r="O41" i="33"/>
  <c r="Q41" i="33"/>
  <c r="N582" i="33"/>
  <c r="I612" i="33"/>
  <c r="P612" i="33"/>
  <c r="O527" i="33"/>
  <c r="Q527" i="33"/>
  <c r="O526" i="33"/>
  <c r="Q526" i="33"/>
  <c r="O525" i="33"/>
  <c r="Q525" i="33"/>
  <c r="H583" i="33"/>
  <c r="K148" i="33"/>
  <c r="O148" i="33"/>
  <c r="P148" i="33"/>
  <c r="Q148" i="33"/>
  <c r="O146" i="33"/>
  <c r="Q146" i="33"/>
  <c r="O149" i="33"/>
  <c r="P149" i="33"/>
  <c r="Q149" i="33"/>
  <c r="Q150" i="33"/>
  <c r="P474" i="33"/>
  <c r="J150" i="33"/>
  <c r="H637" i="33"/>
  <c r="G637" i="33"/>
  <c r="P636" i="33"/>
  <c r="O687" i="33"/>
  <c r="P687" i="33"/>
  <c r="Q687" i="33"/>
  <c r="K687" i="33"/>
  <c r="O497" i="33"/>
  <c r="Q497" i="33"/>
  <c r="K497" i="33"/>
  <c r="O500" i="33"/>
  <c r="Q500" i="33"/>
  <c r="K500" i="33"/>
  <c r="O416" i="33"/>
  <c r="Q416" i="33"/>
  <c r="K416" i="33"/>
  <c r="O419" i="33"/>
  <c r="P419" i="33"/>
  <c r="Q419" i="33"/>
  <c r="K419" i="33"/>
  <c r="O201" i="33"/>
  <c r="Q201" i="33"/>
  <c r="O203" i="33"/>
  <c r="K203" i="33"/>
  <c r="O686" i="33"/>
  <c r="Q686" i="33"/>
  <c r="O689" i="33"/>
  <c r="Q689" i="33"/>
  <c r="O498" i="33"/>
  <c r="P498" i="33"/>
  <c r="Q498" i="33"/>
  <c r="K498" i="33"/>
  <c r="O417" i="33"/>
  <c r="P417" i="33"/>
  <c r="Q417" i="33"/>
  <c r="K417" i="33"/>
  <c r="R2638" i="33"/>
  <c r="S2638" i="33"/>
  <c r="S2118" i="33"/>
  <c r="S2091" i="33"/>
  <c r="R1801" i="33"/>
  <c r="S1801" i="33"/>
  <c r="CX23" i="25"/>
  <c r="N175" i="33"/>
  <c r="L177" i="33"/>
  <c r="BV13" i="25"/>
  <c r="O200" i="33"/>
  <c r="Q200" i="33"/>
  <c r="K200" i="33"/>
  <c r="AT13" i="25"/>
  <c r="N174" i="33"/>
  <c r="M177" i="33"/>
  <c r="M171" i="33"/>
  <c r="M173" i="33"/>
  <c r="M178" i="33"/>
  <c r="P174" i="33"/>
  <c r="I175" i="33"/>
  <c r="H177" i="33"/>
  <c r="P177" i="33"/>
  <c r="E420" i="33"/>
  <c r="E421" i="33"/>
  <c r="E422" i="33"/>
  <c r="J415" i="33"/>
  <c r="R2449" i="33"/>
  <c r="S2449" i="33"/>
  <c r="R2341" i="33"/>
  <c r="S2341" i="33"/>
  <c r="R2232" i="33"/>
  <c r="S2232" i="33"/>
  <c r="R2178" i="33"/>
  <c r="S2178" i="33"/>
  <c r="GU87" i="25"/>
  <c r="S2039" i="33"/>
  <c r="R2475" i="33"/>
  <c r="S2475" i="33"/>
  <c r="R2313" i="33"/>
  <c r="S2313" i="33"/>
  <c r="R2260" i="33"/>
  <c r="S2260" i="33"/>
  <c r="CX36" i="25"/>
  <c r="AT21" i="25"/>
  <c r="AT19" i="25"/>
  <c r="CX19" i="25"/>
  <c r="AT17" i="25"/>
  <c r="BV17" i="25"/>
  <c r="CX17" i="25"/>
  <c r="BV11" i="25"/>
  <c r="J174" i="33"/>
  <c r="O174" i="33"/>
  <c r="O176" i="33"/>
  <c r="P176" i="33"/>
  <c r="Q176" i="33"/>
  <c r="K176" i="33"/>
  <c r="CX13" i="25"/>
  <c r="CX11" i="25"/>
  <c r="J172" i="33"/>
  <c r="K172" i="33"/>
  <c r="D177" i="33"/>
  <c r="D178" i="33"/>
  <c r="N176" i="33"/>
  <c r="R2529" i="33"/>
  <c r="S2529" i="33"/>
  <c r="J685" i="33"/>
  <c r="J199" i="33"/>
  <c r="K199" i="33"/>
  <c r="K202" i="33"/>
  <c r="K204" i="33"/>
  <c r="J204" i="33"/>
  <c r="E204" i="33"/>
  <c r="E205" i="33"/>
  <c r="F204" i="33"/>
  <c r="F205" i="33"/>
  <c r="I202" i="33"/>
  <c r="I204" i="33"/>
  <c r="H207" i="33"/>
  <c r="I205" i="33"/>
  <c r="G205" i="33"/>
  <c r="J205" i="33"/>
  <c r="K205" i="33"/>
  <c r="K206" i="33"/>
  <c r="K496" i="33"/>
  <c r="K499" i="33"/>
  <c r="K501" i="33"/>
  <c r="H502" i="33"/>
  <c r="D501" i="33"/>
  <c r="D502" i="33"/>
  <c r="F501" i="33"/>
  <c r="F502" i="33"/>
  <c r="I499" i="33"/>
  <c r="I501" i="33"/>
  <c r="H504" i="33"/>
  <c r="I502" i="33"/>
  <c r="G502" i="33"/>
  <c r="J502" i="33"/>
  <c r="K502" i="33"/>
  <c r="K503" i="33"/>
  <c r="FL104" i="25"/>
  <c r="I1611" i="33"/>
  <c r="H1314" i="33"/>
  <c r="I1314" i="33"/>
  <c r="N1827" i="33"/>
  <c r="I1395" i="33"/>
  <c r="K1498" i="33"/>
  <c r="O1498" i="33"/>
  <c r="Q1498" i="33"/>
  <c r="O1524" i="33"/>
  <c r="Q1524" i="33"/>
  <c r="K1254" i="33"/>
  <c r="O1254" i="33"/>
  <c r="Q1254" i="33"/>
  <c r="J1959" i="33"/>
  <c r="O1958" i="33"/>
  <c r="Q1958" i="33"/>
  <c r="J1228" i="33"/>
  <c r="O1228" i="33"/>
  <c r="Q1228" i="33"/>
  <c r="FA26" i="25"/>
  <c r="F482" i="33"/>
  <c r="CL26" i="3"/>
  <c r="CN26" i="3"/>
  <c r="FA34" i="25"/>
  <c r="F698" i="33"/>
  <c r="CL34" i="3"/>
  <c r="CN34" i="3"/>
  <c r="K1930" i="33"/>
  <c r="O1930" i="33"/>
  <c r="Q1930" i="33"/>
  <c r="K1765" i="33"/>
  <c r="O1765" i="33"/>
  <c r="Q1765" i="33"/>
  <c r="K1444" i="33"/>
  <c r="O1444" i="33"/>
  <c r="P1444" i="33"/>
  <c r="Q1444" i="33"/>
  <c r="K1225" i="33"/>
  <c r="K1228" i="33"/>
  <c r="J1229" i="33"/>
  <c r="K1229" i="33"/>
  <c r="K1230" i="33"/>
  <c r="K1231" i="33"/>
  <c r="K1232" i="33"/>
  <c r="K1928" i="33"/>
  <c r="O1928" i="33"/>
  <c r="Q1928" i="33"/>
  <c r="Q1932" i="33"/>
  <c r="K1878" i="33"/>
  <c r="K1879" i="33"/>
  <c r="K1880" i="33"/>
  <c r="O1876" i="33"/>
  <c r="Q1876" i="33"/>
  <c r="Q1878" i="33"/>
  <c r="Q1879" i="33"/>
  <c r="Q1880" i="33"/>
  <c r="O1417" i="33"/>
  <c r="P1417" i="33"/>
  <c r="Q1417" i="33"/>
  <c r="O1064" i="33"/>
  <c r="Q1064" i="33"/>
  <c r="O1066" i="33"/>
  <c r="Q1066" i="33"/>
  <c r="O1067" i="33"/>
  <c r="Q1067" i="33"/>
  <c r="Q1068" i="33"/>
  <c r="O928" i="33"/>
  <c r="Q928" i="33"/>
  <c r="O930" i="33"/>
  <c r="Q930" i="33"/>
  <c r="O931" i="33"/>
  <c r="P931" i="33"/>
  <c r="Q931" i="33"/>
  <c r="Q933" i="33"/>
  <c r="N931" i="33"/>
  <c r="N933" i="33"/>
  <c r="N934" i="33"/>
  <c r="M933" i="33"/>
  <c r="M934" i="33"/>
  <c r="L934" i="33"/>
  <c r="O934" i="33"/>
  <c r="P934" i="33"/>
  <c r="Q934" i="33"/>
  <c r="Q935" i="33"/>
  <c r="K2009" i="33"/>
  <c r="K2013" i="33"/>
  <c r="K2014" i="33"/>
  <c r="K2015" i="33"/>
  <c r="O2009" i="33"/>
  <c r="Q2009" i="33"/>
  <c r="K1851" i="33"/>
  <c r="K1852" i="33"/>
  <c r="K1853" i="33"/>
  <c r="O1847" i="33"/>
  <c r="Q1847" i="33"/>
  <c r="K877" i="33"/>
  <c r="O877" i="33"/>
  <c r="Q877" i="33"/>
  <c r="K821" i="33"/>
  <c r="K823" i="33"/>
  <c r="K825" i="33"/>
  <c r="O821" i="33"/>
  <c r="Q821" i="33"/>
  <c r="Q825" i="33"/>
  <c r="M828" i="33"/>
  <c r="N826" i="33"/>
  <c r="M825" i="33"/>
  <c r="M826" i="33"/>
  <c r="L826" i="33"/>
  <c r="D825" i="33"/>
  <c r="D826" i="33"/>
  <c r="E825" i="33"/>
  <c r="E826" i="33"/>
  <c r="F825" i="33"/>
  <c r="F826" i="33"/>
  <c r="I823" i="33"/>
  <c r="I825" i="33"/>
  <c r="H828" i="33"/>
  <c r="I826" i="33"/>
  <c r="H825" i="33"/>
  <c r="H826" i="33"/>
  <c r="G826" i="33"/>
  <c r="J826" i="33"/>
  <c r="O826" i="33"/>
  <c r="P826" i="33"/>
  <c r="Q826" i="33"/>
  <c r="Q827" i="33"/>
  <c r="P799" i="33"/>
  <c r="Q800" i="33"/>
  <c r="K767" i="33"/>
  <c r="O767" i="33"/>
  <c r="Q767" i="33"/>
  <c r="O1822" i="33"/>
  <c r="Q1822" i="33"/>
  <c r="O1634" i="33"/>
  <c r="Q1634" i="33"/>
  <c r="K1009" i="33"/>
  <c r="K1011" i="33"/>
  <c r="K1013" i="33"/>
  <c r="K1014" i="33"/>
  <c r="H1015" i="33"/>
  <c r="J1014" i="33"/>
  <c r="E1014" i="33"/>
  <c r="E1015" i="33"/>
  <c r="F1014" i="33"/>
  <c r="F1015" i="33"/>
  <c r="I1011" i="33"/>
  <c r="I1014" i="33"/>
  <c r="I1015" i="33"/>
  <c r="G1015" i="33"/>
  <c r="J1015" i="33"/>
  <c r="K1015" i="33"/>
  <c r="K1016" i="33"/>
  <c r="K1768" i="33"/>
  <c r="O1768" i="33"/>
  <c r="Q1768" i="33"/>
  <c r="K1497" i="33"/>
  <c r="K1500" i="33"/>
  <c r="K1501" i="33"/>
  <c r="K1502" i="33"/>
  <c r="O1497" i="33"/>
  <c r="Q1497" i="33"/>
  <c r="Q1500" i="33"/>
  <c r="Q1501" i="33"/>
  <c r="Q1502" i="33"/>
  <c r="K1469" i="33"/>
  <c r="K1117" i="33"/>
  <c r="J1121" i="33"/>
  <c r="K1121" i="33"/>
  <c r="K1122" i="33"/>
  <c r="O1117" i="33"/>
  <c r="Q1117" i="33"/>
  <c r="K1476" i="33"/>
  <c r="O1476" i="33"/>
  <c r="H1422" i="33"/>
  <c r="K1422" i="33"/>
  <c r="O1422" i="33"/>
  <c r="Q1422" i="33"/>
  <c r="Q1632" i="33"/>
  <c r="Q1336" i="33"/>
  <c r="O1905" i="33"/>
  <c r="K1503" i="33"/>
  <c r="O1503" i="33"/>
  <c r="Q1503" i="33"/>
  <c r="K1314" i="33"/>
  <c r="O1314" i="33"/>
  <c r="J1068" i="33"/>
  <c r="O1068" i="33"/>
  <c r="K1662" i="33"/>
  <c r="G1281" i="33"/>
  <c r="J1281" i="33"/>
  <c r="J1284" i="33"/>
  <c r="O1284" i="33"/>
  <c r="Q1368" i="33"/>
  <c r="H1206" i="33"/>
  <c r="K1206" i="33"/>
  <c r="O1206" i="33"/>
  <c r="Q1283" i="33"/>
  <c r="Q1525" i="33"/>
  <c r="Q1255" i="33"/>
  <c r="H1341" i="33"/>
  <c r="I1341" i="33"/>
  <c r="N1125" i="33"/>
  <c r="M1287" i="33"/>
  <c r="N1287" i="33"/>
  <c r="N1584" i="33"/>
  <c r="K1796" i="33"/>
  <c r="O1796" i="33"/>
  <c r="Q1796" i="33"/>
  <c r="I1854" i="33"/>
  <c r="I1233" i="33"/>
  <c r="P1152" i="33"/>
  <c r="I1152" i="33"/>
  <c r="O1472" i="33"/>
  <c r="Q1472" i="33"/>
  <c r="K1738" i="33"/>
  <c r="O1738" i="33"/>
  <c r="Q1738" i="33"/>
  <c r="K983" i="33"/>
  <c r="O983" i="33"/>
  <c r="Q983" i="33"/>
  <c r="K1983" i="33"/>
  <c r="O1983" i="33"/>
  <c r="Q1983" i="33"/>
  <c r="O1685" i="33"/>
  <c r="Q1685" i="33"/>
  <c r="O1471" i="33"/>
  <c r="Q1471" i="33"/>
  <c r="O1959" i="33"/>
  <c r="K1665" i="33"/>
  <c r="O1665" i="33"/>
  <c r="K1854" i="33"/>
  <c r="O1854" i="33"/>
  <c r="Q1416" i="33"/>
  <c r="Q1902" i="33"/>
  <c r="Q1905" i="33"/>
  <c r="K1935" i="33"/>
  <c r="O1935" i="33"/>
  <c r="Q1935" i="33"/>
  <c r="K1881" i="33"/>
  <c r="O1881" i="33"/>
  <c r="Q1881" i="33"/>
  <c r="O933" i="33"/>
  <c r="K1442" i="33"/>
  <c r="K1446" i="33"/>
  <c r="K828" i="33"/>
  <c r="O828" i="33"/>
  <c r="J1311" i="33"/>
  <c r="O1311" i="33"/>
  <c r="O798" i="33"/>
  <c r="O1635" i="33"/>
  <c r="K1611" i="33"/>
  <c r="O1611" i="33"/>
  <c r="O1770" i="33"/>
  <c r="K1962" i="33"/>
  <c r="O1962" i="33"/>
  <c r="Q1962" i="33"/>
  <c r="O1986" i="33"/>
  <c r="K963" i="33"/>
  <c r="O963" i="33"/>
  <c r="K985" i="33"/>
  <c r="K987" i="33"/>
  <c r="J987" i="33"/>
  <c r="D987" i="33"/>
  <c r="D988" i="33"/>
  <c r="E987" i="33"/>
  <c r="E988" i="33"/>
  <c r="F987" i="33"/>
  <c r="F988" i="33"/>
  <c r="I985" i="33"/>
  <c r="I987" i="33"/>
  <c r="H990" i="33"/>
  <c r="I988" i="33"/>
  <c r="G988" i="33"/>
  <c r="J988" i="33"/>
  <c r="K988" i="33"/>
  <c r="K989" i="33"/>
  <c r="K1908" i="33"/>
  <c r="O1908" i="33"/>
  <c r="O1419" i="33"/>
  <c r="K1152" i="33"/>
  <c r="O1152" i="33"/>
  <c r="Q1152" i="33"/>
  <c r="Q849" i="33"/>
  <c r="O1527" i="33"/>
  <c r="FA47" i="25"/>
  <c r="F1049" i="33"/>
  <c r="CL47" i="3"/>
  <c r="CN47" i="3"/>
  <c r="FA55" i="25"/>
  <c r="F1265" i="33"/>
  <c r="CL55" i="3"/>
  <c r="CN55" i="3"/>
  <c r="FE68" i="25"/>
  <c r="J1616" i="33"/>
  <c r="CN68" i="3"/>
  <c r="CP68" i="3"/>
  <c r="CR68" i="3"/>
  <c r="FE78" i="25"/>
  <c r="J1886" i="33"/>
  <c r="CN78" i="3"/>
  <c r="CP78" i="3"/>
  <c r="CR78" i="3"/>
  <c r="CP31" i="3"/>
  <c r="CR31" i="3"/>
  <c r="FE31" i="25"/>
  <c r="J617" i="33"/>
  <c r="FC31" i="25"/>
  <c r="H617" i="33"/>
  <c r="CP23" i="3"/>
  <c r="CR23" i="3"/>
  <c r="FC23" i="25"/>
  <c r="H401" i="33"/>
  <c r="CP33" i="3"/>
  <c r="CR33" i="3"/>
  <c r="FC33" i="25"/>
  <c r="H671" i="33"/>
  <c r="CP25" i="3"/>
  <c r="CR25" i="3"/>
  <c r="FC25" i="25"/>
  <c r="H455" i="33"/>
  <c r="CP17" i="3"/>
  <c r="CR17" i="3"/>
  <c r="FC17" i="25"/>
  <c r="H239" i="33"/>
  <c r="FA37" i="25"/>
  <c r="F779" i="33"/>
  <c r="CL37" i="3"/>
  <c r="CN37" i="3"/>
  <c r="FC37" i="25"/>
  <c r="H779" i="33"/>
  <c r="FA39" i="25"/>
  <c r="F833" i="33"/>
  <c r="CL39" i="3"/>
  <c r="CN39" i="3"/>
  <c r="FA41" i="25"/>
  <c r="F887" i="33"/>
  <c r="CL41" i="3"/>
  <c r="CN41" i="3"/>
  <c r="FC41" i="25"/>
  <c r="H887" i="33"/>
  <c r="FA42" i="25"/>
  <c r="F914" i="33"/>
  <c r="CL42" i="3"/>
  <c r="CN42" i="3"/>
  <c r="FC44" i="25"/>
  <c r="H968" i="33"/>
  <c r="CP44" i="3"/>
  <c r="CR44" i="3"/>
  <c r="FE44" i="25"/>
  <c r="J968" i="33"/>
  <c r="FA46" i="25"/>
  <c r="F1022" i="33"/>
  <c r="CL46" i="3"/>
  <c r="CN46" i="3"/>
  <c r="FC48" i="25"/>
  <c r="H1076" i="33"/>
  <c r="CP48" i="3"/>
  <c r="CR48" i="3"/>
  <c r="FE48" i="25"/>
  <c r="J1076" i="33"/>
  <c r="FA50" i="25"/>
  <c r="F1130" i="33"/>
  <c r="CL50" i="3"/>
  <c r="CN50" i="3"/>
  <c r="FC52" i="25"/>
  <c r="H1184" i="33"/>
  <c r="CP52" i="3"/>
  <c r="CR52" i="3"/>
  <c r="FA54" i="25"/>
  <c r="F1238" i="33"/>
  <c r="CL54" i="3"/>
  <c r="CN54" i="3"/>
  <c r="FC56" i="25"/>
  <c r="H1292" i="33"/>
  <c r="CP56" i="3"/>
  <c r="CR56" i="3"/>
  <c r="FA58" i="25"/>
  <c r="F1346" i="33"/>
  <c r="CL58" i="3"/>
  <c r="CN58" i="3"/>
  <c r="FC60" i="25"/>
  <c r="H1400" i="33"/>
  <c r="CP60" i="3"/>
  <c r="CR60" i="3"/>
  <c r="FE60" i="25"/>
  <c r="J1400" i="33"/>
  <c r="FA62" i="25"/>
  <c r="F1454" i="33"/>
  <c r="CL62" i="3"/>
  <c r="CN62" i="3"/>
  <c r="FE70" i="25"/>
  <c r="J1670" i="33"/>
  <c r="CN70" i="3"/>
  <c r="CP70" i="3"/>
  <c r="CR70" i="3"/>
  <c r="FE76" i="25"/>
  <c r="J1832" i="33"/>
  <c r="CN76" i="3"/>
  <c r="CP76" i="3"/>
  <c r="CR76" i="3"/>
  <c r="CP15" i="3"/>
  <c r="CR15" i="3"/>
  <c r="FE15" i="25"/>
  <c r="J185" i="33"/>
  <c r="FC15" i="25"/>
  <c r="H185" i="33"/>
  <c r="CP29" i="3"/>
  <c r="CR29" i="3"/>
  <c r="FC29" i="25"/>
  <c r="H563" i="33"/>
  <c r="CP21" i="3"/>
  <c r="CR21" i="3"/>
  <c r="FE21" i="25"/>
  <c r="J347" i="33"/>
  <c r="FC21" i="25"/>
  <c r="H347" i="33"/>
  <c r="CP11" i="3"/>
  <c r="CR11" i="3"/>
  <c r="FC11" i="25"/>
  <c r="H77" i="33"/>
  <c r="CP16" i="3"/>
  <c r="CR16" i="3"/>
  <c r="FE16" i="25"/>
  <c r="J212" i="33"/>
  <c r="FC16" i="25"/>
  <c r="H212" i="33"/>
  <c r="FE22" i="25"/>
  <c r="J374" i="33"/>
  <c r="CT22" i="3"/>
  <c r="L374" i="33"/>
  <c r="CT30" i="3"/>
  <c r="L590" i="33"/>
  <c r="FE30" i="25"/>
  <c r="J590" i="33"/>
  <c r="FE32" i="25"/>
  <c r="J644" i="33"/>
  <c r="CT32" i="3"/>
  <c r="L644" i="33"/>
  <c r="FE28" i="25"/>
  <c r="J536" i="33"/>
  <c r="CT28" i="3"/>
  <c r="L536" i="33"/>
  <c r="CT24" i="3"/>
  <c r="L428" i="33"/>
  <c r="FE24" i="25"/>
  <c r="J428" i="33"/>
  <c r="CT13" i="3"/>
  <c r="L131" i="33"/>
  <c r="FE13" i="25"/>
  <c r="J131" i="33"/>
  <c r="CP18" i="3"/>
  <c r="CR18" i="3"/>
  <c r="FC18" i="25"/>
  <c r="H266" i="33"/>
  <c r="CP35" i="3"/>
  <c r="CR35" i="3"/>
  <c r="FE35" i="25"/>
  <c r="J725" i="33"/>
  <c r="FC35" i="25"/>
  <c r="H725" i="33"/>
  <c r="CP27" i="3"/>
  <c r="CR27" i="3"/>
  <c r="FE27" i="25"/>
  <c r="J509" i="33"/>
  <c r="FC27" i="25"/>
  <c r="H509" i="33"/>
  <c r="CP19" i="3"/>
  <c r="CR19" i="3"/>
  <c r="FC19" i="25"/>
  <c r="H293" i="33"/>
  <c r="CP14" i="3"/>
  <c r="CR14" i="3"/>
  <c r="FE14" i="25"/>
  <c r="J158" i="33"/>
  <c r="FC14" i="25"/>
  <c r="H158" i="33"/>
  <c r="CP10" i="3"/>
  <c r="CR10" i="3"/>
  <c r="FC10" i="25"/>
  <c r="H50" i="33"/>
  <c r="CP12" i="3"/>
  <c r="CR12" i="3"/>
  <c r="FC12" i="25"/>
  <c r="H104" i="33"/>
  <c r="CP20" i="3"/>
  <c r="CR20" i="3"/>
  <c r="FE20" i="25"/>
  <c r="J320" i="33"/>
  <c r="FC20" i="25"/>
  <c r="H320" i="33"/>
  <c r="FA36" i="25"/>
  <c r="F752" i="33"/>
  <c r="CL36" i="3"/>
  <c r="CN36" i="3"/>
  <c r="FC36" i="25"/>
  <c r="H752" i="33"/>
  <c r="FA38" i="25"/>
  <c r="F806" i="33"/>
  <c r="CL38" i="3"/>
  <c r="CN38" i="3"/>
  <c r="FC38" i="25"/>
  <c r="H806" i="33"/>
  <c r="FA40" i="25"/>
  <c r="F860" i="33"/>
  <c r="CL40" i="3"/>
  <c r="CN40" i="3"/>
  <c r="FA43" i="25"/>
  <c r="F941" i="33"/>
  <c r="CL43" i="3"/>
  <c r="CN43" i="3"/>
  <c r="FC43" i="25"/>
  <c r="H941" i="33"/>
  <c r="FA51" i="25"/>
  <c r="F1157" i="33"/>
  <c r="CL51" i="3"/>
  <c r="CN51" i="3"/>
  <c r="FC51" i="25"/>
  <c r="H1157" i="33"/>
  <c r="FA59" i="25"/>
  <c r="F1373" i="33"/>
  <c r="CL59" i="3"/>
  <c r="CN59" i="3"/>
  <c r="FC59" i="25"/>
  <c r="H1373" i="33"/>
  <c r="FE72" i="25"/>
  <c r="J1724" i="33"/>
  <c r="CN72" i="3"/>
  <c r="CP72" i="3"/>
  <c r="CR72" i="3"/>
  <c r="L1724" i="33"/>
  <c r="FC61" i="25"/>
  <c r="H1427" i="33"/>
  <c r="CP61" i="3"/>
  <c r="CR61" i="3"/>
  <c r="FC53" i="25"/>
  <c r="H1211" i="33"/>
  <c r="CP53" i="3"/>
  <c r="CR53" i="3"/>
  <c r="FE53" i="25"/>
  <c r="J1211" i="33"/>
  <c r="FC45" i="25"/>
  <c r="H995" i="33"/>
  <c r="CP45" i="3"/>
  <c r="CR45" i="3"/>
  <c r="FE66" i="25"/>
  <c r="J1562" i="33"/>
  <c r="CN66" i="3"/>
  <c r="CP66" i="3"/>
  <c r="CR66" i="3"/>
  <c r="L1562" i="33"/>
  <c r="FE74" i="25"/>
  <c r="J1778" i="33"/>
  <c r="CN74" i="3"/>
  <c r="CP74" i="3"/>
  <c r="CR74" i="3"/>
  <c r="FC57" i="25"/>
  <c r="H1319" i="33"/>
  <c r="CP57" i="3"/>
  <c r="CR57" i="3"/>
  <c r="FC49" i="25"/>
  <c r="H1103" i="33"/>
  <c r="CP49" i="3"/>
  <c r="CR49" i="3"/>
  <c r="L1481" i="33"/>
  <c r="L1535" i="33"/>
  <c r="L1589" i="33"/>
  <c r="L1643" i="33"/>
  <c r="L1697" i="33"/>
  <c r="L1751" i="33"/>
  <c r="L1940" i="33"/>
  <c r="L2021" i="33"/>
  <c r="L1508" i="33"/>
  <c r="L1859" i="33"/>
  <c r="L1913" i="33"/>
  <c r="L1967" i="33"/>
  <c r="Q203" i="33"/>
  <c r="K1958" i="33"/>
  <c r="K1959" i="33"/>
  <c r="K1960" i="33"/>
  <c r="K1961" i="33"/>
  <c r="N2662" i="33"/>
  <c r="L2662" i="33"/>
  <c r="K1148" i="33"/>
  <c r="K1149" i="33"/>
  <c r="K1150" i="33"/>
  <c r="K1151" i="33"/>
  <c r="H503" i="33"/>
  <c r="P2607" i="33"/>
  <c r="J2121" i="33"/>
  <c r="J2122" i="33"/>
  <c r="J2123" i="33"/>
  <c r="K504" i="33"/>
  <c r="O504" i="33"/>
  <c r="P1689" i="33"/>
  <c r="K2336" i="33"/>
  <c r="J2553" i="33"/>
  <c r="J2554" i="33"/>
  <c r="J2555" i="33"/>
  <c r="P2067" i="33"/>
  <c r="O173" i="33"/>
  <c r="Q173" i="33"/>
  <c r="N501" i="33"/>
  <c r="K423" i="33"/>
  <c r="O423" i="33"/>
  <c r="Q423" i="33"/>
  <c r="G1582" i="33"/>
  <c r="K310" i="33"/>
  <c r="K311" i="33"/>
  <c r="K312" i="33"/>
  <c r="K313" i="33"/>
  <c r="K314" i="33"/>
  <c r="P202" i="33"/>
  <c r="Q202" i="33"/>
  <c r="K580" i="33"/>
  <c r="K582" i="33"/>
  <c r="J582" i="33"/>
  <c r="I580" i="33"/>
  <c r="I582" i="33"/>
  <c r="H585" i="33"/>
  <c r="I583" i="33"/>
  <c r="G583" i="33"/>
  <c r="J583" i="33"/>
  <c r="K583" i="33"/>
  <c r="K584" i="33"/>
  <c r="K635" i="33"/>
  <c r="K636" i="33"/>
  <c r="M1582" i="33"/>
  <c r="P1582" i="33"/>
  <c r="P1257" i="33"/>
  <c r="K609" i="33"/>
  <c r="Q499" i="33"/>
  <c r="P2529" i="33"/>
  <c r="N1257" i="33"/>
  <c r="N1258" i="33"/>
  <c r="N2175" i="33"/>
  <c r="K741" i="33"/>
  <c r="K743" i="33"/>
  <c r="K744" i="33"/>
  <c r="Q393" i="33"/>
  <c r="H611" i="33"/>
  <c r="H665" i="33"/>
  <c r="P665" i="33"/>
  <c r="P2175" i="33"/>
  <c r="H17" i="33"/>
  <c r="P16" i="33"/>
  <c r="P17" i="33"/>
  <c r="Q174" i="33"/>
  <c r="K693" i="33"/>
  <c r="O693" i="33"/>
  <c r="Q693" i="33"/>
  <c r="K338" i="33"/>
  <c r="K339" i="33"/>
  <c r="K231" i="33"/>
  <c r="K255" i="33"/>
  <c r="K256" i="33"/>
  <c r="K258" i="33"/>
  <c r="H258" i="33"/>
  <c r="H259" i="33"/>
  <c r="J258" i="33"/>
  <c r="D258" i="33"/>
  <c r="D259" i="33"/>
  <c r="E258" i="33"/>
  <c r="E259" i="33"/>
  <c r="F258" i="33"/>
  <c r="F259" i="33"/>
  <c r="I255" i="33"/>
  <c r="I256" i="33"/>
  <c r="I258" i="33"/>
  <c r="H261" i="33"/>
  <c r="I259" i="33"/>
  <c r="G259" i="33"/>
  <c r="J259" i="33"/>
  <c r="K259" i="33"/>
  <c r="K260" i="33"/>
  <c r="M2041" i="33"/>
  <c r="I720" i="33"/>
  <c r="P2229" i="33"/>
  <c r="P987" i="33"/>
  <c r="I747" i="33"/>
  <c r="K747" i="33"/>
  <c r="O747" i="33"/>
  <c r="M2446" i="33"/>
  <c r="M2447" i="33"/>
  <c r="P2445" i="33"/>
  <c r="M1285" i="33"/>
  <c r="M1286" i="33"/>
  <c r="O713" i="33"/>
  <c r="Q713" i="33"/>
  <c r="M1717" i="33"/>
  <c r="P1717" i="33"/>
  <c r="P1716" i="33"/>
  <c r="H772" i="33"/>
  <c r="H773" i="33"/>
  <c r="N987" i="33"/>
  <c r="M1151" i="33"/>
  <c r="M368" i="33"/>
  <c r="H2069" i="33"/>
  <c r="P2068" i="33"/>
  <c r="K281" i="33"/>
  <c r="K285" i="33"/>
  <c r="H1691" i="33"/>
  <c r="P1690" i="33"/>
  <c r="M1205" i="33"/>
  <c r="H2393" i="33"/>
  <c r="P1366" i="33"/>
  <c r="P1367" i="33"/>
  <c r="H1367" i="33"/>
  <c r="M2177" i="33"/>
  <c r="L2365" i="33"/>
  <c r="O2365" i="33"/>
  <c r="O2366" i="33"/>
  <c r="H1933" i="33"/>
  <c r="H1934" i="33"/>
  <c r="P1932" i="33"/>
  <c r="P1068" i="33"/>
  <c r="H2473" i="33"/>
  <c r="P2473" i="33"/>
  <c r="H2338" i="33"/>
  <c r="P2338" i="33"/>
  <c r="P2202" i="33"/>
  <c r="H961" i="33"/>
  <c r="P961" i="33"/>
  <c r="P962" i="33"/>
  <c r="H880" i="33"/>
  <c r="H881" i="33"/>
  <c r="K150" i="33"/>
  <c r="H150" i="33"/>
  <c r="H151" i="33"/>
  <c r="E150" i="33"/>
  <c r="E151" i="33"/>
  <c r="F150" i="33"/>
  <c r="F151" i="33"/>
  <c r="H153" i="33"/>
  <c r="I151" i="33"/>
  <c r="G151" i="33"/>
  <c r="J151" i="33"/>
  <c r="K151" i="33"/>
  <c r="K152" i="33"/>
  <c r="O609" i="33"/>
  <c r="O150" i="33"/>
  <c r="O528" i="33"/>
  <c r="O582" i="33"/>
  <c r="H1610" i="33"/>
  <c r="H584" i="33"/>
  <c r="H1259" i="33"/>
  <c r="O199" i="33"/>
  <c r="Q199" i="33"/>
  <c r="FK102" i="25"/>
  <c r="O172" i="33"/>
  <c r="Q172" i="33"/>
  <c r="Q177" i="33"/>
  <c r="K174" i="33"/>
  <c r="K177" i="33"/>
  <c r="J177" i="33"/>
  <c r="O177" i="33"/>
  <c r="O496" i="33"/>
  <c r="Q496" i="33"/>
  <c r="Q501" i="33"/>
  <c r="M504" i="33"/>
  <c r="N502" i="33"/>
  <c r="M501" i="33"/>
  <c r="M502" i="33"/>
  <c r="L502" i="33"/>
  <c r="O502" i="33"/>
  <c r="P502" i="33"/>
  <c r="Q502" i="33"/>
  <c r="Q503" i="33"/>
  <c r="O685" i="33"/>
  <c r="Q685" i="33"/>
  <c r="Q690" i="33"/>
  <c r="K685" i="33"/>
  <c r="K690" i="33"/>
  <c r="J690" i="33"/>
  <c r="D690" i="33"/>
  <c r="D691" i="33"/>
  <c r="E690" i="33"/>
  <c r="E691" i="33"/>
  <c r="I690" i="33"/>
  <c r="I691" i="33"/>
  <c r="G691" i="33"/>
  <c r="J691" i="33"/>
  <c r="K691" i="33"/>
  <c r="K692" i="33"/>
  <c r="R2502" i="33"/>
  <c r="S2502" i="33"/>
  <c r="R2610" i="33"/>
  <c r="S2610" i="33"/>
  <c r="R2043" i="33"/>
  <c r="S2043" i="33"/>
  <c r="FY86" i="25"/>
  <c r="O415" i="33"/>
  <c r="Q415" i="33"/>
  <c r="Q420" i="33"/>
  <c r="R2637" i="33"/>
  <c r="S2637" i="33"/>
  <c r="R2691" i="33"/>
  <c r="S2691" i="33"/>
  <c r="O1473" i="33"/>
  <c r="CP34" i="3"/>
  <c r="CR34" i="3"/>
  <c r="FE34" i="25"/>
  <c r="J698" i="33"/>
  <c r="FC34" i="25"/>
  <c r="H698" i="33"/>
  <c r="CP26" i="3"/>
  <c r="CR26" i="3"/>
  <c r="FC26" i="25"/>
  <c r="H482" i="33"/>
  <c r="K1473" i="33"/>
  <c r="O1797" i="33"/>
  <c r="O1689" i="33"/>
  <c r="O987" i="33"/>
  <c r="K1770" i="33"/>
  <c r="K1771" i="33"/>
  <c r="K1772" i="33"/>
  <c r="FE49" i="25"/>
  <c r="J1103" i="33"/>
  <c r="CT49" i="3"/>
  <c r="L1103" i="33"/>
  <c r="FE57" i="25"/>
  <c r="J1319" i="33"/>
  <c r="CT57" i="3"/>
  <c r="L1319" i="33"/>
  <c r="L1778" i="33"/>
  <c r="FE45" i="25"/>
  <c r="J995" i="33"/>
  <c r="CT45" i="3"/>
  <c r="L995" i="33"/>
  <c r="CT53" i="3"/>
  <c r="L1211" i="33"/>
  <c r="FE61" i="25"/>
  <c r="J1427" i="33"/>
  <c r="CT61" i="3"/>
  <c r="L1427" i="33"/>
  <c r="CP59" i="3"/>
  <c r="CR59" i="3"/>
  <c r="FE59" i="25"/>
  <c r="J1373" i="33"/>
  <c r="CP51" i="3"/>
  <c r="CR51" i="3"/>
  <c r="FE51" i="25"/>
  <c r="J1157" i="33"/>
  <c r="CP43" i="3"/>
  <c r="CR43" i="3"/>
  <c r="CT20" i="3"/>
  <c r="L320" i="33"/>
  <c r="FE12" i="25"/>
  <c r="J104" i="33"/>
  <c r="CT12" i="3"/>
  <c r="L104" i="33"/>
  <c r="CT10" i="3"/>
  <c r="L50" i="33"/>
  <c r="FE10" i="25"/>
  <c r="J50" i="33"/>
  <c r="CT14" i="3"/>
  <c r="L158" i="33"/>
  <c r="CT19" i="3"/>
  <c r="L293" i="33"/>
  <c r="FE19" i="25"/>
  <c r="J293" i="33"/>
  <c r="CT27" i="3"/>
  <c r="L509" i="33"/>
  <c r="CT35" i="3"/>
  <c r="L725" i="33"/>
  <c r="FE18" i="25"/>
  <c r="J266" i="33"/>
  <c r="CT18" i="3"/>
  <c r="L266" i="33"/>
  <c r="CT16" i="3"/>
  <c r="L212" i="33"/>
  <c r="CT11" i="3"/>
  <c r="L77" i="33"/>
  <c r="FE11" i="25"/>
  <c r="J77" i="33"/>
  <c r="CT21" i="3"/>
  <c r="L347" i="33"/>
  <c r="FE29" i="25"/>
  <c r="J563" i="33"/>
  <c r="CT29" i="3"/>
  <c r="L563" i="33"/>
  <c r="CT15" i="3"/>
  <c r="L185" i="33"/>
  <c r="CT17" i="3"/>
  <c r="L239" i="33"/>
  <c r="FE17" i="25"/>
  <c r="J239" i="33"/>
  <c r="CT25" i="3"/>
  <c r="L455" i="33"/>
  <c r="FE25" i="25"/>
  <c r="J455" i="33"/>
  <c r="CT33" i="3"/>
  <c r="L671" i="33"/>
  <c r="FE33" i="25"/>
  <c r="J671" i="33"/>
  <c r="CT23" i="3"/>
  <c r="L401" i="33"/>
  <c r="FE23" i="25"/>
  <c r="J401" i="33"/>
  <c r="CT31" i="3"/>
  <c r="L617" i="33"/>
  <c r="CP40" i="3"/>
  <c r="CR40" i="3"/>
  <c r="FC40" i="25"/>
  <c r="H860" i="33"/>
  <c r="CP38" i="3"/>
  <c r="CR38" i="3"/>
  <c r="CP36" i="3"/>
  <c r="CR36" i="3"/>
  <c r="FE36" i="25"/>
  <c r="J752" i="33"/>
  <c r="L1832" i="33"/>
  <c r="L1670" i="33"/>
  <c r="CP62" i="3"/>
  <c r="CR62" i="3"/>
  <c r="FC62" i="25"/>
  <c r="H1454" i="33"/>
  <c r="CT60" i="3"/>
  <c r="L1400" i="33"/>
  <c r="CP58" i="3"/>
  <c r="CR58" i="3"/>
  <c r="FE58" i="25"/>
  <c r="J1346" i="33"/>
  <c r="FC58" i="25"/>
  <c r="H1346" i="33"/>
  <c r="CT56" i="3"/>
  <c r="L1292" i="33"/>
  <c r="FE56" i="25"/>
  <c r="J1292" i="33"/>
  <c r="CP54" i="3"/>
  <c r="CR54" i="3"/>
  <c r="FC54" i="25"/>
  <c r="H1238" i="33"/>
  <c r="CT52" i="3"/>
  <c r="L1184" i="33"/>
  <c r="FE52" i="25"/>
  <c r="J1184" i="33"/>
  <c r="CP50" i="3"/>
  <c r="CR50" i="3"/>
  <c r="FE50" i="25"/>
  <c r="J1130" i="33"/>
  <c r="FC50" i="25"/>
  <c r="H1130" i="33"/>
  <c r="CT48" i="3"/>
  <c r="L1076" i="33"/>
  <c r="CP46" i="3"/>
  <c r="CR46" i="3"/>
  <c r="FC46" i="25"/>
  <c r="H1022" i="33"/>
  <c r="CT44" i="3"/>
  <c r="L968" i="33"/>
  <c r="CP42" i="3"/>
  <c r="CR42" i="3"/>
  <c r="FE42" i="25"/>
  <c r="J914" i="33"/>
  <c r="FC42" i="25"/>
  <c r="H914" i="33"/>
  <c r="CP41" i="3"/>
  <c r="CR41" i="3"/>
  <c r="CP39" i="3"/>
  <c r="CR39" i="3"/>
  <c r="FC39" i="25"/>
  <c r="H833" i="33"/>
  <c r="CP37" i="3"/>
  <c r="CR37" i="3"/>
  <c r="L1886" i="33"/>
  <c r="L1616" i="33"/>
  <c r="FC55" i="25"/>
  <c r="H1265" i="33"/>
  <c r="CP55" i="3"/>
  <c r="CR55" i="3"/>
  <c r="FE55" i="25"/>
  <c r="J1265" i="33"/>
  <c r="FC47" i="25"/>
  <c r="H1049" i="33"/>
  <c r="CP47" i="3"/>
  <c r="CR47" i="3"/>
  <c r="M1583" i="33"/>
  <c r="E231" i="33"/>
  <c r="E232" i="33"/>
  <c r="I231" i="33"/>
  <c r="I232" i="33"/>
  <c r="H232" i="33"/>
  <c r="G232" i="33"/>
  <c r="J232" i="33"/>
  <c r="J233" i="33"/>
  <c r="I285" i="33"/>
  <c r="I286" i="33"/>
  <c r="G286" i="33"/>
  <c r="J286" i="33"/>
  <c r="J287" i="33"/>
  <c r="H1394" i="33"/>
  <c r="J717" i="33"/>
  <c r="O717" i="33"/>
  <c r="P2446" i="33"/>
  <c r="H1016" i="33"/>
  <c r="H1880" i="33"/>
  <c r="H2339" i="33"/>
  <c r="H2474" i="33"/>
  <c r="P1933" i="33"/>
  <c r="J557" i="33"/>
  <c r="GU84" i="25"/>
  <c r="O690" i="33"/>
  <c r="FE26" i="25"/>
  <c r="J482" i="33"/>
  <c r="CT26" i="3"/>
  <c r="L482" i="33"/>
  <c r="CT34" i="3"/>
  <c r="L698" i="33"/>
  <c r="FE37" i="25"/>
  <c r="J779" i="33"/>
  <c r="CT37" i="3"/>
  <c r="L779" i="33"/>
  <c r="FE39" i="25"/>
  <c r="J833" i="33"/>
  <c r="CT39" i="3"/>
  <c r="L833" i="33"/>
  <c r="FE41" i="25"/>
  <c r="J887" i="33"/>
  <c r="CT41" i="3"/>
  <c r="L887" i="33"/>
  <c r="CT42" i="3"/>
  <c r="L914" i="33"/>
  <c r="FE46" i="25"/>
  <c r="J1022" i="33"/>
  <c r="CT46" i="3"/>
  <c r="L1022" i="33"/>
  <c r="CT50" i="3"/>
  <c r="L1130" i="33"/>
  <c r="FE54" i="25"/>
  <c r="J1238" i="33"/>
  <c r="CT54" i="3"/>
  <c r="L1238" i="33"/>
  <c r="CT58" i="3"/>
  <c r="L1346" i="33"/>
  <c r="FE62" i="25"/>
  <c r="J1454" i="33"/>
  <c r="CT62" i="3"/>
  <c r="L1454" i="33"/>
  <c r="CT36" i="3"/>
  <c r="L752" i="33"/>
  <c r="FE38" i="25"/>
  <c r="J806" i="33"/>
  <c r="CT38" i="3"/>
  <c r="L806" i="33"/>
  <c r="FE40" i="25"/>
  <c r="J860" i="33"/>
  <c r="CT40" i="3"/>
  <c r="L860" i="33"/>
  <c r="FE47" i="25"/>
  <c r="J1049" i="33"/>
  <c r="CT47" i="3"/>
  <c r="L1049" i="33"/>
  <c r="CT55" i="3"/>
  <c r="L1265" i="33"/>
  <c r="FE43" i="25"/>
  <c r="J941" i="33"/>
  <c r="CT43" i="3"/>
  <c r="L941" i="33"/>
  <c r="CT51" i="3"/>
  <c r="L1157" i="33"/>
  <c r="CT59" i="3"/>
  <c r="L1373" i="33"/>
  <c r="H339" i="33"/>
  <c r="H335" i="33"/>
  <c r="H340" i="33"/>
  <c r="I338" i="33"/>
  <c r="I339" i="33"/>
  <c r="I340" i="33"/>
  <c r="G340" i="33"/>
  <c r="J340" i="33"/>
  <c r="K340" i="33"/>
  <c r="K341" i="33"/>
  <c r="K232" i="33"/>
  <c r="K233" i="33"/>
  <c r="K286" i="33"/>
  <c r="K287" i="33"/>
  <c r="J636" i="33"/>
  <c r="J637" i="33"/>
  <c r="K637" i="33"/>
  <c r="K638" i="33"/>
  <c r="K826" i="33"/>
  <c r="K827" i="33"/>
  <c r="K1474" i="33"/>
  <c r="K1475" i="33"/>
  <c r="N1308" i="33"/>
  <c r="N1309" i="33"/>
  <c r="N1311" i="33"/>
  <c r="M1314" i="33"/>
  <c r="N1312" i="33"/>
  <c r="M1311" i="33"/>
  <c r="M1312" i="33"/>
  <c r="L1312" i="33"/>
  <c r="O1312" i="33"/>
  <c r="Q1312" i="33"/>
  <c r="Q1313" i="33"/>
  <c r="Q1906" i="33"/>
  <c r="Q1907" i="33"/>
  <c r="T174" i="33"/>
  <c r="T177" i="33"/>
  <c r="T201" i="33"/>
  <c r="T204" i="33"/>
  <c r="T417" i="33"/>
  <c r="T420" i="33"/>
  <c r="T498" i="33"/>
  <c r="T501" i="33"/>
  <c r="T687" i="33"/>
  <c r="T690" i="33"/>
  <c r="W12" i="15"/>
  <c r="W27" i="15"/>
  <c r="W8" i="15"/>
  <c r="AT22" i="25"/>
  <c r="BV102" i="25"/>
  <c r="K1769" i="33"/>
  <c r="J1770" i="33"/>
  <c r="CX42" i="25"/>
  <c r="CX94" i="25"/>
  <c r="K2228" i="33"/>
  <c r="J2229" i="33"/>
  <c r="J2230" i="33"/>
  <c r="J2231" i="33"/>
  <c r="CX81" i="25"/>
  <c r="CX107" i="25"/>
  <c r="P2145" i="33"/>
  <c r="M2151" i="33"/>
  <c r="P2151" i="33"/>
  <c r="M2148" i="33"/>
  <c r="N2090" i="33"/>
  <c r="O2090" i="33"/>
  <c r="Q2090" i="33"/>
  <c r="P2037" i="33"/>
  <c r="M2043" i="33"/>
  <c r="O1954" i="33"/>
  <c r="Q1954" i="33"/>
  <c r="M1962" i="33"/>
  <c r="M204" i="33"/>
  <c r="BV6" i="25"/>
  <c r="P2389" i="33"/>
  <c r="M2391" i="33"/>
  <c r="M2392" i="33"/>
  <c r="M2393" i="33"/>
  <c r="M1662" i="33"/>
  <c r="P1659" i="33"/>
  <c r="K10" i="33"/>
  <c r="O10" i="33"/>
  <c r="Q10" i="33"/>
  <c r="H394" i="33"/>
  <c r="H395" i="33"/>
  <c r="P393" i="33"/>
  <c r="CX66" i="25"/>
  <c r="P2550" i="33"/>
  <c r="H2553" i="33"/>
  <c r="H2556" i="33"/>
  <c r="P2556" i="33"/>
  <c r="P2228" i="33"/>
  <c r="H2232" i="33"/>
  <c r="O712" i="33"/>
  <c r="Q712" i="33"/>
  <c r="K712" i="33"/>
  <c r="E935" i="33"/>
  <c r="I1148" i="33"/>
  <c r="AT52" i="25"/>
  <c r="I1228" i="33"/>
  <c r="N2149" i="33"/>
  <c r="O231" i="33"/>
  <c r="N2634" i="33"/>
  <c r="P1175" i="33"/>
  <c r="P1741" i="33"/>
  <c r="D1878" i="33"/>
  <c r="D1879" i="33"/>
  <c r="D1880" i="33"/>
  <c r="P609" i="33"/>
  <c r="CX20" i="25"/>
  <c r="CX33" i="25"/>
  <c r="M2637" i="33"/>
  <c r="M2634" i="33"/>
  <c r="M2635" i="33"/>
  <c r="M2636" i="33"/>
  <c r="M2502" i="33"/>
  <c r="M2499" i="33"/>
  <c r="M2500" i="33"/>
  <c r="M2286" i="33"/>
  <c r="P2286" i="33"/>
  <c r="N2279" i="33"/>
  <c r="N2283" i="33"/>
  <c r="N2284" i="33"/>
  <c r="L1662" i="33"/>
  <c r="N1658" i="33"/>
  <c r="O1661" i="33"/>
  <c r="Q1661" i="33"/>
  <c r="K1661" i="33"/>
  <c r="CX52" i="25"/>
  <c r="O442" i="33"/>
  <c r="Q442" i="33"/>
  <c r="K442" i="33"/>
  <c r="K444" i="33"/>
  <c r="K447" i="33"/>
  <c r="E447" i="33"/>
  <c r="E448" i="33"/>
  <c r="F447" i="33"/>
  <c r="F448" i="33"/>
  <c r="I444" i="33"/>
  <c r="I447" i="33"/>
  <c r="H450" i="33"/>
  <c r="I448" i="33"/>
  <c r="G448" i="33"/>
  <c r="J448" i="33"/>
  <c r="K448" i="33"/>
  <c r="K449" i="33"/>
  <c r="K1904" i="33"/>
  <c r="J1905" i="33"/>
  <c r="J1927" i="33"/>
  <c r="D1932" i="33"/>
  <c r="D1933" i="33"/>
  <c r="D1934" i="33"/>
  <c r="P2415" i="33"/>
  <c r="H2418" i="33"/>
  <c r="H2419" i="33"/>
  <c r="H2420" i="33"/>
  <c r="P2605" i="33"/>
  <c r="H2610" i="33"/>
  <c r="K717" i="33"/>
  <c r="P1934" i="33"/>
  <c r="L2366" i="33"/>
  <c r="O2072" i="33"/>
  <c r="R2367" i="33"/>
  <c r="S2367" i="33"/>
  <c r="H178" i="33"/>
  <c r="H179" i="33"/>
  <c r="D2450" i="33"/>
  <c r="O2450" i="33"/>
  <c r="R2556" i="33"/>
  <c r="S2556" i="33"/>
  <c r="P1260" i="33"/>
  <c r="H2635" i="33"/>
  <c r="O714" i="33"/>
  <c r="Q714" i="33"/>
  <c r="O715" i="33"/>
  <c r="Q715" i="33"/>
  <c r="Q717" i="33"/>
  <c r="P2580" i="33"/>
  <c r="P611" i="33"/>
  <c r="N2176" i="33"/>
  <c r="P2391" i="33"/>
  <c r="S2579" i="33"/>
  <c r="P1584" i="33"/>
  <c r="M180" i="33"/>
  <c r="N180" i="33"/>
  <c r="R2395" i="33"/>
  <c r="S2395" i="33"/>
  <c r="CX15" i="25"/>
  <c r="GU104" i="25"/>
  <c r="R2503" i="33"/>
  <c r="S2503" i="33"/>
  <c r="G1366" i="33"/>
  <c r="G1367" i="33"/>
  <c r="O443" i="33"/>
  <c r="Q443" i="33"/>
  <c r="Q447" i="33"/>
  <c r="M450" i="33"/>
  <c r="N448" i="33"/>
  <c r="M447" i="33"/>
  <c r="M443" i="33"/>
  <c r="M448" i="33"/>
  <c r="L448" i="33"/>
  <c r="O448" i="33"/>
  <c r="P448" i="33"/>
  <c r="Q448" i="33"/>
  <c r="Q449" i="33"/>
  <c r="BV96" i="25"/>
  <c r="K1233" i="33"/>
  <c r="O1233" i="33"/>
  <c r="Q1233" i="33"/>
  <c r="BV88" i="25"/>
  <c r="N2094" i="33"/>
  <c r="K1666" i="33"/>
  <c r="EG70" i="25"/>
  <c r="G1693" i="33"/>
  <c r="K1720" i="33"/>
  <c r="EI72" i="25"/>
  <c r="EJ72" i="25"/>
  <c r="E1746" i="33"/>
  <c r="K1909" i="33"/>
  <c r="EG79" i="25"/>
  <c r="DT85" i="25"/>
  <c r="DV85" i="25"/>
  <c r="DX85" i="25"/>
  <c r="G2098" i="33"/>
  <c r="EG86" i="25"/>
  <c r="D2178" i="33"/>
  <c r="E2502" i="33"/>
  <c r="EB101" i="25"/>
  <c r="K2503" i="33"/>
  <c r="EJ101" i="25"/>
  <c r="DZ102" i="25"/>
  <c r="EB102" i="25"/>
  <c r="D2664" i="33"/>
  <c r="DZ107" i="25"/>
  <c r="EA107" i="25"/>
  <c r="D2691" i="33"/>
  <c r="B8" i="15"/>
  <c r="T5" i="33"/>
  <c r="W107" i="15"/>
  <c r="AG107" i="15"/>
  <c r="AF107" i="15"/>
  <c r="D107" i="15"/>
  <c r="D108" i="9"/>
  <c r="AE106" i="15"/>
  <c r="V106" i="15"/>
  <c r="G10" i="9"/>
  <c r="D33" i="33"/>
  <c r="E9" i="15"/>
  <c r="E10" i="9"/>
  <c r="E2576" i="33"/>
  <c r="D2524" i="33"/>
  <c r="D2526" i="33"/>
  <c r="D2527" i="33"/>
  <c r="D2528" i="33"/>
  <c r="E2471" i="33"/>
  <c r="G2443" i="33"/>
  <c r="D2416" i="33"/>
  <c r="E2414" i="33"/>
  <c r="G2389" i="33"/>
  <c r="G2361" i="33"/>
  <c r="E2359" i="33"/>
  <c r="E2364" i="33"/>
  <c r="E2365" i="33"/>
  <c r="E2366" i="33"/>
  <c r="D2336" i="33"/>
  <c r="D2334" i="33"/>
  <c r="E2309" i="33"/>
  <c r="E2307" i="33"/>
  <c r="D2282" i="33"/>
  <c r="E2251" i="33"/>
  <c r="E2256" i="33"/>
  <c r="E2257" i="33"/>
  <c r="E2258" i="33"/>
  <c r="CX91" i="25"/>
  <c r="D2224" i="33"/>
  <c r="T91" i="25"/>
  <c r="G2173" i="33"/>
  <c r="D2171" i="33"/>
  <c r="E2144" i="33"/>
  <c r="AG88" i="25"/>
  <c r="D2092" i="33"/>
  <c r="D2094" i="33"/>
  <c r="D2095" i="33"/>
  <c r="D2096" i="33"/>
  <c r="H2012" i="33"/>
  <c r="H2010" i="33"/>
  <c r="P2010" i="33"/>
  <c r="H1984" i="33"/>
  <c r="H1986" i="33"/>
  <c r="D1956" i="33"/>
  <c r="D1959" i="33"/>
  <c r="D1960" i="33"/>
  <c r="D1961" i="33"/>
  <c r="D1900" i="33"/>
  <c r="T79" i="25"/>
  <c r="E1873" i="33"/>
  <c r="T78" i="25"/>
  <c r="E1849" i="33"/>
  <c r="E1851" i="33"/>
  <c r="E1852" i="33"/>
  <c r="E1853" i="33"/>
  <c r="E1820" i="33"/>
  <c r="AG76" i="25"/>
  <c r="E1766" i="33"/>
  <c r="AG74" i="25"/>
  <c r="E1713" i="33"/>
  <c r="D1688" i="33"/>
  <c r="D1661" i="33"/>
  <c r="D1659" i="33"/>
  <c r="E1632" i="33"/>
  <c r="D1607" i="33"/>
  <c r="D1577" i="33"/>
  <c r="G1551" i="33"/>
  <c r="I1551" i="33"/>
  <c r="E1549" i="33"/>
  <c r="D1523" i="33"/>
  <c r="AG65" i="25"/>
  <c r="E1495" i="33"/>
  <c r="D1419" i="33"/>
  <c r="D1420" i="33"/>
  <c r="D1421" i="33"/>
  <c r="K1281" i="33"/>
  <c r="E1284" i="33"/>
  <c r="E1285" i="33"/>
  <c r="E1286" i="33"/>
  <c r="D1257" i="33"/>
  <c r="D1258" i="33"/>
  <c r="D1259" i="33"/>
  <c r="D960" i="33"/>
  <c r="D961" i="33"/>
  <c r="D962" i="33"/>
  <c r="CX43" i="25"/>
  <c r="H935" i="33"/>
  <c r="E904" i="33"/>
  <c r="D901" i="33"/>
  <c r="E878" i="33"/>
  <c r="E879" i="33"/>
  <c r="E880" i="33"/>
  <c r="E881" i="33"/>
  <c r="H852" i="33"/>
  <c r="H853" i="33"/>
  <c r="E850" i="33"/>
  <c r="E152" i="33"/>
  <c r="AU74" i="9"/>
  <c r="L1777" i="33"/>
  <c r="A1946" i="33"/>
  <c r="A1649" i="33"/>
  <c r="A1109" i="33"/>
  <c r="A947" i="33"/>
  <c r="A839" i="33"/>
  <c r="A677" i="33"/>
  <c r="A650" i="33"/>
  <c r="A542" i="33"/>
  <c r="A515" i="33"/>
  <c r="A380" i="33"/>
  <c r="A191" i="33"/>
  <c r="A1811" i="33"/>
  <c r="A1784" i="33"/>
  <c r="HR1" i="25"/>
  <c r="A2648" i="33"/>
  <c r="A2513" i="33"/>
  <c r="A2297" i="33"/>
  <c r="A2243" i="33"/>
  <c r="A1730" i="33"/>
  <c r="A1622" i="33"/>
  <c r="A1514" i="33"/>
  <c r="A1298" i="33"/>
  <c r="A1217" i="33"/>
  <c r="A2135" i="33"/>
  <c r="A1568" i="33"/>
  <c r="A1433" i="33"/>
  <c r="A1082" i="33"/>
  <c r="A1028" i="33"/>
  <c r="A974" i="33"/>
  <c r="A866" i="33"/>
  <c r="A731" i="33"/>
  <c r="A623" i="33"/>
  <c r="A488" i="33"/>
  <c r="A353" i="33"/>
  <c r="A272" i="33"/>
  <c r="A110" i="33"/>
  <c r="A29" i="33"/>
  <c r="A1" i="15"/>
  <c r="A2" i="33"/>
  <c r="A137" i="33"/>
  <c r="A218" i="33"/>
  <c r="A299" i="33"/>
  <c r="A434" i="33"/>
  <c r="A569" i="33"/>
  <c r="A812" i="33"/>
  <c r="A1838" i="33"/>
  <c r="AU75" i="9"/>
  <c r="L1804" i="33"/>
  <c r="N852" i="33"/>
  <c r="BV68" i="25"/>
  <c r="H1854" i="33"/>
  <c r="I1740" i="33"/>
  <c r="I1850" i="33"/>
  <c r="I2038" i="33"/>
  <c r="I1742" i="33"/>
  <c r="I1149" i="33"/>
  <c r="N1176" i="33"/>
  <c r="E177" i="33"/>
  <c r="E178" i="33"/>
  <c r="E179" i="33"/>
  <c r="BV36" i="25"/>
  <c r="AT18" i="25"/>
  <c r="I96" i="33"/>
  <c r="I97" i="33"/>
  <c r="CX53" i="25"/>
  <c r="AT61" i="25"/>
  <c r="BV70" i="25"/>
  <c r="CX71" i="25"/>
  <c r="CX83" i="25"/>
  <c r="AT93" i="25"/>
  <c r="CX95" i="25"/>
  <c r="E852" i="33"/>
  <c r="E853" i="33"/>
  <c r="E854" i="33"/>
  <c r="D1041" i="33"/>
  <c r="D1042" i="33"/>
  <c r="D1043" i="33"/>
  <c r="H1044" i="33"/>
  <c r="I1044" i="33"/>
  <c r="E1041" i="33"/>
  <c r="E1042" i="33"/>
  <c r="E1043" i="33"/>
  <c r="E1095" i="33"/>
  <c r="E1096" i="33"/>
  <c r="E1097" i="33"/>
  <c r="AT55" i="25"/>
  <c r="AT56" i="25"/>
  <c r="E1394" i="33"/>
  <c r="CX64" i="25"/>
  <c r="D1527" i="33"/>
  <c r="D1528" i="33"/>
  <c r="D1529" i="33"/>
  <c r="H1530" i="33"/>
  <c r="I1530" i="33"/>
  <c r="D1581" i="33"/>
  <c r="D1582" i="33"/>
  <c r="D1583" i="33"/>
  <c r="E1959" i="33"/>
  <c r="E1960" i="33"/>
  <c r="E1961" i="33"/>
  <c r="H2094" i="33"/>
  <c r="H2095" i="33"/>
  <c r="H2096" i="33"/>
  <c r="E2148" i="33"/>
  <c r="E2149" i="33"/>
  <c r="E2150" i="33"/>
  <c r="D2175" i="33"/>
  <c r="D2176" i="33"/>
  <c r="D2177" i="33"/>
  <c r="D2229" i="33"/>
  <c r="D2230" i="33"/>
  <c r="D2231" i="33"/>
  <c r="E2229" i="33"/>
  <c r="E2230" i="33"/>
  <c r="E2231" i="33"/>
  <c r="H2256" i="33"/>
  <c r="H2257" i="33"/>
  <c r="H2258" i="33"/>
  <c r="D2283" i="33"/>
  <c r="D2284" i="33"/>
  <c r="D2285" i="33"/>
  <c r="E2310" i="33"/>
  <c r="E2311" i="33"/>
  <c r="E2312" i="33"/>
  <c r="H2313" i="33"/>
  <c r="H2364" i="33"/>
  <c r="D2445" i="33"/>
  <c r="D2446" i="33"/>
  <c r="D2447" i="33"/>
  <c r="E2445" i="33"/>
  <c r="E2446" i="33"/>
  <c r="E2447" i="33"/>
  <c r="E2472" i="33"/>
  <c r="E2473" i="33"/>
  <c r="E2474" i="33"/>
  <c r="D2472" i="33"/>
  <c r="D2473" i="33"/>
  <c r="D2474" i="33"/>
  <c r="E2580" i="33"/>
  <c r="E2581" i="33"/>
  <c r="E2582" i="33"/>
  <c r="D2607" i="33"/>
  <c r="D2608" i="33"/>
  <c r="D2609" i="33"/>
  <c r="H2637" i="33"/>
  <c r="E2661" i="33"/>
  <c r="E2662" i="33"/>
  <c r="E2663" i="33"/>
  <c r="D2688" i="33"/>
  <c r="D2689" i="33"/>
  <c r="D2690" i="33"/>
  <c r="H2688" i="33"/>
  <c r="BV37" i="25"/>
  <c r="CX38" i="25"/>
  <c r="BV57" i="25"/>
  <c r="CX90" i="25"/>
  <c r="BV93" i="25"/>
  <c r="N2013" i="33"/>
  <c r="J2606" i="33"/>
  <c r="K2606" i="33"/>
  <c r="J2064" i="33"/>
  <c r="K2064" i="33"/>
  <c r="EB73" i="25"/>
  <c r="EG72" i="25"/>
  <c r="EA72" i="25"/>
  <c r="EI71" i="25"/>
  <c r="EJ71" i="25"/>
  <c r="EB67" i="25"/>
  <c r="EA67" i="25"/>
  <c r="EJ66" i="25"/>
  <c r="EA64" i="25"/>
  <c r="P1874" i="33"/>
  <c r="P2198" i="33"/>
  <c r="P2549" i="33"/>
  <c r="P470" i="33"/>
  <c r="P821" i="33"/>
  <c r="P605" i="33"/>
  <c r="P2144" i="33"/>
  <c r="EA66" i="25"/>
  <c r="H2040" i="33"/>
  <c r="H2448" i="33"/>
  <c r="P1577" i="33"/>
  <c r="P2522" i="33"/>
  <c r="BV79" i="25"/>
  <c r="BV97" i="25"/>
  <c r="N1635" i="33"/>
  <c r="L636" i="33"/>
  <c r="K1253" i="33"/>
  <c r="P524" i="33"/>
  <c r="P1037" i="33"/>
  <c r="D1662" i="33"/>
  <c r="D1663" i="33"/>
  <c r="D1664" i="33"/>
  <c r="DT65" i="25"/>
  <c r="DV65" i="25"/>
  <c r="DX65" i="25"/>
  <c r="DZ67" i="25"/>
  <c r="EJ70" i="25"/>
  <c r="EG71" i="25"/>
  <c r="EG74" i="25"/>
  <c r="DZ74" i="25"/>
  <c r="P253" i="33"/>
  <c r="P1873" i="33"/>
  <c r="D1476" i="33"/>
  <c r="AG106" i="25"/>
  <c r="T100" i="25"/>
  <c r="T99" i="25"/>
  <c r="AG93" i="25"/>
  <c r="AG86" i="25"/>
  <c r="AG80" i="25"/>
  <c r="D1230" i="33"/>
  <c r="D1231" i="33"/>
  <c r="D1232" i="33"/>
  <c r="T300" i="33"/>
  <c r="T219" i="33"/>
  <c r="T138" i="33"/>
  <c r="T111" i="33"/>
  <c r="E45" i="15"/>
  <c r="D1003" i="33"/>
  <c r="D38" i="15"/>
  <c r="T816" i="33"/>
  <c r="B31" i="15"/>
  <c r="T626" i="33"/>
  <c r="G23" i="15"/>
  <c r="D411" i="33"/>
  <c r="B20" i="15"/>
  <c r="T329" i="33"/>
  <c r="N1153" i="33"/>
  <c r="N964" i="33"/>
  <c r="N613" i="33"/>
  <c r="N532" i="33"/>
  <c r="N370" i="33"/>
  <c r="N289" i="33"/>
  <c r="N181" i="33"/>
  <c r="N73" i="33"/>
  <c r="P686" i="33"/>
  <c r="P416" i="33"/>
  <c r="P335" i="33"/>
  <c r="M1685" i="33"/>
  <c r="P1685" i="33"/>
  <c r="M1442" i="33"/>
  <c r="P1442" i="33"/>
  <c r="P1145" i="33"/>
  <c r="P1091" i="33"/>
  <c r="P443" i="33"/>
  <c r="P173" i="33"/>
  <c r="M92" i="33"/>
  <c r="P92" i="33"/>
  <c r="M144" i="33"/>
  <c r="M117" i="33"/>
  <c r="T2569" i="33"/>
  <c r="M2685" i="33"/>
  <c r="G106" i="15"/>
  <c r="D2652" i="33"/>
  <c r="P891" i="33"/>
  <c r="P486" i="33"/>
  <c r="P162" i="33"/>
  <c r="P54" i="33"/>
  <c r="B902" i="33"/>
  <c r="B308" i="33"/>
  <c r="B281" i="33"/>
  <c r="B254" i="33"/>
  <c r="B200" i="33"/>
  <c r="B119" i="33"/>
  <c r="B65" i="33"/>
  <c r="B38" i="33"/>
  <c r="B1693" i="33"/>
  <c r="B1450" i="33"/>
  <c r="B370" i="33"/>
  <c r="B181" i="33"/>
  <c r="B46" i="33"/>
  <c r="B1117" i="33"/>
  <c r="B928" i="33"/>
  <c r="B442" i="33"/>
  <c r="B64" i="33"/>
  <c r="P1495" i="33"/>
  <c r="P1954" i="33"/>
  <c r="P1252" i="33"/>
  <c r="P118" i="33"/>
  <c r="P631" i="33"/>
  <c r="P982" i="33"/>
  <c r="T247" i="33"/>
  <c r="O397" i="33"/>
  <c r="Q397" i="33"/>
  <c r="P1877" i="33"/>
  <c r="P1337" i="33"/>
  <c r="M2419" i="33"/>
  <c r="P2418" i="33"/>
  <c r="V16" i="15"/>
  <c r="W16" i="15"/>
  <c r="AE16" i="15"/>
  <c r="AF16" i="15"/>
  <c r="AG16" i="15"/>
  <c r="R2120" i="33"/>
  <c r="N2554" i="33"/>
  <c r="N2555" i="33"/>
  <c r="CX9" i="25"/>
  <c r="D2261" i="33"/>
  <c r="D692" i="33"/>
  <c r="DT71" i="25"/>
  <c r="DV71" i="25"/>
  <c r="DX71" i="25"/>
  <c r="DT72" i="25"/>
  <c r="DV72" i="25"/>
  <c r="DX72" i="25"/>
  <c r="EB79" i="25"/>
  <c r="EJ84" i="25"/>
  <c r="EJ85" i="25"/>
  <c r="DZ88" i="25"/>
  <c r="DT97" i="25"/>
  <c r="DV97" i="25"/>
  <c r="DX97" i="25"/>
  <c r="N1177" i="33"/>
  <c r="N1178" i="33"/>
  <c r="K104" i="15"/>
  <c r="P2664" i="33"/>
  <c r="CX22" i="25"/>
  <c r="I2230" i="33"/>
  <c r="I2231" i="33"/>
  <c r="I233" i="33"/>
  <c r="N69" i="33"/>
  <c r="N2607" i="33"/>
  <c r="N2472" i="33"/>
  <c r="N2473" i="33"/>
  <c r="N2418" i="33"/>
  <c r="N2419" i="33"/>
  <c r="N2420" i="33"/>
  <c r="N2202" i="33"/>
  <c r="F9" i="15"/>
  <c r="F12" i="9"/>
  <c r="D355" i="33"/>
  <c r="D328" i="33"/>
  <c r="D301" i="33"/>
  <c r="D222" i="33"/>
  <c r="D139" i="33"/>
  <c r="E22" i="9"/>
  <c r="G21" i="9"/>
  <c r="E19" i="9"/>
  <c r="E18" i="9"/>
  <c r="G17" i="9"/>
  <c r="E16" i="9"/>
  <c r="G15" i="9"/>
  <c r="E13" i="9"/>
  <c r="G12" i="9"/>
  <c r="U19" i="15"/>
  <c r="U15" i="15"/>
  <c r="U11" i="15"/>
  <c r="D112" i="33"/>
  <c r="D303" i="33"/>
  <c r="U16" i="15"/>
  <c r="U20" i="15"/>
  <c r="G11" i="9"/>
  <c r="E12" i="9"/>
  <c r="D58" i="33"/>
  <c r="D60" i="33"/>
  <c r="D87" i="33"/>
  <c r="D193" i="33"/>
  <c r="D195" i="33"/>
  <c r="M2231" i="33"/>
  <c r="P2230" i="33"/>
  <c r="P2581" i="33"/>
  <c r="M2582" i="33"/>
  <c r="R2664" i="33"/>
  <c r="S2664" i="33"/>
  <c r="R2611" i="33"/>
  <c r="S2611" i="33"/>
  <c r="HJ101" i="25"/>
  <c r="R2448" i="33"/>
  <c r="S2448" i="33"/>
  <c r="R2394" i="33"/>
  <c r="S2394" i="33"/>
  <c r="R2340" i="33"/>
  <c r="S2340" i="33"/>
  <c r="R2286" i="33"/>
  <c r="S2286" i="33"/>
  <c r="R2233" i="33"/>
  <c r="S2233" i="33"/>
  <c r="GU89" i="25"/>
  <c r="R2125" i="33"/>
  <c r="S2125" i="33"/>
  <c r="R2097" i="33"/>
  <c r="S2097" i="33"/>
  <c r="R2070" i="33"/>
  <c r="S2070" i="33"/>
  <c r="R2044" i="33"/>
  <c r="S2044" i="33"/>
  <c r="R1800" i="33"/>
  <c r="S1800" i="33"/>
  <c r="R2422" i="33"/>
  <c r="S2422" i="33"/>
  <c r="R2314" i="33"/>
  <c r="S2314" i="33"/>
  <c r="R2259" i="33"/>
  <c r="S2259" i="33"/>
  <c r="R2205" i="33"/>
  <c r="S2205" i="33"/>
  <c r="R2151" i="33"/>
  <c r="S2151" i="33"/>
  <c r="P529" i="33"/>
  <c r="L529" i="33"/>
  <c r="L530" i="33"/>
  <c r="M530" i="33"/>
  <c r="O2261" i="33"/>
  <c r="HJ92" i="25"/>
  <c r="N693" i="33"/>
  <c r="P693" i="33"/>
  <c r="H2204" i="33"/>
  <c r="P2203" i="33"/>
  <c r="P2204" i="33"/>
  <c r="P1069" i="33"/>
  <c r="H1070" i="33"/>
  <c r="H2365" i="33"/>
  <c r="P2364" i="33"/>
  <c r="CX27" i="25"/>
  <c r="BV34" i="25"/>
  <c r="AT25" i="25"/>
  <c r="BV18" i="25"/>
  <c r="O1985" i="33"/>
  <c r="J1986" i="33"/>
  <c r="BV23" i="25"/>
  <c r="BV16" i="25"/>
  <c r="AT20" i="25"/>
  <c r="CX29" i="25"/>
  <c r="H233" i="33"/>
  <c r="P231" i="33"/>
  <c r="S2066" i="33"/>
  <c r="P1096" i="33"/>
  <c r="R2521" i="33"/>
  <c r="S2521" i="33"/>
  <c r="M1718" i="33"/>
  <c r="P2447" i="33"/>
  <c r="FK105" i="25"/>
  <c r="R2602" i="33"/>
  <c r="S2602" i="33"/>
  <c r="FN91" i="25"/>
  <c r="R2421" i="33"/>
  <c r="S2421" i="33"/>
  <c r="FN94" i="25"/>
  <c r="FY87" i="25"/>
  <c r="FL84" i="25"/>
  <c r="GJ89" i="25"/>
  <c r="HJ100" i="25"/>
  <c r="R2583" i="33"/>
  <c r="S2583" i="33"/>
  <c r="M476" i="33"/>
  <c r="P1095" i="33"/>
  <c r="P1691" i="33"/>
  <c r="P2069" i="33"/>
  <c r="L2419" i="33"/>
  <c r="O2419" i="33"/>
  <c r="O2420" i="33"/>
  <c r="I1663" i="33"/>
  <c r="FY90" i="25"/>
  <c r="R2179" i="33"/>
  <c r="S2179" i="33"/>
  <c r="E692" i="33"/>
  <c r="BV15" i="25"/>
  <c r="P637" i="33"/>
  <c r="M690" i="33"/>
  <c r="BV9" i="25"/>
  <c r="GJ92" i="25"/>
  <c r="H2691" i="33"/>
  <c r="P2632" i="33"/>
  <c r="H2310" i="33"/>
  <c r="P1876" i="33"/>
  <c r="H1473" i="33"/>
  <c r="CX45" i="25"/>
  <c r="CX46" i="25"/>
  <c r="K2039" i="33"/>
  <c r="J2607" i="33"/>
  <c r="J2608" i="33"/>
  <c r="K2660" i="33"/>
  <c r="N1149" i="33"/>
  <c r="N1150" i="33"/>
  <c r="N1284" i="33"/>
  <c r="N1285" i="33"/>
  <c r="BV20" i="25"/>
  <c r="CX28" i="25"/>
  <c r="AT35" i="25"/>
  <c r="AT92" i="25"/>
  <c r="D1986" i="33"/>
  <c r="D1987" i="33"/>
  <c r="P2610" i="33"/>
  <c r="I2688" i="33"/>
  <c r="I2689" i="33"/>
  <c r="I2690" i="33"/>
  <c r="BV71" i="25"/>
  <c r="N1122" i="33"/>
  <c r="K1984" i="33"/>
  <c r="E206" i="33"/>
  <c r="BV10" i="25"/>
  <c r="CX10" i="25"/>
  <c r="BV35" i="25"/>
  <c r="BV22" i="25"/>
  <c r="CX18" i="25"/>
  <c r="BV92" i="25"/>
  <c r="I1038" i="33"/>
  <c r="H1041" i="33"/>
  <c r="H1042" i="33"/>
  <c r="H1043" i="33"/>
  <c r="I1310" i="33"/>
  <c r="H1311" i="33"/>
  <c r="H1312" i="33"/>
  <c r="H1313" i="33"/>
  <c r="H1500" i="33"/>
  <c r="H1501" i="33"/>
  <c r="P1498" i="33"/>
  <c r="P1526" i="33"/>
  <c r="H1527" i="33"/>
  <c r="J1550" i="33"/>
  <c r="E1554" i="33"/>
  <c r="E1555" i="33"/>
  <c r="E1556" i="33"/>
  <c r="P1632" i="33"/>
  <c r="H1638" i="33"/>
  <c r="I1638" i="33"/>
  <c r="J1981" i="33"/>
  <c r="K1981" i="33"/>
  <c r="K1986" i="33"/>
  <c r="K1987" i="33"/>
  <c r="K1988" i="33"/>
  <c r="E1986" i="33"/>
  <c r="E1987" i="33"/>
  <c r="E1988" i="33"/>
  <c r="P2092" i="33"/>
  <c r="H2097" i="33"/>
  <c r="P2254" i="33"/>
  <c r="H2259" i="33"/>
  <c r="H2340" i="33"/>
  <c r="P2334" i="33"/>
  <c r="P2362" i="33"/>
  <c r="H2367" i="33"/>
  <c r="P2470" i="33"/>
  <c r="H2475" i="33"/>
  <c r="P2475" i="33"/>
  <c r="P2524" i="33"/>
  <c r="H2526" i="33"/>
  <c r="H2661" i="33"/>
  <c r="P2658" i="33"/>
  <c r="BV98" i="25"/>
  <c r="AT44" i="25"/>
  <c r="AT48" i="25"/>
  <c r="AT60" i="25"/>
  <c r="AT72" i="25"/>
  <c r="BV77" i="25"/>
  <c r="CX80" i="25"/>
  <c r="AT94" i="25"/>
  <c r="O741" i="33"/>
  <c r="Q741" i="33"/>
  <c r="O740" i="33"/>
  <c r="Q740" i="33"/>
  <c r="Q744" i="33"/>
  <c r="N2608" i="33"/>
  <c r="GA4" i="25"/>
  <c r="N4" i="9"/>
  <c r="G802" i="33"/>
  <c r="Q802" i="33"/>
  <c r="K1558" i="33"/>
  <c r="EI66" i="25"/>
  <c r="D1665" i="33"/>
  <c r="EB70" i="25"/>
  <c r="G1774" i="33"/>
  <c r="D1800" i="33"/>
  <c r="EB75" i="25"/>
  <c r="K1855" i="33"/>
  <c r="EI77" i="25"/>
  <c r="EJ77" i="25"/>
  <c r="EG77" i="25"/>
  <c r="DZ82" i="25"/>
  <c r="EB82" i="25"/>
  <c r="EA82" i="25"/>
  <c r="K2017" i="33"/>
  <c r="EI83" i="25"/>
  <c r="D2070" i="33"/>
  <c r="EB85" i="25"/>
  <c r="EB86" i="25"/>
  <c r="DT86" i="25"/>
  <c r="DV86" i="25"/>
  <c r="DX86" i="25"/>
  <c r="EG89" i="25"/>
  <c r="EA90" i="25"/>
  <c r="DT90" i="25"/>
  <c r="DV90" i="25"/>
  <c r="DX90" i="25"/>
  <c r="D2259" i="33"/>
  <c r="DZ92" i="25"/>
  <c r="K2260" i="33"/>
  <c r="EG92" i="25"/>
  <c r="G2287" i="33"/>
  <c r="EG93" i="25"/>
  <c r="EJ93" i="25"/>
  <c r="K2314" i="33"/>
  <c r="EI94" i="25"/>
  <c r="P879" i="33"/>
  <c r="N2256" i="33"/>
  <c r="O663" i="33"/>
  <c r="J1500" i="33"/>
  <c r="I1959" i="33"/>
  <c r="I1960" i="33"/>
  <c r="I1770" i="33"/>
  <c r="N393" i="33"/>
  <c r="G2476" i="33"/>
  <c r="CH6" i="3"/>
  <c r="CJ6" i="3"/>
  <c r="EY6" i="25"/>
  <c r="EZ6" i="25"/>
  <c r="CI6" i="3"/>
  <c r="CK6" i="3"/>
  <c r="AU55" i="9"/>
  <c r="R54" i="15"/>
  <c r="L1264" i="33"/>
  <c r="DT69" i="25"/>
  <c r="DV69" i="25"/>
  <c r="DX69" i="25"/>
  <c r="F2202" i="33"/>
  <c r="F2203" i="33"/>
  <c r="F2204" i="33"/>
  <c r="E2499" i="33"/>
  <c r="E2500" i="33"/>
  <c r="E2501" i="33"/>
  <c r="F2121" i="33"/>
  <c r="F2122" i="33"/>
  <c r="F2123" i="33"/>
  <c r="CF9" i="3"/>
  <c r="H2499" i="33"/>
  <c r="P2497" i="33"/>
  <c r="I2496" i="33"/>
  <c r="J2496" i="33"/>
  <c r="K2496" i="33"/>
  <c r="H2502" i="33"/>
  <c r="P2502" i="33"/>
  <c r="I2116" i="33"/>
  <c r="J2116" i="33"/>
  <c r="K2116" i="33"/>
  <c r="K2121" i="33"/>
  <c r="K2122" i="33"/>
  <c r="K2123" i="33"/>
  <c r="G2121" i="33"/>
  <c r="H2124" i="33"/>
  <c r="M1392" i="33"/>
  <c r="I2497" i="33"/>
  <c r="J2497" i="33"/>
  <c r="K2497" i="33"/>
  <c r="I2199" i="33"/>
  <c r="I2202" i="33"/>
  <c r="J2199" i="33"/>
  <c r="K2199" i="33"/>
  <c r="H2205" i="33"/>
  <c r="P2205" i="33"/>
  <c r="M1446" i="33"/>
  <c r="O1469" i="33"/>
  <c r="Q1469" i="33"/>
  <c r="N1469" i="33"/>
  <c r="P2283" i="33"/>
  <c r="E2202" i="33"/>
  <c r="E2203" i="33"/>
  <c r="E2204" i="33"/>
  <c r="D2499" i="33"/>
  <c r="D2500" i="33"/>
  <c r="D2501" i="33"/>
  <c r="E1446" i="33"/>
  <c r="E1447" i="33"/>
  <c r="E1448" i="33"/>
  <c r="E1419" i="33"/>
  <c r="E1420" i="33"/>
  <c r="E1421" i="33"/>
  <c r="F1419" i="33"/>
  <c r="F1420" i="33"/>
  <c r="F1421" i="33"/>
  <c r="P1718" i="33"/>
  <c r="N1123" i="33"/>
  <c r="I1905" i="33"/>
  <c r="F1446" i="33"/>
  <c r="F1447" i="33"/>
  <c r="F1448" i="33"/>
  <c r="FL96" i="25"/>
  <c r="FL88" i="25"/>
  <c r="S2093" i="33"/>
  <c r="M2528" i="33"/>
  <c r="H2609" i="33"/>
  <c r="P2608" i="33"/>
  <c r="P2609" i="33"/>
  <c r="FN102" i="25"/>
  <c r="FO102" i="25"/>
  <c r="FK100" i="25"/>
  <c r="FL100" i="25"/>
  <c r="FK92" i="25"/>
  <c r="FL92" i="25"/>
  <c r="I1442" i="33"/>
  <c r="I1446" i="33"/>
  <c r="I1417" i="33"/>
  <c r="I1064" i="33"/>
  <c r="D1802" i="33"/>
  <c r="O1802" i="33"/>
  <c r="HJ75" i="25"/>
  <c r="FN108" i="25"/>
  <c r="FO108" i="25"/>
  <c r="I1422" i="33"/>
  <c r="L2047" i="33"/>
  <c r="AU84" i="9"/>
  <c r="R83" i="15"/>
  <c r="R84" i="15"/>
  <c r="AU85" i="9"/>
  <c r="L2074" i="33"/>
  <c r="R2039" i="33"/>
  <c r="H1071" i="33"/>
  <c r="I1071" i="33"/>
  <c r="H1449" i="33"/>
  <c r="I2580" i="33"/>
  <c r="I2581" i="33"/>
  <c r="DT83" i="25"/>
  <c r="DV83" i="25"/>
  <c r="DX83" i="25"/>
  <c r="F2688" i="33"/>
  <c r="F2689" i="33"/>
  <c r="F2690" i="33"/>
  <c r="F2391" i="33"/>
  <c r="F2392" i="33"/>
  <c r="F2393" i="33"/>
  <c r="F2040" i="33"/>
  <c r="F2041" i="33"/>
  <c r="F2042" i="33"/>
  <c r="E1338" i="33"/>
  <c r="E1339" i="33"/>
  <c r="E1340" i="33"/>
  <c r="D1311" i="33"/>
  <c r="D1312" i="33"/>
  <c r="D1313" i="33"/>
  <c r="I2663" i="33"/>
  <c r="M2042" i="33"/>
  <c r="L2068" i="33"/>
  <c r="L2069" i="33"/>
  <c r="L2420" i="33"/>
  <c r="P2177" i="33"/>
  <c r="P638" i="33"/>
  <c r="P476" i="33"/>
  <c r="N2500" i="33"/>
  <c r="N2501" i="33"/>
  <c r="N2203" i="33"/>
  <c r="FL106" i="25"/>
  <c r="I1416" i="33"/>
  <c r="I1419" i="33"/>
  <c r="D2337" i="33"/>
  <c r="D2338" i="33"/>
  <c r="D2339" i="33"/>
  <c r="H1554" i="33"/>
  <c r="H1555" i="33"/>
  <c r="H1556" i="33"/>
  <c r="F2418" i="33"/>
  <c r="F2419" i="33"/>
  <c r="F2420" i="33"/>
  <c r="E2391" i="33"/>
  <c r="E2392" i="33"/>
  <c r="E2393" i="33"/>
  <c r="E2040" i="33"/>
  <c r="E2041" i="33"/>
  <c r="E2042" i="33"/>
  <c r="D1338" i="33"/>
  <c r="D1339" i="33"/>
  <c r="D1340" i="33"/>
  <c r="D611" i="33"/>
  <c r="M2256" i="33"/>
  <c r="BE109" i="3"/>
  <c r="CB109" i="3"/>
  <c r="CD109" i="3"/>
  <c r="CF109" i="3"/>
  <c r="CH109" i="3"/>
  <c r="CJ109" i="3"/>
  <c r="CL109" i="3"/>
  <c r="CN109" i="3"/>
  <c r="CP109" i="3"/>
  <c r="CR109" i="3"/>
  <c r="CT109" i="3"/>
  <c r="BF110" i="3"/>
  <c r="S2552" i="33"/>
  <c r="GU103" i="25"/>
  <c r="I2286" i="33"/>
  <c r="J2286" i="33"/>
  <c r="K2286" i="33"/>
  <c r="J2340" i="33"/>
  <c r="K2340" i="33"/>
  <c r="I2340" i="33"/>
  <c r="AE87" i="15"/>
  <c r="V87" i="15"/>
  <c r="W87" i="15"/>
  <c r="AG87" i="15"/>
  <c r="AF87" i="15"/>
  <c r="W75" i="15"/>
  <c r="AG75" i="15"/>
  <c r="AF75" i="15"/>
  <c r="AE75" i="15"/>
  <c r="V75" i="15"/>
  <c r="J2387" i="33"/>
  <c r="K2387" i="33"/>
  <c r="I2387" i="33"/>
  <c r="H2394" i="33"/>
  <c r="I2036" i="33"/>
  <c r="I2040" i="33"/>
  <c r="J2036" i="33"/>
  <c r="K2036" i="33"/>
  <c r="H2043" i="33"/>
  <c r="P2043" i="33"/>
  <c r="O2097" i="33"/>
  <c r="Q2097" i="33"/>
  <c r="N2097" i="33"/>
  <c r="M2121" i="33"/>
  <c r="P2120" i="33"/>
  <c r="O2119" i="33"/>
  <c r="Q2119" i="33"/>
  <c r="M2124" i="33"/>
  <c r="P2124" i="33"/>
  <c r="N2119" i="33"/>
  <c r="O2224" i="33"/>
  <c r="Q2224" i="33"/>
  <c r="Q2229" i="33"/>
  <c r="Q2230" i="33"/>
  <c r="Q2231" i="33"/>
  <c r="N2224" i="33"/>
  <c r="N2229" i="33"/>
  <c r="M2232" i="33"/>
  <c r="P2232" i="33"/>
  <c r="L2229" i="33"/>
  <c r="O2229" i="33"/>
  <c r="N2308" i="33"/>
  <c r="O2308" i="33"/>
  <c r="Q2308" i="33"/>
  <c r="N2336" i="33"/>
  <c r="O2336" i="33"/>
  <c r="Q2336" i="33"/>
  <c r="M2340" i="33"/>
  <c r="P2340" i="33"/>
  <c r="DD6" i="25"/>
  <c r="J2232" i="33"/>
  <c r="K2232" i="33"/>
  <c r="I2232" i="33"/>
  <c r="I2259" i="33"/>
  <c r="J2259" i="33"/>
  <c r="K2259" i="33"/>
  <c r="J2394" i="33"/>
  <c r="K2394" i="33"/>
  <c r="I2394" i="33"/>
  <c r="W98" i="15"/>
  <c r="AG98" i="15"/>
  <c r="AF98" i="15"/>
  <c r="AE98" i="15"/>
  <c r="V98" i="15"/>
  <c r="AE88" i="15"/>
  <c r="V88" i="15"/>
  <c r="W88" i="15"/>
  <c r="AG88" i="15"/>
  <c r="AF88" i="15"/>
  <c r="V29" i="15"/>
  <c r="W29" i="15"/>
  <c r="AG29" i="15"/>
  <c r="AF29" i="15"/>
  <c r="AE29" i="15"/>
  <c r="J2414" i="33"/>
  <c r="K2414" i="33"/>
  <c r="I2414" i="33"/>
  <c r="H2421" i="33"/>
  <c r="P2421" i="33"/>
  <c r="I1793" i="33"/>
  <c r="J1793" i="33"/>
  <c r="K1793" i="33"/>
  <c r="I1792" i="33"/>
  <c r="H1800" i="33"/>
  <c r="I1800" i="33"/>
  <c r="J1792" i="33"/>
  <c r="K1792" i="33"/>
  <c r="K1797" i="33"/>
  <c r="K1798" i="33"/>
  <c r="K1799" i="33"/>
  <c r="G1797" i="33"/>
  <c r="G1338" i="33"/>
  <c r="K1341" i="33"/>
  <c r="O1341" i="33"/>
  <c r="I1333" i="33"/>
  <c r="N1225" i="33"/>
  <c r="N1230" i="33"/>
  <c r="L1230" i="33"/>
  <c r="J1230" i="33"/>
  <c r="O1230" i="33"/>
  <c r="O1225" i="33"/>
  <c r="Q1225" i="33"/>
  <c r="O1229" i="33"/>
  <c r="P1229" i="33"/>
  <c r="Q1229" i="33"/>
  <c r="Q1230" i="33"/>
  <c r="N1231" i="33"/>
  <c r="M1230" i="33"/>
  <c r="M1231" i="33"/>
  <c r="L1231" i="33"/>
  <c r="O1231" i="33"/>
  <c r="Q1231" i="33"/>
  <c r="Q1232" i="33"/>
  <c r="M2097" i="33"/>
  <c r="M2094" i="33"/>
  <c r="N2124" i="33"/>
  <c r="O2124" i="33"/>
  <c r="Q2124" i="33"/>
  <c r="N2120" i="33"/>
  <c r="O2120" i="33"/>
  <c r="Q2120" i="33"/>
  <c r="M2313" i="33"/>
  <c r="N2307" i="33"/>
  <c r="N2310" i="33"/>
  <c r="O2307" i="33"/>
  <c r="Q2307" i="33"/>
  <c r="N2386" i="33"/>
  <c r="L2391" i="33"/>
  <c r="O2391" i="33"/>
  <c r="M2394" i="33"/>
  <c r="O2386" i="33"/>
  <c r="Q2386" i="33"/>
  <c r="Q2391" i="33"/>
  <c r="Q2392" i="33"/>
  <c r="Q2393" i="33"/>
  <c r="L2580" i="33"/>
  <c r="O2580" i="33"/>
  <c r="O2575" i="33"/>
  <c r="Q2575" i="33"/>
  <c r="Q2580" i="33"/>
  <c r="Q2581" i="33"/>
  <c r="Q2582" i="33"/>
  <c r="N2575" i="33"/>
  <c r="N2580" i="33"/>
  <c r="U2419" i="33"/>
  <c r="O2068" i="33"/>
  <c r="O2069" i="33"/>
  <c r="G638" i="33"/>
  <c r="P2474" i="33"/>
  <c r="P2339" i="33"/>
  <c r="H962" i="33"/>
  <c r="P2231" i="33"/>
  <c r="P2582" i="33"/>
  <c r="P1285" i="33"/>
  <c r="N2663" i="33"/>
  <c r="N2337" i="33"/>
  <c r="N2338" i="33"/>
  <c r="N2391" i="33"/>
  <c r="N2392" i="33"/>
  <c r="I1150" i="33"/>
  <c r="J1333" i="33"/>
  <c r="M2583" i="33"/>
  <c r="P2583" i="33"/>
  <c r="I2283" i="33"/>
  <c r="I2284" i="33"/>
  <c r="I2337" i="33"/>
  <c r="I2338" i="33"/>
  <c r="D2418" i="33"/>
  <c r="D2419" i="33"/>
  <c r="D2420" i="33"/>
  <c r="P2313" i="33"/>
  <c r="I692" i="33"/>
  <c r="N2121" i="33"/>
  <c r="I1851" i="33"/>
  <c r="I1852" i="33"/>
  <c r="I1853" i="33"/>
  <c r="D2391" i="33"/>
  <c r="D2392" i="33"/>
  <c r="D2393" i="33"/>
  <c r="E2418" i="33"/>
  <c r="E2419" i="33"/>
  <c r="E2420" i="33"/>
  <c r="M2259" i="33"/>
  <c r="P2259" i="33"/>
  <c r="P2093" i="33"/>
  <c r="I2310" i="33"/>
  <c r="I2311" i="33"/>
  <c r="F1122" i="33"/>
  <c r="F1123" i="33"/>
  <c r="F1124" i="33"/>
  <c r="O2693" i="33"/>
  <c r="HJ108" i="25"/>
  <c r="D2693" i="33"/>
  <c r="O2666" i="33"/>
  <c r="D2666" i="33"/>
  <c r="HJ107" i="25"/>
  <c r="FY98" i="25"/>
  <c r="U2257" i="33"/>
  <c r="D2585" i="33"/>
  <c r="HJ104" i="25"/>
  <c r="O2585" i="33"/>
  <c r="D2342" i="33"/>
  <c r="O2342" i="33"/>
  <c r="HJ95" i="25"/>
  <c r="O2288" i="33"/>
  <c r="D2288" i="33"/>
  <c r="HJ93" i="25"/>
  <c r="O2639" i="33"/>
  <c r="H2285" i="33"/>
  <c r="P2284" i="33"/>
  <c r="P2285" i="33"/>
  <c r="I1664" i="33"/>
  <c r="G1663" i="33"/>
  <c r="G1664" i="33"/>
  <c r="FK104" i="25"/>
  <c r="R2575" i="33"/>
  <c r="S2575" i="33"/>
  <c r="S2199" i="33"/>
  <c r="R2199" i="33"/>
  <c r="D2369" i="33"/>
  <c r="HJ96" i="25"/>
  <c r="R2368" i="33"/>
  <c r="S2368" i="33"/>
  <c r="R2415" i="33"/>
  <c r="N177" i="33"/>
  <c r="N2150" i="33"/>
  <c r="O2504" i="33"/>
  <c r="D2504" i="33"/>
  <c r="HJ105" i="25"/>
  <c r="O2207" i="33"/>
  <c r="R2476" i="33"/>
  <c r="S2476" i="33"/>
  <c r="D2072" i="33"/>
  <c r="HJ85" i="25"/>
  <c r="FK87" i="25"/>
  <c r="FL87" i="25"/>
  <c r="FK106" i="25"/>
  <c r="R2629" i="33"/>
  <c r="S2629" i="33"/>
  <c r="R2557" i="33"/>
  <c r="S2557" i="33"/>
  <c r="E1476" i="33"/>
  <c r="EB63" i="25"/>
  <c r="D1503" i="33"/>
  <c r="DT64" i="25"/>
  <c r="DV64" i="25"/>
  <c r="DX64" i="25"/>
  <c r="N420" i="33"/>
  <c r="N2122" i="33"/>
  <c r="I2067" i="33"/>
  <c r="I2068" i="33"/>
  <c r="I2094" i="33"/>
  <c r="I2095" i="33"/>
  <c r="R2118" i="33"/>
  <c r="R2091" i="33"/>
  <c r="R2174" i="33"/>
  <c r="S2174" i="33"/>
  <c r="H638" i="33"/>
  <c r="P530" i="33"/>
  <c r="I717" i="33"/>
  <c r="I718" i="33"/>
  <c r="N1095" i="33"/>
  <c r="N1096" i="33"/>
  <c r="N2527" i="33"/>
  <c r="I1716" i="33"/>
  <c r="I1717" i="33"/>
  <c r="Q1175" i="33"/>
  <c r="FK107" i="25"/>
  <c r="E1770" i="33"/>
  <c r="E1771" i="33"/>
  <c r="E1772" i="33"/>
  <c r="I1394" i="33"/>
  <c r="EJ94" i="25"/>
  <c r="EG98" i="25"/>
  <c r="EI98" i="25"/>
  <c r="F9" i="9"/>
  <c r="G96" i="9"/>
  <c r="G97" i="9"/>
  <c r="D103" i="9"/>
  <c r="D104" i="9"/>
  <c r="F105" i="9"/>
  <c r="D106" i="9"/>
  <c r="F107" i="9"/>
  <c r="F108" i="9"/>
  <c r="D5" i="33"/>
  <c r="T6" i="33"/>
  <c r="D2624" i="33"/>
  <c r="N2177" i="33"/>
  <c r="L2176" i="33"/>
  <c r="FO105" i="25"/>
  <c r="FN105" i="25"/>
  <c r="FO104" i="25"/>
  <c r="FN104" i="25"/>
  <c r="EU102" i="25"/>
  <c r="ET102" i="25"/>
  <c r="ER102" i="25"/>
  <c r="ES102" i="25"/>
  <c r="EV102" i="25"/>
  <c r="K1850" i="33"/>
  <c r="J1851" i="33"/>
  <c r="P1070" i="33"/>
  <c r="G1394" i="33"/>
  <c r="S2120" i="33"/>
  <c r="W100" i="15"/>
  <c r="AG100" i="15"/>
  <c r="AF100" i="15"/>
  <c r="Q771" i="33"/>
  <c r="N772" i="33"/>
  <c r="L772" i="33"/>
  <c r="D771" i="33"/>
  <c r="D772" i="33"/>
  <c r="E771" i="33"/>
  <c r="E772" i="33"/>
  <c r="F771" i="33"/>
  <c r="F772" i="33"/>
  <c r="I766" i="33"/>
  <c r="I768" i="33"/>
  <c r="I770" i="33"/>
  <c r="I771" i="33"/>
  <c r="H774" i="33"/>
  <c r="I772" i="33"/>
  <c r="G772" i="33"/>
  <c r="J772" i="33"/>
  <c r="O772" i="33"/>
  <c r="P772" i="33"/>
  <c r="Q772" i="33"/>
  <c r="Q773" i="33"/>
  <c r="R2579" i="33"/>
  <c r="P1422" i="33"/>
  <c r="I1501" i="33"/>
  <c r="I1502" i="33"/>
  <c r="I2148" i="33"/>
  <c r="I2149" i="33"/>
  <c r="I2472" i="33"/>
  <c r="I2473" i="33"/>
  <c r="I2526" i="33"/>
  <c r="I2527" i="33"/>
  <c r="K1824" i="33"/>
  <c r="K1825" i="33"/>
  <c r="K1826" i="33"/>
  <c r="Q15" i="33"/>
  <c r="K1307" i="33"/>
  <c r="K1309" i="33"/>
  <c r="K1311" i="33"/>
  <c r="K1312" i="33"/>
  <c r="K1313" i="33"/>
  <c r="Q1797" i="33"/>
  <c r="N773" i="33"/>
  <c r="O1415" i="33"/>
  <c r="Q1415" i="33"/>
  <c r="Q1419" i="33"/>
  <c r="N1415" i="33"/>
  <c r="N1419" i="33"/>
  <c r="N1420" i="33"/>
  <c r="L1420" i="33"/>
  <c r="J1420" i="33"/>
  <c r="O1420" i="33"/>
  <c r="Q1420" i="33"/>
  <c r="Q1421" i="33"/>
  <c r="P2448" i="33"/>
  <c r="R2522" i="33"/>
  <c r="N2040" i="33"/>
  <c r="N2041" i="33"/>
  <c r="I2121" i="33"/>
  <c r="I2122" i="33"/>
  <c r="I2256" i="33"/>
  <c r="I2257" i="33"/>
  <c r="I2418" i="33"/>
  <c r="I2419" i="33"/>
  <c r="I2553" i="33"/>
  <c r="I2554" i="33"/>
  <c r="I2607" i="33"/>
  <c r="I2608" i="33"/>
  <c r="I2609" i="33"/>
  <c r="E2" i="9"/>
  <c r="E2" i="15"/>
  <c r="T2040" i="33"/>
  <c r="T2310" i="33"/>
  <c r="T2337" i="33"/>
  <c r="T2553" i="33"/>
  <c r="T2607" i="33"/>
  <c r="T2688" i="33"/>
  <c r="F1959" i="33"/>
  <c r="F1960" i="33"/>
  <c r="F1961" i="33"/>
  <c r="BV59" i="25"/>
  <c r="F1338" i="33"/>
  <c r="F1339" i="33"/>
  <c r="F1340" i="33"/>
  <c r="H1122" i="33"/>
  <c r="E69" i="33"/>
  <c r="E70" i="33"/>
  <c r="E71" i="33"/>
  <c r="F125" i="33"/>
  <c r="D125" i="33"/>
  <c r="T2094" i="33"/>
  <c r="T2229" i="33"/>
  <c r="T2364" i="33"/>
  <c r="T2445" i="33"/>
  <c r="T2580" i="33"/>
  <c r="F1932" i="33"/>
  <c r="F1933" i="33"/>
  <c r="F1934" i="33"/>
  <c r="F1581" i="33"/>
  <c r="F1582" i="33"/>
  <c r="F1583" i="33"/>
  <c r="P1471" i="33"/>
  <c r="F1365" i="33"/>
  <c r="F1366" i="33"/>
  <c r="F1367" i="33"/>
  <c r="F1230" i="33"/>
  <c r="F1231" i="33"/>
  <c r="F1232" i="33"/>
  <c r="M717" i="33"/>
  <c r="H744" i="33"/>
  <c r="H745" i="33"/>
  <c r="H746" i="33"/>
  <c r="F744" i="33"/>
  <c r="F745" i="33"/>
  <c r="F746" i="33"/>
  <c r="P1822" i="33"/>
  <c r="M1878" i="33"/>
  <c r="U2473" i="33"/>
  <c r="F1095" i="33"/>
  <c r="F1096" i="33"/>
  <c r="F1097" i="33"/>
  <c r="D69" i="33"/>
  <c r="D70" i="33"/>
  <c r="D71" i="33"/>
  <c r="E125" i="33"/>
  <c r="F206" i="33"/>
  <c r="D314" i="33"/>
  <c r="E449" i="33"/>
  <c r="D717" i="33"/>
  <c r="D718" i="33"/>
  <c r="D719" i="33"/>
  <c r="E744" i="33"/>
  <c r="E745" i="33"/>
  <c r="E746" i="33"/>
  <c r="P959" i="33"/>
  <c r="P1796" i="33"/>
  <c r="M1851" i="33"/>
  <c r="M1852" i="33"/>
  <c r="M1853" i="33"/>
  <c r="M1959" i="33"/>
  <c r="U2068" i="33"/>
  <c r="U2284" i="33"/>
  <c r="U2392" i="33"/>
  <c r="S2577" i="33"/>
  <c r="GU75" i="25"/>
  <c r="H1502" i="33"/>
  <c r="H719" i="33"/>
  <c r="K41" i="15"/>
  <c r="G1501" i="33"/>
  <c r="G1502" i="33"/>
  <c r="P1850" i="33"/>
  <c r="H1851" i="33"/>
  <c r="J1607" i="33"/>
  <c r="K1607" i="33"/>
  <c r="I1607" i="33"/>
  <c r="I1337" i="33"/>
  <c r="I1338" i="33"/>
  <c r="J1337" i="33"/>
  <c r="I1121" i="33"/>
  <c r="I1122" i="33"/>
  <c r="K68" i="33"/>
  <c r="I68" i="33"/>
  <c r="M314" i="33"/>
  <c r="P1233" i="33"/>
  <c r="N1850" i="33"/>
  <c r="O1850" i="33"/>
  <c r="Q1850" i="33"/>
  <c r="P2012" i="33"/>
  <c r="M2013" i="33"/>
  <c r="M2014" i="33"/>
  <c r="M2015" i="33"/>
  <c r="M2016" i="33"/>
  <c r="P1286" i="33"/>
  <c r="FO75" i="25"/>
  <c r="G557" i="33"/>
  <c r="P1151" i="33"/>
  <c r="N988" i="33"/>
  <c r="N178" i="33"/>
  <c r="P1797" i="33"/>
  <c r="K39" i="15"/>
  <c r="P1230" i="33"/>
  <c r="P394" i="33"/>
  <c r="P395" i="33"/>
  <c r="P232" i="33"/>
  <c r="P233" i="33"/>
  <c r="I1931" i="33"/>
  <c r="J1931" i="33"/>
  <c r="K1931" i="33"/>
  <c r="J1877" i="33"/>
  <c r="K1877" i="33"/>
  <c r="I1877" i="33"/>
  <c r="I1229" i="33"/>
  <c r="K905" i="33"/>
  <c r="I905" i="33"/>
  <c r="N149" i="33"/>
  <c r="N450" i="33"/>
  <c r="N557" i="33"/>
  <c r="I743" i="33"/>
  <c r="I744" i="33"/>
  <c r="I745" i="33"/>
  <c r="M1503" i="33"/>
  <c r="M1500" i="33"/>
  <c r="M1554" i="33"/>
  <c r="P1553" i="33"/>
  <c r="M1557" i="33"/>
  <c r="N1557" i="33"/>
  <c r="O1607" i="33"/>
  <c r="Q1607" i="33"/>
  <c r="N1607" i="33"/>
  <c r="N1877" i="33"/>
  <c r="N1878" i="33"/>
  <c r="N1879" i="33"/>
  <c r="O1877" i="33"/>
  <c r="Q1877" i="33"/>
  <c r="I1932" i="33"/>
  <c r="I1933" i="33"/>
  <c r="Q100" i="33"/>
  <c r="E1230" i="33"/>
  <c r="E1231" i="33"/>
  <c r="E1232" i="33"/>
  <c r="P1472" i="33"/>
  <c r="J1557" i="33"/>
  <c r="J1823" i="33"/>
  <c r="H1743" i="33"/>
  <c r="P1823" i="33"/>
  <c r="F2013" i="33"/>
  <c r="F2014" i="33"/>
  <c r="F2015" i="33"/>
  <c r="I1797" i="33"/>
  <c r="I1798" i="33"/>
  <c r="I1799" i="33"/>
  <c r="E1716" i="33"/>
  <c r="E1717" i="33"/>
  <c r="E1718" i="33"/>
  <c r="F1500" i="33"/>
  <c r="F1501" i="33"/>
  <c r="F1502" i="33"/>
  <c r="F1473" i="33"/>
  <c r="F1474" i="33"/>
  <c r="F1475" i="33"/>
  <c r="E989" i="33"/>
  <c r="D800" i="33"/>
  <c r="D773" i="33"/>
  <c r="E260" i="33"/>
  <c r="D366" i="33"/>
  <c r="D367" i="33"/>
  <c r="D368" i="33"/>
  <c r="F420" i="33"/>
  <c r="F421" i="33"/>
  <c r="F422" i="33"/>
  <c r="F503" i="33"/>
  <c r="D744" i="33"/>
  <c r="D745" i="33"/>
  <c r="D746" i="33"/>
  <c r="M1608" i="33"/>
  <c r="J1017" i="33"/>
  <c r="K1017" i="33"/>
  <c r="O1017" i="33"/>
  <c r="Q1017" i="33"/>
  <c r="Q1207" i="33"/>
  <c r="Q1126" i="33"/>
  <c r="O1125" i="33"/>
  <c r="K1094" i="33"/>
  <c r="O1526" i="33"/>
  <c r="Q1526" i="33"/>
  <c r="E1932" i="33"/>
  <c r="E1933" i="33"/>
  <c r="E1934" i="33"/>
  <c r="J1719" i="33"/>
  <c r="K1719" i="33"/>
  <c r="O1719" i="33"/>
  <c r="Q1719" i="33"/>
  <c r="Q1693" i="33"/>
  <c r="P1958" i="33"/>
  <c r="N18" i="33"/>
  <c r="J1044" i="33"/>
  <c r="E1824" i="33"/>
  <c r="E1825" i="33"/>
  <c r="E1826" i="33"/>
  <c r="F1716" i="33"/>
  <c r="F1717" i="33"/>
  <c r="F1718" i="33"/>
  <c r="F1689" i="33"/>
  <c r="F1690" i="33"/>
  <c r="F1691" i="33"/>
  <c r="D1554" i="33"/>
  <c r="D1555" i="33"/>
  <c r="D1556" i="33"/>
  <c r="F1041" i="33"/>
  <c r="F1042" i="33"/>
  <c r="F1043" i="33"/>
  <c r="F989" i="33"/>
  <c r="E800" i="33"/>
  <c r="F44" i="33"/>
  <c r="N96" i="33"/>
  <c r="M123" i="33"/>
  <c r="M124" i="33"/>
  <c r="M125" i="33"/>
  <c r="F177" i="33"/>
  <c r="F178" i="33"/>
  <c r="F179" i="33"/>
  <c r="E233" i="33"/>
  <c r="D260" i="33"/>
  <c r="I504" i="33"/>
  <c r="M179" i="33"/>
  <c r="P178" i="33"/>
  <c r="P179" i="33"/>
  <c r="M989" i="33"/>
  <c r="P988" i="33"/>
  <c r="P989" i="33"/>
  <c r="M773" i="33"/>
  <c r="L773" i="33"/>
  <c r="P773" i="33"/>
  <c r="I665" i="33"/>
  <c r="G665" i="33"/>
  <c r="P1798" i="33"/>
  <c r="P1799" i="33"/>
  <c r="H1799" i="33"/>
  <c r="P2011" i="33"/>
  <c r="H2013" i="33"/>
  <c r="I1876" i="33"/>
  <c r="J1876" i="33"/>
  <c r="K1876" i="33"/>
  <c r="P1768" i="33"/>
  <c r="H1770" i="33"/>
  <c r="H1773" i="33"/>
  <c r="J1687" i="33"/>
  <c r="H1692" i="33"/>
  <c r="I1692" i="33"/>
  <c r="I1687" i="33"/>
  <c r="I1689" i="33"/>
  <c r="I1039" i="33"/>
  <c r="K1039" i="33"/>
  <c r="M42" i="33"/>
  <c r="M43" i="33"/>
  <c r="M44" i="33"/>
  <c r="P40" i="33"/>
  <c r="H69" i="33"/>
  <c r="M207" i="33"/>
  <c r="N207" i="33"/>
  <c r="N202" i="33"/>
  <c r="M258" i="33"/>
  <c r="M259" i="33"/>
  <c r="M260" i="33"/>
  <c r="M261" i="33"/>
  <c r="N261" i="33"/>
  <c r="H366" i="33"/>
  <c r="M1638" i="33"/>
  <c r="M1635" i="33"/>
  <c r="N1741" i="33"/>
  <c r="O1741" i="33"/>
  <c r="Q1741" i="33"/>
  <c r="M1773" i="33"/>
  <c r="M1770" i="33"/>
  <c r="M1771" i="33"/>
  <c r="M1772" i="33"/>
  <c r="I2011" i="33"/>
  <c r="I2013" i="33"/>
  <c r="J2011" i="33"/>
  <c r="H2016" i="33"/>
  <c r="I1741" i="33"/>
  <c r="I1743" i="33"/>
  <c r="H1746" i="33"/>
  <c r="I1471" i="33"/>
  <c r="I1473" i="33"/>
  <c r="I1474" i="33"/>
  <c r="J1471" i="33"/>
  <c r="I1309" i="33"/>
  <c r="I1311" i="33"/>
  <c r="I1312" i="33"/>
  <c r="H1176" i="33"/>
  <c r="H152" i="33"/>
  <c r="I13" i="33"/>
  <c r="I15" i="33"/>
  <c r="G15" i="33"/>
  <c r="H18" i="33"/>
  <c r="N40" i="33"/>
  <c r="N42" i="33"/>
  <c r="M45" i="33"/>
  <c r="N45" i="33"/>
  <c r="O40" i="33"/>
  <c r="Q40" i="33"/>
  <c r="M69" i="33"/>
  <c r="M70" i="33"/>
  <c r="M72" i="33"/>
  <c r="N72" i="33"/>
  <c r="M285" i="33"/>
  <c r="K364" i="33"/>
  <c r="I364" i="33"/>
  <c r="N364" i="33"/>
  <c r="N366" i="33"/>
  <c r="M369" i="33"/>
  <c r="N369" i="33"/>
  <c r="I418" i="33"/>
  <c r="I420" i="33"/>
  <c r="I421" i="33"/>
  <c r="I422" i="33"/>
  <c r="K418" i="33"/>
  <c r="N634" i="33"/>
  <c r="N636" i="33"/>
  <c r="M639" i="33"/>
  <c r="N801" i="33"/>
  <c r="M852" i="33"/>
  <c r="P850" i="33"/>
  <c r="M855" i="33"/>
  <c r="N855" i="33"/>
  <c r="M1071" i="33"/>
  <c r="N1066" i="33"/>
  <c r="N1068" i="33"/>
  <c r="N1606" i="33"/>
  <c r="O1606" i="33"/>
  <c r="Q1606" i="33"/>
  <c r="O1687" i="33"/>
  <c r="Q1687" i="33"/>
  <c r="M1692" i="33"/>
  <c r="O1849" i="33"/>
  <c r="Q1849" i="33"/>
  <c r="N1849" i="33"/>
  <c r="P1984" i="33"/>
  <c r="M1989" i="33"/>
  <c r="N1989" i="33"/>
  <c r="Q639" i="33"/>
  <c r="N259" i="33"/>
  <c r="D989" i="33"/>
  <c r="J1741" i="33"/>
  <c r="K1741" i="33"/>
  <c r="J1795" i="33"/>
  <c r="N1525" i="33"/>
  <c r="M963" i="33"/>
  <c r="P1633" i="33"/>
  <c r="E1878" i="33"/>
  <c r="E1879" i="33"/>
  <c r="E1880" i="33"/>
  <c r="E1743" i="33"/>
  <c r="E1744" i="33"/>
  <c r="E1745" i="33"/>
  <c r="F1635" i="33"/>
  <c r="F1636" i="33"/>
  <c r="F1637" i="33"/>
  <c r="D1500" i="33"/>
  <c r="D1501" i="33"/>
  <c r="F1149" i="33"/>
  <c r="F1150" i="33"/>
  <c r="D1149" i="33"/>
  <c r="D1150" i="33"/>
  <c r="D1151" i="33"/>
  <c r="M420" i="33"/>
  <c r="E611" i="33"/>
  <c r="E665" i="33"/>
  <c r="K2016" i="33"/>
  <c r="O2016" i="33"/>
  <c r="E1500" i="33"/>
  <c r="E1501" i="33"/>
  <c r="E1502" i="33"/>
  <c r="K1692" i="33"/>
  <c r="O1692" i="33"/>
  <c r="N1687" i="33"/>
  <c r="D1716" i="33"/>
  <c r="D1717" i="33"/>
  <c r="D1718" i="33"/>
  <c r="D1905" i="33"/>
  <c r="D1906" i="33"/>
  <c r="D1907" i="33"/>
  <c r="F1878" i="33"/>
  <c r="F1879" i="33"/>
  <c r="F1880" i="33"/>
  <c r="F1795" i="33"/>
  <c r="F1797" i="33"/>
  <c r="F1798" i="33"/>
  <c r="F1799" i="33"/>
  <c r="F1743" i="33"/>
  <c r="F1744" i="33"/>
  <c r="F1745" i="33"/>
  <c r="E1635" i="33"/>
  <c r="E1636" i="33"/>
  <c r="E1637" i="33"/>
  <c r="F1608" i="33"/>
  <c r="F1609" i="33"/>
  <c r="F1610" i="33"/>
  <c r="D1365" i="33"/>
  <c r="D1366" i="33"/>
  <c r="D1367" i="33"/>
  <c r="F1284" i="33"/>
  <c r="F1285" i="33"/>
  <c r="F1286" i="33"/>
  <c r="E1149" i="33"/>
  <c r="E1150" i="33"/>
  <c r="E1151" i="33"/>
  <c r="F1016" i="33"/>
  <c r="F960" i="33"/>
  <c r="F961" i="33"/>
  <c r="F962" i="33"/>
  <c r="D503" i="33"/>
  <c r="N936" i="33"/>
  <c r="J1875" i="33"/>
  <c r="I1875" i="33"/>
  <c r="I1878" i="33"/>
  <c r="J1605" i="33"/>
  <c r="I1605" i="33"/>
  <c r="K1200" i="33"/>
  <c r="I1200" i="33"/>
  <c r="K957" i="33"/>
  <c r="I957" i="33"/>
  <c r="M96" i="33"/>
  <c r="M99" i="33"/>
  <c r="M150" i="33"/>
  <c r="I174" i="33"/>
  <c r="H180" i="33"/>
  <c r="N714" i="33"/>
  <c r="N717" i="33"/>
  <c r="M720" i="33"/>
  <c r="M744" i="33"/>
  <c r="M747" i="33"/>
  <c r="N747" i="33"/>
  <c r="M1341" i="33"/>
  <c r="N1341" i="33"/>
  <c r="M1338" i="33"/>
  <c r="N1443" i="33"/>
  <c r="O1443" i="33"/>
  <c r="Q1443" i="33"/>
  <c r="M1449" i="33"/>
  <c r="M1530" i="33"/>
  <c r="N1524" i="33"/>
  <c r="N1527" i="33"/>
  <c r="N1528" i="33"/>
  <c r="N1605" i="33"/>
  <c r="N1608" i="33"/>
  <c r="O1605" i="33"/>
  <c r="Q1605" i="33"/>
  <c r="Q1608" i="33"/>
  <c r="Q1609" i="33"/>
  <c r="Q1610" i="33"/>
  <c r="N1686" i="33"/>
  <c r="N1689" i="33"/>
  <c r="O1686" i="33"/>
  <c r="Q1686" i="33"/>
  <c r="O1740" i="33"/>
  <c r="Q1740" i="33"/>
  <c r="N1740" i="33"/>
  <c r="N1743" i="33"/>
  <c r="N1744" i="33"/>
  <c r="N1821" i="33"/>
  <c r="N1824" i="33"/>
  <c r="N1825" i="33"/>
  <c r="O1821" i="33"/>
  <c r="Q1821" i="33"/>
  <c r="Q1824" i="33"/>
  <c r="Q1825" i="33"/>
  <c r="Q1826" i="33"/>
  <c r="Q747" i="33"/>
  <c r="G692" i="33"/>
  <c r="J1960" i="33"/>
  <c r="J1961" i="33"/>
  <c r="Q720" i="33"/>
  <c r="N1446" i="33"/>
  <c r="P1583" i="33"/>
  <c r="Q99" i="33"/>
  <c r="T1122" i="33"/>
  <c r="T1014" i="33"/>
  <c r="U1906" i="33"/>
  <c r="I1821" i="33"/>
  <c r="H1827" i="33"/>
  <c r="K1632" i="33"/>
  <c r="J1635" i="33"/>
  <c r="K768" i="33"/>
  <c r="I774" i="33"/>
  <c r="N120" i="33"/>
  <c r="N123" i="33"/>
  <c r="M126" i="33"/>
  <c r="M153" i="33"/>
  <c r="N147" i="33"/>
  <c r="N150" i="33"/>
  <c r="M582" i="33"/>
  <c r="M585" i="33"/>
  <c r="M1044" i="33"/>
  <c r="M1041" i="33"/>
  <c r="M1476" i="33"/>
  <c r="N1470" i="33"/>
  <c r="N1473" i="33"/>
  <c r="O1470" i="33"/>
  <c r="Q1470" i="33"/>
  <c r="N1578" i="33"/>
  <c r="O1578" i="33"/>
  <c r="Q1578" i="33"/>
  <c r="N1659" i="33"/>
  <c r="M1665" i="33"/>
  <c r="O1659" i="33"/>
  <c r="Q1659" i="33"/>
  <c r="M1800" i="33"/>
  <c r="N1794" i="33"/>
  <c r="N1797" i="33"/>
  <c r="O1794" i="33"/>
  <c r="Q1794" i="33"/>
  <c r="M1824" i="33"/>
  <c r="P1821" i="33"/>
  <c r="N1848" i="33"/>
  <c r="M1854" i="33"/>
  <c r="O1848" i="33"/>
  <c r="Q1848" i="33"/>
  <c r="M1908" i="33"/>
  <c r="M1905" i="33"/>
  <c r="J692" i="33"/>
  <c r="Q504" i="33"/>
  <c r="Q828" i="33"/>
  <c r="Q1314" i="33"/>
  <c r="Q1476" i="33"/>
  <c r="I177" i="33"/>
  <c r="N583" i="33"/>
  <c r="Q1341" i="33"/>
  <c r="N97" i="33"/>
  <c r="T798" i="33"/>
  <c r="N935" i="33"/>
  <c r="I1608" i="33"/>
  <c r="I1609" i="33"/>
  <c r="I1610" i="33"/>
  <c r="D420" i="33"/>
  <c r="D421" i="33"/>
  <c r="D422" i="33"/>
  <c r="D852" i="33"/>
  <c r="D853" i="33"/>
  <c r="D854" i="33"/>
  <c r="D1743" i="33"/>
  <c r="D1744" i="33"/>
  <c r="D1745" i="33"/>
  <c r="J1821" i="33"/>
  <c r="K1821" i="33"/>
  <c r="D1608" i="33"/>
  <c r="D1609" i="33"/>
  <c r="D1610" i="33"/>
  <c r="F1986" i="33"/>
  <c r="F1987" i="33"/>
  <c r="F1988" i="33"/>
  <c r="F1770" i="33"/>
  <c r="F1771" i="33"/>
  <c r="F1203" i="33"/>
  <c r="F1204" i="33"/>
  <c r="F1205" i="33"/>
  <c r="E1176" i="33"/>
  <c r="E1177" i="33"/>
  <c r="E1178" i="33"/>
  <c r="F935" i="33"/>
  <c r="D935" i="33"/>
  <c r="F906" i="33"/>
  <c r="F907" i="33"/>
  <c r="F908" i="33"/>
  <c r="F827" i="33"/>
  <c r="E773" i="33"/>
  <c r="D96" i="33"/>
  <c r="D97" i="33"/>
  <c r="D98" i="33"/>
  <c r="M234" i="33"/>
  <c r="N232" i="33"/>
  <c r="D393" i="33"/>
  <c r="D394" i="33"/>
  <c r="D395" i="33"/>
  <c r="M1395" i="33"/>
  <c r="N1395" i="33"/>
  <c r="N1581" i="33"/>
  <c r="N1582" i="33"/>
  <c r="N1583" i="33"/>
  <c r="P747" i="33"/>
  <c r="N1662" i="33"/>
  <c r="N1663" i="33"/>
  <c r="N1960" i="33"/>
  <c r="P1395" i="33"/>
  <c r="Q234" i="33"/>
  <c r="E1016" i="33"/>
  <c r="D1095" i="33"/>
  <c r="D1096" i="33"/>
  <c r="D1097" i="33"/>
  <c r="I1632" i="33"/>
  <c r="I1635" i="33"/>
  <c r="I1636" i="33"/>
  <c r="E1608" i="33"/>
  <c r="E1609" i="33"/>
  <c r="E1610" i="33"/>
  <c r="F1824" i="33"/>
  <c r="F1825" i="33"/>
  <c r="F1826" i="33"/>
  <c r="E1203" i="33"/>
  <c r="E1204" i="33"/>
  <c r="E1205" i="33"/>
  <c r="F1176" i="33"/>
  <c r="F1177" i="33"/>
  <c r="F1178" i="33"/>
  <c r="D1176" i="33"/>
  <c r="D1177" i="33"/>
  <c r="D1178" i="33"/>
  <c r="F879" i="33"/>
  <c r="F880" i="33"/>
  <c r="F881" i="33"/>
  <c r="I849" i="33"/>
  <c r="E827" i="33"/>
  <c r="F773" i="33"/>
  <c r="F449" i="33"/>
  <c r="F476" i="33"/>
  <c r="M1611" i="33"/>
  <c r="I98" i="33"/>
  <c r="G97" i="33"/>
  <c r="N665" i="33"/>
  <c r="I44" i="33"/>
  <c r="D1988" i="33"/>
  <c r="E2015" i="33"/>
  <c r="D827" i="33"/>
  <c r="F800" i="33"/>
  <c r="E476" i="33"/>
  <c r="F260" i="33"/>
  <c r="N179" i="33"/>
  <c r="L178" i="33"/>
  <c r="L179" i="33"/>
  <c r="N503" i="33"/>
  <c r="J1717" i="33"/>
  <c r="J1718" i="33"/>
  <c r="N611" i="33"/>
  <c r="L1123" i="33"/>
  <c r="L1124" i="33"/>
  <c r="N1124" i="33"/>
  <c r="L1582" i="33"/>
  <c r="L1583" i="33"/>
  <c r="L340" i="33"/>
  <c r="N341" i="33"/>
  <c r="N476" i="33"/>
  <c r="I611" i="33"/>
  <c r="D1016" i="33"/>
  <c r="F584" i="33"/>
  <c r="F530" i="33"/>
  <c r="K31" i="15"/>
  <c r="F1151" i="33"/>
  <c r="G1150" i="33"/>
  <c r="J1150" i="33"/>
  <c r="J1151" i="33"/>
  <c r="I1820" i="33"/>
  <c r="J1820" i="33"/>
  <c r="I1549" i="33"/>
  <c r="I1554" i="33"/>
  <c r="G1554" i="33"/>
  <c r="J1549" i="33"/>
  <c r="K1549" i="33"/>
  <c r="H1557" i="33"/>
  <c r="I1279" i="33"/>
  <c r="G1284" i="33"/>
  <c r="H1287" i="33"/>
  <c r="K1171" i="33"/>
  <c r="G1176" i="33"/>
  <c r="H1179" i="33"/>
  <c r="I1171" i="33"/>
  <c r="I1176" i="33"/>
  <c r="I955" i="33"/>
  <c r="G960" i="33"/>
  <c r="K955" i="33"/>
  <c r="G771" i="33"/>
  <c r="I64" i="33"/>
  <c r="I69" i="33"/>
  <c r="H72" i="33"/>
  <c r="G69" i="33"/>
  <c r="L312" i="33"/>
  <c r="O312" i="33"/>
  <c r="N740" i="33"/>
  <c r="N744" i="33"/>
  <c r="N745" i="33"/>
  <c r="J901" i="33"/>
  <c r="O901" i="33"/>
  <c r="Q901" i="33"/>
  <c r="N901" i="33"/>
  <c r="N906" i="33"/>
  <c r="N907" i="33"/>
  <c r="O2008" i="33"/>
  <c r="Q2008" i="33"/>
  <c r="Q2013" i="33"/>
  <c r="Q2014" i="33"/>
  <c r="Q2015" i="33"/>
  <c r="L2013" i="33"/>
  <c r="K1689" i="33"/>
  <c r="K1690" i="33"/>
  <c r="K1691" i="33"/>
  <c r="K801" i="33"/>
  <c r="O801" i="33"/>
  <c r="Q801" i="33"/>
  <c r="T1230" i="33"/>
  <c r="F1527" i="33"/>
  <c r="F1528" i="33"/>
  <c r="F1529" i="33"/>
  <c r="F393" i="33"/>
  <c r="F394" i="33"/>
  <c r="F395" i="33"/>
  <c r="I1981" i="33"/>
  <c r="I1986" i="33"/>
  <c r="H1989" i="33"/>
  <c r="K1989" i="33"/>
  <c r="O1989" i="33"/>
  <c r="Q1989" i="33"/>
  <c r="G1986" i="33"/>
  <c r="J1523" i="33"/>
  <c r="K1523" i="33"/>
  <c r="I1523" i="33"/>
  <c r="I1522" i="33"/>
  <c r="G1527" i="33"/>
  <c r="I1252" i="33"/>
  <c r="G1257" i="33"/>
  <c r="I1198" i="33"/>
  <c r="I1203" i="33"/>
  <c r="G1203" i="33"/>
  <c r="K901" i="33"/>
  <c r="I901" i="33"/>
  <c r="I906" i="33"/>
  <c r="G906" i="33"/>
  <c r="L204" i="33"/>
  <c r="O204" i="33"/>
  <c r="N199" i="33"/>
  <c r="N204" i="33"/>
  <c r="N205" i="33"/>
  <c r="N280" i="33"/>
  <c r="N285" i="33"/>
  <c r="M288" i="33"/>
  <c r="I361" i="33"/>
  <c r="I366" i="33"/>
  <c r="H369" i="33"/>
  <c r="G366" i="33"/>
  <c r="I389" i="33"/>
  <c r="K389" i="33"/>
  <c r="H396" i="33"/>
  <c r="I388" i="33"/>
  <c r="I393" i="33"/>
  <c r="N1711" i="33"/>
  <c r="N1716" i="33"/>
  <c r="N1717" i="33"/>
  <c r="O1711" i="33"/>
  <c r="Q1711" i="33"/>
  <c r="L1716" i="33"/>
  <c r="O1716" i="33"/>
  <c r="L1851" i="33"/>
  <c r="O1851" i="33"/>
  <c r="N1846" i="33"/>
  <c r="N1851" i="33"/>
  <c r="N1852" i="33"/>
  <c r="O1846" i="33"/>
  <c r="Q1846" i="33"/>
  <c r="Q1851" i="33"/>
  <c r="Q1852" i="33"/>
  <c r="Q1853" i="33"/>
  <c r="R1796" i="33"/>
  <c r="G1798" i="33"/>
  <c r="L1177" i="33"/>
  <c r="L1178" i="33"/>
  <c r="K415" i="33"/>
  <c r="K420" i="33"/>
  <c r="FN75" i="25"/>
  <c r="R1793" i="33"/>
  <c r="S1793" i="33"/>
  <c r="P1935" i="33"/>
  <c r="P774" i="33"/>
  <c r="P1017" i="33"/>
  <c r="P1881" i="33"/>
  <c r="P423" i="33"/>
  <c r="I1906" i="33"/>
  <c r="I1339" i="33"/>
  <c r="I1420" i="33"/>
  <c r="I1879" i="33"/>
  <c r="P1125" i="33"/>
  <c r="P1719" i="33"/>
  <c r="P1773" i="33"/>
  <c r="Q1125" i="33"/>
  <c r="K1530" i="33"/>
  <c r="O1530" i="33"/>
  <c r="Q1530" i="33"/>
  <c r="K1638" i="33"/>
  <c r="O1638" i="33"/>
  <c r="Q1638" i="33"/>
  <c r="K1395" i="33"/>
  <c r="O1395" i="33"/>
  <c r="Q1395" i="33"/>
  <c r="H1098" i="33"/>
  <c r="K1098" i="33"/>
  <c r="O1098" i="33"/>
  <c r="Q1098" i="33"/>
  <c r="Q1665" i="33"/>
  <c r="K1044" i="33"/>
  <c r="O1044" i="33"/>
  <c r="Q1044" i="33"/>
  <c r="H909" i="33"/>
  <c r="K909" i="33"/>
  <c r="O909" i="33"/>
  <c r="Q909" i="33"/>
  <c r="P1341" i="33"/>
  <c r="Q1206" i="33"/>
  <c r="Q1692" i="33"/>
  <c r="K1800" i="33"/>
  <c r="O1800" i="33"/>
  <c r="Q1800" i="33"/>
  <c r="K774" i="33"/>
  <c r="O774" i="33"/>
  <c r="Q774" i="33"/>
  <c r="K1260" i="33"/>
  <c r="O1260" i="33"/>
  <c r="Q1260" i="33"/>
  <c r="Q1770" i="33"/>
  <c r="Q1771" i="33"/>
  <c r="Q1772" i="33"/>
  <c r="Q1959" i="33"/>
  <c r="Q1257" i="33"/>
  <c r="Q204" i="33"/>
  <c r="M205" i="33"/>
  <c r="L205" i="33"/>
  <c r="O205" i="33"/>
  <c r="P205" i="33"/>
  <c r="Q205" i="33"/>
  <c r="Q206" i="33"/>
  <c r="N421" i="33"/>
  <c r="Q285" i="33"/>
  <c r="Q339" i="33"/>
  <c r="O340" i="33"/>
  <c r="P340" i="33"/>
  <c r="Q340" i="33"/>
  <c r="Q341" i="33"/>
  <c r="N1042" i="33"/>
  <c r="N1447" i="33"/>
  <c r="N853" i="33"/>
  <c r="P1368" i="33"/>
  <c r="I1824" i="33"/>
  <c r="I1825" i="33"/>
  <c r="N394" i="33"/>
  <c r="Q2016" i="33"/>
  <c r="K1179" i="33"/>
  <c r="O1179" i="33"/>
  <c r="Q1179" i="33"/>
  <c r="F1554" i="33"/>
  <c r="F1555" i="33"/>
  <c r="F1556" i="33"/>
  <c r="F1311" i="33"/>
  <c r="F1312" i="33"/>
  <c r="F1313" i="33"/>
  <c r="E393" i="33"/>
  <c r="E394" i="33"/>
  <c r="E395" i="33"/>
  <c r="K1071" i="33"/>
  <c r="O1071" i="33"/>
  <c r="Q1071" i="33"/>
  <c r="L906" i="33"/>
  <c r="K1557" i="33"/>
  <c r="O1557" i="33"/>
  <c r="Q1557" i="33"/>
  <c r="I1230" i="33"/>
  <c r="I1231" i="33"/>
  <c r="E1689" i="33"/>
  <c r="E1690" i="33"/>
  <c r="E1691" i="33"/>
  <c r="T96" i="33"/>
  <c r="T285" i="33"/>
  <c r="T447" i="33"/>
  <c r="T474" i="33"/>
  <c r="T744" i="33"/>
  <c r="T825" i="33"/>
  <c r="T852" i="33"/>
  <c r="T1203" i="33"/>
  <c r="T1446" i="33"/>
  <c r="T1500" i="33"/>
  <c r="T1554" i="33"/>
  <c r="G1581" i="33"/>
  <c r="G1583" i="33"/>
  <c r="T1662" i="33"/>
  <c r="T1716" i="33"/>
  <c r="T1824" i="33"/>
  <c r="T1851" i="33"/>
  <c r="U1798" i="33"/>
  <c r="U1825" i="33"/>
  <c r="D1689" i="33"/>
  <c r="D1690" i="33"/>
  <c r="E906" i="33"/>
  <c r="E907" i="33"/>
  <c r="E908" i="33"/>
  <c r="J1522" i="33"/>
  <c r="T339" i="33"/>
  <c r="T636" i="33"/>
  <c r="T1095" i="33"/>
  <c r="T1176" i="33"/>
  <c r="T1365" i="33"/>
  <c r="T1581" i="33"/>
  <c r="T1635" i="33"/>
  <c r="T1743" i="33"/>
  <c r="T1770" i="33"/>
  <c r="T1986" i="33"/>
  <c r="T312" i="33"/>
  <c r="U1474" i="33"/>
  <c r="U1609" i="33"/>
  <c r="U1690" i="33"/>
  <c r="U1852" i="33"/>
  <c r="AG105" i="15"/>
  <c r="AF105" i="15"/>
  <c r="W105" i="15"/>
  <c r="AE105" i="15"/>
  <c r="V105" i="15"/>
  <c r="AG101" i="15"/>
  <c r="AF101" i="15"/>
  <c r="W101" i="15"/>
  <c r="AE101" i="15"/>
  <c r="V101" i="15"/>
  <c r="AG97" i="15"/>
  <c r="AF97" i="15"/>
  <c r="W97" i="15"/>
  <c r="AE97" i="15"/>
  <c r="V97" i="15"/>
  <c r="AG93" i="15"/>
  <c r="AF93" i="15"/>
  <c r="W93" i="15"/>
  <c r="AE93" i="15"/>
  <c r="V93" i="15"/>
  <c r="AG89" i="15"/>
  <c r="AF89" i="15"/>
  <c r="W89" i="15"/>
  <c r="AE89" i="15"/>
  <c r="V89" i="15"/>
  <c r="AG85" i="15"/>
  <c r="AF85" i="15"/>
  <c r="W85" i="15"/>
  <c r="AE85" i="15"/>
  <c r="V85" i="15"/>
  <c r="W80" i="15"/>
  <c r="AG80" i="15"/>
  <c r="AF80" i="15"/>
  <c r="AE80" i="15"/>
  <c r="V80" i="15"/>
  <c r="W77" i="15"/>
  <c r="AG77" i="15"/>
  <c r="AF77" i="15"/>
  <c r="AE77" i="15"/>
  <c r="V77" i="15"/>
  <c r="W64" i="15"/>
  <c r="AG64" i="15"/>
  <c r="AF64" i="15"/>
  <c r="AE64" i="15"/>
  <c r="V64" i="15"/>
  <c r="AE61" i="15"/>
  <c r="V61" i="15"/>
  <c r="W61" i="15"/>
  <c r="AG61" i="15"/>
  <c r="AF61" i="15"/>
  <c r="AG60" i="15"/>
  <c r="AF60" i="15"/>
  <c r="AE60" i="15"/>
  <c r="V60" i="15"/>
  <c r="AE58" i="15"/>
  <c r="V58" i="15"/>
  <c r="W58" i="15"/>
  <c r="AG58" i="15"/>
  <c r="AF58" i="15"/>
  <c r="AE55" i="15"/>
  <c r="V55" i="15"/>
  <c r="W55" i="15"/>
  <c r="AG55" i="15"/>
  <c r="AF55" i="15"/>
  <c r="W54" i="15"/>
  <c r="AG54" i="15"/>
  <c r="AF54" i="15"/>
  <c r="AE54" i="15"/>
  <c r="V54" i="15"/>
  <c r="W53" i="15"/>
  <c r="AG53" i="15"/>
  <c r="AF53" i="15"/>
  <c r="AE53" i="15"/>
  <c r="V53" i="15"/>
  <c r="W49" i="15"/>
  <c r="AG49" i="15"/>
  <c r="AF49" i="15"/>
  <c r="AE49" i="15"/>
  <c r="V49" i="15"/>
  <c r="AE47" i="15"/>
  <c r="V47" i="15"/>
  <c r="W47" i="15"/>
  <c r="AG47" i="15"/>
  <c r="AF47" i="15"/>
  <c r="W39" i="15"/>
  <c r="AG39" i="15"/>
  <c r="AF39" i="15"/>
  <c r="AE39" i="15"/>
  <c r="V39" i="15"/>
  <c r="AE38" i="15"/>
  <c r="V38" i="15"/>
  <c r="W38" i="15"/>
  <c r="AG38" i="15"/>
  <c r="AF38" i="15"/>
  <c r="V35" i="15"/>
  <c r="AE35" i="15"/>
  <c r="W35" i="15"/>
  <c r="AF35" i="15"/>
  <c r="AG35" i="15"/>
  <c r="W32" i="15"/>
  <c r="AE32" i="15"/>
  <c r="V32" i="15"/>
  <c r="AG32" i="15"/>
  <c r="AF32" i="15"/>
  <c r="V24" i="15"/>
  <c r="AE24" i="15"/>
  <c r="W24" i="15"/>
  <c r="AF24" i="15"/>
  <c r="AG24" i="15"/>
  <c r="AF19" i="15"/>
  <c r="AG19" i="15"/>
  <c r="V19" i="15"/>
  <c r="AE19" i="15"/>
  <c r="V14" i="15"/>
  <c r="AE14" i="15"/>
  <c r="W14" i="15"/>
  <c r="AF14" i="15"/>
  <c r="AG14" i="15"/>
  <c r="AF13" i="15"/>
  <c r="AE13" i="15"/>
  <c r="V13" i="15"/>
  <c r="W13" i="15"/>
  <c r="N151" i="33"/>
  <c r="M151" i="33"/>
  <c r="L151" i="33"/>
  <c r="O151" i="33"/>
  <c r="Q151" i="33"/>
  <c r="S145" i="33"/>
  <c r="S146" i="33"/>
  <c r="S147" i="33"/>
  <c r="S148" i="33"/>
  <c r="S149" i="33"/>
  <c r="S150" i="33"/>
  <c r="V145" i="33"/>
  <c r="V146" i="33"/>
  <c r="V147" i="33"/>
  <c r="V148" i="33"/>
  <c r="V149" i="33"/>
  <c r="V150" i="33"/>
  <c r="AG13" i="15"/>
  <c r="V11" i="15"/>
  <c r="W11" i="15"/>
  <c r="AE11" i="15"/>
  <c r="AF11" i="15"/>
  <c r="AG11" i="15"/>
  <c r="V10" i="15"/>
  <c r="W10" i="15"/>
  <c r="AG10" i="15"/>
  <c r="AF10" i="15"/>
  <c r="AE10" i="15"/>
  <c r="AF9" i="15"/>
  <c r="AG9" i="15"/>
  <c r="V9" i="15"/>
  <c r="W9" i="15"/>
  <c r="AE9" i="15"/>
  <c r="L988" i="33"/>
  <c r="N989" i="33"/>
  <c r="K86" i="15"/>
  <c r="I719" i="33"/>
  <c r="G718" i="33"/>
  <c r="N1259" i="33"/>
  <c r="L1258" i="33"/>
  <c r="J97" i="33"/>
  <c r="K97" i="33"/>
  <c r="K98" i="33"/>
  <c r="D2558" i="33"/>
  <c r="O2558" i="33"/>
  <c r="HJ103" i="25"/>
  <c r="D179" i="33"/>
  <c r="S1796" i="33"/>
  <c r="GU85" i="25"/>
  <c r="GJ103" i="25"/>
  <c r="GU94" i="25"/>
  <c r="S2309" i="33"/>
  <c r="GJ101" i="25"/>
  <c r="EU90" i="25"/>
  <c r="EV90" i="25"/>
  <c r="ET90" i="25"/>
  <c r="ES90" i="25"/>
  <c r="ER90" i="25"/>
  <c r="S2633" i="33"/>
  <c r="GU106" i="25"/>
  <c r="R2633" i="33"/>
  <c r="GJ107" i="25"/>
  <c r="EU87" i="25"/>
  <c r="ES87" i="25"/>
  <c r="EV87" i="25"/>
  <c r="ET87" i="25"/>
  <c r="ER87" i="25"/>
  <c r="GU90" i="25"/>
  <c r="S2201" i="33"/>
  <c r="R2201" i="33"/>
  <c r="S2660" i="33"/>
  <c r="D2045" i="33"/>
  <c r="O2045" i="33"/>
  <c r="HJ84" i="25"/>
  <c r="S2390" i="33"/>
  <c r="GU97" i="25"/>
  <c r="GJ105" i="25"/>
  <c r="EU89" i="25"/>
  <c r="ES89" i="25"/>
  <c r="EV89" i="25"/>
  <c r="ER89" i="25"/>
  <c r="ET89" i="25"/>
  <c r="S2280" i="33"/>
  <c r="EU93" i="25"/>
  <c r="EV93" i="25"/>
  <c r="ER93" i="25"/>
  <c r="ES93" i="25"/>
  <c r="ET93" i="25"/>
  <c r="S2442" i="33"/>
  <c r="EV99" i="25"/>
  <c r="EU99" i="25"/>
  <c r="ET99" i="25"/>
  <c r="ES99" i="25"/>
  <c r="ER99" i="25"/>
  <c r="EV106" i="25"/>
  <c r="ET106" i="25"/>
  <c r="ES106" i="25"/>
  <c r="EU106" i="25"/>
  <c r="ER106" i="25"/>
  <c r="GJ85" i="25"/>
  <c r="S2336" i="33"/>
  <c r="GU95" i="25"/>
  <c r="O2153" i="33"/>
  <c r="HJ88" i="25"/>
  <c r="D2153" i="33"/>
  <c r="ET104" i="25"/>
  <c r="ER104" i="25"/>
  <c r="EU104" i="25"/>
  <c r="EV104" i="25"/>
  <c r="ES104" i="25"/>
  <c r="ET92" i="25"/>
  <c r="EU92" i="25"/>
  <c r="ER92" i="25"/>
  <c r="S2253" i="33"/>
  <c r="EV92" i="25"/>
  <c r="ES92" i="25"/>
  <c r="EU96" i="25"/>
  <c r="ES96" i="25"/>
  <c r="ET96" i="25"/>
  <c r="EV96" i="25"/>
  <c r="ER96" i="25"/>
  <c r="ET84" i="25"/>
  <c r="EU84" i="25"/>
  <c r="EV84" i="25"/>
  <c r="ER84" i="25"/>
  <c r="ES84" i="25"/>
  <c r="GJ91" i="25"/>
  <c r="R2227" i="33"/>
  <c r="GJ95" i="25"/>
  <c r="EU101" i="25"/>
  <c r="ES101" i="25"/>
  <c r="EV101" i="25"/>
  <c r="S2496" i="33"/>
  <c r="ET101" i="25"/>
  <c r="ER101" i="25"/>
  <c r="EV103" i="25"/>
  <c r="S2550" i="33"/>
  <c r="ET103" i="25"/>
  <c r="ES103" i="25"/>
  <c r="ER103" i="25"/>
  <c r="EU103" i="25"/>
  <c r="ET105" i="25"/>
  <c r="EU105" i="25"/>
  <c r="ES105" i="25"/>
  <c r="EV105" i="25"/>
  <c r="S2604" i="33"/>
  <c r="ER105" i="25"/>
  <c r="N422" i="33"/>
  <c r="GU100" i="25"/>
  <c r="S2471" i="33"/>
  <c r="EV66" i="25"/>
  <c r="ES66" i="25"/>
  <c r="ET66" i="25"/>
  <c r="EU66" i="25"/>
  <c r="ER66" i="25"/>
  <c r="ER107" i="25"/>
  <c r="EU107" i="25"/>
  <c r="ES107" i="25"/>
  <c r="EV107" i="25"/>
  <c r="ET107" i="25"/>
  <c r="L2446" i="33"/>
  <c r="N2447" i="33"/>
  <c r="H854" i="33"/>
  <c r="M881" i="33"/>
  <c r="P880" i="33"/>
  <c r="P881" i="33"/>
  <c r="N1286" i="33"/>
  <c r="L1285" i="33"/>
  <c r="N1961" i="33"/>
  <c r="M1988" i="33"/>
  <c r="L2284" i="33"/>
  <c r="N2285" i="33"/>
  <c r="N2339" i="33"/>
  <c r="L2338" i="33"/>
  <c r="GJ106" i="25"/>
  <c r="R2632" i="33"/>
  <c r="N17" i="33"/>
  <c r="L16" i="33"/>
  <c r="M2501" i="33"/>
  <c r="L2500" i="33"/>
  <c r="L1933" i="33"/>
  <c r="N1934" i="33"/>
  <c r="FN87" i="25"/>
  <c r="FK93" i="25"/>
  <c r="FL93" i="25"/>
  <c r="S2522" i="33"/>
  <c r="FN103" i="25"/>
  <c r="FO103" i="25"/>
  <c r="FK103" i="25"/>
  <c r="FL103" i="25"/>
  <c r="R2548" i="33"/>
  <c r="Q1473" i="33"/>
  <c r="Q1474" i="33"/>
  <c r="Q1475" i="33"/>
  <c r="Q528" i="33"/>
  <c r="O529" i="33"/>
  <c r="Q529" i="33"/>
  <c r="Q530" i="33"/>
  <c r="Q987" i="33"/>
  <c r="Q258" i="33"/>
  <c r="L259" i="33"/>
  <c r="O259" i="33"/>
  <c r="P259" i="33"/>
  <c r="Q259" i="33"/>
  <c r="Q260" i="33"/>
  <c r="L1204" i="33"/>
  <c r="N1205" i="33"/>
  <c r="N881" i="33"/>
  <c r="L880" i="33"/>
  <c r="EV80" i="25"/>
  <c r="ET80" i="25"/>
  <c r="EU80" i="25"/>
  <c r="L2663" i="33"/>
  <c r="O2662" i="33"/>
  <c r="O2663" i="33"/>
  <c r="GU86" i="25"/>
  <c r="GU88" i="25"/>
  <c r="S2147" i="33"/>
  <c r="N584" i="33"/>
  <c r="GU92" i="25"/>
  <c r="S2255" i="33"/>
  <c r="GJ94" i="25"/>
  <c r="EV75" i="25"/>
  <c r="ET75" i="25"/>
  <c r="ES75" i="25"/>
  <c r="EU75" i="25"/>
  <c r="ER75" i="25"/>
  <c r="S2226" i="33"/>
  <c r="ER91" i="25"/>
  <c r="EU91" i="25"/>
  <c r="ET91" i="25"/>
  <c r="EV91" i="25"/>
  <c r="ES91" i="25"/>
  <c r="ER95" i="25"/>
  <c r="S2334" i="33"/>
  <c r="EV95" i="25"/>
  <c r="EU95" i="25"/>
  <c r="ES95" i="25"/>
  <c r="ET95" i="25"/>
  <c r="GJ98" i="25"/>
  <c r="O2315" i="33"/>
  <c r="D2315" i="33"/>
  <c r="HJ94" i="25"/>
  <c r="HJ102" i="25"/>
  <c r="O2531" i="33"/>
  <c r="D2531" i="33"/>
  <c r="J2690" i="33"/>
  <c r="GJ88" i="25"/>
  <c r="R2254" i="33"/>
  <c r="GJ97" i="25"/>
  <c r="GU98" i="25"/>
  <c r="S2417" i="33"/>
  <c r="R2417" i="33"/>
  <c r="S2687" i="33"/>
  <c r="S2228" i="33"/>
  <c r="GU91" i="25"/>
  <c r="D2126" i="33"/>
  <c r="O2126" i="33"/>
  <c r="HJ87" i="25"/>
  <c r="O2396" i="33"/>
  <c r="HJ97" i="25"/>
  <c r="D2396" i="33"/>
  <c r="EV88" i="25"/>
  <c r="EU88" i="25"/>
  <c r="S2145" i="33"/>
  <c r="ER88" i="25"/>
  <c r="ET88" i="25"/>
  <c r="ES88" i="25"/>
  <c r="ET97" i="25"/>
  <c r="ES97" i="25"/>
  <c r="EU97" i="25"/>
  <c r="S2388" i="33"/>
  <c r="EV97" i="25"/>
  <c r="ER97" i="25"/>
  <c r="EV86" i="25"/>
  <c r="EU86" i="25"/>
  <c r="ES86" i="25"/>
  <c r="ER86" i="25"/>
  <c r="ET86" i="25"/>
  <c r="GU96" i="25"/>
  <c r="S2363" i="33"/>
  <c r="S1795" i="33"/>
  <c r="GJ75" i="25"/>
  <c r="R1795" i="33"/>
  <c r="GU93" i="25"/>
  <c r="S2282" i="33"/>
  <c r="S2064" i="33"/>
  <c r="EU85" i="25"/>
  <c r="ES85" i="25"/>
  <c r="ER85" i="25"/>
  <c r="ET85" i="25"/>
  <c r="EV85" i="25"/>
  <c r="J2609" i="33"/>
  <c r="GU99" i="25"/>
  <c r="S2444" i="33"/>
  <c r="GJ99" i="25"/>
  <c r="ER94" i="25"/>
  <c r="ET94" i="25"/>
  <c r="EU94" i="25"/>
  <c r="EV94" i="25"/>
  <c r="ES94" i="25"/>
  <c r="GJ93" i="25"/>
  <c r="R2281" i="33"/>
  <c r="ET100" i="25"/>
  <c r="ES100" i="25"/>
  <c r="EU100" i="25"/>
  <c r="ER100" i="25"/>
  <c r="EV100" i="25"/>
  <c r="O2423" i="33"/>
  <c r="D2423" i="33"/>
  <c r="HJ98" i="25"/>
  <c r="M1016" i="33"/>
  <c r="P1015" i="33"/>
  <c r="P1016" i="33"/>
  <c r="N1043" i="33"/>
  <c r="L1096" i="33"/>
  <c r="N1097" i="33"/>
  <c r="L1366" i="33"/>
  <c r="N1367" i="33"/>
  <c r="N1448" i="33"/>
  <c r="N2528" i="33"/>
  <c r="L2527" i="33"/>
  <c r="N1016" i="33"/>
  <c r="N1151" i="33"/>
  <c r="L1150" i="33"/>
  <c r="N1664" i="33"/>
  <c r="M2555" i="33"/>
  <c r="L2554" i="33"/>
  <c r="N854" i="33"/>
  <c r="I2069" i="33"/>
  <c r="G2068" i="33"/>
  <c r="G2069" i="33"/>
  <c r="O2099" i="33"/>
  <c r="D2099" i="33"/>
  <c r="HJ86" i="25"/>
  <c r="M1259" i="33"/>
  <c r="P1258" i="33"/>
  <c r="P1259" i="33"/>
  <c r="G421" i="33"/>
  <c r="H422" i="33"/>
  <c r="K13" i="15"/>
  <c r="FL101" i="25"/>
  <c r="FK101" i="25"/>
  <c r="FK75" i="25"/>
  <c r="FL75" i="25"/>
  <c r="FK90" i="25"/>
  <c r="FL90" i="25"/>
  <c r="FK97" i="25"/>
  <c r="FL97" i="25"/>
  <c r="FO101" i="25"/>
  <c r="FN101" i="25"/>
  <c r="FL107" i="25"/>
  <c r="N395" i="33"/>
  <c r="L394" i="33"/>
  <c r="EV77" i="25"/>
  <c r="ES77" i="25"/>
  <c r="K1743" i="33"/>
  <c r="O119" i="33"/>
  <c r="Q119" i="33"/>
  <c r="Q123" i="33"/>
  <c r="N124" i="33"/>
  <c r="L124" i="33"/>
  <c r="O124" i="33"/>
  <c r="P124" i="33"/>
  <c r="Q124" i="33"/>
  <c r="Q125" i="33"/>
  <c r="Q42" i="33"/>
  <c r="N43" i="33"/>
  <c r="L43" i="33"/>
  <c r="O43" i="33"/>
  <c r="P43" i="33"/>
  <c r="Q43" i="33"/>
  <c r="Q44" i="33"/>
  <c r="Q231" i="33"/>
  <c r="H287" i="33"/>
  <c r="O876" i="33"/>
  <c r="Q876" i="33"/>
  <c r="K876" i="33"/>
  <c r="J1092" i="33"/>
  <c r="O1092" i="33"/>
  <c r="Q1092" i="33"/>
  <c r="Q1095" i="33"/>
  <c r="O1121" i="33"/>
  <c r="Q1121" i="33"/>
  <c r="Q1122" i="33"/>
  <c r="J1122" i="33"/>
  <c r="K1333" i="33"/>
  <c r="K1337" i="33"/>
  <c r="K1338" i="33"/>
  <c r="O1333" i="33"/>
  <c r="Q1333" i="33"/>
  <c r="O1337" i="33"/>
  <c r="Q1337" i="33"/>
  <c r="Q1338" i="33"/>
  <c r="J1338" i="33"/>
  <c r="K1361" i="33"/>
  <c r="O1361" i="33"/>
  <c r="Q1361" i="33"/>
  <c r="Q1365" i="33"/>
  <c r="K1550" i="33"/>
  <c r="O1550" i="33"/>
  <c r="Q1550" i="33"/>
  <c r="J1554" i="33"/>
  <c r="K1449" i="33"/>
  <c r="O1449" i="33"/>
  <c r="Q1449" i="33"/>
  <c r="I1449" i="33"/>
  <c r="O1441" i="33"/>
  <c r="Q1441" i="33"/>
  <c r="Q1446" i="33"/>
  <c r="J1446" i="33"/>
  <c r="O1660" i="33"/>
  <c r="Q1660" i="33"/>
  <c r="Q1662" i="33"/>
  <c r="J1662" i="33"/>
  <c r="O1742" i="33"/>
  <c r="Q1742" i="33"/>
  <c r="Q1743" i="33"/>
  <c r="K1742" i="33"/>
  <c r="J1743" i="33"/>
  <c r="I1257" i="33"/>
  <c r="I1258" i="33"/>
  <c r="Q1713" i="33"/>
  <c r="Q1716" i="33"/>
  <c r="I1041" i="33"/>
  <c r="I1042" i="33"/>
  <c r="K1608" i="33"/>
  <c r="K1609" i="33"/>
  <c r="K1610" i="33"/>
  <c r="M71" i="33"/>
  <c r="O1281" i="33"/>
  <c r="Q1281" i="33"/>
  <c r="Q1284" i="33"/>
  <c r="K1579" i="33"/>
  <c r="K1581" i="33"/>
  <c r="O1579" i="33"/>
  <c r="Q1579" i="33"/>
  <c r="Q1581" i="33"/>
  <c r="J1581" i="33"/>
  <c r="K1633" i="33"/>
  <c r="K1635" i="33"/>
  <c r="K1636" i="33"/>
  <c r="K1637" i="33"/>
  <c r="O1633" i="33"/>
  <c r="Q1633" i="33"/>
  <c r="Q1635" i="33"/>
  <c r="Q1636" i="33"/>
  <c r="Q1637" i="33"/>
  <c r="K1036" i="33"/>
  <c r="K1041" i="33"/>
  <c r="J1041" i="33"/>
  <c r="O1391" i="33"/>
  <c r="Q1391" i="33"/>
  <c r="Q1392" i="33"/>
  <c r="N1393" i="33"/>
  <c r="M1393" i="33"/>
  <c r="L1393" i="33"/>
  <c r="O1393" i="33"/>
  <c r="Q1393" i="33"/>
  <c r="Q1394" i="33"/>
  <c r="K1391" i="33"/>
  <c r="K1392" i="33"/>
  <c r="K1393" i="33"/>
  <c r="K1394" i="33"/>
  <c r="O1551" i="33"/>
  <c r="Q1551" i="33"/>
  <c r="K1927" i="33"/>
  <c r="K1932" i="33"/>
  <c r="J1932" i="33"/>
  <c r="O959" i="33"/>
  <c r="Q959" i="33"/>
  <c r="Q960" i="33"/>
  <c r="K959" i="33"/>
  <c r="K960" i="33"/>
  <c r="J960" i="33"/>
  <c r="J1365" i="33"/>
  <c r="K1364" i="33"/>
  <c r="K1714" i="33"/>
  <c r="K1716" i="33"/>
  <c r="K1717" i="33"/>
  <c r="K1718" i="33"/>
  <c r="O1714" i="33"/>
  <c r="Q1714" i="33"/>
  <c r="G2230" i="33"/>
  <c r="G2231" i="33"/>
  <c r="G2608" i="33"/>
  <c r="G2609" i="33"/>
  <c r="J1095" i="33"/>
  <c r="Q1985" i="33"/>
  <c r="Q1986" i="33"/>
  <c r="O1824" i="33"/>
  <c r="K1905" i="33"/>
  <c r="K1906" i="33"/>
  <c r="K1907" i="33"/>
  <c r="W73" i="15"/>
  <c r="AG73" i="15"/>
  <c r="BV87" i="25"/>
  <c r="AG8" i="15"/>
  <c r="J15" i="33"/>
  <c r="I16" i="33"/>
  <c r="G16" i="33"/>
  <c r="J16" i="33"/>
  <c r="O16" i="33"/>
  <c r="Q16" i="33"/>
  <c r="S10" i="33"/>
  <c r="S11" i="33"/>
  <c r="S12" i="33"/>
  <c r="S13" i="33"/>
  <c r="S14" i="33"/>
  <c r="S15" i="33"/>
  <c r="V10" i="33"/>
  <c r="V11" i="33"/>
  <c r="V12" i="33"/>
  <c r="V13" i="33"/>
  <c r="V14" i="33"/>
  <c r="V15" i="33"/>
  <c r="AF8" i="15"/>
  <c r="W91" i="15"/>
  <c r="AE91" i="15"/>
  <c r="V91" i="15"/>
  <c r="W81" i="15"/>
  <c r="AG81" i="15"/>
  <c r="AF81" i="15"/>
  <c r="AE79" i="15"/>
  <c r="V79" i="15"/>
  <c r="F2498" i="33"/>
  <c r="F2499" i="33"/>
  <c r="F2500" i="33"/>
  <c r="F2501" i="33"/>
  <c r="FP4" i="25"/>
  <c r="M4" i="9"/>
  <c r="T2598" i="33"/>
  <c r="I1067" i="33"/>
  <c r="I1068" i="33"/>
  <c r="I1069" i="33"/>
  <c r="F2469" i="33"/>
  <c r="F2472" i="33"/>
  <c r="F2473" i="33"/>
  <c r="F2474" i="33"/>
  <c r="I1283" i="33"/>
  <c r="I1281" i="33"/>
  <c r="I1284" i="33"/>
  <c r="I1285" i="33"/>
  <c r="J1173" i="33"/>
  <c r="D904" i="33"/>
  <c r="G850" i="33"/>
  <c r="G878" i="33"/>
  <c r="L1528" i="33"/>
  <c r="N1529" i="33"/>
  <c r="M2688" i="33"/>
  <c r="M2689" i="33"/>
  <c r="M2690" i="33"/>
  <c r="M2691" i="33"/>
  <c r="N2689" i="33"/>
  <c r="P2688" i="33"/>
  <c r="H2689" i="33"/>
  <c r="D2207" i="33"/>
  <c r="HJ90" i="25"/>
  <c r="K770" i="33"/>
  <c r="H827" i="33"/>
  <c r="I828" i="33"/>
  <c r="H906" i="33"/>
  <c r="H1203" i="33"/>
  <c r="P1986" i="33"/>
  <c r="H1987" i="33"/>
  <c r="I2173" i="33"/>
  <c r="I2175" i="33"/>
  <c r="J2173" i="33"/>
  <c r="K2173" i="33"/>
  <c r="H2178" i="33"/>
  <c r="P2178" i="33"/>
  <c r="I2361" i="33"/>
  <c r="I2364" i="33"/>
  <c r="J2361" i="33"/>
  <c r="K2361" i="33"/>
  <c r="I2389" i="33"/>
  <c r="J2389" i="33"/>
  <c r="K2389" i="33"/>
  <c r="J2443" i="33"/>
  <c r="K2443" i="33"/>
  <c r="I2443" i="33"/>
  <c r="I2445" i="33"/>
  <c r="I2446" i="33"/>
  <c r="R2098" i="33"/>
  <c r="S2098" i="33"/>
  <c r="S2037" i="33"/>
  <c r="FY84" i="25"/>
  <c r="R2665" i="33"/>
  <c r="S2665" i="33"/>
  <c r="R2287" i="33"/>
  <c r="S2287" i="33"/>
  <c r="S2173" i="33"/>
  <c r="R2173" i="33"/>
  <c r="FO96" i="25"/>
  <c r="FN96" i="25"/>
  <c r="R2360" i="33"/>
  <c r="S2360" i="33"/>
  <c r="R2206" i="33"/>
  <c r="S2206" i="33"/>
  <c r="FK84" i="25"/>
  <c r="R2035" i="33"/>
  <c r="S2035" i="33"/>
  <c r="M1663" i="33"/>
  <c r="P1662" i="33"/>
  <c r="CB6" i="25"/>
  <c r="HE6" i="25"/>
  <c r="HF6" i="25"/>
  <c r="HG6" i="25"/>
  <c r="G1609" i="33"/>
  <c r="I907" i="33"/>
  <c r="I1204" i="33"/>
  <c r="I960" i="33"/>
  <c r="I961" i="33"/>
  <c r="N1339" i="33"/>
  <c r="N1340" i="33"/>
  <c r="I178" i="33"/>
  <c r="N1690" i="33"/>
  <c r="N70" i="33"/>
  <c r="R2037" i="33"/>
  <c r="HJ106" i="25"/>
  <c r="N2311" i="33"/>
  <c r="I2391" i="33"/>
  <c r="FN106" i="25"/>
  <c r="FK88" i="25"/>
  <c r="R2251" i="33"/>
  <c r="S2251" i="33"/>
  <c r="FK96" i="25"/>
  <c r="P2691" i="33"/>
  <c r="P2685" i="33"/>
  <c r="AT50" i="25"/>
  <c r="O636" i="33"/>
  <c r="N2635" i="33"/>
  <c r="CX40" i="25"/>
  <c r="P2634" i="33"/>
  <c r="BV99" i="25"/>
  <c r="P2392" i="33"/>
  <c r="P2393" i="33"/>
  <c r="J638" i="33"/>
  <c r="H2041" i="33"/>
  <c r="P2040" i="33"/>
  <c r="P2637" i="33"/>
  <c r="I2635" i="33"/>
  <c r="BV14" i="25"/>
  <c r="CX37" i="25"/>
  <c r="AT38" i="25"/>
  <c r="BV43" i="25"/>
  <c r="BV47" i="25"/>
  <c r="AT66" i="25"/>
  <c r="BV82" i="25"/>
  <c r="AT83" i="25"/>
  <c r="BV89" i="25"/>
  <c r="AT91" i="25"/>
  <c r="AT96" i="25"/>
  <c r="O2477" i="33"/>
  <c r="D2477" i="33"/>
  <c r="R2124" i="33"/>
  <c r="S2124" i="33"/>
  <c r="R2071" i="33"/>
  <c r="S2071" i="33"/>
  <c r="FO91" i="25"/>
  <c r="R2225" i="33"/>
  <c r="S2225" i="33"/>
  <c r="FO94" i="25"/>
  <c r="R2306" i="33"/>
  <c r="S2306" i="33"/>
  <c r="R2152" i="33"/>
  <c r="S2152" i="33"/>
  <c r="H2636" i="33"/>
  <c r="P2635" i="33"/>
  <c r="P2636" i="33"/>
  <c r="FK86" i="25"/>
  <c r="FL86" i="25"/>
  <c r="H2554" i="33"/>
  <c r="P2553" i="33"/>
  <c r="P204" i="33"/>
  <c r="N1962" i="33"/>
  <c r="P1962" i="33"/>
  <c r="P2148" i="33"/>
  <c r="M2149" i="33"/>
  <c r="AT42" i="25"/>
  <c r="BV39" i="25"/>
  <c r="J1551" i="33"/>
  <c r="K1551" i="33"/>
  <c r="BV53" i="25"/>
  <c r="I287" i="33"/>
  <c r="G287" i="33"/>
  <c r="S2606" i="33"/>
  <c r="GU105" i="25"/>
  <c r="M2420" i="33"/>
  <c r="P2419" i="33"/>
  <c r="P2420" i="33"/>
  <c r="R2684" i="33"/>
  <c r="S2684" i="33"/>
  <c r="FO106" i="25"/>
  <c r="R2630" i="33"/>
  <c r="S2630" i="33"/>
  <c r="N2474" i="33"/>
  <c r="L2473" i="33"/>
  <c r="GU101" i="25"/>
  <c r="S2498" i="33"/>
  <c r="N1798" i="33"/>
  <c r="N1799" i="33"/>
  <c r="R2498" i="33"/>
  <c r="L1798" i="33"/>
  <c r="FA6" i="25"/>
  <c r="CL6" i="3"/>
  <c r="CN6" i="3"/>
  <c r="G1960" i="33"/>
  <c r="G1961" i="33"/>
  <c r="I1961" i="33"/>
  <c r="N2609" i="33"/>
  <c r="L2608" i="33"/>
  <c r="H2662" i="33"/>
  <c r="P2661" i="33"/>
  <c r="FY104" i="25"/>
  <c r="M691" i="33"/>
  <c r="P690" i="33"/>
  <c r="R2692" i="33"/>
  <c r="S2692" i="33"/>
  <c r="FN85" i="25"/>
  <c r="FO85" i="25"/>
  <c r="FO93" i="25"/>
  <c r="FN93" i="25"/>
  <c r="R2279" i="33"/>
  <c r="S2279" i="33"/>
  <c r="O2180" i="33"/>
  <c r="HJ89" i="25"/>
  <c r="D2180" i="33"/>
  <c r="H2366" i="33"/>
  <c r="P2365" i="33"/>
  <c r="P2366" i="33"/>
  <c r="I394" i="33"/>
  <c r="CH9" i="3"/>
  <c r="CJ9" i="3"/>
  <c r="EY9" i="25"/>
  <c r="D23" i="33"/>
  <c r="CM6" i="3"/>
  <c r="CO6" i="3"/>
  <c r="FB6" i="25"/>
  <c r="FO84" i="25"/>
  <c r="FN84" i="25"/>
  <c r="R2036" i="33"/>
  <c r="S2036" i="33"/>
  <c r="N2690" i="33"/>
  <c r="L2689" i="33"/>
  <c r="FK85" i="25"/>
  <c r="FL85" i="25"/>
  <c r="K47" i="15"/>
  <c r="P2526" i="33"/>
  <c r="H2527" i="33"/>
  <c r="P2367" i="33"/>
  <c r="I2365" i="33"/>
  <c r="P1527" i="33"/>
  <c r="H1528" i="33"/>
  <c r="R2584" i="33"/>
  <c r="S2584" i="33"/>
  <c r="H1474" i="33"/>
  <c r="P1473" i="33"/>
  <c r="H2311" i="33"/>
  <c r="P2310" i="33"/>
  <c r="FO86" i="25"/>
  <c r="FN86" i="25"/>
  <c r="R2090" i="33"/>
  <c r="S2090" i="33"/>
  <c r="O2369" i="33"/>
  <c r="D2612" i="33"/>
  <c r="O2612" i="33"/>
  <c r="FK89" i="25"/>
  <c r="FL89" i="25"/>
  <c r="R2170" i="33"/>
  <c r="S2170" i="33"/>
  <c r="R2336" i="33"/>
  <c r="R2143" i="33"/>
  <c r="S2143" i="33"/>
  <c r="P1097" i="33"/>
  <c r="G233" i="33"/>
  <c r="CX101" i="25"/>
  <c r="M1447" i="33"/>
  <c r="P1446" i="33"/>
  <c r="H2500" i="33"/>
  <c r="P2499" i="33"/>
  <c r="I2499" i="33"/>
  <c r="I2500" i="33"/>
  <c r="K36" i="15"/>
  <c r="P1392" i="33"/>
  <c r="I2203" i="33"/>
  <c r="R2359" i="33"/>
  <c r="S2359" i="33"/>
  <c r="R2467" i="33"/>
  <c r="S2467" i="33"/>
  <c r="M2257" i="33"/>
  <c r="P2256" i="33"/>
  <c r="N2204" i="33"/>
  <c r="L2203" i="33"/>
  <c r="I2392" i="33"/>
  <c r="R2552" i="33"/>
  <c r="I1447" i="33"/>
  <c r="G2581" i="33"/>
  <c r="G2582" i="33"/>
  <c r="I2582" i="33"/>
  <c r="P1419" i="33"/>
  <c r="G2311" i="33"/>
  <c r="G2312" i="33"/>
  <c r="I2312" i="33"/>
  <c r="I2285" i="33"/>
  <c r="G2284" i="33"/>
  <c r="G2285" i="33"/>
  <c r="I1151" i="33"/>
  <c r="G1151" i="33"/>
  <c r="N2393" i="33"/>
  <c r="L2392" i="33"/>
  <c r="J105" i="9"/>
  <c r="L104" i="15"/>
  <c r="N2312" i="33"/>
  <c r="L2311" i="33"/>
  <c r="M2095" i="33"/>
  <c r="P2094" i="33"/>
  <c r="I2393" i="33"/>
  <c r="G2392" i="33"/>
  <c r="G2393" i="33"/>
  <c r="R2660" i="33"/>
  <c r="N2581" i="33"/>
  <c r="I2041" i="33"/>
  <c r="FO97" i="25"/>
  <c r="FN97" i="25"/>
  <c r="R2387" i="33"/>
  <c r="S2387" i="33"/>
  <c r="I2339" i="33"/>
  <c r="G2338" i="33"/>
  <c r="G2339" i="33"/>
  <c r="N2095" i="33"/>
  <c r="P2097" i="33"/>
  <c r="M2122" i="33"/>
  <c r="P2121" i="33"/>
  <c r="R2605" i="33"/>
  <c r="I1123" i="33"/>
  <c r="I1124" i="33"/>
  <c r="N2257" i="33"/>
  <c r="N2230" i="33"/>
  <c r="P2394" i="33"/>
  <c r="R2363" i="33"/>
  <c r="FO87" i="25"/>
  <c r="FL108" i="25"/>
  <c r="FK108" i="25"/>
  <c r="R2495" i="33"/>
  <c r="S2495" i="33"/>
  <c r="R2386" i="33"/>
  <c r="R2494" i="33"/>
  <c r="R2255" i="33"/>
  <c r="D2639" i="33"/>
  <c r="R2335" i="33"/>
  <c r="N1555" i="33"/>
  <c r="N367" i="33"/>
  <c r="G745" i="33"/>
  <c r="I746" i="33"/>
  <c r="K85" i="15"/>
  <c r="FO100" i="25"/>
  <c r="FN100" i="25"/>
  <c r="S2361" i="33"/>
  <c r="FY96" i="25"/>
  <c r="FL94" i="25"/>
  <c r="FK94" i="25"/>
  <c r="G1717" i="33"/>
  <c r="G1718" i="33"/>
  <c r="I1718" i="33"/>
  <c r="EU77" i="25"/>
  <c r="ET77" i="25"/>
  <c r="N2123" i="33"/>
  <c r="L2122" i="33"/>
  <c r="R2471" i="33"/>
  <c r="R2065" i="33"/>
  <c r="N1987" i="33"/>
  <c r="R2576" i="33"/>
  <c r="S2576" i="33"/>
  <c r="R2603" i="33"/>
  <c r="S2603" i="33"/>
  <c r="R2116" i="33"/>
  <c r="S2116" i="33"/>
  <c r="BV106" i="25"/>
  <c r="FN107" i="25"/>
  <c r="FO107" i="25"/>
  <c r="R2657" i="33"/>
  <c r="S2657" i="33"/>
  <c r="FN90" i="25"/>
  <c r="FO90" i="25"/>
  <c r="R2198" i="33"/>
  <c r="S2198" i="33"/>
  <c r="S2469" i="33"/>
  <c r="FY100" i="25"/>
  <c r="R2469" i="33"/>
  <c r="FK98" i="25"/>
  <c r="FL98" i="25"/>
  <c r="D2234" i="33"/>
  <c r="HJ91" i="25"/>
  <c r="O2234" i="33"/>
  <c r="G2095" i="33"/>
  <c r="G2096" i="33"/>
  <c r="I2096" i="33"/>
  <c r="I2447" i="33"/>
  <c r="G2446" i="33"/>
  <c r="G2447" i="33"/>
  <c r="R2197" i="33"/>
  <c r="R2228" i="33"/>
  <c r="R2687" i="33"/>
  <c r="ER77" i="25"/>
  <c r="S2658" i="33"/>
  <c r="S2631" i="33"/>
  <c r="N1718" i="33"/>
  <c r="L1717" i="33"/>
  <c r="S2307" i="33"/>
  <c r="N85" i="15"/>
  <c r="S2172" i="33"/>
  <c r="AQ89" i="9"/>
  <c r="FN95" i="25"/>
  <c r="FO95" i="25"/>
  <c r="FN92" i="25"/>
  <c r="FO92" i="25"/>
  <c r="R2252" i="33"/>
  <c r="S2252" i="33"/>
  <c r="FO88" i="25"/>
  <c r="FN88" i="25"/>
  <c r="R2144" i="33"/>
  <c r="S2144" i="33"/>
  <c r="M1960" i="33"/>
  <c r="P1959" i="33"/>
  <c r="BV42" i="25"/>
  <c r="M1879" i="33"/>
  <c r="P1878" i="33"/>
  <c r="M718" i="33"/>
  <c r="P717" i="33"/>
  <c r="BV67" i="25"/>
  <c r="I1092" i="33"/>
  <c r="I1095" i="33"/>
  <c r="H1123" i="33"/>
  <c r="P1122" i="33"/>
  <c r="I2420" i="33"/>
  <c r="G2419" i="33"/>
  <c r="G2420" i="33"/>
  <c r="I2123" i="33"/>
  <c r="G2122" i="33"/>
  <c r="G2123" i="33"/>
  <c r="I2528" i="33"/>
  <c r="G2527" i="33"/>
  <c r="G2528" i="33"/>
  <c r="I2150" i="33"/>
  <c r="G2149" i="33"/>
  <c r="G2150" i="33"/>
  <c r="S2525" i="33"/>
  <c r="GU102" i="25"/>
  <c r="GJ102" i="25"/>
  <c r="S2524" i="33"/>
  <c r="R2524" i="33"/>
  <c r="R2443" i="33"/>
  <c r="R2389" i="33"/>
  <c r="R2551" i="33"/>
  <c r="R2066" i="33"/>
  <c r="R86" i="9"/>
  <c r="FN89" i="25"/>
  <c r="FO89" i="25"/>
  <c r="P1311" i="33"/>
  <c r="FN99" i="25"/>
  <c r="FO99" i="25"/>
  <c r="AT49" i="25"/>
  <c r="I2555" i="33"/>
  <c r="G2554" i="33"/>
  <c r="G2555" i="33"/>
  <c r="G2257" i="33"/>
  <c r="G2258" i="33"/>
  <c r="I2258" i="33"/>
  <c r="N2042" i="33"/>
  <c r="L2041" i="33"/>
  <c r="I2474" i="33"/>
  <c r="G2473" i="33"/>
  <c r="G2474" i="33"/>
  <c r="FY102" i="25"/>
  <c r="R2530" i="33"/>
  <c r="S2530" i="33"/>
  <c r="K95" i="15"/>
  <c r="O2176" i="33"/>
  <c r="O2177" i="33"/>
  <c r="L2177" i="33"/>
  <c r="R2656" i="33"/>
  <c r="R2444" i="33"/>
  <c r="R2147" i="33"/>
  <c r="R2093" i="33"/>
  <c r="R2549" i="33"/>
  <c r="S2549" i="33"/>
  <c r="R2278" i="33"/>
  <c r="R2497" i="33"/>
  <c r="I1527" i="33"/>
  <c r="I1528" i="33"/>
  <c r="K1092" i="33"/>
  <c r="K1095" i="33"/>
  <c r="M1609" i="33"/>
  <c r="P1608" i="33"/>
  <c r="O1823" i="33"/>
  <c r="Q1823" i="33"/>
  <c r="K1823" i="33"/>
  <c r="N1880" i="33"/>
  <c r="L1879" i="33"/>
  <c r="L1880" i="33"/>
  <c r="M1501" i="33"/>
  <c r="P1500" i="33"/>
  <c r="J744" i="33"/>
  <c r="O744" i="33"/>
  <c r="P555" i="33"/>
  <c r="J341" i="33"/>
  <c r="K76" i="15"/>
  <c r="H1744" i="33"/>
  <c r="P1743" i="33"/>
  <c r="I1934" i="33"/>
  <c r="G1933" i="33"/>
  <c r="G1934" i="33"/>
  <c r="N1556" i="33"/>
  <c r="P1554" i="33"/>
  <c r="M1555" i="33"/>
  <c r="N1503" i="33"/>
  <c r="N1501" i="33"/>
  <c r="P1503" i="33"/>
  <c r="N558" i="33"/>
  <c r="P558" i="33"/>
  <c r="P447" i="33"/>
  <c r="I342" i="33"/>
  <c r="P342" i="33"/>
  <c r="L41" i="15"/>
  <c r="J42" i="9"/>
  <c r="N2016" i="33"/>
  <c r="N2014" i="33"/>
  <c r="M1232" i="33"/>
  <c r="P1231" i="33"/>
  <c r="P1232" i="33"/>
  <c r="P339" i="33"/>
  <c r="P1851" i="33"/>
  <c r="H1852" i="33"/>
  <c r="L800" i="33"/>
  <c r="N44" i="33"/>
  <c r="I1690" i="33"/>
  <c r="I206" i="33"/>
  <c r="G206" i="33"/>
  <c r="BV78" i="25"/>
  <c r="G152" i="33"/>
  <c r="I152" i="33"/>
  <c r="M421" i="33"/>
  <c r="P420" i="33"/>
  <c r="I503" i="33"/>
  <c r="G503" i="33"/>
  <c r="P1692" i="33"/>
  <c r="N1692" i="33"/>
  <c r="N1071" i="33"/>
  <c r="P1071" i="33"/>
  <c r="N800" i="33"/>
  <c r="N639" i="33"/>
  <c r="P639" i="33"/>
  <c r="N368" i="33"/>
  <c r="L367" i="33"/>
  <c r="L368" i="33"/>
  <c r="I314" i="33"/>
  <c r="M286" i="33"/>
  <c r="P285" i="33"/>
  <c r="L44" i="33"/>
  <c r="K18" i="33"/>
  <c r="O18" i="33"/>
  <c r="Q18" i="33"/>
  <c r="P18" i="33"/>
  <c r="I18" i="33"/>
  <c r="H1177" i="33"/>
  <c r="P1176" i="33"/>
  <c r="K1471" i="33"/>
  <c r="J1473" i="33"/>
  <c r="I1746" i="33"/>
  <c r="K1746" i="33"/>
  <c r="O1746" i="33"/>
  <c r="Q1746" i="33"/>
  <c r="P1746" i="33"/>
  <c r="I2016" i="33"/>
  <c r="P2016" i="33"/>
  <c r="M1636" i="33"/>
  <c r="P1635" i="33"/>
  <c r="I584" i="33"/>
  <c r="G584" i="33"/>
  <c r="J584" i="33"/>
  <c r="P312" i="33"/>
  <c r="I207" i="33"/>
  <c r="P207" i="33"/>
  <c r="K207" i="33"/>
  <c r="O207" i="33"/>
  <c r="Q207" i="33"/>
  <c r="K126" i="33"/>
  <c r="O126" i="33"/>
  <c r="Q126" i="33"/>
  <c r="I126" i="33"/>
  <c r="I1691" i="33"/>
  <c r="G1690" i="33"/>
  <c r="G1691" i="33"/>
  <c r="K1687" i="33"/>
  <c r="J1689" i="33"/>
  <c r="H1771" i="33"/>
  <c r="P1770" i="33"/>
  <c r="H2014" i="33"/>
  <c r="P2013" i="33"/>
  <c r="K54" i="15"/>
  <c r="N718" i="33"/>
  <c r="I2014" i="33"/>
  <c r="J420" i="33"/>
  <c r="O420" i="33"/>
  <c r="G827" i="33"/>
  <c r="I827" i="33"/>
  <c r="D1502" i="33"/>
  <c r="J1501" i="33"/>
  <c r="N963" i="33"/>
  <c r="P963" i="33"/>
  <c r="O1795" i="33"/>
  <c r="Q1795" i="33"/>
  <c r="K1795" i="33"/>
  <c r="J1797" i="33"/>
  <c r="L70" i="33"/>
  <c r="L71" i="33"/>
  <c r="N71" i="33"/>
  <c r="N260" i="33"/>
  <c r="L260" i="33"/>
  <c r="M853" i="33"/>
  <c r="P852" i="33"/>
  <c r="K315" i="33"/>
  <c r="O315" i="33"/>
  <c r="Q315" i="33"/>
  <c r="I315" i="33"/>
  <c r="O15" i="33"/>
  <c r="K13" i="33"/>
  <c r="K15" i="33"/>
  <c r="K153" i="33"/>
  <c r="O153" i="33"/>
  <c r="I153" i="33"/>
  <c r="I1313" i="33"/>
  <c r="G1312" i="33"/>
  <c r="G1313" i="33"/>
  <c r="I1475" i="33"/>
  <c r="G1474" i="33"/>
  <c r="G1475" i="33"/>
  <c r="K2011" i="33"/>
  <c r="J2013" i="33"/>
  <c r="I125" i="33"/>
  <c r="N1773" i="33"/>
  <c r="N1771" i="33"/>
  <c r="N1638" i="33"/>
  <c r="N1636" i="33"/>
  <c r="P1638" i="33"/>
  <c r="P933" i="33"/>
  <c r="K585" i="33"/>
  <c r="O585" i="33"/>
  <c r="I585" i="33"/>
  <c r="H367" i="33"/>
  <c r="P366" i="33"/>
  <c r="J206" i="33"/>
  <c r="P123" i="33"/>
  <c r="H70" i="33"/>
  <c r="P69" i="33"/>
  <c r="O42" i="33"/>
  <c r="I990" i="33"/>
  <c r="K990" i="33"/>
  <c r="O990" i="33"/>
  <c r="Q990" i="33"/>
  <c r="P990" i="33"/>
  <c r="I1773" i="33"/>
  <c r="K1773" i="33"/>
  <c r="O1773" i="33"/>
  <c r="Q1773" i="33"/>
  <c r="I1771" i="33"/>
  <c r="K65" i="15"/>
  <c r="N286" i="33"/>
  <c r="I1987" i="33"/>
  <c r="I70" i="33"/>
  <c r="I1555" i="33"/>
  <c r="N1474" i="33"/>
  <c r="N152" i="33"/>
  <c r="N961" i="33"/>
  <c r="J503" i="33"/>
  <c r="N1069" i="33"/>
  <c r="N637" i="33"/>
  <c r="I1744" i="33"/>
  <c r="Q963" i="33"/>
  <c r="L232" i="33"/>
  <c r="N233" i="33"/>
  <c r="F1772" i="33"/>
  <c r="N1908" i="33"/>
  <c r="N1906" i="33"/>
  <c r="P1908" i="33"/>
  <c r="N1854" i="33"/>
  <c r="P1854" i="33"/>
  <c r="N1800" i="33"/>
  <c r="P1800" i="33"/>
  <c r="N1665" i="33"/>
  <c r="P1665" i="33"/>
  <c r="N1476" i="33"/>
  <c r="P1476" i="33"/>
  <c r="N1044" i="33"/>
  <c r="P1044" i="33"/>
  <c r="Q585" i="33"/>
  <c r="P585" i="33"/>
  <c r="N585" i="33"/>
  <c r="I261" i="33"/>
  <c r="P261" i="33"/>
  <c r="K261" i="33"/>
  <c r="O261" i="33"/>
  <c r="Q261" i="33"/>
  <c r="N153" i="33"/>
  <c r="P153" i="33"/>
  <c r="I1827" i="33"/>
  <c r="P1827" i="33"/>
  <c r="K1827" i="33"/>
  <c r="O1827" i="33"/>
  <c r="Q1827" i="33"/>
  <c r="K43" i="15"/>
  <c r="N1826" i="33"/>
  <c r="L1690" i="33"/>
  <c r="L1691" i="33"/>
  <c r="N1691" i="33"/>
  <c r="N1530" i="33"/>
  <c r="P1530" i="33"/>
  <c r="M1339" i="33"/>
  <c r="P1338" i="33"/>
  <c r="N1314" i="33"/>
  <c r="P1314" i="33"/>
  <c r="N720" i="33"/>
  <c r="P720" i="33"/>
  <c r="I531" i="33"/>
  <c r="K531" i="33"/>
  <c r="O531" i="33"/>
  <c r="Q531" i="33"/>
  <c r="P531" i="33"/>
  <c r="N504" i="33"/>
  <c r="P504" i="33"/>
  <c r="P150" i="33"/>
  <c r="P42" i="33"/>
  <c r="I45" i="33"/>
  <c r="K45" i="33"/>
  <c r="O45" i="33"/>
  <c r="Q45" i="33"/>
  <c r="P45" i="33"/>
  <c r="K1605" i="33"/>
  <c r="J1608" i="33"/>
  <c r="O1608" i="33"/>
  <c r="J1878" i="33"/>
  <c r="K1875" i="33"/>
  <c r="P501" i="33"/>
  <c r="Q153" i="33"/>
  <c r="Q1908" i="33"/>
  <c r="N1609" i="33"/>
  <c r="N1611" i="33"/>
  <c r="P1611" i="33"/>
  <c r="AT37" i="25"/>
  <c r="K61" i="15"/>
  <c r="D665" i="33"/>
  <c r="J665" i="33"/>
  <c r="N234" i="33"/>
  <c r="P234" i="33"/>
  <c r="F152" i="33"/>
  <c r="J152" i="33"/>
  <c r="I1016" i="33"/>
  <c r="G1016" i="33"/>
  <c r="M503" i="33"/>
  <c r="P503" i="33"/>
  <c r="N98" i="33"/>
  <c r="M1906" i="33"/>
  <c r="P1905" i="33"/>
  <c r="M1825" i="33"/>
  <c r="P1824" i="33"/>
  <c r="N1475" i="33"/>
  <c r="L1474" i="33"/>
  <c r="L1475" i="33"/>
  <c r="M1042" i="33"/>
  <c r="P1041" i="33"/>
  <c r="N828" i="33"/>
  <c r="P828" i="33"/>
  <c r="P825" i="33"/>
  <c r="M583" i="33"/>
  <c r="P582" i="33"/>
  <c r="K450" i="33"/>
  <c r="O450" i="33"/>
  <c r="Q450" i="33"/>
  <c r="P450" i="33"/>
  <c r="I450" i="33"/>
  <c r="I260" i="33"/>
  <c r="N126" i="33"/>
  <c r="P126" i="33"/>
  <c r="N1745" i="33"/>
  <c r="L1744" i="33"/>
  <c r="L1745" i="33"/>
  <c r="P1449" i="33"/>
  <c r="N1449" i="33"/>
  <c r="N1313" i="33"/>
  <c r="L1313" i="33"/>
  <c r="M745" i="33"/>
  <c r="P744" i="33"/>
  <c r="G530" i="33"/>
  <c r="I530" i="33"/>
  <c r="I477" i="33"/>
  <c r="K477" i="33"/>
  <c r="O477" i="33"/>
  <c r="Q477" i="33"/>
  <c r="P477" i="33"/>
  <c r="P258" i="33"/>
  <c r="I180" i="33"/>
  <c r="P180" i="33"/>
  <c r="K180" i="33"/>
  <c r="O180" i="33"/>
  <c r="Q180" i="33"/>
  <c r="N99" i="33"/>
  <c r="P99" i="33"/>
  <c r="P96" i="33"/>
  <c r="M97" i="33"/>
  <c r="K77" i="15"/>
  <c r="Q1854" i="33"/>
  <c r="Q1611" i="33"/>
  <c r="I1529" i="33"/>
  <c r="G1528" i="33"/>
  <c r="G1529" i="33"/>
  <c r="O1522" i="33"/>
  <c r="Q1522" i="33"/>
  <c r="Q1527" i="33"/>
  <c r="Q1528" i="33"/>
  <c r="Q1529" i="33"/>
  <c r="K1522" i="33"/>
  <c r="K1527" i="33"/>
  <c r="K1528" i="33"/>
  <c r="K1529" i="33"/>
  <c r="J1527" i="33"/>
  <c r="D1691" i="33"/>
  <c r="J1690" i="33"/>
  <c r="I1826" i="33"/>
  <c r="G1825" i="33"/>
  <c r="G1826" i="33"/>
  <c r="I1421" i="33"/>
  <c r="G1420" i="33"/>
  <c r="I1907" i="33"/>
  <c r="G1906" i="33"/>
  <c r="G1636" i="33"/>
  <c r="I1637" i="33"/>
  <c r="K29" i="15"/>
  <c r="G1799" i="33"/>
  <c r="J1798" i="33"/>
  <c r="J1799" i="33"/>
  <c r="I395" i="33"/>
  <c r="G394" i="33"/>
  <c r="G395" i="33"/>
  <c r="K388" i="33"/>
  <c r="K393" i="33"/>
  <c r="J394" i="33"/>
  <c r="K394" i="33"/>
  <c r="K395" i="33"/>
  <c r="J395" i="33"/>
  <c r="I369" i="33"/>
  <c r="K369" i="33"/>
  <c r="O369" i="33"/>
  <c r="Q369" i="33"/>
  <c r="P369" i="33"/>
  <c r="L286" i="33"/>
  <c r="N287" i="33"/>
  <c r="I908" i="33"/>
  <c r="I1205" i="33"/>
  <c r="G1987" i="33"/>
  <c r="I1988" i="33"/>
  <c r="O2013" i="33"/>
  <c r="L907" i="33"/>
  <c r="L908" i="33"/>
  <c r="N908" i="33"/>
  <c r="N314" i="33"/>
  <c r="I71" i="33"/>
  <c r="G70" i="33"/>
  <c r="G71" i="33"/>
  <c r="K766" i="33"/>
  <c r="K771" i="33"/>
  <c r="K772" i="33"/>
  <c r="K773" i="33"/>
  <c r="I800" i="33"/>
  <c r="G961" i="33"/>
  <c r="G962" i="33"/>
  <c r="I962" i="33"/>
  <c r="I1179" i="33"/>
  <c r="P1179" i="33"/>
  <c r="K1279" i="33"/>
  <c r="I1556" i="33"/>
  <c r="G1555" i="33"/>
  <c r="G1556" i="33"/>
  <c r="G611" i="33"/>
  <c r="L476" i="33"/>
  <c r="L611" i="33"/>
  <c r="O611" i="33"/>
  <c r="L503" i="33"/>
  <c r="O503" i="33"/>
  <c r="I1096" i="33"/>
  <c r="G1096" i="33"/>
  <c r="J1096" i="33"/>
  <c r="J1097" i="33"/>
  <c r="I367" i="33"/>
  <c r="J1312" i="33"/>
  <c r="I1232" i="33"/>
  <c r="G1231" i="33"/>
  <c r="I1880" i="33"/>
  <c r="G1879" i="33"/>
  <c r="I1340" i="33"/>
  <c r="G1339" i="33"/>
  <c r="G1340" i="33"/>
  <c r="J1852" i="33"/>
  <c r="J1853" i="33"/>
  <c r="J1609" i="33"/>
  <c r="G1610" i="33"/>
  <c r="N1853" i="33"/>
  <c r="L1852" i="33"/>
  <c r="P396" i="33"/>
  <c r="K396" i="33"/>
  <c r="O396" i="33"/>
  <c r="Q396" i="33"/>
  <c r="I396" i="33"/>
  <c r="K361" i="33"/>
  <c r="K366" i="33"/>
  <c r="J366" i="33"/>
  <c r="N288" i="33"/>
  <c r="P288" i="33"/>
  <c r="N206" i="33"/>
  <c r="K1198" i="33"/>
  <c r="K1203" i="33"/>
  <c r="H1204" i="33"/>
  <c r="G1204" i="33"/>
  <c r="J1204" i="33"/>
  <c r="K1252" i="33"/>
  <c r="K1257" i="33"/>
  <c r="J1257" i="33"/>
  <c r="O1257" i="33"/>
  <c r="I1989" i="33"/>
  <c r="P1989" i="33"/>
  <c r="N1421" i="33"/>
  <c r="L745" i="33"/>
  <c r="L746" i="33"/>
  <c r="N746" i="33"/>
  <c r="N315" i="33"/>
  <c r="P315" i="33"/>
  <c r="J69" i="33"/>
  <c r="K64" i="33"/>
  <c r="K69" i="33"/>
  <c r="J70" i="33"/>
  <c r="K70" i="33"/>
  <c r="K71" i="33"/>
  <c r="I72" i="33"/>
  <c r="P72" i="33"/>
  <c r="K72" i="33"/>
  <c r="O72" i="33"/>
  <c r="Q72" i="33"/>
  <c r="I773" i="33"/>
  <c r="G773" i="33"/>
  <c r="I801" i="33"/>
  <c r="P801" i="33"/>
  <c r="I1287" i="33"/>
  <c r="K1287" i="33"/>
  <c r="O1287" i="33"/>
  <c r="Q1287" i="33"/>
  <c r="P1287" i="33"/>
  <c r="I1557" i="33"/>
  <c r="P1557" i="33"/>
  <c r="K1820" i="33"/>
  <c r="J1824" i="33"/>
  <c r="J1825" i="33"/>
  <c r="L31" i="15"/>
  <c r="J32" i="9"/>
  <c r="L341" i="33"/>
  <c r="O341" i="33"/>
  <c r="L1529" i="33"/>
  <c r="K49" i="15"/>
  <c r="L665" i="33"/>
  <c r="O665" i="33"/>
  <c r="G98" i="33"/>
  <c r="K1284" i="33"/>
  <c r="R1792" i="33"/>
  <c r="S1792" i="33"/>
  <c r="I1177" i="33"/>
  <c r="Q288" i="33"/>
  <c r="N87" i="15"/>
  <c r="N104" i="15"/>
  <c r="R88" i="9"/>
  <c r="R105" i="9"/>
  <c r="R94" i="9"/>
  <c r="N93" i="15"/>
  <c r="N105" i="15"/>
  <c r="R106" i="9"/>
  <c r="ES74" i="25"/>
  <c r="ER74" i="25"/>
  <c r="ET74" i="25"/>
  <c r="EV74" i="25"/>
  <c r="EU74" i="25"/>
  <c r="ER68" i="25"/>
  <c r="ES68" i="25"/>
  <c r="EU68" i="25"/>
  <c r="ET68" i="25"/>
  <c r="EV68" i="25"/>
  <c r="ES73" i="25"/>
  <c r="EU73" i="25"/>
  <c r="ER73" i="25"/>
  <c r="ET73" i="25"/>
  <c r="EV73" i="25"/>
  <c r="S2197" i="33"/>
  <c r="K20" i="15"/>
  <c r="I1070" i="33"/>
  <c r="G1069" i="33"/>
  <c r="K69" i="15"/>
  <c r="S2494" i="33"/>
  <c r="K8" i="15"/>
  <c r="S2278" i="33"/>
  <c r="ER63" i="25"/>
  <c r="EV63" i="25"/>
  <c r="ET63" i="25"/>
  <c r="EU63" i="25"/>
  <c r="ES63" i="25"/>
  <c r="ES98" i="25"/>
  <c r="ET98" i="25"/>
  <c r="ER98" i="25"/>
  <c r="EV98" i="25"/>
  <c r="EU98" i="25"/>
  <c r="G852" i="33"/>
  <c r="I850" i="33"/>
  <c r="I852" i="33"/>
  <c r="J850" i="33"/>
  <c r="H855" i="33"/>
  <c r="J904" i="33"/>
  <c r="D906" i="33"/>
  <c r="D907" i="33"/>
  <c r="D908" i="33"/>
  <c r="FK95" i="25"/>
  <c r="FL95" i="25"/>
  <c r="O1365" i="33"/>
  <c r="J1366" i="33"/>
  <c r="J1367" i="33"/>
  <c r="O1932" i="33"/>
  <c r="J1933" i="33"/>
  <c r="J1934" i="33"/>
  <c r="K73" i="15"/>
  <c r="K67" i="15"/>
  <c r="K72" i="15"/>
  <c r="O1581" i="33"/>
  <c r="J1582" i="33"/>
  <c r="K17" i="15"/>
  <c r="ES72" i="25"/>
  <c r="EV72" i="25"/>
  <c r="ER72" i="25"/>
  <c r="ET72" i="25"/>
  <c r="EU72" i="25"/>
  <c r="ER82" i="25"/>
  <c r="EV82" i="25"/>
  <c r="EU82" i="25"/>
  <c r="ES82" i="25"/>
  <c r="ET82" i="25"/>
  <c r="G1258" i="33"/>
  <c r="I1259" i="33"/>
  <c r="O1743" i="33"/>
  <c r="O1338" i="33"/>
  <c r="J1339" i="33"/>
  <c r="K27" i="15"/>
  <c r="O286" i="33"/>
  <c r="P286" i="33"/>
  <c r="Q286" i="33"/>
  <c r="Q287" i="33"/>
  <c r="K93" i="15"/>
  <c r="K64" i="15"/>
  <c r="AT107" i="9"/>
  <c r="AS107" i="9"/>
  <c r="P106" i="15"/>
  <c r="S2656" i="33"/>
  <c r="S2386" i="33"/>
  <c r="N96" i="15"/>
  <c r="R97" i="9"/>
  <c r="R90" i="9"/>
  <c r="N89" i="15"/>
  <c r="G367" i="33"/>
  <c r="J367" i="33"/>
  <c r="K367" i="33"/>
  <c r="K368" i="33"/>
  <c r="K92" i="15"/>
  <c r="L233" i="33"/>
  <c r="O232" i="33"/>
  <c r="O233" i="33"/>
  <c r="O1150" i="33"/>
  <c r="L1151" i="33"/>
  <c r="L1016" i="33"/>
  <c r="L2528" i="33"/>
  <c r="O2527" i="33"/>
  <c r="O2528" i="33"/>
  <c r="GJ100" i="25"/>
  <c r="R2470" i="33"/>
  <c r="S2443" i="33"/>
  <c r="AQ99" i="9"/>
  <c r="FY85" i="25"/>
  <c r="R2064" i="33"/>
  <c r="K100" i="15"/>
  <c r="K48" i="15"/>
  <c r="K53" i="15"/>
  <c r="K75" i="15"/>
  <c r="K88" i="15"/>
  <c r="K96" i="15"/>
  <c r="K103" i="15"/>
  <c r="GJ86" i="25"/>
  <c r="R2092" i="33"/>
  <c r="FY88" i="25"/>
  <c r="K38" i="15"/>
  <c r="K82" i="15"/>
  <c r="S2389" i="33"/>
  <c r="AQ97" i="9"/>
  <c r="GJ108" i="25"/>
  <c r="R2686" i="33"/>
  <c r="K26" i="15"/>
  <c r="S2416" i="33"/>
  <c r="FY95" i="25"/>
  <c r="K22" i="15"/>
  <c r="O1204" i="33"/>
  <c r="L1205" i="33"/>
  <c r="S2548" i="33"/>
  <c r="AT103" i="9"/>
  <c r="AS103" i="9"/>
  <c r="P102" i="15"/>
  <c r="N92" i="15"/>
  <c r="R93" i="9"/>
  <c r="L1934" i="33"/>
  <c r="O1933" i="33"/>
  <c r="ER80" i="25"/>
  <c r="ES80" i="25"/>
  <c r="L2501" i="33"/>
  <c r="O2500" i="33"/>
  <c r="O2501" i="33"/>
  <c r="K74" i="15"/>
  <c r="O2284" i="33"/>
  <c r="O2285" i="33"/>
  <c r="L2285" i="33"/>
  <c r="L1286" i="33"/>
  <c r="FY105" i="25"/>
  <c r="S2335" i="33"/>
  <c r="AQ95" i="9"/>
  <c r="AQ91" i="9"/>
  <c r="S2227" i="33"/>
  <c r="GJ84" i="25"/>
  <c r="K56" i="15"/>
  <c r="K70" i="15"/>
  <c r="K40" i="15"/>
  <c r="K46" i="15"/>
  <c r="K63" i="15"/>
  <c r="K81" i="15"/>
  <c r="K87" i="15"/>
  <c r="FY92" i="25"/>
  <c r="K52" i="15"/>
  <c r="K94" i="15"/>
  <c r="GJ104" i="25"/>
  <c r="K9" i="15"/>
  <c r="FY99" i="25"/>
  <c r="FY93" i="25"/>
  <c r="FY89" i="25"/>
  <c r="S2551" i="33"/>
  <c r="AQ103" i="9"/>
  <c r="K35" i="15"/>
  <c r="L85" i="15"/>
  <c r="J86" i="9"/>
  <c r="L1259" i="33"/>
  <c r="G719" i="33"/>
  <c r="J718" i="33"/>
  <c r="L989" i="33"/>
  <c r="K1582" i="33"/>
  <c r="K1583" i="33"/>
  <c r="Q1554" i="33"/>
  <c r="K1339" i="33"/>
  <c r="K1340" i="33"/>
  <c r="Q232" i="33"/>
  <c r="Q233" i="33"/>
  <c r="O1095" i="33"/>
  <c r="K1744" i="33"/>
  <c r="K1745" i="33"/>
  <c r="R2390" i="33"/>
  <c r="R2309" i="33"/>
  <c r="G178" i="33"/>
  <c r="J178" i="33"/>
  <c r="CX41" i="25"/>
  <c r="BV46" i="25"/>
  <c r="AT57" i="25"/>
  <c r="I1286" i="33"/>
  <c r="G1285" i="33"/>
  <c r="V115" i="15"/>
  <c r="V112" i="15"/>
  <c r="V111" i="15"/>
  <c r="V113" i="15"/>
  <c r="G879" i="33"/>
  <c r="J878" i="33"/>
  <c r="H882" i="33"/>
  <c r="I878" i="33"/>
  <c r="I879" i="33"/>
  <c r="BV48" i="25"/>
  <c r="O1173" i="33"/>
  <c r="Q1173" i="33"/>
  <c r="Q1176" i="33"/>
  <c r="K1173" i="33"/>
  <c r="K1176" i="33"/>
  <c r="J1176" i="33"/>
  <c r="AT107" i="25"/>
  <c r="AE115" i="15"/>
  <c r="IL37" i="25"/>
  <c r="AE112" i="15"/>
  <c r="IL34" i="25"/>
  <c r="AE111" i="15"/>
  <c r="AE113" i="15"/>
  <c r="IL35" i="25"/>
  <c r="AF115" i="15"/>
  <c r="IM37" i="25"/>
  <c r="AF111" i="15"/>
  <c r="AF113" i="15"/>
  <c r="IM35" i="25"/>
  <c r="AF112" i="15"/>
  <c r="IM34" i="25"/>
  <c r="EU78" i="25"/>
  <c r="EV78" i="25"/>
  <c r="ET78" i="25"/>
  <c r="ES78" i="25"/>
  <c r="ER78" i="25"/>
  <c r="ER67" i="25"/>
  <c r="EV67" i="25"/>
  <c r="ES67" i="25"/>
  <c r="ET67" i="25"/>
  <c r="EU67" i="25"/>
  <c r="ET65" i="25"/>
  <c r="EU65" i="25"/>
  <c r="ES65" i="25"/>
  <c r="EV65" i="25"/>
  <c r="ER65" i="25"/>
  <c r="K15" i="15"/>
  <c r="FK91" i="25"/>
  <c r="FL91" i="25"/>
  <c r="FK99" i="25"/>
  <c r="FL99" i="25"/>
  <c r="O960" i="33"/>
  <c r="J961" i="33"/>
  <c r="J962" i="33"/>
  <c r="K44" i="15"/>
  <c r="K58" i="15"/>
  <c r="K51" i="15"/>
  <c r="K34" i="15"/>
  <c r="O70" i="33"/>
  <c r="P70" i="33"/>
  <c r="Q70" i="33"/>
  <c r="Q71" i="33"/>
  <c r="I1043" i="33"/>
  <c r="G1042" i="33"/>
  <c r="G1043" i="33"/>
  <c r="O1662" i="33"/>
  <c r="J1663" i="33"/>
  <c r="O1446" i="33"/>
  <c r="G1447" i="33"/>
  <c r="J1447" i="33"/>
  <c r="K11" i="15"/>
  <c r="K89" i="15"/>
  <c r="K71" i="15"/>
  <c r="J1555" i="33"/>
  <c r="O1554" i="33"/>
  <c r="O1122" i="33"/>
  <c r="G1123" i="33"/>
  <c r="J1123" i="33"/>
  <c r="K33" i="15"/>
  <c r="K21" i="15"/>
  <c r="L395" i="33"/>
  <c r="O394" i="33"/>
  <c r="R107" i="9"/>
  <c r="N106" i="15"/>
  <c r="L13" i="15"/>
  <c r="J14" i="9"/>
  <c r="J421" i="33"/>
  <c r="G422" i="33"/>
  <c r="K105" i="15"/>
  <c r="O2554" i="33"/>
  <c r="O2555" i="33"/>
  <c r="L2555" i="33"/>
  <c r="L1799" i="33"/>
  <c r="O1798" i="33"/>
  <c r="O1366" i="33"/>
  <c r="O1367" i="33"/>
  <c r="L1367" i="33"/>
  <c r="L1097" i="33"/>
  <c r="O1096" i="33"/>
  <c r="O1097" i="33"/>
  <c r="S2281" i="33"/>
  <c r="AQ93" i="9"/>
  <c r="FY94" i="25"/>
  <c r="K59" i="15"/>
  <c r="K45" i="15"/>
  <c r="K57" i="15"/>
  <c r="K83" i="15"/>
  <c r="K99" i="15"/>
  <c r="K107" i="15"/>
  <c r="FY97" i="25"/>
  <c r="K60" i="15"/>
  <c r="FY91" i="25"/>
  <c r="FY75" i="25"/>
  <c r="R1794" i="33"/>
  <c r="K10" i="15"/>
  <c r="K1204" i="33"/>
  <c r="K1205" i="33"/>
  <c r="J1205" i="33"/>
  <c r="L881" i="33"/>
  <c r="R103" i="9"/>
  <c r="N102" i="15"/>
  <c r="R87" i="9"/>
  <c r="N86" i="15"/>
  <c r="K79" i="15"/>
  <c r="K101" i="15"/>
  <c r="L17" i="33"/>
  <c r="L2339" i="33"/>
  <c r="O2338" i="33"/>
  <c r="O2339" i="33"/>
  <c r="O1717" i="33"/>
  <c r="O1718" i="33"/>
  <c r="L1718" i="33"/>
  <c r="J745" i="33"/>
  <c r="G746" i="33"/>
  <c r="K84" i="15"/>
  <c r="L2447" i="33"/>
  <c r="O2446" i="33"/>
  <c r="O2447" i="33"/>
  <c r="FY107" i="25"/>
  <c r="FY103" i="25"/>
  <c r="FY101" i="25"/>
  <c r="K42" i="15"/>
  <c r="EV71" i="25"/>
  <c r="ER71" i="25"/>
  <c r="ET71" i="25"/>
  <c r="ES71" i="25"/>
  <c r="EU71" i="25"/>
  <c r="K78" i="15"/>
  <c r="K55" i="15"/>
  <c r="ER64" i="25"/>
  <c r="ES64" i="25"/>
  <c r="EU64" i="25"/>
  <c r="K66" i="15"/>
  <c r="K97" i="15"/>
  <c r="K102" i="15"/>
  <c r="K98" i="15"/>
  <c r="GJ96" i="25"/>
  <c r="K62" i="15"/>
  <c r="K80" i="15"/>
  <c r="FY106" i="25"/>
  <c r="GJ87" i="25"/>
  <c r="S2659" i="33"/>
  <c r="AQ107" i="9"/>
  <c r="GJ90" i="25"/>
  <c r="R2200" i="33"/>
  <c r="AQ101" i="9"/>
  <c r="S2497" i="33"/>
  <c r="K12" i="15"/>
  <c r="K16" i="15"/>
  <c r="L97" i="33"/>
  <c r="O97" i="33"/>
  <c r="P97" i="33"/>
  <c r="Q97" i="33"/>
  <c r="Q98" i="33"/>
  <c r="J87" i="9"/>
  <c r="L86" i="15"/>
  <c r="K1933" i="33"/>
  <c r="K1934" i="33"/>
  <c r="K1554" i="33"/>
  <c r="K1555" i="33"/>
  <c r="K1556" i="33"/>
  <c r="K1365" i="33"/>
  <c r="K1366" i="33"/>
  <c r="K1367" i="33"/>
  <c r="K1096" i="33"/>
  <c r="K1097" i="33"/>
  <c r="R2282" i="33"/>
  <c r="R2146" i="33"/>
  <c r="R2416" i="33"/>
  <c r="R2308" i="33"/>
  <c r="Q1690" i="33"/>
  <c r="Q1691" i="33"/>
  <c r="O988" i="33"/>
  <c r="Q988" i="33"/>
  <c r="Q989" i="33"/>
  <c r="O1041" i="33"/>
  <c r="R2117" i="33"/>
  <c r="R2659" i="33"/>
  <c r="K106" i="15"/>
  <c r="M206" i="33"/>
  <c r="P206" i="33"/>
  <c r="H2555" i="33"/>
  <c r="P2554" i="33"/>
  <c r="P2555" i="33"/>
  <c r="H2042" i="33"/>
  <c r="P2041" i="33"/>
  <c r="P2042" i="33"/>
  <c r="EV108" i="25"/>
  <c r="EU108" i="25"/>
  <c r="ES108" i="25"/>
  <c r="ER108" i="25"/>
  <c r="ET108" i="25"/>
  <c r="H1988" i="33"/>
  <c r="P1987" i="33"/>
  <c r="P1988" i="33"/>
  <c r="P1203" i="33"/>
  <c r="I936" i="33"/>
  <c r="P936" i="33"/>
  <c r="I909" i="33"/>
  <c r="P909" i="33"/>
  <c r="P798" i="33"/>
  <c r="P2689" i="33"/>
  <c r="P2690" i="33"/>
  <c r="H2690" i="33"/>
  <c r="G2689" i="33"/>
  <c r="G2690" i="33"/>
  <c r="R2606" i="33"/>
  <c r="R2089" i="33"/>
  <c r="S2089" i="33"/>
  <c r="P2149" i="33"/>
  <c r="P2150" i="33"/>
  <c r="M2150" i="33"/>
  <c r="L2149" i="33"/>
  <c r="I2636" i="33"/>
  <c r="G2635" i="33"/>
  <c r="G2636" i="33"/>
  <c r="N2636" i="33"/>
  <c r="L2635" i="33"/>
  <c r="N1232" i="33"/>
  <c r="L1232" i="33"/>
  <c r="I179" i="33"/>
  <c r="G179" i="33"/>
  <c r="M1664" i="33"/>
  <c r="P1663" i="33"/>
  <c r="P1664" i="33"/>
  <c r="L1663" i="33"/>
  <c r="L1664" i="33"/>
  <c r="I1206" i="33"/>
  <c r="P1206" i="33"/>
  <c r="J935" i="33"/>
  <c r="G935" i="33"/>
  <c r="I935" i="33"/>
  <c r="H907" i="33"/>
  <c r="P906" i="33"/>
  <c r="I2176" i="33"/>
  <c r="O2473" i="33"/>
  <c r="O2474" i="33"/>
  <c r="L2474" i="33"/>
  <c r="R2361" i="33"/>
  <c r="R2063" i="33"/>
  <c r="S2063" i="33"/>
  <c r="R2577" i="33"/>
  <c r="R2332" i="33"/>
  <c r="P2311" i="33"/>
  <c r="P2312" i="33"/>
  <c r="H2312" i="33"/>
  <c r="P1474" i="33"/>
  <c r="P1475" i="33"/>
  <c r="H1475" i="33"/>
  <c r="L2690" i="33"/>
  <c r="O2689" i="33"/>
  <c r="O2690" i="33"/>
  <c r="L691" i="33"/>
  <c r="P691" i="33"/>
  <c r="P692" i="33"/>
  <c r="M692" i="33"/>
  <c r="P2662" i="33"/>
  <c r="P2663" i="33"/>
  <c r="H2663" i="33"/>
  <c r="G2662" i="33"/>
  <c r="G2663" i="33"/>
  <c r="R2062" i="33"/>
  <c r="S2062" i="33"/>
  <c r="P1528" i="33"/>
  <c r="P1529" i="33"/>
  <c r="H1529" i="33"/>
  <c r="G2365" i="33"/>
  <c r="G2366" i="33"/>
  <c r="I2366" i="33"/>
  <c r="H2528" i="33"/>
  <c r="P2527" i="33"/>
  <c r="P2528" i="33"/>
  <c r="FD6" i="25"/>
  <c r="CQ6" i="3"/>
  <c r="CS6" i="3"/>
  <c r="CL9" i="3"/>
  <c r="CN9" i="3"/>
  <c r="FA9" i="25"/>
  <c r="F23" i="33"/>
  <c r="K19" i="15"/>
  <c r="L2609" i="33"/>
  <c r="O2608" i="33"/>
  <c r="O2609" i="33"/>
  <c r="CP6" i="3"/>
  <c r="CR6" i="3"/>
  <c r="FC6" i="25"/>
  <c r="AT97" i="9"/>
  <c r="AS97" i="9"/>
  <c r="P96" i="15"/>
  <c r="H2501" i="33"/>
  <c r="P2500" i="33"/>
  <c r="P2501" i="33"/>
  <c r="M1448" i="33"/>
  <c r="P1447" i="33"/>
  <c r="P1448" i="33"/>
  <c r="L1447" i="33"/>
  <c r="L1448" i="33"/>
  <c r="I2204" i="33"/>
  <c r="G2203" i="33"/>
  <c r="G2204" i="33"/>
  <c r="M1394" i="33"/>
  <c r="P1393" i="33"/>
  <c r="P1394" i="33"/>
  <c r="I2501" i="33"/>
  <c r="G2500" i="33"/>
  <c r="G2501" i="33"/>
  <c r="R2307" i="33"/>
  <c r="I1448" i="33"/>
  <c r="G1448" i="33"/>
  <c r="M2258" i="33"/>
  <c r="P2257" i="33"/>
  <c r="P2258" i="33"/>
  <c r="P1420" i="33"/>
  <c r="P1421" i="33"/>
  <c r="H1421" i="33"/>
  <c r="O2203" i="33"/>
  <c r="O2204" i="33"/>
  <c r="L2204" i="33"/>
  <c r="N2231" i="33"/>
  <c r="L2230" i="33"/>
  <c r="M2123" i="33"/>
  <c r="P2122" i="33"/>
  <c r="P2123" i="33"/>
  <c r="N2096" i="33"/>
  <c r="L2095" i="33"/>
  <c r="N2582" i="33"/>
  <c r="L2581" i="33"/>
  <c r="O2311" i="33"/>
  <c r="O2312" i="33"/>
  <c r="L2312" i="33"/>
  <c r="L2257" i="33"/>
  <c r="N2258" i="33"/>
  <c r="G2041" i="33"/>
  <c r="G2042" i="33"/>
  <c r="I2042" i="33"/>
  <c r="P2095" i="33"/>
  <c r="P2096" i="33"/>
  <c r="M2096" i="33"/>
  <c r="K2612" i="33"/>
  <c r="I105" i="9"/>
  <c r="O2392" i="33"/>
  <c r="O2393" i="33"/>
  <c r="L2393" i="33"/>
  <c r="R2038" i="33"/>
  <c r="R2171" i="33"/>
  <c r="S2171" i="33"/>
  <c r="S2175" i="33"/>
  <c r="R2525" i="33"/>
  <c r="R2468" i="33"/>
  <c r="S2468" i="33"/>
  <c r="R2683" i="33"/>
  <c r="S2683" i="33"/>
  <c r="R2226" i="33"/>
  <c r="R2388" i="33"/>
  <c r="R2442" i="33"/>
  <c r="R2253" i="33"/>
  <c r="R2604" i="33"/>
  <c r="R2550" i="33"/>
  <c r="T2554" i="33"/>
  <c r="R2441" i="33"/>
  <c r="S2441" i="33"/>
  <c r="R2413" i="33"/>
  <c r="S2413" i="33"/>
  <c r="R2305" i="33"/>
  <c r="S2305" i="33"/>
  <c r="L2123" i="33"/>
  <c r="O2122" i="33"/>
  <c r="O2123" i="33"/>
  <c r="R2224" i="33"/>
  <c r="R2172" i="33"/>
  <c r="R2280" i="33"/>
  <c r="R2523" i="33"/>
  <c r="S2527" i="33"/>
  <c r="R2333" i="33"/>
  <c r="S2333" i="33"/>
  <c r="N1988" i="33"/>
  <c r="L1987" i="33"/>
  <c r="L1988" i="33"/>
  <c r="R2119" i="33"/>
  <c r="R2631" i="33"/>
  <c r="R2362" i="33"/>
  <c r="R2658" i="33"/>
  <c r="S2662" i="33"/>
  <c r="R2334" i="33"/>
  <c r="T2527" i="33"/>
  <c r="L95" i="15"/>
  <c r="J96" i="9"/>
  <c r="O2041" i="33"/>
  <c r="O2042" i="33"/>
  <c r="L2042" i="33"/>
  <c r="H1124" i="33"/>
  <c r="P1123" i="33"/>
  <c r="P1124" i="33"/>
  <c r="G1124" i="33"/>
  <c r="M719" i="33"/>
  <c r="P718" i="33"/>
  <c r="P719" i="33"/>
  <c r="M1880" i="33"/>
  <c r="P1879" i="33"/>
  <c r="P1880" i="33"/>
  <c r="M1961" i="33"/>
  <c r="P1960" i="33"/>
  <c r="P1961" i="33"/>
  <c r="L1960" i="33"/>
  <c r="R2145" i="33"/>
  <c r="M1313" i="33"/>
  <c r="P1312" i="33"/>
  <c r="P1313" i="33"/>
  <c r="AT89" i="9"/>
  <c r="AS89" i="9"/>
  <c r="P88" i="15"/>
  <c r="I1098" i="33"/>
  <c r="P1098" i="33"/>
  <c r="R2496" i="33"/>
  <c r="R2440" i="33"/>
  <c r="R2578" i="33"/>
  <c r="P341" i="33"/>
  <c r="H341" i="33"/>
  <c r="P1744" i="33"/>
  <c r="P1745" i="33"/>
  <c r="H1745" i="33"/>
  <c r="I341" i="33"/>
  <c r="G341" i="33"/>
  <c r="L76" i="15"/>
  <c r="J77" i="9"/>
  <c r="M557" i="33"/>
  <c r="P557" i="33"/>
  <c r="M1502" i="33"/>
  <c r="P1501" i="33"/>
  <c r="P1502" i="33"/>
  <c r="M1610" i="33"/>
  <c r="P1609" i="33"/>
  <c r="P1610" i="33"/>
  <c r="P1852" i="33"/>
  <c r="P1853" i="33"/>
  <c r="H1853" i="33"/>
  <c r="G1852" i="33"/>
  <c r="G1853" i="33"/>
  <c r="N2015" i="33"/>
  <c r="L2014" i="33"/>
  <c r="L2015" i="33"/>
  <c r="M449" i="33"/>
  <c r="P449" i="33"/>
  <c r="N1502" i="33"/>
  <c r="L1501" i="33"/>
  <c r="L1502" i="33"/>
  <c r="P1555" i="33"/>
  <c r="P1556" i="33"/>
  <c r="M1556" i="33"/>
  <c r="L449" i="33"/>
  <c r="N449" i="33"/>
  <c r="L1555" i="33"/>
  <c r="L1556" i="33"/>
  <c r="L637" i="33"/>
  <c r="N638" i="33"/>
  <c r="H71" i="33"/>
  <c r="P71" i="33"/>
  <c r="H125" i="33"/>
  <c r="P125" i="33"/>
  <c r="H368" i="33"/>
  <c r="P367" i="33"/>
  <c r="P368" i="33"/>
  <c r="M935" i="33"/>
  <c r="P935" i="33"/>
  <c r="L1636" i="33"/>
  <c r="L1637" i="33"/>
  <c r="N1637" i="33"/>
  <c r="N1772" i="33"/>
  <c r="L1771" i="33"/>
  <c r="I17" i="33"/>
  <c r="L718" i="33"/>
  <c r="L719" i="33"/>
  <c r="N719" i="33"/>
  <c r="H314" i="33"/>
  <c r="P314" i="33"/>
  <c r="M1637" i="33"/>
  <c r="P1636" i="33"/>
  <c r="P1637" i="33"/>
  <c r="M287" i="33"/>
  <c r="P287" i="33"/>
  <c r="M422" i="33"/>
  <c r="L421" i="33"/>
  <c r="L422" i="33"/>
  <c r="P421" i="33"/>
  <c r="P422" i="33"/>
  <c r="J314" i="33"/>
  <c r="J1474" i="33"/>
  <c r="J1475" i="33"/>
  <c r="J827" i="33"/>
  <c r="G314" i="33"/>
  <c r="G1744" i="33"/>
  <c r="I1745" i="33"/>
  <c r="L1069" i="33"/>
  <c r="L1070" i="33"/>
  <c r="N1070" i="33"/>
  <c r="N962" i="33"/>
  <c r="L961" i="33"/>
  <c r="L962" i="33"/>
  <c r="L65" i="15"/>
  <c r="J66" i="9"/>
  <c r="G1771" i="33"/>
  <c r="I1772" i="33"/>
  <c r="M854" i="33"/>
  <c r="L853" i="33"/>
  <c r="L854" i="33"/>
  <c r="P853" i="33"/>
  <c r="P854" i="33"/>
  <c r="J1502" i="33"/>
  <c r="I989" i="33"/>
  <c r="G989" i="33"/>
  <c r="I2015" i="33"/>
  <c r="G2014" i="33"/>
  <c r="G2015" i="33"/>
  <c r="J55" i="9"/>
  <c r="L54" i="15"/>
  <c r="H2015" i="33"/>
  <c r="P2014" i="33"/>
  <c r="P2015" i="33"/>
  <c r="H1772" i="33"/>
  <c r="P1771" i="33"/>
  <c r="P1772" i="33"/>
  <c r="H1178" i="33"/>
  <c r="P1177" i="33"/>
  <c r="P1178" i="33"/>
  <c r="L77" i="15"/>
  <c r="I449" i="33"/>
  <c r="N1394" i="33"/>
  <c r="M746" i="33"/>
  <c r="P745" i="33"/>
  <c r="P746" i="33"/>
  <c r="N827" i="33"/>
  <c r="M1043" i="33"/>
  <c r="P1042" i="33"/>
  <c r="P1043" i="33"/>
  <c r="L1042" i="33"/>
  <c r="L1043" i="33"/>
  <c r="M1826" i="33"/>
  <c r="P1825" i="33"/>
  <c r="P1826" i="33"/>
  <c r="M1907" i="33"/>
  <c r="P1906" i="33"/>
  <c r="P1907" i="33"/>
  <c r="I476" i="33"/>
  <c r="N125" i="33"/>
  <c r="M1340" i="33"/>
  <c r="P1339" i="33"/>
  <c r="P1340" i="33"/>
  <c r="L1339" i="33"/>
  <c r="L1340" i="33"/>
  <c r="L43" i="15"/>
  <c r="J44" i="9"/>
  <c r="O258" i="33"/>
  <c r="J1528" i="33"/>
  <c r="J78" i="9"/>
  <c r="O1014" i="33"/>
  <c r="M98" i="33"/>
  <c r="P98" i="33"/>
  <c r="H260" i="33"/>
  <c r="P260" i="33"/>
  <c r="J530" i="33"/>
  <c r="O530" i="33"/>
  <c r="M584" i="33"/>
  <c r="P583" i="33"/>
  <c r="P584" i="33"/>
  <c r="L583" i="33"/>
  <c r="M827" i="33"/>
  <c r="P827" i="33"/>
  <c r="L61" i="15"/>
  <c r="J62" i="9"/>
  <c r="L1609" i="33"/>
  <c r="L1610" i="33"/>
  <c r="N1610" i="33"/>
  <c r="ET64" i="25"/>
  <c r="EV64" i="25"/>
  <c r="H44" i="33"/>
  <c r="P44" i="33"/>
  <c r="M152" i="33"/>
  <c r="P151" i="33"/>
  <c r="P152" i="33"/>
  <c r="L1906" i="33"/>
  <c r="L1907" i="33"/>
  <c r="N1907" i="33"/>
  <c r="G260" i="33"/>
  <c r="L98" i="33"/>
  <c r="L1825" i="33"/>
  <c r="L1826" i="33"/>
  <c r="O98" i="33"/>
  <c r="J98" i="33"/>
  <c r="J50" i="9"/>
  <c r="L49" i="15"/>
  <c r="O69" i="33"/>
  <c r="L1853" i="33"/>
  <c r="O1852" i="33"/>
  <c r="O1853" i="33"/>
  <c r="J1879" i="33"/>
  <c r="G1880" i="33"/>
  <c r="G1232" i="33"/>
  <c r="J1231" i="33"/>
  <c r="J1313" i="33"/>
  <c r="O1313" i="33"/>
  <c r="G368" i="33"/>
  <c r="I368" i="33"/>
  <c r="K610" i="33"/>
  <c r="K611" i="33"/>
  <c r="J611" i="33"/>
  <c r="G1988" i="33"/>
  <c r="J1987" i="33"/>
  <c r="L287" i="33"/>
  <c r="O287" i="33"/>
  <c r="J1906" i="33"/>
  <c r="G1907" i="33"/>
  <c r="J1421" i="33"/>
  <c r="G1421" i="33"/>
  <c r="J1691" i="33"/>
  <c r="O1690" i="33"/>
  <c r="O1691" i="33"/>
  <c r="I880" i="33"/>
  <c r="I1178" i="33"/>
  <c r="G1177" i="33"/>
  <c r="G1178" i="33"/>
  <c r="O1825" i="33"/>
  <c r="O1826" i="33"/>
  <c r="J1826" i="33"/>
  <c r="L1421" i="33"/>
  <c r="L206" i="33"/>
  <c r="O206" i="33"/>
  <c r="O366" i="33"/>
  <c r="J1610" i="33"/>
  <c r="L314" i="33"/>
  <c r="O314" i="33"/>
  <c r="J30" i="9"/>
  <c r="L29" i="15"/>
  <c r="G1637" i="33"/>
  <c r="J1636" i="33"/>
  <c r="N83" i="15"/>
  <c r="R84" i="9"/>
  <c r="N99" i="15"/>
  <c r="R100" i="9"/>
  <c r="N95" i="15"/>
  <c r="R96" i="9"/>
  <c r="R104" i="9"/>
  <c r="N103" i="15"/>
  <c r="N84" i="15"/>
  <c r="R85" i="9"/>
  <c r="R92" i="9"/>
  <c r="N91" i="15"/>
  <c r="N88" i="15"/>
  <c r="R89" i="9"/>
  <c r="T2365" i="33"/>
  <c r="S2365" i="33"/>
  <c r="S2392" i="33"/>
  <c r="T2392" i="33"/>
  <c r="S2224" i="33"/>
  <c r="S2229" i="33"/>
  <c r="S2230" i="33"/>
  <c r="T2230" i="33"/>
  <c r="S2581" i="33"/>
  <c r="T2581" i="33"/>
  <c r="S2095" i="33"/>
  <c r="T2095" i="33"/>
  <c r="S2473" i="33"/>
  <c r="T2473" i="33"/>
  <c r="T2203" i="33"/>
  <c r="S2203" i="33"/>
  <c r="T2500" i="33"/>
  <c r="S2500" i="33"/>
  <c r="V2660" i="33"/>
  <c r="V2659" i="33"/>
  <c r="V2658" i="33"/>
  <c r="V2656" i="33"/>
  <c r="V2661" i="33"/>
  <c r="V2655" i="33"/>
  <c r="V2657" i="33"/>
  <c r="T1798" i="33"/>
  <c r="S1798" i="33"/>
  <c r="T2446" i="33"/>
  <c r="S2440" i="33"/>
  <c r="S2445" i="33"/>
  <c r="S2446" i="33"/>
  <c r="T2176" i="33"/>
  <c r="S2176" i="33"/>
  <c r="T2284" i="33"/>
  <c r="S2284" i="33"/>
  <c r="S2608" i="33"/>
  <c r="T2608" i="33"/>
  <c r="S2149" i="33"/>
  <c r="T2149" i="33"/>
  <c r="S2117" i="33"/>
  <c r="S2122" i="33"/>
  <c r="T2122" i="33"/>
  <c r="K32" i="15"/>
  <c r="AT93" i="9"/>
  <c r="AS93" i="9"/>
  <c r="P92" i="15"/>
  <c r="ER69" i="25"/>
  <c r="ET69" i="25"/>
  <c r="EU69" i="25"/>
  <c r="EV69" i="25"/>
  <c r="ES69" i="25"/>
  <c r="K25" i="15"/>
  <c r="AQ90" i="9"/>
  <c r="S2200" i="33"/>
  <c r="AT105" i="9"/>
  <c r="AS105" i="9"/>
  <c r="P104" i="15"/>
  <c r="AT85" i="9"/>
  <c r="AS85" i="9"/>
  <c r="P84" i="15"/>
  <c r="L80" i="15"/>
  <c r="J81" i="9"/>
  <c r="J63" i="9"/>
  <c r="L62" i="15"/>
  <c r="L98" i="15"/>
  <c r="J99" i="9"/>
  <c r="J103" i="9"/>
  <c r="L102" i="15"/>
  <c r="L42" i="15"/>
  <c r="J43" i="9"/>
  <c r="J746" i="33"/>
  <c r="K745" i="33"/>
  <c r="K746" i="33"/>
  <c r="O745" i="33"/>
  <c r="Q1960" i="33"/>
  <c r="Q1961" i="33"/>
  <c r="L79" i="15"/>
  <c r="J80" i="9"/>
  <c r="L10" i="15"/>
  <c r="J11" i="9"/>
  <c r="AQ94" i="9"/>
  <c r="S2308" i="33"/>
  <c r="S2310" i="33"/>
  <c r="L107" i="15"/>
  <c r="J108" i="9"/>
  <c r="L83" i="15"/>
  <c r="J84" i="9"/>
  <c r="J60" i="9"/>
  <c r="L59" i="15"/>
  <c r="J106" i="9"/>
  <c r="L105" i="15"/>
  <c r="K421" i="33"/>
  <c r="K422" i="33"/>
  <c r="J422" i="33"/>
  <c r="Q394" i="33"/>
  <c r="Q395" i="33"/>
  <c r="O395" i="33"/>
  <c r="J22" i="9"/>
  <c r="L21" i="15"/>
  <c r="J34" i="9"/>
  <c r="L33" i="15"/>
  <c r="J1124" i="33"/>
  <c r="O1123" i="33"/>
  <c r="K1123" i="33"/>
  <c r="K1124" i="33"/>
  <c r="J72" i="9"/>
  <c r="L71" i="15"/>
  <c r="L36" i="15"/>
  <c r="J37" i="9"/>
  <c r="J12" i="9"/>
  <c r="L11" i="15"/>
  <c r="K1447" i="33"/>
  <c r="K1448" i="33"/>
  <c r="J1448" i="33"/>
  <c r="J1664" i="33"/>
  <c r="K1663" i="33"/>
  <c r="K1664" i="33"/>
  <c r="J52" i="9"/>
  <c r="L51" i="15"/>
  <c r="N98" i="15"/>
  <c r="R99" i="9"/>
  <c r="N90" i="15"/>
  <c r="R91" i="9"/>
  <c r="AT91" i="9"/>
  <c r="AS91" i="9"/>
  <c r="P90" i="15"/>
  <c r="J16" i="9"/>
  <c r="L15" i="15"/>
  <c r="AF114" i="15"/>
  <c r="IM33" i="25"/>
  <c r="G880" i="33"/>
  <c r="G881" i="33"/>
  <c r="I881" i="33"/>
  <c r="O878" i="33"/>
  <c r="Q878" i="33"/>
  <c r="Q879" i="33"/>
  <c r="K878" i="33"/>
  <c r="K879" i="33"/>
  <c r="J879" i="33"/>
  <c r="IC35" i="25"/>
  <c r="IC34" i="25"/>
  <c r="G1286" i="33"/>
  <c r="J1285" i="33"/>
  <c r="J179" i="33"/>
  <c r="K178" i="33"/>
  <c r="K179" i="33"/>
  <c r="O178" i="33"/>
  <c r="K14" i="15"/>
  <c r="ES81" i="25"/>
  <c r="ET81" i="25"/>
  <c r="EU81" i="25"/>
  <c r="ER81" i="25"/>
  <c r="EV81" i="25"/>
  <c r="ET79" i="25"/>
  <c r="ER79" i="25"/>
  <c r="EV79" i="25"/>
  <c r="EU79" i="25"/>
  <c r="ES79" i="25"/>
  <c r="K91" i="15"/>
  <c r="K68" i="15"/>
  <c r="AT101" i="9"/>
  <c r="AS101" i="9"/>
  <c r="P100" i="15"/>
  <c r="K718" i="33"/>
  <c r="K719" i="33"/>
  <c r="J719" i="33"/>
  <c r="O718" i="33"/>
  <c r="D317" i="33"/>
  <c r="S311" i="33"/>
  <c r="O691" i="33"/>
  <c r="Q691" i="33"/>
  <c r="Q692" i="33"/>
  <c r="L9" i="15"/>
  <c r="J10" i="9"/>
  <c r="S2257" i="33"/>
  <c r="T2257" i="33"/>
  <c r="T2041" i="33"/>
  <c r="S2041" i="33"/>
  <c r="AQ106" i="9"/>
  <c r="S2632" i="33"/>
  <c r="S2634" i="33"/>
  <c r="L74" i="15"/>
  <c r="J75" i="9"/>
  <c r="F2541" i="33"/>
  <c r="L22" i="15"/>
  <c r="J23" i="9"/>
  <c r="O583" i="33"/>
  <c r="Q583" i="33"/>
  <c r="Q584" i="33"/>
  <c r="L26" i="15"/>
  <c r="J27" i="9"/>
  <c r="AQ88" i="9"/>
  <c r="S2146" i="33"/>
  <c r="S2148" i="33"/>
  <c r="AT92" i="9"/>
  <c r="AS92" i="9"/>
  <c r="P91" i="15"/>
  <c r="L82" i="15"/>
  <c r="J83" i="9"/>
  <c r="J39" i="9"/>
  <c r="L38" i="15"/>
  <c r="J97" i="9"/>
  <c r="L96" i="15"/>
  <c r="J76" i="9"/>
  <c r="L75" i="15"/>
  <c r="L48" i="15"/>
  <c r="J49" i="9"/>
  <c r="S2068" i="33"/>
  <c r="T2068" i="33"/>
  <c r="O367" i="33"/>
  <c r="Q367" i="33"/>
  <c r="Q368" i="33"/>
  <c r="R1855" i="33"/>
  <c r="S1855" i="33"/>
  <c r="FK77" i="25"/>
  <c r="FL77" i="25"/>
  <c r="FY77" i="25"/>
  <c r="R1848" i="33"/>
  <c r="S1849" i="33"/>
  <c r="GJ77" i="25"/>
  <c r="R1849" i="33"/>
  <c r="S1850" i="33"/>
  <c r="GU77" i="25"/>
  <c r="R1850" i="33"/>
  <c r="L64" i="15"/>
  <c r="J65" i="9"/>
  <c r="L93" i="15"/>
  <c r="J94" i="9"/>
  <c r="J28" i="9"/>
  <c r="L27" i="15"/>
  <c r="O1339" i="33"/>
  <c r="J1340" i="33"/>
  <c r="L17" i="15"/>
  <c r="J18" i="9"/>
  <c r="J1583" i="33"/>
  <c r="O1582" i="33"/>
  <c r="J73" i="9"/>
  <c r="L72" i="15"/>
  <c r="J68" i="9"/>
  <c r="L67" i="15"/>
  <c r="L73" i="15"/>
  <c r="J74" i="9"/>
  <c r="S2338" i="33"/>
  <c r="S2332" i="33"/>
  <c r="S2337" i="33"/>
  <c r="T2338" i="33"/>
  <c r="AS95" i="9"/>
  <c r="P94" i="15"/>
  <c r="AT95" i="9"/>
  <c r="I855" i="33"/>
  <c r="K855" i="33"/>
  <c r="O855" i="33"/>
  <c r="Q855" i="33"/>
  <c r="P855" i="33"/>
  <c r="J9" i="9"/>
  <c r="L8" i="15"/>
  <c r="J70" i="9"/>
  <c r="L69" i="15"/>
  <c r="G1070" i="33"/>
  <c r="J1069" i="33"/>
  <c r="Q1366" i="33"/>
  <c r="Q1367" i="33"/>
  <c r="J1042" i="33"/>
  <c r="S2553" i="33"/>
  <c r="O1447" i="33"/>
  <c r="O1663" i="33"/>
  <c r="T2662" i="33"/>
  <c r="V2662" i="33"/>
  <c r="V2663" i="33"/>
  <c r="I853" i="33"/>
  <c r="Q1987" i="33"/>
  <c r="Q1988" i="33"/>
  <c r="Q1717" i="33"/>
  <c r="Q1718" i="33"/>
  <c r="K30" i="15"/>
  <c r="ET83" i="25"/>
  <c r="EV83" i="25"/>
  <c r="EU83" i="25"/>
  <c r="ER83" i="25"/>
  <c r="ES83" i="25"/>
  <c r="K24" i="15"/>
  <c r="EU70" i="25"/>
  <c r="ET70" i="25"/>
  <c r="ES70" i="25"/>
  <c r="EV70" i="25"/>
  <c r="ER70" i="25"/>
  <c r="K2126" i="33"/>
  <c r="I87" i="9"/>
  <c r="L12" i="15"/>
  <c r="J13" i="9"/>
  <c r="S2119" i="33"/>
  <c r="AQ87" i="9"/>
  <c r="S2605" i="33"/>
  <c r="S2607" i="33"/>
  <c r="AQ105" i="9"/>
  <c r="T2635" i="33"/>
  <c r="S2635" i="33"/>
  <c r="S2065" i="33"/>
  <c r="S2067" i="33"/>
  <c r="AQ85" i="9"/>
  <c r="L97" i="15"/>
  <c r="J98" i="9"/>
  <c r="L66" i="15"/>
  <c r="J67" i="9"/>
  <c r="J56" i="9"/>
  <c r="L55" i="15"/>
  <c r="J79" i="9"/>
  <c r="L78" i="15"/>
  <c r="J85" i="9"/>
  <c r="L84" i="15"/>
  <c r="J102" i="9"/>
  <c r="L101" i="15"/>
  <c r="O637" i="33"/>
  <c r="Q637" i="33"/>
  <c r="Q638" i="33"/>
  <c r="AS94" i="9"/>
  <c r="P93" i="15"/>
  <c r="AT94" i="9"/>
  <c r="J61" i="9"/>
  <c r="L60" i="15"/>
  <c r="L99" i="15"/>
  <c r="J100" i="9"/>
  <c r="L57" i="15"/>
  <c r="J58" i="9"/>
  <c r="T2311" i="33"/>
  <c r="S2311" i="33"/>
  <c r="O1799" i="33"/>
  <c r="Q1798" i="33"/>
  <c r="Q1799" i="33"/>
  <c r="O1555" i="33"/>
  <c r="O1556" i="33"/>
  <c r="J1556" i="33"/>
  <c r="L89" i="15"/>
  <c r="J90" i="9"/>
  <c r="J35" i="9"/>
  <c r="L34" i="15"/>
  <c r="L58" i="15"/>
  <c r="J59" i="9"/>
  <c r="L44" i="15"/>
  <c r="J45" i="9"/>
  <c r="AS99" i="9"/>
  <c r="P98" i="15"/>
  <c r="AT99" i="9"/>
  <c r="IL33" i="25"/>
  <c r="AE114" i="15"/>
  <c r="J1177" i="33"/>
  <c r="O1176" i="33"/>
  <c r="K882" i="33"/>
  <c r="O882" i="33"/>
  <c r="Q882" i="33"/>
  <c r="I882" i="33"/>
  <c r="P882" i="33"/>
  <c r="V114" i="15"/>
  <c r="IC33" i="25"/>
  <c r="IC37" i="25"/>
  <c r="K18" i="15"/>
  <c r="K23" i="15"/>
  <c r="K28" i="15"/>
  <c r="K90" i="15"/>
  <c r="ES76" i="25"/>
  <c r="ER76" i="25"/>
  <c r="EV76" i="25"/>
  <c r="ET76" i="25"/>
  <c r="EU76" i="25"/>
  <c r="K50" i="15"/>
  <c r="I86" i="9"/>
  <c r="K2099" i="33"/>
  <c r="L35" i="15"/>
  <c r="J36" i="9"/>
  <c r="S316" i="33"/>
  <c r="S310" i="33"/>
  <c r="S308" i="33"/>
  <c r="L94" i="15"/>
  <c r="J95" i="9"/>
  <c r="L52" i="15"/>
  <c r="J53" i="9"/>
  <c r="J88" i="9"/>
  <c r="L87" i="15"/>
  <c r="J82" i="9"/>
  <c r="L81" i="15"/>
  <c r="L63" i="15"/>
  <c r="J64" i="9"/>
  <c r="L46" i="15"/>
  <c r="J47" i="9"/>
  <c r="L40" i="15"/>
  <c r="J41" i="9"/>
  <c r="L70" i="15"/>
  <c r="J71" i="9"/>
  <c r="AS106" i="9"/>
  <c r="P105" i="15"/>
  <c r="AT106" i="9"/>
  <c r="Q152" i="33"/>
  <c r="O1934" i="33"/>
  <c r="Q1933" i="33"/>
  <c r="Q1934" i="33"/>
  <c r="O1205" i="33"/>
  <c r="Q1204" i="33"/>
  <c r="Q1205" i="33"/>
  <c r="AS88" i="9"/>
  <c r="P87" i="15"/>
  <c r="AT88" i="9"/>
  <c r="AQ92" i="9"/>
  <c r="S2254" i="33"/>
  <c r="S2256" i="33"/>
  <c r="L106" i="15"/>
  <c r="J107" i="9"/>
  <c r="L103" i="15"/>
  <c r="J104" i="9"/>
  <c r="L88" i="15"/>
  <c r="J89" i="9"/>
  <c r="J54" i="9"/>
  <c r="L53" i="15"/>
  <c r="J101" i="9"/>
  <c r="L100" i="15"/>
  <c r="Q1016" i="33"/>
  <c r="O1151" i="33"/>
  <c r="Q1150" i="33"/>
  <c r="Q1151" i="33"/>
  <c r="L92" i="15"/>
  <c r="J93" i="9"/>
  <c r="F2379" i="33"/>
  <c r="F2649" i="33"/>
  <c r="FO77" i="25"/>
  <c r="FN77" i="25"/>
  <c r="R1847" i="33"/>
  <c r="S1847" i="33"/>
  <c r="J1258" i="33"/>
  <c r="G1259" i="33"/>
  <c r="R95" i="9"/>
  <c r="N94" i="15"/>
  <c r="K37" i="15"/>
  <c r="O904" i="33"/>
  <c r="Q904" i="33"/>
  <c r="Q906" i="33"/>
  <c r="K904" i="33"/>
  <c r="K906" i="33"/>
  <c r="J906" i="33"/>
  <c r="J852" i="33"/>
  <c r="K850" i="33"/>
  <c r="K852" i="33"/>
  <c r="O850" i="33"/>
  <c r="Q850" i="33"/>
  <c r="Q852" i="33"/>
  <c r="FN98" i="25"/>
  <c r="FO98" i="25"/>
  <c r="R2414" i="33"/>
  <c r="J21" i="9"/>
  <c r="L20" i="15"/>
  <c r="Q1555" i="33"/>
  <c r="Q1556" i="33"/>
  <c r="K961" i="33"/>
  <c r="K962" i="33"/>
  <c r="O421" i="33"/>
  <c r="O961" i="33"/>
  <c r="S2554" i="33"/>
  <c r="S2391" i="33"/>
  <c r="S2661" i="33"/>
  <c r="Q1096" i="33"/>
  <c r="Q1097" i="33"/>
  <c r="S2283" i="33"/>
  <c r="S2499" i="33"/>
  <c r="S2202" i="33"/>
  <c r="G2176" i="33"/>
  <c r="G2177" i="33"/>
  <c r="I2177" i="33"/>
  <c r="H908" i="33"/>
  <c r="P907" i="33"/>
  <c r="P908" i="33"/>
  <c r="G907" i="33"/>
  <c r="G908" i="33"/>
  <c r="O2635" i="33"/>
  <c r="O2636" i="33"/>
  <c r="L2636" i="33"/>
  <c r="O2149" i="33"/>
  <c r="O2150" i="33"/>
  <c r="L2150" i="33"/>
  <c r="P800" i="33"/>
  <c r="H800" i="33"/>
  <c r="G800" i="33"/>
  <c r="H1205" i="33"/>
  <c r="P1204" i="33"/>
  <c r="P1205" i="33"/>
  <c r="G1205" i="33"/>
  <c r="FY108" i="25"/>
  <c r="R2685" i="33"/>
  <c r="N100" i="15"/>
  <c r="R101" i="9"/>
  <c r="J20" i="9"/>
  <c r="L19" i="15"/>
  <c r="CU6" i="3"/>
  <c r="CW6" i="3"/>
  <c r="FH6" i="25"/>
  <c r="FF6" i="25"/>
  <c r="O692" i="33"/>
  <c r="L692" i="33"/>
  <c r="FE6" i="25"/>
  <c r="CT6" i="3"/>
  <c r="CV6" i="3"/>
  <c r="FG6" i="25"/>
  <c r="CP9" i="3"/>
  <c r="CR9" i="3"/>
  <c r="FC9" i="25"/>
  <c r="H23" i="33"/>
  <c r="O1421" i="33"/>
  <c r="O1474" i="33"/>
  <c r="O1475" i="33"/>
  <c r="O1501" i="33"/>
  <c r="O1502" i="33"/>
  <c r="L2258" i="33"/>
  <c r="O2257" i="33"/>
  <c r="O2258" i="33"/>
  <c r="L2582" i="33"/>
  <c r="O2581" i="33"/>
  <c r="O2582" i="33"/>
  <c r="L2096" i="33"/>
  <c r="O2095" i="33"/>
  <c r="O2096" i="33"/>
  <c r="L2231" i="33"/>
  <c r="O2230" i="33"/>
  <c r="O2231" i="33"/>
  <c r="S2415" i="33"/>
  <c r="AQ98" i="9"/>
  <c r="O1609" i="33"/>
  <c r="O1610" i="33"/>
  <c r="R102" i="9"/>
  <c r="N101" i="15"/>
  <c r="I1097" i="33"/>
  <c r="G1097" i="33"/>
  <c r="L1961" i="33"/>
  <c r="O1960" i="33"/>
  <c r="O1961" i="33"/>
  <c r="I96" i="9"/>
  <c r="K2369" i="33"/>
  <c r="V2527" i="33"/>
  <c r="V2528" i="33"/>
  <c r="HP102" i="25"/>
  <c r="HK102" i="25"/>
  <c r="HL102" i="25"/>
  <c r="HM102" i="25"/>
  <c r="Q101" i="15"/>
  <c r="V2521" i="33"/>
  <c r="V2526" i="33"/>
  <c r="V2522" i="33"/>
  <c r="V2520" i="33"/>
  <c r="V2523" i="33"/>
  <c r="V2525" i="33"/>
  <c r="V2524" i="33"/>
  <c r="F2163" i="33"/>
  <c r="R1846" i="33"/>
  <c r="L557" i="33"/>
  <c r="O557" i="33"/>
  <c r="L1772" i="33"/>
  <c r="L935" i="33"/>
  <c r="O935" i="33"/>
  <c r="L638" i="33"/>
  <c r="O638" i="33"/>
  <c r="J2014" i="33"/>
  <c r="G1772" i="33"/>
  <c r="J1771" i="33"/>
  <c r="J1772" i="33"/>
  <c r="G1745" i="33"/>
  <c r="J1744" i="33"/>
  <c r="G125" i="33"/>
  <c r="J125" i="33"/>
  <c r="G17" i="33"/>
  <c r="G44" i="33"/>
  <c r="J1016" i="33"/>
  <c r="O1016" i="33"/>
  <c r="L125" i="33"/>
  <c r="O125" i="33"/>
  <c r="G476" i="33"/>
  <c r="L827" i="33"/>
  <c r="O827" i="33"/>
  <c r="O152" i="33"/>
  <c r="L152" i="33"/>
  <c r="L584" i="33"/>
  <c r="O584" i="33"/>
  <c r="J1529" i="33"/>
  <c r="O1528" i="33"/>
  <c r="O1529" i="33"/>
  <c r="L1394" i="33"/>
  <c r="O1394" i="33"/>
  <c r="G449" i="33"/>
  <c r="J773" i="33"/>
  <c r="O773" i="33"/>
  <c r="J1637" i="33"/>
  <c r="O1636" i="33"/>
  <c r="O1637" i="33"/>
  <c r="O800" i="33"/>
  <c r="J800" i="33"/>
  <c r="O368" i="33"/>
  <c r="J368" i="33"/>
  <c r="J1907" i="33"/>
  <c r="O1906" i="33"/>
  <c r="O1907" i="33"/>
  <c r="O1879" i="33"/>
  <c r="O1880" i="33"/>
  <c r="J1880" i="33"/>
  <c r="J1988" i="33"/>
  <c r="O1987" i="33"/>
  <c r="O1988" i="33"/>
  <c r="J1232" i="33"/>
  <c r="O1232" i="33"/>
  <c r="J71" i="33"/>
  <c r="O71" i="33"/>
  <c r="S126" i="33"/>
  <c r="HP107" i="25"/>
  <c r="HK107" i="25"/>
  <c r="HL107" i="25"/>
  <c r="HM107" i="25"/>
  <c r="Q106" i="15"/>
  <c r="T2668" i="33"/>
  <c r="S1126" i="33"/>
  <c r="S964" i="33"/>
  <c r="S1396" i="33"/>
  <c r="HJ77" i="25"/>
  <c r="D1856" i="33"/>
  <c r="V2549" i="33"/>
  <c r="V2551" i="33"/>
  <c r="V2550" i="33"/>
  <c r="V2554" i="33"/>
  <c r="V2555" i="33"/>
  <c r="V2552" i="33"/>
  <c r="V2547" i="33"/>
  <c r="V2548" i="33"/>
  <c r="V2553" i="33"/>
  <c r="Q421" i="33"/>
  <c r="Q422" i="33"/>
  <c r="O422" i="33"/>
  <c r="S2414" i="33"/>
  <c r="S2418" i="33"/>
  <c r="T2419" i="33"/>
  <c r="S2419" i="33"/>
  <c r="O852" i="33"/>
  <c r="J38" i="9"/>
  <c r="L37" i="15"/>
  <c r="K2288" i="33"/>
  <c r="I93" i="9"/>
  <c r="I104" i="9"/>
  <c r="K2585" i="33"/>
  <c r="AS84" i="9"/>
  <c r="P83" i="15"/>
  <c r="AT84" i="9"/>
  <c r="I88" i="9"/>
  <c r="K2153" i="33"/>
  <c r="J51" i="9"/>
  <c r="L50" i="15"/>
  <c r="R1557" i="33"/>
  <c r="S1557" i="33"/>
  <c r="FK66" i="25"/>
  <c r="FL66" i="25"/>
  <c r="R1549" i="33"/>
  <c r="FO66" i="25"/>
  <c r="FN66" i="25"/>
  <c r="J24" i="9"/>
  <c r="L23" i="15"/>
  <c r="J1178" i="33"/>
  <c r="O1177" i="33"/>
  <c r="R1881" i="33"/>
  <c r="S1881" i="33"/>
  <c r="FY78" i="25"/>
  <c r="GU78" i="25"/>
  <c r="S1877" i="33"/>
  <c r="S122" i="33"/>
  <c r="S121" i="33"/>
  <c r="I90" i="9"/>
  <c r="K2207" i="33"/>
  <c r="K2477" i="33"/>
  <c r="I100" i="9"/>
  <c r="K2531" i="33"/>
  <c r="I102" i="9"/>
  <c r="K2423" i="33"/>
  <c r="I98" i="9"/>
  <c r="AS96" i="9"/>
  <c r="P95" i="15"/>
  <c r="AT96" i="9"/>
  <c r="V2630" i="33"/>
  <c r="V2629" i="33"/>
  <c r="V2634" i="33"/>
  <c r="V2632" i="33"/>
  <c r="V2628" i="33"/>
  <c r="V2633" i="33"/>
  <c r="V2635" i="33"/>
  <c r="V2636" i="33"/>
  <c r="HP106" i="25"/>
  <c r="HK106" i="25"/>
  <c r="HL106" i="25"/>
  <c r="HM106" i="25"/>
  <c r="Q105" i="15"/>
  <c r="V2631" i="33"/>
  <c r="I854" i="33"/>
  <c r="G853" i="33"/>
  <c r="G854" i="33"/>
  <c r="O1448" i="33"/>
  <c r="Q1447" i="33"/>
  <c r="Q1448" i="33"/>
  <c r="F2325" i="33"/>
  <c r="V2338" i="33"/>
  <c r="V2339" i="33"/>
  <c r="HP95" i="25"/>
  <c r="HK95" i="25"/>
  <c r="HL95" i="25"/>
  <c r="HM95" i="25"/>
  <c r="Q94" i="15"/>
  <c r="V2336" i="33"/>
  <c r="V2333" i="33"/>
  <c r="V2335" i="33"/>
  <c r="V2332" i="33"/>
  <c r="V2337" i="33"/>
  <c r="V2331" i="33"/>
  <c r="V2334" i="33"/>
  <c r="O1583" i="33"/>
  <c r="Q1582" i="33"/>
  <c r="Q1583" i="33"/>
  <c r="O1340" i="33"/>
  <c r="Q1339" i="33"/>
  <c r="Q1340" i="33"/>
  <c r="K2315" i="33"/>
  <c r="I94" i="9"/>
  <c r="S1846" i="33"/>
  <c r="S2470" i="33"/>
  <c r="S2472" i="33"/>
  <c r="AQ100" i="9"/>
  <c r="V2064" i="33"/>
  <c r="V2068" i="33"/>
  <c r="V2069" i="33"/>
  <c r="HP85" i="25"/>
  <c r="HK85" i="25"/>
  <c r="HL85" i="25"/>
  <c r="HM85" i="25"/>
  <c r="Q84" i="15"/>
  <c r="V2065" i="33"/>
  <c r="V2063" i="33"/>
  <c r="V2066" i="33"/>
  <c r="V2062" i="33"/>
  <c r="V2067" i="33"/>
  <c r="V2061" i="33"/>
  <c r="K2396" i="33"/>
  <c r="I97" i="9"/>
  <c r="AS86" i="9"/>
  <c r="P85" i="15"/>
  <c r="AT86" i="9"/>
  <c r="F2244" i="33"/>
  <c r="S1930" i="33"/>
  <c r="GJ80" i="25"/>
  <c r="R1935" i="33"/>
  <c r="S1935" i="33"/>
  <c r="FK80" i="25"/>
  <c r="FL80" i="25"/>
  <c r="V2037" i="33"/>
  <c r="V2038" i="33"/>
  <c r="V2035" i="33"/>
  <c r="V2040" i="33"/>
  <c r="V2041" i="33"/>
  <c r="V2042" i="33"/>
  <c r="HP84" i="25"/>
  <c r="HK84" i="25"/>
  <c r="HL84" i="25"/>
  <c r="HM84" i="25"/>
  <c r="Q83" i="15"/>
  <c r="V2039" i="33"/>
  <c r="V2036" i="33"/>
  <c r="V2034" i="33"/>
  <c r="AQ104" i="9"/>
  <c r="S2578" i="33"/>
  <c r="S2580" i="33"/>
  <c r="K317" i="33"/>
  <c r="I20" i="9"/>
  <c r="L68" i="15"/>
  <c r="J69" i="9"/>
  <c r="D587" i="33"/>
  <c r="S586" i="33"/>
  <c r="S581" i="33"/>
  <c r="O179" i="33"/>
  <c r="Q178" i="33"/>
  <c r="Q179" i="33"/>
  <c r="J48" i="9"/>
  <c r="L47" i="15"/>
  <c r="O1124" i="33"/>
  <c r="Q1123" i="33"/>
  <c r="Q1124" i="33"/>
  <c r="K2639" i="33"/>
  <c r="I106" i="9"/>
  <c r="I84" i="9"/>
  <c r="K2045" i="33"/>
  <c r="N74" i="15"/>
  <c r="R75" i="9"/>
  <c r="Q745" i="33"/>
  <c r="Q746" i="33"/>
  <c r="O746" i="33"/>
  <c r="K2558" i="33"/>
  <c r="I103" i="9"/>
  <c r="F2055" i="33"/>
  <c r="T2074" i="33"/>
  <c r="F2595" i="33"/>
  <c r="J26" i="9"/>
  <c r="L25" i="15"/>
  <c r="S1125" i="33"/>
  <c r="F2271" i="33"/>
  <c r="V2122" i="33"/>
  <c r="V2123" i="33"/>
  <c r="HP87" i="25"/>
  <c r="HK87" i="25"/>
  <c r="HL87" i="25"/>
  <c r="HM87" i="25"/>
  <c r="Q86" i="15"/>
  <c r="V2118" i="33"/>
  <c r="V2120" i="33"/>
  <c r="V2115" i="33"/>
  <c r="V2119" i="33"/>
  <c r="V2116" i="33"/>
  <c r="V2121" i="33"/>
  <c r="V2117" i="33"/>
  <c r="V2284" i="33"/>
  <c r="V2285" i="33"/>
  <c r="HP93" i="25"/>
  <c r="HK93" i="25"/>
  <c r="HL93" i="25"/>
  <c r="HM93" i="25"/>
  <c r="Q92" i="15"/>
  <c r="V2277" i="33"/>
  <c r="V2279" i="33"/>
  <c r="V2282" i="33"/>
  <c r="V2278" i="33"/>
  <c r="V2283" i="33"/>
  <c r="V2280" i="33"/>
  <c r="V2281" i="33"/>
  <c r="V2171" i="33"/>
  <c r="V2176" i="33"/>
  <c r="V2177" i="33"/>
  <c r="V2169" i="33"/>
  <c r="V2173" i="33"/>
  <c r="V2172" i="33"/>
  <c r="V2170" i="33"/>
  <c r="V2175" i="33"/>
  <c r="V2174" i="33"/>
  <c r="V2443" i="33"/>
  <c r="V2440" i="33"/>
  <c r="V2445" i="33"/>
  <c r="V2444" i="33"/>
  <c r="V2441" i="33"/>
  <c r="V2442" i="33"/>
  <c r="V2439" i="33"/>
  <c r="V2446" i="33"/>
  <c r="V2447" i="33"/>
  <c r="HP99" i="25"/>
  <c r="HK99" i="25"/>
  <c r="HL99" i="25"/>
  <c r="HM99" i="25"/>
  <c r="Q98" i="15"/>
  <c r="V2496" i="33"/>
  <c r="V2493" i="33"/>
  <c r="V2494" i="33"/>
  <c r="V2499" i="33"/>
  <c r="V2495" i="33"/>
  <c r="V2497" i="33"/>
  <c r="V2500" i="33"/>
  <c r="V2501" i="33"/>
  <c r="HP101" i="25"/>
  <c r="HK101" i="25"/>
  <c r="HL101" i="25"/>
  <c r="HM101" i="25"/>
  <c r="Q100" i="15"/>
  <c r="V2498" i="33"/>
  <c r="V2203" i="33"/>
  <c r="V2204" i="33"/>
  <c r="HP90" i="25"/>
  <c r="HK90" i="25"/>
  <c r="HL90" i="25"/>
  <c r="HM90" i="25"/>
  <c r="Q89" i="15"/>
  <c r="V2200" i="33"/>
  <c r="V2201" i="33"/>
  <c r="V2199" i="33"/>
  <c r="V2197" i="33"/>
  <c r="V2202" i="33"/>
  <c r="V2196" i="33"/>
  <c r="V2198" i="33"/>
  <c r="V2392" i="33"/>
  <c r="V2393" i="33"/>
  <c r="V2389" i="33"/>
  <c r="V2385" i="33"/>
  <c r="V2386" i="33"/>
  <c r="V2391" i="33"/>
  <c r="V2388" i="33"/>
  <c r="V2387" i="33"/>
  <c r="V2390" i="33"/>
  <c r="R1854" i="33"/>
  <c r="S1854" i="33"/>
  <c r="O962" i="33"/>
  <c r="Q961" i="33"/>
  <c r="Q962" i="33"/>
  <c r="S315" i="33"/>
  <c r="AS87" i="9"/>
  <c r="P86" i="15"/>
  <c r="AT87" i="9"/>
  <c r="N97" i="15"/>
  <c r="R98" i="9"/>
  <c r="AT98" i="9"/>
  <c r="AS98" i="9"/>
  <c r="P97" i="15"/>
  <c r="J907" i="33"/>
  <c r="O906" i="33"/>
  <c r="J1259" i="33"/>
  <c r="K1258" i="33"/>
  <c r="K1259" i="33"/>
  <c r="O1258" i="33"/>
  <c r="K2504" i="33"/>
  <c r="I101" i="9"/>
  <c r="I89" i="9"/>
  <c r="K2180" i="33"/>
  <c r="K2666" i="33"/>
  <c r="I107" i="9"/>
  <c r="F2136" i="33"/>
  <c r="F2622" i="33"/>
  <c r="T2641" i="33"/>
  <c r="S2038" i="33"/>
  <c r="S2040" i="33"/>
  <c r="AQ84" i="9"/>
  <c r="K2342" i="33"/>
  <c r="I95" i="9"/>
  <c r="FY66" i="25"/>
  <c r="GJ66" i="25"/>
  <c r="S1552" i="33"/>
  <c r="R1558" i="33"/>
  <c r="S1558" i="33"/>
  <c r="GU66" i="25"/>
  <c r="R1553" i="33"/>
  <c r="S1553" i="33"/>
  <c r="L90" i="15"/>
  <c r="J91" i="9"/>
  <c r="L28" i="15"/>
  <c r="J29" i="9"/>
  <c r="L18" i="15"/>
  <c r="J19" i="9"/>
  <c r="J46" i="9"/>
  <c r="L45" i="15"/>
  <c r="IC36" i="25"/>
  <c r="V116" i="15"/>
  <c r="L16" i="15"/>
  <c r="J17" i="9"/>
  <c r="IL36" i="25"/>
  <c r="AE116" i="15"/>
  <c r="R1882" i="33"/>
  <c r="S1882" i="33"/>
  <c r="FO78" i="25"/>
  <c r="FN78" i="25"/>
  <c r="FL78" i="25"/>
  <c r="FK78" i="25"/>
  <c r="R1873" i="33"/>
  <c r="GJ78" i="25"/>
  <c r="F2433" i="33"/>
  <c r="T2452" i="33"/>
  <c r="S127" i="33"/>
  <c r="V2309" i="33"/>
  <c r="V2304" i="33"/>
  <c r="V2305" i="33"/>
  <c r="V2310" i="33"/>
  <c r="V2307" i="33"/>
  <c r="V2311" i="33"/>
  <c r="V2312" i="33"/>
  <c r="HP94" i="25"/>
  <c r="HK94" i="25"/>
  <c r="HL94" i="25"/>
  <c r="HM94" i="25"/>
  <c r="Q93" i="15"/>
  <c r="V2308" i="33"/>
  <c r="V2306" i="33"/>
  <c r="F2298" i="33"/>
  <c r="K2072" i="33"/>
  <c r="I85" i="9"/>
  <c r="AQ96" i="9"/>
  <c r="S2362" i="33"/>
  <c r="S2364" i="33"/>
  <c r="J25" i="9"/>
  <c r="L24" i="15"/>
  <c r="J31" i="9"/>
  <c r="L30" i="15"/>
  <c r="O1664" i="33"/>
  <c r="Q1663" i="33"/>
  <c r="Q1664" i="33"/>
  <c r="J1043" i="33"/>
  <c r="O1042" i="33"/>
  <c r="K1042" i="33"/>
  <c r="K1043" i="33"/>
  <c r="AT90" i="9"/>
  <c r="AS90" i="9"/>
  <c r="P89" i="15"/>
  <c r="K1069" i="33"/>
  <c r="K1070" i="33"/>
  <c r="J1070" i="33"/>
  <c r="O1069" i="33"/>
  <c r="Q1744" i="33"/>
  <c r="Q1745" i="33"/>
  <c r="AQ77" i="9"/>
  <c r="S1848" i="33"/>
  <c r="AS100" i="9"/>
  <c r="P99" i="15"/>
  <c r="AT100" i="9"/>
  <c r="S2092" i="33"/>
  <c r="S2094" i="33"/>
  <c r="AQ86" i="9"/>
  <c r="S2686" i="33"/>
  <c r="FO80" i="25"/>
  <c r="FN80" i="25"/>
  <c r="R1936" i="33"/>
  <c r="S1936" i="33"/>
  <c r="GU80" i="25"/>
  <c r="S1931" i="33"/>
  <c r="FY80" i="25"/>
  <c r="R1929" i="33"/>
  <c r="K1802" i="33"/>
  <c r="I75" i="9"/>
  <c r="V2253" i="33"/>
  <c r="V2257" i="33"/>
  <c r="V2258" i="33"/>
  <c r="HP92" i="25"/>
  <c r="HK92" i="25"/>
  <c r="HL92" i="25"/>
  <c r="HM92" i="25"/>
  <c r="Q91" i="15"/>
  <c r="V2254" i="33"/>
  <c r="V2251" i="33"/>
  <c r="V2256" i="33"/>
  <c r="V2250" i="33"/>
  <c r="V2252" i="33"/>
  <c r="V2255" i="33"/>
  <c r="AS104" i="9"/>
  <c r="P103" i="15"/>
  <c r="AT104" i="9"/>
  <c r="S307" i="33"/>
  <c r="S309" i="33"/>
  <c r="Q718" i="33"/>
  <c r="Q719" i="33"/>
  <c r="O719" i="33"/>
  <c r="F2487" i="33"/>
  <c r="T2506" i="33"/>
  <c r="S578" i="33"/>
  <c r="S580" i="33"/>
  <c r="J92" i="9"/>
  <c r="L91" i="15"/>
  <c r="J15" i="9"/>
  <c r="L14" i="15"/>
  <c r="L56" i="15"/>
  <c r="J57" i="9"/>
  <c r="J1286" i="33"/>
  <c r="O1285" i="33"/>
  <c r="K1285" i="33"/>
  <c r="K1286" i="33"/>
  <c r="O879" i="33"/>
  <c r="J880" i="33"/>
  <c r="K880" i="33"/>
  <c r="K881" i="33"/>
  <c r="J40" i="9"/>
  <c r="L39" i="15"/>
  <c r="IM36" i="25"/>
  <c r="AF116" i="15"/>
  <c r="F2217" i="33"/>
  <c r="I108" i="9"/>
  <c r="K2693" i="33"/>
  <c r="K2450" i="33"/>
  <c r="I99" i="9"/>
  <c r="S1121" i="33"/>
  <c r="S1120" i="33"/>
  <c r="L32" i="15"/>
  <c r="J33" i="9"/>
  <c r="S958" i="33"/>
  <c r="S963" i="33"/>
  <c r="S959" i="33"/>
  <c r="V2144" i="33"/>
  <c r="V2142" i="33"/>
  <c r="V2147" i="33"/>
  <c r="V2149" i="33"/>
  <c r="V2150" i="33"/>
  <c r="HP88" i="25"/>
  <c r="HK88" i="25"/>
  <c r="HL88" i="25"/>
  <c r="HM88" i="25"/>
  <c r="Q87" i="15"/>
  <c r="V2143" i="33"/>
  <c r="V2148" i="33"/>
  <c r="V2145" i="33"/>
  <c r="V2146" i="33"/>
  <c r="V2602" i="33"/>
  <c r="V2607" i="33"/>
  <c r="V2604" i="33"/>
  <c r="V2608" i="33"/>
  <c r="V2609" i="33"/>
  <c r="HP105" i="25"/>
  <c r="HK105" i="25"/>
  <c r="HL105" i="25"/>
  <c r="HM105" i="25"/>
  <c r="Q104" i="15"/>
  <c r="V2605" i="33"/>
  <c r="V2601" i="33"/>
  <c r="V2606" i="33"/>
  <c r="V2603" i="33"/>
  <c r="S1391" i="33"/>
  <c r="S1395" i="33"/>
  <c r="V1792" i="33"/>
  <c r="V1797" i="33"/>
  <c r="V1795" i="33"/>
  <c r="V1794" i="33"/>
  <c r="V1793" i="33"/>
  <c r="V1798" i="33"/>
  <c r="V1799" i="33"/>
  <c r="HP75" i="25"/>
  <c r="HK75" i="25"/>
  <c r="HL75" i="25"/>
  <c r="HM75" i="25"/>
  <c r="Q74" i="15"/>
  <c r="V1796" i="33"/>
  <c r="V1791" i="33"/>
  <c r="V2468" i="33"/>
  <c r="V2471" i="33"/>
  <c r="V2466" i="33"/>
  <c r="V2469" i="33"/>
  <c r="V2473" i="33"/>
  <c r="V2474" i="33"/>
  <c r="HP100" i="25"/>
  <c r="HK100" i="25"/>
  <c r="HL100" i="25"/>
  <c r="HM100" i="25"/>
  <c r="Q99" i="15"/>
  <c r="V2467" i="33"/>
  <c r="V2472" i="33"/>
  <c r="V2470" i="33"/>
  <c r="V2095" i="33"/>
  <c r="V2096" i="33"/>
  <c r="HP86" i="25"/>
  <c r="HK86" i="25"/>
  <c r="HL86" i="25"/>
  <c r="HM86" i="25"/>
  <c r="Q85" i="15"/>
  <c r="V2089" i="33"/>
  <c r="V2094" i="33"/>
  <c r="V2093" i="33"/>
  <c r="V2088" i="33"/>
  <c r="V2091" i="33"/>
  <c r="V2090" i="33"/>
  <c r="V2092" i="33"/>
  <c r="V2581" i="33"/>
  <c r="V2582" i="33"/>
  <c r="HP104" i="25"/>
  <c r="HK104" i="25"/>
  <c r="HL104" i="25"/>
  <c r="HM104" i="25"/>
  <c r="Q103" i="15"/>
  <c r="V2575" i="33"/>
  <c r="V2580" i="33"/>
  <c r="V2578" i="33"/>
  <c r="V2579" i="33"/>
  <c r="V2576" i="33"/>
  <c r="V2577" i="33"/>
  <c r="V2574" i="33"/>
  <c r="V2225" i="33"/>
  <c r="V2226" i="33"/>
  <c r="V2228" i="33"/>
  <c r="V2230" i="33"/>
  <c r="V2231" i="33"/>
  <c r="HP91" i="25"/>
  <c r="HK91" i="25"/>
  <c r="HL91" i="25"/>
  <c r="HM91" i="25"/>
  <c r="Q90" i="15"/>
  <c r="V2224" i="33"/>
  <c r="V2229" i="33"/>
  <c r="V2227" i="33"/>
  <c r="V2223" i="33"/>
  <c r="V2360" i="33"/>
  <c r="V2363" i="33"/>
  <c r="V2362" i="33"/>
  <c r="V2365" i="33"/>
  <c r="V2366" i="33"/>
  <c r="HP96" i="25"/>
  <c r="HK96" i="25"/>
  <c r="HL96" i="25"/>
  <c r="HM96" i="25"/>
  <c r="Q95" i="15"/>
  <c r="V2361" i="33"/>
  <c r="V2359" i="33"/>
  <c r="V2364" i="33"/>
  <c r="V2358" i="33"/>
  <c r="K1177" i="33"/>
  <c r="K1178" i="33"/>
  <c r="S2121" i="33"/>
  <c r="S1118" i="33"/>
  <c r="R1930" i="33"/>
  <c r="S2689" i="33"/>
  <c r="T2689" i="33"/>
  <c r="CT9" i="3"/>
  <c r="FE9" i="25"/>
  <c r="J23" i="33"/>
  <c r="S2523" i="33"/>
  <c r="S2526" i="33"/>
  <c r="AQ102" i="9"/>
  <c r="AS102" i="9"/>
  <c r="P101" i="15"/>
  <c r="AT102" i="9"/>
  <c r="O17" i="33"/>
  <c r="Q17" i="33"/>
  <c r="R1552" i="33"/>
  <c r="K16" i="33"/>
  <c r="K17" i="33"/>
  <c r="J17" i="33"/>
  <c r="J2015" i="33"/>
  <c r="O2014" i="33"/>
  <c r="O2015" i="33"/>
  <c r="S956" i="33"/>
  <c r="R1931" i="33"/>
  <c r="J1745" i="33"/>
  <c r="O1744" i="33"/>
  <c r="O1745" i="33"/>
  <c r="J989" i="33"/>
  <c r="O989" i="33"/>
  <c r="O1771" i="33"/>
  <c r="O1772" i="33"/>
  <c r="J260" i="33"/>
  <c r="O260" i="33"/>
  <c r="J449" i="33"/>
  <c r="O449" i="33"/>
  <c r="J476" i="33"/>
  <c r="O476" i="33"/>
  <c r="J44" i="33"/>
  <c r="O44" i="33"/>
  <c r="S1387" i="33"/>
  <c r="S119" i="33"/>
  <c r="R1876" i="33"/>
  <c r="R1874" i="33"/>
  <c r="S1874" i="33"/>
  <c r="S1388" i="33"/>
  <c r="R1877" i="33"/>
  <c r="R1550" i="33"/>
  <c r="S1550" i="33"/>
  <c r="R1875" i="33"/>
  <c r="S577" i="33"/>
  <c r="R1928" i="33"/>
  <c r="S1928" i="33"/>
  <c r="S396" i="33"/>
  <c r="R1551" i="33"/>
  <c r="R1927" i="33"/>
  <c r="S1927" i="33"/>
  <c r="N49" i="15"/>
  <c r="N77" i="15"/>
  <c r="D20" i="33"/>
  <c r="S19" i="33"/>
  <c r="S1423" i="33"/>
  <c r="D398" i="33"/>
  <c r="D1100" i="33"/>
  <c r="S532" i="33"/>
  <c r="D1289" i="33"/>
  <c r="S478" i="33"/>
  <c r="S477" i="33"/>
  <c r="AS20" i="9"/>
  <c r="P19" i="15"/>
  <c r="AT20" i="9"/>
  <c r="D614" i="33"/>
  <c r="D1991" i="33"/>
  <c r="S1261" i="33"/>
  <c r="D1748" i="33"/>
  <c r="HJ73" i="25"/>
  <c r="S640" i="33"/>
  <c r="S883" i="33"/>
  <c r="S451" i="33"/>
  <c r="D911" i="33"/>
  <c r="R1774" i="33"/>
  <c r="S1774" i="33"/>
  <c r="S424" i="33"/>
  <c r="S1117" i="33"/>
  <c r="S1207" i="33"/>
  <c r="S1206" i="33"/>
  <c r="S694" i="33"/>
  <c r="S693" i="33"/>
  <c r="D506" i="33"/>
  <c r="D533" i="33"/>
  <c r="T1879" i="33"/>
  <c r="S1873" i="33"/>
  <c r="S1879" i="33"/>
  <c r="S1288" i="33"/>
  <c r="S181" i="33"/>
  <c r="S343" i="33"/>
  <c r="AT77" i="9"/>
  <c r="AS77" i="9"/>
  <c r="P76" i="15"/>
  <c r="S829" i="33"/>
  <c r="S802" i="33"/>
  <c r="S955" i="33"/>
  <c r="S1933" i="33"/>
  <c r="S721" i="33"/>
  <c r="D371" i="33"/>
  <c r="D1262" i="33"/>
  <c r="S1549" i="33"/>
  <c r="S1045" i="33"/>
  <c r="S667" i="33"/>
  <c r="S585" i="33"/>
  <c r="R77" i="9"/>
  <c r="N76" i="15"/>
  <c r="D1397" i="33"/>
  <c r="D128" i="33"/>
  <c r="N59" i="15"/>
  <c r="R60" i="9"/>
  <c r="T1389" i="33"/>
  <c r="AT75" i="9"/>
  <c r="AS75" i="9"/>
  <c r="P74" i="15"/>
  <c r="AF117" i="15"/>
  <c r="IM39" i="25"/>
  <c r="IM38" i="25"/>
  <c r="O1286" i="33"/>
  <c r="Q1285" i="33"/>
  <c r="Q1286" i="33"/>
  <c r="K2261" i="33"/>
  <c r="I92" i="9"/>
  <c r="V309" i="33"/>
  <c r="V308" i="33"/>
  <c r="V310" i="33"/>
  <c r="V307" i="33"/>
  <c r="V312" i="33"/>
  <c r="V311" i="33"/>
  <c r="V306" i="33"/>
  <c r="T2587" i="33"/>
  <c r="F2568" i="33"/>
  <c r="AQ80" i="9"/>
  <c r="S1929" i="33"/>
  <c r="F2460" i="33"/>
  <c r="T2479" i="33"/>
  <c r="Q1069" i="33"/>
  <c r="Q1070" i="33"/>
  <c r="O1070" i="33"/>
  <c r="FO64" i="25"/>
  <c r="FN64" i="25"/>
  <c r="S1499" i="33"/>
  <c r="GU64" i="25"/>
  <c r="R1503" i="33"/>
  <c r="S1503" i="33"/>
  <c r="S1201" i="33"/>
  <c r="S1202" i="33"/>
  <c r="FY65" i="25"/>
  <c r="R1524" i="33"/>
  <c r="FO65" i="25"/>
  <c r="FN65" i="25"/>
  <c r="GU65" i="25"/>
  <c r="R1526" i="33"/>
  <c r="S1526" i="33"/>
  <c r="FL65" i="25"/>
  <c r="FK65" i="25"/>
  <c r="S1422" i="33"/>
  <c r="S1418" i="33"/>
  <c r="S686" i="33"/>
  <c r="S688" i="33"/>
  <c r="S499" i="33"/>
  <c r="S774" i="33"/>
  <c r="S1336" i="33"/>
  <c r="S1337" i="33"/>
  <c r="S527" i="33"/>
  <c r="S526" i="33"/>
  <c r="AE117" i="15"/>
  <c r="IL39" i="25"/>
  <c r="IL38" i="25"/>
  <c r="V117" i="15"/>
  <c r="IC39" i="25"/>
  <c r="IC38" i="25"/>
  <c r="O1259" i="33"/>
  <c r="Q1258" i="33"/>
  <c r="Q1259" i="33"/>
  <c r="J908" i="33"/>
  <c r="O907" i="33"/>
  <c r="F2406" i="33"/>
  <c r="S985" i="33"/>
  <c r="S991" i="33"/>
  <c r="S175" i="33"/>
  <c r="S470" i="33"/>
  <c r="F2109" i="33"/>
  <c r="T2128" i="33"/>
  <c r="S342" i="33"/>
  <c r="S338" i="33"/>
  <c r="S337" i="33"/>
  <c r="R1719" i="33"/>
  <c r="S1719" i="33"/>
  <c r="R1720" i="33"/>
  <c r="S1720" i="33"/>
  <c r="FY72" i="25"/>
  <c r="R1713" i="33"/>
  <c r="R1477" i="33"/>
  <c r="S1477" i="33"/>
  <c r="FY63" i="25"/>
  <c r="R1476" i="33"/>
  <c r="S1476" i="33"/>
  <c r="FL63" i="25"/>
  <c r="FK63" i="25"/>
  <c r="R1468" i="33"/>
  <c r="FO63" i="25"/>
  <c r="FN63" i="25"/>
  <c r="D1181" i="33"/>
  <c r="S1174" i="33"/>
  <c r="S1180" i="33"/>
  <c r="D830" i="33"/>
  <c r="S821" i="33"/>
  <c r="D1613" i="33"/>
  <c r="HJ68" i="25"/>
  <c r="FY68" i="25"/>
  <c r="R1611" i="33"/>
  <c r="S1611" i="33"/>
  <c r="S1606" i="33"/>
  <c r="GJ68" i="25"/>
  <c r="R1606" i="33"/>
  <c r="FO68" i="25"/>
  <c r="FN68" i="25"/>
  <c r="D1127" i="33"/>
  <c r="HJ66" i="25"/>
  <c r="D1559" i="33"/>
  <c r="HP97" i="25"/>
  <c r="HK97" i="25"/>
  <c r="HL97" i="25"/>
  <c r="HM97" i="25"/>
  <c r="Q96" i="15"/>
  <c r="T2398" i="33"/>
  <c r="HP89" i="25"/>
  <c r="HK89" i="25"/>
  <c r="HL89" i="25"/>
  <c r="HM89" i="25"/>
  <c r="Q88" i="15"/>
  <c r="T2182" i="33"/>
  <c r="S801" i="33"/>
  <c r="D1964" i="33"/>
  <c r="HJ81" i="25"/>
  <c r="R1963" i="33"/>
  <c r="S1963" i="33"/>
  <c r="FL81" i="25"/>
  <c r="FK81" i="25"/>
  <c r="K587" i="33"/>
  <c r="I30" i="9"/>
  <c r="S559" i="33"/>
  <c r="S554" i="33"/>
  <c r="S551" i="33"/>
  <c r="D1694" i="33"/>
  <c r="HJ71" i="25"/>
  <c r="R1693" i="33"/>
  <c r="S1693" i="33"/>
  <c r="FO71" i="25"/>
  <c r="FN71" i="25"/>
  <c r="R1685" i="33"/>
  <c r="S1685" i="33"/>
  <c r="S1234" i="33"/>
  <c r="S612" i="33"/>
  <c r="S613" i="33"/>
  <c r="D722" i="33"/>
  <c r="S715" i="33"/>
  <c r="S716" i="33"/>
  <c r="S369" i="33"/>
  <c r="S365" i="33"/>
  <c r="S288" i="33"/>
  <c r="S283" i="33"/>
  <c r="S289" i="33"/>
  <c r="S73" i="33"/>
  <c r="S68" i="33"/>
  <c r="S1985" i="33"/>
  <c r="GU82" i="25"/>
  <c r="S1984" i="33"/>
  <c r="GJ82" i="25"/>
  <c r="R1990" i="33"/>
  <c r="S1990" i="33"/>
  <c r="FY82" i="25"/>
  <c r="S40" i="33"/>
  <c r="S41" i="33"/>
  <c r="S1260" i="33"/>
  <c r="S1256" i="33"/>
  <c r="S936" i="33"/>
  <c r="S929" i="33"/>
  <c r="S937" i="33"/>
  <c r="S931" i="33"/>
  <c r="R1747" i="33"/>
  <c r="S1747" i="33"/>
  <c r="FY73" i="25"/>
  <c r="F2352" i="33"/>
  <c r="T2371" i="33"/>
  <c r="T1875" i="33"/>
  <c r="S639" i="33"/>
  <c r="S635" i="33"/>
  <c r="S634" i="33"/>
  <c r="S1445" i="33"/>
  <c r="HJ67" i="25"/>
  <c r="D1586" i="33"/>
  <c r="FK67" i="25"/>
  <c r="FL67" i="25"/>
  <c r="S1580" i="33"/>
  <c r="GU67" i="25"/>
  <c r="R1580" i="33"/>
  <c r="S1039" i="33"/>
  <c r="S1040" i="33"/>
  <c r="S878" i="33"/>
  <c r="S154" i="33"/>
  <c r="S1369" i="33"/>
  <c r="S1368" i="33"/>
  <c r="I77" i="9"/>
  <c r="K1856" i="33"/>
  <c r="S450" i="33"/>
  <c r="S446" i="33"/>
  <c r="S904" i="33"/>
  <c r="S910" i="33"/>
  <c r="S909" i="33"/>
  <c r="S100" i="33"/>
  <c r="S95" i="33"/>
  <c r="S661" i="33"/>
  <c r="R1773" i="33"/>
  <c r="S1773" i="33"/>
  <c r="S1768" i="33"/>
  <c r="GJ74" i="25"/>
  <c r="S419" i="33"/>
  <c r="S416" i="33"/>
  <c r="R50" i="9"/>
  <c r="S312" i="33"/>
  <c r="T2317" i="33"/>
  <c r="R13" i="9"/>
  <c r="T2155" i="33"/>
  <c r="K907" i="33"/>
  <c r="K908" i="33"/>
  <c r="T1852" i="33"/>
  <c r="S1851" i="33"/>
  <c r="D965" i="33"/>
  <c r="N19" i="15"/>
  <c r="R20" i="9"/>
  <c r="S1794" i="33"/>
  <c r="S1797" i="33"/>
  <c r="AQ75" i="9"/>
  <c r="J881" i="33"/>
  <c r="O880" i="33"/>
  <c r="K182" i="33"/>
  <c r="I15" i="9"/>
  <c r="N29" i="15"/>
  <c r="AQ30" i="9"/>
  <c r="S579" i="33"/>
  <c r="S1498" i="33"/>
  <c r="GJ64" i="25"/>
  <c r="R1504" i="33"/>
  <c r="S1504" i="33"/>
  <c r="FY64" i="25"/>
  <c r="FK64" i="25"/>
  <c r="FL64" i="25"/>
  <c r="R1530" i="33"/>
  <c r="S1530" i="33"/>
  <c r="R1531" i="33"/>
  <c r="S1531" i="33"/>
  <c r="S1525" i="33"/>
  <c r="GJ65" i="25"/>
  <c r="F2190" i="33"/>
  <c r="T2209" i="33"/>
  <c r="O1043" i="33"/>
  <c r="Q1042" i="33"/>
  <c r="Q1043" i="33"/>
  <c r="S689" i="33"/>
  <c r="S504" i="33"/>
  <c r="S505" i="33"/>
  <c r="S500" i="33"/>
  <c r="S392" i="33"/>
  <c r="S397" i="33"/>
  <c r="S391" i="33"/>
  <c r="D776" i="33"/>
  <c r="S769" i="33"/>
  <c r="S775" i="33"/>
  <c r="S770" i="33"/>
  <c r="D1343" i="33"/>
  <c r="S1342" i="33"/>
  <c r="S1099" i="33"/>
  <c r="S1093" i="33"/>
  <c r="S1094" i="33"/>
  <c r="S524" i="33"/>
  <c r="AS13" i="9"/>
  <c r="P12" i="15"/>
  <c r="AT13" i="9"/>
  <c r="N12" i="15"/>
  <c r="S118" i="33"/>
  <c r="S120" i="33"/>
  <c r="AQ13" i="9"/>
  <c r="T1876" i="33"/>
  <c r="R78" i="9"/>
  <c r="I91" i="9"/>
  <c r="K2234" i="33"/>
  <c r="S1282" i="33"/>
  <c r="S1287" i="33"/>
  <c r="S1283" i="33"/>
  <c r="AQ66" i="9"/>
  <c r="S1551" i="33"/>
  <c r="S986" i="33"/>
  <c r="D992" i="33"/>
  <c r="D182" i="33"/>
  <c r="S176" i="33"/>
  <c r="S472" i="33"/>
  <c r="S473" i="33"/>
  <c r="FL72" i="25"/>
  <c r="FK72" i="25"/>
  <c r="R1711" i="33"/>
  <c r="FO72" i="25"/>
  <c r="FN72" i="25"/>
  <c r="S1715" i="33"/>
  <c r="GU72" i="25"/>
  <c r="R1715" i="33"/>
  <c r="GJ72" i="25"/>
  <c r="S1714" i="33"/>
  <c r="S1471" i="33"/>
  <c r="GJ63" i="25"/>
  <c r="R1471" i="33"/>
  <c r="S1472" i="33"/>
  <c r="GU63" i="25"/>
  <c r="S1175" i="33"/>
  <c r="S823" i="33"/>
  <c r="S824" i="33"/>
  <c r="GU68" i="25"/>
  <c r="S1607" i="33"/>
  <c r="FK68" i="25"/>
  <c r="FL68" i="25"/>
  <c r="R1612" i="33"/>
  <c r="S1612" i="33"/>
  <c r="HJ80" i="25"/>
  <c r="D1937" i="33"/>
  <c r="O1883" i="33"/>
  <c r="D1883" i="33"/>
  <c r="S957" i="33"/>
  <c r="AQ44" i="9"/>
  <c r="S1119" i="33"/>
  <c r="AQ50" i="9"/>
  <c r="FO81" i="25"/>
  <c r="FN81" i="25"/>
  <c r="GU81" i="25"/>
  <c r="S1958" i="33"/>
  <c r="R1958" i="33"/>
  <c r="FY81" i="25"/>
  <c r="R1956" i="33"/>
  <c r="S1957" i="33"/>
  <c r="GJ81" i="25"/>
  <c r="F2082" i="33"/>
  <c r="T2101" i="33"/>
  <c r="S558" i="33"/>
  <c r="S553" i="33"/>
  <c r="S1687" i="33"/>
  <c r="GJ71" i="25"/>
  <c r="R1687" i="33"/>
  <c r="FK71" i="25"/>
  <c r="FL71" i="25"/>
  <c r="GU71" i="25"/>
  <c r="S1688" i="33"/>
  <c r="FY71" i="25"/>
  <c r="S1228" i="33"/>
  <c r="S1229" i="33"/>
  <c r="S1233" i="33"/>
  <c r="S607" i="33"/>
  <c r="S608" i="33"/>
  <c r="S713" i="33"/>
  <c r="S364" i="33"/>
  <c r="S370" i="33"/>
  <c r="S284" i="33"/>
  <c r="S72" i="33"/>
  <c r="S67" i="33"/>
  <c r="FN82" i="25"/>
  <c r="FO82" i="25"/>
  <c r="FK82" i="25"/>
  <c r="FL82" i="25"/>
  <c r="S46" i="33"/>
  <c r="S1255" i="33"/>
  <c r="D938" i="33"/>
  <c r="S932" i="33"/>
  <c r="S1741" i="33"/>
  <c r="GJ73" i="25"/>
  <c r="FN73" i="25"/>
  <c r="FO73" i="25"/>
  <c r="GU73" i="25"/>
  <c r="S1742" i="33"/>
  <c r="FL73" i="25"/>
  <c r="FK73" i="25"/>
  <c r="O1178" i="33"/>
  <c r="Q1177" i="33"/>
  <c r="Q1178" i="33"/>
  <c r="F2028" i="33"/>
  <c r="T2047" i="33"/>
  <c r="V2413" i="33"/>
  <c r="V2418" i="33"/>
  <c r="V2415" i="33"/>
  <c r="V2419" i="33"/>
  <c r="V2420" i="33"/>
  <c r="HP98" i="25"/>
  <c r="HK98" i="25"/>
  <c r="HL98" i="25"/>
  <c r="HM98" i="25"/>
  <c r="Q97" i="15"/>
  <c r="V2414" i="33"/>
  <c r="V2417" i="33"/>
  <c r="V2416" i="33"/>
  <c r="V2412" i="33"/>
  <c r="S1450" i="33"/>
  <c r="S1444" i="33"/>
  <c r="S1449" i="33"/>
  <c r="FY67" i="25"/>
  <c r="FO67" i="25"/>
  <c r="FN67" i="25"/>
  <c r="GJ67" i="25"/>
  <c r="S1579" i="33"/>
  <c r="R1579" i="33"/>
  <c r="R1585" i="33"/>
  <c r="S1585" i="33"/>
  <c r="S877" i="33"/>
  <c r="S882" i="33"/>
  <c r="S153" i="33"/>
  <c r="S1364" i="33"/>
  <c r="S1363" i="33"/>
  <c r="HP103" i="25"/>
  <c r="HK103" i="25"/>
  <c r="HL103" i="25"/>
  <c r="HM103" i="25"/>
  <c r="Q102" i="15"/>
  <c r="T2560" i="33"/>
  <c r="S445" i="33"/>
  <c r="S905" i="33"/>
  <c r="S94" i="33"/>
  <c r="S99" i="33"/>
  <c r="S92" i="33"/>
  <c r="S666" i="33"/>
  <c r="S662" i="33"/>
  <c r="FO74" i="25"/>
  <c r="FN74" i="25"/>
  <c r="R1766" i="33"/>
  <c r="S1766" i="33"/>
  <c r="FK74" i="25"/>
  <c r="FL74" i="25"/>
  <c r="FY74" i="25"/>
  <c r="GU74" i="25"/>
  <c r="S1769" i="33"/>
  <c r="S423" i="33"/>
  <c r="S418" i="33"/>
  <c r="T2236" i="33"/>
  <c r="R30" i="9"/>
  <c r="T2290" i="33"/>
  <c r="T2614" i="33"/>
  <c r="T2263" i="33"/>
  <c r="S1852" i="33"/>
  <c r="T2344" i="33"/>
  <c r="J853" i="33"/>
  <c r="V2686" i="33"/>
  <c r="V2683" i="33"/>
  <c r="V2688" i="33"/>
  <c r="V2684" i="33"/>
  <c r="V2685" i="33"/>
  <c r="V2687" i="33"/>
  <c r="V2689" i="33"/>
  <c r="V2690" i="33"/>
  <c r="HP108" i="25"/>
  <c r="HK108" i="25"/>
  <c r="HL108" i="25"/>
  <c r="HM108" i="25"/>
  <c r="Q107" i="15"/>
  <c r="V2682" i="33"/>
  <c r="R108" i="9"/>
  <c r="N107" i="15"/>
  <c r="L23" i="33"/>
  <c r="CV109" i="3"/>
  <c r="D1046" i="33"/>
  <c r="D74" i="33"/>
  <c r="T1933" i="33"/>
  <c r="HJ82" i="25"/>
  <c r="S1091" i="33"/>
  <c r="S1415" i="33"/>
  <c r="S1334" i="33"/>
  <c r="R1523" i="33"/>
  <c r="S1523" i="33"/>
  <c r="R1742" i="33"/>
  <c r="S1253" i="33"/>
  <c r="R1686" i="33"/>
  <c r="S173" i="33"/>
  <c r="R1469" i="33"/>
  <c r="S1469" i="33"/>
  <c r="S1555" i="33"/>
  <c r="T1555" i="33"/>
  <c r="R1982" i="33"/>
  <c r="S1982" i="33"/>
  <c r="S1226" i="33"/>
  <c r="R1472" i="33"/>
  <c r="R1497" i="33"/>
  <c r="R1576" i="33"/>
  <c r="R1605" i="33"/>
  <c r="S1172" i="33"/>
  <c r="S605" i="33"/>
  <c r="F2514" i="33"/>
  <c r="T2533" i="33"/>
  <c r="R1498" i="33"/>
  <c r="S38" i="33"/>
  <c r="R1470" i="33"/>
  <c r="R1496" i="33"/>
  <c r="S1496" i="33"/>
  <c r="R1499" i="33"/>
  <c r="R1578" i="33"/>
  <c r="R1955" i="33"/>
  <c r="S1955" i="33"/>
  <c r="S659" i="33"/>
  <c r="S443" i="33"/>
  <c r="R1603" i="33"/>
  <c r="R1712" i="33"/>
  <c r="S1712" i="33"/>
  <c r="S334" i="33"/>
  <c r="S335" i="33"/>
  <c r="S983" i="33"/>
  <c r="AS14" i="9"/>
  <c r="P13" i="15"/>
  <c r="R1607" i="33"/>
  <c r="S1361" i="33"/>
  <c r="S875" i="33"/>
  <c r="S1037" i="33"/>
  <c r="S1442" i="33"/>
  <c r="R1740" i="33"/>
  <c r="R1983" i="33"/>
  <c r="S767" i="33"/>
  <c r="S389" i="33"/>
  <c r="R1522" i="33"/>
  <c r="S632" i="33"/>
  <c r="S65" i="33"/>
  <c r="R1495" i="33"/>
  <c r="R1769" i="33"/>
  <c r="R1767" i="33"/>
  <c r="R1765" i="33"/>
  <c r="S902" i="33"/>
  <c r="R1577" i="33"/>
  <c r="S1577" i="33"/>
  <c r="R1738" i="33"/>
  <c r="R1739" i="33"/>
  <c r="S1739" i="33"/>
  <c r="R1741" i="33"/>
  <c r="S1252" i="33"/>
  <c r="R1981" i="33"/>
  <c r="R1688" i="33"/>
  <c r="R1684" i="33"/>
  <c r="S1684" i="33"/>
  <c r="R1957" i="33"/>
  <c r="R1714" i="33"/>
  <c r="S1717" i="33"/>
  <c r="R1525" i="33"/>
  <c r="S1199" i="33"/>
  <c r="D1154" i="33"/>
  <c r="R1768" i="33"/>
  <c r="S91" i="33"/>
  <c r="R1984" i="33"/>
  <c r="R1985" i="33"/>
  <c r="S281" i="33"/>
  <c r="S362" i="33"/>
  <c r="S361" i="33"/>
  <c r="R1954" i="33"/>
  <c r="R1604" i="33"/>
  <c r="S1604" i="33"/>
  <c r="S1280" i="33"/>
  <c r="S497" i="33"/>
  <c r="S1932" i="33"/>
  <c r="W19" i="15"/>
  <c r="R14" i="9"/>
  <c r="S442" i="33"/>
  <c r="S415" i="33"/>
  <c r="S1765" i="33"/>
  <c r="S901" i="33"/>
  <c r="S874" i="33"/>
  <c r="S1738" i="33"/>
  <c r="S1981" i="33"/>
  <c r="S280" i="33"/>
  <c r="N53" i="15"/>
  <c r="R2017" i="33"/>
  <c r="S2017" i="33"/>
  <c r="S1711" i="33"/>
  <c r="T1717" i="33"/>
  <c r="S1018" i="33"/>
  <c r="S172" i="33"/>
  <c r="S523" i="33"/>
  <c r="S1495" i="33"/>
  <c r="S1501" i="33"/>
  <c r="T1501" i="33"/>
  <c r="S631" i="33"/>
  <c r="R1666" i="33"/>
  <c r="S1666" i="33"/>
  <c r="S982" i="33"/>
  <c r="S766" i="33"/>
  <c r="S496" i="33"/>
  <c r="S1198" i="33"/>
  <c r="S208" i="33"/>
  <c r="D263" i="33"/>
  <c r="N13" i="15"/>
  <c r="S1036" i="33"/>
  <c r="N28" i="15"/>
  <c r="R1639" i="33"/>
  <c r="S1639" i="33"/>
  <c r="S1153" i="33"/>
  <c r="S658" i="33"/>
  <c r="N46" i="15"/>
  <c r="S235" i="33"/>
  <c r="S928" i="33"/>
  <c r="S1225" i="33"/>
  <c r="S1954" i="33"/>
  <c r="S1171" i="33"/>
  <c r="N33" i="15"/>
  <c r="S685" i="33"/>
  <c r="T1528" i="33"/>
  <c r="S1522" i="33"/>
  <c r="S1528" i="33"/>
  <c r="D209" i="33"/>
  <c r="D668" i="33"/>
  <c r="D155" i="33"/>
  <c r="D641" i="33"/>
  <c r="R1989" i="33"/>
  <c r="S1989" i="33"/>
  <c r="R1962" i="33"/>
  <c r="S1962" i="33"/>
  <c r="D1478" i="33"/>
  <c r="HJ63" i="25"/>
  <c r="S444" i="33"/>
  <c r="AQ25" i="9"/>
  <c r="S1362" i="33"/>
  <c r="AQ59" i="9"/>
  <c r="AQ67" i="9"/>
  <c r="S1578" i="33"/>
  <c r="S1441" i="33"/>
  <c r="N72" i="15"/>
  <c r="R73" i="9"/>
  <c r="S363" i="33"/>
  <c r="AQ22" i="9"/>
  <c r="S604" i="33"/>
  <c r="S606" i="33"/>
  <c r="AQ31" i="9"/>
  <c r="S550" i="33"/>
  <c r="S552" i="33"/>
  <c r="AQ29" i="9"/>
  <c r="S1390" i="33"/>
  <c r="S1822" i="33"/>
  <c r="GJ76" i="25"/>
  <c r="R1828" i="33"/>
  <c r="S1828" i="33"/>
  <c r="K1883" i="33"/>
  <c r="I78" i="9"/>
  <c r="R2016" i="33"/>
  <c r="S2016" i="33"/>
  <c r="FL83" i="25"/>
  <c r="FK83" i="25"/>
  <c r="R2008" i="33"/>
  <c r="FL69" i="25"/>
  <c r="FK69" i="25"/>
  <c r="R1630" i="33"/>
  <c r="GJ69" i="25"/>
  <c r="S1633" i="33"/>
  <c r="S1609" i="33"/>
  <c r="S1603" i="33"/>
  <c r="T1609" i="33"/>
  <c r="N20" i="15"/>
  <c r="K992" i="33"/>
  <c r="I45" i="9"/>
  <c r="F111" i="33"/>
  <c r="I58" i="9"/>
  <c r="K1343" i="33"/>
  <c r="S768" i="33"/>
  <c r="AQ37" i="9"/>
  <c r="AQ53" i="9"/>
  <c r="S1200" i="33"/>
  <c r="S1152" i="33"/>
  <c r="D1775" i="33"/>
  <c r="HJ74" i="25"/>
  <c r="R1584" i="33"/>
  <c r="S1584" i="33"/>
  <c r="DN119" i="25"/>
  <c r="R1692" i="33"/>
  <c r="S1692" i="33"/>
  <c r="R80" i="9"/>
  <c r="N79" i="15"/>
  <c r="R44" i="9"/>
  <c r="N43" i="15"/>
  <c r="S1098" i="33"/>
  <c r="HJ64" i="25"/>
  <c r="D1505" i="33"/>
  <c r="AQ12" i="9"/>
  <c r="S93" i="33"/>
  <c r="S1360" i="33"/>
  <c r="K1046" i="33"/>
  <c r="I47" i="9"/>
  <c r="S1576" i="33"/>
  <c r="S1581" i="33"/>
  <c r="S1582" i="33"/>
  <c r="T1582" i="33"/>
  <c r="K1586" i="33"/>
  <c r="I67" i="9"/>
  <c r="D101" i="33"/>
  <c r="D1370" i="33"/>
  <c r="D884" i="33"/>
  <c r="D1451" i="33"/>
  <c r="J854" i="33"/>
  <c r="O853" i="33"/>
  <c r="K853" i="33"/>
  <c r="K854" i="33"/>
  <c r="N65" i="15"/>
  <c r="R66" i="9"/>
  <c r="R1746" i="33"/>
  <c r="S1746" i="33"/>
  <c r="D47" i="33"/>
  <c r="D290" i="33"/>
  <c r="D560" i="33"/>
  <c r="V1845" i="33"/>
  <c r="V1852" i="33"/>
  <c r="V1853" i="33"/>
  <c r="HP77" i="25"/>
  <c r="HK77" i="25"/>
  <c r="HL77" i="25"/>
  <c r="HM77" i="25"/>
  <c r="Q76" i="15"/>
  <c r="V1848" i="33"/>
  <c r="V1850" i="33"/>
  <c r="V1849" i="33"/>
  <c r="V1846" i="33"/>
  <c r="V1851" i="33"/>
  <c r="V1847" i="33"/>
  <c r="AT80" i="9"/>
  <c r="AS80" i="9"/>
  <c r="P79" i="15"/>
  <c r="AT44" i="9"/>
  <c r="AS44" i="9"/>
  <c r="P43" i="15"/>
  <c r="S1179" i="33"/>
  <c r="HJ72" i="25"/>
  <c r="D1721" i="33"/>
  <c r="S531" i="33"/>
  <c r="D695" i="33"/>
  <c r="D1208" i="33"/>
  <c r="AT50" i="9"/>
  <c r="AS50" i="9"/>
  <c r="P49" i="15"/>
  <c r="S417" i="33"/>
  <c r="S1767" i="33"/>
  <c r="AQ74" i="9"/>
  <c r="AQ47" i="9"/>
  <c r="S1038" i="33"/>
  <c r="S633" i="33"/>
  <c r="AQ32" i="9"/>
  <c r="K938" i="33"/>
  <c r="I43" i="9"/>
  <c r="S714" i="33"/>
  <c r="AQ35" i="9"/>
  <c r="S712" i="33"/>
  <c r="S717" i="33"/>
  <c r="AQ71" i="9"/>
  <c r="S1686" i="33"/>
  <c r="S1956" i="33"/>
  <c r="AQ81" i="9"/>
  <c r="S1823" i="33"/>
  <c r="GU76" i="25"/>
  <c r="FO76" i="25"/>
  <c r="FN76" i="25"/>
  <c r="R1820" i="33"/>
  <c r="S1820" i="33"/>
  <c r="FK76" i="25"/>
  <c r="FL76" i="25"/>
  <c r="FY83" i="25"/>
  <c r="GU83" i="25"/>
  <c r="S2012" i="33"/>
  <c r="FN83" i="25"/>
  <c r="FO83" i="25"/>
  <c r="I80" i="9"/>
  <c r="K1937" i="33"/>
  <c r="GU69" i="25"/>
  <c r="S1634" i="33"/>
  <c r="FN69" i="25"/>
  <c r="FO69" i="25"/>
  <c r="FY69" i="25"/>
  <c r="S336" i="33"/>
  <c r="AQ21" i="9"/>
  <c r="S1017" i="33"/>
  <c r="S984" i="33"/>
  <c r="AQ45" i="9"/>
  <c r="U1876" i="33"/>
  <c r="S1876" i="33"/>
  <c r="S1092" i="33"/>
  <c r="AQ49" i="9"/>
  <c r="S1414" i="33"/>
  <c r="AQ64" i="9"/>
  <c r="S1497" i="33"/>
  <c r="S1147" i="33"/>
  <c r="D425" i="33"/>
  <c r="AT66" i="9"/>
  <c r="AS66" i="9"/>
  <c r="P65" i="15"/>
  <c r="S720" i="33"/>
  <c r="D344" i="33"/>
  <c r="S990" i="33"/>
  <c r="D1424" i="33"/>
  <c r="S18" i="33"/>
  <c r="S660" i="33"/>
  <c r="AQ33" i="9"/>
  <c r="S903" i="33"/>
  <c r="AQ42" i="9"/>
  <c r="S876" i="33"/>
  <c r="AQ41" i="9"/>
  <c r="AQ62" i="9"/>
  <c r="S1443" i="33"/>
  <c r="S234" i="33"/>
  <c r="S230" i="33"/>
  <c r="S1875" i="33"/>
  <c r="U1875" i="33"/>
  <c r="U1879" i="33"/>
  <c r="AQ55" i="9"/>
  <c r="S1254" i="33"/>
  <c r="S64" i="33"/>
  <c r="AQ11" i="9"/>
  <c r="S66" i="33"/>
  <c r="I11" i="9"/>
  <c r="K74" i="33"/>
  <c r="I71" i="9"/>
  <c r="K1694" i="33"/>
  <c r="K1964" i="33"/>
  <c r="I81" i="9"/>
  <c r="S855" i="33"/>
  <c r="S851" i="33"/>
  <c r="S1661" i="33"/>
  <c r="GU70" i="25"/>
  <c r="R1661" i="33"/>
  <c r="S1660" i="33"/>
  <c r="GJ70" i="25"/>
  <c r="R1660" i="33"/>
  <c r="K1127" i="33"/>
  <c r="I50" i="9"/>
  <c r="S1605" i="33"/>
  <c r="AQ68" i="9"/>
  <c r="AQ39" i="9"/>
  <c r="S822" i="33"/>
  <c r="S174" i="33"/>
  <c r="AQ15" i="9"/>
  <c r="O908" i="33"/>
  <c r="Q907" i="33"/>
  <c r="Q908" i="33"/>
  <c r="AQ58" i="9"/>
  <c r="S1335" i="33"/>
  <c r="T1416" i="33"/>
  <c r="AQ65" i="9"/>
  <c r="S1524" i="33"/>
  <c r="F1785" i="33"/>
  <c r="T1804" i="33"/>
  <c r="S743" i="33"/>
  <c r="S742" i="33"/>
  <c r="GJ79" i="25"/>
  <c r="S1903" i="33"/>
  <c r="R1908" i="33"/>
  <c r="S1908" i="33"/>
  <c r="FN79" i="25"/>
  <c r="FO79" i="25"/>
  <c r="S262" i="33"/>
  <c r="S256" i="33"/>
  <c r="S254" i="33"/>
  <c r="K371" i="33"/>
  <c r="I22" i="9"/>
  <c r="V1930" i="33"/>
  <c r="V1926" i="33"/>
  <c r="V1927" i="33"/>
  <c r="V1932" i="33"/>
  <c r="V1928" i="33"/>
  <c r="V1931" i="33"/>
  <c r="V1929" i="33"/>
  <c r="V1933" i="33"/>
  <c r="V1934" i="33"/>
  <c r="HP80" i="25"/>
  <c r="HK80" i="25"/>
  <c r="HL80" i="25"/>
  <c r="HM80" i="25"/>
  <c r="Q79" i="15"/>
  <c r="I42" i="9"/>
  <c r="K911" i="33"/>
  <c r="F300" i="33"/>
  <c r="T319" i="33"/>
  <c r="DN117" i="25"/>
  <c r="R47" i="9"/>
  <c r="R29" i="9"/>
  <c r="T1390" i="33"/>
  <c r="T1392" i="33"/>
  <c r="R21" i="9"/>
  <c r="S123" i="33"/>
  <c r="DN111" i="25"/>
  <c r="DN118" i="25"/>
  <c r="DN120" i="25"/>
  <c r="R54" i="9"/>
  <c r="R34" i="9"/>
  <c r="S1554" i="33"/>
  <c r="S960" i="33"/>
  <c r="S582" i="33"/>
  <c r="S1122" i="33"/>
  <c r="D452" i="33"/>
  <c r="S1044" i="33"/>
  <c r="S45" i="33"/>
  <c r="D1235" i="33"/>
  <c r="D803" i="33"/>
  <c r="D479" i="33"/>
  <c r="S1341" i="33"/>
  <c r="AT30" i="9"/>
  <c r="AS30" i="9"/>
  <c r="P29" i="15"/>
  <c r="N23" i="15"/>
  <c r="R24" i="9"/>
  <c r="AS74" i="9"/>
  <c r="P73" i="15"/>
  <c r="AT74" i="9"/>
  <c r="N41" i="15"/>
  <c r="R42" i="9"/>
  <c r="AT14" i="9"/>
  <c r="S930" i="33"/>
  <c r="AQ43" i="9"/>
  <c r="N18" i="15"/>
  <c r="R19" i="9"/>
  <c r="AT31" i="9"/>
  <c r="AS31" i="9"/>
  <c r="P30" i="15"/>
  <c r="R1827" i="33"/>
  <c r="S1827" i="33"/>
  <c r="FY76" i="25"/>
  <c r="GJ83" i="25"/>
  <c r="R2011" i="33"/>
  <c r="HJ69" i="25"/>
  <c r="D1640" i="33"/>
  <c r="R1638" i="33"/>
  <c r="S1638" i="33"/>
  <c r="N38" i="15"/>
  <c r="R39" i="9"/>
  <c r="S820" i="33"/>
  <c r="S825" i="33"/>
  <c r="AQ52" i="9"/>
  <c r="S1173" i="33"/>
  <c r="V117" i="33"/>
  <c r="V118" i="33"/>
  <c r="V123" i="33"/>
  <c r="V122" i="33"/>
  <c r="V120" i="33"/>
  <c r="V121" i="33"/>
  <c r="V119" i="33"/>
  <c r="S525" i="33"/>
  <c r="AQ28" i="9"/>
  <c r="I37" i="9"/>
  <c r="K776" i="33"/>
  <c r="N60" i="15"/>
  <c r="R61" i="9"/>
  <c r="O881" i="33"/>
  <c r="Q880" i="33"/>
  <c r="Q881" i="33"/>
  <c r="S1148" i="33"/>
  <c r="I44" i="9"/>
  <c r="K965" i="33"/>
  <c r="S828" i="33"/>
  <c r="S180" i="33"/>
  <c r="D1532" i="33"/>
  <c r="HJ65" i="25"/>
  <c r="S229" i="33"/>
  <c r="AQ73" i="9"/>
  <c r="S1740" i="33"/>
  <c r="S37" i="33"/>
  <c r="S39" i="33"/>
  <c r="AQ10" i="9"/>
  <c r="S1983" i="33"/>
  <c r="AQ82" i="9"/>
  <c r="AQ19" i="9"/>
  <c r="S282" i="33"/>
  <c r="K722" i="33"/>
  <c r="I35" i="9"/>
  <c r="S1227" i="33"/>
  <c r="AQ54" i="9"/>
  <c r="S856" i="33"/>
  <c r="S850" i="33"/>
  <c r="I66" i="9"/>
  <c r="K1559" i="33"/>
  <c r="FY70" i="25"/>
  <c r="R1659" i="33"/>
  <c r="FO70" i="25"/>
  <c r="FN70" i="25"/>
  <c r="HJ70" i="25"/>
  <c r="D1667" i="33"/>
  <c r="FK70" i="25"/>
  <c r="FL70" i="25"/>
  <c r="K1613" i="33"/>
  <c r="I68" i="9"/>
  <c r="I39" i="9"/>
  <c r="K830" i="33"/>
  <c r="I52" i="9"/>
  <c r="K1181" i="33"/>
  <c r="S1474" i="33"/>
  <c r="T1474" i="33"/>
  <c r="S1468" i="33"/>
  <c r="AQ63" i="9"/>
  <c r="S1470" i="33"/>
  <c r="S1713" i="33"/>
  <c r="AQ72" i="9"/>
  <c r="S469" i="33"/>
  <c r="S471" i="33"/>
  <c r="AQ26" i="9"/>
  <c r="AQ56" i="9"/>
  <c r="S1281" i="33"/>
  <c r="S1279" i="33"/>
  <c r="S1284" i="33"/>
  <c r="S1090" i="33"/>
  <c r="S1095" i="33"/>
  <c r="S1333" i="33"/>
  <c r="S1338" i="33"/>
  <c r="AQ23" i="9"/>
  <c r="S390" i="33"/>
  <c r="S498" i="33"/>
  <c r="AQ27" i="9"/>
  <c r="AQ34" i="9"/>
  <c r="S687" i="33"/>
  <c r="AS65" i="9"/>
  <c r="P64" i="15"/>
  <c r="AT65" i="9"/>
  <c r="S1389" i="33"/>
  <c r="S1392" i="33"/>
  <c r="AQ60" i="9"/>
  <c r="I13" i="9"/>
  <c r="K128" i="33"/>
  <c r="S207" i="33"/>
  <c r="S203" i="33"/>
  <c r="S202" i="33"/>
  <c r="S748" i="33"/>
  <c r="S747" i="33"/>
  <c r="FL79" i="25"/>
  <c r="FK79" i="25"/>
  <c r="R1909" i="33"/>
  <c r="S1909" i="33"/>
  <c r="GU79" i="25"/>
  <c r="S1904" i="33"/>
  <c r="FY79" i="25"/>
  <c r="I60" i="9"/>
  <c r="K1397" i="33"/>
  <c r="S261" i="33"/>
  <c r="S257" i="33"/>
  <c r="V1553" i="33"/>
  <c r="V1551" i="33"/>
  <c r="V1555" i="33"/>
  <c r="V1556" i="33"/>
  <c r="HP66" i="25"/>
  <c r="HK66" i="25"/>
  <c r="HL66" i="25"/>
  <c r="HM66" i="25"/>
  <c r="Q65" i="15"/>
  <c r="V1548" i="33"/>
  <c r="V1552" i="33"/>
  <c r="V1549" i="33"/>
  <c r="V1554" i="33"/>
  <c r="V1550" i="33"/>
  <c r="I55" i="9"/>
  <c r="K1262" i="33"/>
  <c r="V959" i="33"/>
  <c r="V958" i="33"/>
  <c r="V957" i="33"/>
  <c r="V956" i="33"/>
  <c r="V955" i="33"/>
  <c r="V960" i="33"/>
  <c r="V954" i="33"/>
  <c r="F1839" i="33"/>
  <c r="T1858" i="33"/>
  <c r="I28" i="9"/>
  <c r="K533" i="33"/>
  <c r="I27" i="9"/>
  <c r="K506" i="33"/>
  <c r="V577" i="33"/>
  <c r="V582" i="33"/>
  <c r="V580" i="33"/>
  <c r="V578" i="33"/>
  <c r="V579" i="33"/>
  <c r="V581" i="33"/>
  <c r="V576" i="33"/>
  <c r="V1118" i="33"/>
  <c r="V1116" i="33"/>
  <c r="V1117" i="33"/>
  <c r="V1122" i="33"/>
  <c r="V1120" i="33"/>
  <c r="V1119" i="33"/>
  <c r="V1121" i="33"/>
  <c r="I73" i="9"/>
  <c r="K1748" i="33"/>
  <c r="I82" i="9"/>
  <c r="K1991" i="33"/>
  <c r="I31" i="9"/>
  <c r="K614" i="33"/>
  <c r="I56" i="9"/>
  <c r="K1289" i="33"/>
  <c r="K1100" i="33"/>
  <c r="I49" i="9"/>
  <c r="K398" i="33"/>
  <c r="I23" i="9"/>
  <c r="K20" i="33"/>
  <c r="I9" i="9"/>
  <c r="DN122" i="25"/>
  <c r="DN112" i="25"/>
  <c r="DN113" i="25"/>
  <c r="T1878" i="33"/>
  <c r="T2425" i="33"/>
  <c r="S1878" i="33"/>
  <c r="S2685" i="33"/>
  <c r="S2688" i="33"/>
  <c r="AQ108" i="9"/>
  <c r="AT108" i="9"/>
  <c r="AS108" i="9"/>
  <c r="P107" i="15"/>
  <c r="R1632" i="33"/>
  <c r="R1900" i="33"/>
  <c r="R1903" i="33"/>
  <c r="R1822" i="33"/>
  <c r="T1771" i="33"/>
  <c r="S740" i="33"/>
  <c r="R1631" i="33"/>
  <c r="S1631" i="33"/>
  <c r="R1658" i="33"/>
  <c r="S1658" i="33"/>
  <c r="R1821" i="33"/>
  <c r="S848" i="33"/>
  <c r="AQ78" i="9"/>
  <c r="R2012" i="33"/>
  <c r="S1365" i="33"/>
  <c r="S388" i="33"/>
  <c r="S1771" i="33"/>
  <c r="R1902" i="33"/>
  <c r="R1904" i="33"/>
  <c r="S200" i="33"/>
  <c r="R2009" i="33"/>
  <c r="S2009" i="33"/>
  <c r="R2010" i="33"/>
  <c r="R1819" i="33"/>
  <c r="R1633" i="33"/>
  <c r="R1901" i="33"/>
  <c r="S1901" i="33"/>
  <c r="S227" i="33"/>
  <c r="S1145" i="33"/>
  <c r="R1634" i="33"/>
  <c r="R1823" i="33"/>
  <c r="R1657" i="33"/>
  <c r="W43" i="15"/>
  <c r="S42" i="33"/>
  <c r="N78" i="15"/>
  <c r="S1657" i="33"/>
  <c r="S847" i="33"/>
  <c r="AS58" i="9"/>
  <c r="P57" i="15"/>
  <c r="AT58" i="9"/>
  <c r="AS10" i="9"/>
  <c r="P9" i="15"/>
  <c r="AT10" i="9"/>
  <c r="S253" i="33"/>
  <c r="AS15" i="9"/>
  <c r="P14" i="15"/>
  <c r="AT15" i="9"/>
  <c r="AT39" i="9"/>
  <c r="AS39" i="9"/>
  <c r="P38" i="15"/>
  <c r="S1825" i="33"/>
  <c r="T1825" i="33"/>
  <c r="S1819" i="33"/>
  <c r="S1072" i="33"/>
  <c r="S1630" i="33"/>
  <c r="S1636" i="33"/>
  <c r="T1636" i="33"/>
  <c r="D1316" i="33"/>
  <c r="G116" i="25"/>
  <c r="G115" i="25"/>
  <c r="N52" i="15"/>
  <c r="R53" i="9"/>
  <c r="AT37" i="9"/>
  <c r="AS37" i="9"/>
  <c r="P36" i="15"/>
  <c r="N36" i="15"/>
  <c r="R37" i="9"/>
  <c r="N48" i="15"/>
  <c r="R49" i="9"/>
  <c r="N51" i="15"/>
  <c r="R52" i="9"/>
  <c r="N21" i="15"/>
  <c r="R22" i="9"/>
  <c r="AT43" i="9"/>
  <c r="AS43" i="9"/>
  <c r="P42" i="15"/>
  <c r="AS59" i="9"/>
  <c r="P58" i="15"/>
  <c r="AT59" i="9"/>
  <c r="AT71" i="9"/>
  <c r="AS71" i="9"/>
  <c r="P70" i="15"/>
  <c r="AS47" i="9"/>
  <c r="P46" i="15"/>
  <c r="AT47" i="9"/>
  <c r="N17" i="15"/>
  <c r="R18" i="9"/>
  <c r="AT18" i="9"/>
  <c r="AS18" i="9"/>
  <c r="P17" i="15"/>
  <c r="AQ18" i="9"/>
  <c r="S255" i="33"/>
  <c r="S1900" i="33"/>
  <c r="T1906" i="33"/>
  <c r="S1906" i="33"/>
  <c r="S739" i="33"/>
  <c r="S741" i="33"/>
  <c r="AQ36" i="9"/>
  <c r="V1387" i="33"/>
  <c r="V1390" i="33"/>
  <c r="V1386" i="33"/>
  <c r="V1388" i="33"/>
  <c r="V1391" i="33"/>
  <c r="V1389" i="33"/>
  <c r="S1417" i="33"/>
  <c r="V1282" i="33"/>
  <c r="V1278" i="33"/>
  <c r="V1280" i="33"/>
  <c r="V1281" i="33"/>
  <c r="V1279" i="33"/>
  <c r="V1284" i="33"/>
  <c r="V1283" i="33"/>
  <c r="V469" i="33"/>
  <c r="V474" i="33"/>
  <c r="V472" i="33"/>
  <c r="V468" i="33"/>
  <c r="V473" i="33"/>
  <c r="V470" i="33"/>
  <c r="V471" i="33"/>
  <c r="V1471" i="33"/>
  <c r="V1470" i="33"/>
  <c r="V1467" i="33"/>
  <c r="V1468" i="33"/>
  <c r="V1473" i="33"/>
  <c r="V1474" i="33"/>
  <c r="V1475" i="33"/>
  <c r="HP63" i="25"/>
  <c r="HK63" i="25"/>
  <c r="HL63" i="25"/>
  <c r="HM63" i="25"/>
  <c r="Q62" i="15"/>
  <c r="V1469" i="33"/>
  <c r="V1472" i="33"/>
  <c r="R70" i="9"/>
  <c r="N69" i="15"/>
  <c r="S1659" i="33"/>
  <c r="AQ70" i="9"/>
  <c r="V792" i="33"/>
  <c r="N39" i="15"/>
  <c r="R40" i="9"/>
  <c r="AS40" i="9"/>
  <c r="P39" i="15"/>
  <c r="AT40" i="9"/>
  <c r="S226" i="33"/>
  <c r="AQ51" i="9"/>
  <c r="S1146" i="33"/>
  <c r="F138" i="33"/>
  <c r="V144" i="33"/>
  <c r="D749" i="33"/>
  <c r="AS34" i="9"/>
  <c r="P33" i="15"/>
  <c r="AT34" i="9"/>
  <c r="AT23" i="9"/>
  <c r="AS23" i="9"/>
  <c r="P22" i="15"/>
  <c r="N57" i="15"/>
  <c r="R58" i="9"/>
  <c r="AS56" i="9"/>
  <c r="P55" i="15"/>
  <c r="AT56" i="9"/>
  <c r="N55" i="15"/>
  <c r="R56" i="9"/>
  <c r="R63" i="9"/>
  <c r="N62" i="15"/>
  <c r="AT52" i="9"/>
  <c r="AS52" i="9"/>
  <c r="P51" i="15"/>
  <c r="D857" i="33"/>
  <c r="R10" i="9"/>
  <c r="N9" i="15"/>
  <c r="N42" i="15"/>
  <c r="R43" i="9"/>
  <c r="AT32" i="9"/>
  <c r="AS32" i="9"/>
  <c r="P31" i="15"/>
  <c r="R32" i="9"/>
  <c r="N31" i="15"/>
  <c r="HJ78" i="25"/>
  <c r="R64" i="9"/>
  <c r="N63" i="15"/>
  <c r="AS28" i="9"/>
  <c r="P27" i="15"/>
  <c r="AT28" i="9"/>
  <c r="N14" i="15"/>
  <c r="R15" i="9"/>
  <c r="AS21" i="9"/>
  <c r="P20" i="15"/>
  <c r="AT21" i="9"/>
  <c r="AS68" i="9"/>
  <c r="P67" i="15"/>
  <c r="AT68" i="9"/>
  <c r="HJ76" i="25"/>
  <c r="D1829" i="33"/>
  <c r="N30" i="15"/>
  <c r="R31" i="9"/>
  <c r="AS19" i="9"/>
  <c r="P18" i="15"/>
  <c r="AT19" i="9"/>
  <c r="N81" i="15"/>
  <c r="R82" i="9"/>
  <c r="AT62" i="9"/>
  <c r="AS62" i="9"/>
  <c r="P61" i="15"/>
  <c r="N40" i="15"/>
  <c r="R41" i="9"/>
  <c r="AS25" i="9"/>
  <c r="P24" i="15"/>
  <c r="AT25" i="9"/>
  <c r="AT42" i="9"/>
  <c r="AS42" i="9"/>
  <c r="P41" i="15"/>
  <c r="AS24" i="9"/>
  <c r="P23" i="15"/>
  <c r="AT24" i="9"/>
  <c r="N66" i="15"/>
  <c r="R67" i="9"/>
  <c r="R33" i="9"/>
  <c r="N32" i="15"/>
  <c r="R72" i="9"/>
  <c r="N71" i="15"/>
  <c r="S201" i="33"/>
  <c r="V63" i="33"/>
  <c r="V66" i="33"/>
  <c r="V65" i="33"/>
  <c r="V64" i="33"/>
  <c r="V69" i="33"/>
  <c r="V68" i="33"/>
  <c r="V67" i="33"/>
  <c r="S228" i="33"/>
  <c r="AQ17" i="9"/>
  <c r="I61" i="9"/>
  <c r="K1424" i="33"/>
  <c r="I21" i="9"/>
  <c r="K344" i="33"/>
  <c r="I24" i="9"/>
  <c r="K425" i="33"/>
  <c r="S1632" i="33"/>
  <c r="AQ69" i="9"/>
  <c r="I53" i="9"/>
  <c r="K1208" i="33"/>
  <c r="I34" i="9"/>
  <c r="K695" i="33"/>
  <c r="I72" i="9"/>
  <c r="K1721" i="33"/>
  <c r="O854" i="33"/>
  <c r="Q853" i="33"/>
  <c r="Q854" i="33"/>
  <c r="K884" i="33"/>
  <c r="I41" i="9"/>
  <c r="K1370" i="33"/>
  <c r="I59" i="9"/>
  <c r="I12" i="9"/>
  <c r="K101" i="33"/>
  <c r="V1576" i="33"/>
  <c r="V1581" i="33"/>
  <c r="V1578" i="33"/>
  <c r="V1577" i="33"/>
  <c r="V1575" i="33"/>
  <c r="V1580" i="33"/>
  <c r="V1582" i="33"/>
  <c r="V1583" i="33"/>
  <c r="HP67" i="25"/>
  <c r="HK67" i="25"/>
  <c r="HL67" i="25"/>
  <c r="HM67" i="25"/>
  <c r="Q66" i="15"/>
  <c r="V1579" i="33"/>
  <c r="V1363" i="33"/>
  <c r="V1359" i="33"/>
  <c r="V1362" i="33"/>
  <c r="V1360" i="33"/>
  <c r="V1365" i="33"/>
  <c r="V1361" i="33"/>
  <c r="V1364" i="33"/>
  <c r="I64" i="9"/>
  <c r="K1505" i="33"/>
  <c r="D1073" i="33"/>
  <c r="S1064" i="33"/>
  <c r="K1775" i="33"/>
  <c r="I74" i="9"/>
  <c r="S2008" i="33"/>
  <c r="S2014" i="33"/>
  <c r="T2014" i="33"/>
  <c r="V605" i="33"/>
  <c r="V604" i="33"/>
  <c r="V609" i="33"/>
  <c r="V606" i="33"/>
  <c r="V608" i="33"/>
  <c r="V603" i="33"/>
  <c r="V607" i="33"/>
  <c r="S1310" i="33"/>
  <c r="K1478" i="33"/>
  <c r="I63" i="9"/>
  <c r="K641" i="33"/>
  <c r="I32" i="9"/>
  <c r="I14" i="9"/>
  <c r="K155" i="33"/>
  <c r="I33" i="9"/>
  <c r="K668" i="33"/>
  <c r="V1522" i="33"/>
  <c r="V1527" i="33"/>
  <c r="V1524" i="33"/>
  <c r="V1521" i="33"/>
  <c r="V1528" i="33"/>
  <c r="V1529" i="33"/>
  <c r="HP65" i="25"/>
  <c r="HK65" i="25"/>
  <c r="HL65" i="25"/>
  <c r="HM65" i="25"/>
  <c r="Q64" i="15"/>
  <c r="V1526" i="33"/>
  <c r="V1525" i="33"/>
  <c r="V1523" i="33"/>
  <c r="V1229" i="33"/>
  <c r="V1225" i="33"/>
  <c r="V1230" i="33"/>
  <c r="V1227" i="33"/>
  <c r="V1228" i="33"/>
  <c r="V1224" i="33"/>
  <c r="V1226" i="33"/>
  <c r="V927" i="33"/>
  <c r="V932" i="33"/>
  <c r="V928" i="33"/>
  <c r="V933" i="33"/>
  <c r="V931" i="33"/>
  <c r="V930" i="33"/>
  <c r="V929" i="33"/>
  <c r="I51" i="9"/>
  <c r="K1154" i="33"/>
  <c r="V497" i="33"/>
  <c r="V495" i="33"/>
  <c r="V498" i="33"/>
  <c r="V500" i="33"/>
  <c r="V496" i="33"/>
  <c r="V501" i="33"/>
  <c r="V499" i="33"/>
  <c r="V768" i="33"/>
  <c r="V767" i="33"/>
  <c r="V766" i="33"/>
  <c r="V771" i="33"/>
  <c r="V770" i="33"/>
  <c r="V769" i="33"/>
  <c r="V765" i="33"/>
  <c r="V635" i="33"/>
  <c r="V634" i="33"/>
  <c r="V632" i="33"/>
  <c r="V631" i="33"/>
  <c r="V636" i="33"/>
  <c r="V633" i="33"/>
  <c r="V630" i="33"/>
  <c r="V280" i="33"/>
  <c r="V285" i="33"/>
  <c r="V283" i="33"/>
  <c r="V279" i="33"/>
  <c r="V281" i="33"/>
  <c r="V284" i="33"/>
  <c r="V282" i="33"/>
  <c r="V1253" i="33"/>
  <c r="V1255" i="33"/>
  <c r="V1252" i="33"/>
  <c r="V1257" i="33"/>
  <c r="V1254" i="33"/>
  <c r="V1256" i="33"/>
  <c r="V1251" i="33"/>
  <c r="V878" i="33"/>
  <c r="V876" i="33"/>
  <c r="V873" i="33"/>
  <c r="V875" i="33"/>
  <c r="V874" i="33"/>
  <c r="V879" i="33"/>
  <c r="V877" i="33"/>
  <c r="V1769" i="33"/>
  <c r="V1768" i="33"/>
  <c r="V1771" i="33"/>
  <c r="V1772" i="33"/>
  <c r="HP74" i="25"/>
  <c r="HK74" i="25"/>
  <c r="HL74" i="25"/>
  <c r="HM74" i="25"/>
  <c r="Q73" i="15"/>
  <c r="V1765" i="33"/>
  <c r="V1770" i="33"/>
  <c r="V1764" i="33"/>
  <c r="V1767" i="33"/>
  <c r="V1766" i="33"/>
  <c r="V418" i="33"/>
  <c r="V415" i="33"/>
  <c r="V416" i="33"/>
  <c r="V417" i="33"/>
  <c r="V419" i="33"/>
  <c r="V420" i="33"/>
  <c r="V414" i="33"/>
  <c r="V445" i="33"/>
  <c r="V446" i="33"/>
  <c r="V441" i="33"/>
  <c r="V444" i="33"/>
  <c r="V443" i="33"/>
  <c r="V442" i="33"/>
  <c r="V447" i="33"/>
  <c r="R79" i="9"/>
  <c r="S1473" i="33"/>
  <c r="S1608" i="33"/>
  <c r="S1446" i="33"/>
  <c r="S690" i="33"/>
  <c r="S1176" i="33"/>
  <c r="T1960" i="33"/>
  <c r="S1230" i="33"/>
  <c r="S366" i="33"/>
  <c r="S1203" i="33"/>
  <c r="S501" i="33"/>
  <c r="S771" i="33"/>
  <c r="S987" i="33"/>
  <c r="S636" i="33"/>
  <c r="S1500" i="33"/>
  <c r="S177" i="33"/>
  <c r="S1716" i="33"/>
  <c r="S1689" i="33"/>
  <c r="S1986" i="33"/>
  <c r="S1257" i="33"/>
  <c r="S1744" i="33"/>
  <c r="S906" i="33"/>
  <c r="AS27" i="9"/>
  <c r="P26" i="15"/>
  <c r="AT27" i="9"/>
  <c r="N26" i="15"/>
  <c r="R27" i="9"/>
  <c r="AT49" i="9"/>
  <c r="AS49" i="9"/>
  <c r="P48" i="15"/>
  <c r="AT45" i="9"/>
  <c r="AS45" i="9"/>
  <c r="P44" i="15"/>
  <c r="N25" i="15"/>
  <c r="R26" i="9"/>
  <c r="AS38" i="9"/>
  <c r="P37" i="15"/>
  <c r="AT38" i="9"/>
  <c r="AT81" i="9"/>
  <c r="AS81" i="9"/>
  <c r="P80" i="15"/>
  <c r="AS11" i="9"/>
  <c r="P10" i="15"/>
  <c r="AT11" i="9"/>
  <c r="N10" i="15"/>
  <c r="R11" i="9"/>
  <c r="AT33" i="9"/>
  <c r="AS33" i="9"/>
  <c r="P32" i="15"/>
  <c r="AT72" i="9"/>
  <c r="AS72" i="9"/>
  <c r="P71" i="15"/>
  <c r="N61" i="15"/>
  <c r="R62" i="9"/>
  <c r="AQ79" i="9"/>
  <c r="S1902" i="33"/>
  <c r="AT9" i="9"/>
  <c r="AS9" i="9"/>
  <c r="P8" i="15"/>
  <c r="F1515" i="33"/>
  <c r="T1534" i="33"/>
  <c r="V1334" i="33"/>
  <c r="V1337" i="33"/>
  <c r="V1336" i="33"/>
  <c r="V1333" i="33"/>
  <c r="V1338" i="33"/>
  <c r="V1332" i="33"/>
  <c r="V1335" i="33"/>
  <c r="V1094" i="33"/>
  <c r="V1091" i="33"/>
  <c r="V1093" i="33"/>
  <c r="V1092" i="33"/>
  <c r="V1090" i="33"/>
  <c r="V1095" i="33"/>
  <c r="V1089" i="33"/>
  <c r="K1667" i="33"/>
  <c r="I70" i="9"/>
  <c r="V38" i="33"/>
  <c r="V40" i="33"/>
  <c r="V37" i="33"/>
  <c r="V42" i="33"/>
  <c r="V39" i="33"/>
  <c r="V36" i="33"/>
  <c r="V41" i="33"/>
  <c r="K1532" i="33"/>
  <c r="I65" i="9"/>
  <c r="I69" i="9"/>
  <c r="K1640" i="33"/>
  <c r="AQ76" i="9"/>
  <c r="S1821" i="33"/>
  <c r="F597" i="33"/>
  <c r="T616" i="33"/>
  <c r="F1758" i="33"/>
  <c r="F570" i="33"/>
  <c r="T589" i="33"/>
  <c r="I26" i="9"/>
  <c r="K479" i="33"/>
  <c r="I38" i="9"/>
  <c r="K803" i="33"/>
  <c r="I54" i="9"/>
  <c r="K1235" i="33"/>
  <c r="I25" i="9"/>
  <c r="K452" i="33"/>
  <c r="HJ79" i="25"/>
  <c r="D1910" i="33"/>
  <c r="N8" i="15"/>
  <c r="R9" i="9"/>
  <c r="AT53" i="9"/>
  <c r="AS53" i="9"/>
  <c r="P52" i="15"/>
  <c r="R65" i="9"/>
  <c r="N64" i="15"/>
  <c r="N22" i="15"/>
  <c r="R23" i="9"/>
  <c r="N44" i="15"/>
  <c r="R45" i="9"/>
  <c r="AS26" i="9"/>
  <c r="P25" i="15"/>
  <c r="AT26" i="9"/>
  <c r="AT63" i="9"/>
  <c r="AS63" i="9"/>
  <c r="P62" i="15"/>
  <c r="R1665" i="33"/>
  <c r="S1665" i="33"/>
  <c r="R38" i="9"/>
  <c r="N37" i="15"/>
  <c r="N80" i="15"/>
  <c r="R81" i="9"/>
  <c r="AS54" i="9"/>
  <c r="P53" i="15"/>
  <c r="AT54" i="9"/>
  <c r="AS22" i="9"/>
  <c r="P21" i="15"/>
  <c r="AT22" i="9"/>
  <c r="O1640" i="33"/>
  <c r="D236" i="33"/>
  <c r="AT67" i="9"/>
  <c r="AS67" i="9"/>
  <c r="P66" i="15"/>
  <c r="AT12" i="9"/>
  <c r="AS12" i="9"/>
  <c r="P11" i="15"/>
  <c r="N11" i="15"/>
  <c r="R12" i="9"/>
  <c r="AS64" i="9"/>
  <c r="P63" i="15"/>
  <c r="AT64" i="9"/>
  <c r="R28" i="9"/>
  <c r="N27" i="15"/>
  <c r="D1019" i="33"/>
  <c r="R68" i="9"/>
  <c r="N67" i="15"/>
  <c r="O2018" i="33"/>
  <c r="D2018" i="33"/>
  <c r="AT29" i="9"/>
  <c r="AS29" i="9"/>
  <c r="P28" i="15"/>
  <c r="N70" i="15"/>
  <c r="R71" i="9"/>
  <c r="N34" i="15"/>
  <c r="R35" i="9"/>
  <c r="AS82" i="9"/>
  <c r="P81" i="15"/>
  <c r="AT82" i="9"/>
  <c r="AT55" i="9"/>
  <c r="AS55" i="9"/>
  <c r="P54" i="15"/>
  <c r="N54" i="15"/>
  <c r="R55" i="9"/>
  <c r="AT73" i="9"/>
  <c r="AS73" i="9"/>
  <c r="P72" i="15"/>
  <c r="AS41" i="9"/>
  <c r="P40" i="15"/>
  <c r="AT41" i="9"/>
  <c r="R25" i="9"/>
  <c r="N24" i="15"/>
  <c r="R74" i="9"/>
  <c r="N73" i="15"/>
  <c r="N58" i="15"/>
  <c r="R59" i="9"/>
  <c r="AT35" i="9"/>
  <c r="AS35" i="9"/>
  <c r="P34" i="15"/>
  <c r="S199" i="33"/>
  <c r="S204" i="33"/>
  <c r="S1416" i="33"/>
  <c r="S849" i="33"/>
  <c r="AQ40" i="9"/>
  <c r="V1879" i="33"/>
  <c r="V1877" i="33"/>
  <c r="V1873" i="33"/>
  <c r="V1874" i="33"/>
  <c r="V1876" i="33"/>
  <c r="V1872" i="33"/>
  <c r="V1875" i="33"/>
  <c r="F1542" i="33"/>
  <c r="T1561" i="33"/>
  <c r="T2010" i="33"/>
  <c r="F1110" i="33"/>
  <c r="T1129" i="33"/>
  <c r="F948" i="33"/>
  <c r="T967" i="33"/>
  <c r="F1920" i="33"/>
  <c r="T1939" i="33"/>
  <c r="I29" i="9"/>
  <c r="K560" i="33"/>
  <c r="I19" i="9"/>
  <c r="K290" i="33"/>
  <c r="I10" i="9"/>
  <c r="K47" i="33"/>
  <c r="O1856" i="33"/>
  <c r="I62" i="9"/>
  <c r="K1451" i="33"/>
  <c r="S1066" i="33"/>
  <c r="S1067" i="33"/>
  <c r="S1144" i="33"/>
  <c r="S1149" i="33"/>
  <c r="V1607" i="33"/>
  <c r="V1604" i="33"/>
  <c r="V1605" i="33"/>
  <c r="V1606" i="33"/>
  <c r="V1602" i="33"/>
  <c r="V1609" i="33"/>
  <c r="V1610" i="33"/>
  <c r="HP68" i="25"/>
  <c r="HK68" i="25"/>
  <c r="HL68" i="25"/>
  <c r="HM68" i="25"/>
  <c r="Q67" i="15"/>
  <c r="V1603" i="33"/>
  <c r="V1608" i="33"/>
  <c r="V549" i="33"/>
  <c r="V553" i="33"/>
  <c r="V554" i="33"/>
  <c r="V550" i="33"/>
  <c r="V555" i="33"/>
  <c r="V552" i="33"/>
  <c r="V551" i="33"/>
  <c r="V1440" i="33"/>
  <c r="V1443" i="33"/>
  <c r="V1444" i="33"/>
  <c r="V1441" i="33"/>
  <c r="V1446" i="33"/>
  <c r="V1445" i="33"/>
  <c r="V1442" i="33"/>
  <c r="S1309" i="33"/>
  <c r="S1315" i="33"/>
  <c r="Q119" i="9"/>
  <c r="K114" i="9"/>
  <c r="L112" i="9"/>
  <c r="K209" i="33"/>
  <c r="I16" i="9"/>
  <c r="V688" i="33"/>
  <c r="V684" i="33"/>
  <c r="V687" i="33"/>
  <c r="V689" i="33"/>
  <c r="V685" i="33"/>
  <c r="V690" i="33"/>
  <c r="V686" i="33"/>
  <c r="V364" i="33"/>
  <c r="V362" i="33"/>
  <c r="V363" i="33"/>
  <c r="V360" i="33"/>
  <c r="V361" i="33"/>
  <c r="V366" i="33"/>
  <c r="V365" i="33"/>
  <c r="V657" i="33"/>
  <c r="V659" i="33"/>
  <c r="V660" i="33"/>
  <c r="V658" i="33"/>
  <c r="V663" i="33"/>
  <c r="V661" i="33"/>
  <c r="V662" i="33"/>
  <c r="I18" i="9"/>
  <c r="K263" i="33"/>
  <c r="V1198" i="33"/>
  <c r="V1203" i="33"/>
  <c r="V1200" i="33"/>
  <c r="V1202" i="33"/>
  <c r="V1197" i="33"/>
  <c r="V1201" i="33"/>
  <c r="V1199" i="33"/>
  <c r="V387" i="33"/>
  <c r="V389" i="33"/>
  <c r="V392" i="33"/>
  <c r="V390" i="33"/>
  <c r="V388" i="33"/>
  <c r="V393" i="33"/>
  <c r="V391" i="33"/>
  <c r="V90" i="33"/>
  <c r="V94" i="33"/>
  <c r="V93" i="33"/>
  <c r="V91" i="33"/>
  <c r="V96" i="33"/>
  <c r="V95" i="33"/>
  <c r="V92" i="33"/>
  <c r="V1501" i="33"/>
  <c r="V1502" i="33"/>
  <c r="HP64" i="25"/>
  <c r="HK64" i="25"/>
  <c r="HL64" i="25"/>
  <c r="HM64" i="25"/>
  <c r="Q63" i="15"/>
  <c r="V1496" i="33"/>
  <c r="V1494" i="33"/>
  <c r="V1495" i="33"/>
  <c r="V1500" i="33"/>
  <c r="V1497" i="33"/>
  <c r="V1499" i="33"/>
  <c r="V1498" i="33"/>
  <c r="V338" i="33"/>
  <c r="V333" i="33"/>
  <c r="V334" i="33"/>
  <c r="V339" i="33"/>
  <c r="V336" i="33"/>
  <c r="V335" i="33"/>
  <c r="V337" i="33"/>
  <c r="V1712" i="33"/>
  <c r="V1711" i="33"/>
  <c r="V1716" i="33"/>
  <c r="V1714" i="33"/>
  <c r="V1710" i="33"/>
  <c r="V1713" i="33"/>
  <c r="V1715" i="33"/>
  <c r="V1717" i="33"/>
  <c r="V1718" i="33"/>
  <c r="HP72" i="25"/>
  <c r="HK72" i="25"/>
  <c r="HL72" i="25"/>
  <c r="HM72" i="25"/>
  <c r="Q71" i="15"/>
  <c r="V905" i="33"/>
  <c r="V904" i="33"/>
  <c r="V901" i="33"/>
  <c r="V906" i="33"/>
  <c r="V902" i="33"/>
  <c r="V900" i="33"/>
  <c r="V903" i="33"/>
  <c r="K112" i="9"/>
  <c r="K118" i="9"/>
  <c r="T1417" i="33"/>
  <c r="T1419" i="33"/>
  <c r="S474" i="33"/>
  <c r="O1667" i="33"/>
  <c r="G117" i="25"/>
  <c r="Q117" i="9"/>
  <c r="Q118" i="9"/>
  <c r="Q113" i="9"/>
  <c r="L113" i="9"/>
  <c r="L114" i="9"/>
  <c r="S69" i="33"/>
  <c r="N120" i="9"/>
  <c r="N119" i="9"/>
  <c r="N111" i="9"/>
  <c r="N117" i="9"/>
  <c r="O1721" i="33"/>
  <c r="O1505" i="33"/>
  <c r="O113" i="9"/>
  <c r="O119" i="9"/>
  <c r="T130" i="33"/>
  <c r="S555" i="33"/>
  <c r="S609" i="33"/>
  <c r="S1527" i="33"/>
  <c r="S1960" i="33"/>
  <c r="S1959" i="33"/>
  <c r="S933" i="33"/>
  <c r="S663" i="33"/>
  <c r="S1041" i="33"/>
  <c r="S393" i="33"/>
  <c r="S96" i="33"/>
  <c r="S528" i="33"/>
  <c r="S339" i="33"/>
  <c r="S1690" i="33"/>
  <c r="T1690" i="33"/>
  <c r="S285" i="33"/>
  <c r="S1987" i="33"/>
  <c r="T1987" i="33"/>
  <c r="T1744" i="33"/>
  <c r="S1743" i="33"/>
  <c r="S879" i="33"/>
  <c r="S1770" i="33"/>
  <c r="S420" i="33"/>
  <c r="S447" i="33"/>
  <c r="F2676" i="33"/>
  <c r="T2695" i="33"/>
  <c r="L119" i="9"/>
  <c r="S1419" i="33"/>
  <c r="O111" i="9"/>
  <c r="O118" i="9"/>
  <c r="K113" i="9"/>
  <c r="T1777" i="33"/>
  <c r="G110" i="15"/>
  <c r="S1307" i="33"/>
  <c r="L120" i="9"/>
  <c r="Q114" i="9"/>
  <c r="W18" i="15"/>
  <c r="W52" i="15"/>
  <c r="AG67" i="15"/>
  <c r="AG42" i="15"/>
  <c r="S1306" i="33"/>
  <c r="AS70" i="9"/>
  <c r="P69" i="15"/>
  <c r="AT70" i="9"/>
  <c r="V1987" i="33"/>
  <c r="V1988" i="33"/>
  <c r="HP82" i="25"/>
  <c r="HK82" i="25"/>
  <c r="HL82" i="25"/>
  <c r="HM82" i="25"/>
  <c r="Q81" i="15"/>
  <c r="V1980" i="33"/>
  <c r="V1982" i="33"/>
  <c r="V1981" i="33"/>
  <c r="V1986" i="33"/>
  <c r="V1984" i="33"/>
  <c r="V1983" i="33"/>
  <c r="V1985" i="33"/>
  <c r="N82" i="15"/>
  <c r="R83" i="9"/>
  <c r="R69" i="9"/>
  <c r="N68" i="15"/>
  <c r="R46" i="9"/>
  <c r="N45" i="15"/>
  <c r="V199" i="33"/>
  <c r="V200" i="33"/>
  <c r="V201" i="33"/>
  <c r="V202" i="33"/>
  <c r="V203" i="33"/>
  <c r="V204" i="33"/>
  <c r="AS16" i="9"/>
  <c r="P15" i="15"/>
  <c r="AT16" i="9"/>
  <c r="N35" i="15"/>
  <c r="R36" i="9"/>
  <c r="AT79" i="9"/>
  <c r="AS79" i="9"/>
  <c r="P78" i="15"/>
  <c r="N56" i="15"/>
  <c r="R57" i="9"/>
  <c r="S1063" i="33"/>
  <c r="V1415" i="33"/>
  <c r="V1417" i="33"/>
  <c r="V1414" i="33"/>
  <c r="V1418" i="33"/>
  <c r="V1413" i="33"/>
  <c r="V1416" i="33"/>
  <c r="V198" i="33"/>
  <c r="F1731" i="33"/>
  <c r="F1974" i="33"/>
  <c r="T1993" i="33"/>
  <c r="F543" i="33"/>
  <c r="T562" i="33"/>
  <c r="I83" i="9"/>
  <c r="K2018" i="33"/>
  <c r="I46" i="9"/>
  <c r="K1019" i="33"/>
  <c r="T1507" i="33"/>
  <c r="F1488" i="33"/>
  <c r="F84" i="33"/>
  <c r="T103" i="33"/>
  <c r="I17" i="9"/>
  <c r="K236" i="33"/>
  <c r="D113" i="25"/>
  <c r="C113" i="25"/>
  <c r="B113" i="25"/>
  <c r="G115" i="15"/>
  <c r="F354" i="33"/>
  <c r="T373" i="33"/>
  <c r="F1218" i="33"/>
  <c r="T1237" i="33"/>
  <c r="F1191" i="33"/>
  <c r="T1210" i="33"/>
  <c r="K1910" i="33"/>
  <c r="I79" i="9"/>
  <c r="T1102" i="33"/>
  <c r="F1083" i="33"/>
  <c r="V1037" i="33"/>
  <c r="V1039" i="33"/>
  <c r="V1035" i="33"/>
  <c r="V1036" i="33"/>
  <c r="V1041" i="33"/>
  <c r="V1040" i="33"/>
  <c r="V1038" i="33"/>
  <c r="S1314" i="33"/>
  <c r="AS76" i="9"/>
  <c r="P75" i="15"/>
  <c r="AT76" i="9"/>
  <c r="N15" i="15"/>
  <c r="R16" i="9"/>
  <c r="AS17" i="9"/>
  <c r="P16" i="15"/>
  <c r="AT17" i="9"/>
  <c r="S1308" i="33"/>
  <c r="AQ57" i="9"/>
  <c r="S1065" i="33"/>
  <c r="AQ48" i="9"/>
  <c r="F408" i="33"/>
  <c r="T427" i="33"/>
  <c r="F894" i="33"/>
  <c r="T913" i="33"/>
  <c r="F435" i="33"/>
  <c r="T454" i="33"/>
  <c r="F273" i="33"/>
  <c r="T292" i="33"/>
  <c r="F327" i="33"/>
  <c r="T346" i="33"/>
  <c r="I40" i="9"/>
  <c r="K857" i="33"/>
  <c r="I36" i="9"/>
  <c r="K749" i="33"/>
  <c r="S2011" i="33"/>
  <c r="U2011" i="33"/>
  <c r="V230" i="33"/>
  <c r="V226" i="33"/>
  <c r="V231" i="33"/>
  <c r="V227" i="33"/>
  <c r="V225" i="33"/>
  <c r="V229" i="33"/>
  <c r="V228" i="33"/>
  <c r="F840" i="33"/>
  <c r="F246" i="33"/>
  <c r="V1630" i="33"/>
  <c r="V1635" i="33"/>
  <c r="V1636" i="33"/>
  <c r="V1637" i="33"/>
  <c r="HP69" i="25"/>
  <c r="HK69" i="25"/>
  <c r="HL69" i="25"/>
  <c r="HM69" i="25"/>
  <c r="Q68" i="15"/>
  <c r="V1631" i="33"/>
  <c r="V1633" i="33"/>
  <c r="V1634" i="33"/>
  <c r="V1629" i="33"/>
  <c r="V1632" i="33"/>
  <c r="V1008" i="33"/>
  <c r="V847" i="33"/>
  <c r="V852" i="33"/>
  <c r="V846" i="33"/>
  <c r="V850" i="33"/>
  <c r="V851" i="33"/>
  <c r="V848" i="33"/>
  <c r="V849" i="33"/>
  <c r="AQ61" i="9"/>
  <c r="O114" i="9"/>
  <c r="O117" i="9"/>
  <c r="O1775" i="33"/>
  <c r="N113" i="9"/>
  <c r="N118" i="9"/>
  <c r="L117" i="9"/>
  <c r="L111" i="9"/>
  <c r="L115" i="9"/>
  <c r="Q112" i="9"/>
  <c r="Q120" i="9"/>
  <c r="K120" i="9"/>
  <c r="K111" i="9"/>
  <c r="K115" i="9"/>
  <c r="M120" i="9"/>
  <c r="M119" i="9"/>
  <c r="M112" i="9"/>
  <c r="M117" i="9"/>
  <c r="S231" i="33"/>
  <c r="S744" i="33"/>
  <c r="S258" i="33"/>
  <c r="S1663" i="33"/>
  <c r="V1687" i="33"/>
  <c r="V1688" i="33"/>
  <c r="V1683" i="33"/>
  <c r="V1690" i="33"/>
  <c r="V1691" i="33"/>
  <c r="HP71" i="25"/>
  <c r="HK71" i="25"/>
  <c r="HL71" i="25"/>
  <c r="HM71" i="25"/>
  <c r="Q70" i="15"/>
  <c r="V1685" i="33"/>
  <c r="V1684" i="33"/>
  <c r="V1689" i="33"/>
  <c r="V1686" i="33"/>
  <c r="V176" i="33"/>
  <c r="V172" i="33"/>
  <c r="V177" i="33"/>
  <c r="V175" i="33"/>
  <c r="V174" i="33"/>
  <c r="V173" i="33"/>
  <c r="V171" i="33"/>
  <c r="V527" i="33"/>
  <c r="V525" i="33"/>
  <c r="V522" i="33"/>
  <c r="V524" i="33"/>
  <c r="V526" i="33"/>
  <c r="V523" i="33"/>
  <c r="V528" i="33"/>
  <c r="V983" i="33"/>
  <c r="V981" i="33"/>
  <c r="V986" i="33"/>
  <c r="V985" i="33"/>
  <c r="V982" i="33"/>
  <c r="V987" i="33"/>
  <c r="V984" i="33"/>
  <c r="V1958" i="33"/>
  <c r="V1953" i="33"/>
  <c r="V1960" i="33"/>
  <c r="V1961" i="33"/>
  <c r="HP81" i="25"/>
  <c r="HK81" i="25"/>
  <c r="HL81" i="25"/>
  <c r="HM81" i="25"/>
  <c r="Q80" i="15"/>
  <c r="V1955" i="33"/>
  <c r="V1954" i="33"/>
  <c r="V1959" i="33"/>
  <c r="V1957" i="33"/>
  <c r="V1956" i="33"/>
  <c r="V9" i="33"/>
  <c r="AT69" i="9"/>
  <c r="AS69" i="9"/>
  <c r="P68" i="15"/>
  <c r="AT46" i="9"/>
  <c r="AS46" i="9"/>
  <c r="P45" i="15"/>
  <c r="V712" i="33"/>
  <c r="V717" i="33"/>
  <c r="V714" i="33"/>
  <c r="V713" i="33"/>
  <c r="V715" i="33"/>
  <c r="V716" i="33"/>
  <c r="V711" i="33"/>
  <c r="N16" i="15"/>
  <c r="R17" i="9"/>
  <c r="AS36" i="9"/>
  <c r="P35" i="15"/>
  <c r="AT36" i="9"/>
  <c r="V1144" i="33"/>
  <c r="V1149" i="33"/>
  <c r="V1148" i="33"/>
  <c r="V1146" i="33"/>
  <c r="V1143" i="33"/>
  <c r="V1145" i="33"/>
  <c r="V1147" i="33"/>
  <c r="S2010" i="33"/>
  <c r="S2013" i="33"/>
  <c r="U2010" i="33"/>
  <c r="U2014" i="33"/>
  <c r="F705" i="33"/>
  <c r="F867" i="33"/>
  <c r="T886" i="33"/>
  <c r="T1264" i="33"/>
  <c r="F1245" i="33"/>
  <c r="F1569" i="33"/>
  <c r="T1588" i="33"/>
  <c r="F116" i="9"/>
  <c r="E117" i="9"/>
  <c r="O1937" i="33"/>
  <c r="O1748" i="33"/>
  <c r="O20" i="33"/>
  <c r="O1586" i="33"/>
  <c r="O1559" i="33"/>
  <c r="O1613" i="33"/>
  <c r="O1991" i="33"/>
  <c r="O1694" i="33"/>
  <c r="O1964" i="33"/>
  <c r="T1480" i="33"/>
  <c r="F1461" i="33"/>
  <c r="F462" i="33"/>
  <c r="T481" i="33"/>
  <c r="F3" i="33"/>
  <c r="T22" i="33"/>
  <c r="F1704" i="33"/>
  <c r="T1723" i="33"/>
  <c r="T670" i="33"/>
  <c r="F651" i="33"/>
  <c r="F57" i="33"/>
  <c r="T76" i="33"/>
  <c r="T1966" i="33"/>
  <c r="F1947" i="33"/>
  <c r="F786" i="33"/>
  <c r="T805" i="33"/>
  <c r="T994" i="33"/>
  <c r="F975" i="33"/>
  <c r="F489" i="33"/>
  <c r="T508" i="33"/>
  <c r="V1742" i="33"/>
  <c r="V1744" i="33"/>
  <c r="V1745" i="33"/>
  <c r="HP73" i="25"/>
  <c r="HK73" i="25"/>
  <c r="HL73" i="25"/>
  <c r="HM73" i="25"/>
  <c r="Q72" i="15"/>
  <c r="V1738" i="33"/>
  <c r="V1743" i="33"/>
  <c r="V1737" i="33"/>
  <c r="V1741" i="33"/>
  <c r="V1740" i="33"/>
  <c r="V1739" i="33"/>
  <c r="V1171" i="33"/>
  <c r="V1176" i="33"/>
  <c r="V1174" i="33"/>
  <c r="V1172" i="33"/>
  <c r="V1170" i="33"/>
  <c r="V1173" i="33"/>
  <c r="V1175" i="33"/>
  <c r="AT51" i="9"/>
  <c r="AS51" i="9"/>
  <c r="P50" i="15"/>
  <c r="N50" i="15"/>
  <c r="R51" i="9"/>
  <c r="S1071" i="33"/>
  <c r="N75" i="15"/>
  <c r="R76" i="9"/>
  <c r="V820" i="33"/>
  <c r="V825" i="33"/>
  <c r="V822" i="33"/>
  <c r="V824" i="33"/>
  <c r="V819" i="33"/>
  <c r="V823" i="33"/>
  <c r="V821" i="33"/>
  <c r="AG112" i="15"/>
  <c r="IN34" i="25"/>
  <c r="AG111" i="15"/>
  <c r="AG115" i="15"/>
  <c r="IN37" i="25"/>
  <c r="AG113" i="15"/>
  <c r="IN35" i="25"/>
  <c r="I48" i="9"/>
  <c r="K1073" i="33"/>
  <c r="T1453" i="33"/>
  <c r="F1434" i="33"/>
  <c r="I76" i="9"/>
  <c r="K1829" i="33"/>
  <c r="T1615" i="33"/>
  <c r="F1596" i="33"/>
  <c r="T535" i="33"/>
  <c r="F516" i="33"/>
  <c r="F1866" i="33"/>
  <c r="T643" i="33"/>
  <c r="F624" i="33"/>
  <c r="T1183" i="33"/>
  <c r="F1164" i="33"/>
  <c r="T1291" i="33"/>
  <c r="F1272" i="33"/>
  <c r="F381" i="33"/>
  <c r="T400" i="33"/>
  <c r="F678" i="33"/>
  <c r="T697" i="33"/>
  <c r="V743" i="33"/>
  <c r="V742" i="33"/>
  <c r="V738" i="33"/>
  <c r="V740" i="33"/>
  <c r="V739" i="33"/>
  <c r="V744" i="33"/>
  <c r="V741" i="33"/>
  <c r="V1899" i="33"/>
  <c r="V1901" i="33"/>
  <c r="V1906" i="33"/>
  <c r="V1907" i="33"/>
  <c r="HP79" i="25"/>
  <c r="HK79" i="25"/>
  <c r="HL79" i="25"/>
  <c r="HM79" i="25"/>
  <c r="Q78" i="15"/>
  <c r="V1902" i="33"/>
  <c r="V1904" i="33"/>
  <c r="V1900" i="33"/>
  <c r="V1905" i="33"/>
  <c r="V1903" i="33"/>
  <c r="T1048" i="33"/>
  <c r="F1029" i="33"/>
  <c r="T1696" i="33"/>
  <c r="F1677" i="33"/>
  <c r="F1353" i="33"/>
  <c r="T1372" i="33"/>
  <c r="F921" i="33"/>
  <c r="T940" i="33"/>
  <c r="F759" i="33"/>
  <c r="T778" i="33"/>
  <c r="K1316" i="33"/>
  <c r="I57" i="9"/>
  <c r="V1822" i="33"/>
  <c r="V1818" i="33"/>
  <c r="V1823" i="33"/>
  <c r="V1825" i="33"/>
  <c r="V1826" i="33"/>
  <c r="HP76" i="25"/>
  <c r="HK76" i="25"/>
  <c r="HL76" i="25"/>
  <c r="HM76" i="25"/>
  <c r="Q75" i="15"/>
  <c r="V1820" i="33"/>
  <c r="V1819" i="33"/>
  <c r="V1824" i="33"/>
  <c r="V1821" i="33"/>
  <c r="F813" i="33"/>
  <c r="T832" i="33"/>
  <c r="F165" i="33"/>
  <c r="T184" i="33"/>
  <c r="V252" i="33"/>
  <c r="V253" i="33"/>
  <c r="V258" i="33"/>
  <c r="V256" i="33"/>
  <c r="V255" i="33"/>
  <c r="V254" i="33"/>
  <c r="V257" i="33"/>
  <c r="T49" i="33"/>
  <c r="F30" i="33"/>
  <c r="T1345" i="33"/>
  <c r="F1326" i="33"/>
  <c r="F1380" i="33"/>
  <c r="V1878" i="33"/>
  <c r="V1880" i="33"/>
  <c r="HP78" i="25"/>
  <c r="HK78" i="25"/>
  <c r="HL78" i="25"/>
  <c r="O1910" i="33"/>
  <c r="O1478" i="33"/>
  <c r="O112" i="9"/>
  <c r="O115" i="9"/>
  <c r="O120" i="9"/>
  <c r="N112" i="9"/>
  <c r="N114" i="9"/>
  <c r="L118" i="9"/>
  <c r="Q111" i="9"/>
  <c r="Q115" i="9"/>
  <c r="Q110" i="9"/>
  <c r="Q116" i="9"/>
  <c r="O1532" i="33"/>
  <c r="K117" i="9"/>
  <c r="K119" i="9"/>
  <c r="M113" i="9"/>
  <c r="M118" i="9"/>
  <c r="M111" i="9"/>
  <c r="M114" i="9"/>
  <c r="O1829" i="33"/>
  <c r="T157" i="33"/>
  <c r="T2011" i="33"/>
  <c r="T2013" i="33"/>
  <c r="V1392" i="33"/>
  <c r="S1905" i="33"/>
  <c r="S1635" i="33"/>
  <c r="S1824" i="33"/>
  <c r="S852" i="33"/>
  <c r="T1663" i="33"/>
  <c r="S1662" i="33"/>
  <c r="E113" i="25"/>
  <c r="F113" i="25"/>
  <c r="O110" i="9"/>
  <c r="O116" i="9"/>
  <c r="T724" i="33"/>
  <c r="E112" i="9"/>
  <c r="N115" i="9"/>
  <c r="N110" i="9"/>
  <c r="N116" i="9"/>
  <c r="E113" i="9"/>
  <c r="W15" i="15"/>
  <c r="M115" i="9"/>
  <c r="M110" i="9"/>
  <c r="M116" i="9"/>
  <c r="W51" i="15"/>
  <c r="T1399" i="33"/>
  <c r="AT48" i="9"/>
  <c r="AS48" i="9"/>
  <c r="P47" i="15"/>
  <c r="AT57" i="9"/>
  <c r="AS57" i="9"/>
  <c r="P56" i="15"/>
  <c r="F1137" i="33"/>
  <c r="T1156" i="33"/>
  <c r="F1812" i="33"/>
  <c r="T1831" i="33"/>
  <c r="F192" i="33"/>
  <c r="T211" i="33"/>
  <c r="AQ83" i="9"/>
  <c r="E114" i="9"/>
  <c r="T265" i="33"/>
  <c r="S1068" i="33"/>
  <c r="HM78" i="25"/>
  <c r="AS78" i="9"/>
  <c r="P77" i="15"/>
  <c r="N47" i="15"/>
  <c r="R48" i="9"/>
  <c r="IN33" i="25"/>
  <c r="AG114" i="15"/>
  <c r="P117" i="9"/>
  <c r="P120" i="9"/>
  <c r="P119" i="9"/>
  <c r="P111" i="9"/>
  <c r="P118" i="9"/>
  <c r="P112" i="9"/>
  <c r="P113" i="9"/>
  <c r="P114" i="9"/>
  <c r="E116" i="9"/>
  <c r="V2007" i="33"/>
  <c r="V2014" i="33"/>
  <c r="V2009" i="33"/>
  <c r="V2008" i="33"/>
  <c r="V2011" i="33"/>
  <c r="V2012" i="33"/>
  <c r="V2010" i="33"/>
  <c r="F732" i="33"/>
  <c r="T751" i="33"/>
  <c r="F1002" i="33"/>
  <c r="T1021" i="33"/>
  <c r="T1642" i="33"/>
  <c r="F1623" i="33"/>
  <c r="V1660" i="33"/>
  <c r="V1663" i="33"/>
  <c r="V1664" i="33"/>
  <c r="HP70" i="25"/>
  <c r="HK70" i="25"/>
  <c r="HL70" i="25"/>
  <c r="HM70" i="25"/>
  <c r="Q69" i="15"/>
  <c r="V1657" i="33"/>
  <c r="V1662" i="33"/>
  <c r="V1658" i="33"/>
  <c r="V1661" i="33"/>
  <c r="V1656" i="33"/>
  <c r="V1659" i="33"/>
  <c r="T238" i="33"/>
  <c r="F219" i="33"/>
  <c r="F115" i="15"/>
  <c r="T1912" i="33"/>
  <c r="F1893" i="33"/>
  <c r="F1650" i="33"/>
  <c r="T1885" i="33"/>
  <c r="K110" i="9"/>
  <c r="K116" i="9"/>
  <c r="L110" i="9"/>
  <c r="L116" i="9"/>
  <c r="T859" i="33"/>
  <c r="T1750" i="33"/>
  <c r="V1419" i="33"/>
  <c r="S1311" i="33"/>
  <c r="W69" i="15"/>
  <c r="T1669" i="33"/>
  <c r="AS61" i="9"/>
  <c r="P60" i="15"/>
  <c r="Q77" i="15"/>
  <c r="AT78" i="9"/>
  <c r="HJ83" i="25"/>
  <c r="HS44" i="25"/>
  <c r="T1426" i="33"/>
  <c r="F1407" i="33"/>
  <c r="F1299" i="33"/>
  <c r="AS60" i="9"/>
  <c r="P59" i="15"/>
  <c r="F117" i="9"/>
  <c r="V1308" i="33"/>
  <c r="V1305" i="33"/>
  <c r="V1306" i="33"/>
  <c r="V1311" i="33"/>
  <c r="V1309" i="33"/>
  <c r="V1307" i="33"/>
  <c r="V1310" i="33"/>
  <c r="AG116" i="15"/>
  <c r="IN36" i="25"/>
  <c r="V1063" i="33"/>
  <c r="V1068" i="33"/>
  <c r="V1066" i="33"/>
  <c r="V1065" i="33"/>
  <c r="V1062" i="33"/>
  <c r="V1064" i="33"/>
  <c r="V1067" i="33"/>
  <c r="G120" i="25"/>
  <c r="D115" i="25"/>
  <c r="F1056" i="33"/>
  <c r="V2013" i="33"/>
  <c r="V2015" i="33"/>
  <c r="HP83" i="25"/>
  <c r="HK83" i="25"/>
  <c r="HL83" i="25"/>
  <c r="HM83" i="25"/>
  <c r="Q82" i="15"/>
  <c r="P115" i="9"/>
  <c r="P110" i="9"/>
  <c r="P116" i="9"/>
  <c r="T1075" i="33"/>
  <c r="H115" i="15"/>
  <c r="W82" i="15"/>
  <c r="G118" i="25"/>
  <c r="AG117" i="15"/>
  <c r="IN39" i="25"/>
  <c r="IN38" i="25"/>
  <c r="G119" i="25"/>
  <c r="HT40" i="25"/>
  <c r="HU40" i="25"/>
  <c r="G117" i="9"/>
  <c r="AT60" i="9"/>
  <c r="HS41" i="25"/>
  <c r="AT61" i="9"/>
  <c r="T1318" i="33"/>
  <c r="AT83" i="9"/>
  <c r="C114" i="25"/>
  <c r="B114" i="25"/>
  <c r="D114" i="25"/>
  <c r="F2001" i="33"/>
  <c r="T2020" i="33"/>
  <c r="AS83" i="9"/>
  <c r="P82" i="15"/>
  <c r="W60" i="15"/>
  <c r="W111" i="15"/>
  <c r="G112" i="15"/>
  <c r="G111" i="15"/>
  <c r="G113" i="15"/>
  <c r="W112" i="15"/>
  <c r="E114" i="25"/>
  <c r="F114" i="25"/>
  <c r="HU44" i="25"/>
  <c r="F114" i="9"/>
  <c r="F113" i="9"/>
  <c r="F112" i="9"/>
  <c r="W113" i="15"/>
  <c r="W114" i="15"/>
  <c r="W115" i="15"/>
  <c r="ID37" i="25"/>
  <c r="HT35" i="25"/>
  <c r="HU35" i="25"/>
  <c r="G112" i="9"/>
  <c r="HT37" i="25"/>
  <c r="HU37" i="25"/>
  <c r="G114" i="9"/>
  <c r="ID33" i="25"/>
  <c r="AH111" i="15"/>
  <c r="IO33" i="25"/>
  <c r="HT36" i="25"/>
  <c r="HU36" i="25"/>
  <c r="G113" i="9"/>
  <c r="ID34" i="25"/>
  <c r="AH112" i="15"/>
  <c r="IO34" i="25"/>
  <c r="ID35" i="25"/>
  <c r="AH113" i="15"/>
  <c r="IO35" i="25"/>
  <c r="AH114" i="15"/>
  <c r="ID36" i="25"/>
  <c r="W116" i="15"/>
  <c r="AH115" i="15"/>
  <c r="IO37" i="25"/>
  <c r="IO36" i="25"/>
  <c r="AH116" i="15"/>
  <c r="W117" i="15"/>
  <c r="ID39" i="25"/>
  <c r="ID38" i="25"/>
  <c r="IO38" i="25"/>
  <c r="AH117" i="15"/>
  <c r="IO39" i="25"/>
  <c r="HI38" i="25"/>
  <c r="O803" i="33"/>
  <c r="HI19" i="25"/>
  <c r="O290" i="33"/>
  <c r="HI18" i="25"/>
  <c r="O263" i="33"/>
  <c r="HI23" i="25"/>
  <c r="O398" i="33"/>
  <c r="HI42" i="25"/>
  <c r="O911" i="33"/>
  <c r="HI50" i="25"/>
  <c r="O1127" i="33"/>
  <c r="HI11" i="25"/>
  <c r="O74" i="33"/>
  <c r="HI52" i="25"/>
  <c r="O1181" i="33"/>
  <c r="HI35" i="25"/>
  <c r="O722" i="33"/>
  <c r="HI37" i="25"/>
  <c r="O776" i="33"/>
  <c r="HI45" i="25"/>
  <c r="O992" i="33"/>
  <c r="HI43" i="25"/>
  <c r="O938" i="33"/>
  <c r="HI49" i="25"/>
  <c r="O1100" i="33"/>
  <c r="HI31" i="25"/>
  <c r="O614" i="33"/>
  <c r="HI27" i="25"/>
  <c r="O506" i="33"/>
  <c r="HI39" i="25"/>
  <c r="O830" i="33"/>
  <c r="HI47" i="25"/>
  <c r="O1046" i="33"/>
  <c r="HI44" i="25"/>
  <c r="O965" i="33"/>
  <c r="HI58" i="25"/>
  <c r="O1343" i="33"/>
  <c r="HI15" i="25"/>
  <c r="O182" i="33"/>
  <c r="HI20" i="25"/>
  <c r="O317" i="33"/>
  <c r="HI36" i="25"/>
  <c r="O749" i="33"/>
  <c r="HI48" i="25"/>
  <c r="O1073" i="33"/>
  <c r="HI34" i="25"/>
  <c r="O695" i="33"/>
  <c r="HI33" i="25"/>
  <c r="O668" i="33"/>
  <c r="HI51" i="25"/>
  <c r="O1154" i="33"/>
  <c r="HI14" i="25"/>
  <c r="O155" i="33"/>
  <c r="HI32" i="25"/>
  <c r="O641" i="33"/>
  <c r="HI12" i="25"/>
  <c r="O101" i="33"/>
  <c r="HI59" i="25"/>
  <c r="O1370" i="33"/>
  <c r="HI41" i="25"/>
  <c r="O884" i="33"/>
  <c r="HI53" i="25"/>
  <c r="O1208" i="33"/>
  <c r="HI30" i="25"/>
  <c r="O587" i="33"/>
  <c r="HI46" i="25"/>
  <c r="O1019" i="33"/>
  <c r="HI21" i="25"/>
  <c r="O344" i="33"/>
  <c r="HI56" i="25"/>
  <c r="O1289" i="33"/>
  <c r="HI17" i="25"/>
  <c r="O236" i="33"/>
  <c r="HI16" i="25"/>
  <c r="O209" i="33"/>
  <c r="HI13" i="25"/>
  <c r="O128" i="33"/>
  <c r="HI40" i="25"/>
  <c r="O857" i="33"/>
  <c r="HI55" i="25"/>
  <c r="O1262" i="33"/>
  <c r="HI28" i="25"/>
  <c r="O533" i="33"/>
  <c r="HI22" i="25"/>
  <c r="O371" i="33"/>
  <c r="HI54" i="25"/>
  <c r="O1235" i="33"/>
  <c r="HI29" i="25"/>
  <c r="O560" i="33"/>
  <c r="HI57" i="25"/>
  <c r="O1316" i="33"/>
  <c r="HI62" i="25"/>
  <c r="O1451" i="33"/>
  <c r="HI24" i="25"/>
  <c r="O425" i="33"/>
  <c r="HI25" i="25"/>
  <c r="O452" i="33"/>
  <c r="HI26" i="25"/>
  <c r="O479" i="33"/>
  <c r="HI10" i="25"/>
  <c r="O47" i="33"/>
  <c r="HI61" i="25"/>
  <c r="O1424" i="33"/>
  <c r="HI60" i="25"/>
  <c r="O1397" i="33"/>
  <c r="DM122" i="25"/>
  <c r="DM117" i="25"/>
  <c r="DM120" i="25"/>
  <c r="DM113" i="25"/>
  <c r="DE112" i="25"/>
  <c r="DE121" i="25"/>
  <c r="DE120" i="25"/>
  <c r="DE116" i="25"/>
  <c r="DE115" i="25"/>
  <c r="DE114" i="25"/>
  <c r="DE113" i="25"/>
  <c r="DD117" i="25"/>
  <c r="DE117" i="25"/>
  <c r="DE122" i="25"/>
  <c r="DD119" i="25"/>
  <c r="DE119" i="25"/>
  <c r="DD118" i="25"/>
  <c r="DE118" i="25"/>
  <c r="DM112" i="25"/>
  <c r="DM119" i="25"/>
  <c r="DM118" i="25"/>
  <c r="DM111" i="25"/>
</calcChain>
</file>

<file path=xl/comments1.xml><?xml version="1.0" encoding="utf-8"?>
<comments xmlns="http://schemas.openxmlformats.org/spreadsheetml/2006/main">
  <authors>
    <author>D K</author>
  </authors>
  <commentList>
    <comment ref="HI4" authorId="0">
      <text>
        <r>
          <rPr>
            <b/>
            <sz val="9"/>
            <color indexed="81"/>
            <rFont val="Arial"/>
            <family val="2"/>
          </rPr>
          <t>PLZ. CHECK RANKS MANUALLY.</t>
        </r>
      </text>
    </comment>
  </commentList>
</comments>
</file>

<file path=xl/comments2.xml><?xml version="1.0" encoding="utf-8"?>
<comments xmlns="http://schemas.openxmlformats.org/spreadsheetml/2006/main">
  <authors>
    <author>D. Kavita</author>
  </authors>
  <commentList>
    <comment ref="AV4" authorId="0">
      <text>
        <r>
          <rPr>
            <b/>
            <sz val="9"/>
            <color indexed="81"/>
            <rFont val="Tahoma"/>
            <family val="2"/>
          </rPr>
          <t>You can hide any unwanted row or column to save pages and also change the page set up to portrait.</t>
        </r>
      </text>
    </comment>
  </commentList>
</comments>
</file>

<file path=xl/comments3.xml><?xml version="1.0" encoding="utf-8"?>
<comments xmlns="http://schemas.openxmlformats.org/spreadsheetml/2006/main">
  <authors>
    <author>nagesh fadnavis</author>
  </authors>
  <commentList>
    <comment ref="T4" authorId="0">
      <text>
        <r>
          <rPr>
            <b/>
            <sz val="8"/>
            <color indexed="81"/>
            <rFont val="Arial"/>
            <family val="2"/>
          </rPr>
          <t>This progress report is to be printed in A4 size, Landscape.</t>
        </r>
        <r>
          <rPr>
            <sz val="8"/>
            <color indexed="81"/>
            <rFont val="Arial"/>
            <family val="2"/>
          </rPr>
          <t xml:space="preserve">
</t>
        </r>
      </text>
    </comment>
  </commentList>
</comments>
</file>

<file path=xl/sharedStrings.xml><?xml version="1.0" encoding="utf-8"?>
<sst xmlns="http://schemas.openxmlformats.org/spreadsheetml/2006/main" count="8183" uniqueCount="754">
  <si>
    <t>I</t>
  </si>
  <si>
    <t>II</t>
  </si>
  <si>
    <t>III</t>
  </si>
  <si>
    <t>D</t>
  </si>
  <si>
    <t>F</t>
  </si>
  <si>
    <t>S</t>
  </si>
  <si>
    <t>G1</t>
  </si>
  <si>
    <t>G2</t>
  </si>
  <si>
    <t>EXEMPTION</t>
  </si>
  <si>
    <t>RA</t>
  </si>
  <si>
    <t>TOTAL EXEMPTION</t>
  </si>
  <si>
    <t>A</t>
  </si>
  <si>
    <t>B</t>
  </si>
  <si>
    <t>C</t>
  </si>
  <si>
    <t>SC BOYS</t>
  </si>
  <si>
    <t>SC GIRLS</t>
  </si>
  <si>
    <t>ST GIRLS</t>
  </si>
  <si>
    <t>ST BOYS</t>
  </si>
  <si>
    <t>OBC BOYS</t>
  </si>
  <si>
    <t>OBC GIRLS</t>
  </si>
  <si>
    <t>GEN BOYS</t>
  </si>
  <si>
    <t>GEN GIRLS</t>
  </si>
  <si>
    <t>MIN BOYS</t>
  </si>
  <si>
    <t>MIN GIRLS</t>
  </si>
  <si>
    <t>TOTAL</t>
  </si>
  <si>
    <t xml:space="preserve">TTL </t>
  </si>
  <si>
    <t>SC</t>
  </si>
  <si>
    <t>2T+E OR 2E+T</t>
  </si>
  <si>
    <t xml:space="preserve">fo"k; iw.kkZad </t>
  </si>
  <si>
    <t>OBC</t>
  </si>
  <si>
    <t>AB</t>
  </si>
  <si>
    <t>GEN</t>
  </si>
  <si>
    <t>ST</t>
  </si>
  <si>
    <t>G</t>
  </si>
  <si>
    <t>fo"k; xszM</t>
  </si>
  <si>
    <t>S. R. NO.</t>
  </si>
  <si>
    <t>NAME OF THE STUDENT</t>
  </si>
  <si>
    <t>FATHER'S NAME</t>
  </si>
  <si>
    <t>MOTHER'S NAME</t>
  </si>
  <si>
    <t xml:space="preserve">This application has been designed for the Secondary and Higher Secondary schools of Rajasthan. All rights are reserved with the director of Secondary Education, Bikaner, Rajasthan. </t>
  </si>
  <si>
    <t>SBC</t>
  </si>
  <si>
    <t>SBC BOYS</t>
  </si>
  <si>
    <t>SBC GIRLS</t>
  </si>
  <si>
    <t>In cooperation with</t>
  </si>
  <si>
    <t>MIN</t>
  </si>
  <si>
    <t>E</t>
  </si>
  <si>
    <t>H</t>
  </si>
  <si>
    <t>CLICK HERE TO VIEW THE RESULT AT A GLANCE</t>
  </si>
  <si>
    <t>GEOGRAPHY</t>
  </si>
  <si>
    <t>PSYCHOLOGY</t>
  </si>
  <si>
    <t>HOME SCIENCE</t>
  </si>
  <si>
    <t>MUSIC</t>
  </si>
  <si>
    <t>DRAWING</t>
  </si>
  <si>
    <t>SOCIOLOGY</t>
  </si>
  <si>
    <t>HISTORY</t>
  </si>
  <si>
    <t>ENGLISH LITERATURE</t>
  </si>
  <si>
    <t>HINDI LITERATURE</t>
  </si>
  <si>
    <t>URDU LITERATURE</t>
  </si>
  <si>
    <t>PUNJABI LITERATURE</t>
  </si>
  <si>
    <t>FARSI LITERATURE</t>
  </si>
  <si>
    <t>PRAKRIT LITERATURE</t>
  </si>
  <si>
    <t>SINDHI LITERATURE</t>
  </si>
  <si>
    <t>GUJRATI LITERATURE</t>
  </si>
  <si>
    <t>RAJASTHANI LITERATURE</t>
  </si>
  <si>
    <t>PHILOSOPHY</t>
  </si>
  <si>
    <t>PUBLIC ADMINISTRATION</t>
  </si>
  <si>
    <t>COMPUTER SCIENCE</t>
  </si>
  <si>
    <t>INFORMATION PRACTICE</t>
  </si>
  <si>
    <t>MULTIMEDIA WEB TECH</t>
  </si>
  <si>
    <t>PHYSICS</t>
  </si>
  <si>
    <t>CHEMISTRY</t>
  </si>
  <si>
    <t>BIOLOGY</t>
  </si>
  <si>
    <t>GEO SCIENCE</t>
  </si>
  <si>
    <t>MATHEMATICS</t>
  </si>
  <si>
    <t>AGRICULTURE</t>
  </si>
  <si>
    <t>ACCOUNTANCY</t>
  </si>
  <si>
    <t>BUSINESS STUDIES</t>
  </si>
  <si>
    <t>TYPING (ENGLISH)</t>
  </si>
  <si>
    <t>ECONOMICS</t>
  </si>
  <si>
    <t>POLITICAL SCIENCE</t>
  </si>
  <si>
    <t xml:space="preserve">CLICK HERE TO VIEW THE SUPPLEMENTRY RESULT </t>
  </si>
  <si>
    <t>CLICK HERE TO VIEW THE FINAL REPORT</t>
  </si>
  <si>
    <t>BACK TO DETAILS</t>
  </si>
  <si>
    <t>BACK TO STATEMENT</t>
  </si>
  <si>
    <t>DIVISION</t>
  </si>
  <si>
    <t>SANSKRIT LITERATURE</t>
  </si>
  <si>
    <t>SHORT HAND (ENGLISH)</t>
  </si>
  <si>
    <t>SHORT HAND (HINDI)</t>
  </si>
  <si>
    <t>80/100</t>
  </si>
  <si>
    <t>RE</t>
  </si>
  <si>
    <t>70/50/20</t>
  </si>
  <si>
    <t>100/70/30</t>
  </si>
  <si>
    <t>RE/F</t>
  </si>
  <si>
    <t>a</t>
  </si>
  <si>
    <t>CLICK HERE TO VIEW THE RESULT</t>
  </si>
  <si>
    <t>S.NO.</t>
  </si>
  <si>
    <t>CATEGORY</t>
  </si>
  <si>
    <t>S.R. NO.</t>
  </si>
  <si>
    <t>DATE OF BIRTH</t>
  </si>
  <si>
    <t>FATIEHR'S NAME</t>
  </si>
  <si>
    <t>HINDI COMPULSORY</t>
  </si>
  <si>
    <t>ENGLISH COMPULSORY</t>
  </si>
  <si>
    <t>OPTIONAL SUBJECTS</t>
  </si>
  <si>
    <t>RAJASTHAN STUDIES</t>
  </si>
  <si>
    <t>JEEVAN KAUSJAL</t>
  </si>
  <si>
    <t>PROGRESS REPORT</t>
  </si>
  <si>
    <t>SHARMA</t>
  </si>
  <si>
    <t>D. KAVITA</t>
  </si>
  <si>
    <t>MEENA</t>
  </si>
  <si>
    <t>REKHA</t>
  </si>
  <si>
    <t>RO. NO.</t>
  </si>
  <si>
    <t>UNIT TEST</t>
  </si>
  <si>
    <t>HALF YEARLY EXAM.</t>
  </si>
  <si>
    <t>ANNUAL EXAM.</t>
  </si>
  <si>
    <t>FIRST</t>
  </si>
  <si>
    <t>SECOND</t>
  </si>
  <si>
    <t>THIRD</t>
  </si>
  <si>
    <t>DATE OF RESULT DECLARATION</t>
  </si>
  <si>
    <t>MAXIMUM MARKS</t>
  </si>
  <si>
    <t>CONT. ASSMNT.</t>
  </si>
  <si>
    <t>ST. ATT.</t>
  </si>
  <si>
    <t>TOTAL MTNGS.</t>
  </si>
  <si>
    <t>MEETINGS</t>
  </si>
  <si>
    <t>MONTHLY ATTENDANCE</t>
  </si>
  <si>
    <t>APRIL</t>
  </si>
  <si>
    <t>MAY</t>
  </si>
  <si>
    <t>JULY</t>
  </si>
  <si>
    <t>AUGUST</t>
  </si>
  <si>
    <t>SEPTEMBER</t>
  </si>
  <si>
    <t>OCTOBER</t>
  </si>
  <si>
    <t>NOVEMBER</t>
  </si>
  <si>
    <t>DECEMBER</t>
  </si>
  <si>
    <t>JANUARY</t>
  </si>
  <si>
    <t>FEBRUARY</t>
  </si>
  <si>
    <t>MARCH</t>
  </si>
  <si>
    <t xml:space="preserve">TOTAL UPTO MAY </t>
  </si>
  <si>
    <t xml:space="preserve">TOTAL UPTO JULY </t>
  </si>
  <si>
    <t xml:space="preserve">TOTAL UPTO AUGUST </t>
  </si>
  <si>
    <t xml:space="preserve">TOTAL UPTO SEPTEMBER </t>
  </si>
  <si>
    <t xml:space="preserve">TOTAL UPTO NOVEMBER </t>
  </si>
  <si>
    <t xml:space="preserve">TOTAL UPTO DECEMBER </t>
  </si>
  <si>
    <t xml:space="preserve">TOTAL UPTO JANUARY </t>
  </si>
  <si>
    <t xml:space="preserve">TOTAL UPTO FEBRUARY </t>
  </si>
  <si>
    <t xml:space="preserve">TOTAL UPTO MARCH </t>
  </si>
  <si>
    <t>total attendance for the month</t>
  </si>
  <si>
    <t>daily average attendance</t>
  </si>
  <si>
    <t>TOTAL UPTO OCTOBER</t>
  </si>
  <si>
    <t xml:space="preserve"> TOTAL FOR THE SESSION</t>
  </si>
  <si>
    <t>SUBJECT CODE</t>
  </si>
  <si>
    <t>THEORY</t>
  </si>
  <si>
    <t>PRACTICAL</t>
  </si>
  <si>
    <t>RESULT SHEET</t>
  </si>
  <si>
    <t>SUBJECT TOTAL</t>
  </si>
  <si>
    <t>SUBJECT TOTAL THEORY</t>
  </si>
  <si>
    <t>SUBJECT TOTAL PRACT.</t>
  </si>
  <si>
    <t>GRAND TOTAL OBTAINED</t>
  </si>
  <si>
    <t>PERCENTAGE</t>
  </si>
  <si>
    <t>RANK</t>
  </si>
  <si>
    <t>MTNG</t>
  </si>
  <si>
    <t>ST ATT</t>
  </si>
  <si>
    <t>DIV. IN SUB.</t>
  </si>
  <si>
    <t>RES. IN SUB.</t>
  </si>
  <si>
    <t>SUB. ANN. THEOROY</t>
  </si>
  <si>
    <t>SUB. ANN. PRACT.</t>
  </si>
  <si>
    <t>GRACE MARKS</t>
  </si>
  <si>
    <t>SUBJECTS FOR SUPPL. EXAM.</t>
  </si>
  <si>
    <t>SUBJECTS IN WHICH FAILED</t>
  </si>
  <si>
    <t>SUBJECT OF GRACE MARKS</t>
  </si>
  <si>
    <t>SUBJECTS FOR RE-EXAM.</t>
  </si>
  <si>
    <t>SUBJECTS OF DISTINCTION</t>
  </si>
  <si>
    <t>FINAL RESULT</t>
  </si>
  <si>
    <t>REMARKS</t>
  </si>
  <si>
    <t>TOTAL THEORY TESTS + HYE</t>
  </si>
  <si>
    <t>TOTAL OF TESTS+ HYE</t>
  </si>
  <si>
    <t>SUBJECT-WISE RESULT</t>
  </si>
  <si>
    <t>SUBJECTS OF FAILURE</t>
  </si>
  <si>
    <t>SUBJECTS FOR SUPPL.</t>
  </si>
  <si>
    <t>GRACE IN 1 SUBJECT</t>
  </si>
  <si>
    <t>GRACE IN 2 SUBJECTS</t>
  </si>
  <si>
    <t>SUBJECTS FOR RE-EXAM</t>
  </si>
  <si>
    <t>ADDITIONAL SUBJECTS</t>
  </si>
  <si>
    <t>NSO</t>
  </si>
  <si>
    <t>FAIL</t>
  </si>
  <si>
    <t>FAIL Nk= la[;k</t>
  </si>
  <si>
    <t>RE-EXAM.</t>
  </si>
  <si>
    <t>SUPPL.</t>
  </si>
  <si>
    <t>PASS</t>
  </si>
  <si>
    <t>PASS %</t>
  </si>
  <si>
    <t>PASS/    PASS BY GRACE/ FAIL/ SUPPL./ FAIL</t>
  </si>
  <si>
    <t>RESULT OF SUPPL. EXAM.</t>
  </si>
  <si>
    <t>ATTENDANCE</t>
  </si>
  <si>
    <t>SUBJECTS FOR SUPPL. OR RE-EXAM.</t>
  </si>
  <si>
    <t>NO. OF SUB. FOR SUPPL. OR RE-EXAM</t>
  </si>
  <si>
    <t>MARKS OBTAINED</t>
  </si>
  <si>
    <t>MARKS ADDED FOR DIVISION CAL.</t>
  </si>
  <si>
    <t>SUBJECT RESULT</t>
  </si>
  <si>
    <t>MAX. MARKS</t>
  </si>
  <si>
    <t>MAKRS OBTAINED</t>
  </si>
  <si>
    <t>NO. OF SUBJECTS PASSED IN FOR SUPPL. OR RE-EXAM.</t>
  </si>
  <si>
    <t>NO. OF SUBJECTS APPEARED IN FOR SUPPL. OR RE-EXAM.</t>
  </si>
  <si>
    <t>RESULT</t>
  </si>
  <si>
    <t>PERCENTAGE OBTAINED</t>
  </si>
  <si>
    <t>RESULT OF SUPPL. OR RE-EXAM.</t>
  </si>
  <si>
    <t>OPT 3</t>
  </si>
  <si>
    <t>OPT 1</t>
  </si>
  <si>
    <t>OPT 2</t>
  </si>
  <si>
    <t>TTL</t>
  </si>
  <si>
    <t>APPEARED</t>
  </si>
  <si>
    <t>PASS PERCENTAGE</t>
  </si>
  <si>
    <t>DISTINCTION</t>
  </si>
  <si>
    <t>FIRST DIV.</t>
  </si>
  <si>
    <t>SECOND DIV.</t>
  </si>
  <si>
    <t>THIRD DIV.</t>
  </si>
  <si>
    <t>ABSENT</t>
  </si>
  <si>
    <t>DATE OF DECLARATION OF SUPPL. EXAM.</t>
  </si>
  <si>
    <t>FIRST DIVISION</t>
  </si>
  <si>
    <t>SECOND DIVISION</t>
  </si>
  <si>
    <t>THIRD DIVISION</t>
  </si>
  <si>
    <t>TOTAL PASSED</t>
  </si>
  <si>
    <t>RESULT CATEGORY-WISE</t>
  </si>
  <si>
    <t>CLASS</t>
  </si>
  <si>
    <t>SESSION</t>
  </si>
  <si>
    <t>SUBJECT-WISE RESULT OF THE CLASS</t>
  </si>
  <si>
    <t>SUBJECT</t>
  </si>
  <si>
    <t>No. of students appeared</t>
  </si>
  <si>
    <t>Aggregate result of the class</t>
  </si>
  <si>
    <t>Total</t>
  </si>
  <si>
    <t>Main Exam.</t>
  </si>
  <si>
    <t>Total after suppl. and re-exam.</t>
  </si>
  <si>
    <t>No. of students passed &amp; pass %age</t>
  </si>
  <si>
    <t>Failed in main exam.</t>
  </si>
  <si>
    <t>Passed through suppl. or re-exam.</t>
  </si>
  <si>
    <t>Failed in suppl. re-exam.</t>
  </si>
  <si>
    <t>Total No. of students failed</t>
  </si>
  <si>
    <t>Teacher-wise result</t>
  </si>
  <si>
    <t>Name of the teacher</t>
  </si>
  <si>
    <t>No. of students passed</t>
  </si>
  <si>
    <t>Percentage</t>
  </si>
  <si>
    <t>No. of students failed</t>
  </si>
  <si>
    <t>No. of students in supplementary exam.</t>
  </si>
  <si>
    <t>Result with held</t>
  </si>
  <si>
    <t>No. of students for re-exam.</t>
  </si>
  <si>
    <t xml:space="preserve">TOTAL </t>
  </si>
  <si>
    <t>Signature of the maker</t>
  </si>
  <si>
    <t>Signature of the class teacher</t>
  </si>
  <si>
    <t>Signature of the checker</t>
  </si>
  <si>
    <t>Signature of the exam. incharge</t>
  </si>
  <si>
    <t>Date of result declaration</t>
  </si>
  <si>
    <t>session</t>
  </si>
  <si>
    <t>category</t>
  </si>
  <si>
    <t>marks obtained</t>
  </si>
  <si>
    <t>percentage</t>
  </si>
  <si>
    <t>Division</t>
  </si>
  <si>
    <t>Result</t>
  </si>
  <si>
    <t>Class</t>
  </si>
  <si>
    <t>Details</t>
  </si>
  <si>
    <t>First Division</t>
  </si>
  <si>
    <t>Second Division</t>
  </si>
  <si>
    <t>Third Division</t>
  </si>
  <si>
    <t>Total No. of students passed</t>
  </si>
  <si>
    <t>Pass percentage</t>
  </si>
  <si>
    <t>Suppl. re-exam.</t>
  </si>
  <si>
    <t>Signature of the Head of the Institution</t>
  </si>
  <si>
    <t>Subjects for suppl. and re-exam.</t>
  </si>
  <si>
    <t>Appeared</t>
  </si>
  <si>
    <t>Distinction</t>
  </si>
  <si>
    <t>First Div.</t>
  </si>
  <si>
    <t>Second Div.</t>
  </si>
  <si>
    <t>Third Div.</t>
  </si>
  <si>
    <t>Total passed</t>
  </si>
  <si>
    <t>Pass Percentage</t>
  </si>
  <si>
    <t>Suppl.</t>
  </si>
  <si>
    <t>Re-exam.</t>
  </si>
  <si>
    <t>Absent</t>
  </si>
  <si>
    <t>OPTIONAL SUBJECT 1</t>
  </si>
  <si>
    <t>OPTIONAL SUBJECT 2</t>
  </si>
  <si>
    <t>OPTIONAL SUBJECT 3</t>
  </si>
  <si>
    <t>Marks obtained in suppl.  or re-exam.</t>
  </si>
  <si>
    <t xml:space="preserve">OPTIONAL SUBJECT </t>
  </si>
  <si>
    <t>COMPULSORY</t>
  </si>
  <si>
    <t>Max. Marks for Suppl. or re-exam.</t>
  </si>
  <si>
    <t>HYE TH.</t>
  </si>
  <si>
    <t>HYE PRCT.</t>
  </si>
  <si>
    <t>Activity Based Evaluation</t>
  </si>
  <si>
    <t>Assignment Evaluation</t>
  </si>
  <si>
    <t>Date of Birth</t>
  </si>
  <si>
    <t>Rank</t>
  </si>
  <si>
    <t>Department of Education, Rajasthan</t>
  </si>
  <si>
    <t>SUB. RES.</t>
  </si>
  <si>
    <t>TOTAL HYE</t>
  </si>
  <si>
    <t>TOTAL TH.</t>
  </si>
  <si>
    <t>TOTAL PRCT.</t>
  </si>
  <si>
    <t>ANNUAL TH.</t>
  </si>
  <si>
    <t>ANNUAL PRCT.</t>
  </si>
  <si>
    <t>TOTAL ANNUAL</t>
  </si>
  <si>
    <t>TOTAL MARKS</t>
  </si>
  <si>
    <t>TOTAL MARKS OBTAINED</t>
  </si>
  <si>
    <t>TOTAL MAX. MARKS</t>
  </si>
  <si>
    <t>TEST/ EXAM</t>
  </si>
  <si>
    <t>TOTAL TESTS+HYE TH.</t>
  </si>
  <si>
    <t>MARKS OBTAINED SUPPL./   RE-EXAM.</t>
  </si>
  <si>
    <t>DETAILS OF SUPPL./RE-EXAM.</t>
  </si>
  <si>
    <t>DATE OF RES. DECLARATION</t>
  </si>
  <si>
    <t>SIGN. OF THE CL. TEACHER</t>
  </si>
  <si>
    <t>SIGN. OF THE CHECKER</t>
  </si>
  <si>
    <t>SEAL</t>
  </si>
  <si>
    <t>100/ 70/30</t>
  </si>
  <si>
    <t>200/ 150/50</t>
  </si>
  <si>
    <t>ATTEDANCE UPTO</t>
  </si>
  <si>
    <t>STUDENT'S ATT.</t>
  </si>
  <si>
    <t>TOTAL MEETINGS</t>
  </si>
  <si>
    <t>SIGN. OF THE EXAM. INCH.</t>
  </si>
  <si>
    <t>TOTAL ATTENDANCE</t>
  </si>
  <si>
    <t>SIGN. OF  HEAD OF INST.</t>
  </si>
  <si>
    <t>ROLL NO.</t>
  </si>
  <si>
    <t>CLASS AND SEC.</t>
  </si>
  <si>
    <t xml:space="preserve">PROGRESS REPORT  </t>
  </si>
  <si>
    <t xml:space="preserve">MAXIMUM MARKS </t>
  </si>
  <si>
    <t xml:space="preserve">TOTAL MAXIMUM MARKS </t>
  </si>
  <si>
    <t xml:space="preserve">TEST/ EXAM </t>
  </si>
  <si>
    <t>Marks Obt. in Suppl./Re-exam.</t>
  </si>
  <si>
    <t>Sub. Res.</t>
  </si>
  <si>
    <t>Total Marks Obt.</t>
  </si>
  <si>
    <t>SUB TOTAL</t>
  </si>
  <si>
    <t>Details of Suppl./Re-exam.</t>
  </si>
  <si>
    <t>GOVT. GIRLS' HR. SEC. SCHOOL, NIMBAHERA</t>
  </si>
  <si>
    <t>SIGN. OF THE CLASS TEACHER</t>
  </si>
  <si>
    <t>SIGN. OF THE EXAM. INCHARGE</t>
  </si>
  <si>
    <t>SIGN. OF THE HEAD OF THE INST.</t>
  </si>
  <si>
    <t>SIGN. OF THE PARENT</t>
  </si>
  <si>
    <t>DIV.</t>
  </si>
  <si>
    <t>DIV. OBTAINED</t>
  </si>
  <si>
    <t>MAX. MARKS SUPPL./  RE-EXAM.</t>
  </si>
  <si>
    <t>ATTENDANCE UPTO</t>
  </si>
  <si>
    <t>SUB DIV</t>
  </si>
  <si>
    <t xml:space="preserve">SIGN. OF THE EXAM. INCH. </t>
  </si>
  <si>
    <t>MAIN EXAM. RESULT</t>
  </si>
  <si>
    <t>SUBJECT-W-SE RESULT</t>
  </si>
  <si>
    <t>PASS/  PASS BY GRACE/ FAIL</t>
  </si>
  <si>
    <t>PASS/    PASS BY GRACE/  SUPPL./    FAIL</t>
  </si>
  <si>
    <t>MAIN</t>
  </si>
  <si>
    <t>CROSS CHECK RESULT</t>
  </si>
  <si>
    <t>DATE OF DECLARATION OF SUPPLEMENTARY EXAMS.</t>
  </si>
  <si>
    <t>AGGREGATE RESULT</t>
  </si>
  <si>
    <t>FINAL</t>
  </si>
  <si>
    <t>%AGE AFTER SUPPL.</t>
  </si>
  <si>
    <t>FINAL %AGE OF MARKS OBTAINED</t>
  </si>
  <si>
    <t>GENDER</t>
  </si>
  <si>
    <r>
      <t xml:space="preserve">CATEGORY </t>
    </r>
    <r>
      <rPr>
        <b/>
        <sz val="8"/>
        <rFont val="Wingdings"/>
        <charset val="2"/>
      </rPr>
      <t>à</t>
    </r>
  </si>
  <si>
    <t>GO TO LAST ROW</t>
  </si>
  <si>
    <t>11 'A'</t>
  </si>
  <si>
    <t>b</t>
  </si>
  <si>
    <t>c</t>
  </si>
  <si>
    <t>d</t>
  </si>
  <si>
    <t>fjtYV odZcqd ds iz;ksx esa vkusokyh lkekU; leL;k,¡ o lek/kku</t>
  </si>
  <si>
    <t>If you do not not want to enter monthly attendance and enter the total,</t>
  </si>
  <si>
    <t>Unprotect the sheet and do what you want to ( but take your principal’s permission for it.)</t>
  </si>
  <si>
    <t xml:space="preserve">d{kk 6 ls 9 rd r`rh; Hkk’kk ds dksM gSa </t>
  </si>
  <si>
    <t>CLICK HERE FOR HELP</t>
  </si>
  <si>
    <t xml:space="preserve">TOTAL ATTENDANCE UPTO </t>
  </si>
  <si>
    <t>A 052</t>
  </si>
  <si>
    <t>B 052</t>
  </si>
  <si>
    <t>C 052</t>
  </si>
  <si>
    <t>A 053</t>
  </si>
  <si>
    <t>B 053</t>
  </si>
  <si>
    <t>C 053</t>
  </si>
  <si>
    <t>A 054</t>
  </si>
  <si>
    <t>B 054</t>
  </si>
  <si>
    <t>C 054</t>
  </si>
  <si>
    <t>A 055</t>
  </si>
  <si>
    <t>B 055</t>
  </si>
  <si>
    <t>C 055</t>
  </si>
  <si>
    <t>A 056</t>
  </si>
  <si>
    <t>B 056</t>
  </si>
  <si>
    <t>C 056</t>
  </si>
  <si>
    <t>A 057</t>
  </si>
  <si>
    <t>B 057</t>
  </si>
  <si>
    <t>C 057</t>
  </si>
  <si>
    <t>A 058</t>
  </si>
  <si>
    <t>B 058</t>
  </si>
  <si>
    <t>C 058</t>
  </si>
  <si>
    <t>A 059</t>
  </si>
  <si>
    <t>B 059</t>
  </si>
  <si>
    <t>C 059</t>
  </si>
  <si>
    <t>A 060</t>
  </si>
  <si>
    <t>B 060</t>
  </si>
  <si>
    <t>C 060</t>
  </si>
  <si>
    <t>A 061</t>
  </si>
  <si>
    <t>B 061</t>
  </si>
  <si>
    <t>C 061</t>
  </si>
  <si>
    <t>A 062</t>
  </si>
  <si>
    <t>B 062</t>
  </si>
  <si>
    <t>C 062</t>
  </si>
  <si>
    <t>A 063</t>
  </si>
  <si>
    <t>B 063</t>
  </si>
  <si>
    <t>C 063</t>
  </si>
  <si>
    <t>A 064</t>
  </si>
  <si>
    <t>B 064</t>
  </si>
  <si>
    <t>C 064</t>
  </si>
  <si>
    <t>A 065</t>
  </si>
  <si>
    <t>B 065</t>
  </si>
  <si>
    <t>C 065</t>
  </si>
  <si>
    <t>A 066</t>
  </si>
  <si>
    <t>B 066</t>
  </si>
  <si>
    <t>C 066</t>
  </si>
  <si>
    <t>A 067</t>
  </si>
  <si>
    <t>B 067</t>
  </si>
  <si>
    <t>C 067</t>
  </si>
  <si>
    <t>A 068</t>
  </si>
  <si>
    <t>B 068</t>
  </si>
  <si>
    <t>C 068</t>
  </si>
  <si>
    <t>A 069</t>
  </si>
  <si>
    <t>B 069</t>
  </si>
  <si>
    <t>C 069</t>
  </si>
  <si>
    <t>A 070</t>
  </si>
  <si>
    <t>B 070</t>
  </si>
  <si>
    <t>C 070</t>
  </si>
  <si>
    <t>A 071</t>
  </si>
  <si>
    <t>B 071</t>
  </si>
  <si>
    <t>C 071</t>
  </si>
  <si>
    <t>A 072</t>
  </si>
  <si>
    <t>B 072</t>
  </si>
  <si>
    <t>C 072</t>
  </si>
  <si>
    <t>A 073</t>
  </si>
  <si>
    <t>B 073</t>
  </si>
  <si>
    <t>C 073</t>
  </si>
  <si>
    <t>A 074</t>
  </si>
  <si>
    <t>B 074</t>
  </si>
  <si>
    <t>C 074</t>
  </si>
  <si>
    <t>A 075</t>
  </si>
  <si>
    <t>B 075</t>
  </si>
  <si>
    <t>C 075</t>
  </si>
  <si>
    <t>A 076</t>
  </si>
  <si>
    <t>B 076</t>
  </si>
  <si>
    <t>C 076</t>
  </si>
  <si>
    <t>A 077</t>
  </si>
  <si>
    <t>B 077</t>
  </si>
  <si>
    <t>C 077</t>
  </si>
  <si>
    <t>A 078</t>
  </si>
  <si>
    <t>B 078</t>
  </si>
  <si>
    <t>C 078</t>
  </si>
  <si>
    <t>A 079</t>
  </si>
  <si>
    <t>B 079</t>
  </si>
  <si>
    <t>C 079</t>
  </si>
  <si>
    <t>A 080</t>
  </si>
  <si>
    <t>B 080</t>
  </si>
  <si>
    <t>C 080</t>
  </si>
  <si>
    <t>A 081</t>
  </si>
  <si>
    <t>B 081</t>
  </si>
  <si>
    <t>C 081</t>
  </si>
  <si>
    <t>A 082</t>
  </si>
  <si>
    <t>B 082</t>
  </si>
  <si>
    <t>C 082</t>
  </si>
  <si>
    <t>A 083</t>
  </si>
  <si>
    <t>B 083</t>
  </si>
  <si>
    <t>C 083</t>
  </si>
  <si>
    <t>A 084</t>
  </si>
  <si>
    <t>B 084</t>
  </si>
  <si>
    <t>C 084</t>
  </si>
  <si>
    <t>A 085</t>
  </si>
  <si>
    <t>B 085</t>
  </si>
  <si>
    <t>C 085</t>
  </si>
  <si>
    <t>A 086</t>
  </si>
  <si>
    <t>B 086</t>
  </si>
  <si>
    <t>C 086</t>
  </si>
  <si>
    <t>A 087</t>
  </si>
  <si>
    <t>B 087</t>
  </si>
  <si>
    <t>C 087</t>
  </si>
  <si>
    <t>A 088</t>
  </si>
  <si>
    <t>B 088</t>
  </si>
  <si>
    <t>C 088</t>
  </si>
  <si>
    <t>A 089</t>
  </si>
  <si>
    <t>B 089</t>
  </si>
  <si>
    <t>C 089</t>
  </si>
  <si>
    <t>A 090</t>
  </si>
  <si>
    <t>B 090</t>
  </si>
  <si>
    <t>C 090</t>
  </si>
  <si>
    <t>A 091</t>
  </si>
  <si>
    <t>B 091</t>
  </si>
  <si>
    <t>C 091</t>
  </si>
  <si>
    <t>A 092</t>
  </si>
  <si>
    <t>B 092</t>
  </si>
  <si>
    <t>C 092</t>
  </si>
  <si>
    <t>A 093</t>
  </si>
  <si>
    <t>B 093</t>
  </si>
  <si>
    <t>C 093</t>
  </si>
  <si>
    <t>A 094</t>
  </si>
  <si>
    <t>B 094</t>
  </si>
  <si>
    <t>C 094</t>
  </si>
  <si>
    <t>A 095</t>
  </si>
  <si>
    <t>B 095</t>
  </si>
  <si>
    <t>C 095</t>
  </si>
  <si>
    <t></t>
  </si>
  <si>
    <t>ml</t>
  </si>
  <si>
    <t>TYPING</t>
  </si>
  <si>
    <t>Print the report card from the sheet named 'Full Report'</t>
  </si>
  <si>
    <t>f</t>
  </si>
  <si>
    <t>e</t>
  </si>
  <si>
    <t>g</t>
  </si>
  <si>
    <t>h</t>
  </si>
  <si>
    <t>OPTIONAL 1</t>
  </si>
  <si>
    <t>Put the subjects with 70 marks practicals such as music and drawing in column last columns viz.,  AA, AI, AQ and give 'h' as subject code.</t>
  </si>
  <si>
    <t>WHAT IS SPECIAL ABOUT THIS WORKBOOK?</t>
  </si>
  <si>
    <t>This work book is beeing developed for  those schools that have more than 4 options for each column of optional subjects and also for those that wish to give their students two practical subjects with different marking scheme in one column for example Geography and Music in one place. However it can also be used in normal cases.</t>
  </si>
  <si>
    <t>It is still under development process and will be completed before the first unit test, but however the details sheet is final and so one can start filling the details.</t>
  </si>
  <si>
    <t>OPTIONAL 3</t>
  </si>
  <si>
    <t>OPTIONAL 2</t>
  </si>
  <si>
    <t>MAX. MARKS FOR NORMAL PR. SUBJECTS</t>
  </si>
  <si>
    <t>MAX. MARKS FOR SPECIAL PR. SUBJECTS</t>
  </si>
  <si>
    <t>MAX. MARKS FOR TH. SUBJECTS</t>
  </si>
  <si>
    <t>TYPING HINDI</t>
  </si>
  <si>
    <t>P</t>
  </si>
  <si>
    <t>T</t>
  </si>
  <si>
    <t>SP</t>
  </si>
  <si>
    <t>ANNUAL</t>
  </si>
  <si>
    <t>SUBJECT TOTAL PRACTICAL</t>
  </si>
  <si>
    <t>EXMEPTION IN TH.</t>
  </si>
  <si>
    <t>EXMEPTION IN PR.</t>
  </si>
  <si>
    <t>RESULT IN THEORY</t>
  </si>
  <si>
    <t>RESULT IN PRACTICAL</t>
  </si>
  <si>
    <t>HN</t>
  </si>
  <si>
    <t>ENG</t>
  </si>
  <si>
    <t>10349 A</t>
  </si>
  <si>
    <t>ML</t>
  </si>
  <si>
    <t>NA</t>
  </si>
  <si>
    <t>A 050</t>
  </si>
  <si>
    <t>B 050</t>
  </si>
  <si>
    <t>C 050</t>
  </si>
  <si>
    <t>A 051</t>
  </si>
  <si>
    <t>B 051</t>
  </si>
  <si>
    <t>C 051</t>
  </si>
  <si>
    <t>A 001</t>
  </si>
  <si>
    <t>B 001</t>
  </si>
  <si>
    <t>C 001</t>
  </si>
  <si>
    <t>A 002</t>
  </si>
  <si>
    <t>B 002</t>
  </si>
  <si>
    <t>C 002</t>
  </si>
  <si>
    <t>A 003</t>
  </si>
  <si>
    <t>B 003</t>
  </si>
  <si>
    <t>C 003</t>
  </si>
  <si>
    <t>A 004</t>
  </si>
  <si>
    <t>B 004</t>
  </si>
  <si>
    <t>C 004</t>
  </si>
  <si>
    <t>A 005</t>
  </si>
  <si>
    <t>B 005</t>
  </si>
  <si>
    <t>C 005</t>
  </si>
  <si>
    <t>A 006</t>
  </si>
  <si>
    <t>B 006</t>
  </si>
  <si>
    <t>C 006</t>
  </si>
  <si>
    <t>A 007</t>
  </si>
  <si>
    <t>B 007</t>
  </si>
  <si>
    <t>C 007</t>
  </si>
  <si>
    <t>A 008</t>
  </si>
  <si>
    <t>B 008</t>
  </si>
  <si>
    <t>C 008</t>
  </si>
  <si>
    <t>A 009</t>
  </si>
  <si>
    <t>B 009</t>
  </si>
  <si>
    <t>C 009</t>
  </si>
  <si>
    <t>A 010</t>
  </si>
  <si>
    <t>B 010</t>
  </si>
  <si>
    <t>C 010</t>
  </si>
  <si>
    <t>A 011</t>
  </si>
  <si>
    <t>B 011</t>
  </si>
  <si>
    <t>C 011</t>
  </si>
  <si>
    <t>A 012</t>
  </si>
  <si>
    <t>B 012</t>
  </si>
  <si>
    <t>C 012</t>
  </si>
  <si>
    <t>A 013</t>
  </si>
  <si>
    <t>B 013</t>
  </si>
  <si>
    <t>C 013</t>
  </si>
  <si>
    <t>A 014</t>
  </si>
  <si>
    <t>B 014</t>
  </si>
  <si>
    <t>C 014</t>
  </si>
  <si>
    <t>A 015</t>
  </si>
  <si>
    <t>B 015</t>
  </si>
  <si>
    <t>C 015</t>
  </si>
  <si>
    <t>A 016</t>
  </si>
  <si>
    <t>B 016</t>
  </si>
  <si>
    <t>C 016</t>
  </si>
  <si>
    <t>A 017</t>
  </si>
  <si>
    <t>B 017</t>
  </si>
  <si>
    <t>C 017</t>
  </si>
  <si>
    <t>A 018</t>
  </si>
  <si>
    <t>B 018</t>
  </si>
  <si>
    <t>C 018</t>
  </si>
  <si>
    <t>A 019</t>
  </si>
  <si>
    <t>B 019</t>
  </si>
  <si>
    <t>C 019</t>
  </si>
  <si>
    <t>A 020</t>
  </si>
  <si>
    <t>B 020</t>
  </si>
  <si>
    <t>C 020</t>
  </si>
  <si>
    <t>A 021</t>
  </si>
  <si>
    <t>B 021</t>
  </si>
  <si>
    <t>C 021</t>
  </si>
  <si>
    <t>A 022</t>
  </si>
  <si>
    <t>B 022</t>
  </si>
  <si>
    <t>C 022</t>
  </si>
  <si>
    <t>A 023</t>
  </si>
  <si>
    <t>B 023</t>
  </si>
  <si>
    <t>C 023</t>
  </si>
  <si>
    <t>A 024</t>
  </si>
  <si>
    <t>B 024</t>
  </si>
  <si>
    <t>C 024</t>
  </si>
  <si>
    <t>A 025</t>
  </si>
  <si>
    <t>B 025</t>
  </si>
  <si>
    <t>C 025</t>
  </si>
  <si>
    <t>A 026</t>
  </si>
  <si>
    <t>B 026</t>
  </si>
  <si>
    <t>C 026</t>
  </si>
  <si>
    <t>A 027</t>
  </si>
  <si>
    <t>B 027</t>
  </si>
  <si>
    <t>C 027</t>
  </si>
  <si>
    <t>A 028</t>
  </si>
  <si>
    <t>B 028</t>
  </si>
  <si>
    <t>C 028</t>
  </si>
  <si>
    <t>A 029</t>
  </si>
  <si>
    <t>B 029</t>
  </si>
  <si>
    <t>C 029</t>
  </si>
  <si>
    <t>A 030</t>
  </si>
  <si>
    <t>B 030</t>
  </si>
  <si>
    <t>C 030</t>
  </si>
  <si>
    <t>A 031</t>
  </si>
  <si>
    <t>B 031</t>
  </si>
  <si>
    <t>C 031</t>
  </si>
  <si>
    <t>A 032</t>
  </si>
  <si>
    <t>B 032</t>
  </si>
  <si>
    <t>C 032</t>
  </si>
  <si>
    <t>A 033</t>
  </si>
  <si>
    <t>B 033</t>
  </si>
  <si>
    <t>C 033</t>
  </si>
  <si>
    <t>A 034</t>
  </si>
  <si>
    <t>B 034</t>
  </si>
  <si>
    <t>C 034</t>
  </si>
  <si>
    <t>A 035</t>
  </si>
  <si>
    <t>B 035</t>
  </si>
  <si>
    <t>C 035</t>
  </si>
  <si>
    <t>A 036</t>
  </si>
  <si>
    <t>B 036</t>
  </si>
  <si>
    <t>C 036</t>
  </si>
  <si>
    <t>A 037</t>
  </si>
  <si>
    <t>B 037</t>
  </si>
  <si>
    <t>C 037</t>
  </si>
  <si>
    <t>A 038</t>
  </si>
  <si>
    <t>B 038</t>
  </si>
  <si>
    <t>C 038</t>
  </si>
  <si>
    <t>A 039</t>
  </si>
  <si>
    <t>B 039</t>
  </si>
  <si>
    <t>C 039</t>
  </si>
  <si>
    <t>A 040</t>
  </si>
  <si>
    <t>B 040</t>
  </si>
  <si>
    <t>C 040</t>
  </si>
  <si>
    <t>A 041</t>
  </si>
  <si>
    <t>B 041</t>
  </si>
  <si>
    <t>C 041</t>
  </si>
  <si>
    <t>A 042</t>
  </si>
  <si>
    <t>B 042</t>
  </si>
  <si>
    <t>C 042</t>
  </si>
  <si>
    <t>A 043</t>
  </si>
  <si>
    <t>B 043</t>
  </si>
  <si>
    <t>C 043</t>
  </si>
  <si>
    <t>A 044</t>
  </si>
  <si>
    <t>B 044</t>
  </si>
  <si>
    <t>C 044</t>
  </si>
  <si>
    <t>A 045</t>
  </si>
  <si>
    <t>B 045</t>
  </si>
  <si>
    <t>C 045</t>
  </si>
  <si>
    <t>A 046</t>
  </si>
  <si>
    <t>B 046</t>
  </si>
  <si>
    <t>C 046</t>
  </si>
  <si>
    <t>A 047</t>
  </si>
  <si>
    <t>B 047</t>
  </si>
  <si>
    <t>C 047</t>
  </si>
  <si>
    <t>A 048</t>
  </si>
  <si>
    <t>B 048</t>
  </si>
  <si>
    <t>C 048</t>
  </si>
  <si>
    <t>A 049</t>
  </si>
  <si>
    <t>B 049</t>
  </si>
  <si>
    <t>C 049</t>
  </si>
  <si>
    <t>2013-14</t>
  </si>
  <si>
    <r>
      <t xml:space="preserve">Anil Kumar Somani 
Lecturer in Physics  
Govt. Hr. Sec. School, Nimbahera,  
Distt. Chittaurgarh,
Rajasthan 
</t>
    </r>
    <r>
      <rPr>
        <sz val="22"/>
        <color theme="1" tint="4.9989318521683403E-2"/>
        <rFont val="Wingdings"/>
        <charset val="2"/>
      </rPr>
      <t/>
    </r>
  </si>
  <si>
    <t>%</t>
  </si>
  <si>
    <t>ATTENDACNE %AGE</t>
  </si>
  <si>
    <t>CATEGORY-WISE RESULT WILL SHOW CORRECT RESULTS ONLY AFTER THE DECLARATION OF THE SUPPLEMENTARY EXAM. RESULTS</t>
  </si>
  <si>
    <t>DATE OF DECLARATION OF SUPPL. EXAM RESULT</t>
  </si>
  <si>
    <t>TOTALS</t>
  </si>
  <si>
    <t>ALL</t>
  </si>
  <si>
    <r>
      <t xml:space="preserve">SUBJECT  </t>
    </r>
    <r>
      <rPr>
        <b/>
        <sz val="8"/>
        <rFont val="Wingdings"/>
        <charset val="2"/>
      </rPr>
      <t></t>
    </r>
  </si>
  <si>
    <r>
      <t xml:space="preserve">RESULTS </t>
    </r>
    <r>
      <rPr>
        <sz val="9"/>
        <rFont val="Wingdings"/>
        <family val="1"/>
      </rPr>
      <t></t>
    </r>
  </si>
  <si>
    <t xml:space="preserve">GRADE </t>
  </si>
  <si>
    <t>SUBJECT GRADE</t>
  </si>
  <si>
    <t>.</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</si>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</sst>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dd\-mm\-yy"/>
    <numFmt numFmtId="166" formatCode="dd/mm/yy;@"/>
    <numFmt numFmtId="167" formatCode="0.00;[Red]0.00"/>
    <numFmt numFmtId="168" formatCode="[$-14009]dd\-mm\-yy;@"/>
  </numFmts>
  <fonts count="184" x14ac:knownFonts="1">
    <font>
      <sz val="10"/>
      <name val="Arial"/>
    </font>
    <font>
      <sz val="10"/>
      <name val="Arial"/>
      <family val="2"/>
    </font>
    <font>
      <sz val="10"/>
      <name val="Arial"/>
      <family val="2"/>
    </font>
    <font>
      <sz val="8"/>
      <name val="Arial"/>
      <family val="2"/>
    </font>
    <font>
      <sz val="16"/>
      <name val="Arial"/>
      <family val="2"/>
    </font>
    <font>
      <sz val="11"/>
      <color theme="1"/>
      <name val="Calibri"/>
      <family val="2"/>
      <scheme val="minor"/>
    </font>
    <font>
      <u/>
      <sz val="10"/>
      <color theme="10"/>
      <name val="Arial"/>
      <family val="2"/>
    </font>
    <font>
      <sz val="22"/>
      <name val="Arial"/>
      <family val="2"/>
    </font>
    <font>
      <b/>
      <sz val="9"/>
      <color indexed="81"/>
      <name val="Tahoma"/>
      <family val="2"/>
    </font>
    <font>
      <sz val="16"/>
      <name val="Calibri"/>
      <family val="2"/>
      <scheme val="minor"/>
    </font>
    <font>
      <sz val="16"/>
      <color theme="1"/>
      <name val="Calibri"/>
      <family val="2"/>
      <scheme val="minor"/>
    </font>
    <font>
      <u/>
      <sz val="10"/>
      <color theme="11"/>
      <name val="Arial"/>
      <family val="2"/>
    </font>
    <font>
      <b/>
      <i/>
      <sz val="8"/>
      <name val="Cambria"/>
      <family val="1"/>
      <scheme val="major"/>
    </font>
    <font>
      <b/>
      <sz val="11"/>
      <name val="Cambria"/>
      <family val="1"/>
      <scheme val="major"/>
    </font>
    <font>
      <b/>
      <sz val="9"/>
      <name val="Cambria"/>
      <family val="1"/>
      <scheme val="major"/>
    </font>
    <font>
      <b/>
      <sz val="9"/>
      <color indexed="10"/>
      <name val="Cambria"/>
      <family val="1"/>
      <scheme val="major"/>
    </font>
    <font>
      <b/>
      <sz val="11"/>
      <color indexed="12"/>
      <name val="Cambria"/>
      <family val="1"/>
      <scheme val="major"/>
    </font>
    <font>
      <b/>
      <sz val="11"/>
      <color rgb="FFFF0000"/>
      <name val="Cambria"/>
      <family val="1"/>
      <scheme val="major"/>
    </font>
    <font>
      <b/>
      <sz val="11"/>
      <color rgb="FF0000FF"/>
      <name val="Cambria"/>
      <family val="1"/>
      <scheme val="major"/>
    </font>
    <font>
      <b/>
      <sz val="9"/>
      <color rgb="FFFF0000"/>
      <name val="Cambria"/>
      <family val="1"/>
      <scheme val="major"/>
    </font>
    <font>
      <b/>
      <sz val="9"/>
      <color indexed="12"/>
      <name val="Cambria"/>
      <family val="1"/>
      <scheme val="major"/>
    </font>
    <font>
      <b/>
      <sz val="16"/>
      <name val="Cambria"/>
      <family val="1"/>
      <scheme val="major"/>
    </font>
    <font>
      <b/>
      <sz val="16"/>
      <color indexed="10"/>
      <name val="Cambria"/>
      <family val="1"/>
      <scheme val="major"/>
    </font>
    <font>
      <b/>
      <sz val="10"/>
      <name val="Cambria"/>
      <family val="1"/>
      <scheme val="major"/>
    </font>
    <font>
      <sz val="10"/>
      <name val="Cambria"/>
      <family val="1"/>
      <scheme val="major"/>
    </font>
    <font>
      <b/>
      <sz val="10"/>
      <color indexed="10"/>
      <name val="Cambria"/>
      <family val="1"/>
      <scheme val="major"/>
    </font>
    <font>
      <b/>
      <sz val="8"/>
      <name val="Cambria"/>
      <family val="1"/>
      <scheme val="major"/>
    </font>
    <font>
      <b/>
      <sz val="12"/>
      <name val="Cambria"/>
      <family val="1"/>
      <scheme val="major"/>
    </font>
    <font>
      <b/>
      <sz val="10"/>
      <color rgb="FFFF0000"/>
      <name val="Cambria"/>
      <family val="1"/>
      <scheme val="major"/>
    </font>
    <font>
      <b/>
      <sz val="9"/>
      <color indexed="17"/>
      <name val="Cambria"/>
      <family val="1"/>
      <scheme val="major"/>
    </font>
    <font>
      <b/>
      <sz val="9"/>
      <color rgb="FF0000FF"/>
      <name val="Cambria"/>
      <family val="1"/>
      <scheme val="major"/>
    </font>
    <font>
      <b/>
      <sz val="12"/>
      <color indexed="10"/>
      <name val="Cambria"/>
      <family val="1"/>
      <scheme val="major"/>
    </font>
    <font>
      <b/>
      <sz val="10"/>
      <color indexed="30"/>
      <name val="Cambria"/>
      <family val="1"/>
      <scheme val="major"/>
    </font>
    <font>
      <sz val="9"/>
      <name val="Cambria"/>
      <family val="1"/>
      <scheme val="major"/>
    </font>
    <font>
      <b/>
      <sz val="8"/>
      <color indexed="30"/>
      <name val="Cambria"/>
      <family val="1"/>
      <scheme val="major"/>
    </font>
    <font>
      <b/>
      <sz val="8"/>
      <color indexed="10"/>
      <name val="Cambria"/>
      <family val="1"/>
      <scheme val="major"/>
    </font>
    <font>
      <b/>
      <sz val="8"/>
      <color indexed="17"/>
      <name val="Cambria"/>
      <family val="1"/>
      <scheme val="major"/>
    </font>
    <font>
      <sz val="8"/>
      <name val="Cambria"/>
      <family val="1"/>
      <scheme val="major"/>
    </font>
    <font>
      <u/>
      <sz val="8"/>
      <color rgb="FFC00000"/>
      <name val="Cambria"/>
      <family val="1"/>
      <scheme val="major"/>
    </font>
    <font>
      <b/>
      <sz val="8"/>
      <color theme="0"/>
      <name val="Cambria"/>
      <family val="1"/>
      <scheme val="major"/>
    </font>
    <font>
      <b/>
      <sz val="8"/>
      <color indexed="12"/>
      <name val="Cambria"/>
      <family val="1"/>
      <scheme val="major"/>
    </font>
    <font>
      <b/>
      <sz val="8"/>
      <color rgb="FFFF0000"/>
      <name val="Cambria"/>
      <family val="1"/>
      <scheme val="major"/>
    </font>
    <font>
      <u/>
      <sz val="8"/>
      <color theme="10"/>
      <name val="Cambria"/>
      <family val="1"/>
      <scheme val="major"/>
    </font>
    <font>
      <b/>
      <sz val="8"/>
      <color indexed="60"/>
      <name val="Cambria"/>
      <family val="1"/>
      <scheme val="major"/>
    </font>
    <font>
      <b/>
      <sz val="8"/>
      <color rgb="FF0000FF"/>
      <name val="Cambria"/>
      <family val="1"/>
      <scheme val="major"/>
    </font>
    <font>
      <b/>
      <sz val="6"/>
      <color indexed="12"/>
      <name val="Cambria"/>
      <family val="1"/>
      <scheme val="major"/>
    </font>
    <font>
      <sz val="16"/>
      <color indexed="10"/>
      <name val="Cambria"/>
      <family val="1"/>
      <scheme val="major"/>
    </font>
    <font>
      <b/>
      <sz val="20"/>
      <name val="Cambria"/>
      <family val="1"/>
      <scheme val="major"/>
    </font>
    <font>
      <b/>
      <sz val="8"/>
      <color indexed="9"/>
      <name val="Cambria"/>
      <family val="1"/>
      <scheme val="major"/>
    </font>
    <font>
      <b/>
      <sz val="8"/>
      <color theme="1"/>
      <name val="Cambria"/>
      <family val="1"/>
      <scheme val="major"/>
    </font>
    <font>
      <b/>
      <sz val="8"/>
      <color theme="5" tint="0.59999389629810485"/>
      <name val="Cambria"/>
      <family val="1"/>
      <scheme val="major"/>
    </font>
    <font>
      <b/>
      <sz val="9"/>
      <color indexed="14"/>
      <name val="Cambria"/>
      <family val="1"/>
      <scheme val="major"/>
    </font>
    <font>
      <b/>
      <sz val="9"/>
      <color rgb="FF008000"/>
      <name val="Cambria"/>
      <family val="1"/>
      <scheme val="major"/>
    </font>
    <font>
      <b/>
      <sz val="9"/>
      <color rgb="FFFF66CC"/>
      <name val="Cambria"/>
      <family val="1"/>
      <scheme val="major"/>
    </font>
    <font>
      <b/>
      <sz val="9"/>
      <color rgb="FF006600"/>
      <name val="Cambria"/>
      <family val="1"/>
      <scheme val="major"/>
    </font>
    <font>
      <b/>
      <sz val="9"/>
      <color rgb="FFFF00FF"/>
      <name val="Cambria"/>
      <family val="1"/>
      <scheme val="major"/>
    </font>
    <font>
      <b/>
      <sz val="8"/>
      <color rgb="FFFF66CC"/>
      <name val="Cambria"/>
      <family val="1"/>
      <scheme val="major"/>
    </font>
    <font>
      <b/>
      <sz val="8"/>
      <color rgb="FF009900"/>
      <name val="Cambria"/>
      <family val="1"/>
      <scheme val="major"/>
    </font>
    <font>
      <b/>
      <sz val="26"/>
      <color indexed="10"/>
      <name val="Cambria"/>
      <family val="1"/>
      <scheme val="major"/>
    </font>
    <font>
      <sz val="16"/>
      <name val="Cambria"/>
      <family val="1"/>
      <scheme val="major"/>
    </font>
    <font>
      <b/>
      <sz val="14"/>
      <color indexed="10"/>
      <name val="Cambria"/>
      <family val="1"/>
      <scheme val="major"/>
    </font>
    <font>
      <sz val="10"/>
      <color indexed="10"/>
      <name val="Cambria"/>
      <family val="1"/>
      <scheme val="major"/>
    </font>
    <font>
      <sz val="14"/>
      <name val="Cambria"/>
      <family val="1"/>
      <scheme val="major"/>
    </font>
    <font>
      <sz val="10"/>
      <color indexed="30"/>
      <name val="Cambria"/>
      <family val="1"/>
      <scheme val="major"/>
    </font>
    <font>
      <b/>
      <sz val="7"/>
      <name val="Cambria"/>
      <family val="1"/>
      <scheme val="major"/>
    </font>
    <font>
      <b/>
      <sz val="9"/>
      <color theme="0"/>
      <name val="Cambria"/>
      <family val="1"/>
      <scheme val="major"/>
    </font>
    <font>
      <sz val="9"/>
      <name val="Kruti Dev 010"/>
    </font>
    <font>
      <b/>
      <sz val="10"/>
      <color theme="0"/>
      <name val="Cambria"/>
      <family val="1"/>
      <scheme val="major"/>
    </font>
    <font>
      <b/>
      <sz val="10"/>
      <color rgb="FF0000FF"/>
      <name val="Cambria"/>
      <family val="1"/>
      <scheme val="major"/>
    </font>
    <font>
      <b/>
      <u/>
      <sz val="9"/>
      <color rgb="FFFF0000"/>
      <name val="Cambria"/>
      <family val="1"/>
      <scheme val="major"/>
    </font>
    <font>
      <b/>
      <sz val="10"/>
      <color indexed="12"/>
      <name val="Cambria"/>
      <family val="1"/>
      <scheme val="major"/>
    </font>
    <font>
      <b/>
      <sz val="9"/>
      <color theme="1"/>
      <name val="Cambria"/>
      <family val="1"/>
      <scheme val="major"/>
    </font>
    <font>
      <b/>
      <sz val="10"/>
      <color theme="1"/>
      <name val="Cambria"/>
      <family val="1"/>
      <scheme val="major"/>
    </font>
    <font>
      <u/>
      <sz val="9"/>
      <color theme="10"/>
      <name val="Cambria"/>
      <family val="1"/>
      <scheme val="major"/>
    </font>
    <font>
      <b/>
      <sz val="10"/>
      <color rgb="FF008000"/>
      <name val="Cambria"/>
      <family val="1"/>
      <scheme val="major"/>
    </font>
    <font>
      <b/>
      <sz val="10"/>
      <color rgb="FF078A00"/>
      <name val="Cambria"/>
      <family val="1"/>
      <scheme val="major"/>
    </font>
    <font>
      <b/>
      <sz val="10"/>
      <color rgb="FFFD2110"/>
      <name val="Cambria"/>
      <family val="1"/>
      <scheme val="major"/>
    </font>
    <font>
      <b/>
      <sz val="10"/>
      <color rgb="FF2E882F"/>
      <name val="Cambria"/>
      <family val="1"/>
      <scheme val="major"/>
    </font>
    <font>
      <b/>
      <sz val="10"/>
      <color theme="0" tint="-0.34998626667073579"/>
      <name val="Cambria"/>
      <family val="1"/>
      <scheme val="major"/>
    </font>
    <font>
      <b/>
      <sz val="7"/>
      <color rgb="FF0000FF"/>
      <name val="Cambria"/>
      <family val="1"/>
      <scheme val="major"/>
    </font>
    <font>
      <b/>
      <sz val="7"/>
      <color theme="1"/>
      <name val="Cambria"/>
      <family val="1"/>
      <scheme val="major"/>
    </font>
    <font>
      <b/>
      <sz val="7"/>
      <color rgb="FF008000"/>
      <name val="Cambria"/>
      <family val="1"/>
      <scheme val="major"/>
    </font>
    <font>
      <b/>
      <sz val="7"/>
      <color rgb="FFFF0000"/>
      <name val="Cambria"/>
      <family val="1"/>
      <scheme val="major"/>
    </font>
    <font>
      <b/>
      <sz val="9"/>
      <color rgb="FFFD2110"/>
      <name val="Cambria"/>
      <family val="1"/>
      <scheme val="major"/>
    </font>
    <font>
      <b/>
      <sz val="6"/>
      <color rgb="FF0000FF"/>
      <name val="Cambria"/>
      <family val="1"/>
      <scheme val="major"/>
    </font>
    <font>
      <b/>
      <sz val="8"/>
      <color rgb="FFFD2110"/>
      <name val="Cambria"/>
      <family val="1"/>
      <scheme val="major"/>
    </font>
    <font>
      <b/>
      <sz val="8"/>
      <color indexed="14"/>
      <name val="Cambria"/>
      <family val="1"/>
      <scheme val="major"/>
    </font>
    <font>
      <b/>
      <sz val="8"/>
      <color indexed="81"/>
      <name val="Arial"/>
      <family val="2"/>
    </font>
    <font>
      <sz val="8"/>
      <color indexed="81"/>
      <name val="Arial"/>
      <family val="2"/>
    </font>
    <font>
      <sz val="24"/>
      <name val="Cambria"/>
      <family val="1"/>
      <scheme val="major"/>
    </font>
    <font>
      <b/>
      <sz val="10"/>
      <name val="Arial"/>
      <family val="2"/>
    </font>
    <font>
      <b/>
      <sz val="8"/>
      <name val="Wingdings"/>
      <charset val="2"/>
    </font>
    <font>
      <b/>
      <sz val="8"/>
      <color theme="10"/>
      <name val="Cambria"/>
      <family val="1"/>
      <scheme val="major"/>
    </font>
    <font>
      <b/>
      <sz val="10"/>
      <color indexed="8"/>
      <name val="Cambria"/>
      <family val="1"/>
      <scheme val="major"/>
    </font>
    <font>
      <b/>
      <sz val="10"/>
      <name val="Cambria"/>
      <family val="1"/>
    </font>
    <font>
      <b/>
      <sz val="10"/>
      <color theme="0" tint="-0.14999847407452621"/>
      <name val="Cambria"/>
      <family val="1"/>
      <scheme val="major"/>
    </font>
    <font>
      <b/>
      <sz val="12"/>
      <color theme="0" tint="-0.14999847407452621"/>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0"/>
      <color rgb="FFFF0000"/>
      <name val="Cambria"/>
      <family val="1"/>
    </font>
    <font>
      <sz val="22"/>
      <color rgb="FF0000FF"/>
      <name val="Calibri"/>
      <family val="2"/>
    </font>
    <font>
      <sz val="22"/>
      <color rgb="FF0000FF"/>
      <name val="Times New Roman"/>
      <family val="1"/>
    </font>
    <font>
      <sz val="24"/>
      <color rgb="FFFF0000"/>
      <name val="Calibri"/>
      <family val="2"/>
    </font>
    <font>
      <sz val="20"/>
      <color rgb="FFFF0000"/>
      <name val="Calibri"/>
      <family val="2"/>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2"/>
      <color rgb="FF000000"/>
      <name val="Times New Roman"/>
      <family val="1"/>
    </font>
    <font>
      <sz val="22"/>
      <color rgb="FF0033CC"/>
      <name val="Kruti Dev 010"/>
    </font>
    <font>
      <sz val="22"/>
      <color rgb="FF0000FF"/>
      <name val="Kruti Dev 010"/>
    </font>
    <font>
      <sz val="24"/>
      <color rgb="FF0000FF"/>
      <name val="Times New Roman"/>
      <family val="1"/>
    </font>
    <font>
      <sz val="26"/>
      <color rgb="FFFF0000"/>
      <name val="Kruti Dev 010"/>
    </font>
    <font>
      <sz val="20"/>
      <name val="Cambria"/>
      <family val="1"/>
      <scheme val="major"/>
    </font>
    <font>
      <sz val="18"/>
      <name val="Cambria"/>
      <family val="1"/>
      <scheme val="major"/>
    </font>
    <font>
      <sz val="18"/>
      <color rgb="FF008000"/>
      <name val="Calibri"/>
      <family val="2"/>
    </font>
    <font>
      <sz val="22"/>
      <color theme="1" tint="4.9989318521683403E-2"/>
      <name val="Wingdings"/>
      <charset val="2"/>
    </font>
    <font>
      <sz val="48"/>
      <name val="Calibri"/>
      <family val="2"/>
    </font>
    <font>
      <sz val="36"/>
      <color theme="10"/>
      <name val="Kruti Dev 010"/>
    </font>
    <font>
      <sz val="36"/>
      <color theme="10"/>
      <name val="Cambria"/>
      <family val="1"/>
      <scheme val="major"/>
    </font>
    <font>
      <b/>
      <sz val="10"/>
      <color indexed="14"/>
      <name val="Wingdings"/>
      <family val="1"/>
      <charset val="2"/>
    </font>
    <font>
      <b/>
      <sz val="10"/>
      <color rgb="FFFF00FF"/>
      <name val="Wingdings"/>
      <family val="1"/>
      <charset val="2"/>
    </font>
    <font>
      <b/>
      <sz val="10"/>
      <color rgb="FF008000"/>
      <name val="Wingdings"/>
      <family val="1"/>
      <charset val="2"/>
    </font>
    <font>
      <b/>
      <sz val="10"/>
      <color indexed="10"/>
      <name val="Wingdings"/>
      <family val="1"/>
      <charset val="2"/>
    </font>
    <font>
      <b/>
      <sz val="8"/>
      <color rgb="FF008000"/>
      <name val="Cambria"/>
      <scheme val="major"/>
    </font>
    <font>
      <b/>
      <sz val="22"/>
      <color rgb="FFFF0000"/>
      <name val="Calibri"/>
      <family val="2"/>
    </font>
    <font>
      <b/>
      <sz val="22"/>
      <color rgb="FF0000FF"/>
      <name val="Calibri"/>
    </font>
    <font>
      <b/>
      <sz val="9"/>
      <color indexed="81"/>
      <name val="Arial"/>
      <family val="2"/>
    </font>
    <font>
      <sz val="28"/>
      <name val="Cambria"/>
    </font>
    <font>
      <sz val="22"/>
      <name val="Cambria"/>
    </font>
    <font>
      <b/>
      <sz val="6"/>
      <name val="Cambria"/>
      <scheme val="major"/>
    </font>
    <font>
      <b/>
      <sz val="8"/>
      <color rgb="FF2D9D13"/>
      <name val="Cambria"/>
      <family val="1"/>
      <scheme val="major"/>
    </font>
    <font>
      <b/>
      <sz val="6"/>
      <color indexed="10"/>
      <name val="Cambria"/>
      <scheme val="major"/>
    </font>
    <font>
      <sz val="8"/>
      <color theme="1"/>
      <name val="Cambria"/>
      <family val="1"/>
      <scheme val="major"/>
    </font>
    <font>
      <b/>
      <sz val="9"/>
      <name val="Cambria"/>
      <family val="1"/>
    </font>
    <font>
      <b/>
      <sz val="12"/>
      <name val="Calibri"/>
      <family val="2"/>
      <scheme val="minor"/>
    </font>
    <font>
      <b/>
      <sz val="12"/>
      <color rgb="FF0000FF"/>
      <name val="Calibri"/>
      <family val="2"/>
      <scheme val="minor"/>
    </font>
    <font>
      <b/>
      <sz val="6"/>
      <color rgb="FF008000"/>
      <name val="Cambria"/>
      <scheme val="major"/>
    </font>
    <font>
      <sz val="8"/>
      <name val="Kruti Dev 010"/>
    </font>
    <font>
      <sz val="9"/>
      <name val="Wingdings"/>
      <family val="1"/>
    </font>
    <font>
      <b/>
      <sz val="6"/>
      <color indexed="14"/>
      <name val="Cambria"/>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8"/>
      <color theme="1"/>
      <name val="DevLys 010"/>
    </font>
    <font>
      <sz val="14"/>
      <color theme="10"/>
      <name val="Cambria"/>
      <family val="1"/>
      <scheme val="major"/>
    </font>
    <font>
      <sz val="14"/>
      <name val="Calibri"/>
      <scheme val="min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theme="1"/>
      <name val="Kruti Dev 010"/>
    </font>
    <font>
      <sz val="14"/>
      <color theme="1"/>
      <name val="Calibri"/>
      <family val="2"/>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0000FF"/>
      <name val="Kruti Dev 010"/>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
      <sz val="18"/>
      <name val="Cambria"/>
    </font>
  </fonts>
  <fills count="21">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indexed="26"/>
        <bgColor indexed="64"/>
      </patternFill>
    </fill>
    <fill>
      <patternFill patternType="solid">
        <fgColor indexed="3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FBFCAD"/>
        <bgColor indexed="64"/>
      </patternFill>
    </fill>
    <fill>
      <patternFill patternType="solid">
        <fgColor theme="7" tint="0.79998168889431442"/>
        <bgColor indexed="64"/>
      </patternFill>
    </fill>
    <fill>
      <patternFill patternType="solid">
        <fgColor indexed="42"/>
        <bgColor indexed="64"/>
      </patternFill>
    </fill>
    <fill>
      <patternFill patternType="solid">
        <fgColor rgb="FFFFFF00"/>
        <bgColor indexed="64"/>
      </patternFill>
    </fill>
    <fill>
      <patternFill patternType="solid">
        <fgColor rgb="FFFFC000"/>
        <bgColor indexed="64"/>
      </patternFill>
    </fill>
    <fill>
      <patternFill patternType="solid">
        <fgColor rgb="FFFFFDE7"/>
        <bgColor indexed="64"/>
      </patternFill>
    </fill>
    <fill>
      <patternFill patternType="solid">
        <fgColor rgb="FFFFFBE5"/>
        <bgColor indexed="64"/>
      </patternFill>
    </fill>
    <fill>
      <patternFill patternType="solid">
        <fgColor theme="0" tint="-0.14999847407452621"/>
        <bgColor indexed="64"/>
      </patternFill>
    </fill>
    <fill>
      <patternFill patternType="solid">
        <fgColor rgb="FFFFFBCD"/>
        <bgColor rgb="FF000000"/>
      </patternFill>
    </fill>
  </fills>
  <borders count="165">
    <border>
      <left/>
      <right/>
      <top/>
      <bottom/>
      <diagonal/>
    </border>
    <border>
      <left style="thin">
        <color indexed="46"/>
      </left>
      <right style="thin">
        <color indexed="46"/>
      </right>
      <top style="thin">
        <color indexed="46"/>
      </top>
      <bottom style="thin">
        <color indexed="46"/>
      </bottom>
      <diagonal/>
    </border>
    <border>
      <left style="thin">
        <color indexed="46"/>
      </left>
      <right style="double">
        <color indexed="17"/>
      </right>
      <top style="thin">
        <color indexed="46"/>
      </top>
      <bottom style="thin">
        <color indexed="46"/>
      </bottom>
      <diagonal/>
    </border>
    <border>
      <left style="double">
        <color indexed="17"/>
      </left>
      <right style="thin">
        <color indexed="46"/>
      </right>
      <top style="thin">
        <color indexed="46"/>
      </top>
      <bottom style="thin">
        <color indexed="46"/>
      </bottom>
      <diagonal/>
    </border>
    <border>
      <left style="double">
        <color indexed="17"/>
      </left>
      <right style="thin">
        <color indexed="46"/>
      </right>
      <top style="thin">
        <color indexed="46"/>
      </top>
      <bottom style="double">
        <color indexed="17"/>
      </bottom>
      <diagonal/>
    </border>
    <border>
      <left style="thin">
        <color indexed="46"/>
      </left>
      <right style="thin">
        <color indexed="46"/>
      </right>
      <top style="thin">
        <color indexed="46"/>
      </top>
      <bottom style="double">
        <color indexed="17"/>
      </bottom>
      <diagonal/>
    </border>
    <border>
      <left/>
      <right style="thin">
        <color indexed="46"/>
      </right>
      <top/>
      <bottom style="thin">
        <color indexed="46"/>
      </bottom>
      <diagonal/>
    </border>
    <border>
      <left style="thin">
        <color indexed="46"/>
      </left>
      <right style="thin">
        <color indexed="46"/>
      </right>
      <top/>
      <bottom style="thin">
        <color indexed="46"/>
      </bottom>
      <diagonal/>
    </border>
    <border>
      <left/>
      <right/>
      <top style="thin">
        <color indexed="46"/>
      </top>
      <bottom style="thin">
        <color indexed="46"/>
      </bottom>
      <diagonal/>
    </border>
    <border>
      <left style="thin">
        <color indexed="46"/>
      </left>
      <right/>
      <top style="thin">
        <color indexed="46"/>
      </top>
      <bottom style="thin">
        <color indexed="46"/>
      </bottom>
      <diagonal/>
    </border>
    <border>
      <left style="thin">
        <color indexed="46"/>
      </left>
      <right style="double">
        <color indexed="17"/>
      </right>
      <top style="thin">
        <color indexed="46"/>
      </top>
      <bottom style="double">
        <color indexed="17"/>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style="thin">
        <color indexed="46"/>
      </right>
      <top style="thin">
        <color indexed="46"/>
      </top>
      <bottom style="thin">
        <color indexed="46"/>
      </bottom>
      <diagonal/>
    </border>
    <border>
      <left/>
      <right/>
      <top style="thin">
        <color indexed="46"/>
      </top>
      <bottom/>
      <diagonal/>
    </border>
    <border>
      <left/>
      <right/>
      <top/>
      <bottom style="thin">
        <color indexed="46"/>
      </bottom>
      <diagonal/>
    </border>
    <border>
      <left style="thin">
        <color indexed="46"/>
      </left>
      <right/>
      <top/>
      <bottom style="thin">
        <color indexed="46"/>
      </bottom>
      <diagonal/>
    </border>
    <border>
      <left/>
      <right style="thin">
        <color indexed="46"/>
      </right>
      <top style="thin">
        <color indexed="46"/>
      </top>
      <bottom/>
      <diagonal/>
    </border>
    <border>
      <left style="thin">
        <color indexed="46"/>
      </left>
      <right/>
      <top/>
      <bottom/>
      <diagonal/>
    </border>
    <border>
      <left/>
      <right style="double">
        <color indexed="17"/>
      </right>
      <top/>
      <bottom style="thin">
        <color indexed="46"/>
      </bottom>
      <diagonal/>
    </border>
    <border>
      <left style="double">
        <color indexed="17"/>
      </left>
      <right/>
      <top style="double">
        <color indexed="17"/>
      </top>
      <bottom/>
      <diagonal/>
    </border>
    <border>
      <left/>
      <right/>
      <top style="double">
        <color indexed="17"/>
      </top>
      <bottom/>
      <diagonal/>
    </border>
    <border>
      <left/>
      <right style="double">
        <color indexed="17"/>
      </right>
      <top style="double">
        <color indexed="17"/>
      </top>
      <bottom/>
      <diagonal/>
    </border>
    <border>
      <left style="double">
        <color indexed="17"/>
      </left>
      <right/>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top style="thin">
        <color rgb="FFCC99FF"/>
      </top>
      <bottom style="thin">
        <color rgb="FFCC99FF"/>
      </bottom>
      <diagonal/>
    </border>
    <border>
      <left style="thin">
        <color rgb="FFCC99FF"/>
      </left>
      <right style="thin">
        <color rgb="FFCC99FF"/>
      </right>
      <top style="thin">
        <color rgb="FFCC99FF"/>
      </top>
      <bottom style="medium">
        <color rgb="FFFF0000"/>
      </bottom>
      <diagonal/>
    </border>
    <border>
      <left style="thin">
        <color rgb="FFFF0000"/>
      </left>
      <right style="thin">
        <color rgb="FFCC99FF"/>
      </right>
      <top style="thin">
        <color rgb="FFCC99FF"/>
      </top>
      <bottom style="thin">
        <color rgb="FFCC99FF"/>
      </bottom>
      <diagonal/>
    </border>
    <border>
      <left style="thin">
        <color rgb="FFCC99FF"/>
      </left>
      <right style="thin">
        <color rgb="FFCC99FF"/>
      </right>
      <top style="thin">
        <color rgb="FFCC99FF"/>
      </top>
      <bottom/>
      <diagonal/>
    </border>
    <border>
      <left style="double">
        <color indexed="17"/>
      </left>
      <right style="thin">
        <color rgb="FFCC99FF"/>
      </right>
      <top style="thin">
        <color rgb="FFCC99FF"/>
      </top>
      <bottom style="thin">
        <color rgb="FFCC99FF"/>
      </bottom>
      <diagonal/>
    </border>
    <border>
      <left style="thin">
        <color rgb="FFCC99FF"/>
      </left>
      <right style="double">
        <color indexed="17"/>
      </right>
      <top style="thin">
        <color rgb="FFCC99FF"/>
      </top>
      <bottom style="thin">
        <color rgb="FFCC99FF"/>
      </bottom>
      <diagonal/>
    </border>
    <border>
      <left style="thin">
        <color rgb="FFCC99FF"/>
      </left>
      <right style="medium">
        <color rgb="FFFF0000"/>
      </right>
      <top style="thin">
        <color rgb="FFCC99FF"/>
      </top>
      <bottom style="thin">
        <color rgb="FFCC99FF"/>
      </bottom>
      <diagonal/>
    </border>
    <border>
      <left style="thin">
        <color rgb="FFCC99FF"/>
      </left>
      <right style="thin">
        <color rgb="FFCC99FF"/>
      </right>
      <top style="thin">
        <color rgb="FFCC99FF"/>
      </top>
      <bottom style="double">
        <color indexed="17"/>
      </bottom>
      <diagonal/>
    </border>
    <border>
      <left style="thin">
        <color rgb="FFCC99FF"/>
      </left>
      <right style="double">
        <color indexed="17"/>
      </right>
      <top style="thin">
        <color rgb="FFCC99FF"/>
      </top>
      <bottom/>
      <diagonal/>
    </border>
    <border>
      <left style="thin">
        <color rgb="FFCC99FF"/>
      </left>
      <right style="thin">
        <color rgb="FFCC99FF"/>
      </right>
      <top style="medium">
        <color rgb="FFFF0000"/>
      </top>
      <bottom style="thin">
        <color rgb="FFCC99FF"/>
      </bottom>
      <diagonal/>
    </border>
    <border>
      <left style="thin">
        <color rgb="FFCC99FF"/>
      </left>
      <right style="double">
        <color indexed="17"/>
      </right>
      <top/>
      <bottom/>
      <diagonal/>
    </border>
    <border>
      <left style="thin">
        <color rgb="FFCC99FF"/>
      </left>
      <right style="thin">
        <color rgb="FFCC99FF"/>
      </right>
      <top/>
      <bottom/>
      <diagonal/>
    </border>
    <border>
      <left style="thin">
        <color rgb="FFCC99FF"/>
      </left>
      <right style="thin">
        <color rgb="FFCC99FF"/>
      </right>
      <top/>
      <bottom style="thin">
        <color rgb="FFCC99FF"/>
      </bottom>
      <diagonal/>
    </border>
    <border>
      <left/>
      <right/>
      <top style="thin">
        <color rgb="FFCC99FF"/>
      </top>
      <bottom style="thin">
        <color rgb="FFCC99FF"/>
      </bottom>
      <diagonal/>
    </border>
    <border>
      <left/>
      <right style="thin">
        <color rgb="FFCC99FF"/>
      </right>
      <top style="thin">
        <color rgb="FFCC99FF"/>
      </top>
      <bottom style="thin">
        <color rgb="FFCC99FF"/>
      </bottom>
      <diagonal/>
    </border>
    <border>
      <left style="thin">
        <color rgb="FFCC99FF"/>
      </left>
      <right style="thin">
        <color rgb="FFCC99FF"/>
      </right>
      <top style="thin">
        <color rgb="FFCC99FF"/>
      </top>
      <bottom style="thin">
        <color rgb="FFFF0000"/>
      </bottom>
      <diagonal/>
    </border>
    <border>
      <left style="thin">
        <color rgb="FFFF0000"/>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CC99FF"/>
      </bottom>
      <diagonal/>
    </border>
    <border>
      <left style="thin">
        <color rgb="FFCC99FF"/>
      </left>
      <right style="thin">
        <color rgb="FFFF0000"/>
      </right>
      <top style="thin">
        <color rgb="FFCC99FF"/>
      </top>
      <bottom style="thin">
        <color rgb="FFFF0000"/>
      </bottom>
      <diagonal/>
    </border>
    <border>
      <left/>
      <right style="thin">
        <color rgb="FFCC99FF"/>
      </right>
      <top style="thin">
        <color rgb="FFFF0000"/>
      </top>
      <bottom style="thin">
        <color rgb="FFCC99FF"/>
      </bottom>
      <diagonal/>
    </border>
    <border>
      <left style="thin">
        <color rgb="FFCC99FF"/>
      </left>
      <right style="thin">
        <color rgb="FFFF0000"/>
      </right>
      <top/>
      <bottom style="thin">
        <color rgb="FFCC99FF"/>
      </bottom>
      <diagonal/>
    </border>
    <border>
      <left/>
      <right/>
      <top style="thin">
        <color rgb="FFCC99FF"/>
      </top>
      <bottom/>
      <diagonal/>
    </border>
    <border>
      <left/>
      <right/>
      <top/>
      <bottom style="thin">
        <color rgb="FFCC99FF"/>
      </bottom>
      <diagonal/>
    </border>
    <border>
      <left style="thin">
        <color rgb="FFCC99FF"/>
      </left>
      <right/>
      <top style="thin">
        <color rgb="FFCC99FF"/>
      </top>
      <bottom/>
      <diagonal/>
    </border>
    <border>
      <left style="thin">
        <color rgb="FFFF0000"/>
      </left>
      <right style="thin">
        <color rgb="FFCC99FF"/>
      </right>
      <top style="thin">
        <color rgb="FFCC99FF"/>
      </top>
      <bottom/>
      <diagonal/>
    </border>
    <border>
      <left style="thin">
        <color rgb="FFCC99FF"/>
      </left>
      <right style="thin">
        <color rgb="FFFF0000"/>
      </right>
      <top style="thin">
        <color rgb="FFFF0000"/>
      </top>
      <bottom style="thin">
        <color rgb="FFCC99FF"/>
      </bottom>
      <diagonal/>
    </border>
    <border>
      <left style="thin">
        <color rgb="FFFF0000"/>
      </left>
      <right style="thin">
        <color rgb="FFCC99FF"/>
      </right>
      <top/>
      <bottom style="thin">
        <color rgb="FFCC99FF"/>
      </bottom>
      <diagonal/>
    </border>
    <border>
      <left style="thin">
        <color rgb="FFFF0000"/>
      </left>
      <right style="thin">
        <color rgb="FFCC99FF"/>
      </right>
      <top style="thin">
        <color rgb="FFFF0000"/>
      </top>
      <bottom style="thin">
        <color rgb="FFCC99FF"/>
      </bottom>
      <diagonal/>
    </border>
    <border>
      <left style="thin">
        <color rgb="FFCC99FF"/>
      </left>
      <right/>
      <top style="medium">
        <color rgb="FFFF0000"/>
      </top>
      <bottom style="thin">
        <color rgb="FFCC99FF"/>
      </bottom>
      <diagonal/>
    </border>
    <border>
      <left style="thin">
        <color rgb="FFCC99FF"/>
      </left>
      <right/>
      <top/>
      <bottom style="thin">
        <color rgb="FFCC99FF"/>
      </bottom>
      <diagonal/>
    </border>
    <border>
      <left/>
      <right style="thin">
        <color rgb="FFCC99FF"/>
      </right>
      <top style="thin">
        <color rgb="FFCC99FF"/>
      </top>
      <bottom/>
      <diagonal/>
    </border>
    <border>
      <left/>
      <right style="thin">
        <color rgb="FFCC99FF"/>
      </right>
      <top/>
      <bottom style="thin">
        <color rgb="FFCC99FF"/>
      </bottom>
      <diagonal/>
    </border>
    <border>
      <left style="thin">
        <color rgb="FFFF0000"/>
      </left>
      <right/>
      <top style="thin">
        <color rgb="FFFF0000"/>
      </top>
      <bottom style="thin">
        <color rgb="FFCC99FF"/>
      </bottom>
      <diagonal/>
    </border>
    <border>
      <left/>
      <right/>
      <top style="thin">
        <color rgb="FFCC99FF"/>
      </top>
      <bottom style="medium">
        <color rgb="FFFF0000"/>
      </bottom>
      <diagonal/>
    </border>
    <border>
      <left style="double">
        <color indexed="17"/>
      </left>
      <right style="thin">
        <color rgb="FFCC99FF"/>
      </right>
      <top style="thin">
        <color rgb="FFCC99FF"/>
      </top>
      <bottom style="double">
        <color indexed="17"/>
      </bottom>
      <diagonal/>
    </border>
    <border>
      <left style="double">
        <color indexed="17"/>
      </left>
      <right style="thin">
        <color rgb="FFCC99FF"/>
      </right>
      <top style="double">
        <color indexed="17"/>
      </top>
      <bottom style="thin">
        <color rgb="FFCC99FF"/>
      </bottom>
      <diagonal/>
    </border>
    <border>
      <left style="thin">
        <color rgb="FFCC99FF"/>
      </left>
      <right style="thin">
        <color rgb="FFCC99FF"/>
      </right>
      <top style="double">
        <color indexed="17"/>
      </top>
      <bottom style="thin">
        <color rgb="FFCC99FF"/>
      </bottom>
      <diagonal/>
    </border>
    <border>
      <left style="thin">
        <color rgb="FFCC99FF"/>
      </left>
      <right style="double">
        <color indexed="17"/>
      </right>
      <top style="double">
        <color indexed="17"/>
      </top>
      <bottom style="thin">
        <color rgb="FFCC99FF"/>
      </bottom>
      <diagonal/>
    </border>
    <border>
      <left/>
      <right style="thin">
        <color rgb="FFCC99FF"/>
      </right>
      <top style="thin">
        <color rgb="FFCC99FF"/>
      </top>
      <bottom style="thin">
        <color rgb="FFFF0000"/>
      </bottom>
      <diagonal/>
    </border>
    <border>
      <left style="medium">
        <color rgb="FFFF0000"/>
      </left>
      <right style="thin">
        <color rgb="FFCC99FF"/>
      </right>
      <top style="thin">
        <color rgb="FFCC99FF"/>
      </top>
      <bottom style="thin">
        <color rgb="FFCC99FF"/>
      </bottom>
      <diagonal/>
    </border>
    <border>
      <left style="medium">
        <color rgb="FFFF0000"/>
      </left>
      <right style="thin">
        <color rgb="FFCC99FF"/>
      </right>
      <top style="thin">
        <color rgb="FFCC99FF"/>
      </top>
      <bottom style="medium">
        <color rgb="FFFF0000"/>
      </bottom>
      <diagonal/>
    </border>
    <border>
      <left/>
      <right/>
      <top style="medium">
        <color rgb="FFFF0000"/>
      </top>
      <bottom style="thin">
        <color rgb="FFCC99FF"/>
      </bottom>
      <diagonal/>
    </border>
    <border>
      <left/>
      <right style="thin">
        <color rgb="FFCC99FF"/>
      </right>
      <top style="medium">
        <color rgb="FFFF0000"/>
      </top>
      <bottom style="thin">
        <color rgb="FFCC99FF"/>
      </bottom>
      <diagonal/>
    </border>
    <border>
      <left style="medium">
        <color rgb="FFFF0000"/>
      </left>
      <right/>
      <top style="medium">
        <color rgb="FFFF0000"/>
      </top>
      <bottom style="thin">
        <color rgb="FFCC99FF"/>
      </bottom>
      <diagonal/>
    </border>
    <border>
      <left style="thin">
        <color rgb="FFFF0000"/>
      </left>
      <right/>
      <top style="thin">
        <color rgb="FFFF0000"/>
      </top>
      <bottom style="thin">
        <color rgb="FFFF0000"/>
      </bottom>
      <diagonal/>
    </border>
    <border>
      <left style="thin">
        <color rgb="FFFF0000"/>
      </left>
      <right/>
      <top style="thin">
        <color rgb="FFCC99FF"/>
      </top>
      <bottom style="thin">
        <color rgb="FFFF0000"/>
      </bottom>
      <diagonal/>
    </border>
    <border>
      <left style="thin">
        <color rgb="FFCC99FF"/>
      </left>
      <right style="thin">
        <color rgb="FFCC99FF"/>
      </right>
      <top style="thin">
        <color indexed="46"/>
      </top>
      <bottom/>
      <diagonal/>
    </border>
    <border>
      <left/>
      <right/>
      <top style="double">
        <color indexed="17"/>
      </top>
      <bottom style="thin">
        <color rgb="FFCC99FF"/>
      </bottom>
      <diagonal/>
    </border>
    <border>
      <left/>
      <right style="double">
        <color indexed="17"/>
      </right>
      <top style="double">
        <color indexed="17"/>
      </top>
      <bottom style="thin">
        <color rgb="FFCC99FF"/>
      </bottom>
      <diagonal/>
    </border>
    <border>
      <left style="thin">
        <color rgb="FFCC99FF"/>
      </left>
      <right/>
      <top style="double">
        <color indexed="17"/>
      </top>
      <bottom style="thin">
        <color rgb="FFCC99FF"/>
      </bottom>
      <diagonal/>
    </border>
    <border>
      <left style="medium">
        <color rgb="FFFF0000"/>
      </left>
      <right/>
      <top style="thin">
        <color rgb="FFCC99FF"/>
      </top>
      <bottom style="thin">
        <color rgb="FFCC99FF"/>
      </bottom>
      <diagonal/>
    </border>
    <border>
      <left/>
      <right/>
      <top style="thin">
        <color rgb="FFFF0000"/>
      </top>
      <bottom style="thin">
        <color rgb="FFFF0000"/>
      </bottom>
      <diagonal/>
    </border>
    <border>
      <left style="thin">
        <color rgb="FFCC99FF"/>
      </left>
      <right style="thin">
        <color rgb="FFCC99FF"/>
      </right>
      <top/>
      <bottom style="thin">
        <color indexed="46"/>
      </bottom>
      <diagonal/>
    </border>
    <border>
      <left style="thin">
        <color rgb="FFCC99FF"/>
      </left>
      <right style="thin">
        <color rgb="FFCC99FF"/>
      </right>
      <top style="thin">
        <color indexed="46"/>
      </top>
      <bottom style="thin">
        <color indexed="46"/>
      </bottom>
      <diagonal/>
    </border>
    <border>
      <left style="medium">
        <color rgb="FFFF0000"/>
      </left>
      <right style="thin">
        <color rgb="FFCC99FF"/>
      </right>
      <top/>
      <bottom style="thin">
        <color rgb="FFCC99FF"/>
      </bottom>
      <diagonal/>
    </border>
    <border>
      <left style="thin">
        <color indexed="46"/>
      </left>
      <right style="thin">
        <color indexed="46"/>
      </right>
      <top style="thin">
        <color indexed="46"/>
      </top>
      <bottom style="thin">
        <color indexed="10"/>
      </bottom>
      <diagonal/>
    </border>
    <border>
      <left style="thin">
        <color indexed="10"/>
      </left>
      <right/>
      <top style="thin">
        <color rgb="FFCC99FF"/>
      </top>
      <bottom style="thin">
        <color rgb="FFCC99FF"/>
      </bottom>
      <diagonal/>
    </border>
    <border>
      <left/>
      <right style="thin">
        <color indexed="10"/>
      </right>
      <top style="thin">
        <color rgb="FFCC99FF"/>
      </top>
      <bottom style="thin">
        <color rgb="FFCC99FF"/>
      </bottom>
      <diagonal/>
    </border>
    <border>
      <left style="thin">
        <color indexed="10"/>
      </left>
      <right/>
      <top/>
      <bottom/>
      <diagonal/>
    </border>
    <border>
      <left/>
      <right style="thin">
        <color indexed="10"/>
      </right>
      <top/>
      <bottom style="thin">
        <color indexed="46"/>
      </bottom>
      <diagonal/>
    </border>
    <border>
      <left/>
      <right style="thin">
        <color indexed="10"/>
      </right>
      <top style="thin">
        <color indexed="46"/>
      </top>
      <bottom style="thin">
        <color indexed="46"/>
      </bottom>
      <diagonal/>
    </border>
    <border>
      <left/>
      <right style="thin">
        <color indexed="10"/>
      </right>
      <top style="thin">
        <color indexed="46"/>
      </top>
      <bottom/>
      <diagonal/>
    </border>
    <border>
      <left style="thin">
        <color indexed="46"/>
      </left>
      <right style="thin">
        <color indexed="10"/>
      </right>
      <top style="thin">
        <color indexed="46"/>
      </top>
      <bottom style="thin">
        <color indexed="46"/>
      </bottom>
      <diagonal/>
    </border>
    <border>
      <left/>
      <right style="thin">
        <color indexed="10"/>
      </right>
      <top/>
      <bottom/>
      <diagonal/>
    </border>
    <border>
      <left style="thin">
        <color indexed="10"/>
      </left>
      <right/>
      <top/>
      <bottom style="thin">
        <color indexed="10"/>
      </bottom>
      <diagonal/>
    </border>
    <border>
      <left/>
      <right style="thin">
        <color indexed="46"/>
      </right>
      <top style="thin">
        <color indexed="46"/>
      </top>
      <bottom style="thin">
        <color indexed="10"/>
      </bottom>
      <diagonal/>
    </border>
    <border>
      <left style="thin">
        <color indexed="46"/>
      </left>
      <right/>
      <top/>
      <bottom style="thin">
        <color indexed="10"/>
      </bottom>
      <diagonal/>
    </border>
    <border>
      <left/>
      <right/>
      <top/>
      <bottom style="thin">
        <color indexed="10"/>
      </bottom>
      <diagonal/>
    </border>
    <border>
      <left/>
      <right style="thin">
        <color indexed="10"/>
      </right>
      <top/>
      <bottom style="thin">
        <color indexed="10"/>
      </bottom>
      <diagonal/>
    </border>
    <border>
      <left style="thin">
        <color rgb="FFCC99FF"/>
      </left>
      <right style="medium">
        <color rgb="FFFF0000"/>
      </right>
      <top style="thin">
        <color rgb="FFCC99FF"/>
      </top>
      <bottom style="medium">
        <color rgb="FFFF0000"/>
      </bottom>
      <diagonal/>
    </border>
    <border>
      <left style="medium">
        <color rgb="FFFF0000"/>
      </left>
      <right/>
      <top/>
      <bottom/>
      <diagonal/>
    </border>
    <border>
      <left style="double">
        <color indexed="17"/>
      </left>
      <right style="thin">
        <color rgb="FFCC99FF"/>
      </right>
      <top/>
      <bottom style="thin">
        <color rgb="FFCC99FF"/>
      </bottom>
      <diagonal/>
    </border>
    <border>
      <left style="double">
        <color indexed="17"/>
      </left>
      <right/>
      <top style="thin">
        <color indexed="46"/>
      </top>
      <bottom style="thin">
        <color indexed="46"/>
      </bottom>
      <diagonal/>
    </border>
    <border>
      <left/>
      <right style="double">
        <color indexed="17"/>
      </right>
      <top style="thin">
        <color indexed="46"/>
      </top>
      <bottom style="thin">
        <color indexed="46"/>
      </bottom>
      <diagonal/>
    </border>
    <border>
      <left style="double">
        <color indexed="17"/>
      </left>
      <right style="thin">
        <color rgb="FFCC99FF"/>
      </right>
      <top style="thin">
        <color rgb="FFCC99FF"/>
      </top>
      <bottom/>
      <diagonal/>
    </border>
    <border>
      <left style="double">
        <color indexed="17"/>
      </left>
      <right/>
      <top style="double">
        <color indexed="17"/>
      </top>
      <bottom style="thin">
        <color rgb="FFCC99FF"/>
      </bottom>
      <diagonal/>
    </border>
    <border>
      <left/>
      <right style="thin">
        <color rgb="FFCC99FF"/>
      </right>
      <top style="double">
        <color indexed="17"/>
      </top>
      <bottom style="thin">
        <color rgb="FFCC99FF"/>
      </bottom>
      <diagonal/>
    </border>
    <border>
      <left style="thin">
        <color rgb="FFCC99FF"/>
      </left>
      <right/>
      <top/>
      <bottom/>
      <diagonal/>
    </border>
    <border>
      <left/>
      <right style="thin">
        <color rgb="FFCC99FF"/>
      </right>
      <top/>
      <bottom/>
      <diagonal/>
    </border>
    <border>
      <left style="thin">
        <color rgb="FFCC99FF"/>
      </left>
      <right/>
      <top/>
      <bottom style="double">
        <color indexed="17"/>
      </bottom>
      <diagonal/>
    </border>
    <border>
      <left/>
      <right/>
      <top/>
      <bottom style="double">
        <color indexed="17"/>
      </bottom>
      <diagonal/>
    </border>
    <border>
      <left/>
      <right style="double">
        <color indexed="17"/>
      </right>
      <top style="thin">
        <color rgb="FFCC99FF"/>
      </top>
      <bottom/>
      <diagonal/>
    </border>
    <border>
      <left/>
      <right style="double">
        <color indexed="17"/>
      </right>
      <top/>
      <bottom style="double">
        <color indexed="17"/>
      </bottom>
      <diagonal/>
    </border>
    <border>
      <left style="double">
        <color indexed="17"/>
      </left>
      <right/>
      <top style="thin">
        <color rgb="FFCC99FF"/>
      </top>
      <bottom/>
      <diagonal/>
    </border>
    <border>
      <left style="thin">
        <color rgb="FFCC99FF"/>
      </left>
      <right style="thin">
        <color rgb="FFCC99FF"/>
      </right>
      <top style="thin">
        <color rgb="FFCC99FF"/>
      </top>
      <bottom style="double">
        <color rgb="FF008000"/>
      </bottom>
      <diagonal/>
    </border>
    <border>
      <left style="thin">
        <color rgb="FFCC99FF"/>
      </left>
      <right/>
      <top/>
      <bottom style="double">
        <color rgb="FF008000"/>
      </bottom>
      <diagonal/>
    </border>
    <border>
      <left/>
      <right/>
      <top/>
      <bottom style="double">
        <color rgb="FF008000"/>
      </bottom>
      <diagonal/>
    </border>
    <border>
      <left style="double">
        <color rgb="FF008000"/>
      </left>
      <right style="thin">
        <color rgb="FFCC99FF"/>
      </right>
      <top style="thin">
        <color rgb="FFCC99FF"/>
      </top>
      <bottom style="thin">
        <color rgb="FFCC99FF"/>
      </bottom>
      <diagonal/>
    </border>
    <border>
      <left style="thin">
        <color rgb="FFCC99FF"/>
      </left>
      <right style="double">
        <color rgb="FF008000"/>
      </right>
      <top style="thin">
        <color rgb="FFCC99FF"/>
      </top>
      <bottom style="thin">
        <color rgb="FFCC99FF"/>
      </bottom>
      <diagonal/>
    </border>
    <border>
      <left style="double">
        <color rgb="FF008000"/>
      </left>
      <right style="thin">
        <color rgb="FFCC99FF"/>
      </right>
      <top style="thin">
        <color rgb="FFCC99FF"/>
      </top>
      <bottom style="double">
        <color rgb="FF008000"/>
      </bottom>
      <diagonal/>
    </border>
    <border>
      <left style="thin">
        <color rgb="FFCC99FF"/>
      </left>
      <right style="double">
        <color rgb="FF008000"/>
      </right>
      <top style="thin">
        <color rgb="FFCC99FF"/>
      </top>
      <bottom style="double">
        <color rgb="FF008000"/>
      </bottom>
      <diagonal/>
    </border>
    <border>
      <left/>
      <right style="thin">
        <color rgb="FFCC99FF"/>
      </right>
      <top/>
      <bottom style="double">
        <color rgb="FF008000"/>
      </bottom>
      <diagonal/>
    </border>
    <border>
      <left/>
      <right style="medium">
        <color rgb="FFFF0000"/>
      </right>
      <top style="medium">
        <color rgb="FFFF0000"/>
      </top>
      <bottom style="thin">
        <color rgb="FFCC99FF"/>
      </bottom>
      <diagonal/>
    </border>
    <border>
      <left style="medium">
        <color rgb="FFFF0000"/>
      </left>
      <right style="thin">
        <color rgb="FFCC99FF"/>
      </right>
      <top style="thin">
        <color rgb="FFCC99FF"/>
      </top>
      <bottom/>
      <diagonal/>
    </border>
    <border>
      <left style="thin">
        <color rgb="FFCC99FF"/>
      </left>
      <right style="medium">
        <color rgb="FFFF0000"/>
      </right>
      <top style="thin">
        <color rgb="FFCC99FF"/>
      </top>
      <bottom/>
      <diagonal/>
    </border>
    <border>
      <left style="thin">
        <color rgb="FFFF0000"/>
      </left>
      <right/>
      <top style="thin">
        <color rgb="FFFF0000"/>
      </top>
      <bottom/>
      <diagonal/>
    </border>
    <border>
      <left/>
      <right/>
      <top style="thin">
        <color rgb="FFFF0000"/>
      </top>
      <bottom/>
      <diagonal/>
    </border>
    <border>
      <left style="thin">
        <color rgb="FFFF0000"/>
      </left>
      <right/>
      <top/>
      <bottom style="thin">
        <color rgb="FFCC99FF"/>
      </bottom>
      <diagonal/>
    </border>
    <border>
      <left style="thin">
        <color indexed="10"/>
      </left>
      <right/>
      <top style="thin">
        <color indexed="10"/>
      </top>
      <bottom style="thin">
        <color rgb="FFCC99FF"/>
      </bottom>
      <diagonal/>
    </border>
    <border>
      <left/>
      <right/>
      <top style="thin">
        <color indexed="10"/>
      </top>
      <bottom style="thin">
        <color rgb="FFCC99FF"/>
      </bottom>
      <diagonal/>
    </border>
    <border>
      <left/>
      <right style="thin">
        <color indexed="10"/>
      </right>
      <top style="thin">
        <color indexed="10"/>
      </top>
      <bottom style="thin">
        <color rgb="FFCC99FF"/>
      </bottom>
      <diagonal/>
    </border>
    <border>
      <left/>
      <right style="medium">
        <color rgb="FFFF0000"/>
      </right>
      <top style="thin">
        <color rgb="FFCC99FF"/>
      </top>
      <bottom/>
      <diagonal/>
    </border>
    <border>
      <left/>
      <right style="medium">
        <color rgb="FFFF0000"/>
      </right>
      <top style="thin">
        <color rgb="FFCC99FF"/>
      </top>
      <bottom style="thin">
        <color rgb="FFCC99FF"/>
      </bottom>
      <diagonal/>
    </border>
    <border>
      <left/>
      <right style="medium">
        <color rgb="FFFF0000"/>
      </right>
      <top/>
      <bottom style="thin">
        <color rgb="FFCC99FF"/>
      </bottom>
      <diagonal/>
    </border>
    <border>
      <left/>
      <right style="thin">
        <color rgb="FFCC99FF"/>
      </right>
      <top style="thin">
        <color rgb="FFCC99FF"/>
      </top>
      <bottom style="medium">
        <color rgb="FFFF0000"/>
      </bottom>
      <diagonal/>
    </border>
    <border>
      <left style="thin">
        <color rgb="FFCC99FF"/>
      </left>
      <right style="medium">
        <color rgb="FFFF0000"/>
      </right>
      <top/>
      <bottom style="thin">
        <color rgb="FFCC99FF"/>
      </bottom>
      <diagonal/>
    </border>
    <border>
      <left style="thin">
        <color rgb="FFCC99FF"/>
      </left>
      <right/>
      <top style="thin">
        <color rgb="FFCC99FF"/>
      </top>
      <bottom style="double">
        <color indexed="17"/>
      </bottom>
      <diagonal/>
    </border>
    <border>
      <left/>
      <right style="thin">
        <color rgb="FFCC99FF"/>
      </right>
      <top style="thin">
        <color rgb="FFCC99FF"/>
      </top>
      <bottom style="double">
        <color indexed="17"/>
      </bottom>
      <diagonal/>
    </border>
    <border>
      <left style="thin">
        <color rgb="FFCC99FF"/>
      </left>
      <right style="thin">
        <color rgb="FFCC99FF"/>
      </right>
      <top style="thin">
        <color rgb="FFCC99FF"/>
      </top>
      <bottom style="thin">
        <color indexed="46"/>
      </bottom>
      <diagonal/>
    </border>
    <border>
      <left style="thin">
        <color rgb="FFCC99FF"/>
      </left>
      <right/>
      <top style="thin">
        <color indexed="46"/>
      </top>
      <bottom style="thin">
        <color rgb="FFCC99FF"/>
      </bottom>
      <diagonal/>
    </border>
    <border>
      <left style="thin">
        <color rgb="FFCC99FF"/>
      </left>
      <right style="medium">
        <color rgb="FFFF0000"/>
      </right>
      <top/>
      <bottom/>
      <diagonal/>
    </border>
    <border>
      <left/>
      <right style="thin">
        <color rgb="FFCC99FF"/>
      </right>
      <top/>
      <bottom style="thin">
        <color indexed="46"/>
      </bottom>
      <diagonal/>
    </border>
    <border>
      <left style="medium">
        <color rgb="FFFF0000"/>
      </left>
      <right/>
      <top style="thin">
        <color rgb="FFCC99FF"/>
      </top>
      <bottom/>
      <diagonal/>
    </border>
    <border>
      <left style="medium">
        <color rgb="FFFF0000"/>
      </left>
      <right/>
      <top/>
      <bottom style="thin">
        <color rgb="FFCC99FF"/>
      </bottom>
      <diagonal/>
    </border>
    <border>
      <left style="thin">
        <color rgb="FFCC99FF"/>
      </left>
      <right/>
      <top style="medium">
        <color rgb="FFFF0000"/>
      </top>
      <bottom/>
      <diagonal/>
    </border>
    <border>
      <left/>
      <right/>
      <top style="medium">
        <color rgb="FFFF0000"/>
      </top>
      <bottom/>
      <diagonal/>
    </border>
    <border>
      <left/>
      <right style="thin">
        <color rgb="FFCC99FF"/>
      </right>
      <top style="medium">
        <color rgb="FFFF0000"/>
      </top>
      <bottom/>
      <diagonal/>
    </border>
    <border>
      <left style="thin">
        <color rgb="FFCC99FF"/>
      </left>
      <right style="thin">
        <color indexed="10"/>
      </right>
      <top style="thin">
        <color rgb="FFCC99FF"/>
      </top>
      <bottom style="thin">
        <color rgb="FFCC99FF"/>
      </bottom>
      <diagonal/>
    </border>
    <border>
      <left style="thin">
        <color rgb="FFCC99FF"/>
      </left>
      <right style="thin">
        <color indexed="10"/>
      </right>
      <top style="thin">
        <color rgb="FFCC99FF"/>
      </top>
      <bottom/>
      <diagonal/>
    </border>
    <border>
      <left style="medium">
        <color rgb="FFFF0000"/>
      </left>
      <right style="thin">
        <color rgb="FFCC99FF"/>
      </right>
      <top style="thin">
        <color rgb="FFCC99FF"/>
      </top>
      <bottom style="medium">
        <color indexed="14"/>
      </bottom>
      <diagonal/>
    </border>
    <border>
      <left style="thin">
        <color rgb="FFCC99FF"/>
      </left>
      <right style="thin">
        <color rgb="FFCC99FF"/>
      </right>
      <top style="thin">
        <color rgb="FFCC99FF"/>
      </top>
      <bottom style="medium">
        <color indexed="14"/>
      </bottom>
      <diagonal/>
    </border>
    <border>
      <left style="thin">
        <color indexed="46"/>
      </left>
      <right style="thin">
        <color indexed="46"/>
      </right>
      <top style="thin">
        <color indexed="46"/>
      </top>
      <bottom style="medium">
        <color indexed="14"/>
      </bottom>
      <diagonal/>
    </border>
    <border>
      <left style="thin">
        <color rgb="FFCC99FF"/>
      </left>
      <right style="medium">
        <color rgb="FFFF0000"/>
      </right>
      <top style="thin">
        <color rgb="FFCC99FF"/>
      </top>
      <bottom style="medium">
        <color indexed="14"/>
      </bottom>
      <diagonal/>
    </border>
    <border>
      <left/>
      <right style="medium">
        <color rgb="FFFF0000"/>
      </right>
      <top/>
      <bottom/>
      <diagonal/>
    </border>
    <border>
      <left style="medium">
        <color indexed="53"/>
      </left>
      <right style="thin">
        <color indexed="46"/>
      </right>
      <top style="medium">
        <color indexed="53"/>
      </top>
      <bottom style="thin">
        <color indexed="46"/>
      </bottom>
      <diagonal/>
    </border>
    <border>
      <left style="thin">
        <color indexed="46"/>
      </left>
      <right style="thin">
        <color indexed="46"/>
      </right>
      <top style="medium">
        <color indexed="53"/>
      </top>
      <bottom style="thin">
        <color indexed="46"/>
      </bottom>
      <diagonal/>
    </border>
    <border>
      <left style="thin">
        <color indexed="46"/>
      </left>
      <right style="medium">
        <color indexed="53"/>
      </right>
      <top style="medium">
        <color indexed="53"/>
      </top>
      <bottom style="thin">
        <color indexed="46"/>
      </bottom>
      <diagonal/>
    </border>
    <border>
      <left style="medium">
        <color indexed="53"/>
      </left>
      <right style="thin">
        <color indexed="46"/>
      </right>
      <top style="thin">
        <color indexed="46"/>
      </top>
      <bottom style="thin">
        <color indexed="46"/>
      </bottom>
      <diagonal/>
    </border>
    <border>
      <left style="thin">
        <color indexed="46"/>
      </left>
      <right style="medium">
        <color indexed="53"/>
      </right>
      <top style="thin">
        <color indexed="46"/>
      </top>
      <bottom style="thin">
        <color indexed="46"/>
      </bottom>
      <diagonal/>
    </border>
    <border>
      <left style="medium">
        <color indexed="53"/>
      </left>
      <right style="thin">
        <color indexed="46"/>
      </right>
      <top style="thin">
        <color indexed="46"/>
      </top>
      <bottom style="medium">
        <color indexed="53"/>
      </bottom>
      <diagonal/>
    </border>
    <border>
      <left style="thin">
        <color indexed="46"/>
      </left>
      <right style="thin">
        <color indexed="46"/>
      </right>
      <top style="thin">
        <color indexed="46"/>
      </top>
      <bottom style="medium">
        <color indexed="53"/>
      </bottom>
      <diagonal/>
    </border>
    <border>
      <left style="thin">
        <color indexed="46"/>
      </left>
      <right style="medium">
        <color indexed="53"/>
      </right>
      <top style="thin">
        <color indexed="46"/>
      </top>
      <bottom style="medium">
        <color indexed="53"/>
      </bottom>
      <diagonal/>
    </border>
    <border>
      <left style="medium">
        <color indexed="53"/>
      </left>
      <right/>
      <top style="medium">
        <color indexed="53"/>
      </top>
      <bottom style="thin">
        <color indexed="46"/>
      </bottom>
      <diagonal/>
    </border>
    <border>
      <left/>
      <right/>
      <top style="medium">
        <color indexed="53"/>
      </top>
      <bottom style="thin">
        <color indexed="46"/>
      </bottom>
      <diagonal/>
    </border>
    <border>
      <left/>
      <right style="medium">
        <color indexed="53"/>
      </right>
      <top style="medium">
        <color indexed="53"/>
      </top>
      <bottom style="thin">
        <color indexed="46"/>
      </bottom>
      <diagonal/>
    </border>
    <border>
      <left/>
      <right style="medium">
        <color indexed="53"/>
      </right>
      <top style="thin">
        <color indexed="46"/>
      </top>
      <bottom/>
      <diagonal/>
    </border>
    <border>
      <left/>
      <right style="medium">
        <color indexed="53"/>
      </right>
      <top/>
      <bottom style="thin">
        <color indexed="46"/>
      </bottom>
      <diagonal/>
    </border>
    <border>
      <left/>
      <right style="thin">
        <color indexed="46"/>
      </right>
      <top/>
      <bottom/>
      <diagonal/>
    </border>
    <border>
      <left style="thin">
        <color indexed="46"/>
      </left>
      <right style="thin">
        <color indexed="46"/>
      </right>
      <top/>
      <bottom/>
      <diagonal/>
    </border>
    <border>
      <left style="thin">
        <color rgb="FFCC99FF"/>
      </left>
      <right/>
      <top style="thin">
        <color indexed="46"/>
      </top>
      <bottom/>
      <diagonal/>
    </border>
  </borders>
  <cellStyleXfs count="682">
    <xf numFmtId="0" fontId="0" fillId="0" borderId="0"/>
    <xf numFmtId="0" fontId="6" fillId="0" borderId="0" applyNumberFormat="0" applyFill="0" applyBorder="0" applyAlignment="0" applyProtection="0">
      <alignment vertical="top"/>
      <protection locked="0"/>
    </xf>
    <xf numFmtId="0" fontId="1" fillId="0" borderId="0"/>
    <xf numFmtId="0" fontId="2" fillId="0" borderId="0"/>
    <xf numFmtId="0" fontId="5"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 fontId="28" fillId="0" borderId="85">
      <alignment horizontal="center" vertical="center" wrapTex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4" fillId="0" borderId="24" applyFill="0" applyAlignment="0">
      <alignment horizontal="center" vertical="center" wrapTex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cellStyleXfs>
  <cellXfs count="1244">
    <xf numFmtId="0" fontId="0" fillId="0" borderId="0" xfId="0"/>
    <xf numFmtId="0" fontId="4" fillId="0" borderId="0" xfId="0" applyFont="1" applyFill="1" applyBorder="1" applyAlignment="1">
      <alignment horizontal="center" vertical="center"/>
    </xf>
    <xf numFmtId="0" fontId="4" fillId="0" borderId="0" xfId="0" applyFont="1" applyFill="1" applyBorder="1" applyAlignment="1" applyProtection="1">
      <alignment vertical="center"/>
    </xf>
    <xf numFmtId="0" fontId="10" fillId="0" borderId="0" xfId="0" applyFont="1" applyFill="1" applyBorder="1"/>
    <xf numFmtId="0" fontId="9"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wrapText="1"/>
    </xf>
    <xf numFmtId="0" fontId="13" fillId="0" borderId="0" xfId="0" applyFont="1" applyFill="1" applyBorder="1" applyAlignment="1" applyProtection="1">
      <alignment vertical="center" wrapText="1"/>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1" fontId="17" fillId="9" borderId="27" xfId="0" applyNumberFormat="1" applyFont="1" applyFill="1" applyBorder="1" applyAlignment="1" applyProtection="1">
      <alignment horizontal="center" vertical="center" wrapText="1"/>
    </xf>
    <xf numFmtId="1" fontId="17" fillId="13" borderId="24" xfId="0" applyNumberFormat="1" applyFont="1" applyFill="1" applyBorder="1" applyAlignment="1" applyProtection="1">
      <alignment horizontal="center" vertical="center" wrapText="1"/>
    </xf>
    <xf numFmtId="1" fontId="16" fillId="13" borderId="24" xfId="0" applyNumberFormat="1" applyFont="1" applyFill="1" applyBorder="1" applyAlignment="1" applyProtection="1">
      <alignment horizontal="center" vertical="center" wrapText="1"/>
    </xf>
    <xf numFmtId="1" fontId="17" fillId="7" borderId="51" xfId="0" applyNumberFormat="1" applyFont="1" applyFill="1" applyBorder="1" applyAlignment="1" applyProtection="1">
      <alignment horizontal="center" vertical="center" textRotation="90" wrapText="1"/>
    </xf>
    <xf numFmtId="1" fontId="18" fillId="5" borderId="37" xfId="0" applyNumberFormat="1" applyFont="1" applyFill="1" applyBorder="1" applyAlignment="1" applyProtection="1">
      <alignment horizontal="center" vertical="center" textRotation="90" wrapText="1"/>
    </xf>
    <xf numFmtId="1" fontId="17" fillId="7" borderId="37" xfId="0" applyNumberFormat="1" applyFont="1" applyFill="1" applyBorder="1" applyAlignment="1" applyProtection="1">
      <alignment horizontal="center" vertical="center" textRotation="90" wrapText="1"/>
    </xf>
    <xf numFmtId="1" fontId="18" fillId="5" borderId="45" xfId="0" applyNumberFormat="1" applyFont="1" applyFill="1" applyBorder="1" applyAlignment="1" applyProtection="1">
      <alignment horizontal="center" vertical="center" textRotation="90" wrapText="1"/>
    </xf>
    <xf numFmtId="1" fontId="17" fillId="5" borderId="24" xfId="0" applyNumberFormat="1" applyFont="1" applyFill="1" applyBorder="1" applyAlignment="1" applyProtection="1">
      <alignment horizontal="center" vertical="center" textRotation="90" wrapText="1"/>
    </xf>
    <xf numFmtId="1" fontId="18" fillId="5" borderId="24" xfId="0" applyNumberFormat="1" applyFont="1" applyFill="1" applyBorder="1" applyAlignment="1" applyProtection="1">
      <alignment horizontal="center" vertical="center" textRotation="90" wrapText="1"/>
    </xf>
    <xf numFmtId="1" fontId="17" fillId="7" borderId="24" xfId="0" applyNumberFormat="1" applyFont="1" applyFill="1" applyBorder="1" applyAlignment="1" applyProtection="1">
      <alignment horizontal="center" vertical="center" textRotation="90" wrapText="1"/>
    </xf>
    <xf numFmtId="1" fontId="18" fillId="6" borderId="42" xfId="0" applyNumberFormat="1" applyFont="1" applyFill="1" applyBorder="1" applyAlignment="1" applyProtection="1">
      <alignment horizontal="center" vertical="center" textRotation="90" wrapText="1"/>
    </xf>
    <xf numFmtId="2" fontId="17" fillId="12" borderId="41" xfId="0" applyNumberFormat="1" applyFont="1" applyFill="1" applyBorder="1" applyAlignment="1" applyProtection="1">
      <alignment horizontal="center" vertical="center" textRotation="90" wrapText="1"/>
    </xf>
    <xf numFmtId="2" fontId="16" fillId="12" borderId="40" xfId="0" applyNumberFormat="1" applyFont="1" applyFill="1" applyBorder="1" applyAlignment="1" applyProtection="1">
      <alignment horizontal="center" vertical="center" textRotation="90" wrapText="1"/>
    </xf>
    <xf numFmtId="2" fontId="17" fillId="12" borderId="40" xfId="0" applyNumberFormat="1" applyFont="1" applyFill="1" applyBorder="1" applyAlignment="1" applyProtection="1">
      <alignment horizontal="center" vertical="center" textRotation="90" wrapText="1"/>
    </xf>
    <xf numFmtId="2" fontId="16" fillId="12" borderId="43" xfId="0" applyNumberFormat="1" applyFont="1" applyFill="1" applyBorder="1" applyAlignment="1" applyProtection="1">
      <alignment horizontal="center" vertical="center" textRotation="90" wrapText="1"/>
    </xf>
    <xf numFmtId="0" fontId="14" fillId="14" borderId="68" xfId="0" applyFont="1" applyFill="1" applyBorder="1" applyAlignment="1" applyProtection="1">
      <alignment vertical="center"/>
      <protection locked="0" hidden="1"/>
    </xf>
    <xf numFmtId="0" fontId="14" fillId="14" borderId="66" xfId="0" applyFont="1" applyFill="1" applyBorder="1" applyAlignment="1" applyProtection="1">
      <alignment vertical="center"/>
      <protection locked="0" hidden="1"/>
    </xf>
    <xf numFmtId="0" fontId="14" fillId="14" borderId="67" xfId="0" applyFont="1" applyFill="1" applyBorder="1" applyAlignment="1" applyProtection="1">
      <alignment vertical="center"/>
      <protection locked="0" hidden="1"/>
    </xf>
    <xf numFmtId="0" fontId="14" fillId="0" borderId="0" xfId="0" applyFont="1"/>
    <xf numFmtId="0" fontId="14" fillId="0" borderId="0" xfId="0" applyFont="1" applyFill="1"/>
    <xf numFmtId="0" fontId="19" fillId="9" borderId="49" xfId="0" applyFont="1" applyFill="1" applyBorder="1" applyAlignment="1" applyProtection="1">
      <alignment horizontal="center" vertical="center" textRotation="90" wrapText="1"/>
    </xf>
    <xf numFmtId="0" fontId="20" fillId="5" borderId="28" xfId="0" applyFont="1" applyFill="1" applyBorder="1" applyAlignment="1" applyProtection="1">
      <alignment horizontal="center" vertical="center" textRotation="90" wrapText="1"/>
    </xf>
    <xf numFmtId="0" fontId="19" fillId="9" borderId="28" xfId="0" applyFont="1" applyFill="1" applyBorder="1" applyAlignment="1" applyProtection="1">
      <alignment horizontal="center" vertical="center" textRotation="90" wrapText="1"/>
    </xf>
    <xf numFmtId="0" fontId="19" fillId="6" borderId="24" xfId="0" applyFont="1" applyFill="1" applyBorder="1" applyAlignment="1" applyProtection="1">
      <alignment horizontal="center" vertical="center" textRotation="90" wrapText="1"/>
    </xf>
    <xf numFmtId="0" fontId="20" fillId="6" borderId="24" xfId="0" applyFont="1" applyFill="1" applyBorder="1" applyAlignment="1" applyProtection="1">
      <alignment horizontal="center" vertical="center" textRotation="90" wrapText="1"/>
    </xf>
    <xf numFmtId="0" fontId="20" fillId="6" borderId="42" xfId="0" applyFont="1" applyFill="1" applyBorder="1" applyAlignment="1" applyProtection="1">
      <alignment horizontal="center" vertical="center" textRotation="90" wrapText="1"/>
    </xf>
    <xf numFmtId="0" fontId="14" fillId="0" borderId="0" xfId="0" applyFont="1" applyFill="1" applyBorder="1" applyAlignment="1" applyProtection="1">
      <alignment horizontal="center" vertical="center" wrapText="1"/>
    </xf>
    <xf numFmtId="1" fontId="15" fillId="0" borderId="0" xfId="0" applyNumberFormat="1" applyFont="1" applyFill="1" applyBorder="1" applyAlignment="1" applyProtection="1">
      <alignment horizontal="center" vertical="center"/>
    </xf>
    <xf numFmtId="0" fontId="14" fillId="0" borderId="24" xfId="0" applyFont="1" applyBorder="1" applyAlignment="1" applyProtection="1">
      <alignment horizontal="center" vertical="center"/>
    </xf>
    <xf numFmtId="0" fontId="14" fillId="0" borderId="24" xfId="0" applyFont="1" applyFill="1" applyBorder="1" applyAlignment="1" applyProtection="1">
      <alignment horizontal="center" vertical="center"/>
    </xf>
    <xf numFmtId="0" fontId="14" fillId="0" borderId="0" xfId="0" applyFont="1" applyBorder="1" applyAlignment="1" applyProtection="1">
      <alignment vertical="center"/>
    </xf>
    <xf numFmtId="0" fontId="14" fillId="0" borderId="65" xfId="0" applyFont="1" applyBorder="1" applyAlignment="1" applyProtection="1">
      <alignment vertical="center"/>
    </xf>
    <xf numFmtId="0" fontId="14" fillId="0" borderId="26" xfId="0" applyFont="1" applyBorder="1" applyAlignment="1" applyProtection="1">
      <alignment vertical="center"/>
    </xf>
    <xf numFmtId="0" fontId="14" fillId="0" borderId="26" xfId="0" applyFont="1" applyBorder="1" applyAlignment="1" applyProtection="1">
      <alignment horizontal="center" vertical="center"/>
    </xf>
    <xf numFmtId="0" fontId="14" fillId="0" borderId="94" xfId="0" applyFont="1" applyBorder="1" applyAlignment="1" applyProtection="1">
      <alignment vertical="center"/>
    </xf>
    <xf numFmtId="0" fontId="19" fillId="0" borderId="0" xfId="0" applyFont="1" applyFill="1" applyBorder="1" applyAlignment="1" applyProtection="1">
      <alignment vertical="center" wrapText="1"/>
    </xf>
    <xf numFmtId="0" fontId="14" fillId="6" borderId="0" xfId="0" applyFont="1" applyFill="1" applyBorder="1" applyAlignment="1" applyProtection="1">
      <alignment vertical="center" wrapText="1"/>
    </xf>
    <xf numFmtId="1" fontId="15" fillId="3" borderId="0" xfId="0" applyNumberFormat="1" applyFont="1" applyFill="1" applyBorder="1" applyAlignment="1" applyProtection="1">
      <alignment horizontal="center" vertical="center"/>
    </xf>
    <xf numFmtId="1" fontId="15" fillId="3" borderId="0" xfId="0" applyNumberFormat="1" applyFont="1" applyFill="1" applyBorder="1" applyAlignment="1" applyProtection="1">
      <alignment horizontal="center" vertical="center" wrapText="1"/>
    </xf>
    <xf numFmtId="1" fontId="17" fillId="3" borderId="52" xfId="0" applyNumberFormat="1" applyFont="1" applyFill="1" applyBorder="1" applyAlignment="1" applyProtection="1">
      <alignment horizontal="center" vertical="center" wrapText="1"/>
    </xf>
    <xf numFmtId="1" fontId="16" fillId="3" borderId="50" xfId="0" applyNumberFormat="1" applyFont="1" applyFill="1" applyBorder="1" applyAlignment="1" applyProtection="1">
      <alignment horizontal="center" vertical="center" wrapText="1"/>
    </xf>
    <xf numFmtId="0" fontId="13" fillId="3" borderId="0" xfId="0" applyFont="1" applyFill="1"/>
    <xf numFmtId="1" fontId="17" fillId="3" borderId="24" xfId="0" applyNumberFormat="1" applyFont="1" applyFill="1" applyBorder="1" applyAlignment="1" applyProtection="1">
      <alignment horizontal="center" vertical="center" wrapText="1"/>
    </xf>
    <xf numFmtId="1" fontId="16" fillId="3" borderId="24" xfId="0" applyNumberFormat="1" applyFont="1" applyFill="1" applyBorder="1" applyAlignment="1" applyProtection="1">
      <alignment horizontal="center" vertical="center" wrapText="1"/>
    </xf>
    <xf numFmtId="1" fontId="16" fillId="3" borderId="42" xfId="0" applyNumberFormat="1" applyFont="1" applyFill="1" applyBorder="1" applyAlignment="1" applyProtection="1">
      <alignment horizontal="center" vertical="center" wrapText="1"/>
    </xf>
    <xf numFmtId="1" fontId="17" fillId="3" borderId="51" xfId="0" applyNumberFormat="1" applyFont="1" applyFill="1" applyBorder="1" applyAlignment="1" applyProtection="1">
      <alignment horizontal="center" vertical="center" wrapText="1"/>
    </xf>
    <xf numFmtId="1" fontId="16" fillId="3" borderId="45" xfId="0" applyNumberFormat="1" applyFont="1" applyFill="1" applyBorder="1" applyAlignment="1" applyProtection="1">
      <alignment horizontal="center" vertical="center" wrapText="1"/>
    </xf>
    <xf numFmtId="1" fontId="16" fillId="3" borderId="54" xfId="0" applyNumberFormat="1" applyFont="1" applyFill="1" applyBorder="1" applyAlignment="1" applyProtection="1">
      <alignment horizontal="center" vertical="center" wrapText="1"/>
    </xf>
    <xf numFmtId="0" fontId="13" fillId="0" borderId="0" xfId="0" applyFont="1"/>
    <xf numFmtId="0" fontId="13" fillId="0" borderId="24" xfId="0" applyFont="1" applyBorder="1" applyAlignment="1" applyProtection="1">
      <alignment horizontal="left" vertical="center"/>
    </xf>
    <xf numFmtId="0" fontId="19" fillId="0" borderId="24" xfId="0" applyFont="1" applyFill="1" applyBorder="1" applyAlignment="1" applyProtection="1">
      <alignment horizontal="center" vertical="center" wrapText="1"/>
    </xf>
    <xf numFmtId="0" fontId="14" fillId="0" borderId="24" xfId="0" applyFont="1" applyFill="1" applyBorder="1" applyAlignment="1" applyProtection="1">
      <alignment horizontal="center" vertical="center" wrapText="1"/>
    </xf>
    <xf numFmtId="0" fontId="20" fillId="0" borderId="24" xfId="0" applyFont="1" applyFill="1" applyBorder="1" applyAlignment="1" applyProtection="1">
      <alignment horizontal="center" vertical="center" wrapText="1"/>
    </xf>
    <xf numFmtId="0" fontId="14" fillId="0" borderId="24" xfId="0" applyFont="1" applyFill="1" applyBorder="1" applyAlignment="1" applyProtection="1">
      <alignment vertical="center" wrapText="1"/>
    </xf>
    <xf numFmtId="0" fontId="26" fillId="0" borderId="24" xfId="0" applyFont="1" applyFill="1" applyBorder="1" applyAlignment="1" applyProtection="1">
      <alignment vertical="center" wrapText="1"/>
    </xf>
    <xf numFmtId="0" fontId="26" fillId="0" borderId="31" xfId="0" applyFont="1" applyFill="1" applyBorder="1" applyAlignment="1" applyProtection="1">
      <alignment vertical="center" wrapText="1"/>
    </xf>
    <xf numFmtId="0" fontId="26" fillId="0" borderId="24" xfId="0" applyFont="1" applyFill="1" applyBorder="1" applyAlignment="1" applyProtection="1">
      <alignment horizontal="center" vertical="center" textRotation="90" wrapText="1"/>
    </xf>
    <xf numFmtId="0" fontId="43" fillId="2" borderId="24" xfId="0" applyFont="1" applyFill="1" applyBorder="1" applyAlignment="1" applyProtection="1">
      <alignment horizontal="center" vertical="center" wrapText="1"/>
    </xf>
    <xf numFmtId="0" fontId="36" fillId="0" borderId="24" xfId="0" applyFont="1" applyFill="1" applyBorder="1" applyAlignment="1" applyProtection="1">
      <alignment horizontal="center" vertical="center" wrapText="1"/>
    </xf>
    <xf numFmtId="1" fontId="41" fillId="0" borderId="24" xfId="0" applyNumberFormat="1" applyFont="1" applyFill="1" applyBorder="1" applyAlignment="1" applyProtection="1">
      <alignment horizontal="center" vertical="center" wrapText="1"/>
    </xf>
    <xf numFmtId="1" fontId="44" fillId="0" borderId="24" xfId="0" applyNumberFormat="1" applyFont="1" applyFill="1" applyBorder="1" applyAlignment="1" applyProtection="1">
      <alignment horizontal="center" vertical="center" wrapText="1"/>
    </xf>
    <xf numFmtId="0" fontId="37" fillId="2" borderId="24" xfId="0" applyFont="1" applyFill="1" applyBorder="1" applyAlignment="1" applyProtection="1">
      <alignment horizontal="center" vertical="center" textRotation="90" wrapText="1"/>
    </xf>
    <xf numFmtId="165" fontId="14" fillId="0" borderId="24" xfId="0" applyNumberFormat="1" applyFont="1" applyFill="1" applyBorder="1" applyAlignment="1" applyProtection="1">
      <alignment horizontal="center" vertical="center" wrapText="1"/>
    </xf>
    <xf numFmtId="165" fontId="26" fillId="0" borderId="24" xfId="0" applyNumberFormat="1" applyFont="1" applyFill="1" applyBorder="1" applyAlignment="1" applyProtection="1">
      <alignment horizontal="center" vertical="center" wrapText="1"/>
    </xf>
    <xf numFmtId="2" fontId="26" fillId="0" borderId="24" xfId="0" applyNumberFormat="1" applyFont="1" applyFill="1" applyBorder="1" applyAlignment="1" applyProtection="1">
      <alignment horizontal="center" vertical="center" wrapText="1"/>
    </xf>
    <xf numFmtId="0" fontId="37" fillId="2" borderId="24" xfId="0" applyFont="1" applyFill="1" applyBorder="1" applyAlignment="1" applyProtection="1">
      <alignment horizontal="center" vertical="center" wrapText="1"/>
    </xf>
    <xf numFmtId="2" fontId="26" fillId="2" borderId="24" xfId="0" applyNumberFormat="1" applyFont="1" applyFill="1" applyBorder="1" applyAlignment="1" applyProtection="1">
      <alignment horizontal="center" vertical="center" wrapText="1"/>
    </xf>
    <xf numFmtId="0" fontId="48" fillId="0" borderId="24" xfId="0" applyFont="1" applyFill="1" applyBorder="1" applyAlignment="1" applyProtection="1">
      <alignment horizontal="center" vertical="center" wrapText="1"/>
    </xf>
    <xf numFmtId="0" fontId="39" fillId="0" borderId="24" xfId="0" applyFont="1" applyFill="1" applyBorder="1" applyAlignment="1" applyProtection="1">
      <alignment horizontal="center" vertical="center" wrapText="1"/>
    </xf>
    <xf numFmtId="0" fontId="50" fillId="0" borderId="24" xfId="0" applyFont="1" applyFill="1" applyBorder="1" applyAlignment="1" applyProtection="1">
      <alignment horizontal="center" vertical="center" wrapText="1"/>
    </xf>
    <xf numFmtId="0" fontId="14" fillId="0" borderId="24" xfId="0" applyFont="1" applyBorder="1" applyAlignment="1" applyProtection="1">
      <alignment horizontal="center" vertical="center" wrapText="1"/>
    </xf>
    <xf numFmtId="1" fontId="14" fillId="0" borderId="24" xfId="0" applyNumberFormat="1" applyFont="1" applyFill="1" applyBorder="1" applyAlignment="1" applyProtection="1">
      <alignment horizontal="center" vertical="center" wrapText="1"/>
    </xf>
    <xf numFmtId="0" fontId="15" fillId="0" borderId="24" xfId="0" applyFont="1" applyFill="1" applyBorder="1" applyAlignment="1" applyProtection="1">
      <alignment vertical="center" wrapText="1"/>
    </xf>
    <xf numFmtId="0" fontId="15" fillId="0" borderId="26" xfId="0" applyFont="1" applyFill="1" applyBorder="1" applyAlignment="1" applyProtection="1">
      <alignment vertical="center" wrapText="1"/>
    </xf>
    <xf numFmtId="0" fontId="14" fillId="0" borderId="24" xfId="0" applyFont="1" applyFill="1" applyBorder="1" applyAlignment="1" applyProtection="1">
      <alignment horizontal="left" vertical="center" wrapText="1"/>
    </xf>
    <xf numFmtId="2" fontId="30" fillId="0" borderId="24" xfId="0" applyNumberFormat="1" applyFont="1" applyBorder="1" applyAlignment="1" applyProtection="1">
      <alignment horizontal="center" vertical="center" wrapText="1"/>
    </xf>
    <xf numFmtId="0" fontId="33" fillId="0" borderId="0" xfId="0" applyFont="1"/>
    <xf numFmtId="0" fontId="55" fillId="0" borderId="24" xfId="0"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wrapText="1"/>
    </xf>
    <xf numFmtId="0" fontId="19" fillId="0" borderId="26" xfId="0" applyFont="1" applyFill="1" applyBorder="1" applyAlignment="1" applyProtection="1">
      <alignment horizontal="center" vertical="center" wrapText="1"/>
    </xf>
    <xf numFmtId="0" fontId="26" fillId="0" borderId="24" xfId="0" applyFont="1" applyFill="1" applyBorder="1" applyAlignment="1" applyProtection="1">
      <alignment horizontal="left" vertical="center" wrapText="1"/>
    </xf>
    <xf numFmtId="2" fontId="14" fillId="0" borderId="24" xfId="0" applyNumberFormat="1" applyFont="1" applyBorder="1" applyAlignment="1" applyProtection="1">
      <alignment horizontal="center" vertical="center" wrapText="1"/>
    </xf>
    <xf numFmtId="1" fontId="14" fillId="0" borderId="24" xfId="0" applyNumberFormat="1" applyFont="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wrapText="1"/>
    </xf>
    <xf numFmtId="0" fontId="14" fillId="0" borderId="29" xfId="0" applyFont="1" applyBorder="1" applyAlignment="1" applyProtection="1">
      <alignment horizontal="center" vertical="center"/>
    </xf>
    <xf numFmtId="0" fontId="14" fillId="0" borderId="29" xfId="0" applyFont="1" applyFill="1" applyBorder="1" applyAlignment="1" applyProtection="1">
      <alignment horizontal="center" vertical="center" wrapText="1"/>
    </xf>
    <xf numFmtId="0" fontId="14" fillId="0" borderId="3" xfId="0" applyFont="1" applyFill="1" applyBorder="1" applyAlignment="1" applyProtection="1">
      <alignment horizontal="left" vertical="center" wrapText="1"/>
    </xf>
    <xf numFmtId="2" fontId="14" fillId="0" borderId="24" xfId="0" applyNumberFormat="1" applyFont="1" applyFill="1" applyBorder="1" applyAlignment="1" applyProtection="1">
      <alignment horizontal="center" vertical="center" wrapText="1"/>
    </xf>
    <xf numFmtId="167" fontId="14" fillId="0" borderId="24" xfId="0" applyNumberFormat="1" applyFont="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20" fillId="0" borderId="29" xfId="0" applyFont="1" applyFill="1" applyBorder="1" applyAlignment="1" applyProtection="1">
      <alignment horizontal="center" vertical="center" wrapText="1"/>
    </xf>
    <xf numFmtId="0" fontId="30" fillId="0" borderId="24" xfId="0" applyFont="1" applyFill="1" applyBorder="1" applyAlignment="1" applyProtection="1">
      <alignment horizontal="center" vertical="center" wrapText="1"/>
    </xf>
    <xf numFmtId="0" fontId="33" fillId="0" borderId="3" xfId="0" applyFont="1" applyBorder="1" applyAlignment="1">
      <alignment vertical="center"/>
    </xf>
    <xf numFmtId="0" fontId="30" fillId="0" borderId="24"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1" fontId="30" fillId="0" borderId="24" xfId="0" applyNumberFormat="1" applyFont="1" applyBorder="1" applyAlignment="1" applyProtection="1">
      <alignment horizontal="center" vertical="center"/>
    </xf>
    <xf numFmtId="0" fontId="14" fillId="0" borderId="3" xfId="0" applyFont="1" applyBorder="1" applyAlignment="1" applyProtection="1">
      <alignment vertical="center"/>
    </xf>
    <xf numFmtId="0" fontId="14" fillId="0" borderId="1" xfId="0" applyFont="1" applyFill="1" applyBorder="1" applyAlignment="1" applyProtection="1">
      <alignment horizontal="center" vertical="center"/>
    </xf>
    <xf numFmtId="0" fontId="14" fillId="0" borderId="2" xfId="0" applyFont="1" applyBorder="1" applyAlignment="1" applyProtection="1">
      <alignment horizontal="center" vertical="center"/>
    </xf>
    <xf numFmtId="1" fontId="30" fillId="0" borderId="24" xfId="0" applyNumberFormat="1" applyFont="1" applyFill="1" applyBorder="1" applyAlignment="1" applyProtection="1">
      <alignment horizontal="center" vertical="center" wrapText="1"/>
    </xf>
    <xf numFmtId="0" fontId="30" fillId="0" borderId="24" xfId="0" applyFont="1" applyBorder="1" applyAlignment="1">
      <alignment horizontal="center" vertical="center" wrapText="1"/>
    </xf>
    <xf numFmtId="0" fontId="30" fillId="0" borderId="24" xfId="0" applyFont="1" applyBorder="1" applyAlignment="1" applyProtection="1">
      <alignment horizontal="center" vertical="center"/>
    </xf>
    <xf numFmtId="0" fontId="20" fillId="0" borderId="1" xfId="0" applyFont="1" applyFill="1" applyBorder="1" applyAlignment="1" applyProtection="1">
      <alignment horizontal="center" vertical="center"/>
    </xf>
    <xf numFmtId="0" fontId="20" fillId="0" borderId="2" xfId="0" applyFont="1" applyBorder="1" applyAlignment="1" applyProtection="1">
      <alignment horizontal="center" vertical="center"/>
    </xf>
    <xf numFmtId="167" fontId="30" fillId="0" borderId="24" xfId="0" applyNumberFormat="1" applyFont="1" applyBorder="1" applyAlignment="1">
      <alignment horizontal="center" vertical="center" wrapText="1"/>
    </xf>
    <xf numFmtId="167" fontId="30" fillId="0" borderId="24" xfId="0" applyNumberFormat="1" applyFont="1" applyBorder="1" applyAlignment="1" applyProtection="1">
      <alignment horizontal="center" vertical="center"/>
    </xf>
    <xf numFmtId="0" fontId="15" fillId="0" borderId="2" xfId="0" applyFont="1" applyBorder="1" applyAlignment="1" applyProtection="1">
      <alignment horizontal="center" vertical="center"/>
    </xf>
    <xf numFmtId="0" fontId="20" fillId="0" borderId="59" xfId="0" applyFont="1" applyFill="1" applyBorder="1" applyAlignment="1" applyProtection="1">
      <alignment horizontal="center" vertical="center" wrapText="1"/>
    </xf>
    <xf numFmtId="0" fontId="20" fillId="0" borderId="32" xfId="0" applyFont="1" applyFill="1" applyBorder="1" applyAlignment="1" applyProtection="1">
      <alignment horizontal="center" vertical="center" wrapText="1"/>
    </xf>
    <xf numFmtId="0" fontId="30" fillId="0" borderId="32" xfId="0" applyFont="1" applyFill="1" applyBorder="1" applyAlignment="1" applyProtection="1">
      <alignment horizontal="center" vertical="center" wrapText="1"/>
    </xf>
    <xf numFmtId="0" fontId="14" fillId="0" borderId="4" xfId="0" applyFont="1" applyBorder="1" applyAlignment="1" applyProtection="1">
      <alignment vertical="center"/>
    </xf>
    <xf numFmtId="164" fontId="15" fillId="0" borderId="5" xfId="0" applyNumberFormat="1" applyFont="1" applyFill="1" applyBorder="1" applyAlignment="1" applyProtection="1">
      <alignment horizontal="center" vertical="center"/>
    </xf>
    <xf numFmtId="2" fontId="15" fillId="0" borderId="5" xfId="0" applyNumberFormat="1" applyFont="1" applyFill="1" applyBorder="1" applyAlignment="1" applyProtection="1">
      <alignment horizontal="center" vertical="center"/>
    </xf>
    <xf numFmtId="2" fontId="15" fillId="0" borderId="10" xfId="0" applyNumberFormat="1" applyFont="1" applyFill="1" applyBorder="1" applyAlignment="1" applyProtection="1">
      <alignment horizontal="center" vertical="center"/>
    </xf>
    <xf numFmtId="0" fontId="14" fillId="0" borderId="61" xfId="0" applyFont="1" applyBorder="1" applyAlignment="1" applyProtection="1">
      <alignment vertical="center"/>
    </xf>
    <xf numFmtId="0" fontId="73" fillId="0" borderId="24" xfId="1" applyFont="1" applyBorder="1" applyAlignment="1" applyProtection="1">
      <alignment horizontal="center"/>
    </xf>
    <xf numFmtId="0" fontId="69" fillId="0" borderId="0" xfId="1" applyFont="1" applyAlignment="1" applyProtection="1">
      <alignment horizontal="center" vertical="center" wrapText="1"/>
    </xf>
    <xf numFmtId="2" fontId="14" fillId="0" borderId="24" xfId="0" applyNumberFormat="1" applyFont="1" applyFill="1" applyBorder="1" applyAlignment="1" applyProtection="1">
      <alignment horizontal="center" vertical="center" textRotation="90" wrapText="1"/>
    </xf>
    <xf numFmtId="2" fontId="19" fillId="0" borderId="24" xfId="0" applyNumberFormat="1" applyFont="1" applyFill="1" applyBorder="1" applyAlignment="1" applyProtection="1">
      <alignment horizontal="center" vertical="center" textRotation="90" wrapText="1"/>
    </xf>
    <xf numFmtId="0" fontId="33" fillId="0" borderId="24" xfId="0" applyFont="1" applyBorder="1"/>
    <xf numFmtId="0" fontId="14" fillId="0" borderId="30" xfId="0" applyFont="1" applyFill="1" applyBorder="1" applyAlignment="1" applyProtection="1">
      <alignment horizontal="center" vertical="center" textRotation="90" wrapText="1"/>
    </xf>
    <xf numFmtId="0" fontId="65" fillId="0" borderId="24" xfId="0" applyNumberFormat="1" applyFont="1" applyFill="1" applyBorder="1" applyAlignment="1" applyProtection="1">
      <alignment horizontal="center" vertical="center" wrapText="1"/>
    </xf>
    <xf numFmtId="0" fontId="19" fillId="10" borderId="24" xfId="0" applyFont="1" applyFill="1" applyBorder="1" applyAlignment="1" applyProtection="1">
      <alignment horizontal="center" vertical="center" wrapText="1"/>
    </xf>
    <xf numFmtId="0" fontId="33" fillId="10" borderId="24" xfId="0" applyFont="1" applyFill="1" applyBorder="1"/>
    <xf numFmtId="0" fontId="14" fillId="10" borderId="24" xfId="0" applyFont="1" applyFill="1" applyBorder="1" applyAlignment="1" applyProtection="1">
      <alignment horizontal="center" vertical="center" wrapText="1"/>
    </xf>
    <xf numFmtId="0" fontId="14" fillId="10" borderId="30" xfId="0" applyFont="1" applyFill="1" applyBorder="1" applyAlignment="1" applyProtection="1">
      <alignment horizontal="center" vertical="center" textRotation="90" wrapText="1"/>
    </xf>
    <xf numFmtId="14" fontId="14" fillId="0" borderId="24" xfId="0" applyNumberFormat="1" applyFont="1" applyFill="1" applyBorder="1" applyAlignment="1" applyProtection="1">
      <alignment horizontal="center" vertical="center" wrapText="1"/>
    </xf>
    <xf numFmtId="0" fontId="14" fillId="0" borderId="24" xfId="0" applyNumberFormat="1" applyFont="1" applyBorder="1" applyAlignment="1" applyProtection="1">
      <alignment horizontal="center" wrapText="1"/>
    </xf>
    <xf numFmtId="0" fontId="20" fillId="0" borderId="112" xfId="0" applyFont="1" applyFill="1" applyBorder="1" applyAlignment="1" applyProtection="1">
      <alignment vertical="center" wrapText="1"/>
    </xf>
    <xf numFmtId="0" fontId="30" fillId="0" borderId="24" xfId="0" applyFont="1" applyFill="1" applyBorder="1" applyAlignment="1" applyProtection="1">
      <alignment vertical="center" wrapText="1"/>
    </xf>
    <xf numFmtId="0" fontId="30" fillId="0" borderId="113" xfId="0" applyFont="1" applyFill="1" applyBorder="1" applyAlignment="1" applyProtection="1">
      <alignment vertical="center" wrapText="1"/>
    </xf>
    <xf numFmtId="1" fontId="30" fillId="0" borderId="24" xfId="0" applyNumberFormat="1" applyFont="1" applyBorder="1" applyAlignment="1">
      <alignment horizontal="center" vertical="center" wrapText="1"/>
    </xf>
    <xf numFmtId="167" fontId="19" fillId="0" borderId="24" xfId="0" applyNumberFormat="1" applyFont="1" applyBorder="1" applyAlignment="1" applyProtection="1">
      <alignment horizontal="center" vertical="center"/>
    </xf>
    <xf numFmtId="0" fontId="30" fillId="0" borderId="112" xfId="0" applyFont="1" applyBorder="1" applyProtection="1"/>
    <xf numFmtId="0" fontId="19" fillId="0" borderId="112" xfId="0" applyFont="1" applyBorder="1" applyProtection="1"/>
    <xf numFmtId="1" fontId="30" fillId="0" borderId="24" xfId="0" applyNumberFormat="1" applyFont="1" applyBorder="1" applyAlignment="1">
      <alignment horizontal="center" vertical="center"/>
    </xf>
    <xf numFmtId="1" fontId="14" fillId="0" borderId="24" xfId="0" applyNumberFormat="1" applyFont="1" applyFill="1" applyBorder="1" applyAlignment="1" applyProtection="1">
      <alignment horizontal="center" vertical="center"/>
    </xf>
    <xf numFmtId="0" fontId="33" fillId="0" borderId="112" xfId="0" applyFont="1" applyBorder="1"/>
    <xf numFmtId="0" fontId="33" fillId="0" borderId="24" xfId="0" applyFont="1" applyBorder="1" applyAlignment="1">
      <alignment horizontal="center" vertical="center"/>
    </xf>
    <xf numFmtId="0" fontId="19" fillId="0" borderId="24" xfId="0" applyFont="1" applyBorder="1" applyAlignment="1" applyProtection="1">
      <alignment horizontal="center" vertical="center"/>
    </xf>
    <xf numFmtId="2" fontId="14" fillId="0" borderId="24" xfId="0" applyNumberFormat="1" applyFont="1" applyFill="1" applyBorder="1" applyAlignment="1" applyProtection="1">
      <alignment horizontal="center" vertical="center" textRotation="90"/>
    </xf>
    <xf numFmtId="14" fontId="14" fillId="0" borderId="24" xfId="0" applyNumberFormat="1" applyFont="1" applyFill="1" applyBorder="1" applyAlignment="1" applyProtection="1">
      <alignment vertical="center" wrapText="1"/>
    </xf>
    <xf numFmtId="0" fontId="20" fillId="0" borderId="24" xfId="0" applyFont="1" applyFill="1" applyBorder="1" applyAlignment="1" applyProtection="1">
      <alignment vertical="center" wrapText="1"/>
    </xf>
    <xf numFmtId="0" fontId="33" fillId="0" borderId="113" xfId="0" applyFont="1" applyBorder="1"/>
    <xf numFmtId="0" fontId="20" fillId="0" borderId="114" xfId="0" applyFont="1" applyFill="1" applyBorder="1" applyAlignment="1" applyProtection="1">
      <alignment vertical="center" wrapText="1"/>
    </xf>
    <xf numFmtId="0" fontId="20" fillId="0" borderId="109" xfId="0" applyFont="1" applyFill="1" applyBorder="1" applyAlignment="1" applyProtection="1">
      <alignment vertical="center" wrapText="1"/>
    </xf>
    <xf numFmtId="0" fontId="19" fillId="0" borderId="109" xfId="0" applyFont="1" applyBorder="1" applyAlignment="1" applyProtection="1">
      <alignment horizontal="center" vertical="center"/>
    </xf>
    <xf numFmtId="0" fontId="14" fillId="0" borderId="109" xfId="0" applyFont="1" applyFill="1" applyBorder="1" applyAlignment="1" applyProtection="1">
      <alignment horizontal="center" vertical="center"/>
    </xf>
    <xf numFmtId="0" fontId="33" fillId="0" borderId="109" xfId="0" applyFont="1" applyBorder="1"/>
    <xf numFmtId="0" fontId="33" fillId="0" borderId="115" xfId="0" applyFont="1" applyBorder="1"/>
    <xf numFmtId="0" fontId="20" fillId="0" borderId="38" xfId="0" applyFont="1" applyFill="1" applyBorder="1" applyAlignment="1" applyProtection="1">
      <alignment vertical="center" wrapText="1"/>
    </xf>
    <xf numFmtId="0" fontId="20" fillId="0" borderId="39" xfId="0"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xf>
    <xf numFmtId="0" fontId="28" fillId="0" borderId="1" xfId="0" applyNumberFormat="1" applyFont="1" applyFill="1" applyBorder="1" applyAlignment="1" applyProtection="1">
      <alignment horizontal="center" vertical="center" wrapText="1"/>
    </xf>
    <xf numFmtId="0" fontId="24" fillId="0" borderId="1" xfId="0" applyFont="1" applyBorder="1" applyAlignment="1">
      <alignment vertical="center"/>
    </xf>
    <xf numFmtId="0" fontId="24" fillId="0" borderId="9" xfId="0" applyFont="1" applyBorder="1" applyAlignment="1">
      <alignment vertical="center"/>
    </xf>
    <xf numFmtId="0" fontId="24" fillId="0" borderId="78" xfId="0" applyFont="1" applyBorder="1" applyAlignment="1">
      <alignment vertical="center"/>
    </xf>
    <xf numFmtId="0" fontId="24" fillId="0" borderId="0" xfId="0" applyFont="1" applyBorder="1"/>
    <xf numFmtId="0" fontId="24" fillId="0" borderId="77" xfId="0" applyFont="1" applyBorder="1" applyAlignment="1">
      <alignment vertical="center"/>
    </xf>
    <xf numFmtId="0" fontId="23" fillId="0" borderId="9" xfId="0" applyFont="1" applyBorder="1" applyAlignment="1">
      <alignment horizontal="center" vertical="center"/>
    </xf>
    <xf numFmtId="0" fontId="23" fillId="0" borderId="78" xfId="0" applyFont="1" applyBorder="1" applyAlignment="1">
      <alignment horizontal="center" vertical="center"/>
    </xf>
    <xf numFmtId="0" fontId="28" fillId="0" borderId="13" xfId="0"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xf>
    <xf numFmtId="1" fontId="28" fillId="0" borderId="85" xfId="0" applyNumberFormat="1" applyFont="1" applyFill="1" applyBorder="1" applyAlignment="1" applyProtection="1">
      <alignment horizontal="center" vertical="center" wrapText="1"/>
    </xf>
    <xf numFmtId="1" fontId="72" fillId="0" borderId="1" xfId="0" applyNumberFormat="1" applyFont="1" applyFill="1" applyBorder="1" applyAlignment="1" applyProtection="1">
      <alignment horizontal="center" vertical="center" wrapText="1"/>
    </xf>
    <xf numFmtId="1" fontId="74" fillId="0" borderId="1" xfId="0" applyNumberFormat="1" applyFont="1" applyFill="1" applyBorder="1" applyAlignment="1" applyProtection="1">
      <alignment horizontal="center" vertical="center" wrapText="1"/>
    </xf>
    <xf numFmtId="1" fontId="67" fillId="0" borderId="1" xfId="0" applyNumberFormat="1" applyFont="1" applyFill="1" applyBorder="1" applyAlignment="1" applyProtection="1">
      <alignment horizontal="center" vertical="center" wrapText="1"/>
    </xf>
    <xf numFmtId="1" fontId="23" fillId="0" borderId="1" xfId="0" applyNumberFormat="1" applyFont="1" applyFill="1" applyBorder="1" applyAlignment="1" applyProtection="1">
      <alignment horizontal="center" vertical="center" wrapText="1"/>
    </xf>
    <xf numFmtId="1" fontId="23" fillId="0" borderId="9" xfId="0" applyNumberFormat="1" applyFont="1" applyFill="1" applyBorder="1" applyAlignment="1" applyProtection="1">
      <alignment horizontal="center" vertical="center" wrapText="1"/>
    </xf>
    <xf numFmtId="1" fontId="23" fillId="0" borderId="78" xfId="0" applyNumberFormat="1" applyFont="1" applyFill="1" applyBorder="1" applyAlignment="1" applyProtection="1">
      <alignment horizontal="center" vertical="center" wrapText="1"/>
    </xf>
    <xf numFmtId="1" fontId="28" fillId="9" borderId="13" xfId="0" applyNumberFormat="1" applyFont="1" applyFill="1" applyBorder="1" applyAlignment="1" applyProtection="1">
      <alignment horizontal="center" vertical="center" wrapText="1"/>
    </xf>
    <xf numFmtId="1" fontId="72" fillId="9" borderId="13" xfId="0" applyNumberFormat="1" applyFont="1" applyFill="1" applyBorder="1" applyAlignment="1" applyProtection="1">
      <alignment horizontal="center" vertical="center" wrapText="1"/>
    </xf>
    <xf numFmtId="1" fontId="28" fillId="9" borderId="1" xfId="0" applyNumberFormat="1" applyFont="1" applyFill="1" applyBorder="1" applyAlignment="1" applyProtection="1">
      <alignment horizontal="center" vertical="center" wrapText="1"/>
    </xf>
    <xf numFmtId="1" fontId="74" fillId="9" borderId="1" xfId="0" applyNumberFormat="1" applyFont="1" applyFill="1" applyBorder="1" applyAlignment="1" applyProtection="1">
      <alignment horizontal="center" vertical="center" wrapText="1"/>
    </xf>
    <xf numFmtId="1" fontId="28" fillId="9" borderId="9" xfId="0" applyNumberFormat="1" applyFont="1" applyFill="1" applyBorder="1" applyAlignment="1" applyProtection="1">
      <alignment horizontal="center" vertical="center" wrapText="1"/>
    </xf>
    <xf numFmtId="1" fontId="23" fillId="9" borderId="71" xfId="0" applyNumberFormat="1" applyFont="1" applyFill="1" applyBorder="1" applyAlignment="1" applyProtection="1">
      <alignment horizontal="center" vertical="center" wrapText="1"/>
    </xf>
    <xf numFmtId="1" fontId="28" fillId="9" borderId="85" xfId="0" applyNumberFormat="1" applyFont="1" applyFill="1" applyBorder="1" applyAlignment="1" applyProtection="1">
      <alignment horizontal="center" vertical="center" wrapText="1"/>
    </xf>
    <xf numFmtId="1" fontId="67" fillId="0" borderId="24" xfId="0" applyNumberFormat="1" applyFont="1" applyFill="1" applyBorder="1" applyAlignment="1" applyProtection="1">
      <alignment horizontal="center" vertical="center" wrapText="1"/>
    </xf>
    <xf numFmtId="0" fontId="28" fillId="0" borderId="85" xfId="0" applyFont="1" applyFill="1" applyBorder="1" applyAlignment="1" applyProtection="1">
      <alignment horizontal="center" vertical="center" wrapText="1"/>
    </xf>
    <xf numFmtId="2" fontId="72" fillId="0" borderId="13" xfId="0" applyNumberFormat="1" applyFont="1" applyFill="1" applyBorder="1" applyAlignment="1" applyProtection="1">
      <alignment horizontal="center" vertical="center" wrapText="1"/>
    </xf>
    <xf numFmtId="2" fontId="74" fillId="0" borderId="13" xfId="0" applyNumberFormat="1" applyFont="1" applyFill="1" applyBorder="1" applyAlignment="1" applyProtection="1">
      <alignment horizontal="center" vertical="center" wrapText="1"/>
    </xf>
    <xf numFmtId="2" fontId="72" fillId="0" borderId="85" xfId="0" applyNumberFormat="1" applyFont="1" applyFill="1" applyBorder="1" applyAlignment="1" applyProtection="1">
      <alignment horizontal="center" vertical="center" wrapText="1"/>
    </xf>
    <xf numFmtId="1" fontId="28" fillId="0" borderId="1" xfId="0" applyNumberFormat="1" applyFont="1" applyFill="1" applyBorder="1" applyAlignment="1" applyProtection="1">
      <alignment horizontal="center" vertical="center" wrapText="1"/>
    </xf>
    <xf numFmtId="1" fontId="68" fillId="0" borderId="13" xfId="0" applyNumberFormat="1" applyFont="1" applyFill="1" applyBorder="1" applyAlignment="1" applyProtection="1">
      <alignment horizontal="center" vertical="center" wrapText="1"/>
    </xf>
    <xf numFmtId="1" fontId="68" fillId="0" borderId="1" xfId="0" applyNumberFormat="1"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 fontId="68" fillId="0" borderId="13" xfId="0" applyNumberFormat="1" applyFont="1" applyFill="1" applyBorder="1" applyAlignment="1" applyProtection="1">
      <alignment horizontal="center" vertical="center" wrapText="1"/>
    </xf>
    <xf numFmtId="1" fontId="68" fillId="0" borderId="1" xfId="0" applyNumberFormat="1"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 fontId="28" fillId="0" borderId="1" xfId="0" applyNumberFormat="1" applyFont="1" applyFill="1" applyBorder="1" applyAlignment="1" applyProtection="1">
      <alignment horizontal="center" vertical="center" wrapText="1"/>
    </xf>
    <xf numFmtId="0" fontId="40" fillId="0" borderId="24" xfId="0" applyFont="1" applyFill="1" applyBorder="1" applyAlignment="1" applyProtection="1">
      <alignment horizontal="center" vertical="center" wrapText="1"/>
    </xf>
    <xf numFmtId="0" fontId="30" fillId="0" borderId="24" xfId="0" applyFont="1" applyFill="1" applyBorder="1" applyAlignment="1" applyProtection="1">
      <alignment horizontal="center" vertical="center" wrapText="1"/>
    </xf>
    <xf numFmtId="0" fontId="26" fillId="2" borderId="36" xfId="0" applyFont="1" applyFill="1" applyBorder="1" applyAlignment="1" applyProtection="1">
      <alignment vertical="center" textRotation="90" wrapText="1"/>
    </xf>
    <xf numFmtId="0" fontId="26" fillId="2" borderId="37" xfId="0" applyFont="1" applyFill="1" applyBorder="1" applyAlignment="1" applyProtection="1">
      <alignment vertical="center" textRotation="90" wrapText="1"/>
    </xf>
    <xf numFmtId="0" fontId="30" fillId="0" borderId="48" xfId="0" applyFont="1" applyFill="1" applyBorder="1" applyAlignment="1" applyProtection="1">
      <alignment vertical="center" wrapText="1"/>
    </xf>
    <xf numFmtId="0" fontId="30" fillId="0" borderId="46" xfId="0" applyFont="1" applyFill="1" applyBorder="1" applyAlignment="1" applyProtection="1">
      <alignment vertical="center" wrapText="1"/>
    </xf>
    <xf numFmtId="0" fontId="30" fillId="0" borderId="55" xfId="0" applyFont="1" applyFill="1" applyBorder="1" applyAlignment="1" applyProtection="1">
      <alignment vertical="center" wrapText="1"/>
    </xf>
    <xf numFmtId="0" fontId="24" fillId="0" borderId="46" xfId="0" applyFont="1" applyFill="1" applyBorder="1" applyAlignment="1" applyProtection="1">
      <alignment vertical="center" wrapText="1"/>
    </xf>
    <xf numFmtId="0" fontId="24" fillId="0" borderId="55" xfId="0" applyFont="1" applyFill="1" applyBorder="1" applyAlignment="1" applyProtection="1">
      <alignment vertical="center" wrapText="1"/>
    </xf>
    <xf numFmtId="2" fontId="44" fillId="0" borderId="24" xfId="0" applyNumberFormat="1" applyFont="1" applyFill="1" applyBorder="1" applyAlignment="1" applyProtection="1">
      <alignment horizontal="center" vertical="center" wrapText="1"/>
    </xf>
    <xf numFmtId="0" fontId="19" fillId="0" borderId="24" xfId="0" applyFont="1" applyBorder="1" applyAlignment="1" applyProtection="1">
      <alignment horizontal="center" vertical="center" wrapText="1"/>
    </xf>
    <xf numFmtId="2" fontId="52" fillId="0" borderId="24" xfId="0" applyNumberFormat="1" applyFont="1" applyBorder="1" applyAlignment="1" applyProtection="1">
      <alignment horizontal="center" vertical="center" wrapText="1"/>
    </xf>
    <xf numFmtId="0" fontId="81" fillId="0" borderId="24" xfId="0" applyFont="1" applyFill="1" applyBorder="1" applyAlignment="1" applyProtection="1">
      <alignment vertical="center" wrapText="1"/>
    </xf>
    <xf numFmtId="0" fontId="86" fillId="0" borderId="24" xfId="0" applyFont="1" applyFill="1" applyBorder="1" applyAlignment="1" applyProtection="1">
      <alignment vertical="center" wrapText="1"/>
    </xf>
    <xf numFmtId="0" fontId="35" fillId="0" borderId="0" xfId="0" applyFont="1" applyBorder="1" applyAlignment="1" applyProtection="1">
      <alignment vertical="center" wrapText="1"/>
    </xf>
    <xf numFmtId="0" fontId="35" fillId="0" borderId="28" xfId="0" applyFont="1" applyFill="1" applyBorder="1" applyAlignment="1" applyProtection="1">
      <alignment horizontal="center" vertical="center" wrapText="1"/>
    </xf>
    <xf numFmtId="0" fontId="12" fillId="9" borderId="118" xfId="0" applyFont="1" applyFill="1" applyBorder="1" applyAlignment="1" applyProtection="1">
      <alignment horizontal="center" vertical="center" wrapText="1"/>
    </xf>
    <xf numFmtId="0" fontId="15" fillId="0" borderId="28" xfId="0" applyFont="1" applyFill="1" applyBorder="1" applyAlignment="1" applyProtection="1">
      <alignment horizontal="center" vertical="center" wrapText="1"/>
    </xf>
    <xf numFmtId="165" fontId="14" fillId="0" borderId="28" xfId="0" applyNumberFormat="1" applyFont="1" applyFill="1" applyBorder="1" applyAlignment="1" applyProtection="1">
      <alignment horizontal="center" vertical="center" wrapText="1"/>
    </xf>
    <xf numFmtId="0" fontId="40" fillId="0" borderId="28" xfId="0" applyFont="1" applyFill="1" applyBorder="1" applyAlignment="1" applyProtection="1">
      <alignment horizontal="center" vertical="center" wrapText="1"/>
    </xf>
    <xf numFmtId="0" fontId="41" fillId="0" borderId="28" xfId="0" applyFont="1" applyFill="1" applyBorder="1" applyAlignment="1" applyProtection="1">
      <alignment horizontal="center" vertical="center" wrapText="1"/>
    </xf>
    <xf numFmtId="0" fontId="26" fillId="2" borderId="28" xfId="0" applyFont="1" applyFill="1" applyBorder="1" applyAlignment="1" applyProtection="1">
      <alignment horizontal="center" vertical="center" wrapText="1"/>
    </xf>
    <xf numFmtId="0" fontId="43" fillId="2" borderId="28"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1" fontId="41" fillId="0" borderId="28" xfId="0" applyNumberFormat="1" applyFont="1" applyFill="1" applyBorder="1" applyAlignment="1" applyProtection="1">
      <alignment horizontal="center" vertical="center" wrapText="1"/>
    </xf>
    <xf numFmtId="1" fontId="44" fillId="0" borderId="28" xfId="0" applyNumberFormat="1" applyFont="1" applyFill="1" applyBorder="1" applyAlignment="1" applyProtection="1">
      <alignment horizontal="center" vertical="center" wrapText="1"/>
    </xf>
    <xf numFmtId="0" fontId="39" fillId="0" borderId="28" xfId="0" applyFont="1" applyFill="1" applyBorder="1" applyAlignment="1" applyProtection="1">
      <alignment horizontal="center" vertical="center" wrapText="1"/>
    </xf>
    <xf numFmtId="0" fontId="50" fillId="0" borderId="28" xfId="0" applyFont="1" applyFill="1" applyBorder="1" applyAlignment="1" applyProtection="1">
      <alignment horizontal="center" vertical="center" wrapText="1"/>
    </xf>
    <xf numFmtId="2" fontId="26" fillId="0" borderId="28" xfId="0" applyNumberFormat="1" applyFont="1" applyFill="1" applyBorder="1" applyAlignment="1" applyProtection="1">
      <alignment horizontal="center" vertical="center" wrapText="1"/>
    </xf>
    <xf numFmtId="2" fontId="26" fillId="2" borderId="28" xfId="0" applyNumberFormat="1" applyFont="1" applyFill="1" applyBorder="1" applyAlignment="1" applyProtection="1">
      <alignment horizontal="center" vertical="center" wrapText="1"/>
    </xf>
    <xf numFmtId="0" fontId="26" fillId="0" borderId="0" xfId="0" applyFont="1" applyFill="1" applyBorder="1" applyAlignment="1" applyProtection="1">
      <alignment vertical="center" wrapText="1"/>
    </xf>
    <xf numFmtId="0" fontId="26" fillId="0" borderId="26" xfId="0" applyFont="1" applyBorder="1" applyAlignment="1" applyProtection="1">
      <alignment horizontal="center" vertical="center" wrapText="1"/>
    </xf>
    <xf numFmtId="0" fontId="44" fillId="0" borderId="26" xfId="0" applyFont="1" applyBorder="1" applyAlignment="1" applyProtection="1">
      <alignment horizontal="center" vertical="center" wrapText="1"/>
    </xf>
    <xf numFmtId="0" fontId="26" fillId="0" borderId="64" xfId="0" applyFont="1" applyFill="1" applyBorder="1" applyAlignment="1" applyProtection="1">
      <alignment horizontal="left" vertical="center" wrapText="1"/>
    </xf>
    <xf numFmtId="0" fontId="26" fillId="0" borderId="65" xfId="0" applyFont="1" applyFill="1" applyBorder="1" applyAlignment="1" applyProtection="1">
      <alignment horizontal="left" vertical="center" wrapText="1"/>
    </xf>
    <xf numFmtId="2" fontId="26" fillId="0" borderId="31" xfId="0" applyNumberFormat="1" applyFont="1" applyFill="1" applyBorder="1" applyAlignment="1" applyProtection="1">
      <alignment horizontal="center" vertical="center" wrapText="1"/>
    </xf>
    <xf numFmtId="0" fontId="30" fillId="0" borderId="110" xfId="0" applyFont="1" applyFill="1" applyBorder="1" applyAlignment="1" applyProtection="1">
      <alignment vertical="center" wrapText="1"/>
    </xf>
    <xf numFmtId="0" fontId="30" fillId="0" borderId="111" xfId="0" applyFont="1" applyFill="1" applyBorder="1" applyAlignment="1" applyProtection="1">
      <alignment vertical="center" wrapText="1"/>
    </xf>
    <xf numFmtId="0" fontId="30" fillId="0" borderId="116" xfId="0" applyFont="1" applyFill="1" applyBorder="1" applyAlignment="1" applyProtection="1">
      <alignment vertical="center" wrapText="1"/>
    </xf>
    <xf numFmtId="0" fontId="92" fillId="15" borderId="24" xfId="1" applyFont="1" applyFill="1" applyBorder="1" applyAlignment="1" applyProtection="1">
      <alignment horizontal="center" vertical="center" wrapText="1"/>
    </xf>
    <xf numFmtId="0" fontId="92" fillId="0" borderId="24" xfId="1" applyFont="1" applyFill="1" applyBorder="1" applyAlignment="1" applyProtection="1">
      <alignment horizontal="center" vertical="center" wrapText="1"/>
    </xf>
    <xf numFmtId="0" fontId="14" fillId="0" borderId="24" xfId="0" applyFont="1" applyBorder="1" applyAlignment="1" applyProtection="1">
      <alignment horizontal="center" vertical="center" wrapText="1"/>
    </xf>
    <xf numFmtId="0" fontId="70" fillId="6" borderId="24" xfId="0" applyFont="1" applyFill="1" applyBorder="1" applyAlignment="1" applyProtection="1">
      <alignment horizontal="center" vertical="center" wrapText="1"/>
    </xf>
    <xf numFmtId="0" fontId="28" fillId="6" borderId="24" xfId="0" applyFont="1" applyFill="1" applyBorder="1" applyAlignment="1" applyProtection="1">
      <alignment horizontal="center" vertical="center" wrapText="1"/>
    </xf>
    <xf numFmtId="0" fontId="68" fillId="6" borderId="24" xfId="0" applyFont="1" applyFill="1" applyBorder="1" applyAlignment="1" applyProtection="1">
      <alignment horizontal="center" vertical="center" wrapText="1"/>
    </xf>
    <xf numFmtId="0" fontId="93" fillId="6" borderId="79" xfId="0" applyFont="1" applyFill="1" applyBorder="1" applyAlignment="1" applyProtection="1">
      <alignment horizontal="center" vertical="center"/>
    </xf>
    <xf numFmtId="0" fontId="93" fillId="6" borderId="64" xfId="0" applyFont="1" applyFill="1" applyBorder="1" applyAlignment="1" applyProtection="1">
      <alignment horizontal="center" vertical="center"/>
    </xf>
    <xf numFmtId="0" fontId="93" fillId="6" borderId="24" xfId="0" applyFont="1" applyFill="1" applyBorder="1" applyAlignment="1" applyProtection="1">
      <alignment horizontal="center" vertical="center"/>
    </xf>
    <xf numFmtId="0" fontId="95" fillId="0" borderId="0" xfId="0" applyFont="1"/>
    <xf numFmtId="0" fontId="14" fillId="0" borderId="129" xfId="0" applyFont="1" applyBorder="1" applyAlignment="1" applyProtection="1">
      <alignment horizontal="center" vertical="center"/>
    </xf>
    <xf numFmtId="0" fontId="14" fillId="0" borderId="94" xfId="0" applyFont="1" applyBorder="1" applyAlignment="1" applyProtection="1">
      <alignment horizontal="center" vertical="center"/>
    </xf>
    <xf numFmtId="0" fontId="96" fillId="0" borderId="0" xfId="0" applyFont="1"/>
    <xf numFmtId="0" fontId="23" fillId="6" borderId="24" xfId="0" applyFont="1" applyFill="1" applyBorder="1" applyAlignment="1" applyProtection="1">
      <alignment horizontal="center" vertical="center" wrapText="1"/>
    </xf>
    <xf numFmtId="0" fontId="14" fillId="0" borderId="79" xfId="0" applyFont="1" applyBorder="1" applyAlignment="1" applyProtection="1">
      <alignment vertical="center"/>
    </xf>
    <xf numFmtId="0" fontId="14" fillId="0" borderId="37" xfId="0" applyFont="1" applyBorder="1" applyAlignment="1" applyProtection="1">
      <alignment vertical="center"/>
    </xf>
    <xf numFmtId="0" fontId="14" fillId="0" borderId="37" xfId="0" applyFont="1" applyBorder="1" applyAlignment="1" applyProtection="1">
      <alignment horizontal="center" vertical="center"/>
    </xf>
    <xf numFmtId="0" fontId="14" fillId="0" borderId="130" xfId="0" applyFont="1" applyBorder="1" applyAlignment="1" applyProtection="1">
      <alignment horizontal="center" vertical="center"/>
    </xf>
    <xf numFmtId="0" fontId="14" fillId="0" borderId="56" xfId="0" applyFont="1" applyBorder="1" applyAlignment="1" applyProtection="1">
      <alignment horizontal="center" vertical="center"/>
    </xf>
    <xf numFmtId="0" fontId="14" fillId="0" borderId="37" xfId="0" applyFont="1" applyFill="1" applyBorder="1" applyAlignment="1" applyProtection="1">
      <alignment horizontal="center" vertical="center"/>
    </xf>
    <xf numFmtId="0" fontId="14" fillId="0" borderId="130" xfId="0" applyFont="1" applyFill="1" applyBorder="1" applyAlignment="1" applyProtection="1">
      <alignment horizontal="center" vertical="center"/>
    </xf>
    <xf numFmtId="0" fontId="14" fillId="6" borderId="1" xfId="0" applyFont="1" applyFill="1" applyBorder="1" applyAlignment="1" applyProtection="1">
      <alignment horizontal="left" vertical="center" wrapText="1"/>
    </xf>
    <xf numFmtId="0" fontId="14" fillId="8" borderId="1" xfId="0" applyFont="1" applyFill="1" applyBorder="1" applyAlignment="1" applyProtection="1">
      <alignment horizontal="left" vertical="center" wrapText="1"/>
    </xf>
    <xf numFmtId="0" fontId="14" fillId="6" borderId="28" xfId="0" applyFont="1" applyFill="1" applyBorder="1" applyAlignment="1" applyProtection="1">
      <alignment horizontal="center" vertical="center" wrapText="1"/>
    </xf>
    <xf numFmtId="0" fontId="93" fillId="9" borderId="24" xfId="0" applyFont="1" applyFill="1" applyBorder="1" applyAlignment="1" applyProtection="1">
      <alignment horizontal="center" vertical="center"/>
    </xf>
    <xf numFmtId="165" fontId="93" fillId="9" borderId="24" xfId="0" applyNumberFormat="1" applyFont="1" applyFill="1" applyBorder="1" applyAlignment="1" applyProtection="1">
      <alignment horizontal="center" vertical="center"/>
    </xf>
    <xf numFmtId="0" fontId="23" fillId="6" borderId="28" xfId="0" applyFont="1" applyFill="1" applyBorder="1" applyAlignment="1" applyProtection="1">
      <alignment horizontal="center" vertical="center" wrapText="1"/>
    </xf>
    <xf numFmtId="0" fontId="14" fillId="8" borderId="28" xfId="0" applyFont="1" applyFill="1" applyBorder="1" applyAlignment="1" applyProtection="1">
      <alignment horizontal="center" vertical="center" wrapText="1"/>
    </xf>
    <xf numFmtId="0" fontId="23" fillId="6" borderId="28" xfId="0" applyFont="1" applyFill="1" applyBorder="1" applyAlignment="1" applyProtection="1">
      <alignment vertical="center" wrapText="1"/>
    </xf>
    <xf numFmtId="0" fontId="27" fillId="7" borderId="134" xfId="0" applyFont="1" applyFill="1" applyBorder="1" applyAlignment="1" applyProtection="1">
      <alignment horizontal="center" vertical="center"/>
    </xf>
    <xf numFmtId="0" fontId="1" fillId="0" borderId="0" xfId="0" applyFont="1" applyFill="1" applyBorder="1" applyAlignment="1" applyProtection="1">
      <alignment vertical="center"/>
    </xf>
    <xf numFmtId="0" fontId="1" fillId="0" borderId="0" xfId="0" applyFont="1" applyFill="1"/>
    <xf numFmtId="0" fontId="121" fillId="0" borderId="0" xfId="0" applyFont="1" applyFill="1" applyBorder="1" applyAlignment="1" applyProtection="1">
      <alignment horizontal="center" vertical="center" wrapText="1"/>
    </xf>
    <xf numFmtId="0" fontId="24" fillId="16" borderId="0" xfId="1" applyFont="1" applyFill="1" applyAlignment="1" applyProtection="1">
      <alignment horizontal="center" vertical="center"/>
    </xf>
    <xf numFmtId="0" fontId="124" fillId="0" borderId="24" xfId="0" applyFont="1" applyFill="1" applyBorder="1" applyAlignment="1" applyProtection="1">
      <alignment horizontal="center" vertical="center" wrapText="1"/>
    </xf>
    <xf numFmtId="0" fontId="125" fillId="0" borderId="24" xfId="0" applyFont="1" applyFill="1" applyBorder="1" applyAlignment="1" applyProtection="1">
      <alignment horizontal="center" vertical="center" wrapText="1"/>
    </xf>
    <xf numFmtId="0" fontId="126" fillId="0" borderId="24" xfId="0" applyFont="1" applyFill="1" applyBorder="1" applyAlignment="1" applyProtection="1">
      <alignment horizontal="center" vertical="center" wrapText="1"/>
    </xf>
    <xf numFmtId="0" fontId="127" fillId="0" borderId="24" xfId="0" applyFont="1" applyFill="1" applyBorder="1" applyAlignment="1" applyProtection="1">
      <alignment horizontal="center" vertical="center" wrapText="1"/>
    </xf>
    <xf numFmtId="0" fontId="127" fillId="0" borderId="26" xfId="0" applyFont="1" applyFill="1" applyBorder="1" applyAlignment="1" applyProtection="1">
      <alignment horizontal="center" vertical="center" wrapText="1"/>
    </xf>
    <xf numFmtId="0" fontId="14" fillId="0" borderId="24" xfId="0" applyFont="1" applyFill="1" applyBorder="1" applyAlignment="1" applyProtection="1">
      <alignment horizontal="center" vertical="center" textRotation="90" wrapText="1"/>
    </xf>
    <xf numFmtId="2" fontId="49" fillId="0" borderId="13" xfId="0" applyNumberFormat="1" applyFont="1" applyFill="1" applyBorder="1" applyAlignment="1" applyProtection="1">
      <alignment horizontal="center" vertical="center" wrapText="1"/>
    </xf>
    <xf numFmtId="2" fontId="128" fillId="0" borderId="13" xfId="0" applyNumberFormat="1" applyFont="1" applyFill="1" applyBorder="1" applyAlignment="1" applyProtection="1">
      <alignment horizontal="center" vertical="center" wrapText="1"/>
    </xf>
    <xf numFmtId="0" fontId="14" fillId="6" borderId="25" xfId="0" applyFont="1" applyFill="1" applyBorder="1" applyAlignment="1" applyProtection="1">
      <alignment horizontal="center" vertical="center"/>
    </xf>
    <xf numFmtId="0" fontId="14" fillId="6" borderId="38" xfId="0" applyFont="1" applyFill="1" applyBorder="1" applyAlignment="1" applyProtection="1">
      <alignment horizontal="center" vertical="center"/>
    </xf>
    <xf numFmtId="0" fontId="23" fillId="5" borderId="79" xfId="0"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14" fillId="8" borderId="0" xfId="0" applyFont="1" applyFill="1" applyBorder="1" applyAlignment="1" applyProtection="1">
      <alignment horizontal="center" vertical="center" wrapText="1"/>
    </xf>
    <xf numFmtId="0" fontId="70" fillId="17" borderId="24" xfId="0" applyFont="1" applyFill="1" applyBorder="1" applyAlignment="1" applyProtection="1">
      <alignment horizontal="center" vertical="center" wrapText="1"/>
    </xf>
    <xf numFmtId="0" fontId="25" fillId="17" borderId="24" xfId="0" applyFont="1" applyFill="1" applyBorder="1" applyAlignment="1" applyProtection="1">
      <alignment horizontal="center" vertical="center" wrapText="1"/>
    </xf>
    <xf numFmtId="0" fontId="68" fillId="17" borderId="24" xfId="0" applyFont="1" applyFill="1" applyBorder="1" applyAlignment="1" applyProtection="1">
      <alignment horizontal="center" vertical="center" wrapText="1"/>
    </xf>
    <xf numFmtId="0" fontId="28" fillId="17" borderId="24" xfId="0" applyFont="1" applyFill="1" applyBorder="1" applyAlignment="1" applyProtection="1">
      <alignment horizontal="center" vertical="center" wrapText="1"/>
    </xf>
    <xf numFmtId="0" fontId="23" fillId="18" borderId="24" xfId="0" applyFont="1" applyFill="1" applyBorder="1" applyAlignment="1" applyProtection="1">
      <alignment horizontal="center" vertical="center" wrapText="1"/>
    </xf>
    <xf numFmtId="0" fontId="70" fillId="18" borderId="24" xfId="0" applyFont="1" applyFill="1" applyBorder="1" applyAlignment="1" applyProtection="1">
      <alignment horizontal="center" vertical="center" wrapText="1"/>
    </xf>
    <xf numFmtId="0" fontId="25" fillId="18" borderId="24" xfId="0" applyFont="1" applyFill="1" applyBorder="1" applyAlignment="1" applyProtection="1">
      <alignment horizontal="center" vertical="center" wrapText="1"/>
    </xf>
    <xf numFmtId="0" fontId="68" fillId="18" borderId="24" xfId="0" applyFont="1" applyFill="1" applyBorder="1" applyAlignment="1" applyProtection="1">
      <alignment horizontal="center" vertical="center" wrapText="1"/>
    </xf>
    <xf numFmtId="0" fontId="25" fillId="18" borderId="31" xfId="0" applyFont="1" applyFill="1" applyBorder="1" applyAlignment="1" applyProtection="1">
      <alignment horizontal="center" vertical="center" wrapText="1"/>
    </xf>
    <xf numFmtId="0" fontId="14" fillId="17" borderId="25" xfId="0" applyFont="1" applyFill="1" applyBorder="1" applyAlignment="1" applyProtection="1">
      <alignment horizontal="center" vertical="center"/>
    </xf>
    <xf numFmtId="0" fontId="14" fillId="17" borderId="38" xfId="0" applyFont="1" applyFill="1" applyBorder="1" applyAlignment="1" applyProtection="1">
      <alignment horizontal="center" vertical="center"/>
    </xf>
    <xf numFmtId="0" fontId="14" fillId="2" borderId="25" xfId="0" applyFont="1" applyFill="1" applyBorder="1" applyAlignment="1" applyProtection="1">
      <alignment horizontal="center" vertical="center" wrapText="1"/>
    </xf>
    <xf numFmtId="0" fontId="23" fillId="17" borderId="24" xfId="0" applyFont="1" applyFill="1" applyBorder="1" applyAlignment="1" applyProtection="1">
      <alignment horizontal="center" vertical="center" wrapText="1"/>
    </xf>
    <xf numFmtId="0" fontId="26" fillId="0" borderId="31" xfId="0" applyFont="1" applyFill="1" applyBorder="1" applyAlignment="1" applyProtection="1">
      <alignment horizontal="center" vertical="center" wrapText="1"/>
    </xf>
    <xf numFmtId="0" fontId="44" fillId="0" borderId="24" xfId="0" applyFont="1" applyFill="1" applyBorder="1" applyAlignment="1" applyProtection="1">
      <alignment horizontal="center" vertical="center" wrapText="1"/>
    </xf>
    <xf numFmtId="0" fontId="26" fillId="0" borderId="24" xfId="0" applyFont="1" applyBorder="1" applyAlignment="1" applyProtection="1">
      <alignment horizontal="center" vertical="center" wrapText="1"/>
    </xf>
    <xf numFmtId="0" fontId="23" fillId="19" borderId="28" xfId="0" applyFont="1" applyFill="1" applyBorder="1" applyAlignment="1" applyProtection="1">
      <alignment vertical="center" textRotation="90" wrapText="1"/>
    </xf>
    <xf numFmtId="0" fontId="70" fillId="19" borderId="24" xfId="0" applyFont="1" applyFill="1" applyBorder="1" applyAlignment="1" applyProtection="1">
      <alignment horizontal="center" vertical="center" wrapText="1"/>
    </xf>
    <xf numFmtId="0" fontId="25" fillId="19" borderId="24" xfId="0" applyFont="1" applyFill="1" applyBorder="1" applyAlignment="1" applyProtection="1">
      <alignment horizontal="center" vertical="center" wrapText="1"/>
    </xf>
    <xf numFmtId="0" fontId="23" fillId="19" borderId="36" xfId="0" applyFont="1" applyFill="1" applyBorder="1" applyAlignment="1" applyProtection="1">
      <alignment vertical="center" textRotation="90" wrapText="1"/>
    </xf>
    <xf numFmtId="0" fontId="23" fillId="19" borderId="37" xfId="0" applyFont="1" applyFill="1" applyBorder="1" applyAlignment="1" applyProtection="1">
      <alignment vertical="center" textRotation="90" wrapText="1"/>
    </xf>
    <xf numFmtId="0" fontId="23" fillId="19" borderId="24" xfId="0" applyFont="1" applyFill="1" applyBorder="1" applyAlignment="1">
      <alignment horizontal="center" vertical="center"/>
    </xf>
    <xf numFmtId="0" fontId="26" fillId="6" borderId="55" xfId="0" applyFont="1" applyFill="1" applyBorder="1" applyAlignment="1" applyProtection="1">
      <alignment vertical="center"/>
    </xf>
    <xf numFmtId="0" fontId="26" fillId="6" borderId="103" xfId="0" applyFont="1" applyFill="1" applyBorder="1" applyAlignment="1" applyProtection="1">
      <alignment vertical="center"/>
    </xf>
    <xf numFmtId="0" fontId="26" fillId="6" borderId="136" xfId="0" applyFont="1" applyFill="1" applyBorder="1" applyAlignment="1" applyProtection="1">
      <alignment vertical="center"/>
    </xf>
    <xf numFmtId="0" fontId="43" fillId="11" borderId="24" xfId="0" applyFont="1" applyFill="1" applyBorder="1" applyAlignment="1" applyProtection="1">
      <alignment horizontal="center" vertical="center" wrapText="1"/>
    </xf>
    <xf numFmtId="0" fontId="41" fillId="11" borderId="24" xfId="0" applyFont="1" applyFill="1" applyBorder="1" applyAlignment="1" applyProtection="1">
      <alignment horizontal="center" vertical="center" wrapText="1"/>
    </xf>
    <xf numFmtId="1" fontId="41" fillId="11" borderId="24" xfId="0" applyNumberFormat="1" applyFont="1" applyFill="1" applyBorder="1" applyAlignment="1" applyProtection="1">
      <alignment horizontal="center" vertical="center" wrapText="1"/>
    </xf>
    <xf numFmtId="1" fontId="44" fillId="11" borderId="24" xfId="0" applyNumberFormat="1" applyFont="1" applyFill="1" applyBorder="1" applyAlignment="1" applyProtection="1">
      <alignment horizontal="center" vertical="center" wrapText="1"/>
    </xf>
    <xf numFmtId="0" fontId="26" fillId="0" borderId="102" xfId="0" applyFont="1" applyFill="1" applyBorder="1" applyAlignment="1" applyProtection="1">
      <alignment vertical="center" wrapText="1"/>
    </xf>
    <xf numFmtId="0" fontId="26" fillId="0" borderId="103" xfId="0" applyFont="1" applyFill="1" applyBorder="1" applyAlignment="1" applyProtection="1">
      <alignment vertical="center" wrapText="1"/>
    </xf>
    <xf numFmtId="0" fontId="28" fillId="19" borderId="24" xfId="0" applyFont="1" applyFill="1" applyBorder="1" applyAlignment="1" applyProtection="1">
      <alignment horizontal="center" vertical="center" wrapText="1"/>
    </xf>
    <xf numFmtId="0" fontId="40" fillId="11" borderId="28" xfId="0" applyFont="1" applyFill="1" applyBorder="1" applyAlignment="1" applyProtection="1">
      <alignment vertical="center" wrapText="1"/>
    </xf>
    <xf numFmtId="0" fontId="14" fillId="0" borderId="0" xfId="0" applyFont="1" applyBorder="1" applyAlignment="1" applyProtection="1">
      <alignment horizontal="center" vertical="center"/>
    </xf>
    <xf numFmtId="0" fontId="14" fillId="4" borderId="25" xfId="0" applyFont="1" applyFill="1" applyBorder="1" applyAlignment="1" applyProtection="1">
      <alignment horizontal="center" vertical="center" wrapText="1"/>
    </xf>
    <xf numFmtId="0" fontId="14" fillId="0" borderId="24" xfId="0" applyFont="1" applyFill="1" applyBorder="1" applyAlignment="1" applyProtection="1">
      <alignment horizontal="center" vertical="center" wrapText="1"/>
    </xf>
    <xf numFmtId="0" fontId="40" fillId="11" borderId="28" xfId="0" applyFont="1" applyFill="1" applyBorder="1" applyAlignment="1" applyProtection="1">
      <alignment horizontal="center" vertical="center" wrapText="1"/>
    </xf>
    <xf numFmtId="0" fontId="41" fillId="11" borderId="28" xfId="0" applyFont="1" applyFill="1" applyBorder="1" applyAlignment="1" applyProtection="1">
      <alignment horizontal="center" vertical="center" wrapText="1"/>
    </xf>
    <xf numFmtId="0" fontId="26" fillId="11" borderId="24" xfId="0" applyFont="1" applyFill="1" applyBorder="1" applyAlignment="1" applyProtection="1">
      <alignment horizontal="center" vertical="center" wrapText="1"/>
    </xf>
    <xf numFmtId="0" fontId="40" fillId="11" borderId="24" xfId="0" applyFont="1" applyFill="1" applyBorder="1" applyAlignment="1" applyProtection="1">
      <alignment horizontal="center" vertical="center" wrapText="1"/>
    </xf>
    <xf numFmtId="0" fontId="26" fillId="0" borderId="38" xfId="0" applyFont="1" applyFill="1" applyBorder="1" applyAlignment="1" applyProtection="1">
      <alignment vertical="center" wrapText="1"/>
    </xf>
    <xf numFmtId="0" fontId="41" fillId="2" borderId="28" xfId="0" applyFont="1" applyFill="1" applyBorder="1" applyAlignment="1" applyProtection="1">
      <alignment horizontal="center" vertical="center" wrapText="1"/>
    </xf>
    <xf numFmtId="0" fontId="134" fillId="2" borderId="24" xfId="0" applyFont="1" applyFill="1" applyBorder="1" applyAlignment="1" applyProtection="1">
      <alignment horizontal="center" vertical="center" wrapText="1"/>
    </xf>
    <xf numFmtId="0" fontId="23" fillId="19" borderId="28" xfId="0" applyFont="1" applyFill="1" applyBorder="1" applyAlignment="1" applyProtection="1">
      <alignment horizontal="center" vertical="center" wrapText="1"/>
    </xf>
    <xf numFmtId="0" fontId="23" fillId="19" borderId="119" xfId="0" applyFont="1" applyFill="1" applyBorder="1" applyAlignment="1" applyProtection="1">
      <alignment horizontal="center" vertical="center" wrapText="1"/>
    </xf>
    <xf numFmtId="1" fontId="20" fillId="5" borderId="42" xfId="0" applyNumberFormat="1" applyFont="1" applyFill="1" applyBorder="1" applyAlignment="1" applyProtection="1">
      <alignment horizontal="center" vertical="center" wrapText="1"/>
    </xf>
    <xf numFmtId="1" fontId="19" fillId="13" borderId="24" xfId="0" applyNumberFormat="1" applyFont="1" applyFill="1" applyBorder="1" applyAlignment="1" applyProtection="1">
      <alignment horizontal="center" vertical="center" wrapText="1"/>
    </xf>
    <xf numFmtId="1" fontId="20" fillId="13" borderId="142" xfId="0" applyNumberFormat="1" applyFont="1" applyFill="1" applyBorder="1" applyAlignment="1" applyProtection="1">
      <alignment horizontal="center" vertical="center" wrapText="1"/>
    </xf>
    <xf numFmtId="1" fontId="19" fillId="13" borderId="28" xfId="0" applyNumberFormat="1" applyFont="1" applyFill="1" applyBorder="1" applyAlignment="1" applyProtection="1">
      <alignment horizontal="center" vertical="center" wrapText="1"/>
    </xf>
    <xf numFmtId="1" fontId="20" fillId="13" borderId="143" xfId="0" applyNumberFormat="1" applyFont="1" applyFill="1" applyBorder="1" applyAlignment="1" applyProtection="1">
      <alignment horizontal="center" vertical="center" wrapText="1"/>
    </xf>
    <xf numFmtId="1" fontId="44" fillId="11" borderId="36" xfId="0" applyNumberFormat="1" applyFont="1" applyFill="1" applyBorder="1" applyAlignment="1" applyProtection="1">
      <alignment horizontal="center" vertical="center" wrapText="1"/>
    </xf>
    <xf numFmtId="1" fontId="44" fillId="11" borderId="37" xfId="0" applyNumberFormat="1" applyFont="1" applyFill="1" applyBorder="1" applyAlignment="1" applyProtection="1">
      <alignment horizontal="center" vertical="center" wrapText="1"/>
    </xf>
    <xf numFmtId="164" fontId="135" fillId="0" borderId="24" xfId="0" applyNumberFormat="1" applyFont="1" applyFill="1" applyBorder="1" applyAlignment="1" applyProtection="1">
      <alignment horizontal="center" vertical="center" wrapText="1"/>
    </xf>
    <xf numFmtId="0" fontId="93" fillId="6" borderId="144" xfId="0" applyFont="1" applyFill="1" applyBorder="1" applyAlignment="1" applyProtection="1">
      <alignment horizontal="center" vertical="center"/>
    </xf>
    <xf numFmtId="0" fontId="93" fillId="9" borderId="145" xfId="0" applyFont="1" applyFill="1" applyBorder="1" applyAlignment="1" applyProtection="1">
      <alignment horizontal="center" vertical="center"/>
    </xf>
    <xf numFmtId="0" fontId="23" fillId="6" borderId="145" xfId="0" applyFont="1" applyFill="1" applyBorder="1" applyAlignment="1" applyProtection="1">
      <alignment horizontal="center" vertical="center" wrapText="1"/>
    </xf>
    <xf numFmtId="0" fontId="93" fillId="6" borderId="145" xfId="0" applyFont="1" applyFill="1" applyBorder="1" applyAlignment="1" applyProtection="1">
      <alignment horizontal="center" vertical="center"/>
    </xf>
    <xf numFmtId="165" fontId="93" fillId="9" borderId="145" xfId="0" applyNumberFormat="1" applyFont="1" applyFill="1" applyBorder="1" applyAlignment="1" applyProtection="1">
      <alignment horizontal="center" vertical="center"/>
    </xf>
    <xf numFmtId="0" fontId="14" fillId="6" borderId="146" xfId="0" applyFont="1" applyFill="1" applyBorder="1" applyAlignment="1" applyProtection="1">
      <alignment horizontal="left" vertical="center" wrapText="1"/>
    </xf>
    <xf numFmtId="0" fontId="14" fillId="8" borderId="146" xfId="0" applyFont="1" applyFill="1" applyBorder="1" applyAlignment="1" applyProtection="1">
      <alignment horizontal="left" vertical="center" wrapText="1"/>
    </xf>
    <xf numFmtId="0" fontId="23" fillId="18" borderId="145" xfId="0" applyFont="1" applyFill="1" applyBorder="1" applyAlignment="1" applyProtection="1">
      <alignment horizontal="center" vertical="center" wrapText="1"/>
    </xf>
    <xf numFmtId="0" fontId="70" fillId="18" borderId="145" xfId="0" applyFont="1" applyFill="1" applyBorder="1" applyAlignment="1" applyProtection="1">
      <alignment horizontal="center" vertical="center" wrapText="1"/>
    </xf>
    <xf numFmtId="0" fontId="25" fillId="18" borderId="145" xfId="0" applyFont="1" applyFill="1" applyBorder="1" applyAlignment="1" applyProtection="1">
      <alignment horizontal="center" vertical="center" wrapText="1"/>
    </xf>
    <xf numFmtId="0" fontId="70" fillId="6" borderId="145" xfId="0" applyFont="1" applyFill="1" applyBorder="1" applyAlignment="1" applyProtection="1">
      <alignment horizontal="center" vertical="center" wrapText="1"/>
    </xf>
    <xf numFmtId="0" fontId="28" fillId="6" borderId="145" xfId="0" applyFont="1" applyFill="1" applyBorder="1" applyAlignment="1" applyProtection="1">
      <alignment horizontal="center" vertical="center" wrapText="1"/>
    </xf>
    <xf numFmtId="0" fontId="23" fillId="17" borderId="145" xfId="0" applyFont="1" applyFill="1" applyBorder="1" applyAlignment="1" applyProtection="1">
      <alignment horizontal="center" vertical="center" wrapText="1"/>
    </xf>
    <xf numFmtId="0" fontId="70" fillId="17" borderId="145" xfId="0" applyFont="1" applyFill="1" applyBorder="1" applyAlignment="1" applyProtection="1">
      <alignment horizontal="center" vertical="center" wrapText="1"/>
    </xf>
    <xf numFmtId="0" fontId="25" fillId="17" borderId="145" xfId="0" applyFont="1" applyFill="1" applyBorder="1" applyAlignment="1" applyProtection="1">
      <alignment horizontal="center" vertical="center" wrapText="1"/>
    </xf>
    <xf numFmtId="0" fontId="28" fillId="17" borderId="145" xfId="0" applyFont="1" applyFill="1" applyBorder="1" applyAlignment="1" applyProtection="1">
      <alignment horizontal="center" vertical="center" wrapText="1"/>
    </xf>
    <xf numFmtId="0" fontId="68" fillId="6" borderId="145" xfId="0" applyFont="1" applyFill="1" applyBorder="1" applyAlignment="1" applyProtection="1">
      <alignment horizontal="center" vertical="center" wrapText="1"/>
    </xf>
    <xf numFmtId="0" fontId="68" fillId="17" borderId="145" xfId="0" applyFont="1" applyFill="1" applyBorder="1" applyAlignment="1" applyProtection="1">
      <alignment horizontal="center" vertical="center" wrapText="1"/>
    </xf>
    <xf numFmtId="0" fontId="68" fillId="18" borderId="145" xfId="0" applyFont="1" applyFill="1" applyBorder="1" applyAlignment="1" applyProtection="1">
      <alignment horizontal="center" vertical="center" wrapText="1"/>
    </xf>
    <xf numFmtId="0" fontId="25" fillId="18" borderId="147"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51" fillId="0" borderId="0"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0" fontId="53" fillId="0" borderId="0"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4" fillId="0" borderId="0" xfId="0" applyFont="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4" fillId="6" borderId="28" xfId="0" applyFont="1" applyFill="1" applyBorder="1" applyAlignment="1" applyProtection="1">
      <alignment vertical="center" wrapText="1"/>
    </xf>
    <xf numFmtId="0" fontId="138" fillId="20" borderId="24" xfId="0" applyFont="1" applyFill="1" applyBorder="1" applyAlignment="1">
      <alignment vertical="center" wrapText="1"/>
    </xf>
    <xf numFmtId="0" fontId="138" fillId="20" borderId="39" xfId="0" applyFont="1" applyFill="1" applyBorder="1" applyAlignment="1">
      <alignment vertical="center" wrapText="1"/>
    </xf>
    <xf numFmtId="0" fontId="138" fillId="20" borderId="37" xfId="0" applyFont="1" applyFill="1" applyBorder="1" applyAlignment="1">
      <alignment horizontal="center" vertical="center" wrapText="1"/>
    </xf>
    <xf numFmtId="14" fontId="138" fillId="20" borderId="56" xfId="0" applyNumberFormat="1" applyFont="1" applyFill="1" applyBorder="1" applyAlignment="1">
      <alignment horizontal="center" vertical="center" wrapText="1"/>
    </xf>
    <xf numFmtId="0" fontId="14" fillId="0" borderId="24" xfId="0" applyFont="1" applyFill="1" applyBorder="1" applyAlignment="1" applyProtection="1">
      <alignment horizontal="center" vertical="center" wrapText="1"/>
    </xf>
    <xf numFmtId="0" fontId="19" fillId="10" borderId="24" xfId="0" applyFont="1" applyFill="1" applyBorder="1" applyAlignment="1" applyProtection="1">
      <alignment horizontal="center" vertical="center" wrapText="1"/>
    </xf>
    <xf numFmtId="0" fontId="17" fillId="0" borderId="24" xfId="0" applyFont="1" applyFill="1" applyBorder="1" applyAlignment="1" applyProtection="1">
      <alignment horizontal="right" vertical="center" wrapText="1"/>
    </xf>
    <xf numFmtId="0" fontId="14" fillId="6" borderId="28" xfId="0" applyFont="1" applyFill="1" applyBorder="1" applyAlignment="1" applyProtection="1">
      <alignment horizontal="center" vertical="center" textRotation="90" wrapText="1"/>
    </xf>
    <xf numFmtId="0" fontId="14" fillId="17" borderId="28" xfId="0" applyFont="1" applyFill="1" applyBorder="1" applyAlignment="1" applyProtection="1">
      <alignment horizontal="center" vertical="center" textRotation="90" wrapText="1"/>
    </xf>
    <xf numFmtId="0" fontId="23" fillId="19" borderId="24" xfId="0" applyFont="1" applyFill="1" applyBorder="1" applyAlignment="1" applyProtection="1">
      <alignment horizontal="center" vertical="center" textRotation="90" wrapText="1"/>
    </xf>
    <xf numFmtId="0" fontId="14" fillId="18" borderId="28" xfId="0" applyFont="1" applyFill="1" applyBorder="1" applyAlignment="1" applyProtection="1">
      <alignment horizontal="center" vertical="center" textRotation="90" wrapText="1"/>
    </xf>
    <xf numFmtId="0" fontId="23" fillId="5" borderId="24" xfId="0" applyFont="1" applyFill="1" applyBorder="1" applyAlignment="1" applyProtection="1">
      <alignment horizontal="center" vertical="center" wrapText="1"/>
    </xf>
    <xf numFmtId="165" fontId="93" fillId="6" borderId="24" xfId="0" applyNumberFormat="1" applyFont="1" applyFill="1" applyBorder="1" applyAlignment="1" applyProtection="1">
      <alignment horizontal="center" vertical="center"/>
    </xf>
    <xf numFmtId="0" fontId="26" fillId="0" borderId="25" xfId="0" applyFont="1" applyFill="1" applyBorder="1" applyAlignment="1" applyProtection="1">
      <alignment horizontal="center" vertical="center" wrapText="1"/>
    </xf>
    <xf numFmtId="0" fontId="26" fillId="0" borderId="34" xfId="0" applyFont="1" applyFill="1" applyBorder="1" applyAlignment="1" applyProtection="1">
      <alignment horizontal="center" vertical="center" wrapText="1"/>
    </xf>
    <xf numFmtId="0" fontId="26" fillId="0" borderId="24" xfId="0" applyFont="1" applyFill="1" applyBorder="1" applyAlignment="1" applyProtection="1">
      <alignment horizontal="center" vertical="center" textRotation="90" wrapText="1"/>
    </xf>
    <xf numFmtId="0" fontId="26" fillId="2" borderId="24" xfId="0" applyFont="1" applyFill="1" applyBorder="1" applyAlignment="1" applyProtection="1">
      <alignment horizontal="center" vertical="center" textRotation="90" wrapText="1"/>
    </xf>
    <xf numFmtId="0" fontId="41" fillId="0" borderId="24" xfId="0" applyFont="1" applyFill="1" applyBorder="1" applyAlignment="1" applyProtection="1">
      <alignment horizontal="center" vertical="center" wrapText="1"/>
    </xf>
    <xf numFmtId="0" fontId="26" fillId="0" borderId="28" xfId="0" applyFont="1" applyFill="1" applyBorder="1" applyAlignment="1" applyProtection="1">
      <alignment horizontal="center" vertical="center" textRotation="90" wrapText="1"/>
    </xf>
    <xf numFmtId="0" fontId="26" fillId="0" borderId="24" xfId="0" applyFont="1" applyFill="1" applyBorder="1" applyAlignment="1" applyProtection="1">
      <alignment horizontal="center" vertical="center" wrapText="1"/>
    </xf>
    <xf numFmtId="0" fontId="15" fillId="0" borderId="24" xfId="0" applyFont="1" applyFill="1" applyBorder="1" applyAlignment="1" applyProtection="1">
      <alignment horizontal="center" vertical="center" wrapText="1"/>
    </xf>
    <xf numFmtId="0" fontId="40" fillId="0" borderId="24" xfId="0" applyFont="1" applyFill="1" applyBorder="1" applyAlignment="1" applyProtection="1">
      <alignment horizontal="center" vertical="center" textRotation="90" wrapText="1"/>
    </xf>
    <xf numFmtId="0" fontId="26" fillId="0" borderId="39" xfId="0" applyFont="1" applyFill="1" applyBorder="1" applyAlignment="1" applyProtection="1">
      <alignment horizontal="center" vertical="center" wrapText="1"/>
    </xf>
    <xf numFmtId="0" fontId="19" fillId="0" borderId="24" xfId="0" applyFont="1" applyFill="1" applyBorder="1" applyAlignment="1" applyProtection="1">
      <alignment horizontal="center" vertical="center" wrapText="1"/>
    </xf>
    <xf numFmtId="0" fontId="14" fillId="0" borderId="24" xfId="0"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wrapText="1"/>
    </xf>
    <xf numFmtId="0" fontId="35" fillId="0" borderId="24" xfId="0" applyFont="1" applyFill="1" applyBorder="1" applyAlignment="1" applyProtection="1">
      <alignment horizontal="center" vertical="center" wrapText="1"/>
    </xf>
    <xf numFmtId="0" fontId="26" fillId="11" borderId="28" xfId="0" applyFont="1" applyFill="1" applyBorder="1" applyAlignment="1" applyProtection="1">
      <alignment horizontal="center" vertical="center" wrapText="1"/>
    </xf>
    <xf numFmtId="0" fontId="26" fillId="11" borderId="37" xfId="0" applyFont="1" applyFill="1" applyBorder="1" applyAlignment="1" applyProtection="1">
      <alignment horizontal="center" vertical="center" wrapText="1"/>
    </xf>
    <xf numFmtId="0" fontId="26" fillId="11" borderId="24" xfId="0" applyFont="1" applyFill="1" applyBorder="1" applyAlignment="1" applyProtection="1">
      <alignment horizontal="center" vertical="center" textRotation="90" wrapText="1"/>
    </xf>
    <xf numFmtId="0" fontId="15" fillId="0" borderId="26" xfId="0" applyFont="1" applyFill="1" applyBorder="1" applyAlignment="1" applyProtection="1">
      <alignment horizontal="center" vertical="center" wrapText="1"/>
    </xf>
    <xf numFmtId="0" fontId="15" fillId="0" borderId="24" xfId="0" applyFont="1" applyFill="1" applyBorder="1" applyAlignment="1" applyProtection="1">
      <alignment horizontal="left" vertical="center" wrapText="1"/>
    </xf>
    <xf numFmtId="0" fontId="26" fillId="0" borderId="24" xfId="0" applyNumberFormat="1" applyFont="1" applyFill="1" applyBorder="1" applyAlignment="1" applyProtection="1">
      <alignment horizontal="center" vertical="center" wrapText="1"/>
    </xf>
    <xf numFmtId="0" fontId="14" fillId="0" borderId="24" xfId="0" applyFont="1" applyFill="1" applyBorder="1" applyAlignment="1" applyProtection="1">
      <alignment horizontal="left" vertical="center" wrapText="1"/>
    </xf>
    <xf numFmtId="0" fontId="26" fillId="2" borderId="24" xfId="0" applyFont="1" applyFill="1" applyBorder="1" applyAlignment="1" applyProtection="1">
      <alignment horizontal="center" vertical="center" wrapText="1"/>
    </xf>
    <xf numFmtId="0" fontId="26" fillId="0" borderId="141" xfId="0" applyFont="1" applyFill="1" applyBorder="1" applyAlignment="1" applyProtection="1">
      <alignment horizontal="center" vertical="center" wrapText="1"/>
    </xf>
    <xf numFmtId="0" fontId="26" fillId="0" borderId="64" xfId="0" applyFont="1" applyFill="1" applyBorder="1" applyAlignment="1" applyProtection="1">
      <alignment horizontal="center" vertical="center" wrapText="1"/>
    </xf>
    <xf numFmtId="0" fontId="12" fillId="9" borderId="64" xfId="0" applyFont="1" applyFill="1" applyBorder="1" applyAlignment="1" applyProtection="1">
      <alignment horizontal="center" vertical="center" wrapText="1"/>
    </xf>
    <xf numFmtId="0" fontId="26" fillId="0" borderId="28" xfId="0" applyFont="1" applyFill="1" applyBorder="1" applyAlignment="1" applyProtection="1">
      <alignment horizontal="center" vertical="center" wrapText="1"/>
    </xf>
    <xf numFmtId="0" fontId="37" fillId="2" borderId="24" xfId="0" applyFont="1" applyFill="1" applyBorder="1" applyAlignment="1" applyProtection="1">
      <alignment horizontal="center" vertical="center" wrapText="1"/>
      <protection hidden="1"/>
    </xf>
    <xf numFmtId="0" fontId="14" fillId="0" borderId="24" xfId="0" applyFont="1" applyBorder="1" applyAlignment="1" applyProtection="1">
      <alignment horizontal="center" vertical="center" wrapText="1"/>
    </xf>
    <xf numFmtId="0" fontId="15" fillId="0" borderId="25" xfId="0" applyFont="1" applyFill="1" applyBorder="1" applyAlignment="1" applyProtection="1">
      <alignment vertical="center" wrapText="1"/>
    </xf>
    <xf numFmtId="0" fontId="15" fillId="0" borderId="38" xfId="0" applyFont="1" applyFill="1" applyBorder="1" applyAlignment="1" applyProtection="1">
      <alignment vertical="center" wrapText="1"/>
    </xf>
    <xf numFmtId="0" fontId="15" fillId="0" borderId="39" xfId="0" applyFont="1" applyFill="1" applyBorder="1" applyAlignment="1" applyProtection="1">
      <alignment vertical="center" wrapText="1"/>
    </xf>
    <xf numFmtId="0" fontId="36" fillId="0" borderId="28" xfId="0" applyFont="1" applyFill="1" applyBorder="1" applyAlignment="1" applyProtection="1">
      <alignment horizontal="center" vertical="center" wrapText="1"/>
    </xf>
    <xf numFmtId="0" fontId="26" fillId="0" borderId="119" xfId="0" applyFont="1" applyFill="1" applyBorder="1" applyAlignment="1" applyProtection="1">
      <alignment horizontal="center" vertical="center" wrapText="1"/>
    </xf>
    <xf numFmtId="0" fontId="14" fillId="0" borderId="28" xfId="0" applyFont="1" applyFill="1" applyBorder="1" applyAlignment="1" applyProtection="1">
      <alignment horizontal="center" vertical="center" wrapText="1"/>
    </xf>
    <xf numFmtId="0" fontId="19" fillId="0" borderId="24" xfId="0" applyFont="1" applyBorder="1" applyAlignment="1" applyProtection="1">
      <alignment horizontal="center" vertical="center"/>
    </xf>
    <xf numFmtId="1" fontId="139" fillId="2" borderId="24" xfId="0" applyNumberFormat="1" applyFont="1" applyFill="1" applyBorder="1" applyAlignment="1" applyProtection="1">
      <alignment horizontal="center" vertical="center" wrapText="1"/>
      <protection locked="0"/>
    </xf>
    <xf numFmtId="1" fontId="139" fillId="0" borderId="24" xfId="0" applyNumberFormat="1" applyFont="1" applyFill="1" applyBorder="1" applyAlignment="1" applyProtection="1">
      <alignment horizontal="center" vertical="center" wrapText="1"/>
    </xf>
    <xf numFmtId="0" fontId="140" fillId="0" borderId="24" xfId="0" applyFont="1" applyFill="1" applyBorder="1" applyAlignment="1" applyProtection="1">
      <alignment horizontal="center" vertical="center"/>
    </xf>
    <xf numFmtId="0" fontId="14" fillId="0" borderId="24" xfId="0" applyFont="1" applyBorder="1" applyAlignment="1" applyProtection="1">
      <alignment horizontal="center" vertical="center" wrapText="1"/>
    </xf>
    <xf numFmtId="0" fontId="15" fillId="0" borderId="24" xfId="0" applyFont="1" applyFill="1" applyBorder="1" applyAlignment="1" applyProtection="1">
      <alignment horizontal="left" vertical="center" wrapText="1"/>
    </xf>
    <xf numFmtId="0" fontId="14" fillId="0" borderId="38" xfId="0" applyFont="1" applyFill="1" applyBorder="1" applyAlignment="1" applyProtection="1">
      <alignment vertical="center" wrapText="1"/>
    </xf>
    <xf numFmtId="0" fontId="14" fillId="0" borderId="39" xfId="0" applyFont="1" applyFill="1" applyBorder="1" applyAlignment="1" applyProtection="1">
      <alignment vertical="center" wrapText="1"/>
    </xf>
    <xf numFmtId="0" fontId="51" fillId="0" borderId="25" xfId="0" applyFont="1" applyFill="1" applyBorder="1" applyAlignment="1" applyProtection="1">
      <alignment vertical="center" wrapText="1"/>
    </xf>
    <xf numFmtId="0" fontId="51" fillId="0" borderId="38" xfId="0" applyFont="1" applyFill="1" applyBorder="1" applyAlignment="1" applyProtection="1">
      <alignment vertical="center" wrapText="1"/>
    </xf>
    <xf numFmtId="0" fontId="51" fillId="0" borderId="39" xfId="0" applyFont="1" applyFill="1" applyBorder="1" applyAlignment="1" applyProtection="1">
      <alignment vertical="center" wrapText="1"/>
    </xf>
    <xf numFmtId="2" fontId="29" fillId="0" borderId="38" xfId="0" applyNumberFormat="1" applyFont="1" applyFill="1" applyBorder="1" applyAlignment="1" applyProtection="1">
      <alignment vertical="center" wrapText="1"/>
    </xf>
    <xf numFmtId="2" fontId="29" fillId="0" borderId="39" xfId="0" applyNumberFormat="1" applyFont="1" applyFill="1" applyBorder="1" applyAlignment="1" applyProtection="1">
      <alignment vertical="center" wrapText="1"/>
    </xf>
    <xf numFmtId="0" fontId="136" fillId="0" borderId="24" xfId="0" applyFont="1" applyFill="1" applyBorder="1" applyAlignment="1" applyProtection="1">
      <alignment horizontal="center" vertical="center" wrapText="1"/>
    </xf>
    <xf numFmtId="0" fontId="15" fillId="0" borderId="58" xfId="0" applyFont="1" applyFill="1" applyBorder="1" applyAlignment="1" applyProtection="1">
      <alignment vertical="center" wrapText="1"/>
    </xf>
    <xf numFmtId="0" fontId="15" fillId="0" borderId="129" xfId="0" applyFont="1" applyFill="1" applyBorder="1" applyAlignment="1" applyProtection="1">
      <alignment vertical="center" wrapText="1"/>
    </xf>
    <xf numFmtId="0" fontId="86" fillId="0" borderId="24" xfId="0" applyFont="1" applyFill="1" applyBorder="1" applyAlignment="1" applyProtection="1">
      <alignment horizontal="center" vertical="center" wrapText="1"/>
    </xf>
    <xf numFmtId="0" fontId="35" fillId="0" borderId="26" xfId="0" applyFont="1" applyFill="1" applyBorder="1" applyAlignment="1" applyProtection="1">
      <alignment horizontal="center" vertical="center" wrapText="1"/>
    </xf>
    <xf numFmtId="0" fontId="15" fillId="0" borderId="28" xfId="0" applyFont="1" applyFill="1" applyBorder="1" applyAlignment="1" applyProtection="1">
      <alignment vertical="center" wrapText="1"/>
    </xf>
    <xf numFmtId="0" fontId="35" fillId="0" borderId="25" xfId="0" applyFont="1" applyFill="1" applyBorder="1" applyAlignment="1" applyProtection="1">
      <alignment vertical="center" wrapText="1"/>
    </xf>
    <xf numFmtId="0" fontId="35" fillId="0" borderId="38" xfId="0" applyFont="1" applyFill="1" applyBorder="1" applyAlignment="1" applyProtection="1">
      <alignment vertical="center" wrapText="1"/>
    </xf>
    <xf numFmtId="0" fontId="35" fillId="0" borderId="39" xfId="0" applyFont="1" applyFill="1" applyBorder="1" applyAlignment="1" applyProtection="1">
      <alignment vertical="center" wrapText="1"/>
    </xf>
    <xf numFmtId="0" fontId="51" fillId="0" borderId="24" xfId="0" applyFont="1" applyFill="1" applyBorder="1" applyAlignment="1" applyProtection="1">
      <alignment vertical="center" wrapText="1"/>
    </xf>
    <xf numFmtId="0" fontId="35" fillId="0" borderId="0" xfId="0" applyFont="1" applyBorder="1" applyAlignment="1" applyProtection="1">
      <alignment horizontal="center" vertical="center" wrapText="1"/>
    </xf>
    <xf numFmtId="14" fontId="35" fillId="0" borderId="25" xfId="0" applyNumberFormat="1" applyFont="1" applyFill="1" applyBorder="1" applyAlignment="1" applyProtection="1">
      <alignment horizontal="center" vertical="center" wrapText="1"/>
    </xf>
    <xf numFmtId="14" fontId="35" fillId="0" borderId="38" xfId="0" applyNumberFormat="1" applyFont="1" applyFill="1" applyBorder="1" applyAlignment="1" applyProtection="1">
      <alignment horizontal="center" vertical="center" wrapText="1"/>
    </xf>
    <xf numFmtId="0" fontId="26" fillId="0" borderId="0" xfId="0" applyFont="1" applyBorder="1" applyAlignment="1" applyProtection="1">
      <alignment vertical="center" wrapText="1"/>
    </xf>
    <xf numFmtId="0" fontId="26" fillId="0" borderId="0" xfId="0" applyFont="1" applyBorder="1" applyAlignment="1" applyProtection="1">
      <alignment horizontal="right" vertical="center" wrapText="1"/>
    </xf>
    <xf numFmtId="0" fontId="24" fillId="0" borderId="95" xfId="0" applyFont="1" applyFill="1" applyBorder="1" applyAlignment="1" applyProtection="1">
      <alignment vertical="center" wrapText="1"/>
    </xf>
    <xf numFmtId="0" fontId="24" fillId="0" borderId="0" xfId="0" applyFont="1" applyFill="1" applyBorder="1" applyAlignment="1" applyProtection="1">
      <alignment vertical="center" wrapText="1"/>
    </xf>
    <xf numFmtId="0" fontId="59" fillId="0" borderId="0"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4" fillId="0" borderId="24" xfId="0" applyFont="1" applyFill="1" applyBorder="1" applyAlignment="1" applyProtection="1">
      <alignment horizontal="center" vertical="center" wrapText="1"/>
    </xf>
    <xf numFmtId="0" fontId="37" fillId="0" borderId="24" xfId="0" applyFont="1" applyFill="1" applyBorder="1" applyAlignment="1" applyProtection="1">
      <alignment horizontal="center" vertical="center" wrapText="1"/>
    </xf>
    <xf numFmtId="0" fontId="58" fillId="0" borderId="6" xfId="0" applyFont="1" applyFill="1" applyBorder="1" applyAlignment="1" applyProtection="1">
      <alignment vertical="center" wrapText="1"/>
    </xf>
    <xf numFmtId="0" fontId="59" fillId="0" borderId="39" xfId="0" applyFont="1" applyFill="1" applyBorder="1" applyAlignment="1" applyProtection="1">
      <alignment vertical="center" wrapText="1"/>
    </xf>
    <xf numFmtId="0" fontId="33" fillId="0" borderId="0" xfId="0" applyFont="1" applyFill="1" applyBorder="1" applyAlignment="1" applyProtection="1">
      <alignment horizontal="center" vertical="center" wrapText="1"/>
    </xf>
    <xf numFmtId="0" fontId="49" fillId="0" borderId="24" xfId="4" applyFont="1" applyBorder="1" applyAlignment="1" applyProtection="1">
      <alignment horizontal="center" vertical="center"/>
    </xf>
    <xf numFmtId="0" fontId="49" fillId="0" borderId="24" xfId="4" applyFont="1" applyFill="1" applyBorder="1" applyAlignment="1" applyProtection="1">
      <alignment horizontal="center" vertical="center"/>
    </xf>
    <xf numFmtId="0" fontId="27" fillId="0" borderId="1" xfId="0" applyFont="1" applyFill="1" applyBorder="1" applyAlignment="1" applyProtection="1">
      <alignment horizontal="center" vertical="center" wrapText="1"/>
    </xf>
    <xf numFmtId="2" fontId="26" fillId="0" borderId="0" xfId="0" applyNumberFormat="1" applyFont="1" applyFill="1" applyBorder="1" applyAlignment="1" applyProtection="1">
      <alignment horizontal="center" vertical="center" wrapText="1"/>
    </xf>
    <xf numFmtId="2" fontId="26" fillId="0" borderId="24" xfId="0" applyNumberFormat="1" applyFont="1" applyBorder="1" applyAlignment="1" applyProtection="1">
      <alignment horizontal="center" vertical="center"/>
    </xf>
    <xf numFmtId="2" fontId="26" fillId="13" borderId="0" xfId="0" applyNumberFormat="1" applyFont="1" applyFill="1" applyAlignment="1" applyProtection="1">
      <alignment horizontal="center" vertical="center"/>
    </xf>
    <xf numFmtId="2" fontId="24" fillId="0" borderId="0" xfId="0" applyNumberFormat="1" applyFont="1" applyFill="1" applyAlignment="1" applyProtection="1">
      <alignment vertical="center"/>
    </xf>
    <xf numFmtId="0" fontId="27" fillId="0" borderId="0" xfId="0" applyFont="1" applyFill="1" applyBorder="1" applyAlignment="1" applyProtection="1">
      <alignment horizontal="left" vertical="center" wrapText="1"/>
    </xf>
    <xf numFmtId="0" fontId="14" fillId="0" borderId="28" xfId="0" applyFont="1" applyFill="1" applyBorder="1" applyAlignment="1" applyProtection="1">
      <alignment horizontal="left" vertical="center" wrapText="1"/>
    </xf>
    <xf numFmtId="0" fontId="49" fillId="0" borderId="28" xfId="4" applyFont="1" applyBorder="1" applyAlignment="1" applyProtection="1">
      <alignment horizontal="center" vertical="center"/>
    </xf>
    <xf numFmtId="2" fontId="0" fillId="0" borderId="0" xfId="0" applyNumberFormat="1" applyFill="1" applyAlignment="1" applyProtection="1">
      <alignment vertical="center"/>
    </xf>
    <xf numFmtId="0" fontId="142" fillId="0" borderId="64" xfId="0" applyFont="1" applyBorder="1" applyAlignment="1" applyProtection="1">
      <alignment vertical="center"/>
    </xf>
    <xf numFmtId="0" fontId="66" fillId="0" borderId="64" xfId="0" applyFont="1" applyBorder="1" applyAlignment="1" applyProtection="1">
      <alignment vertical="center"/>
    </xf>
    <xf numFmtId="0" fontId="51" fillId="0" borderId="24" xfId="0" applyFont="1" applyBorder="1" applyAlignment="1" applyProtection="1">
      <alignment horizontal="center" vertical="center" wrapText="1"/>
    </xf>
    <xf numFmtId="0" fontId="30" fillId="0" borderId="64" xfId="0" applyFont="1" applyBorder="1" applyAlignment="1" applyProtection="1">
      <alignment horizontal="center" vertical="center"/>
    </xf>
    <xf numFmtId="0" fontId="52" fillId="0" borderId="64" xfId="0" applyFont="1" applyBorder="1" applyAlignment="1" applyProtection="1">
      <alignment horizontal="center" vertical="center"/>
    </xf>
    <xf numFmtId="0" fontId="52" fillId="0" borderId="24" xfId="0" applyFont="1" applyBorder="1" applyAlignment="1" applyProtection="1">
      <alignment horizontal="center" vertical="center"/>
    </xf>
    <xf numFmtId="0" fontId="33" fillId="0" borderId="64" xfId="0" applyFont="1" applyBorder="1" applyAlignment="1" applyProtection="1">
      <alignment vertical="center"/>
    </xf>
    <xf numFmtId="0" fontId="33" fillId="0" borderId="118" xfId="0" applyFont="1" applyBorder="1" applyAlignment="1" applyProtection="1">
      <alignment vertical="center"/>
    </xf>
    <xf numFmtId="0" fontId="15" fillId="0" borderId="24" xfId="0" applyFont="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33" fillId="0" borderId="65" xfId="0" applyFont="1" applyBorder="1" applyAlignment="1" applyProtection="1">
      <alignment vertical="center"/>
    </xf>
    <xf numFmtId="0" fontId="53"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right" vertical="center" wrapText="1"/>
    </xf>
    <xf numFmtId="0" fontId="15" fillId="0" borderId="28" xfId="0" applyFont="1" applyBorder="1" applyAlignment="1" applyProtection="1">
      <alignment horizontal="center" vertical="center" wrapText="1"/>
    </xf>
    <xf numFmtId="0" fontId="24" fillId="0" borderId="0" xfId="0" applyFont="1" applyFill="1" applyBorder="1" applyAlignment="1" applyProtection="1">
      <alignment horizontal="left" vertical="center" wrapText="1"/>
    </xf>
    <xf numFmtId="0" fontId="24" fillId="0" borderId="0"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31"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wrapText="1"/>
    </xf>
    <xf numFmtId="0" fontId="31" fillId="0" borderId="0" xfId="0" applyFont="1" applyFill="1" applyBorder="1" applyAlignment="1" applyProtection="1">
      <alignment vertical="center" wrapText="1"/>
    </xf>
    <xf numFmtId="0" fontId="63" fillId="0" borderId="0" xfId="0" applyFont="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32" fillId="0" borderId="0" xfId="0" applyFont="1" applyBorder="1" applyAlignment="1" applyProtection="1">
      <alignment vertical="center" wrapText="1"/>
    </xf>
    <xf numFmtId="0" fontId="25" fillId="0" borderId="0" xfId="0" applyFont="1" applyFill="1" applyBorder="1" applyAlignment="1" applyProtection="1">
      <alignment horizontal="center" vertical="center" wrapText="1"/>
    </xf>
    <xf numFmtId="0" fontId="84" fillId="0" borderId="24" xfId="0" applyFont="1" applyFill="1" applyBorder="1" applyAlignment="1" applyProtection="1">
      <alignment horizontal="center" vertical="center" wrapText="1"/>
    </xf>
    <xf numFmtId="0" fontId="26" fillId="0" borderId="75" xfId="0" applyFont="1" applyFill="1" applyBorder="1" applyAlignment="1" applyProtection="1">
      <alignment vertical="center" wrapText="1"/>
    </xf>
    <xf numFmtId="0" fontId="58" fillId="0" borderId="15"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35" fillId="0"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xf>
    <xf numFmtId="0" fontId="26" fillId="13" borderId="1" xfId="0" applyFont="1" applyFill="1" applyBorder="1" applyAlignment="1" applyProtection="1">
      <alignment horizontal="center" vertical="center" textRotation="90" wrapText="1"/>
    </xf>
    <xf numFmtId="0" fontId="56" fillId="13" borderId="1" xfId="0" applyFont="1" applyFill="1" applyBorder="1" applyAlignment="1" applyProtection="1">
      <alignment horizontal="center" vertical="center" textRotation="90" wrapText="1"/>
    </xf>
    <xf numFmtId="0" fontId="57" fillId="13" borderId="1" xfId="0" applyFont="1" applyFill="1" applyBorder="1" applyAlignment="1" applyProtection="1">
      <alignment horizontal="center" vertical="center" textRotation="90" wrapText="1"/>
    </xf>
    <xf numFmtId="0" fontId="41" fillId="13" borderId="1" xfId="0" applyFont="1" applyFill="1" applyBorder="1" applyAlignment="1" applyProtection="1">
      <alignment horizontal="center" vertical="center" textRotation="90" wrapText="1"/>
    </xf>
    <xf numFmtId="0" fontId="44" fillId="13" borderId="1" xfId="0" applyFont="1" applyFill="1" applyBorder="1" applyAlignment="1" applyProtection="1">
      <alignment horizontal="center" vertical="center" textRotation="90" wrapText="1"/>
    </xf>
    <xf numFmtId="164" fontId="26" fillId="0" borderId="1" xfId="0" applyNumberFormat="1" applyFont="1" applyFill="1" applyBorder="1" applyAlignment="1" applyProtection="1">
      <alignment horizontal="center" vertical="center" wrapText="1"/>
    </xf>
    <xf numFmtId="0" fontId="35" fillId="0" borderId="152" xfId="0" applyFont="1" applyFill="1" applyBorder="1" applyAlignment="1" applyProtection="1">
      <alignment horizontal="left" vertical="center" wrapText="1"/>
    </xf>
    <xf numFmtId="0" fontId="37" fillId="0" borderId="153" xfId="0" applyFont="1" applyFill="1" applyBorder="1" applyAlignment="1" applyProtection="1">
      <alignment horizontal="center" vertical="center" wrapText="1"/>
    </xf>
    <xf numFmtId="0" fontId="26" fillId="13" borderId="152" xfId="0" applyFont="1" applyFill="1" applyBorder="1" applyAlignment="1" applyProtection="1">
      <alignment horizontal="center" vertical="center" wrapText="1"/>
    </xf>
    <xf numFmtId="0" fontId="57" fillId="13" borderId="153" xfId="0" applyFont="1" applyFill="1" applyBorder="1" applyAlignment="1" applyProtection="1">
      <alignment horizontal="center" vertical="center" textRotation="90" wrapText="1"/>
    </xf>
    <xf numFmtId="0" fontId="26" fillId="6" borderId="152" xfId="0" applyFont="1" applyFill="1" applyBorder="1" applyAlignment="1" applyProtection="1">
      <alignment horizontal="center" vertical="center" wrapText="1"/>
    </xf>
    <xf numFmtId="0" fontId="26" fillId="0" borderId="153" xfId="0" applyFont="1" applyFill="1" applyBorder="1" applyAlignment="1" applyProtection="1">
      <alignment horizontal="center" vertical="center" wrapText="1"/>
    </xf>
    <xf numFmtId="164" fontId="26" fillId="0" borderId="153" xfId="0" applyNumberFormat="1" applyFont="1" applyFill="1" applyBorder="1" applyAlignment="1" applyProtection="1">
      <alignment horizontal="center" vertical="center" wrapText="1"/>
    </xf>
    <xf numFmtId="0" fontId="26" fillId="6" borderId="154" xfId="0" applyFont="1" applyFill="1" applyBorder="1" applyAlignment="1" applyProtection="1">
      <alignment horizontal="center" vertical="center" wrapText="1"/>
    </xf>
    <xf numFmtId="0" fontId="35" fillId="0" borderId="1" xfId="0" applyFont="1" applyFill="1" applyBorder="1" applyAlignment="1" applyProtection="1">
      <alignment vertical="center"/>
    </xf>
    <xf numFmtId="0" fontId="35" fillId="0"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wrapText="1"/>
    </xf>
    <xf numFmtId="0" fontId="3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xf>
    <xf numFmtId="0" fontId="35" fillId="0" borderId="152" xfId="0" applyFont="1" applyFill="1" applyBorder="1" applyAlignment="1" applyProtection="1">
      <alignment vertical="center"/>
    </xf>
    <xf numFmtId="0" fontId="35" fillId="0" borderId="153" xfId="0" applyFont="1" applyFill="1" applyBorder="1" applyAlignment="1" applyProtection="1">
      <alignment vertical="center" wrapText="1"/>
    </xf>
    <xf numFmtId="0" fontId="26" fillId="0" borderId="153" xfId="0" applyFont="1" applyFill="1" applyBorder="1" applyAlignment="1" applyProtection="1">
      <alignment horizontal="center" vertical="center"/>
    </xf>
    <xf numFmtId="164" fontId="26" fillId="0" borderId="155" xfId="0" applyNumberFormat="1" applyFont="1" applyFill="1" applyBorder="1" applyAlignment="1" applyProtection="1">
      <alignment horizontal="center" vertical="center"/>
    </xf>
    <xf numFmtId="164" fontId="26" fillId="0" borderId="156" xfId="0" applyNumberFormat="1" applyFont="1" applyFill="1" applyBorder="1" applyAlignment="1" applyProtection="1">
      <alignment horizontal="center" vertical="center"/>
    </xf>
    <xf numFmtId="0" fontId="0" fillId="0" borderId="0" xfId="0" applyFill="1"/>
    <xf numFmtId="1" fontId="14" fillId="0" borderId="24" xfId="0" applyNumberFormat="1" applyFont="1" applyFill="1" applyBorder="1" applyAlignment="1" applyProtection="1">
      <alignment horizontal="center" vertical="center" wrapText="1"/>
    </xf>
    <xf numFmtId="2" fontId="14" fillId="0" borderId="24" xfId="0" applyNumberFormat="1" applyFont="1" applyFill="1" applyBorder="1" applyAlignment="1" applyProtection="1">
      <alignment horizontal="center" vertical="center" wrapText="1"/>
    </xf>
    <xf numFmtId="0" fontId="14" fillId="0" borderId="24" xfId="0" applyFont="1" applyFill="1" applyBorder="1" applyAlignment="1" applyProtection="1">
      <alignment horizontal="center" vertical="center" wrapText="1"/>
    </xf>
    <xf numFmtId="0" fontId="14" fillId="0" borderId="24" xfId="0" applyFont="1" applyBorder="1" applyAlignment="1" applyProtection="1">
      <alignment horizontal="center" vertical="center" wrapText="1"/>
    </xf>
    <xf numFmtId="0" fontId="14" fillId="0" borderId="24" xfId="0" applyFont="1" applyFill="1" applyBorder="1" applyAlignment="1" applyProtection="1">
      <alignment horizontal="left" vertical="center" wrapText="1"/>
    </xf>
    <xf numFmtId="0" fontId="14" fillId="0" borderId="102" xfId="0" applyFont="1" applyFill="1" applyBorder="1" applyAlignment="1" applyProtection="1">
      <alignment horizontal="center" vertical="center" wrapText="1"/>
    </xf>
    <xf numFmtId="0" fontId="19" fillId="0" borderId="24"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37" xfId="0" applyFont="1" applyFill="1" applyBorder="1" applyAlignment="1" applyProtection="1">
      <alignment horizontal="center" vertical="center" textRotation="90" wrapText="1"/>
    </xf>
    <xf numFmtId="0" fontId="15" fillId="0" borderId="1" xfId="0"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0" fontId="14" fillId="0" borderId="24" xfId="0" applyFont="1" applyBorder="1" applyAlignment="1" applyProtection="1">
      <alignment horizontal="center" vertical="center"/>
    </xf>
    <xf numFmtId="0" fontId="14" fillId="0" borderId="35" xfId="0" applyFont="1" applyFill="1" applyBorder="1" applyAlignment="1" applyProtection="1">
      <alignment horizontal="center" vertical="center" textRotation="90" wrapText="1"/>
    </xf>
    <xf numFmtId="0" fontId="30" fillId="0" borderId="24" xfId="0" applyFont="1" applyBorder="1" applyAlignment="1" applyProtection="1">
      <alignment horizontal="center" vertical="center" wrapText="1"/>
    </xf>
    <xf numFmtId="166" fontId="14" fillId="0" borderId="24" xfId="0" applyNumberFormat="1" applyFont="1" applyFill="1" applyBorder="1" applyAlignment="1" applyProtection="1">
      <alignment horizontal="center" vertical="center" wrapText="1"/>
    </xf>
    <xf numFmtId="0" fontId="33" fillId="0" borderId="0" xfId="0" applyFont="1" applyAlignment="1">
      <alignment vertical="center"/>
    </xf>
    <xf numFmtId="0" fontId="33" fillId="0" borderId="0" xfId="0" applyFont="1" applyBorder="1" applyAlignment="1">
      <alignment vertical="center"/>
    </xf>
    <xf numFmtId="0" fontId="33" fillId="0" borderId="0" xfId="0" applyFont="1" applyAlignment="1">
      <alignment horizontal="center" vertical="center"/>
    </xf>
    <xf numFmtId="0" fontId="65" fillId="0" borderId="24" xfId="0" applyFont="1" applyFill="1" applyBorder="1" applyAlignment="1" applyProtection="1">
      <alignment horizontal="center" vertical="center" wrapText="1"/>
    </xf>
    <xf numFmtId="0" fontId="65" fillId="0" borderId="32"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xf>
    <xf numFmtId="0" fontId="132" fillId="2" borderId="102" xfId="0" applyFont="1" applyFill="1" applyBorder="1" applyAlignment="1" applyProtection="1">
      <alignment horizontal="center" vertical="center"/>
    </xf>
    <xf numFmtId="0" fontId="14" fillId="6" borderId="24" xfId="0" applyFont="1" applyFill="1" applyBorder="1" applyAlignment="1" applyProtection="1">
      <alignment horizontal="center" vertical="center" wrapText="1"/>
    </xf>
    <xf numFmtId="0" fontId="14" fillId="6" borderId="24" xfId="0" applyFont="1" applyFill="1" applyBorder="1" applyAlignment="1" applyProtection="1">
      <alignment horizontal="center" vertical="center"/>
    </xf>
    <xf numFmtId="0" fontId="23" fillId="9" borderId="28" xfId="0" applyFont="1" applyFill="1" applyBorder="1" applyAlignment="1" applyProtection="1">
      <alignment horizontal="center" vertical="center" wrapText="1"/>
    </xf>
    <xf numFmtId="0" fontId="23" fillId="9" borderId="36" xfId="0" applyFont="1" applyFill="1" applyBorder="1" applyAlignment="1" applyProtection="1">
      <alignment horizontal="center" vertical="center" wrapText="1"/>
    </xf>
    <xf numFmtId="0" fontId="23" fillId="9" borderId="37" xfId="0" applyFont="1" applyFill="1" applyBorder="1" applyAlignment="1" applyProtection="1">
      <alignment horizontal="center" vertical="center" wrapText="1"/>
    </xf>
    <xf numFmtId="0" fontId="30" fillId="6" borderId="24" xfId="0" applyFont="1" applyFill="1" applyBorder="1" applyAlignment="1" applyProtection="1">
      <alignment horizontal="center" vertical="center" textRotation="90" wrapText="1"/>
    </xf>
    <xf numFmtId="0" fontId="30" fillId="6" borderId="28" xfId="0" applyFont="1" applyFill="1" applyBorder="1" applyAlignment="1" applyProtection="1">
      <alignment horizontal="center" vertical="center" textRotation="90" wrapText="1"/>
    </xf>
    <xf numFmtId="0" fontId="15" fillId="6" borderId="24" xfId="0" applyFont="1" applyFill="1" applyBorder="1" applyAlignment="1" applyProtection="1">
      <alignment horizontal="center" vertical="center" textRotation="90" wrapText="1"/>
    </xf>
    <xf numFmtId="0" fontId="15" fillId="6" borderId="28" xfId="0" applyFont="1" applyFill="1" applyBorder="1" applyAlignment="1" applyProtection="1">
      <alignment horizontal="center" vertical="center" textRotation="90" wrapText="1"/>
    </xf>
    <xf numFmtId="0" fontId="14" fillId="8" borderId="120" xfId="0" applyFont="1" applyFill="1" applyBorder="1" applyAlignment="1" applyProtection="1">
      <alignment horizontal="center" vertical="center"/>
    </xf>
    <xf numFmtId="0" fontId="14" fillId="8" borderId="121" xfId="0" applyFont="1" applyFill="1" applyBorder="1" applyAlignment="1" applyProtection="1">
      <alignment horizontal="center" vertical="center"/>
    </xf>
    <xf numFmtId="0" fontId="14" fillId="8" borderId="122" xfId="0" applyFont="1" applyFill="1" applyBorder="1" applyAlignment="1" applyProtection="1">
      <alignment horizontal="center" vertical="center"/>
    </xf>
    <xf numFmtId="0" fontId="14" fillId="8" borderId="47" xfId="0" applyFont="1" applyFill="1" applyBorder="1" applyAlignment="1" applyProtection="1">
      <alignment horizontal="center" vertical="center"/>
    </xf>
    <xf numFmtId="0" fontId="19" fillId="9" borderId="24" xfId="0" applyFont="1" applyFill="1" applyBorder="1" applyAlignment="1" applyProtection="1">
      <alignment horizontal="center" vertical="center" textRotation="90" wrapText="1"/>
    </xf>
    <xf numFmtId="0" fontId="20" fillId="5" borderId="24" xfId="0" applyFont="1" applyFill="1" applyBorder="1" applyAlignment="1" applyProtection="1">
      <alignment horizontal="center" vertical="center" textRotation="90" wrapText="1"/>
    </xf>
    <xf numFmtId="0" fontId="19" fillId="9" borderId="27" xfId="0" applyFont="1" applyFill="1" applyBorder="1" applyAlignment="1" applyProtection="1">
      <alignment horizontal="center" vertical="center" textRotation="90" wrapText="1"/>
    </xf>
    <xf numFmtId="0" fontId="14" fillId="18" borderId="66" xfId="0" applyFont="1" applyFill="1" applyBorder="1" applyAlignment="1" applyProtection="1">
      <alignment horizontal="center" vertical="center"/>
    </xf>
    <xf numFmtId="0" fontId="14" fillId="18" borderId="117" xfId="0" applyFont="1" applyFill="1" applyBorder="1" applyAlignment="1" applyProtection="1">
      <alignment horizontal="center" vertical="center"/>
    </xf>
    <xf numFmtId="0" fontId="14" fillId="6" borderId="53" xfId="0" applyFont="1" applyFill="1" applyBorder="1" applyAlignment="1" applyProtection="1">
      <alignment horizontal="center" vertical="center"/>
    </xf>
    <xf numFmtId="0" fontId="14" fillId="6" borderId="66" xfId="0" applyFont="1" applyFill="1" applyBorder="1" applyAlignment="1" applyProtection="1">
      <alignment horizontal="center" vertical="center"/>
    </xf>
    <xf numFmtId="0" fontId="14" fillId="18" borderId="24" xfId="0" applyFont="1" applyFill="1" applyBorder="1" applyAlignment="1" applyProtection="1">
      <alignment horizontal="center" vertical="center"/>
    </xf>
    <xf numFmtId="0" fontId="14" fillId="18" borderId="31" xfId="0" applyFont="1" applyFill="1" applyBorder="1" applyAlignment="1" applyProtection="1">
      <alignment horizontal="center" vertical="center"/>
    </xf>
    <xf numFmtId="0" fontId="14" fillId="17" borderId="34" xfId="0" applyFont="1" applyFill="1" applyBorder="1" applyAlignment="1" applyProtection="1">
      <alignment horizontal="center" vertical="center"/>
    </xf>
    <xf numFmtId="0" fontId="14" fillId="17" borderId="24" xfId="0" applyFont="1" applyFill="1" applyBorder="1" applyAlignment="1" applyProtection="1">
      <alignment horizontal="center" vertical="center" wrapText="1"/>
    </xf>
    <xf numFmtId="0" fontId="14" fillId="6" borderId="24" xfId="0" applyFont="1" applyFill="1" applyBorder="1" applyAlignment="1" applyProtection="1">
      <alignment horizontal="center" vertical="center" textRotation="90" wrapText="1"/>
    </xf>
    <xf numFmtId="0" fontId="14" fillId="6" borderId="28" xfId="0" applyFont="1" applyFill="1" applyBorder="1" applyAlignment="1" applyProtection="1">
      <alignment horizontal="center" vertical="center" textRotation="90" wrapText="1"/>
    </xf>
    <xf numFmtId="0" fontId="14" fillId="17" borderId="28" xfId="0" applyFont="1" applyFill="1" applyBorder="1" applyAlignment="1" applyProtection="1">
      <alignment horizontal="center" vertical="center" textRotation="90" wrapText="1"/>
    </xf>
    <xf numFmtId="0" fontId="14" fillId="17" borderId="37" xfId="0" applyFont="1" applyFill="1" applyBorder="1" applyAlignment="1" applyProtection="1">
      <alignment horizontal="center" vertical="center" textRotation="90" wrapText="1"/>
    </xf>
    <xf numFmtId="0" fontId="14" fillId="6" borderId="34" xfId="0" applyFont="1" applyFill="1" applyBorder="1" applyAlignment="1" applyProtection="1">
      <alignment horizontal="center" vertical="center"/>
    </xf>
    <xf numFmtId="0" fontId="14" fillId="17" borderId="36" xfId="0" applyFont="1" applyFill="1" applyBorder="1" applyAlignment="1" applyProtection="1">
      <alignment horizontal="center" vertical="center" textRotation="90" wrapText="1"/>
    </xf>
    <xf numFmtId="0" fontId="14" fillId="6" borderId="36" xfId="0" applyFont="1" applyFill="1" applyBorder="1" applyAlignment="1" applyProtection="1">
      <alignment horizontal="center" vertical="center" textRotation="90" wrapText="1"/>
    </xf>
    <xf numFmtId="0" fontId="23" fillId="19" borderId="24" xfId="0" applyFont="1" applyFill="1" applyBorder="1" applyAlignment="1" applyProtection="1">
      <alignment horizontal="center" vertical="center" textRotation="90" wrapText="1"/>
    </xf>
    <xf numFmtId="0" fontId="14" fillId="5" borderId="70" xfId="0" applyFont="1" applyFill="1" applyBorder="1" applyAlignment="1" applyProtection="1">
      <alignment horizontal="center" vertical="center" wrapText="1"/>
    </xf>
    <xf numFmtId="0" fontId="14" fillId="5" borderId="63" xfId="0" applyFont="1" applyFill="1" applyBorder="1" applyAlignment="1" applyProtection="1">
      <alignment horizontal="center" vertical="center" wrapText="1"/>
    </xf>
    <xf numFmtId="0" fontId="14" fillId="18" borderId="24" xfId="0" applyFont="1" applyFill="1" applyBorder="1" applyAlignment="1" applyProtection="1">
      <alignment horizontal="center" vertical="center" textRotation="90" wrapText="1"/>
    </xf>
    <xf numFmtId="0" fontId="14" fillId="18" borderId="28" xfId="0" applyFont="1" applyFill="1" applyBorder="1" applyAlignment="1" applyProtection="1">
      <alignment horizontal="center" vertical="center" textRotation="90" wrapText="1"/>
    </xf>
    <xf numFmtId="0" fontId="14" fillId="18" borderId="31" xfId="0" applyFont="1" applyFill="1" applyBorder="1" applyAlignment="1" applyProtection="1">
      <alignment horizontal="center" vertical="center" textRotation="90" wrapText="1"/>
    </xf>
    <xf numFmtId="0" fontId="14" fillId="18" borderId="119" xfId="0" applyFont="1" applyFill="1" applyBorder="1" applyAlignment="1" applyProtection="1">
      <alignment horizontal="center" vertical="center" textRotation="90" wrapText="1"/>
    </xf>
    <xf numFmtId="0" fontId="14" fillId="5" borderId="57" xfId="0" applyFont="1" applyFill="1" applyBorder="1" applyAlignment="1" applyProtection="1">
      <alignment horizontal="center" vertical="center" wrapText="1"/>
    </xf>
    <xf numFmtId="0" fontId="14" fillId="5" borderId="44" xfId="0" applyFont="1" applyFill="1" applyBorder="1" applyAlignment="1" applyProtection="1">
      <alignment horizontal="center" vertical="center" wrapText="1"/>
    </xf>
    <xf numFmtId="0" fontId="23" fillId="5" borderId="64" xfId="0" applyFont="1" applyFill="1" applyBorder="1" applyAlignment="1" applyProtection="1">
      <alignment horizontal="center" vertical="center" wrapText="1"/>
    </xf>
    <xf numFmtId="0" fontId="23" fillId="5" borderId="24" xfId="0" applyFont="1" applyFill="1" applyBorder="1" applyAlignment="1" applyProtection="1">
      <alignment horizontal="center" vertical="center" wrapText="1"/>
    </xf>
    <xf numFmtId="0" fontId="14" fillId="18" borderId="34" xfId="0" applyFont="1" applyFill="1" applyBorder="1" applyAlignment="1" applyProtection="1">
      <alignment horizontal="center" vertical="center"/>
    </xf>
    <xf numFmtId="0" fontId="23" fillId="6" borderId="64" xfId="0" applyFont="1" applyFill="1" applyBorder="1" applyAlignment="1" applyProtection="1">
      <alignment horizontal="center" vertical="center" textRotation="90" wrapText="1"/>
    </xf>
    <xf numFmtId="0" fontId="23" fillId="6" borderId="118" xfId="0" applyFont="1" applyFill="1" applyBorder="1" applyAlignment="1" applyProtection="1">
      <alignment horizontal="center" vertical="center" textRotation="90" wrapText="1"/>
    </xf>
    <xf numFmtId="0" fontId="23" fillId="9" borderId="24" xfId="0" applyFont="1" applyFill="1" applyBorder="1" applyAlignment="1" applyProtection="1">
      <alignment horizontal="center" vertical="center" textRotation="90" wrapText="1"/>
    </xf>
    <xf numFmtId="0" fontId="23" fillId="9" borderId="28" xfId="0" applyFont="1" applyFill="1" applyBorder="1" applyAlignment="1" applyProtection="1">
      <alignment horizontal="center" vertical="center" textRotation="90" wrapText="1"/>
    </xf>
    <xf numFmtId="0" fontId="23" fillId="6" borderId="24" xfId="0" applyFont="1" applyFill="1" applyBorder="1" applyAlignment="1" applyProtection="1">
      <alignment horizontal="center" vertical="center" textRotation="90" wrapText="1"/>
    </xf>
    <xf numFmtId="0" fontId="23" fillId="6" borderId="28" xfId="0" applyFont="1" applyFill="1" applyBorder="1" applyAlignment="1" applyProtection="1">
      <alignment horizontal="center" vertical="center" textRotation="90" wrapText="1"/>
    </xf>
    <xf numFmtId="0" fontId="23" fillId="9" borderId="36" xfId="0" applyFont="1" applyFill="1" applyBorder="1" applyAlignment="1" applyProtection="1">
      <alignment horizontal="center" vertical="center" textRotation="90" wrapText="1"/>
    </xf>
    <xf numFmtId="0" fontId="23" fillId="9" borderId="37" xfId="0" applyFont="1" applyFill="1" applyBorder="1" applyAlignment="1" applyProtection="1">
      <alignment horizontal="center" vertical="center" textRotation="90" wrapText="1"/>
    </xf>
    <xf numFmtId="0" fontId="23" fillId="6" borderId="36" xfId="0" applyFont="1" applyFill="1" applyBorder="1" applyAlignment="1" applyProtection="1">
      <alignment horizontal="center" vertical="center" textRotation="90" wrapText="1"/>
    </xf>
    <xf numFmtId="0" fontId="23" fillId="6" borderId="37" xfId="0" applyFont="1" applyFill="1" applyBorder="1" applyAlignment="1" applyProtection="1">
      <alignment horizontal="center" vertical="center" textRotation="90" wrapText="1"/>
    </xf>
    <xf numFmtId="0" fontId="14" fillId="18" borderId="24" xfId="0" applyFont="1" applyFill="1" applyBorder="1" applyAlignment="1" applyProtection="1">
      <alignment horizontal="center" vertical="center" wrapText="1"/>
    </xf>
    <xf numFmtId="0" fontId="20" fillId="18" borderId="24" xfId="0" applyFont="1" applyFill="1" applyBorder="1" applyAlignment="1" applyProtection="1">
      <alignment horizontal="center" vertical="center" textRotation="90" wrapText="1"/>
    </xf>
    <xf numFmtId="0" fontId="20" fillId="18" borderId="28" xfId="0" applyFont="1" applyFill="1" applyBorder="1" applyAlignment="1" applyProtection="1">
      <alignment horizontal="center" vertical="center" textRotation="90" wrapText="1"/>
    </xf>
    <xf numFmtId="0" fontId="15" fillId="18" borderId="24" xfId="0" applyFont="1" applyFill="1" applyBorder="1" applyAlignment="1" applyProtection="1">
      <alignment horizontal="center" vertical="center" textRotation="90" wrapText="1"/>
    </xf>
    <xf numFmtId="0" fontId="15" fillId="18" borderId="28" xfId="0" applyFont="1" applyFill="1" applyBorder="1" applyAlignment="1" applyProtection="1">
      <alignment horizontal="center" vertical="center" textRotation="90" wrapText="1"/>
    </xf>
    <xf numFmtId="0" fontId="14" fillId="8" borderId="39" xfId="0" applyFont="1" applyFill="1" applyBorder="1" applyAlignment="1" applyProtection="1">
      <alignment horizontal="center" vertical="center" wrapText="1"/>
    </xf>
    <xf numFmtId="0" fontId="23" fillId="6" borderId="24" xfId="0" applyFont="1" applyFill="1" applyBorder="1" applyAlignment="1" applyProtection="1">
      <alignment horizontal="center" vertical="center"/>
    </xf>
    <xf numFmtId="0" fontId="23" fillId="6" borderId="133" xfId="0" applyFont="1" applyFill="1" applyBorder="1" applyAlignment="1" applyProtection="1">
      <alignment horizontal="center" vertical="center"/>
    </xf>
    <xf numFmtId="165" fontId="93" fillId="6" borderId="24" xfId="0" applyNumberFormat="1" applyFont="1" applyFill="1" applyBorder="1" applyAlignment="1" applyProtection="1">
      <alignment horizontal="center" vertical="center"/>
    </xf>
    <xf numFmtId="0" fontId="20" fillId="6" borderId="24" xfId="0" applyFont="1" applyFill="1" applyBorder="1" applyAlignment="1" applyProtection="1">
      <alignment horizontal="center" vertical="center" wrapText="1"/>
    </xf>
    <xf numFmtId="0" fontId="20" fillId="6" borderId="42" xfId="0" applyFont="1" applyFill="1" applyBorder="1" applyAlignment="1" applyProtection="1">
      <alignment horizontal="center" vertical="center" wrapText="1"/>
    </xf>
    <xf numFmtId="1" fontId="15" fillId="3" borderId="69" xfId="0" applyNumberFormat="1" applyFont="1" applyFill="1" applyBorder="1" applyAlignment="1" applyProtection="1">
      <alignment horizontal="center" vertical="center" wrapText="1"/>
    </xf>
    <xf numFmtId="1" fontId="15" fillId="3" borderId="76" xfId="0" applyNumberFormat="1" applyFont="1" applyFill="1" applyBorder="1" applyAlignment="1" applyProtection="1">
      <alignment horizontal="center" vertical="center" wrapText="1"/>
    </xf>
    <xf numFmtId="0" fontId="41" fillId="0" borderId="102" xfId="0"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2" fontId="41" fillId="0" borderId="102" xfId="0" applyNumberFormat="1" applyFont="1" applyFill="1" applyBorder="1" applyAlignment="1" applyProtection="1">
      <alignment horizontal="center" vertical="center" wrapText="1"/>
    </xf>
    <xf numFmtId="2" fontId="41" fillId="0" borderId="0" xfId="0" applyNumberFormat="1" applyFont="1" applyFill="1" applyBorder="1" applyAlignment="1" applyProtection="1">
      <alignment horizontal="center" vertical="center" wrapText="1"/>
    </xf>
    <xf numFmtId="0" fontId="26" fillId="0" borderId="157" xfId="0" applyFont="1" applyFill="1" applyBorder="1" applyAlignment="1" applyProtection="1">
      <alignment horizontal="center" vertical="center" wrapText="1"/>
    </xf>
    <xf numFmtId="0" fontId="26" fillId="0" borderId="158" xfId="0" applyFont="1" applyFill="1" applyBorder="1" applyAlignment="1" applyProtection="1">
      <alignment horizontal="center" vertical="center" wrapText="1"/>
    </xf>
    <xf numFmtId="0" fontId="26" fillId="0" borderId="159" xfId="0" applyFont="1" applyFill="1" applyBorder="1" applyAlignment="1" applyProtection="1">
      <alignment horizontal="center" vertical="center" wrapText="1"/>
    </xf>
    <xf numFmtId="0" fontId="26" fillId="0" borderId="12" xfId="0" applyFont="1" applyBorder="1" applyAlignment="1" applyProtection="1">
      <alignment horizontal="center" vertical="center" wrapText="1"/>
    </xf>
    <xf numFmtId="0" fontId="26" fillId="0" borderId="14" xfId="0" applyFont="1" applyBorder="1" applyAlignment="1" applyProtection="1">
      <alignment horizontal="center" vertical="center" wrapText="1"/>
    </xf>
    <xf numFmtId="0" fontId="26" fillId="0" borderId="160"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5" xfId="0" applyFont="1" applyBorder="1" applyAlignment="1" applyProtection="1">
      <alignment horizontal="center" vertical="center" wrapText="1"/>
    </xf>
    <xf numFmtId="0" fontId="26" fillId="0" borderId="161" xfId="0" applyFont="1" applyBorder="1" applyAlignment="1" applyProtection="1">
      <alignment horizontal="center" vertical="center" wrapText="1"/>
    </xf>
    <xf numFmtId="0" fontId="26" fillId="0" borderId="152" xfId="0" applyFont="1" applyBorder="1" applyAlignment="1" applyProtection="1">
      <alignment horizontal="left" vertical="center"/>
    </xf>
    <xf numFmtId="0" fontId="26" fillId="0" borderId="1" xfId="0" applyFont="1" applyBorder="1" applyAlignment="1" applyProtection="1">
      <alignment horizontal="left" vertical="center"/>
    </xf>
    <xf numFmtId="0" fontId="26" fillId="0" borderId="154" xfId="0" applyFont="1" applyBorder="1" applyAlignment="1" applyProtection="1">
      <alignment horizontal="left" vertical="center"/>
    </xf>
    <xf numFmtId="0" fontId="26" fillId="0" borderId="155" xfId="0" applyFont="1" applyBorder="1" applyAlignment="1" applyProtection="1">
      <alignment horizontal="left" vertical="center"/>
    </xf>
    <xf numFmtId="0" fontId="137" fillId="0" borderId="149" xfId="0" applyFont="1" applyBorder="1" applyAlignment="1" applyProtection="1">
      <alignment horizontal="center" vertical="center" wrapText="1"/>
    </xf>
    <xf numFmtId="0" fontId="137" fillId="0" borderId="150" xfId="0" applyFont="1" applyBorder="1" applyAlignment="1" applyProtection="1">
      <alignment horizontal="center" vertical="center" wrapText="1"/>
    </xf>
    <xf numFmtId="0" fontId="137" fillId="0" borderId="151" xfId="0" applyFont="1" applyBorder="1" applyAlignment="1" applyProtection="1">
      <alignment horizontal="center" vertical="center" wrapText="1"/>
    </xf>
    <xf numFmtId="0" fontId="137" fillId="0" borderId="152" xfId="0" applyFont="1" applyBorder="1" applyAlignment="1" applyProtection="1">
      <alignment horizontal="center" vertical="center" wrapText="1"/>
    </xf>
    <xf numFmtId="0" fontId="137" fillId="0" borderId="1" xfId="0" applyFont="1" applyBorder="1" applyAlignment="1" applyProtection="1">
      <alignment horizontal="center" vertical="center" wrapText="1"/>
    </xf>
    <xf numFmtId="0" fontId="137" fillId="0" borderId="153" xfId="0" applyFont="1" applyBorder="1" applyAlignment="1" applyProtection="1">
      <alignment horizontal="center" vertical="center" wrapText="1"/>
    </xf>
    <xf numFmtId="0" fontId="26" fillId="0" borderId="152"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53" xfId="0" applyFont="1" applyFill="1" applyBorder="1" applyAlignment="1" applyProtection="1">
      <alignment horizontal="center" vertical="center" wrapText="1"/>
    </xf>
    <xf numFmtId="0" fontId="26" fillId="0" borderId="1" xfId="0" applyFont="1" applyBorder="1" applyAlignment="1" applyProtection="1">
      <alignment horizontal="center" vertical="center" wrapText="1"/>
    </xf>
    <xf numFmtId="0" fontId="26" fillId="0" borderId="153" xfId="0" applyFont="1" applyBorder="1" applyAlignment="1" applyProtection="1">
      <alignment horizontal="center" vertical="center" wrapText="1"/>
    </xf>
    <xf numFmtId="0" fontId="26" fillId="0" borderId="155" xfId="0" applyFont="1" applyFill="1" applyBorder="1" applyAlignment="1" applyProtection="1">
      <alignment horizontal="center" vertical="center" wrapText="1"/>
    </xf>
    <xf numFmtId="0" fontId="26" fillId="0" borderId="156" xfId="0" applyFont="1" applyFill="1" applyBorder="1" applyAlignment="1" applyProtection="1">
      <alignment horizontal="center" vertical="center" wrapText="1"/>
    </xf>
    <xf numFmtId="14" fontId="44" fillId="0" borderId="54" xfId="0" applyNumberFormat="1" applyFont="1" applyFill="1" applyBorder="1" applyAlignment="1" applyProtection="1">
      <alignment horizontal="center" vertical="center" wrapText="1"/>
    </xf>
    <xf numFmtId="14" fontId="44" fillId="0" borderId="47" xfId="0" applyNumberFormat="1" applyFont="1" applyFill="1" applyBorder="1" applyAlignment="1" applyProtection="1">
      <alignment horizontal="center" vertical="center" wrapText="1"/>
    </xf>
    <xf numFmtId="14" fontId="44" fillId="0" borderId="102" xfId="0" applyNumberFormat="1" applyFont="1" applyFill="1" applyBorder="1" applyAlignment="1" applyProtection="1">
      <alignment horizontal="center" vertical="center" wrapText="1"/>
    </xf>
    <xf numFmtId="14" fontId="44" fillId="0" borderId="0" xfId="0" applyNumberFormat="1" applyFont="1" applyFill="1" applyBorder="1" applyAlignment="1" applyProtection="1">
      <alignment horizontal="center" vertical="center" wrapText="1"/>
    </xf>
    <xf numFmtId="0" fontId="26" fillId="0" borderId="102"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6" fillId="0" borderId="48" xfId="0" applyFont="1" applyFill="1" applyBorder="1" applyAlignment="1" applyProtection="1">
      <alignment horizontal="center" vertical="center" wrapText="1"/>
    </xf>
    <xf numFmtId="0" fontId="26" fillId="0" borderId="55" xfId="0" applyFont="1" applyFill="1" applyBorder="1" applyAlignment="1" applyProtection="1">
      <alignment horizontal="center" vertical="center" wrapText="1"/>
    </xf>
    <xf numFmtId="0" fontId="90" fillId="15" borderId="95" xfId="1" applyFont="1" applyFill="1" applyBorder="1" applyAlignment="1" applyProtection="1">
      <alignment horizontal="center" vertical="center" wrapText="1"/>
    </xf>
    <xf numFmtId="0" fontId="90" fillId="15" borderId="0" xfId="1" applyFont="1" applyFill="1" applyBorder="1" applyAlignment="1" applyProtection="1">
      <alignment horizontal="center" vertical="center" wrapText="1"/>
    </xf>
    <xf numFmtId="0" fontId="26" fillId="0" borderId="46" xfId="0" applyFont="1" applyFill="1" applyBorder="1" applyAlignment="1" applyProtection="1">
      <alignment horizontal="center" vertical="center" wrapText="1"/>
    </xf>
    <xf numFmtId="0" fontId="26" fillId="0" borderId="95" xfId="0" applyFont="1" applyFill="1" applyBorder="1" applyAlignment="1" applyProtection="1">
      <alignment horizontal="center" vertical="center" wrapText="1"/>
    </xf>
    <xf numFmtId="0" fontId="84" fillId="0" borderId="118" xfId="0" applyFont="1" applyFill="1" applyBorder="1" applyAlignment="1" applyProtection="1">
      <alignment horizontal="center" vertical="center" wrapText="1"/>
    </xf>
    <xf numFmtId="0" fontId="84" fillId="0" borderId="79"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textRotation="90" wrapText="1"/>
    </xf>
    <xf numFmtId="0" fontId="26" fillId="0" borderId="152" xfId="0" applyFont="1" applyBorder="1" applyAlignment="1" applyProtection="1">
      <alignment horizontal="center" vertical="center" wrapText="1"/>
    </xf>
    <xf numFmtId="0" fontId="33" fillId="6" borderId="152" xfId="0" applyFont="1" applyFill="1" applyBorder="1" applyAlignment="1" applyProtection="1">
      <alignment horizontal="center" vertical="center" wrapText="1"/>
    </xf>
    <xf numFmtId="0" fontId="14" fillId="0" borderId="25" xfId="0" applyFont="1" applyFill="1" applyBorder="1" applyAlignment="1" applyProtection="1">
      <alignment horizontal="center" vertical="center" wrapText="1"/>
    </xf>
    <xf numFmtId="0" fontId="14" fillId="0" borderId="38" xfId="0" applyFont="1" applyFill="1" applyBorder="1" applyAlignment="1" applyProtection="1">
      <alignment horizontal="center" vertical="center" wrapText="1"/>
    </xf>
    <xf numFmtId="0" fontId="14" fillId="0" borderId="48" xfId="0" applyFont="1" applyFill="1" applyBorder="1" applyAlignment="1" applyProtection="1">
      <alignment horizontal="center" vertical="center" wrapText="1"/>
    </xf>
    <xf numFmtId="0" fontId="14" fillId="0" borderId="46" xfId="0" applyFont="1" applyFill="1" applyBorder="1" applyAlignment="1" applyProtection="1">
      <alignment horizontal="center" vertical="center" wrapText="1"/>
    </xf>
    <xf numFmtId="0" fontId="14" fillId="0" borderId="126" xfId="0" applyFont="1" applyFill="1" applyBorder="1" applyAlignment="1" applyProtection="1">
      <alignment horizontal="center" vertical="center" wrapText="1"/>
    </xf>
    <xf numFmtId="0" fontId="14" fillId="0" borderId="102"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148"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47" xfId="0" applyFont="1" applyFill="1" applyBorder="1" applyAlignment="1" applyProtection="1">
      <alignment horizontal="center" vertical="center" wrapText="1"/>
    </xf>
    <xf numFmtId="0" fontId="14" fillId="0" borderId="128" xfId="0" applyFont="1" applyFill="1" applyBorder="1" applyAlignment="1" applyProtection="1">
      <alignment horizontal="center" vertical="center" wrapText="1"/>
    </xf>
    <xf numFmtId="0" fontId="35" fillId="0" borderId="24" xfId="0" applyFont="1" applyFill="1" applyBorder="1" applyAlignment="1" applyProtection="1">
      <alignment horizontal="center" vertical="center" wrapText="1"/>
    </xf>
    <xf numFmtId="0" fontId="144" fillId="0" borderId="25" xfId="0" applyFont="1" applyBorder="1" applyAlignment="1" applyProtection="1">
      <alignment horizontal="center" vertical="center" wrapText="1"/>
    </xf>
    <xf numFmtId="0" fontId="144" fillId="0" borderId="39" xfId="0" applyFont="1" applyBorder="1" applyAlignment="1" applyProtection="1">
      <alignment horizontal="center" vertical="center" wrapText="1"/>
    </xf>
    <xf numFmtId="0" fontId="15" fillId="0" borderId="48" xfId="0" applyFont="1" applyFill="1" applyBorder="1" applyAlignment="1" applyProtection="1">
      <alignment horizontal="center" vertical="center" wrapText="1"/>
    </xf>
    <xf numFmtId="0" fontId="15" fillId="0" borderId="46" xfId="0" applyFont="1" applyFill="1" applyBorder="1" applyAlignment="1" applyProtection="1">
      <alignment horizontal="center" vertical="center" wrapText="1"/>
    </xf>
    <xf numFmtId="1" fontId="14" fillId="0" borderId="24" xfId="0" applyNumberFormat="1" applyFont="1" applyFill="1" applyBorder="1" applyAlignment="1" applyProtection="1">
      <alignment horizontal="center" vertical="center" wrapText="1"/>
    </xf>
    <xf numFmtId="0" fontId="14" fillId="0" borderId="24" xfId="0" applyFont="1" applyBorder="1" applyAlignment="1" applyProtection="1">
      <alignment horizontal="center" vertical="center" wrapText="1"/>
    </xf>
    <xf numFmtId="0" fontId="14" fillId="0" borderId="24" xfId="0" applyFont="1" applyFill="1" applyBorder="1" applyAlignment="1" applyProtection="1">
      <alignment horizontal="center" vertical="center" wrapText="1"/>
    </xf>
    <xf numFmtId="0" fontId="26" fillId="0" borderId="28" xfId="0" applyFont="1" applyFill="1" applyBorder="1" applyAlignment="1" applyProtection="1">
      <alignment horizontal="center" vertical="center" textRotation="90" wrapText="1"/>
    </xf>
    <xf numFmtId="0" fontId="26" fillId="0" borderId="36" xfId="0" applyFont="1" applyFill="1" applyBorder="1" applyAlignment="1" applyProtection="1">
      <alignment horizontal="center" vertical="center" textRotation="90" wrapText="1"/>
    </xf>
    <xf numFmtId="0" fontId="26" fillId="0" borderId="37" xfId="0" applyFont="1" applyFill="1" applyBorder="1" applyAlignment="1" applyProtection="1">
      <alignment horizontal="center" vertical="center" textRotation="90" wrapText="1"/>
    </xf>
    <xf numFmtId="0" fontId="26" fillId="0" borderId="119" xfId="0" applyFont="1" applyFill="1" applyBorder="1" applyAlignment="1" applyProtection="1">
      <alignment horizontal="center" vertical="center" wrapText="1"/>
    </xf>
    <xf numFmtId="0" fontId="26" fillId="0" borderId="135" xfId="0" applyFont="1" applyFill="1" applyBorder="1" applyAlignment="1" applyProtection="1">
      <alignment horizontal="center" vertical="center" wrapText="1"/>
    </xf>
    <xf numFmtId="0" fontId="26" fillId="0" borderId="130" xfId="0" applyFont="1" applyFill="1" applyBorder="1" applyAlignment="1" applyProtection="1">
      <alignment horizontal="center" vertical="center" wrapText="1"/>
    </xf>
    <xf numFmtId="0" fontId="15" fillId="0" borderId="25" xfId="0" applyFont="1" applyFill="1" applyBorder="1" applyAlignment="1" applyProtection="1">
      <alignment horizontal="center" vertical="center" wrapText="1"/>
    </xf>
    <xf numFmtId="0" fontId="15" fillId="0" borderId="38" xfId="0" applyFont="1" applyFill="1" applyBorder="1" applyAlignment="1" applyProtection="1">
      <alignment horizontal="center" vertical="center" wrapText="1"/>
    </xf>
    <xf numFmtId="0" fontId="15" fillId="0" borderId="39" xfId="0" applyFont="1" applyFill="1" applyBorder="1" applyAlignment="1" applyProtection="1">
      <alignment horizontal="center" vertical="center" wrapText="1"/>
    </xf>
    <xf numFmtId="0" fontId="15" fillId="0" borderId="25"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0" fontId="51" fillId="0" borderId="38" xfId="0" applyFont="1" applyFill="1" applyBorder="1" applyAlignment="1" applyProtection="1">
      <alignment horizontal="center" vertical="center" wrapText="1"/>
    </xf>
    <xf numFmtId="0" fontId="51" fillId="0" borderId="25" xfId="0" applyFont="1" applyFill="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5" fillId="0" borderId="103"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3" xfId="0" applyFont="1" applyBorder="1" applyAlignment="1" applyProtection="1">
      <alignment horizontal="center" vertical="center" wrapText="1"/>
    </xf>
    <xf numFmtId="0" fontId="51" fillId="0" borderId="48" xfId="0" applyFont="1" applyFill="1" applyBorder="1" applyAlignment="1" applyProtection="1">
      <alignment horizontal="center" vertical="center" wrapText="1"/>
    </xf>
    <xf numFmtId="0" fontId="51" fillId="0" borderId="46" xfId="0" applyFont="1" applyFill="1" applyBorder="1" applyAlignment="1" applyProtection="1">
      <alignment horizontal="center" vertical="center" wrapText="1"/>
    </xf>
    <xf numFmtId="2" fontId="29" fillId="0" borderId="25" xfId="0" applyNumberFormat="1" applyFont="1" applyFill="1" applyBorder="1" applyAlignment="1" applyProtection="1">
      <alignment horizontal="center" vertical="center" wrapText="1"/>
    </xf>
    <xf numFmtId="2" fontId="29" fillId="0" borderId="38" xfId="0" applyNumberFormat="1"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103"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54" fillId="0" borderId="24" xfId="0" applyFont="1" applyFill="1" applyBorder="1" applyAlignment="1" applyProtection="1">
      <alignment horizontal="left" vertical="center" wrapText="1"/>
    </xf>
    <xf numFmtId="0" fontId="55" fillId="0" borderId="25" xfId="0" applyFont="1" applyFill="1" applyBorder="1" applyAlignment="1" applyProtection="1">
      <alignment horizontal="center" vertical="center" wrapText="1"/>
    </xf>
    <xf numFmtId="0" fontId="55" fillId="0" borderId="38" xfId="0" applyFont="1" applyFill="1" applyBorder="1" applyAlignment="1" applyProtection="1">
      <alignment horizontal="center" vertical="center" wrapText="1"/>
    </xf>
    <xf numFmtId="0" fontId="55" fillId="0" borderId="39" xfId="0" applyFont="1" applyFill="1" applyBorder="1" applyAlignment="1" applyProtection="1">
      <alignment horizontal="center" vertical="center" wrapText="1"/>
    </xf>
    <xf numFmtId="0" fontId="141" fillId="0" borderId="25" xfId="0" applyFont="1" applyFill="1" applyBorder="1" applyAlignment="1" applyProtection="1">
      <alignment horizontal="center" vertical="center" wrapText="1"/>
    </xf>
    <xf numFmtId="0" fontId="141" fillId="0" borderId="38" xfId="0" applyFont="1" applyFill="1" applyBorder="1" applyAlignment="1" applyProtection="1">
      <alignment horizontal="center" vertical="center" wrapText="1"/>
    </xf>
    <xf numFmtId="0" fontId="141" fillId="0" borderId="39" xfId="0" applyFont="1" applyFill="1" applyBorder="1" applyAlignment="1" applyProtection="1">
      <alignment horizontal="center" vertical="center" wrapText="1"/>
    </xf>
    <xf numFmtId="0" fontId="35" fillId="0" borderId="25" xfId="0" applyFont="1" applyFill="1" applyBorder="1" applyAlignment="1" applyProtection="1">
      <alignment horizontal="center" vertical="center" wrapText="1"/>
    </xf>
    <xf numFmtId="0" fontId="35" fillId="0" borderId="38" xfId="0" applyFont="1" applyFill="1" applyBorder="1" applyAlignment="1" applyProtection="1">
      <alignment horizontal="center" vertical="center" wrapText="1"/>
    </xf>
    <xf numFmtId="0" fontId="35" fillId="0" borderId="39" xfId="0" applyFont="1" applyFill="1" applyBorder="1" applyAlignment="1" applyProtection="1">
      <alignment horizontal="center" vertical="center" wrapText="1"/>
    </xf>
    <xf numFmtId="0" fontId="35" fillId="0" borderId="48" xfId="0" applyFont="1" applyFill="1" applyBorder="1" applyAlignment="1" applyProtection="1">
      <alignment horizontal="center" vertical="center" wrapText="1"/>
    </xf>
    <xf numFmtId="0" fontId="35" fillId="0" borderId="46" xfId="0" applyFont="1" applyFill="1" applyBorder="1" applyAlignment="1" applyProtection="1">
      <alignment horizontal="center" vertical="center" wrapText="1"/>
    </xf>
    <xf numFmtId="0" fontId="35" fillId="0" borderId="55" xfId="0" applyFont="1" applyFill="1" applyBorder="1" applyAlignment="1" applyProtection="1">
      <alignment horizontal="center" vertical="center" wrapText="1"/>
    </xf>
    <xf numFmtId="0" fontId="26" fillId="0" borderId="24" xfId="0" applyFont="1" applyFill="1" applyBorder="1" applyAlignment="1" applyProtection="1">
      <alignment horizontal="center" vertical="center" wrapText="1"/>
    </xf>
    <xf numFmtId="0" fontId="134" fillId="0" borderId="25" xfId="0" applyFont="1" applyFill="1" applyBorder="1" applyAlignment="1" applyProtection="1">
      <alignment horizontal="center" vertical="center" wrapText="1"/>
    </xf>
    <xf numFmtId="0" fontId="134" fillId="0" borderId="39" xfId="0" applyFont="1" applyFill="1" applyBorder="1" applyAlignment="1" applyProtection="1">
      <alignment horizontal="center" vertical="center" wrapText="1"/>
    </xf>
    <xf numFmtId="0" fontId="26" fillId="0" borderId="34" xfId="0" applyFont="1" applyFill="1" applyBorder="1" applyAlignment="1" applyProtection="1">
      <alignment horizontal="center" vertical="center" wrapText="1"/>
    </xf>
    <xf numFmtId="0" fontId="42" fillId="0" borderId="24" xfId="1" applyFont="1" applyFill="1" applyBorder="1" applyAlignment="1" applyProtection="1">
      <alignment horizontal="center" vertical="center" wrapText="1"/>
    </xf>
    <xf numFmtId="0" fontId="26" fillId="0" borderId="54" xfId="0" applyFont="1" applyFill="1" applyBorder="1" applyAlignment="1" applyProtection="1">
      <alignment horizontal="center" vertical="center" wrapText="1"/>
    </xf>
    <xf numFmtId="0" fontId="38" fillId="5" borderId="24" xfId="1" applyFont="1" applyFill="1" applyBorder="1" applyAlignment="1" applyProtection="1">
      <alignment horizontal="center" vertical="center" wrapText="1"/>
    </xf>
    <xf numFmtId="0" fontId="26" fillId="0" borderId="24" xfId="0" applyFont="1" applyFill="1" applyBorder="1" applyAlignment="1" applyProtection="1">
      <alignment horizontal="center" vertical="center" textRotation="90" wrapText="1"/>
    </xf>
    <xf numFmtId="0" fontId="35" fillId="0" borderId="24" xfId="0" applyFont="1" applyFill="1" applyBorder="1" applyAlignment="1" applyProtection="1">
      <alignment horizontal="center" vertical="center" textRotation="90" wrapText="1"/>
    </xf>
    <xf numFmtId="0" fontId="26" fillId="2" borderId="24" xfId="0" applyFont="1" applyFill="1" applyBorder="1" applyAlignment="1" applyProtection="1">
      <alignment horizontal="center" vertical="center" textRotation="90" wrapText="1"/>
    </xf>
    <xf numFmtId="0" fontId="41" fillId="0" borderId="24" xfId="0" applyFont="1" applyFill="1" applyBorder="1" applyAlignment="1" applyProtection="1">
      <alignment horizontal="center" vertical="center" wrapText="1"/>
    </xf>
    <xf numFmtId="0" fontId="26" fillId="0" borderId="25" xfId="0" applyFont="1" applyFill="1" applyBorder="1" applyAlignment="1" applyProtection="1">
      <alignment horizontal="center" vertical="center" wrapText="1"/>
    </xf>
    <xf numFmtId="0" fontId="26" fillId="0" borderId="39" xfId="0" applyFont="1" applyFill="1" applyBorder="1" applyAlignment="1" applyProtection="1">
      <alignment horizontal="center" vertical="center" wrapText="1"/>
    </xf>
    <xf numFmtId="0" fontId="15" fillId="0" borderId="28" xfId="0" applyFont="1" applyBorder="1" applyAlignment="1" applyProtection="1">
      <alignment horizontal="center" vertical="center" wrapText="1"/>
    </xf>
    <xf numFmtId="0" fontId="15" fillId="0" borderId="36" xfId="0" applyFont="1" applyBorder="1" applyAlignment="1" applyProtection="1">
      <alignment horizontal="center" vertical="center" wrapText="1"/>
    </xf>
    <xf numFmtId="0" fontId="15" fillId="0" borderId="37" xfId="0" applyFont="1" applyBorder="1" applyAlignment="1" applyProtection="1">
      <alignment horizontal="center" vertical="center" wrapText="1"/>
    </xf>
    <xf numFmtId="0" fontId="19" fillId="0" borderId="24" xfId="0" applyFont="1" applyFill="1" applyBorder="1" applyAlignment="1" applyProtection="1">
      <alignment horizontal="center" vertical="center" wrapText="1"/>
    </xf>
    <xf numFmtId="0" fontId="15" fillId="0" borderId="24" xfId="0" applyFont="1" applyFill="1" applyBorder="1" applyAlignment="1" applyProtection="1">
      <alignment horizontal="center" vertical="center" wrapText="1"/>
    </xf>
    <xf numFmtId="0" fontId="55" fillId="0" borderId="48" xfId="0" applyFont="1" applyFill="1" applyBorder="1" applyAlignment="1" applyProtection="1">
      <alignment horizontal="left" vertical="center" wrapText="1"/>
    </xf>
    <xf numFmtId="0" fontId="55" fillId="0" borderId="46" xfId="0" applyFont="1" applyFill="1" applyBorder="1" applyAlignment="1" applyProtection="1">
      <alignment horizontal="left" vertical="center" wrapText="1"/>
    </xf>
    <xf numFmtId="0" fontId="55" fillId="0" borderId="55" xfId="0" applyFont="1" applyFill="1" applyBorder="1" applyAlignment="1" applyProtection="1">
      <alignment horizontal="left" vertical="center" wrapText="1"/>
    </xf>
    <xf numFmtId="0" fontId="55" fillId="0" borderId="102" xfId="0" applyFont="1" applyFill="1" applyBorder="1" applyAlignment="1" applyProtection="1">
      <alignment horizontal="left" vertical="center" wrapText="1"/>
    </xf>
    <xf numFmtId="0" fontId="55" fillId="0" borderId="0" xfId="0" applyFont="1" applyFill="1" applyBorder="1" applyAlignment="1" applyProtection="1">
      <alignment horizontal="left" vertical="center" wrapText="1"/>
    </xf>
    <xf numFmtId="0" fontId="55" fillId="0" borderId="103" xfId="0" applyFont="1" applyFill="1" applyBorder="1" applyAlignment="1" applyProtection="1">
      <alignment horizontal="left" vertical="center" wrapText="1"/>
    </xf>
    <xf numFmtId="0" fontId="15" fillId="0" borderId="102"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wrapText="1"/>
    </xf>
    <xf numFmtId="0" fontId="15" fillId="0" borderId="103" xfId="0" applyFont="1" applyFill="1" applyBorder="1" applyAlignment="1" applyProtection="1">
      <alignment horizontal="left" vertical="center" wrapText="1"/>
    </xf>
    <xf numFmtId="0" fontId="55" fillId="0" borderId="102" xfId="0"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xf>
    <xf numFmtId="0" fontId="55" fillId="0" borderId="103" xfId="0" applyFont="1" applyFill="1" applyBorder="1" applyAlignment="1" applyProtection="1">
      <alignment horizontal="center" vertical="center" wrapText="1"/>
    </xf>
    <xf numFmtId="0" fontId="55" fillId="0" borderId="54" xfId="0" applyFont="1" applyFill="1" applyBorder="1" applyAlignment="1" applyProtection="1">
      <alignment horizontal="center" vertical="center" wrapText="1"/>
    </xf>
    <xf numFmtId="0" fontId="55" fillId="0" borderId="47" xfId="0" applyFont="1" applyFill="1" applyBorder="1" applyAlignment="1" applyProtection="1">
      <alignment horizontal="center" vertical="center" wrapText="1"/>
    </xf>
    <xf numFmtId="0" fontId="55" fillId="0" borderId="56" xfId="0" applyFont="1" applyFill="1" applyBorder="1" applyAlignment="1" applyProtection="1">
      <alignment horizontal="center" vertical="center" wrapText="1"/>
    </xf>
    <xf numFmtId="0" fontId="51" fillId="0" borderId="102" xfId="0" applyFont="1" applyFill="1" applyBorder="1" applyAlignment="1" applyProtection="1">
      <alignment horizontal="center" vertical="center" wrapText="1"/>
    </xf>
    <xf numFmtId="0" fontId="51" fillId="0" borderId="103" xfId="0" applyFont="1" applyFill="1" applyBorder="1" applyAlignment="1" applyProtection="1">
      <alignment horizontal="center" vertical="center" wrapText="1"/>
    </xf>
    <xf numFmtId="0" fontId="15" fillId="0" borderId="102" xfId="0" applyFont="1" applyBorder="1" applyAlignment="1" applyProtection="1">
      <alignment horizontal="center" vertical="center" wrapText="1"/>
    </xf>
    <xf numFmtId="0" fontId="26" fillId="11" borderId="28" xfId="0" applyFont="1" applyFill="1" applyBorder="1" applyAlignment="1" applyProtection="1">
      <alignment horizontal="center" vertical="center" wrapText="1"/>
    </xf>
    <xf numFmtId="0" fontId="26" fillId="11" borderId="37" xfId="0" applyFont="1" applyFill="1" applyBorder="1" applyAlignment="1" applyProtection="1">
      <alignment horizontal="center" vertical="center" wrapText="1"/>
    </xf>
    <xf numFmtId="0" fontId="26" fillId="11" borderId="24" xfId="0" applyFont="1" applyFill="1" applyBorder="1" applyAlignment="1" applyProtection="1">
      <alignment horizontal="center" vertical="center" textRotation="90" wrapText="1"/>
    </xf>
    <xf numFmtId="0" fontId="45" fillId="0" borderId="24" xfId="0" applyFont="1" applyFill="1" applyBorder="1" applyAlignment="1" applyProtection="1">
      <alignment horizontal="center" vertical="center" textRotation="90" wrapText="1"/>
    </xf>
    <xf numFmtId="0" fontId="40" fillId="0" borderId="24" xfId="0" applyFont="1" applyFill="1" applyBorder="1" applyAlignment="1" applyProtection="1">
      <alignment horizontal="center" vertical="center" textRotation="90" wrapText="1"/>
    </xf>
    <xf numFmtId="0" fontId="55" fillId="0" borderId="24" xfId="0" applyFont="1" applyFill="1" applyBorder="1" applyAlignment="1" applyProtection="1">
      <alignment horizontal="left" vertical="center" wrapText="1"/>
    </xf>
    <xf numFmtId="0" fontId="15" fillId="0" borderId="26"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0" fontId="15" fillId="0" borderId="26" xfId="0" applyFont="1" applyFill="1" applyBorder="1" applyAlignment="1" applyProtection="1">
      <alignment horizontal="right" vertical="center" wrapText="1"/>
    </xf>
    <xf numFmtId="0" fontId="26" fillId="0" borderId="24" xfId="0" applyFont="1" applyBorder="1" applyAlignment="1" applyProtection="1">
      <alignment horizontal="center" vertical="center" wrapText="1"/>
    </xf>
    <xf numFmtId="0" fontId="86" fillId="0" borderId="25" xfId="0" applyFont="1" applyBorder="1" applyAlignment="1" applyProtection="1">
      <alignment horizontal="center" vertical="center" wrapText="1"/>
    </xf>
    <xf numFmtId="0" fontId="86" fillId="0" borderId="38" xfId="0" applyFont="1" applyBorder="1" applyAlignment="1" applyProtection="1">
      <alignment horizontal="center" vertical="center" wrapText="1"/>
    </xf>
    <xf numFmtId="0" fontId="86" fillId="0" borderId="39" xfId="0" applyFont="1" applyBorder="1" applyAlignment="1" applyProtection="1">
      <alignment horizontal="center" vertical="center" wrapText="1"/>
    </xf>
    <xf numFmtId="0" fontId="26" fillId="0" borderId="38" xfId="0" applyFont="1" applyFill="1" applyBorder="1" applyAlignment="1" applyProtection="1">
      <alignment horizontal="center" vertical="center" wrapText="1"/>
    </xf>
    <xf numFmtId="0" fontId="30" fillId="0" borderId="24" xfId="0" applyFont="1" applyFill="1" applyBorder="1" applyAlignment="1" applyProtection="1">
      <alignment horizontal="left" vertical="center" wrapText="1"/>
    </xf>
    <xf numFmtId="0" fontId="26" fillId="0" borderId="24" xfId="0" applyNumberFormat="1" applyFont="1" applyFill="1" applyBorder="1" applyAlignment="1" applyProtection="1">
      <alignment horizontal="center" vertical="center" wrapText="1"/>
    </xf>
    <xf numFmtId="0" fontId="14" fillId="0" borderId="24" xfId="0" applyFont="1" applyFill="1" applyBorder="1" applyAlignment="1" applyProtection="1">
      <alignment horizontal="left" vertical="center" wrapText="1"/>
    </xf>
    <xf numFmtId="0" fontId="134" fillId="0" borderId="38" xfId="0" applyFont="1" applyFill="1" applyBorder="1" applyAlignment="1" applyProtection="1">
      <alignment horizontal="center" vertical="center" wrapText="1"/>
    </xf>
    <xf numFmtId="0" fontId="26" fillId="0" borderId="53" xfId="0" applyFont="1" applyFill="1" applyBorder="1" applyAlignment="1" applyProtection="1">
      <alignment horizontal="center" vertical="center" wrapText="1"/>
    </xf>
    <xf numFmtId="0" fontId="26" fillId="0" borderId="66"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wrapText="1"/>
    </xf>
    <xf numFmtId="0" fontId="34" fillId="0" borderId="53" xfId="0" applyFont="1" applyFill="1" applyBorder="1" applyAlignment="1" applyProtection="1">
      <alignment horizontal="center" vertical="center" wrapText="1"/>
    </xf>
    <xf numFmtId="0" fontId="34" fillId="0" borderId="66" xfId="0" applyFont="1" applyFill="1" applyBorder="1" applyAlignment="1" applyProtection="1">
      <alignment horizontal="center" vertical="center" wrapText="1"/>
    </xf>
    <xf numFmtId="0" fontId="34" fillId="0" borderId="67" xfId="0" applyFont="1" applyFill="1" applyBorder="1" applyAlignment="1" applyProtection="1">
      <alignment horizontal="center" vertical="center" wrapText="1"/>
    </xf>
    <xf numFmtId="0" fontId="26" fillId="0" borderId="64" xfId="0" applyFont="1" applyFill="1" applyBorder="1" applyAlignment="1" applyProtection="1">
      <alignment horizontal="center" vertical="center" textRotation="90" wrapText="1"/>
    </xf>
    <xf numFmtId="0" fontId="34" fillId="0" borderId="34" xfId="0" applyFont="1" applyFill="1" applyBorder="1" applyAlignment="1" applyProtection="1">
      <alignment horizontal="center" vertical="center" wrapText="1"/>
    </xf>
    <xf numFmtId="0" fontId="26" fillId="2" borderId="24" xfId="0" applyFont="1" applyFill="1" applyBorder="1" applyAlignment="1" applyProtection="1">
      <alignment horizontal="center" vertical="center" wrapText="1"/>
    </xf>
    <xf numFmtId="0" fontId="27" fillId="0" borderId="34" xfId="0" applyFont="1" applyFill="1" applyBorder="1" applyAlignment="1" applyProtection="1">
      <alignment horizontal="center" vertical="center" wrapText="1"/>
    </xf>
    <xf numFmtId="0" fontId="27" fillId="0" borderId="24" xfId="0" applyFont="1" applyFill="1" applyBorder="1" applyAlignment="1" applyProtection="1">
      <alignment horizontal="center" vertical="center" wrapText="1"/>
    </xf>
    <xf numFmtId="0" fontId="26" fillId="0" borderId="139" xfId="0" applyFont="1" applyFill="1" applyBorder="1" applyAlignment="1" applyProtection="1">
      <alignment horizontal="center" vertical="center" wrapText="1"/>
    </xf>
    <xf numFmtId="0" fontId="26" fillId="0" borderId="140" xfId="0" applyFont="1" applyFill="1" applyBorder="1" applyAlignment="1" applyProtection="1">
      <alignment horizontal="center" vertical="center" wrapText="1"/>
    </xf>
    <xf numFmtId="0" fontId="26" fillId="0" borderId="141" xfId="0" applyFont="1" applyFill="1" applyBorder="1" applyAlignment="1" applyProtection="1">
      <alignment horizontal="center" vertical="center" wrapText="1"/>
    </xf>
    <xf numFmtId="0" fontId="26" fillId="0" borderId="68" xfId="0" applyFont="1" applyFill="1" applyBorder="1" applyAlignment="1" applyProtection="1">
      <alignment horizontal="center" vertical="center" wrapText="1"/>
    </xf>
    <xf numFmtId="0" fontId="26" fillId="0" borderId="64" xfId="0" applyFont="1" applyFill="1" applyBorder="1" applyAlignment="1" applyProtection="1">
      <alignment horizontal="center" vertical="center" wrapText="1"/>
    </xf>
    <xf numFmtId="0" fontId="6" fillId="2" borderId="137" xfId="1" applyFill="1" applyBorder="1" applyAlignment="1" applyProtection="1">
      <alignment horizontal="center" vertical="center" wrapText="1"/>
    </xf>
    <xf numFmtId="0" fontId="6" fillId="2" borderId="46" xfId="1" applyFill="1" applyBorder="1" applyAlignment="1" applyProtection="1">
      <alignment horizontal="center" vertical="center" wrapText="1"/>
    </xf>
    <xf numFmtId="0" fontId="6" fillId="2" borderId="95" xfId="1" applyFill="1" applyBorder="1" applyAlignment="1" applyProtection="1">
      <alignment horizontal="center" vertical="center" wrapText="1"/>
    </xf>
    <xf numFmtId="0" fontId="6" fillId="2" borderId="0" xfId="1" applyFill="1" applyBorder="1" applyAlignment="1" applyProtection="1">
      <alignment horizontal="center" vertical="center" wrapText="1"/>
    </xf>
    <xf numFmtId="0" fontId="6" fillId="2" borderId="138" xfId="1" applyFill="1" applyBorder="1" applyAlignment="1" applyProtection="1">
      <alignment horizontal="center" vertical="center" wrapText="1"/>
    </xf>
    <xf numFmtId="0" fontId="6" fillId="2" borderId="47" xfId="1" applyFill="1" applyBorder="1" applyAlignment="1" applyProtection="1">
      <alignment horizontal="center" vertical="center" wrapText="1"/>
    </xf>
    <xf numFmtId="0" fontId="134" fillId="11" borderId="46" xfId="0" applyFont="1" applyFill="1" applyBorder="1" applyAlignment="1" applyProtection="1">
      <alignment horizontal="center" vertical="center" wrapText="1"/>
    </xf>
    <xf numFmtId="0" fontId="134" fillId="11" borderId="55" xfId="0" applyFont="1" applyFill="1" applyBorder="1" applyAlignment="1" applyProtection="1">
      <alignment horizontal="center" vertical="center" wrapText="1"/>
    </xf>
    <xf numFmtId="0" fontId="35" fillId="0" borderId="24" xfId="0" applyFont="1" applyFill="1" applyBorder="1" applyAlignment="1" applyProtection="1">
      <alignment horizontal="left" vertical="center" wrapText="1"/>
    </xf>
    <xf numFmtId="0" fontId="12" fillId="9" borderId="64" xfId="0" applyFont="1" applyFill="1" applyBorder="1" applyAlignment="1" applyProtection="1">
      <alignment horizontal="center" vertical="center" wrapText="1"/>
    </xf>
    <xf numFmtId="0" fontId="12" fillId="9" borderId="24" xfId="0" applyFont="1" applyFill="1" applyBorder="1" applyAlignment="1" applyProtection="1">
      <alignment horizontal="center" vertical="center" wrapText="1"/>
    </xf>
    <xf numFmtId="0" fontId="12" fillId="9" borderId="31" xfId="0" applyFont="1" applyFill="1" applyBorder="1" applyAlignment="1" applyProtection="1">
      <alignment horizontal="center" vertical="center" wrapText="1"/>
    </xf>
    <xf numFmtId="14" fontId="35" fillId="0" borderId="38" xfId="0" applyNumberFormat="1" applyFont="1" applyFill="1" applyBorder="1" applyAlignment="1" applyProtection="1">
      <alignment horizontal="center" vertical="center" wrapText="1"/>
    </xf>
    <xf numFmtId="14" fontId="35" fillId="0" borderId="127" xfId="0" applyNumberFormat="1" applyFont="1" applyFill="1" applyBorder="1" applyAlignment="1" applyProtection="1">
      <alignment horizontal="center" vertical="center" wrapText="1"/>
    </xf>
    <xf numFmtId="0" fontId="26" fillId="0" borderId="28" xfId="0" applyFont="1" applyFill="1" applyBorder="1" applyAlignment="1" applyProtection="1">
      <alignment horizontal="center" vertical="center" wrapText="1"/>
    </xf>
    <xf numFmtId="0" fontId="26" fillId="0" borderId="36" xfId="0" applyFont="1" applyFill="1" applyBorder="1" applyAlignment="1" applyProtection="1">
      <alignment horizontal="center" vertical="center" wrapText="1"/>
    </xf>
    <xf numFmtId="0" fontId="26" fillId="0" borderId="37" xfId="0" applyFont="1" applyFill="1" applyBorder="1" applyAlignment="1" applyProtection="1">
      <alignment horizontal="center" vertical="center" wrapText="1"/>
    </xf>
    <xf numFmtId="0" fontId="14" fillId="0" borderId="28" xfId="0" applyFont="1" applyFill="1" applyBorder="1" applyAlignment="1" applyProtection="1">
      <alignment horizontal="center" vertical="center" wrapText="1"/>
    </xf>
    <xf numFmtId="0" fontId="37" fillId="2" borderId="24" xfId="0" applyFont="1" applyFill="1" applyBorder="1" applyAlignment="1" applyProtection="1">
      <alignment horizontal="center" vertical="center" wrapText="1"/>
      <protection hidden="1"/>
    </xf>
    <xf numFmtId="0" fontId="53" fillId="0" borderId="102" xfId="0" applyFont="1" applyBorder="1" applyAlignment="1" applyProtection="1">
      <alignment horizontal="center" vertical="center" wrapText="1"/>
    </xf>
    <xf numFmtId="0" fontId="53" fillId="0" borderId="103" xfId="0" applyFont="1" applyBorder="1" applyAlignment="1" applyProtection="1">
      <alignment horizontal="center" vertical="center" wrapText="1"/>
    </xf>
    <xf numFmtId="0" fontId="15" fillId="0" borderId="54" xfId="0" applyFont="1" applyBorder="1" applyAlignment="1" applyProtection="1">
      <alignment horizontal="center" vertical="center" wrapText="1"/>
    </xf>
    <xf numFmtId="0" fontId="15" fillId="0" borderId="56" xfId="0" applyFont="1" applyBorder="1" applyAlignment="1" applyProtection="1">
      <alignment horizontal="center" vertical="center" wrapText="1"/>
    </xf>
    <xf numFmtId="0" fontId="15" fillId="0" borderId="48" xfId="0" applyFont="1" applyBorder="1" applyAlignment="1" applyProtection="1">
      <alignment horizontal="center" vertical="center" wrapText="1"/>
    </xf>
    <xf numFmtId="0" fontId="15" fillId="0" borderId="55" xfId="0" applyFont="1" applyBorder="1" applyAlignment="1" applyProtection="1">
      <alignment horizontal="center" vertical="center" wrapText="1"/>
    </xf>
    <xf numFmtId="2" fontId="14" fillId="0" borderId="24" xfId="0" applyNumberFormat="1" applyFont="1" applyFill="1" applyBorder="1" applyAlignment="1" applyProtection="1">
      <alignment horizontal="center" vertical="center" wrapText="1"/>
    </xf>
    <xf numFmtId="0" fontId="35" fillId="0" borderId="25" xfId="0" applyFont="1" applyFill="1" applyBorder="1" applyAlignment="1" applyProtection="1">
      <alignment vertical="center" wrapText="1"/>
    </xf>
    <xf numFmtId="0" fontId="35" fillId="0" borderId="38" xfId="0" applyFont="1" applyFill="1" applyBorder="1" applyAlignment="1" applyProtection="1">
      <alignment vertical="center" wrapText="1"/>
    </xf>
    <xf numFmtId="0" fontId="35" fillId="0" borderId="39" xfId="0" applyFont="1" applyFill="1" applyBorder="1" applyAlignment="1" applyProtection="1">
      <alignment vertical="center" wrapText="1"/>
    </xf>
    <xf numFmtId="0" fontId="37" fillId="0" borderId="28" xfId="0" applyFont="1" applyFill="1" applyBorder="1" applyAlignment="1" applyProtection="1">
      <alignment horizontal="center" vertical="center" wrapText="1"/>
    </xf>
    <xf numFmtId="0" fontId="37" fillId="0" borderId="37" xfId="0" applyFont="1" applyFill="1" applyBorder="1" applyAlignment="1" applyProtection="1">
      <alignment horizontal="center" vertical="center" wrapText="1"/>
    </xf>
    <xf numFmtId="0" fontId="59" fillId="0" borderId="28" xfId="0" applyFont="1" applyFill="1" applyBorder="1" applyAlignment="1" applyProtection="1">
      <alignment horizontal="center" vertical="center" wrapText="1"/>
    </xf>
    <xf numFmtId="0" fontId="59" fillId="0" borderId="36" xfId="0" applyFont="1" applyFill="1" applyBorder="1" applyAlignment="1" applyProtection="1">
      <alignment horizontal="center" vertical="center" wrapText="1"/>
    </xf>
    <xf numFmtId="0" fontId="59" fillId="0" borderId="37" xfId="0" applyFont="1" applyFill="1" applyBorder="1" applyAlignment="1" applyProtection="1">
      <alignment horizontal="center" vertical="center" wrapText="1"/>
    </xf>
    <xf numFmtId="0" fontId="36" fillId="0" borderId="28" xfId="0" applyFont="1" applyFill="1" applyBorder="1" applyAlignment="1" applyProtection="1">
      <alignment horizontal="center" vertical="center" wrapText="1"/>
    </xf>
    <xf numFmtId="0" fontId="36" fillId="0" borderId="36" xfId="0" applyFont="1" applyFill="1" applyBorder="1" applyAlignment="1" applyProtection="1">
      <alignment horizontal="center" vertical="center" wrapText="1"/>
    </xf>
    <xf numFmtId="0" fontId="36" fillId="0" borderId="37" xfId="0" applyFont="1" applyFill="1" applyBorder="1" applyAlignment="1" applyProtection="1">
      <alignment horizontal="center" vertical="center" wrapText="1"/>
    </xf>
    <xf numFmtId="1" fontId="26" fillId="0" borderId="28" xfId="0" applyNumberFormat="1" applyFont="1" applyFill="1" applyBorder="1" applyAlignment="1" applyProtection="1">
      <alignment horizontal="center" vertical="center" wrapText="1"/>
    </xf>
    <xf numFmtId="1" fontId="26" fillId="0" borderId="36" xfId="0" applyNumberFormat="1" applyFont="1" applyFill="1" applyBorder="1" applyAlignment="1" applyProtection="1">
      <alignment horizontal="center" vertical="center" wrapText="1"/>
    </xf>
    <xf numFmtId="1" fontId="26" fillId="0" borderId="37" xfId="0" applyNumberFormat="1" applyFont="1" applyFill="1" applyBorder="1" applyAlignment="1" applyProtection="1">
      <alignment horizontal="center" vertical="center" wrapText="1"/>
    </xf>
    <xf numFmtId="0" fontId="30" fillId="0" borderId="48" xfId="0" applyFont="1" applyFill="1" applyBorder="1" applyAlignment="1" applyProtection="1">
      <alignment vertical="center" wrapText="1"/>
    </xf>
    <xf numFmtId="0" fontId="30" fillId="0" borderId="46" xfId="0" applyFont="1" applyFill="1" applyBorder="1" applyAlignment="1" applyProtection="1">
      <alignment vertical="center" wrapText="1"/>
    </xf>
    <xf numFmtId="0" fontId="30" fillId="0" borderId="55" xfId="0" applyFont="1" applyFill="1" applyBorder="1" applyAlignment="1" applyProtection="1">
      <alignment vertical="center" wrapText="1"/>
    </xf>
    <xf numFmtId="0" fontId="30" fillId="0" borderId="54" xfId="0" applyFont="1" applyFill="1" applyBorder="1" applyAlignment="1" applyProtection="1">
      <alignment vertical="center" wrapText="1"/>
    </xf>
    <xf numFmtId="0" fontId="30" fillId="0" borderId="47" xfId="0" applyFont="1" applyFill="1" applyBorder="1" applyAlignment="1" applyProtection="1">
      <alignment vertical="center" wrapText="1"/>
    </xf>
    <xf numFmtId="0" fontId="30" fillId="0" borderId="56" xfId="0" applyFont="1" applyFill="1" applyBorder="1" applyAlignment="1" applyProtection="1">
      <alignment vertical="center" wrapText="1"/>
    </xf>
    <xf numFmtId="0" fontId="54" fillId="0" borderId="48" xfId="0" applyFont="1" applyFill="1" applyBorder="1" applyAlignment="1" applyProtection="1">
      <alignment vertical="center" wrapText="1"/>
    </xf>
    <xf numFmtId="0" fontId="54" fillId="0" borderId="46" xfId="0" applyFont="1" applyFill="1" applyBorder="1" applyAlignment="1" applyProtection="1">
      <alignment vertical="center" wrapText="1"/>
    </xf>
    <xf numFmtId="0" fontId="54" fillId="0" borderId="55" xfId="0" applyFont="1" applyFill="1" applyBorder="1" applyAlignment="1" applyProtection="1">
      <alignment vertical="center" wrapText="1"/>
    </xf>
    <xf numFmtId="0" fontId="54" fillId="0" borderId="102" xfId="0" applyFont="1" applyFill="1" applyBorder="1" applyAlignment="1" applyProtection="1">
      <alignment vertical="center" wrapText="1"/>
    </xf>
    <xf numFmtId="0" fontId="54" fillId="0" borderId="0" xfId="0" applyFont="1" applyFill="1" applyBorder="1" applyAlignment="1" applyProtection="1">
      <alignment vertical="center" wrapText="1"/>
    </xf>
    <xf numFmtId="0" fontId="54" fillId="0" borderId="103" xfId="0" applyFont="1" applyFill="1" applyBorder="1" applyAlignment="1" applyProtection="1">
      <alignment vertical="center" wrapText="1"/>
    </xf>
    <xf numFmtId="0" fontId="15" fillId="0" borderId="46" xfId="0" applyFont="1" applyBorder="1" applyAlignment="1" applyProtection="1">
      <alignment horizontal="center" vertical="center" wrapText="1"/>
    </xf>
    <xf numFmtId="0" fontId="33" fillId="0" borderId="25" xfId="0" applyFont="1" applyFill="1" applyBorder="1" applyAlignment="1" applyProtection="1">
      <alignment horizontal="center" vertical="center" wrapText="1"/>
    </xf>
    <xf numFmtId="0" fontId="33" fillId="0" borderId="38" xfId="0" applyFont="1" applyFill="1" applyBorder="1" applyAlignment="1" applyProtection="1">
      <alignment horizontal="center" vertical="center" wrapText="1"/>
    </xf>
    <xf numFmtId="0" fontId="33" fillId="0" borderId="39" xfId="0" applyFont="1" applyFill="1" applyBorder="1" applyAlignment="1" applyProtection="1">
      <alignment horizontal="center" vertical="center" wrapText="1"/>
    </xf>
    <xf numFmtId="0" fontId="14" fillId="0" borderId="48" xfId="0" applyFont="1" applyFill="1" applyBorder="1" applyAlignment="1" applyProtection="1">
      <alignment vertical="center" wrapText="1"/>
    </xf>
    <xf numFmtId="0" fontId="14" fillId="0" borderId="46" xfId="0" applyFont="1" applyFill="1" applyBorder="1" applyAlignment="1" applyProtection="1">
      <alignment vertical="center" wrapText="1"/>
    </xf>
    <xf numFmtId="0" fontId="14" fillId="0" borderId="55" xfId="0" applyFont="1" applyFill="1" applyBorder="1" applyAlignment="1" applyProtection="1">
      <alignment vertical="center" wrapText="1"/>
    </xf>
    <xf numFmtId="0" fontId="14" fillId="0" borderId="54" xfId="0" applyFont="1" applyFill="1" applyBorder="1" applyAlignment="1" applyProtection="1">
      <alignment vertical="center" wrapText="1"/>
    </xf>
    <xf numFmtId="0" fontId="14" fillId="0" borderId="47" xfId="0" applyFont="1" applyFill="1" applyBorder="1" applyAlignment="1" applyProtection="1">
      <alignment vertical="center" wrapText="1"/>
    </xf>
    <xf numFmtId="0" fontId="14" fillId="0" borderId="56" xfId="0" applyFont="1" applyFill="1" applyBorder="1" applyAlignment="1" applyProtection="1">
      <alignment vertical="center" wrapText="1"/>
    </xf>
    <xf numFmtId="0" fontId="26" fillId="0" borderId="127" xfId="0" applyFont="1" applyFill="1" applyBorder="1" applyAlignment="1" applyProtection="1">
      <alignment horizontal="center" vertical="center" wrapText="1"/>
    </xf>
    <xf numFmtId="0" fontId="26" fillId="0" borderId="117" xfId="0" applyFont="1" applyFill="1" applyBorder="1" applyAlignment="1" applyProtection="1">
      <alignment horizontal="center" vertical="center" wrapText="1"/>
    </xf>
    <xf numFmtId="0" fontId="36" fillId="0" borderId="24" xfId="0" applyFont="1" applyFill="1" applyBorder="1" applyAlignment="1" applyProtection="1">
      <alignment horizontal="center" vertical="center" textRotation="90" wrapText="1"/>
    </xf>
    <xf numFmtId="0" fontId="26" fillId="0" borderId="153" xfId="0" applyFont="1" applyFill="1" applyBorder="1" applyAlignment="1" applyProtection="1">
      <alignment horizontal="center" vertical="center" textRotation="90" wrapText="1"/>
    </xf>
    <xf numFmtId="0" fontId="30" fillId="0" borderId="48" xfId="0" applyFont="1" applyFill="1" applyBorder="1" applyAlignment="1" applyProtection="1">
      <alignment horizontal="center" vertical="center" wrapText="1"/>
    </xf>
    <xf numFmtId="0" fontId="30" fillId="0" borderId="46" xfId="0" applyFont="1" applyFill="1" applyBorder="1" applyAlignment="1" applyProtection="1">
      <alignment horizontal="center" vertical="center" wrapText="1"/>
    </xf>
    <xf numFmtId="0" fontId="30" fillId="0" borderId="106" xfId="0" applyFont="1" applyFill="1" applyBorder="1" applyAlignment="1" applyProtection="1">
      <alignment horizontal="center" vertical="center" wrapText="1"/>
    </xf>
    <xf numFmtId="0" fontId="30" fillId="0" borderId="104" xfId="0" applyFont="1" applyFill="1" applyBorder="1" applyAlignment="1" applyProtection="1">
      <alignment horizontal="center" vertical="center" wrapText="1"/>
    </xf>
    <xf numFmtId="0" fontId="30" fillId="0" borderId="105" xfId="0" applyFont="1" applyFill="1" applyBorder="1" applyAlignment="1" applyProtection="1">
      <alignment horizontal="center" vertical="center" wrapText="1"/>
    </xf>
    <xf numFmtId="0" fontId="30" fillId="0" borderId="107" xfId="0" applyFont="1" applyFill="1" applyBorder="1" applyAlignment="1" applyProtection="1">
      <alignment horizontal="center" vertical="center" wrapText="1"/>
    </xf>
    <xf numFmtId="0" fontId="20" fillId="0" borderId="24" xfId="0" applyFont="1" applyFill="1" applyBorder="1" applyAlignment="1" applyProtection="1">
      <alignment horizontal="right" vertical="center" wrapText="1"/>
    </xf>
    <xf numFmtId="0" fontId="30" fillId="0" borderId="25" xfId="0" applyFont="1" applyFill="1" applyBorder="1" applyAlignment="1" applyProtection="1">
      <alignment horizontal="center" vertical="center" wrapText="1"/>
    </xf>
    <xf numFmtId="0" fontId="30" fillId="0" borderId="39" xfId="0" applyFont="1" applyFill="1" applyBorder="1" applyAlignment="1" applyProtection="1">
      <alignment horizontal="center" vertical="center" wrapText="1"/>
    </xf>
    <xf numFmtId="167" fontId="30" fillId="0" borderId="25" xfId="0" applyNumberFormat="1" applyFont="1" applyBorder="1" applyAlignment="1" applyProtection="1">
      <alignment horizontal="center" vertical="center"/>
    </xf>
    <xf numFmtId="167" fontId="30" fillId="0" borderId="39" xfId="0" applyNumberFormat="1" applyFont="1" applyBorder="1" applyAlignment="1" applyProtection="1">
      <alignment horizontal="center" vertical="center"/>
    </xf>
    <xf numFmtId="0" fontId="30" fillId="0" borderId="131" xfId="0" applyFont="1" applyFill="1" applyBorder="1" applyAlignment="1" applyProtection="1">
      <alignment horizontal="center" vertical="center" wrapText="1"/>
    </xf>
    <xf numFmtId="0" fontId="30" fillId="0" borderId="132" xfId="0" applyFont="1" applyFill="1" applyBorder="1" applyAlignment="1" applyProtection="1">
      <alignment horizontal="center" vertical="center" wrapText="1"/>
    </xf>
    <xf numFmtId="0" fontId="20" fillId="0" borderId="32" xfId="0" applyFont="1" applyFill="1" applyBorder="1" applyAlignment="1" applyProtection="1">
      <alignment horizontal="right" vertical="center" wrapText="1"/>
    </xf>
    <xf numFmtId="0" fontId="30" fillId="0" borderId="32" xfId="0" applyFont="1" applyFill="1" applyBorder="1" applyAlignment="1" applyProtection="1">
      <alignment horizontal="left" vertical="center" wrapText="1"/>
    </xf>
    <xf numFmtId="0" fontId="14" fillId="11" borderId="108" xfId="0" applyFont="1" applyFill="1" applyBorder="1" applyAlignment="1" applyProtection="1">
      <alignment horizontal="center" vertical="center" wrapText="1"/>
    </xf>
    <xf numFmtId="0" fontId="14" fillId="11" borderId="46" xfId="0" applyFont="1" applyFill="1" applyBorder="1" applyAlignment="1" applyProtection="1">
      <alignment horizontal="center" vertical="center" wrapText="1"/>
    </xf>
    <xf numFmtId="0" fontId="14" fillId="11" borderId="106" xfId="0" applyFont="1" applyFill="1" applyBorder="1" applyAlignment="1" applyProtection="1">
      <alignment horizontal="center" vertical="center" wrapText="1"/>
    </xf>
    <xf numFmtId="0" fontId="33" fillId="0" borderId="24" xfId="0" applyFont="1" applyBorder="1" applyAlignment="1">
      <alignment horizontal="center" vertical="center"/>
    </xf>
    <xf numFmtId="0" fontId="33" fillId="0" borderId="30" xfId="0" applyFont="1" applyBorder="1" applyAlignment="1">
      <alignment horizontal="center" vertical="center"/>
    </xf>
    <xf numFmtId="0" fontId="15" fillId="0" borderId="1" xfId="0"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0" fontId="14" fillId="0" borderId="24" xfId="0" applyFont="1" applyBorder="1" applyAlignment="1" applyProtection="1">
      <alignment horizontal="center" vertical="center"/>
    </xf>
    <xf numFmtId="0" fontId="14" fillId="0" borderId="28" xfId="0" applyFont="1" applyFill="1" applyBorder="1" applyAlignment="1" applyProtection="1">
      <alignment horizontal="center" vertical="center" textRotation="90" wrapText="1"/>
    </xf>
    <xf numFmtId="0" fontId="14" fillId="0" borderId="37" xfId="0" applyFont="1" applyFill="1" applyBorder="1" applyAlignment="1" applyProtection="1">
      <alignment horizontal="center" vertical="center" textRotation="90" wrapText="1"/>
    </xf>
    <xf numFmtId="0" fontId="14" fillId="0" borderId="36"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textRotation="90" wrapText="1"/>
    </xf>
    <xf numFmtId="0" fontId="14" fillId="0" borderId="35" xfId="0" applyFont="1" applyFill="1" applyBorder="1" applyAlignment="1" applyProtection="1">
      <alignment horizontal="center" vertical="center" textRotation="90" wrapText="1"/>
    </xf>
    <xf numFmtId="0" fontId="14" fillId="0" borderId="9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98" xfId="0" applyFont="1" applyFill="1" applyBorder="1" applyAlignment="1" applyProtection="1">
      <alignment horizontal="center" vertical="center" wrapText="1"/>
    </xf>
    <xf numFmtId="0" fontId="30" fillId="0" borderId="24" xfId="0" applyFont="1" applyBorder="1" applyAlignment="1" applyProtection="1">
      <alignment horizontal="center" vertical="center" wrapText="1"/>
    </xf>
    <xf numFmtId="0" fontId="19" fillId="0" borderId="74" xfId="0" applyFont="1" applyBorder="1" applyAlignment="1" applyProtection="1">
      <alignment horizontal="center" vertical="center"/>
    </xf>
    <xf numFmtId="0" fontId="19" fillId="0" borderId="72" xfId="0" applyFont="1" applyBorder="1" applyAlignment="1" applyProtection="1">
      <alignment horizontal="center" vertical="center"/>
    </xf>
    <xf numFmtId="0" fontId="19" fillId="0" borderId="73" xfId="0" applyFont="1" applyBorder="1" applyAlignment="1" applyProtection="1">
      <alignment horizontal="center" vertical="center"/>
    </xf>
    <xf numFmtId="0" fontId="14" fillId="0" borderId="100" xfId="0" applyFont="1" applyBorder="1" applyAlignment="1">
      <alignment horizontal="center" vertical="center"/>
    </xf>
    <xf numFmtId="0" fontId="33" fillId="0" borderId="72" xfId="0" applyFont="1" applyBorder="1" applyAlignment="1">
      <alignment horizontal="center" vertical="center"/>
    </xf>
    <xf numFmtId="0" fontId="33" fillId="0" borderId="101" xfId="0" applyFont="1" applyBorder="1" applyAlignment="1">
      <alignment vertical="center"/>
    </xf>
    <xf numFmtId="0" fontId="15" fillId="0" borderId="20"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22" xfId="0" applyFont="1" applyFill="1" applyBorder="1" applyAlignment="1" applyProtection="1">
      <alignment horizontal="center" vertical="center" wrapText="1"/>
    </xf>
    <xf numFmtId="0" fontId="15" fillId="0" borderId="23"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9" xfId="0" applyFont="1" applyFill="1" applyBorder="1" applyAlignment="1" applyProtection="1">
      <alignment horizontal="center" vertical="center" wrapText="1"/>
    </xf>
    <xf numFmtId="0" fontId="20" fillId="0" borderId="48" xfId="0" applyFont="1" applyFill="1" applyBorder="1" applyAlignment="1" applyProtection="1">
      <alignment horizontal="center" vertical="center" wrapText="1"/>
    </xf>
    <xf numFmtId="0" fontId="20" fillId="0" borderId="46" xfId="0" applyFont="1" applyFill="1" applyBorder="1" applyAlignment="1" applyProtection="1">
      <alignment horizontal="center" vertical="center" wrapText="1"/>
    </xf>
    <xf numFmtId="0" fontId="20" fillId="0" borderId="55" xfId="0" applyFont="1" applyFill="1" applyBorder="1" applyAlignment="1" applyProtection="1">
      <alignment horizontal="center" vertical="center" wrapText="1"/>
    </xf>
    <xf numFmtId="0" fontId="71" fillId="0" borderId="24" xfId="0" applyFont="1" applyBorder="1" applyAlignment="1">
      <alignment horizontal="center" vertical="center" textRotation="90" wrapText="1"/>
    </xf>
    <xf numFmtId="0" fontId="73" fillId="5" borderId="24" xfId="1" applyFont="1" applyFill="1" applyBorder="1" applyAlignment="1" applyProtection="1">
      <alignment horizontal="center" vertical="center" wrapText="1"/>
    </xf>
    <xf numFmtId="0" fontId="19" fillId="10" borderId="24" xfId="0" applyFont="1" applyFill="1" applyBorder="1" applyAlignment="1" applyProtection="1">
      <alignment horizontal="center" vertical="center" wrapText="1"/>
    </xf>
    <xf numFmtId="0" fontId="17" fillId="0" borderId="24" xfId="0" applyFont="1" applyFill="1" applyBorder="1" applyAlignment="1" applyProtection="1">
      <alignment horizontal="right" vertical="center" wrapText="1"/>
    </xf>
    <xf numFmtId="0" fontId="14" fillId="0" borderId="61" xfId="0" applyFont="1" applyBorder="1" applyAlignment="1" applyProtection="1">
      <alignment horizontal="center" vertical="center"/>
    </xf>
    <xf numFmtId="0" fontId="14" fillId="0" borderId="62" xfId="0" applyFont="1" applyBorder="1" applyAlignment="1" applyProtection="1">
      <alignment horizontal="center" vertical="center"/>
    </xf>
    <xf numFmtId="0" fontId="14" fillId="0" borderId="24" xfId="0" applyFont="1" applyFill="1" applyBorder="1" applyAlignment="1" applyProtection="1">
      <alignment horizontal="right" vertical="center" wrapText="1"/>
    </xf>
    <xf numFmtId="0" fontId="14" fillId="0" borderId="109" xfId="0" applyFont="1" applyFill="1" applyBorder="1" applyAlignment="1" applyProtection="1">
      <alignment horizontal="right" vertical="center" wrapText="1"/>
    </xf>
    <xf numFmtId="0" fontId="33" fillId="0" borderId="109" xfId="0" applyFont="1" applyBorder="1" applyAlignment="1" applyProtection="1">
      <alignment horizontal="right" vertical="center"/>
    </xf>
    <xf numFmtId="0" fontId="14" fillId="0" borderId="30" xfId="0" applyFont="1" applyFill="1" applyBorder="1" applyAlignment="1" applyProtection="1">
      <alignment horizontal="center" vertical="center" textRotation="90" wrapText="1"/>
    </xf>
    <xf numFmtId="0" fontId="33" fillId="0" borderId="28" xfId="0" applyFont="1" applyBorder="1" applyAlignment="1">
      <alignment horizontal="center" vertical="center" wrapText="1"/>
    </xf>
    <xf numFmtId="0" fontId="33" fillId="0" borderId="37" xfId="0" applyFont="1" applyBorder="1" applyAlignment="1">
      <alignment horizontal="center" vertical="center" wrapText="1"/>
    </xf>
    <xf numFmtId="0" fontId="19" fillId="0" borderId="24" xfId="0" applyFont="1" applyBorder="1" applyAlignment="1" applyProtection="1">
      <alignment horizontal="center" vertical="center"/>
    </xf>
    <xf numFmtId="0" fontId="14" fillId="0" borderId="24" xfId="0" applyFont="1" applyFill="1" applyBorder="1" applyAlignment="1" applyProtection="1">
      <alignment horizontal="center" vertical="center" textRotation="90" wrapText="1"/>
    </xf>
    <xf numFmtId="0" fontId="14" fillId="0" borderId="99" xfId="0" applyFont="1" applyFill="1" applyBorder="1" applyAlignment="1" applyProtection="1">
      <alignment horizontal="center" vertical="center" textRotation="90" wrapText="1"/>
    </xf>
    <xf numFmtId="0" fontId="14" fillId="0" borderId="96" xfId="0" applyFont="1" applyFill="1" applyBorder="1" applyAlignment="1" applyProtection="1">
      <alignment horizontal="center" vertical="center" textRotation="90" wrapText="1"/>
    </xf>
    <xf numFmtId="0" fontId="14" fillId="0" borderId="60" xfId="0" applyFont="1" applyBorder="1" applyAlignment="1" applyProtection="1">
      <alignment horizontal="center" vertical="center"/>
    </xf>
    <xf numFmtId="0" fontId="26" fillId="3" borderId="24" xfId="0" applyFont="1" applyFill="1" applyBorder="1" applyAlignment="1" applyProtection="1">
      <alignment horizontal="center" vertical="center" wrapText="1"/>
    </xf>
    <xf numFmtId="0" fontId="68" fillId="0" borderId="24" xfId="0" applyFont="1" applyFill="1" applyBorder="1" applyAlignment="1" applyProtection="1">
      <alignment horizontal="left" vertical="center" wrapText="1"/>
    </xf>
    <xf numFmtId="0" fontId="68" fillId="0" borderId="109" xfId="0" applyFont="1" applyFill="1" applyBorder="1" applyAlignment="1" applyProtection="1">
      <alignment horizontal="left" vertical="center" wrapText="1"/>
    </xf>
    <xf numFmtId="0" fontId="14" fillId="11" borderId="29" xfId="0" applyFont="1" applyFill="1" applyBorder="1" applyAlignment="1" applyProtection="1">
      <alignment horizontal="center" vertical="center" wrapText="1"/>
    </xf>
    <xf numFmtId="0" fontId="14" fillId="11" borderId="24" xfId="0" applyFont="1" applyFill="1" applyBorder="1" applyAlignment="1" applyProtection="1">
      <alignment horizontal="center" vertical="center" wrapText="1"/>
    </xf>
    <xf numFmtId="0" fontId="14" fillId="11" borderId="30" xfId="0" applyFont="1" applyFill="1" applyBorder="1" applyAlignment="1" applyProtection="1">
      <alignment horizontal="center" vertical="center" wrapText="1"/>
    </xf>
    <xf numFmtId="0" fontId="30" fillId="0" borderId="55" xfId="0" applyFont="1" applyFill="1" applyBorder="1" applyAlignment="1" applyProtection="1">
      <alignment horizontal="center" vertical="center" wrapText="1"/>
    </xf>
    <xf numFmtId="0" fontId="30" fillId="0" borderId="102"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03" xfId="0" applyFont="1" applyFill="1" applyBorder="1" applyAlignment="1" applyProtection="1">
      <alignment horizontal="center" vertical="center" wrapText="1"/>
    </xf>
    <xf numFmtId="0" fontId="30" fillId="0" borderId="54" xfId="0" applyFont="1" applyFill="1" applyBorder="1" applyAlignment="1" applyProtection="1">
      <alignment horizontal="center" vertical="center" wrapText="1"/>
    </xf>
    <xf numFmtId="0" fontId="30" fillId="0" borderId="47" xfId="0" applyFont="1" applyFill="1" applyBorder="1" applyAlignment="1" applyProtection="1">
      <alignment horizontal="center" vertical="center" wrapText="1"/>
    </xf>
    <xf numFmtId="0" fontId="30" fillId="0" borderId="56" xfId="0" applyFont="1" applyFill="1" applyBorder="1" applyAlignment="1" applyProtection="1">
      <alignment horizontal="center" vertical="center" wrapText="1"/>
    </xf>
    <xf numFmtId="0" fontId="30" fillId="0" borderId="110" xfId="0" applyFont="1" applyFill="1" applyBorder="1" applyAlignment="1" applyProtection="1">
      <alignment horizontal="center" vertical="center" wrapText="1"/>
    </xf>
    <xf numFmtId="0" fontId="30" fillId="0" borderId="111" xfId="0" applyFont="1" applyFill="1" applyBorder="1" applyAlignment="1" applyProtection="1">
      <alignment horizontal="center" vertical="center" wrapText="1"/>
    </xf>
    <xf numFmtId="0" fontId="30" fillId="0" borderId="116" xfId="0" applyFont="1" applyFill="1" applyBorder="1" applyAlignment="1" applyProtection="1">
      <alignment horizontal="center" vertical="center" wrapText="1"/>
    </xf>
    <xf numFmtId="0" fontId="30" fillId="0" borderId="13"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xf>
    <xf numFmtId="0" fontId="70" fillId="0" borderId="13"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68" fillId="0" borderId="1" xfId="0" applyFont="1" applyFill="1" applyBorder="1" applyAlignment="1" applyProtection="1">
      <alignment horizontal="left" vertical="center" wrapText="1"/>
    </xf>
    <xf numFmtId="0" fontId="77" fillId="0" borderId="18" xfId="0"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wrapText="1"/>
    </xf>
    <xf numFmtId="0" fontId="77" fillId="0" borderId="88" xfId="0" applyFont="1" applyFill="1" applyBorder="1" applyAlignment="1" applyProtection="1">
      <alignment horizontal="center" vertical="center" wrapText="1"/>
    </xf>
    <xf numFmtId="0" fontId="30" fillId="0" borderId="90" xfId="0" applyFont="1" applyFill="1" applyBorder="1" applyAlignment="1" applyProtection="1">
      <alignment horizontal="left" vertical="center" wrapText="1"/>
    </xf>
    <xf numFmtId="0" fontId="30" fillId="0" borderId="80" xfId="0" applyFont="1" applyFill="1" applyBorder="1" applyAlignment="1" applyProtection="1">
      <alignment horizontal="left" vertical="center" wrapText="1"/>
    </xf>
    <xf numFmtId="0" fontId="70" fillId="0" borderId="90" xfId="0" applyFont="1" applyFill="1" applyBorder="1" applyAlignment="1" applyProtection="1">
      <alignment horizontal="center" vertical="center" wrapText="1"/>
    </xf>
    <xf numFmtId="0" fontId="70" fillId="0" borderId="80" xfId="0" applyFont="1" applyFill="1" applyBorder="1" applyAlignment="1" applyProtection="1">
      <alignment horizontal="center" vertical="center" wrapText="1"/>
    </xf>
    <xf numFmtId="168" fontId="68" fillId="0" borderId="80" xfId="0" applyNumberFormat="1" applyFont="1" applyBorder="1" applyAlignment="1">
      <alignment horizontal="center" vertical="center"/>
    </xf>
    <xf numFmtId="0" fontId="78" fillId="0" borderId="91" xfId="0" applyFont="1" applyFill="1" applyBorder="1" applyAlignment="1" applyProtection="1">
      <alignment horizontal="center" vertical="center" wrapText="1"/>
    </xf>
    <xf numFmtId="0" fontId="78" fillId="0" borderId="92" xfId="0" applyFont="1" applyFill="1" applyBorder="1" applyAlignment="1" applyProtection="1">
      <alignment horizontal="center" vertical="center" wrapText="1"/>
    </xf>
    <xf numFmtId="0" fontId="78" fillId="0" borderId="93"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0" fontId="28" fillId="0" borderId="1" xfId="0" applyFont="1" applyBorder="1" applyAlignment="1">
      <alignment horizontal="right" vertical="center"/>
    </xf>
    <xf numFmtId="0" fontId="68" fillId="0" borderId="1" xfId="0" applyFont="1" applyBorder="1" applyAlignment="1">
      <alignment horizontal="center" vertical="center"/>
    </xf>
    <xf numFmtId="0" fontId="68" fillId="0" borderId="87" xfId="0" applyFont="1" applyBorder="1" applyAlignment="1">
      <alignment horizontal="center" vertical="center"/>
    </xf>
    <xf numFmtId="0" fontId="76" fillId="0" borderId="13" xfId="0" applyFont="1" applyFill="1" applyBorder="1" applyAlignment="1" applyProtection="1">
      <alignment horizontal="right" vertical="center" wrapText="1"/>
    </xf>
    <xf numFmtId="0" fontId="76" fillId="0" borderId="1" xfId="0" applyFont="1" applyFill="1" applyBorder="1" applyAlignment="1" applyProtection="1">
      <alignment horizontal="right" vertical="center" wrapText="1"/>
    </xf>
    <xf numFmtId="1" fontId="68" fillId="0" borderId="13" xfId="0" applyNumberFormat="1" applyFont="1" applyFill="1" applyBorder="1" applyAlignment="1" applyProtection="1">
      <alignment horizontal="center" vertical="center" wrapText="1"/>
    </xf>
    <xf numFmtId="1" fontId="68" fillId="0" borderId="1" xfId="0" applyNumberFormat="1" applyFont="1" applyFill="1" applyBorder="1" applyAlignment="1" applyProtection="1">
      <alignment horizontal="center" vertical="center" wrapText="1"/>
    </xf>
    <xf numFmtId="1" fontId="28" fillId="0" borderId="13" xfId="0" applyNumberFormat="1" applyFont="1" applyFill="1" applyBorder="1" applyAlignment="1" applyProtection="1">
      <alignment horizontal="center" vertical="center" wrapText="1"/>
    </xf>
    <xf numFmtId="1" fontId="28" fillId="0" borderId="1" xfId="0" applyNumberFormat="1" applyFont="1" applyFill="1" applyBorder="1" applyAlignment="1" applyProtection="1">
      <alignment horizontal="center" vertical="center" wrapText="1"/>
    </xf>
    <xf numFmtId="0" fontId="19" fillId="0" borderId="9" xfId="0" applyFont="1" applyBorder="1" applyAlignment="1">
      <alignment horizontal="right" vertical="center"/>
    </xf>
    <xf numFmtId="0" fontId="19" fillId="0" borderId="8" xfId="0" applyFont="1" applyBorder="1" applyAlignment="1">
      <alignment horizontal="right" vertical="center"/>
    </xf>
    <xf numFmtId="0" fontId="19" fillId="0" borderId="13" xfId="0" applyFont="1" applyBorder="1" applyAlignment="1">
      <alignment horizontal="right" vertical="center"/>
    </xf>
    <xf numFmtId="168" fontId="68" fillId="0" borderId="1" xfId="0" applyNumberFormat="1" applyFont="1" applyBorder="1" applyAlignment="1">
      <alignment horizontal="center" vertical="center"/>
    </xf>
    <xf numFmtId="168" fontId="68" fillId="0" borderId="87" xfId="0" applyNumberFormat="1" applyFont="1" applyBorder="1" applyAlignment="1">
      <alignment horizontal="center" vertical="center"/>
    </xf>
    <xf numFmtId="0" fontId="24" fillId="0" borderId="12" xfId="0" applyFont="1" applyBorder="1" applyAlignment="1">
      <alignment horizontal="center" vertical="center"/>
    </xf>
    <xf numFmtId="0" fontId="24" fillId="0" borderId="14" xfId="0" applyFont="1" applyBorder="1" applyAlignment="1">
      <alignment horizontal="center" vertical="center"/>
    </xf>
    <xf numFmtId="0" fontId="24" fillId="0" borderId="86" xfId="0" applyFont="1" applyBorder="1" applyAlignment="1">
      <alignment horizontal="center" vertical="center"/>
    </xf>
    <xf numFmtId="0" fontId="24" fillId="0" borderId="18" xfId="0" applyFont="1" applyBorder="1" applyAlignment="1">
      <alignment horizontal="center" vertical="center"/>
    </xf>
    <xf numFmtId="0" fontId="24" fillId="0" borderId="0" xfId="0" applyFont="1" applyBorder="1" applyAlignment="1">
      <alignment horizontal="center" vertical="center"/>
    </xf>
    <xf numFmtId="0" fontId="24" fillId="0" borderId="88" xfId="0" applyFont="1" applyBorder="1" applyAlignment="1">
      <alignment horizontal="center" vertical="center"/>
    </xf>
    <xf numFmtId="0" fontId="75" fillId="0" borderId="123" xfId="0" applyFont="1" applyBorder="1" applyAlignment="1">
      <alignment horizontal="center" vertical="center"/>
    </xf>
    <xf numFmtId="0" fontId="75" fillId="0" borderId="124" xfId="0" applyFont="1" applyBorder="1" applyAlignment="1">
      <alignment horizontal="center" vertical="center"/>
    </xf>
    <xf numFmtId="0" fontId="75" fillId="0" borderId="125" xfId="0" applyFont="1" applyBorder="1" applyAlignment="1">
      <alignment horizontal="center" vertical="center"/>
    </xf>
    <xf numFmtId="0" fontId="68" fillId="0" borderId="81" xfId="0" applyFont="1" applyFill="1" applyBorder="1" applyAlignment="1" applyProtection="1">
      <alignment horizontal="center" vertical="center" wrapText="1"/>
    </xf>
    <xf numFmtId="0" fontId="68" fillId="0" borderId="38" xfId="0" applyFont="1" applyFill="1" applyBorder="1" applyAlignment="1" applyProtection="1">
      <alignment horizontal="center" vertical="center" wrapText="1"/>
    </xf>
    <xf numFmtId="0" fontId="68" fillId="0" borderId="82" xfId="0" applyFont="1" applyFill="1" applyBorder="1" applyAlignment="1" applyProtection="1">
      <alignment horizontal="center" vertical="center" wrapText="1"/>
    </xf>
    <xf numFmtId="0" fontId="24" fillId="0" borderId="83" xfId="0" applyFont="1" applyBorder="1" applyAlignment="1">
      <alignment horizontal="center" vertical="center"/>
    </xf>
    <xf numFmtId="0" fontId="24" fillId="0" borderId="89" xfId="0" applyFont="1" applyBorder="1" applyAlignment="1">
      <alignment horizontal="center" vertical="center"/>
    </xf>
    <xf numFmtId="0" fontId="68" fillId="0" borderId="15" xfId="0" applyNumberFormat="1" applyFont="1" applyFill="1" applyBorder="1" applyAlignment="1" applyProtection="1">
      <alignment horizontal="left" vertical="center" wrapText="1"/>
    </xf>
    <xf numFmtId="0" fontId="68" fillId="0" borderId="6" xfId="0" applyFont="1" applyFill="1" applyBorder="1" applyAlignment="1" applyProtection="1">
      <alignment horizontal="left" vertical="center" wrapText="1"/>
    </xf>
    <xf numFmtId="0" fontId="68" fillId="0" borderId="16" xfId="0" applyFont="1" applyFill="1" applyBorder="1" applyAlignment="1" applyProtection="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30" fillId="0" borderId="16" xfId="0" applyFont="1" applyBorder="1" applyAlignment="1">
      <alignment horizontal="left" vertical="center" wrapText="1"/>
    </xf>
    <xf numFmtId="0" fontId="30" fillId="0" borderId="15" xfId="0" applyFont="1" applyBorder="1" applyAlignment="1">
      <alignment horizontal="left" vertical="center" wrapText="1"/>
    </xf>
    <xf numFmtId="0" fontId="68" fillId="0" borderId="15" xfId="0" applyFont="1" applyFill="1" applyBorder="1" applyAlignment="1" applyProtection="1">
      <alignment horizontal="left" vertical="center" wrapText="1"/>
    </xf>
    <xf numFmtId="0" fontId="68" fillId="0" borderId="84" xfId="0" applyFont="1" applyFill="1" applyBorder="1" applyAlignment="1" applyProtection="1">
      <alignment horizontal="left" vertical="center" wrapText="1"/>
    </xf>
    <xf numFmtId="0" fontId="30" fillId="0" borderId="8" xfId="0" applyFont="1" applyFill="1" applyBorder="1" applyAlignment="1" applyProtection="1">
      <alignment horizontal="left" vertical="center" wrapText="1"/>
    </xf>
    <xf numFmtId="0" fontId="68" fillId="0" borderId="13" xfId="0" applyFont="1" applyFill="1" applyBorder="1" applyAlignment="1" applyProtection="1">
      <alignment horizontal="left" vertical="center" wrapText="1"/>
    </xf>
    <xf numFmtId="0" fontId="68" fillId="0" borderId="9" xfId="0" applyFont="1" applyBorder="1" applyAlignment="1">
      <alignment horizontal="left" vertical="center" wrapText="1"/>
    </xf>
    <xf numFmtId="0" fontId="68" fillId="0" borderId="8" xfId="0" applyFont="1" applyBorder="1" applyAlignment="1">
      <alignment horizontal="left" vertical="center" wrapText="1"/>
    </xf>
    <xf numFmtId="0" fontId="68" fillId="0" borderId="8" xfId="0" applyFont="1" applyFill="1" applyBorder="1" applyAlignment="1" applyProtection="1">
      <alignment horizontal="left" vertical="center" wrapText="1"/>
    </xf>
    <xf numFmtId="0" fontId="68" fillId="0" borderId="85" xfId="0" applyFont="1" applyFill="1" applyBorder="1" applyAlignment="1" applyProtection="1">
      <alignment horizontal="left" vertical="center" wrapText="1"/>
    </xf>
    <xf numFmtId="0" fontId="30" fillId="0" borderId="15" xfId="0" applyFont="1" applyFill="1" applyBorder="1" applyAlignment="1" applyProtection="1">
      <alignment horizontal="left" vertical="center" wrapText="1"/>
    </xf>
    <xf numFmtId="0" fontId="30" fillId="0" borderId="9" xfId="0" applyFont="1" applyBorder="1" applyAlignment="1">
      <alignment horizontal="left" vertical="center" wrapText="1"/>
    </xf>
    <xf numFmtId="0" fontId="30" fillId="0" borderId="8" xfId="0" applyFont="1" applyBorder="1" applyAlignment="1">
      <alignment horizontal="left" vertical="center" wrapText="1"/>
    </xf>
    <xf numFmtId="168" fontId="68" fillId="0" borderId="8" xfId="0" applyNumberFormat="1" applyFont="1" applyFill="1" applyBorder="1" applyAlignment="1" applyProtection="1">
      <alignment horizontal="left" vertical="center" wrapText="1"/>
    </xf>
    <xf numFmtId="168" fontId="68" fillId="0" borderId="85" xfId="0" applyNumberFormat="1" applyFont="1" applyFill="1" applyBorder="1" applyAlignment="1" applyProtection="1">
      <alignment horizontal="left" vertical="center" wrapText="1"/>
    </xf>
    <xf numFmtId="0" fontId="17" fillId="0" borderId="17" xfId="0" applyFont="1" applyFill="1" applyBorder="1" applyAlignment="1" applyProtection="1">
      <alignment horizontal="left" vertical="center" wrapText="1"/>
    </xf>
    <xf numFmtId="0" fontId="17" fillId="0" borderId="6" xfId="0" applyFont="1" applyFill="1" applyBorder="1" applyAlignment="1" applyProtection="1">
      <alignment horizontal="left" vertical="center" wrapText="1"/>
    </xf>
    <xf numFmtId="0" fontId="44" fillId="0" borderId="11" xfId="0" applyFont="1" applyFill="1" applyBorder="1" applyAlignment="1" applyProtection="1">
      <alignment horizontal="center" vertical="center" wrapText="1"/>
    </xf>
    <xf numFmtId="0" fontId="44" fillId="0" borderId="7" xfId="0"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xf>
    <xf numFmtId="0" fontId="64" fillId="0" borderId="17"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wrapText="1"/>
    </xf>
    <xf numFmtId="0" fontId="84" fillId="0" borderId="17"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79" fillId="0" borderId="71" xfId="0" applyFont="1" applyFill="1" applyBorder="1" applyAlignment="1" applyProtection="1">
      <alignment horizontal="center" vertical="center" wrapText="1"/>
    </xf>
    <xf numFmtId="0" fontId="79" fillId="0" borderId="77" xfId="0" applyFont="1" applyFill="1" applyBorder="1" applyAlignment="1" applyProtection="1">
      <alignment horizontal="center" vertical="center" wrapText="1"/>
    </xf>
    <xf numFmtId="0" fontId="79" fillId="0" borderId="86" xfId="0" applyFont="1" applyFill="1" applyBorder="1" applyAlignment="1" applyProtection="1">
      <alignment horizontal="center" vertical="center" wrapText="1"/>
    </xf>
    <xf numFmtId="0" fontId="79" fillId="0" borderId="84" xfId="0" applyFont="1" applyFill="1" applyBorder="1" applyAlignment="1" applyProtection="1">
      <alignment horizontal="center" vertical="center" wrapText="1"/>
    </xf>
    <xf numFmtId="0" fontId="28" fillId="0" borderId="13" xfId="0" applyFont="1" applyFill="1" applyBorder="1" applyAlignment="1" applyProtection="1">
      <alignment horizontal="right" vertical="center" wrapText="1"/>
    </xf>
    <xf numFmtId="0" fontId="28" fillId="0" borderId="1" xfId="0" applyFont="1" applyFill="1" applyBorder="1" applyAlignment="1" applyProtection="1">
      <alignment horizontal="right" vertical="center" wrapText="1"/>
    </xf>
    <xf numFmtId="0" fontId="85" fillId="0" borderId="13" xfId="0" applyFont="1" applyFill="1" applyBorder="1" applyAlignment="1" applyProtection="1">
      <alignment horizontal="right" vertical="center" wrapText="1"/>
    </xf>
    <xf numFmtId="0" fontId="85" fillId="0" borderId="1" xfId="0" applyFont="1" applyFill="1" applyBorder="1" applyAlignment="1" applyProtection="1">
      <alignment horizontal="right" vertical="center" wrapText="1"/>
    </xf>
    <xf numFmtId="0" fontId="83" fillId="0" borderId="13" xfId="0" applyFont="1" applyFill="1" applyBorder="1" applyAlignment="1" applyProtection="1">
      <alignment horizontal="right" vertical="center" wrapText="1"/>
    </xf>
    <xf numFmtId="0" fontId="83" fillId="0" borderId="1" xfId="0" applyFont="1" applyFill="1" applyBorder="1" applyAlignment="1" applyProtection="1">
      <alignment horizontal="right" vertical="center" wrapText="1"/>
    </xf>
    <xf numFmtId="0" fontId="24" fillId="0" borderId="85" xfId="0" applyFont="1" applyBorder="1" applyAlignment="1">
      <alignment horizontal="center" vertical="center"/>
    </xf>
    <xf numFmtId="0" fontId="44" fillId="0" borderId="13" xfId="0"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0" fontId="68" fillId="0" borderId="13" xfId="0" applyFont="1" applyFill="1" applyBorder="1" applyAlignment="1" applyProtection="1">
      <alignment horizontal="right" vertical="center" wrapText="1"/>
    </xf>
    <xf numFmtId="0" fontId="68" fillId="0" borderId="1" xfId="0" applyFont="1" applyFill="1" applyBorder="1" applyAlignment="1" applyProtection="1">
      <alignment horizontal="right" vertical="center" wrapText="1"/>
    </xf>
    <xf numFmtId="0" fontId="68" fillId="9" borderId="9" xfId="0" applyFont="1" applyFill="1" applyBorder="1" applyAlignment="1" applyProtection="1">
      <alignment horizontal="center" vertical="center" wrapText="1"/>
    </xf>
    <xf numFmtId="0" fontId="68" fillId="9" borderId="8" xfId="0" applyFont="1" applyFill="1" applyBorder="1" applyAlignment="1" applyProtection="1">
      <alignment horizontal="center" vertical="center" wrapText="1"/>
    </xf>
    <xf numFmtId="0" fontId="68" fillId="9" borderId="13" xfId="0" applyFont="1" applyFill="1" applyBorder="1" applyAlignment="1" applyProtection="1">
      <alignment horizontal="center" vertical="center" wrapText="1"/>
    </xf>
    <xf numFmtId="0" fontId="68" fillId="0" borderId="9"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xf>
    <xf numFmtId="0" fontId="28" fillId="0" borderId="1" xfId="0" applyFont="1" applyBorder="1" applyAlignment="1">
      <alignment horizontal="center" vertical="center" wrapText="1"/>
    </xf>
    <xf numFmtId="0" fontId="28" fillId="0" borderId="87" xfId="0" applyFont="1" applyBorder="1" applyAlignment="1">
      <alignment horizontal="center" vertical="center" wrapText="1"/>
    </xf>
    <xf numFmtId="0" fontId="30" fillId="0" borderId="13" xfId="0" applyFont="1" applyFill="1" applyBorder="1" applyAlignment="1" applyProtection="1">
      <alignment vertical="center" wrapText="1"/>
    </xf>
    <xf numFmtId="0" fontId="30" fillId="0" borderId="1" xfId="0" applyFont="1" applyFill="1" applyBorder="1" applyAlignment="1" applyProtection="1">
      <alignment vertical="center" wrapText="1"/>
    </xf>
    <xf numFmtId="0" fontId="7" fillId="0" borderId="0" xfId="0" applyFont="1" applyFill="1" applyBorder="1" applyAlignment="1" applyProtection="1">
      <alignment vertical="center"/>
    </xf>
    <xf numFmtId="0" fontId="1" fillId="0" borderId="0" xfId="0" applyFont="1" applyFill="1" applyBorder="1"/>
    <xf numFmtId="0" fontId="132" fillId="2" borderId="0" xfId="0"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wrapText="1"/>
    </xf>
    <xf numFmtId="0" fontId="89" fillId="0" borderId="0" xfId="0" applyNumberFormat="1" applyFont="1" applyFill="1" applyBorder="1" applyAlignment="1" applyProtection="1">
      <alignment vertical="center" wrapText="1"/>
    </xf>
    <xf numFmtId="0" fontId="104" fillId="0" borderId="0" xfId="0" applyFont="1" applyFill="1" applyBorder="1" applyAlignment="1">
      <alignment horizontal="left" vertical="center"/>
    </xf>
    <xf numFmtId="0" fontId="117" fillId="0" borderId="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left" vertical="center" wrapText="1"/>
    </xf>
    <xf numFmtId="0" fontId="119" fillId="0" borderId="0" xfId="0" applyFont="1" applyFill="1" applyBorder="1" applyAlignment="1" applyProtection="1">
      <alignment horizontal="center" vertical="center" wrapText="1"/>
    </xf>
    <xf numFmtId="0" fontId="89" fillId="0" borderId="0" xfId="0" applyNumberFormat="1" applyFont="1" applyFill="1" applyBorder="1" applyAlignment="1" applyProtection="1">
      <alignment horizontal="left" vertical="center" wrapText="1"/>
    </xf>
    <xf numFmtId="0" fontId="114" fillId="0" borderId="0" xfId="0" applyFont="1" applyFill="1" applyBorder="1" applyAlignment="1" applyProtection="1">
      <alignment horizontal="left" vertical="center" wrapText="1"/>
    </xf>
    <xf numFmtId="0" fontId="122" fillId="0" borderId="0" xfId="1" applyFont="1" applyFill="1" applyBorder="1" applyAlignment="1" applyProtection="1">
      <alignment horizontal="center" vertical="center"/>
    </xf>
    <xf numFmtId="0" fontId="132" fillId="0" borderId="0" xfId="0" applyFont="1" applyFill="1" applyBorder="1" applyAlignment="1" applyProtection="1">
      <alignment horizontal="center" vertical="center"/>
    </xf>
    <xf numFmtId="0" fontId="123" fillId="0" borderId="0" xfId="1" applyFont="1" applyFill="1" applyBorder="1" applyAlignment="1" applyProtection="1">
      <alignment horizontal="center" vertical="center"/>
    </xf>
    <xf numFmtId="0" fontId="133" fillId="0" borderId="0" xfId="0" applyFont="1" applyFill="1" applyBorder="1" applyAlignment="1" applyProtection="1">
      <alignment horizontal="center" vertical="center" wrapText="1"/>
    </xf>
    <xf numFmtId="0" fontId="99" fillId="0" borderId="0" xfId="0" applyFont="1" applyFill="1" applyBorder="1" applyAlignment="1">
      <alignment horizontal="left" vertical="center"/>
    </xf>
    <xf numFmtId="0" fontId="97" fillId="0" borderId="0" xfId="0" applyFont="1" applyFill="1" applyBorder="1" applyAlignment="1">
      <alignment horizontal="left" vertical="center" wrapText="1"/>
    </xf>
    <xf numFmtId="0" fontId="100" fillId="0" borderId="0" xfId="0" applyFont="1" applyFill="1" applyBorder="1" applyAlignment="1">
      <alignment horizontal="left" wrapText="1"/>
    </xf>
    <xf numFmtId="0" fontId="101" fillId="0" borderId="0" xfId="0" applyFont="1" applyFill="1" applyBorder="1" applyAlignment="1">
      <alignment horizontal="left" wrapText="1"/>
    </xf>
    <xf numFmtId="0" fontId="103" fillId="0" borderId="0" xfId="0" applyFont="1" applyFill="1" applyBorder="1" applyAlignment="1">
      <alignment horizontal="left"/>
    </xf>
    <xf numFmtId="0" fontId="104" fillId="0" borderId="0" xfId="0" applyFont="1" applyFill="1" applyBorder="1" applyAlignment="1">
      <alignment horizontal="left"/>
    </xf>
    <xf numFmtId="0" fontId="106" fillId="0" borderId="0" xfId="0" applyFont="1" applyFill="1" applyBorder="1" applyAlignment="1">
      <alignment horizontal="left"/>
    </xf>
    <xf numFmtId="0" fontId="107" fillId="0" borderId="0" xfId="0" applyFont="1" applyFill="1" applyBorder="1" applyAlignment="1">
      <alignment horizontal="left"/>
    </xf>
    <xf numFmtId="0" fontId="102" fillId="0" borderId="0" xfId="0" applyFont="1" applyFill="1" applyBorder="1" applyAlignment="1">
      <alignment wrapText="1"/>
    </xf>
    <xf numFmtId="0" fontId="98" fillId="0" borderId="0" xfId="0" applyFont="1" applyFill="1" applyBorder="1" applyAlignment="1">
      <alignment horizontal="left" vertical="center" wrapText="1"/>
    </xf>
    <xf numFmtId="0" fontId="98" fillId="0" borderId="0" xfId="0" applyFont="1" applyFill="1" applyBorder="1" applyAlignment="1">
      <alignment horizontal="left" vertical="center"/>
    </xf>
    <xf numFmtId="0" fontId="108" fillId="0" borderId="0" xfId="0" applyFont="1" applyFill="1" applyBorder="1" applyAlignment="1">
      <alignment horizontal="left"/>
    </xf>
    <xf numFmtId="0" fontId="101" fillId="0" borderId="0" xfId="0" applyFont="1" applyFill="1" applyBorder="1" applyAlignment="1">
      <alignment horizontal="left"/>
    </xf>
    <xf numFmtId="0" fontId="110" fillId="0" borderId="0" xfId="0" applyFont="1" applyFill="1" applyBorder="1" applyAlignment="1">
      <alignment horizontal="left" vertical="center"/>
    </xf>
    <xf numFmtId="0" fontId="97" fillId="0" borderId="0" xfId="0" applyFont="1" applyFill="1" applyBorder="1" applyAlignment="1">
      <alignment horizontal="left" vertical="center"/>
    </xf>
    <xf numFmtId="0" fontId="97" fillId="0" borderId="0" xfId="0" applyFont="1" applyFill="1" applyBorder="1" applyAlignment="1">
      <alignment horizontal="center" vertical="center" wrapText="1"/>
    </xf>
    <xf numFmtId="0" fontId="112" fillId="0" borderId="0" xfId="0" applyFont="1" applyFill="1" applyBorder="1" applyAlignment="1">
      <alignment horizontal="left" vertical="center" wrapText="1"/>
    </xf>
    <xf numFmtId="0" fontId="113" fillId="0" borderId="0" xfId="0" applyFont="1" applyFill="1" applyBorder="1" applyAlignment="1">
      <alignment horizontal="left" vertical="center" wrapText="1"/>
    </xf>
    <xf numFmtId="0" fontId="111" fillId="0" borderId="0" xfId="0" applyFont="1" applyFill="1" applyBorder="1" applyAlignment="1">
      <alignment horizontal="left" vertical="center"/>
    </xf>
    <xf numFmtId="0" fontId="105" fillId="0" borderId="0" xfId="0" applyFont="1" applyFill="1" applyBorder="1" applyAlignment="1">
      <alignment horizontal="left" vertical="center"/>
    </xf>
    <xf numFmtId="0" fontId="105" fillId="0" borderId="0" xfId="0" applyFont="1" applyFill="1" applyBorder="1" applyAlignment="1">
      <alignment horizontal="center" vertical="center" wrapText="1"/>
    </xf>
    <xf numFmtId="0" fontId="115" fillId="0" borderId="0" xfId="0" applyFont="1" applyFill="1" applyBorder="1" applyAlignment="1">
      <alignment horizontal="left" vertical="center"/>
    </xf>
    <xf numFmtId="0" fontId="105" fillId="0" borderId="0" xfId="0" applyFont="1" applyFill="1" applyBorder="1" applyAlignment="1">
      <alignment horizontal="left" vertical="center" wrapText="1"/>
    </xf>
    <xf numFmtId="0" fontId="114" fillId="0" borderId="0" xfId="0" applyFont="1" applyFill="1" applyBorder="1" applyAlignment="1">
      <alignment horizontal="left" vertical="center" wrapText="1"/>
    </xf>
    <xf numFmtId="0" fontId="115" fillId="0" borderId="0" xfId="0" applyFont="1" applyFill="1" applyBorder="1" applyAlignment="1">
      <alignment horizontal="left" vertical="center" wrapText="1"/>
    </xf>
    <xf numFmtId="0" fontId="116" fillId="0" borderId="0" xfId="0" applyFont="1" applyFill="1" applyBorder="1" applyAlignment="1">
      <alignment horizontal="left" vertical="center"/>
    </xf>
    <xf numFmtId="0" fontId="129" fillId="0" borderId="0" xfId="0" applyFont="1" applyFill="1" applyBorder="1" applyAlignment="1">
      <alignment horizontal="center" vertical="center" wrapText="1"/>
    </xf>
    <xf numFmtId="0" fontId="130" fillId="0" borderId="0" xfId="0" applyFont="1" applyFill="1" applyBorder="1" applyAlignment="1">
      <alignment horizontal="center" vertical="center" wrapText="1"/>
    </xf>
    <xf numFmtId="0" fontId="62" fillId="6" borderId="12" xfId="0" applyFont="1" applyFill="1" applyBorder="1" applyAlignment="1" applyProtection="1">
      <alignment horizontal="center" vertical="center" wrapText="1"/>
    </xf>
    <xf numFmtId="0" fontId="62" fillId="6" borderId="14" xfId="0" applyFont="1" applyFill="1" applyBorder="1" applyAlignment="1" applyProtection="1">
      <alignment horizontal="center" vertical="center" wrapText="1"/>
    </xf>
    <xf numFmtId="0" fontId="62" fillId="6" borderId="17" xfId="0" applyFont="1" applyFill="1" applyBorder="1" applyAlignment="1" applyProtection="1">
      <alignment horizontal="center" vertical="center" wrapText="1"/>
    </xf>
    <xf numFmtId="0" fontId="62" fillId="6" borderId="16" xfId="0" applyFont="1" applyFill="1" applyBorder="1" applyAlignment="1" applyProtection="1">
      <alignment horizontal="center" vertical="center" wrapText="1"/>
    </xf>
    <xf numFmtId="0" fontId="62" fillId="6" borderId="15" xfId="0" applyFont="1" applyFill="1" applyBorder="1" applyAlignment="1" applyProtection="1">
      <alignment horizontal="center" vertical="center" wrapText="1"/>
    </xf>
    <xf numFmtId="0" fontId="62" fillId="6" borderId="6" xfId="0" applyFont="1" applyFill="1" applyBorder="1" applyAlignment="1" applyProtection="1">
      <alignment horizontal="center" vertical="center" wrapText="1"/>
    </xf>
    <xf numFmtId="0" fontId="145" fillId="6" borderId="12" xfId="0" applyFont="1" applyFill="1" applyBorder="1" applyAlignment="1" applyProtection="1">
      <alignment horizontal="center" vertical="center" wrapText="1"/>
    </xf>
    <xf numFmtId="0" fontId="145" fillId="6" borderId="14" xfId="0" applyFont="1" applyFill="1" applyBorder="1" applyAlignment="1" applyProtection="1">
      <alignment horizontal="center" vertical="center" wrapText="1"/>
    </xf>
    <xf numFmtId="0" fontId="145" fillId="6" borderId="17" xfId="0" applyFont="1" applyFill="1" applyBorder="1" applyAlignment="1" applyProtection="1">
      <alignment horizontal="center" vertical="center" wrapText="1"/>
    </xf>
    <xf numFmtId="0" fontId="145" fillId="6" borderId="18" xfId="0" applyFont="1" applyFill="1" applyBorder="1" applyAlignment="1" applyProtection="1">
      <alignment horizontal="center" vertical="center" wrapText="1"/>
    </xf>
    <xf numFmtId="0" fontId="145" fillId="6" borderId="0" xfId="0" applyFont="1" applyFill="1" applyBorder="1" applyAlignment="1" applyProtection="1">
      <alignment horizontal="center" vertical="center" wrapText="1"/>
    </xf>
    <xf numFmtId="0" fontId="145" fillId="6" borderId="162" xfId="0" applyFont="1" applyFill="1" applyBorder="1" applyAlignment="1" applyProtection="1">
      <alignment horizontal="center" vertical="center" wrapText="1"/>
    </xf>
    <xf numFmtId="0" fontId="145" fillId="6" borderId="16" xfId="0" applyFont="1" applyFill="1" applyBorder="1" applyAlignment="1" applyProtection="1">
      <alignment horizontal="center" vertical="center" wrapText="1"/>
    </xf>
    <xf numFmtId="0" fontId="145" fillId="6" borderId="15" xfId="0" applyFont="1" applyFill="1" applyBorder="1" applyAlignment="1" applyProtection="1">
      <alignment horizontal="center" vertical="center" wrapText="1"/>
    </xf>
    <xf numFmtId="0" fontId="145" fillId="6" borderId="6" xfId="0" applyFont="1" applyFill="1" applyBorder="1" applyAlignment="1" applyProtection="1">
      <alignment horizontal="center" vertical="center" wrapText="1"/>
    </xf>
    <xf numFmtId="0" fontId="146" fillId="3" borderId="1" xfId="0" applyFont="1" applyFill="1" applyBorder="1" applyAlignment="1" applyProtection="1">
      <alignment horizontal="center" vertical="center" wrapText="1"/>
    </xf>
    <xf numFmtId="0" fontId="147" fillId="5" borderId="11" xfId="0" applyFont="1" applyFill="1" applyBorder="1" applyAlignment="1" applyProtection="1">
      <alignment horizontal="center" vertical="center" wrapText="1"/>
    </xf>
    <xf numFmtId="0" fontId="147" fillId="5" borderId="163" xfId="0"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0" fontId="148" fillId="6" borderId="12" xfId="0" applyFont="1" applyFill="1" applyBorder="1" applyAlignment="1">
      <alignment horizontal="center" vertical="center" wrapText="1"/>
    </xf>
    <xf numFmtId="0" fontId="148" fillId="6" borderId="14" xfId="0" applyFont="1" applyFill="1" applyBorder="1" applyAlignment="1">
      <alignment horizontal="center" vertical="center" wrapText="1"/>
    </xf>
    <xf numFmtId="0" fontId="148" fillId="6" borderId="17" xfId="0" applyFont="1" applyFill="1" applyBorder="1" applyAlignment="1">
      <alignment horizontal="center" vertical="center" wrapText="1"/>
    </xf>
    <xf numFmtId="0" fontId="148" fillId="6" borderId="16" xfId="0" applyFont="1" applyFill="1" applyBorder="1" applyAlignment="1">
      <alignment horizontal="center" vertical="center" wrapText="1"/>
    </xf>
    <xf numFmtId="0" fontId="148" fillId="6" borderId="15" xfId="0" applyFont="1" applyFill="1" applyBorder="1" applyAlignment="1">
      <alignment horizontal="center" vertical="center" wrapText="1"/>
    </xf>
    <xf numFmtId="0" fontId="148" fillId="6" borderId="6" xfId="0" applyFont="1" applyFill="1" applyBorder="1" applyAlignment="1">
      <alignment horizontal="center" vertical="center" wrapText="1"/>
    </xf>
    <xf numFmtId="0" fontId="149" fillId="0" borderId="12" xfId="0" applyFont="1" applyFill="1" applyBorder="1" applyAlignment="1" applyProtection="1">
      <alignment horizontal="left" vertical="center" wrapText="1"/>
    </xf>
    <xf numFmtId="0" fontId="149" fillId="0" borderId="14" xfId="0" applyFont="1" applyFill="1" applyBorder="1" applyAlignment="1" applyProtection="1">
      <alignment horizontal="left" vertical="center" wrapText="1"/>
    </xf>
    <xf numFmtId="0" fontId="149" fillId="0" borderId="17" xfId="0" applyFont="1" applyFill="1" applyBorder="1" applyAlignment="1" applyProtection="1">
      <alignment horizontal="left" vertical="center" wrapText="1"/>
    </xf>
    <xf numFmtId="0" fontId="149" fillId="0" borderId="18" xfId="0" applyFont="1" applyFill="1" applyBorder="1" applyAlignment="1" applyProtection="1">
      <alignment horizontal="left" vertical="center" wrapText="1"/>
    </xf>
    <xf numFmtId="0" fontId="149" fillId="0" borderId="0" xfId="0" applyFont="1" applyFill="1" applyBorder="1" applyAlignment="1" applyProtection="1">
      <alignment horizontal="left" vertical="center" wrapText="1"/>
    </xf>
    <xf numFmtId="0" fontId="149" fillId="0" borderId="162" xfId="0" applyFont="1" applyFill="1" applyBorder="1" applyAlignment="1" applyProtection="1">
      <alignment horizontal="left" vertical="center" wrapText="1"/>
    </xf>
    <xf numFmtId="0" fontId="149" fillId="0" borderId="16" xfId="0" applyFont="1" applyFill="1" applyBorder="1" applyAlignment="1" applyProtection="1">
      <alignment horizontal="left" vertical="center" wrapText="1"/>
    </xf>
    <xf numFmtId="0" fontId="149" fillId="0" borderId="15" xfId="0" applyFont="1" applyFill="1" applyBorder="1" applyAlignment="1" applyProtection="1">
      <alignment horizontal="left" vertical="center" wrapText="1"/>
    </xf>
    <xf numFmtId="0" fontId="149" fillId="0" borderId="6" xfId="0" applyFont="1" applyFill="1" applyBorder="1" applyAlignment="1" applyProtection="1">
      <alignment horizontal="left" vertical="center" wrapText="1"/>
    </xf>
    <xf numFmtId="0" fontId="148" fillId="0" borderId="12" xfId="0" applyFont="1" applyBorder="1" applyAlignment="1">
      <alignment horizontal="left" vertical="center" wrapText="1"/>
    </xf>
    <xf numFmtId="0" fontId="148" fillId="0" borderId="14" xfId="0" applyFont="1" applyBorder="1" applyAlignment="1">
      <alignment horizontal="left" vertical="center" wrapText="1"/>
    </xf>
    <xf numFmtId="0" fontId="148" fillId="0" borderId="17" xfId="0" applyFont="1" applyBorder="1" applyAlignment="1">
      <alignment horizontal="left" vertical="center" wrapText="1"/>
    </xf>
    <xf numFmtId="0" fontId="148" fillId="0" borderId="18" xfId="0" applyFont="1" applyBorder="1" applyAlignment="1">
      <alignment horizontal="left" vertical="center" wrapText="1"/>
    </xf>
    <xf numFmtId="0" fontId="148" fillId="0" borderId="0" xfId="0" applyFont="1" applyBorder="1" applyAlignment="1">
      <alignment horizontal="left" vertical="center" wrapText="1"/>
    </xf>
    <xf numFmtId="0" fontId="148" fillId="0" borderId="162" xfId="0" applyFont="1" applyBorder="1" applyAlignment="1">
      <alignment horizontal="left" vertical="center" wrapText="1"/>
    </xf>
    <xf numFmtId="0" fontId="148" fillId="0" borderId="16" xfId="0" applyFont="1" applyBorder="1" applyAlignment="1">
      <alignment horizontal="left" vertical="center" wrapText="1"/>
    </xf>
    <xf numFmtId="0" fontId="148" fillId="0" borderId="15" xfId="0" applyFont="1" applyBorder="1" applyAlignment="1">
      <alignment horizontal="left" vertical="center" wrapText="1"/>
    </xf>
    <xf numFmtId="0" fontId="148" fillId="0" borderId="6" xfId="0" applyFont="1" applyBorder="1" applyAlignment="1">
      <alignment horizontal="left" vertical="center" wrapText="1"/>
    </xf>
    <xf numFmtId="0" fontId="62" fillId="0" borderId="12" xfId="0" applyNumberFormat="1" applyFont="1" applyFill="1" applyBorder="1" applyAlignment="1" applyProtection="1">
      <alignment horizontal="left" vertical="center" wrapText="1"/>
    </xf>
    <xf numFmtId="0" fontId="62" fillId="0" borderId="14" xfId="0" applyNumberFormat="1" applyFont="1" applyFill="1" applyBorder="1" applyAlignment="1" applyProtection="1">
      <alignment horizontal="left" vertical="center" wrapText="1"/>
    </xf>
    <xf numFmtId="0" fontId="62" fillId="0" borderId="17" xfId="0" applyNumberFormat="1" applyFont="1" applyFill="1" applyBorder="1" applyAlignment="1" applyProtection="1">
      <alignment horizontal="left" vertical="center" wrapText="1"/>
    </xf>
    <xf numFmtId="0" fontId="62" fillId="0" borderId="18" xfId="0" applyNumberFormat="1" applyFont="1" applyFill="1" applyBorder="1" applyAlignment="1" applyProtection="1">
      <alignment horizontal="left" vertical="center" wrapText="1"/>
    </xf>
    <xf numFmtId="0" fontId="62" fillId="0" borderId="0" xfId="0" applyNumberFormat="1" applyFont="1" applyFill="1" applyBorder="1" applyAlignment="1" applyProtection="1">
      <alignment horizontal="left" vertical="center" wrapText="1"/>
    </xf>
    <xf numFmtId="0" fontId="62" fillId="0" borderId="162" xfId="0" applyNumberFormat="1" applyFont="1" applyFill="1" applyBorder="1" applyAlignment="1" applyProtection="1">
      <alignment horizontal="left" vertical="center" wrapText="1"/>
    </xf>
    <xf numFmtId="0" fontId="62" fillId="0" borderId="16" xfId="0" applyNumberFormat="1" applyFont="1" applyFill="1" applyBorder="1" applyAlignment="1" applyProtection="1">
      <alignment horizontal="left" vertical="center" wrapText="1"/>
    </xf>
    <xf numFmtId="0" fontId="62" fillId="0" borderId="15" xfId="0" applyNumberFormat="1" applyFont="1" applyFill="1" applyBorder="1" applyAlignment="1" applyProtection="1">
      <alignment horizontal="left" vertical="center" wrapText="1"/>
    </xf>
    <xf numFmtId="0" fontId="62" fillId="0" borderId="6" xfId="0" applyNumberFormat="1" applyFont="1" applyFill="1" applyBorder="1" applyAlignment="1" applyProtection="1">
      <alignment horizontal="left" vertical="center" wrapText="1"/>
    </xf>
    <xf numFmtId="0" fontId="154" fillId="16" borderId="1" xfId="0" applyFont="1" applyFill="1" applyBorder="1" applyAlignment="1">
      <alignment horizontal="center" vertical="center" wrapText="1"/>
    </xf>
    <xf numFmtId="0" fontId="62" fillId="0" borderId="1" xfId="1" applyFont="1" applyFill="1" applyBorder="1" applyAlignment="1" applyProtection="1">
      <alignment horizontal="center" vertical="center" wrapText="1"/>
    </xf>
    <xf numFmtId="0" fontId="149" fillId="9" borderId="9" xfId="1" applyFont="1" applyFill="1" applyBorder="1" applyAlignment="1" applyProtection="1">
      <alignment horizontal="center" vertical="center" wrapText="1"/>
    </xf>
    <xf numFmtId="0" fontId="149" fillId="9" borderId="8" xfId="1" applyFont="1" applyFill="1" applyBorder="1" applyAlignment="1" applyProtection="1">
      <alignment horizontal="center" vertical="center" wrapText="1"/>
    </xf>
    <xf numFmtId="0" fontId="149" fillId="9" borderId="13" xfId="1" applyFont="1" applyFill="1" applyBorder="1" applyAlignment="1" applyProtection="1">
      <alignment horizontal="center" vertical="center" wrapText="1"/>
    </xf>
    <xf numFmtId="0" fontId="147" fillId="0" borderId="12" xfId="1" applyFont="1" applyFill="1" applyBorder="1" applyAlignment="1" applyProtection="1">
      <alignment horizontal="left" vertical="center" wrapText="1"/>
    </xf>
    <xf numFmtId="0" fontId="147" fillId="0" borderId="14" xfId="1" applyFont="1" applyFill="1" applyBorder="1" applyAlignment="1" applyProtection="1">
      <alignment horizontal="left" vertical="center" wrapText="1"/>
    </xf>
    <xf numFmtId="0" fontId="147" fillId="0" borderId="17" xfId="1" applyFont="1" applyFill="1" applyBorder="1" applyAlignment="1" applyProtection="1">
      <alignment horizontal="left" vertical="center" wrapText="1"/>
    </xf>
    <xf numFmtId="0" fontId="147" fillId="0" borderId="16" xfId="1" applyFont="1" applyFill="1" applyBorder="1" applyAlignment="1" applyProtection="1">
      <alignment horizontal="left" vertical="center" wrapText="1"/>
    </xf>
    <xf numFmtId="0" fontId="147" fillId="0" borderId="15" xfId="1" applyFont="1" applyFill="1" applyBorder="1" applyAlignment="1" applyProtection="1">
      <alignment horizontal="left" vertical="center" wrapText="1"/>
    </xf>
    <xf numFmtId="0" fontId="147" fillId="0" borderId="6" xfId="1" applyFont="1" applyFill="1" applyBorder="1" applyAlignment="1" applyProtection="1">
      <alignment horizontal="left" vertical="center" wrapText="1"/>
    </xf>
    <xf numFmtId="0" fontId="155" fillId="0" borderId="12" xfId="1" applyFont="1" applyFill="1" applyBorder="1" applyAlignment="1" applyProtection="1">
      <alignment horizontal="left" vertical="center" wrapText="1"/>
    </xf>
    <xf numFmtId="0" fontId="155" fillId="0" borderId="14" xfId="1" applyFont="1" applyFill="1" applyBorder="1" applyAlignment="1" applyProtection="1">
      <alignment horizontal="left" vertical="center" wrapText="1"/>
    </xf>
    <xf numFmtId="0" fontId="155" fillId="0" borderId="17" xfId="1" applyFont="1" applyFill="1" applyBorder="1" applyAlignment="1" applyProtection="1">
      <alignment horizontal="left" vertical="center" wrapText="1"/>
    </xf>
    <xf numFmtId="0" fontId="155" fillId="0" borderId="16" xfId="1" applyFont="1" applyFill="1" applyBorder="1" applyAlignment="1" applyProtection="1">
      <alignment horizontal="left" vertical="center" wrapText="1"/>
    </xf>
    <xf numFmtId="0" fontId="155" fillId="0" borderId="15" xfId="1" applyFont="1" applyFill="1" applyBorder="1" applyAlignment="1" applyProtection="1">
      <alignment horizontal="left" vertical="center" wrapText="1"/>
    </xf>
    <xf numFmtId="0" fontId="155" fillId="0" borderId="6" xfId="1" applyFont="1" applyFill="1" applyBorder="1" applyAlignment="1" applyProtection="1">
      <alignment horizontal="left" vertical="center" wrapText="1"/>
    </xf>
    <xf numFmtId="0" fontId="155" fillId="0" borderId="1" xfId="1" applyFont="1" applyFill="1" applyBorder="1" applyAlignment="1" applyProtection="1">
      <alignment vertical="center" wrapText="1"/>
    </xf>
    <xf numFmtId="0" fontId="156" fillId="0" borderId="1" xfId="0" applyFont="1" applyFill="1" applyBorder="1" applyAlignment="1" applyProtection="1">
      <alignment vertical="center" wrapText="1"/>
    </xf>
    <xf numFmtId="0" fontId="157" fillId="0" borderId="1" xfId="0" applyFont="1" applyFill="1" applyBorder="1" applyAlignment="1" applyProtection="1">
      <alignment vertical="center" wrapText="1"/>
    </xf>
    <xf numFmtId="0" fontId="158" fillId="9" borderId="9" xfId="0" applyFont="1" applyFill="1" applyBorder="1" applyAlignment="1">
      <alignment horizontal="center" vertical="center" wrapText="1"/>
    </xf>
    <xf numFmtId="0" fontId="158" fillId="9" borderId="8" xfId="0" applyFont="1" applyFill="1" applyBorder="1" applyAlignment="1">
      <alignment horizontal="center" vertical="center" wrapText="1"/>
    </xf>
    <xf numFmtId="0" fontId="158" fillId="9" borderId="13" xfId="0" applyFont="1" applyFill="1" applyBorder="1" applyAlignment="1">
      <alignment horizontal="center" vertical="center" wrapText="1"/>
    </xf>
    <xf numFmtId="0" fontId="159" fillId="0" borderId="12" xfId="0" applyFont="1" applyBorder="1" applyAlignment="1">
      <alignment horizontal="left" vertical="center" wrapText="1"/>
    </xf>
    <xf numFmtId="0" fontId="159" fillId="0" borderId="14" xfId="0" applyFont="1" applyBorder="1" applyAlignment="1">
      <alignment horizontal="left" vertical="center" wrapText="1"/>
    </xf>
    <xf numFmtId="0" fontId="159" fillId="0" borderId="17" xfId="0" applyFont="1" applyBorder="1" applyAlignment="1">
      <alignment horizontal="left" vertical="center" wrapText="1"/>
    </xf>
    <xf numFmtId="0" fontId="159" fillId="0" borderId="16" xfId="0" applyFont="1" applyBorder="1" applyAlignment="1">
      <alignment horizontal="left" vertical="center" wrapText="1"/>
    </xf>
    <xf numFmtId="0" fontId="159" fillId="0" borderId="15" xfId="0" applyFont="1" applyBorder="1" applyAlignment="1">
      <alignment horizontal="left" vertical="center" wrapText="1"/>
    </xf>
    <xf numFmtId="0" fontId="159" fillId="0" borderId="6" xfId="0" applyFont="1" applyBorder="1" applyAlignment="1">
      <alignment horizontal="left" vertical="center" wrapText="1"/>
    </xf>
    <xf numFmtId="0" fontId="160" fillId="0" borderId="12" xfId="0" applyFont="1" applyBorder="1" applyAlignment="1">
      <alignment horizontal="left" vertical="center" wrapText="1"/>
    </xf>
    <xf numFmtId="0" fontId="160" fillId="0" borderId="14" xfId="0" applyFont="1" applyBorder="1" applyAlignment="1">
      <alignment horizontal="left" vertical="center" wrapText="1"/>
    </xf>
    <xf numFmtId="0" fontId="160" fillId="0" borderId="17" xfId="0" applyFont="1" applyBorder="1" applyAlignment="1">
      <alignment horizontal="left" vertical="center" wrapText="1"/>
    </xf>
    <xf numFmtId="0" fontId="160" fillId="0" borderId="16" xfId="0" applyFont="1" applyBorder="1" applyAlignment="1">
      <alignment horizontal="left" vertical="center" wrapText="1"/>
    </xf>
    <xf numFmtId="0" fontId="160" fillId="0" borderId="15" xfId="0" applyFont="1" applyBorder="1" applyAlignment="1">
      <alignment horizontal="left" vertical="center" wrapText="1"/>
    </xf>
    <xf numFmtId="0" fontId="160" fillId="0" borderId="6" xfId="0" applyFont="1" applyBorder="1" applyAlignment="1">
      <alignment horizontal="left" vertical="center" wrapText="1"/>
    </xf>
    <xf numFmtId="0" fontId="161" fillId="9" borderId="9" xfId="0" applyFont="1" applyFill="1" applyBorder="1" applyAlignment="1">
      <alignment horizontal="center" vertical="center" wrapText="1"/>
    </xf>
    <xf numFmtId="0" fontId="161" fillId="9" borderId="8" xfId="0" applyFont="1" applyFill="1" applyBorder="1" applyAlignment="1">
      <alignment horizontal="center" vertical="center" wrapText="1"/>
    </xf>
    <xf numFmtId="0" fontId="161" fillId="9" borderId="13" xfId="0" applyFont="1" applyFill="1" applyBorder="1" applyAlignment="1">
      <alignment horizontal="center" vertical="center" wrapText="1"/>
    </xf>
    <xf numFmtId="0" fontId="164" fillId="0" borderId="12" xfId="0" applyFont="1" applyBorder="1" applyAlignment="1">
      <alignment horizontal="left" vertical="center" wrapText="1"/>
    </xf>
    <xf numFmtId="0" fontId="164" fillId="0" borderId="1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16" xfId="0" applyFont="1" applyBorder="1" applyAlignment="1">
      <alignment horizontal="left" vertical="center" wrapText="1"/>
    </xf>
    <xf numFmtId="0" fontId="164" fillId="0" borderId="15" xfId="0" applyFont="1" applyBorder="1" applyAlignment="1">
      <alignment horizontal="left" vertical="center" wrapText="1"/>
    </xf>
    <xf numFmtId="0" fontId="164" fillId="0" borderId="6" xfId="0" applyFont="1" applyBorder="1" applyAlignment="1">
      <alignment horizontal="left" vertical="center" wrapText="1"/>
    </xf>
    <xf numFmtId="0" fontId="146" fillId="0" borderId="12" xfId="1" applyFont="1" applyFill="1" applyBorder="1" applyAlignment="1" applyProtection="1">
      <alignment horizontal="center" vertical="center" wrapText="1"/>
    </xf>
    <xf numFmtId="0" fontId="146" fillId="0" borderId="14" xfId="1" applyFont="1" applyFill="1" applyBorder="1" applyAlignment="1" applyProtection="1">
      <alignment horizontal="center" vertical="center" wrapText="1"/>
    </xf>
    <xf numFmtId="0" fontId="146" fillId="0" borderId="17" xfId="1" applyFont="1" applyFill="1" applyBorder="1" applyAlignment="1" applyProtection="1">
      <alignment horizontal="center" vertical="center" wrapText="1"/>
    </xf>
    <xf numFmtId="0" fontId="146" fillId="0" borderId="16" xfId="1" applyFont="1" applyFill="1" applyBorder="1" applyAlignment="1" applyProtection="1">
      <alignment horizontal="center" vertical="center" wrapText="1"/>
    </xf>
    <xf numFmtId="0" fontId="146" fillId="0" borderId="15" xfId="1" applyFont="1" applyFill="1" applyBorder="1" applyAlignment="1" applyProtection="1">
      <alignment horizontal="center" vertical="center" wrapText="1"/>
    </xf>
    <xf numFmtId="0" fontId="146" fillId="0" borderId="6" xfId="1" applyFont="1" applyFill="1" applyBorder="1" applyAlignment="1" applyProtection="1">
      <alignment horizontal="center" vertical="center" wrapText="1"/>
    </xf>
    <xf numFmtId="0" fontId="167" fillId="0" borderId="1" xfId="0" applyFont="1" applyBorder="1" applyAlignment="1">
      <alignment vertical="center" wrapText="1"/>
    </xf>
    <xf numFmtId="0" fontId="165" fillId="0" borderId="12" xfId="0" applyFont="1" applyBorder="1" applyAlignment="1">
      <alignment horizontal="left" vertical="center" wrapText="1"/>
    </xf>
    <xf numFmtId="0" fontId="165" fillId="0" borderId="14" xfId="0" applyFont="1" applyBorder="1" applyAlignment="1">
      <alignment horizontal="left" vertical="center" wrapText="1"/>
    </xf>
    <xf numFmtId="0" fontId="165" fillId="0" borderId="17" xfId="0" applyFont="1" applyBorder="1" applyAlignment="1">
      <alignment horizontal="left" vertical="center" wrapText="1"/>
    </xf>
    <xf numFmtId="0" fontId="165" fillId="0" borderId="16" xfId="0" applyFont="1" applyBorder="1" applyAlignment="1">
      <alignment horizontal="left" vertical="center" wrapText="1"/>
    </xf>
    <xf numFmtId="0" fontId="165" fillId="0" borderId="15" xfId="0" applyFont="1" applyBorder="1" applyAlignment="1">
      <alignment horizontal="left" vertical="center" wrapText="1"/>
    </xf>
    <xf numFmtId="0" fontId="165" fillId="0" borderId="6" xfId="0" applyFont="1" applyBorder="1" applyAlignment="1">
      <alignment horizontal="left" vertical="center" wrapText="1"/>
    </xf>
    <xf numFmtId="0" fontId="159" fillId="0" borderId="1" xfId="0" applyFont="1" applyBorder="1" applyAlignment="1">
      <alignment vertical="center" wrapText="1"/>
    </xf>
    <xf numFmtId="0" fontId="149" fillId="9" borderId="9" xfId="0" applyFont="1" applyFill="1" applyBorder="1" applyAlignment="1">
      <alignment horizontal="center" vertical="center" wrapText="1"/>
    </xf>
    <xf numFmtId="0" fontId="149" fillId="9" borderId="8" xfId="0" applyFont="1" applyFill="1" applyBorder="1" applyAlignment="1">
      <alignment horizontal="center" vertical="center" wrapText="1"/>
    </xf>
    <xf numFmtId="0" fontId="149" fillId="9" borderId="13" xfId="0" applyFont="1" applyFill="1" applyBorder="1" applyAlignment="1">
      <alignment horizontal="center" vertical="center" wrapText="1"/>
    </xf>
    <xf numFmtId="0" fontId="164" fillId="0" borderId="1" xfId="0" applyFont="1" applyBorder="1" applyAlignment="1">
      <alignment vertical="center" wrapText="1"/>
    </xf>
    <xf numFmtId="0" fontId="159" fillId="0" borderId="18" xfId="0" applyFont="1" applyBorder="1" applyAlignment="1">
      <alignment horizontal="left" vertical="center" wrapText="1"/>
    </xf>
    <xf numFmtId="0" fontId="159" fillId="0" borderId="0" xfId="0" applyFont="1" applyBorder="1" applyAlignment="1">
      <alignment horizontal="left" vertical="center" wrapText="1"/>
    </xf>
    <xf numFmtId="0" fontId="159" fillId="0" borderId="162" xfId="0" applyFont="1" applyBorder="1" applyAlignment="1">
      <alignment horizontal="left" vertical="center" wrapText="1"/>
    </xf>
    <xf numFmtId="0" fontId="172" fillId="0" borderId="12" xfId="0" applyFont="1" applyBorder="1" applyAlignment="1">
      <alignment horizontal="left" vertical="center" wrapText="1"/>
    </xf>
    <xf numFmtId="0" fontId="172" fillId="0" borderId="14" xfId="0" applyFont="1" applyBorder="1" applyAlignment="1">
      <alignment horizontal="left" vertical="center" wrapText="1"/>
    </xf>
    <xf numFmtId="0" fontId="172" fillId="0" borderId="17" xfId="0" applyFont="1" applyBorder="1" applyAlignment="1">
      <alignment horizontal="left" vertical="center" wrapText="1"/>
    </xf>
    <xf numFmtId="0" fontId="172" fillId="0" borderId="16" xfId="0" applyFont="1" applyBorder="1" applyAlignment="1">
      <alignment horizontal="left" vertical="center" wrapText="1"/>
    </xf>
    <xf numFmtId="0" fontId="172" fillId="0" borderId="15" xfId="0" applyFont="1" applyBorder="1" applyAlignment="1">
      <alignment horizontal="left" vertical="center" wrapText="1"/>
    </xf>
    <xf numFmtId="0" fontId="172" fillId="0" borderId="6" xfId="0" applyFont="1" applyBorder="1" applyAlignment="1">
      <alignment horizontal="left" vertical="center" wrapText="1"/>
    </xf>
    <xf numFmtId="0" fontId="175" fillId="9" borderId="9" xfId="0" applyFont="1" applyFill="1" applyBorder="1" applyAlignment="1">
      <alignment horizontal="center" vertical="center" wrapText="1"/>
    </xf>
    <xf numFmtId="0" fontId="175" fillId="9" borderId="8" xfId="0" applyFont="1" applyFill="1" applyBorder="1" applyAlignment="1">
      <alignment horizontal="center" vertical="center" wrapText="1"/>
    </xf>
    <xf numFmtId="0" fontId="175" fillId="9" borderId="13" xfId="0" applyFont="1" applyFill="1" applyBorder="1" applyAlignment="1">
      <alignment horizontal="center" vertical="center" wrapText="1"/>
    </xf>
    <xf numFmtId="0" fontId="176" fillId="0" borderId="12" xfId="0" applyFont="1" applyBorder="1" applyAlignment="1">
      <alignment horizontal="left" vertical="center" wrapText="1"/>
    </xf>
    <xf numFmtId="0" fontId="176" fillId="0" borderId="14" xfId="0" applyFont="1" applyBorder="1" applyAlignment="1">
      <alignment horizontal="left" vertical="center" wrapText="1"/>
    </xf>
    <xf numFmtId="0" fontId="176" fillId="0" borderId="17" xfId="0" applyFont="1" applyBorder="1" applyAlignment="1">
      <alignment horizontal="left" vertical="center" wrapText="1"/>
    </xf>
    <xf numFmtId="0" fontId="176" fillId="0" borderId="16" xfId="0" applyFont="1" applyBorder="1" applyAlignment="1">
      <alignment horizontal="left" vertical="center" wrapText="1"/>
    </xf>
    <xf numFmtId="0" fontId="176" fillId="0" borderId="15" xfId="0" applyFont="1" applyBorder="1" applyAlignment="1">
      <alignment horizontal="left" vertical="center" wrapText="1"/>
    </xf>
    <xf numFmtId="0" fontId="176" fillId="0" borderId="6" xfId="0" applyFont="1" applyBorder="1" applyAlignment="1">
      <alignment horizontal="left" vertical="center" wrapText="1"/>
    </xf>
    <xf numFmtId="0" fontId="176" fillId="0" borderId="1" xfId="0" applyFont="1" applyBorder="1" applyAlignment="1">
      <alignment vertical="center" wrapText="1"/>
    </xf>
    <xf numFmtId="0" fontId="171" fillId="9" borderId="9" xfId="0" applyFont="1" applyFill="1" applyBorder="1" applyAlignment="1">
      <alignment horizontal="center" vertical="center" wrapText="1"/>
    </xf>
    <xf numFmtId="0" fontId="171" fillId="9" borderId="8" xfId="0" applyFont="1" applyFill="1" applyBorder="1" applyAlignment="1">
      <alignment horizontal="center" vertical="center" wrapText="1"/>
    </xf>
    <xf numFmtId="0" fontId="171" fillId="9" borderId="13" xfId="0" applyFont="1" applyFill="1" applyBorder="1" applyAlignment="1">
      <alignment horizontal="center" vertical="center" wrapText="1"/>
    </xf>
    <xf numFmtId="0" fontId="168" fillId="0" borderId="1" xfId="0" applyFont="1" applyBorder="1" applyAlignment="1">
      <alignment vertical="center" wrapText="1"/>
    </xf>
    <xf numFmtId="0" fontId="168" fillId="0" borderId="12" xfId="0" applyFont="1" applyBorder="1" applyAlignment="1">
      <alignment horizontal="left" vertical="center" wrapText="1"/>
    </xf>
    <xf numFmtId="0" fontId="168" fillId="0" borderId="14" xfId="0" applyFont="1" applyBorder="1" applyAlignment="1">
      <alignment horizontal="left" vertical="center" wrapText="1"/>
    </xf>
    <xf numFmtId="0" fontId="168" fillId="0" borderId="17" xfId="0" applyFont="1" applyBorder="1" applyAlignment="1">
      <alignment horizontal="left" vertical="center" wrapText="1"/>
    </xf>
    <xf numFmtId="0" fontId="168" fillId="0" borderId="16" xfId="0" applyFont="1" applyBorder="1" applyAlignment="1">
      <alignment horizontal="left" vertical="center" wrapText="1"/>
    </xf>
    <xf numFmtId="0" fontId="168" fillId="0" borderId="15" xfId="0" applyFont="1" applyBorder="1" applyAlignment="1">
      <alignment horizontal="left" vertical="center" wrapText="1"/>
    </xf>
    <xf numFmtId="0" fontId="168" fillId="0" borderId="6" xfId="0" applyFont="1" applyBorder="1" applyAlignment="1">
      <alignment horizontal="left" vertical="center" wrapText="1"/>
    </xf>
    <xf numFmtId="0" fontId="178" fillId="0" borderId="1" xfId="0" applyFont="1" applyBorder="1" applyAlignment="1">
      <alignment vertical="center" wrapText="1"/>
    </xf>
    <xf numFmtId="0" fontId="179" fillId="0" borderId="1" xfId="0" applyFont="1" applyBorder="1" applyAlignment="1">
      <alignment vertical="center" wrapText="1"/>
    </xf>
    <xf numFmtId="0" fontId="109" fillId="9" borderId="1" xfId="0" applyFont="1" applyFill="1" applyBorder="1" applyAlignment="1">
      <alignment horizontal="center" vertical="center" wrapText="1"/>
    </xf>
    <xf numFmtId="0" fontId="132" fillId="2" borderId="164" xfId="0" applyFont="1" applyFill="1" applyBorder="1" applyAlignment="1" applyProtection="1">
      <alignment horizontal="center" vertical="center"/>
    </xf>
    <xf numFmtId="0" fontId="132" fillId="2" borderId="14" xfId="0" applyFont="1" applyFill="1" applyBorder="1" applyAlignment="1" applyProtection="1">
      <alignment horizontal="center" vertical="center"/>
    </xf>
    <xf numFmtId="0" fontId="183" fillId="0" borderId="102" xfId="0" applyFont="1" applyFill="1" applyBorder="1" applyAlignment="1" applyProtection="1">
      <alignment horizontal="left" vertical="center" wrapText="1"/>
    </xf>
    <xf numFmtId="0" fontId="183" fillId="0" borderId="0" xfId="0" applyFont="1" applyFill="1" applyBorder="1" applyAlignment="1" applyProtection="1">
      <alignment horizontal="left" vertical="center" wrapText="1"/>
    </xf>
  </cellXfs>
  <cellStyles count="682">
    <cellStyle name="a1" xfId="232"/>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Hyperlink" xfId="1" builtinId="8"/>
    <cellStyle name="Normal" xfId="0" builtinId="0"/>
    <cellStyle name="Normal 2" xfId="2"/>
    <cellStyle name="Normal 2 2" xfId="3"/>
    <cellStyle name="Normal 3" xfId="4"/>
    <cellStyle name="RES WB" xfId="221"/>
  </cellStyles>
  <dxfs count="532">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theme="0" tint="-0.14996795556505021"/>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99"/>
        </patternFill>
      </fill>
    </dxf>
    <dxf>
      <font>
        <condense val="0"/>
        <extend val="0"/>
        <color rgb="FF9C0006"/>
      </font>
      <fill>
        <patternFill>
          <bgColor rgb="FFFFC7CE"/>
        </patternFill>
      </fill>
    </dxf>
    <dxf>
      <font>
        <color theme="0"/>
      </font>
    </dxf>
    <dxf>
      <font>
        <color theme="0"/>
      </font>
    </dxf>
    <dxf>
      <font>
        <color theme="0"/>
      </font>
    </dxf>
    <dxf>
      <fill>
        <patternFill>
          <bgColor rgb="FFFFD5FF"/>
        </patternFill>
      </fill>
    </dxf>
    <dxf>
      <font>
        <color rgb="FF0000FF"/>
      </font>
    </dxf>
    <dxf>
      <font>
        <color rgb="FFFF0000"/>
      </font>
    </dxf>
    <dxf>
      <font>
        <color rgb="FF0000FF"/>
      </font>
    </dxf>
    <dxf>
      <font>
        <color rgb="FFC00000"/>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rgb="FFFF0000"/>
      </font>
    </dxf>
    <dxf>
      <font>
        <color rgb="FF0000FF"/>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ndense val="0"/>
        <extend val="0"/>
        <color auto="1"/>
      </font>
    </dxf>
    <dxf>
      <font>
        <color theme="0"/>
      </font>
    </dxf>
    <dxf>
      <font>
        <color rgb="FFFF0000"/>
      </font>
    </dxf>
    <dxf>
      <font>
        <condense val="0"/>
        <extend val="0"/>
        <color auto="1"/>
      </font>
    </dxf>
    <dxf>
      <font>
        <color theme="0"/>
      </font>
    </dxf>
    <dxf>
      <font>
        <color rgb="FFFF0000"/>
      </font>
    </dxf>
    <dxf>
      <font>
        <condense val="0"/>
        <extend val="0"/>
        <color auto="1"/>
      </font>
    </dxf>
    <dxf>
      <font>
        <color theme="0"/>
      </font>
    </dxf>
    <dxf>
      <font>
        <color rgb="FFFF0000"/>
      </font>
    </dxf>
    <dxf>
      <font>
        <condense val="0"/>
        <extend val="0"/>
        <color auto="1"/>
      </font>
    </dxf>
    <dxf>
      <font>
        <color theme="0"/>
      </font>
    </dxf>
    <dxf>
      <font>
        <color rgb="FFFF0000"/>
      </font>
    </dxf>
    <dxf>
      <font>
        <condense val="0"/>
        <extend val="0"/>
        <color auto="1"/>
      </font>
    </dxf>
    <dxf>
      <font>
        <color theme="0"/>
      </font>
    </dxf>
    <dxf>
      <font>
        <color theme="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theme="0"/>
      </font>
    </dxf>
    <dxf>
      <font>
        <color rgb="FFFF000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rgb="FFFF000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rgb="FFFF000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rgb="FF9C0006"/>
      </font>
      <fill>
        <patternFill>
          <bgColor rgb="FFFFC7CE"/>
        </patternFill>
      </fill>
    </dxf>
    <dxf>
      <fill>
        <patternFill>
          <bgColor rgb="FFFFFF99"/>
        </patternFill>
      </fill>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ndense val="0"/>
        <extend val="0"/>
        <color auto="1"/>
      </font>
    </dxf>
    <dxf>
      <font>
        <color theme="0"/>
      </font>
    </dxf>
    <dxf>
      <fill>
        <patternFill>
          <bgColor rgb="FFFFFF99"/>
        </patternFill>
      </fill>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ill>
        <patternFill>
          <bgColor rgb="FFFFFF99"/>
        </patternFill>
      </fill>
    </dxf>
    <dxf>
      <fill>
        <patternFill>
          <bgColor rgb="FFFFFF99"/>
        </patternFill>
      </fill>
    </dxf>
    <dxf>
      <font>
        <color rgb="FFFF0000"/>
      </font>
    </dxf>
    <dxf>
      <font>
        <color rgb="FF0000FF"/>
      </font>
    </dxf>
    <dxf>
      <font>
        <color rgb="FFFF0000"/>
      </font>
    </dxf>
    <dxf>
      <font>
        <condense val="0"/>
        <extend val="0"/>
        <color auto="1"/>
      </font>
    </dxf>
    <dxf>
      <font>
        <color theme="0"/>
      </font>
    </dxf>
    <dxf>
      <font>
        <condense val="0"/>
        <extend val="0"/>
        <color auto="1"/>
      </font>
    </dxf>
    <dxf>
      <font>
        <color rgb="FFFF0000"/>
      </font>
    </dxf>
    <dxf>
      <font>
        <color rgb="FF0000FF"/>
      </font>
    </dxf>
    <dxf>
      <font>
        <color rgb="FFFF0000"/>
      </font>
    </dxf>
    <dxf>
      <fill>
        <patternFill>
          <bgColor rgb="FFFFFF99"/>
        </patternFill>
      </fill>
    </dxf>
    <dxf>
      <fill>
        <patternFill>
          <bgColor rgb="FFFFFF99"/>
        </patternFill>
      </fill>
    </dxf>
    <dxf>
      <font>
        <color rgb="FFFF0000"/>
      </font>
    </dxf>
    <dxf>
      <font>
        <color rgb="FF0000FF"/>
      </font>
    </dxf>
    <dxf>
      <font>
        <color rgb="FFFF0000"/>
      </font>
    </dxf>
    <dxf>
      <font>
        <condense val="0"/>
        <extend val="0"/>
        <color auto="1"/>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theme="0"/>
      </font>
    </dxf>
    <dxf>
      <font>
        <condense val="0"/>
        <extend val="0"/>
        <color auto="1"/>
      </font>
    </dxf>
    <dxf>
      <font>
        <color rgb="FFFF0000"/>
      </font>
    </dxf>
    <dxf>
      <font>
        <color rgb="FF0000FF"/>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0000"/>
      </font>
    </dxf>
    <dxf>
      <font>
        <color rgb="FF0000FF"/>
      </font>
    </dxf>
    <dxf>
      <font>
        <color rgb="FFFF0000"/>
      </font>
    </dxf>
    <dxf>
      <font>
        <color rgb="FF0033CC"/>
      </font>
    </dxf>
    <dxf>
      <font>
        <condense val="0"/>
        <extend val="0"/>
        <color auto="1"/>
      </font>
    </dxf>
    <dxf>
      <font>
        <color theme="0"/>
      </font>
      <fill>
        <patternFill patternType="none">
          <bgColor indexed="65"/>
        </patternFill>
      </fill>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rgb="FFFF000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0"/>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s>
  <tableStyles count="0" defaultTableStyle="TableStyleMedium9" defaultPivotStyle="PivotStyleLight16"/>
  <colors>
    <mruColors>
      <color rgb="FFCC99FF"/>
      <color rgb="FFFFFFCC"/>
      <color rgb="FF006600"/>
      <color rgb="FFFF00FF"/>
      <color rgb="FF0000FF"/>
      <color rgb="FFFF9933"/>
      <color rgb="FF66FF66"/>
      <color rgb="FF00FF00"/>
      <color rgb="FF008000"/>
      <color rgb="FF99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22</xdr:col>
      <xdr:colOff>0</xdr:colOff>
      <xdr:row>0</xdr:row>
      <xdr:rowOff>0</xdr:rowOff>
    </xdr:from>
    <xdr:to>
      <xdr:col>23</xdr:col>
      <xdr:colOff>31410</xdr:colOff>
      <xdr:row>2</xdr:row>
      <xdr:rowOff>76200</xdr:rowOff>
    </xdr:to>
    <xdr:pic>
      <xdr:nvPicPr>
        <xdr:cNvPr id="88264" name="Picture 20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4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265" name="Picture 20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5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66" name="Picture 20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6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76199</xdr:colOff>
      <xdr:row>2</xdr:row>
      <xdr:rowOff>76200</xdr:rowOff>
    </xdr:to>
    <xdr:pic>
      <xdr:nvPicPr>
        <xdr:cNvPr id="88267" name="Picture 20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7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68" name="Picture 20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8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69" name="Picture 20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8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270" name="Picture 20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9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76200</xdr:colOff>
      <xdr:row>2</xdr:row>
      <xdr:rowOff>76200</xdr:rowOff>
    </xdr:to>
    <xdr:pic>
      <xdr:nvPicPr>
        <xdr:cNvPr id="88271" name="Picture 20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0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72" name="Picture 20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1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73" name="Picture 20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2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74" name="Picture 21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2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76199</xdr:colOff>
      <xdr:row>2</xdr:row>
      <xdr:rowOff>76200</xdr:rowOff>
    </xdr:to>
    <xdr:pic>
      <xdr:nvPicPr>
        <xdr:cNvPr id="88275" name="Picture 21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3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76" name="Picture 21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4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77" name="Picture 21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5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278" name="Picture 21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6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76200</xdr:colOff>
      <xdr:row>2</xdr:row>
      <xdr:rowOff>76200</xdr:rowOff>
    </xdr:to>
    <xdr:pic>
      <xdr:nvPicPr>
        <xdr:cNvPr id="88279" name="Picture 21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6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0" name="Picture 21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7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1" name="Picture 21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8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82" name="Picture 21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9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76199</xdr:colOff>
      <xdr:row>2</xdr:row>
      <xdr:rowOff>76200</xdr:rowOff>
    </xdr:to>
    <xdr:pic>
      <xdr:nvPicPr>
        <xdr:cNvPr id="88283" name="Picture 21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0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4" name="Picture 22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0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5" name="Picture 22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1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286" name="Picture 22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76200</xdr:colOff>
      <xdr:row>2</xdr:row>
      <xdr:rowOff>76200</xdr:rowOff>
    </xdr:to>
    <xdr:pic>
      <xdr:nvPicPr>
        <xdr:cNvPr id="88287" name="Picture 22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3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8" name="Picture 22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4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89" name="Picture 22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4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90" name="Picture 22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5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76199</xdr:colOff>
      <xdr:row>2</xdr:row>
      <xdr:rowOff>76200</xdr:rowOff>
    </xdr:to>
    <xdr:pic>
      <xdr:nvPicPr>
        <xdr:cNvPr id="88291" name="Picture 22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40935</xdr:colOff>
      <xdr:row>2</xdr:row>
      <xdr:rowOff>76200</xdr:rowOff>
    </xdr:to>
    <xdr:pic>
      <xdr:nvPicPr>
        <xdr:cNvPr id="88292" name="Picture 22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7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93" name="Picture 22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8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294" name="Picture 23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68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66675</xdr:colOff>
      <xdr:row>2</xdr:row>
      <xdr:rowOff>76200</xdr:rowOff>
    </xdr:to>
    <xdr:pic>
      <xdr:nvPicPr>
        <xdr:cNvPr id="88295" name="Picture 23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9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50460</xdr:colOff>
      <xdr:row>2</xdr:row>
      <xdr:rowOff>76200</xdr:rowOff>
    </xdr:to>
    <xdr:pic>
      <xdr:nvPicPr>
        <xdr:cNvPr id="88296" name="Picture 23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0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297" name="Picture 23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1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298" name="Picture 234"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2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57149</xdr:colOff>
      <xdr:row>2</xdr:row>
      <xdr:rowOff>76200</xdr:rowOff>
    </xdr:to>
    <xdr:pic>
      <xdr:nvPicPr>
        <xdr:cNvPr id="88299" name="Picture 235"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2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59985</xdr:colOff>
      <xdr:row>2</xdr:row>
      <xdr:rowOff>76200</xdr:rowOff>
    </xdr:to>
    <xdr:pic>
      <xdr:nvPicPr>
        <xdr:cNvPr id="88300" name="Picture 236"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3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301" name="Picture 237"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4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302" name="Picture 238"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5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47625</xdr:colOff>
      <xdr:row>2</xdr:row>
      <xdr:rowOff>76200</xdr:rowOff>
    </xdr:to>
    <xdr:pic>
      <xdr:nvPicPr>
        <xdr:cNvPr id="88303" name="Picture 239"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61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76199</xdr:colOff>
      <xdr:row>2</xdr:row>
      <xdr:rowOff>76200</xdr:rowOff>
    </xdr:to>
    <xdr:pic>
      <xdr:nvPicPr>
        <xdr:cNvPr id="88304" name="Picture 240"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769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31410</xdr:colOff>
      <xdr:row>2</xdr:row>
      <xdr:rowOff>76200</xdr:rowOff>
    </xdr:to>
    <xdr:pic>
      <xdr:nvPicPr>
        <xdr:cNvPr id="88305" name="Picture 241"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77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35560</xdr:colOff>
      <xdr:row>2</xdr:row>
      <xdr:rowOff>76200</xdr:rowOff>
    </xdr:to>
    <xdr:pic>
      <xdr:nvPicPr>
        <xdr:cNvPr id="88306" name="Picture 242"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85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23</xdr:col>
      <xdr:colOff>35559</xdr:colOff>
      <xdr:row>2</xdr:row>
      <xdr:rowOff>76200</xdr:rowOff>
    </xdr:to>
    <xdr:pic>
      <xdr:nvPicPr>
        <xdr:cNvPr id="88307" name="Picture 243" descr="raswati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3800" y="6515100"/>
          <a:ext cx="4953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248284</xdr:colOff>
      <xdr:row>27</xdr:row>
      <xdr:rowOff>71120</xdr:rowOff>
    </xdr:from>
    <xdr:to>
      <xdr:col>21</xdr:col>
      <xdr:colOff>312269</xdr:colOff>
      <xdr:row>29</xdr:row>
      <xdr:rowOff>91440</xdr:rowOff>
    </xdr:to>
    <xdr:pic>
      <xdr:nvPicPr>
        <xdr:cNvPr id="7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0</xdr:row>
      <xdr:rowOff>81280</xdr:rowOff>
    </xdr:from>
    <xdr:to>
      <xdr:col>21</xdr:col>
      <xdr:colOff>312904</xdr:colOff>
      <xdr:row>2</xdr:row>
      <xdr:rowOff>101600</xdr:rowOff>
    </xdr:to>
    <xdr:pic>
      <xdr:nvPicPr>
        <xdr:cNvPr id="5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81</xdr:row>
      <xdr:rowOff>71120</xdr:rowOff>
    </xdr:from>
    <xdr:to>
      <xdr:col>21</xdr:col>
      <xdr:colOff>312269</xdr:colOff>
      <xdr:row>83</xdr:row>
      <xdr:rowOff>91440</xdr:rowOff>
    </xdr:to>
    <xdr:pic>
      <xdr:nvPicPr>
        <xdr:cNvPr id="5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54</xdr:row>
      <xdr:rowOff>81280</xdr:rowOff>
    </xdr:from>
    <xdr:to>
      <xdr:col>21</xdr:col>
      <xdr:colOff>312904</xdr:colOff>
      <xdr:row>56</xdr:row>
      <xdr:rowOff>101599</xdr:rowOff>
    </xdr:to>
    <xdr:pic>
      <xdr:nvPicPr>
        <xdr:cNvPr id="5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108</xdr:row>
      <xdr:rowOff>71120</xdr:rowOff>
    </xdr:from>
    <xdr:to>
      <xdr:col>21</xdr:col>
      <xdr:colOff>312269</xdr:colOff>
      <xdr:row>110</xdr:row>
      <xdr:rowOff>91440</xdr:rowOff>
    </xdr:to>
    <xdr:pic>
      <xdr:nvPicPr>
        <xdr:cNvPr id="5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248284</xdr:colOff>
      <xdr:row>162</xdr:row>
      <xdr:rowOff>71120</xdr:rowOff>
    </xdr:from>
    <xdr:to>
      <xdr:col>21</xdr:col>
      <xdr:colOff>312269</xdr:colOff>
      <xdr:row>164</xdr:row>
      <xdr:rowOff>91441</xdr:rowOff>
    </xdr:to>
    <xdr:pic>
      <xdr:nvPicPr>
        <xdr:cNvPr id="5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135</xdr:row>
      <xdr:rowOff>81280</xdr:rowOff>
    </xdr:from>
    <xdr:to>
      <xdr:col>21</xdr:col>
      <xdr:colOff>312904</xdr:colOff>
      <xdr:row>137</xdr:row>
      <xdr:rowOff>101600</xdr:rowOff>
    </xdr:to>
    <xdr:pic>
      <xdr:nvPicPr>
        <xdr:cNvPr id="5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216</xdr:row>
      <xdr:rowOff>71120</xdr:rowOff>
    </xdr:from>
    <xdr:to>
      <xdr:col>21</xdr:col>
      <xdr:colOff>312269</xdr:colOff>
      <xdr:row>218</xdr:row>
      <xdr:rowOff>91439</xdr:rowOff>
    </xdr:to>
    <xdr:pic>
      <xdr:nvPicPr>
        <xdr:cNvPr id="5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189</xdr:row>
      <xdr:rowOff>81280</xdr:rowOff>
    </xdr:from>
    <xdr:to>
      <xdr:col>21</xdr:col>
      <xdr:colOff>312904</xdr:colOff>
      <xdr:row>191</xdr:row>
      <xdr:rowOff>101600</xdr:rowOff>
    </xdr:to>
    <xdr:pic>
      <xdr:nvPicPr>
        <xdr:cNvPr id="5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243</xdr:row>
      <xdr:rowOff>71120</xdr:rowOff>
    </xdr:from>
    <xdr:to>
      <xdr:col>21</xdr:col>
      <xdr:colOff>312269</xdr:colOff>
      <xdr:row>245</xdr:row>
      <xdr:rowOff>91440</xdr:rowOff>
    </xdr:to>
    <xdr:pic>
      <xdr:nvPicPr>
        <xdr:cNvPr id="5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297</xdr:row>
      <xdr:rowOff>71120</xdr:rowOff>
    </xdr:from>
    <xdr:to>
      <xdr:col>21</xdr:col>
      <xdr:colOff>312269</xdr:colOff>
      <xdr:row>299</xdr:row>
      <xdr:rowOff>91440</xdr:rowOff>
    </xdr:to>
    <xdr:pic>
      <xdr:nvPicPr>
        <xdr:cNvPr id="6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270</xdr:row>
      <xdr:rowOff>81280</xdr:rowOff>
    </xdr:from>
    <xdr:to>
      <xdr:col>21</xdr:col>
      <xdr:colOff>312904</xdr:colOff>
      <xdr:row>272</xdr:row>
      <xdr:rowOff>101600</xdr:rowOff>
    </xdr:to>
    <xdr:pic>
      <xdr:nvPicPr>
        <xdr:cNvPr id="6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351</xdr:row>
      <xdr:rowOff>71120</xdr:rowOff>
    </xdr:from>
    <xdr:to>
      <xdr:col>21</xdr:col>
      <xdr:colOff>312269</xdr:colOff>
      <xdr:row>353</xdr:row>
      <xdr:rowOff>91440</xdr:rowOff>
    </xdr:to>
    <xdr:pic>
      <xdr:nvPicPr>
        <xdr:cNvPr id="6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324</xdr:row>
      <xdr:rowOff>81280</xdr:rowOff>
    </xdr:from>
    <xdr:to>
      <xdr:col>21</xdr:col>
      <xdr:colOff>312904</xdr:colOff>
      <xdr:row>326</xdr:row>
      <xdr:rowOff>101601</xdr:rowOff>
    </xdr:to>
    <xdr:pic>
      <xdr:nvPicPr>
        <xdr:cNvPr id="6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378</xdr:row>
      <xdr:rowOff>71120</xdr:rowOff>
    </xdr:from>
    <xdr:to>
      <xdr:col>21</xdr:col>
      <xdr:colOff>312269</xdr:colOff>
      <xdr:row>380</xdr:row>
      <xdr:rowOff>91439</xdr:rowOff>
    </xdr:to>
    <xdr:pic>
      <xdr:nvPicPr>
        <xdr:cNvPr id="6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432</xdr:row>
      <xdr:rowOff>71120</xdr:rowOff>
    </xdr:from>
    <xdr:to>
      <xdr:col>21</xdr:col>
      <xdr:colOff>312269</xdr:colOff>
      <xdr:row>434</xdr:row>
      <xdr:rowOff>91440</xdr:rowOff>
    </xdr:to>
    <xdr:pic>
      <xdr:nvPicPr>
        <xdr:cNvPr id="6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405</xdr:row>
      <xdr:rowOff>81280</xdr:rowOff>
    </xdr:from>
    <xdr:to>
      <xdr:col>21</xdr:col>
      <xdr:colOff>312904</xdr:colOff>
      <xdr:row>407</xdr:row>
      <xdr:rowOff>101600</xdr:rowOff>
    </xdr:to>
    <xdr:pic>
      <xdr:nvPicPr>
        <xdr:cNvPr id="6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486</xdr:row>
      <xdr:rowOff>71120</xdr:rowOff>
    </xdr:from>
    <xdr:to>
      <xdr:col>21</xdr:col>
      <xdr:colOff>312269</xdr:colOff>
      <xdr:row>488</xdr:row>
      <xdr:rowOff>91440</xdr:rowOff>
    </xdr:to>
    <xdr:pic>
      <xdr:nvPicPr>
        <xdr:cNvPr id="6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459</xdr:row>
      <xdr:rowOff>81280</xdr:rowOff>
    </xdr:from>
    <xdr:to>
      <xdr:col>21</xdr:col>
      <xdr:colOff>312904</xdr:colOff>
      <xdr:row>461</xdr:row>
      <xdr:rowOff>101601</xdr:rowOff>
    </xdr:to>
    <xdr:pic>
      <xdr:nvPicPr>
        <xdr:cNvPr id="6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513</xdr:row>
      <xdr:rowOff>71120</xdr:rowOff>
    </xdr:from>
    <xdr:to>
      <xdr:col>21</xdr:col>
      <xdr:colOff>312269</xdr:colOff>
      <xdr:row>515</xdr:row>
      <xdr:rowOff>91439</xdr:rowOff>
    </xdr:to>
    <xdr:pic>
      <xdr:nvPicPr>
        <xdr:cNvPr id="6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567</xdr:row>
      <xdr:rowOff>71120</xdr:rowOff>
    </xdr:from>
    <xdr:to>
      <xdr:col>21</xdr:col>
      <xdr:colOff>312269</xdr:colOff>
      <xdr:row>569</xdr:row>
      <xdr:rowOff>91440</xdr:rowOff>
    </xdr:to>
    <xdr:pic>
      <xdr:nvPicPr>
        <xdr:cNvPr id="7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540</xdr:row>
      <xdr:rowOff>81280</xdr:rowOff>
    </xdr:from>
    <xdr:to>
      <xdr:col>21</xdr:col>
      <xdr:colOff>312904</xdr:colOff>
      <xdr:row>542</xdr:row>
      <xdr:rowOff>101600</xdr:rowOff>
    </xdr:to>
    <xdr:pic>
      <xdr:nvPicPr>
        <xdr:cNvPr id="7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621</xdr:row>
      <xdr:rowOff>71120</xdr:rowOff>
    </xdr:from>
    <xdr:to>
      <xdr:col>21</xdr:col>
      <xdr:colOff>312269</xdr:colOff>
      <xdr:row>623</xdr:row>
      <xdr:rowOff>91441</xdr:rowOff>
    </xdr:to>
    <xdr:pic>
      <xdr:nvPicPr>
        <xdr:cNvPr id="7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594</xdr:row>
      <xdr:rowOff>81280</xdr:rowOff>
    </xdr:from>
    <xdr:to>
      <xdr:col>21</xdr:col>
      <xdr:colOff>312904</xdr:colOff>
      <xdr:row>596</xdr:row>
      <xdr:rowOff>101600</xdr:rowOff>
    </xdr:to>
    <xdr:pic>
      <xdr:nvPicPr>
        <xdr:cNvPr id="7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648</xdr:row>
      <xdr:rowOff>71120</xdr:rowOff>
    </xdr:from>
    <xdr:to>
      <xdr:col>21</xdr:col>
      <xdr:colOff>312269</xdr:colOff>
      <xdr:row>650</xdr:row>
      <xdr:rowOff>91440</xdr:rowOff>
    </xdr:to>
    <xdr:pic>
      <xdr:nvPicPr>
        <xdr:cNvPr id="7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702</xdr:row>
      <xdr:rowOff>71120</xdr:rowOff>
    </xdr:from>
    <xdr:to>
      <xdr:col>21</xdr:col>
      <xdr:colOff>312269</xdr:colOff>
      <xdr:row>704</xdr:row>
      <xdr:rowOff>91440</xdr:rowOff>
    </xdr:to>
    <xdr:pic>
      <xdr:nvPicPr>
        <xdr:cNvPr id="7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675</xdr:row>
      <xdr:rowOff>81280</xdr:rowOff>
    </xdr:from>
    <xdr:to>
      <xdr:col>21</xdr:col>
      <xdr:colOff>312904</xdr:colOff>
      <xdr:row>677</xdr:row>
      <xdr:rowOff>101599</xdr:rowOff>
    </xdr:to>
    <xdr:pic>
      <xdr:nvPicPr>
        <xdr:cNvPr id="7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756</xdr:row>
      <xdr:rowOff>71120</xdr:rowOff>
    </xdr:from>
    <xdr:to>
      <xdr:col>21</xdr:col>
      <xdr:colOff>312269</xdr:colOff>
      <xdr:row>758</xdr:row>
      <xdr:rowOff>91440</xdr:rowOff>
    </xdr:to>
    <xdr:pic>
      <xdr:nvPicPr>
        <xdr:cNvPr id="7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729</xdr:row>
      <xdr:rowOff>81280</xdr:rowOff>
    </xdr:from>
    <xdr:to>
      <xdr:col>21</xdr:col>
      <xdr:colOff>312904</xdr:colOff>
      <xdr:row>731</xdr:row>
      <xdr:rowOff>101600</xdr:rowOff>
    </xdr:to>
    <xdr:pic>
      <xdr:nvPicPr>
        <xdr:cNvPr id="7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783</xdr:row>
      <xdr:rowOff>71120</xdr:rowOff>
    </xdr:from>
    <xdr:to>
      <xdr:col>21</xdr:col>
      <xdr:colOff>312269</xdr:colOff>
      <xdr:row>785</xdr:row>
      <xdr:rowOff>91440</xdr:rowOff>
    </xdr:to>
    <xdr:pic>
      <xdr:nvPicPr>
        <xdr:cNvPr id="8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837</xdr:row>
      <xdr:rowOff>71120</xdr:rowOff>
    </xdr:from>
    <xdr:to>
      <xdr:col>21</xdr:col>
      <xdr:colOff>312269</xdr:colOff>
      <xdr:row>839</xdr:row>
      <xdr:rowOff>91440</xdr:rowOff>
    </xdr:to>
    <xdr:pic>
      <xdr:nvPicPr>
        <xdr:cNvPr id="8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72491600"/>
          <a:ext cx="441749" cy="508000"/>
        </a:xfrm>
        <a:prstGeom prst="rect">
          <a:avLst/>
        </a:prstGeom>
        <a:noFill/>
        <a:ln w="9525">
          <a:noFill/>
          <a:miter lim="800000"/>
          <a:headEnd/>
          <a:tailEnd/>
        </a:ln>
      </xdr:spPr>
    </xdr:pic>
    <xdr:clientData/>
  </xdr:twoCellAnchor>
  <xdr:twoCellAnchor editAs="oneCell">
    <xdr:from>
      <xdr:col>20</xdr:col>
      <xdr:colOff>258444</xdr:colOff>
      <xdr:row>810</xdr:row>
      <xdr:rowOff>81280</xdr:rowOff>
    </xdr:from>
    <xdr:to>
      <xdr:col>21</xdr:col>
      <xdr:colOff>312904</xdr:colOff>
      <xdr:row>812</xdr:row>
      <xdr:rowOff>101600</xdr:rowOff>
    </xdr:to>
    <xdr:pic>
      <xdr:nvPicPr>
        <xdr:cNvPr id="8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65918080"/>
          <a:ext cx="441749" cy="508000"/>
        </a:xfrm>
        <a:prstGeom prst="rect">
          <a:avLst/>
        </a:prstGeom>
        <a:noFill/>
        <a:ln w="9525">
          <a:noFill/>
          <a:miter lim="800000"/>
          <a:headEnd/>
          <a:tailEnd/>
        </a:ln>
      </xdr:spPr>
    </xdr:pic>
    <xdr:clientData/>
  </xdr:twoCellAnchor>
  <xdr:twoCellAnchor editAs="oneCell">
    <xdr:from>
      <xdr:col>20</xdr:col>
      <xdr:colOff>248284</xdr:colOff>
      <xdr:row>891</xdr:row>
      <xdr:rowOff>71120</xdr:rowOff>
    </xdr:from>
    <xdr:to>
      <xdr:col>21</xdr:col>
      <xdr:colOff>312269</xdr:colOff>
      <xdr:row>893</xdr:row>
      <xdr:rowOff>91440</xdr:rowOff>
    </xdr:to>
    <xdr:pic>
      <xdr:nvPicPr>
        <xdr:cNvPr id="8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85658960"/>
          <a:ext cx="441749" cy="508000"/>
        </a:xfrm>
        <a:prstGeom prst="rect">
          <a:avLst/>
        </a:prstGeom>
        <a:noFill/>
        <a:ln w="9525">
          <a:noFill/>
          <a:miter lim="800000"/>
          <a:headEnd/>
          <a:tailEnd/>
        </a:ln>
      </xdr:spPr>
    </xdr:pic>
    <xdr:clientData/>
  </xdr:twoCellAnchor>
  <xdr:twoCellAnchor editAs="oneCell">
    <xdr:from>
      <xdr:col>20</xdr:col>
      <xdr:colOff>258444</xdr:colOff>
      <xdr:row>864</xdr:row>
      <xdr:rowOff>81280</xdr:rowOff>
    </xdr:from>
    <xdr:to>
      <xdr:col>21</xdr:col>
      <xdr:colOff>312904</xdr:colOff>
      <xdr:row>866</xdr:row>
      <xdr:rowOff>101600</xdr:rowOff>
    </xdr:to>
    <xdr:pic>
      <xdr:nvPicPr>
        <xdr:cNvPr id="8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79085440"/>
          <a:ext cx="441749" cy="508000"/>
        </a:xfrm>
        <a:prstGeom prst="rect">
          <a:avLst/>
        </a:prstGeom>
        <a:noFill/>
        <a:ln w="9525">
          <a:noFill/>
          <a:miter lim="800000"/>
          <a:headEnd/>
          <a:tailEnd/>
        </a:ln>
      </xdr:spPr>
    </xdr:pic>
    <xdr:clientData/>
  </xdr:twoCellAnchor>
  <xdr:twoCellAnchor editAs="oneCell">
    <xdr:from>
      <xdr:col>20</xdr:col>
      <xdr:colOff>248284</xdr:colOff>
      <xdr:row>918</xdr:row>
      <xdr:rowOff>71120</xdr:rowOff>
    </xdr:from>
    <xdr:to>
      <xdr:col>21</xdr:col>
      <xdr:colOff>312269</xdr:colOff>
      <xdr:row>920</xdr:row>
      <xdr:rowOff>91441</xdr:rowOff>
    </xdr:to>
    <xdr:pic>
      <xdr:nvPicPr>
        <xdr:cNvPr id="8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92242640"/>
          <a:ext cx="441749" cy="508000"/>
        </a:xfrm>
        <a:prstGeom prst="rect">
          <a:avLst/>
        </a:prstGeom>
        <a:noFill/>
        <a:ln w="9525">
          <a:noFill/>
          <a:miter lim="800000"/>
          <a:headEnd/>
          <a:tailEnd/>
        </a:ln>
      </xdr:spPr>
    </xdr:pic>
    <xdr:clientData/>
  </xdr:twoCellAnchor>
  <xdr:twoCellAnchor editAs="oneCell">
    <xdr:from>
      <xdr:col>20</xdr:col>
      <xdr:colOff>248284</xdr:colOff>
      <xdr:row>972</xdr:row>
      <xdr:rowOff>71120</xdr:rowOff>
    </xdr:from>
    <xdr:to>
      <xdr:col>21</xdr:col>
      <xdr:colOff>312269</xdr:colOff>
      <xdr:row>974</xdr:row>
      <xdr:rowOff>91439</xdr:rowOff>
    </xdr:to>
    <xdr:pic>
      <xdr:nvPicPr>
        <xdr:cNvPr id="8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05410000"/>
          <a:ext cx="441749" cy="508000"/>
        </a:xfrm>
        <a:prstGeom prst="rect">
          <a:avLst/>
        </a:prstGeom>
        <a:noFill/>
        <a:ln w="9525">
          <a:noFill/>
          <a:miter lim="800000"/>
          <a:headEnd/>
          <a:tailEnd/>
        </a:ln>
      </xdr:spPr>
    </xdr:pic>
    <xdr:clientData/>
  </xdr:twoCellAnchor>
  <xdr:twoCellAnchor editAs="oneCell">
    <xdr:from>
      <xdr:col>20</xdr:col>
      <xdr:colOff>258444</xdr:colOff>
      <xdr:row>945</xdr:row>
      <xdr:rowOff>81280</xdr:rowOff>
    </xdr:from>
    <xdr:to>
      <xdr:col>21</xdr:col>
      <xdr:colOff>312904</xdr:colOff>
      <xdr:row>947</xdr:row>
      <xdr:rowOff>101600</xdr:rowOff>
    </xdr:to>
    <xdr:pic>
      <xdr:nvPicPr>
        <xdr:cNvPr id="8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98836480"/>
          <a:ext cx="441749" cy="508000"/>
        </a:xfrm>
        <a:prstGeom prst="rect">
          <a:avLst/>
        </a:prstGeom>
        <a:noFill/>
        <a:ln w="9525">
          <a:noFill/>
          <a:miter lim="800000"/>
          <a:headEnd/>
          <a:tailEnd/>
        </a:ln>
      </xdr:spPr>
    </xdr:pic>
    <xdr:clientData/>
  </xdr:twoCellAnchor>
  <xdr:twoCellAnchor editAs="oneCell">
    <xdr:from>
      <xdr:col>20</xdr:col>
      <xdr:colOff>248284</xdr:colOff>
      <xdr:row>1026</xdr:row>
      <xdr:rowOff>71120</xdr:rowOff>
    </xdr:from>
    <xdr:to>
      <xdr:col>21</xdr:col>
      <xdr:colOff>312269</xdr:colOff>
      <xdr:row>1028</xdr:row>
      <xdr:rowOff>91440</xdr:rowOff>
    </xdr:to>
    <xdr:pic>
      <xdr:nvPicPr>
        <xdr:cNvPr id="8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18577360"/>
          <a:ext cx="441749" cy="508000"/>
        </a:xfrm>
        <a:prstGeom prst="rect">
          <a:avLst/>
        </a:prstGeom>
        <a:noFill/>
        <a:ln w="9525">
          <a:noFill/>
          <a:miter lim="800000"/>
          <a:headEnd/>
          <a:tailEnd/>
        </a:ln>
      </xdr:spPr>
    </xdr:pic>
    <xdr:clientData/>
  </xdr:twoCellAnchor>
  <xdr:twoCellAnchor editAs="oneCell">
    <xdr:from>
      <xdr:col>20</xdr:col>
      <xdr:colOff>258444</xdr:colOff>
      <xdr:row>999</xdr:row>
      <xdr:rowOff>81280</xdr:rowOff>
    </xdr:from>
    <xdr:to>
      <xdr:col>21</xdr:col>
      <xdr:colOff>312904</xdr:colOff>
      <xdr:row>1001</xdr:row>
      <xdr:rowOff>101600</xdr:rowOff>
    </xdr:to>
    <xdr:pic>
      <xdr:nvPicPr>
        <xdr:cNvPr id="8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12003840"/>
          <a:ext cx="441749" cy="508000"/>
        </a:xfrm>
        <a:prstGeom prst="rect">
          <a:avLst/>
        </a:prstGeom>
        <a:noFill/>
        <a:ln w="9525">
          <a:noFill/>
          <a:miter lim="800000"/>
          <a:headEnd/>
          <a:tailEnd/>
        </a:ln>
      </xdr:spPr>
    </xdr:pic>
    <xdr:clientData/>
  </xdr:twoCellAnchor>
  <xdr:twoCellAnchor editAs="oneCell">
    <xdr:from>
      <xdr:col>20</xdr:col>
      <xdr:colOff>248284</xdr:colOff>
      <xdr:row>1053</xdr:row>
      <xdr:rowOff>71120</xdr:rowOff>
    </xdr:from>
    <xdr:to>
      <xdr:col>21</xdr:col>
      <xdr:colOff>312269</xdr:colOff>
      <xdr:row>1055</xdr:row>
      <xdr:rowOff>91440</xdr:rowOff>
    </xdr:to>
    <xdr:pic>
      <xdr:nvPicPr>
        <xdr:cNvPr id="9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25161040"/>
          <a:ext cx="441749" cy="508000"/>
        </a:xfrm>
        <a:prstGeom prst="rect">
          <a:avLst/>
        </a:prstGeom>
        <a:noFill/>
        <a:ln w="9525">
          <a:noFill/>
          <a:miter lim="800000"/>
          <a:headEnd/>
          <a:tailEnd/>
        </a:ln>
      </xdr:spPr>
    </xdr:pic>
    <xdr:clientData/>
  </xdr:twoCellAnchor>
  <xdr:twoCellAnchor editAs="oneCell">
    <xdr:from>
      <xdr:col>20</xdr:col>
      <xdr:colOff>248284</xdr:colOff>
      <xdr:row>1107</xdr:row>
      <xdr:rowOff>71120</xdr:rowOff>
    </xdr:from>
    <xdr:to>
      <xdr:col>21</xdr:col>
      <xdr:colOff>312269</xdr:colOff>
      <xdr:row>1109</xdr:row>
      <xdr:rowOff>91440</xdr:rowOff>
    </xdr:to>
    <xdr:pic>
      <xdr:nvPicPr>
        <xdr:cNvPr id="9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1080</xdr:row>
      <xdr:rowOff>81280</xdr:rowOff>
    </xdr:from>
    <xdr:to>
      <xdr:col>21</xdr:col>
      <xdr:colOff>312904</xdr:colOff>
      <xdr:row>1082</xdr:row>
      <xdr:rowOff>101601</xdr:rowOff>
    </xdr:to>
    <xdr:pic>
      <xdr:nvPicPr>
        <xdr:cNvPr id="9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1161</xdr:row>
      <xdr:rowOff>71120</xdr:rowOff>
    </xdr:from>
    <xdr:to>
      <xdr:col>21</xdr:col>
      <xdr:colOff>312269</xdr:colOff>
      <xdr:row>1163</xdr:row>
      <xdr:rowOff>91440</xdr:rowOff>
    </xdr:to>
    <xdr:pic>
      <xdr:nvPicPr>
        <xdr:cNvPr id="9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1134</xdr:row>
      <xdr:rowOff>81280</xdr:rowOff>
    </xdr:from>
    <xdr:to>
      <xdr:col>21</xdr:col>
      <xdr:colOff>312904</xdr:colOff>
      <xdr:row>1136</xdr:row>
      <xdr:rowOff>101599</xdr:rowOff>
    </xdr:to>
    <xdr:pic>
      <xdr:nvPicPr>
        <xdr:cNvPr id="9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1188</xdr:row>
      <xdr:rowOff>71120</xdr:rowOff>
    </xdr:from>
    <xdr:to>
      <xdr:col>21</xdr:col>
      <xdr:colOff>312269</xdr:colOff>
      <xdr:row>1190</xdr:row>
      <xdr:rowOff>91440</xdr:rowOff>
    </xdr:to>
    <xdr:pic>
      <xdr:nvPicPr>
        <xdr:cNvPr id="9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1242</xdr:row>
      <xdr:rowOff>71120</xdr:rowOff>
    </xdr:from>
    <xdr:to>
      <xdr:col>21</xdr:col>
      <xdr:colOff>312269</xdr:colOff>
      <xdr:row>1244</xdr:row>
      <xdr:rowOff>91440</xdr:rowOff>
    </xdr:to>
    <xdr:pic>
      <xdr:nvPicPr>
        <xdr:cNvPr id="9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1215</xdr:row>
      <xdr:rowOff>81280</xdr:rowOff>
    </xdr:from>
    <xdr:to>
      <xdr:col>21</xdr:col>
      <xdr:colOff>312904</xdr:colOff>
      <xdr:row>1217</xdr:row>
      <xdr:rowOff>101601</xdr:rowOff>
    </xdr:to>
    <xdr:pic>
      <xdr:nvPicPr>
        <xdr:cNvPr id="9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1296</xdr:row>
      <xdr:rowOff>71120</xdr:rowOff>
    </xdr:from>
    <xdr:to>
      <xdr:col>21</xdr:col>
      <xdr:colOff>312269</xdr:colOff>
      <xdr:row>1298</xdr:row>
      <xdr:rowOff>91440</xdr:rowOff>
    </xdr:to>
    <xdr:pic>
      <xdr:nvPicPr>
        <xdr:cNvPr id="9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1269</xdr:row>
      <xdr:rowOff>81280</xdr:rowOff>
    </xdr:from>
    <xdr:to>
      <xdr:col>21</xdr:col>
      <xdr:colOff>312904</xdr:colOff>
      <xdr:row>1271</xdr:row>
      <xdr:rowOff>101599</xdr:rowOff>
    </xdr:to>
    <xdr:pic>
      <xdr:nvPicPr>
        <xdr:cNvPr id="9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1323</xdr:row>
      <xdr:rowOff>71120</xdr:rowOff>
    </xdr:from>
    <xdr:to>
      <xdr:col>21</xdr:col>
      <xdr:colOff>312269</xdr:colOff>
      <xdr:row>1325</xdr:row>
      <xdr:rowOff>91440</xdr:rowOff>
    </xdr:to>
    <xdr:pic>
      <xdr:nvPicPr>
        <xdr:cNvPr id="10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1377</xdr:row>
      <xdr:rowOff>71120</xdr:rowOff>
    </xdr:from>
    <xdr:to>
      <xdr:col>21</xdr:col>
      <xdr:colOff>312269</xdr:colOff>
      <xdr:row>1379</xdr:row>
      <xdr:rowOff>91441</xdr:rowOff>
    </xdr:to>
    <xdr:pic>
      <xdr:nvPicPr>
        <xdr:cNvPr id="10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72491600"/>
          <a:ext cx="441749" cy="508000"/>
        </a:xfrm>
        <a:prstGeom prst="rect">
          <a:avLst/>
        </a:prstGeom>
        <a:noFill/>
        <a:ln w="9525">
          <a:noFill/>
          <a:miter lim="800000"/>
          <a:headEnd/>
          <a:tailEnd/>
        </a:ln>
      </xdr:spPr>
    </xdr:pic>
    <xdr:clientData/>
  </xdr:twoCellAnchor>
  <xdr:twoCellAnchor editAs="oneCell">
    <xdr:from>
      <xdr:col>20</xdr:col>
      <xdr:colOff>258444</xdr:colOff>
      <xdr:row>1350</xdr:row>
      <xdr:rowOff>81280</xdr:rowOff>
    </xdr:from>
    <xdr:to>
      <xdr:col>21</xdr:col>
      <xdr:colOff>312904</xdr:colOff>
      <xdr:row>1352</xdr:row>
      <xdr:rowOff>101600</xdr:rowOff>
    </xdr:to>
    <xdr:pic>
      <xdr:nvPicPr>
        <xdr:cNvPr id="10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65918080"/>
          <a:ext cx="441749" cy="508000"/>
        </a:xfrm>
        <a:prstGeom prst="rect">
          <a:avLst/>
        </a:prstGeom>
        <a:noFill/>
        <a:ln w="9525">
          <a:noFill/>
          <a:miter lim="800000"/>
          <a:headEnd/>
          <a:tailEnd/>
        </a:ln>
      </xdr:spPr>
    </xdr:pic>
    <xdr:clientData/>
  </xdr:twoCellAnchor>
  <xdr:twoCellAnchor editAs="oneCell">
    <xdr:from>
      <xdr:col>20</xdr:col>
      <xdr:colOff>248284</xdr:colOff>
      <xdr:row>1431</xdr:row>
      <xdr:rowOff>71120</xdr:rowOff>
    </xdr:from>
    <xdr:to>
      <xdr:col>21</xdr:col>
      <xdr:colOff>312269</xdr:colOff>
      <xdr:row>1433</xdr:row>
      <xdr:rowOff>91439</xdr:rowOff>
    </xdr:to>
    <xdr:pic>
      <xdr:nvPicPr>
        <xdr:cNvPr id="10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85658960"/>
          <a:ext cx="441749" cy="508000"/>
        </a:xfrm>
        <a:prstGeom prst="rect">
          <a:avLst/>
        </a:prstGeom>
        <a:noFill/>
        <a:ln w="9525">
          <a:noFill/>
          <a:miter lim="800000"/>
          <a:headEnd/>
          <a:tailEnd/>
        </a:ln>
      </xdr:spPr>
    </xdr:pic>
    <xdr:clientData/>
  </xdr:twoCellAnchor>
  <xdr:twoCellAnchor editAs="oneCell">
    <xdr:from>
      <xdr:col>20</xdr:col>
      <xdr:colOff>258444</xdr:colOff>
      <xdr:row>1404</xdr:row>
      <xdr:rowOff>81280</xdr:rowOff>
    </xdr:from>
    <xdr:to>
      <xdr:col>21</xdr:col>
      <xdr:colOff>312904</xdr:colOff>
      <xdr:row>1406</xdr:row>
      <xdr:rowOff>101600</xdr:rowOff>
    </xdr:to>
    <xdr:pic>
      <xdr:nvPicPr>
        <xdr:cNvPr id="10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79085440"/>
          <a:ext cx="441749" cy="508000"/>
        </a:xfrm>
        <a:prstGeom prst="rect">
          <a:avLst/>
        </a:prstGeom>
        <a:noFill/>
        <a:ln w="9525">
          <a:noFill/>
          <a:miter lim="800000"/>
          <a:headEnd/>
          <a:tailEnd/>
        </a:ln>
      </xdr:spPr>
    </xdr:pic>
    <xdr:clientData/>
  </xdr:twoCellAnchor>
  <xdr:twoCellAnchor editAs="oneCell">
    <xdr:from>
      <xdr:col>20</xdr:col>
      <xdr:colOff>248284</xdr:colOff>
      <xdr:row>1458</xdr:row>
      <xdr:rowOff>71120</xdr:rowOff>
    </xdr:from>
    <xdr:to>
      <xdr:col>21</xdr:col>
      <xdr:colOff>312269</xdr:colOff>
      <xdr:row>1460</xdr:row>
      <xdr:rowOff>91440</xdr:rowOff>
    </xdr:to>
    <xdr:pic>
      <xdr:nvPicPr>
        <xdr:cNvPr id="10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92242640"/>
          <a:ext cx="441749" cy="508000"/>
        </a:xfrm>
        <a:prstGeom prst="rect">
          <a:avLst/>
        </a:prstGeom>
        <a:noFill/>
        <a:ln w="9525">
          <a:noFill/>
          <a:miter lim="800000"/>
          <a:headEnd/>
          <a:tailEnd/>
        </a:ln>
      </xdr:spPr>
    </xdr:pic>
    <xdr:clientData/>
  </xdr:twoCellAnchor>
  <xdr:twoCellAnchor editAs="oneCell">
    <xdr:from>
      <xdr:col>20</xdr:col>
      <xdr:colOff>248284</xdr:colOff>
      <xdr:row>1512</xdr:row>
      <xdr:rowOff>71120</xdr:rowOff>
    </xdr:from>
    <xdr:to>
      <xdr:col>21</xdr:col>
      <xdr:colOff>312269</xdr:colOff>
      <xdr:row>1514</xdr:row>
      <xdr:rowOff>91440</xdr:rowOff>
    </xdr:to>
    <xdr:pic>
      <xdr:nvPicPr>
        <xdr:cNvPr id="10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05410000"/>
          <a:ext cx="441749" cy="508000"/>
        </a:xfrm>
        <a:prstGeom prst="rect">
          <a:avLst/>
        </a:prstGeom>
        <a:noFill/>
        <a:ln w="9525">
          <a:noFill/>
          <a:miter lim="800000"/>
          <a:headEnd/>
          <a:tailEnd/>
        </a:ln>
      </xdr:spPr>
    </xdr:pic>
    <xdr:clientData/>
  </xdr:twoCellAnchor>
  <xdr:twoCellAnchor editAs="oneCell">
    <xdr:from>
      <xdr:col>20</xdr:col>
      <xdr:colOff>258444</xdr:colOff>
      <xdr:row>1485</xdr:row>
      <xdr:rowOff>81280</xdr:rowOff>
    </xdr:from>
    <xdr:to>
      <xdr:col>21</xdr:col>
      <xdr:colOff>312904</xdr:colOff>
      <xdr:row>1487</xdr:row>
      <xdr:rowOff>101600</xdr:rowOff>
    </xdr:to>
    <xdr:pic>
      <xdr:nvPicPr>
        <xdr:cNvPr id="10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98836480"/>
          <a:ext cx="441749" cy="508000"/>
        </a:xfrm>
        <a:prstGeom prst="rect">
          <a:avLst/>
        </a:prstGeom>
        <a:noFill/>
        <a:ln w="9525">
          <a:noFill/>
          <a:miter lim="800000"/>
          <a:headEnd/>
          <a:tailEnd/>
        </a:ln>
      </xdr:spPr>
    </xdr:pic>
    <xdr:clientData/>
  </xdr:twoCellAnchor>
  <xdr:twoCellAnchor editAs="oneCell">
    <xdr:from>
      <xdr:col>20</xdr:col>
      <xdr:colOff>248284</xdr:colOff>
      <xdr:row>1566</xdr:row>
      <xdr:rowOff>71120</xdr:rowOff>
    </xdr:from>
    <xdr:to>
      <xdr:col>21</xdr:col>
      <xdr:colOff>312269</xdr:colOff>
      <xdr:row>1568</xdr:row>
      <xdr:rowOff>91440</xdr:rowOff>
    </xdr:to>
    <xdr:pic>
      <xdr:nvPicPr>
        <xdr:cNvPr id="10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18577360"/>
          <a:ext cx="441749" cy="508000"/>
        </a:xfrm>
        <a:prstGeom prst="rect">
          <a:avLst/>
        </a:prstGeom>
        <a:noFill/>
        <a:ln w="9525">
          <a:noFill/>
          <a:miter lim="800000"/>
          <a:headEnd/>
          <a:tailEnd/>
        </a:ln>
      </xdr:spPr>
    </xdr:pic>
    <xdr:clientData/>
  </xdr:twoCellAnchor>
  <xdr:twoCellAnchor editAs="oneCell">
    <xdr:from>
      <xdr:col>20</xdr:col>
      <xdr:colOff>258444</xdr:colOff>
      <xdr:row>1539</xdr:row>
      <xdr:rowOff>81280</xdr:rowOff>
    </xdr:from>
    <xdr:to>
      <xdr:col>21</xdr:col>
      <xdr:colOff>312904</xdr:colOff>
      <xdr:row>1541</xdr:row>
      <xdr:rowOff>101600</xdr:rowOff>
    </xdr:to>
    <xdr:pic>
      <xdr:nvPicPr>
        <xdr:cNvPr id="10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12003840"/>
          <a:ext cx="441749" cy="508000"/>
        </a:xfrm>
        <a:prstGeom prst="rect">
          <a:avLst/>
        </a:prstGeom>
        <a:noFill/>
        <a:ln w="9525">
          <a:noFill/>
          <a:miter lim="800000"/>
          <a:headEnd/>
          <a:tailEnd/>
        </a:ln>
      </xdr:spPr>
    </xdr:pic>
    <xdr:clientData/>
  </xdr:twoCellAnchor>
  <xdr:twoCellAnchor editAs="oneCell">
    <xdr:from>
      <xdr:col>20</xdr:col>
      <xdr:colOff>248284</xdr:colOff>
      <xdr:row>1593</xdr:row>
      <xdr:rowOff>71120</xdr:rowOff>
    </xdr:from>
    <xdr:to>
      <xdr:col>21</xdr:col>
      <xdr:colOff>312269</xdr:colOff>
      <xdr:row>1595</xdr:row>
      <xdr:rowOff>91440</xdr:rowOff>
    </xdr:to>
    <xdr:pic>
      <xdr:nvPicPr>
        <xdr:cNvPr id="11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25161040"/>
          <a:ext cx="441749" cy="508000"/>
        </a:xfrm>
        <a:prstGeom prst="rect">
          <a:avLst/>
        </a:prstGeom>
        <a:noFill/>
        <a:ln w="9525">
          <a:noFill/>
          <a:miter lim="800000"/>
          <a:headEnd/>
          <a:tailEnd/>
        </a:ln>
      </xdr:spPr>
    </xdr:pic>
    <xdr:clientData/>
  </xdr:twoCellAnchor>
  <xdr:twoCellAnchor editAs="oneCell">
    <xdr:from>
      <xdr:col>20</xdr:col>
      <xdr:colOff>248284</xdr:colOff>
      <xdr:row>1647</xdr:row>
      <xdr:rowOff>71120</xdr:rowOff>
    </xdr:from>
    <xdr:to>
      <xdr:col>21</xdr:col>
      <xdr:colOff>312269</xdr:colOff>
      <xdr:row>1649</xdr:row>
      <xdr:rowOff>91440</xdr:rowOff>
    </xdr:to>
    <xdr:pic>
      <xdr:nvPicPr>
        <xdr:cNvPr id="11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38328400"/>
          <a:ext cx="441749" cy="508000"/>
        </a:xfrm>
        <a:prstGeom prst="rect">
          <a:avLst/>
        </a:prstGeom>
        <a:noFill/>
        <a:ln w="9525">
          <a:noFill/>
          <a:miter lim="800000"/>
          <a:headEnd/>
          <a:tailEnd/>
        </a:ln>
      </xdr:spPr>
    </xdr:pic>
    <xdr:clientData/>
  </xdr:twoCellAnchor>
  <xdr:twoCellAnchor editAs="oneCell">
    <xdr:from>
      <xdr:col>20</xdr:col>
      <xdr:colOff>258444</xdr:colOff>
      <xdr:row>1620</xdr:row>
      <xdr:rowOff>81280</xdr:rowOff>
    </xdr:from>
    <xdr:to>
      <xdr:col>21</xdr:col>
      <xdr:colOff>312904</xdr:colOff>
      <xdr:row>1622</xdr:row>
      <xdr:rowOff>101600</xdr:rowOff>
    </xdr:to>
    <xdr:pic>
      <xdr:nvPicPr>
        <xdr:cNvPr id="11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1754880"/>
          <a:ext cx="441749" cy="508000"/>
        </a:xfrm>
        <a:prstGeom prst="rect">
          <a:avLst/>
        </a:prstGeom>
        <a:noFill/>
        <a:ln w="9525">
          <a:noFill/>
          <a:miter lim="800000"/>
          <a:headEnd/>
          <a:tailEnd/>
        </a:ln>
      </xdr:spPr>
    </xdr:pic>
    <xdr:clientData/>
  </xdr:twoCellAnchor>
  <xdr:twoCellAnchor editAs="oneCell">
    <xdr:from>
      <xdr:col>20</xdr:col>
      <xdr:colOff>248284</xdr:colOff>
      <xdr:row>1701</xdr:row>
      <xdr:rowOff>71120</xdr:rowOff>
    </xdr:from>
    <xdr:to>
      <xdr:col>21</xdr:col>
      <xdr:colOff>312269</xdr:colOff>
      <xdr:row>1703</xdr:row>
      <xdr:rowOff>91440</xdr:rowOff>
    </xdr:to>
    <xdr:pic>
      <xdr:nvPicPr>
        <xdr:cNvPr id="11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51495760"/>
          <a:ext cx="441749" cy="508000"/>
        </a:xfrm>
        <a:prstGeom prst="rect">
          <a:avLst/>
        </a:prstGeom>
        <a:noFill/>
        <a:ln w="9525">
          <a:noFill/>
          <a:miter lim="800000"/>
          <a:headEnd/>
          <a:tailEnd/>
        </a:ln>
      </xdr:spPr>
    </xdr:pic>
    <xdr:clientData/>
  </xdr:twoCellAnchor>
  <xdr:twoCellAnchor editAs="oneCell">
    <xdr:from>
      <xdr:col>20</xdr:col>
      <xdr:colOff>258444</xdr:colOff>
      <xdr:row>1674</xdr:row>
      <xdr:rowOff>81280</xdr:rowOff>
    </xdr:from>
    <xdr:to>
      <xdr:col>21</xdr:col>
      <xdr:colOff>312904</xdr:colOff>
      <xdr:row>1676</xdr:row>
      <xdr:rowOff>101601</xdr:rowOff>
    </xdr:to>
    <xdr:pic>
      <xdr:nvPicPr>
        <xdr:cNvPr id="11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44922240"/>
          <a:ext cx="441749" cy="508000"/>
        </a:xfrm>
        <a:prstGeom prst="rect">
          <a:avLst/>
        </a:prstGeom>
        <a:noFill/>
        <a:ln w="9525">
          <a:noFill/>
          <a:miter lim="800000"/>
          <a:headEnd/>
          <a:tailEnd/>
        </a:ln>
      </xdr:spPr>
    </xdr:pic>
    <xdr:clientData/>
  </xdr:twoCellAnchor>
  <xdr:twoCellAnchor editAs="oneCell">
    <xdr:from>
      <xdr:col>20</xdr:col>
      <xdr:colOff>248284</xdr:colOff>
      <xdr:row>1728</xdr:row>
      <xdr:rowOff>71120</xdr:rowOff>
    </xdr:from>
    <xdr:to>
      <xdr:col>21</xdr:col>
      <xdr:colOff>312269</xdr:colOff>
      <xdr:row>1730</xdr:row>
      <xdr:rowOff>91439</xdr:rowOff>
    </xdr:to>
    <xdr:pic>
      <xdr:nvPicPr>
        <xdr:cNvPr id="11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58079440"/>
          <a:ext cx="441749" cy="508000"/>
        </a:xfrm>
        <a:prstGeom prst="rect">
          <a:avLst/>
        </a:prstGeom>
        <a:noFill/>
        <a:ln w="9525">
          <a:noFill/>
          <a:miter lim="800000"/>
          <a:headEnd/>
          <a:tailEnd/>
        </a:ln>
      </xdr:spPr>
    </xdr:pic>
    <xdr:clientData/>
  </xdr:twoCellAnchor>
  <xdr:twoCellAnchor editAs="oneCell">
    <xdr:from>
      <xdr:col>20</xdr:col>
      <xdr:colOff>248284</xdr:colOff>
      <xdr:row>1782</xdr:row>
      <xdr:rowOff>71120</xdr:rowOff>
    </xdr:from>
    <xdr:to>
      <xdr:col>21</xdr:col>
      <xdr:colOff>312269</xdr:colOff>
      <xdr:row>1784</xdr:row>
      <xdr:rowOff>91440</xdr:rowOff>
    </xdr:to>
    <xdr:pic>
      <xdr:nvPicPr>
        <xdr:cNvPr id="11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71246800"/>
          <a:ext cx="441749" cy="508000"/>
        </a:xfrm>
        <a:prstGeom prst="rect">
          <a:avLst/>
        </a:prstGeom>
        <a:noFill/>
        <a:ln w="9525">
          <a:noFill/>
          <a:miter lim="800000"/>
          <a:headEnd/>
          <a:tailEnd/>
        </a:ln>
      </xdr:spPr>
    </xdr:pic>
    <xdr:clientData/>
  </xdr:twoCellAnchor>
  <xdr:twoCellAnchor editAs="oneCell">
    <xdr:from>
      <xdr:col>20</xdr:col>
      <xdr:colOff>258444</xdr:colOff>
      <xdr:row>1755</xdr:row>
      <xdr:rowOff>81280</xdr:rowOff>
    </xdr:from>
    <xdr:to>
      <xdr:col>21</xdr:col>
      <xdr:colOff>312904</xdr:colOff>
      <xdr:row>1757</xdr:row>
      <xdr:rowOff>101600</xdr:rowOff>
    </xdr:to>
    <xdr:pic>
      <xdr:nvPicPr>
        <xdr:cNvPr id="11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64673280"/>
          <a:ext cx="441749" cy="508000"/>
        </a:xfrm>
        <a:prstGeom prst="rect">
          <a:avLst/>
        </a:prstGeom>
        <a:noFill/>
        <a:ln w="9525">
          <a:noFill/>
          <a:miter lim="800000"/>
          <a:headEnd/>
          <a:tailEnd/>
        </a:ln>
      </xdr:spPr>
    </xdr:pic>
    <xdr:clientData/>
  </xdr:twoCellAnchor>
  <xdr:twoCellAnchor editAs="oneCell">
    <xdr:from>
      <xdr:col>20</xdr:col>
      <xdr:colOff>248284</xdr:colOff>
      <xdr:row>1836</xdr:row>
      <xdr:rowOff>71120</xdr:rowOff>
    </xdr:from>
    <xdr:to>
      <xdr:col>21</xdr:col>
      <xdr:colOff>312269</xdr:colOff>
      <xdr:row>1838</xdr:row>
      <xdr:rowOff>91441</xdr:rowOff>
    </xdr:to>
    <xdr:pic>
      <xdr:nvPicPr>
        <xdr:cNvPr id="11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84414160"/>
          <a:ext cx="441749" cy="508000"/>
        </a:xfrm>
        <a:prstGeom prst="rect">
          <a:avLst/>
        </a:prstGeom>
        <a:noFill/>
        <a:ln w="9525">
          <a:noFill/>
          <a:miter lim="800000"/>
          <a:headEnd/>
          <a:tailEnd/>
        </a:ln>
      </xdr:spPr>
    </xdr:pic>
    <xdr:clientData/>
  </xdr:twoCellAnchor>
  <xdr:twoCellAnchor editAs="oneCell">
    <xdr:from>
      <xdr:col>20</xdr:col>
      <xdr:colOff>258444</xdr:colOff>
      <xdr:row>1809</xdr:row>
      <xdr:rowOff>81280</xdr:rowOff>
    </xdr:from>
    <xdr:to>
      <xdr:col>21</xdr:col>
      <xdr:colOff>312904</xdr:colOff>
      <xdr:row>1811</xdr:row>
      <xdr:rowOff>101600</xdr:rowOff>
    </xdr:to>
    <xdr:pic>
      <xdr:nvPicPr>
        <xdr:cNvPr id="11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77840640"/>
          <a:ext cx="441749" cy="508000"/>
        </a:xfrm>
        <a:prstGeom prst="rect">
          <a:avLst/>
        </a:prstGeom>
        <a:noFill/>
        <a:ln w="9525">
          <a:noFill/>
          <a:miter lim="800000"/>
          <a:headEnd/>
          <a:tailEnd/>
        </a:ln>
      </xdr:spPr>
    </xdr:pic>
    <xdr:clientData/>
  </xdr:twoCellAnchor>
  <xdr:twoCellAnchor editAs="oneCell">
    <xdr:from>
      <xdr:col>20</xdr:col>
      <xdr:colOff>248284</xdr:colOff>
      <xdr:row>1863</xdr:row>
      <xdr:rowOff>71120</xdr:rowOff>
    </xdr:from>
    <xdr:to>
      <xdr:col>21</xdr:col>
      <xdr:colOff>312269</xdr:colOff>
      <xdr:row>1865</xdr:row>
      <xdr:rowOff>91440</xdr:rowOff>
    </xdr:to>
    <xdr:pic>
      <xdr:nvPicPr>
        <xdr:cNvPr id="12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0997840"/>
          <a:ext cx="441749" cy="508000"/>
        </a:xfrm>
        <a:prstGeom prst="rect">
          <a:avLst/>
        </a:prstGeom>
        <a:noFill/>
        <a:ln w="9525">
          <a:noFill/>
          <a:miter lim="800000"/>
          <a:headEnd/>
          <a:tailEnd/>
        </a:ln>
      </xdr:spPr>
    </xdr:pic>
    <xdr:clientData/>
  </xdr:twoCellAnchor>
  <xdr:twoCellAnchor editAs="oneCell">
    <xdr:from>
      <xdr:col>20</xdr:col>
      <xdr:colOff>248284</xdr:colOff>
      <xdr:row>1917</xdr:row>
      <xdr:rowOff>71120</xdr:rowOff>
    </xdr:from>
    <xdr:to>
      <xdr:col>21</xdr:col>
      <xdr:colOff>312269</xdr:colOff>
      <xdr:row>1919</xdr:row>
      <xdr:rowOff>91440</xdr:rowOff>
    </xdr:to>
    <xdr:pic>
      <xdr:nvPicPr>
        <xdr:cNvPr id="12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04165200"/>
          <a:ext cx="441749" cy="508000"/>
        </a:xfrm>
        <a:prstGeom prst="rect">
          <a:avLst/>
        </a:prstGeom>
        <a:noFill/>
        <a:ln w="9525">
          <a:noFill/>
          <a:miter lim="800000"/>
          <a:headEnd/>
          <a:tailEnd/>
        </a:ln>
      </xdr:spPr>
    </xdr:pic>
    <xdr:clientData/>
  </xdr:twoCellAnchor>
  <xdr:twoCellAnchor editAs="oneCell">
    <xdr:from>
      <xdr:col>20</xdr:col>
      <xdr:colOff>258444</xdr:colOff>
      <xdr:row>1890</xdr:row>
      <xdr:rowOff>81280</xdr:rowOff>
    </xdr:from>
    <xdr:to>
      <xdr:col>21</xdr:col>
      <xdr:colOff>312904</xdr:colOff>
      <xdr:row>1892</xdr:row>
      <xdr:rowOff>101599</xdr:rowOff>
    </xdr:to>
    <xdr:pic>
      <xdr:nvPicPr>
        <xdr:cNvPr id="12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97591680"/>
          <a:ext cx="441749" cy="508000"/>
        </a:xfrm>
        <a:prstGeom prst="rect">
          <a:avLst/>
        </a:prstGeom>
        <a:noFill/>
        <a:ln w="9525">
          <a:noFill/>
          <a:miter lim="800000"/>
          <a:headEnd/>
          <a:tailEnd/>
        </a:ln>
      </xdr:spPr>
    </xdr:pic>
    <xdr:clientData/>
  </xdr:twoCellAnchor>
  <xdr:twoCellAnchor editAs="oneCell">
    <xdr:from>
      <xdr:col>20</xdr:col>
      <xdr:colOff>248284</xdr:colOff>
      <xdr:row>1971</xdr:row>
      <xdr:rowOff>71120</xdr:rowOff>
    </xdr:from>
    <xdr:to>
      <xdr:col>21</xdr:col>
      <xdr:colOff>312269</xdr:colOff>
      <xdr:row>1973</xdr:row>
      <xdr:rowOff>91441</xdr:rowOff>
    </xdr:to>
    <xdr:pic>
      <xdr:nvPicPr>
        <xdr:cNvPr id="12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17332560"/>
          <a:ext cx="441749" cy="508000"/>
        </a:xfrm>
        <a:prstGeom prst="rect">
          <a:avLst/>
        </a:prstGeom>
        <a:noFill/>
        <a:ln w="9525">
          <a:noFill/>
          <a:miter lim="800000"/>
          <a:headEnd/>
          <a:tailEnd/>
        </a:ln>
      </xdr:spPr>
    </xdr:pic>
    <xdr:clientData/>
  </xdr:twoCellAnchor>
  <xdr:twoCellAnchor editAs="oneCell">
    <xdr:from>
      <xdr:col>20</xdr:col>
      <xdr:colOff>258444</xdr:colOff>
      <xdr:row>1944</xdr:row>
      <xdr:rowOff>81280</xdr:rowOff>
    </xdr:from>
    <xdr:to>
      <xdr:col>21</xdr:col>
      <xdr:colOff>312904</xdr:colOff>
      <xdr:row>1946</xdr:row>
      <xdr:rowOff>101600</xdr:rowOff>
    </xdr:to>
    <xdr:pic>
      <xdr:nvPicPr>
        <xdr:cNvPr id="12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210759040"/>
          <a:ext cx="441749" cy="508000"/>
        </a:xfrm>
        <a:prstGeom prst="rect">
          <a:avLst/>
        </a:prstGeom>
        <a:noFill/>
        <a:ln w="9525">
          <a:noFill/>
          <a:miter lim="800000"/>
          <a:headEnd/>
          <a:tailEnd/>
        </a:ln>
      </xdr:spPr>
    </xdr:pic>
    <xdr:clientData/>
  </xdr:twoCellAnchor>
  <xdr:twoCellAnchor editAs="oneCell">
    <xdr:from>
      <xdr:col>20</xdr:col>
      <xdr:colOff>248284</xdr:colOff>
      <xdr:row>1998</xdr:row>
      <xdr:rowOff>71120</xdr:rowOff>
    </xdr:from>
    <xdr:to>
      <xdr:col>21</xdr:col>
      <xdr:colOff>312269</xdr:colOff>
      <xdr:row>2000</xdr:row>
      <xdr:rowOff>91440</xdr:rowOff>
    </xdr:to>
    <xdr:pic>
      <xdr:nvPicPr>
        <xdr:cNvPr id="12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23916240"/>
          <a:ext cx="441749" cy="508000"/>
        </a:xfrm>
        <a:prstGeom prst="rect">
          <a:avLst/>
        </a:prstGeom>
        <a:noFill/>
        <a:ln w="9525">
          <a:noFill/>
          <a:miter lim="800000"/>
          <a:headEnd/>
          <a:tailEnd/>
        </a:ln>
      </xdr:spPr>
    </xdr:pic>
    <xdr:clientData/>
  </xdr:twoCellAnchor>
  <xdr:twoCellAnchor editAs="oneCell">
    <xdr:from>
      <xdr:col>20</xdr:col>
      <xdr:colOff>248284</xdr:colOff>
      <xdr:row>2052</xdr:row>
      <xdr:rowOff>71120</xdr:rowOff>
    </xdr:from>
    <xdr:to>
      <xdr:col>21</xdr:col>
      <xdr:colOff>312269</xdr:colOff>
      <xdr:row>2054</xdr:row>
      <xdr:rowOff>91440</xdr:rowOff>
    </xdr:to>
    <xdr:pic>
      <xdr:nvPicPr>
        <xdr:cNvPr id="12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37083600"/>
          <a:ext cx="441749" cy="508000"/>
        </a:xfrm>
        <a:prstGeom prst="rect">
          <a:avLst/>
        </a:prstGeom>
        <a:noFill/>
        <a:ln w="9525">
          <a:noFill/>
          <a:miter lim="800000"/>
          <a:headEnd/>
          <a:tailEnd/>
        </a:ln>
      </xdr:spPr>
    </xdr:pic>
    <xdr:clientData/>
  </xdr:twoCellAnchor>
  <xdr:twoCellAnchor editAs="oneCell">
    <xdr:from>
      <xdr:col>20</xdr:col>
      <xdr:colOff>258444</xdr:colOff>
      <xdr:row>2025</xdr:row>
      <xdr:rowOff>81280</xdr:rowOff>
    </xdr:from>
    <xdr:to>
      <xdr:col>21</xdr:col>
      <xdr:colOff>312904</xdr:colOff>
      <xdr:row>2027</xdr:row>
      <xdr:rowOff>101599</xdr:rowOff>
    </xdr:to>
    <xdr:pic>
      <xdr:nvPicPr>
        <xdr:cNvPr id="12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230510080"/>
          <a:ext cx="441749" cy="508000"/>
        </a:xfrm>
        <a:prstGeom prst="rect">
          <a:avLst/>
        </a:prstGeom>
        <a:noFill/>
        <a:ln w="9525">
          <a:noFill/>
          <a:miter lim="800000"/>
          <a:headEnd/>
          <a:tailEnd/>
        </a:ln>
      </xdr:spPr>
    </xdr:pic>
    <xdr:clientData/>
  </xdr:twoCellAnchor>
  <xdr:twoCellAnchor editAs="oneCell">
    <xdr:from>
      <xdr:col>20</xdr:col>
      <xdr:colOff>248284</xdr:colOff>
      <xdr:row>2106</xdr:row>
      <xdr:rowOff>71120</xdr:rowOff>
    </xdr:from>
    <xdr:to>
      <xdr:col>21</xdr:col>
      <xdr:colOff>312269</xdr:colOff>
      <xdr:row>2108</xdr:row>
      <xdr:rowOff>91440</xdr:rowOff>
    </xdr:to>
    <xdr:pic>
      <xdr:nvPicPr>
        <xdr:cNvPr id="12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50250960"/>
          <a:ext cx="441749" cy="508000"/>
        </a:xfrm>
        <a:prstGeom prst="rect">
          <a:avLst/>
        </a:prstGeom>
        <a:noFill/>
        <a:ln w="9525">
          <a:noFill/>
          <a:miter lim="800000"/>
          <a:headEnd/>
          <a:tailEnd/>
        </a:ln>
      </xdr:spPr>
    </xdr:pic>
    <xdr:clientData/>
  </xdr:twoCellAnchor>
  <xdr:twoCellAnchor editAs="oneCell">
    <xdr:from>
      <xdr:col>20</xdr:col>
      <xdr:colOff>258444</xdr:colOff>
      <xdr:row>2079</xdr:row>
      <xdr:rowOff>81280</xdr:rowOff>
    </xdr:from>
    <xdr:to>
      <xdr:col>21</xdr:col>
      <xdr:colOff>312904</xdr:colOff>
      <xdr:row>2081</xdr:row>
      <xdr:rowOff>101600</xdr:rowOff>
    </xdr:to>
    <xdr:pic>
      <xdr:nvPicPr>
        <xdr:cNvPr id="12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243677440"/>
          <a:ext cx="441749" cy="508000"/>
        </a:xfrm>
        <a:prstGeom prst="rect">
          <a:avLst/>
        </a:prstGeom>
        <a:noFill/>
        <a:ln w="9525">
          <a:noFill/>
          <a:miter lim="800000"/>
          <a:headEnd/>
          <a:tailEnd/>
        </a:ln>
      </xdr:spPr>
    </xdr:pic>
    <xdr:clientData/>
  </xdr:twoCellAnchor>
  <xdr:twoCellAnchor editAs="oneCell">
    <xdr:from>
      <xdr:col>20</xdr:col>
      <xdr:colOff>248284</xdr:colOff>
      <xdr:row>2133</xdr:row>
      <xdr:rowOff>71120</xdr:rowOff>
    </xdr:from>
    <xdr:to>
      <xdr:col>21</xdr:col>
      <xdr:colOff>312269</xdr:colOff>
      <xdr:row>2135</xdr:row>
      <xdr:rowOff>91441</xdr:rowOff>
    </xdr:to>
    <xdr:pic>
      <xdr:nvPicPr>
        <xdr:cNvPr id="13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56834640"/>
          <a:ext cx="441749" cy="508000"/>
        </a:xfrm>
        <a:prstGeom prst="rect">
          <a:avLst/>
        </a:prstGeom>
        <a:noFill/>
        <a:ln w="9525">
          <a:noFill/>
          <a:miter lim="800000"/>
          <a:headEnd/>
          <a:tailEnd/>
        </a:ln>
      </xdr:spPr>
    </xdr:pic>
    <xdr:clientData/>
  </xdr:twoCellAnchor>
  <xdr:twoCellAnchor editAs="oneCell">
    <xdr:from>
      <xdr:col>20</xdr:col>
      <xdr:colOff>248284</xdr:colOff>
      <xdr:row>2187</xdr:row>
      <xdr:rowOff>71120</xdr:rowOff>
    </xdr:from>
    <xdr:to>
      <xdr:col>21</xdr:col>
      <xdr:colOff>312269</xdr:colOff>
      <xdr:row>2189</xdr:row>
      <xdr:rowOff>91439</xdr:rowOff>
    </xdr:to>
    <xdr:pic>
      <xdr:nvPicPr>
        <xdr:cNvPr id="15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2160</xdr:row>
      <xdr:rowOff>81280</xdr:rowOff>
    </xdr:from>
    <xdr:to>
      <xdr:col>21</xdr:col>
      <xdr:colOff>312904</xdr:colOff>
      <xdr:row>2162</xdr:row>
      <xdr:rowOff>101600</xdr:rowOff>
    </xdr:to>
    <xdr:pic>
      <xdr:nvPicPr>
        <xdr:cNvPr id="15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258444</xdr:colOff>
      <xdr:row>2214</xdr:row>
      <xdr:rowOff>81280</xdr:rowOff>
    </xdr:from>
    <xdr:to>
      <xdr:col>21</xdr:col>
      <xdr:colOff>312904</xdr:colOff>
      <xdr:row>2216</xdr:row>
      <xdr:rowOff>101600</xdr:rowOff>
    </xdr:to>
    <xdr:pic>
      <xdr:nvPicPr>
        <xdr:cNvPr id="15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2268</xdr:row>
      <xdr:rowOff>71120</xdr:rowOff>
    </xdr:from>
    <xdr:to>
      <xdr:col>21</xdr:col>
      <xdr:colOff>312269</xdr:colOff>
      <xdr:row>2270</xdr:row>
      <xdr:rowOff>91440</xdr:rowOff>
    </xdr:to>
    <xdr:pic>
      <xdr:nvPicPr>
        <xdr:cNvPr id="17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6654800"/>
          <a:ext cx="441749" cy="508000"/>
        </a:xfrm>
        <a:prstGeom prst="rect">
          <a:avLst/>
        </a:prstGeom>
        <a:noFill/>
        <a:ln w="9525">
          <a:noFill/>
          <a:miter lim="800000"/>
          <a:headEnd/>
          <a:tailEnd/>
        </a:ln>
      </xdr:spPr>
    </xdr:pic>
    <xdr:clientData/>
  </xdr:twoCellAnchor>
  <xdr:twoCellAnchor editAs="oneCell">
    <xdr:from>
      <xdr:col>20</xdr:col>
      <xdr:colOff>258444</xdr:colOff>
      <xdr:row>2241</xdr:row>
      <xdr:rowOff>81280</xdr:rowOff>
    </xdr:from>
    <xdr:to>
      <xdr:col>21</xdr:col>
      <xdr:colOff>312904</xdr:colOff>
      <xdr:row>2243</xdr:row>
      <xdr:rowOff>101600</xdr:rowOff>
    </xdr:to>
    <xdr:pic>
      <xdr:nvPicPr>
        <xdr:cNvPr id="17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twoCellAnchor editAs="oneCell">
    <xdr:from>
      <xdr:col>20</xdr:col>
      <xdr:colOff>248284</xdr:colOff>
      <xdr:row>2322</xdr:row>
      <xdr:rowOff>71120</xdr:rowOff>
    </xdr:from>
    <xdr:to>
      <xdr:col>21</xdr:col>
      <xdr:colOff>312269</xdr:colOff>
      <xdr:row>2324</xdr:row>
      <xdr:rowOff>91440</xdr:rowOff>
    </xdr:to>
    <xdr:pic>
      <xdr:nvPicPr>
        <xdr:cNvPr id="17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19822160"/>
          <a:ext cx="441749" cy="508000"/>
        </a:xfrm>
        <a:prstGeom prst="rect">
          <a:avLst/>
        </a:prstGeom>
        <a:noFill/>
        <a:ln w="9525">
          <a:noFill/>
          <a:miter lim="800000"/>
          <a:headEnd/>
          <a:tailEnd/>
        </a:ln>
      </xdr:spPr>
    </xdr:pic>
    <xdr:clientData/>
  </xdr:twoCellAnchor>
  <xdr:twoCellAnchor editAs="oneCell">
    <xdr:from>
      <xdr:col>20</xdr:col>
      <xdr:colOff>258444</xdr:colOff>
      <xdr:row>2295</xdr:row>
      <xdr:rowOff>81280</xdr:rowOff>
    </xdr:from>
    <xdr:to>
      <xdr:col>21</xdr:col>
      <xdr:colOff>312904</xdr:colOff>
      <xdr:row>2297</xdr:row>
      <xdr:rowOff>101601</xdr:rowOff>
    </xdr:to>
    <xdr:pic>
      <xdr:nvPicPr>
        <xdr:cNvPr id="17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13248640"/>
          <a:ext cx="441749" cy="508000"/>
        </a:xfrm>
        <a:prstGeom prst="rect">
          <a:avLst/>
        </a:prstGeom>
        <a:noFill/>
        <a:ln w="9525">
          <a:noFill/>
          <a:miter lim="800000"/>
          <a:headEnd/>
          <a:tailEnd/>
        </a:ln>
      </xdr:spPr>
    </xdr:pic>
    <xdr:clientData/>
  </xdr:twoCellAnchor>
  <xdr:twoCellAnchor editAs="oneCell">
    <xdr:from>
      <xdr:col>20</xdr:col>
      <xdr:colOff>248284</xdr:colOff>
      <xdr:row>2349</xdr:row>
      <xdr:rowOff>71120</xdr:rowOff>
    </xdr:from>
    <xdr:to>
      <xdr:col>21</xdr:col>
      <xdr:colOff>312269</xdr:colOff>
      <xdr:row>2351</xdr:row>
      <xdr:rowOff>91440</xdr:rowOff>
    </xdr:to>
    <xdr:pic>
      <xdr:nvPicPr>
        <xdr:cNvPr id="17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26405840"/>
          <a:ext cx="441749" cy="508000"/>
        </a:xfrm>
        <a:prstGeom prst="rect">
          <a:avLst/>
        </a:prstGeom>
        <a:noFill/>
        <a:ln w="9525">
          <a:noFill/>
          <a:miter lim="800000"/>
          <a:headEnd/>
          <a:tailEnd/>
        </a:ln>
      </xdr:spPr>
    </xdr:pic>
    <xdr:clientData/>
  </xdr:twoCellAnchor>
  <xdr:twoCellAnchor editAs="oneCell">
    <xdr:from>
      <xdr:col>20</xdr:col>
      <xdr:colOff>248284</xdr:colOff>
      <xdr:row>2403</xdr:row>
      <xdr:rowOff>71120</xdr:rowOff>
    </xdr:from>
    <xdr:to>
      <xdr:col>21</xdr:col>
      <xdr:colOff>312269</xdr:colOff>
      <xdr:row>2405</xdr:row>
      <xdr:rowOff>91440</xdr:rowOff>
    </xdr:to>
    <xdr:pic>
      <xdr:nvPicPr>
        <xdr:cNvPr id="177"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39573200"/>
          <a:ext cx="441749" cy="508000"/>
        </a:xfrm>
        <a:prstGeom prst="rect">
          <a:avLst/>
        </a:prstGeom>
        <a:noFill/>
        <a:ln w="9525">
          <a:noFill/>
          <a:miter lim="800000"/>
          <a:headEnd/>
          <a:tailEnd/>
        </a:ln>
      </xdr:spPr>
    </xdr:pic>
    <xdr:clientData/>
  </xdr:twoCellAnchor>
  <xdr:twoCellAnchor editAs="oneCell">
    <xdr:from>
      <xdr:col>20</xdr:col>
      <xdr:colOff>258444</xdr:colOff>
      <xdr:row>2376</xdr:row>
      <xdr:rowOff>81280</xdr:rowOff>
    </xdr:from>
    <xdr:to>
      <xdr:col>21</xdr:col>
      <xdr:colOff>312904</xdr:colOff>
      <xdr:row>2378</xdr:row>
      <xdr:rowOff>101600</xdr:rowOff>
    </xdr:to>
    <xdr:pic>
      <xdr:nvPicPr>
        <xdr:cNvPr id="17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32999680"/>
          <a:ext cx="441749" cy="508000"/>
        </a:xfrm>
        <a:prstGeom prst="rect">
          <a:avLst/>
        </a:prstGeom>
        <a:noFill/>
        <a:ln w="9525">
          <a:noFill/>
          <a:miter lim="800000"/>
          <a:headEnd/>
          <a:tailEnd/>
        </a:ln>
      </xdr:spPr>
    </xdr:pic>
    <xdr:clientData/>
  </xdr:twoCellAnchor>
  <xdr:twoCellAnchor editAs="oneCell">
    <xdr:from>
      <xdr:col>20</xdr:col>
      <xdr:colOff>248284</xdr:colOff>
      <xdr:row>2457</xdr:row>
      <xdr:rowOff>71120</xdr:rowOff>
    </xdr:from>
    <xdr:to>
      <xdr:col>21</xdr:col>
      <xdr:colOff>312269</xdr:colOff>
      <xdr:row>2459</xdr:row>
      <xdr:rowOff>91440</xdr:rowOff>
    </xdr:to>
    <xdr:pic>
      <xdr:nvPicPr>
        <xdr:cNvPr id="179"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2740560"/>
          <a:ext cx="441749" cy="508000"/>
        </a:xfrm>
        <a:prstGeom prst="rect">
          <a:avLst/>
        </a:prstGeom>
        <a:noFill/>
        <a:ln w="9525">
          <a:noFill/>
          <a:miter lim="800000"/>
          <a:headEnd/>
          <a:tailEnd/>
        </a:ln>
      </xdr:spPr>
    </xdr:pic>
    <xdr:clientData/>
  </xdr:twoCellAnchor>
  <xdr:twoCellAnchor editAs="oneCell">
    <xdr:from>
      <xdr:col>20</xdr:col>
      <xdr:colOff>258444</xdr:colOff>
      <xdr:row>2430</xdr:row>
      <xdr:rowOff>81280</xdr:rowOff>
    </xdr:from>
    <xdr:to>
      <xdr:col>21</xdr:col>
      <xdr:colOff>312904</xdr:colOff>
      <xdr:row>2432</xdr:row>
      <xdr:rowOff>101601</xdr:rowOff>
    </xdr:to>
    <xdr:pic>
      <xdr:nvPicPr>
        <xdr:cNvPr id="180"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46167040"/>
          <a:ext cx="441749" cy="508000"/>
        </a:xfrm>
        <a:prstGeom prst="rect">
          <a:avLst/>
        </a:prstGeom>
        <a:noFill/>
        <a:ln w="9525">
          <a:noFill/>
          <a:miter lim="800000"/>
          <a:headEnd/>
          <a:tailEnd/>
        </a:ln>
      </xdr:spPr>
    </xdr:pic>
    <xdr:clientData/>
  </xdr:twoCellAnchor>
  <xdr:twoCellAnchor editAs="oneCell">
    <xdr:from>
      <xdr:col>20</xdr:col>
      <xdr:colOff>248284</xdr:colOff>
      <xdr:row>2484</xdr:row>
      <xdr:rowOff>71120</xdr:rowOff>
    </xdr:from>
    <xdr:to>
      <xdr:col>21</xdr:col>
      <xdr:colOff>312269</xdr:colOff>
      <xdr:row>2486</xdr:row>
      <xdr:rowOff>91439</xdr:rowOff>
    </xdr:to>
    <xdr:pic>
      <xdr:nvPicPr>
        <xdr:cNvPr id="181"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59324240"/>
          <a:ext cx="441749" cy="508000"/>
        </a:xfrm>
        <a:prstGeom prst="rect">
          <a:avLst/>
        </a:prstGeom>
        <a:noFill/>
        <a:ln w="9525">
          <a:noFill/>
          <a:miter lim="800000"/>
          <a:headEnd/>
          <a:tailEnd/>
        </a:ln>
      </xdr:spPr>
    </xdr:pic>
    <xdr:clientData/>
  </xdr:twoCellAnchor>
  <xdr:twoCellAnchor editAs="oneCell">
    <xdr:from>
      <xdr:col>20</xdr:col>
      <xdr:colOff>248284</xdr:colOff>
      <xdr:row>2538</xdr:row>
      <xdr:rowOff>71120</xdr:rowOff>
    </xdr:from>
    <xdr:to>
      <xdr:col>21</xdr:col>
      <xdr:colOff>312269</xdr:colOff>
      <xdr:row>2540</xdr:row>
      <xdr:rowOff>91440</xdr:rowOff>
    </xdr:to>
    <xdr:pic>
      <xdr:nvPicPr>
        <xdr:cNvPr id="182"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72491600"/>
          <a:ext cx="441749" cy="508000"/>
        </a:xfrm>
        <a:prstGeom prst="rect">
          <a:avLst/>
        </a:prstGeom>
        <a:noFill/>
        <a:ln w="9525">
          <a:noFill/>
          <a:miter lim="800000"/>
          <a:headEnd/>
          <a:tailEnd/>
        </a:ln>
      </xdr:spPr>
    </xdr:pic>
    <xdr:clientData/>
  </xdr:twoCellAnchor>
  <xdr:twoCellAnchor editAs="oneCell">
    <xdr:from>
      <xdr:col>20</xdr:col>
      <xdr:colOff>258444</xdr:colOff>
      <xdr:row>2511</xdr:row>
      <xdr:rowOff>81280</xdr:rowOff>
    </xdr:from>
    <xdr:to>
      <xdr:col>21</xdr:col>
      <xdr:colOff>312904</xdr:colOff>
      <xdr:row>2513</xdr:row>
      <xdr:rowOff>101600</xdr:rowOff>
    </xdr:to>
    <xdr:pic>
      <xdr:nvPicPr>
        <xdr:cNvPr id="183"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65918080"/>
          <a:ext cx="441749" cy="508000"/>
        </a:xfrm>
        <a:prstGeom prst="rect">
          <a:avLst/>
        </a:prstGeom>
        <a:noFill/>
        <a:ln w="9525">
          <a:noFill/>
          <a:miter lim="800000"/>
          <a:headEnd/>
          <a:tailEnd/>
        </a:ln>
      </xdr:spPr>
    </xdr:pic>
    <xdr:clientData/>
  </xdr:twoCellAnchor>
  <xdr:twoCellAnchor editAs="oneCell">
    <xdr:from>
      <xdr:col>20</xdr:col>
      <xdr:colOff>248284</xdr:colOff>
      <xdr:row>2619</xdr:row>
      <xdr:rowOff>71120</xdr:rowOff>
    </xdr:from>
    <xdr:to>
      <xdr:col>21</xdr:col>
      <xdr:colOff>312269</xdr:colOff>
      <xdr:row>2621</xdr:row>
      <xdr:rowOff>91441</xdr:rowOff>
    </xdr:to>
    <xdr:pic>
      <xdr:nvPicPr>
        <xdr:cNvPr id="184"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85658960"/>
          <a:ext cx="441749" cy="508000"/>
        </a:xfrm>
        <a:prstGeom prst="rect">
          <a:avLst/>
        </a:prstGeom>
        <a:noFill/>
        <a:ln w="9525">
          <a:noFill/>
          <a:miter lim="800000"/>
          <a:headEnd/>
          <a:tailEnd/>
        </a:ln>
      </xdr:spPr>
    </xdr:pic>
    <xdr:clientData/>
  </xdr:twoCellAnchor>
  <xdr:twoCellAnchor editAs="oneCell">
    <xdr:from>
      <xdr:col>20</xdr:col>
      <xdr:colOff>258444</xdr:colOff>
      <xdr:row>2592</xdr:row>
      <xdr:rowOff>81280</xdr:rowOff>
    </xdr:from>
    <xdr:to>
      <xdr:col>21</xdr:col>
      <xdr:colOff>312904</xdr:colOff>
      <xdr:row>2594</xdr:row>
      <xdr:rowOff>101601</xdr:rowOff>
    </xdr:to>
    <xdr:pic>
      <xdr:nvPicPr>
        <xdr:cNvPr id="18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79085440"/>
          <a:ext cx="441749" cy="508000"/>
        </a:xfrm>
        <a:prstGeom prst="rect">
          <a:avLst/>
        </a:prstGeom>
        <a:noFill/>
        <a:ln w="9525">
          <a:noFill/>
          <a:miter lim="800000"/>
          <a:headEnd/>
          <a:tailEnd/>
        </a:ln>
      </xdr:spPr>
    </xdr:pic>
    <xdr:clientData/>
  </xdr:twoCellAnchor>
  <xdr:twoCellAnchor editAs="oneCell">
    <xdr:from>
      <xdr:col>20</xdr:col>
      <xdr:colOff>248284</xdr:colOff>
      <xdr:row>2646</xdr:row>
      <xdr:rowOff>71120</xdr:rowOff>
    </xdr:from>
    <xdr:to>
      <xdr:col>21</xdr:col>
      <xdr:colOff>312269</xdr:colOff>
      <xdr:row>2648</xdr:row>
      <xdr:rowOff>91439</xdr:rowOff>
    </xdr:to>
    <xdr:pic>
      <xdr:nvPicPr>
        <xdr:cNvPr id="186"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96044" y="92242640"/>
          <a:ext cx="441749" cy="508000"/>
        </a:xfrm>
        <a:prstGeom prst="rect">
          <a:avLst/>
        </a:prstGeom>
        <a:noFill/>
        <a:ln w="9525">
          <a:noFill/>
          <a:miter lim="800000"/>
          <a:headEnd/>
          <a:tailEnd/>
        </a:ln>
      </xdr:spPr>
    </xdr:pic>
    <xdr:clientData/>
  </xdr:twoCellAnchor>
  <xdr:twoCellAnchor editAs="oneCell">
    <xdr:from>
      <xdr:col>20</xdr:col>
      <xdr:colOff>258444</xdr:colOff>
      <xdr:row>2673</xdr:row>
      <xdr:rowOff>81280</xdr:rowOff>
    </xdr:from>
    <xdr:to>
      <xdr:col>21</xdr:col>
      <xdr:colOff>312904</xdr:colOff>
      <xdr:row>2675</xdr:row>
      <xdr:rowOff>101599</xdr:rowOff>
    </xdr:to>
    <xdr:pic>
      <xdr:nvPicPr>
        <xdr:cNvPr id="188"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9006204" y="98836480"/>
          <a:ext cx="441749" cy="508000"/>
        </a:xfrm>
        <a:prstGeom prst="rect">
          <a:avLst/>
        </a:prstGeom>
        <a:noFill/>
        <a:ln w="9525">
          <a:noFill/>
          <a:miter lim="800000"/>
          <a:headEnd/>
          <a:tailEnd/>
        </a:ln>
      </xdr:spPr>
    </xdr:pic>
    <xdr:clientData/>
  </xdr:twoCellAnchor>
  <xdr:twoCellAnchor editAs="oneCell">
    <xdr:from>
      <xdr:col>20</xdr:col>
      <xdr:colOff>248284</xdr:colOff>
      <xdr:row>2565</xdr:row>
      <xdr:rowOff>71120</xdr:rowOff>
    </xdr:from>
    <xdr:to>
      <xdr:col>21</xdr:col>
      <xdr:colOff>312269</xdr:colOff>
      <xdr:row>2567</xdr:row>
      <xdr:rowOff>91440</xdr:rowOff>
    </xdr:to>
    <xdr:pic>
      <xdr:nvPicPr>
        <xdr:cNvPr id="145" name="Picture 3" descr="saraswati 2.jpg"/>
        <xdr:cNvPicPr>
          <a:picLocks noChangeAspect="1"/>
        </xdr:cNvPicPr>
      </xdr:nvPicPr>
      <xdr:blipFill>
        <a:blip xmlns:r="http://schemas.openxmlformats.org/officeDocument/2006/relationships" r:embed="rId2" cstate="print"/>
        <a:srcRect/>
        <a:stretch>
          <a:fillRect/>
        </a:stretch>
      </xdr:blipFill>
      <xdr:spPr bwMode="auto">
        <a:xfrm>
          <a:off x="8933952" y="598448595"/>
          <a:ext cx="407120" cy="49185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4.bin"/><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3.vml"/><Relationship Id="rId3"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3300"/>
  </sheetPr>
  <dimension ref="A1:R115"/>
  <sheetViews>
    <sheetView tabSelected="1" zoomScale="150" zoomScaleNormal="150" zoomScalePageLayoutView="150" workbookViewId="0">
      <pane ySplit="6" topLeftCell="A23" activePane="bottomLeft" state="frozen"/>
      <selection pane="bottomLeft" activeCell="A28" sqref="A28:C28"/>
    </sheetView>
  </sheetViews>
  <sheetFormatPr baseColWidth="10" defaultColWidth="0" defaultRowHeight="28" customHeight="1" x14ac:dyDescent="0"/>
  <cols>
    <col min="1" max="4" width="37.83203125" style="274" customWidth="1"/>
    <col min="5" max="10" width="37.83203125" style="274" hidden="1"/>
    <col min="11" max="18" width="0" style="274" hidden="1"/>
    <col min="19" max="16384" width="37.83203125" style="274" hidden="1"/>
  </cols>
  <sheetData>
    <row r="1" spans="1:18" ht="28" customHeight="1">
      <c r="A1" s="1094" t="s">
        <v>39</v>
      </c>
      <c r="B1" s="1095"/>
      <c r="C1" s="1096"/>
      <c r="F1" s="1057"/>
      <c r="G1" s="1057"/>
      <c r="H1" s="1057"/>
      <c r="I1" s="1057"/>
      <c r="J1" s="1054"/>
      <c r="K1" s="1051"/>
      <c r="L1" s="1051"/>
    </row>
    <row r="2" spans="1:18" ht="28" customHeight="1">
      <c r="A2" s="1097"/>
      <c r="B2" s="1098"/>
      <c r="C2" s="1099"/>
      <c r="D2" s="1051"/>
      <c r="E2" s="1051"/>
      <c r="F2" s="1058"/>
      <c r="G2" s="1058"/>
      <c r="H2" s="1058"/>
      <c r="I2" s="1058"/>
      <c r="J2" s="1055"/>
    </row>
    <row r="3" spans="1:18" ht="28" customHeight="1">
      <c r="A3" s="1100" t="s">
        <v>691</v>
      </c>
      <c r="B3" s="1101"/>
      <c r="C3" s="1102"/>
      <c r="D3" s="1051"/>
      <c r="E3" s="1051"/>
      <c r="F3" s="1059"/>
      <c r="G3" s="1059"/>
      <c r="H3" s="1059"/>
      <c r="I3" s="1059"/>
      <c r="J3" s="1060"/>
    </row>
    <row r="4" spans="1:18" ht="28" customHeight="1">
      <c r="A4" s="1103"/>
      <c r="B4" s="1104"/>
      <c r="C4" s="1105"/>
      <c r="D4" s="1051"/>
      <c r="E4" s="1051"/>
      <c r="F4" s="1061"/>
      <c r="G4" s="1061"/>
      <c r="H4" s="1061"/>
      <c r="I4" s="1061"/>
      <c r="J4" s="1060"/>
    </row>
    <row r="5" spans="1:18" ht="28" customHeight="1">
      <c r="A5" s="1103"/>
      <c r="B5" s="1104"/>
      <c r="C5" s="1105"/>
      <c r="D5" s="1052"/>
      <c r="E5" s="1052"/>
      <c r="F5" s="276"/>
    </row>
    <row r="6" spans="1:18" ht="28" customHeight="1">
      <c r="A6" s="1106"/>
      <c r="B6" s="1107"/>
      <c r="C6" s="1108"/>
      <c r="D6" s="1052"/>
      <c r="E6" s="1052"/>
      <c r="F6" s="276"/>
    </row>
    <row r="7" spans="1:18" ht="28" customHeight="1">
      <c r="A7" s="1109" t="s">
        <v>43</v>
      </c>
      <c r="B7" s="1109"/>
      <c r="C7" s="1109"/>
      <c r="D7" s="1"/>
      <c r="E7" s="1"/>
      <c r="F7" s="1062"/>
      <c r="G7" s="1062"/>
      <c r="H7" s="1062"/>
      <c r="I7" s="1062"/>
      <c r="J7" s="1063"/>
      <c r="K7" s="555"/>
      <c r="L7" s="555"/>
      <c r="M7" s="555"/>
      <c r="N7" s="555"/>
      <c r="O7" s="555"/>
      <c r="P7" s="555"/>
      <c r="Q7" s="555"/>
      <c r="R7" s="555"/>
    </row>
    <row r="8" spans="1:18" ht="28" customHeight="1">
      <c r="A8" s="1110" t="s">
        <v>692</v>
      </c>
      <c r="B8" s="1110" t="s">
        <v>679</v>
      </c>
      <c r="C8" s="1110" t="s">
        <v>693</v>
      </c>
      <c r="D8" s="2"/>
      <c r="E8" s="2"/>
      <c r="F8" s="1062"/>
      <c r="G8" s="1062"/>
      <c r="H8" s="1062"/>
      <c r="I8" s="1062"/>
      <c r="J8" s="1063"/>
      <c r="K8" s="555"/>
      <c r="L8" s="555"/>
      <c r="M8" s="555"/>
      <c r="N8" s="555"/>
      <c r="O8" s="555"/>
      <c r="P8" s="555"/>
      <c r="Q8" s="555"/>
      <c r="R8" s="555"/>
    </row>
    <row r="9" spans="1:18" ht="28" customHeight="1">
      <c r="A9" s="1111"/>
      <c r="B9" s="1111"/>
      <c r="C9" s="1111"/>
      <c r="D9" s="4"/>
      <c r="E9" s="2"/>
      <c r="F9" s="1064"/>
      <c r="G9" s="1064"/>
      <c r="H9" s="1064"/>
      <c r="I9" s="1064"/>
      <c r="J9" s="1065"/>
      <c r="K9" s="4"/>
      <c r="L9" s="4"/>
      <c r="M9" s="4"/>
      <c r="N9" s="4"/>
      <c r="O9" s="4"/>
      <c r="P9" s="4"/>
      <c r="Q9" s="4"/>
      <c r="R9" s="4"/>
    </row>
    <row r="10" spans="1:18" ht="28" customHeight="1">
      <c r="A10" s="1111"/>
      <c r="B10" s="1111"/>
      <c r="C10" s="1111"/>
      <c r="D10" s="4"/>
      <c r="E10" s="2"/>
      <c r="F10" s="1064"/>
      <c r="G10" s="1064"/>
      <c r="H10" s="1064"/>
      <c r="I10" s="1064"/>
      <c r="J10" s="1065"/>
      <c r="K10" s="4"/>
      <c r="L10" s="4"/>
      <c r="M10" s="4"/>
      <c r="N10" s="4"/>
      <c r="O10" s="4"/>
      <c r="P10" s="4"/>
      <c r="Q10" s="4"/>
      <c r="R10" s="4"/>
    </row>
    <row r="11" spans="1:18" ht="28" customHeight="1">
      <c r="A11" s="1112"/>
      <c r="B11" s="1112"/>
      <c r="C11" s="1112"/>
      <c r="D11" s="4"/>
      <c r="E11" s="2"/>
      <c r="F11" s="1066"/>
      <c r="G11" s="1066"/>
      <c r="H11" s="1066"/>
      <c r="I11" s="1066"/>
      <c r="J11" s="1065"/>
      <c r="K11" s="4"/>
      <c r="L11" s="4"/>
      <c r="M11" s="4"/>
      <c r="N11" s="4"/>
      <c r="O11" s="4"/>
      <c r="P11" s="4"/>
      <c r="Q11" s="4"/>
      <c r="R11" s="4"/>
    </row>
    <row r="12" spans="1:18" ht="28" customHeight="1">
      <c r="A12" s="1113" t="s">
        <v>694</v>
      </c>
      <c r="B12" s="1114"/>
      <c r="C12" s="1115"/>
      <c r="D12" s="4"/>
      <c r="E12" s="2"/>
      <c r="F12" s="1067"/>
      <c r="G12" s="1067"/>
      <c r="H12" s="1067"/>
      <c r="I12" s="1067"/>
      <c r="J12" s="1065"/>
      <c r="K12" s="4"/>
      <c r="L12" s="4"/>
      <c r="M12" s="4"/>
      <c r="N12" s="4"/>
      <c r="O12" s="4"/>
      <c r="P12" s="4"/>
      <c r="Q12" s="4"/>
      <c r="R12" s="4"/>
    </row>
    <row r="13" spans="1:18" ht="28" customHeight="1">
      <c r="A13" s="1116"/>
      <c r="B13" s="1117"/>
      <c r="C13" s="1118"/>
      <c r="D13" s="4"/>
      <c r="E13" s="2"/>
      <c r="F13" s="1067"/>
      <c r="G13" s="1067"/>
      <c r="H13" s="1067"/>
      <c r="I13" s="1067"/>
      <c r="J13" s="1065"/>
      <c r="K13" s="4"/>
      <c r="L13" s="4"/>
      <c r="M13" s="4"/>
      <c r="N13" s="4"/>
      <c r="O13" s="4"/>
      <c r="P13" s="4"/>
      <c r="Q13" s="4"/>
      <c r="R13" s="4"/>
    </row>
    <row r="14" spans="1:18" ht="28" customHeight="1">
      <c r="A14" s="1119" t="s">
        <v>695</v>
      </c>
      <c r="B14" s="1120"/>
      <c r="C14" s="1121"/>
      <c r="D14" s="4"/>
      <c r="E14" s="2"/>
      <c r="F14" s="1067"/>
      <c r="G14" s="1067"/>
      <c r="H14" s="1067"/>
      <c r="I14" s="1067"/>
      <c r="J14" s="1065"/>
      <c r="K14" s="4"/>
      <c r="L14" s="4"/>
      <c r="M14" s="4"/>
      <c r="N14" s="4"/>
      <c r="O14" s="4"/>
      <c r="P14" s="4"/>
      <c r="Q14" s="4"/>
      <c r="R14" s="4"/>
    </row>
    <row r="15" spans="1:18" ht="28" customHeight="1">
      <c r="A15" s="1122"/>
      <c r="B15" s="1123"/>
      <c r="C15" s="1124"/>
      <c r="D15" s="4"/>
      <c r="E15" s="2"/>
      <c r="F15" s="1068"/>
      <c r="G15" s="1068"/>
      <c r="H15" s="1068"/>
      <c r="I15" s="1068"/>
      <c r="J15" s="1065"/>
      <c r="K15" s="4"/>
      <c r="L15" s="4"/>
      <c r="M15" s="4"/>
      <c r="N15" s="4"/>
      <c r="O15" s="4"/>
      <c r="P15" s="4"/>
      <c r="Q15" s="4"/>
      <c r="R15" s="4"/>
    </row>
    <row r="16" spans="1:18" ht="28" customHeight="1">
      <c r="A16" s="1122"/>
      <c r="B16" s="1123"/>
      <c r="C16" s="1124"/>
      <c r="D16" s="2"/>
      <c r="E16" s="2"/>
      <c r="F16" s="1068"/>
      <c r="G16" s="1068"/>
      <c r="H16" s="1068"/>
      <c r="I16" s="1068"/>
      <c r="J16" s="1065"/>
      <c r="K16" s="4"/>
      <c r="L16" s="4"/>
      <c r="M16" s="4"/>
      <c r="N16" s="4"/>
      <c r="O16" s="4"/>
      <c r="P16" s="4"/>
      <c r="Q16" s="4"/>
      <c r="R16" s="4"/>
    </row>
    <row r="17" spans="1:18" ht="28" customHeight="1">
      <c r="A17" s="1122"/>
      <c r="B17" s="1123"/>
      <c r="C17" s="1124"/>
      <c r="D17" s="2"/>
      <c r="E17" s="2"/>
      <c r="F17" s="1066"/>
      <c r="G17" s="1066"/>
      <c r="H17" s="1066"/>
      <c r="I17" s="1066"/>
      <c r="J17" s="1065"/>
      <c r="K17" s="4"/>
      <c r="L17" s="4"/>
      <c r="M17" s="4"/>
      <c r="N17" s="4"/>
      <c r="O17" s="4"/>
      <c r="P17" s="4"/>
      <c r="Q17" s="4"/>
      <c r="R17" s="4"/>
    </row>
    <row r="18" spans="1:18" ht="28" customHeight="1">
      <c r="A18" s="1122"/>
      <c r="B18" s="1123"/>
      <c r="C18" s="1124"/>
      <c r="D18" s="2"/>
      <c r="E18" s="2"/>
      <c r="F18" s="1067"/>
      <c r="G18" s="1067"/>
      <c r="H18" s="1067"/>
      <c r="I18" s="1067"/>
      <c r="J18" s="1065"/>
      <c r="K18" s="4"/>
      <c r="L18" s="4"/>
      <c r="M18" s="4"/>
      <c r="N18" s="4"/>
      <c r="O18" s="4"/>
      <c r="P18" s="4"/>
      <c r="Q18" s="4"/>
      <c r="R18" s="4"/>
    </row>
    <row r="19" spans="1:18" ht="28" customHeight="1">
      <c r="A19" s="1122"/>
      <c r="B19" s="1123"/>
      <c r="C19" s="1124"/>
      <c r="D19" s="2"/>
      <c r="E19" s="2"/>
      <c r="F19" s="1069"/>
      <c r="G19" s="1069"/>
      <c r="H19" s="1069"/>
      <c r="I19" s="1069"/>
      <c r="J19" s="1065"/>
      <c r="K19" s="4"/>
      <c r="L19" s="4"/>
      <c r="M19" s="4"/>
      <c r="N19" s="4"/>
      <c r="O19" s="4"/>
      <c r="P19" s="4"/>
      <c r="Q19" s="4"/>
      <c r="R19" s="4"/>
    </row>
    <row r="20" spans="1:18" ht="28" customHeight="1">
      <c r="A20" s="1125"/>
      <c r="B20" s="1126"/>
      <c r="C20" s="1127"/>
      <c r="D20" s="2"/>
      <c r="E20" s="2"/>
      <c r="F20" s="1069"/>
      <c r="G20" s="1069"/>
      <c r="H20" s="1069"/>
      <c r="I20" s="1069"/>
      <c r="J20" s="4"/>
      <c r="K20" s="4"/>
      <c r="L20" s="4"/>
      <c r="M20" s="4"/>
      <c r="N20" s="4"/>
      <c r="O20" s="4"/>
      <c r="P20" s="4"/>
      <c r="Q20" s="4"/>
      <c r="R20" s="4"/>
    </row>
    <row r="21" spans="1:18" ht="28" customHeight="1">
      <c r="A21" s="1128" t="s">
        <v>696</v>
      </c>
      <c r="B21" s="1129"/>
      <c r="C21" s="1130"/>
      <c r="D21" s="2"/>
      <c r="E21" s="2"/>
      <c r="F21" s="1070"/>
      <c r="G21" s="1070"/>
      <c r="H21" s="1070"/>
      <c r="I21" s="1070"/>
      <c r="J21" s="4"/>
      <c r="K21" s="4"/>
      <c r="L21" s="4"/>
      <c r="M21" s="4"/>
      <c r="N21" s="4"/>
      <c r="O21" s="4"/>
      <c r="P21" s="4"/>
      <c r="Q21" s="4"/>
      <c r="R21" s="4"/>
    </row>
    <row r="22" spans="1:18" ht="28" customHeight="1">
      <c r="A22" s="1131"/>
      <c r="B22" s="1132"/>
      <c r="C22" s="1133"/>
      <c r="D22" s="2"/>
      <c r="E22" s="2"/>
      <c r="F22" s="1071"/>
      <c r="G22" s="1071"/>
      <c r="H22" s="1071"/>
      <c r="I22" s="1071"/>
      <c r="J22" s="4"/>
      <c r="K22" s="4"/>
      <c r="L22" s="4"/>
      <c r="M22" s="4"/>
      <c r="N22" s="4"/>
      <c r="O22" s="4"/>
      <c r="P22" s="4"/>
      <c r="Q22" s="4"/>
      <c r="R22" s="4"/>
    </row>
    <row r="23" spans="1:18" ht="28" customHeight="1">
      <c r="A23" s="1134"/>
      <c r="B23" s="1135"/>
      <c r="C23" s="1136"/>
      <c r="D23" s="2"/>
      <c r="E23" s="2"/>
      <c r="F23" s="1071"/>
      <c r="G23" s="1071"/>
      <c r="H23" s="1071"/>
      <c r="I23" s="1071"/>
      <c r="J23" s="4"/>
      <c r="K23" s="4"/>
      <c r="L23" s="4"/>
      <c r="M23" s="4"/>
      <c r="N23" s="4"/>
      <c r="O23" s="4"/>
      <c r="P23" s="4"/>
      <c r="Q23" s="4"/>
      <c r="R23" s="4"/>
    </row>
    <row r="24" spans="1:18" ht="28" customHeight="1">
      <c r="A24" s="1137" t="s">
        <v>697</v>
      </c>
      <c r="B24" s="1138"/>
      <c r="C24" s="1139"/>
      <c r="D24" s="2"/>
      <c r="E24" s="2"/>
      <c r="F24" s="1071"/>
      <c r="G24" s="1071"/>
      <c r="H24" s="1071"/>
      <c r="I24" s="1071"/>
      <c r="J24" s="4"/>
      <c r="K24" s="4"/>
      <c r="L24" s="4"/>
      <c r="M24" s="4"/>
      <c r="N24" s="4"/>
      <c r="O24" s="4"/>
      <c r="P24" s="4"/>
      <c r="Q24" s="4"/>
      <c r="R24" s="4"/>
    </row>
    <row r="25" spans="1:18" ht="28" customHeight="1">
      <c r="A25" s="1140"/>
      <c r="B25" s="1141"/>
      <c r="C25" s="1142"/>
      <c r="D25" s="2"/>
      <c r="E25" s="2"/>
      <c r="F25" s="1071"/>
      <c r="G25" s="1071"/>
      <c r="H25" s="1071"/>
      <c r="I25" s="1071"/>
      <c r="J25" s="4"/>
      <c r="K25" s="4"/>
      <c r="L25" s="4"/>
      <c r="M25" s="4"/>
      <c r="N25" s="4"/>
      <c r="O25" s="4"/>
      <c r="P25" s="4"/>
      <c r="Q25" s="4"/>
      <c r="R25" s="4"/>
    </row>
    <row r="26" spans="1:18" ht="28" customHeight="1">
      <c r="A26" s="1140"/>
      <c r="B26" s="1141"/>
      <c r="C26" s="1142"/>
      <c r="D26" s="2"/>
      <c r="E26" s="2"/>
      <c r="F26" s="1071"/>
      <c r="G26" s="1071"/>
      <c r="H26" s="1071"/>
      <c r="I26" s="1071"/>
      <c r="J26" s="4"/>
      <c r="K26" s="4"/>
      <c r="L26" s="4"/>
      <c r="M26" s="4"/>
      <c r="N26" s="4"/>
      <c r="O26" s="4"/>
      <c r="P26" s="4"/>
      <c r="Q26" s="4"/>
      <c r="R26" s="4"/>
    </row>
    <row r="27" spans="1:18" ht="28" customHeight="1">
      <c r="A27" s="1143"/>
      <c r="B27" s="1144"/>
      <c r="C27" s="1145"/>
      <c r="D27" s="2"/>
      <c r="E27" s="2"/>
      <c r="F27" s="1072"/>
      <c r="G27" s="1072"/>
      <c r="H27" s="1072"/>
      <c r="I27" s="1072"/>
      <c r="J27" s="4"/>
      <c r="K27" s="4"/>
      <c r="L27" s="4"/>
      <c r="M27" s="4"/>
      <c r="N27" s="4"/>
      <c r="O27" s="4"/>
      <c r="P27" s="4"/>
      <c r="Q27" s="4"/>
      <c r="R27" s="4"/>
    </row>
    <row r="28" spans="1:18" ht="28" customHeight="1">
      <c r="A28" s="1146" t="s">
        <v>354</v>
      </c>
      <c r="B28" s="1146"/>
      <c r="C28" s="1146"/>
      <c r="D28" s="2"/>
      <c r="E28" s="2"/>
      <c r="F28" s="1071"/>
      <c r="G28" s="1071"/>
      <c r="H28" s="1071"/>
      <c r="I28" s="1071"/>
      <c r="J28" s="4"/>
      <c r="K28" s="4"/>
      <c r="L28" s="4"/>
      <c r="M28" s="4"/>
      <c r="N28" s="4"/>
      <c r="O28" s="4"/>
      <c r="P28" s="4"/>
      <c r="Q28" s="4"/>
      <c r="R28" s="4"/>
    </row>
    <row r="29" spans="1:18" ht="28" customHeight="1">
      <c r="A29" s="1147" t="s">
        <v>698</v>
      </c>
      <c r="B29" s="1147"/>
      <c r="C29" s="1147"/>
      <c r="D29" s="3"/>
      <c r="E29" s="3"/>
      <c r="F29" s="1071"/>
      <c r="G29" s="1071"/>
      <c r="H29" s="1071"/>
      <c r="I29" s="1071"/>
      <c r="J29" s="4"/>
      <c r="K29" s="4"/>
      <c r="L29" s="4"/>
      <c r="M29" s="4"/>
      <c r="N29" s="4"/>
      <c r="O29" s="4"/>
      <c r="P29" s="4"/>
      <c r="Q29" s="4"/>
      <c r="R29" s="4"/>
    </row>
    <row r="30" spans="1:18" ht="28" customHeight="1">
      <c r="A30" s="1148" t="s">
        <v>699</v>
      </c>
      <c r="B30" s="1149"/>
      <c r="C30" s="1150"/>
      <c r="D30" s="3"/>
      <c r="E30" s="3"/>
      <c r="F30" s="1073"/>
      <c r="G30" s="1073"/>
      <c r="H30" s="1073"/>
      <c r="I30" s="1073"/>
      <c r="J30" s="4"/>
      <c r="K30" s="4"/>
      <c r="L30" s="4"/>
      <c r="M30" s="4"/>
      <c r="N30" s="4"/>
      <c r="O30" s="4"/>
      <c r="P30" s="4"/>
      <c r="Q30" s="4"/>
      <c r="R30" s="4"/>
    </row>
    <row r="31" spans="1:18" ht="28" customHeight="1">
      <c r="A31" s="1151" t="s">
        <v>700</v>
      </c>
      <c r="B31" s="1152"/>
      <c r="C31" s="1153"/>
      <c r="D31" s="3"/>
      <c r="E31" s="3"/>
      <c r="F31" s="1074"/>
      <c r="G31" s="1074"/>
      <c r="H31" s="1074"/>
      <c r="I31" s="1074"/>
      <c r="J31" s="4"/>
      <c r="K31" s="4"/>
      <c r="L31" s="4"/>
      <c r="M31" s="4"/>
      <c r="N31" s="4"/>
      <c r="O31" s="4"/>
      <c r="P31" s="4"/>
      <c r="Q31" s="4"/>
      <c r="R31" s="4"/>
    </row>
    <row r="32" spans="1:18" ht="28" customHeight="1">
      <c r="A32" s="1154"/>
      <c r="B32" s="1155"/>
      <c r="C32" s="1156"/>
      <c r="D32" s="2"/>
      <c r="E32" s="2"/>
      <c r="F32" s="1074"/>
      <c r="G32" s="1074"/>
      <c r="H32" s="1074"/>
      <c r="I32" s="1074"/>
      <c r="J32" s="4"/>
      <c r="K32" s="4"/>
      <c r="L32" s="4"/>
      <c r="M32" s="4"/>
      <c r="N32" s="4"/>
      <c r="O32" s="4"/>
      <c r="P32" s="4"/>
      <c r="Q32" s="4"/>
      <c r="R32" s="4"/>
    </row>
    <row r="33" spans="1:18" ht="28" customHeight="1">
      <c r="A33" s="1157" t="s">
        <v>701</v>
      </c>
      <c r="B33" s="1158"/>
      <c r="C33" s="1159"/>
      <c r="D33" s="2"/>
      <c r="E33" s="2"/>
      <c r="F33" s="1067"/>
      <c r="G33" s="1067"/>
      <c r="H33" s="1067"/>
      <c r="I33" s="1067"/>
      <c r="J33" s="4"/>
      <c r="K33" s="4"/>
      <c r="L33" s="4"/>
      <c r="M33" s="4"/>
      <c r="N33" s="4"/>
      <c r="O33" s="4"/>
      <c r="P33" s="4"/>
      <c r="Q33" s="4"/>
      <c r="R33" s="4"/>
    </row>
    <row r="34" spans="1:18" ht="28" customHeight="1">
      <c r="A34" s="1160"/>
      <c r="B34" s="1161"/>
      <c r="C34" s="1162"/>
      <c r="D34" s="2"/>
      <c r="E34" s="2"/>
      <c r="F34" s="1067"/>
      <c r="G34" s="1067"/>
      <c r="H34" s="1067"/>
      <c r="I34" s="1067"/>
      <c r="J34" s="4"/>
      <c r="K34" s="4"/>
      <c r="L34" s="4"/>
      <c r="M34" s="4"/>
      <c r="N34" s="4"/>
      <c r="O34" s="4"/>
      <c r="P34" s="4"/>
      <c r="Q34" s="4"/>
      <c r="R34" s="4"/>
    </row>
    <row r="35" spans="1:18" ht="28" customHeight="1">
      <c r="A35" s="1163" t="s">
        <v>702</v>
      </c>
      <c r="B35" s="1163"/>
      <c r="C35" s="1163"/>
      <c r="D35" s="2"/>
      <c r="E35" s="2"/>
      <c r="F35" s="1075"/>
      <c r="G35" s="1075"/>
      <c r="H35" s="1075"/>
      <c r="I35" s="1075"/>
      <c r="J35" s="4"/>
      <c r="K35" s="4"/>
      <c r="L35" s="4"/>
      <c r="M35" s="4"/>
      <c r="N35" s="4"/>
      <c r="O35" s="4"/>
      <c r="P35" s="4"/>
      <c r="Q35" s="4"/>
      <c r="R35" s="4"/>
    </row>
    <row r="36" spans="1:18" ht="28" customHeight="1">
      <c r="A36" s="1164" t="s">
        <v>703</v>
      </c>
      <c r="B36" s="1164"/>
      <c r="C36" s="1164"/>
      <c r="D36" s="2"/>
      <c r="E36" s="2"/>
      <c r="F36" s="1075"/>
      <c r="G36" s="1075"/>
      <c r="H36" s="1075"/>
      <c r="I36" s="1075"/>
      <c r="J36" s="4"/>
      <c r="K36" s="4"/>
      <c r="L36" s="4"/>
      <c r="M36" s="4"/>
      <c r="N36" s="4"/>
      <c r="O36" s="4"/>
      <c r="P36" s="4"/>
      <c r="Q36" s="4"/>
      <c r="R36" s="4"/>
    </row>
    <row r="37" spans="1:18" ht="28" customHeight="1">
      <c r="A37" s="1165" t="s">
        <v>495</v>
      </c>
      <c r="B37" s="1165"/>
      <c r="C37" s="1165"/>
      <c r="D37" s="2"/>
      <c r="E37" s="2"/>
      <c r="F37" s="1075"/>
      <c r="G37" s="1075"/>
      <c r="H37" s="1075"/>
      <c r="I37" s="1075"/>
      <c r="J37" s="4"/>
      <c r="K37" s="4"/>
      <c r="L37" s="4"/>
      <c r="M37" s="4"/>
      <c r="N37" s="4"/>
      <c r="O37" s="4"/>
      <c r="P37" s="4"/>
      <c r="Q37" s="4"/>
      <c r="R37" s="4"/>
    </row>
    <row r="38" spans="1:18" ht="28" customHeight="1">
      <c r="A38" s="1166" t="s">
        <v>704</v>
      </c>
      <c r="B38" s="1167"/>
      <c r="C38" s="1168"/>
      <c r="D38" s="2"/>
      <c r="E38" s="2"/>
      <c r="F38" s="1075"/>
      <c r="G38" s="1075"/>
      <c r="H38" s="1075"/>
      <c r="I38" s="1075"/>
      <c r="J38" s="4"/>
      <c r="K38" s="4"/>
      <c r="L38" s="4"/>
      <c r="M38" s="4"/>
      <c r="N38" s="4"/>
      <c r="O38" s="4"/>
      <c r="P38" s="4"/>
      <c r="Q38" s="4"/>
      <c r="R38" s="4"/>
    </row>
    <row r="39" spans="1:18" ht="28" customHeight="1">
      <c r="A39" s="1169" t="s">
        <v>705</v>
      </c>
      <c r="B39" s="1170"/>
      <c r="C39" s="1171"/>
      <c r="D39" s="2"/>
      <c r="E39" s="2"/>
      <c r="F39" s="1076"/>
      <c r="G39" s="1076"/>
      <c r="H39" s="1076"/>
      <c r="I39" s="1076"/>
      <c r="J39" s="4"/>
      <c r="K39" s="4"/>
      <c r="L39" s="4"/>
      <c r="M39" s="4"/>
      <c r="N39" s="4"/>
      <c r="O39" s="4"/>
      <c r="P39" s="4"/>
      <c r="Q39" s="4"/>
      <c r="R39" s="4"/>
    </row>
    <row r="40" spans="1:18" ht="28" customHeight="1">
      <c r="A40" s="1172"/>
      <c r="B40" s="1173"/>
      <c r="C40" s="1174"/>
      <c r="D40" s="2"/>
      <c r="E40" s="2"/>
      <c r="F40" s="1076"/>
      <c r="G40" s="1076"/>
      <c r="H40" s="1076"/>
      <c r="I40" s="1076"/>
      <c r="J40" s="4"/>
      <c r="K40" s="4"/>
      <c r="L40" s="4"/>
      <c r="M40" s="4"/>
      <c r="N40" s="4"/>
      <c r="O40" s="4"/>
      <c r="P40" s="4"/>
      <c r="Q40" s="4"/>
      <c r="R40" s="4"/>
    </row>
    <row r="41" spans="1:18" ht="28" customHeight="1">
      <c r="A41" s="1175" t="s">
        <v>706</v>
      </c>
      <c r="B41" s="1176"/>
      <c r="C41" s="1177"/>
      <c r="D41" s="2"/>
      <c r="E41" s="2"/>
      <c r="F41" s="1076"/>
      <c r="G41" s="1076"/>
      <c r="H41" s="1076"/>
      <c r="I41" s="1076"/>
      <c r="J41" s="4"/>
      <c r="K41" s="4"/>
      <c r="L41" s="4"/>
      <c r="M41" s="4"/>
      <c r="N41" s="4"/>
      <c r="O41" s="4"/>
      <c r="P41" s="4"/>
      <c r="Q41" s="4"/>
      <c r="R41" s="4"/>
    </row>
    <row r="42" spans="1:18" ht="28" customHeight="1">
      <c r="A42" s="1178"/>
      <c r="B42" s="1179"/>
      <c r="C42" s="1180"/>
      <c r="D42" s="2"/>
      <c r="E42" s="2"/>
      <c r="F42" s="1076"/>
      <c r="G42" s="1076"/>
      <c r="H42" s="1076"/>
      <c r="I42" s="1076"/>
      <c r="J42" s="4"/>
      <c r="K42" s="4"/>
      <c r="L42" s="4"/>
      <c r="M42" s="4"/>
      <c r="N42" s="4"/>
      <c r="O42" s="4"/>
      <c r="P42" s="4"/>
      <c r="Q42" s="4"/>
      <c r="R42" s="4"/>
    </row>
    <row r="43" spans="1:18" ht="28" customHeight="1">
      <c r="A43" s="1181" t="s">
        <v>707</v>
      </c>
      <c r="B43" s="1182"/>
      <c r="C43" s="1183"/>
      <c r="D43" s="2"/>
      <c r="E43" s="2"/>
      <c r="F43" s="1067"/>
      <c r="G43" s="1067"/>
      <c r="H43" s="1067"/>
      <c r="I43" s="1067"/>
      <c r="J43" s="4"/>
      <c r="K43" s="4"/>
      <c r="L43" s="4"/>
      <c r="M43" s="4"/>
      <c r="N43" s="4"/>
      <c r="O43" s="4"/>
      <c r="P43" s="4"/>
      <c r="Q43" s="4"/>
      <c r="R43" s="4"/>
    </row>
    <row r="44" spans="1:18" ht="28" customHeight="1">
      <c r="A44" s="1169" t="s">
        <v>708</v>
      </c>
      <c r="B44" s="1170"/>
      <c r="C44" s="1171"/>
      <c r="D44" s="3"/>
      <c r="E44" s="3"/>
      <c r="F44" s="1067"/>
      <c r="G44" s="1067"/>
      <c r="H44" s="1067"/>
      <c r="I44" s="1067"/>
      <c r="J44" s="4"/>
      <c r="K44" s="4"/>
      <c r="L44" s="4"/>
      <c r="M44" s="4"/>
      <c r="N44" s="4"/>
      <c r="O44" s="4"/>
      <c r="P44" s="4"/>
      <c r="Q44" s="4"/>
      <c r="R44" s="4"/>
    </row>
    <row r="45" spans="1:18" ht="28" customHeight="1">
      <c r="A45" s="1172"/>
      <c r="B45" s="1173"/>
      <c r="C45" s="1174"/>
      <c r="D45" s="3"/>
      <c r="E45" s="3"/>
      <c r="F45" s="1067"/>
      <c r="G45" s="1067"/>
      <c r="H45" s="1067"/>
      <c r="I45" s="1067"/>
      <c r="J45" s="4"/>
      <c r="K45" s="4"/>
      <c r="L45" s="4"/>
      <c r="M45" s="4"/>
      <c r="N45" s="4"/>
      <c r="O45" s="4"/>
      <c r="P45" s="4"/>
      <c r="Q45" s="4"/>
      <c r="R45" s="4"/>
    </row>
    <row r="46" spans="1:18" ht="28" customHeight="1">
      <c r="A46" s="1184" t="s">
        <v>709</v>
      </c>
      <c r="B46" s="1185"/>
      <c r="C46" s="1186"/>
      <c r="D46" s="3"/>
      <c r="E46" s="3"/>
      <c r="F46" s="1067"/>
      <c r="G46" s="1067"/>
      <c r="H46" s="1067"/>
      <c r="I46" s="1067"/>
      <c r="J46" s="4"/>
      <c r="K46" s="4"/>
      <c r="L46" s="4"/>
      <c r="M46" s="4"/>
      <c r="N46" s="4"/>
      <c r="O46" s="4"/>
      <c r="P46" s="4"/>
      <c r="Q46" s="4"/>
      <c r="R46" s="4"/>
    </row>
    <row r="47" spans="1:18" ht="28" customHeight="1">
      <c r="A47" s="1187"/>
      <c r="B47" s="1188"/>
      <c r="C47" s="1189"/>
      <c r="D47" s="3"/>
      <c r="E47" s="3"/>
      <c r="F47" s="1077"/>
      <c r="G47" s="1077"/>
      <c r="H47" s="1077"/>
      <c r="I47" s="1077"/>
      <c r="J47" s="4"/>
      <c r="K47" s="4"/>
      <c r="L47" s="4"/>
      <c r="M47" s="4"/>
      <c r="N47" s="4"/>
      <c r="O47" s="4"/>
      <c r="P47" s="4"/>
      <c r="Q47" s="4"/>
      <c r="R47" s="4"/>
    </row>
    <row r="48" spans="1:18" ht="28" customHeight="1">
      <c r="A48" s="1181" t="s">
        <v>710</v>
      </c>
      <c r="B48" s="1182"/>
      <c r="C48" s="1183"/>
      <c r="D48" s="3"/>
      <c r="E48" s="3"/>
      <c r="F48" s="1078"/>
      <c r="G48" s="1078"/>
      <c r="H48" s="1078"/>
      <c r="I48" s="1078"/>
      <c r="J48" s="4"/>
      <c r="K48" s="4"/>
      <c r="L48" s="4"/>
      <c r="M48" s="4"/>
      <c r="N48" s="4"/>
      <c r="O48" s="4"/>
      <c r="P48" s="4"/>
      <c r="Q48" s="4"/>
      <c r="R48" s="4"/>
    </row>
    <row r="49" spans="1:18" ht="28" customHeight="1">
      <c r="A49" s="1190" t="s">
        <v>711</v>
      </c>
      <c r="B49" s="1191"/>
      <c r="C49" s="1192"/>
      <c r="D49" s="3"/>
      <c r="E49" s="3"/>
      <c r="F49" s="1078"/>
      <c r="G49" s="1078"/>
      <c r="H49" s="1078"/>
      <c r="I49" s="1078"/>
      <c r="J49" s="4"/>
      <c r="K49" s="4"/>
      <c r="L49" s="4"/>
      <c r="M49" s="4"/>
      <c r="N49" s="4"/>
      <c r="O49" s="4"/>
      <c r="P49" s="4"/>
      <c r="Q49" s="4"/>
      <c r="R49" s="4"/>
    </row>
    <row r="50" spans="1:18" ht="28" customHeight="1">
      <c r="A50" s="1193"/>
      <c r="B50" s="1194"/>
      <c r="C50" s="1195"/>
      <c r="F50" s="1079"/>
      <c r="G50" s="1079"/>
      <c r="H50" s="1079"/>
      <c r="I50" s="1079"/>
    </row>
    <row r="51" spans="1:18" ht="28" customHeight="1">
      <c r="A51" s="1196" t="s">
        <v>712</v>
      </c>
      <c r="B51" s="1196"/>
      <c r="C51" s="1196"/>
      <c r="F51" s="1080"/>
      <c r="G51" s="1080"/>
      <c r="H51" s="1080"/>
      <c r="I51" s="1080"/>
    </row>
    <row r="52" spans="1:18" ht="28" customHeight="1">
      <c r="A52" s="1196" t="s">
        <v>713</v>
      </c>
      <c r="B52" s="1196"/>
      <c r="C52" s="1196"/>
      <c r="F52" s="1080"/>
      <c r="G52" s="1080"/>
      <c r="H52" s="1080"/>
      <c r="I52" s="1080"/>
    </row>
    <row r="53" spans="1:18" ht="28" customHeight="1">
      <c r="A53" s="1196" t="s">
        <v>714</v>
      </c>
      <c r="B53" s="1196"/>
      <c r="C53" s="1196"/>
      <c r="F53" s="1080"/>
      <c r="G53" s="1080"/>
      <c r="H53" s="1080"/>
      <c r="I53" s="1080"/>
    </row>
    <row r="54" spans="1:18" ht="28" customHeight="1">
      <c r="A54" s="1196" t="s">
        <v>715</v>
      </c>
      <c r="B54" s="1196"/>
      <c r="C54" s="1196"/>
      <c r="F54" s="1080"/>
      <c r="G54" s="1080"/>
      <c r="H54" s="1080"/>
      <c r="I54" s="1080"/>
    </row>
    <row r="55" spans="1:18" ht="28" customHeight="1">
      <c r="A55" s="1181" t="s">
        <v>716</v>
      </c>
      <c r="B55" s="1182"/>
      <c r="C55" s="1183"/>
      <c r="F55" s="1080"/>
      <c r="G55" s="1080"/>
      <c r="H55" s="1080"/>
      <c r="I55" s="1080"/>
    </row>
    <row r="56" spans="1:18" ht="28" customHeight="1">
      <c r="A56" s="1196" t="s">
        <v>355</v>
      </c>
      <c r="B56" s="1196"/>
      <c r="C56" s="1196"/>
      <c r="F56" s="1080"/>
      <c r="G56" s="1080"/>
      <c r="H56" s="1080"/>
      <c r="I56" s="1080"/>
    </row>
    <row r="57" spans="1:18" ht="28" customHeight="1">
      <c r="A57" s="1196" t="s">
        <v>356</v>
      </c>
      <c r="B57" s="1196"/>
      <c r="C57" s="1196"/>
      <c r="F57" s="1067"/>
      <c r="G57" s="1067"/>
      <c r="H57" s="1067"/>
      <c r="I57" s="1067"/>
    </row>
    <row r="58" spans="1:18" ht="28" customHeight="1">
      <c r="A58" s="1181" t="s">
        <v>717</v>
      </c>
      <c r="B58" s="1182"/>
      <c r="C58" s="1183"/>
      <c r="F58" s="1067"/>
      <c r="G58" s="1067"/>
      <c r="H58" s="1067"/>
      <c r="I58" s="1067"/>
    </row>
    <row r="59" spans="1:18" ht="28" customHeight="1">
      <c r="A59" s="1197" t="s">
        <v>718</v>
      </c>
      <c r="B59" s="1198"/>
      <c r="C59" s="1199"/>
      <c r="F59" s="1080"/>
      <c r="G59" s="1080"/>
      <c r="H59" s="1080"/>
      <c r="I59" s="1080"/>
    </row>
    <row r="60" spans="1:18" ht="28" customHeight="1">
      <c r="A60" s="1200"/>
      <c r="B60" s="1201"/>
      <c r="C60" s="1202"/>
      <c r="F60" s="1080"/>
      <c r="G60" s="1080"/>
      <c r="H60" s="1080"/>
      <c r="I60" s="1080"/>
    </row>
    <row r="61" spans="1:18" ht="28" customHeight="1">
      <c r="A61" s="1203" t="s">
        <v>719</v>
      </c>
      <c r="B61" s="1203"/>
      <c r="C61" s="1203"/>
      <c r="F61" s="1081"/>
      <c r="G61" s="1081"/>
      <c r="H61" s="1081"/>
      <c r="I61" s="1081"/>
    </row>
    <row r="62" spans="1:18" ht="28" customHeight="1">
      <c r="A62" s="1203" t="s">
        <v>720</v>
      </c>
      <c r="B62" s="1203"/>
      <c r="C62" s="1203"/>
      <c r="F62" s="1081"/>
      <c r="G62" s="1081"/>
      <c r="H62" s="1081"/>
      <c r="I62" s="1081"/>
    </row>
    <row r="63" spans="1:18" ht="28" customHeight="1">
      <c r="A63" s="1169" t="s">
        <v>721</v>
      </c>
      <c r="B63" s="1170"/>
      <c r="C63" s="1171"/>
      <c r="F63" s="1081"/>
      <c r="G63" s="1081"/>
      <c r="H63" s="1081"/>
      <c r="I63" s="1081"/>
    </row>
    <row r="64" spans="1:18" ht="28" customHeight="1">
      <c r="A64" s="1172"/>
      <c r="B64" s="1173"/>
      <c r="C64" s="1174"/>
      <c r="F64" s="1082"/>
      <c r="G64" s="1082"/>
      <c r="H64" s="1082"/>
      <c r="I64" s="1082"/>
    </row>
    <row r="65" spans="1:9" ht="28" customHeight="1">
      <c r="A65" s="1204" t="s">
        <v>722</v>
      </c>
      <c r="B65" s="1205"/>
      <c r="C65" s="1206"/>
      <c r="F65" s="1082"/>
      <c r="G65" s="1082"/>
      <c r="H65" s="1082"/>
      <c r="I65" s="1082"/>
    </row>
    <row r="66" spans="1:9" ht="28" customHeight="1">
      <c r="A66" s="1207" t="s">
        <v>723</v>
      </c>
      <c r="B66" s="1207"/>
      <c r="C66" s="1207"/>
      <c r="F66" s="1080"/>
      <c r="G66" s="1080"/>
      <c r="H66" s="1080"/>
      <c r="I66" s="1080"/>
    </row>
    <row r="67" spans="1:9" ht="28" customHeight="1">
      <c r="A67" s="1207" t="s">
        <v>724</v>
      </c>
      <c r="B67" s="1207"/>
      <c r="C67" s="1207"/>
      <c r="F67" s="1083"/>
      <c r="G67" s="1083"/>
      <c r="H67" s="1083"/>
      <c r="I67" s="1083"/>
    </row>
    <row r="68" spans="1:9" ht="28" customHeight="1">
      <c r="A68" s="1204" t="s">
        <v>148</v>
      </c>
      <c r="B68" s="1205"/>
      <c r="C68" s="1206"/>
      <c r="F68" s="1083"/>
      <c r="G68" s="1083"/>
      <c r="H68" s="1083"/>
      <c r="I68" s="1083"/>
    </row>
    <row r="69" spans="1:9" ht="28" customHeight="1">
      <c r="A69" s="1203" t="s">
        <v>357</v>
      </c>
      <c r="B69" s="1203"/>
      <c r="C69" s="1203"/>
      <c r="F69" s="1083"/>
      <c r="G69" s="1083"/>
      <c r="H69" s="1083"/>
      <c r="I69" s="1083"/>
    </row>
    <row r="70" spans="1:9" ht="28" customHeight="1">
      <c r="A70" s="1203" t="s">
        <v>725</v>
      </c>
      <c r="B70" s="1203"/>
      <c r="C70" s="1203"/>
      <c r="F70" s="1083"/>
      <c r="G70" s="1083"/>
      <c r="H70" s="1083"/>
      <c r="I70" s="1083"/>
    </row>
    <row r="71" spans="1:9" ht="28" customHeight="1">
      <c r="A71" s="1203" t="s">
        <v>726</v>
      </c>
      <c r="B71" s="1203"/>
      <c r="C71" s="1203"/>
      <c r="F71" s="1083"/>
      <c r="G71" s="1083"/>
      <c r="H71" s="1083"/>
      <c r="I71" s="1083"/>
    </row>
    <row r="72" spans="1:9" ht="28" customHeight="1">
      <c r="A72" s="1203" t="s">
        <v>727</v>
      </c>
      <c r="B72" s="1203"/>
      <c r="C72" s="1203"/>
      <c r="F72" s="1083"/>
      <c r="G72" s="1083"/>
      <c r="H72" s="1083"/>
      <c r="I72" s="1083"/>
    </row>
    <row r="73" spans="1:9" ht="28" customHeight="1">
      <c r="A73" s="1203" t="s">
        <v>728</v>
      </c>
      <c r="B73" s="1203"/>
      <c r="C73" s="1203"/>
      <c r="F73" s="1084"/>
      <c r="G73" s="1084"/>
      <c r="H73" s="1084"/>
      <c r="I73" s="1084"/>
    </row>
    <row r="74" spans="1:9" ht="28" customHeight="1">
      <c r="A74" s="1203" t="s">
        <v>729</v>
      </c>
      <c r="B74" s="1203"/>
      <c r="C74" s="1203"/>
      <c r="F74" s="1085"/>
      <c r="G74" s="1085"/>
      <c r="H74" s="1085"/>
      <c r="I74" s="1085"/>
    </row>
    <row r="75" spans="1:9" ht="28" customHeight="1">
      <c r="A75" s="1203" t="s">
        <v>730</v>
      </c>
      <c r="B75" s="1203"/>
      <c r="C75" s="1203"/>
      <c r="F75" s="1086"/>
      <c r="G75" s="1086"/>
      <c r="H75" s="1086"/>
      <c r="I75" s="1086"/>
    </row>
    <row r="76" spans="1:9" ht="28" customHeight="1">
      <c r="A76" s="1204" t="s">
        <v>731</v>
      </c>
      <c r="B76" s="1205"/>
      <c r="C76" s="1206"/>
      <c r="F76" s="1086"/>
      <c r="G76" s="1086"/>
      <c r="H76" s="1086"/>
      <c r="I76" s="1086"/>
    </row>
    <row r="77" spans="1:9" ht="28" customHeight="1">
      <c r="A77" s="1203" t="s">
        <v>732</v>
      </c>
      <c r="B77" s="1203"/>
      <c r="C77" s="1203"/>
      <c r="F77" s="1084"/>
      <c r="G77" s="1084"/>
      <c r="H77" s="1084"/>
      <c r="I77" s="1084"/>
    </row>
    <row r="78" spans="1:9" ht="28" customHeight="1">
      <c r="A78" s="1203" t="s">
        <v>733</v>
      </c>
      <c r="B78" s="1203"/>
      <c r="C78" s="1203"/>
      <c r="F78" s="1087"/>
      <c r="G78" s="1087"/>
      <c r="H78" s="1087"/>
      <c r="I78" s="1087"/>
    </row>
    <row r="79" spans="1:9" ht="28" customHeight="1">
      <c r="A79" s="1169" t="s">
        <v>734</v>
      </c>
      <c r="B79" s="1170"/>
      <c r="C79" s="1171"/>
      <c r="F79" s="1088"/>
      <c r="G79" s="1088"/>
      <c r="H79" s="1088"/>
      <c r="I79" s="1088"/>
    </row>
    <row r="80" spans="1:9" ht="28" customHeight="1">
      <c r="A80" s="1208"/>
      <c r="B80" s="1209"/>
      <c r="C80" s="1210"/>
      <c r="F80" s="1088"/>
      <c r="G80" s="1088"/>
      <c r="H80" s="1088"/>
      <c r="I80" s="1088"/>
    </row>
    <row r="81" spans="1:9" ht="28" customHeight="1">
      <c r="A81" s="1172"/>
      <c r="B81" s="1173"/>
      <c r="C81" s="1174"/>
      <c r="F81" s="1089"/>
      <c r="G81" s="1089"/>
      <c r="H81" s="1089"/>
      <c r="I81" s="1089"/>
    </row>
    <row r="82" spans="1:9" ht="28" customHeight="1">
      <c r="A82" s="1211" t="s">
        <v>735</v>
      </c>
      <c r="B82" s="1212"/>
      <c r="C82" s="1213"/>
      <c r="F82" s="1089"/>
      <c r="G82" s="1089"/>
      <c r="H82" s="1089"/>
      <c r="I82" s="1089"/>
    </row>
    <row r="83" spans="1:9" ht="28" customHeight="1">
      <c r="A83" s="1214"/>
      <c r="B83" s="1215"/>
      <c r="C83" s="1216"/>
      <c r="F83" s="1090"/>
      <c r="G83" s="1090"/>
      <c r="H83" s="1090"/>
      <c r="I83" s="1090"/>
    </row>
    <row r="84" spans="1:9" ht="28" customHeight="1">
      <c r="A84" s="1203" t="s">
        <v>736</v>
      </c>
      <c r="B84" s="1203"/>
      <c r="C84" s="1203"/>
      <c r="F84" s="1090"/>
      <c r="G84" s="1090"/>
      <c r="H84" s="1090"/>
      <c r="I84" s="1090"/>
    </row>
    <row r="85" spans="1:9" ht="28" customHeight="1">
      <c r="A85" s="1217" t="s">
        <v>737</v>
      </c>
      <c r="B85" s="1218"/>
      <c r="C85" s="1219"/>
      <c r="F85" s="1091"/>
      <c r="G85" s="1091"/>
      <c r="H85" s="1091"/>
      <c r="I85" s="1091"/>
    </row>
    <row r="86" spans="1:9" ht="28" customHeight="1">
      <c r="A86" s="1220" t="s">
        <v>738</v>
      </c>
      <c r="B86" s="1221"/>
      <c r="C86" s="1222"/>
      <c r="F86" s="1056"/>
      <c r="G86" s="1056"/>
      <c r="H86" s="1056"/>
      <c r="I86" s="1056"/>
    </row>
    <row r="87" spans="1:9" ht="28" customHeight="1">
      <c r="A87" s="1223"/>
      <c r="B87" s="1224"/>
      <c r="C87" s="1225"/>
      <c r="F87" s="1056"/>
      <c r="G87" s="1056"/>
      <c r="H87" s="1056"/>
      <c r="I87" s="1056"/>
    </row>
    <row r="88" spans="1:9" ht="28" customHeight="1">
      <c r="A88" s="1220" t="s">
        <v>739</v>
      </c>
      <c r="B88" s="1221"/>
      <c r="C88" s="1222"/>
      <c r="F88" s="1056"/>
      <c r="G88" s="1056"/>
      <c r="H88" s="1056"/>
      <c r="I88" s="1056"/>
    </row>
    <row r="89" spans="1:9" ht="28" customHeight="1">
      <c r="A89" s="1223"/>
      <c r="B89" s="1224"/>
      <c r="C89" s="1225"/>
      <c r="F89" s="1092"/>
      <c r="G89" s="1092"/>
      <c r="H89" s="1092"/>
      <c r="I89" s="1092"/>
    </row>
    <row r="90" spans="1:9" ht="28" customHeight="1">
      <c r="A90" s="1226" t="s">
        <v>740</v>
      </c>
      <c r="B90" s="1226"/>
      <c r="C90" s="1226"/>
      <c r="F90" s="1093"/>
      <c r="G90" s="1093"/>
      <c r="H90" s="1093"/>
      <c r="I90" s="1093"/>
    </row>
    <row r="91" spans="1:9" ht="28" customHeight="1">
      <c r="A91" s="1227" t="s">
        <v>741</v>
      </c>
      <c r="B91" s="1228"/>
      <c r="C91" s="1229"/>
      <c r="F91" s="1093"/>
      <c r="G91" s="1093"/>
      <c r="H91" s="1093"/>
      <c r="I91" s="1093"/>
    </row>
    <row r="92" spans="1:9" ht="28" customHeight="1">
      <c r="A92" s="1230" t="s">
        <v>742</v>
      </c>
      <c r="B92" s="1230"/>
      <c r="C92" s="1230"/>
    </row>
    <row r="93" spans="1:9" ht="28" customHeight="1">
      <c r="A93" s="1231" t="s">
        <v>743</v>
      </c>
      <c r="B93" s="1232"/>
      <c r="C93" s="1233"/>
    </row>
    <row r="94" spans="1:9" ht="28" customHeight="1">
      <c r="A94" s="1234"/>
      <c r="B94" s="1235"/>
      <c r="C94" s="1236"/>
    </row>
    <row r="95" spans="1:9" ht="28" customHeight="1">
      <c r="A95" s="1227" t="s">
        <v>744</v>
      </c>
      <c r="B95" s="1228"/>
      <c r="C95" s="1229"/>
    </row>
    <row r="96" spans="1:9" ht="28" customHeight="1">
      <c r="A96" s="1230" t="s">
        <v>745</v>
      </c>
      <c r="B96" s="1230"/>
      <c r="C96" s="1230"/>
    </row>
    <row r="97" spans="1:3" ht="28" customHeight="1">
      <c r="A97" s="1231" t="s">
        <v>746</v>
      </c>
      <c r="B97" s="1232"/>
      <c r="C97" s="1233"/>
    </row>
    <row r="98" spans="1:3" ht="28" customHeight="1">
      <c r="A98" s="1234"/>
      <c r="B98" s="1235"/>
      <c r="C98" s="1236"/>
    </row>
    <row r="99" spans="1:3" ht="28" customHeight="1">
      <c r="A99" s="1237" t="s">
        <v>747</v>
      </c>
      <c r="B99" s="1237"/>
      <c r="C99" s="1237"/>
    </row>
    <row r="100" spans="1:3" ht="28" customHeight="1">
      <c r="A100" s="1230" t="s">
        <v>748</v>
      </c>
      <c r="B100" s="1230"/>
      <c r="C100" s="1230"/>
    </row>
    <row r="101" spans="1:3" ht="28" customHeight="1">
      <c r="A101" s="1238" t="s">
        <v>749</v>
      </c>
      <c r="B101" s="1238"/>
      <c r="C101" s="1238"/>
    </row>
    <row r="102" spans="1:3" ht="28" customHeight="1">
      <c r="A102" s="1196" t="s">
        <v>750</v>
      </c>
      <c r="B102" s="1196"/>
      <c r="C102" s="1196"/>
    </row>
    <row r="103" spans="1:3" ht="28" customHeight="1">
      <c r="A103" s="1196" t="s">
        <v>751</v>
      </c>
      <c r="B103" s="1196"/>
      <c r="C103" s="1196"/>
    </row>
    <row r="104" spans="1:3" ht="28" customHeight="1">
      <c r="A104" s="1196" t="s">
        <v>752</v>
      </c>
      <c r="B104" s="1196"/>
      <c r="C104" s="1196"/>
    </row>
    <row r="105" spans="1:3" ht="28" customHeight="1">
      <c r="A105" s="1239" t="s">
        <v>753</v>
      </c>
      <c r="B105" s="1239"/>
      <c r="C105" s="1239"/>
    </row>
    <row r="106" spans="1:3" ht="28" customHeight="1">
      <c r="A106" s="1240" t="s">
        <v>502</v>
      </c>
      <c r="B106" s="1241"/>
      <c r="C106" s="1241"/>
    </row>
    <row r="107" spans="1:3" ht="28" customHeight="1">
      <c r="A107" s="556"/>
      <c r="B107" s="1053"/>
      <c r="C107" s="1053"/>
    </row>
    <row r="108" spans="1:3" ht="28" customHeight="1">
      <c r="A108" s="1242" t="s">
        <v>503</v>
      </c>
      <c r="B108" s="1243"/>
      <c r="C108" s="1243"/>
    </row>
    <row r="109" spans="1:3" ht="28" customHeight="1">
      <c r="A109" s="1242"/>
      <c r="B109" s="1243"/>
      <c r="C109" s="1243"/>
    </row>
    <row r="110" spans="1:3" ht="28" customHeight="1">
      <c r="A110" s="1242"/>
      <c r="B110" s="1243"/>
      <c r="C110" s="1243"/>
    </row>
    <row r="111" spans="1:3" ht="12">
      <c r="A111" s="1242"/>
      <c r="B111" s="1243"/>
      <c r="C111" s="1243"/>
    </row>
    <row r="112" spans="1:3" ht="28" customHeight="1">
      <c r="A112" s="1242" t="s">
        <v>501</v>
      </c>
      <c r="B112" s="1243"/>
      <c r="C112" s="1243"/>
    </row>
    <row r="113" spans="1:3" ht="28" customHeight="1">
      <c r="A113" s="1242"/>
      <c r="B113" s="1243"/>
      <c r="C113" s="1243"/>
    </row>
    <row r="114" spans="1:3" ht="28" customHeight="1">
      <c r="A114" s="1242" t="s">
        <v>504</v>
      </c>
      <c r="B114" s="1243"/>
      <c r="C114" s="1243"/>
    </row>
    <row r="115" spans="1:3" ht="28" customHeight="1">
      <c r="A115" s="1242"/>
      <c r="B115" s="1243"/>
      <c r="C115" s="1243"/>
    </row>
  </sheetData>
  <sheetProtection password="B68B" sheet="1" objects="1" scenarios="1" formatCells="0" formatColumns="0" formatRows="0"/>
  <customSheetViews>
    <customSheetView guid="{8A92BF25-699A-0948-9D46-95C27CAE2FDF}" scale="65" topLeftCell="B1">
      <selection activeCell="F2" sqref="F2:I4"/>
      <printOptions horizontalCentered="1" verticalCentered="1"/>
    </customSheetView>
    <customSheetView guid="{6890B66D-F4A9-DC4C-BC21-22A75E74620A}" scale="65" topLeftCell="B1">
      <selection activeCell="F2" sqref="F2:I4"/>
      <printOptions horizontalCentered="1" verticalCentered="1"/>
    </customSheetView>
  </customSheetViews>
  <mergeCells count="76">
    <mergeCell ref="A106:C107"/>
    <mergeCell ref="A108:C111"/>
    <mergeCell ref="A112:C113"/>
    <mergeCell ref="A114:C115"/>
    <mergeCell ref="A100:C100"/>
    <mergeCell ref="A101:C101"/>
    <mergeCell ref="A102:C102"/>
    <mergeCell ref="A103:C103"/>
    <mergeCell ref="A104:C104"/>
    <mergeCell ref="A105:C105"/>
    <mergeCell ref="A88:C89"/>
    <mergeCell ref="A90:C90"/>
    <mergeCell ref="A91:C91"/>
    <mergeCell ref="A92:C92"/>
    <mergeCell ref="A93:C94"/>
    <mergeCell ref="A95:C95"/>
    <mergeCell ref="A96:C96"/>
    <mergeCell ref="A97:C98"/>
    <mergeCell ref="A99:C99"/>
    <mergeCell ref="A1:C2"/>
    <mergeCell ref="A3:C6"/>
    <mergeCell ref="A7:C7"/>
    <mergeCell ref="A8:A11"/>
    <mergeCell ref="B8:B11"/>
    <mergeCell ref="C8:C11"/>
    <mergeCell ref="A12:C13"/>
    <mergeCell ref="A14:C20"/>
    <mergeCell ref="A21:C23"/>
    <mergeCell ref="A24:C27"/>
    <mergeCell ref="A28:C28"/>
    <mergeCell ref="A41:C42"/>
    <mergeCell ref="A59:C60"/>
    <mergeCell ref="A29:C29"/>
    <mergeCell ref="A30:C30"/>
    <mergeCell ref="A31:C32"/>
    <mergeCell ref="A33:C34"/>
    <mergeCell ref="A35:C35"/>
    <mergeCell ref="A36:C36"/>
    <mergeCell ref="A37:C37"/>
    <mergeCell ref="A38:C38"/>
    <mergeCell ref="A39:C40"/>
    <mergeCell ref="A43:C43"/>
    <mergeCell ref="A44:C45"/>
    <mergeCell ref="A46:C47"/>
    <mergeCell ref="A48:C48"/>
    <mergeCell ref="A51:C51"/>
    <mergeCell ref="A63:C64"/>
    <mergeCell ref="A49:C50"/>
    <mergeCell ref="A52:C52"/>
    <mergeCell ref="A53:C53"/>
    <mergeCell ref="A54:C54"/>
    <mergeCell ref="A55:C55"/>
    <mergeCell ref="A56:C56"/>
    <mergeCell ref="A57:C57"/>
    <mergeCell ref="A58:C58"/>
    <mergeCell ref="A61:C61"/>
    <mergeCell ref="A62:C62"/>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81"/>
    <mergeCell ref="A82:C83"/>
    <mergeCell ref="A84:C84"/>
    <mergeCell ref="A85:C85"/>
    <mergeCell ref="A86:C87"/>
  </mergeCells>
  <hyperlinks>
    <hyperlink ref="A29" location="details!G4" display="GO BACK TO DETAILS"/>
  </hyperlinks>
  <printOptions horizontalCentered="1" verticalCentered="1"/>
  <pageMargins left="0.7" right="0.7" top="0.75" bottom="0.75" header="0.3" footer="0.3"/>
  <pageSetup paperSize="9" orientation="portrait" horizontalDpi="4294967292" verticalDpi="4294967292"/>
  <customProperties>
    <customPr name="DVSECTIONID" r:id="rId1"/>
  </customPropertie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009900"/>
  </sheetPr>
  <dimension ref="A1:DA117"/>
  <sheetViews>
    <sheetView zoomScale="150" zoomScaleNormal="150" zoomScalePageLayoutView="150" workbookViewId="0">
      <pane xSplit="5" ySplit="9" topLeftCell="F10" activePane="bottomRight" state="frozen"/>
      <selection pane="topRight" activeCell="F1" sqref="F1"/>
      <selection pane="bottomLeft" activeCell="A10" sqref="A10"/>
      <selection pane="bottomRight" activeCell="F10" sqref="F10"/>
    </sheetView>
  </sheetViews>
  <sheetFormatPr baseColWidth="10" defaultColWidth="5.6640625" defaultRowHeight="0" customHeight="1" zeroHeight="1" x14ac:dyDescent="0"/>
  <cols>
    <col min="1" max="1" width="5.5" style="8" customWidth="1"/>
    <col min="2" max="2" width="7.5" style="8" customWidth="1"/>
    <col min="3" max="3" width="4.5" style="8" customWidth="1"/>
    <col min="4" max="4" width="7.83203125" style="8" customWidth="1"/>
    <col min="5" max="5" width="8.33203125" style="8" customWidth="1"/>
    <col min="6" max="6" width="11.5" style="8" customWidth="1"/>
    <col min="7" max="7" width="24" style="8" customWidth="1"/>
    <col min="8" max="8" width="24.83203125" style="8" customWidth="1"/>
    <col min="9" max="9" width="26" style="8" customWidth="1"/>
    <col min="10" max="23" width="4.6640625" style="8" customWidth="1"/>
    <col min="24" max="36" width="5.33203125" style="8" customWidth="1"/>
    <col min="37" max="37" width="6.1640625" style="8" customWidth="1"/>
    <col min="38" max="51" width="5.33203125" style="8" customWidth="1"/>
    <col min="52" max="52" width="3.6640625" style="8" customWidth="1"/>
    <col min="53" max="53" width="6.83203125" style="8" customWidth="1"/>
    <col min="54" max="54" width="4.6640625" style="8" customWidth="1"/>
    <col min="55" max="55" width="5.6640625" style="44" customWidth="1"/>
    <col min="56" max="56" width="5.6640625" style="8" customWidth="1"/>
    <col min="57" max="57" width="5.6640625" style="44" customWidth="1"/>
    <col min="58" max="58" width="5.6640625" style="8" customWidth="1"/>
    <col min="59" max="59" width="5.6640625" style="44" customWidth="1"/>
    <col min="60" max="60" width="5.6640625" style="45" customWidth="1"/>
    <col min="61" max="61" width="5.6640625" style="44" customWidth="1"/>
    <col min="62" max="62" width="5.6640625" style="8" customWidth="1"/>
    <col min="63" max="63" width="5.6640625" style="44" customWidth="1"/>
    <col min="64" max="64" width="5.6640625" style="45" customWidth="1"/>
    <col min="65" max="65" width="5.6640625" style="44" customWidth="1"/>
    <col min="66" max="66" width="5.6640625" style="8" customWidth="1"/>
    <col min="67" max="67" width="5.6640625" style="44" customWidth="1"/>
    <col min="68" max="68" width="5.6640625" style="45" customWidth="1"/>
    <col min="69" max="69" width="5.6640625" style="44" customWidth="1"/>
    <col min="70" max="70" width="5.6640625" style="8" customWidth="1"/>
    <col min="71" max="71" width="5.6640625" style="44" customWidth="1"/>
    <col min="72" max="72" width="5.6640625" style="45" customWidth="1"/>
    <col min="73" max="73" width="5.6640625" style="44" customWidth="1"/>
    <col min="74" max="74" width="5.6640625" style="8" customWidth="1"/>
    <col min="75" max="75" width="5.6640625" style="44" customWidth="1"/>
    <col min="76" max="76" width="5.6640625" style="45" customWidth="1"/>
    <col min="77" max="77" width="5.6640625" style="44" customWidth="1"/>
    <col min="78" max="78" width="5.6640625" style="8" customWidth="1"/>
    <col min="79" max="79" width="5.6640625" style="44" customWidth="1"/>
    <col min="80" max="80" width="5.6640625" style="45" customWidth="1"/>
    <col min="81" max="81" width="5.6640625" style="44" customWidth="1"/>
    <col min="82" max="82" width="5.6640625" style="8" customWidth="1"/>
    <col min="83" max="83" width="5.6640625" style="44" customWidth="1"/>
    <col min="84" max="84" width="5.6640625" style="45" customWidth="1"/>
    <col min="85" max="85" width="5.6640625" style="44" customWidth="1"/>
    <col min="86" max="86" width="5.6640625" style="8" customWidth="1"/>
    <col min="87" max="87" width="5.6640625" style="44" customWidth="1"/>
    <col min="88" max="88" width="5.6640625" style="45" customWidth="1"/>
    <col min="89" max="89" width="5.6640625" style="44" customWidth="1"/>
    <col min="90" max="90" width="5.6640625" style="8" customWidth="1"/>
    <col min="91" max="91" width="5.6640625" style="44" customWidth="1"/>
    <col min="92" max="92" width="5.6640625" style="45" customWidth="1"/>
    <col min="93" max="93" width="5.6640625" style="44" customWidth="1"/>
    <col min="94" max="94" width="5.6640625" style="8" customWidth="1"/>
    <col min="95" max="95" width="5.6640625" style="44" customWidth="1"/>
    <col min="96" max="96" width="5.6640625" style="45" customWidth="1"/>
    <col min="97" max="97" width="5.6640625" style="44" customWidth="1"/>
    <col min="98" max="98" width="5.6640625" style="8" customWidth="1"/>
    <col min="99" max="99" width="5.6640625" style="44" customWidth="1"/>
    <col min="100" max="100" width="5.6640625" style="45" customWidth="1"/>
    <col min="101" max="102" width="5.6640625" style="8" customWidth="1"/>
    <col min="103" max="103" width="5.6640625" style="35" customWidth="1"/>
    <col min="104" max="104" width="22.6640625" style="6" bestFit="1" customWidth="1"/>
    <col min="105" max="105" width="5.6640625" style="35" customWidth="1"/>
    <col min="106" max="129" width="5.6640625" style="8" customWidth="1"/>
    <col min="130" max="16384" width="5.6640625" style="8"/>
  </cols>
  <sheetData>
    <row r="1" spans="1:105" ht="20" customHeight="1">
      <c r="A1" s="24" t="s">
        <v>325</v>
      </c>
      <c r="B1" s="25"/>
      <c r="C1" s="25"/>
      <c r="D1" s="25"/>
      <c r="E1" s="25"/>
      <c r="F1" s="25"/>
      <c r="G1" s="26"/>
      <c r="H1" s="25"/>
      <c r="I1" s="26"/>
      <c r="J1" s="599" t="s">
        <v>105</v>
      </c>
      <c r="K1" s="599"/>
      <c r="L1" s="599"/>
      <c r="M1" s="599"/>
      <c r="N1" s="599"/>
      <c r="O1" s="585" t="str">
        <f>G6</f>
        <v>11 'A'</v>
      </c>
      <c r="P1" s="585"/>
      <c r="Q1" s="585"/>
      <c r="R1" s="585"/>
      <c r="S1" s="585"/>
      <c r="T1" s="579" t="s">
        <v>274</v>
      </c>
      <c r="U1" s="579"/>
      <c r="V1" s="579"/>
      <c r="W1" s="579"/>
      <c r="X1" s="579"/>
      <c r="Y1" s="579"/>
      <c r="Z1" s="579"/>
      <c r="AA1" s="579"/>
      <c r="AB1" s="585" t="s">
        <v>275</v>
      </c>
      <c r="AC1" s="585"/>
      <c r="AD1" s="585"/>
      <c r="AE1" s="585"/>
      <c r="AF1" s="585"/>
      <c r="AG1" s="585"/>
      <c r="AH1" s="585"/>
      <c r="AI1" s="585"/>
      <c r="AJ1" s="579" t="s">
        <v>276</v>
      </c>
      <c r="AK1" s="579"/>
      <c r="AL1" s="579"/>
      <c r="AM1" s="579"/>
      <c r="AN1" s="579"/>
      <c r="AO1" s="579"/>
      <c r="AP1" s="579"/>
      <c r="AQ1" s="579"/>
      <c r="AR1" s="575" t="str">
        <f>H6</f>
        <v>2013-14</v>
      </c>
      <c r="AS1" s="576"/>
      <c r="AT1" s="576"/>
      <c r="AU1" s="576"/>
      <c r="AV1" s="576"/>
      <c r="AW1" s="573"/>
      <c r="AX1" s="573"/>
      <c r="AY1" s="574"/>
      <c r="AZ1" s="7"/>
      <c r="BA1" s="7"/>
      <c r="BB1" s="7"/>
      <c r="BC1" s="566" t="s">
        <v>123</v>
      </c>
      <c r="BD1" s="567"/>
      <c r="BE1" s="567"/>
      <c r="BF1" s="567"/>
      <c r="BG1" s="567"/>
      <c r="BH1" s="567"/>
      <c r="BI1" s="567"/>
      <c r="BJ1" s="567"/>
      <c r="BK1" s="567"/>
      <c r="BL1" s="567"/>
      <c r="BM1" s="567"/>
      <c r="BN1" s="567"/>
      <c r="BO1" s="567"/>
      <c r="BP1" s="567"/>
      <c r="BQ1" s="567"/>
      <c r="BR1" s="567"/>
      <c r="BS1" s="567"/>
      <c r="BT1" s="567"/>
      <c r="BU1" s="567"/>
      <c r="BV1" s="567"/>
      <c r="BW1" s="567"/>
      <c r="BX1" s="567"/>
      <c r="BY1" s="567"/>
      <c r="BZ1" s="567"/>
      <c r="CA1" s="27"/>
      <c r="CB1" s="567" t="s">
        <v>359</v>
      </c>
      <c r="CC1" s="567"/>
      <c r="CD1" s="567"/>
      <c r="CE1" s="567"/>
      <c r="CF1" s="567"/>
      <c r="CG1" s="567"/>
      <c r="CH1" s="567"/>
      <c r="CI1" s="567"/>
      <c r="CJ1" s="567"/>
      <c r="CK1" s="567"/>
      <c r="CL1" s="567"/>
      <c r="CM1" s="567"/>
      <c r="CN1" s="567"/>
      <c r="CO1" s="567"/>
      <c r="CP1" s="567"/>
      <c r="CQ1" s="567"/>
      <c r="CR1" s="567"/>
      <c r="CS1" s="567"/>
      <c r="CT1" s="567"/>
      <c r="CU1" s="567"/>
      <c r="CV1" s="567"/>
      <c r="CW1" s="567"/>
    </row>
    <row r="2" spans="1:105" ht="24.75" customHeight="1">
      <c r="A2" s="600" t="s">
        <v>95</v>
      </c>
      <c r="B2" s="602" t="s">
        <v>96</v>
      </c>
      <c r="C2" s="604" t="s">
        <v>347</v>
      </c>
      <c r="D2" s="603" t="s">
        <v>97</v>
      </c>
      <c r="E2" s="605" t="s">
        <v>110</v>
      </c>
      <c r="F2" s="559" t="s">
        <v>98</v>
      </c>
      <c r="G2" s="272"/>
      <c r="H2" s="272"/>
      <c r="I2" s="374"/>
      <c r="J2" s="577" t="s">
        <v>100</v>
      </c>
      <c r="K2" s="577"/>
      <c r="L2" s="577"/>
      <c r="M2" s="577"/>
      <c r="N2" s="577"/>
      <c r="O2" s="558" t="s">
        <v>101</v>
      </c>
      <c r="P2" s="558"/>
      <c r="Q2" s="558"/>
      <c r="R2" s="558"/>
      <c r="S2" s="558"/>
      <c r="T2" s="302" t="s">
        <v>69</v>
      </c>
      <c r="U2" s="302"/>
      <c r="V2" s="302"/>
      <c r="W2" s="302"/>
      <c r="X2" s="302"/>
      <c r="Y2" s="302"/>
      <c r="Z2" s="325" t="s">
        <v>52</v>
      </c>
      <c r="AA2" s="325" t="s">
        <v>51</v>
      </c>
      <c r="AB2" s="302" t="s">
        <v>70</v>
      </c>
      <c r="AC2" s="302"/>
      <c r="AD2" s="302"/>
      <c r="AE2" s="302"/>
      <c r="AF2" s="302"/>
      <c r="AG2" s="302"/>
      <c r="AH2" s="325" t="s">
        <v>52</v>
      </c>
      <c r="AI2" s="325" t="s">
        <v>51</v>
      </c>
      <c r="AJ2" s="302" t="s">
        <v>71</v>
      </c>
      <c r="AK2" s="302"/>
      <c r="AL2" s="302"/>
      <c r="AM2" s="302"/>
      <c r="AN2" s="302"/>
      <c r="AO2" s="302"/>
      <c r="AP2" s="325" t="s">
        <v>52</v>
      </c>
      <c r="AQ2" s="325" t="s">
        <v>51</v>
      </c>
      <c r="AR2" s="558" t="s">
        <v>103</v>
      </c>
      <c r="AS2" s="558"/>
      <c r="AT2" s="558"/>
      <c r="AU2" s="558"/>
      <c r="AV2" s="558"/>
      <c r="AW2" s="577" t="s">
        <v>104</v>
      </c>
      <c r="AX2" s="577"/>
      <c r="AY2" s="578"/>
      <c r="AZ2" s="7"/>
      <c r="BA2" s="7"/>
      <c r="BB2" s="7"/>
      <c r="BC2" s="568"/>
      <c r="BD2" s="569"/>
      <c r="BE2" s="569"/>
      <c r="BF2" s="569"/>
      <c r="BG2" s="569"/>
      <c r="BH2" s="569"/>
      <c r="BI2" s="569"/>
      <c r="BJ2" s="569"/>
      <c r="BK2" s="569"/>
      <c r="BL2" s="569"/>
      <c r="BM2" s="569"/>
      <c r="BN2" s="569"/>
      <c r="BO2" s="569"/>
      <c r="BP2" s="569"/>
      <c r="BQ2" s="569"/>
      <c r="BR2" s="569"/>
      <c r="BS2" s="569"/>
      <c r="BT2" s="569"/>
      <c r="BU2" s="569"/>
      <c r="BV2" s="569"/>
      <c r="BW2" s="569"/>
      <c r="BX2" s="569"/>
      <c r="BY2" s="569"/>
      <c r="BZ2" s="569"/>
      <c r="CA2" s="28"/>
      <c r="CB2" s="569"/>
      <c r="CC2" s="569"/>
      <c r="CD2" s="569"/>
      <c r="CE2" s="569"/>
      <c r="CF2" s="569"/>
      <c r="CG2" s="569"/>
      <c r="CH2" s="569"/>
      <c r="CI2" s="569"/>
      <c r="CJ2" s="569"/>
      <c r="CK2" s="569"/>
      <c r="CL2" s="569"/>
      <c r="CM2" s="569"/>
      <c r="CN2" s="569"/>
      <c r="CO2" s="569"/>
      <c r="CP2" s="569"/>
      <c r="CQ2" s="569"/>
      <c r="CR2" s="569"/>
      <c r="CS2" s="569"/>
      <c r="CT2" s="569"/>
      <c r="CU2" s="569"/>
      <c r="CV2" s="569"/>
      <c r="CW2" s="569"/>
    </row>
    <row r="3" spans="1:105" ht="36" customHeight="1">
      <c r="A3" s="600"/>
      <c r="B3" s="602"/>
      <c r="C3" s="604"/>
      <c r="D3" s="606"/>
      <c r="E3" s="608"/>
      <c r="F3" s="560"/>
      <c r="G3" s="273" t="s">
        <v>151</v>
      </c>
      <c r="H3" s="375"/>
      <c r="I3" s="376"/>
      <c r="J3" s="610" t="s">
        <v>106</v>
      </c>
      <c r="K3" s="610"/>
      <c r="L3" s="610"/>
      <c r="M3" s="610"/>
      <c r="N3" s="610"/>
      <c r="O3" s="557" t="s">
        <v>107</v>
      </c>
      <c r="P3" s="557"/>
      <c r="Q3" s="557"/>
      <c r="R3" s="557"/>
      <c r="S3" s="557"/>
      <c r="T3" s="300" t="s">
        <v>11</v>
      </c>
      <c r="U3" s="301" t="s">
        <v>12</v>
      </c>
      <c r="V3" s="301" t="s">
        <v>13</v>
      </c>
      <c r="W3" s="300" t="s">
        <v>3</v>
      </c>
      <c r="X3" s="300" t="s">
        <v>45</v>
      </c>
      <c r="Y3" s="301" t="s">
        <v>4</v>
      </c>
      <c r="Z3" s="301" t="s">
        <v>33</v>
      </c>
      <c r="AA3" s="300" t="s">
        <v>46</v>
      </c>
      <c r="AB3" s="286" t="s">
        <v>11</v>
      </c>
      <c r="AC3" s="287" t="s">
        <v>12</v>
      </c>
      <c r="AD3" s="287" t="s">
        <v>13</v>
      </c>
      <c r="AE3" s="286" t="s">
        <v>3</v>
      </c>
      <c r="AF3" s="286" t="s">
        <v>45</v>
      </c>
      <c r="AG3" s="287" t="s">
        <v>4</v>
      </c>
      <c r="AH3" s="287" t="s">
        <v>33</v>
      </c>
      <c r="AI3" s="286" t="s">
        <v>46</v>
      </c>
      <c r="AJ3" s="300" t="s">
        <v>11</v>
      </c>
      <c r="AK3" s="301" t="s">
        <v>12</v>
      </c>
      <c r="AL3" s="301" t="s">
        <v>13</v>
      </c>
      <c r="AM3" s="300" t="s">
        <v>3</v>
      </c>
      <c r="AN3" s="300" t="s">
        <v>45</v>
      </c>
      <c r="AO3" s="301" t="s">
        <v>4</v>
      </c>
      <c r="AP3" s="301" t="s">
        <v>33</v>
      </c>
      <c r="AQ3" s="300" t="s">
        <v>46</v>
      </c>
      <c r="AR3" s="558" t="s">
        <v>108</v>
      </c>
      <c r="AS3" s="558"/>
      <c r="AT3" s="558"/>
      <c r="AU3" s="558"/>
      <c r="AV3" s="558"/>
      <c r="AW3" s="577" t="s">
        <v>109</v>
      </c>
      <c r="AX3" s="577"/>
      <c r="AY3" s="578"/>
      <c r="AZ3" s="7"/>
      <c r="BA3" s="7"/>
      <c r="BB3" s="7"/>
      <c r="BC3" s="572" t="s">
        <v>124</v>
      </c>
      <c r="BD3" s="571" t="s">
        <v>124</v>
      </c>
      <c r="BE3" s="570" t="s">
        <v>125</v>
      </c>
      <c r="BF3" s="571" t="s">
        <v>125</v>
      </c>
      <c r="BG3" s="570" t="s">
        <v>126</v>
      </c>
      <c r="BH3" s="571" t="s">
        <v>126</v>
      </c>
      <c r="BI3" s="570" t="s">
        <v>127</v>
      </c>
      <c r="BJ3" s="571" t="s">
        <v>127</v>
      </c>
      <c r="BK3" s="570" t="s">
        <v>128</v>
      </c>
      <c r="BL3" s="571" t="s">
        <v>128</v>
      </c>
      <c r="BM3" s="570" t="s">
        <v>129</v>
      </c>
      <c r="BN3" s="571" t="s">
        <v>129</v>
      </c>
      <c r="BO3" s="570" t="s">
        <v>130</v>
      </c>
      <c r="BP3" s="571" t="s">
        <v>130</v>
      </c>
      <c r="BQ3" s="570" t="s">
        <v>131</v>
      </c>
      <c r="BR3" s="571" t="s">
        <v>131</v>
      </c>
      <c r="BS3" s="570" t="s">
        <v>132</v>
      </c>
      <c r="BT3" s="571" t="s">
        <v>132</v>
      </c>
      <c r="BU3" s="570" t="s">
        <v>133</v>
      </c>
      <c r="BV3" s="571" t="s">
        <v>133</v>
      </c>
      <c r="BW3" s="570" t="s">
        <v>134</v>
      </c>
      <c r="BX3" s="571" t="s">
        <v>134</v>
      </c>
      <c r="BY3" s="570" t="s">
        <v>124</v>
      </c>
      <c r="BZ3" s="571" t="s">
        <v>124</v>
      </c>
      <c r="CA3" s="27"/>
      <c r="CB3" s="619" t="s">
        <v>135</v>
      </c>
      <c r="CC3" s="619"/>
      <c r="CD3" s="619" t="s">
        <v>136</v>
      </c>
      <c r="CE3" s="619"/>
      <c r="CF3" s="619" t="s">
        <v>137</v>
      </c>
      <c r="CG3" s="619"/>
      <c r="CH3" s="619" t="s">
        <v>138</v>
      </c>
      <c r="CI3" s="619"/>
      <c r="CJ3" s="619" t="s">
        <v>146</v>
      </c>
      <c r="CK3" s="619"/>
      <c r="CL3" s="619" t="s">
        <v>139</v>
      </c>
      <c r="CM3" s="619"/>
      <c r="CN3" s="619" t="s">
        <v>140</v>
      </c>
      <c r="CO3" s="619"/>
      <c r="CP3" s="619" t="s">
        <v>141</v>
      </c>
      <c r="CQ3" s="619"/>
      <c r="CR3" s="619" t="s">
        <v>142</v>
      </c>
      <c r="CS3" s="619"/>
      <c r="CT3" s="619" t="s">
        <v>143</v>
      </c>
      <c r="CU3" s="619"/>
      <c r="CV3" s="619" t="s">
        <v>147</v>
      </c>
      <c r="CW3" s="620"/>
    </row>
    <row r="4" spans="1:105" ht="39.75" customHeight="1">
      <c r="A4" s="600"/>
      <c r="B4" s="602"/>
      <c r="C4" s="604"/>
      <c r="D4" s="606"/>
      <c r="E4" s="608"/>
      <c r="F4" s="560"/>
      <c r="G4" s="277" t="s">
        <v>358</v>
      </c>
      <c r="H4" s="377" t="s">
        <v>683</v>
      </c>
      <c r="I4" s="378">
        <v>42140</v>
      </c>
      <c r="J4" s="610" t="s">
        <v>111</v>
      </c>
      <c r="K4" s="610"/>
      <c r="L4" s="610"/>
      <c r="M4" s="611" t="s">
        <v>112</v>
      </c>
      <c r="N4" s="613" t="s">
        <v>113</v>
      </c>
      <c r="O4" s="557" t="s">
        <v>111</v>
      </c>
      <c r="P4" s="557"/>
      <c r="Q4" s="557"/>
      <c r="R4" s="562" t="s">
        <v>112</v>
      </c>
      <c r="S4" s="564" t="s">
        <v>113</v>
      </c>
      <c r="T4" s="583" t="s">
        <v>148</v>
      </c>
      <c r="U4" s="580" t="s">
        <v>111</v>
      </c>
      <c r="V4" s="580"/>
      <c r="W4" s="580"/>
      <c r="X4" s="580" t="s">
        <v>112</v>
      </c>
      <c r="Y4" s="580"/>
      <c r="Z4" s="580" t="s">
        <v>113</v>
      </c>
      <c r="AA4" s="580"/>
      <c r="AB4" s="582" t="s">
        <v>148</v>
      </c>
      <c r="AC4" s="557" t="s">
        <v>111</v>
      </c>
      <c r="AD4" s="557"/>
      <c r="AE4" s="557"/>
      <c r="AF4" s="557" t="s">
        <v>112</v>
      </c>
      <c r="AG4" s="557"/>
      <c r="AH4" s="557" t="s">
        <v>113</v>
      </c>
      <c r="AI4" s="557"/>
      <c r="AJ4" s="583" t="s">
        <v>148</v>
      </c>
      <c r="AK4" s="580" t="s">
        <v>111</v>
      </c>
      <c r="AL4" s="580"/>
      <c r="AM4" s="580"/>
      <c r="AN4" s="580" t="s">
        <v>112</v>
      </c>
      <c r="AO4" s="580"/>
      <c r="AP4" s="580" t="s">
        <v>113</v>
      </c>
      <c r="AQ4" s="580"/>
      <c r="AR4" s="557" t="s">
        <v>111</v>
      </c>
      <c r="AS4" s="557"/>
      <c r="AT4" s="557"/>
      <c r="AU4" s="581" t="s">
        <v>112</v>
      </c>
      <c r="AV4" s="581" t="s">
        <v>113</v>
      </c>
      <c r="AW4" s="591" t="s">
        <v>119</v>
      </c>
      <c r="AX4" s="591" t="s">
        <v>119</v>
      </c>
      <c r="AY4" s="593" t="s">
        <v>113</v>
      </c>
      <c r="AZ4" s="7"/>
      <c r="BA4" s="7"/>
      <c r="BB4" s="7"/>
      <c r="BC4" s="572"/>
      <c r="BD4" s="571"/>
      <c r="BE4" s="570"/>
      <c r="BF4" s="571"/>
      <c r="BG4" s="570"/>
      <c r="BH4" s="571"/>
      <c r="BI4" s="570"/>
      <c r="BJ4" s="571"/>
      <c r="BK4" s="570"/>
      <c r="BL4" s="571"/>
      <c r="BM4" s="570"/>
      <c r="BN4" s="571"/>
      <c r="BO4" s="570"/>
      <c r="BP4" s="571"/>
      <c r="BQ4" s="570"/>
      <c r="BR4" s="571"/>
      <c r="BS4" s="570"/>
      <c r="BT4" s="571"/>
      <c r="BU4" s="570"/>
      <c r="BV4" s="571"/>
      <c r="BW4" s="570"/>
      <c r="BX4" s="571"/>
      <c r="BY4" s="570"/>
      <c r="BZ4" s="571"/>
      <c r="CA4" s="27"/>
      <c r="CB4" s="619"/>
      <c r="CC4" s="619"/>
      <c r="CD4" s="619"/>
      <c r="CE4" s="619"/>
      <c r="CF4" s="619"/>
      <c r="CG4" s="619"/>
      <c r="CH4" s="619"/>
      <c r="CI4" s="619"/>
      <c r="CJ4" s="619"/>
      <c r="CK4" s="619"/>
      <c r="CL4" s="619"/>
      <c r="CM4" s="619"/>
      <c r="CN4" s="619"/>
      <c r="CO4" s="619"/>
      <c r="CP4" s="619"/>
      <c r="CQ4" s="619"/>
      <c r="CR4" s="619"/>
      <c r="CS4" s="619"/>
      <c r="CT4" s="619"/>
      <c r="CU4" s="619"/>
      <c r="CV4" s="619"/>
      <c r="CW4" s="620"/>
    </row>
    <row r="5" spans="1:105" s="35" customFormat="1" ht="54.75" customHeight="1">
      <c r="A5" s="601"/>
      <c r="B5" s="603"/>
      <c r="C5" s="605"/>
      <c r="D5" s="607"/>
      <c r="E5" s="609"/>
      <c r="F5" s="561"/>
      <c r="G5" s="270" t="s">
        <v>36</v>
      </c>
      <c r="H5" s="271" t="s">
        <v>99</v>
      </c>
      <c r="I5" s="267" t="s">
        <v>38</v>
      </c>
      <c r="J5" s="385" t="s">
        <v>114</v>
      </c>
      <c r="K5" s="385" t="s">
        <v>115</v>
      </c>
      <c r="L5" s="385" t="s">
        <v>116</v>
      </c>
      <c r="M5" s="612"/>
      <c r="N5" s="614"/>
      <c r="O5" s="382" t="s">
        <v>114</v>
      </c>
      <c r="P5" s="382" t="s">
        <v>115</v>
      </c>
      <c r="Q5" s="382" t="s">
        <v>116</v>
      </c>
      <c r="R5" s="563"/>
      <c r="S5" s="565"/>
      <c r="T5" s="586"/>
      <c r="U5" s="383" t="s">
        <v>114</v>
      </c>
      <c r="V5" s="383" t="s">
        <v>115</v>
      </c>
      <c r="W5" s="383" t="s">
        <v>116</v>
      </c>
      <c r="X5" s="383" t="s">
        <v>149</v>
      </c>
      <c r="Y5" s="383" t="s">
        <v>150</v>
      </c>
      <c r="Z5" s="383" t="s">
        <v>149</v>
      </c>
      <c r="AA5" s="383" t="s">
        <v>150</v>
      </c>
      <c r="AB5" s="587"/>
      <c r="AC5" s="382" t="s">
        <v>114</v>
      </c>
      <c r="AD5" s="382" t="s">
        <v>115</v>
      </c>
      <c r="AE5" s="382" t="s">
        <v>116</v>
      </c>
      <c r="AF5" s="382" t="s">
        <v>149</v>
      </c>
      <c r="AG5" s="382" t="s">
        <v>150</v>
      </c>
      <c r="AH5" s="382" t="s">
        <v>149</v>
      </c>
      <c r="AI5" s="382" t="s">
        <v>150</v>
      </c>
      <c r="AJ5" s="584"/>
      <c r="AK5" s="383" t="s">
        <v>114</v>
      </c>
      <c r="AL5" s="383" t="s">
        <v>115</v>
      </c>
      <c r="AM5" s="383" t="s">
        <v>116</v>
      </c>
      <c r="AN5" s="383" t="s">
        <v>149</v>
      </c>
      <c r="AO5" s="383" t="s">
        <v>150</v>
      </c>
      <c r="AP5" s="383" t="s">
        <v>149</v>
      </c>
      <c r="AQ5" s="383" t="s">
        <v>150</v>
      </c>
      <c r="AR5" s="382" t="s">
        <v>114</v>
      </c>
      <c r="AS5" s="382" t="s">
        <v>115</v>
      </c>
      <c r="AT5" s="382" t="s">
        <v>116</v>
      </c>
      <c r="AU5" s="582"/>
      <c r="AV5" s="582"/>
      <c r="AW5" s="592"/>
      <c r="AX5" s="592"/>
      <c r="AY5" s="594"/>
      <c r="AZ5" s="7"/>
      <c r="BA5" s="7"/>
      <c r="BB5" s="7"/>
      <c r="BC5" s="29" t="s">
        <v>121</v>
      </c>
      <c r="BD5" s="30"/>
      <c r="BE5" s="31" t="s">
        <v>121</v>
      </c>
      <c r="BF5" s="30" t="s">
        <v>120</v>
      </c>
      <c r="BG5" s="31" t="s">
        <v>121</v>
      </c>
      <c r="BH5" s="30" t="s">
        <v>120</v>
      </c>
      <c r="BI5" s="31" t="s">
        <v>121</v>
      </c>
      <c r="BJ5" s="30" t="s">
        <v>120</v>
      </c>
      <c r="BK5" s="31" t="s">
        <v>121</v>
      </c>
      <c r="BL5" s="30" t="s">
        <v>120</v>
      </c>
      <c r="BM5" s="31" t="s">
        <v>121</v>
      </c>
      <c r="BN5" s="30" t="s">
        <v>120</v>
      </c>
      <c r="BO5" s="31" t="s">
        <v>121</v>
      </c>
      <c r="BP5" s="30" t="s">
        <v>120</v>
      </c>
      <c r="BQ5" s="31" t="s">
        <v>121</v>
      </c>
      <c r="BR5" s="30" t="s">
        <v>120</v>
      </c>
      <c r="BS5" s="31" t="s">
        <v>121</v>
      </c>
      <c r="BT5" s="30" t="s">
        <v>120</v>
      </c>
      <c r="BU5" s="31" t="s">
        <v>121</v>
      </c>
      <c r="BV5" s="30" t="s">
        <v>120</v>
      </c>
      <c r="BW5" s="31" t="s">
        <v>121</v>
      </c>
      <c r="BX5" s="30" t="s">
        <v>120</v>
      </c>
      <c r="BY5" s="31" t="s">
        <v>121</v>
      </c>
      <c r="BZ5" s="30" t="s">
        <v>120</v>
      </c>
      <c r="CA5" s="27"/>
      <c r="CB5" s="32" t="s">
        <v>121</v>
      </c>
      <c r="CC5" s="33" t="s">
        <v>120</v>
      </c>
      <c r="CD5" s="32" t="s">
        <v>121</v>
      </c>
      <c r="CE5" s="33" t="s">
        <v>120</v>
      </c>
      <c r="CF5" s="32" t="s">
        <v>121</v>
      </c>
      <c r="CG5" s="33" t="s">
        <v>120</v>
      </c>
      <c r="CH5" s="32" t="s">
        <v>121</v>
      </c>
      <c r="CI5" s="33" t="s">
        <v>120</v>
      </c>
      <c r="CJ5" s="32" t="s">
        <v>121</v>
      </c>
      <c r="CK5" s="33" t="s">
        <v>120</v>
      </c>
      <c r="CL5" s="32" t="s">
        <v>121</v>
      </c>
      <c r="CM5" s="33" t="s">
        <v>120</v>
      </c>
      <c r="CN5" s="32" t="s">
        <v>121</v>
      </c>
      <c r="CO5" s="33" t="s">
        <v>120</v>
      </c>
      <c r="CP5" s="32" t="s">
        <v>121</v>
      </c>
      <c r="CQ5" s="33" t="s">
        <v>120</v>
      </c>
      <c r="CR5" s="32" t="s">
        <v>121</v>
      </c>
      <c r="CS5" s="33" t="s">
        <v>120</v>
      </c>
      <c r="CT5" s="32" t="s">
        <v>121</v>
      </c>
      <c r="CU5" s="33" t="s">
        <v>120</v>
      </c>
      <c r="CV5" s="32" t="s">
        <v>121</v>
      </c>
      <c r="CW5" s="34" t="s">
        <v>120</v>
      </c>
      <c r="CZ5" s="5"/>
    </row>
    <row r="6" spans="1:105" ht="17" customHeight="1">
      <c r="A6" s="597" t="s">
        <v>117</v>
      </c>
      <c r="B6" s="598"/>
      <c r="C6" s="598"/>
      <c r="D6" s="598"/>
      <c r="E6" s="618">
        <v>42122</v>
      </c>
      <c r="F6" s="618"/>
      <c r="G6" s="616" t="s">
        <v>350</v>
      </c>
      <c r="H6" s="615" t="s">
        <v>678</v>
      </c>
      <c r="I6" s="313" t="s">
        <v>509</v>
      </c>
      <c r="J6" s="334">
        <v>10</v>
      </c>
      <c r="K6" s="334">
        <v>10</v>
      </c>
      <c r="L6" s="334">
        <v>10</v>
      </c>
      <c r="M6" s="334">
        <v>70</v>
      </c>
      <c r="N6" s="334">
        <v>100</v>
      </c>
      <c r="O6" s="334">
        <v>10</v>
      </c>
      <c r="P6" s="334">
        <v>10</v>
      </c>
      <c r="Q6" s="334">
        <v>10</v>
      </c>
      <c r="R6" s="334">
        <v>70</v>
      </c>
      <c r="S6" s="334">
        <v>100</v>
      </c>
      <c r="T6" s="307"/>
      <c r="U6" s="334">
        <v>10</v>
      </c>
      <c r="V6" s="334">
        <v>10</v>
      </c>
      <c r="W6" s="334">
        <v>10</v>
      </c>
      <c r="X6" s="308">
        <v>70</v>
      </c>
      <c r="Y6" s="308"/>
      <c r="Z6" s="309">
        <v>100</v>
      </c>
      <c r="AA6" s="322"/>
      <c r="AB6" s="588"/>
      <c r="AC6" s="334">
        <v>10</v>
      </c>
      <c r="AD6" s="334">
        <v>10</v>
      </c>
      <c r="AE6" s="334">
        <v>10</v>
      </c>
      <c r="AF6" s="308">
        <v>70</v>
      </c>
      <c r="AG6" s="308"/>
      <c r="AH6" s="309">
        <v>100</v>
      </c>
      <c r="AI6" s="322"/>
      <c r="AJ6" s="588"/>
      <c r="AK6" s="334">
        <v>10</v>
      </c>
      <c r="AL6" s="334">
        <v>10</v>
      </c>
      <c r="AM6" s="334">
        <v>10</v>
      </c>
      <c r="AN6" s="308">
        <v>70</v>
      </c>
      <c r="AO6" s="308"/>
      <c r="AP6" s="309">
        <v>100</v>
      </c>
      <c r="AQ6" s="322"/>
      <c r="AR6" s="334">
        <v>10</v>
      </c>
      <c r="AS6" s="334">
        <v>10</v>
      </c>
      <c r="AT6" s="334">
        <v>10</v>
      </c>
      <c r="AU6" s="334">
        <v>70</v>
      </c>
      <c r="AV6" s="334">
        <v>100</v>
      </c>
      <c r="AW6" s="334">
        <v>30</v>
      </c>
      <c r="AX6" s="334">
        <v>30</v>
      </c>
      <c r="AY6" s="335">
        <v>40</v>
      </c>
      <c r="AZ6" s="46"/>
      <c r="BA6" s="621" t="s">
        <v>122</v>
      </c>
      <c r="BB6" s="622"/>
      <c r="BC6" s="48"/>
      <c r="BD6" s="49"/>
      <c r="BE6" s="48"/>
      <c r="BF6" s="49"/>
      <c r="BG6" s="48">
        <v>44</v>
      </c>
      <c r="BH6" s="49"/>
      <c r="BI6" s="48"/>
      <c r="BJ6" s="49"/>
      <c r="BK6" s="48"/>
      <c r="BL6" s="49"/>
      <c r="BM6" s="48"/>
      <c r="BN6" s="49"/>
      <c r="BO6" s="48"/>
      <c r="BP6" s="49"/>
      <c r="BQ6" s="48"/>
      <c r="BR6" s="49"/>
      <c r="BS6" s="48"/>
      <c r="BT6" s="49"/>
      <c r="BU6" s="48"/>
      <c r="BV6" s="49"/>
      <c r="BW6" s="48"/>
      <c r="BX6" s="49"/>
      <c r="BY6" s="48"/>
      <c r="BZ6" s="49"/>
      <c r="CA6" s="50"/>
      <c r="CB6" s="51" t="str">
        <f>IF(BE6="","",SUM(BC6,BE6))</f>
        <v/>
      </c>
      <c r="CC6" s="52" t="str">
        <f>IF(BF6="","",SUM(BD6,BF6))</f>
        <v/>
      </c>
      <c r="CD6" s="51">
        <f t="shared" ref="CD6:CS22" si="0">IF(BG6="","",SUM(CB6,BG6))</f>
        <v>44</v>
      </c>
      <c r="CE6" s="52" t="str">
        <f t="shared" si="0"/>
        <v/>
      </c>
      <c r="CF6" s="51" t="str">
        <f t="shared" si="0"/>
        <v/>
      </c>
      <c r="CG6" s="52" t="str">
        <f t="shared" si="0"/>
        <v/>
      </c>
      <c r="CH6" s="51" t="str">
        <f t="shared" si="0"/>
        <v/>
      </c>
      <c r="CI6" s="52" t="str">
        <f t="shared" si="0"/>
        <v/>
      </c>
      <c r="CJ6" s="51" t="str">
        <f t="shared" si="0"/>
        <v/>
      </c>
      <c r="CK6" s="52" t="str">
        <f t="shared" si="0"/>
        <v/>
      </c>
      <c r="CL6" s="51" t="str">
        <f t="shared" si="0"/>
        <v/>
      </c>
      <c r="CM6" s="52" t="str">
        <f t="shared" si="0"/>
        <v/>
      </c>
      <c r="CN6" s="51" t="str">
        <f t="shared" si="0"/>
        <v/>
      </c>
      <c r="CO6" s="52" t="str">
        <f t="shared" si="0"/>
        <v/>
      </c>
      <c r="CP6" s="51" t="str">
        <f t="shared" si="0"/>
        <v/>
      </c>
      <c r="CQ6" s="52" t="str">
        <f t="shared" si="0"/>
        <v/>
      </c>
      <c r="CR6" s="51" t="str">
        <f t="shared" si="0"/>
        <v/>
      </c>
      <c r="CS6" s="52" t="str">
        <f t="shared" si="0"/>
        <v/>
      </c>
      <c r="CT6" s="51" t="str">
        <f t="shared" ref="CN6:CW22" si="1">IF(BW6="","",SUM(CR6,BW6))</f>
        <v/>
      </c>
      <c r="CU6" s="52" t="str">
        <f t="shared" si="1"/>
        <v/>
      </c>
      <c r="CV6" s="51" t="str">
        <f t="shared" si="1"/>
        <v/>
      </c>
      <c r="CW6" s="53" t="str">
        <f t="shared" si="1"/>
        <v/>
      </c>
      <c r="CZ6" s="6" t="s">
        <v>102</v>
      </c>
    </row>
    <row r="7" spans="1:105" ht="15.75" customHeight="1">
      <c r="A7" s="597"/>
      <c r="B7" s="598"/>
      <c r="C7" s="598"/>
      <c r="D7" s="598"/>
      <c r="E7" s="618"/>
      <c r="F7" s="618"/>
      <c r="G7" s="617"/>
      <c r="H7" s="615"/>
      <c r="I7" s="314" t="s">
        <v>507</v>
      </c>
      <c r="J7" s="334">
        <v>10</v>
      </c>
      <c r="K7" s="334">
        <v>10</v>
      </c>
      <c r="L7" s="334">
        <v>10</v>
      </c>
      <c r="M7" s="334">
        <v>70</v>
      </c>
      <c r="N7" s="334">
        <v>100</v>
      </c>
      <c r="O7" s="334">
        <v>10</v>
      </c>
      <c r="P7" s="334">
        <v>10</v>
      </c>
      <c r="Q7" s="334">
        <v>10</v>
      </c>
      <c r="R7" s="334">
        <v>70</v>
      </c>
      <c r="S7" s="334">
        <v>100</v>
      </c>
      <c r="T7" s="310"/>
      <c r="U7" s="334">
        <v>10</v>
      </c>
      <c r="V7" s="334">
        <v>10</v>
      </c>
      <c r="W7" s="334">
        <v>10</v>
      </c>
      <c r="X7" s="308">
        <v>50</v>
      </c>
      <c r="Y7" s="308">
        <v>20</v>
      </c>
      <c r="Z7" s="309">
        <v>70</v>
      </c>
      <c r="AA7" s="322">
        <v>30</v>
      </c>
      <c r="AB7" s="588"/>
      <c r="AC7" s="334">
        <v>10</v>
      </c>
      <c r="AD7" s="334">
        <v>10</v>
      </c>
      <c r="AE7" s="334">
        <v>10</v>
      </c>
      <c r="AF7" s="308">
        <v>50</v>
      </c>
      <c r="AG7" s="308">
        <v>20</v>
      </c>
      <c r="AH7" s="309">
        <v>70</v>
      </c>
      <c r="AI7" s="322">
        <v>30</v>
      </c>
      <c r="AJ7" s="588"/>
      <c r="AK7" s="334">
        <v>10</v>
      </c>
      <c r="AL7" s="334">
        <v>10</v>
      </c>
      <c r="AM7" s="334">
        <v>10</v>
      </c>
      <c r="AN7" s="308">
        <v>50</v>
      </c>
      <c r="AO7" s="308">
        <v>20</v>
      </c>
      <c r="AP7" s="309">
        <v>70</v>
      </c>
      <c r="AQ7" s="322">
        <v>30</v>
      </c>
      <c r="AR7" s="334">
        <v>10</v>
      </c>
      <c r="AS7" s="334">
        <v>10</v>
      </c>
      <c r="AT7" s="334">
        <v>10</v>
      </c>
      <c r="AU7" s="334">
        <v>70</v>
      </c>
      <c r="AV7" s="334">
        <v>100</v>
      </c>
      <c r="AW7" s="334">
        <v>30</v>
      </c>
      <c r="AX7" s="334">
        <v>30</v>
      </c>
      <c r="AY7" s="335">
        <v>40</v>
      </c>
      <c r="AZ7" s="46"/>
      <c r="BA7" s="47"/>
      <c r="BB7" s="47"/>
      <c r="BC7" s="54"/>
      <c r="BD7" s="55"/>
      <c r="BE7" s="54"/>
      <c r="BF7" s="55"/>
      <c r="BG7" s="54"/>
      <c r="BH7" s="55"/>
      <c r="BI7" s="54"/>
      <c r="BJ7" s="55"/>
      <c r="BK7" s="54"/>
      <c r="BL7" s="55"/>
      <c r="BM7" s="54"/>
      <c r="BN7" s="55"/>
      <c r="BO7" s="54"/>
      <c r="BP7" s="56"/>
      <c r="BQ7" s="54"/>
      <c r="BR7" s="56"/>
      <c r="BS7" s="54"/>
      <c r="BT7" s="56"/>
      <c r="BU7" s="54"/>
      <c r="BV7" s="56"/>
      <c r="BW7" s="54"/>
      <c r="BX7" s="56"/>
      <c r="BY7" s="54"/>
      <c r="BZ7" s="55"/>
      <c r="CA7" s="50"/>
      <c r="CB7" s="51"/>
      <c r="CC7" s="52"/>
      <c r="CD7" s="51"/>
      <c r="CE7" s="52"/>
      <c r="CF7" s="51"/>
      <c r="CG7" s="52"/>
      <c r="CH7" s="51"/>
      <c r="CI7" s="52"/>
      <c r="CJ7" s="51"/>
      <c r="CK7" s="52"/>
      <c r="CL7" s="51"/>
      <c r="CM7" s="52"/>
      <c r="CN7" s="51"/>
      <c r="CO7" s="52"/>
      <c r="CP7" s="51"/>
      <c r="CQ7" s="52"/>
      <c r="CR7" s="51"/>
      <c r="CS7" s="52"/>
      <c r="CT7" s="51"/>
      <c r="CU7" s="52"/>
      <c r="CV7" s="51"/>
      <c r="CW7" s="53"/>
      <c r="CY7" s="35">
        <v>84</v>
      </c>
      <c r="CZ7" s="58" t="s">
        <v>74</v>
      </c>
      <c r="DA7" s="35" t="s">
        <v>511</v>
      </c>
    </row>
    <row r="8" spans="1:105" ht="15.75" customHeight="1">
      <c r="A8" s="288"/>
      <c r="B8" s="386"/>
      <c r="C8" s="386"/>
      <c r="D8" s="386"/>
      <c r="E8" s="387"/>
      <c r="F8" s="387"/>
      <c r="G8" s="289"/>
      <c r="H8" s="290"/>
      <c r="I8" s="315" t="s">
        <v>508</v>
      </c>
      <c r="J8" s="334">
        <v>10</v>
      </c>
      <c r="K8" s="334">
        <v>10</v>
      </c>
      <c r="L8" s="334">
        <v>10</v>
      </c>
      <c r="M8" s="334">
        <v>70</v>
      </c>
      <c r="N8" s="334">
        <v>100</v>
      </c>
      <c r="O8" s="334">
        <v>10</v>
      </c>
      <c r="P8" s="334">
        <v>10</v>
      </c>
      <c r="Q8" s="334">
        <v>10</v>
      </c>
      <c r="R8" s="334">
        <v>70</v>
      </c>
      <c r="S8" s="334">
        <v>100</v>
      </c>
      <c r="T8" s="311"/>
      <c r="U8" s="312">
        <v>10</v>
      </c>
      <c r="V8" s="312">
        <v>10</v>
      </c>
      <c r="W8" s="312">
        <v>10</v>
      </c>
      <c r="X8" s="308">
        <v>20</v>
      </c>
      <c r="Y8" s="308">
        <v>50</v>
      </c>
      <c r="Z8" s="309">
        <v>30</v>
      </c>
      <c r="AA8" s="322">
        <v>70</v>
      </c>
      <c r="AB8" s="384"/>
      <c r="AC8" s="334">
        <v>10</v>
      </c>
      <c r="AD8" s="334">
        <v>10</v>
      </c>
      <c r="AE8" s="334">
        <v>10</v>
      </c>
      <c r="AF8" s="308">
        <v>20</v>
      </c>
      <c r="AG8" s="308">
        <v>50</v>
      </c>
      <c r="AH8" s="309">
        <v>30</v>
      </c>
      <c r="AI8" s="322">
        <v>70</v>
      </c>
      <c r="AJ8" s="384"/>
      <c r="AK8" s="334">
        <v>10</v>
      </c>
      <c r="AL8" s="334">
        <v>10</v>
      </c>
      <c r="AM8" s="334">
        <v>10</v>
      </c>
      <c r="AN8" s="308">
        <v>20</v>
      </c>
      <c r="AO8" s="308">
        <v>50</v>
      </c>
      <c r="AP8" s="309">
        <v>30</v>
      </c>
      <c r="AQ8" s="322">
        <v>70</v>
      </c>
      <c r="AR8" s="334">
        <v>10</v>
      </c>
      <c r="AS8" s="334">
        <v>10</v>
      </c>
      <c r="AT8" s="334">
        <v>10</v>
      </c>
      <c r="AU8" s="334">
        <v>70</v>
      </c>
      <c r="AV8" s="334">
        <v>100</v>
      </c>
      <c r="AW8" s="334">
        <v>30</v>
      </c>
      <c r="AX8" s="334">
        <v>30</v>
      </c>
      <c r="AY8" s="335">
        <v>40</v>
      </c>
      <c r="AZ8" s="46"/>
      <c r="BA8" s="47"/>
      <c r="BB8" s="47"/>
      <c r="BC8" s="54"/>
      <c r="BD8" s="55"/>
      <c r="BE8" s="54"/>
      <c r="BF8" s="55"/>
      <c r="BG8" s="54"/>
      <c r="BH8" s="55"/>
      <c r="BI8" s="54"/>
      <c r="BJ8" s="55"/>
      <c r="BK8" s="54"/>
      <c r="BL8" s="55"/>
      <c r="BM8" s="54"/>
      <c r="BN8" s="55"/>
      <c r="BO8" s="54"/>
      <c r="BP8" s="56"/>
      <c r="BQ8" s="54"/>
      <c r="BR8" s="56"/>
      <c r="BS8" s="54"/>
      <c r="BT8" s="56"/>
      <c r="BU8" s="54"/>
      <c r="BV8" s="56"/>
      <c r="BW8" s="54"/>
      <c r="BX8" s="56"/>
      <c r="BY8" s="54"/>
      <c r="BZ8" s="55"/>
      <c r="CA8" s="50"/>
      <c r="CB8" s="51"/>
      <c r="CC8" s="52"/>
      <c r="CD8" s="51"/>
      <c r="CE8" s="52"/>
      <c r="CF8" s="51"/>
      <c r="CG8" s="52"/>
      <c r="CH8" s="51"/>
      <c r="CI8" s="52"/>
      <c r="CJ8" s="51"/>
      <c r="CK8" s="52"/>
      <c r="CL8" s="51"/>
      <c r="CM8" s="52"/>
      <c r="CN8" s="51"/>
      <c r="CO8" s="52"/>
      <c r="CP8" s="51"/>
      <c r="CQ8" s="52"/>
      <c r="CR8" s="51"/>
      <c r="CS8" s="52"/>
      <c r="CT8" s="51"/>
      <c r="CU8" s="52"/>
      <c r="CV8" s="51"/>
      <c r="CW8" s="53"/>
      <c r="CY8" s="35">
        <v>42</v>
      </c>
      <c r="CZ8" s="58" t="s">
        <v>71</v>
      </c>
      <c r="DA8" s="35" t="s">
        <v>511</v>
      </c>
    </row>
    <row r="9" spans="1:105" ht="18" customHeight="1">
      <c r="A9" s="250">
        <v>1</v>
      </c>
      <c r="B9" s="268" t="s">
        <v>29</v>
      </c>
      <c r="C9" s="257" t="s">
        <v>33</v>
      </c>
      <c r="D9" s="268">
        <v>10327</v>
      </c>
      <c r="E9" s="252">
        <v>11401</v>
      </c>
      <c r="F9" s="269">
        <v>35179</v>
      </c>
      <c r="G9" s="265" t="s">
        <v>531</v>
      </c>
      <c r="H9" s="266" t="s">
        <v>532</v>
      </c>
      <c r="I9" s="265" t="s">
        <v>533</v>
      </c>
      <c r="J9" s="295">
        <v>5</v>
      </c>
      <c r="K9" s="295">
        <v>5</v>
      </c>
      <c r="L9" s="295">
        <v>6</v>
      </c>
      <c r="M9" s="296">
        <v>36</v>
      </c>
      <c r="N9" s="297">
        <v>15</v>
      </c>
      <c r="O9" s="257">
        <v>4</v>
      </c>
      <c r="P9" s="257">
        <v>6</v>
      </c>
      <c r="Q9" s="257">
        <v>7</v>
      </c>
      <c r="R9" s="247">
        <v>26</v>
      </c>
      <c r="S9" s="248">
        <v>42</v>
      </c>
      <c r="T9" s="303"/>
      <c r="U9" s="303">
        <v>4</v>
      </c>
      <c r="V9" s="303">
        <v>5</v>
      </c>
      <c r="W9" s="303">
        <v>9</v>
      </c>
      <c r="X9" s="291">
        <v>12</v>
      </c>
      <c r="Y9" s="292">
        <v>13</v>
      </c>
      <c r="Z9" s="294">
        <v>23</v>
      </c>
      <c r="AA9" s="292">
        <v>21</v>
      </c>
      <c r="AB9" s="303"/>
      <c r="AC9" s="257">
        <v>6</v>
      </c>
      <c r="AD9" s="257">
        <v>8</v>
      </c>
      <c r="AE9" s="257">
        <v>10</v>
      </c>
      <c r="AF9" s="292">
        <v>20</v>
      </c>
      <c r="AG9" s="249">
        <v>18</v>
      </c>
      <c r="AH9" s="248">
        <v>23</v>
      </c>
      <c r="AI9" s="292">
        <v>28</v>
      </c>
      <c r="AJ9" s="303"/>
      <c r="AK9" s="303">
        <v>6</v>
      </c>
      <c r="AL9" s="303">
        <v>4</v>
      </c>
      <c r="AM9" s="303">
        <v>9</v>
      </c>
      <c r="AN9" s="293">
        <v>19</v>
      </c>
      <c r="AO9" s="292">
        <v>15</v>
      </c>
      <c r="AP9" s="294">
        <v>24</v>
      </c>
      <c r="AQ9" s="292">
        <v>27</v>
      </c>
      <c r="AR9" s="257">
        <v>8</v>
      </c>
      <c r="AS9" s="257">
        <v>9</v>
      </c>
      <c r="AT9" s="257">
        <v>9</v>
      </c>
      <c r="AU9" s="249">
        <v>38</v>
      </c>
      <c r="AV9" s="248">
        <v>56</v>
      </c>
      <c r="AW9" s="295">
        <v>26</v>
      </c>
      <c r="AX9" s="298">
        <v>25</v>
      </c>
      <c r="AY9" s="299">
        <v>28</v>
      </c>
      <c r="AZ9" s="36"/>
      <c r="BA9" s="36"/>
      <c r="BB9" s="36"/>
      <c r="BC9" s="9" t="str">
        <f t="shared" ref="BC9:BC72" si="2">IF($E9="","",IF(BC$6="","",BC$6))</f>
        <v/>
      </c>
      <c r="BD9" s="336"/>
      <c r="BE9" s="9" t="str">
        <f t="shared" ref="BE9:BE72" si="3">IF($E9="","",IF(BE$6="","",BE$6))</f>
        <v/>
      </c>
      <c r="BF9" s="336"/>
      <c r="BG9" s="9">
        <f t="shared" ref="BG9:BG72" si="4">IF($E9="","",IF(BG$6="","",BG$6))</f>
        <v>44</v>
      </c>
      <c r="BH9" s="336">
        <v>34</v>
      </c>
      <c r="BI9" s="9" t="str">
        <f t="shared" ref="BI9:BI72" si="5">IF($E9="","",IF(BI$6="","",BI$6))</f>
        <v/>
      </c>
      <c r="BJ9" s="336"/>
      <c r="BK9" s="9" t="str">
        <f t="shared" ref="BK9:BK72" si="6">IF($E9="","",IF(BK$6="","",BK$6))</f>
        <v/>
      </c>
      <c r="BL9" s="336"/>
      <c r="BM9" s="9" t="str">
        <f t="shared" ref="BM9:BM72" si="7">IF($E9="","",IF(BM$6="","",BM$6))</f>
        <v/>
      </c>
      <c r="BN9" s="336"/>
      <c r="BO9" s="9" t="str">
        <f t="shared" ref="BO9:BO72" si="8">IF($E9="","",IF(BO$6="","",BO$6))</f>
        <v/>
      </c>
      <c r="BP9" s="336"/>
      <c r="BQ9" s="9" t="str">
        <f t="shared" ref="BQ9:BQ72" si="9">IF($E9="","",IF(BQ$6="","",BQ$6))</f>
        <v/>
      </c>
      <c r="BR9" s="336"/>
      <c r="BS9" s="9" t="str">
        <f t="shared" ref="BS9:BS72" si="10">IF($E9="","",IF(BS$6="","",BS$6))</f>
        <v/>
      </c>
      <c r="BT9" s="336"/>
      <c r="BU9" s="9" t="str">
        <f t="shared" ref="BU9:BU72" si="11">IF($E9="","",IF(BU$6="","",BU$6))</f>
        <v/>
      </c>
      <c r="BV9" s="336"/>
      <c r="BW9" s="9" t="str">
        <f t="shared" ref="BW9:BW72" si="12">IF($E9="","",IF(BW$6="","",BW$6))</f>
        <v/>
      </c>
      <c r="BX9" s="336"/>
      <c r="BY9" s="9" t="str">
        <f t="shared" ref="BY9:BY72" si="13">IF($E9="","",IF(BY$6="","",BY$6))</f>
        <v/>
      </c>
      <c r="BZ9" s="336"/>
      <c r="CA9" s="57"/>
      <c r="CB9" s="10" t="str">
        <f>IF(BE9="","",SUM(BC9,BE9))</f>
        <v/>
      </c>
      <c r="CC9" s="11" t="str">
        <f>IF(BF9="","",SUM(BD9,BF9))</f>
        <v/>
      </c>
      <c r="CD9" s="10">
        <f t="shared" si="0"/>
        <v>44</v>
      </c>
      <c r="CE9" s="11">
        <f t="shared" si="0"/>
        <v>34</v>
      </c>
      <c r="CF9" s="10" t="str">
        <f t="shared" si="0"/>
        <v/>
      </c>
      <c r="CG9" s="11" t="str">
        <f t="shared" si="0"/>
        <v/>
      </c>
      <c r="CH9" s="10" t="str">
        <f t="shared" si="0"/>
        <v/>
      </c>
      <c r="CI9" s="11" t="str">
        <f t="shared" si="0"/>
        <v/>
      </c>
      <c r="CJ9" s="10" t="str">
        <f t="shared" si="0"/>
        <v/>
      </c>
      <c r="CK9" s="11" t="str">
        <f t="shared" si="0"/>
        <v/>
      </c>
      <c r="CL9" s="10" t="str">
        <f t="shared" si="0"/>
        <v/>
      </c>
      <c r="CM9" s="11" t="str">
        <f t="shared" si="0"/>
        <v/>
      </c>
      <c r="CN9" s="10" t="str">
        <f t="shared" si="1"/>
        <v/>
      </c>
      <c r="CO9" s="11" t="str">
        <f t="shared" si="1"/>
        <v/>
      </c>
      <c r="CP9" s="10" t="str">
        <f t="shared" si="1"/>
        <v/>
      </c>
      <c r="CQ9" s="11" t="str">
        <f t="shared" si="1"/>
        <v/>
      </c>
      <c r="CR9" s="10" t="str">
        <f t="shared" si="1"/>
        <v/>
      </c>
      <c r="CS9" s="11" t="str">
        <f t="shared" si="1"/>
        <v/>
      </c>
      <c r="CT9" s="10" t="str">
        <f t="shared" si="1"/>
        <v/>
      </c>
      <c r="CU9" s="11" t="str">
        <f t="shared" si="1"/>
        <v/>
      </c>
      <c r="CV9" s="337">
        <f>IF(E9="","",SUM(BC9,BE9,BG9,BI9,BK9,BM9,BO9,BQ9,BS9,BU9,BW9,BY9))</f>
        <v>44</v>
      </c>
      <c r="CW9" s="338">
        <f>IF(E9="","",SUM(BD9,BF9,BH9,BJ9,BL9,BN9,BP9,BR9,BT9,BV9,BX9,BZ9))</f>
        <v>34</v>
      </c>
      <c r="CY9" s="35">
        <v>41</v>
      </c>
      <c r="CZ9" s="58" t="s">
        <v>70</v>
      </c>
      <c r="DA9" s="35" t="s">
        <v>511</v>
      </c>
    </row>
    <row r="10" spans="1:105" ht="18" customHeight="1">
      <c r="A10" s="251">
        <v>2</v>
      </c>
      <c r="B10" s="268" t="s">
        <v>31</v>
      </c>
      <c r="C10" s="257" t="s">
        <v>33</v>
      </c>
      <c r="D10" s="268">
        <v>10442</v>
      </c>
      <c r="E10" s="252" t="s">
        <v>181</v>
      </c>
      <c r="F10" s="269">
        <v>35318</v>
      </c>
      <c r="G10" s="265" t="s">
        <v>534</v>
      </c>
      <c r="H10" s="266" t="s">
        <v>535</v>
      </c>
      <c r="I10" s="265" t="s">
        <v>536</v>
      </c>
      <c r="J10" s="295">
        <v>3</v>
      </c>
      <c r="K10" s="295" t="s">
        <v>30</v>
      </c>
      <c r="L10" s="295" t="s">
        <v>30</v>
      </c>
      <c r="M10" s="296" t="s">
        <v>30</v>
      </c>
      <c r="N10" s="297" t="s">
        <v>30</v>
      </c>
      <c r="O10" s="257">
        <v>7</v>
      </c>
      <c r="P10" s="257" t="s">
        <v>30</v>
      </c>
      <c r="Q10" s="257" t="s">
        <v>30</v>
      </c>
      <c r="R10" s="247" t="s">
        <v>30</v>
      </c>
      <c r="S10" s="248" t="s">
        <v>30</v>
      </c>
      <c r="T10" s="303" t="s">
        <v>93</v>
      </c>
      <c r="U10" s="303">
        <v>4</v>
      </c>
      <c r="V10" s="303" t="s">
        <v>30</v>
      </c>
      <c r="W10" s="303" t="s">
        <v>30</v>
      </c>
      <c r="X10" s="291" t="s">
        <v>30</v>
      </c>
      <c r="Y10" s="292" t="s">
        <v>30</v>
      </c>
      <c r="Z10" s="294" t="s">
        <v>30</v>
      </c>
      <c r="AA10" s="292" t="s">
        <v>30</v>
      </c>
      <c r="AB10" s="303" t="s">
        <v>11</v>
      </c>
      <c r="AC10" s="257">
        <v>3</v>
      </c>
      <c r="AD10" s="257" t="s">
        <v>30</v>
      </c>
      <c r="AE10" s="257" t="s">
        <v>30</v>
      </c>
      <c r="AF10" s="292" t="s">
        <v>30</v>
      </c>
      <c r="AG10" s="249" t="s">
        <v>30</v>
      </c>
      <c r="AH10" s="248" t="s">
        <v>30</v>
      </c>
      <c r="AI10" s="292" t="s">
        <v>30</v>
      </c>
      <c r="AJ10" s="303" t="s">
        <v>93</v>
      </c>
      <c r="AK10" s="303">
        <v>7</v>
      </c>
      <c r="AL10" s="303" t="s">
        <v>30</v>
      </c>
      <c r="AM10" s="303" t="s">
        <v>30</v>
      </c>
      <c r="AN10" s="293" t="s">
        <v>30</v>
      </c>
      <c r="AO10" s="292" t="s">
        <v>30</v>
      </c>
      <c r="AP10" s="294" t="s">
        <v>30</v>
      </c>
      <c r="AQ10" s="292" t="s">
        <v>30</v>
      </c>
      <c r="AR10" s="257">
        <v>10</v>
      </c>
      <c r="AS10" s="257" t="s">
        <v>30</v>
      </c>
      <c r="AT10" s="257" t="s">
        <v>30</v>
      </c>
      <c r="AU10" s="249" t="s">
        <v>30</v>
      </c>
      <c r="AV10" s="248" t="s">
        <v>30</v>
      </c>
      <c r="AW10" s="295" t="s">
        <v>30</v>
      </c>
      <c r="AX10" s="298" t="s">
        <v>30</v>
      </c>
      <c r="AY10" s="299" t="s">
        <v>30</v>
      </c>
      <c r="AZ10" s="36"/>
      <c r="BA10" s="253" t="s">
        <v>26</v>
      </c>
      <c r="BB10" s="27"/>
      <c r="BC10" s="9" t="str">
        <f t="shared" si="2"/>
        <v/>
      </c>
      <c r="BD10" s="336"/>
      <c r="BE10" s="9" t="str">
        <f t="shared" si="3"/>
        <v/>
      </c>
      <c r="BF10" s="336"/>
      <c r="BG10" s="9">
        <f t="shared" si="4"/>
        <v>44</v>
      </c>
      <c r="BH10" s="336"/>
      <c r="BI10" s="9" t="str">
        <f t="shared" si="5"/>
        <v/>
      </c>
      <c r="BJ10" s="336"/>
      <c r="BK10" s="9" t="str">
        <f t="shared" si="6"/>
        <v/>
      </c>
      <c r="BL10" s="336"/>
      <c r="BM10" s="9" t="str">
        <f t="shared" si="7"/>
        <v/>
      </c>
      <c r="BN10" s="336"/>
      <c r="BO10" s="9" t="str">
        <f t="shared" si="8"/>
        <v/>
      </c>
      <c r="BP10" s="336"/>
      <c r="BQ10" s="9" t="str">
        <f t="shared" si="9"/>
        <v/>
      </c>
      <c r="BR10" s="336"/>
      <c r="BS10" s="9" t="str">
        <f t="shared" si="10"/>
        <v/>
      </c>
      <c r="BT10" s="336"/>
      <c r="BU10" s="9" t="str">
        <f t="shared" si="11"/>
        <v/>
      </c>
      <c r="BV10" s="336"/>
      <c r="BW10" s="9" t="str">
        <f t="shared" si="12"/>
        <v/>
      </c>
      <c r="BX10" s="336"/>
      <c r="BY10" s="9" t="str">
        <f t="shared" si="13"/>
        <v/>
      </c>
      <c r="BZ10" s="336"/>
      <c r="CA10" s="57"/>
      <c r="CB10" s="10" t="str">
        <f t="shared" ref="CB10:CC73" si="14">IF(BE10="","",SUM(BC10,BE10))</f>
        <v/>
      </c>
      <c r="CC10" s="11" t="str">
        <f t="shared" si="14"/>
        <v/>
      </c>
      <c r="CD10" s="10">
        <f t="shared" si="0"/>
        <v>44</v>
      </c>
      <c r="CE10" s="11" t="str">
        <f t="shared" si="0"/>
        <v/>
      </c>
      <c r="CF10" s="10" t="str">
        <f t="shared" si="0"/>
        <v/>
      </c>
      <c r="CG10" s="11" t="str">
        <f t="shared" si="0"/>
        <v/>
      </c>
      <c r="CH10" s="10" t="str">
        <f t="shared" si="0"/>
        <v/>
      </c>
      <c r="CI10" s="11" t="str">
        <f t="shared" si="0"/>
        <v/>
      </c>
      <c r="CJ10" s="10" t="str">
        <f t="shared" si="0"/>
        <v/>
      </c>
      <c r="CK10" s="11" t="str">
        <f t="shared" si="0"/>
        <v/>
      </c>
      <c r="CL10" s="10" t="str">
        <f t="shared" si="0"/>
        <v/>
      </c>
      <c r="CM10" s="11" t="str">
        <f t="shared" si="0"/>
        <v/>
      </c>
      <c r="CN10" s="10" t="str">
        <f t="shared" si="1"/>
        <v/>
      </c>
      <c r="CO10" s="11" t="str">
        <f t="shared" si="1"/>
        <v/>
      </c>
      <c r="CP10" s="10" t="str">
        <f t="shared" si="1"/>
        <v/>
      </c>
      <c r="CQ10" s="11" t="str">
        <f t="shared" si="1"/>
        <v/>
      </c>
      <c r="CR10" s="10" t="str">
        <f t="shared" si="1"/>
        <v/>
      </c>
      <c r="CS10" s="11" t="str">
        <f t="shared" si="1"/>
        <v/>
      </c>
      <c r="CT10" s="10" t="str">
        <f t="shared" si="1"/>
        <v/>
      </c>
      <c r="CU10" s="11" t="str">
        <f t="shared" si="1"/>
        <v/>
      </c>
      <c r="CV10" s="337">
        <f t="shared" ref="CV10:CV73" si="15">IF(E10="","",SUM(BC10,BE10,BG10,BI10,BK10,BM10,BO10,BQ10,BS10,BU10,BW10,BY10))</f>
        <v>44</v>
      </c>
      <c r="CW10" s="338">
        <f t="shared" ref="CW10:CW73" si="16">IF(E10="","",SUM(BD10,BF10,BH10,BJ10,BL10,BN10,BP10,BR10,BT10,BV10,BX10,BZ10))</f>
        <v>0</v>
      </c>
      <c r="CY10" s="35">
        <v>3</v>
      </c>
      <c r="CZ10" s="58" t="s">
        <v>66</v>
      </c>
      <c r="DA10" s="35" t="s">
        <v>511</v>
      </c>
    </row>
    <row r="11" spans="1:105" ht="18" customHeight="1">
      <c r="A11" s="251">
        <v>3</v>
      </c>
      <c r="B11" s="268" t="s">
        <v>26</v>
      </c>
      <c r="C11" s="257" t="s">
        <v>33</v>
      </c>
      <c r="D11" s="268">
        <v>9388</v>
      </c>
      <c r="E11" s="252">
        <v>11403</v>
      </c>
      <c r="F11" s="269">
        <v>35337</v>
      </c>
      <c r="G11" s="265" t="s">
        <v>537</v>
      </c>
      <c r="H11" s="266" t="s">
        <v>538</v>
      </c>
      <c r="I11" s="265" t="s">
        <v>539</v>
      </c>
      <c r="J11" s="295">
        <v>6</v>
      </c>
      <c r="K11" s="295">
        <v>6</v>
      </c>
      <c r="L11" s="295">
        <v>5</v>
      </c>
      <c r="M11" s="296">
        <v>45</v>
      </c>
      <c r="N11" s="297">
        <v>69</v>
      </c>
      <c r="O11" s="257">
        <v>8</v>
      </c>
      <c r="P11" s="257">
        <v>7</v>
      </c>
      <c r="Q11" s="257">
        <v>8</v>
      </c>
      <c r="R11" s="247">
        <v>43</v>
      </c>
      <c r="S11" s="248">
        <v>55</v>
      </c>
      <c r="T11" s="303" t="s">
        <v>93</v>
      </c>
      <c r="U11" s="303">
        <v>8</v>
      </c>
      <c r="V11" s="303">
        <v>7</v>
      </c>
      <c r="W11" s="303">
        <v>9</v>
      </c>
      <c r="X11" s="291">
        <v>17</v>
      </c>
      <c r="Y11" s="292">
        <v>11</v>
      </c>
      <c r="Z11" s="294">
        <v>39</v>
      </c>
      <c r="AA11" s="292">
        <v>17</v>
      </c>
      <c r="AB11" s="303" t="s">
        <v>11</v>
      </c>
      <c r="AC11" s="257">
        <v>7</v>
      </c>
      <c r="AD11" s="257">
        <v>10</v>
      </c>
      <c r="AE11" s="257">
        <v>5</v>
      </c>
      <c r="AF11" s="292">
        <v>26</v>
      </c>
      <c r="AG11" s="249">
        <v>18</v>
      </c>
      <c r="AH11" s="248">
        <v>33</v>
      </c>
      <c r="AI11" s="292">
        <v>29</v>
      </c>
      <c r="AJ11" s="303" t="s">
        <v>93</v>
      </c>
      <c r="AK11" s="303">
        <v>10</v>
      </c>
      <c r="AL11" s="303">
        <v>8</v>
      </c>
      <c r="AM11" s="303">
        <v>10</v>
      </c>
      <c r="AN11" s="293">
        <v>23</v>
      </c>
      <c r="AO11" s="292">
        <v>15</v>
      </c>
      <c r="AP11" s="294">
        <v>31</v>
      </c>
      <c r="AQ11" s="292">
        <v>26</v>
      </c>
      <c r="AR11" s="257">
        <v>10</v>
      </c>
      <c r="AS11" s="257">
        <v>10</v>
      </c>
      <c r="AT11" s="257">
        <v>10</v>
      </c>
      <c r="AU11" s="249">
        <v>61</v>
      </c>
      <c r="AV11" s="248">
        <v>84</v>
      </c>
      <c r="AW11" s="295">
        <v>22</v>
      </c>
      <c r="AX11" s="298">
        <v>25</v>
      </c>
      <c r="AY11" s="299">
        <v>36</v>
      </c>
      <c r="AZ11" s="36"/>
      <c r="BA11" s="253" t="s">
        <v>32</v>
      </c>
      <c r="BB11" s="27"/>
      <c r="BC11" s="9" t="str">
        <f t="shared" si="2"/>
        <v/>
      </c>
      <c r="BD11" s="336"/>
      <c r="BE11" s="9" t="str">
        <f t="shared" si="3"/>
        <v/>
      </c>
      <c r="BF11" s="336"/>
      <c r="BG11" s="9">
        <f t="shared" si="4"/>
        <v>44</v>
      </c>
      <c r="BH11" s="336"/>
      <c r="BI11" s="9" t="str">
        <f t="shared" si="5"/>
        <v/>
      </c>
      <c r="BJ11" s="336"/>
      <c r="BK11" s="9" t="str">
        <f t="shared" si="6"/>
        <v/>
      </c>
      <c r="BL11" s="336"/>
      <c r="BM11" s="9" t="str">
        <f t="shared" si="7"/>
        <v/>
      </c>
      <c r="BN11" s="336"/>
      <c r="BO11" s="9" t="str">
        <f t="shared" si="8"/>
        <v/>
      </c>
      <c r="BP11" s="336"/>
      <c r="BQ11" s="9" t="str">
        <f t="shared" si="9"/>
        <v/>
      </c>
      <c r="BR11" s="336"/>
      <c r="BS11" s="9" t="str">
        <f t="shared" si="10"/>
        <v/>
      </c>
      <c r="BT11" s="336"/>
      <c r="BU11" s="9" t="str">
        <f t="shared" si="11"/>
        <v/>
      </c>
      <c r="BV11" s="336"/>
      <c r="BW11" s="9" t="str">
        <f t="shared" si="12"/>
        <v/>
      </c>
      <c r="BX11" s="336"/>
      <c r="BY11" s="9" t="str">
        <f t="shared" si="13"/>
        <v/>
      </c>
      <c r="BZ11" s="336"/>
      <c r="CA11" s="57"/>
      <c r="CB11" s="10" t="str">
        <f t="shared" si="14"/>
        <v/>
      </c>
      <c r="CC11" s="11" t="str">
        <f t="shared" si="14"/>
        <v/>
      </c>
      <c r="CD11" s="10">
        <f t="shared" si="0"/>
        <v>44</v>
      </c>
      <c r="CE11" s="11" t="str">
        <f t="shared" si="0"/>
        <v/>
      </c>
      <c r="CF11" s="10" t="str">
        <f t="shared" si="0"/>
        <v/>
      </c>
      <c r="CG11" s="11" t="str">
        <f t="shared" si="0"/>
        <v/>
      </c>
      <c r="CH11" s="10" t="str">
        <f t="shared" si="0"/>
        <v/>
      </c>
      <c r="CI11" s="11" t="str">
        <f t="shared" si="0"/>
        <v/>
      </c>
      <c r="CJ11" s="10" t="str">
        <f t="shared" si="0"/>
        <v/>
      </c>
      <c r="CK11" s="11" t="str">
        <f t="shared" si="0"/>
        <v/>
      </c>
      <c r="CL11" s="10" t="str">
        <f t="shared" si="0"/>
        <v/>
      </c>
      <c r="CM11" s="11" t="str">
        <f t="shared" si="0"/>
        <v/>
      </c>
      <c r="CN11" s="10" t="str">
        <f t="shared" si="1"/>
        <v/>
      </c>
      <c r="CO11" s="11" t="str">
        <f t="shared" si="1"/>
        <v/>
      </c>
      <c r="CP11" s="10" t="str">
        <f t="shared" si="1"/>
        <v/>
      </c>
      <c r="CQ11" s="11" t="str">
        <f t="shared" si="1"/>
        <v/>
      </c>
      <c r="CR11" s="10" t="str">
        <f t="shared" si="1"/>
        <v/>
      </c>
      <c r="CS11" s="11" t="str">
        <f t="shared" si="1"/>
        <v/>
      </c>
      <c r="CT11" s="10" t="str">
        <f t="shared" si="1"/>
        <v/>
      </c>
      <c r="CU11" s="11" t="str">
        <f t="shared" si="1"/>
        <v/>
      </c>
      <c r="CV11" s="337">
        <f t="shared" si="15"/>
        <v>44</v>
      </c>
      <c r="CW11" s="338">
        <f t="shared" si="16"/>
        <v>0</v>
      </c>
      <c r="CY11" s="35">
        <v>43</v>
      </c>
      <c r="CZ11" s="58" t="s">
        <v>72</v>
      </c>
      <c r="DA11" s="35" t="s">
        <v>511</v>
      </c>
    </row>
    <row r="12" spans="1:105" ht="18" customHeight="1">
      <c r="A12" s="251">
        <v>4</v>
      </c>
      <c r="B12" s="268" t="s">
        <v>31</v>
      </c>
      <c r="C12" s="257" t="s">
        <v>33</v>
      </c>
      <c r="D12" s="268">
        <v>10463</v>
      </c>
      <c r="E12" s="252">
        <v>11404</v>
      </c>
      <c r="F12" s="269">
        <v>35431</v>
      </c>
      <c r="G12" s="265" t="s">
        <v>540</v>
      </c>
      <c r="H12" s="266" t="s">
        <v>541</v>
      </c>
      <c r="I12" s="265" t="s">
        <v>542</v>
      </c>
      <c r="J12" s="295">
        <v>6</v>
      </c>
      <c r="K12" s="295">
        <v>6</v>
      </c>
      <c r="L12" s="295">
        <v>5</v>
      </c>
      <c r="M12" s="296">
        <v>42</v>
      </c>
      <c r="N12" s="297">
        <v>68</v>
      </c>
      <c r="O12" s="257">
        <v>7</v>
      </c>
      <c r="P12" s="257">
        <v>7</v>
      </c>
      <c r="Q12" s="257">
        <v>7</v>
      </c>
      <c r="R12" s="247">
        <v>33</v>
      </c>
      <c r="S12" s="248">
        <v>49</v>
      </c>
      <c r="T12" s="303" t="s">
        <v>499</v>
      </c>
      <c r="U12" s="303">
        <v>4</v>
      </c>
      <c r="V12" s="303">
        <v>6</v>
      </c>
      <c r="W12" s="303">
        <v>10</v>
      </c>
      <c r="X12" s="291">
        <v>14</v>
      </c>
      <c r="Y12" s="292">
        <v>12</v>
      </c>
      <c r="Z12" s="294">
        <v>28</v>
      </c>
      <c r="AA12" s="292">
        <v>19</v>
      </c>
      <c r="AB12" s="303" t="s">
        <v>499</v>
      </c>
      <c r="AC12" s="257">
        <v>6</v>
      </c>
      <c r="AD12" s="257">
        <v>9</v>
      </c>
      <c r="AE12" s="257">
        <v>9</v>
      </c>
      <c r="AF12" s="292">
        <v>12</v>
      </c>
      <c r="AG12" s="249">
        <v>18</v>
      </c>
      <c r="AH12" s="248">
        <v>17</v>
      </c>
      <c r="AI12" s="292">
        <v>27</v>
      </c>
      <c r="AJ12" s="303" t="s">
        <v>93</v>
      </c>
      <c r="AK12" s="303">
        <v>7</v>
      </c>
      <c r="AL12" s="303">
        <v>7</v>
      </c>
      <c r="AM12" s="303">
        <v>10</v>
      </c>
      <c r="AN12" s="293">
        <v>18</v>
      </c>
      <c r="AO12" s="292">
        <v>15</v>
      </c>
      <c r="AP12" s="294">
        <v>34</v>
      </c>
      <c r="AQ12" s="292">
        <v>26</v>
      </c>
      <c r="AR12" s="257">
        <v>10</v>
      </c>
      <c r="AS12" s="257">
        <v>9</v>
      </c>
      <c r="AT12" s="257">
        <v>10</v>
      </c>
      <c r="AU12" s="249">
        <v>58</v>
      </c>
      <c r="AV12" s="248">
        <v>76</v>
      </c>
      <c r="AW12" s="295">
        <v>22</v>
      </c>
      <c r="AX12" s="298">
        <v>25</v>
      </c>
      <c r="AY12" s="299">
        <v>28</v>
      </c>
      <c r="AZ12" s="36"/>
      <c r="BA12" s="253" t="s">
        <v>29</v>
      </c>
      <c r="BB12" s="27"/>
      <c r="BC12" s="9" t="str">
        <f t="shared" si="2"/>
        <v/>
      </c>
      <c r="BD12" s="336"/>
      <c r="BE12" s="9" t="str">
        <f t="shared" si="3"/>
        <v/>
      </c>
      <c r="BF12" s="336"/>
      <c r="BG12" s="9">
        <f t="shared" si="4"/>
        <v>44</v>
      </c>
      <c r="BH12" s="336"/>
      <c r="BI12" s="9" t="str">
        <f t="shared" si="5"/>
        <v/>
      </c>
      <c r="BJ12" s="336"/>
      <c r="BK12" s="9" t="str">
        <f t="shared" si="6"/>
        <v/>
      </c>
      <c r="BL12" s="336"/>
      <c r="BM12" s="9" t="str">
        <f t="shared" si="7"/>
        <v/>
      </c>
      <c r="BN12" s="336"/>
      <c r="BO12" s="9" t="str">
        <f t="shared" si="8"/>
        <v/>
      </c>
      <c r="BP12" s="336"/>
      <c r="BQ12" s="9" t="str">
        <f t="shared" si="9"/>
        <v/>
      </c>
      <c r="BR12" s="336"/>
      <c r="BS12" s="9" t="str">
        <f t="shared" si="10"/>
        <v/>
      </c>
      <c r="BT12" s="336"/>
      <c r="BU12" s="9" t="str">
        <f t="shared" si="11"/>
        <v/>
      </c>
      <c r="BV12" s="336"/>
      <c r="BW12" s="9" t="str">
        <f t="shared" si="12"/>
        <v/>
      </c>
      <c r="BX12" s="336"/>
      <c r="BY12" s="9" t="str">
        <f t="shared" si="13"/>
        <v/>
      </c>
      <c r="BZ12" s="336"/>
      <c r="CA12" s="57"/>
      <c r="CB12" s="10" t="str">
        <f t="shared" si="14"/>
        <v/>
      </c>
      <c r="CC12" s="11" t="str">
        <f t="shared" si="14"/>
        <v/>
      </c>
      <c r="CD12" s="10">
        <f t="shared" si="0"/>
        <v>44</v>
      </c>
      <c r="CE12" s="11" t="str">
        <f t="shared" si="0"/>
        <v/>
      </c>
      <c r="CF12" s="10" t="str">
        <f t="shared" si="0"/>
        <v/>
      </c>
      <c r="CG12" s="11" t="str">
        <f t="shared" si="0"/>
        <v/>
      </c>
      <c r="CH12" s="10" t="str">
        <f t="shared" si="0"/>
        <v/>
      </c>
      <c r="CI12" s="11" t="str">
        <f t="shared" si="0"/>
        <v/>
      </c>
      <c r="CJ12" s="10" t="str">
        <f t="shared" si="0"/>
        <v/>
      </c>
      <c r="CK12" s="11" t="str">
        <f t="shared" si="0"/>
        <v/>
      </c>
      <c r="CL12" s="10" t="str">
        <f t="shared" si="0"/>
        <v/>
      </c>
      <c r="CM12" s="11" t="str">
        <f t="shared" si="0"/>
        <v/>
      </c>
      <c r="CN12" s="10" t="str">
        <f t="shared" si="1"/>
        <v/>
      </c>
      <c r="CO12" s="11" t="str">
        <f t="shared" si="1"/>
        <v/>
      </c>
      <c r="CP12" s="10" t="str">
        <f t="shared" si="1"/>
        <v/>
      </c>
      <c r="CQ12" s="11" t="str">
        <f t="shared" si="1"/>
        <v/>
      </c>
      <c r="CR12" s="10" t="str">
        <f t="shared" si="1"/>
        <v/>
      </c>
      <c r="CS12" s="11" t="str">
        <f t="shared" si="1"/>
        <v/>
      </c>
      <c r="CT12" s="10" t="str">
        <f t="shared" si="1"/>
        <v/>
      </c>
      <c r="CU12" s="11" t="str">
        <f t="shared" si="1"/>
        <v/>
      </c>
      <c r="CV12" s="337">
        <f t="shared" si="15"/>
        <v>44</v>
      </c>
      <c r="CW12" s="338">
        <f t="shared" si="16"/>
        <v>0</v>
      </c>
      <c r="CY12" s="35">
        <v>14</v>
      </c>
      <c r="CZ12" s="58" t="s">
        <v>48</v>
      </c>
      <c r="DA12" s="35" t="s">
        <v>511</v>
      </c>
    </row>
    <row r="13" spans="1:105" ht="18" customHeight="1">
      <c r="A13" s="251">
        <v>5</v>
      </c>
      <c r="B13" s="268" t="s">
        <v>29</v>
      </c>
      <c r="C13" s="257" t="s">
        <v>33</v>
      </c>
      <c r="D13" s="268">
        <v>10294</v>
      </c>
      <c r="E13" s="252">
        <v>11405</v>
      </c>
      <c r="F13" s="269">
        <v>35407</v>
      </c>
      <c r="G13" s="265" t="s">
        <v>543</v>
      </c>
      <c r="H13" s="266" t="s">
        <v>544</v>
      </c>
      <c r="I13" s="265" t="s">
        <v>545</v>
      </c>
      <c r="J13" s="295">
        <v>5</v>
      </c>
      <c r="K13" s="295">
        <v>6</v>
      </c>
      <c r="L13" s="295">
        <v>3</v>
      </c>
      <c r="M13" s="296">
        <v>35</v>
      </c>
      <c r="N13" s="297">
        <v>60</v>
      </c>
      <c r="O13" s="257">
        <v>6</v>
      </c>
      <c r="P13" s="257">
        <v>5</v>
      </c>
      <c r="Q13" s="257">
        <v>7</v>
      </c>
      <c r="R13" s="247">
        <v>42</v>
      </c>
      <c r="S13" s="248">
        <v>54</v>
      </c>
      <c r="T13" s="303" t="s">
        <v>93</v>
      </c>
      <c r="U13" s="303">
        <v>6</v>
      </c>
      <c r="V13" s="303">
        <v>9</v>
      </c>
      <c r="W13" s="303">
        <v>10</v>
      </c>
      <c r="X13" s="291">
        <v>14</v>
      </c>
      <c r="Y13" s="292">
        <v>12</v>
      </c>
      <c r="Z13" s="294">
        <v>39</v>
      </c>
      <c r="AA13" s="292">
        <v>18</v>
      </c>
      <c r="AB13" s="303" t="s">
        <v>11</v>
      </c>
      <c r="AC13" s="257">
        <v>6</v>
      </c>
      <c r="AD13" s="257">
        <v>9</v>
      </c>
      <c r="AE13" s="257">
        <v>10</v>
      </c>
      <c r="AF13" s="292">
        <v>16</v>
      </c>
      <c r="AG13" s="249">
        <v>16</v>
      </c>
      <c r="AH13" s="248">
        <v>29</v>
      </c>
      <c r="AI13" s="292">
        <v>29</v>
      </c>
      <c r="AJ13" s="303" t="s">
        <v>499</v>
      </c>
      <c r="AK13" s="303">
        <v>10</v>
      </c>
      <c r="AL13" s="303">
        <v>4</v>
      </c>
      <c r="AM13" s="303">
        <v>9</v>
      </c>
      <c r="AN13" s="293">
        <v>24</v>
      </c>
      <c r="AO13" s="292">
        <v>15</v>
      </c>
      <c r="AP13" s="294">
        <v>35</v>
      </c>
      <c r="AQ13" s="292">
        <v>29</v>
      </c>
      <c r="AR13" s="257">
        <v>9</v>
      </c>
      <c r="AS13" s="257">
        <v>10</v>
      </c>
      <c r="AT13" s="257">
        <v>9</v>
      </c>
      <c r="AU13" s="249">
        <v>39</v>
      </c>
      <c r="AV13" s="248">
        <v>71</v>
      </c>
      <c r="AW13" s="295">
        <v>22</v>
      </c>
      <c r="AX13" s="298">
        <v>25</v>
      </c>
      <c r="AY13" s="299">
        <v>29</v>
      </c>
      <c r="AZ13" s="36"/>
      <c r="BA13" s="253" t="s">
        <v>40</v>
      </c>
      <c r="BB13" s="27"/>
      <c r="BC13" s="9" t="str">
        <f t="shared" si="2"/>
        <v/>
      </c>
      <c r="BD13" s="336"/>
      <c r="BE13" s="9" t="str">
        <f t="shared" si="3"/>
        <v/>
      </c>
      <c r="BF13" s="336"/>
      <c r="BG13" s="9">
        <f t="shared" si="4"/>
        <v>44</v>
      </c>
      <c r="BH13" s="336"/>
      <c r="BI13" s="9" t="str">
        <f t="shared" si="5"/>
        <v/>
      </c>
      <c r="BJ13" s="336"/>
      <c r="BK13" s="9" t="str">
        <f t="shared" si="6"/>
        <v/>
      </c>
      <c r="BL13" s="336"/>
      <c r="BM13" s="9" t="str">
        <f t="shared" si="7"/>
        <v/>
      </c>
      <c r="BN13" s="336"/>
      <c r="BO13" s="9" t="str">
        <f t="shared" si="8"/>
        <v/>
      </c>
      <c r="BP13" s="336"/>
      <c r="BQ13" s="9" t="str">
        <f t="shared" si="9"/>
        <v/>
      </c>
      <c r="BR13" s="336"/>
      <c r="BS13" s="9" t="str">
        <f t="shared" si="10"/>
        <v/>
      </c>
      <c r="BT13" s="336"/>
      <c r="BU13" s="9" t="str">
        <f t="shared" si="11"/>
        <v/>
      </c>
      <c r="BV13" s="336"/>
      <c r="BW13" s="9" t="str">
        <f t="shared" si="12"/>
        <v/>
      </c>
      <c r="BX13" s="336"/>
      <c r="BY13" s="9" t="str">
        <f t="shared" si="13"/>
        <v/>
      </c>
      <c r="BZ13" s="336"/>
      <c r="CA13" s="57"/>
      <c r="CB13" s="10" t="str">
        <f t="shared" si="14"/>
        <v/>
      </c>
      <c r="CC13" s="11" t="str">
        <f t="shared" si="14"/>
        <v/>
      </c>
      <c r="CD13" s="10">
        <f t="shared" si="0"/>
        <v>44</v>
      </c>
      <c r="CE13" s="11" t="str">
        <f t="shared" si="0"/>
        <v/>
      </c>
      <c r="CF13" s="10" t="str">
        <f t="shared" si="0"/>
        <v/>
      </c>
      <c r="CG13" s="11" t="str">
        <f t="shared" si="0"/>
        <v/>
      </c>
      <c r="CH13" s="10" t="str">
        <f t="shared" si="0"/>
        <v/>
      </c>
      <c r="CI13" s="11" t="str">
        <f t="shared" si="0"/>
        <v/>
      </c>
      <c r="CJ13" s="10" t="str">
        <f t="shared" si="0"/>
        <v/>
      </c>
      <c r="CK13" s="11" t="str">
        <f t="shared" si="0"/>
        <v/>
      </c>
      <c r="CL13" s="10" t="str">
        <f t="shared" si="0"/>
        <v/>
      </c>
      <c r="CM13" s="11" t="str">
        <f t="shared" si="0"/>
        <v/>
      </c>
      <c r="CN13" s="10" t="str">
        <f t="shared" si="1"/>
        <v/>
      </c>
      <c r="CO13" s="11" t="str">
        <f t="shared" si="1"/>
        <v/>
      </c>
      <c r="CP13" s="10" t="str">
        <f t="shared" si="1"/>
        <v/>
      </c>
      <c r="CQ13" s="11" t="str">
        <f t="shared" si="1"/>
        <v/>
      </c>
      <c r="CR13" s="10" t="str">
        <f t="shared" si="1"/>
        <v/>
      </c>
      <c r="CS13" s="11" t="str">
        <f t="shared" si="1"/>
        <v/>
      </c>
      <c r="CT13" s="10" t="str">
        <f t="shared" si="1"/>
        <v/>
      </c>
      <c r="CU13" s="11" t="str">
        <f t="shared" si="1"/>
        <v/>
      </c>
      <c r="CV13" s="337">
        <f t="shared" si="15"/>
        <v>44</v>
      </c>
      <c r="CW13" s="338">
        <f t="shared" si="16"/>
        <v>0</v>
      </c>
      <c r="CY13" s="35">
        <v>18</v>
      </c>
      <c r="CZ13" s="58" t="s">
        <v>50</v>
      </c>
      <c r="DA13" s="35" t="s">
        <v>511</v>
      </c>
    </row>
    <row r="14" spans="1:105" ht="18" customHeight="1">
      <c r="A14" s="251">
        <v>6</v>
      </c>
      <c r="B14" s="268" t="s">
        <v>29</v>
      </c>
      <c r="C14" s="257" t="s">
        <v>33</v>
      </c>
      <c r="D14" s="268">
        <v>9361</v>
      </c>
      <c r="E14" s="252">
        <v>11406</v>
      </c>
      <c r="F14" s="269">
        <v>35168</v>
      </c>
      <c r="G14" s="265" t="s">
        <v>546</v>
      </c>
      <c r="H14" s="266" t="s">
        <v>547</v>
      </c>
      <c r="I14" s="265" t="s">
        <v>548</v>
      </c>
      <c r="J14" s="295">
        <v>5</v>
      </c>
      <c r="K14" s="295">
        <v>4</v>
      </c>
      <c r="L14" s="295">
        <v>5</v>
      </c>
      <c r="M14" s="296">
        <v>34</v>
      </c>
      <c r="N14" s="297">
        <v>65</v>
      </c>
      <c r="O14" s="257">
        <v>5</v>
      </c>
      <c r="P14" s="257">
        <v>7</v>
      </c>
      <c r="Q14" s="257">
        <v>7</v>
      </c>
      <c r="R14" s="247">
        <v>26</v>
      </c>
      <c r="S14" s="248">
        <v>39</v>
      </c>
      <c r="T14" s="303" t="s">
        <v>93</v>
      </c>
      <c r="U14" s="303">
        <v>7</v>
      </c>
      <c r="V14" s="303">
        <v>8</v>
      </c>
      <c r="W14" s="303">
        <v>8</v>
      </c>
      <c r="X14" s="291">
        <v>14</v>
      </c>
      <c r="Y14" s="292">
        <v>14</v>
      </c>
      <c r="Z14" s="294">
        <v>38</v>
      </c>
      <c r="AA14" s="292">
        <v>19</v>
      </c>
      <c r="AB14" s="303" t="s">
        <v>11</v>
      </c>
      <c r="AC14" s="257">
        <v>6</v>
      </c>
      <c r="AD14" s="257">
        <v>10</v>
      </c>
      <c r="AE14" s="257">
        <v>8</v>
      </c>
      <c r="AF14" s="292">
        <v>25</v>
      </c>
      <c r="AG14" s="249">
        <v>18</v>
      </c>
      <c r="AH14" s="248">
        <v>35</v>
      </c>
      <c r="AI14" s="292">
        <v>27</v>
      </c>
      <c r="AJ14" s="303" t="s">
        <v>93</v>
      </c>
      <c r="AK14" s="303">
        <v>6</v>
      </c>
      <c r="AL14" s="303">
        <v>8</v>
      </c>
      <c r="AM14" s="303">
        <v>9</v>
      </c>
      <c r="AN14" s="293">
        <v>20</v>
      </c>
      <c r="AO14" s="292">
        <v>15</v>
      </c>
      <c r="AP14" s="294">
        <v>30</v>
      </c>
      <c r="AQ14" s="292">
        <v>29</v>
      </c>
      <c r="AR14" s="257">
        <v>10</v>
      </c>
      <c r="AS14" s="257">
        <v>10</v>
      </c>
      <c r="AT14" s="257">
        <v>10</v>
      </c>
      <c r="AU14" s="249">
        <v>61</v>
      </c>
      <c r="AV14" s="248">
        <v>79</v>
      </c>
      <c r="AW14" s="295">
        <v>22</v>
      </c>
      <c r="AX14" s="298">
        <v>25</v>
      </c>
      <c r="AY14" s="299">
        <v>32</v>
      </c>
      <c r="AZ14" s="36"/>
      <c r="BA14" s="253" t="s">
        <v>31</v>
      </c>
      <c r="BB14" s="27"/>
      <c r="BC14" s="9" t="str">
        <f t="shared" si="2"/>
        <v/>
      </c>
      <c r="BD14" s="336"/>
      <c r="BE14" s="9" t="str">
        <f t="shared" si="3"/>
        <v/>
      </c>
      <c r="BF14" s="336"/>
      <c r="BG14" s="9">
        <f t="shared" si="4"/>
        <v>44</v>
      </c>
      <c r="BH14" s="336"/>
      <c r="BI14" s="9" t="str">
        <f t="shared" si="5"/>
        <v/>
      </c>
      <c r="BJ14" s="336"/>
      <c r="BK14" s="9" t="str">
        <f t="shared" si="6"/>
        <v/>
      </c>
      <c r="BL14" s="336"/>
      <c r="BM14" s="9" t="str">
        <f t="shared" si="7"/>
        <v/>
      </c>
      <c r="BN14" s="336"/>
      <c r="BO14" s="9" t="str">
        <f t="shared" si="8"/>
        <v/>
      </c>
      <c r="BP14" s="336"/>
      <c r="BQ14" s="9" t="str">
        <f t="shared" si="9"/>
        <v/>
      </c>
      <c r="BR14" s="336"/>
      <c r="BS14" s="9" t="str">
        <f t="shared" si="10"/>
        <v/>
      </c>
      <c r="BT14" s="336"/>
      <c r="BU14" s="9" t="str">
        <f t="shared" si="11"/>
        <v/>
      </c>
      <c r="BV14" s="336"/>
      <c r="BW14" s="9" t="str">
        <f t="shared" si="12"/>
        <v/>
      </c>
      <c r="BX14" s="336"/>
      <c r="BY14" s="9" t="str">
        <f t="shared" si="13"/>
        <v/>
      </c>
      <c r="BZ14" s="336"/>
      <c r="CA14" s="57"/>
      <c r="CB14" s="10" t="str">
        <f t="shared" si="14"/>
        <v/>
      </c>
      <c r="CC14" s="11" t="str">
        <f t="shared" si="14"/>
        <v/>
      </c>
      <c r="CD14" s="10">
        <f t="shared" si="0"/>
        <v>44</v>
      </c>
      <c r="CE14" s="11" t="str">
        <f t="shared" si="0"/>
        <v/>
      </c>
      <c r="CF14" s="10" t="str">
        <f t="shared" si="0"/>
        <v/>
      </c>
      <c r="CG14" s="11" t="str">
        <f t="shared" si="0"/>
        <v/>
      </c>
      <c r="CH14" s="10" t="str">
        <f t="shared" si="0"/>
        <v/>
      </c>
      <c r="CI14" s="11" t="str">
        <f t="shared" si="0"/>
        <v/>
      </c>
      <c r="CJ14" s="10" t="str">
        <f t="shared" si="0"/>
        <v/>
      </c>
      <c r="CK14" s="11" t="str">
        <f t="shared" si="0"/>
        <v/>
      </c>
      <c r="CL14" s="10" t="str">
        <f t="shared" si="0"/>
        <v/>
      </c>
      <c r="CM14" s="11" t="str">
        <f t="shared" si="0"/>
        <v/>
      </c>
      <c r="CN14" s="10" t="str">
        <f t="shared" si="1"/>
        <v/>
      </c>
      <c r="CO14" s="11" t="str">
        <f t="shared" si="1"/>
        <v/>
      </c>
      <c r="CP14" s="10" t="str">
        <f t="shared" si="1"/>
        <v/>
      </c>
      <c r="CQ14" s="11" t="str">
        <f t="shared" si="1"/>
        <v/>
      </c>
      <c r="CR14" s="10" t="str">
        <f t="shared" si="1"/>
        <v/>
      </c>
      <c r="CS14" s="11" t="str">
        <f t="shared" si="1"/>
        <v/>
      </c>
      <c r="CT14" s="10" t="str">
        <f t="shared" si="1"/>
        <v/>
      </c>
      <c r="CU14" s="11" t="str">
        <f t="shared" si="1"/>
        <v/>
      </c>
      <c r="CV14" s="337">
        <f t="shared" si="15"/>
        <v>44</v>
      </c>
      <c r="CW14" s="338">
        <f t="shared" si="16"/>
        <v>0</v>
      </c>
      <c r="CY14" s="326">
        <v>4</v>
      </c>
      <c r="CZ14" s="58" t="s">
        <v>67</v>
      </c>
      <c r="DA14" s="35" t="s">
        <v>511</v>
      </c>
    </row>
    <row r="15" spans="1:105" ht="18" customHeight="1">
      <c r="A15" s="251">
        <v>7</v>
      </c>
      <c r="B15" s="268" t="s">
        <v>29</v>
      </c>
      <c r="C15" s="257" t="s">
        <v>33</v>
      </c>
      <c r="D15" s="268">
        <v>10109</v>
      </c>
      <c r="E15" s="252">
        <v>11407</v>
      </c>
      <c r="F15" s="269">
        <v>35335</v>
      </c>
      <c r="G15" s="265" t="s">
        <v>549</v>
      </c>
      <c r="H15" s="266" t="s">
        <v>550</v>
      </c>
      <c r="I15" s="265" t="s">
        <v>551</v>
      </c>
      <c r="J15" s="295">
        <v>6</v>
      </c>
      <c r="K15" s="295">
        <v>5</v>
      </c>
      <c r="L15" s="295">
        <v>7</v>
      </c>
      <c r="M15" s="296">
        <v>41</v>
      </c>
      <c r="N15" s="297">
        <v>70</v>
      </c>
      <c r="O15" s="257">
        <v>5</v>
      </c>
      <c r="P15" s="257">
        <v>5</v>
      </c>
      <c r="Q15" s="257">
        <v>8</v>
      </c>
      <c r="R15" s="247">
        <v>33</v>
      </c>
      <c r="S15" s="248">
        <v>44</v>
      </c>
      <c r="T15" s="303" t="s">
        <v>93</v>
      </c>
      <c r="U15" s="303">
        <v>3</v>
      </c>
      <c r="V15" s="303">
        <v>5</v>
      </c>
      <c r="W15" s="303">
        <v>9</v>
      </c>
      <c r="X15" s="291">
        <v>13</v>
      </c>
      <c r="Y15" s="292">
        <v>14</v>
      </c>
      <c r="Z15" s="294">
        <v>20</v>
      </c>
      <c r="AA15" s="292">
        <v>20</v>
      </c>
      <c r="AB15" s="303" t="s">
        <v>11</v>
      </c>
      <c r="AC15" s="257">
        <v>5</v>
      </c>
      <c r="AD15" s="257">
        <v>7</v>
      </c>
      <c r="AE15" s="257">
        <v>6</v>
      </c>
      <c r="AF15" s="292">
        <v>24</v>
      </c>
      <c r="AG15" s="249">
        <v>19</v>
      </c>
      <c r="AH15" s="248">
        <v>30</v>
      </c>
      <c r="AI15" s="292">
        <v>29</v>
      </c>
      <c r="AJ15" s="303" t="s">
        <v>93</v>
      </c>
      <c r="AK15" s="303">
        <v>9</v>
      </c>
      <c r="AL15" s="303">
        <v>9</v>
      </c>
      <c r="AM15" s="303">
        <v>9</v>
      </c>
      <c r="AN15" s="293">
        <v>33</v>
      </c>
      <c r="AO15" s="292">
        <v>15</v>
      </c>
      <c r="AP15" s="294">
        <v>50</v>
      </c>
      <c r="AQ15" s="292">
        <v>28</v>
      </c>
      <c r="AR15" s="257">
        <v>10</v>
      </c>
      <c r="AS15" s="257">
        <v>9</v>
      </c>
      <c r="AT15" s="257">
        <v>10</v>
      </c>
      <c r="AU15" s="249">
        <v>43</v>
      </c>
      <c r="AV15" s="248">
        <v>78</v>
      </c>
      <c r="AW15" s="295">
        <v>22</v>
      </c>
      <c r="AX15" s="298">
        <v>25</v>
      </c>
      <c r="AY15" s="299">
        <v>38</v>
      </c>
      <c r="AZ15" s="36"/>
      <c r="BA15" s="253" t="s">
        <v>44</v>
      </c>
      <c r="BB15" s="27"/>
      <c r="BC15" s="9" t="str">
        <f t="shared" si="2"/>
        <v/>
      </c>
      <c r="BD15" s="336"/>
      <c r="BE15" s="9" t="str">
        <f t="shared" si="3"/>
        <v/>
      </c>
      <c r="BF15" s="336"/>
      <c r="BG15" s="9">
        <f t="shared" si="4"/>
        <v>44</v>
      </c>
      <c r="BH15" s="336"/>
      <c r="BI15" s="9" t="str">
        <f t="shared" si="5"/>
        <v/>
      </c>
      <c r="BJ15" s="336"/>
      <c r="BK15" s="9" t="str">
        <f t="shared" si="6"/>
        <v/>
      </c>
      <c r="BL15" s="336"/>
      <c r="BM15" s="9" t="str">
        <f t="shared" si="7"/>
        <v/>
      </c>
      <c r="BN15" s="336"/>
      <c r="BO15" s="9" t="str">
        <f t="shared" si="8"/>
        <v/>
      </c>
      <c r="BP15" s="336"/>
      <c r="BQ15" s="9" t="str">
        <f t="shared" si="9"/>
        <v/>
      </c>
      <c r="BR15" s="336"/>
      <c r="BS15" s="9" t="str">
        <f t="shared" si="10"/>
        <v/>
      </c>
      <c r="BT15" s="336"/>
      <c r="BU15" s="9" t="str">
        <f t="shared" si="11"/>
        <v/>
      </c>
      <c r="BV15" s="336"/>
      <c r="BW15" s="9" t="str">
        <f t="shared" si="12"/>
        <v/>
      </c>
      <c r="BX15" s="336"/>
      <c r="BY15" s="9" t="str">
        <f t="shared" si="13"/>
        <v/>
      </c>
      <c r="BZ15" s="336"/>
      <c r="CA15" s="57"/>
      <c r="CB15" s="10" t="str">
        <f t="shared" si="14"/>
        <v/>
      </c>
      <c r="CC15" s="11" t="str">
        <f t="shared" si="14"/>
        <v/>
      </c>
      <c r="CD15" s="10">
        <f t="shared" si="0"/>
        <v>44</v>
      </c>
      <c r="CE15" s="11" t="str">
        <f t="shared" si="0"/>
        <v/>
      </c>
      <c r="CF15" s="10" t="str">
        <f t="shared" si="0"/>
        <v/>
      </c>
      <c r="CG15" s="11" t="str">
        <f t="shared" si="0"/>
        <v/>
      </c>
      <c r="CH15" s="10" t="str">
        <f t="shared" si="0"/>
        <v/>
      </c>
      <c r="CI15" s="11" t="str">
        <f t="shared" si="0"/>
        <v/>
      </c>
      <c r="CJ15" s="10" t="str">
        <f t="shared" si="0"/>
        <v/>
      </c>
      <c r="CK15" s="11" t="str">
        <f t="shared" si="0"/>
        <v/>
      </c>
      <c r="CL15" s="10" t="str">
        <f t="shared" si="0"/>
        <v/>
      </c>
      <c r="CM15" s="11" t="str">
        <f t="shared" si="0"/>
        <v/>
      </c>
      <c r="CN15" s="10" t="str">
        <f t="shared" si="1"/>
        <v/>
      </c>
      <c r="CO15" s="11" t="str">
        <f t="shared" si="1"/>
        <v/>
      </c>
      <c r="CP15" s="10" t="str">
        <f t="shared" si="1"/>
        <v/>
      </c>
      <c r="CQ15" s="11" t="str">
        <f t="shared" si="1"/>
        <v/>
      </c>
      <c r="CR15" s="10" t="str">
        <f t="shared" si="1"/>
        <v/>
      </c>
      <c r="CS15" s="11" t="str">
        <f t="shared" si="1"/>
        <v/>
      </c>
      <c r="CT15" s="10" t="str">
        <f t="shared" si="1"/>
        <v/>
      </c>
      <c r="CU15" s="11" t="str">
        <f t="shared" si="1"/>
        <v/>
      </c>
      <c r="CV15" s="337">
        <f t="shared" si="15"/>
        <v>44</v>
      </c>
      <c r="CW15" s="338">
        <f t="shared" si="16"/>
        <v>0</v>
      </c>
      <c r="CY15" s="35">
        <v>5</v>
      </c>
      <c r="CZ15" s="58" t="s">
        <v>68</v>
      </c>
      <c r="DA15" s="35" t="s">
        <v>511</v>
      </c>
    </row>
    <row r="16" spans="1:105" ht="18" customHeight="1">
      <c r="A16" s="251">
        <v>8</v>
      </c>
      <c r="B16" s="268" t="s">
        <v>29</v>
      </c>
      <c r="C16" s="257" t="s">
        <v>33</v>
      </c>
      <c r="D16" s="268">
        <v>10304</v>
      </c>
      <c r="E16" s="252">
        <v>11408</v>
      </c>
      <c r="F16" s="269">
        <v>34883</v>
      </c>
      <c r="G16" s="265" t="s">
        <v>552</v>
      </c>
      <c r="H16" s="266" t="s">
        <v>553</v>
      </c>
      <c r="I16" s="265" t="s">
        <v>554</v>
      </c>
      <c r="J16" s="295">
        <v>6</v>
      </c>
      <c r="K16" s="295">
        <v>6</v>
      </c>
      <c r="L16" s="295">
        <v>5</v>
      </c>
      <c r="M16" s="296">
        <v>35</v>
      </c>
      <c r="N16" s="297">
        <v>66</v>
      </c>
      <c r="O16" s="257">
        <v>8</v>
      </c>
      <c r="P16" s="257">
        <v>8</v>
      </c>
      <c r="Q16" s="257">
        <v>7</v>
      </c>
      <c r="R16" s="247">
        <v>33</v>
      </c>
      <c r="S16" s="248">
        <v>32</v>
      </c>
      <c r="T16" s="303" t="s">
        <v>93</v>
      </c>
      <c r="U16" s="303">
        <v>3</v>
      </c>
      <c r="V16" s="303">
        <v>9</v>
      </c>
      <c r="W16" s="303">
        <v>10</v>
      </c>
      <c r="X16" s="291">
        <v>17</v>
      </c>
      <c r="Y16" s="292">
        <v>14</v>
      </c>
      <c r="Z16" s="294">
        <v>33</v>
      </c>
      <c r="AA16" s="292">
        <v>19</v>
      </c>
      <c r="AB16" s="303" t="s">
        <v>11</v>
      </c>
      <c r="AC16" s="257">
        <v>4</v>
      </c>
      <c r="AD16" s="257">
        <v>10</v>
      </c>
      <c r="AE16" s="257">
        <v>10</v>
      </c>
      <c r="AF16" s="292">
        <v>17</v>
      </c>
      <c r="AG16" s="249">
        <v>18</v>
      </c>
      <c r="AH16" s="248">
        <v>33</v>
      </c>
      <c r="AI16" s="292">
        <v>28</v>
      </c>
      <c r="AJ16" s="303" t="s">
        <v>93</v>
      </c>
      <c r="AK16" s="303">
        <v>10</v>
      </c>
      <c r="AL16" s="303">
        <v>7</v>
      </c>
      <c r="AM16" s="303">
        <v>8</v>
      </c>
      <c r="AN16" s="293">
        <v>14</v>
      </c>
      <c r="AO16" s="292">
        <v>16</v>
      </c>
      <c r="AP16" s="294">
        <v>32</v>
      </c>
      <c r="AQ16" s="292">
        <v>25</v>
      </c>
      <c r="AR16" s="257">
        <v>9</v>
      </c>
      <c r="AS16" s="257">
        <v>9</v>
      </c>
      <c r="AT16" s="257">
        <v>9</v>
      </c>
      <c r="AU16" s="249">
        <v>46</v>
      </c>
      <c r="AV16" s="248">
        <v>80</v>
      </c>
      <c r="AW16" s="295">
        <v>28</v>
      </c>
      <c r="AX16" s="298">
        <v>24</v>
      </c>
      <c r="AY16" s="299">
        <v>28</v>
      </c>
      <c r="AZ16" s="36"/>
      <c r="BA16" s="253"/>
      <c r="BB16" s="27"/>
      <c r="BC16" s="9" t="str">
        <f t="shared" si="2"/>
        <v/>
      </c>
      <c r="BD16" s="336"/>
      <c r="BE16" s="9" t="str">
        <f t="shared" si="3"/>
        <v/>
      </c>
      <c r="BF16" s="336"/>
      <c r="BG16" s="9">
        <f t="shared" si="4"/>
        <v>44</v>
      </c>
      <c r="BH16" s="336"/>
      <c r="BI16" s="9" t="str">
        <f t="shared" si="5"/>
        <v/>
      </c>
      <c r="BJ16" s="336"/>
      <c r="BK16" s="9" t="str">
        <f t="shared" si="6"/>
        <v/>
      </c>
      <c r="BL16" s="336"/>
      <c r="BM16" s="9" t="str">
        <f t="shared" si="7"/>
        <v/>
      </c>
      <c r="BN16" s="336"/>
      <c r="BO16" s="9" t="str">
        <f t="shared" si="8"/>
        <v/>
      </c>
      <c r="BP16" s="336"/>
      <c r="BQ16" s="9" t="str">
        <f t="shared" si="9"/>
        <v/>
      </c>
      <c r="BR16" s="336"/>
      <c r="BS16" s="9" t="str">
        <f t="shared" si="10"/>
        <v/>
      </c>
      <c r="BT16" s="336"/>
      <c r="BU16" s="9" t="str">
        <f t="shared" si="11"/>
        <v/>
      </c>
      <c r="BV16" s="336"/>
      <c r="BW16" s="9" t="str">
        <f t="shared" si="12"/>
        <v/>
      </c>
      <c r="BX16" s="336"/>
      <c r="BY16" s="9" t="str">
        <f t="shared" si="13"/>
        <v/>
      </c>
      <c r="BZ16" s="336"/>
      <c r="CA16" s="57"/>
      <c r="CB16" s="10" t="str">
        <f t="shared" si="14"/>
        <v/>
      </c>
      <c r="CC16" s="11" t="str">
        <f t="shared" si="14"/>
        <v/>
      </c>
      <c r="CD16" s="10">
        <f t="shared" si="0"/>
        <v>44</v>
      </c>
      <c r="CE16" s="11" t="str">
        <f t="shared" si="0"/>
        <v/>
      </c>
      <c r="CF16" s="10" t="str">
        <f t="shared" si="0"/>
        <v/>
      </c>
      <c r="CG16" s="11" t="str">
        <f t="shared" si="0"/>
        <v/>
      </c>
      <c r="CH16" s="10" t="str">
        <f t="shared" si="0"/>
        <v/>
      </c>
      <c r="CI16" s="11" t="str">
        <f t="shared" si="0"/>
        <v/>
      </c>
      <c r="CJ16" s="10" t="str">
        <f t="shared" si="0"/>
        <v/>
      </c>
      <c r="CK16" s="11" t="str">
        <f t="shared" si="0"/>
        <v/>
      </c>
      <c r="CL16" s="10" t="str">
        <f t="shared" si="0"/>
        <v/>
      </c>
      <c r="CM16" s="11" t="str">
        <f t="shared" si="0"/>
        <v/>
      </c>
      <c r="CN16" s="10" t="str">
        <f t="shared" si="1"/>
        <v/>
      </c>
      <c r="CO16" s="11" t="str">
        <f t="shared" si="1"/>
        <v/>
      </c>
      <c r="CP16" s="10" t="str">
        <f t="shared" si="1"/>
        <v/>
      </c>
      <c r="CQ16" s="11" t="str">
        <f t="shared" si="1"/>
        <v/>
      </c>
      <c r="CR16" s="10" t="str">
        <f t="shared" si="1"/>
        <v/>
      </c>
      <c r="CS16" s="11" t="str">
        <f t="shared" si="1"/>
        <v/>
      </c>
      <c r="CT16" s="10" t="str">
        <f t="shared" si="1"/>
        <v/>
      </c>
      <c r="CU16" s="11" t="str">
        <f t="shared" si="1"/>
        <v/>
      </c>
      <c r="CV16" s="337">
        <f t="shared" si="15"/>
        <v>44</v>
      </c>
      <c r="CW16" s="338">
        <f t="shared" si="16"/>
        <v>0</v>
      </c>
      <c r="CY16" s="35">
        <v>40</v>
      </c>
      <c r="CZ16" s="58" t="s">
        <v>69</v>
      </c>
      <c r="DA16" s="35" t="s">
        <v>511</v>
      </c>
    </row>
    <row r="17" spans="1:105" ht="18" customHeight="1">
      <c r="A17" s="251">
        <v>9</v>
      </c>
      <c r="B17" s="268" t="s">
        <v>31</v>
      </c>
      <c r="C17" s="257" t="s">
        <v>33</v>
      </c>
      <c r="D17" s="268">
        <v>10485</v>
      </c>
      <c r="E17" s="252">
        <v>11409</v>
      </c>
      <c r="F17" s="269">
        <v>35368</v>
      </c>
      <c r="G17" s="265" t="s">
        <v>555</v>
      </c>
      <c r="H17" s="266" t="s">
        <v>556</v>
      </c>
      <c r="I17" s="265" t="s">
        <v>557</v>
      </c>
      <c r="J17" s="295">
        <v>4</v>
      </c>
      <c r="K17" s="295">
        <v>5</v>
      </c>
      <c r="L17" s="295">
        <v>6</v>
      </c>
      <c r="M17" s="296">
        <v>43</v>
      </c>
      <c r="N17" s="297">
        <v>73</v>
      </c>
      <c r="O17" s="257">
        <v>8</v>
      </c>
      <c r="P17" s="257">
        <v>7</v>
      </c>
      <c r="Q17" s="257">
        <v>7</v>
      </c>
      <c r="R17" s="247">
        <v>35</v>
      </c>
      <c r="S17" s="248">
        <v>52</v>
      </c>
      <c r="T17" s="303" t="s">
        <v>93</v>
      </c>
      <c r="U17" s="303">
        <v>5</v>
      </c>
      <c r="V17" s="303">
        <v>9</v>
      </c>
      <c r="W17" s="303">
        <v>9</v>
      </c>
      <c r="X17" s="291">
        <v>17</v>
      </c>
      <c r="Y17" s="292">
        <v>14</v>
      </c>
      <c r="Z17" s="294">
        <v>23</v>
      </c>
      <c r="AA17" s="292">
        <v>19</v>
      </c>
      <c r="AB17" s="303" t="s">
        <v>11</v>
      </c>
      <c r="AC17" s="257">
        <v>4</v>
      </c>
      <c r="AD17" s="257">
        <v>10</v>
      </c>
      <c r="AE17" s="257">
        <v>6</v>
      </c>
      <c r="AF17" s="292">
        <v>18</v>
      </c>
      <c r="AG17" s="249">
        <v>17</v>
      </c>
      <c r="AH17" s="248">
        <v>35</v>
      </c>
      <c r="AI17" s="292">
        <v>29</v>
      </c>
      <c r="AJ17" s="303" t="s">
        <v>93</v>
      </c>
      <c r="AK17" s="303">
        <v>9</v>
      </c>
      <c r="AL17" s="303">
        <v>7</v>
      </c>
      <c r="AM17" s="303">
        <v>9</v>
      </c>
      <c r="AN17" s="293">
        <v>22</v>
      </c>
      <c r="AO17" s="292">
        <v>14</v>
      </c>
      <c r="AP17" s="294">
        <v>29</v>
      </c>
      <c r="AQ17" s="292">
        <v>25</v>
      </c>
      <c r="AR17" s="257">
        <v>10</v>
      </c>
      <c r="AS17" s="257">
        <v>9</v>
      </c>
      <c r="AT17" s="257">
        <v>9</v>
      </c>
      <c r="AU17" s="249">
        <v>44</v>
      </c>
      <c r="AV17" s="248">
        <v>80</v>
      </c>
      <c r="AW17" s="295">
        <v>22</v>
      </c>
      <c r="AX17" s="298">
        <v>24</v>
      </c>
      <c r="AY17" s="299">
        <v>32</v>
      </c>
      <c r="AZ17" s="36"/>
      <c r="BA17" s="253"/>
      <c r="BB17" s="27"/>
      <c r="BC17" s="9" t="str">
        <f t="shared" si="2"/>
        <v/>
      </c>
      <c r="BD17" s="336"/>
      <c r="BE17" s="9" t="str">
        <f t="shared" si="3"/>
        <v/>
      </c>
      <c r="BF17" s="336"/>
      <c r="BG17" s="9">
        <f t="shared" si="4"/>
        <v>44</v>
      </c>
      <c r="BH17" s="336"/>
      <c r="BI17" s="9" t="str">
        <f t="shared" si="5"/>
        <v/>
      </c>
      <c r="BJ17" s="336"/>
      <c r="BK17" s="9" t="str">
        <f t="shared" si="6"/>
        <v/>
      </c>
      <c r="BL17" s="336"/>
      <c r="BM17" s="9" t="str">
        <f t="shared" si="7"/>
        <v/>
      </c>
      <c r="BN17" s="336"/>
      <c r="BO17" s="9" t="str">
        <f t="shared" si="8"/>
        <v/>
      </c>
      <c r="BP17" s="336"/>
      <c r="BQ17" s="9" t="str">
        <f t="shared" si="9"/>
        <v/>
      </c>
      <c r="BR17" s="336"/>
      <c r="BS17" s="9" t="str">
        <f t="shared" si="10"/>
        <v/>
      </c>
      <c r="BT17" s="336"/>
      <c r="BU17" s="9" t="str">
        <f t="shared" si="11"/>
        <v/>
      </c>
      <c r="BV17" s="336"/>
      <c r="BW17" s="9" t="str">
        <f t="shared" si="12"/>
        <v/>
      </c>
      <c r="BX17" s="336"/>
      <c r="BY17" s="9" t="str">
        <f t="shared" si="13"/>
        <v/>
      </c>
      <c r="BZ17" s="336"/>
      <c r="CA17" s="57"/>
      <c r="CB17" s="10" t="str">
        <f t="shared" si="14"/>
        <v/>
      </c>
      <c r="CC17" s="11" t="str">
        <f t="shared" si="14"/>
        <v/>
      </c>
      <c r="CD17" s="10">
        <f t="shared" si="0"/>
        <v>44</v>
      </c>
      <c r="CE17" s="11" t="str">
        <f t="shared" si="0"/>
        <v/>
      </c>
      <c r="CF17" s="10" t="str">
        <f t="shared" si="0"/>
        <v/>
      </c>
      <c r="CG17" s="11" t="str">
        <f t="shared" si="0"/>
        <v/>
      </c>
      <c r="CH17" s="10" t="str">
        <f t="shared" si="0"/>
        <v/>
      </c>
      <c r="CI17" s="11" t="str">
        <f t="shared" si="0"/>
        <v/>
      </c>
      <c r="CJ17" s="10" t="str">
        <f t="shared" si="0"/>
        <v/>
      </c>
      <c r="CK17" s="11" t="str">
        <f t="shared" si="0"/>
        <v/>
      </c>
      <c r="CL17" s="10" t="str">
        <f t="shared" si="0"/>
        <v/>
      </c>
      <c r="CM17" s="11" t="str">
        <f t="shared" si="0"/>
        <v/>
      </c>
      <c r="CN17" s="10" t="str">
        <f t="shared" si="1"/>
        <v/>
      </c>
      <c r="CO17" s="11" t="str">
        <f t="shared" si="1"/>
        <v/>
      </c>
      <c r="CP17" s="10" t="str">
        <f t="shared" si="1"/>
        <v/>
      </c>
      <c r="CQ17" s="11" t="str">
        <f t="shared" si="1"/>
        <v/>
      </c>
      <c r="CR17" s="10" t="str">
        <f t="shared" si="1"/>
        <v/>
      </c>
      <c r="CS17" s="11" t="str">
        <f t="shared" si="1"/>
        <v/>
      </c>
      <c r="CT17" s="10" t="str">
        <f t="shared" si="1"/>
        <v/>
      </c>
      <c r="CU17" s="11" t="str">
        <f t="shared" si="1"/>
        <v/>
      </c>
      <c r="CV17" s="337">
        <f t="shared" si="15"/>
        <v>44</v>
      </c>
      <c r="CW17" s="338">
        <f t="shared" si="16"/>
        <v>0</v>
      </c>
      <c r="CY17" s="35">
        <v>19</v>
      </c>
      <c r="CZ17" s="58" t="s">
        <v>49</v>
      </c>
      <c r="DA17" s="35" t="s">
        <v>511</v>
      </c>
    </row>
    <row r="18" spans="1:105" ht="18" customHeight="1">
      <c r="A18" s="251">
        <v>10</v>
      </c>
      <c r="B18" s="268" t="s">
        <v>31</v>
      </c>
      <c r="C18" s="257" t="s">
        <v>33</v>
      </c>
      <c r="D18" s="268">
        <v>9010</v>
      </c>
      <c r="E18" s="252">
        <v>11410</v>
      </c>
      <c r="F18" s="269">
        <v>34668</v>
      </c>
      <c r="G18" s="265" t="s">
        <v>558</v>
      </c>
      <c r="H18" s="266" t="s">
        <v>559</v>
      </c>
      <c r="I18" s="265" t="s">
        <v>560</v>
      </c>
      <c r="J18" s="295">
        <v>4</v>
      </c>
      <c r="K18" s="295">
        <v>4</v>
      </c>
      <c r="L18" s="295">
        <v>5</v>
      </c>
      <c r="M18" s="296">
        <v>32</v>
      </c>
      <c r="N18" s="297">
        <v>57</v>
      </c>
      <c r="O18" s="257">
        <v>7</v>
      </c>
      <c r="P18" s="257">
        <v>6</v>
      </c>
      <c r="Q18" s="257">
        <v>7</v>
      </c>
      <c r="R18" s="247">
        <v>40</v>
      </c>
      <c r="S18" s="248">
        <v>37</v>
      </c>
      <c r="T18" s="303" t="s">
        <v>93</v>
      </c>
      <c r="U18" s="303">
        <v>4</v>
      </c>
      <c r="V18" s="303">
        <v>6</v>
      </c>
      <c r="W18" s="303">
        <v>10</v>
      </c>
      <c r="X18" s="291">
        <v>14</v>
      </c>
      <c r="Y18" s="292">
        <v>14</v>
      </c>
      <c r="Z18" s="294">
        <v>23</v>
      </c>
      <c r="AA18" s="292">
        <v>20</v>
      </c>
      <c r="AB18" s="303" t="s">
        <v>11</v>
      </c>
      <c r="AC18" s="257">
        <v>4</v>
      </c>
      <c r="AD18" s="257">
        <v>9</v>
      </c>
      <c r="AE18" s="257">
        <v>7</v>
      </c>
      <c r="AF18" s="292">
        <v>20</v>
      </c>
      <c r="AG18" s="249">
        <v>17</v>
      </c>
      <c r="AH18" s="248">
        <v>32</v>
      </c>
      <c r="AI18" s="292">
        <v>28</v>
      </c>
      <c r="AJ18" s="303" t="s">
        <v>93</v>
      </c>
      <c r="AK18" s="303">
        <v>6</v>
      </c>
      <c r="AL18" s="303">
        <v>7</v>
      </c>
      <c r="AM18" s="303">
        <v>7</v>
      </c>
      <c r="AN18" s="293">
        <v>14</v>
      </c>
      <c r="AO18" s="292">
        <v>14</v>
      </c>
      <c r="AP18" s="294">
        <v>22</v>
      </c>
      <c r="AQ18" s="292">
        <v>27</v>
      </c>
      <c r="AR18" s="257">
        <v>9</v>
      </c>
      <c r="AS18" s="257">
        <v>9</v>
      </c>
      <c r="AT18" s="257">
        <v>8</v>
      </c>
      <c r="AU18" s="249">
        <v>43</v>
      </c>
      <c r="AV18" s="248">
        <v>67</v>
      </c>
      <c r="AW18" s="295">
        <v>22</v>
      </c>
      <c r="AX18" s="298">
        <v>24</v>
      </c>
      <c r="AY18" s="299">
        <v>28</v>
      </c>
      <c r="AZ18" s="36"/>
      <c r="BA18" s="253" t="s">
        <v>12</v>
      </c>
      <c r="BB18" s="27"/>
      <c r="BC18" s="9" t="str">
        <f t="shared" si="2"/>
        <v/>
      </c>
      <c r="BD18" s="336"/>
      <c r="BE18" s="9" t="str">
        <f t="shared" si="3"/>
        <v/>
      </c>
      <c r="BF18" s="336"/>
      <c r="BG18" s="9">
        <f t="shared" si="4"/>
        <v>44</v>
      </c>
      <c r="BH18" s="336"/>
      <c r="BI18" s="9" t="str">
        <f t="shared" si="5"/>
        <v/>
      </c>
      <c r="BJ18" s="336"/>
      <c r="BK18" s="9" t="str">
        <f t="shared" si="6"/>
        <v/>
      </c>
      <c r="BL18" s="336"/>
      <c r="BM18" s="9" t="str">
        <f t="shared" si="7"/>
        <v/>
      </c>
      <c r="BN18" s="336"/>
      <c r="BO18" s="9" t="str">
        <f t="shared" si="8"/>
        <v/>
      </c>
      <c r="BP18" s="336"/>
      <c r="BQ18" s="9" t="str">
        <f t="shared" si="9"/>
        <v/>
      </c>
      <c r="BR18" s="336"/>
      <c r="BS18" s="9" t="str">
        <f t="shared" si="10"/>
        <v/>
      </c>
      <c r="BT18" s="336"/>
      <c r="BU18" s="9" t="str">
        <f t="shared" si="11"/>
        <v/>
      </c>
      <c r="BV18" s="336"/>
      <c r="BW18" s="9" t="str">
        <f t="shared" si="12"/>
        <v/>
      </c>
      <c r="BX18" s="336"/>
      <c r="BY18" s="9" t="str">
        <f t="shared" si="13"/>
        <v/>
      </c>
      <c r="BZ18" s="336"/>
      <c r="CA18" s="57"/>
      <c r="CB18" s="10" t="str">
        <f t="shared" si="14"/>
        <v/>
      </c>
      <c r="CC18" s="11" t="str">
        <f t="shared" si="14"/>
        <v/>
      </c>
      <c r="CD18" s="10">
        <f t="shared" si="0"/>
        <v>44</v>
      </c>
      <c r="CE18" s="11" t="str">
        <f t="shared" si="0"/>
        <v/>
      </c>
      <c r="CF18" s="10" t="str">
        <f t="shared" si="0"/>
        <v/>
      </c>
      <c r="CG18" s="11" t="str">
        <f t="shared" si="0"/>
        <v/>
      </c>
      <c r="CH18" s="10" t="str">
        <f t="shared" si="0"/>
        <v/>
      </c>
      <c r="CI18" s="11" t="str">
        <f t="shared" si="0"/>
        <v/>
      </c>
      <c r="CJ18" s="10" t="str">
        <f t="shared" si="0"/>
        <v/>
      </c>
      <c r="CK18" s="11" t="str">
        <f t="shared" si="0"/>
        <v/>
      </c>
      <c r="CL18" s="10" t="str">
        <f t="shared" si="0"/>
        <v/>
      </c>
      <c r="CM18" s="11" t="str">
        <f t="shared" si="0"/>
        <v/>
      </c>
      <c r="CN18" s="10" t="str">
        <f t="shared" si="1"/>
        <v/>
      </c>
      <c r="CO18" s="11" t="str">
        <f t="shared" si="1"/>
        <v/>
      </c>
      <c r="CP18" s="10" t="str">
        <f t="shared" si="1"/>
        <v/>
      </c>
      <c r="CQ18" s="11" t="str">
        <f t="shared" si="1"/>
        <v/>
      </c>
      <c r="CR18" s="10" t="str">
        <f t="shared" si="1"/>
        <v/>
      </c>
      <c r="CS18" s="11" t="str">
        <f t="shared" si="1"/>
        <v/>
      </c>
      <c r="CT18" s="10" t="str">
        <f t="shared" si="1"/>
        <v/>
      </c>
      <c r="CU18" s="11" t="str">
        <f t="shared" si="1"/>
        <v/>
      </c>
      <c r="CV18" s="337">
        <f t="shared" si="15"/>
        <v>44</v>
      </c>
      <c r="CW18" s="338">
        <f t="shared" si="16"/>
        <v>0</v>
      </c>
      <c r="CY18" s="35">
        <v>30</v>
      </c>
      <c r="CZ18" s="58" t="s">
        <v>75</v>
      </c>
      <c r="DA18" s="35" t="s">
        <v>512</v>
      </c>
    </row>
    <row r="19" spans="1:105" ht="18" customHeight="1">
      <c r="A19" s="251">
        <v>11</v>
      </c>
      <c r="B19" s="268" t="s">
        <v>31</v>
      </c>
      <c r="C19" s="257" t="s">
        <v>33</v>
      </c>
      <c r="D19" s="268">
        <v>9411</v>
      </c>
      <c r="E19" s="252">
        <v>11411</v>
      </c>
      <c r="F19" s="269">
        <v>35209</v>
      </c>
      <c r="G19" s="265" t="s">
        <v>561</v>
      </c>
      <c r="H19" s="266" t="s">
        <v>562</v>
      </c>
      <c r="I19" s="265" t="s">
        <v>563</v>
      </c>
      <c r="J19" s="295">
        <v>5</v>
      </c>
      <c r="K19" s="295">
        <v>5</v>
      </c>
      <c r="L19" s="295">
        <v>4</v>
      </c>
      <c r="M19" s="296">
        <v>28</v>
      </c>
      <c r="N19" s="297">
        <v>67</v>
      </c>
      <c r="O19" s="257">
        <v>4</v>
      </c>
      <c r="P19" s="257">
        <v>6</v>
      </c>
      <c r="Q19" s="257">
        <v>8</v>
      </c>
      <c r="R19" s="247">
        <v>42</v>
      </c>
      <c r="S19" s="248">
        <v>50</v>
      </c>
      <c r="T19" s="303" t="s">
        <v>93</v>
      </c>
      <c r="U19" s="303">
        <v>3</v>
      </c>
      <c r="V19" s="303">
        <v>4</v>
      </c>
      <c r="W19" s="303">
        <v>10</v>
      </c>
      <c r="X19" s="291">
        <v>14</v>
      </c>
      <c r="Y19" s="292">
        <v>12</v>
      </c>
      <c r="Z19" s="294">
        <v>30</v>
      </c>
      <c r="AA19" s="292">
        <v>20</v>
      </c>
      <c r="AB19" s="303" t="s">
        <v>11</v>
      </c>
      <c r="AC19" s="257">
        <v>4</v>
      </c>
      <c r="AD19" s="257">
        <v>10</v>
      </c>
      <c r="AE19" s="257">
        <v>4</v>
      </c>
      <c r="AF19" s="292">
        <v>20</v>
      </c>
      <c r="AG19" s="249">
        <v>18</v>
      </c>
      <c r="AH19" s="248">
        <v>21</v>
      </c>
      <c r="AI19" s="292">
        <v>29</v>
      </c>
      <c r="AJ19" s="303" t="s">
        <v>93</v>
      </c>
      <c r="AK19" s="303">
        <v>9</v>
      </c>
      <c r="AL19" s="303">
        <v>9</v>
      </c>
      <c r="AM19" s="303">
        <v>10</v>
      </c>
      <c r="AN19" s="293">
        <v>24</v>
      </c>
      <c r="AO19" s="292">
        <v>14</v>
      </c>
      <c r="AP19" s="294">
        <v>20</v>
      </c>
      <c r="AQ19" s="292">
        <v>27</v>
      </c>
      <c r="AR19" s="257">
        <v>10</v>
      </c>
      <c r="AS19" s="257">
        <v>10</v>
      </c>
      <c r="AT19" s="257">
        <v>10</v>
      </c>
      <c r="AU19" s="249">
        <v>51</v>
      </c>
      <c r="AV19" s="248">
        <v>70</v>
      </c>
      <c r="AW19" s="295">
        <v>25</v>
      </c>
      <c r="AX19" s="298">
        <v>24</v>
      </c>
      <c r="AY19" s="299">
        <v>35</v>
      </c>
      <c r="AZ19" s="36"/>
      <c r="BA19" s="253" t="s">
        <v>33</v>
      </c>
      <c r="BB19" s="27"/>
      <c r="BC19" s="9" t="str">
        <f t="shared" si="2"/>
        <v/>
      </c>
      <c r="BD19" s="336"/>
      <c r="BE19" s="9" t="str">
        <f t="shared" si="3"/>
        <v/>
      </c>
      <c r="BF19" s="336"/>
      <c r="BG19" s="9">
        <f t="shared" si="4"/>
        <v>44</v>
      </c>
      <c r="BH19" s="336"/>
      <c r="BI19" s="9" t="str">
        <f t="shared" si="5"/>
        <v/>
      </c>
      <c r="BJ19" s="336"/>
      <c r="BK19" s="9" t="str">
        <f t="shared" si="6"/>
        <v/>
      </c>
      <c r="BL19" s="336"/>
      <c r="BM19" s="9" t="str">
        <f t="shared" si="7"/>
        <v/>
      </c>
      <c r="BN19" s="336"/>
      <c r="BO19" s="9" t="str">
        <f t="shared" si="8"/>
        <v/>
      </c>
      <c r="BP19" s="336"/>
      <c r="BQ19" s="9" t="str">
        <f t="shared" si="9"/>
        <v/>
      </c>
      <c r="BR19" s="336"/>
      <c r="BS19" s="9" t="str">
        <f t="shared" si="10"/>
        <v/>
      </c>
      <c r="BT19" s="336"/>
      <c r="BU19" s="9" t="str">
        <f t="shared" si="11"/>
        <v/>
      </c>
      <c r="BV19" s="336"/>
      <c r="BW19" s="9" t="str">
        <f t="shared" si="12"/>
        <v/>
      </c>
      <c r="BX19" s="336"/>
      <c r="BY19" s="9" t="str">
        <f t="shared" si="13"/>
        <v/>
      </c>
      <c r="BZ19" s="336"/>
      <c r="CA19" s="57"/>
      <c r="CB19" s="10" t="str">
        <f t="shared" si="14"/>
        <v/>
      </c>
      <c r="CC19" s="11" t="str">
        <f t="shared" si="14"/>
        <v/>
      </c>
      <c r="CD19" s="10">
        <f t="shared" si="0"/>
        <v>44</v>
      </c>
      <c r="CE19" s="11" t="str">
        <f t="shared" si="0"/>
        <v/>
      </c>
      <c r="CF19" s="10" t="str">
        <f t="shared" si="0"/>
        <v/>
      </c>
      <c r="CG19" s="11" t="str">
        <f t="shared" si="0"/>
        <v/>
      </c>
      <c r="CH19" s="10" t="str">
        <f t="shared" si="0"/>
        <v/>
      </c>
      <c r="CI19" s="11" t="str">
        <f t="shared" si="0"/>
        <v/>
      </c>
      <c r="CJ19" s="10" t="str">
        <f t="shared" si="0"/>
        <v/>
      </c>
      <c r="CK19" s="11" t="str">
        <f t="shared" si="0"/>
        <v/>
      </c>
      <c r="CL19" s="10" t="str">
        <f t="shared" si="0"/>
        <v/>
      </c>
      <c r="CM19" s="11" t="str">
        <f t="shared" si="0"/>
        <v/>
      </c>
      <c r="CN19" s="10" t="str">
        <f t="shared" si="1"/>
        <v/>
      </c>
      <c r="CO19" s="11" t="str">
        <f t="shared" si="1"/>
        <v/>
      </c>
      <c r="CP19" s="10" t="str">
        <f t="shared" si="1"/>
        <v/>
      </c>
      <c r="CQ19" s="11" t="str">
        <f t="shared" si="1"/>
        <v/>
      </c>
      <c r="CR19" s="10" t="str">
        <f t="shared" si="1"/>
        <v/>
      </c>
      <c r="CS19" s="11" t="str">
        <f t="shared" si="1"/>
        <v/>
      </c>
      <c r="CT19" s="10" t="str">
        <f t="shared" si="1"/>
        <v/>
      </c>
      <c r="CU19" s="11" t="str">
        <f t="shared" si="1"/>
        <v/>
      </c>
      <c r="CV19" s="337">
        <f t="shared" si="15"/>
        <v>44</v>
      </c>
      <c r="CW19" s="338">
        <f t="shared" si="16"/>
        <v>0</v>
      </c>
      <c r="CY19" s="35">
        <v>31</v>
      </c>
      <c r="CZ19" s="58" t="s">
        <v>76</v>
      </c>
      <c r="DA19" s="35" t="s">
        <v>512</v>
      </c>
    </row>
    <row r="20" spans="1:105" ht="18" customHeight="1">
      <c r="A20" s="251">
        <v>12</v>
      </c>
      <c r="B20" s="268" t="s">
        <v>29</v>
      </c>
      <c r="C20" s="257" t="s">
        <v>33</v>
      </c>
      <c r="D20" s="268">
        <v>10548</v>
      </c>
      <c r="E20" s="252">
        <v>11412</v>
      </c>
      <c r="F20" s="269">
        <v>35137</v>
      </c>
      <c r="G20" s="265" t="s">
        <v>564</v>
      </c>
      <c r="H20" s="266" t="s">
        <v>565</v>
      </c>
      <c r="I20" s="265" t="s">
        <v>566</v>
      </c>
      <c r="J20" s="295">
        <v>7</v>
      </c>
      <c r="K20" s="295">
        <v>5</v>
      </c>
      <c r="L20" s="295">
        <v>7</v>
      </c>
      <c r="M20" s="296">
        <v>40</v>
      </c>
      <c r="N20" s="297">
        <v>58</v>
      </c>
      <c r="O20" s="257">
        <v>8</v>
      </c>
      <c r="P20" s="257">
        <v>8</v>
      </c>
      <c r="Q20" s="257">
        <v>9</v>
      </c>
      <c r="R20" s="247">
        <v>38</v>
      </c>
      <c r="S20" s="248">
        <v>52</v>
      </c>
      <c r="T20" s="303" t="s">
        <v>93</v>
      </c>
      <c r="U20" s="303">
        <v>4</v>
      </c>
      <c r="V20" s="303">
        <v>7</v>
      </c>
      <c r="W20" s="303">
        <v>10</v>
      </c>
      <c r="X20" s="291">
        <v>14</v>
      </c>
      <c r="Y20" s="292">
        <v>14</v>
      </c>
      <c r="Z20" s="294">
        <v>21</v>
      </c>
      <c r="AA20" s="292">
        <v>19</v>
      </c>
      <c r="AB20" s="303" t="s">
        <v>11</v>
      </c>
      <c r="AC20" s="257">
        <v>5</v>
      </c>
      <c r="AD20" s="257">
        <v>10</v>
      </c>
      <c r="AE20" s="257">
        <v>10</v>
      </c>
      <c r="AF20" s="292">
        <v>36</v>
      </c>
      <c r="AG20" s="249">
        <v>17</v>
      </c>
      <c r="AH20" s="248">
        <v>32</v>
      </c>
      <c r="AI20" s="292">
        <v>29</v>
      </c>
      <c r="AJ20" s="303" t="s">
        <v>93</v>
      </c>
      <c r="AK20" s="303">
        <v>9</v>
      </c>
      <c r="AL20" s="303">
        <v>9</v>
      </c>
      <c r="AM20" s="303">
        <v>10</v>
      </c>
      <c r="AN20" s="293">
        <v>27</v>
      </c>
      <c r="AO20" s="292">
        <v>16</v>
      </c>
      <c r="AP20" s="294">
        <v>40</v>
      </c>
      <c r="AQ20" s="292">
        <v>29</v>
      </c>
      <c r="AR20" s="257">
        <v>10</v>
      </c>
      <c r="AS20" s="257">
        <v>10</v>
      </c>
      <c r="AT20" s="257">
        <v>10</v>
      </c>
      <c r="AU20" s="249">
        <v>53</v>
      </c>
      <c r="AV20" s="248">
        <v>80</v>
      </c>
      <c r="AW20" s="295">
        <v>22</v>
      </c>
      <c r="AX20" s="298">
        <v>24</v>
      </c>
      <c r="AY20" s="299">
        <v>32</v>
      </c>
      <c r="AZ20" s="36"/>
      <c r="BA20" s="27"/>
      <c r="BB20" s="27"/>
      <c r="BC20" s="9" t="str">
        <f t="shared" si="2"/>
        <v/>
      </c>
      <c r="BD20" s="336"/>
      <c r="BE20" s="9" t="str">
        <f t="shared" si="3"/>
        <v/>
      </c>
      <c r="BF20" s="336"/>
      <c r="BG20" s="9">
        <f t="shared" si="4"/>
        <v>44</v>
      </c>
      <c r="BH20" s="336"/>
      <c r="BI20" s="9" t="str">
        <f t="shared" si="5"/>
        <v/>
      </c>
      <c r="BJ20" s="336"/>
      <c r="BK20" s="9" t="str">
        <f t="shared" si="6"/>
        <v/>
      </c>
      <c r="BL20" s="336"/>
      <c r="BM20" s="9" t="str">
        <f t="shared" si="7"/>
        <v/>
      </c>
      <c r="BN20" s="336"/>
      <c r="BO20" s="9" t="str">
        <f t="shared" si="8"/>
        <v/>
      </c>
      <c r="BP20" s="336"/>
      <c r="BQ20" s="9" t="str">
        <f t="shared" si="9"/>
        <v/>
      </c>
      <c r="BR20" s="336"/>
      <c r="BS20" s="9" t="str">
        <f t="shared" si="10"/>
        <v/>
      </c>
      <c r="BT20" s="336"/>
      <c r="BU20" s="9" t="str">
        <f t="shared" si="11"/>
        <v/>
      </c>
      <c r="BV20" s="336"/>
      <c r="BW20" s="9" t="str">
        <f t="shared" si="12"/>
        <v/>
      </c>
      <c r="BX20" s="336"/>
      <c r="BY20" s="9" t="str">
        <f t="shared" si="13"/>
        <v/>
      </c>
      <c r="BZ20" s="336"/>
      <c r="CA20" s="57"/>
      <c r="CB20" s="10" t="str">
        <f t="shared" si="14"/>
        <v/>
      </c>
      <c r="CC20" s="11" t="str">
        <f t="shared" si="14"/>
        <v/>
      </c>
      <c r="CD20" s="10">
        <f t="shared" si="0"/>
        <v>44</v>
      </c>
      <c r="CE20" s="11" t="str">
        <f t="shared" si="0"/>
        <v/>
      </c>
      <c r="CF20" s="10" t="str">
        <f t="shared" si="0"/>
        <v/>
      </c>
      <c r="CG20" s="11" t="str">
        <f t="shared" si="0"/>
        <v/>
      </c>
      <c r="CH20" s="10" t="str">
        <f t="shared" si="0"/>
        <v/>
      </c>
      <c r="CI20" s="11" t="str">
        <f t="shared" si="0"/>
        <v/>
      </c>
      <c r="CJ20" s="10" t="str">
        <f t="shared" si="0"/>
        <v/>
      </c>
      <c r="CK20" s="11" t="str">
        <f t="shared" si="0"/>
        <v/>
      </c>
      <c r="CL20" s="10" t="str">
        <f t="shared" si="0"/>
        <v/>
      </c>
      <c r="CM20" s="11" t="str">
        <f t="shared" si="0"/>
        <v/>
      </c>
      <c r="CN20" s="10" t="str">
        <f t="shared" si="1"/>
        <v/>
      </c>
      <c r="CO20" s="11" t="str">
        <f t="shared" si="1"/>
        <v/>
      </c>
      <c r="CP20" s="10" t="str">
        <f t="shared" si="1"/>
        <v/>
      </c>
      <c r="CQ20" s="11" t="str">
        <f t="shared" si="1"/>
        <v/>
      </c>
      <c r="CR20" s="10" t="str">
        <f t="shared" si="1"/>
        <v/>
      </c>
      <c r="CS20" s="11" t="str">
        <f t="shared" si="1"/>
        <v/>
      </c>
      <c r="CT20" s="10" t="str">
        <f t="shared" si="1"/>
        <v/>
      </c>
      <c r="CU20" s="11" t="str">
        <f t="shared" si="1"/>
        <v/>
      </c>
      <c r="CV20" s="337">
        <f t="shared" si="15"/>
        <v>44</v>
      </c>
      <c r="CW20" s="338">
        <f t="shared" si="16"/>
        <v>0</v>
      </c>
      <c r="CY20" s="35">
        <v>10</v>
      </c>
      <c r="CZ20" s="58" t="s">
        <v>78</v>
      </c>
      <c r="DA20" s="35" t="s">
        <v>512</v>
      </c>
    </row>
    <row r="21" spans="1:105" ht="18" customHeight="1">
      <c r="A21" s="251">
        <v>13</v>
      </c>
      <c r="B21" s="268" t="s">
        <v>29</v>
      </c>
      <c r="C21" s="257" t="s">
        <v>33</v>
      </c>
      <c r="D21" s="268">
        <v>9356</v>
      </c>
      <c r="E21" s="252">
        <v>11413</v>
      </c>
      <c r="F21" s="269">
        <v>35256</v>
      </c>
      <c r="G21" s="265" t="s">
        <v>567</v>
      </c>
      <c r="H21" s="266" t="s">
        <v>568</v>
      </c>
      <c r="I21" s="265" t="s">
        <v>569</v>
      </c>
      <c r="J21" s="295">
        <v>3</v>
      </c>
      <c r="K21" s="295">
        <v>5</v>
      </c>
      <c r="L21" s="295">
        <v>3</v>
      </c>
      <c r="M21" s="296">
        <v>26</v>
      </c>
      <c r="N21" s="297">
        <v>53</v>
      </c>
      <c r="O21" s="257">
        <v>4</v>
      </c>
      <c r="P21" s="257">
        <v>7</v>
      </c>
      <c r="Q21" s="257">
        <v>7</v>
      </c>
      <c r="R21" s="247">
        <v>31</v>
      </c>
      <c r="S21" s="248">
        <v>37</v>
      </c>
      <c r="T21" s="303" t="s">
        <v>93</v>
      </c>
      <c r="U21" s="303">
        <v>6</v>
      </c>
      <c r="V21" s="303">
        <v>6</v>
      </c>
      <c r="W21" s="303">
        <v>10</v>
      </c>
      <c r="X21" s="291">
        <v>11</v>
      </c>
      <c r="Y21" s="292">
        <v>14</v>
      </c>
      <c r="Z21" s="294">
        <v>25</v>
      </c>
      <c r="AA21" s="292">
        <v>19</v>
      </c>
      <c r="AB21" s="303" t="s">
        <v>11</v>
      </c>
      <c r="AC21" s="257">
        <v>4</v>
      </c>
      <c r="AD21" s="257">
        <v>10</v>
      </c>
      <c r="AE21" s="257">
        <v>4</v>
      </c>
      <c r="AF21" s="292">
        <v>23</v>
      </c>
      <c r="AG21" s="249">
        <v>16</v>
      </c>
      <c r="AH21" s="248">
        <v>27</v>
      </c>
      <c r="AI21" s="292">
        <v>27</v>
      </c>
      <c r="AJ21" s="303" t="s">
        <v>93</v>
      </c>
      <c r="AK21" s="303">
        <v>6</v>
      </c>
      <c r="AL21" s="303">
        <v>8</v>
      </c>
      <c r="AM21" s="303">
        <v>7</v>
      </c>
      <c r="AN21" s="293">
        <v>13</v>
      </c>
      <c r="AO21" s="292">
        <v>13</v>
      </c>
      <c r="AP21" s="294">
        <v>18</v>
      </c>
      <c r="AQ21" s="292">
        <v>25</v>
      </c>
      <c r="AR21" s="257">
        <v>9</v>
      </c>
      <c r="AS21" s="257">
        <v>8</v>
      </c>
      <c r="AT21" s="257">
        <v>10</v>
      </c>
      <c r="AU21" s="249">
        <v>40</v>
      </c>
      <c r="AV21" s="248">
        <v>68</v>
      </c>
      <c r="AW21" s="295">
        <v>22</v>
      </c>
      <c r="AX21" s="298">
        <v>24</v>
      </c>
      <c r="AY21" s="299">
        <v>30</v>
      </c>
      <c r="AZ21" s="36"/>
      <c r="BA21" s="256" t="s">
        <v>93</v>
      </c>
      <c r="BB21" s="27"/>
      <c r="BC21" s="9" t="str">
        <f t="shared" si="2"/>
        <v/>
      </c>
      <c r="BD21" s="336"/>
      <c r="BE21" s="9" t="str">
        <f t="shared" si="3"/>
        <v/>
      </c>
      <c r="BF21" s="336"/>
      <c r="BG21" s="9">
        <f t="shared" si="4"/>
        <v>44</v>
      </c>
      <c r="BH21" s="336"/>
      <c r="BI21" s="9" t="str">
        <f t="shared" si="5"/>
        <v/>
      </c>
      <c r="BJ21" s="336"/>
      <c r="BK21" s="9" t="str">
        <f t="shared" si="6"/>
        <v/>
      </c>
      <c r="BL21" s="336"/>
      <c r="BM21" s="9" t="str">
        <f t="shared" si="7"/>
        <v/>
      </c>
      <c r="BN21" s="336"/>
      <c r="BO21" s="9" t="str">
        <f t="shared" si="8"/>
        <v/>
      </c>
      <c r="BP21" s="336"/>
      <c r="BQ21" s="9" t="str">
        <f t="shared" si="9"/>
        <v/>
      </c>
      <c r="BR21" s="336"/>
      <c r="BS21" s="9" t="str">
        <f t="shared" si="10"/>
        <v/>
      </c>
      <c r="BT21" s="336"/>
      <c r="BU21" s="9" t="str">
        <f t="shared" si="11"/>
        <v/>
      </c>
      <c r="BV21" s="336"/>
      <c r="BW21" s="9" t="str">
        <f t="shared" si="12"/>
        <v/>
      </c>
      <c r="BX21" s="336"/>
      <c r="BY21" s="9" t="str">
        <f t="shared" si="13"/>
        <v/>
      </c>
      <c r="BZ21" s="336"/>
      <c r="CA21" s="57"/>
      <c r="CB21" s="10" t="str">
        <f t="shared" si="14"/>
        <v/>
      </c>
      <c r="CC21" s="11" t="str">
        <f t="shared" si="14"/>
        <v/>
      </c>
      <c r="CD21" s="10">
        <f t="shared" si="0"/>
        <v>44</v>
      </c>
      <c r="CE21" s="11" t="str">
        <f t="shared" si="0"/>
        <v/>
      </c>
      <c r="CF21" s="10" t="str">
        <f t="shared" si="0"/>
        <v/>
      </c>
      <c r="CG21" s="11" t="str">
        <f t="shared" si="0"/>
        <v/>
      </c>
      <c r="CH21" s="10" t="str">
        <f t="shared" si="0"/>
        <v/>
      </c>
      <c r="CI21" s="11" t="str">
        <f t="shared" si="0"/>
        <v/>
      </c>
      <c r="CJ21" s="10" t="str">
        <f t="shared" si="0"/>
        <v/>
      </c>
      <c r="CK21" s="11" t="str">
        <f t="shared" si="0"/>
        <v/>
      </c>
      <c r="CL21" s="10" t="str">
        <f t="shared" si="0"/>
        <v/>
      </c>
      <c r="CM21" s="11" t="str">
        <f t="shared" si="0"/>
        <v/>
      </c>
      <c r="CN21" s="10" t="str">
        <f t="shared" si="1"/>
        <v/>
      </c>
      <c r="CO21" s="11" t="str">
        <f t="shared" si="1"/>
        <v/>
      </c>
      <c r="CP21" s="10" t="str">
        <f t="shared" si="1"/>
        <v/>
      </c>
      <c r="CQ21" s="11" t="str">
        <f t="shared" si="1"/>
        <v/>
      </c>
      <c r="CR21" s="10" t="str">
        <f t="shared" si="1"/>
        <v/>
      </c>
      <c r="CS21" s="11" t="str">
        <f t="shared" si="1"/>
        <v/>
      </c>
      <c r="CT21" s="10" t="str">
        <f t="shared" si="1"/>
        <v/>
      </c>
      <c r="CU21" s="11" t="str">
        <f t="shared" si="1"/>
        <v/>
      </c>
      <c r="CV21" s="337">
        <f t="shared" si="15"/>
        <v>44</v>
      </c>
      <c r="CW21" s="338">
        <f t="shared" si="16"/>
        <v>0</v>
      </c>
      <c r="CY21" s="324">
        <v>20</v>
      </c>
      <c r="CZ21" s="58" t="s">
        <v>55</v>
      </c>
      <c r="DA21" s="35" t="s">
        <v>512</v>
      </c>
    </row>
    <row r="22" spans="1:105" ht="18" customHeight="1">
      <c r="A22" s="251">
        <v>14</v>
      </c>
      <c r="B22" s="268" t="s">
        <v>29</v>
      </c>
      <c r="C22" s="257" t="s">
        <v>33</v>
      </c>
      <c r="D22" s="268">
        <v>10303</v>
      </c>
      <c r="E22" s="252">
        <v>11414</v>
      </c>
      <c r="F22" s="269">
        <v>34824</v>
      </c>
      <c r="G22" s="265" t="s">
        <v>570</v>
      </c>
      <c r="H22" s="266" t="s">
        <v>571</v>
      </c>
      <c r="I22" s="265" t="s">
        <v>572</v>
      </c>
      <c r="J22" s="295">
        <v>7</v>
      </c>
      <c r="K22" s="295">
        <v>6</v>
      </c>
      <c r="L22" s="295">
        <v>6</v>
      </c>
      <c r="M22" s="296">
        <v>39</v>
      </c>
      <c r="N22" s="297">
        <v>61</v>
      </c>
      <c r="O22" s="257">
        <v>5</v>
      </c>
      <c r="P22" s="257">
        <v>8</v>
      </c>
      <c r="Q22" s="257">
        <v>7</v>
      </c>
      <c r="R22" s="247">
        <v>25</v>
      </c>
      <c r="S22" s="248">
        <v>39</v>
      </c>
      <c r="T22" s="303" t="s">
        <v>93</v>
      </c>
      <c r="U22" s="303">
        <v>3</v>
      </c>
      <c r="V22" s="303">
        <v>8</v>
      </c>
      <c r="W22" s="303">
        <v>10</v>
      </c>
      <c r="X22" s="291">
        <v>14</v>
      </c>
      <c r="Y22" s="292">
        <v>12</v>
      </c>
      <c r="Z22" s="294">
        <v>30</v>
      </c>
      <c r="AA22" s="292">
        <v>22</v>
      </c>
      <c r="AB22" s="303" t="s">
        <v>11</v>
      </c>
      <c r="AC22" s="257">
        <v>5</v>
      </c>
      <c r="AD22" s="257">
        <v>10</v>
      </c>
      <c r="AE22" s="257">
        <v>10</v>
      </c>
      <c r="AF22" s="292">
        <v>24</v>
      </c>
      <c r="AG22" s="249">
        <v>18</v>
      </c>
      <c r="AH22" s="248">
        <v>36</v>
      </c>
      <c r="AI22" s="292">
        <v>24</v>
      </c>
      <c r="AJ22" s="303" t="s">
        <v>93</v>
      </c>
      <c r="AK22" s="303">
        <v>10</v>
      </c>
      <c r="AL22" s="303">
        <v>6</v>
      </c>
      <c r="AM22" s="303">
        <v>10</v>
      </c>
      <c r="AN22" s="293">
        <v>20</v>
      </c>
      <c r="AO22" s="292">
        <v>15</v>
      </c>
      <c r="AP22" s="294">
        <v>29</v>
      </c>
      <c r="AQ22" s="292">
        <v>27</v>
      </c>
      <c r="AR22" s="257">
        <v>9</v>
      </c>
      <c r="AS22" s="257">
        <v>10</v>
      </c>
      <c r="AT22" s="257">
        <v>10</v>
      </c>
      <c r="AU22" s="249">
        <v>44</v>
      </c>
      <c r="AV22" s="248">
        <v>81</v>
      </c>
      <c r="AW22" s="295">
        <v>22</v>
      </c>
      <c r="AX22" s="298">
        <v>24</v>
      </c>
      <c r="AY22" s="299">
        <v>32</v>
      </c>
      <c r="AZ22" s="36"/>
      <c r="BA22" s="256" t="s">
        <v>351</v>
      </c>
      <c r="BB22" s="27"/>
      <c r="BC22" s="9" t="str">
        <f t="shared" si="2"/>
        <v/>
      </c>
      <c r="BD22" s="336"/>
      <c r="BE22" s="9" t="str">
        <f t="shared" si="3"/>
        <v/>
      </c>
      <c r="BF22" s="336"/>
      <c r="BG22" s="9">
        <f t="shared" si="4"/>
        <v>44</v>
      </c>
      <c r="BH22" s="336"/>
      <c r="BI22" s="9" t="str">
        <f t="shared" si="5"/>
        <v/>
      </c>
      <c r="BJ22" s="336"/>
      <c r="BK22" s="9" t="str">
        <f t="shared" si="6"/>
        <v/>
      </c>
      <c r="BL22" s="336"/>
      <c r="BM22" s="9" t="str">
        <f t="shared" si="7"/>
        <v/>
      </c>
      <c r="BN22" s="336"/>
      <c r="BO22" s="9" t="str">
        <f t="shared" si="8"/>
        <v/>
      </c>
      <c r="BP22" s="336"/>
      <c r="BQ22" s="9" t="str">
        <f t="shared" si="9"/>
        <v/>
      </c>
      <c r="BR22" s="336"/>
      <c r="BS22" s="9" t="str">
        <f t="shared" si="10"/>
        <v/>
      </c>
      <c r="BT22" s="336"/>
      <c r="BU22" s="9" t="str">
        <f t="shared" si="11"/>
        <v/>
      </c>
      <c r="BV22" s="336"/>
      <c r="BW22" s="9" t="str">
        <f t="shared" si="12"/>
        <v/>
      </c>
      <c r="BX22" s="336"/>
      <c r="BY22" s="9" t="str">
        <f t="shared" si="13"/>
        <v/>
      </c>
      <c r="BZ22" s="336"/>
      <c r="CA22" s="57"/>
      <c r="CB22" s="10" t="str">
        <f t="shared" si="14"/>
        <v/>
      </c>
      <c r="CC22" s="11" t="str">
        <f t="shared" si="14"/>
        <v/>
      </c>
      <c r="CD22" s="10">
        <f t="shared" si="0"/>
        <v>44</v>
      </c>
      <c r="CE22" s="11" t="str">
        <f t="shared" si="0"/>
        <v/>
      </c>
      <c r="CF22" s="10" t="str">
        <f t="shared" si="0"/>
        <v/>
      </c>
      <c r="CG22" s="11" t="str">
        <f t="shared" si="0"/>
        <v/>
      </c>
      <c r="CH22" s="10" t="str">
        <f t="shared" si="0"/>
        <v/>
      </c>
      <c r="CI22" s="11" t="str">
        <f t="shared" si="0"/>
        <v/>
      </c>
      <c r="CJ22" s="10" t="str">
        <f t="shared" si="0"/>
        <v/>
      </c>
      <c r="CK22" s="11" t="str">
        <f t="shared" si="0"/>
        <v/>
      </c>
      <c r="CL22" s="10" t="str">
        <f t="shared" si="0"/>
        <v/>
      </c>
      <c r="CM22" s="11" t="str">
        <f t="shared" si="0"/>
        <v/>
      </c>
      <c r="CN22" s="10" t="str">
        <f t="shared" si="1"/>
        <v/>
      </c>
      <c r="CO22" s="11" t="str">
        <f t="shared" si="1"/>
        <v/>
      </c>
      <c r="CP22" s="10" t="str">
        <f t="shared" si="1"/>
        <v/>
      </c>
      <c r="CQ22" s="11" t="str">
        <f t="shared" si="1"/>
        <v/>
      </c>
      <c r="CR22" s="10" t="str">
        <f t="shared" si="1"/>
        <v/>
      </c>
      <c r="CS22" s="11" t="str">
        <f t="shared" si="1"/>
        <v/>
      </c>
      <c r="CT22" s="10" t="str">
        <f t="shared" si="1"/>
        <v/>
      </c>
      <c r="CU22" s="11" t="str">
        <f t="shared" si="1"/>
        <v/>
      </c>
      <c r="CV22" s="337">
        <f t="shared" si="15"/>
        <v>44</v>
      </c>
      <c r="CW22" s="338">
        <f t="shared" si="16"/>
        <v>0</v>
      </c>
      <c r="CY22" s="35">
        <v>27</v>
      </c>
      <c r="CZ22" s="58" t="s">
        <v>59</v>
      </c>
      <c r="DA22" s="35" t="s">
        <v>512</v>
      </c>
    </row>
    <row r="23" spans="1:105" ht="18" customHeight="1">
      <c r="A23" s="251">
        <v>15</v>
      </c>
      <c r="B23" s="268" t="s">
        <v>29</v>
      </c>
      <c r="C23" s="257" t="s">
        <v>33</v>
      </c>
      <c r="D23" s="268">
        <v>10279</v>
      </c>
      <c r="E23" s="252">
        <v>11415</v>
      </c>
      <c r="F23" s="269">
        <v>34870</v>
      </c>
      <c r="G23" s="265" t="s">
        <v>573</v>
      </c>
      <c r="H23" s="266" t="s">
        <v>574</v>
      </c>
      <c r="I23" s="265" t="s">
        <v>575</v>
      </c>
      <c r="J23" s="295">
        <v>7</v>
      </c>
      <c r="K23" s="295">
        <v>5</v>
      </c>
      <c r="L23" s="295">
        <v>7</v>
      </c>
      <c r="M23" s="296">
        <v>42</v>
      </c>
      <c r="N23" s="297">
        <v>65</v>
      </c>
      <c r="O23" s="257">
        <v>8</v>
      </c>
      <c r="P23" s="257">
        <v>8</v>
      </c>
      <c r="Q23" s="257">
        <v>8</v>
      </c>
      <c r="R23" s="247">
        <v>38</v>
      </c>
      <c r="S23" s="248">
        <v>41</v>
      </c>
      <c r="T23" s="303" t="s">
        <v>93</v>
      </c>
      <c r="U23" s="303">
        <v>4</v>
      </c>
      <c r="V23" s="303">
        <v>8</v>
      </c>
      <c r="W23" s="303">
        <v>10</v>
      </c>
      <c r="X23" s="291">
        <v>14</v>
      </c>
      <c r="Y23" s="292">
        <v>12</v>
      </c>
      <c r="Z23" s="294">
        <v>25</v>
      </c>
      <c r="AA23" s="292">
        <v>19</v>
      </c>
      <c r="AB23" s="303" t="s">
        <v>11</v>
      </c>
      <c r="AC23" s="257">
        <v>7</v>
      </c>
      <c r="AD23" s="257">
        <v>10</v>
      </c>
      <c r="AE23" s="257">
        <v>10</v>
      </c>
      <c r="AF23" s="292">
        <v>32</v>
      </c>
      <c r="AG23" s="249">
        <v>17</v>
      </c>
      <c r="AH23" s="248">
        <v>48</v>
      </c>
      <c r="AI23" s="292">
        <v>27</v>
      </c>
      <c r="AJ23" s="303" t="s">
        <v>93</v>
      </c>
      <c r="AK23" s="303">
        <v>9</v>
      </c>
      <c r="AL23" s="303">
        <v>8</v>
      </c>
      <c r="AM23" s="303">
        <v>10</v>
      </c>
      <c r="AN23" s="293">
        <v>24</v>
      </c>
      <c r="AO23" s="292">
        <v>17</v>
      </c>
      <c r="AP23" s="294">
        <v>36</v>
      </c>
      <c r="AQ23" s="292">
        <v>29</v>
      </c>
      <c r="AR23" s="257">
        <v>10</v>
      </c>
      <c r="AS23" s="257">
        <v>10</v>
      </c>
      <c r="AT23" s="257">
        <v>10</v>
      </c>
      <c r="AU23" s="249">
        <v>51</v>
      </c>
      <c r="AV23" s="248">
        <v>80</v>
      </c>
      <c r="AW23" s="295">
        <v>22</v>
      </c>
      <c r="AX23" s="298">
        <v>24</v>
      </c>
      <c r="AY23" s="299">
        <v>33</v>
      </c>
      <c r="AZ23" s="36"/>
      <c r="BA23" s="256" t="s">
        <v>352</v>
      </c>
      <c r="BB23" s="27"/>
      <c r="BC23" s="9" t="str">
        <f t="shared" si="2"/>
        <v/>
      </c>
      <c r="BD23" s="336"/>
      <c r="BE23" s="9" t="str">
        <f t="shared" si="3"/>
        <v/>
      </c>
      <c r="BF23" s="336"/>
      <c r="BG23" s="9">
        <f t="shared" si="4"/>
        <v>44</v>
      </c>
      <c r="BH23" s="336"/>
      <c r="BI23" s="9" t="str">
        <f t="shared" si="5"/>
        <v/>
      </c>
      <c r="BJ23" s="336"/>
      <c r="BK23" s="9" t="str">
        <f t="shared" si="6"/>
        <v/>
      </c>
      <c r="BL23" s="336"/>
      <c r="BM23" s="9" t="str">
        <f t="shared" si="7"/>
        <v/>
      </c>
      <c r="BN23" s="336"/>
      <c r="BO23" s="9" t="str">
        <f t="shared" si="8"/>
        <v/>
      </c>
      <c r="BP23" s="336"/>
      <c r="BQ23" s="9" t="str">
        <f t="shared" si="9"/>
        <v/>
      </c>
      <c r="BR23" s="336"/>
      <c r="BS23" s="9" t="str">
        <f t="shared" si="10"/>
        <v/>
      </c>
      <c r="BT23" s="336"/>
      <c r="BU23" s="9" t="str">
        <f t="shared" si="11"/>
        <v/>
      </c>
      <c r="BV23" s="336"/>
      <c r="BW23" s="9" t="str">
        <f t="shared" si="12"/>
        <v/>
      </c>
      <c r="BX23" s="336"/>
      <c r="BY23" s="9" t="str">
        <f t="shared" si="13"/>
        <v/>
      </c>
      <c r="BZ23" s="336"/>
      <c r="CA23" s="57"/>
      <c r="CB23" s="10" t="str">
        <f t="shared" si="14"/>
        <v/>
      </c>
      <c r="CC23" s="11" t="str">
        <f t="shared" si="14"/>
        <v/>
      </c>
      <c r="CD23" s="10">
        <f t="shared" ref="CD23:CS38" si="17">IF(BG23="","",SUM(CB23,BG23))</f>
        <v>44</v>
      </c>
      <c r="CE23" s="11" t="str">
        <f t="shared" si="17"/>
        <v/>
      </c>
      <c r="CF23" s="10" t="str">
        <f t="shared" si="17"/>
        <v/>
      </c>
      <c r="CG23" s="11" t="str">
        <f t="shared" si="17"/>
        <v/>
      </c>
      <c r="CH23" s="10" t="str">
        <f t="shared" si="17"/>
        <v/>
      </c>
      <c r="CI23" s="11" t="str">
        <f t="shared" si="17"/>
        <v/>
      </c>
      <c r="CJ23" s="10" t="str">
        <f t="shared" si="17"/>
        <v/>
      </c>
      <c r="CK23" s="11" t="str">
        <f t="shared" si="17"/>
        <v/>
      </c>
      <c r="CL23" s="10" t="str">
        <f t="shared" si="17"/>
        <v/>
      </c>
      <c r="CM23" s="11" t="str">
        <f t="shared" si="17"/>
        <v/>
      </c>
      <c r="CN23" s="10" t="str">
        <f t="shared" si="17"/>
        <v/>
      </c>
      <c r="CO23" s="11" t="str">
        <f t="shared" si="17"/>
        <v/>
      </c>
      <c r="CP23" s="10" t="str">
        <f t="shared" si="17"/>
        <v/>
      </c>
      <c r="CQ23" s="11" t="str">
        <f t="shared" si="17"/>
        <v/>
      </c>
      <c r="CR23" s="10" t="str">
        <f t="shared" si="17"/>
        <v/>
      </c>
      <c r="CS23" s="11" t="str">
        <f t="shared" si="17"/>
        <v/>
      </c>
      <c r="CT23" s="10" t="str">
        <f t="shared" ref="CT23:CU86" si="18">IF(BW23="","",SUM(CR23,BW23))</f>
        <v/>
      </c>
      <c r="CU23" s="11" t="str">
        <f t="shared" si="18"/>
        <v/>
      </c>
      <c r="CV23" s="337">
        <f t="shared" si="15"/>
        <v>44</v>
      </c>
      <c r="CW23" s="338">
        <f t="shared" si="16"/>
        <v>0</v>
      </c>
      <c r="CY23" s="35">
        <v>24</v>
      </c>
      <c r="CZ23" s="58" t="s">
        <v>62</v>
      </c>
      <c r="DA23" s="35" t="s">
        <v>512</v>
      </c>
    </row>
    <row r="24" spans="1:105" ht="18" customHeight="1">
      <c r="A24" s="251">
        <v>16</v>
      </c>
      <c r="B24" s="268" t="s">
        <v>26</v>
      </c>
      <c r="C24" s="257" t="s">
        <v>33</v>
      </c>
      <c r="D24" s="268">
        <v>10426</v>
      </c>
      <c r="E24" s="252">
        <v>11416</v>
      </c>
      <c r="F24" s="269">
        <v>35210</v>
      </c>
      <c r="G24" s="265" t="s">
        <v>576</v>
      </c>
      <c r="H24" s="266" t="s">
        <v>577</v>
      </c>
      <c r="I24" s="265" t="s">
        <v>578</v>
      </c>
      <c r="J24" s="295">
        <v>4</v>
      </c>
      <c r="K24" s="295">
        <v>5</v>
      </c>
      <c r="L24" s="295">
        <v>5</v>
      </c>
      <c r="M24" s="296">
        <v>33</v>
      </c>
      <c r="N24" s="297">
        <v>69</v>
      </c>
      <c r="O24" s="257">
        <v>6</v>
      </c>
      <c r="P24" s="257">
        <v>4</v>
      </c>
      <c r="Q24" s="257">
        <v>8</v>
      </c>
      <c r="R24" s="247">
        <v>28</v>
      </c>
      <c r="S24" s="248">
        <v>41</v>
      </c>
      <c r="T24" s="303" t="s">
        <v>93</v>
      </c>
      <c r="U24" s="303">
        <v>6</v>
      </c>
      <c r="V24" s="303">
        <v>9</v>
      </c>
      <c r="W24" s="303">
        <v>10</v>
      </c>
      <c r="X24" s="291">
        <v>16</v>
      </c>
      <c r="Y24" s="292">
        <v>12</v>
      </c>
      <c r="Z24" s="294" t="s">
        <v>493</v>
      </c>
      <c r="AA24" s="292">
        <v>19</v>
      </c>
      <c r="AB24" s="303" t="s">
        <v>11</v>
      </c>
      <c r="AC24" s="257">
        <v>6</v>
      </c>
      <c r="AD24" s="257">
        <v>10</v>
      </c>
      <c r="AE24" s="257">
        <v>9</v>
      </c>
      <c r="AF24" s="292">
        <v>16</v>
      </c>
      <c r="AG24" s="249">
        <v>18</v>
      </c>
      <c r="AH24" s="248">
        <v>31</v>
      </c>
      <c r="AI24" s="292">
        <v>26</v>
      </c>
      <c r="AJ24" s="303" t="s">
        <v>93</v>
      </c>
      <c r="AK24" s="303">
        <v>6</v>
      </c>
      <c r="AL24" s="303">
        <v>9</v>
      </c>
      <c r="AM24" s="303">
        <v>10</v>
      </c>
      <c r="AN24" s="293">
        <v>12</v>
      </c>
      <c r="AO24" s="292">
        <v>17</v>
      </c>
      <c r="AP24" s="294">
        <v>18</v>
      </c>
      <c r="AQ24" s="292">
        <v>26</v>
      </c>
      <c r="AR24" s="257">
        <v>10</v>
      </c>
      <c r="AS24" s="257">
        <v>10</v>
      </c>
      <c r="AT24" s="257">
        <v>10</v>
      </c>
      <c r="AU24" s="249">
        <v>46</v>
      </c>
      <c r="AV24" s="248">
        <v>73</v>
      </c>
      <c r="AW24" s="295">
        <v>22</v>
      </c>
      <c r="AX24" s="298">
        <v>24</v>
      </c>
      <c r="AY24" s="299">
        <v>29</v>
      </c>
      <c r="AZ24" s="36"/>
      <c r="BA24" s="256" t="s">
        <v>353</v>
      </c>
      <c r="BB24" s="27"/>
      <c r="BC24" s="9" t="str">
        <f t="shared" si="2"/>
        <v/>
      </c>
      <c r="BD24" s="336"/>
      <c r="BE24" s="9" t="str">
        <f t="shared" si="3"/>
        <v/>
      </c>
      <c r="BF24" s="336"/>
      <c r="BG24" s="9">
        <f t="shared" si="4"/>
        <v>44</v>
      </c>
      <c r="BH24" s="336"/>
      <c r="BI24" s="9" t="str">
        <f t="shared" si="5"/>
        <v/>
      </c>
      <c r="BJ24" s="336"/>
      <c r="BK24" s="9" t="str">
        <f t="shared" si="6"/>
        <v/>
      </c>
      <c r="BL24" s="336"/>
      <c r="BM24" s="9" t="str">
        <f t="shared" si="7"/>
        <v/>
      </c>
      <c r="BN24" s="336"/>
      <c r="BO24" s="9" t="str">
        <f t="shared" si="8"/>
        <v/>
      </c>
      <c r="BP24" s="336"/>
      <c r="BQ24" s="9" t="str">
        <f t="shared" si="9"/>
        <v/>
      </c>
      <c r="BR24" s="336"/>
      <c r="BS24" s="9" t="str">
        <f t="shared" si="10"/>
        <v/>
      </c>
      <c r="BT24" s="336"/>
      <c r="BU24" s="9" t="str">
        <f t="shared" si="11"/>
        <v/>
      </c>
      <c r="BV24" s="336"/>
      <c r="BW24" s="9" t="str">
        <f t="shared" si="12"/>
        <v/>
      </c>
      <c r="BX24" s="336"/>
      <c r="BY24" s="9" t="str">
        <f t="shared" si="13"/>
        <v/>
      </c>
      <c r="BZ24" s="336"/>
      <c r="CA24" s="57"/>
      <c r="CB24" s="10" t="str">
        <f t="shared" si="14"/>
        <v/>
      </c>
      <c r="CC24" s="11" t="str">
        <f t="shared" si="14"/>
        <v/>
      </c>
      <c r="CD24" s="10">
        <f t="shared" si="17"/>
        <v>44</v>
      </c>
      <c r="CE24" s="11" t="str">
        <f t="shared" si="17"/>
        <v/>
      </c>
      <c r="CF24" s="10" t="str">
        <f t="shared" si="17"/>
        <v/>
      </c>
      <c r="CG24" s="11" t="str">
        <f t="shared" si="17"/>
        <v/>
      </c>
      <c r="CH24" s="10" t="str">
        <f t="shared" si="17"/>
        <v/>
      </c>
      <c r="CI24" s="11" t="str">
        <f t="shared" si="17"/>
        <v/>
      </c>
      <c r="CJ24" s="10" t="str">
        <f t="shared" si="17"/>
        <v/>
      </c>
      <c r="CK24" s="11" t="str">
        <f t="shared" si="17"/>
        <v/>
      </c>
      <c r="CL24" s="10" t="str">
        <f t="shared" si="17"/>
        <v/>
      </c>
      <c r="CM24" s="11" t="str">
        <f t="shared" si="17"/>
        <v/>
      </c>
      <c r="CN24" s="10" t="str">
        <f t="shared" si="17"/>
        <v/>
      </c>
      <c r="CO24" s="11" t="str">
        <f t="shared" si="17"/>
        <v/>
      </c>
      <c r="CP24" s="10" t="str">
        <f t="shared" si="17"/>
        <v/>
      </c>
      <c r="CQ24" s="11" t="str">
        <f t="shared" si="17"/>
        <v/>
      </c>
      <c r="CR24" s="10" t="str">
        <f t="shared" si="17"/>
        <v/>
      </c>
      <c r="CS24" s="11" t="str">
        <f t="shared" si="17"/>
        <v/>
      </c>
      <c r="CT24" s="10" t="str">
        <f t="shared" si="18"/>
        <v/>
      </c>
      <c r="CU24" s="11" t="str">
        <f t="shared" si="18"/>
        <v/>
      </c>
      <c r="CV24" s="337">
        <f t="shared" si="15"/>
        <v>44</v>
      </c>
      <c r="CW24" s="338">
        <f t="shared" si="16"/>
        <v>0</v>
      </c>
      <c r="CY24" s="35">
        <v>21</v>
      </c>
      <c r="CZ24" s="58" t="s">
        <v>56</v>
      </c>
      <c r="DA24" s="35" t="s">
        <v>512</v>
      </c>
    </row>
    <row r="25" spans="1:105" ht="18" customHeight="1">
      <c r="A25" s="251">
        <v>17</v>
      </c>
      <c r="B25" s="268" t="s">
        <v>31</v>
      </c>
      <c r="C25" s="257" t="s">
        <v>33</v>
      </c>
      <c r="D25" s="268">
        <v>10295</v>
      </c>
      <c r="E25" s="252">
        <v>11417</v>
      </c>
      <c r="F25" s="269">
        <v>35592</v>
      </c>
      <c r="G25" s="265" t="s">
        <v>579</v>
      </c>
      <c r="H25" s="266" t="s">
        <v>580</v>
      </c>
      <c r="I25" s="265" t="s">
        <v>581</v>
      </c>
      <c r="J25" s="295">
        <v>6</v>
      </c>
      <c r="K25" s="295">
        <v>6</v>
      </c>
      <c r="L25" s="295">
        <v>6</v>
      </c>
      <c r="M25" s="296">
        <v>37</v>
      </c>
      <c r="N25" s="297">
        <v>72</v>
      </c>
      <c r="O25" s="257">
        <v>4</v>
      </c>
      <c r="P25" s="257">
        <v>6</v>
      </c>
      <c r="Q25" s="257">
        <v>7</v>
      </c>
      <c r="R25" s="247">
        <v>38</v>
      </c>
      <c r="S25" s="248">
        <v>52</v>
      </c>
      <c r="T25" s="303" t="s">
        <v>93</v>
      </c>
      <c r="U25" s="303">
        <v>7</v>
      </c>
      <c r="V25" s="303">
        <v>9</v>
      </c>
      <c r="W25" s="303">
        <v>10</v>
      </c>
      <c r="X25" s="291">
        <v>17</v>
      </c>
      <c r="Y25" s="292">
        <v>13</v>
      </c>
      <c r="Z25" s="294">
        <v>23</v>
      </c>
      <c r="AA25" s="292">
        <v>21</v>
      </c>
      <c r="AB25" s="303" t="s">
        <v>11</v>
      </c>
      <c r="AC25" s="257">
        <v>7</v>
      </c>
      <c r="AD25" s="257">
        <v>10</v>
      </c>
      <c r="AE25" s="257">
        <v>9</v>
      </c>
      <c r="AF25" s="292">
        <v>29</v>
      </c>
      <c r="AG25" s="249">
        <v>17</v>
      </c>
      <c r="AH25" s="248">
        <v>38</v>
      </c>
      <c r="AI25" s="292" t="s">
        <v>493</v>
      </c>
      <c r="AJ25" s="303" t="s">
        <v>93</v>
      </c>
      <c r="AK25" s="303">
        <v>9</v>
      </c>
      <c r="AL25" s="303">
        <v>7</v>
      </c>
      <c r="AM25" s="303">
        <v>10</v>
      </c>
      <c r="AN25" s="293">
        <v>18</v>
      </c>
      <c r="AO25" s="292">
        <v>15</v>
      </c>
      <c r="AP25" s="294">
        <v>35</v>
      </c>
      <c r="AQ25" s="292">
        <v>27</v>
      </c>
      <c r="AR25" s="257">
        <v>10</v>
      </c>
      <c r="AS25" s="257">
        <v>9</v>
      </c>
      <c r="AT25" s="257">
        <v>10</v>
      </c>
      <c r="AU25" s="249">
        <v>53</v>
      </c>
      <c r="AV25" s="248">
        <v>81</v>
      </c>
      <c r="AW25" s="295">
        <v>22</v>
      </c>
      <c r="AX25" s="298">
        <v>24</v>
      </c>
      <c r="AY25" s="299">
        <v>31</v>
      </c>
      <c r="AZ25" s="36"/>
      <c r="BA25" s="256" t="s">
        <v>497</v>
      </c>
      <c r="BB25" s="27"/>
      <c r="BC25" s="9" t="str">
        <f t="shared" si="2"/>
        <v/>
      </c>
      <c r="BD25" s="336"/>
      <c r="BE25" s="9" t="str">
        <f t="shared" si="3"/>
        <v/>
      </c>
      <c r="BF25" s="336"/>
      <c r="BG25" s="9">
        <f t="shared" si="4"/>
        <v>44</v>
      </c>
      <c r="BH25" s="336"/>
      <c r="BI25" s="9" t="str">
        <f t="shared" si="5"/>
        <v/>
      </c>
      <c r="BJ25" s="336"/>
      <c r="BK25" s="9" t="str">
        <f t="shared" si="6"/>
        <v/>
      </c>
      <c r="BL25" s="336"/>
      <c r="BM25" s="9" t="str">
        <f t="shared" si="7"/>
        <v/>
      </c>
      <c r="BN25" s="336"/>
      <c r="BO25" s="9" t="str">
        <f t="shared" si="8"/>
        <v/>
      </c>
      <c r="BP25" s="336"/>
      <c r="BQ25" s="9" t="str">
        <f t="shared" si="9"/>
        <v/>
      </c>
      <c r="BR25" s="336"/>
      <c r="BS25" s="9" t="str">
        <f t="shared" si="10"/>
        <v/>
      </c>
      <c r="BT25" s="336"/>
      <c r="BU25" s="9" t="str">
        <f t="shared" si="11"/>
        <v/>
      </c>
      <c r="BV25" s="336"/>
      <c r="BW25" s="9" t="str">
        <f t="shared" si="12"/>
        <v/>
      </c>
      <c r="BX25" s="336"/>
      <c r="BY25" s="9" t="str">
        <f t="shared" si="13"/>
        <v/>
      </c>
      <c r="BZ25" s="336"/>
      <c r="CA25" s="57"/>
      <c r="CB25" s="10" t="str">
        <f t="shared" si="14"/>
        <v/>
      </c>
      <c r="CC25" s="11" t="str">
        <f t="shared" si="14"/>
        <v/>
      </c>
      <c r="CD25" s="10">
        <f t="shared" si="17"/>
        <v>44</v>
      </c>
      <c r="CE25" s="11" t="str">
        <f t="shared" si="17"/>
        <v/>
      </c>
      <c r="CF25" s="10" t="str">
        <f t="shared" si="17"/>
        <v/>
      </c>
      <c r="CG25" s="11" t="str">
        <f t="shared" si="17"/>
        <v/>
      </c>
      <c r="CH25" s="10" t="str">
        <f t="shared" si="17"/>
        <v/>
      </c>
      <c r="CI25" s="11" t="str">
        <f t="shared" si="17"/>
        <v/>
      </c>
      <c r="CJ25" s="10" t="str">
        <f t="shared" si="17"/>
        <v/>
      </c>
      <c r="CK25" s="11" t="str">
        <f t="shared" si="17"/>
        <v/>
      </c>
      <c r="CL25" s="10" t="str">
        <f t="shared" si="17"/>
        <v/>
      </c>
      <c r="CM25" s="11" t="str">
        <f t="shared" si="17"/>
        <v/>
      </c>
      <c r="CN25" s="10" t="str">
        <f t="shared" si="17"/>
        <v/>
      </c>
      <c r="CO25" s="11" t="str">
        <f t="shared" si="17"/>
        <v/>
      </c>
      <c r="CP25" s="10" t="str">
        <f t="shared" si="17"/>
        <v/>
      </c>
      <c r="CQ25" s="11" t="str">
        <f t="shared" si="17"/>
        <v/>
      </c>
      <c r="CR25" s="10" t="str">
        <f t="shared" si="17"/>
        <v/>
      </c>
      <c r="CS25" s="11" t="str">
        <f t="shared" si="17"/>
        <v/>
      </c>
      <c r="CT25" s="10" t="str">
        <f t="shared" si="18"/>
        <v/>
      </c>
      <c r="CU25" s="11" t="str">
        <f t="shared" si="18"/>
        <v/>
      </c>
      <c r="CV25" s="337">
        <f t="shared" si="15"/>
        <v>44</v>
      </c>
      <c r="CW25" s="338">
        <f t="shared" si="16"/>
        <v>0</v>
      </c>
      <c r="CY25" s="35">
        <v>13</v>
      </c>
      <c r="CZ25" s="58" t="s">
        <v>54</v>
      </c>
      <c r="DA25" s="35" t="s">
        <v>512</v>
      </c>
    </row>
    <row r="26" spans="1:105" ht="18" customHeight="1">
      <c r="A26" s="251">
        <v>18</v>
      </c>
      <c r="B26" s="268" t="s">
        <v>29</v>
      </c>
      <c r="C26" s="257" t="s">
        <v>33</v>
      </c>
      <c r="D26" s="268">
        <v>10280</v>
      </c>
      <c r="E26" s="252">
        <v>11418</v>
      </c>
      <c r="F26" s="269">
        <v>35853</v>
      </c>
      <c r="G26" s="265" t="s">
        <v>582</v>
      </c>
      <c r="H26" s="266" t="s">
        <v>583</v>
      </c>
      <c r="I26" s="265" t="s">
        <v>584</v>
      </c>
      <c r="J26" s="295">
        <v>3</v>
      </c>
      <c r="K26" s="295">
        <v>5</v>
      </c>
      <c r="L26" s="295">
        <v>4</v>
      </c>
      <c r="M26" s="296">
        <v>29</v>
      </c>
      <c r="N26" s="297">
        <v>58</v>
      </c>
      <c r="O26" s="257">
        <v>4</v>
      </c>
      <c r="P26" s="257">
        <v>5</v>
      </c>
      <c r="Q26" s="257">
        <v>7</v>
      </c>
      <c r="R26" s="247">
        <v>28</v>
      </c>
      <c r="S26" s="248">
        <v>37</v>
      </c>
      <c r="T26" s="303" t="s">
        <v>93</v>
      </c>
      <c r="U26" s="303">
        <v>5</v>
      </c>
      <c r="V26" s="303">
        <v>7</v>
      </c>
      <c r="W26" s="303">
        <v>10</v>
      </c>
      <c r="X26" s="291">
        <v>14</v>
      </c>
      <c r="Y26" s="292">
        <v>13</v>
      </c>
      <c r="Z26" s="294">
        <v>26</v>
      </c>
      <c r="AA26" s="292">
        <v>17</v>
      </c>
      <c r="AB26" s="303" t="s">
        <v>11</v>
      </c>
      <c r="AC26" s="257">
        <v>5</v>
      </c>
      <c r="AD26" s="257">
        <v>10</v>
      </c>
      <c r="AE26" s="257">
        <v>4</v>
      </c>
      <c r="AF26" s="292">
        <v>22</v>
      </c>
      <c r="AG26" s="249">
        <v>18</v>
      </c>
      <c r="AH26" s="248">
        <v>20</v>
      </c>
      <c r="AI26" s="292">
        <v>27</v>
      </c>
      <c r="AJ26" s="303" t="s">
        <v>93</v>
      </c>
      <c r="AK26" s="303">
        <v>8</v>
      </c>
      <c r="AL26" s="303">
        <v>6</v>
      </c>
      <c r="AM26" s="303">
        <v>9</v>
      </c>
      <c r="AN26" s="293">
        <v>32</v>
      </c>
      <c r="AO26" s="292">
        <v>16</v>
      </c>
      <c r="AP26" s="294">
        <v>24</v>
      </c>
      <c r="AQ26" s="292" t="s">
        <v>493</v>
      </c>
      <c r="AR26" s="257">
        <v>8</v>
      </c>
      <c r="AS26" s="257">
        <v>9</v>
      </c>
      <c r="AT26" s="257">
        <v>10</v>
      </c>
      <c r="AU26" s="249">
        <v>39</v>
      </c>
      <c r="AV26" s="248">
        <v>73</v>
      </c>
      <c r="AW26" s="295">
        <v>22</v>
      </c>
      <c r="AX26" s="298">
        <v>24</v>
      </c>
      <c r="AY26" s="299">
        <v>28</v>
      </c>
      <c r="AZ26" s="36"/>
      <c r="BA26" s="256" t="s">
        <v>496</v>
      </c>
      <c r="BB26" s="27"/>
      <c r="BC26" s="9" t="str">
        <f t="shared" si="2"/>
        <v/>
      </c>
      <c r="BD26" s="336"/>
      <c r="BE26" s="9" t="str">
        <f t="shared" si="3"/>
        <v/>
      </c>
      <c r="BF26" s="336"/>
      <c r="BG26" s="9">
        <f t="shared" si="4"/>
        <v>44</v>
      </c>
      <c r="BH26" s="336"/>
      <c r="BI26" s="9" t="str">
        <f t="shared" si="5"/>
        <v/>
      </c>
      <c r="BJ26" s="336"/>
      <c r="BK26" s="9" t="str">
        <f t="shared" si="6"/>
        <v/>
      </c>
      <c r="BL26" s="336"/>
      <c r="BM26" s="9" t="str">
        <f t="shared" si="7"/>
        <v/>
      </c>
      <c r="BN26" s="336"/>
      <c r="BO26" s="9" t="str">
        <f t="shared" si="8"/>
        <v/>
      </c>
      <c r="BP26" s="336"/>
      <c r="BQ26" s="9" t="str">
        <f t="shared" si="9"/>
        <v/>
      </c>
      <c r="BR26" s="336"/>
      <c r="BS26" s="9" t="str">
        <f t="shared" si="10"/>
        <v/>
      </c>
      <c r="BT26" s="336"/>
      <c r="BU26" s="9" t="str">
        <f t="shared" si="11"/>
        <v/>
      </c>
      <c r="BV26" s="336"/>
      <c r="BW26" s="9" t="str">
        <f t="shared" si="12"/>
        <v/>
      </c>
      <c r="BX26" s="336"/>
      <c r="BY26" s="9" t="str">
        <f t="shared" si="13"/>
        <v/>
      </c>
      <c r="BZ26" s="336"/>
      <c r="CA26" s="57"/>
      <c r="CB26" s="10" t="str">
        <f t="shared" si="14"/>
        <v/>
      </c>
      <c r="CC26" s="11" t="str">
        <f t="shared" si="14"/>
        <v/>
      </c>
      <c r="CD26" s="10">
        <f t="shared" si="17"/>
        <v>44</v>
      </c>
      <c r="CE26" s="11" t="str">
        <f t="shared" si="17"/>
        <v/>
      </c>
      <c r="CF26" s="10" t="str">
        <f t="shared" si="17"/>
        <v/>
      </c>
      <c r="CG26" s="11" t="str">
        <f t="shared" si="17"/>
        <v/>
      </c>
      <c r="CH26" s="10" t="str">
        <f t="shared" si="17"/>
        <v/>
      </c>
      <c r="CI26" s="11" t="str">
        <f t="shared" si="17"/>
        <v/>
      </c>
      <c r="CJ26" s="10" t="str">
        <f t="shared" si="17"/>
        <v/>
      </c>
      <c r="CK26" s="11" t="str">
        <f t="shared" si="17"/>
        <v/>
      </c>
      <c r="CL26" s="10" t="str">
        <f t="shared" si="17"/>
        <v/>
      </c>
      <c r="CM26" s="11" t="str">
        <f t="shared" si="17"/>
        <v/>
      </c>
      <c r="CN26" s="10" t="str">
        <f t="shared" si="17"/>
        <v/>
      </c>
      <c r="CO26" s="11" t="str">
        <f t="shared" si="17"/>
        <v/>
      </c>
      <c r="CP26" s="10" t="str">
        <f t="shared" si="17"/>
        <v/>
      </c>
      <c r="CQ26" s="11" t="str">
        <f t="shared" si="17"/>
        <v/>
      </c>
      <c r="CR26" s="10" t="str">
        <f t="shared" si="17"/>
        <v/>
      </c>
      <c r="CS26" s="11" t="str">
        <f t="shared" si="17"/>
        <v/>
      </c>
      <c r="CT26" s="10" t="str">
        <f t="shared" si="18"/>
        <v/>
      </c>
      <c r="CU26" s="11" t="str">
        <f t="shared" si="18"/>
        <v/>
      </c>
      <c r="CV26" s="337">
        <f t="shared" si="15"/>
        <v>44</v>
      </c>
      <c r="CW26" s="338">
        <f t="shared" si="16"/>
        <v>0</v>
      </c>
      <c r="CY26" s="35">
        <v>15</v>
      </c>
      <c r="CZ26" s="58" t="s">
        <v>73</v>
      </c>
      <c r="DA26" s="35" t="s">
        <v>512</v>
      </c>
    </row>
    <row r="27" spans="1:105" ht="18" customHeight="1">
      <c r="A27" s="251">
        <v>19</v>
      </c>
      <c r="B27" s="268" t="s">
        <v>26</v>
      </c>
      <c r="C27" s="257" t="s">
        <v>33</v>
      </c>
      <c r="D27" s="268">
        <v>9407</v>
      </c>
      <c r="E27" s="252">
        <v>11419</v>
      </c>
      <c r="F27" s="269">
        <v>35266</v>
      </c>
      <c r="G27" s="265" t="s">
        <v>585</v>
      </c>
      <c r="H27" s="266" t="s">
        <v>586</v>
      </c>
      <c r="I27" s="265" t="s">
        <v>587</v>
      </c>
      <c r="J27" s="295">
        <v>3</v>
      </c>
      <c r="K27" s="295">
        <v>3</v>
      </c>
      <c r="L27" s="295">
        <v>5</v>
      </c>
      <c r="M27" s="296">
        <v>27</v>
      </c>
      <c r="N27" s="297">
        <v>68</v>
      </c>
      <c r="O27" s="257">
        <v>2</v>
      </c>
      <c r="P27" s="257">
        <v>7</v>
      </c>
      <c r="Q27" s="257">
        <v>8</v>
      </c>
      <c r="R27" s="247">
        <v>36</v>
      </c>
      <c r="S27" s="248">
        <v>54</v>
      </c>
      <c r="T27" s="303" t="s">
        <v>93</v>
      </c>
      <c r="U27" s="303">
        <v>8</v>
      </c>
      <c r="V27" s="303">
        <v>9</v>
      </c>
      <c r="W27" s="303">
        <v>10</v>
      </c>
      <c r="X27" s="291">
        <v>20</v>
      </c>
      <c r="Y27" s="292">
        <v>13</v>
      </c>
      <c r="Z27" s="294">
        <v>24</v>
      </c>
      <c r="AA27" s="292">
        <v>19</v>
      </c>
      <c r="AB27" s="303" t="s">
        <v>11</v>
      </c>
      <c r="AC27" s="257">
        <v>4</v>
      </c>
      <c r="AD27" s="257">
        <v>10</v>
      </c>
      <c r="AE27" s="257">
        <v>7</v>
      </c>
      <c r="AF27" s="292">
        <v>16</v>
      </c>
      <c r="AG27" s="249">
        <v>17</v>
      </c>
      <c r="AH27" s="248">
        <v>27</v>
      </c>
      <c r="AI27" s="292">
        <v>29</v>
      </c>
      <c r="AJ27" s="303" t="s">
        <v>93</v>
      </c>
      <c r="AK27" s="303">
        <v>3</v>
      </c>
      <c r="AL27" s="303">
        <v>9</v>
      </c>
      <c r="AM27" s="303">
        <v>9</v>
      </c>
      <c r="AN27" s="293">
        <v>26</v>
      </c>
      <c r="AO27" s="292">
        <v>17</v>
      </c>
      <c r="AP27" s="294">
        <v>18</v>
      </c>
      <c r="AQ27" s="292">
        <v>30</v>
      </c>
      <c r="AR27" s="257">
        <v>8</v>
      </c>
      <c r="AS27" s="257">
        <v>10</v>
      </c>
      <c r="AT27" s="257">
        <v>10</v>
      </c>
      <c r="AU27" s="249">
        <v>53</v>
      </c>
      <c r="AV27" s="248">
        <v>79</v>
      </c>
      <c r="AW27" s="295">
        <v>22</v>
      </c>
      <c r="AX27" s="298">
        <v>24</v>
      </c>
      <c r="AY27" s="299">
        <v>25</v>
      </c>
      <c r="AZ27" s="36"/>
      <c r="BA27" s="256" t="s">
        <v>498</v>
      </c>
      <c r="BB27" s="27"/>
      <c r="BC27" s="9" t="str">
        <f t="shared" si="2"/>
        <v/>
      </c>
      <c r="BD27" s="336"/>
      <c r="BE27" s="9" t="str">
        <f t="shared" si="3"/>
        <v/>
      </c>
      <c r="BF27" s="336"/>
      <c r="BG27" s="9">
        <f t="shared" si="4"/>
        <v>44</v>
      </c>
      <c r="BH27" s="336"/>
      <c r="BI27" s="9" t="str">
        <f t="shared" si="5"/>
        <v/>
      </c>
      <c r="BJ27" s="336"/>
      <c r="BK27" s="9" t="str">
        <f t="shared" si="6"/>
        <v/>
      </c>
      <c r="BL27" s="336"/>
      <c r="BM27" s="9" t="str">
        <f t="shared" si="7"/>
        <v/>
      </c>
      <c r="BN27" s="336"/>
      <c r="BO27" s="9" t="str">
        <f t="shared" si="8"/>
        <v/>
      </c>
      <c r="BP27" s="336"/>
      <c r="BQ27" s="9" t="str">
        <f t="shared" si="9"/>
        <v/>
      </c>
      <c r="BR27" s="336"/>
      <c r="BS27" s="9" t="str">
        <f t="shared" si="10"/>
        <v/>
      </c>
      <c r="BT27" s="336"/>
      <c r="BU27" s="9" t="str">
        <f t="shared" si="11"/>
        <v/>
      </c>
      <c r="BV27" s="336"/>
      <c r="BW27" s="9" t="str">
        <f t="shared" si="12"/>
        <v/>
      </c>
      <c r="BX27" s="336"/>
      <c r="BY27" s="9" t="str">
        <f t="shared" si="13"/>
        <v/>
      </c>
      <c r="BZ27" s="336"/>
      <c r="CA27" s="57"/>
      <c r="CB27" s="10" t="str">
        <f t="shared" si="14"/>
        <v/>
      </c>
      <c r="CC27" s="11" t="str">
        <f t="shared" si="14"/>
        <v/>
      </c>
      <c r="CD27" s="10">
        <f t="shared" si="17"/>
        <v>44</v>
      </c>
      <c r="CE27" s="11" t="str">
        <f t="shared" si="17"/>
        <v/>
      </c>
      <c r="CF27" s="10" t="str">
        <f t="shared" si="17"/>
        <v/>
      </c>
      <c r="CG27" s="11" t="str">
        <f t="shared" si="17"/>
        <v/>
      </c>
      <c r="CH27" s="10" t="str">
        <f t="shared" si="17"/>
        <v/>
      </c>
      <c r="CI27" s="11" t="str">
        <f t="shared" si="17"/>
        <v/>
      </c>
      <c r="CJ27" s="10" t="str">
        <f t="shared" si="17"/>
        <v/>
      </c>
      <c r="CK27" s="11" t="str">
        <f t="shared" si="17"/>
        <v/>
      </c>
      <c r="CL27" s="10" t="str">
        <f t="shared" si="17"/>
        <v/>
      </c>
      <c r="CM27" s="11" t="str">
        <f t="shared" si="17"/>
        <v/>
      </c>
      <c r="CN27" s="10" t="str">
        <f t="shared" si="17"/>
        <v/>
      </c>
      <c r="CO27" s="11" t="str">
        <f t="shared" si="17"/>
        <v/>
      </c>
      <c r="CP27" s="10" t="str">
        <f t="shared" si="17"/>
        <v/>
      </c>
      <c r="CQ27" s="11" t="str">
        <f t="shared" si="17"/>
        <v/>
      </c>
      <c r="CR27" s="10" t="str">
        <f t="shared" si="17"/>
        <v/>
      </c>
      <c r="CS27" s="11" t="str">
        <f t="shared" si="17"/>
        <v/>
      </c>
      <c r="CT27" s="10" t="str">
        <f t="shared" si="18"/>
        <v/>
      </c>
      <c r="CU27" s="11" t="str">
        <f t="shared" si="18"/>
        <v/>
      </c>
      <c r="CV27" s="337">
        <f t="shared" si="15"/>
        <v>44</v>
      </c>
      <c r="CW27" s="338">
        <f t="shared" si="16"/>
        <v>0</v>
      </c>
      <c r="CY27" s="35">
        <v>85</v>
      </c>
      <c r="CZ27" s="58" t="s">
        <v>64</v>
      </c>
      <c r="DA27" s="35" t="s">
        <v>512</v>
      </c>
    </row>
    <row r="28" spans="1:105" ht="18" customHeight="1">
      <c r="A28" s="251">
        <v>20</v>
      </c>
      <c r="B28" s="268" t="s">
        <v>26</v>
      </c>
      <c r="C28" s="257" t="s">
        <v>33</v>
      </c>
      <c r="D28" s="268">
        <v>10425</v>
      </c>
      <c r="E28" s="252">
        <v>11420</v>
      </c>
      <c r="F28" s="269">
        <v>35257</v>
      </c>
      <c r="G28" s="265" t="s">
        <v>588</v>
      </c>
      <c r="H28" s="266" t="s">
        <v>589</v>
      </c>
      <c r="I28" s="265" t="s">
        <v>590</v>
      </c>
      <c r="J28" s="295">
        <v>4</v>
      </c>
      <c r="K28" s="295">
        <v>5</v>
      </c>
      <c r="L28" s="295">
        <v>5</v>
      </c>
      <c r="M28" s="296">
        <v>26</v>
      </c>
      <c r="N28" s="297">
        <v>64</v>
      </c>
      <c r="O28" s="257">
        <v>6</v>
      </c>
      <c r="P28" s="257">
        <v>5</v>
      </c>
      <c r="Q28" s="257">
        <v>7</v>
      </c>
      <c r="R28" s="247">
        <v>31</v>
      </c>
      <c r="S28" s="248">
        <v>43</v>
      </c>
      <c r="T28" s="303" t="s">
        <v>93</v>
      </c>
      <c r="U28" s="303">
        <v>6</v>
      </c>
      <c r="V28" s="303">
        <v>9</v>
      </c>
      <c r="W28" s="303">
        <v>9</v>
      </c>
      <c r="X28" s="291">
        <v>20</v>
      </c>
      <c r="Y28" s="292">
        <v>12</v>
      </c>
      <c r="Z28" s="294">
        <v>26</v>
      </c>
      <c r="AA28" s="292">
        <v>20</v>
      </c>
      <c r="AB28" s="303" t="s">
        <v>11</v>
      </c>
      <c r="AC28" s="257">
        <v>6</v>
      </c>
      <c r="AD28" s="257">
        <v>9</v>
      </c>
      <c r="AE28" s="257">
        <v>9</v>
      </c>
      <c r="AF28" s="292">
        <v>22</v>
      </c>
      <c r="AG28" s="249">
        <v>17</v>
      </c>
      <c r="AH28" s="248">
        <v>46</v>
      </c>
      <c r="AI28" s="292">
        <v>24</v>
      </c>
      <c r="AJ28" s="303" t="s">
        <v>93</v>
      </c>
      <c r="AK28" s="303">
        <v>8</v>
      </c>
      <c r="AL28" s="303">
        <v>9</v>
      </c>
      <c r="AM28" s="303">
        <v>9</v>
      </c>
      <c r="AN28" s="293">
        <v>24</v>
      </c>
      <c r="AO28" s="292">
        <v>17</v>
      </c>
      <c r="AP28" s="294">
        <v>28</v>
      </c>
      <c r="AQ28" s="292">
        <v>27</v>
      </c>
      <c r="AR28" s="257">
        <v>8</v>
      </c>
      <c r="AS28" s="257">
        <v>10</v>
      </c>
      <c r="AT28" s="257">
        <v>10</v>
      </c>
      <c r="AU28" s="249">
        <v>51</v>
      </c>
      <c r="AV28" s="248">
        <v>68</v>
      </c>
      <c r="AW28" s="295">
        <v>22</v>
      </c>
      <c r="AX28" s="298">
        <v>24</v>
      </c>
      <c r="AY28" s="299">
        <v>29</v>
      </c>
      <c r="AZ28" s="36"/>
      <c r="BA28" s="256" t="s">
        <v>499</v>
      </c>
      <c r="BB28" s="27"/>
      <c r="BC28" s="9" t="str">
        <f t="shared" si="2"/>
        <v/>
      </c>
      <c r="BD28" s="336"/>
      <c r="BE28" s="9" t="str">
        <f t="shared" si="3"/>
        <v/>
      </c>
      <c r="BF28" s="336"/>
      <c r="BG28" s="9">
        <f t="shared" si="4"/>
        <v>44</v>
      </c>
      <c r="BH28" s="336"/>
      <c r="BI28" s="9" t="str">
        <f t="shared" si="5"/>
        <v/>
      </c>
      <c r="BJ28" s="336"/>
      <c r="BK28" s="9" t="str">
        <f t="shared" si="6"/>
        <v/>
      </c>
      <c r="BL28" s="336"/>
      <c r="BM28" s="9" t="str">
        <f t="shared" si="7"/>
        <v/>
      </c>
      <c r="BN28" s="336"/>
      <c r="BO28" s="9" t="str">
        <f t="shared" si="8"/>
        <v/>
      </c>
      <c r="BP28" s="336"/>
      <c r="BQ28" s="9" t="str">
        <f t="shared" si="9"/>
        <v/>
      </c>
      <c r="BR28" s="336"/>
      <c r="BS28" s="9" t="str">
        <f t="shared" si="10"/>
        <v/>
      </c>
      <c r="BT28" s="336"/>
      <c r="BU28" s="9" t="str">
        <f t="shared" si="11"/>
        <v/>
      </c>
      <c r="BV28" s="336"/>
      <c r="BW28" s="9" t="str">
        <f t="shared" si="12"/>
        <v/>
      </c>
      <c r="BX28" s="336"/>
      <c r="BY28" s="9" t="str">
        <f t="shared" si="13"/>
        <v/>
      </c>
      <c r="BZ28" s="336"/>
      <c r="CA28" s="57"/>
      <c r="CB28" s="10" t="str">
        <f t="shared" si="14"/>
        <v/>
      </c>
      <c r="CC28" s="11" t="str">
        <f t="shared" si="14"/>
        <v/>
      </c>
      <c r="CD28" s="10">
        <f t="shared" si="17"/>
        <v>44</v>
      </c>
      <c r="CE28" s="11" t="str">
        <f t="shared" si="17"/>
        <v/>
      </c>
      <c r="CF28" s="10" t="str">
        <f t="shared" si="17"/>
        <v/>
      </c>
      <c r="CG28" s="11" t="str">
        <f t="shared" si="17"/>
        <v/>
      </c>
      <c r="CH28" s="10" t="str">
        <f t="shared" si="17"/>
        <v/>
      </c>
      <c r="CI28" s="11" t="str">
        <f t="shared" si="17"/>
        <v/>
      </c>
      <c r="CJ28" s="10" t="str">
        <f t="shared" si="17"/>
        <v/>
      </c>
      <c r="CK28" s="11" t="str">
        <f t="shared" si="17"/>
        <v/>
      </c>
      <c r="CL28" s="10" t="str">
        <f t="shared" si="17"/>
        <v/>
      </c>
      <c r="CM28" s="11" t="str">
        <f t="shared" si="17"/>
        <v/>
      </c>
      <c r="CN28" s="10" t="str">
        <f t="shared" si="17"/>
        <v/>
      </c>
      <c r="CO28" s="11" t="str">
        <f t="shared" si="17"/>
        <v/>
      </c>
      <c r="CP28" s="10" t="str">
        <f t="shared" si="17"/>
        <v/>
      </c>
      <c r="CQ28" s="11" t="str">
        <f t="shared" si="17"/>
        <v/>
      </c>
      <c r="CR28" s="10" t="str">
        <f t="shared" si="17"/>
        <v/>
      </c>
      <c r="CS28" s="11" t="str">
        <f t="shared" si="17"/>
        <v/>
      </c>
      <c r="CT28" s="10" t="str">
        <f t="shared" si="18"/>
        <v/>
      </c>
      <c r="CU28" s="11" t="str">
        <f t="shared" si="18"/>
        <v/>
      </c>
      <c r="CV28" s="337">
        <f t="shared" si="15"/>
        <v>44</v>
      </c>
      <c r="CW28" s="338">
        <f t="shared" si="16"/>
        <v>0</v>
      </c>
      <c r="CY28" s="35">
        <v>11</v>
      </c>
      <c r="CZ28" s="58" t="s">
        <v>79</v>
      </c>
      <c r="DA28" s="35" t="s">
        <v>512</v>
      </c>
    </row>
    <row r="29" spans="1:105" ht="18" customHeight="1">
      <c r="A29" s="251">
        <v>21</v>
      </c>
      <c r="B29" s="268" t="s">
        <v>29</v>
      </c>
      <c r="C29" s="257" t="s">
        <v>33</v>
      </c>
      <c r="D29" s="268">
        <v>10440</v>
      </c>
      <c r="E29" s="252">
        <v>11421</v>
      </c>
      <c r="F29" s="269">
        <v>35333</v>
      </c>
      <c r="G29" s="265" t="s">
        <v>591</v>
      </c>
      <c r="H29" s="266" t="s">
        <v>592</v>
      </c>
      <c r="I29" s="265" t="s">
        <v>593</v>
      </c>
      <c r="J29" s="295">
        <v>4</v>
      </c>
      <c r="K29" s="295">
        <v>5</v>
      </c>
      <c r="L29" s="295">
        <v>4</v>
      </c>
      <c r="M29" s="296">
        <v>31</v>
      </c>
      <c r="N29" s="297">
        <v>66</v>
      </c>
      <c r="O29" s="257">
        <v>5</v>
      </c>
      <c r="P29" s="257">
        <v>4</v>
      </c>
      <c r="Q29" s="257">
        <v>7</v>
      </c>
      <c r="R29" s="247">
        <v>37</v>
      </c>
      <c r="S29" s="248">
        <v>39</v>
      </c>
      <c r="T29" s="303" t="s">
        <v>93</v>
      </c>
      <c r="U29" s="303">
        <v>4</v>
      </c>
      <c r="V29" s="303">
        <v>9</v>
      </c>
      <c r="W29" s="303">
        <v>9</v>
      </c>
      <c r="X29" s="291">
        <v>16</v>
      </c>
      <c r="Y29" s="292">
        <v>12</v>
      </c>
      <c r="Z29" s="294">
        <v>29</v>
      </c>
      <c r="AA29" s="292">
        <v>20</v>
      </c>
      <c r="AB29" s="303" t="s">
        <v>11</v>
      </c>
      <c r="AC29" s="257">
        <v>7</v>
      </c>
      <c r="AD29" s="257">
        <v>10</v>
      </c>
      <c r="AE29" s="257">
        <v>10</v>
      </c>
      <c r="AF29" s="292">
        <v>20</v>
      </c>
      <c r="AG29" s="249">
        <v>16</v>
      </c>
      <c r="AH29" s="248">
        <v>34</v>
      </c>
      <c r="AI29" s="292">
        <v>21</v>
      </c>
      <c r="AJ29" s="303" t="s">
        <v>93</v>
      </c>
      <c r="AK29" s="303">
        <v>8</v>
      </c>
      <c r="AL29" s="303">
        <v>6</v>
      </c>
      <c r="AM29" s="303">
        <v>9</v>
      </c>
      <c r="AN29" s="293">
        <v>30</v>
      </c>
      <c r="AO29" s="292">
        <v>17</v>
      </c>
      <c r="AP29" s="294">
        <v>28</v>
      </c>
      <c r="AQ29" s="292">
        <v>28</v>
      </c>
      <c r="AR29" s="257">
        <v>10</v>
      </c>
      <c r="AS29" s="257">
        <v>9</v>
      </c>
      <c r="AT29" s="257">
        <v>10</v>
      </c>
      <c r="AU29" s="249">
        <v>48</v>
      </c>
      <c r="AV29" s="248">
        <v>60</v>
      </c>
      <c r="AW29" s="295">
        <v>22</v>
      </c>
      <c r="AX29" s="298">
        <v>24</v>
      </c>
      <c r="AY29" s="299">
        <v>26</v>
      </c>
      <c r="AZ29" s="36"/>
      <c r="BA29" s="27"/>
      <c r="BB29" s="27"/>
      <c r="BC29" s="9" t="str">
        <f t="shared" si="2"/>
        <v/>
      </c>
      <c r="BD29" s="336"/>
      <c r="BE29" s="9" t="str">
        <f t="shared" si="3"/>
        <v/>
      </c>
      <c r="BF29" s="336"/>
      <c r="BG29" s="9">
        <f t="shared" si="4"/>
        <v>44</v>
      </c>
      <c r="BH29" s="336"/>
      <c r="BI29" s="9" t="str">
        <f t="shared" si="5"/>
        <v/>
      </c>
      <c r="BJ29" s="336"/>
      <c r="BK29" s="9" t="str">
        <f t="shared" si="6"/>
        <v/>
      </c>
      <c r="BL29" s="336"/>
      <c r="BM29" s="9" t="str">
        <f t="shared" si="7"/>
        <v/>
      </c>
      <c r="BN29" s="336"/>
      <c r="BO29" s="9" t="str">
        <f t="shared" si="8"/>
        <v/>
      </c>
      <c r="BP29" s="336"/>
      <c r="BQ29" s="9" t="str">
        <f t="shared" si="9"/>
        <v/>
      </c>
      <c r="BR29" s="336"/>
      <c r="BS29" s="9" t="str">
        <f t="shared" si="10"/>
        <v/>
      </c>
      <c r="BT29" s="336"/>
      <c r="BU29" s="9" t="str">
        <f t="shared" si="11"/>
        <v/>
      </c>
      <c r="BV29" s="336"/>
      <c r="BW29" s="9" t="str">
        <f t="shared" si="12"/>
        <v/>
      </c>
      <c r="BX29" s="336"/>
      <c r="BY29" s="9" t="str">
        <f t="shared" si="13"/>
        <v/>
      </c>
      <c r="BZ29" s="336"/>
      <c r="CA29" s="57"/>
      <c r="CB29" s="10" t="str">
        <f t="shared" si="14"/>
        <v/>
      </c>
      <c r="CC29" s="11" t="str">
        <f t="shared" si="14"/>
        <v/>
      </c>
      <c r="CD29" s="10">
        <f t="shared" si="17"/>
        <v>44</v>
      </c>
      <c r="CE29" s="11" t="str">
        <f t="shared" si="17"/>
        <v/>
      </c>
      <c r="CF29" s="10" t="str">
        <f t="shared" si="17"/>
        <v/>
      </c>
      <c r="CG29" s="11" t="str">
        <f t="shared" si="17"/>
        <v/>
      </c>
      <c r="CH29" s="10" t="str">
        <f t="shared" si="17"/>
        <v/>
      </c>
      <c r="CI29" s="11" t="str">
        <f t="shared" si="17"/>
        <v/>
      </c>
      <c r="CJ29" s="10" t="str">
        <f t="shared" si="17"/>
        <v/>
      </c>
      <c r="CK29" s="11" t="str">
        <f t="shared" si="17"/>
        <v/>
      </c>
      <c r="CL29" s="10" t="str">
        <f t="shared" si="17"/>
        <v/>
      </c>
      <c r="CM29" s="11" t="str">
        <f t="shared" si="17"/>
        <v/>
      </c>
      <c r="CN29" s="10" t="str">
        <f t="shared" si="17"/>
        <v/>
      </c>
      <c r="CO29" s="11" t="str">
        <f t="shared" si="17"/>
        <v/>
      </c>
      <c r="CP29" s="10" t="str">
        <f t="shared" si="17"/>
        <v/>
      </c>
      <c r="CQ29" s="11" t="str">
        <f t="shared" si="17"/>
        <v/>
      </c>
      <c r="CR29" s="10" t="str">
        <f t="shared" si="17"/>
        <v/>
      </c>
      <c r="CS29" s="11" t="str">
        <f t="shared" si="17"/>
        <v/>
      </c>
      <c r="CT29" s="10" t="str">
        <f t="shared" si="18"/>
        <v/>
      </c>
      <c r="CU29" s="11" t="str">
        <f t="shared" si="18"/>
        <v/>
      </c>
      <c r="CV29" s="337">
        <f t="shared" si="15"/>
        <v>44</v>
      </c>
      <c r="CW29" s="338">
        <f t="shared" si="16"/>
        <v>0</v>
      </c>
      <c r="CY29" s="35">
        <v>28</v>
      </c>
      <c r="CZ29" s="58" t="s">
        <v>60</v>
      </c>
      <c r="DA29" s="35" t="s">
        <v>512</v>
      </c>
    </row>
    <row r="30" spans="1:105" ht="18" customHeight="1">
      <c r="A30" s="251">
        <v>22</v>
      </c>
      <c r="B30" s="268" t="s">
        <v>26</v>
      </c>
      <c r="C30" s="257" t="s">
        <v>33</v>
      </c>
      <c r="D30" s="268">
        <v>10297</v>
      </c>
      <c r="E30" s="252">
        <v>11422</v>
      </c>
      <c r="F30" s="269">
        <v>35985</v>
      </c>
      <c r="G30" s="265" t="s">
        <v>594</v>
      </c>
      <c r="H30" s="266" t="s">
        <v>595</v>
      </c>
      <c r="I30" s="265" t="s">
        <v>596</v>
      </c>
      <c r="J30" s="295">
        <v>4</v>
      </c>
      <c r="K30" s="295">
        <v>6</v>
      </c>
      <c r="L30" s="295">
        <v>3</v>
      </c>
      <c r="M30" s="296">
        <v>35</v>
      </c>
      <c r="N30" s="297">
        <v>55</v>
      </c>
      <c r="O30" s="257">
        <v>5</v>
      </c>
      <c r="P30" s="257">
        <v>5</v>
      </c>
      <c r="Q30" s="257">
        <v>7</v>
      </c>
      <c r="R30" s="247">
        <v>30</v>
      </c>
      <c r="S30" s="248">
        <v>45</v>
      </c>
      <c r="T30" s="303" t="s">
        <v>93</v>
      </c>
      <c r="U30" s="303">
        <v>4</v>
      </c>
      <c r="V30" s="303">
        <v>3</v>
      </c>
      <c r="W30" s="303">
        <v>10</v>
      </c>
      <c r="X30" s="291">
        <v>15</v>
      </c>
      <c r="Y30" s="292">
        <v>14</v>
      </c>
      <c r="Z30" s="294">
        <v>24</v>
      </c>
      <c r="AA30" s="292">
        <v>20</v>
      </c>
      <c r="AB30" s="303" t="s">
        <v>11</v>
      </c>
      <c r="AC30" s="257">
        <v>6</v>
      </c>
      <c r="AD30" s="257">
        <v>7</v>
      </c>
      <c r="AE30" s="257">
        <v>10</v>
      </c>
      <c r="AF30" s="292">
        <v>12</v>
      </c>
      <c r="AG30" s="249">
        <v>18</v>
      </c>
      <c r="AH30" s="248">
        <v>24</v>
      </c>
      <c r="AI30" s="292">
        <v>27</v>
      </c>
      <c r="AJ30" s="303" t="s">
        <v>93</v>
      </c>
      <c r="AK30" s="303">
        <v>6</v>
      </c>
      <c r="AL30" s="303">
        <v>6</v>
      </c>
      <c r="AM30" s="303">
        <v>7</v>
      </c>
      <c r="AN30" s="293">
        <v>11</v>
      </c>
      <c r="AO30" s="292">
        <v>14</v>
      </c>
      <c r="AP30" s="294">
        <v>20</v>
      </c>
      <c r="AQ30" s="292">
        <v>27</v>
      </c>
      <c r="AR30" s="257">
        <v>8</v>
      </c>
      <c r="AS30" s="257">
        <v>10</v>
      </c>
      <c r="AT30" s="257">
        <v>9</v>
      </c>
      <c r="AU30" s="249">
        <v>44</v>
      </c>
      <c r="AV30" s="248">
        <v>62</v>
      </c>
      <c r="AW30" s="295">
        <v>22</v>
      </c>
      <c r="AX30" s="298">
        <v>24</v>
      </c>
      <c r="AY30" s="299">
        <v>26</v>
      </c>
      <c r="AZ30" s="36"/>
      <c r="BA30" s="27"/>
      <c r="BB30" s="27"/>
      <c r="BC30" s="9" t="str">
        <f t="shared" si="2"/>
        <v/>
      </c>
      <c r="BD30" s="336"/>
      <c r="BE30" s="9" t="str">
        <f t="shared" si="3"/>
        <v/>
      </c>
      <c r="BF30" s="336"/>
      <c r="BG30" s="9">
        <f t="shared" si="4"/>
        <v>44</v>
      </c>
      <c r="BH30" s="336"/>
      <c r="BI30" s="9" t="str">
        <f t="shared" si="5"/>
        <v/>
      </c>
      <c r="BJ30" s="336"/>
      <c r="BK30" s="9" t="str">
        <f t="shared" si="6"/>
        <v/>
      </c>
      <c r="BL30" s="336"/>
      <c r="BM30" s="9" t="str">
        <f t="shared" si="7"/>
        <v/>
      </c>
      <c r="BN30" s="336"/>
      <c r="BO30" s="9" t="str">
        <f t="shared" si="8"/>
        <v/>
      </c>
      <c r="BP30" s="336"/>
      <c r="BQ30" s="9" t="str">
        <f t="shared" si="9"/>
        <v/>
      </c>
      <c r="BR30" s="336"/>
      <c r="BS30" s="9" t="str">
        <f t="shared" si="10"/>
        <v/>
      </c>
      <c r="BT30" s="336"/>
      <c r="BU30" s="9" t="str">
        <f t="shared" si="11"/>
        <v/>
      </c>
      <c r="BV30" s="336"/>
      <c r="BW30" s="9" t="str">
        <f t="shared" si="12"/>
        <v/>
      </c>
      <c r="BX30" s="336"/>
      <c r="BY30" s="9" t="str">
        <f t="shared" si="13"/>
        <v/>
      </c>
      <c r="BZ30" s="336"/>
      <c r="CA30" s="57"/>
      <c r="CB30" s="10" t="str">
        <f t="shared" si="14"/>
        <v/>
      </c>
      <c r="CC30" s="11" t="str">
        <f t="shared" si="14"/>
        <v/>
      </c>
      <c r="CD30" s="10">
        <f t="shared" si="17"/>
        <v>44</v>
      </c>
      <c r="CE30" s="11" t="str">
        <f t="shared" si="17"/>
        <v/>
      </c>
      <c r="CF30" s="10" t="str">
        <f t="shared" si="17"/>
        <v/>
      </c>
      <c r="CG30" s="11" t="str">
        <f t="shared" si="17"/>
        <v/>
      </c>
      <c r="CH30" s="10" t="str">
        <f t="shared" si="17"/>
        <v/>
      </c>
      <c r="CI30" s="11" t="str">
        <f t="shared" si="17"/>
        <v/>
      </c>
      <c r="CJ30" s="10" t="str">
        <f t="shared" si="17"/>
        <v/>
      </c>
      <c r="CK30" s="11" t="str">
        <f t="shared" si="17"/>
        <v/>
      </c>
      <c r="CL30" s="10" t="str">
        <f t="shared" si="17"/>
        <v/>
      </c>
      <c r="CM30" s="11" t="str">
        <f t="shared" si="17"/>
        <v/>
      </c>
      <c r="CN30" s="10" t="str">
        <f t="shared" si="17"/>
        <v/>
      </c>
      <c r="CO30" s="11" t="str">
        <f t="shared" si="17"/>
        <v/>
      </c>
      <c r="CP30" s="10" t="str">
        <f t="shared" si="17"/>
        <v/>
      </c>
      <c r="CQ30" s="11" t="str">
        <f t="shared" si="17"/>
        <v/>
      </c>
      <c r="CR30" s="10" t="str">
        <f t="shared" si="17"/>
        <v/>
      </c>
      <c r="CS30" s="11" t="str">
        <f t="shared" si="17"/>
        <v/>
      </c>
      <c r="CT30" s="10" t="str">
        <f t="shared" si="18"/>
        <v/>
      </c>
      <c r="CU30" s="11" t="str">
        <f t="shared" si="18"/>
        <v/>
      </c>
      <c r="CV30" s="337">
        <f t="shared" si="15"/>
        <v>44</v>
      </c>
      <c r="CW30" s="338">
        <f t="shared" si="16"/>
        <v>0</v>
      </c>
      <c r="CY30" s="35">
        <v>6</v>
      </c>
      <c r="CZ30" s="58" t="s">
        <v>65</v>
      </c>
      <c r="DA30" s="35" t="s">
        <v>512</v>
      </c>
    </row>
    <row r="31" spans="1:105" ht="18" customHeight="1">
      <c r="A31" s="251">
        <v>23</v>
      </c>
      <c r="B31" s="268" t="s">
        <v>29</v>
      </c>
      <c r="C31" s="257" t="s">
        <v>33</v>
      </c>
      <c r="D31" s="268">
        <v>10377</v>
      </c>
      <c r="E31" s="252">
        <v>11423</v>
      </c>
      <c r="F31" s="269">
        <v>35670</v>
      </c>
      <c r="G31" s="265" t="s">
        <v>597</v>
      </c>
      <c r="H31" s="266" t="s">
        <v>598</v>
      </c>
      <c r="I31" s="265" t="s">
        <v>599</v>
      </c>
      <c r="J31" s="295">
        <v>7</v>
      </c>
      <c r="K31" s="295">
        <v>5</v>
      </c>
      <c r="L31" s="295">
        <v>4</v>
      </c>
      <c r="M31" s="296">
        <v>35</v>
      </c>
      <c r="N31" s="297">
        <v>67</v>
      </c>
      <c r="O31" s="257">
        <v>4</v>
      </c>
      <c r="P31" s="257">
        <v>7</v>
      </c>
      <c r="Q31" s="257">
        <v>8</v>
      </c>
      <c r="R31" s="247">
        <v>47</v>
      </c>
      <c r="S31" s="248">
        <v>46</v>
      </c>
      <c r="T31" s="303" t="s">
        <v>93</v>
      </c>
      <c r="U31" s="303">
        <v>3</v>
      </c>
      <c r="V31" s="303">
        <v>9</v>
      </c>
      <c r="W31" s="303">
        <v>8</v>
      </c>
      <c r="X31" s="291">
        <v>17</v>
      </c>
      <c r="Y31" s="292">
        <v>12</v>
      </c>
      <c r="Z31" s="294">
        <v>34</v>
      </c>
      <c r="AA31" s="292">
        <v>19</v>
      </c>
      <c r="AB31" s="303" t="s">
        <v>11</v>
      </c>
      <c r="AC31" s="257">
        <v>5</v>
      </c>
      <c r="AD31" s="257">
        <v>10</v>
      </c>
      <c r="AE31" s="257">
        <v>10</v>
      </c>
      <c r="AF31" s="292">
        <v>28</v>
      </c>
      <c r="AG31" s="249">
        <v>15</v>
      </c>
      <c r="AH31" s="248">
        <v>37</v>
      </c>
      <c r="AI31" s="292">
        <v>28</v>
      </c>
      <c r="AJ31" s="303" t="s">
        <v>93</v>
      </c>
      <c r="AK31" s="303">
        <v>9</v>
      </c>
      <c r="AL31" s="303">
        <v>8</v>
      </c>
      <c r="AM31" s="303">
        <v>10</v>
      </c>
      <c r="AN31" s="293">
        <v>26</v>
      </c>
      <c r="AO31" s="292">
        <v>18</v>
      </c>
      <c r="AP31" s="294">
        <v>25</v>
      </c>
      <c r="AQ31" s="292">
        <v>29</v>
      </c>
      <c r="AR31" s="257">
        <v>10</v>
      </c>
      <c r="AS31" s="257">
        <v>10</v>
      </c>
      <c r="AT31" s="257">
        <v>10</v>
      </c>
      <c r="AU31" s="249">
        <v>55</v>
      </c>
      <c r="AV31" s="248">
        <v>69</v>
      </c>
      <c r="AW31" s="295">
        <v>22</v>
      </c>
      <c r="AX31" s="298">
        <v>24</v>
      </c>
      <c r="AY31" s="299">
        <v>33</v>
      </c>
      <c r="AZ31" s="36"/>
      <c r="BA31" s="27"/>
      <c r="BB31" s="27"/>
      <c r="BC31" s="9" t="str">
        <f t="shared" si="2"/>
        <v/>
      </c>
      <c r="BD31" s="336"/>
      <c r="BE31" s="9" t="str">
        <f t="shared" si="3"/>
        <v/>
      </c>
      <c r="BF31" s="336"/>
      <c r="BG31" s="9">
        <f t="shared" si="4"/>
        <v>44</v>
      </c>
      <c r="BH31" s="336"/>
      <c r="BI31" s="9" t="str">
        <f t="shared" si="5"/>
        <v/>
      </c>
      <c r="BJ31" s="336"/>
      <c r="BK31" s="9" t="str">
        <f t="shared" si="6"/>
        <v/>
      </c>
      <c r="BL31" s="336"/>
      <c r="BM31" s="9" t="str">
        <f t="shared" si="7"/>
        <v/>
      </c>
      <c r="BN31" s="336"/>
      <c r="BO31" s="9" t="str">
        <f t="shared" si="8"/>
        <v/>
      </c>
      <c r="BP31" s="336"/>
      <c r="BQ31" s="9" t="str">
        <f t="shared" si="9"/>
        <v/>
      </c>
      <c r="BR31" s="336"/>
      <c r="BS31" s="9" t="str">
        <f t="shared" si="10"/>
        <v/>
      </c>
      <c r="BT31" s="336"/>
      <c r="BU31" s="9" t="str">
        <f t="shared" si="11"/>
        <v/>
      </c>
      <c r="BV31" s="336"/>
      <c r="BW31" s="9" t="str">
        <f t="shared" si="12"/>
        <v/>
      </c>
      <c r="BX31" s="336"/>
      <c r="BY31" s="9" t="str">
        <f t="shared" si="13"/>
        <v/>
      </c>
      <c r="BZ31" s="336"/>
      <c r="CA31" s="57"/>
      <c r="CB31" s="10" t="str">
        <f t="shared" si="14"/>
        <v/>
      </c>
      <c r="CC31" s="11" t="str">
        <f t="shared" si="14"/>
        <v/>
      </c>
      <c r="CD31" s="10">
        <f t="shared" si="17"/>
        <v>44</v>
      </c>
      <c r="CE31" s="11" t="str">
        <f t="shared" si="17"/>
        <v/>
      </c>
      <c r="CF31" s="10" t="str">
        <f t="shared" si="17"/>
        <v/>
      </c>
      <c r="CG31" s="11" t="str">
        <f t="shared" si="17"/>
        <v/>
      </c>
      <c r="CH31" s="10" t="str">
        <f t="shared" si="17"/>
        <v/>
      </c>
      <c r="CI31" s="11" t="str">
        <f t="shared" si="17"/>
        <v/>
      </c>
      <c r="CJ31" s="10" t="str">
        <f t="shared" si="17"/>
        <v/>
      </c>
      <c r="CK31" s="11" t="str">
        <f t="shared" si="17"/>
        <v/>
      </c>
      <c r="CL31" s="10" t="str">
        <f t="shared" si="17"/>
        <v/>
      </c>
      <c r="CM31" s="11" t="str">
        <f t="shared" si="17"/>
        <v/>
      </c>
      <c r="CN31" s="10" t="str">
        <f t="shared" si="17"/>
        <v/>
      </c>
      <c r="CO31" s="11" t="str">
        <f t="shared" si="17"/>
        <v/>
      </c>
      <c r="CP31" s="10" t="str">
        <f t="shared" si="17"/>
        <v/>
      </c>
      <c r="CQ31" s="11" t="str">
        <f t="shared" si="17"/>
        <v/>
      </c>
      <c r="CR31" s="10" t="str">
        <f t="shared" si="17"/>
        <v/>
      </c>
      <c r="CS31" s="11" t="str">
        <f t="shared" si="17"/>
        <v/>
      </c>
      <c r="CT31" s="10" t="str">
        <f t="shared" si="18"/>
        <v/>
      </c>
      <c r="CU31" s="11" t="str">
        <f t="shared" si="18"/>
        <v/>
      </c>
      <c r="CV31" s="337">
        <f t="shared" si="15"/>
        <v>44</v>
      </c>
      <c r="CW31" s="338">
        <f t="shared" si="16"/>
        <v>0</v>
      </c>
      <c r="CY31" s="35">
        <v>25</v>
      </c>
      <c r="CZ31" s="58" t="s">
        <v>58</v>
      </c>
      <c r="DA31" s="35" t="s">
        <v>512</v>
      </c>
    </row>
    <row r="32" spans="1:105" ht="18" customHeight="1">
      <c r="A32" s="251">
        <v>24</v>
      </c>
      <c r="B32" s="268" t="s">
        <v>29</v>
      </c>
      <c r="C32" s="257" t="s">
        <v>33</v>
      </c>
      <c r="D32" s="268">
        <v>10547</v>
      </c>
      <c r="E32" s="252">
        <v>11424</v>
      </c>
      <c r="F32" s="269">
        <v>35748</v>
      </c>
      <c r="G32" s="265" t="s">
        <v>600</v>
      </c>
      <c r="H32" s="266" t="s">
        <v>601</v>
      </c>
      <c r="I32" s="265" t="s">
        <v>602</v>
      </c>
      <c r="J32" s="295">
        <v>3</v>
      </c>
      <c r="K32" s="295">
        <v>6</v>
      </c>
      <c r="L32" s="295">
        <v>5</v>
      </c>
      <c r="M32" s="296">
        <v>38</v>
      </c>
      <c r="N32" s="297">
        <v>59</v>
      </c>
      <c r="O32" s="257">
        <v>2</v>
      </c>
      <c r="P32" s="257">
        <v>5</v>
      </c>
      <c r="Q32" s="257">
        <v>7</v>
      </c>
      <c r="R32" s="247">
        <v>29</v>
      </c>
      <c r="S32" s="248">
        <v>39</v>
      </c>
      <c r="T32" s="303" t="s">
        <v>93</v>
      </c>
      <c r="U32" s="303">
        <v>3</v>
      </c>
      <c r="V32" s="303">
        <v>3</v>
      </c>
      <c r="W32" s="303">
        <v>10</v>
      </c>
      <c r="X32" s="291">
        <v>14</v>
      </c>
      <c r="Y32" s="292">
        <v>12</v>
      </c>
      <c r="Z32" s="294">
        <v>23</v>
      </c>
      <c r="AA32" s="292">
        <v>18</v>
      </c>
      <c r="AB32" s="303" t="s">
        <v>11</v>
      </c>
      <c r="AC32" s="257">
        <v>3</v>
      </c>
      <c r="AD32" s="257">
        <v>9</v>
      </c>
      <c r="AE32" s="257">
        <v>10</v>
      </c>
      <c r="AF32" s="292">
        <v>20</v>
      </c>
      <c r="AG32" s="249">
        <v>17</v>
      </c>
      <c r="AH32" s="248">
        <v>24</v>
      </c>
      <c r="AI32" s="292">
        <v>27</v>
      </c>
      <c r="AJ32" s="303" t="s">
        <v>93</v>
      </c>
      <c r="AK32" s="303">
        <v>5</v>
      </c>
      <c r="AL32" s="303">
        <v>6</v>
      </c>
      <c r="AM32" s="303">
        <v>10</v>
      </c>
      <c r="AN32" s="293">
        <v>19</v>
      </c>
      <c r="AO32" s="292">
        <v>16</v>
      </c>
      <c r="AP32" s="294">
        <v>40</v>
      </c>
      <c r="AQ32" s="292">
        <v>28</v>
      </c>
      <c r="AR32" s="257">
        <v>8</v>
      </c>
      <c r="AS32" s="257">
        <v>9</v>
      </c>
      <c r="AT32" s="257">
        <v>9</v>
      </c>
      <c r="AU32" s="249">
        <v>44</v>
      </c>
      <c r="AV32" s="248">
        <v>62</v>
      </c>
      <c r="AW32" s="295">
        <v>22</v>
      </c>
      <c r="AX32" s="298">
        <v>24</v>
      </c>
      <c r="AY32" s="299">
        <v>31</v>
      </c>
      <c r="AZ32" s="36"/>
      <c r="BA32" s="27"/>
      <c r="BB32" s="27"/>
      <c r="BC32" s="9" t="str">
        <f t="shared" si="2"/>
        <v/>
      </c>
      <c r="BD32" s="336"/>
      <c r="BE32" s="9" t="str">
        <f t="shared" si="3"/>
        <v/>
      </c>
      <c r="BF32" s="336"/>
      <c r="BG32" s="9">
        <f t="shared" si="4"/>
        <v>44</v>
      </c>
      <c r="BH32" s="336"/>
      <c r="BI32" s="9" t="str">
        <f t="shared" si="5"/>
        <v/>
      </c>
      <c r="BJ32" s="336"/>
      <c r="BK32" s="9" t="str">
        <f t="shared" si="6"/>
        <v/>
      </c>
      <c r="BL32" s="336"/>
      <c r="BM32" s="9" t="str">
        <f t="shared" si="7"/>
        <v/>
      </c>
      <c r="BN32" s="336"/>
      <c r="BO32" s="9" t="str">
        <f t="shared" si="8"/>
        <v/>
      </c>
      <c r="BP32" s="336"/>
      <c r="BQ32" s="9" t="str">
        <f t="shared" si="9"/>
        <v/>
      </c>
      <c r="BR32" s="336"/>
      <c r="BS32" s="9" t="str">
        <f t="shared" si="10"/>
        <v/>
      </c>
      <c r="BT32" s="336"/>
      <c r="BU32" s="9" t="str">
        <f t="shared" si="11"/>
        <v/>
      </c>
      <c r="BV32" s="336"/>
      <c r="BW32" s="9" t="str">
        <f t="shared" si="12"/>
        <v/>
      </c>
      <c r="BX32" s="336"/>
      <c r="BY32" s="9" t="str">
        <f t="shared" si="13"/>
        <v/>
      </c>
      <c r="BZ32" s="336"/>
      <c r="CA32" s="57"/>
      <c r="CB32" s="10" t="str">
        <f t="shared" si="14"/>
        <v/>
      </c>
      <c r="CC32" s="11" t="str">
        <f t="shared" si="14"/>
        <v/>
      </c>
      <c r="CD32" s="10">
        <f t="shared" si="17"/>
        <v>44</v>
      </c>
      <c r="CE32" s="11" t="str">
        <f t="shared" si="17"/>
        <v/>
      </c>
      <c r="CF32" s="10" t="str">
        <f t="shared" si="17"/>
        <v/>
      </c>
      <c r="CG32" s="11" t="str">
        <f t="shared" si="17"/>
        <v/>
      </c>
      <c r="CH32" s="10" t="str">
        <f t="shared" si="17"/>
        <v/>
      </c>
      <c r="CI32" s="11" t="str">
        <f t="shared" si="17"/>
        <v/>
      </c>
      <c r="CJ32" s="10" t="str">
        <f t="shared" si="17"/>
        <v/>
      </c>
      <c r="CK32" s="11" t="str">
        <f t="shared" si="17"/>
        <v/>
      </c>
      <c r="CL32" s="10" t="str">
        <f t="shared" si="17"/>
        <v/>
      </c>
      <c r="CM32" s="11" t="str">
        <f t="shared" si="17"/>
        <v/>
      </c>
      <c r="CN32" s="10" t="str">
        <f t="shared" si="17"/>
        <v/>
      </c>
      <c r="CO32" s="11" t="str">
        <f t="shared" si="17"/>
        <v/>
      </c>
      <c r="CP32" s="10" t="str">
        <f t="shared" si="17"/>
        <v/>
      </c>
      <c r="CQ32" s="11" t="str">
        <f t="shared" si="17"/>
        <v/>
      </c>
      <c r="CR32" s="10" t="str">
        <f t="shared" si="17"/>
        <v/>
      </c>
      <c r="CS32" s="11" t="str">
        <f t="shared" si="17"/>
        <v/>
      </c>
      <c r="CT32" s="10" t="str">
        <f t="shared" si="18"/>
        <v/>
      </c>
      <c r="CU32" s="11" t="str">
        <f t="shared" si="18"/>
        <v/>
      </c>
      <c r="CV32" s="337">
        <f t="shared" si="15"/>
        <v>44</v>
      </c>
      <c r="CW32" s="338">
        <f t="shared" si="16"/>
        <v>0</v>
      </c>
      <c r="CY32" s="35">
        <v>26</v>
      </c>
      <c r="CZ32" s="58" t="s">
        <v>63</v>
      </c>
      <c r="DA32" s="35" t="s">
        <v>512</v>
      </c>
    </row>
    <row r="33" spans="1:105" ht="18" customHeight="1">
      <c r="A33" s="251">
        <v>25</v>
      </c>
      <c r="B33" s="268" t="s">
        <v>29</v>
      </c>
      <c r="C33" s="257" t="s">
        <v>33</v>
      </c>
      <c r="D33" s="268">
        <v>10478</v>
      </c>
      <c r="E33" s="252">
        <v>11425</v>
      </c>
      <c r="F33" s="269">
        <v>35259</v>
      </c>
      <c r="G33" s="265" t="s">
        <v>603</v>
      </c>
      <c r="H33" s="266" t="s">
        <v>604</v>
      </c>
      <c r="I33" s="265" t="s">
        <v>605</v>
      </c>
      <c r="J33" s="295">
        <v>5</v>
      </c>
      <c r="K33" s="295">
        <v>5</v>
      </c>
      <c r="L33" s="295">
        <v>6</v>
      </c>
      <c r="M33" s="296">
        <v>38</v>
      </c>
      <c r="N33" s="297">
        <v>67</v>
      </c>
      <c r="O33" s="257">
        <v>6</v>
      </c>
      <c r="P33" s="257">
        <v>6</v>
      </c>
      <c r="Q33" s="257">
        <v>7</v>
      </c>
      <c r="R33" s="247">
        <v>30</v>
      </c>
      <c r="S33" s="248">
        <v>41</v>
      </c>
      <c r="T33" s="303" t="s">
        <v>93</v>
      </c>
      <c r="U33" s="303">
        <v>7</v>
      </c>
      <c r="V33" s="303">
        <v>9</v>
      </c>
      <c r="W33" s="303">
        <v>8</v>
      </c>
      <c r="X33" s="291">
        <v>20</v>
      </c>
      <c r="Y33" s="292">
        <v>12</v>
      </c>
      <c r="Z33" s="294">
        <v>31</v>
      </c>
      <c r="AA33" s="292">
        <v>20</v>
      </c>
      <c r="AB33" s="303" t="s">
        <v>11</v>
      </c>
      <c r="AC33" s="257">
        <v>7</v>
      </c>
      <c r="AD33" s="257">
        <v>8</v>
      </c>
      <c r="AE33" s="257">
        <v>9</v>
      </c>
      <c r="AF33" s="292">
        <v>21</v>
      </c>
      <c r="AG33" s="249">
        <v>18</v>
      </c>
      <c r="AH33" s="248">
        <v>39</v>
      </c>
      <c r="AI33" s="292">
        <v>29</v>
      </c>
      <c r="AJ33" s="303" t="s">
        <v>93</v>
      </c>
      <c r="AK33" s="303">
        <v>9</v>
      </c>
      <c r="AL33" s="303">
        <v>7</v>
      </c>
      <c r="AM33" s="303">
        <v>10</v>
      </c>
      <c r="AN33" s="293">
        <v>10</v>
      </c>
      <c r="AO33" s="292">
        <v>16</v>
      </c>
      <c r="AP33" s="294">
        <v>33</v>
      </c>
      <c r="AQ33" s="292">
        <v>27</v>
      </c>
      <c r="AR33" s="257">
        <v>10</v>
      </c>
      <c r="AS33" s="257">
        <v>10</v>
      </c>
      <c r="AT33" s="257">
        <v>10</v>
      </c>
      <c r="AU33" s="249">
        <v>43</v>
      </c>
      <c r="AV33" s="248">
        <v>63</v>
      </c>
      <c r="AW33" s="295">
        <v>23</v>
      </c>
      <c r="AX33" s="298">
        <v>24</v>
      </c>
      <c r="AY33" s="299">
        <v>27</v>
      </c>
      <c r="AZ33" s="36"/>
      <c r="BA33" s="27"/>
      <c r="BB33" s="27"/>
      <c r="BC33" s="9" t="str">
        <f t="shared" si="2"/>
        <v/>
      </c>
      <c r="BD33" s="336"/>
      <c r="BE33" s="9" t="str">
        <f t="shared" si="3"/>
        <v/>
      </c>
      <c r="BF33" s="336"/>
      <c r="BG33" s="9">
        <f t="shared" si="4"/>
        <v>44</v>
      </c>
      <c r="BH33" s="336"/>
      <c r="BI33" s="9" t="str">
        <f t="shared" si="5"/>
        <v/>
      </c>
      <c r="BJ33" s="336"/>
      <c r="BK33" s="9" t="str">
        <f t="shared" si="6"/>
        <v/>
      </c>
      <c r="BL33" s="336"/>
      <c r="BM33" s="9" t="str">
        <f t="shared" si="7"/>
        <v/>
      </c>
      <c r="BN33" s="336"/>
      <c r="BO33" s="9" t="str">
        <f t="shared" si="8"/>
        <v/>
      </c>
      <c r="BP33" s="336"/>
      <c r="BQ33" s="9" t="str">
        <f t="shared" si="9"/>
        <v/>
      </c>
      <c r="BR33" s="336"/>
      <c r="BS33" s="9" t="str">
        <f t="shared" si="10"/>
        <v/>
      </c>
      <c r="BT33" s="336"/>
      <c r="BU33" s="9" t="str">
        <f t="shared" si="11"/>
        <v/>
      </c>
      <c r="BV33" s="336"/>
      <c r="BW33" s="9" t="str">
        <f t="shared" si="12"/>
        <v/>
      </c>
      <c r="BX33" s="336"/>
      <c r="BY33" s="9" t="str">
        <f t="shared" si="13"/>
        <v/>
      </c>
      <c r="BZ33" s="336"/>
      <c r="CA33" s="57"/>
      <c r="CB33" s="10" t="str">
        <f t="shared" si="14"/>
        <v/>
      </c>
      <c r="CC33" s="11" t="str">
        <f t="shared" si="14"/>
        <v/>
      </c>
      <c r="CD33" s="10">
        <f t="shared" si="17"/>
        <v>44</v>
      </c>
      <c r="CE33" s="11" t="str">
        <f t="shared" si="17"/>
        <v/>
      </c>
      <c r="CF33" s="10" t="str">
        <f t="shared" si="17"/>
        <v/>
      </c>
      <c r="CG33" s="11" t="str">
        <f t="shared" si="17"/>
        <v/>
      </c>
      <c r="CH33" s="10" t="str">
        <f t="shared" si="17"/>
        <v/>
      </c>
      <c r="CI33" s="11" t="str">
        <f t="shared" si="17"/>
        <v/>
      </c>
      <c r="CJ33" s="10" t="str">
        <f t="shared" si="17"/>
        <v/>
      </c>
      <c r="CK33" s="11" t="str">
        <f t="shared" si="17"/>
        <v/>
      </c>
      <c r="CL33" s="10" t="str">
        <f t="shared" si="17"/>
        <v/>
      </c>
      <c r="CM33" s="11" t="str">
        <f t="shared" si="17"/>
        <v/>
      </c>
      <c r="CN33" s="10" t="str">
        <f t="shared" si="17"/>
        <v/>
      </c>
      <c r="CO33" s="11" t="str">
        <f t="shared" si="17"/>
        <v/>
      </c>
      <c r="CP33" s="10" t="str">
        <f t="shared" si="17"/>
        <v/>
      </c>
      <c r="CQ33" s="11" t="str">
        <f t="shared" si="17"/>
        <v/>
      </c>
      <c r="CR33" s="10" t="str">
        <f t="shared" si="17"/>
        <v/>
      </c>
      <c r="CS33" s="11" t="str">
        <f t="shared" si="17"/>
        <v/>
      </c>
      <c r="CT33" s="10" t="str">
        <f t="shared" si="18"/>
        <v/>
      </c>
      <c r="CU33" s="11" t="str">
        <f t="shared" si="18"/>
        <v/>
      </c>
      <c r="CV33" s="337">
        <f t="shared" si="15"/>
        <v>44</v>
      </c>
      <c r="CW33" s="338">
        <f t="shared" si="16"/>
        <v>0</v>
      </c>
      <c r="CY33" s="35">
        <v>12</v>
      </c>
      <c r="CZ33" s="58" t="s">
        <v>85</v>
      </c>
      <c r="DA33" s="35" t="s">
        <v>512</v>
      </c>
    </row>
    <row r="34" spans="1:105" ht="18" customHeight="1">
      <c r="A34" s="251">
        <v>26</v>
      </c>
      <c r="B34" s="268" t="s">
        <v>29</v>
      </c>
      <c r="C34" s="257" t="s">
        <v>33</v>
      </c>
      <c r="D34" s="268" t="s">
        <v>522</v>
      </c>
      <c r="E34" s="252">
        <v>11426</v>
      </c>
      <c r="F34" s="269">
        <v>35148</v>
      </c>
      <c r="G34" s="265" t="s">
        <v>606</v>
      </c>
      <c r="H34" s="266" t="s">
        <v>607</v>
      </c>
      <c r="I34" s="265" t="s">
        <v>608</v>
      </c>
      <c r="J34" s="295">
        <v>7</v>
      </c>
      <c r="K34" s="295">
        <v>6</v>
      </c>
      <c r="L34" s="295">
        <v>6</v>
      </c>
      <c r="M34" s="296">
        <v>45</v>
      </c>
      <c r="N34" s="297">
        <v>74</v>
      </c>
      <c r="O34" s="257">
        <v>5</v>
      </c>
      <c r="P34" s="257">
        <v>7</v>
      </c>
      <c r="Q34" s="257">
        <v>7</v>
      </c>
      <c r="R34" s="247">
        <v>42</v>
      </c>
      <c r="S34" s="248">
        <v>56</v>
      </c>
      <c r="T34" s="303" t="s">
        <v>93</v>
      </c>
      <c r="U34" s="303">
        <v>4</v>
      </c>
      <c r="V34" s="303">
        <v>8</v>
      </c>
      <c r="W34" s="303">
        <v>10</v>
      </c>
      <c r="X34" s="291">
        <v>28</v>
      </c>
      <c r="Y34" s="292">
        <v>12</v>
      </c>
      <c r="Z34" s="294">
        <v>51</v>
      </c>
      <c r="AA34" s="292">
        <v>20</v>
      </c>
      <c r="AB34" s="303" t="s">
        <v>11</v>
      </c>
      <c r="AC34" s="257">
        <v>7</v>
      </c>
      <c r="AD34" s="257">
        <v>10</v>
      </c>
      <c r="AE34" s="257">
        <v>10</v>
      </c>
      <c r="AF34" s="292">
        <v>38</v>
      </c>
      <c r="AG34" s="249">
        <v>18</v>
      </c>
      <c r="AH34" s="248">
        <v>52</v>
      </c>
      <c r="AI34" s="292">
        <v>28</v>
      </c>
      <c r="AJ34" s="303" t="s">
        <v>93</v>
      </c>
      <c r="AK34" s="303">
        <v>9</v>
      </c>
      <c r="AL34" s="303">
        <v>8</v>
      </c>
      <c r="AM34" s="303">
        <v>10</v>
      </c>
      <c r="AN34" s="293">
        <v>31</v>
      </c>
      <c r="AO34" s="292">
        <v>19</v>
      </c>
      <c r="AP34" s="294">
        <v>44</v>
      </c>
      <c r="AQ34" s="292">
        <v>28</v>
      </c>
      <c r="AR34" s="257">
        <v>10</v>
      </c>
      <c r="AS34" s="257">
        <v>9</v>
      </c>
      <c r="AT34" s="257">
        <v>10</v>
      </c>
      <c r="AU34" s="249">
        <v>64</v>
      </c>
      <c r="AV34" s="248">
        <v>79</v>
      </c>
      <c r="AW34" s="295">
        <v>22</v>
      </c>
      <c r="AX34" s="298">
        <v>26</v>
      </c>
      <c r="AY34" s="299">
        <v>30</v>
      </c>
      <c r="AZ34" s="36"/>
      <c r="BA34" s="27"/>
      <c r="BB34" s="27"/>
      <c r="BC34" s="9" t="str">
        <f t="shared" si="2"/>
        <v/>
      </c>
      <c r="BD34" s="336"/>
      <c r="BE34" s="9" t="str">
        <f t="shared" si="3"/>
        <v/>
      </c>
      <c r="BF34" s="336"/>
      <c r="BG34" s="9">
        <f t="shared" si="4"/>
        <v>44</v>
      </c>
      <c r="BH34" s="336"/>
      <c r="BI34" s="9" t="str">
        <f t="shared" si="5"/>
        <v/>
      </c>
      <c r="BJ34" s="336"/>
      <c r="BK34" s="9" t="str">
        <f t="shared" si="6"/>
        <v/>
      </c>
      <c r="BL34" s="336"/>
      <c r="BM34" s="9" t="str">
        <f t="shared" si="7"/>
        <v/>
      </c>
      <c r="BN34" s="336"/>
      <c r="BO34" s="9" t="str">
        <f t="shared" si="8"/>
        <v/>
      </c>
      <c r="BP34" s="336"/>
      <c r="BQ34" s="9" t="str">
        <f t="shared" si="9"/>
        <v/>
      </c>
      <c r="BR34" s="336"/>
      <c r="BS34" s="9" t="str">
        <f t="shared" si="10"/>
        <v/>
      </c>
      <c r="BT34" s="336"/>
      <c r="BU34" s="9" t="str">
        <f t="shared" si="11"/>
        <v/>
      </c>
      <c r="BV34" s="336"/>
      <c r="BW34" s="9" t="str">
        <f t="shared" si="12"/>
        <v/>
      </c>
      <c r="BX34" s="336"/>
      <c r="BY34" s="9" t="str">
        <f t="shared" si="13"/>
        <v/>
      </c>
      <c r="BZ34" s="336"/>
      <c r="CA34" s="57"/>
      <c r="CB34" s="10" t="str">
        <f t="shared" si="14"/>
        <v/>
      </c>
      <c r="CC34" s="11" t="str">
        <f t="shared" si="14"/>
        <v/>
      </c>
      <c r="CD34" s="10">
        <f t="shared" si="17"/>
        <v>44</v>
      </c>
      <c r="CE34" s="11" t="str">
        <f t="shared" si="17"/>
        <v/>
      </c>
      <c r="CF34" s="10" t="str">
        <f t="shared" si="17"/>
        <v/>
      </c>
      <c r="CG34" s="11" t="str">
        <f t="shared" si="17"/>
        <v/>
      </c>
      <c r="CH34" s="10" t="str">
        <f t="shared" si="17"/>
        <v/>
      </c>
      <c r="CI34" s="11" t="str">
        <f t="shared" si="17"/>
        <v/>
      </c>
      <c r="CJ34" s="10" t="str">
        <f t="shared" si="17"/>
        <v/>
      </c>
      <c r="CK34" s="11" t="str">
        <f t="shared" si="17"/>
        <v/>
      </c>
      <c r="CL34" s="10" t="str">
        <f t="shared" si="17"/>
        <v/>
      </c>
      <c r="CM34" s="11" t="str">
        <f t="shared" si="17"/>
        <v/>
      </c>
      <c r="CN34" s="10" t="str">
        <f t="shared" si="17"/>
        <v/>
      </c>
      <c r="CO34" s="11" t="str">
        <f t="shared" si="17"/>
        <v/>
      </c>
      <c r="CP34" s="10" t="str">
        <f t="shared" si="17"/>
        <v/>
      </c>
      <c r="CQ34" s="11" t="str">
        <f t="shared" si="17"/>
        <v/>
      </c>
      <c r="CR34" s="10" t="str">
        <f t="shared" si="17"/>
        <v/>
      </c>
      <c r="CS34" s="11" t="str">
        <f t="shared" si="17"/>
        <v/>
      </c>
      <c r="CT34" s="10" t="str">
        <f t="shared" si="18"/>
        <v/>
      </c>
      <c r="CU34" s="11" t="str">
        <f t="shared" si="18"/>
        <v/>
      </c>
      <c r="CV34" s="337">
        <f t="shared" si="15"/>
        <v>44</v>
      </c>
      <c r="CW34" s="338">
        <f t="shared" si="16"/>
        <v>0</v>
      </c>
      <c r="CY34" s="35">
        <v>33</v>
      </c>
      <c r="CZ34" s="58" t="s">
        <v>86</v>
      </c>
      <c r="DA34" s="35" t="s">
        <v>512</v>
      </c>
    </row>
    <row r="35" spans="1:105" ht="18" customHeight="1">
      <c r="A35" s="251">
        <v>27</v>
      </c>
      <c r="B35" s="268" t="s">
        <v>31</v>
      </c>
      <c r="C35" s="257" t="s">
        <v>33</v>
      </c>
      <c r="D35" s="268">
        <v>10439</v>
      </c>
      <c r="E35" s="252">
        <v>11427</v>
      </c>
      <c r="F35" s="269">
        <v>35361</v>
      </c>
      <c r="G35" s="265" t="s">
        <v>609</v>
      </c>
      <c r="H35" s="266" t="s">
        <v>610</v>
      </c>
      <c r="I35" s="265" t="s">
        <v>611</v>
      </c>
      <c r="J35" s="295">
        <v>6</v>
      </c>
      <c r="K35" s="295">
        <v>6</v>
      </c>
      <c r="L35" s="295">
        <v>6</v>
      </c>
      <c r="M35" s="296">
        <v>38</v>
      </c>
      <c r="N35" s="297">
        <v>67</v>
      </c>
      <c r="O35" s="257">
        <v>8</v>
      </c>
      <c r="P35" s="257">
        <v>5</v>
      </c>
      <c r="Q35" s="257">
        <v>7</v>
      </c>
      <c r="R35" s="247">
        <v>33</v>
      </c>
      <c r="S35" s="248">
        <v>47</v>
      </c>
      <c r="T35" s="303" t="s">
        <v>93</v>
      </c>
      <c r="U35" s="303">
        <v>6</v>
      </c>
      <c r="V35" s="303">
        <v>8</v>
      </c>
      <c r="W35" s="303">
        <v>10</v>
      </c>
      <c r="X35" s="291">
        <v>21</v>
      </c>
      <c r="Y35" s="292">
        <v>12</v>
      </c>
      <c r="Z35" s="294">
        <v>32</v>
      </c>
      <c r="AA35" s="292">
        <v>18</v>
      </c>
      <c r="AB35" s="303" t="s">
        <v>11</v>
      </c>
      <c r="AC35" s="257">
        <v>6</v>
      </c>
      <c r="AD35" s="257">
        <v>10</v>
      </c>
      <c r="AE35" s="257">
        <v>10</v>
      </c>
      <c r="AF35" s="292">
        <v>25</v>
      </c>
      <c r="AG35" s="249">
        <v>17</v>
      </c>
      <c r="AH35" s="248">
        <v>38</v>
      </c>
      <c r="AI35" s="292">
        <v>29</v>
      </c>
      <c r="AJ35" s="303" t="s">
        <v>93</v>
      </c>
      <c r="AK35" s="303">
        <v>8</v>
      </c>
      <c r="AL35" s="303">
        <v>7</v>
      </c>
      <c r="AM35" s="303">
        <v>9</v>
      </c>
      <c r="AN35" s="293">
        <v>28</v>
      </c>
      <c r="AO35" s="292">
        <v>18</v>
      </c>
      <c r="AP35" s="294">
        <v>37</v>
      </c>
      <c r="AQ35" s="292">
        <v>28</v>
      </c>
      <c r="AR35" s="257">
        <v>9</v>
      </c>
      <c r="AS35" s="257">
        <v>9</v>
      </c>
      <c r="AT35" s="257">
        <v>10</v>
      </c>
      <c r="AU35" s="249">
        <v>58</v>
      </c>
      <c r="AV35" s="248">
        <v>60</v>
      </c>
      <c r="AW35" s="295">
        <v>22</v>
      </c>
      <c r="AX35" s="298">
        <v>26</v>
      </c>
      <c r="AY35" s="299">
        <v>26</v>
      </c>
      <c r="AZ35" s="36"/>
      <c r="BA35" s="27"/>
      <c r="BB35" s="27"/>
      <c r="BC35" s="9" t="str">
        <f t="shared" si="2"/>
        <v/>
      </c>
      <c r="BD35" s="336"/>
      <c r="BE35" s="9" t="str">
        <f t="shared" si="3"/>
        <v/>
      </c>
      <c r="BF35" s="336"/>
      <c r="BG35" s="9">
        <f t="shared" si="4"/>
        <v>44</v>
      </c>
      <c r="BH35" s="336"/>
      <c r="BI35" s="9" t="str">
        <f t="shared" si="5"/>
        <v/>
      </c>
      <c r="BJ35" s="336"/>
      <c r="BK35" s="9" t="str">
        <f t="shared" si="6"/>
        <v/>
      </c>
      <c r="BL35" s="336"/>
      <c r="BM35" s="9" t="str">
        <f t="shared" si="7"/>
        <v/>
      </c>
      <c r="BN35" s="336"/>
      <c r="BO35" s="9" t="str">
        <f t="shared" si="8"/>
        <v/>
      </c>
      <c r="BP35" s="336"/>
      <c r="BQ35" s="9" t="str">
        <f t="shared" si="9"/>
        <v/>
      </c>
      <c r="BR35" s="336"/>
      <c r="BS35" s="9" t="str">
        <f t="shared" si="10"/>
        <v/>
      </c>
      <c r="BT35" s="336"/>
      <c r="BU35" s="9" t="str">
        <f t="shared" si="11"/>
        <v/>
      </c>
      <c r="BV35" s="336"/>
      <c r="BW35" s="9" t="str">
        <f t="shared" si="12"/>
        <v/>
      </c>
      <c r="BX35" s="336"/>
      <c r="BY35" s="9" t="str">
        <f t="shared" si="13"/>
        <v/>
      </c>
      <c r="BZ35" s="336"/>
      <c r="CA35" s="57"/>
      <c r="CB35" s="10" t="str">
        <f t="shared" si="14"/>
        <v/>
      </c>
      <c r="CC35" s="11" t="str">
        <f t="shared" si="14"/>
        <v/>
      </c>
      <c r="CD35" s="10">
        <f t="shared" si="17"/>
        <v>44</v>
      </c>
      <c r="CE35" s="11" t="str">
        <f t="shared" si="17"/>
        <v/>
      </c>
      <c r="CF35" s="10" t="str">
        <f t="shared" si="17"/>
        <v/>
      </c>
      <c r="CG35" s="11" t="str">
        <f t="shared" si="17"/>
        <v/>
      </c>
      <c r="CH35" s="10" t="str">
        <f t="shared" si="17"/>
        <v/>
      </c>
      <c r="CI35" s="11" t="str">
        <f t="shared" si="17"/>
        <v/>
      </c>
      <c r="CJ35" s="10" t="str">
        <f t="shared" si="17"/>
        <v/>
      </c>
      <c r="CK35" s="11" t="str">
        <f t="shared" si="17"/>
        <v/>
      </c>
      <c r="CL35" s="10" t="str">
        <f t="shared" si="17"/>
        <v/>
      </c>
      <c r="CM35" s="11" t="str">
        <f t="shared" si="17"/>
        <v/>
      </c>
      <c r="CN35" s="10" t="str">
        <f t="shared" si="17"/>
        <v/>
      </c>
      <c r="CO35" s="11" t="str">
        <f t="shared" si="17"/>
        <v/>
      </c>
      <c r="CP35" s="10" t="str">
        <f t="shared" si="17"/>
        <v/>
      </c>
      <c r="CQ35" s="11" t="str">
        <f t="shared" si="17"/>
        <v/>
      </c>
      <c r="CR35" s="10" t="str">
        <f t="shared" si="17"/>
        <v/>
      </c>
      <c r="CS35" s="11" t="str">
        <f t="shared" si="17"/>
        <v/>
      </c>
      <c r="CT35" s="10" t="str">
        <f t="shared" si="18"/>
        <v/>
      </c>
      <c r="CU35" s="11" t="str">
        <f t="shared" si="18"/>
        <v/>
      </c>
      <c r="CV35" s="337">
        <f t="shared" si="15"/>
        <v>44</v>
      </c>
      <c r="CW35" s="338">
        <f t="shared" si="16"/>
        <v>0</v>
      </c>
      <c r="CY35" s="35">
        <v>32</v>
      </c>
      <c r="CZ35" s="58" t="s">
        <v>87</v>
      </c>
      <c r="DA35" s="35" t="s">
        <v>512</v>
      </c>
    </row>
    <row r="36" spans="1:105" ht="18" customHeight="1">
      <c r="A36" s="251">
        <v>28</v>
      </c>
      <c r="B36" s="268" t="s">
        <v>29</v>
      </c>
      <c r="C36" s="257" t="s">
        <v>33</v>
      </c>
      <c r="D36" s="268">
        <v>10300</v>
      </c>
      <c r="E36" s="252">
        <v>11428</v>
      </c>
      <c r="F36" s="269">
        <v>35196</v>
      </c>
      <c r="G36" s="265" t="s">
        <v>612</v>
      </c>
      <c r="H36" s="266" t="s">
        <v>613</v>
      </c>
      <c r="I36" s="265" t="s">
        <v>614</v>
      </c>
      <c r="J36" s="295">
        <v>5</v>
      </c>
      <c r="K36" s="295">
        <v>4</v>
      </c>
      <c r="L36" s="295">
        <v>5</v>
      </c>
      <c r="M36" s="296">
        <v>44</v>
      </c>
      <c r="N36" s="297">
        <v>70</v>
      </c>
      <c r="O36" s="257">
        <v>6</v>
      </c>
      <c r="P36" s="257">
        <v>8</v>
      </c>
      <c r="Q36" s="257">
        <v>8</v>
      </c>
      <c r="R36" s="247">
        <v>41</v>
      </c>
      <c r="S36" s="248">
        <v>49</v>
      </c>
      <c r="T36" s="303" t="s">
        <v>93</v>
      </c>
      <c r="U36" s="303">
        <v>3</v>
      </c>
      <c r="V36" s="303">
        <v>6</v>
      </c>
      <c r="W36" s="303">
        <v>10</v>
      </c>
      <c r="X36" s="291">
        <v>16</v>
      </c>
      <c r="Y36" s="292">
        <v>12</v>
      </c>
      <c r="Z36" s="294">
        <v>38</v>
      </c>
      <c r="AA36" s="292">
        <v>18</v>
      </c>
      <c r="AB36" s="303" t="s">
        <v>11</v>
      </c>
      <c r="AC36" s="257">
        <v>6</v>
      </c>
      <c r="AD36" s="257">
        <v>9</v>
      </c>
      <c r="AE36" s="257">
        <v>10</v>
      </c>
      <c r="AF36" s="292">
        <v>31</v>
      </c>
      <c r="AG36" s="249">
        <v>16</v>
      </c>
      <c r="AH36" s="248">
        <v>40</v>
      </c>
      <c r="AI36" s="292">
        <v>29</v>
      </c>
      <c r="AJ36" s="303" t="s">
        <v>93</v>
      </c>
      <c r="AK36" s="303">
        <v>8</v>
      </c>
      <c r="AL36" s="303">
        <v>7</v>
      </c>
      <c r="AM36" s="303">
        <v>9</v>
      </c>
      <c r="AN36" s="293">
        <v>30</v>
      </c>
      <c r="AO36" s="292">
        <v>19</v>
      </c>
      <c r="AP36" s="294">
        <v>41</v>
      </c>
      <c r="AQ36" s="292">
        <v>28</v>
      </c>
      <c r="AR36" s="257">
        <v>8</v>
      </c>
      <c r="AS36" s="257">
        <v>10</v>
      </c>
      <c r="AT36" s="257">
        <v>10</v>
      </c>
      <c r="AU36" s="249">
        <v>50</v>
      </c>
      <c r="AV36" s="248">
        <v>76</v>
      </c>
      <c r="AW36" s="295">
        <v>22</v>
      </c>
      <c r="AX36" s="298">
        <v>26</v>
      </c>
      <c r="AY36" s="299">
        <v>29</v>
      </c>
      <c r="AZ36" s="36"/>
      <c r="BA36" s="27"/>
      <c r="BB36" s="27"/>
      <c r="BC36" s="9" t="str">
        <f t="shared" si="2"/>
        <v/>
      </c>
      <c r="BD36" s="336"/>
      <c r="BE36" s="9" t="str">
        <f t="shared" si="3"/>
        <v/>
      </c>
      <c r="BF36" s="336"/>
      <c r="BG36" s="9">
        <f t="shared" si="4"/>
        <v>44</v>
      </c>
      <c r="BH36" s="336"/>
      <c r="BI36" s="9" t="str">
        <f t="shared" si="5"/>
        <v/>
      </c>
      <c r="BJ36" s="336"/>
      <c r="BK36" s="9" t="str">
        <f t="shared" si="6"/>
        <v/>
      </c>
      <c r="BL36" s="336"/>
      <c r="BM36" s="9" t="str">
        <f t="shared" si="7"/>
        <v/>
      </c>
      <c r="BN36" s="336"/>
      <c r="BO36" s="9" t="str">
        <f t="shared" si="8"/>
        <v/>
      </c>
      <c r="BP36" s="336"/>
      <c r="BQ36" s="9" t="str">
        <f t="shared" si="9"/>
        <v/>
      </c>
      <c r="BR36" s="336"/>
      <c r="BS36" s="9" t="str">
        <f t="shared" si="10"/>
        <v/>
      </c>
      <c r="BT36" s="336"/>
      <c r="BU36" s="9" t="str">
        <f t="shared" si="11"/>
        <v/>
      </c>
      <c r="BV36" s="336"/>
      <c r="BW36" s="9" t="str">
        <f t="shared" si="12"/>
        <v/>
      </c>
      <c r="BX36" s="336"/>
      <c r="BY36" s="9" t="str">
        <f t="shared" si="13"/>
        <v/>
      </c>
      <c r="BZ36" s="336"/>
      <c r="CA36" s="57"/>
      <c r="CB36" s="10" t="str">
        <f t="shared" si="14"/>
        <v/>
      </c>
      <c r="CC36" s="11" t="str">
        <f t="shared" si="14"/>
        <v/>
      </c>
      <c r="CD36" s="10">
        <f t="shared" si="17"/>
        <v>44</v>
      </c>
      <c r="CE36" s="11" t="str">
        <f t="shared" si="17"/>
        <v/>
      </c>
      <c r="CF36" s="10" t="str">
        <f t="shared" si="17"/>
        <v/>
      </c>
      <c r="CG36" s="11" t="str">
        <f t="shared" si="17"/>
        <v/>
      </c>
      <c r="CH36" s="10" t="str">
        <f t="shared" si="17"/>
        <v/>
      </c>
      <c r="CI36" s="11" t="str">
        <f t="shared" si="17"/>
        <v/>
      </c>
      <c r="CJ36" s="10" t="str">
        <f t="shared" si="17"/>
        <v/>
      </c>
      <c r="CK36" s="11" t="str">
        <f t="shared" si="17"/>
        <v/>
      </c>
      <c r="CL36" s="10" t="str">
        <f t="shared" si="17"/>
        <v/>
      </c>
      <c r="CM36" s="11" t="str">
        <f t="shared" si="17"/>
        <v/>
      </c>
      <c r="CN36" s="10" t="str">
        <f t="shared" si="17"/>
        <v/>
      </c>
      <c r="CO36" s="11" t="str">
        <f t="shared" si="17"/>
        <v/>
      </c>
      <c r="CP36" s="10" t="str">
        <f t="shared" si="17"/>
        <v/>
      </c>
      <c r="CQ36" s="11" t="str">
        <f t="shared" si="17"/>
        <v/>
      </c>
      <c r="CR36" s="10" t="str">
        <f t="shared" si="17"/>
        <v/>
      </c>
      <c r="CS36" s="11" t="str">
        <f t="shared" si="17"/>
        <v/>
      </c>
      <c r="CT36" s="10" t="str">
        <f t="shared" si="18"/>
        <v/>
      </c>
      <c r="CU36" s="11" t="str">
        <f t="shared" si="18"/>
        <v/>
      </c>
      <c r="CV36" s="337">
        <f t="shared" si="15"/>
        <v>44</v>
      </c>
      <c r="CW36" s="338">
        <f t="shared" si="16"/>
        <v>0</v>
      </c>
      <c r="CY36" s="35">
        <v>23</v>
      </c>
      <c r="CZ36" s="58" t="s">
        <v>61</v>
      </c>
      <c r="DA36" s="35" t="s">
        <v>512</v>
      </c>
    </row>
    <row r="37" spans="1:105" ht="18" customHeight="1">
      <c r="A37" s="251">
        <v>29</v>
      </c>
      <c r="B37" s="268" t="s">
        <v>29</v>
      </c>
      <c r="C37" s="257" t="s">
        <v>33</v>
      </c>
      <c r="D37" s="268">
        <v>10486</v>
      </c>
      <c r="E37" s="252">
        <v>11429</v>
      </c>
      <c r="F37" s="269">
        <v>35133</v>
      </c>
      <c r="G37" s="265" t="s">
        <v>615</v>
      </c>
      <c r="H37" s="266" t="s">
        <v>616</v>
      </c>
      <c r="I37" s="265" t="s">
        <v>617</v>
      </c>
      <c r="J37" s="295">
        <v>5</v>
      </c>
      <c r="K37" s="295">
        <v>6</v>
      </c>
      <c r="L37" s="295">
        <v>6</v>
      </c>
      <c r="M37" s="296">
        <v>31</v>
      </c>
      <c r="N37" s="297">
        <v>66</v>
      </c>
      <c r="O37" s="257">
        <v>9</v>
      </c>
      <c r="P37" s="257">
        <v>6</v>
      </c>
      <c r="Q37" s="257">
        <v>9</v>
      </c>
      <c r="R37" s="247">
        <v>31</v>
      </c>
      <c r="S37" s="248">
        <v>50</v>
      </c>
      <c r="T37" s="303" t="s">
        <v>93</v>
      </c>
      <c r="U37" s="303">
        <v>4</v>
      </c>
      <c r="V37" s="303">
        <v>7</v>
      </c>
      <c r="W37" s="303">
        <v>10</v>
      </c>
      <c r="X37" s="291">
        <v>15</v>
      </c>
      <c r="Y37" s="292">
        <v>12</v>
      </c>
      <c r="Z37" s="294">
        <v>29</v>
      </c>
      <c r="AA37" s="292">
        <v>19</v>
      </c>
      <c r="AB37" s="303" t="s">
        <v>11</v>
      </c>
      <c r="AC37" s="257">
        <v>4</v>
      </c>
      <c r="AD37" s="257">
        <v>10</v>
      </c>
      <c r="AE37" s="257">
        <v>9</v>
      </c>
      <c r="AF37" s="292">
        <v>30</v>
      </c>
      <c r="AG37" s="249">
        <v>17</v>
      </c>
      <c r="AH37" s="248">
        <v>35</v>
      </c>
      <c r="AI37" s="292">
        <v>29</v>
      </c>
      <c r="AJ37" s="303" t="s">
        <v>93</v>
      </c>
      <c r="AK37" s="303">
        <v>6</v>
      </c>
      <c r="AL37" s="303">
        <v>8</v>
      </c>
      <c r="AM37" s="303">
        <v>9</v>
      </c>
      <c r="AN37" s="293">
        <v>15</v>
      </c>
      <c r="AO37" s="292">
        <v>15</v>
      </c>
      <c r="AP37" s="294">
        <v>34</v>
      </c>
      <c r="AQ37" s="292">
        <v>26</v>
      </c>
      <c r="AR37" s="257">
        <v>9</v>
      </c>
      <c r="AS37" s="257">
        <v>8</v>
      </c>
      <c r="AT37" s="257">
        <v>10</v>
      </c>
      <c r="AU37" s="249">
        <v>45</v>
      </c>
      <c r="AV37" s="248">
        <v>56</v>
      </c>
      <c r="AW37" s="295">
        <v>22</v>
      </c>
      <c r="AX37" s="298">
        <v>26</v>
      </c>
      <c r="AY37" s="299">
        <v>28</v>
      </c>
      <c r="AZ37" s="36"/>
      <c r="BA37" s="27"/>
      <c r="BB37" s="27"/>
      <c r="BC37" s="9" t="str">
        <f t="shared" si="2"/>
        <v/>
      </c>
      <c r="BD37" s="336"/>
      <c r="BE37" s="9" t="str">
        <f t="shared" si="3"/>
        <v/>
      </c>
      <c r="BF37" s="336"/>
      <c r="BG37" s="9">
        <f t="shared" si="4"/>
        <v>44</v>
      </c>
      <c r="BH37" s="336"/>
      <c r="BI37" s="9" t="str">
        <f t="shared" si="5"/>
        <v/>
      </c>
      <c r="BJ37" s="336"/>
      <c r="BK37" s="9" t="str">
        <f t="shared" si="6"/>
        <v/>
      </c>
      <c r="BL37" s="336"/>
      <c r="BM37" s="9" t="str">
        <f t="shared" si="7"/>
        <v/>
      </c>
      <c r="BN37" s="336"/>
      <c r="BO37" s="9" t="str">
        <f t="shared" si="8"/>
        <v/>
      </c>
      <c r="BP37" s="336"/>
      <c r="BQ37" s="9" t="str">
        <f t="shared" si="9"/>
        <v/>
      </c>
      <c r="BR37" s="336"/>
      <c r="BS37" s="9" t="str">
        <f t="shared" si="10"/>
        <v/>
      </c>
      <c r="BT37" s="336"/>
      <c r="BU37" s="9" t="str">
        <f t="shared" si="11"/>
        <v/>
      </c>
      <c r="BV37" s="336"/>
      <c r="BW37" s="9" t="str">
        <f t="shared" si="12"/>
        <v/>
      </c>
      <c r="BX37" s="336"/>
      <c r="BY37" s="9" t="str">
        <f t="shared" si="13"/>
        <v/>
      </c>
      <c r="BZ37" s="336"/>
      <c r="CA37" s="57"/>
      <c r="CB37" s="10" t="str">
        <f t="shared" si="14"/>
        <v/>
      </c>
      <c r="CC37" s="11" t="str">
        <f t="shared" si="14"/>
        <v/>
      </c>
      <c r="CD37" s="10">
        <f t="shared" si="17"/>
        <v>44</v>
      </c>
      <c r="CE37" s="11" t="str">
        <f t="shared" si="17"/>
        <v/>
      </c>
      <c r="CF37" s="10" t="str">
        <f t="shared" si="17"/>
        <v/>
      </c>
      <c r="CG37" s="11" t="str">
        <f t="shared" si="17"/>
        <v/>
      </c>
      <c r="CH37" s="10" t="str">
        <f t="shared" si="17"/>
        <v/>
      </c>
      <c r="CI37" s="11" t="str">
        <f t="shared" si="17"/>
        <v/>
      </c>
      <c r="CJ37" s="10" t="str">
        <f t="shared" si="17"/>
        <v/>
      </c>
      <c r="CK37" s="11" t="str">
        <f t="shared" si="17"/>
        <v/>
      </c>
      <c r="CL37" s="10" t="str">
        <f t="shared" si="17"/>
        <v/>
      </c>
      <c r="CM37" s="11" t="str">
        <f t="shared" si="17"/>
        <v/>
      </c>
      <c r="CN37" s="10" t="str">
        <f t="shared" si="17"/>
        <v/>
      </c>
      <c r="CO37" s="11" t="str">
        <f t="shared" si="17"/>
        <v/>
      </c>
      <c r="CP37" s="10" t="str">
        <f t="shared" si="17"/>
        <v/>
      </c>
      <c r="CQ37" s="11" t="str">
        <f t="shared" si="17"/>
        <v/>
      </c>
      <c r="CR37" s="10" t="str">
        <f t="shared" si="17"/>
        <v/>
      </c>
      <c r="CS37" s="11" t="str">
        <f t="shared" si="17"/>
        <v/>
      </c>
      <c r="CT37" s="10" t="str">
        <f t="shared" si="18"/>
        <v/>
      </c>
      <c r="CU37" s="11" t="str">
        <f t="shared" si="18"/>
        <v/>
      </c>
      <c r="CV37" s="337">
        <f t="shared" si="15"/>
        <v>44</v>
      </c>
      <c r="CW37" s="338">
        <f t="shared" si="16"/>
        <v>0</v>
      </c>
      <c r="CY37" s="35">
        <v>29</v>
      </c>
      <c r="CZ37" s="58" t="s">
        <v>53</v>
      </c>
      <c r="DA37" s="35" t="s">
        <v>512</v>
      </c>
    </row>
    <row r="38" spans="1:105" ht="18" customHeight="1">
      <c r="A38" s="251">
        <v>30</v>
      </c>
      <c r="B38" s="268" t="s">
        <v>29</v>
      </c>
      <c r="C38" s="257" t="s">
        <v>33</v>
      </c>
      <c r="D38" s="268">
        <v>10302</v>
      </c>
      <c r="E38" s="252">
        <v>11430</v>
      </c>
      <c r="F38" s="269">
        <v>35596</v>
      </c>
      <c r="G38" s="265" t="s">
        <v>618</v>
      </c>
      <c r="H38" s="266" t="s">
        <v>619</v>
      </c>
      <c r="I38" s="265" t="s">
        <v>620</v>
      </c>
      <c r="J38" s="295">
        <v>6</v>
      </c>
      <c r="K38" s="295">
        <v>6</v>
      </c>
      <c r="L38" s="295">
        <v>6</v>
      </c>
      <c r="M38" s="296">
        <v>46</v>
      </c>
      <c r="N38" s="297">
        <v>60</v>
      </c>
      <c r="O38" s="257">
        <v>6</v>
      </c>
      <c r="P38" s="257">
        <v>8</v>
      </c>
      <c r="Q38" s="257">
        <v>7</v>
      </c>
      <c r="R38" s="247">
        <v>41</v>
      </c>
      <c r="S38" s="248">
        <v>45</v>
      </c>
      <c r="T38" s="303" t="s">
        <v>93</v>
      </c>
      <c r="U38" s="303">
        <v>3</v>
      </c>
      <c r="V38" s="303">
        <v>9</v>
      </c>
      <c r="W38" s="303">
        <v>8</v>
      </c>
      <c r="X38" s="291">
        <v>24</v>
      </c>
      <c r="Y38" s="292">
        <v>13</v>
      </c>
      <c r="Z38" s="294">
        <v>33</v>
      </c>
      <c r="AA38" s="292">
        <v>23</v>
      </c>
      <c r="AB38" s="303" t="s">
        <v>11</v>
      </c>
      <c r="AC38" s="257">
        <v>6</v>
      </c>
      <c r="AD38" s="257">
        <v>10</v>
      </c>
      <c r="AE38" s="257">
        <v>10</v>
      </c>
      <c r="AF38" s="292">
        <v>30</v>
      </c>
      <c r="AG38" s="249">
        <v>17</v>
      </c>
      <c r="AH38" s="248">
        <v>38</v>
      </c>
      <c r="AI38" s="292">
        <v>26</v>
      </c>
      <c r="AJ38" s="303" t="s">
        <v>93</v>
      </c>
      <c r="AK38" s="303">
        <v>10</v>
      </c>
      <c r="AL38" s="303">
        <v>8</v>
      </c>
      <c r="AM38" s="303">
        <v>10</v>
      </c>
      <c r="AN38" s="293">
        <v>20</v>
      </c>
      <c r="AO38" s="292">
        <v>18</v>
      </c>
      <c r="AP38" s="294">
        <v>40</v>
      </c>
      <c r="AQ38" s="292">
        <v>28</v>
      </c>
      <c r="AR38" s="257">
        <v>10</v>
      </c>
      <c r="AS38" s="257">
        <v>9</v>
      </c>
      <c r="AT38" s="257">
        <v>10</v>
      </c>
      <c r="AU38" s="249">
        <v>53</v>
      </c>
      <c r="AV38" s="248">
        <v>76</v>
      </c>
      <c r="AW38" s="295">
        <v>22</v>
      </c>
      <c r="AX38" s="298">
        <v>26</v>
      </c>
      <c r="AY38" s="299">
        <v>35</v>
      </c>
      <c r="AZ38" s="36"/>
      <c r="BA38" s="27"/>
      <c r="BB38" s="27"/>
      <c r="BC38" s="9" t="str">
        <f t="shared" si="2"/>
        <v/>
      </c>
      <c r="BD38" s="336"/>
      <c r="BE38" s="9" t="str">
        <f t="shared" si="3"/>
        <v/>
      </c>
      <c r="BF38" s="336"/>
      <c r="BG38" s="9">
        <f t="shared" si="4"/>
        <v>44</v>
      </c>
      <c r="BH38" s="336"/>
      <c r="BI38" s="9" t="str">
        <f t="shared" si="5"/>
        <v/>
      </c>
      <c r="BJ38" s="336"/>
      <c r="BK38" s="9" t="str">
        <f t="shared" si="6"/>
        <v/>
      </c>
      <c r="BL38" s="336"/>
      <c r="BM38" s="9" t="str">
        <f t="shared" si="7"/>
        <v/>
      </c>
      <c r="BN38" s="336"/>
      <c r="BO38" s="9" t="str">
        <f t="shared" si="8"/>
        <v/>
      </c>
      <c r="BP38" s="336"/>
      <c r="BQ38" s="9" t="str">
        <f t="shared" si="9"/>
        <v/>
      </c>
      <c r="BR38" s="336"/>
      <c r="BS38" s="9" t="str">
        <f t="shared" si="10"/>
        <v/>
      </c>
      <c r="BT38" s="336"/>
      <c r="BU38" s="9" t="str">
        <f t="shared" si="11"/>
        <v/>
      </c>
      <c r="BV38" s="336"/>
      <c r="BW38" s="9" t="str">
        <f t="shared" si="12"/>
        <v/>
      </c>
      <c r="BX38" s="336"/>
      <c r="BY38" s="9" t="str">
        <f t="shared" si="13"/>
        <v/>
      </c>
      <c r="BZ38" s="336"/>
      <c r="CA38" s="57"/>
      <c r="CB38" s="10" t="str">
        <f t="shared" si="14"/>
        <v/>
      </c>
      <c r="CC38" s="11" t="str">
        <f t="shared" si="14"/>
        <v/>
      </c>
      <c r="CD38" s="10">
        <f t="shared" si="17"/>
        <v>44</v>
      </c>
      <c r="CE38" s="11" t="str">
        <f t="shared" si="17"/>
        <v/>
      </c>
      <c r="CF38" s="10" t="str">
        <f t="shared" si="17"/>
        <v/>
      </c>
      <c r="CG38" s="11" t="str">
        <f t="shared" si="17"/>
        <v/>
      </c>
      <c r="CH38" s="10" t="str">
        <f t="shared" si="17"/>
        <v/>
      </c>
      <c r="CI38" s="11" t="str">
        <f t="shared" si="17"/>
        <v/>
      </c>
      <c r="CJ38" s="10" t="str">
        <f t="shared" si="17"/>
        <v/>
      </c>
      <c r="CK38" s="11" t="str">
        <f t="shared" si="17"/>
        <v/>
      </c>
      <c r="CL38" s="10" t="str">
        <f t="shared" si="17"/>
        <v/>
      </c>
      <c r="CM38" s="11" t="str">
        <f t="shared" si="17"/>
        <v/>
      </c>
      <c r="CN38" s="10" t="str">
        <f t="shared" si="17"/>
        <v/>
      </c>
      <c r="CO38" s="11" t="str">
        <f t="shared" si="17"/>
        <v/>
      </c>
      <c r="CP38" s="10" t="str">
        <f t="shared" si="17"/>
        <v/>
      </c>
      <c r="CQ38" s="11" t="str">
        <f t="shared" si="17"/>
        <v/>
      </c>
      <c r="CR38" s="10" t="str">
        <f t="shared" si="17"/>
        <v/>
      </c>
      <c r="CS38" s="11" t="str">
        <f t="shared" ref="CS38:CU101" si="19">IF(BV38="","",SUM(CQ38,BV38))</f>
        <v/>
      </c>
      <c r="CT38" s="10" t="str">
        <f t="shared" si="18"/>
        <v/>
      </c>
      <c r="CU38" s="11" t="str">
        <f t="shared" si="18"/>
        <v/>
      </c>
      <c r="CV38" s="337">
        <f t="shared" si="15"/>
        <v>44</v>
      </c>
      <c r="CW38" s="338">
        <f t="shared" si="16"/>
        <v>0</v>
      </c>
      <c r="CZ38" s="58" t="s">
        <v>494</v>
      </c>
      <c r="DA38" s="35" t="s">
        <v>512</v>
      </c>
    </row>
    <row r="39" spans="1:105" ht="18" customHeight="1">
      <c r="A39" s="251">
        <v>31</v>
      </c>
      <c r="B39" s="268" t="s">
        <v>31</v>
      </c>
      <c r="C39" s="257" t="s">
        <v>33</v>
      </c>
      <c r="D39" s="268">
        <v>9489</v>
      </c>
      <c r="E39" s="252">
        <v>11431</v>
      </c>
      <c r="F39" s="269">
        <v>36046</v>
      </c>
      <c r="G39" s="265" t="s">
        <v>621</v>
      </c>
      <c r="H39" s="266" t="s">
        <v>622</v>
      </c>
      <c r="I39" s="265" t="s">
        <v>623</v>
      </c>
      <c r="J39" s="295">
        <v>6</v>
      </c>
      <c r="K39" s="295">
        <v>6</v>
      </c>
      <c r="L39" s="295">
        <v>6</v>
      </c>
      <c r="M39" s="296">
        <v>46</v>
      </c>
      <c r="N39" s="297">
        <v>79</v>
      </c>
      <c r="O39" s="257">
        <v>9</v>
      </c>
      <c r="P39" s="257">
        <v>7</v>
      </c>
      <c r="Q39" s="257">
        <v>9</v>
      </c>
      <c r="R39" s="247">
        <v>45</v>
      </c>
      <c r="S39" s="248">
        <v>68</v>
      </c>
      <c r="T39" s="303" t="s">
        <v>93</v>
      </c>
      <c r="U39" s="303">
        <v>7</v>
      </c>
      <c r="V39" s="303">
        <v>9</v>
      </c>
      <c r="W39" s="303">
        <v>10</v>
      </c>
      <c r="X39" s="291">
        <v>26</v>
      </c>
      <c r="Y39" s="292">
        <v>12</v>
      </c>
      <c r="Z39" s="294">
        <v>47</v>
      </c>
      <c r="AA39" s="292">
        <v>23</v>
      </c>
      <c r="AB39" s="303" t="s">
        <v>11</v>
      </c>
      <c r="AC39" s="257">
        <v>7</v>
      </c>
      <c r="AD39" s="257">
        <v>10</v>
      </c>
      <c r="AE39" s="257">
        <v>8</v>
      </c>
      <c r="AF39" s="292">
        <v>39</v>
      </c>
      <c r="AG39" s="249">
        <v>18</v>
      </c>
      <c r="AH39" s="248">
        <v>51</v>
      </c>
      <c r="AI39" s="292">
        <v>27</v>
      </c>
      <c r="AJ39" s="303" t="s">
        <v>93</v>
      </c>
      <c r="AK39" s="303">
        <v>9</v>
      </c>
      <c r="AL39" s="303">
        <v>8</v>
      </c>
      <c r="AM39" s="303">
        <v>10</v>
      </c>
      <c r="AN39" s="293">
        <v>34</v>
      </c>
      <c r="AO39" s="292">
        <v>17</v>
      </c>
      <c r="AP39" s="294">
        <v>41</v>
      </c>
      <c r="AQ39" s="292">
        <v>27</v>
      </c>
      <c r="AR39" s="257">
        <v>9</v>
      </c>
      <c r="AS39" s="257">
        <v>10</v>
      </c>
      <c r="AT39" s="257">
        <v>10</v>
      </c>
      <c r="AU39" s="249">
        <v>52</v>
      </c>
      <c r="AV39" s="248">
        <v>81</v>
      </c>
      <c r="AW39" s="295">
        <v>25</v>
      </c>
      <c r="AX39" s="298">
        <v>26</v>
      </c>
      <c r="AY39" s="299">
        <v>33</v>
      </c>
      <c r="AZ39" s="36"/>
      <c r="BA39" s="27"/>
      <c r="BB39" s="27"/>
      <c r="BC39" s="9" t="str">
        <f t="shared" si="2"/>
        <v/>
      </c>
      <c r="BD39" s="336"/>
      <c r="BE39" s="9" t="str">
        <f t="shared" si="3"/>
        <v/>
      </c>
      <c r="BF39" s="336"/>
      <c r="BG39" s="9">
        <f t="shared" si="4"/>
        <v>44</v>
      </c>
      <c r="BH39" s="336"/>
      <c r="BI39" s="9" t="str">
        <f t="shared" si="5"/>
        <v/>
      </c>
      <c r="BJ39" s="336"/>
      <c r="BK39" s="9" t="str">
        <f t="shared" si="6"/>
        <v/>
      </c>
      <c r="BL39" s="336"/>
      <c r="BM39" s="9" t="str">
        <f t="shared" si="7"/>
        <v/>
      </c>
      <c r="BN39" s="336"/>
      <c r="BO39" s="9" t="str">
        <f t="shared" si="8"/>
        <v/>
      </c>
      <c r="BP39" s="336"/>
      <c r="BQ39" s="9" t="str">
        <f t="shared" si="9"/>
        <v/>
      </c>
      <c r="BR39" s="336"/>
      <c r="BS39" s="9" t="str">
        <f t="shared" si="10"/>
        <v/>
      </c>
      <c r="BT39" s="336"/>
      <c r="BU39" s="9" t="str">
        <f t="shared" si="11"/>
        <v/>
      </c>
      <c r="BV39" s="336"/>
      <c r="BW39" s="9" t="str">
        <f t="shared" si="12"/>
        <v/>
      </c>
      <c r="BX39" s="336"/>
      <c r="BY39" s="9" t="str">
        <f t="shared" si="13"/>
        <v/>
      </c>
      <c r="BZ39" s="336"/>
      <c r="CA39" s="57"/>
      <c r="CB39" s="10" t="str">
        <f t="shared" si="14"/>
        <v/>
      </c>
      <c r="CC39" s="11" t="str">
        <f t="shared" si="14"/>
        <v/>
      </c>
      <c r="CD39" s="10">
        <f t="shared" ref="CD39:CR55" si="20">IF(BG39="","",SUM(CB39,BG39))</f>
        <v>44</v>
      </c>
      <c r="CE39" s="11" t="str">
        <f t="shared" si="20"/>
        <v/>
      </c>
      <c r="CF39" s="10" t="str">
        <f t="shared" si="20"/>
        <v/>
      </c>
      <c r="CG39" s="11" t="str">
        <f t="shared" si="20"/>
        <v/>
      </c>
      <c r="CH39" s="10" t="str">
        <f t="shared" si="20"/>
        <v/>
      </c>
      <c r="CI39" s="11" t="str">
        <f t="shared" si="20"/>
        <v/>
      </c>
      <c r="CJ39" s="10" t="str">
        <f t="shared" si="20"/>
        <v/>
      </c>
      <c r="CK39" s="11" t="str">
        <f t="shared" si="20"/>
        <v/>
      </c>
      <c r="CL39" s="10" t="str">
        <f t="shared" si="20"/>
        <v/>
      </c>
      <c r="CM39" s="11" t="str">
        <f t="shared" si="20"/>
        <v/>
      </c>
      <c r="CN39" s="10" t="str">
        <f t="shared" si="20"/>
        <v/>
      </c>
      <c r="CO39" s="11" t="str">
        <f t="shared" si="20"/>
        <v/>
      </c>
      <c r="CP39" s="10" t="str">
        <f t="shared" si="20"/>
        <v/>
      </c>
      <c r="CQ39" s="11" t="str">
        <f t="shared" si="20"/>
        <v/>
      </c>
      <c r="CR39" s="10" t="str">
        <f t="shared" si="20"/>
        <v/>
      </c>
      <c r="CS39" s="11" t="str">
        <f t="shared" si="19"/>
        <v/>
      </c>
      <c r="CT39" s="10" t="str">
        <f t="shared" si="18"/>
        <v/>
      </c>
      <c r="CU39" s="11" t="str">
        <f t="shared" si="18"/>
        <v/>
      </c>
      <c r="CV39" s="337">
        <f t="shared" si="15"/>
        <v>44</v>
      </c>
      <c r="CW39" s="338">
        <f t="shared" si="16"/>
        <v>0</v>
      </c>
      <c r="CY39" s="35">
        <v>35</v>
      </c>
      <c r="CZ39" s="58" t="s">
        <v>77</v>
      </c>
      <c r="DA39" s="35" t="s">
        <v>512</v>
      </c>
    </row>
    <row r="40" spans="1:105" ht="18" customHeight="1">
      <c r="A40" s="251">
        <v>32</v>
      </c>
      <c r="B40" s="268" t="s">
        <v>29</v>
      </c>
      <c r="C40" s="257" t="s">
        <v>33</v>
      </c>
      <c r="D40" s="268">
        <v>10261</v>
      </c>
      <c r="E40" s="252">
        <v>11432</v>
      </c>
      <c r="F40" s="269">
        <v>35197</v>
      </c>
      <c r="G40" s="265" t="s">
        <v>624</v>
      </c>
      <c r="H40" s="266" t="s">
        <v>625</v>
      </c>
      <c r="I40" s="265" t="s">
        <v>626</v>
      </c>
      <c r="J40" s="295">
        <v>4</v>
      </c>
      <c r="K40" s="295">
        <v>5</v>
      </c>
      <c r="L40" s="295">
        <v>6</v>
      </c>
      <c r="M40" s="296">
        <v>35</v>
      </c>
      <c r="N40" s="297">
        <v>63</v>
      </c>
      <c r="O40" s="257">
        <v>6</v>
      </c>
      <c r="P40" s="257">
        <v>7</v>
      </c>
      <c r="Q40" s="257">
        <v>8</v>
      </c>
      <c r="R40" s="247">
        <v>30</v>
      </c>
      <c r="S40" s="248">
        <v>38</v>
      </c>
      <c r="T40" s="303" t="s">
        <v>93</v>
      </c>
      <c r="U40" s="303">
        <v>2</v>
      </c>
      <c r="V40" s="303">
        <v>9</v>
      </c>
      <c r="W40" s="303">
        <v>10</v>
      </c>
      <c r="X40" s="291">
        <v>19</v>
      </c>
      <c r="Y40" s="292">
        <v>12</v>
      </c>
      <c r="Z40" s="294">
        <v>23</v>
      </c>
      <c r="AA40" s="292">
        <v>21</v>
      </c>
      <c r="AB40" s="303" t="s">
        <v>11</v>
      </c>
      <c r="AC40" s="257">
        <v>6</v>
      </c>
      <c r="AD40" s="257">
        <v>10</v>
      </c>
      <c r="AE40" s="257">
        <v>8</v>
      </c>
      <c r="AF40" s="292">
        <v>13</v>
      </c>
      <c r="AG40" s="249">
        <v>17</v>
      </c>
      <c r="AH40" s="248">
        <v>24</v>
      </c>
      <c r="AI40" s="292">
        <v>21</v>
      </c>
      <c r="AJ40" s="303" t="s">
        <v>93</v>
      </c>
      <c r="AK40" s="303">
        <v>9</v>
      </c>
      <c r="AL40" s="303">
        <v>6</v>
      </c>
      <c r="AM40" s="303">
        <v>9</v>
      </c>
      <c r="AN40" s="293">
        <v>13</v>
      </c>
      <c r="AO40" s="292">
        <v>16</v>
      </c>
      <c r="AP40" s="294">
        <v>20</v>
      </c>
      <c r="AQ40" s="292">
        <v>26</v>
      </c>
      <c r="AR40" s="257">
        <v>9</v>
      </c>
      <c r="AS40" s="257">
        <v>9</v>
      </c>
      <c r="AT40" s="257">
        <v>10</v>
      </c>
      <c r="AU40" s="249">
        <v>44</v>
      </c>
      <c r="AV40" s="248">
        <v>66</v>
      </c>
      <c r="AW40" s="295">
        <v>22</v>
      </c>
      <c r="AX40" s="298">
        <v>26</v>
      </c>
      <c r="AY40" s="299">
        <v>30</v>
      </c>
      <c r="AZ40" s="36"/>
      <c r="BA40" s="27"/>
      <c r="BB40" s="27"/>
      <c r="BC40" s="9" t="str">
        <f t="shared" si="2"/>
        <v/>
      </c>
      <c r="BD40" s="336"/>
      <c r="BE40" s="9" t="str">
        <f t="shared" si="3"/>
        <v/>
      </c>
      <c r="BF40" s="336"/>
      <c r="BG40" s="9">
        <f t="shared" si="4"/>
        <v>44</v>
      </c>
      <c r="BH40" s="336"/>
      <c r="BI40" s="9" t="str">
        <f t="shared" si="5"/>
        <v/>
      </c>
      <c r="BJ40" s="336"/>
      <c r="BK40" s="9" t="str">
        <f t="shared" si="6"/>
        <v/>
      </c>
      <c r="BL40" s="336"/>
      <c r="BM40" s="9" t="str">
        <f t="shared" si="7"/>
        <v/>
      </c>
      <c r="BN40" s="336"/>
      <c r="BO40" s="9" t="str">
        <f t="shared" si="8"/>
        <v/>
      </c>
      <c r="BP40" s="336"/>
      <c r="BQ40" s="9" t="str">
        <f t="shared" si="9"/>
        <v/>
      </c>
      <c r="BR40" s="336"/>
      <c r="BS40" s="9" t="str">
        <f t="shared" si="10"/>
        <v/>
      </c>
      <c r="BT40" s="336"/>
      <c r="BU40" s="9" t="str">
        <f t="shared" si="11"/>
        <v/>
      </c>
      <c r="BV40" s="336"/>
      <c r="BW40" s="9" t="str">
        <f t="shared" si="12"/>
        <v/>
      </c>
      <c r="BX40" s="336"/>
      <c r="BY40" s="9" t="str">
        <f t="shared" si="13"/>
        <v/>
      </c>
      <c r="BZ40" s="336"/>
      <c r="CA40" s="57"/>
      <c r="CB40" s="10" t="str">
        <f t="shared" si="14"/>
        <v/>
      </c>
      <c r="CC40" s="11" t="str">
        <f t="shared" si="14"/>
        <v/>
      </c>
      <c r="CD40" s="10">
        <f t="shared" si="20"/>
        <v>44</v>
      </c>
      <c r="CE40" s="11" t="str">
        <f t="shared" si="20"/>
        <v/>
      </c>
      <c r="CF40" s="10" t="str">
        <f t="shared" si="20"/>
        <v/>
      </c>
      <c r="CG40" s="11" t="str">
        <f t="shared" si="20"/>
        <v/>
      </c>
      <c r="CH40" s="10" t="str">
        <f t="shared" si="20"/>
        <v/>
      </c>
      <c r="CI40" s="11" t="str">
        <f t="shared" si="20"/>
        <v/>
      </c>
      <c r="CJ40" s="10" t="str">
        <f t="shared" si="20"/>
        <v/>
      </c>
      <c r="CK40" s="11" t="str">
        <f t="shared" si="20"/>
        <v/>
      </c>
      <c r="CL40" s="10" t="str">
        <f t="shared" si="20"/>
        <v/>
      </c>
      <c r="CM40" s="11" t="str">
        <f t="shared" si="20"/>
        <v/>
      </c>
      <c r="CN40" s="10" t="str">
        <f t="shared" si="20"/>
        <v/>
      </c>
      <c r="CO40" s="11" t="str">
        <f t="shared" si="20"/>
        <v/>
      </c>
      <c r="CP40" s="10" t="str">
        <f t="shared" si="20"/>
        <v/>
      </c>
      <c r="CQ40" s="11" t="str">
        <f t="shared" si="20"/>
        <v/>
      </c>
      <c r="CR40" s="10" t="str">
        <f t="shared" si="20"/>
        <v/>
      </c>
      <c r="CS40" s="11" t="str">
        <f t="shared" si="19"/>
        <v/>
      </c>
      <c r="CT40" s="10" t="str">
        <f t="shared" si="18"/>
        <v/>
      </c>
      <c r="CU40" s="11" t="str">
        <f t="shared" si="18"/>
        <v/>
      </c>
      <c r="CV40" s="337">
        <f t="shared" si="15"/>
        <v>44</v>
      </c>
      <c r="CW40" s="338">
        <f t="shared" si="16"/>
        <v>0</v>
      </c>
      <c r="CY40" s="35">
        <v>34</v>
      </c>
      <c r="CZ40" s="58" t="s">
        <v>510</v>
      </c>
      <c r="DA40" s="35" t="s">
        <v>512</v>
      </c>
    </row>
    <row r="41" spans="1:105" ht="18" customHeight="1">
      <c r="A41" s="251">
        <v>33</v>
      </c>
      <c r="B41" s="268" t="s">
        <v>31</v>
      </c>
      <c r="C41" s="257" t="s">
        <v>33</v>
      </c>
      <c r="D41" s="268">
        <v>10326</v>
      </c>
      <c r="E41" s="252">
        <v>11433</v>
      </c>
      <c r="F41" s="269">
        <v>34090</v>
      </c>
      <c r="G41" s="265" t="s">
        <v>627</v>
      </c>
      <c r="H41" s="266" t="s">
        <v>628</v>
      </c>
      <c r="I41" s="265" t="s">
        <v>629</v>
      </c>
      <c r="J41" s="295">
        <v>5</v>
      </c>
      <c r="K41" s="295">
        <v>6</v>
      </c>
      <c r="L41" s="295">
        <v>5</v>
      </c>
      <c r="M41" s="296">
        <v>31</v>
      </c>
      <c r="N41" s="297">
        <v>61</v>
      </c>
      <c r="O41" s="257">
        <v>6</v>
      </c>
      <c r="P41" s="257">
        <v>6</v>
      </c>
      <c r="Q41" s="257">
        <v>7</v>
      </c>
      <c r="R41" s="247">
        <v>31</v>
      </c>
      <c r="S41" s="248">
        <v>44</v>
      </c>
      <c r="T41" s="303" t="s">
        <v>93</v>
      </c>
      <c r="U41" s="303">
        <v>4</v>
      </c>
      <c r="V41" s="303">
        <v>4</v>
      </c>
      <c r="W41" s="303">
        <v>10</v>
      </c>
      <c r="X41" s="291">
        <v>14</v>
      </c>
      <c r="Y41" s="292">
        <v>12</v>
      </c>
      <c r="Z41" s="294">
        <v>15</v>
      </c>
      <c r="AA41" s="292">
        <v>18</v>
      </c>
      <c r="AB41" s="303" t="s">
        <v>11</v>
      </c>
      <c r="AC41" s="257">
        <v>4</v>
      </c>
      <c r="AD41" s="257">
        <v>10</v>
      </c>
      <c r="AE41" s="257">
        <v>10</v>
      </c>
      <c r="AF41" s="292">
        <v>6</v>
      </c>
      <c r="AG41" s="249">
        <v>16</v>
      </c>
      <c r="AH41" s="248">
        <v>24</v>
      </c>
      <c r="AI41" s="292">
        <v>26</v>
      </c>
      <c r="AJ41" s="303" t="s">
        <v>93</v>
      </c>
      <c r="AK41" s="303">
        <v>7</v>
      </c>
      <c r="AL41" s="303">
        <v>8</v>
      </c>
      <c r="AM41" s="303">
        <v>9</v>
      </c>
      <c r="AN41" s="293">
        <v>9</v>
      </c>
      <c r="AO41" s="292">
        <v>16</v>
      </c>
      <c r="AP41" s="294">
        <v>28</v>
      </c>
      <c r="AQ41" s="292">
        <v>28</v>
      </c>
      <c r="AR41" s="257">
        <v>8</v>
      </c>
      <c r="AS41" s="257">
        <v>9</v>
      </c>
      <c r="AT41" s="257">
        <v>10</v>
      </c>
      <c r="AU41" s="249">
        <v>51</v>
      </c>
      <c r="AV41" s="248">
        <v>67</v>
      </c>
      <c r="AW41" s="295">
        <v>22</v>
      </c>
      <c r="AX41" s="298">
        <v>26</v>
      </c>
      <c r="AY41" s="299">
        <v>31</v>
      </c>
      <c r="AZ41" s="36"/>
      <c r="BA41" s="27"/>
      <c r="BB41" s="27"/>
      <c r="BC41" s="9" t="str">
        <f t="shared" si="2"/>
        <v/>
      </c>
      <c r="BD41" s="336"/>
      <c r="BE41" s="9" t="str">
        <f t="shared" si="3"/>
        <v/>
      </c>
      <c r="BF41" s="336"/>
      <c r="BG41" s="9">
        <f t="shared" si="4"/>
        <v>44</v>
      </c>
      <c r="BH41" s="336"/>
      <c r="BI41" s="9" t="str">
        <f t="shared" si="5"/>
        <v/>
      </c>
      <c r="BJ41" s="336"/>
      <c r="BK41" s="9" t="str">
        <f t="shared" si="6"/>
        <v/>
      </c>
      <c r="BL41" s="336"/>
      <c r="BM41" s="9" t="str">
        <f t="shared" si="7"/>
        <v/>
      </c>
      <c r="BN41" s="336"/>
      <c r="BO41" s="9" t="str">
        <f t="shared" si="8"/>
        <v/>
      </c>
      <c r="BP41" s="336"/>
      <c r="BQ41" s="9" t="str">
        <f t="shared" si="9"/>
        <v/>
      </c>
      <c r="BR41" s="336"/>
      <c r="BS41" s="9" t="str">
        <f t="shared" si="10"/>
        <v/>
      </c>
      <c r="BT41" s="336"/>
      <c r="BU41" s="9" t="str">
        <f t="shared" si="11"/>
        <v/>
      </c>
      <c r="BV41" s="336"/>
      <c r="BW41" s="9" t="str">
        <f t="shared" si="12"/>
        <v/>
      </c>
      <c r="BX41" s="336"/>
      <c r="BY41" s="9" t="str">
        <f t="shared" si="13"/>
        <v/>
      </c>
      <c r="BZ41" s="336"/>
      <c r="CA41" s="57"/>
      <c r="CB41" s="10" t="str">
        <f t="shared" si="14"/>
        <v/>
      </c>
      <c r="CC41" s="11" t="str">
        <f t="shared" si="14"/>
        <v/>
      </c>
      <c r="CD41" s="10">
        <f t="shared" si="20"/>
        <v>44</v>
      </c>
      <c r="CE41" s="11" t="str">
        <f t="shared" si="20"/>
        <v/>
      </c>
      <c r="CF41" s="10" t="str">
        <f t="shared" si="20"/>
        <v/>
      </c>
      <c r="CG41" s="11" t="str">
        <f t="shared" si="20"/>
        <v/>
      </c>
      <c r="CH41" s="10" t="str">
        <f t="shared" si="20"/>
        <v/>
      </c>
      <c r="CI41" s="11" t="str">
        <f t="shared" si="20"/>
        <v/>
      </c>
      <c r="CJ41" s="10" t="str">
        <f t="shared" si="20"/>
        <v/>
      </c>
      <c r="CK41" s="11" t="str">
        <f t="shared" si="20"/>
        <v/>
      </c>
      <c r="CL41" s="10" t="str">
        <f t="shared" si="20"/>
        <v/>
      </c>
      <c r="CM41" s="11" t="str">
        <f t="shared" si="20"/>
        <v/>
      </c>
      <c r="CN41" s="10" t="str">
        <f t="shared" si="20"/>
        <v/>
      </c>
      <c r="CO41" s="11" t="str">
        <f t="shared" si="20"/>
        <v/>
      </c>
      <c r="CP41" s="10" t="str">
        <f t="shared" si="20"/>
        <v/>
      </c>
      <c r="CQ41" s="11" t="str">
        <f t="shared" si="20"/>
        <v/>
      </c>
      <c r="CR41" s="10" t="str">
        <f t="shared" si="20"/>
        <v/>
      </c>
      <c r="CS41" s="11" t="str">
        <f t="shared" si="19"/>
        <v/>
      </c>
      <c r="CT41" s="10" t="str">
        <f t="shared" si="18"/>
        <v/>
      </c>
      <c r="CU41" s="11" t="str">
        <f t="shared" si="18"/>
        <v/>
      </c>
      <c r="CV41" s="337">
        <f t="shared" si="15"/>
        <v>44</v>
      </c>
      <c r="CW41" s="338">
        <f t="shared" si="16"/>
        <v>0</v>
      </c>
      <c r="CY41" s="35">
        <v>22</v>
      </c>
      <c r="CZ41" s="58" t="s">
        <v>57</v>
      </c>
      <c r="DA41" s="35" t="s">
        <v>512</v>
      </c>
    </row>
    <row r="42" spans="1:105" ht="18" customHeight="1">
      <c r="A42" s="251">
        <v>34</v>
      </c>
      <c r="B42" s="268" t="s">
        <v>31</v>
      </c>
      <c r="C42" s="257" t="s">
        <v>33</v>
      </c>
      <c r="D42" s="268">
        <v>10224</v>
      </c>
      <c r="E42" s="252">
        <v>11434</v>
      </c>
      <c r="F42" s="269">
        <v>35221</v>
      </c>
      <c r="G42" s="265" t="s">
        <v>630</v>
      </c>
      <c r="H42" s="266" t="s">
        <v>631</v>
      </c>
      <c r="I42" s="265" t="s">
        <v>632</v>
      </c>
      <c r="J42" s="295">
        <v>5</v>
      </c>
      <c r="K42" s="295">
        <v>5</v>
      </c>
      <c r="L42" s="295">
        <v>6</v>
      </c>
      <c r="M42" s="296">
        <v>42</v>
      </c>
      <c r="N42" s="297">
        <v>68</v>
      </c>
      <c r="O42" s="257">
        <v>9</v>
      </c>
      <c r="P42" s="257">
        <v>7</v>
      </c>
      <c r="Q42" s="257">
        <v>7</v>
      </c>
      <c r="R42" s="247">
        <v>28</v>
      </c>
      <c r="S42" s="248">
        <v>51</v>
      </c>
      <c r="T42" s="303" t="s">
        <v>93</v>
      </c>
      <c r="U42" s="303">
        <v>5</v>
      </c>
      <c r="V42" s="303">
        <v>8</v>
      </c>
      <c r="W42" s="303">
        <v>10</v>
      </c>
      <c r="X42" s="291">
        <v>13</v>
      </c>
      <c r="Y42" s="292">
        <v>12</v>
      </c>
      <c r="Z42" s="294">
        <v>39</v>
      </c>
      <c r="AA42" s="292">
        <v>20</v>
      </c>
      <c r="AB42" s="303" t="s">
        <v>11</v>
      </c>
      <c r="AC42" s="257">
        <v>7</v>
      </c>
      <c r="AD42" s="257">
        <v>9</v>
      </c>
      <c r="AE42" s="257">
        <v>9</v>
      </c>
      <c r="AF42" s="292">
        <v>28</v>
      </c>
      <c r="AG42" s="249">
        <v>18</v>
      </c>
      <c r="AH42" s="248">
        <v>43</v>
      </c>
      <c r="AI42" s="292">
        <v>27</v>
      </c>
      <c r="AJ42" s="303" t="s">
        <v>93</v>
      </c>
      <c r="AK42" s="303">
        <v>7</v>
      </c>
      <c r="AL42" s="303">
        <v>7</v>
      </c>
      <c r="AM42" s="303">
        <v>10</v>
      </c>
      <c r="AN42" s="293">
        <v>22</v>
      </c>
      <c r="AO42" s="292">
        <v>16</v>
      </c>
      <c r="AP42" s="294">
        <v>37</v>
      </c>
      <c r="AQ42" s="292">
        <v>26</v>
      </c>
      <c r="AR42" s="257">
        <v>8</v>
      </c>
      <c r="AS42" s="257">
        <v>9</v>
      </c>
      <c r="AT42" s="257">
        <v>10</v>
      </c>
      <c r="AU42" s="249">
        <v>41</v>
      </c>
      <c r="AV42" s="248">
        <v>58</v>
      </c>
      <c r="AW42" s="295">
        <v>22</v>
      </c>
      <c r="AX42" s="298">
        <v>26</v>
      </c>
      <c r="AY42" s="299">
        <v>27</v>
      </c>
      <c r="AZ42" s="36"/>
      <c r="BA42" s="27"/>
      <c r="BB42" s="27"/>
      <c r="BC42" s="9" t="str">
        <f t="shared" si="2"/>
        <v/>
      </c>
      <c r="BD42" s="336"/>
      <c r="BE42" s="9" t="str">
        <f t="shared" si="3"/>
        <v/>
      </c>
      <c r="BF42" s="336"/>
      <c r="BG42" s="9">
        <f t="shared" si="4"/>
        <v>44</v>
      </c>
      <c r="BH42" s="336"/>
      <c r="BI42" s="9" t="str">
        <f t="shared" si="5"/>
        <v/>
      </c>
      <c r="BJ42" s="336"/>
      <c r="BK42" s="9" t="str">
        <f t="shared" si="6"/>
        <v/>
      </c>
      <c r="BL42" s="336"/>
      <c r="BM42" s="9" t="str">
        <f t="shared" si="7"/>
        <v/>
      </c>
      <c r="BN42" s="336"/>
      <c r="BO42" s="9" t="str">
        <f t="shared" si="8"/>
        <v/>
      </c>
      <c r="BP42" s="336"/>
      <c r="BQ42" s="9" t="str">
        <f t="shared" si="9"/>
        <v/>
      </c>
      <c r="BR42" s="336"/>
      <c r="BS42" s="9" t="str">
        <f t="shared" si="10"/>
        <v/>
      </c>
      <c r="BT42" s="336"/>
      <c r="BU42" s="9" t="str">
        <f t="shared" si="11"/>
        <v/>
      </c>
      <c r="BV42" s="336"/>
      <c r="BW42" s="9" t="str">
        <f t="shared" si="12"/>
        <v/>
      </c>
      <c r="BX42" s="336"/>
      <c r="BY42" s="9" t="str">
        <f t="shared" si="13"/>
        <v/>
      </c>
      <c r="BZ42" s="336"/>
      <c r="CA42" s="57"/>
      <c r="CB42" s="10" t="str">
        <f t="shared" si="14"/>
        <v/>
      </c>
      <c r="CC42" s="11" t="str">
        <f t="shared" si="14"/>
        <v/>
      </c>
      <c r="CD42" s="10">
        <f t="shared" si="20"/>
        <v>44</v>
      </c>
      <c r="CE42" s="11" t="str">
        <f t="shared" si="20"/>
        <v/>
      </c>
      <c r="CF42" s="10" t="str">
        <f t="shared" si="20"/>
        <v/>
      </c>
      <c r="CG42" s="11" t="str">
        <f t="shared" si="20"/>
        <v/>
      </c>
      <c r="CH42" s="10" t="str">
        <f t="shared" si="20"/>
        <v/>
      </c>
      <c r="CI42" s="11" t="str">
        <f t="shared" si="20"/>
        <v/>
      </c>
      <c r="CJ42" s="10" t="str">
        <f t="shared" si="20"/>
        <v/>
      </c>
      <c r="CK42" s="11" t="str">
        <f t="shared" si="20"/>
        <v/>
      </c>
      <c r="CL42" s="10" t="str">
        <f t="shared" si="20"/>
        <v/>
      </c>
      <c r="CM42" s="11" t="str">
        <f t="shared" si="20"/>
        <v/>
      </c>
      <c r="CN42" s="10" t="str">
        <f t="shared" si="20"/>
        <v/>
      </c>
      <c r="CO42" s="11" t="str">
        <f t="shared" si="20"/>
        <v/>
      </c>
      <c r="CP42" s="10" t="str">
        <f t="shared" si="20"/>
        <v/>
      </c>
      <c r="CQ42" s="11" t="str">
        <f t="shared" si="20"/>
        <v/>
      </c>
      <c r="CR42" s="10" t="str">
        <f t="shared" si="20"/>
        <v/>
      </c>
      <c r="CS42" s="11" t="str">
        <f t="shared" si="19"/>
        <v/>
      </c>
      <c r="CT42" s="10" t="str">
        <f t="shared" si="18"/>
        <v/>
      </c>
      <c r="CU42" s="11" t="str">
        <f t="shared" si="18"/>
        <v/>
      </c>
      <c r="CV42" s="337">
        <f t="shared" si="15"/>
        <v>44</v>
      </c>
      <c r="CW42" s="338">
        <f t="shared" si="16"/>
        <v>0</v>
      </c>
    </row>
    <row r="43" spans="1:105" ht="18" customHeight="1">
      <c r="A43" s="251">
        <v>35</v>
      </c>
      <c r="B43" s="268" t="s">
        <v>29</v>
      </c>
      <c r="C43" s="257" t="s">
        <v>33</v>
      </c>
      <c r="D43" s="268">
        <v>10330</v>
      </c>
      <c r="E43" s="252">
        <v>11435</v>
      </c>
      <c r="F43" s="269">
        <v>35595</v>
      </c>
      <c r="G43" s="265" t="s">
        <v>633</v>
      </c>
      <c r="H43" s="266" t="s">
        <v>634</v>
      </c>
      <c r="I43" s="265" t="s">
        <v>635</v>
      </c>
      <c r="J43" s="295">
        <v>6</v>
      </c>
      <c r="K43" s="295">
        <v>6</v>
      </c>
      <c r="L43" s="295">
        <v>5</v>
      </c>
      <c r="M43" s="296">
        <v>44</v>
      </c>
      <c r="N43" s="297">
        <v>75</v>
      </c>
      <c r="O43" s="257">
        <v>8</v>
      </c>
      <c r="P43" s="257">
        <v>8</v>
      </c>
      <c r="Q43" s="257">
        <v>8</v>
      </c>
      <c r="R43" s="247">
        <v>34</v>
      </c>
      <c r="S43" s="248">
        <v>50</v>
      </c>
      <c r="T43" s="303" t="s">
        <v>93</v>
      </c>
      <c r="U43" s="303">
        <v>3</v>
      </c>
      <c r="V43" s="303">
        <v>8</v>
      </c>
      <c r="W43" s="303">
        <v>9</v>
      </c>
      <c r="X43" s="291">
        <v>17</v>
      </c>
      <c r="Y43" s="292">
        <v>13</v>
      </c>
      <c r="Z43" s="294">
        <v>34</v>
      </c>
      <c r="AA43" s="292">
        <v>21</v>
      </c>
      <c r="AB43" s="303" t="s">
        <v>11</v>
      </c>
      <c r="AC43" s="257">
        <v>6</v>
      </c>
      <c r="AD43" s="257">
        <v>10</v>
      </c>
      <c r="AE43" s="257">
        <v>10</v>
      </c>
      <c r="AF43" s="292">
        <v>24</v>
      </c>
      <c r="AG43" s="249">
        <v>17</v>
      </c>
      <c r="AH43" s="248">
        <v>37</v>
      </c>
      <c r="AI43" s="292">
        <v>27</v>
      </c>
      <c r="AJ43" s="303" t="s">
        <v>93</v>
      </c>
      <c r="AK43" s="303">
        <v>10</v>
      </c>
      <c r="AL43" s="303">
        <v>7</v>
      </c>
      <c r="AM43" s="303">
        <v>10</v>
      </c>
      <c r="AN43" s="293">
        <v>25</v>
      </c>
      <c r="AO43" s="292">
        <v>17</v>
      </c>
      <c r="AP43" s="294">
        <v>41</v>
      </c>
      <c r="AQ43" s="292">
        <v>27</v>
      </c>
      <c r="AR43" s="257">
        <v>10</v>
      </c>
      <c r="AS43" s="257">
        <v>9</v>
      </c>
      <c r="AT43" s="257">
        <v>10</v>
      </c>
      <c r="AU43" s="249">
        <v>54</v>
      </c>
      <c r="AV43" s="248">
        <v>72</v>
      </c>
      <c r="AW43" s="295">
        <v>22</v>
      </c>
      <c r="AX43" s="298">
        <v>26</v>
      </c>
      <c r="AY43" s="299">
        <v>34</v>
      </c>
      <c r="AZ43" s="36"/>
      <c r="BA43" s="27"/>
      <c r="BB43" s="27"/>
      <c r="BC43" s="9" t="str">
        <f t="shared" si="2"/>
        <v/>
      </c>
      <c r="BD43" s="336"/>
      <c r="BE43" s="9" t="str">
        <f t="shared" si="3"/>
        <v/>
      </c>
      <c r="BF43" s="336"/>
      <c r="BG43" s="9">
        <f t="shared" si="4"/>
        <v>44</v>
      </c>
      <c r="BH43" s="336"/>
      <c r="BI43" s="9" t="str">
        <f t="shared" si="5"/>
        <v/>
      </c>
      <c r="BJ43" s="336"/>
      <c r="BK43" s="9" t="str">
        <f t="shared" si="6"/>
        <v/>
      </c>
      <c r="BL43" s="336"/>
      <c r="BM43" s="9" t="str">
        <f t="shared" si="7"/>
        <v/>
      </c>
      <c r="BN43" s="336"/>
      <c r="BO43" s="9" t="str">
        <f t="shared" si="8"/>
        <v/>
      </c>
      <c r="BP43" s="336"/>
      <c r="BQ43" s="9" t="str">
        <f t="shared" si="9"/>
        <v/>
      </c>
      <c r="BR43" s="336"/>
      <c r="BS43" s="9" t="str">
        <f t="shared" si="10"/>
        <v/>
      </c>
      <c r="BT43" s="336"/>
      <c r="BU43" s="9" t="str">
        <f t="shared" si="11"/>
        <v/>
      </c>
      <c r="BV43" s="336"/>
      <c r="BW43" s="9" t="str">
        <f t="shared" si="12"/>
        <v/>
      </c>
      <c r="BX43" s="336"/>
      <c r="BY43" s="9" t="str">
        <f t="shared" si="13"/>
        <v/>
      </c>
      <c r="BZ43" s="336"/>
      <c r="CA43" s="57"/>
      <c r="CB43" s="10" t="str">
        <f t="shared" si="14"/>
        <v/>
      </c>
      <c r="CC43" s="11" t="str">
        <f t="shared" si="14"/>
        <v/>
      </c>
      <c r="CD43" s="10">
        <f t="shared" si="20"/>
        <v>44</v>
      </c>
      <c r="CE43" s="11" t="str">
        <f t="shared" si="20"/>
        <v/>
      </c>
      <c r="CF43" s="10" t="str">
        <f t="shared" si="20"/>
        <v/>
      </c>
      <c r="CG43" s="11" t="str">
        <f t="shared" si="20"/>
        <v/>
      </c>
      <c r="CH43" s="10" t="str">
        <f t="shared" si="20"/>
        <v/>
      </c>
      <c r="CI43" s="11" t="str">
        <f t="shared" si="20"/>
        <v/>
      </c>
      <c r="CJ43" s="10" t="str">
        <f t="shared" si="20"/>
        <v/>
      </c>
      <c r="CK43" s="11" t="str">
        <f t="shared" si="20"/>
        <v/>
      </c>
      <c r="CL43" s="10" t="str">
        <f t="shared" si="20"/>
        <v/>
      </c>
      <c r="CM43" s="11" t="str">
        <f t="shared" si="20"/>
        <v/>
      </c>
      <c r="CN43" s="10" t="str">
        <f t="shared" si="20"/>
        <v/>
      </c>
      <c r="CO43" s="11" t="str">
        <f t="shared" si="20"/>
        <v/>
      </c>
      <c r="CP43" s="10" t="str">
        <f t="shared" si="20"/>
        <v/>
      </c>
      <c r="CQ43" s="11" t="str">
        <f t="shared" si="20"/>
        <v/>
      </c>
      <c r="CR43" s="10" t="str">
        <f t="shared" si="20"/>
        <v/>
      </c>
      <c r="CS43" s="11" t="str">
        <f t="shared" si="19"/>
        <v/>
      </c>
      <c r="CT43" s="10" t="str">
        <f t="shared" si="18"/>
        <v/>
      </c>
      <c r="CU43" s="11" t="str">
        <f t="shared" si="18"/>
        <v/>
      </c>
      <c r="CV43" s="337">
        <f t="shared" si="15"/>
        <v>44</v>
      </c>
      <c r="CW43" s="338">
        <f t="shared" si="16"/>
        <v>0</v>
      </c>
      <c r="CY43" s="35">
        <v>17</v>
      </c>
      <c r="CZ43" s="58" t="s">
        <v>52</v>
      </c>
      <c r="DA43" s="35" t="s">
        <v>513</v>
      </c>
    </row>
    <row r="44" spans="1:105" ht="18" customHeight="1">
      <c r="A44" s="251">
        <v>36</v>
      </c>
      <c r="B44" s="268" t="s">
        <v>29</v>
      </c>
      <c r="C44" s="257" t="s">
        <v>33</v>
      </c>
      <c r="D44" s="268">
        <v>10329</v>
      </c>
      <c r="E44" s="252">
        <v>11436</v>
      </c>
      <c r="F44" s="269">
        <v>34556</v>
      </c>
      <c r="G44" s="265" t="s">
        <v>636</v>
      </c>
      <c r="H44" s="266" t="s">
        <v>637</v>
      </c>
      <c r="I44" s="265" t="s">
        <v>638</v>
      </c>
      <c r="J44" s="295">
        <v>4</v>
      </c>
      <c r="K44" s="295">
        <v>5</v>
      </c>
      <c r="L44" s="295">
        <v>5</v>
      </c>
      <c r="M44" s="296">
        <v>32</v>
      </c>
      <c r="N44" s="297">
        <v>62</v>
      </c>
      <c r="O44" s="257">
        <v>8</v>
      </c>
      <c r="P44" s="257">
        <v>6</v>
      </c>
      <c r="Q44" s="257">
        <v>7</v>
      </c>
      <c r="R44" s="247">
        <v>31</v>
      </c>
      <c r="S44" s="248">
        <v>43</v>
      </c>
      <c r="T44" s="303" t="s">
        <v>93</v>
      </c>
      <c r="U44" s="303">
        <v>7</v>
      </c>
      <c r="V44" s="303">
        <v>10</v>
      </c>
      <c r="W44" s="303">
        <v>8</v>
      </c>
      <c r="X44" s="291">
        <v>17</v>
      </c>
      <c r="Y44" s="292">
        <v>14</v>
      </c>
      <c r="Z44" s="294">
        <v>39</v>
      </c>
      <c r="AA44" s="292">
        <v>20</v>
      </c>
      <c r="AB44" s="303" t="s">
        <v>11</v>
      </c>
      <c r="AC44" s="257">
        <v>6</v>
      </c>
      <c r="AD44" s="257">
        <v>10</v>
      </c>
      <c r="AE44" s="257">
        <v>4</v>
      </c>
      <c r="AF44" s="292">
        <v>17</v>
      </c>
      <c r="AG44" s="249">
        <v>17</v>
      </c>
      <c r="AH44" s="248">
        <v>28</v>
      </c>
      <c r="AI44" s="292">
        <v>27</v>
      </c>
      <c r="AJ44" s="303" t="s">
        <v>93</v>
      </c>
      <c r="AK44" s="303">
        <v>8</v>
      </c>
      <c r="AL44" s="303">
        <v>6</v>
      </c>
      <c r="AM44" s="303">
        <v>9</v>
      </c>
      <c r="AN44" s="293">
        <v>20</v>
      </c>
      <c r="AO44" s="292">
        <v>16</v>
      </c>
      <c r="AP44" s="294">
        <v>32</v>
      </c>
      <c r="AQ44" s="292">
        <v>29</v>
      </c>
      <c r="AR44" s="257">
        <v>9</v>
      </c>
      <c r="AS44" s="257">
        <v>9</v>
      </c>
      <c r="AT44" s="257">
        <v>10</v>
      </c>
      <c r="AU44" s="249">
        <v>42</v>
      </c>
      <c r="AV44" s="248">
        <v>58</v>
      </c>
      <c r="AW44" s="295">
        <v>22</v>
      </c>
      <c r="AX44" s="298">
        <v>26</v>
      </c>
      <c r="AY44" s="299">
        <v>27</v>
      </c>
      <c r="AZ44" s="36"/>
      <c r="BA44" s="27"/>
      <c r="BB44" s="27"/>
      <c r="BC44" s="9" t="str">
        <f t="shared" si="2"/>
        <v/>
      </c>
      <c r="BD44" s="336"/>
      <c r="BE44" s="9" t="str">
        <f t="shared" si="3"/>
        <v/>
      </c>
      <c r="BF44" s="336"/>
      <c r="BG44" s="9">
        <f t="shared" si="4"/>
        <v>44</v>
      </c>
      <c r="BH44" s="336"/>
      <c r="BI44" s="9" t="str">
        <f t="shared" si="5"/>
        <v/>
      </c>
      <c r="BJ44" s="336"/>
      <c r="BK44" s="9" t="str">
        <f t="shared" si="6"/>
        <v/>
      </c>
      <c r="BL44" s="336"/>
      <c r="BM44" s="9" t="str">
        <f t="shared" si="7"/>
        <v/>
      </c>
      <c r="BN44" s="336"/>
      <c r="BO44" s="9" t="str">
        <f t="shared" si="8"/>
        <v/>
      </c>
      <c r="BP44" s="336"/>
      <c r="BQ44" s="9" t="str">
        <f t="shared" si="9"/>
        <v/>
      </c>
      <c r="BR44" s="336"/>
      <c r="BS44" s="9" t="str">
        <f t="shared" si="10"/>
        <v/>
      </c>
      <c r="BT44" s="336"/>
      <c r="BU44" s="9" t="str">
        <f t="shared" si="11"/>
        <v/>
      </c>
      <c r="BV44" s="336"/>
      <c r="BW44" s="9" t="str">
        <f t="shared" si="12"/>
        <v/>
      </c>
      <c r="BX44" s="336"/>
      <c r="BY44" s="9" t="str">
        <f t="shared" si="13"/>
        <v/>
      </c>
      <c r="BZ44" s="336"/>
      <c r="CA44" s="57"/>
      <c r="CB44" s="10" t="str">
        <f t="shared" si="14"/>
        <v/>
      </c>
      <c r="CC44" s="11" t="str">
        <f t="shared" si="14"/>
        <v/>
      </c>
      <c r="CD44" s="10">
        <f t="shared" si="20"/>
        <v>44</v>
      </c>
      <c r="CE44" s="11" t="str">
        <f t="shared" si="20"/>
        <v/>
      </c>
      <c r="CF44" s="10" t="str">
        <f t="shared" si="20"/>
        <v/>
      </c>
      <c r="CG44" s="11" t="str">
        <f t="shared" si="20"/>
        <v/>
      </c>
      <c r="CH44" s="10" t="str">
        <f t="shared" si="20"/>
        <v/>
      </c>
      <c r="CI44" s="11" t="str">
        <f t="shared" si="20"/>
        <v/>
      </c>
      <c r="CJ44" s="10" t="str">
        <f t="shared" si="20"/>
        <v/>
      </c>
      <c r="CK44" s="11" t="str">
        <f t="shared" si="20"/>
        <v/>
      </c>
      <c r="CL44" s="10" t="str">
        <f t="shared" si="20"/>
        <v/>
      </c>
      <c r="CM44" s="11" t="str">
        <f t="shared" si="20"/>
        <v/>
      </c>
      <c r="CN44" s="10" t="str">
        <f t="shared" si="20"/>
        <v/>
      </c>
      <c r="CO44" s="11" t="str">
        <f t="shared" si="20"/>
        <v/>
      </c>
      <c r="CP44" s="10" t="str">
        <f t="shared" si="20"/>
        <v/>
      </c>
      <c r="CQ44" s="11" t="str">
        <f t="shared" si="20"/>
        <v/>
      </c>
      <c r="CR44" s="10" t="str">
        <f t="shared" si="20"/>
        <v/>
      </c>
      <c r="CS44" s="11" t="str">
        <f t="shared" si="19"/>
        <v/>
      </c>
      <c r="CT44" s="10" t="str">
        <f t="shared" si="18"/>
        <v/>
      </c>
      <c r="CU44" s="11" t="str">
        <f t="shared" si="18"/>
        <v/>
      </c>
      <c r="CV44" s="337">
        <f t="shared" si="15"/>
        <v>44</v>
      </c>
      <c r="CW44" s="338">
        <f t="shared" si="16"/>
        <v>0</v>
      </c>
      <c r="CY44" s="35">
        <v>16</v>
      </c>
      <c r="CZ44" s="58" t="s">
        <v>51</v>
      </c>
      <c r="DA44" s="35" t="s">
        <v>513</v>
      </c>
    </row>
    <row r="45" spans="1:105" ht="18" customHeight="1">
      <c r="A45" s="251">
        <v>37</v>
      </c>
      <c r="B45" s="268" t="s">
        <v>29</v>
      </c>
      <c r="C45" s="257" t="s">
        <v>33</v>
      </c>
      <c r="D45" s="268">
        <v>10267</v>
      </c>
      <c r="E45" s="252">
        <v>11437</v>
      </c>
      <c r="F45" s="269">
        <v>34978</v>
      </c>
      <c r="G45" s="265" t="s">
        <v>639</v>
      </c>
      <c r="H45" s="266" t="s">
        <v>640</v>
      </c>
      <c r="I45" s="265" t="s">
        <v>641</v>
      </c>
      <c r="J45" s="295">
        <v>6</v>
      </c>
      <c r="K45" s="295">
        <v>7</v>
      </c>
      <c r="L45" s="295">
        <v>6</v>
      </c>
      <c r="M45" s="296">
        <v>46</v>
      </c>
      <c r="N45" s="297">
        <v>78</v>
      </c>
      <c r="O45" s="257">
        <v>6</v>
      </c>
      <c r="P45" s="257">
        <v>8</v>
      </c>
      <c r="Q45" s="257">
        <v>9</v>
      </c>
      <c r="R45" s="247">
        <v>40</v>
      </c>
      <c r="S45" s="248">
        <v>46</v>
      </c>
      <c r="T45" s="303" t="s">
        <v>93</v>
      </c>
      <c r="U45" s="303">
        <v>7</v>
      </c>
      <c r="V45" s="303">
        <v>9</v>
      </c>
      <c r="W45" s="303">
        <v>9</v>
      </c>
      <c r="X45" s="291">
        <v>20</v>
      </c>
      <c r="Y45" s="292">
        <v>11</v>
      </c>
      <c r="Z45" s="294">
        <v>30</v>
      </c>
      <c r="AA45" s="292">
        <v>23</v>
      </c>
      <c r="AB45" s="303" t="s">
        <v>11</v>
      </c>
      <c r="AC45" s="257">
        <v>6</v>
      </c>
      <c r="AD45" s="257">
        <v>10</v>
      </c>
      <c r="AE45" s="257">
        <v>10</v>
      </c>
      <c r="AF45" s="292">
        <v>40</v>
      </c>
      <c r="AG45" s="249">
        <v>18</v>
      </c>
      <c r="AH45" s="248">
        <v>54</v>
      </c>
      <c r="AI45" s="292">
        <v>27</v>
      </c>
      <c r="AJ45" s="303" t="s">
        <v>93</v>
      </c>
      <c r="AK45" s="303">
        <v>8</v>
      </c>
      <c r="AL45" s="303">
        <v>8</v>
      </c>
      <c r="AM45" s="303">
        <v>10</v>
      </c>
      <c r="AN45" s="293">
        <v>30</v>
      </c>
      <c r="AO45" s="292">
        <v>19</v>
      </c>
      <c r="AP45" s="294">
        <v>48</v>
      </c>
      <c r="AQ45" s="292">
        <v>28</v>
      </c>
      <c r="AR45" s="257">
        <v>10</v>
      </c>
      <c r="AS45" s="257">
        <v>10</v>
      </c>
      <c r="AT45" s="257">
        <v>9</v>
      </c>
      <c r="AU45" s="249">
        <v>51</v>
      </c>
      <c r="AV45" s="248">
        <v>76</v>
      </c>
      <c r="AW45" s="295">
        <v>22</v>
      </c>
      <c r="AX45" s="298">
        <v>26</v>
      </c>
      <c r="AY45" s="299">
        <v>32</v>
      </c>
      <c r="AZ45" s="36"/>
      <c r="BA45" s="27"/>
      <c r="BB45" s="27"/>
      <c r="BC45" s="9" t="str">
        <f t="shared" si="2"/>
        <v/>
      </c>
      <c r="BD45" s="336"/>
      <c r="BE45" s="9" t="str">
        <f t="shared" si="3"/>
        <v/>
      </c>
      <c r="BF45" s="336"/>
      <c r="BG45" s="9">
        <f t="shared" si="4"/>
        <v>44</v>
      </c>
      <c r="BH45" s="336"/>
      <c r="BI45" s="9" t="str">
        <f t="shared" si="5"/>
        <v/>
      </c>
      <c r="BJ45" s="336"/>
      <c r="BK45" s="9" t="str">
        <f t="shared" si="6"/>
        <v/>
      </c>
      <c r="BL45" s="336"/>
      <c r="BM45" s="9" t="str">
        <f t="shared" si="7"/>
        <v/>
      </c>
      <c r="BN45" s="336"/>
      <c r="BO45" s="9" t="str">
        <f t="shared" si="8"/>
        <v/>
      </c>
      <c r="BP45" s="336"/>
      <c r="BQ45" s="9" t="str">
        <f t="shared" si="9"/>
        <v/>
      </c>
      <c r="BR45" s="336"/>
      <c r="BS45" s="9" t="str">
        <f t="shared" si="10"/>
        <v/>
      </c>
      <c r="BT45" s="336"/>
      <c r="BU45" s="9" t="str">
        <f t="shared" si="11"/>
        <v/>
      </c>
      <c r="BV45" s="336"/>
      <c r="BW45" s="9" t="str">
        <f t="shared" si="12"/>
        <v/>
      </c>
      <c r="BX45" s="336"/>
      <c r="BY45" s="9" t="str">
        <f t="shared" si="13"/>
        <v/>
      </c>
      <c r="BZ45" s="336"/>
      <c r="CA45" s="57"/>
      <c r="CB45" s="10" t="str">
        <f t="shared" si="14"/>
        <v/>
      </c>
      <c r="CC45" s="11" t="str">
        <f t="shared" si="14"/>
        <v/>
      </c>
      <c r="CD45" s="10">
        <f t="shared" si="20"/>
        <v>44</v>
      </c>
      <c r="CE45" s="11" t="str">
        <f t="shared" si="20"/>
        <v/>
      </c>
      <c r="CF45" s="10" t="str">
        <f t="shared" si="20"/>
        <v/>
      </c>
      <c r="CG45" s="11" t="str">
        <f t="shared" si="20"/>
        <v/>
      </c>
      <c r="CH45" s="10" t="str">
        <f t="shared" si="20"/>
        <v/>
      </c>
      <c r="CI45" s="11" t="str">
        <f t="shared" si="20"/>
        <v/>
      </c>
      <c r="CJ45" s="10" t="str">
        <f t="shared" si="20"/>
        <v/>
      </c>
      <c r="CK45" s="11" t="str">
        <f t="shared" si="20"/>
        <v/>
      </c>
      <c r="CL45" s="10" t="str">
        <f t="shared" si="20"/>
        <v/>
      </c>
      <c r="CM45" s="11" t="str">
        <f t="shared" si="20"/>
        <v/>
      </c>
      <c r="CN45" s="10" t="str">
        <f t="shared" si="20"/>
        <v/>
      </c>
      <c r="CO45" s="11" t="str">
        <f t="shared" si="20"/>
        <v/>
      </c>
      <c r="CP45" s="10" t="str">
        <f t="shared" si="20"/>
        <v/>
      </c>
      <c r="CQ45" s="11" t="str">
        <f t="shared" si="20"/>
        <v/>
      </c>
      <c r="CR45" s="10" t="str">
        <f t="shared" si="20"/>
        <v/>
      </c>
      <c r="CS45" s="11" t="str">
        <f t="shared" si="19"/>
        <v/>
      </c>
      <c r="CT45" s="10" t="str">
        <f t="shared" si="18"/>
        <v/>
      </c>
      <c r="CU45" s="11" t="str">
        <f t="shared" si="18"/>
        <v/>
      </c>
      <c r="CV45" s="337">
        <f t="shared" si="15"/>
        <v>44</v>
      </c>
      <c r="CW45" s="338">
        <f t="shared" si="16"/>
        <v>0</v>
      </c>
      <c r="CZ45" s="58"/>
    </row>
    <row r="46" spans="1:105" ht="18" customHeight="1">
      <c r="A46" s="251">
        <v>38</v>
      </c>
      <c r="B46" s="268" t="s">
        <v>29</v>
      </c>
      <c r="C46" s="257" t="s">
        <v>33</v>
      </c>
      <c r="D46" s="268">
        <v>10420</v>
      </c>
      <c r="E46" s="252">
        <v>11438</v>
      </c>
      <c r="F46" s="269">
        <v>35478</v>
      </c>
      <c r="G46" s="265" t="s">
        <v>642</v>
      </c>
      <c r="H46" s="266" t="s">
        <v>643</v>
      </c>
      <c r="I46" s="265" t="s">
        <v>644</v>
      </c>
      <c r="J46" s="295">
        <v>5</v>
      </c>
      <c r="K46" s="295">
        <v>5</v>
      </c>
      <c r="L46" s="295">
        <v>6</v>
      </c>
      <c r="M46" s="296">
        <v>40</v>
      </c>
      <c r="N46" s="297">
        <v>75</v>
      </c>
      <c r="O46" s="257">
        <v>9</v>
      </c>
      <c r="P46" s="257">
        <v>7</v>
      </c>
      <c r="Q46" s="257">
        <v>7</v>
      </c>
      <c r="R46" s="247">
        <v>40</v>
      </c>
      <c r="S46" s="248">
        <v>51</v>
      </c>
      <c r="T46" s="303" t="s">
        <v>93</v>
      </c>
      <c r="U46" s="303">
        <v>5</v>
      </c>
      <c r="V46" s="303">
        <v>9</v>
      </c>
      <c r="W46" s="303">
        <v>9</v>
      </c>
      <c r="X46" s="291">
        <v>18</v>
      </c>
      <c r="Y46" s="292">
        <v>12</v>
      </c>
      <c r="Z46" s="294">
        <v>42</v>
      </c>
      <c r="AA46" s="292">
        <v>20</v>
      </c>
      <c r="AB46" s="303" t="s">
        <v>11</v>
      </c>
      <c r="AC46" s="257">
        <v>10</v>
      </c>
      <c r="AD46" s="257">
        <v>10</v>
      </c>
      <c r="AE46" s="257">
        <v>10</v>
      </c>
      <c r="AF46" s="292">
        <v>41</v>
      </c>
      <c r="AG46" s="249">
        <v>15</v>
      </c>
      <c r="AH46" s="248">
        <v>47</v>
      </c>
      <c r="AI46" s="292">
        <v>27</v>
      </c>
      <c r="AJ46" s="303" t="s">
        <v>93</v>
      </c>
      <c r="AK46" s="303">
        <v>8</v>
      </c>
      <c r="AL46" s="303">
        <v>8</v>
      </c>
      <c r="AM46" s="303">
        <v>10</v>
      </c>
      <c r="AN46" s="293">
        <v>32</v>
      </c>
      <c r="AO46" s="292">
        <v>17</v>
      </c>
      <c r="AP46" s="294">
        <v>40</v>
      </c>
      <c r="AQ46" s="292">
        <v>28</v>
      </c>
      <c r="AR46" s="257">
        <v>10</v>
      </c>
      <c r="AS46" s="257">
        <v>10</v>
      </c>
      <c r="AT46" s="257">
        <v>10</v>
      </c>
      <c r="AU46" s="249">
        <v>43</v>
      </c>
      <c r="AV46" s="248">
        <v>78</v>
      </c>
      <c r="AW46" s="295">
        <v>25</v>
      </c>
      <c r="AX46" s="298">
        <v>26</v>
      </c>
      <c r="AY46" s="299">
        <v>30</v>
      </c>
      <c r="AZ46" s="36"/>
      <c r="BA46" s="27"/>
      <c r="BB46" s="27"/>
      <c r="BC46" s="9" t="str">
        <f t="shared" si="2"/>
        <v/>
      </c>
      <c r="BD46" s="336"/>
      <c r="BE46" s="9" t="str">
        <f t="shared" si="3"/>
        <v/>
      </c>
      <c r="BF46" s="336"/>
      <c r="BG46" s="9">
        <f t="shared" si="4"/>
        <v>44</v>
      </c>
      <c r="BH46" s="336"/>
      <c r="BI46" s="9" t="str">
        <f t="shared" si="5"/>
        <v/>
      </c>
      <c r="BJ46" s="336"/>
      <c r="BK46" s="9" t="str">
        <f t="shared" si="6"/>
        <v/>
      </c>
      <c r="BL46" s="336"/>
      <c r="BM46" s="9" t="str">
        <f t="shared" si="7"/>
        <v/>
      </c>
      <c r="BN46" s="336"/>
      <c r="BO46" s="9" t="str">
        <f t="shared" si="8"/>
        <v/>
      </c>
      <c r="BP46" s="336"/>
      <c r="BQ46" s="9" t="str">
        <f t="shared" si="9"/>
        <v/>
      </c>
      <c r="BR46" s="336"/>
      <c r="BS46" s="9" t="str">
        <f t="shared" si="10"/>
        <v/>
      </c>
      <c r="BT46" s="336"/>
      <c r="BU46" s="9" t="str">
        <f t="shared" si="11"/>
        <v/>
      </c>
      <c r="BV46" s="336"/>
      <c r="BW46" s="9" t="str">
        <f t="shared" si="12"/>
        <v/>
      </c>
      <c r="BX46" s="336"/>
      <c r="BY46" s="9" t="str">
        <f t="shared" si="13"/>
        <v/>
      </c>
      <c r="BZ46" s="336"/>
      <c r="CA46" s="57"/>
      <c r="CB46" s="10" t="str">
        <f t="shared" si="14"/>
        <v/>
      </c>
      <c r="CC46" s="11" t="str">
        <f t="shared" si="14"/>
        <v/>
      </c>
      <c r="CD46" s="10">
        <f t="shared" si="20"/>
        <v>44</v>
      </c>
      <c r="CE46" s="11" t="str">
        <f t="shared" si="20"/>
        <v/>
      </c>
      <c r="CF46" s="10" t="str">
        <f t="shared" si="20"/>
        <v/>
      </c>
      <c r="CG46" s="11" t="str">
        <f t="shared" si="20"/>
        <v/>
      </c>
      <c r="CH46" s="10" t="str">
        <f t="shared" si="20"/>
        <v/>
      </c>
      <c r="CI46" s="11" t="str">
        <f t="shared" si="20"/>
        <v/>
      </c>
      <c r="CJ46" s="10" t="str">
        <f t="shared" si="20"/>
        <v/>
      </c>
      <c r="CK46" s="11" t="str">
        <f t="shared" si="20"/>
        <v/>
      </c>
      <c r="CL46" s="10" t="str">
        <f t="shared" si="20"/>
        <v/>
      </c>
      <c r="CM46" s="11" t="str">
        <f t="shared" si="20"/>
        <v/>
      </c>
      <c r="CN46" s="10" t="str">
        <f t="shared" si="20"/>
        <v/>
      </c>
      <c r="CO46" s="11" t="str">
        <f t="shared" si="20"/>
        <v/>
      </c>
      <c r="CP46" s="10" t="str">
        <f t="shared" si="20"/>
        <v/>
      </c>
      <c r="CQ46" s="11" t="str">
        <f t="shared" si="20"/>
        <v/>
      </c>
      <c r="CR46" s="10" t="str">
        <f t="shared" si="20"/>
        <v/>
      </c>
      <c r="CS46" s="11" t="str">
        <f t="shared" si="19"/>
        <v/>
      </c>
      <c r="CT46" s="10" t="str">
        <f t="shared" si="18"/>
        <v/>
      </c>
      <c r="CU46" s="11" t="str">
        <f t="shared" si="18"/>
        <v/>
      </c>
      <c r="CV46" s="337">
        <f t="shared" si="15"/>
        <v>44</v>
      </c>
      <c r="CW46" s="338">
        <f t="shared" si="16"/>
        <v>0</v>
      </c>
    </row>
    <row r="47" spans="1:105" ht="18" customHeight="1">
      <c r="A47" s="251">
        <v>39</v>
      </c>
      <c r="B47" s="268" t="s">
        <v>26</v>
      </c>
      <c r="C47" s="257" t="s">
        <v>33</v>
      </c>
      <c r="D47" s="268">
        <v>10328</v>
      </c>
      <c r="E47" s="252">
        <v>11439</v>
      </c>
      <c r="F47" s="269">
        <v>35676</v>
      </c>
      <c r="G47" s="265" t="s">
        <v>645</v>
      </c>
      <c r="H47" s="266" t="s">
        <v>646</v>
      </c>
      <c r="I47" s="265" t="s">
        <v>647</v>
      </c>
      <c r="J47" s="295">
        <v>4</v>
      </c>
      <c r="K47" s="295">
        <v>5</v>
      </c>
      <c r="L47" s="295">
        <v>4</v>
      </c>
      <c r="M47" s="296">
        <v>27</v>
      </c>
      <c r="N47" s="297">
        <v>60</v>
      </c>
      <c r="O47" s="257">
        <v>6</v>
      </c>
      <c r="P47" s="257">
        <v>4</v>
      </c>
      <c r="Q47" s="257">
        <v>7</v>
      </c>
      <c r="R47" s="247">
        <v>21</v>
      </c>
      <c r="S47" s="248">
        <v>41</v>
      </c>
      <c r="T47" s="303" t="s">
        <v>93</v>
      </c>
      <c r="U47" s="303">
        <v>4</v>
      </c>
      <c r="V47" s="303">
        <v>7</v>
      </c>
      <c r="W47" s="303">
        <v>10</v>
      </c>
      <c r="X47" s="291">
        <v>16</v>
      </c>
      <c r="Y47" s="292">
        <v>12</v>
      </c>
      <c r="Z47" s="294">
        <v>24</v>
      </c>
      <c r="AA47" s="292">
        <v>21</v>
      </c>
      <c r="AB47" s="303" t="s">
        <v>11</v>
      </c>
      <c r="AC47" s="257">
        <v>7</v>
      </c>
      <c r="AD47" s="257">
        <v>10</v>
      </c>
      <c r="AE47" s="257">
        <v>8</v>
      </c>
      <c r="AF47" s="292">
        <v>20</v>
      </c>
      <c r="AG47" s="249">
        <v>15</v>
      </c>
      <c r="AH47" s="248">
        <v>22</v>
      </c>
      <c r="AI47" s="292">
        <v>29</v>
      </c>
      <c r="AJ47" s="303" t="s">
        <v>93</v>
      </c>
      <c r="AK47" s="303">
        <v>9</v>
      </c>
      <c r="AL47" s="303">
        <v>6</v>
      </c>
      <c r="AM47" s="303">
        <v>8</v>
      </c>
      <c r="AN47" s="293">
        <v>22</v>
      </c>
      <c r="AO47" s="292">
        <v>15</v>
      </c>
      <c r="AP47" s="294">
        <v>31</v>
      </c>
      <c r="AQ47" s="292">
        <v>28</v>
      </c>
      <c r="AR47" s="257">
        <v>8</v>
      </c>
      <c r="AS47" s="257">
        <v>10</v>
      </c>
      <c r="AT47" s="257">
        <v>10</v>
      </c>
      <c r="AU47" s="249">
        <v>45</v>
      </c>
      <c r="AV47" s="248">
        <v>60</v>
      </c>
      <c r="AW47" s="295">
        <v>22</v>
      </c>
      <c r="AX47" s="298">
        <v>26</v>
      </c>
      <c r="AY47" s="299">
        <v>32</v>
      </c>
      <c r="AZ47" s="36"/>
      <c r="BA47" s="27"/>
      <c r="BB47" s="27"/>
      <c r="BC47" s="9" t="str">
        <f t="shared" si="2"/>
        <v/>
      </c>
      <c r="BD47" s="336"/>
      <c r="BE47" s="9" t="str">
        <f t="shared" si="3"/>
        <v/>
      </c>
      <c r="BF47" s="336"/>
      <c r="BG47" s="9">
        <f t="shared" si="4"/>
        <v>44</v>
      </c>
      <c r="BH47" s="336"/>
      <c r="BI47" s="9" t="str">
        <f t="shared" si="5"/>
        <v/>
      </c>
      <c r="BJ47" s="336"/>
      <c r="BK47" s="9" t="str">
        <f t="shared" si="6"/>
        <v/>
      </c>
      <c r="BL47" s="336"/>
      <c r="BM47" s="9" t="str">
        <f t="shared" si="7"/>
        <v/>
      </c>
      <c r="BN47" s="336"/>
      <c r="BO47" s="9" t="str">
        <f t="shared" si="8"/>
        <v/>
      </c>
      <c r="BP47" s="336"/>
      <c r="BQ47" s="9" t="str">
        <f t="shared" si="9"/>
        <v/>
      </c>
      <c r="BR47" s="336"/>
      <c r="BS47" s="9" t="str">
        <f t="shared" si="10"/>
        <v/>
      </c>
      <c r="BT47" s="336"/>
      <c r="BU47" s="9" t="str">
        <f t="shared" si="11"/>
        <v/>
      </c>
      <c r="BV47" s="336"/>
      <c r="BW47" s="9" t="str">
        <f t="shared" si="12"/>
        <v/>
      </c>
      <c r="BX47" s="336"/>
      <c r="BY47" s="9" t="str">
        <f t="shared" si="13"/>
        <v/>
      </c>
      <c r="BZ47" s="336"/>
      <c r="CA47" s="57"/>
      <c r="CB47" s="10" t="str">
        <f t="shared" si="14"/>
        <v/>
      </c>
      <c r="CC47" s="11" t="str">
        <f t="shared" si="14"/>
        <v/>
      </c>
      <c r="CD47" s="10">
        <f t="shared" si="20"/>
        <v>44</v>
      </c>
      <c r="CE47" s="11" t="str">
        <f t="shared" si="20"/>
        <v/>
      </c>
      <c r="CF47" s="10" t="str">
        <f t="shared" si="20"/>
        <v/>
      </c>
      <c r="CG47" s="11" t="str">
        <f t="shared" si="20"/>
        <v/>
      </c>
      <c r="CH47" s="10" t="str">
        <f t="shared" si="20"/>
        <v/>
      </c>
      <c r="CI47" s="11" t="str">
        <f t="shared" si="20"/>
        <v/>
      </c>
      <c r="CJ47" s="10" t="str">
        <f t="shared" si="20"/>
        <v/>
      </c>
      <c r="CK47" s="11" t="str">
        <f t="shared" si="20"/>
        <v/>
      </c>
      <c r="CL47" s="10" t="str">
        <f t="shared" si="20"/>
        <v/>
      </c>
      <c r="CM47" s="11" t="str">
        <f t="shared" si="20"/>
        <v/>
      </c>
      <c r="CN47" s="10" t="str">
        <f t="shared" si="20"/>
        <v/>
      </c>
      <c r="CO47" s="11" t="str">
        <f t="shared" si="20"/>
        <v/>
      </c>
      <c r="CP47" s="10" t="str">
        <f t="shared" si="20"/>
        <v/>
      </c>
      <c r="CQ47" s="11" t="str">
        <f t="shared" si="20"/>
        <v/>
      </c>
      <c r="CR47" s="10" t="str">
        <f t="shared" si="20"/>
        <v/>
      </c>
      <c r="CS47" s="11" t="str">
        <f t="shared" si="19"/>
        <v/>
      </c>
      <c r="CT47" s="10" t="str">
        <f t="shared" si="18"/>
        <v/>
      </c>
      <c r="CU47" s="11" t="str">
        <f t="shared" si="18"/>
        <v/>
      </c>
      <c r="CV47" s="337">
        <f t="shared" si="15"/>
        <v>44</v>
      </c>
      <c r="CW47" s="338">
        <f t="shared" si="16"/>
        <v>0</v>
      </c>
    </row>
    <row r="48" spans="1:105" ht="18" customHeight="1">
      <c r="A48" s="251">
        <v>40</v>
      </c>
      <c r="B48" s="268" t="s">
        <v>29</v>
      </c>
      <c r="C48" s="257" t="s">
        <v>33</v>
      </c>
      <c r="D48" s="268">
        <v>10441</v>
      </c>
      <c r="E48" s="252">
        <v>11440</v>
      </c>
      <c r="F48" s="269">
        <v>35389</v>
      </c>
      <c r="G48" s="265" t="s">
        <v>648</v>
      </c>
      <c r="H48" s="266" t="s">
        <v>649</v>
      </c>
      <c r="I48" s="265" t="s">
        <v>650</v>
      </c>
      <c r="J48" s="295">
        <v>4</v>
      </c>
      <c r="K48" s="295">
        <v>5</v>
      </c>
      <c r="L48" s="295">
        <v>5</v>
      </c>
      <c r="M48" s="296">
        <v>39</v>
      </c>
      <c r="N48" s="297">
        <v>62</v>
      </c>
      <c r="O48" s="257">
        <v>6</v>
      </c>
      <c r="P48" s="257">
        <v>6</v>
      </c>
      <c r="Q48" s="257">
        <v>7</v>
      </c>
      <c r="R48" s="247">
        <v>35</v>
      </c>
      <c r="S48" s="248">
        <v>41</v>
      </c>
      <c r="T48" s="303" t="s">
        <v>93</v>
      </c>
      <c r="U48" s="303">
        <v>3</v>
      </c>
      <c r="V48" s="303">
        <v>6</v>
      </c>
      <c r="W48" s="303">
        <v>9</v>
      </c>
      <c r="X48" s="291">
        <v>18</v>
      </c>
      <c r="Y48" s="292">
        <v>12</v>
      </c>
      <c r="Z48" s="294">
        <v>29</v>
      </c>
      <c r="AA48" s="292">
        <v>20</v>
      </c>
      <c r="AB48" s="303" t="s">
        <v>11</v>
      </c>
      <c r="AC48" s="257">
        <v>8</v>
      </c>
      <c r="AD48" s="257">
        <v>10</v>
      </c>
      <c r="AE48" s="257">
        <v>8</v>
      </c>
      <c r="AF48" s="292">
        <v>23</v>
      </c>
      <c r="AG48" s="249">
        <v>17</v>
      </c>
      <c r="AH48" s="248">
        <v>31</v>
      </c>
      <c r="AI48" s="292">
        <v>27</v>
      </c>
      <c r="AJ48" s="303" t="s">
        <v>93</v>
      </c>
      <c r="AK48" s="303">
        <v>10</v>
      </c>
      <c r="AL48" s="303">
        <v>8</v>
      </c>
      <c r="AM48" s="303">
        <v>8</v>
      </c>
      <c r="AN48" s="293">
        <v>28</v>
      </c>
      <c r="AO48" s="292">
        <v>16</v>
      </c>
      <c r="AP48" s="294">
        <v>36</v>
      </c>
      <c r="AQ48" s="292">
        <v>26</v>
      </c>
      <c r="AR48" s="257">
        <v>9</v>
      </c>
      <c r="AS48" s="257">
        <v>9</v>
      </c>
      <c r="AT48" s="257">
        <v>8</v>
      </c>
      <c r="AU48" s="249">
        <v>45</v>
      </c>
      <c r="AV48" s="248">
        <v>55</v>
      </c>
      <c r="AW48" s="295">
        <v>24</v>
      </c>
      <c r="AX48" s="298">
        <v>26</v>
      </c>
      <c r="AY48" s="299">
        <v>27</v>
      </c>
      <c r="AZ48" s="36"/>
      <c r="BA48" s="27"/>
      <c r="BB48" s="27"/>
      <c r="BC48" s="9" t="str">
        <f t="shared" si="2"/>
        <v/>
      </c>
      <c r="BD48" s="336"/>
      <c r="BE48" s="9" t="str">
        <f t="shared" si="3"/>
        <v/>
      </c>
      <c r="BF48" s="336"/>
      <c r="BG48" s="9">
        <f t="shared" si="4"/>
        <v>44</v>
      </c>
      <c r="BH48" s="336"/>
      <c r="BI48" s="9" t="str">
        <f t="shared" si="5"/>
        <v/>
      </c>
      <c r="BJ48" s="336"/>
      <c r="BK48" s="9" t="str">
        <f t="shared" si="6"/>
        <v/>
      </c>
      <c r="BL48" s="336"/>
      <c r="BM48" s="9" t="str">
        <f t="shared" si="7"/>
        <v/>
      </c>
      <c r="BN48" s="336"/>
      <c r="BO48" s="9" t="str">
        <f t="shared" si="8"/>
        <v/>
      </c>
      <c r="BP48" s="336"/>
      <c r="BQ48" s="9" t="str">
        <f t="shared" si="9"/>
        <v/>
      </c>
      <c r="BR48" s="336"/>
      <c r="BS48" s="9" t="str">
        <f t="shared" si="10"/>
        <v/>
      </c>
      <c r="BT48" s="336"/>
      <c r="BU48" s="9" t="str">
        <f t="shared" si="11"/>
        <v/>
      </c>
      <c r="BV48" s="336"/>
      <c r="BW48" s="9" t="str">
        <f t="shared" si="12"/>
        <v/>
      </c>
      <c r="BX48" s="336"/>
      <c r="BY48" s="9" t="str">
        <f t="shared" si="13"/>
        <v/>
      </c>
      <c r="BZ48" s="336"/>
      <c r="CA48" s="57"/>
      <c r="CB48" s="10" t="str">
        <f t="shared" si="14"/>
        <v/>
      </c>
      <c r="CC48" s="11" t="str">
        <f t="shared" si="14"/>
        <v/>
      </c>
      <c r="CD48" s="10">
        <f t="shared" si="20"/>
        <v>44</v>
      </c>
      <c r="CE48" s="11" t="str">
        <f t="shared" si="20"/>
        <v/>
      </c>
      <c r="CF48" s="10" t="str">
        <f t="shared" si="20"/>
        <v/>
      </c>
      <c r="CG48" s="11" t="str">
        <f t="shared" si="20"/>
        <v/>
      </c>
      <c r="CH48" s="10" t="str">
        <f t="shared" si="20"/>
        <v/>
      </c>
      <c r="CI48" s="11" t="str">
        <f t="shared" si="20"/>
        <v/>
      </c>
      <c r="CJ48" s="10" t="str">
        <f t="shared" si="20"/>
        <v/>
      </c>
      <c r="CK48" s="11" t="str">
        <f t="shared" si="20"/>
        <v/>
      </c>
      <c r="CL48" s="10" t="str">
        <f t="shared" si="20"/>
        <v/>
      </c>
      <c r="CM48" s="11" t="str">
        <f t="shared" si="20"/>
        <v/>
      </c>
      <c r="CN48" s="10" t="str">
        <f t="shared" si="20"/>
        <v/>
      </c>
      <c r="CO48" s="11" t="str">
        <f t="shared" si="20"/>
        <v/>
      </c>
      <c r="CP48" s="10" t="str">
        <f t="shared" si="20"/>
        <v/>
      </c>
      <c r="CQ48" s="11" t="str">
        <f t="shared" si="20"/>
        <v/>
      </c>
      <c r="CR48" s="10" t="str">
        <f t="shared" si="20"/>
        <v/>
      </c>
      <c r="CS48" s="11" t="str">
        <f t="shared" si="19"/>
        <v/>
      </c>
      <c r="CT48" s="10" t="str">
        <f t="shared" si="18"/>
        <v/>
      </c>
      <c r="CU48" s="11" t="str">
        <f t="shared" si="18"/>
        <v/>
      </c>
      <c r="CV48" s="337">
        <f t="shared" si="15"/>
        <v>44</v>
      </c>
      <c r="CW48" s="338">
        <f t="shared" si="16"/>
        <v>0</v>
      </c>
    </row>
    <row r="49" spans="1:101" ht="18" customHeight="1">
      <c r="A49" s="251">
        <v>41</v>
      </c>
      <c r="B49" s="268" t="s">
        <v>26</v>
      </c>
      <c r="C49" s="257" t="s">
        <v>33</v>
      </c>
      <c r="D49" s="268">
        <v>10462</v>
      </c>
      <c r="E49" s="252">
        <v>11441</v>
      </c>
      <c r="F49" s="269">
        <v>35250</v>
      </c>
      <c r="G49" s="265" t="s">
        <v>651</v>
      </c>
      <c r="H49" s="266" t="s">
        <v>652</v>
      </c>
      <c r="I49" s="265" t="s">
        <v>653</v>
      </c>
      <c r="J49" s="295">
        <v>4</v>
      </c>
      <c r="K49" s="295" t="s">
        <v>523</v>
      </c>
      <c r="L49" s="295">
        <v>4</v>
      </c>
      <c r="M49" s="296">
        <v>32</v>
      </c>
      <c r="N49" s="297">
        <v>69</v>
      </c>
      <c r="O49" s="257">
        <v>6</v>
      </c>
      <c r="P49" s="257" t="s">
        <v>523</v>
      </c>
      <c r="Q49" s="257">
        <v>8</v>
      </c>
      <c r="R49" s="247">
        <v>29</v>
      </c>
      <c r="S49" s="248">
        <v>45</v>
      </c>
      <c r="T49" s="303" t="s">
        <v>93</v>
      </c>
      <c r="U49" s="303">
        <v>6</v>
      </c>
      <c r="V49" s="303" t="s">
        <v>523</v>
      </c>
      <c r="W49" s="303">
        <v>10</v>
      </c>
      <c r="X49" s="291">
        <v>20</v>
      </c>
      <c r="Y49" s="292">
        <v>12</v>
      </c>
      <c r="Z49" s="294">
        <v>43</v>
      </c>
      <c r="AA49" s="292">
        <v>23</v>
      </c>
      <c r="AB49" s="303" t="s">
        <v>11</v>
      </c>
      <c r="AC49" s="257">
        <v>5</v>
      </c>
      <c r="AD49" s="257" t="s">
        <v>523</v>
      </c>
      <c r="AE49" s="257">
        <v>7</v>
      </c>
      <c r="AF49" s="292">
        <v>24</v>
      </c>
      <c r="AG49" s="249">
        <v>18</v>
      </c>
      <c r="AH49" s="248">
        <v>35</v>
      </c>
      <c r="AI49" s="292">
        <v>27</v>
      </c>
      <c r="AJ49" s="303" t="s">
        <v>93</v>
      </c>
      <c r="AK49" s="303">
        <v>10</v>
      </c>
      <c r="AL49" s="303" t="s">
        <v>523</v>
      </c>
      <c r="AM49" s="303">
        <v>10</v>
      </c>
      <c r="AN49" s="293">
        <v>14</v>
      </c>
      <c r="AO49" s="292">
        <v>15</v>
      </c>
      <c r="AP49" s="294">
        <v>37</v>
      </c>
      <c r="AQ49" s="292">
        <v>27</v>
      </c>
      <c r="AR49" s="257">
        <v>8</v>
      </c>
      <c r="AS49" s="257" t="s">
        <v>523</v>
      </c>
      <c r="AT49" s="257">
        <v>10</v>
      </c>
      <c r="AU49" s="249">
        <v>33</v>
      </c>
      <c r="AV49" s="248">
        <v>84</v>
      </c>
      <c r="AW49" s="295">
        <v>22</v>
      </c>
      <c r="AX49" s="298">
        <v>26</v>
      </c>
      <c r="AY49" s="299">
        <v>36</v>
      </c>
      <c r="AZ49" s="36"/>
      <c r="BA49" s="27"/>
      <c r="BB49" s="27"/>
      <c r="BC49" s="9" t="str">
        <f t="shared" si="2"/>
        <v/>
      </c>
      <c r="BD49" s="336"/>
      <c r="BE49" s="9" t="str">
        <f t="shared" si="3"/>
        <v/>
      </c>
      <c r="BF49" s="336"/>
      <c r="BG49" s="9">
        <f t="shared" si="4"/>
        <v>44</v>
      </c>
      <c r="BH49" s="336"/>
      <c r="BI49" s="9" t="str">
        <f t="shared" si="5"/>
        <v/>
      </c>
      <c r="BJ49" s="336"/>
      <c r="BK49" s="9" t="str">
        <f t="shared" si="6"/>
        <v/>
      </c>
      <c r="BL49" s="336"/>
      <c r="BM49" s="9" t="str">
        <f t="shared" si="7"/>
        <v/>
      </c>
      <c r="BN49" s="336"/>
      <c r="BO49" s="9" t="str">
        <f t="shared" si="8"/>
        <v/>
      </c>
      <c r="BP49" s="336"/>
      <c r="BQ49" s="9" t="str">
        <f t="shared" si="9"/>
        <v/>
      </c>
      <c r="BR49" s="336"/>
      <c r="BS49" s="9" t="str">
        <f t="shared" si="10"/>
        <v/>
      </c>
      <c r="BT49" s="336"/>
      <c r="BU49" s="9" t="str">
        <f t="shared" si="11"/>
        <v/>
      </c>
      <c r="BV49" s="336"/>
      <c r="BW49" s="9" t="str">
        <f t="shared" si="12"/>
        <v/>
      </c>
      <c r="BX49" s="336"/>
      <c r="BY49" s="9" t="str">
        <f t="shared" si="13"/>
        <v/>
      </c>
      <c r="BZ49" s="336"/>
      <c r="CA49" s="57"/>
      <c r="CB49" s="10" t="str">
        <f t="shared" si="14"/>
        <v/>
      </c>
      <c r="CC49" s="11" t="str">
        <f t="shared" si="14"/>
        <v/>
      </c>
      <c r="CD49" s="10">
        <f t="shared" si="20"/>
        <v>44</v>
      </c>
      <c r="CE49" s="11" t="str">
        <f t="shared" si="20"/>
        <v/>
      </c>
      <c r="CF49" s="10" t="str">
        <f t="shared" si="20"/>
        <v/>
      </c>
      <c r="CG49" s="11" t="str">
        <f t="shared" si="20"/>
        <v/>
      </c>
      <c r="CH49" s="10" t="str">
        <f t="shared" si="20"/>
        <v/>
      </c>
      <c r="CI49" s="11" t="str">
        <f t="shared" si="20"/>
        <v/>
      </c>
      <c r="CJ49" s="10" t="str">
        <f t="shared" si="20"/>
        <v/>
      </c>
      <c r="CK49" s="11" t="str">
        <f t="shared" si="20"/>
        <v/>
      </c>
      <c r="CL49" s="10" t="str">
        <f t="shared" si="20"/>
        <v/>
      </c>
      <c r="CM49" s="11" t="str">
        <f t="shared" si="20"/>
        <v/>
      </c>
      <c r="CN49" s="10" t="str">
        <f t="shared" si="20"/>
        <v/>
      </c>
      <c r="CO49" s="11" t="str">
        <f t="shared" si="20"/>
        <v/>
      </c>
      <c r="CP49" s="10" t="str">
        <f t="shared" si="20"/>
        <v/>
      </c>
      <c r="CQ49" s="11" t="str">
        <f t="shared" si="20"/>
        <v/>
      </c>
      <c r="CR49" s="10" t="str">
        <f t="shared" si="20"/>
        <v/>
      </c>
      <c r="CS49" s="11" t="str">
        <f t="shared" si="19"/>
        <v/>
      </c>
      <c r="CT49" s="10" t="str">
        <f t="shared" si="18"/>
        <v/>
      </c>
      <c r="CU49" s="11" t="str">
        <f t="shared" si="18"/>
        <v/>
      </c>
      <c r="CV49" s="337">
        <f t="shared" si="15"/>
        <v>44</v>
      </c>
      <c r="CW49" s="338">
        <f t="shared" si="16"/>
        <v>0</v>
      </c>
    </row>
    <row r="50" spans="1:101" ht="18" customHeight="1">
      <c r="A50" s="251">
        <v>42</v>
      </c>
      <c r="B50" s="268" t="s">
        <v>31</v>
      </c>
      <c r="C50" s="257" t="s">
        <v>33</v>
      </c>
      <c r="D50" s="268">
        <v>10479</v>
      </c>
      <c r="E50" s="252">
        <v>11442</v>
      </c>
      <c r="F50" s="269">
        <v>35092</v>
      </c>
      <c r="G50" s="265" t="s">
        <v>654</v>
      </c>
      <c r="H50" s="266" t="s">
        <v>655</v>
      </c>
      <c r="I50" s="265" t="s">
        <v>656</v>
      </c>
      <c r="J50" s="295">
        <v>3</v>
      </c>
      <c r="K50" s="295">
        <v>4</v>
      </c>
      <c r="L50" s="295">
        <v>4</v>
      </c>
      <c r="M50" s="296">
        <v>29</v>
      </c>
      <c r="N50" s="297">
        <v>58</v>
      </c>
      <c r="O50" s="257">
        <v>6</v>
      </c>
      <c r="P50" s="257">
        <v>5</v>
      </c>
      <c r="Q50" s="257">
        <v>7</v>
      </c>
      <c r="R50" s="247">
        <v>34</v>
      </c>
      <c r="S50" s="248">
        <v>42</v>
      </c>
      <c r="T50" s="303" t="s">
        <v>93</v>
      </c>
      <c r="U50" s="303">
        <v>7</v>
      </c>
      <c r="V50" s="303">
        <v>6</v>
      </c>
      <c r="W50" s="303">
        <v>8</v>
      </c>
      <c r="X50" s="291">
        <v>17</v>
      </c>
      <c r="Y50" s="292">
        <v>13</v>
      </c>
      <c r="Z50" s="294">
        <v>33</v>
      </c>
      <c r="AA50" s="292">
        <v>21</v>
      </c>
      <c r="AB50" s="303" t="s">
        <v>11</v>
      </c>
      <c r="AC50" s="257">
        <v>5</v>
      </c>
      <c r="AD50" s="257">
        <v>9</v>
      </c>
      <c r="AE50" s="257">
        <v>10</v>
      </c>
      <c r="AF50" s="292">
        <v>14</v>
      </c>
      <c r="AG50" s="249">
        <v>17</v>
      </c>
      <c r="AH50" s="248">
        <v>24</v>
      </c>
      <c r="AI50" s="292">
        <v>27</v>
      </c>
      <c r="AJ50" s="303" t="s">
        <v>93</v>
      </c>
      <c r="AK50" s="303">
        <v>8</v>
      </c>
      <c r="AL50" s="303">
        <v>6</v>
      </c>
      <c r="AM50" s="303">
        <v>10</v>
      </c>
      <c r="AN50" s="293">
        <v>15</v>
      </c>
      <c r="AO50" s="292">
        <v>18</v>
      </c>
      <c r="AP50" s="294">
        <v>25</v>
      </c>
      <c r="AQ50" s="292">
        <v>29</v>
      </c>
      <c r="AR50" s="257">
        <v>8</v>
      </c>
      <c r="AS50" s="257">
        <v>9</v>
      </c>
      <c r="AT50" s="257">
        <v>8</v>
      </c>
      <c r="AU50" s="249">
        <v>42</v>
      </c>
      <c r="AV50" s="248">
        <v>65</v>
      </c>
      <c r="AW50" s="295">
        <v>22</v>
      </c>
      <c r="AX50" s="298">
        <v>26</v>
      </c>
      <c r="AY50" s="299">
        <v>27</v>
      </c>
      <c r="AZ50" s="36"/>
      <c r="BA50" s="27"/>
      <c r="BB50" s="27"/>
      <c r="BC50" s="9" t="str">
        <f t="shared" si="2"/>
        <v/>
      </c>
      <c r="BD50" s="336"/>
      <c r="BE50" s="9" t="str">
        <f t="shared" si="3"/>
        <v/>
      </c>
      <c r="BF50" s="336"/>
      <c r="BG50" s="9">
        <f t="shared" si="4"/>
        <v>44</v>
      </c>
      <c r="BH50" s="336"/>
      <c r="BI50" s="9" t="str">
        <f t="shared" si="5"/>
        <v/>
      </c>
      <c r="BJ50" s="336"/>
      <c r="BK50" s="9" t="str">
        <f t="shared" si="6"/>
        <v/>
      </c>
      <c r="BL50" s="336"/>
      <c r="BM50" s="9" t="str">
        <f t="shared" si="7"/>
        <v/>
      </c>
      <c r="BN50" s="336"/>
      <c r="BO50" s="9" t="str">
        <f t="shared" si="8"/>
        <v/>
      </c>
      <c r="BP50" s="336"/>
      <c r="BQ50" s="9" t="str">
        <f t="shared" si="9"/>
        <v/>
      </c>
      <c r="BR50" s="336"/>
      <c r="BS50" s="9" t="str">
        <f t="shared" si="10"/>
        <v/>
      </c>
      <c r="BT50" s="336"/>
      <c r="BU50" s="9" t="str">
        <f t="shared" si="11"/>
        <v/>
      </c>
      <c r="BV50" s="336"/>
      <c r="BW50" s="9" t="str">
        <f t="shared" si="12"/>
        <v/>
      </c>
      <c r="BX50" s="336"/>
      <c r="BY50" s="9" t="str">
        <f t="shared" si="13"/>
        <v/>
      </c>
      <c r="BZ50" s="336"/>
      <c r="CA50" s="57"/>
      <c r="CB50" s="10" t="str">
        <f t="shared" si="14"/>
        <v/>
      </c>
      <c r="CC50" s="11" t="str">
        <f t="shared" si="14"/>
        <v/>
      </c>
      <c r="CD50" s="10">
        <f t="shared" si="20"/>
        <v>44</v>
      </c>
      <c r="CE50" s="11" t="str">
        <f t="shared" si="20"/>
        <v/>
      </c>
      <c r="CF50" s="10" t="str">
        <f t="shared" si="20"/>
        <v/>
      </c>
      <c r="CG50" s="11" t="str">
        <f t="shared" si="20"/>
        <v/>
      </c>
      <c r="CH50" s="10" t="str">
        <f t="shared" si="20"/>
        <v/>
      </c>
      <c r="CI50" s="11" t="str">
        <f t="shared" si="20"/>
        <v/>
      </c>
      <c r="CJ50" s="10" t="str">
        <f t="shared" si="20"/>
        <v/>
      </c>
      <c r="CK50" s="11" t="str">
        <f t="shared" si="20"/>
        <v/>
      </c>
      <c r="CL50" s="10" t="str">
        <f t="shared" si="20"/>
        <v/>
      </c>
      <c r="CM50" s="11" t="str">
        <f t="shared" si="20"/>
        <v/>
      </c>
      <c r="CN50" s="10" t="str">
        <f t="shared" si="20"/>
        <v/>
      </c>
      <c r="CO50" s="11" t="str">
        <f t="shared" si="20"/>
        <v/>
      </c>
      <c r="CP50" s="10" t="str">
        <f t="shared" si="20"/>
        <v/>
      </c>
      <c r="CQ50" s="11" t="str">
        <f t="shared" si="20"/>
        <v/>
      </c>
      <c r="CR50" s="10" t="str">
        <f t="shared" si="20"/>
        <v/>
      </c>
      <c r="CS50" s="11" t="str">
        <f t="shared" si="19"/>
        <v/>
      </c>
      <c r="CT50" s="10" t="str">
        <f t="shared" si="18"/>
        <v/>
      </c>
      <c r="CU50" s="11" t="str">
        <f t="shared" si="18"/>
        <v/>
      </c>
      <c r="CV50" s="337">
        <f t="shared" si="15"/>
        <v>44</v>
      </c>
      <c r="CW50" s="338">
        <f t="shared" si="16"/>
        <v>0</v>
      </c>
    </row>
    <row r="51" spans="1:101" ht="18" customHeight="1">
      <c r="A51" s="251">
        <v>43</v>
      </c>
      <c r="B51" s="268" t="s">
        <v>26</v>
      </c>
      <c r="C51" s="257" t="s">
        <v>33</v>
      </c>
      <c r="D51" s="268">
        <v>10301</v>
      </c>
      <c r="E51" s="252">
        <v>11443</v>
      </c>
      <c r="F51" s="269">
        <v>35353</v>
      </c>
      <c r="G51" s="265" t="s">
        <v>657</v>
      </c>
      <c r="H51" s="266" t="s">
        <v>658</v>
      </c>
      <c r="I51" s="265" t="s">
        <v>659</v>
      </c>
      <c r="J51" s="295">
        <v>6</v>
      </c>
      <c r="K51" s="295">
        <v>6</v>
      </c>
      <c r="L51" s="295">
        <v>6</v>
      </c>
      <c r="M51" s="296">
        <v>41</v>
      </c>
      <c r="N51" s="297">
        <v>67</v>
      </c>
      <c r="O51" s="257">
        <v>3</v>
      </c>
      <c r="P51" s="257">
        <v>5</v>
      </c>
      <c r="Q51" s="257">
        <v>7</v>
      </c>
      <c r="R51" s="247">
        <v>27</v>
      </c>
      <c r="S51" s="248">
        <v>37</v>
      </c>
      <c r="T51" s="303" t="s">
        <v>93</v>
      </c>
      <c r="U51" s="303">
        <v>4</v>
      </c>
      <c r="V51" s="303">
        <v>8</v>
      </c>
      <c r="W51" s="303">
        <v>8</v>
      </c>
      <c r="X51" s="291">
        <v>20</v>
      </c>
      <c r="Y51" s="292">
        <v>13</v>
      </c>
      <c r="Z51" s="294">
        <v>26</v>
      </c>
      <c r="AA51" s="292">
        <v>22</v>
      </c>
      <c r="AB51" s="303" t="s">
        <v>11</v>
      </c>
      <c r="AC51" s="257">
        <v>5</v>
      </c>
      <c r="AD51" s="257">
        <v>9</v>
      </c>
      <c r="AE51" s="257">
        <v>8</v>
      </c>
      <c r="AF51" s="292">
        <v>25</v>
      </c>
      <c r="AG51" s="249">
        <v>18</v>
      </c>
      <c r="AH51" s="248">
        <v>33</v>
      </c>
      <c r="AI51" s="292">
        <v>29</v>
      </c>
      <c r="AJ51" s="303" t="s">
        <v>93</v>
      </c>
      <c r="AK51" s="303">
        <v>5</v>
      </c>
      <c r="AL51" s="303">
        <v>8</v>
      </c>
      <c r="AM51" s="303">
        <v>9</v>
      </c>
      <c r="AN51" s="293">
        <v>30</v>
      </c>
      <c r="AO51" s="292">
        <v>17</v>
      </c>
      <c r="AP51" s="294">
        <v>29</v>
      </c>
      <c r="AQ51" s="292">
        <v>26</v>
      </c>
      <c r="AR51" s="257">
        <v>10</v>
      </c>
      <c r="AS51" s="257">
        <v>10</v>
      </c>
      <c r="AT51" s="257">
        <v>10</v>
      </c>
      <c r="AU51" s="249">
        <v>53</v>
      </c>
      <c r="AV51" s="248">
        <v>68</v>
      </c>
      <c r="AW51" s="295">
        <v>22</v>
      </c>
      <c r="AX51" s="298">
        <v>26</v>
      </c>
      <c r="AY51" s="299">
        <v>32</v>
      </c>
      <c r="AZ51" s="36"/>
      <c r="BA51" s="27"/>
      <c r="BB51" s="27"/>
      <c r="BC51" s="9" t="str">
        <f t="shared" si="2"/>
        <v/>
      </c>
      <c r="BD51" s="336"/>
      <c r="BE51" s="9" t="str">
        <f t="shared" si="3"/>
        <v/>
      </c>
      <c r="BF51" s="336"/>
      <c r="BG51" s="9">
        <f t="shared" si="4"/>
        <v>44</v>
      </c>
      <c r="BH51" s="336"/>
      <c r="BI51" s="9" t="str">
        <f t="shared" si="5"/>
        <v/>
      </c>
      <c r="BJ51" s="336"/>
      <c r="BK51" s="9" t="str">
        <f t="shared" si="6"/>
        <v/>
      </c>
      <c r="BL51" s="336"/>
      <c r="BM51" s="9" t="str">
        <f t="shared" si="7"/>
        <v/>
      </c>
      <c r="BN51" s="336"/>
      <c r="BO51" s="9" t="str">
        <f t="shared" si="8"/>
        <v/>
      </c>
      <c r="BP51" s="336"/>
      <c r="BQ51" s="9" t="str">
        <f t="shared" si="9"/>
        <v/>
      </c>
      <c r="BR51" s="336"/>
      <c r="BS51" s="9" t="str">
        <f t="shared" si="10"/>
        <v/>
      </c>
      <c r="BT51" s="336"/>
      <c r="BU51" s="9" t="str">
        <f t="shared" si="11"/>
        <v/>
      </c>
      <c r="BV51" s="336"/>
      <c r="BW51" s="9" t="str">
        <f t="shared" si="12"/>
        <v/>
      </c>
      <c r="BX51" s="336"/>
      <c r="BY51" s="9" t="str">
        <f t="shared" si="13"/>
        <v/>
      </c>
      <c r="BZ51" s="336"/>
      <c r="CA51" s="57"/>
      <c r="CB51" s="10" t="str">
        <f t="shared" si="14"/>
        <v/>
      </c>
      <c r="CC51" s="11" t="str">
        <f t="shared" si="14"/>
        <v/>
      </c>
      <c r="CD51" s="10">
        <f t="shared" si="20"/>
        <v>44</v>
      </c>
      <c r="CE51" s="11" t="str">
        <f t="shared" si="20"/>
        <v/>
      </c>
      <c r="CF51" s="10" t="str">
        <f t="shared" si="20"/>
        <v/>
      </c>
      <c r="CG51" s="11" t="str">
        <f t="shared" si="20"/>
        <v/>
      </c>
      <c r="CH51" s="10" t="str">
        <f t="shared" si="20"/>
        <v/>
      </c>
      <c r="CI51" s="11" t="str">
        <f t="shared" si="20"/>
        <v/>
      </c>
      <c r="CJ51" s="10" t="str">
        <f t="shared" si="20"/>
        <v/>
      </c>
      <c r="CK51" s="11" t="str">
        <f t="shared" si="20"/>
        <v/>
      </c>
      <c r="CL51" s="10" t="str">
        <f t="shared" si="20"/>
        <v/>
      </c>
      <c r="CM51" s="11" t="str">
        <f t="shared" si="20"/>
        <v/>
      </c>
      <c r="CN51" s="10" t="str">
        <f t="shared" si="20"/>
        <v/>
      </c>
      <c r="CO51" s="11" t="str">
        <f t="shared" si="20"/>
        <v/>
      </c>
      <c r="CP51" s="10" t="str">
        <f t="shared" si="20"/>
        <v/>
      </c>
      <c r="CQ51" s="11" t="str">
        <f t="shared" si="20"/>
        <v/>
      </c>
      <c r="CR51" s="10" t="str">
        <f t="shared" si="20"/>
        <v/>
      </c>
      <c r="CS51" s="11" t="str">
        <f t="shared" si="19"/>
        <v/>
      </c>
      <c r="CT51" s="10" t="str">
        <f t="shared" si="18"/>
        <v/>
      </c>
      <c r="CU51" s="11" t="str">
        <f t="shared" si="18"/>
        <v/>
      </c>
      <c r="CV51" s="337">
        <f t="shared" si="15"/>
        <v>44</v>
      </c>
      <c r="CW51" s="338">
        <f t="shared" si="16"/>
        <v>0</v>
      </c>
    </row>
    <row r="52" spans="1:101" ht="18" customHeight="1">
      <c r="A52" s="251">
        <v>44</v>
      </c>
      <c r="B52" s="268" t="s">
        <v>26</v>
      </c>
      <c r="C52" s="257" t="s">
        <v>33</v>
      </c>
      <c r="D52" s="268">
        <v>9380</v>
      </c>
      <c r="E52" s="252">
        <v>11444</v>
      </c>
      <c r="F52" s="269">
        <v>35894</v>
      </c>
      <c r="G52" s="265" t="s">
        <v>660</v>
      </c>
      <c r="H52" s="266" t="s">
        <v>661</v>
      </c>
      <c r="I52" s="265" t="s">
        <v>662</v>
      </c>
      <c r="J52" s="295">
        <v>5</v>
      </c>
      <c r="K52" s="295">
        <v>6</v>
      </c>
      <c r="L52" s="295">
        <v>5</v>
      </c>
      <c r="M52" s="296">
        <v>35</v>
      </c>
      <c r="N52" s="297">
        <v>54</v>
      </c>
      <c r="O52" s="257">
        <v>5</v>
      </c>
      <c r="P52" s="257">
        <v>8</v>
      </c>
      <c r="Q52" s="257">
        <v>7</v>
      </c>
      <c r="R52" s="247">
        <v>28</v>
      </c>
      <c r="S52" s="248">
        <v>42</v>
      </c>
      <c r="T52" s="303" t="s">
        <v>93</v>
      </c>
      <c r="U52" s="303">
        <v>7</v>
      </c>
      <c r="V52" s="303">
        <v>9</v>
      </c>
      <c r="W52" s="303">
        <v>10</v>
      </c>
      <c r="X52" s="291">
        <v>15</v>
      </c>
      <c r="Y52" s="292">
        <v>13</v>
      </c>
      <c r="Z52" s="294">
        <v>28</v>
      </c>
      <c r="AA52" s="292">
        <v>22</v>
      </c>
      <c r="AB52" s="303" t="s">
        <v>11</v>
      </c>
      <c r="AC52" s="257">
        <v>7</v>
      </c>
      <c r="AD52" s="257">
        <v>7</v>
      </c>
      <c r="AE52" s="257">
        <v>8</v>
      </c>
      <c r="AF52" s="292">
        <v>20</v>
      </c>
      <c r="AG52" s="249">
        <v>18</v>
      </c>
      <c r="AH52" s="248">
        <v>33</v>
      </c>
      <c r="AI52" s="292">
        <v>27</v>
      </c>
      <c r="AJ52" s="303" t="s">
        <v>93</v>
      </c>
      <c r="AK52" s="303">
        <v>9</v>
      </c>
      <c r="AL52" s="303">
        <v>7</v>
      </c>
      <c r="AM52" s="303">
        <v>10</v>
      </c>
      <c r="AN52" s="293">
        <v>23</v>
      </c>
      <c r="AO52" s="292">
        <v>15</v>
      </c>
      <c r="AP52" s="294">
        <v>34</v>
      </c>
      <c r="AQ52" s="292">
        <v>27</v>
      </c>
      <c r="AR52" s="257">
        <v>10</v>
      </c>
      <c r="AS52" s="257">
        <v>10</v>
      </c>
      <c r="AT52" s="257">
        <v>10</v>
      </c>
      <c r="AU52" s="249">
        <v>41</v>
      </c>
      <c r="AV52" s="248">
        <v>45</v>
      </c>
      <c r="AW52" s="295">
        <v>22</v>
      </c>
      <c r="AX52" s="298">
        <v>26</v>
      </c>
      <c r="AY52" s="299">
        <v>30</v>
      </c>
      <c r="AZ52" s="36"/>
      <c r="BA52" s="27"/>
      <c r="BB52" s="27"/>
      <c r="BC52" s="9" t="str">
        <f t="shared" si="2"/>
        <v/>
      </c>
      <c r="BD52" s="336"/>
      <c r="BE52" s="9" t="str">
        <f t="shared" si="3"/>
        <v/>
      </c>
      <c r="BF52" s="336"/>
      <c r="BG52" s="9">
        <f t="shared" si="4"/>
        <v>44</v>
      </c>
      <c r="BH52" s="336"/>
      <c r="BI52" s="9" t="str">
        <f t="shared" si="5"/>
        <v/>
      </c>
      <c r="BJ52" s="336"/>
      <c r="BK52" s="9" t="str">
        <f t="shared" si="6"/>
        <v/>
      </c>
      <c r="BL52" s="336"/>
      <c r="BM52" s="9" t="str">
        <f t="shared" si="7"/>
        <v/>
      </c>
      <c r="BN52" s="336"/>
      <c r="BO52" s="9" t="str">
        <f t="shared" si="8"/>
        <v/>
      </c>
      <c r="BP52" s="336"/>
      <c r="BQ52" s="9" t="str">
        <f t="shared" si="9"/>
        <v/>
      </c>
      <c r="BR52" s="336"/>
      <c r="BS52" s="9" t="str">
        <f t="shared" si="10"/>
        <v/>
      </c>
      <c r="BT52" s="336"/>
      <c r="BU52" s="9" t="str">
        <f t="shared" si="11"/>
        <v/>
      </c>
      <c r="BV52" s="336"/>
      <c r="BW52" s="9" t="str">
        <f t="shared" si="12"/>
        <v/>
      </c>
      <c r="BX52" s="336"/>
      <c r="BY52" s="9" t="str">
        <f t="shared" si="13"/>
        <v/>
      </c>
      <c r="BZ52" s="336"/>
      <c r="CA52" s="57"/>
      <c r="CB52" s="10" t="str">
        <f t="shared" si="14"/>
        <v/>
      </c>
      <c r="CC52" s="11" t="str">
        <f t="shared" si="14"/>
        <v/>
      </c>
      <c r="CD52" s="10">
        <f t="shared" si="20"/>
        <v>44</v>
      </c>
      <c r="CE52" s="11" t="str">
        <f t="shared" si="20"/>
        <v/>
      </c>
      <c r="CF52" s="10" t="str">
        <f t="shared" si="20"/>
        <v/>
      </c>
      <c r="CG52" s="11" t="str">
        <f t="shared" si="20"/>
        <v/>
      </c>
      <c r="CH52" s="10" t="str">
        <f t="shared" si="20"/>
        <v/>
      </c>
      <c r="CI52" s="11" t="str">
        <f t="shared" si="20"/>
        <v/>
      </c>
      <c r="CJ52" s="10" t="str">
        <f t="shared" si="20"/>
        <v/>
      </c>
      <c r="CK52" s="11" t="str">
        <f t="shared" si="20"/>
        <v/>
      </c>
      <c r="CL52" s="10" t="str">
        <f t="shared" si="20"/>
        <v/>
      </c>
      <c r="CM52" s="11" t="str">
        <f t="shared" si="20"/>
        <v/>
      </c>
      <c r="CN52" s="10" t="str">
        <f t="shared" si="20"/>
        <v/>
      </c>
      <c r="CO52" s="11" t="str">
        <f t="shared" si="20"/>
        <v/>
      </c>
      <c r="CP52" s="10" t="str">
        <f t="shared" si="20"/>
        <v/>
      </c>
      <c r="CQ52" s="11" t="str">
        <f t="shared" si="20"/>
        <v/>
      </c>
      <c r="CR52" s="10" t="str">
        <f t="shared" si="20"/>
        <v/>
      </c>
      <c r="CS52" s="11" t="str">
        <f t="shared" si="19"/>
        <v/>
      </c>
      <c r="CT52" s="10" t="str">
        <f t="shared" si="18"/>
        <v/>
      </c>
      <c r="CU52" s="11" t="str">
        <f t="shared" si="18"/>
        <v/>
      </c>
      <c r="CV52" s="337">
        <f t="shared" si="15"/>
        <v>44</v>
      </c>
      <c r="CW52" s="338">
        <f t="shared" si="16"/>
        <v>0</v>
      </c>
    </row>
    <row r="53" spans="1:101" ht="18" customHeight="1">
      <c r="A53" s="251">
        <v>45</v>
      </c>
      <c r="B53" s="268" t="s">
        <v>29</v>
      </c>
      <c r="C53" s="257" t="s">
        <v>33</v>
      </c>
      <c r="D53" s="268">
        <v>9445</v>
      </c>
      <c r="E53" s="252">
        <v>11445</v>
      </c>
      <c r="F53" s="269">
        <v>34769</v>
      </c>
      <c r="G53" s="265" t="s">
        <v>663</v>
      </c>
      <c r="H53" s="266" t="s">
        <v>664</v>
      </c>
      <c r="I53" s="265" t="s">
        <v>665</v>
      </c>
      <c r="J53" s="295">
        <v>4</v>
      </c>
      <c r="K53" s="295">
        <v>5</v>
      </c>
      <c r="L53" s="295">
        <v>5</v>
      </c>
      <c r="M53" s="296">
        <v>26</v>
      </c>
      <c r="N53" s="297">
        <v>67</v>
      </c>
      <c r="O53" s="257">
        <v>7</v>
      </c>
      <c r="P53" s="257">
        <v>7</v>
      </c>
      <c r="Q53" s="257">
        <v>7</v>
      </c>
      <c r="R53" s="247">
        <v>26</v>
      </c>
      <c r="S53" s="248">
        <v>43</v>
      </c>
      <c r="T53" s="303" t="s">
        <v>93</v>
      </c>
      <c r="U53" s="303">
        <v>7</v>
      </c>
      <c r="V53" s="303">
        <v>7</v>
      </c>
      <c r="W53" s="303">
        <v>9</v>
      </c>
      <c r="X53" s="291">
        <v>15</v>
      </c>
      <c r="Y53" s="292">
        <v>12</v>
      </c>
      <c r="Z53" s="294">
        <v>31</v>
      </c>
      <c r="AA53" s="292">
        <v>22</v>
      </c>
      <c r="AB53" s="303" t="s">
        <v>11</v>
      </c>
      <c r="AC53" s="257">
        <v>6</v>
      </c>
      <c r="AD53" s="257">
        <v>9</v>
      </c>
      <c r="AE53" s="257">
        <v>8</v>
      </c>
      <c r="AF53" s="292">
        <v>20</v>
      </c>
      <c r="AG53" s="249">
        <v>18</v>
      </c>
      <c r="AH53" s="248">
        <v>38</v>
      </c>
      <c r="AI53" s="292">
        <v>27</v>
      </c>
      <c r="AJ53" s="303" t="s">
        <v>93</v>
      </c>
      <c r="AK53" s="303">
        <v>7</v>
      </c>
      <c r="AL53" s="303">
        <v>7</v>
      </c>
      <c r="AM53" s="303">
        <v>10</v>
      </c>
      <c r="AN53" s="293">
        <v>13</v>
      </c>
      <c r="AO53" s="292">
        <v>17</v>
      </c>
      <c r="AP53" s="294">
        <v>35</v>
      </c>
      <c r="AQ53" s="292">
        <v>26</v>
      </c>
      <c r="AR53" s="257">
        <v>8</v>
      </c>
      <c r="AS53" s="257">
        <v>10</v>
      </c>
      <c r="AT53" s="257">
        <v>9</v>
      </c>
      <c r="AU53" s="249">
        <v>46</v>
      </c>
      <c r="AV53" s="248">
        <v>69</v>
      </c>
      <c r="AW53" s="295">
        <v>22</v>
      </c>
      <c r="AX53" s="298">
        <v>27</v>
      </c>
      <c r="AY53" s="299">
        <v>25</v>
      </c>
      <c r="AZ53" s="36"/>
      <c r="BA53" s="27"/>
      <c r="BB53" s="27"/>
      <c r="BC53" s="9" t="str">
        <f t="shared" si="2"/>
        <v/>
      </c>
      <c r="BD53" s="336"/>
      <c r="BE53" s="9" t="str">
        <f t="shared" si="3"/>
        <v/>
      </c>
      <c r="BF53" s="336"/>
      <c r="BG53" s="9">
        <f t="shared" si="4"/>
        <v>44</v>
      </c>
      <c r="BH53" s="336"/>
      <c r="BI53" s="9" t="str">
        <f t="shared" si="5"/>
        <v/>
      </c>
      <c r="BJ53" s="336"/>
      <c r="BK53" s="9" t="str">
        <f t="shared" si="6"/>
        <v/>
      </c>
      <c r="BL53" s="336"/>
      <c r="BM53" s="9" t="str">
        <f t="shared" si="7"/>
        <v/>
      </c>
      <c r="BN53" s="336"/>
      <c r="BO53" s="9" t="str">
        <f t="shared" si="8"/>
        <v/>
      </c>
      <c r="BP53" s="336"/>
      <c r="BQ53" s="9" t="str">
        <f t="shared" si="9"/>
        <v/>
      </c>
      <c r="BR53" s="336"/>
      <c r="BS53" s="9" t="str">
        <f t="shared" si="10"/>
        <v/>
      </c>
      <c r="BT53" s="336"/>
      <c r="BU53" s="9" t="str">
        <f t="shared" si="11"/>
        <v/>
      </c>
      <c r="BV53" s="336"/>
      <c r="BW53" s="9" t="str">
        <f t="shared" si="12"/>
        <v/>
      </c>
      <c r="BX53" s="336"/>
      <c r="BY53" s="9" t="str">
        <f t="shared" si="13"/>
        <v/>
      </c>
      <c r="BZ53" s="336"/>
      <c r="CA53" s="57"/>
      <c r="CB53" s="10" t="str">
        <f t="shared" si="14"/>
        <v/>
      </c>
      <c r="CC53" s="11" t="str">
        <f t="shared" si="14"/>
        <v/>
      </c>
      <c r="CD53" s="10">
        <f t="shared" si="20"/>
        <v>44</v>
      </c>
      <c r="CE53" s="11" t="str">
        <f t="shared" si="20"/>
        <v/>
      </c>
      <c r="CF53" s="10" t="str">
        <f t="shared" si="20"/>
        <v/>
      </c>
      <c r="CG53" s="11" t="str">
        <f t="shared" si="20"/>
        <v/>
      </c>
      <c r="CH53" s="10" t="str">
        <f t="shared" si="20"/>
        <v/>
      </c>
      <c r="CI53" s="11" t="str">
        <f t="shared" si="20"/>
        <v/>
      </c>
      <c r="CJ53" s="10" t="str">
        <f t="shared" si="20"/>
        <v/>
      </c>
      <c r="CK53" s="11" t="str">
        <f t="shared" si="20"/>
        <v/>
      </c>
      <c r="CL53" s="10" t="str">
        <f t="shared" si="20"/>
        <v/>
      </c>
      <c r="CM53" s="11" t="str">
        <f t="shared" si="20"/>
        <v/>
      </c>
      <c r="CN53" s="10" t="str">
        <f t="shared" si="20"/>
        <v/>
      </c>
      <c r="CO53" s="11" t="str">
        <f t="shared" si="20"/>
        <v/>
      </c>
      <c r="CP53" s="10" t="str">
        <f t="shared" si="20"/>
        <v/>
      </c>
      <c r="CQ53" s="11" t="str">
        <f t="shared" si="20"/>
        <v/>
      </c>
      <c r="CR53" s="10" t="str">
        <f t="shared" si="20"/>
        <v/>
      </c>
      <c r="CS53" s="11" t="str">
        <f t="shared" si="19"/>
        <v/>
      </c>
      <c r="CT53" s="10" t="str">
        <f t="shared" si="18"/>
        <v/>
      </c>
      <c r="CU53" s="11" t="str">
        <f t="shared" si="18"/>
        <v/>
      </c>
      <c r="CV53" s="337">
        <f t="shared" si="15"/>
        <v>44</v>
      </c>
      <c r="CW53" s="338">
        <f t="shared" si="16"/>
        <v>0</v>
      </c>
    </row>
    <row r="54" spans="1:101" ht="18" customHeight="1">
      <c r="A54" s="251">
        <v>46</v>
      </c>
      <c r="B54" s="268" t="s">
        <v>29</v>
      </c>
      <c r="C54" s="257" t="s">
        <v>33</v>
      </c>
      <c r="D54" s="268">
        <v>10225</v>
      </c>
      <c r="E54" s="252">
        <v>11446</v>
      </c>
      <c r="F54" s="269">
        <v>35175</v>
      </c>
      <c r="G54" s="265" t="s">
        <v>666</v>
      </c>
      <c r="H54" s="266" t="s">
        <v>667</v>
      </c>
      <c r="I54" s="265" t="s">
        <v>668</v>
      </c>
      <c r="J54" s="295">
        <v>4</v>
      </c>
      <c r="K54" s="295">
        <v>5</v>
      </c>
      <c r="L54" s="295">
        <v>4</v>
      </c>
      <c r="M54" s="296">
        <v>40</v>
      </c>
      <c r="N54" s="297">
        <v>72</v>
      </c>
      <c r="O54" s="257">
        <v>3</v>
      </c>
      <c r="P54" s="257">
        <v>6</v>
      </c>
      <c r="Q54" s="257">
        <v>7</v>
      </c>
      <c r="R54" s="247">
        <v>37</v>
      </c>
      <c r="S54" s="248">
        <v>53</v>
      </c>
      <c r="T54" s="303" t="s">
        <v>93</v>
      </c>
      <c r="U54" s="303">
        <v>7</v>
      </c>
      <c r="V54" s="303">
        <v>10</v>
      </c>
      <c r="W54" s="303">
        <v>8</v>
      </c>
      <c r="X54" s="291">
        <v>16</v>
      </c>
      <c r="Y54" s="292">
        <v>12</v>
      </c>
      <c r="Z54" s="294">
        <v>51</v>
      </c>
      <c r="AA54" s="292">
        <v>22</v>
      </c>
      <c r="AB54" s="303" t="s">
        <v>11</v>
      </c>
      <c r="AC54" s="257">
        <v>6</v>
      </c>
      <c r="AD54" s="257">
        <v>9</v>
      </c>
      <c r="AE54" s="257">
        <v>10</v>
      </c>
      <c r="AF54" s="292">
        <v>28</v>
      </c>
      <c r="AG54" s="249">
        <v>18</v>
      </c>
      <c r="AH54" s="248">
        <v>39</v>
      </c>
      <c r="AI54" s="292">
        <v>23</v>
      </c>
      <c r="AJ54" s="303" t="s">
        <v>93</v>
      </c>
      <c r="AK54" s="303">
        <v>10</v>
      </c>
      <c r="AL54" s="303">
        <v>6</v>
      </c>
      <c r="AM54" s="303">
        <v>9</v>
      </c>
      <c r="AN54" s="293">
        <v>18</v>
      </c>
      <c r="AO54" s="292">
        <v>17</v>
      </c>
      <c r="AP54" s="294">
        <v>41</v>
      </c>
      <c r="AQ54" s="292">
        <v>28</v>
      </c>
      <c r="AR54" s="257">
        <v>8</v>
      </c>
      <c r="AS54" s="257">
        <v>9</v>
      </c>
      <c r="AT54" s="257">
        <v>9</v>
      </c>
      <c r="AU54" s="249">
        <v>34</v>
      </c>
      <c r="AV54" s="248">
        <v>66</v>
      </c>
      <c r="AW54" s="295">
        <v>22</v>
      </c>
      <c r="AX54" s="298">
        <v>29</v>
      </c>
      <c r="AY54" s="299">
        <v>26</v>
      </c>
      <c r="AZ54" s="36"/>
      <c r="BA54" s="27"/>
      <c r="BB54" s="27"/>
      <c r="BC54" s="9" t="str">
        <f t="shared" si="2"/>
        <v/>
      </c>
      <c r="BD54" s="336"/>
      <c r="BE54" s="9" t="str">
        <f t="shared" si="3"/>
        <v/>
      </c>
      <c r="BF54" s="336"/>
      <c r="BG54" s="9">
        <f t="shared" si="4"/>
        <v>44</v>
      </c>
      <c r="BH54" s="336"/>
      <c r="BI54" s="9" t="str">
        <f t="shared" si="5"/>
        <v/>
      </c>
      <c r="BJ54" s="336"/>
      <c r="BK54" s="9" t="str">
        <f t="shared" si="6"/>
        <v/>
      </c>
      <c r="BL54" s="336"/>
      <c r="BM54" s="9" t="str">
        <f t="shared" si="7"/>
        <v/>
      </c>
      <c r="BN54" s="336"/>
      <c r="BO54" s="9" t="str">
        <f t="shared" si="8"/>
        <v/>
      </c>
      <c r="BP54" s="336"/>
      <c r="BQ54" s="9" t="str">
        <f t="shared" si="9"/>
        <v/>
      </c>
      <c r="BR54" s="336"/>
      <c r="BS54" s="9" t="str">
        <f t="shared" si="10"/>
        <v/>
      </c>
      <c r="BT54" s="336"/>
      <c r="BU54" s="9" t="str">
        <f t="shared" si="11"/>
        <v/>
      </c>
      <c r="BV54" s="336"/>
      <c r="BW54" s="9" t="str">
        <f t="shared" si="12"/>
        <v/>
      </c>
      <c r="BX54" s="336"/>
      <c r="BY54" s="9" t="str">
        <f t="shared" si="13"/>
        <v/>
      </c>
      <c r="BZ54" s="336"/>
      <c r="CA54" s="57"/>
      <c r="CB54" s="10" t="str">
        <f t="shared" si="14"/>
        <v/>
      </c>
      <c r="CC54" s="11" t="str">
        <f t="shared" si="14"/>
        <v/>
      </c>
      <c r="CD54" s="10">
        <f t="shared" si="20"/>
        <v>44</v>
      </c>
      <c r="CE54" s="11" t="str">
        <f t="shared" si="20"/>
        <v/>
      </c>
      <c r="CF54" s="10" t="str">
        <f t="shared" si="20"/>
        <v/>
      </c>
      <c r="CG54" s="11" t="str">
        <f t="shared" si="20"/>
        <v/>
      </c>
      <c r="CH54" s="10" t="str">
        <f t="shared" si="20"/>
        <v/>
      </c>
      <c r="CI54" s="11" t="str">
        <f t="shared" si="20"/>
        <v/>
      </c>
      <c r="CJ54" s="10" t="str">
        <f t="shared" si="20"/>
        <v/>
      </c>
      <c r="CK54" s="11" t="str">
        <f t="shared" si="20"/>
        <v/>
      </c>
      <c r="CL54" s="10" t="str">
        <f t="shared" si="20"/>
        <v/>
      </c>
      <c r="CM54" s="11" t="str">
        <f t="shared" si="20"/>
        <v/>
      </c>
      <c r="CN54" s="10" t="str">
        <f t="shared" si="20"/>
        <v/>
      </c>
      <c r="CO54" s="11" t="str">
        <f t="shared" si="20"/>
        <v/>
      </c>
      <c r="CP54" s="10" t="str">
        <f t="shared" si="20"/>
        <v/>
      </c>
      <c r="CQ54" s="11" t="str">
        <f t="shared" si="20"/>
        <v/>
      </c>
      <c r="CR54" s="10" t="str">
        <f t="shared" si="20"/>
        <v/>
      </c>
      <c r="CS54" s="11" t="str">
        <f t="shared" si="19"/>
        <v/>
      </c>
      <c r="CT54" s="10" t="str">
        <f t="shared" si="18"/>
        <v/>
      </c>
      <c r="CU54" s="11" t="str">
        <f t="shared" si="18"/>
        <v/>
      </c>
      <c r="CV54" s="337">
        <f t="shared" si="15"/>
        <v>44</v>
      </c>
      <c r="CW54" s="338">
        <f t="shared" si="16"/>
        <v>0</v>
      </c>
    </row>
    <row r="55" spans="1:101" ht="18" customHeight="1">
      <c r="A55" s="251">
        <v>47</v>
      </c>
      <c r="B55" s="268" t="s">
        <v>31</v>
      </c>
      <c r="C55" s="257" t="s">
        <v>33</v>
      </c>
      <c r="D55" s="268">
        <v>10325</v>
      </c>
      <c r="E55" s="252">
        <v>11447</v>
      </c>
      <c r="F55" s="269">
        <v>35235</v>
      </c>
      <c r="G55" s="265" t="s">
        <v>669</v>
      </c>
      <c r="H55" s="266" t="s">
        <v>670</v>
      </c>
      <c r="I55" s="265" t="s">
        <v>671</v>
      </c>
      <c r="J55" s="295">
        <v>6</v>
      </c>
      <c r="K55" s="295">
        <v>6</v>
      </c>
      <c r="L55" s="295">
        <v>4</v>
      </c>
      <c r="M55" s="296">
        <v>35</v>
      </c>
      <c r="N55" s="297">
        <v>63</v>
      </c>
      <c r="O55" s="257">
        <v>3</v>
      </c>
      <c r="P55" s="257">
        <v>5</v>
      </c>
      <c r="Q55" s="257">
        <v>7</v>
      </c>
      <c r="R55" s="247">
        <v>33</v>
      </c>
      <c r="S55" s="248">
        <v>46</v>
      </c>
      <c r="T55" s="303" t="s">
        <v>93</v>
      </c>
      <c r="U55" s="303">
        <v>4</v>
      </c>
      <c r="V55" s="303">
        <v>6</v>
      </c>
      <c r="W55" s="303">
        <v>10</v>
      </c>
      <c r="X55" s="291">
        <v>15</v>
      </c>
      <c r="Y55" s="292">
        <v>12</v>
      </c>
      <c r="Z55" s="294">
        <v>23</v>
      </c>
      <c r="AA55" s="292">
        <v>18</v>
      </c>
      <c r="AB55" s="303" t="s">
        <v>11</v>
      </c>
      <c r="AC55" s="257">
        <v>5</v>
      </c>
      <c r="AD55" s="257">
        <v>9</v>
      </c>
      <c r="AE55" s="257">
        <v>10</v>
      </c>
      <c r="AF55" s="292">
        <v>10</v>
      </c>
      <c r="AG55" s="249">
        <v>18</v>
      </c>
      <c r="AH55" s="248">
        <v>20</v>
      </c>
      <c r="AI55" s="292">
        <v>25</v>
      </c>
      <c r="AJ55" s="303" t="s">
        <v>93</v>
      </c>
      <c r="AK55" s="303">
        <v>6</v>
      </c>
      <c r="AL55" s="303">
        <v>7</v>
      </c>
      <c r="AM55" s="303">
        <v>10</v>
      </c>
      <c r="AN55" s="293">
        <v>1</v>
      </c>
      <c r="AO55" s="292">
        <v>17</v>
      </c>
      <c r="AP55" s="294">
        <v>23</v>
      </c>
      <c r="AQ55" s="292">
        <v>27</v>
      </c>
      <c r="AR55" s="257">
        <v>9</v>
      </c>
      <c r="AS55" s="257">
        <v>9</v>
      </c>
      <c r="AT55" s="257">
        <v>10</v>
      </c>
      <c r="AU55" s="249">
        <v>46</v>
      </c>
      <c r="AV55" s="248">
        <v>77</v>
      </c>
      <c r="AW55" s="295">
        <v>25</v>
      </c>
      <c r="AX55" s="298">
        <v>26</v>
      </c>
      <c r="AY55" s="299">
        <v>29</v>
      </c>
      <c r="AZ55" s="36"/>
      <c r="BA55" s="27"/>
      <c r="BB55" s="27"/>
      <c r="BC55" s="9" t="str">
        <f t="shared" si="2"/>
        <v/>
      </c>
      <c r="BD55" s="336"/>
      <c r="BE55" s="9" t="str">
        <f t="shared" si="3"/>
        <v/>
      </c>
      <c r="BF55" s="336"/>
      <c r="BG55" s="9">
        <f t="shared" si="4"/>
        <v>44</v>
      </c>
      <c r="BH55" s="336"/>
      <c r="BI55" s="9" t="str">
        <f t="shared" si="5"/>
        <v/>
      </c>
      <c r="BJ55" s="336"/>
      <c r="BK55" s="9" t="str">
        <f t="shared" si="6"/>
        <v/>
      </c>
      <c r="BL55" s="336"/>
      <c r="BM55" s="9" t="str">
        <f t="shared" si="7"/>
        <v/>
      </c>
      <c r="BN55" s="336"/>
      <c r="BO55" s="9" t="str">
        <f t="shared" si="8"/>
        <v/>
      </c>
      <c r="BP55" s="336"/>
      <c r="BQ55" s="9" t="str">
        <f t="shared" si="9"/>
        <v/>
      </c>
      <c r="BR55" s="336"/>
      <c r="BS55" s="9" t="str">
        <f t="shared" si="10"/>
        <v/>
      </c>
      <c r="BT55" s="336"/>
      <c r="BU55" s="9" t="str">
        <f t="shared" si="11"/>
        <v/>
      </c>
      <c r="BV55" s="336"/>
      <c r="BW55" s="9" t="str">
        <f t="shared" si="12"/>
        <v/>
      </c>
      <c r="BX55" s="336"/>
      <c r="BY55" s="9" t="str">
        <f t="shared" si="13"/>
        <v/>
      </c>
      <c r="BZ55" s="336"/>
      <c r="CA55" s="57"/>
      <c r="CB55" s="10" t="str">
        <f t="shared" si="14"/>
        <v/>
      </c>
      <c r="CC55" s="11" t="str">
        <f t="shared" si="14"/>
        <v/>
      </c>
      <c r="CD55" s="10">
        <f t="shared" si="20"/>
        <v>44</v>
      </c>
      <c r="CE55" s="11" t="str">
        <f t="shared" si="20"/>
        <v/>
      </c>
      <c r="CF55" s="10" t="str">
        <f t="shared" si="20"/>
        <v/>
      </c>
      <c r="CG55" s="11" t="str">
        <f t="shared" si="20"/>
        <v/>
      </c>
      <c r="CH55" s="10" t="str">
        <f t="shared" si="20"/>
        <v/>
      </c>
      <c r="CI55" s="11" t="str">
        <f t="shared" si="20"/>
        <v/>
      </c>
      <c r="CJ55" s="10" t="str">
        <f t="shared" si="20"/>
        <v/>
      </c>
      <c r="CK55" s="11" t="str">
        <f t="shared" si="20"/>
        <v/>
      </c>
      <c r="CL55" s="10" t="str">
        <f t="shared" si="20"/>
        <v/>
      </c>
      <c r="CM55" s="11" t="str">
        <f t="shared" si="20"/>
        <v/>
      </c>
      <c r="CN55" s="10" t="str">
        <f t="shared" si="20"/>
        <v/>
      </c>
      <c r="CO55" s="11" t="str">
        <f t="shared" si="20"/>
        <v/>
      </c>
      <c r="CP55" s="10" t="str">
        <f t="shared" si="20"/>
        <v/>
      </c>
      <c r="CQ55" s="11" t="str">
        <f t="shared" si="20"/>
        <v/>
      </c>
      <c r="CR55" s="10" t="str">
        <f t="shared" si="20"/>
        <v/>
      </c>
      <c r="CS55" s="11" t="str">
        <f t="shared" si="19"/>
        <v/>
      </c>
      <c r="CT55" s="10" t="str">
        <f t="shared" si="18"/>
        <v/>
      </c>
      <c r="CU55" s="11" t="str">
        <f t="shared" si="18"/>
        <v/>
      </c>
      <c r="CV55" s="337">
        <f t="shared" si="15"/>
        <v>44</v>
      </c>
      <c r="CW55" s="338">
        <f t="shared" si="16"/>
        <v>0</v>
      </c>
    </row>
    <row r="56" spans="1:101" ht="18" customHeight="1">
      <c r="A56" s="251">
        <v>48</v>
      </c>
      <c r="B56" s="268" t="s">
        <v>29</v>
      </c>
      <c r="C56" s="257" t="s">
        <v>33</v>
      </c>
      <c r="D56" s="268">
        <v>10438</v>
      </c>
      <c r="E56" s="252">
        <v>11448</v>
      </c>
      <c r="F56" s="269">
        <v>34696</v>
      </c>
      <c r="G56" s="265" t="s">
        <v>672</v>
      </c>
      <c r="H56" s="266" t="s">
        <v>673</v>
      </c>
      <c r="I56" s="265" t="s">
        <v>674</v>
      </c>
      <c r="J56" s="295">
        <v>3</v>
      </c>
      <c r="K56" s="295">
        <v>4</v>
      </c>
      <c r="L56" s="295">
        <v>4</v>
      </c>
      <c r="M56" s="296">
        <v>25</v>
      </c>
      <c r="N56" s="297">
        <v>41</v>
      </c>
      <c r="O56" s="257">
        <v>7</v>
      </c>
      <c r="P56" s="257">
        <v>6</v>
      </c>
      <c r="Q56" s="257">
        <v>7</v>
      </c>
      <c r="R56" s="247">
        <v>38</v>
      </c>
      <c r="S56" s="248">
        <v>49</v>
      </c>
      <c r="T56" s="303" t="s">
        <v>93</v>
      </c>
      <c r="U56" s="303">
        <v>2</v>
      </c>
      <c r="V56" s="303">
        <v>3</v>
      </c>
      <c r="W56" s="303">
        <v>8</v>
      </c>
      <c r="X56" s="291">
        <v>13</v>
      </c>
      <c r="Y56" s="292">
        <v>12</v>
      </c>
      <c r="Z56" s="294">
        <v>30</v>
      </c>
      <c r="AA56" s="292">
        <v>22</v>
      </c>
      <c r="AB56" s="303" t="s">
        <v>11</v>
      </c>
      <c r="AC56" s="257">
        <v>6</v>
      </c>
      <c r="AD56" s="257">
        <v>7</v>
      </c>
      <c r="AE56" s="257">
        <v>6</v>
      </c>
      <c r="AF56" s="292">
        <v>13</v>
      </c>
      <c r="AG56" s="249">
        <v>16</v>
      </c>
      <c r="AH56" s="248">
        <v>23</v>
      </c>
      <c r="AI56" s="292">
        <v>28</v>
      </c>
      <c r="AJ56" s="303" t="s">
        <v>93</v>
      </c>
      <c r="AK56" s="303">
        <v>7</v>
      </c>
      <c r="AL56" s="303">
        <v>7</v>
      </c>
      <c r="AM56" s="303">
        <v>8</v>
      </c>
      <c r="AN56" s="293">
        <v>7</v>
      </c>
      <c r="AO56" s="292">
        <v>16</v>
      </c>
      <c r="AP56" s="294">
        <v>29</v>
      </c>
      <c r="AQ56" s="292">
        <v>25</v>
      </c>
      <c r="AR56" s="257">
        <v>7</v>
      </c>
      <c r="AS56" s="257">
        <v>8</v>
      </c>
      <c r="AT56" s="257">
        <v>8</v>
      </c>
      <c r="AU56" s="249" t="s">
        <v>30</v>
      </c>
      <c r="AV56" s="248">
        <v>63</v>
      </c>
      <c r="AW56" s="295">
        <v>22</v>
      </c>
      <c r="AX56" s="298">
        <v>27</v>
      </c>
      <c r="AY56" s="299">
        <v>25</v>
      </c>
      <c r="AZ56" s="36"/>
      <c r="BA56" s="27"/>
      <c r="BB56" s="27"/>
      <c r="BC56" s="9" t="str">
        <f t="shared" si="2"/>
        <v/>
      </c>
      <c r="BD56" s="336"/>
      <c r="BE56" s="9" t="str">
        <f t="shared" si="3"/>
        <v/>
      </c>
      <c r="BF56" s="336"/>
      <c r="BG56" s="9">
        <f t="shared" si="4"/>
        <v>44</v>
      </c>
      <c r="BH56" s="336"/>
      <c r="BI56" s="9" t="str">
        <f t="shared" si="5"/>
        <v/>
      </c>
      <c r="BJ56" s="336"/>
      <c r="BK56" s="9" t="str">
        <f t="shared" si="6"/>
        <v/>
      </c>
      <c r="BL56" s="336"/>
      <c r="BM56" s="9" t="str">
        <f t="shared" si="7"/>
        <v/>
      </c>
      <c r="BN56" s="336"/>
      <c r="BO56" s="9" t="str">
        <f t="shared" si="8"/>
        <v/>
      </c>
      <c r="BP56" s="336"/>
      <c r="BQ56" s="9" t="str">
        <f t="shared" si="9"/>
        <v/>
      </c>
      <c r="BR56" s="336"/>
      <c r="BS56" s="9" t="str">
        <f t="shared" si="10"/>
        <v/>
      </c>
      <c r="BT56" s="336"/>
      <c r="BU56" s="9" t="str">
        <f t="shared" si="11"/>
        <v/>
      </c>
      <c r="BV56" s="336"/>
      <c r="BW56" s="9" t="str">
        <f t="shared" si="12"/>
        <v/>
      </c>
      <c r="BX56" s="336"/>
      <c r="BY56" s="9" t="str">
        <f t="shared" si="13"/>
        <v/>
      </c>
      <c r="BZ56" s="336"/>
      <c r="CA56" s="57"/>
      <c r="CB56" s="10" t="str">
        <f t="shared" si="14"/>
        <v/>
      </c>
      <c r="CC56" s="11" t="str">
        <f t="shared" si="14"/>
        <v/>
      </c>
      <c r="CD56" s="10">
        <f t="shared" ref="CD56:CR72" si="21">IF(BG56="","",SUM(CB56,BG56))</f>
        <v>44</v>
      </c>
      <c r="CE56" s="11" t="str">
        <f t="shared" si="21"/>
        <v/>
      </c>
      <c r="CF56" s="10" t="str">
        <f t="shared" si="21"/>
        <v/>
      </c>
      <c r="CG56" s="11" t="str">
        <f t="shared" si="21"/>
        <v/>
      </c>
      <c r="CH56" s="10" t="str">
        <f t="shared" si="21"/>
        <v/>
      </c>
      <c r="CI56" s="11" t="str">
        <f t="shared" si="21"/>
        <v/>
      </c>
      <c r="CJ56" s="10" t="str">
        <f t="shared" si="21"/>
        <v/>
      </c>
      <c r="CK56" s="11" t="str">
        <f t="shared" si="21"/>
        <v/>
      </c>
      <c r="CL56" s="10" t="str">
        <f t="shared" si="21"/>
        <v/>
      </c>
      <c r="CM56" s="11" t="str">
        <f t="shared" si="21"/>
        <v/>
      </c>
      <c r="CN56" s="10" t="str">
        <f t="shared" si="21"/>
        <v/>
      </c>
      <c r="CO56" s="11" t="str">
        <f t="shared" si="21"/>
        <v/>
      </c>
      <c r="CP56" s="10" t="str">
        <f t="shared" si="21"/>
        <v/>
      </c>
      <c r="CQ56" s="11" t="str">
        <f t="shared" si="21"/>
        <v/>
      </c>
      <c r="CR56" s="10" t="str">
        <f t="shared" si="21"/>
        <v/>
      </c>
      <c r="CS56" s="11" t="str">
        <f t="shared" si="19"/>
        <v/>
      </c>
      <c r="CT56" s="10" t="str">
        <f t="shared" si="18"/>
        <v/>
      </c>
      <c r="CU56" s="11" t="str">
        <f t="shared" si="18"/>
        <v/>
      </c>
      <c r="CV56" s="337">
        <f t="shared" si="15"/>
        <v>44</v>
      </c>
      <c r="CW56" s="338">
        <f t="shared" si="16"/>
        <v>0</v>
      </c>
    </row>
    <row r="57" spans="1:101" ht="18" customHeight="1">
      <c r="A57" s="251">
        <v>49</v>
      </c>
      <c r="B57" s="268" t="s">
        <v>31</v>
      </c>
      <c r="C57" s="257" t="s">
        <v>33</v>
      </c>
      <c r="D57" s="268">
        <v>10296</v>
      </c>
      <c r="E57" s="252" t="s">
        <v>181</v>
      </c>
      <c r="F57" s="269">
        <v>35787</v>
      </c>
      <c r="G57" s="265" t="s">
        <v>675</v>
      </c>
      <c r="H57" s="266" t="s">
        <v>676</v>
      </c>
      <c r="I57" s="265" t="s">
        <v>677</v>
      </c>
      <c r="J57" s="295">
        <v>3</v>
      </c>
      <c r="K57" s="295" t="s">
        <v>30</v>
      </c>
      <c r="L57" s="295" t="s">
        <v>30</v>
      </c>
      <c r="M57" s="296" t="s">
        <v>30</v>
      </c>
      <c r="N57" s="297" t="s">
        <v>30</v>
      </c>
      <c r="O57" s="257">
        <v>6</v>
      </c>
      <c r="P57" s="257" t="s">
        <v>30</v>
      </c>
      <c r="Q57" s="257" t="s">
        <v>30</v>
      </c>
      <c r="R57" s="247" t="s">
        <v>30</v>
      </c>
      <c r="S57" s="248" t="s">
        <v>30</v>
      </c>
      <c r="T57" s="303" t="s">
        <v>93</v>
      </c>
      <c r="U57" s="303">
        <v>2</v>
      </c>
      <c r="V57" s="303" t="s">
        <v>30</v>
      </c>
      <c r="W57" s="303" t="s">
        <v>30</v>
      </c>
      <c r="X57" s="291" t="s">
        <v>30</v>
      </c>
      <c r="Y57" s="292" t="s">
        <v>30</v>
      </c>
      <c r="Z57" s="294" t="s">
        <v>30</v>
      </c>
      <c r="AA57" s="292" t="s">
        <v>30</v>
      </c>
      <c r="AB57" s="303" t="s">
        <v>11</v>
      </c>
      <c r="AC57" s="257">
        <v>7</v>
      </c>
      <c r="AD57" s="257" t="s">
        <v>30</v>
      </c>
      <c r="AE57" s="257" t="s">
        <v>30</v>
      </c>
      <c r="AF57" s="292" t="s">
        <v>30</v>
      </c>
      <c r="AG57" s="249" t="s">
        <v>30</v>
      </c>
      <c r="AH57" s="248" t="s">
        <v>30</v>
      </c>
      <c r="AI57" s="292" t="s">
        <v>30</v>
      </c>
      <c r="AJ57" s="303" t="s">
        <v>93</v>
      </c>
      <c r="AK57" s="303">
        <v>3</v>
      </c>
      <c r="AL57" s="303" t="s">
        <v>30</v>
      </c>
      <c r="AM57" s="303" t="s">
        <v>30</v>
      </c>
      <c r="AN57" s="293" t="s">
        <v>30</v>
      </c>
      <c r="AO57" s="292" t="s">
        <v>30</v>
      </c>
      <c r="AP57" s="294" t="s">
        <v>30</v>
      </c>
      <c r="AQ57" s="292" t="s">
        <v>30</v>
      </c>
      <c r="AR57" s="257">
        <v>9</v>
      </c>
      <c r="AS57" s="257" t="s">
        <v>30</v>
      </c>
      <c r="AT57" s="257" t="s">
        <v>30</v>
      </c>
      <c r="AU57" s="249" t="s">
        <v>30</v>
      </c>
      <c r="AV57" s="248" t="s">
        <v>30</v>
      </c>
      <c r="AW57" s="295" t="s">
        <v>30</v>
      </c>
      <c r="AX57" s="298" t="s">
        <v>30</v>
      </c>
      <c r="AY57" s="299" t="s">
        <v>30</v>
      </c>
      <c r="AZ57" s="36"/>
      <c r="BA57" s="27"/>
      <c r="BB57" s="27"/>
      <c r="BC57" s="9" t="str">
        <f t="shared" si="2"/>
        <v/>
      </c>
      <c r="BD57" s="336"/>
      <c r="BE57" s="9" t="str">
        <f t="shared" si="3"/>
        <v/>
      </c>
      <c r="BF57" s="336"/>
      <c r="BG57" s="9">
        <f t="shared" si="4"/>
        <v>44</v>
      </c>
      <c r="BH57" s="336"/>
      <c r="BI57" s="9" t="str">
        <f t="shared" si="5"/>
        <v/>
      </c>
      <c r="BJ57" s="336"/>
      <c r="BK57" s="9" t="str">
        <f t="shared" si="6"/>
        <v/>
      </c>
      <c r="BL57" s="336"/>
      <c r="BM57" s="9" t="str">
        <f t="shared" si="7"/>
        <v/>
      </c>
      <c r="BN57" s="336"/>
      <c r="BO57" s="9" t="str">
        <f t="shared" si="8"/>
        <v/>
      </c>
      <c r="BP57" s="336"/>
      <c r="BQ57" s="9" t="str">
        <f t="shared" si="9"/>
        <v/>
      </c>
      <c r="BR57" s="336"/>
      <c r="BS57" s="9" t="str">
        <f t="shared" si="10"/>
        <v/>
      </c>
      <c r="BT57" s="336"/>
      <c r="BU57" s="9" t="str">
        <f t="shared" si="11"/>
        <v/>
      </c>
      <c r="BV57" s="336"/>
      <c r="BW57" s="9" t="str">
        <f t="shared" si="12"/>
        <v/>
      </c>
      <c r="BX57" s="336"/>
      <c r="BY57" s="9" t="str">
        <f t="shared" si="13"/>
        <v/>
      </c>
      <c r="BZ57" s="336"/>
      <c r="CA57" s="57"/>
      <c r="CB57" s="10" t="str">
        <f t="shared" si="14"/>
        <v/>
      </c>
      <c r="CC57" s="11" t="str">
        <f t="shared" si="14"/>
        <v/>
      </c>
      <c r="CD57" s="10">
        <f t="shared" si="21"/>
        <v>44</v>
      </c>
      <c r="CE57" s="11" t="str">
        <f t="shared" si="21"/>
        <v/>
      </c>
      <c r="CF57" s="10" t="str">
        <f t="shared" si="21"/>
        <v/>
      </c>
      <c r="CG57" s="11" t="str">
        <f t="shared" si="21"/>
        <v/>
      </c>
      <c r="CH57" s="10" t="str">
        <f t="shared" si="21"/>
        <v/>
      </c>
      <c r="CI57" s="11" t="str">
        <f t="shared" si="21"/>
        <v/>
      </c>
      <c r="CJ57" s="10" t="str">
        <f t="shared" si="21"/>
        <v/>
      </c>
      <c r="CK57" s="11" t="str">
        <f t="shared" si="21"/>
        <v/>
      </c>
      <c r="CL57" s="10" t="str">
        <f t="shared" si="21"/>
        <v/>
      </c>
      <c r="CM57" s="11" t="str">
        <f t="shared" si="21"/>
        <v/>
      </c>
      <c r="CN57" s="10" t="str">
        <f t="shared" si="21"/>
        <v/>
      </c>
      <c r="CO57" s="11" t="str">
        <f t="shared" si="21"/>
        <v/>
      </c>
      <c r="CP57" s="10" t="str">
        <f t="shared" si="21"/>
        <v/>
      </c>
      <c r="CQ57" s="11" t="str">
        <f t="shared" si="21"/>
        <v/>
      </c>
      <c r="CR57" s="10" t="str">
        <f t="shared" si="21"/>
        <v/>
      </c>
      <c r="CS57" s="11" t="str">
        <f t="shared" si="19"/>
        <v/>
      </c>
      <c r="CT57" s="10" t="str">
        <f t="shared" si="18"/>
        <v/>
      </c>
      <c r="CU57" s="11" t="str">
        <f t="shared" si="18"/>
        <v/>
      </c>
      <c r="CV57" s="337">
        <f t="shared" si="15"/>
        <v>44</v>
      </c>
      <c r="CW57" s="338">
        <f t="shared" si="16"/>
        <v>0</v>
      </c>
    </row>
    <row r="58" spans="1:101" ht="18" customHeight="1">
      <c r="A58" s="251">
        <v>50</v>
      </c>
      <c r="B58" s="268" t="s">
        <v>31</v>
      </c>
      <c r="C58" s="257" t="s">
        <v>33</v>
      </c>
      <c r="D58" s="268">
        <v>10548</v>
      </c>
      <c r="E58" s="252">
        <v>11450</v>
      </c>
      <c r="F58" s="269">
        <v>35451</v>
      </c>
      <c r="G58" s="265" t="s">
        <v>525</v>
      </c>
      <c r="H58" s="266" t="s">
        <v>526</v>
      </c>
      <c r="I58" s="265" t="s">
        <v>527</v>
      </c>
      <c r="J58" s="295">
        <v>4</v>
      </c>
      <c r="K58" s="295">
        <v>5</v>
      </c>
      <c r="L58" s="295">
        <v>5</v>
      </c>
      <c r="M58" s="296">
        <v>38</v>
      </c>
      <c r="N58" s="297">
        <v>62</v>
      </c>
      <c r="O58" s="257">
        <v>9</v>
      </c>
      <c r="P58" s="257">
        <v>7</v>
      </c>
      <c r="Q58" s="257">
        <v>7</v>
      </c>
      <c r="R58" s="247">
        <v>35</v>
      </c>
      <c r="S58" s="248">
        <v>37</v>
      </c>
      <c r="T58" s="303" t="s">
        <v>93</v>
      </c>
      <c r="U58" s="303">
        <v>3</v>
      </c>
      <c r="V58" s="303">
        <v>7</v>
      </c>
      <c r="W58" s="303">
        <v>10</v>
      </c>
      <c r="X58" s="291">
        <v>15</v>
      </c>
      <c r="Y58" s="292">
        <v>12</v>
      </c>
      <c r="Z58" s="294">
        <v>23</v>
      </c>
      <c r="AA58" s="292">
        <v>20</v>
      </c>
      <c r="AB58" s="303" t="s">
        <v>11</v>
      </c>
      <c r="AC58" s="257">
        <v>7</v>
      </c>
      <c r="AD58" s="257">
        <v>10</v>
      </c>
      <c r="AE58" s="257">
        <v>6</v>
      </c>
      <c r="AF58" s="292">
        <v>12</v>
      </c>
      <c r="AG58" s="249">
        <v>18</v>
      </c>
      <c r="AH58" s="248">
        <v>25</v>
      </c>
      <c r="AI58" s="292">
        <v>27</v>
      </c>
      <c r="AJ58" s="303" t="s">
        <v>93</v>
      </c>
      <c r="AK58" s="303">
        <v>8</v>
      </c>
      <c r="AL58" s="303">
        <v>8</v>
      </c>
      <c r="AM58" s="303">
        <v>10</v>
      </c>
      <c r="AN58" s="293">
        <v>28</v>
      </c>
      <c r="AO58" s="292">
        <v>18</v>
      </c>
      <c r="AP58" s="294">
        <v>31</v>
      </c>
      <c r="AQ58" s="292">
        <v>27</v>
      </c>
      <c r="AR58" s="257">
        <v>9</v>
      </c>
      <c r="AS58" s="257">
        <v>8</v>
      </c>
      <c r="AT58" s="257">
        <v>10</v>
      </c>
      <c r="AU58" s="249">
        <v>52</v>
      </c>
      <c r="AV58" s="248">
        <v>79</v>
      </c>
      <c r="AW58" s="295">
        <v>24</v>
      </c>
      <c r="AX58" s="298">
        <v>26</v>
      </c>
      <c r="AY58" s="299">
        <v>28</v>
      </c>
      <c r="AZ58" s="36"/>
      <c r="BA58" s="27"/>
      <c r="BB58" s="27"/>
      <c r="BC58" s="9" t="str">
        <f t="shared" si="2"/>
        <v/>
      </c>
      <c r="BD58" s="336"/>
      <c r="BE58" s="9" t="str">
        <f t="shared" si="3"/>
        <v/>
      </c>
      <c r="BF58" s="336"/>
      <c r="BG58" s="9">
        <f t="shared" si="4"/>
        <v>44</v>
      </c>
      <c r="BH58" s="336"/>
      <c r="BI58" s="9" t="str">
        <f t="shared" si="5"/>
        <v/>
      </c>
      <c r="BJ58" s="336"/>
      <c r="BK58" s="9" t="str">
        <f t="shared" si="6"/>
        <v/>
      </c>
      <c r="BL58" s="336"/>
      <c r="BM58" s="9" t="str">
        <f t="shared" si="7"/>
        <v/>
      </c>
      <c r="BN58" s="336"/>
      <c r="BO58" s="9" t="str">
        <f t="shared" si="8"/>
        <v/>
      </c>
      <c r="BP58" s="336"/>
      <c r="BQ58" s="9" t="str">
        <f t="shared" si="9"/>
        <v/>
      </c>
      <c r="BR58" s="336"/>
      <c r="BS58" s="9" t="str">
        <f t="shared" si="10"/>
        <v/>
      </c>
      <c r="BT58" s="336"/>
      <c r="BU58" s="9" t="str">
        <f t="shared" si="11"/>
        <v/>
      </c>
      <c r="BV58" s="336"/>
      <c r="BW58" s="9" t="str">
        <f t="shared" si="12"/>
        <v/>
      </c>
      <c r="BX58" s="336"/>
      <c r="BY58" s="9" t="str">
        <f t="shared" si="13"/>
        <v/>
      </c>
      <c r="BZ58" s="336"/>
      <c r="CA58" s="57"/>
      <c r="CB58" s="10" t="str">
        <f t="shared" si="14"/>
        <v/>
      </c>
      <c r="CC58" s="11" t="str">
        <f t="shared" si="14"/>
        <v/>
      </c>
      <c r="CD58" s="10">
        <f t="shared" si="21"/>
        <v>44</v>
      </c>
      <c r="CE58" s="11" t="str">
        <f t="shared" si="21"/>
        <v/>
      </c>
      <c r="CF58" s="10" t="str">
        <f t="shared" si="21"/>
        <v/>
      </c>
      <c r="CG58" s="11" t="str">
        <f t="shared" si="21"/>
        <v/>
      </c>
      <c r="CH58" s="10" t="str">
        <f t="shared" si="21"/>
        <v/>
      </c>
      <c r="CI58" s="11" t="str">
        <f t="shared" si="21"/>
        <v/>
      </c>
      <c r="CJ58" s="10" t="str">
        <f t="shared" si="21"/>
        <v/>
      </c>
      <c r="CK58" s="11" t="str">
        <f t="shared" si="21"/>
        <v/>
      </c>
      <c r="CL58" s="10" t="str">
        <f t="shared" si="21"/>
        <v/>
      </c>
      <c r="CM58" s="11" t="str">
        <f t="shared" si="21"/>
        <v/>
      </c>
      <c r="CN58" s="10" t="str">
        <f t="shared" si="21"/>
        <v/>
      </c>
      <c r="CO58" s="11" t="str">
        <f t="shared" si="21"/>
        <v/>
      </c>
      <c r="CP58" s="10" t="str">
        <f t="shared" si="21"/>
        <v/>
      </c>
      <c r="CQ58" s="11" t="str">
        <f t="shared" si="21"/>
        <v/>
      </c>
      <c r="CR58" s="10" t="str">
        <f t="shared" si="21"/>
        <v/>
      </c>
      <c r="CS58" s="11" t="str">
        <f t="shared" si="19"/>
        <v/>
      </c>
      <c r="CT58" s="10" t="str">
        <f t="shared" si="18"/>
        <v/>
      </c>
      <c r="CU58" s="11" t="str">
        <f t="shared" si="18"/>
        <v/>
      </c>
      <c r="CV58" s="337">
        <f t="shared" si="15"/>
        <v>44</v>
      </c>
      <c r="CW58" s="338">
        <f t="shared" si="16"/>
        <v>0</v>
      </c>
    </row>
    <row r="59" spans="1:101" ht="18" customHeight="1">
      <c r="A59" s="251">
        <v>51</v>
      </c>
      <c r="B59" s="268" t="s">
        <v>31</v>
      </c>
      <c r="C59" s="257" t="s">
        <v>33</v>
      </c>
      <c r="D59" s="268">
        <v>10638</v>
      </c>
      <c r="E59" s="252">
        <v>11451</v>
      </c>
      <c r="F59" s="269">
        <v>34890</v>
      </c>
      <c r="G59" s="265" t="s">
        <v>528</v>
      </c>
      <c r="H59" s="266" t="s">
        <v>529</v>
      </c>
      <c r="I59" s="265" t="s">
        <v>530</v>
      </c>
      <c r="J59" s="295" t="s">
        <v>524</v>
      </c>
      <c r="K59" s="295">
        <v>4</v>
      </c>
      <c r="L59" s="295">
        <v>4</v>
      </c>
      <c r="M59" s="296">
        <v>26</v>
      </c>
      <c r="N59" s="297">
        <v>64</v>
      </c>
      <c r="O59" s="257" t="s">
        <v>524</v>
      </c>
      <c r="P59" s="257">
        <v>6</v>
      </c>
      <c r="Q59" s="257">
        <v>7</v>
      </c>
      <c r="R59" s="247">
        <v>32</v>
      </c>
      <c r="S59" s="248">
        <v>47</v>
      </c>
      <c r="T59" s="303" t="s">
        <v>93</v>
      </c>
      <c r="U59" s="303" t="s">
        <v>524</v>
      </c>
      <c r="V59" s="303">
        <v>7</v>
      </c>
      <c r="W59" s="303">
        <v>10</v>
      </c>
      <c r="X59" s="291">
        <v>15</v>
      </c>
      <c r="Y59" s="292">
        <v>12</v>
      </c>
      <c r="Z59" s="294">
        <v>25</v>
      </c>
      <c r="AA59" s="292">
        <v>20</v>
      </c>
      <c r="AB59" s="303" t="s">
        <v>11</v>
      </c>
      <c r="AC59" s="257" t="s">
        <v>524</v>
      </c>
      <c r="AD59" s="257">
        <v>10</v>
      </c>
      <c r="AE59" s="257">
        <v>8</v>
      </c>
      <c r="AF59" s="292">
        <v>20</v>
      </c>
      <c r="AG59" s="249">
        <v>15</v>
      </c>
      <c r="AH59" s="248">
        <v>46</v>
      </c>
      <c r="AI59" s="292">
        <v>29</v>
      </c>
      <c r="AJ59" s="303" t="s">
        <v>93</v>
      </c>
      <c r="AK59" s="303" t="s">
        <v>524</v>
      </c>
      <c r="AL59" s="303">
        <v>7</v>
      </c>
      <c r="AM59" s="303">
        <v>9</v>
      </c>
      <c r="AN59" s="293">
        <v>16</v>
      </c>
      <c r="AO59" s="292">
        <v>18</v>
      </c>
      <c r="AP59" s="294">
        <v>34</v>
      </c>
      <c r="AQ59" s="292">
        <v>26</v>
      </c>
      <c r="AR59" s="257" t="s">
        <v>524</v>
      </c>
      <c r="AS59" s="257">
        <v>9</v>
      </c>
      <c r="AT59" s="257">
        <v>10</v>
      </c>
      <c r="AU59" s="249">
        <v>45</v>
      </c>
      <c r="AV59" s="248">
        <v>62</v>
      </c>
      <c r="AW59" s="295">
        <v>22</v>
      </c>
      <c r="AX59" s="298">
        <v>27</v>
      </c>
      <c r="AY59" s="299">
        <v>29</v>
      </c>
      <c r="AZ59" s="36"/>
      <c r="BA59" s="27"/>
      <c r="BB59" s="27"/>
      <c r="BC59" s="9" t="str">
        <f t="shared" si="2"/>
        <v/>
      </c>
      <c r="BD59" s="336"/>
      <c r="BE59" s="9" t="str">
        <f t="shared" si="3"/>
        <v/>
      </c>
      <c r="BF59" s="336"/>
      <c r="BG59" s="9">
        <f t="shared" si="4"/>
        <v>44</v>
      </c>
      <c r="BH59" s="336"/>
      <c r="BI59" s="9" t="str">
        <f t="shared" si="5"/>
        <v/>
      </c>
      <c r="BJ59" s="336"/>
      <c r="BK59" s="9" t="str">
        <f t="shared" si="6"/>
        <v/>
      </c>
      <c r="BL59" s="336"/>
      <c r="BM59" s="9" t="str">
        <f t="shared" si="7"/>
        <v/>
      </c>
      <c r="BN59" s="336"/>
      <c r="BO59" s="9" t="str">
        <f t="shared" si="8"/>
        <v/>
      </c>
      <c r="BP59" s="336"/>
      <c r="BQ59" s="9" t="str">
        <f t="shared" si="9"/>
        <v/>
      </c>
      <c r="BR59" s="336"/>
      <c r="BS59" s="9" t="str">
        <f t="shared" si="10"/>
        <v/>
      </c>
      <c r="BT59" s="336"/>
      <c r="BU59" s="9" t="str">
        <f t="shared" si="11"/>
        <v/>
      </c>
      <c r="BV59" s="336"/>
      <c r="BW59" s="9" t="str">
        <f t="shared" si="12"/>
        <v/>
      </c>
      <c r="BX59" s="336"/>
      <c r="BY59" s="9" t="str">
        <f t="shared" si="13"/>
        <v/>
      </c>
      <c r="BZ59" s="336"/>
      <c r="CA59" s="57"/>
      <c r="CB59" s="10" t="str">
        <f t="shared" si="14"/>
        <v/>
      </c>
      <c r="CC59" s="11" t="str">
        <f t="shared" si="14"/>
        <v/>
      </c>
      <c r="CD59" s="10">
        <f t="shared" si="21"/>
        <v>44</v>
      </c>
      <c r="CE59" s="11" t="str">
        <f t="shared" si="21"/>
        <v/>
      </c>
      <c r="CF59" s="10" t="str">
        <f t="shared" si="21"/>
        <v/>
      </c>
      <c r="CG59" s="11" t="str">
        <f t="shared" si="21"/>
        <v/>
      </c>
      <c r="CH59" s="10" t="str">
        <f t="shared" si="21"/>
        <v/>
      </c>
      <c r="CI59" s="11" t="str">
        <f t="shared" si="21"/>
        <v/>
      </c>
      <c r="CJ59" s="10" t="str">
        <f t="shared" si="21"/>
        <v/>
      </c>
      <c r="CK59" s="11" t="str">
        <f t="shared" si="21"/>
        <v/>
      </c>
      <c r="CL59" s="10" t="str">
        <f t="shared" si="21"/>
        <v/>
      </c>
      <c r="CM59" s="11" t="str">
        <f t="shared" si="21"/>
        <v/>
      </c>
      <c r="CN59" s="10" t="str">
        <f t="shared" si="21"/>
        <v/>
      </c>
      <c r="CO59" s="11" t="str">
        <f t="shared" si="21"/>
        <v/>
      </c>
      <c r="CP59" s="10" t="str">
        <f t="shared" si="21"/>
        <v/>
      </c>
      <c r="CQ59" s="11" t="str">
        <f t="shared" si="21"/>
        <v/>
      </c>
      <c r="CR59" s="10" t="str">
        <f t="shared" si="21"/>
        <v/>
      </c>
      <c r="CS59" s="11" t="str">
        <f t="shared" si="19"/>
        <v/>
      </c>
      <c r="CT59" s="10" t="str">
        <f t="shared" si="18"/>
        <v/>
      </c>
      <c r="CU59" s="11" t="str">
        <f t="shared" si="18"/>
        <v/>
      </c>
      <c r="CV59" s="337">
        <f t="shared" si="15"/>
        <v>44</v>
      </c>
      <c r="CW59" s="338">
        <f t="shared" si="16"/>
        <v>0</v>
      </c>
    </row>
    <row r="60" spans="1:101" ht="18" customHeight="1">
      <c r="A60" s="251">
        <v>52</v>
      </c>
      <c r="B60" s="268"/>
      <c r="C60" s="257"/>
      <c r="D60" s="268"/>
      <c r="E60" s="252"/>
      <c r="F60" s="269"/>
      <c r="G60" s="265" t="s">
        <v>360</v>
      </c>
      <c r="H60" s="266" t="s">
        <v>361</v>
      </c>
      <c r="I60" s="265" t="s">
        <v>362</v>
      </c>
      <c r="J60" s="295"/>
      <c r="K60" s="295"/>
      <c r="L60" s="295"/>
      <c r="M60" s="296"/>
      <c r="N60" s="297"/>
      <c r="O60" s="257"/>
      <c r="P60" s="257"/>
      <c r="Q60" s="257"/>
      <c r="R60" s="247"/>
      <c r="S60" s="248"/>
      <c r="T60" s="303" t="s">
        <v>353</v>
      </c>
      <c r="U60" s="303"/>
      <c r="V60" s="303"/>
      <c r="W60" s="303"/>
      <c r="X60" s="291"/>
      <c r="Y60" s="292"/>
      <c r="Z60" s="294"/>
      <c r="AA60" s="292"/>
      <c r="AB60" s="303" t="s">
        <v>352</v>
      </c>
      <c r="AC60" s="257"/>
      <c r="AD60" s="257"/>
      <c r="AE60" s="257"/>
      <c r="AF60" s="292"/>
      <c r="AG60" s="249"/>
      <c r="AH60" s="248"/>
      <c r="AI60" s="292"/>
      <c r="AJ60" s="303" t="s">
        <v>352</v>
      </c>
      <c r="AK60" s="303"/>
      <c r="AL60" s="303"/>
      <c r="AM60" s="303"/>
      <c r="AN60" s="293"/>
      <c r="AO60" s="292"/>
      <c r="AP60" s="294"/>
      <c r="AQ60" s="292"/>
      <c r="AR60" s="257"/>
      <c r="AS60" s="257"/>
      <c r="AT60" s="257"/>
      <c r="AU60" s="249"/>
      <c r="AV60" s="248"/>
      <c r="AW60" s="295"/>
      <c r="AX60" s="298"/>
      <c r="AY60" s="299"/>
      <c r="AZ60" s="36"/>
      <c r="BA60" s="27"/>
      <c r="BB60" s="27"/>
      <c r="BC60" s="9" t="str">
        <f t="shared" si="2"/>
        <v/>
      </c>
      <c r="BD60" s="336"/>
      <c r="BE60" s="9" t="str">
        <f t="shared" si="3"/>
        <v/>
      </c>
      <c r="BF60" s="336"/>
      <c r="BG60" s="9" t="str">
        <f t="shared" si="4"/>
        <v/>
      </c>
      <c r="BH60" s="336"/>
      <c r="BI60" s="9" t="str">
        <f t="shared" si="5"/>
        <v/>
      </c>
      <c r="BJ60" s="336"/>
      <c r="BK60" s="9" t="str">
        <f t="shared" si="6"/>
        <v/>
      </c>
      <c r="BL60" s="336"/>
      <c r="BM60" s="9" t="str">
        <f t="shared" si="7"/>
        <v/>
      </c>
      <c r="BN60" s="336"/>
      <c r="BO60" s="9" t="str">
        <f t="shared" si="8"/>
        <v/>
      </c>
      <c r="BP60" s="336"/>
      <c r="BQ60" s="9" t="str">
        <f t="shared" si="9"/>
        <v/>
      </c>
      <c r="BR60" s="336"/>
      <c r="BS60" s="9" t="str">
        <f t="shared" si="10"/>
        <v/>
      </c>
      <c r="BT60" s="336"/>
      <c r="BU60" s="9" t="str">
        <f t="shared" si="11"/>
        <v/>
      </c>
      <c r="BV60" s="336"/>
      <c r="BW60" s="9" t="str">
        <f t="shared" si="12"/>
        <v/>
      </c>
      <c r="BX60" s="336"/>
      <c r="BY60" s="9" t="str">
        <f t="shared" si="13"/>
        <v/>
      </c>
      <c r="BZ60" s="336"/>
      <c r="CA60" s="57"/>
      <c r="CB60" s="10" t="str">
        <f t="shared" si="14"/>
        <v/>
      </c>
      <c r="CC60" s="11" t="str">
        <f t="shared" si="14"/>
        <v/>
      </c>
      <c r="CD60" s="10" t="str">
        <f t="shared" si="21"/>
        <v/>
      </c>
      <c r="CE60" s="11" t="str">
        <f t="shared" si="21"/>
        <v/>
      </c>
      <c r="CF60" s="10" t="str">
        <f t="shared" si="21"/>
        <v/>
      </c>
      <c r="CG60" s="11" t="str">
        <f t="shared" si="21"/>
        <v/>
      </c>
      <c r="CH60" s="10" t="str">
        <f t="shared" si="21"/>
        <v/>
      </c>
      <c r="CI60" s="11" t="str">
        <f t="shared" si="21"/>
        <v/>
      </c>
      <c r="CJ60" s="10" t="str">
        <f t="shared" si="21"/>
        <v/>
      </c>
      <c r="CK60" s="11" t="str">
        <f t="shared" si="21"/>
        <v/>
      </c>
      <c r="CL60" s="10" t="str">
        <f t="shared" si="21"/>
        <v/>
      </c>
      <c r="CM60" s="11" t="str">
        <f t="shared" si="21"/>
        <v/>
      </c>
      <c r="CN60" s="10" t="str">
        <f t="shared" si="21"/>
        <v/>
      </c>
      <c r="CO60" s="11" t="str">
        <f t="shared" si="21"/>
        <v/>
      </c>
      <c r="CP60" s="10" t="str">
        <f t="shared" si="21"/>
        <v/>
      </c>
      <c r="CQ60" s="11" t="str">
        <f t="shared" si="21"/>
        <v/>
      </c>
      <c r="CR60" s="10" t="str">
        <f t="shared" si="21"/>
        <v/>
      </c>
      <c r="CS60" s="11" t="str">
        <f t="shared" si="19"/>
        <v/>
      </c>
      <c r="CT60" s="10" t="str">
        <f t="shared" si="18"/>
        <v/>
      </c>
      <c r="CU60" s="11" t="str">
        <f t="shared" si="18"/>
        <v/>
      </c>
      <c r="CV60" s="337" t="str">
        <f t="shared" si="15"/>
        <v/>
      </c>
      <c r="CW60" s="338" t="str">
        <f t="shared" si="16"/>
        <v/>
      </c>
    </row>
    <row r="61" spans="1:101" ht="18" customHeight="1">
      <c r="A61" s="251">
        <v>53</v>
      </c>
      <c r="B61" s="268"/>
      <c r="C61" s="257"/>
      <c r="D61" s="268"/>
      <c r="E61" s="252"/>
      <c r="F61" s="269"/>
      <c r="G61" s="265" t="s">
        <v>363</v>
      </c>
      <c r="H61" s="266" t="s">
        <v>364</v>
      </c>
      <c r="I61" s="265" t="s">
        <v>365</v>
      </c>
      <c r="J61" s="295"/>
      <c r="K61" s="295"/>
      <c r="L61" s="295"/>
      <c r="M61" s="296"/>
      <c r="N61" s="297"/>
      <c r="O61" s="257"/>
      <c r="P61" s="257"/>
      <c r="Q61" s="257"/>
      <c r="R61" s="247"/>
      <c r="S61" s="248"/>
      <c r="T61" s="303" t="s">
        <v>497</v>
      </c>
      <c r="U61" s="303"/>
      <c r="V61" s="303"/>
      <c r="W61" s="303"/>
      <c r="X61" s="291"/>
      <c r="Y61" s="292"/>
      <c r="Z61" s="294"/>
      <c r="AA61" s="292"/>
      <c r="AB61" s="303" t="s">
        <v>353</v>
      </c>
      <c r="AC61" s="257"/>
      <c r="AD61" s="257"/>
      <c r="AE61" s="257"/>
      <c r="AF61" s="292"/>
      <c r="AG61" s="249"/>
      <c r="AH61" s="248"/>
      <c r="AI61" s="292"/>
      <c r="AJ61" s="303" t="s">
        <v>353</v>
      </c>
      <c r="AK61" s="303"/>
      <c r="AL61" s="303"/>
      <c r="AM61" s="303"/>
      <c r="AN61" s="293"/>
      <c r="AO61" s="292"/>
      <c r="AP61" s="294"/>
      <c r="AQ61" s="292"/>
      <c r="AR61" s="257"/>
      <c r="AS61" s="257"/>
      <c r="AT61" s="257"/>
      <c r="AU61" s="249"/>
      <c r="AV61" s="248"/>
      <c r="AW61" s="295"/>
      <c r="AX61" s="298"/>
      <c r="AY61" s="299"/>
      <c r="AZ61" s="36"/>
      <c r="BA61" s="27"/>
      <c r="BB61" s="27"/>
      <c r="BC61" s="9" t="str">
        <f t="shared" si="2"/>
        <v/>
      </c>
      <c r="BD61" s="336"/>
      <c r="BE61" s="9" t="str">
        <f t="shared" si="3"/>
        <v/>
      </c>
      <c r="BF61" s="336"/>
      <c r="BG61" s="9" t="str">
        <f t="shared" si="4"/>
        <v/>
      </c>
      <c r="BH61" s="336"/>
      <c r="BI61" s="9" t="str">
        <f t="shared" si="5"/>
        <v/>
      </c>
      <c r="BJ61" s="336"/>
      <c r="BK61" s="9" t="str">
        <f t="shared" si="6"/>
        <v/>
      </c>
      <c r="BL61" s="336"/>
      <c r="BM61" s="9" t="str">
        <f t="shared" si="7"/>
        <v/>
      </c>
      <c r="BN61" s="336"/>
      <c r="BO61" s="9" t="str">
        <f t="shared" si="8"/>
        <v/>
      </c>
      <c r="BP61" s="336"/>
      <c r="BQ61" s="9" t="str">
        <f t="shared" si="9"/>
        <v/>
      </c>
      <c r="BR61" s="336"/>
      <c r="BS61" s="9" t="str">
        <f t="shared" si="10"/>
        <v/>
      </c>
      <c r="BT61" s="336"/>
      <c r="BU61" s="9" t="str">
        <f t="shared" si="11"/>
        <v/>
      </c>
      <c r="BV61" s="336"/>
      <c r="BW61" s="9" t="str">
        <f t="shared" si="12"/>
        <v/>
      </c>
      <c r="BX61" s="336"/>
      <c r="BY61" s="9" t="str">
        <f t="shared" si="13"/>
        <v/>
      </c>
      <c r="BZ61" s="336"/>
      <c r="CA61" s="57"/>
      <c r="CB61" s="10" t="str">
        <f t="shared" si="14"/>
        <v/>
      </c>
      <c r="CC61" s="11" t="str">
        <f t="shared" si="14"/>
        <v/>
      </c>
      <c r="CD61" s="10" t="str">
        <f t="shared" si="21"/>
        <v/>
      </c>
      <c r="CE61" s="11" t="str">
        <f t="shared" si="21"/>
        <v/>
      </c>
      <c r="CF61" s="10" t="str">
        <f t="shared" si="21"/>
        <v/>
      </c>
      <c r="CG61" s="11" t="str">
        <f t="shared" si="21"/>
        <v/>
      </c>
      <c r="CH61" s="10" t="str">
        <f t="shared" si="21"/>
        <v/>
      </c>
      <c r="CI61" s="11" t="str">
        <f t="shared" si="21"/>
        <v/>
      </c>
      <c r="CJ61" s="10" t="str">
        <f t="shared" si="21"/>
        <v/>
      </c>
      <c r="CK61" s="11" t="str">
        <f t="shared" si="21"/>
        <v/>
      </c>
      <c r="CL61" s="10" t="str">
        <f t="shared" si="21"/>
        <v/>
      </c>
      <c r="CM61" s="11" t="str">
        <f t="shared" si="21"/>
        <v/>
      </c>
      <c r="CN61" s="10" t="str">
        <f t="shared" si="21"/>
        <v/>
      </c>
      <c r="CO61" s="11" t="str">
        <f t="shared" si="21"/>
        <v/>
      </c>
      <c r="CP61" s="10" t="str">
        <f t="shared" si="21"/>
        <v/>
      </c>
      <c r="CQ61" s="11" t="str">
        <f t="shared" si="21"/>
        <v/>
      </c>
      <c r="CR61" s="10" t="str">
        <f t="shared" si="21"/>
        <v/>
      </c>
      <c r="CS61" s="11" t="str">
        <f t="shared" si="19"/>
        <v/>
      </c>
      <c r="CT61" s="10" t="str">
        <f t="shared" si="18"/>
        <v/>
      </c>
      <c r="CU61" s="11" t="str">
        <f t="shared" si="18"/>
        <v/>
      </c>
      <c r="CV61" s="337" t="str">
        <f t="shared" si="15"/>
        <v/>
      </c>
      <c r="CW61" s="338" t="str">
        <f t="shared" si="16"/>
        <v/>
      </c>
    </row>
    <row r="62" spans="1:101" ht="18" customHeight="1">
      <c r="A62" s="251">
        <v>54</v>
      </c>
      <c r="B62" s="268"/>
      <c r="C62" s="257"/>
      <c r="D62" s="268"/>
      <c r="E62" s="252"/>
      <c r="F62" s="269"/>
      <c r="G62" s="265" t="s">
        <v>366</v>
      </c>
      <c r="H62" s="266" t="s">
        <v>367</v>
      </c>
      <c r="I62" s="265" t="s">
        <v>368</v>
      </c>
      <c r="J62" s="295"/>
      <c r="K62" s="295"/>
      <c r="L62" s="295"/>
      <c r="M62" s="296"/>
      <c r="N62" s="297"/>
      <c r="O62" s="257"/>
      <c r="P62" s="257"/>
      <c r="Q62" s="257"/>
      <c r="R62" s="247"/>
      <c r="S62" s="248"/>
      <c r="T62" s="303" t="s">
        <v>496</v>
      </c>
      <c r="U62" s="303"/>
      <c r="V62" s="303"/>
      <c r="W62" s="303"/>
      <c r="X62" s="291"/>
      <c r="Y62" s="292"/>
      <c r="Z62" s="294"/>
      <c r="AA62" s="292"/>
      <c r="AB62" s="303" t="s">
        <v>497</v>
      </c>
      <c r="AC62" s="257"/>
      <c r="AD62" s="257"/>
      <c r="AE62" s="257"/>
      <c r="AF62" s="292"/>
      <c r="AG62" s="249"/>
      <c r="AH62" s="248"/>
      <c r="AI62" s="292"/>
      <c r="AJ62" s="303" t="s">
        <v>497</v>
      </c>
      <c r="AK62" s="303"/>
      <c r="AL62" s="303"/>
      <c r="AM62" s="303"/>
      <c r="AN62" s="293"/>
      <c r="AO62" s="292"/>
      <c r="AP62" s="294"/>
      <c r="AQ62" s="292"/>
      <c r="AR62" s="257"/>
      <c r="AS62" s="257"/>
      <c r="AT62" s="257"/>
      <c r="AU62" s="249"/>
      <c r="AV62" s="248"/>
      <c r="AW62" s="295"/>
      <c r="AX62" s="298"/>
      <c r="AY62" s="299"/>
      <c r="AZ62" s="36"/>
      <c r="BA62" s="27"/>
      <c r="BB62" s="27"/>
      <c r="BC62" s="9" t="str">
        <f t="shared" si="2"/>
        <v/>
      </c>
      <c r="BD62" s="336"/>
      <c r="BE62" s="9" t="str">
        <f t="shared" si="3"/>
        <v/>
      </c>
      <c r="BF62" s="336"/>
      <c r="BG62" s="9" t="str">
        <f t="shared" si="4"/>
        <v/>
      </c>
      <c r="BH62" s="336"/>
      <c r="BI62" s="9" t="str">
        <f t="shared" si="5"/>
        <v/>
      </c>
      <c r="BJ62" s="336"/>
      <c r="BK62" s="9" t="str">
        <f t="shared" si="6"/>
        <v/>
      </c>
      <c r="BL62" s="336"/>
      <c r="BM62" s="9" t="str">
        <f t="shared" si="7"/>
        <v/>
      </c>
      <c r="BN62" s="336"/>
      <c r="BO62" s="9" t="str">
        <f t="shared" si="8"/>
        <v/>
      </c>
      <c r="BP62" s="336"/>
      <c r="BQ62" s="9" t="str">
        <f t="shared" si="9"/>
        <v/>
      </c>
      <c r="BR62" s="336"/>
      <c r="BS62" s="9" t="str">
        <f t="shared" si="10"/>
        <v/>
      </c>
      <c r="BT62" s="336"/>
      <c r="BU62" s="9" t="str">
        <f t="shared" si="11"/>
        <v/>
      </c>
      <c r="BV62" s="336"/>
      <c r="BW62" s="9" t="str">
        <f t="shared" si="12"/>
        <v/>
      </c>
      <c r="BX62" s="336"/>
      <c r="BY62" s="9" t="str">
        <f t="shared" si="13"/>
        <v/>
      </c>
      <c r="BZ62" s="336"/>
      <c r="CA62" s="57"/>
      <c r="CB62" s="10" t="str">
        <f t="shared" si="14"/>
        <v/>
      </c>
      <c r="CC62" s="11" t="str">
        <f t="shared" si="14"/>
        <v/>
      </c>
      <c r="CD62" s="10" t="str">
        <f t="shared" si="21"/>
        <v/>
      </c>
      <c r="CE62" s="11" t="str">
        <f t="shared" si="21"/>
        <v/>
      </c>
      <c r="CF62" s="10" t="str">
        <f t="shared" si="21"/>
        <v/>
      </c>
      <c r="CG62" s="11" t="str">
        <f t="shared" si="21"/>
        <v/>
      </c>
      <c r="CH62" s="10" t="str">
        <f t="shared" si="21"/>
        <v/>
      </c>
      <c r="CI62" s="11" t="str">
        <f t="shared" si="21"/>
        <v/>
      </c>
      <c r="CJ62" s="10" t="str">
        <f t="shared" si="21"/>
        <v/>
      </c>
      <c r="CK62" s="11" t="str">
        <f t="shared" si="21"/>
        <v/>
      </c>
      <c r="CL62" s="10" t="str">
        <f t="shared" si="21"/>
        <v/>
      </c>
      <c r="CM62" s="11" t="str">
        <f t="shared" si="21"/>
        <v/>
      </c>
      <c r="CN62" s="10" t="str">
        <f t="shared" si="21"/>
        <v/>
      </c>
      <c r="CO62" s="11" t="str">
        <f t="shared" si="21"/>
        <v/>
      </c>
      <c r="CP62" s="10" t="str">
        <f t="shared" si="21"/>
        <v/>
      </c>
      <c r="CQ62" s="11" t="str">
        <f t="shared" si="21"/>
        <v/>
      </c>
      <c r="CR62" s="10" t="str">
        <f t="shared" si="21"/>
        <v/>
      </c>
      <c r="CS62" s="11" t="str">
        <f t="shared" si="19"/>
        <v/>
      </c>
      <c r="CT62" s="10" t="str">
        <f t="shared" si="18"/>
        <v/>
      </c>
      <c r="CU62" s="11" t="str">
        <f t="shared" si="18"/>
        <v/>
      </c>
      <c r="CV62" s="337" t="str">
        <f t="shared" si="15"/>
        <v/>
      </c>
      <c r="CW62" s="338" t="str">
        <f t="shared" si="16"/>
        <v/>
      </c>
    </row>
    <row r="63" spans="1:101" ht="18" customHeight="1">
      <c r="A63" s="251">
        <v>55</v>
      </c>
      <c r="B63" s="268"/>
      <c r="C63" s="257"/>
      <c r="D63" s="268"/>
      <c r="E63" s="252"/>
      <c r="F63" s="269"/>
      <c r="G63" s="265" t="s">
        <v>369</v>
      </c>
      <c r="H63" s="266" t="s">
        <v>370</v>
      </c>
      <c r="I63" s="265" t="s">
        <v>371</v>
      </c>
      <c r="J63" s="295"/>
      <c r="K63" s="295"/>
      <c r="L63" s="295"/>
      <c r="M63" s="296"/>
      <c r="N63" s="297"/>
      <c r="O63" s="257"/>
      <c r="P63" s="257"/>
      <c r="Q63" s="257"/>
      <c r="R63" s="247"/>
      <c r="S63" s="248"/>
      <c r="T63" s="303" t="s">
        <v>498</v>
      </c>
      <c r="U63" s="303"/>
      <c r="V63" s="303"/>
      <c r="W63" s="303"/>
      <c r="X63" s="291"/>
      <c r="Y63" s="292"/>
      <c r="Z63" s="294"/>
      <c r="AA63" s="292"/>
      <c r="AB63" s="303" t="s">
        <v>496</v>
      </c>
      <c r="AC63" s="257"/>
      <c r="AD63" s="257"/>
      <c r="AE63" s="257"/>
      <c r="AF63" s="292"/>
      <c r="AG63" s="249"/>
      <c r="AH63" s="248"/>
      <c r="AI63" s="292"/>
      <c r="AJ63" s="303" t="s">
        <v>496</v>
      </c>
      <c r="AK63" s="303"/>
      <c r="AL63" s="303"/>
      <c r="AM63" s="303"/>
      <c r="AN63" s="293"/>
      <c r="AO63" s="292"/>
      <c r="AP63" s="294"/>
      <c r="AQ63" s="292"/>
      <c r="AR63" s="257"/>
      <c r="AS63" s="257"/>
      <c r="AT63" s="257"/>
      <c r="AU63" s="249"/>
      <c r="AV63" s="248"/>
      <c r="AW63" s="295"/>
      <c r="AX63" s="298"/>
      <c r="AY63" s="299"/>
      <c r="AZ63" s="36"/>
      <c r="BA63" s="27"/>
      <c r="BB63" s="27"/>
      <c r="BC63" s="9" t="str">
        <f t="shared" si="2"/>
        <v/>
      </c>
      <c r="BD63" s="336"/>
      <c r="BE63" s="9" t="str">
        <f t="shared" si="3"/>
        <v/>
      </c>
      <c r="BF63" s="336"/>
      <c r="BG63" s="9" t="str">
        <f t="shared" si="4"/>
        <v/>
      </c>
      <c r="BH63" s="336"/>
      <c r="BI63" s="9" t="str">
        <f t="shared" si="5"/>
        <v/>
      </c>
      <c r="BJ63" s="336"/>
      <c r="BK63" s="9" t="str">
        <f t="shared" si="6"/>
        <v/>
      </c>
      <c r="BL63" s="336"/>
      <c r="BM63" s="9" t="str">
        <f t="shared" si="7"/>
        <v/>
      </c>
      <c r="BN63" s="336"/>
      <c r="BO63" s="9" t="str">
        <f t="shared" si="8"/>
        <v/>
      </c>
      <c r="BP63" s="336"/>
      <c r="BQ63" s="9" t="str">
        <f t="shared" si="9"/>
        <v/>
      </c>
      <c r="BR63" s="336"/>
      <c r="BS63" s="9" t="str">
        <f t="shared" si="10"/>
        <v/>
      </c>
      <c r="BT63" s="336"/>
      <c r="BU63" s="9" t="str">
        <f t="shared" si="11"/>
        <v/>
      </c>
      <c r="BV63" s="336"/>
      <c r="BW63" s="9" t="str">
        <f t="shared" si="12"/>
        <v/>
      </c>
      <c r="BX63" s="336"/>
      <c r="BY63" s="9" t="str">
        <f t="shared" si="13"/>
        <v/>
      </c>
      <c r="BZ63" s="336"/>
      <c r="CA63" s="57"/>
      <c r="CB63" s="10" t="str">
        <f t="shared" si="14"/>
        <v/>
      </c>
      <c r="CC63" s="11" t="str">
        <f t="shared" si="14"/>
        <v/>
      </c>
      <c r="CD63" s="10" t="str">
        <f t="shared" si="21"/>
        <v/>
      </c>
      <c r="CE63" s="11" t="str">
        <f t="shared" si="21"/>
        <v/>
      </c>
      <c r="CF63" s="10" t="str">
        <f t="shared" si="21"/>
        <v/>
      </c>
      <c r="CG63" s="11" t="str">
        <f t="shared" si="21"/>
        <v/>
      </c>
      <c r="CH63" s="10" t="str">
        <f t="shared" si="21"/>
        <v/>
      </c>
      <c r="CI63" s="11" t="str">
        <f t="shared" si="21"/>
        <v/>
      </c>
      <c r="CJ63" s="10" t="str">
        <f t="shared" si="21"/>
        <v/>
      </c>
      <c r="CK63" s="11" t="str">
        <f t="shared" si="21"/>
        <v/>
      </c>
      <c r="CL63" s="10" t="str">
        <f t="shared" si="21"/>
        <v/>
      </c>
      <c r="CM63" s="11" t="str">
        <f t="shared" si="21"/>
        <v/>
      </c>
      <c r="CN63" s="10" t="str">
        <f t="shared" si="21"/>
        <v/>
      </c>
      <c r="CO63" s="11" t="str">
        <f t="shared" si="21"/>
        <v/>
      </c>
      <c r="CP63" s="10" t="str">
        <f t="shared" si="21"/>
        <v/>
      </c>
      <c r="CQ63" s="11" t="str">
        <f t="shared" si="21"/>
        <v/>
      </c>
      <c r="CR63" s="10" t="str">
        <f t="shared" si="21"/>
        <v/>
      </c>
      <c r="CS63" s="11" t="str">
        <f t="shared" si="19"/>
        <v/>
      </c>
      <c r="CT63" s="10" t="str">
        <f t="shared" si="18"/>
        <v/>
      </c>
      <c r="CU63" s="11" t="str">
        <f t="shared" si="18"/>
        <v/>
      </c>
      <c r="CV63" s="337" t="str">
        <f t="shared" si="15"/>
        <v/>
      </c>
      <c r="CW63" s="338" t="str">
        <f t="shared" si="16"/>
        <v/>
      </c>
    </row>
    <row r="64" spans="1:101" ht="18" customHeight="1">
      <c r="A64" s="251">
        <v>56</v>
      </c>
      <c r="B64" s="268"/>
      <c r="C64" s="257"/>
      <c r="D64" s="268"/>
      <c r="E64" s="252"/>
      <c r="F64" s="269"/>
      <c r="G64" s="265" t="s">
        <v>372</v>
      </c>
      <c r="H64" s="266" t="s">
        <v>373</v>
      </c>
      <c r="I64" s="265" t="s">
        <v>374</v>
      </c>
      <c r="J64" s="295"/>
      <c r="K64" s="295"/>
      <c r="L64" s="295"/>
      <c r="M64" s="296"/>
      <c r="N64" s="297"/>
      <c r="O64" s="257"/>
      <c r="P64" s="257"/>
      <c r="Q64" s="257"/>
      <c r="R64" s="247"/>
      <c r="S64" s="248"/>
      <c r="T64" s="303" t="s">
        <v>499</v>
      </c>
      <c r="U64" s="303"/>
      <c r="V64" s="303"/>
      <c r="W64" s="303"/>
      <c r="X64" s="291"/>
      <c r="Y64" s="292"/>
      <c r="Z64" s="294"/>
      <c r="AA64" s="292"/>
      <c r="AB64" s="303" t="s">
        <v>498</v>
      </c>
      <c r="AC64" s="257"/>
      <c r="AD64" s="257"/>
      <c r="AE64" s="257"/>
      <c r="AF64" s="292"/>
      <c r="AG64" s="249"/>
      <c r="AH64" s="248"/>
      <c r="AI64" s="292"/>
      <c r="AJ64" s="303" t="s">
        <v>498</v>
      </c>
      <c r="AK64" s="303"/>
      <c r="AL64" s="303"/>
      <c r="AM64" s="303"/>
      <c r="AN64" s="293"/>
      <c r="AO64" s="292"/>
      <c r="AP64" s="294"/>
      <c r="AQ64" s="292"/>
      <c r="AR64" s="257"/>
      <c r="AS64" s="257"/>
      <c r="AT64" s="257"/>
      <c r="AU64" s="249"/>
      <c r="AV64" s="248"/>
      <c r="AW64" s="295"/>
      <c r="AX64" s="298"/>
      <c r="AY64" s="299"/>
      <c r="AZ64" s="36"/>
      <c r="BA64" s="27"/>
      <c r="BB64" s="27"/>
      <c r="BC64" s="9" t="str">
        <f t="shared" si="2"/>
        <v/>
      </c>
      <c r="BD64" s="336"/>
      <c r="BE64" s="9" t="str">
        <f t="shared" si="3"/>
        <v/>
      </c>
      <c r="BF64" s="336"/>
      <c r="BG64" s="9" t="str">
        <f t="shared" si="4"/>
        <v/>
      </c>
      <c r="BH64" s="336"/>
      <c r="BI64" s="9" t="str">
        <f t="shared" si="5"/>
        <v/>
      </c>
      <c r="BJ64" s="336"/>
      <c r="BK64" s="9" t="str">
        <f t="shared" si="6"/>
        <v/>
      </c>
      <c r="BL64" s="336"/>
      <c r="BM64" s="9" t="str">
        <f t="shared" si="7"/>
        <v/>
      </c>
      <c r="BN64" s="336"/>
      <c r="BO64" s="9" t="str">
        <f t="shared" si="8"/>
        <v/>
      </c>
      <c r="BP64" s="336"/>
      <c r="BQ64" s="9" t="str">
        <f t="shared" si="9"/>
        <v/>
      </c>
      <c r="BR64" s="336"/>
      <c r="BS64" s="9" t="str">
        <f t="shared" si="10"/>
        <v/>
      </c>
      <c r="BT64" s="336"/>
      <c r="BU64" s="9" t="str">
        <f t="shared" si="11"/>
        <v/>
      </c>
      <c r="BV64" s="336"/>
      <c r="BW64" s="9" t="str">
        <f t="shared" si="12"/>
        <v/>
      </c>
      <c r="BX64" s="336"/>
      <c r="BY64" s="9" t="str">
        <f t="shared" si="13"/>
        <v/>
      </c>
      <c r="BZ64" s="336"/>
      <c r="CA64" s="57"/>
      <c r="CB64" s="10" t="str">
        <f t="shared" si="14"/>
        <v/>
      </c>
      <c r="CC64" s="11" t="str">
        <f t="shared" si="14"/>
        <v/>
      </c>
      <c r="CD64" s="10" t="str">
        <f t="shared" si="21"/>
        <v/>
      </c>
      <c r="CE64" s="11" t="str">
        <f t="shared" si="21"/>
        <v/>
      </c>
      <c r="CF64" s="10" t="str">
        <f t="shared" si="21"/>
        <v/>
      </c>
      <c r="CG64" s="11" t="str">
        <f t="shared" si="21"/>
        <v/>
      </c>
      <c r="CH64" s="10" t="str">
        <f t="shared" si="21"/>
        <v/>
      </c>
      <c r="CI64" s="11" t="str">
        <f t="shared" si="21"/>
        <v/>
      </c>
      <c r="CJ64" s="10" t="str">
        <f t="shared" si="21"/>
        <v/>
      </c>
      <c r="CK64" s="11" t="str">
        <f t="shared" si="21"/>
        <v/>
      </c>
      <c r="CL64" s="10" t="str">
        <f t="shared" si="21"/>
        <v/>
      </c>
      <c r="CM64" s="11" t="str">
        <f t="shared" si="21"/>
        <v/>
      </c>
      <c r="CN64" s="10" t="str">
        <f t="shared" si="21"/>
        <v/>
      </c>
      <c r="CO64" s="11" t="str">
        <f t="shared" si="21"/>
        <v/>
      </c>
      <c r="CP64" s="10" t="str">
        <f t="shared" si="21"/>
        <v/>
      </c>
      <c r="CQ64" s="11" t="str">
        <f t="shared" si="21"/>
        <v/>
      </c>
      <c r="CR64" s="10" t="str">
        <f t="shared" si="21"/>
        <v/>
      </c>
      <c r="CS64" s="11" t="str">
        <f t="shared" si="19"/>
        <v/>
      </c>
      <c r="CT64" s="10" t="str">
        <f t="shared" si="18"/>
        <v/>
      </c>
      <c r="CU64" s="11" t="str">
        <f t="shared" si="18"/>
        <v/>
      </c>
      <c r="CV64" s="337" t="str">
        <f t="shared" si="15"/>
        <v/>
      </c>
      <c r="CW64" s="338" t="str">
        <f t="shared" si="16"/>
        <v/>
      </c>
    </row>
    <row r="65" spans="1:101" ht="18" customHeight="1">
      <c r="A65" s="251">
        <v>57</v>
      </c>
      <c r="B65" s="268"/>
      <c r="C65" s="257"/>
      <c r="D65" s="268"/>
      <c r="E65" s="252"/>
      <c r="F65" s="269"/>
      <c r="G65" s="265" t="s">
        <v>375</v>
      </c>
      <c r="H65" s="266" t="s">
        <v>376</v>
      </c>
      <c r="I65" s="265" t="s">
        <v>377</v>
      </c>
      <c r="J65" s="295"/>
      <c r="K65" s="295"/>
      <c r="L65" s="295"/>
      <c r="M65" s="296"/>
      <c r="N65" s="297"/>
      <c r="O65" s="257"/>
      <c r="P65" s="257"/>
      <c r="Q65" s="257"/>
      <c r="R65" s="247"/>
      <c r="S65" s="248"/>
      <c r="T65" s="303" t="s">
        <v>93</v>
      </c>
      <c r="U65" s="303"/>
      <c r="V65" s="303"/>
      <c r="W65" s="303"/>
      <c r="X65" s="291"/>
      <c r="Y65" s="292"/>
      <c r="Z65" s="294"/>
      <c r="AA65" s="292"/>
      <c r="AB65" s="303" t="s">
        <v>93</v>
      </c>
      <c r="AC65" s="257"/>
      <c r="AD65" s="257"/>
      <c r="AE65" s="257"/>
      <c r="AF65" s="292"/>
      <c r="AG65" s="249"/>
      <c r="AH65" s="248"/>
      <c r="AI65" s="292"/>
      <c r="AJ65" s="303" t="s">
        <v>93</v>
      </c>
      <c r="AK65" s="303"/>
      <c r="AL65" s="303"/>
      <c r="AM65" s="303"/>
      <c r="AN65" s="293"/>
      <c r="AO65" s="292"/>
      <c r="AP65" s="294"/>
      <c r="AQ65" s="292"/>
      <c r="AR65" s="257"/>
      <c r="AS65" s="257"/>
      <c r="AT65" s="257"/>
      <c r="AU65" s="249"/>
      <c r="AV65" s="248"/>
      <c r="AW65" s="295"/>
      <c r="AX65" s="298"/>
      <c r="AY65" s="299"/>
      <c r="AZ65" s="36"/>
      <c r="BA65" s="27"/>
      <c r="BB65" s="27"/>
      <c r="BC65" s="9" t="str">
        <f t="shared" si="2"/>
        <v/>
      </c>
      <c r="BD65" s="336"/>
      <c r="BE65" s="9" t="str">
        <f t="shared" si="3"/>
        <v/>
      </c>
      <c r="BF65" s="336"/>
      <c r="BG65" s="9" t="str">
        <f t="shared" si="4"/>
        <v/>
      </c>
      <c r="BH65" s="336"/>
      <c r="BI65" s="9" t="str">
        <f t="shared" si="5"/>
        <v/>
      </c>
      <c r="BJ65" s="336"/>
      <c r="BK65" s="9" t="str">
        <f t="shared" si="6"/>
        <v/>
      </c>
      <c r="BL65" s="336"/>
      <c r="BM65" s="9" t="str">
        <f t="shared" si="7"/>
        <v/>
      </c>
      <c r="BN65" s="336"/>
      <c r="BO65" s="9" t="str">
        <f t="shared" si="8"/>
        <v/>
      </c>
      <c r="BP65" s="336"/>
      <c r="BQ65" s="9" t="str">
        <f t="shared" si="9"/>
        <v/>
      </c>
      <c r="BR65" s="336"/>
      <c r="BS65" s="9" t="str">
        <f t="shared" si="10"/>
        <v/>
      </c>
      <c r="BT65" s="336"/>
      <c r="BU65" s="9" t="str">
        <f t="shared" si="11"/>
        <v/>
      </c>
      <c r="BV65" s="336"/>
      <c r="BW65" s="9" t="str">
        <f t="shared" si="12"/>
        <v/>
      </c>
      <c r="BX65" s="336"/>
      <c r="BY65" s="9" t="str">
        <f t="shared" si="13"/>
        <v/>
      </c>
      <c r="BZ65" s="336"/>
      <c r="CA65" s="57"/>
      <c r="CB65" s="10" t="str">
        <f t="shared" si="14"/>
        <v/>
      </c>
      <c r="CC65" s="11" t="str">
        <f t="shared" si="14"/>
        <v/>
      </c>
      <c r="CD65" s="10" t="str">
        <f t="shared" si="21"/>
        <v/>
      </c>
      <c r="CE65" s="11" t="str">
        <f t="shared" si="21"/>
        <v/>
      </c>
      <c r="CF65" s="10" t="str">
        <f t="shared" si="21"/>
        <v/>
      </c>
      <c r="CG65" s="11" t="str">
        <f t="shared" si="21"/>
        <v/>
      </c>
      <c r="CH65" s="10" t="str">
        <f t="shared" si="21"/>
        <v/>
      </c>
      <c r="CI65" s="11" t="str">
        <f t="shared" si="21"/>
        <v/>
      </c>
      <c r="CJ65" s="10" t="str">
        <f t="shared" si="21"/>
        <v/>
      </c>
      <c r="CK65" s="11" t="str">
        <f t="shared" si="21"/>
        <v/>
      </c>
      <c r="CL65" s="10" t="str">
        <f t="shared" si="21"/>
        <v/>
      </c>
      <c r="CM65" s="11" t="str">
        <f t="shared" si="21"/>
        <v/>
      </c>
      <c r="CN65" s="10" t="str">
        <f t="shared" si="21"/>
        <v/>
      </c>
      <c r="CO65" s="11" t="str">
        <f t="shared" si="21"/>
        <v/>
      </c>
      <c r="CP65" s="10" t="str">
        <f t="shared" si="21"/>
        <v/>
      </c>
      <c r="CQ65" s="11" t="str">
        <f t="shared" si="21"/>
        <v/>
      </c>
      <c r="CR65" s="10" t="str">
        <f t="shared" si="21"/>
        <v/>
      </c>
      <c r="CS65" s="11" t="str">
        <f t="shared" si="19"/>
        <v/>
      </c>
      <c r="CT65" s="10" t="str">
        <f t="shared" si="18"/>
        <v/>
      </c>
      <c r="CU65" s="11" t="str">
        <f t="shared" si="18"/>
        <v/>
      </c>
      <c r="CV65" s="337" t="str">
        <f t="shared" si="15"/>
        <v/>
      </c>
      <c r="CW65" s="338" t="str">
        <f t="shared" si="16"/>
        <v/>
      </c>
    </row>
    <row r="66" spans="1:101" ht="18" customHeight="1">
      <c r="A66" s="251">
        <v>58</v>
      </c>
      <c r="B66" s="268"/>
      <c r="C66" s="257"/>
      <c r="D66" s="268"/>
      <c r="E66" s="252"/>
      <c r="F66" s="269"/>
      <c r="G66" s="265" t="s">
        <v>378</v>
      </c>
      <c r="H66" s="266" t="s">
        <v>379</v>
      </c>
      <c r="I66" s="265" t="s">
        <v>380</v>
      </c>
      <c r="J66" s="295"/>
      <c r="K66" s="295"/>
      <c r="L66" s="295"/>
      <c r="M66" s="296"/>
      <c r="N66" s="297"/>
      <c r="O66" s="257"/>
      <c r="P66" s="257"/>
      <c r="Q66" s="257"/>
      <c r="R66" s="247"/>
      <c r="S66" s="248"/>
      <c r="T66" s="303" t="s">
        <v>351</v>
      </c>
      <c r="U66" s="303"/>
      <c r="V66" s="303"/>
      <c r="W66" s="303"/>
      <c r="X66" s="291"/>
      <c r="Y66" s="292"/>
      <c r="Z66" s="294"/>
      <c r="AA66" s="292"/>
      <c r="AB66" s="303" t="s">
        <v>351</v>
      </c>
      <c r="AC66" s="257"/>
      <c r="AD66" s="257"/>
      <c r="AE66" s="257"/>
      <c r="AF66" s="292"/>
      <c r="AG66" s="249"/>
      <c r="AH66" s="248"/>
      <c r="AI66" s="292"/>
      <c r="AJ66" s="303" t="s">
        <v>351</v>
      </c>
      <c r="AK66" s="303"/>
      <c r="AL66" s="303"/>
      <c r="AM66" s="303"/>
      <c r="AN66" s="293"/>
      <c r="AO66" s="292"/>
      <c r="AP66" s="294"/>
      <c r="AQ66" s="292"/>
      <c r="AR66" s="257"/>
      <c r="AS66" s="257"/>
      <c r="AT66" s="257"/>
      <c r="AU66" s="249"/>
      <c r="AV66" s="248"/>
      <c r="AW66" s="295"/>
      <c r="AX66" s="298"/>
      <c r="AY66" s="299"/>
      <c r="AZ66" s="36"/>
      <c r="BA66" s="27"/>
      <c r="BB66" s="27"/>
      <c r="BC66" s="9" t="str">
        <f t="shared" si="2"/>
        <v/>
      </c>
      <c r="BD66" s="336"/>
      <c r="BE66" s="9" t="str">
        <f t="shared" si="3"/>
        <v/>
      </c>
      <c r="BF66" s="336"/>
      <c r="BG66" s="9" t="str">
        <f t="shared" si="4"/>
        <v/>
      </c>
      <c r="BH66" s="336"/>
      <c r="BI66" s="9" t="str">
        <f t="shared" si="5"/>
        <v/>
      </c>
      <c r="BJ66" s="336"/>
      <c r="BK66" s="9" t="str">
        <f t="shared" si="6"/>
        <v/>
      </c>
      <c r="BL66" s="336"/>
      <c r="BM66" s="9" t="str">
        <f t="shared" si="7"/>
        <v/>
      </c>
      <c r="BN66" s="336"/>
      <c r="BO66" s="9" t="str">
        <f t="shared" si="8"/>
        <v/>
      </c>
      <c r="BP66" s="336"/>
      <c r="BQ66" s="9" t="str">
        <f t="shared" si="9"/>
        <v/>
      </c>
      <c r="BR66" s="336"/>
      <c r="BS66" s="9" t="str">
        <f t="shared" si="10"/>
        <v/>
      </c>
      <c r="BT66" s="336"/>
      <c r="BU66" s="9" t="str">
        <f t="shared" si="11"/>
        <v/>
      </c>
      <c r="BV66" s="336"/>
      <c r="BW66" s="9" t="str">
        <f t="shared" si="12"/>
        <v/>
      </c>
      <c r="BX66" s="336"/>
      <c r="BY66" s="9" t="str">
        <f t="shared" si="13"/>
        <v/>
      </c>
      <c r="BZ66" s="336"/>
      <c r="CA66" s="57"/>
      <c r="CB66" s="10" t="str">
        <f t="shared" si="14"/>
        <v/>
      </c>
      <c r="CC66" s="11" t="str">
        <f t="shared" si="14"/>
        <v/>
      </c>
      <c r="CD66" s="10" t="str">
        <f t="shared" si="21"/>
        <v/>
      </c>
      <c r="CE66" s="11" t="str">
        <f t="shared" si="21"/>
        <v/>
      </c>
      <c r="CF66" s="10" t="str">
        <f t="shared" si="21"/>
        <v/>
      </c>
      <c r="CG66" s="11" t="str">
        <f t="shared" si="21"/>
        <v/>
      </c>
      <c r="CH66" s="10" t="str">
        <f t="shared" si="21"/>
        <v/>
      </c>
      <c r="CI66" s="11" t="str">
        <f t="shared" si="21"/>
        <v/>
      </c>
      <c r="CJ66" s="10" t="str">
        <f t="shared" si="21"/>
        <v/>
      </c>
      <c r="CK66" s="11" t="str">
        <f t="shared" si="21"/>
        <v/>
      </c>
      <c r="CL66" s="10" t="str">
        <f t="shared" si="21"/>
        <v/>
      </c>
      <c r="CM66" s="11" t="str">
        <f t="shared" si="21"/>
        <v/>
      </c>
      <c r="CN66" s="10" t="str">
        <f t="shared" si="21"/>
        <v/>
      </c>
      <c r="CO66" s="11" t="str">
        <f t="shared" si="21"/>
        <v/>
      </c>
      <c r="CP66" s="10" t="str">
        <f t="shared" si="21"/>
        <v/>
      </c>
      <c r="CQ66" s="11" t="str">
        <f t="shared" si="21"/>
        <v/>
      </c>
      <c r="CR66" s="10" t="str">
        <f t="shared" si="21"/>
        <v/>
      </c>
      <c r="CS66" s="11" t="str">
        <f t="shared" si="19"/>
        <v/>
      </c>
      <c r="CT66" s="10" t="str">
        <f t="shared" si="18"/>
        <v/>
      </c>
      <c r="CU66" s="11" t="str">
        <f t="shared" si="18"/>
        <v/>
      </c>
      <c r="CV66" s="337" t="str">
        <f t="shared" si="15"/>
        <v/>
      </c>
      <c r="CW66" s="338" t="str">
        <f t="shared" si="16"/>
        <v/>
      </c>
    </row>
    <row r="67" spans="1:101" ht="18" customHeight="1">
      <c r="A67" s="251">
        <v>59</v>
      </c>
      <c r="B67" s="268"/>
      <c r="C67" s="257"/>
      <c r="D67" s="268"/>
      <c r="E67" s="252"/>
      <c r="F67" s="269"/>
      <c r="G67" s="265" t="s">
        <v>381</v>
      </c>
      <c r="H67" s="266" t="s">
        <v>382</v>
      </c>
      <c r="I67" s="265" t="s">
        <v>383</v>
      </c>
      <c r="J67" s="295"/>
      <c r="K67" s="295"/>
      <c r="L67" s="295"/>
      <c r="M67" s="296"/>
      <c r="N67" s="297"/>
      <c r="O67" s="257"/>
      <c r="P67" s="257"/>
      <c r="Q67" s="257"/>
      <c r="R67" s="247"/>
      <c r="S67" s="248"/>
      <c r="T67" s="303" t="s">
        <v>352</v>
      </c>
      <c r="U67" s="303"/>
      <c r="V67" s="303"/>
      <c r="W67" s="303"/>
      <c r="X67" s="291"/>
      <c r="Y67" s="292"/>
      <c r="Z67" s="294"/>
      <c r="AA67" s="292"/>
      <c r="AB67" s="303" t="s">
        <v>352</v>
      </c>
      <c r="AC67" s="257"/>
      <c r="AD67" s="257"/>
      <c r="AE67" s="257"/>
      <c r="AF67" s="292"/>
      <c r="AG67" s="249"/>
      <c r="AH67" s="248"/>
      <c r="AI67" s="292"/>
      <c r="AJ67" s="303" t="s">
        <v>352</v>
      </c>
      <c r="AK67" s="303"/>
      <c r="AL67" s="303"/>
      <c r="AM67" s="303"/>
      <c r="AN67" s="293"/>
      <c r="AO67" s="292"/>
      <c r="AP67" s="294"/>
      <c r="AQ67" s="292"/>
      <c r="AR67" s="257"/>
      <c r="AS67" s="257"/>
      <c r="AT67" s="257"/>
      <c r="AU67" s="249"/>
      <c r="AV67" s="248"/>
      <c r="AW67" s="295"/>
      <c r="AX67" s="298"/>
      <c r="AY67" s="299"/>
      <c r="AZ67" s="36"/>
      <c r="BA67" s="27"/>
      <c r="BB67" s="27"/>
      <c r="BC67" s="9" t="str">
        <f t="shared" si="2"/>
        <v/>
      </c>
      <c r="BD67" s="336"/>
      <c r="BE67" s="9" t="str">
        <f t="shared" si="3"/>
        <v/>
      </c>
      <c r="BF67" s="336"/>
      <c r="BG67" s="9" t="str">
        <f t="shared" si="4"/>
        <v/>
      </c>
      <c r="BH67" s="336"/>
      <c r="BI67" s="9" t="str">
        <f t="shared" si="5"/>
        <v/>
      </c>
      <c r="BJ67" s="336"/>
      <c r="BK67" s="9" t="str">
        <f t="shared" si="6"/>
        <v/>
      </c>
      <c r="BL67" s="336"/>
      <c r="BM67" s="9" t="str">
        <f t="shared" si="7"/>
        <v/>
      </c>
      <c r="BN67" s="336"/>
      <c r="BO67" s="9" t="str">
        <f t="shared" si="8"/>
        <v/>
      </c>
      <c r="BP67" s="336"/>
      <c r="BQ67" s="9" t="str">
        <f t="shared" si="9"/>
        <v/>
      </c>
      <c r="BR67" s="336"/>
      <c r="BS67" s="9" t="str">
        <f t="shared" si="10"/>
        <v/>
      </c>
      <c r="BT67" s="336"/>
      <c r="BU67" s="9" t="str">
        <f t="shared" si="11"/>
        <v/>
      </c>
      <c r="BV67" s="336"/>
      <c r="BW67" s="9" t="str">
        <f t="shared" si="12"/>
        <v/>
      </c>
      <c r="BX67" s="336"/>
      <c r="BY67" s="9" t="str">
        <f t="shared" si="13"/>
        <v/>
      </c>
      <c r="BZ67" s="336"/>
      <c r="CA67" s="57"/>
      <c r="CB67" s="10" t="str">
        <f t="shared" si="14"/>
        <v/>
      </c>
      <c r="CC67" s="11" t="str">
        <f t="shared" si="14"/>
        <v/>
      </c>
      <c r="CD67" s="10" t="str">
        <f t="shared" si="21"/>
        <v/>
      </c>
      <c r="CE67" s="11" t="str">
        <f t="shared" si="21"/>
        <v/>
      </c>
      <c r="CF67" s="10" t="str">
        <f t="shared" si="21"/>
        <v/>
      </c>
      <c r="CG67" s="11" t="str">
        <f t="shared" si="21"/>
        <v/>
      </c>
      <c r="CH67" s="10" t="str">
        <f t="shared" si="21"/>
        <v/>
      </c>
      <c r="CI67" s="11" t="str">
        <f t="shared" si="21"/>
        <v/>
      </c>
      <c r="CJ67" s="10" t="str">
        <f t="shared" si="21"/>
        <v/>
      </c>
      <c r="CK67" s="11" t="str">
        <f t="shared" si="21"/>
        <v/>
      </c>
      <c r="CL67" s="10" t="str">
        <f t="shared" si="21"/>
        <v/>
      </c>
      <c r="CM67" s="11" t="str">
        <f t="shared" si="21"/>
        <v/>
      </c>
      <c r="CN67" s="10" t="str">
        <f t="shared" si="21"/>
        <v/>
      </c>
      <c r="CO67" s="11" t="str">
        <f t="shared" si="21"/>
        <v/>
      </c>
      <c r="CP67" s="10" t="str">
        <f t="shared" si="21"/>
        <v/>
      </c>
      <c r="CQ67" s="11" t="str">
        <f t="shared" si="21"/>
        <v/>
      </c>
      <c r="CR67" s="10" t="str">
        <f t="shared" si="21"/>
        <v/>
      </c>
      <c r="CS67" s="11" t="str">
        <f t="shared" si="19"/>
        <v/>
      </c>
      <c r="CT67" s="10" t="str">
        <f t="shared" si="18"/>
        <v/>
      </c>
      <c r="CU67" s="11" t="str">
        <f t="shared" si="18"/>
        <v/>
      </c>
      <c r="CV67" s="337" t="str">
        <f t="shared" si="15"/>
        <v/>
      </c>
      <c r="CW67" s="338" t="str">
        <f t="shared" si="16"/>
        <v/>
      </c>
    </row>
    <row r="68" spans="1:101" ht="18" customHeight="1">
      <c r="A68" s="251">
        <v>60</v>
      </c>
      <c r="B68" s="268"/>
      <c r="C68" s="257"/>
      <c r="D68" s="268"/>
      <c r="E68" s="252"/>
      <c r="F68" s="269"/>
      <c r="G68" s="265" t="s">
        <v>384</v>
      </c>
      <c r="H68" s="266" t="s">
        <v>385</v>
      </c>
      <c r="I68" s="265" t="s">
        <v>386</v>
      </c>
      <c r="J68" s="295"/>
      <c r="K68" s="295"/>
      <c r="L68" s="295"/>
      <c r="M68" s="296"/>
      <c r="N68" s="297"/>
      <c r="O68" s="257"/>
      <c r="P68" s="257"/>
      <c r="Q68" s="257"/>
      <c r="R68" s="247"/>
      <c r="S68" s="248"/>
      <c r="T68" s="303" t="s">
        <v>353</v>
      </c>
      <c r="U68" s="303"/>
      <c r="V68" s="303"/>
      <c r="W68" s="303"/>
      <c r="X68" s="291"/>
      <c r="Y68" s="292"/>
      <c r="Z68" s="294"/>
      <c r="AA68" s="292"/>
      <c r="AB68" s="303" t="s">
        <v>353</v>
      </c>
      <c r="AC68" s="257"/>
      <c r="AD68" s="257"/>
      <c r="AE68" s="257"/>
      <c r="AF68" s="292"/>
      <c r="AG68" s="249"/>
      <c r="AH68" s="248"/>
      <c r="AI68" s="292"/>
      <c r="AJ68" s="303" t="s">
        <v>353</v>
      </c>
      <c r="AK68" s="303"/>
      <c r="AL68" s="303"/>
      <c r="AM68" s="303"/>
      <c r="AN68" s="293"/>
      <c r="AO68" s="292"/>
      <c r="AP68" s="294"/>
      <c r="AQ68" s="292"/>
      <c r="AR68" s="257"/>
      <c r="AS68" s="257"/>
      <c r="AT68" s="257"/>
      <c r="AU68" s="249"/>
      <c r="AV68" s="248"/>
      <c r="AW68" s="295"/>
      <c r="AX68" s="298"/>
      <c r="AY68" s="299"/>
      <c r="AZ68" s="36"/>
      <c r="BA68" s="27"/>
      <c r="BB68" s="27"/>
      <c r="BC68" s="9" t="str">
        <f t="shared" si="2"/>
        <v/>
      </c>
      <c r="BD68" s="336"/>
      <c r="BE68" s="9" t="str">
        <f t="shared" si="3"/>
        <v/>
      </c>
      <c r="BF68" s="336"/>
      <c r="BG68" s="9" t="str">
        <f t="shared" si="4"/>
        <v/>
      </c>
      <c r="BH68" s="336"/>
      <c r="BI68" s="9" t="str">
        <f t="shared" si="5"/>
        <v/>
      </c>
      <c r="BJ68" s="336"/>
      <c r="BK68" s="9" t="str">
        <f t="shared" si="6"/>
        <v/>
      </c>
      <c r="BL68" s="336"/>
      <c r="BM68" s="9" t="str">
        <f t="shared" si="7"/>
        <v/>
      </c>
      <c r="BN68" s="336"/>
      <c r="BO68" s="9" t="str">
        <f t="shared" si="8"/>
        <v/>
      </c>
      <c r="BP68" s="336"/>
      <c r="BQ68" s="9" t="str">
        <f t="shared" si="9"/>
        <v/>
      </c>
      <c r="BR68" s="336"/>
      <c r="BS68" s="9" t="str">
        <f t="shared" si="10"/>
        <v/>
      </c>
      <c r="BT68" s="336"/>
      <c r="BU68" s="9" t="str">
        <f t="shared" si="11"/>
        <v/>
      </c>
      <c r="BV68" s="336"/>
      <c r="BW68" s="9" t="str">
        <f t="shared" si="12"/>
        <v/>
      </c>
      <c r="BX68" s="336"/>
      <c r="BY68" s="9" t="str">
        <f t="shared" si="13"/>
        <v/>
      </c>
      <c r="BZ68" s="336"/>
      <c r="CA68" s="57"/>
      <c r="CB68" s="10" t="str">
        <f t="shared" si="14"/>
        <v/>
      </c>
      <c r="CC68" s="11" t="str">
        <f t="shared" si="14"/>
        <v/>
      </c>
      <c r="CD68" s="10" t="str">
        <f t="shared" si="21"/>
        <v/>
      </c>
      <c r="CE68" s="11" t="str">
        <f t="shared" si="21"/>
        <v/>
      </c>
      <c r="CF68" s="10" t="str">
        <f t="shared" si="21"/>
        <v/>
      </c>
      <c r="CG68" s="11" t="str">
        <f t="shared" si="21"/>
        <v/>
      </c>
      <c r="CH68" s="10" t="str">
        <f t="shared" si="21"/>
        <v/>
      </c>
      <c r="CI68" s="11" t="str">
        <f t="shared" si="21"/>
        <v/>
      </c>
      <c r="CJ68" s="10" t="str">
        <f t="shared" si="21"/>
        <v/>
      </c>
      <c r="CK68" s="11" t="str">
        <f t="shared" si="21"/>
        <v/>
      </c>
      <c r="CL68" s="10" t="str">
        <f t="shared" si="21"/>
        <v/>
      </c>
      <c r="CM68" s="11" t="str">
        <f t="shared" si="21"/>
        <v/>
      </c>
      <c r="CN68" s="10" t="str">
        <f t="shared" si="21"/>
        <v/>
      </c>
      <c r="CO68" s="11" t="str">
        <f t="shared" si="21"/>
        <v/>
      </c>
      <c r="CP68" s="10" t="str">
        <f t="shared" si="21"/>
        <v/>
      </c>
      <c r="CQ68" s="11" t="str">
        <f t="shared" si="21"/>
        <v/>
      </c>
      <c r="CR68" s="10" t="str">
        <f t="shared" si="21"/>
        <v/>
      </c>
      <c r="CS68" s="11" t="str">
        <f t="shared" si="19"/>
        <v/>
      </c>
      <c r="CT68" s="10" t="str">
        <f t="shared" si="18"/>
        <v/>
      </c>
      <c r="CU68" s="11" t="str">
        <f t="shared" si="18"/>
        <v/>
      </c>
      <c r="CV68" s="337" t="str">
        <f t="shared" si="15"/>
        <v/>
      </c>
      <c r="CW68" s="338" t="str">
        <f t="shared" si="16"/>
        <v/>
      </c>
    </row>
    <row r="69" spans="1:101" ht="18" customHeight="1">
      <c r="A69" s="251">
        <v>61</v>
      </c>
      <c r="B69" s="268"/>
      <c r="C69" s="257"/>
      <c r="D69" s="268"/>
      <c r="E69" s="252"/>
      <c r="F69" s="269"/>
      <c r="G69" s="265" t="s">
        <v>387</v>
      </c>
      <c r="H69" s="266" t="s">
        <v>388</v>
      </c>
      <c r="I69" s="265" t="s">
        <v>389</v>
      </c>
      <c r="J69" s="295"/>
      <c r="K69" s="295"/>
      <c r="L69" s="295"/>
      <c r="M69" s="296"/>
      <c r="N69" s="297"/>
      <c r="O69" s="257"/>
      <c r="P69" s="257"/>
      <c r="Q69" s="257"/>
      <c r="R69" s="247"/>
      <c r="S69" s="248"/>
      <c r="T69" s="303" t="s">
        <v>497</v>
      </c>
      <c r="U69" s="303"/>
      <c r="V69" s="303"/>
      <c r="W69" s="303"/>
      <c r="X69" s="291"/>
      <c r="Y69" s="292"/>
      <c r="Z69" s="294"/>
      <c r="AA69" s="292"/>
      <c r="AB69" s="303" t="s">
        <v>497</v>
      </c>
      <c r="AC69" s="257"/>
      <c r="AD69" s="257"/>
      <c r="AE69" s="257"/>
      <c r="AF69" s="292"/>
      <c r="AG69" s="249"/>
      <c r="AH69" s="248"/>
      <c r="AI69" s="292"/>
      <c r="AJ69" s="303" t="s">
        <v>497</v>
      </c>
      <c r="AK69" s="303"/>
      <c r="AL69" s="303"/>
      <c r="AM69" s="303"/>
      <c r="AN69" s="293"/>
      <c r="AO69" s="292"/>
      <c r="AP69" s="294"/>
      <c r="AQ69" s="292"/>
      <c r="AR69" s="257"/>
      <c r="AS69" s="257"/>
      <c r="AT69" s="257"/>
      <c r="AU69" s="249"/>
      <c r="AV69" s="248"/>
      <c r="AW69" s="295"/>
      <c r="AX69" s="298"/>
      <c r="AY69" s="299"/>
      <c r="AZ69" s="36"/>
      <c r="BA69" s="27"/>
      <c r="BB69" s="27"/>
      <c r="BC69" s="9" t="str">
        <f t="shared" si="2"/>
        <v/>
      </c>
      <c r="BD69" s="336"/>
      <c r="BE69" s="9" t="str">
        <f t="shared" si="3"/>
        <v/>
      </c>
      <c r="BF69" s="336"/>
      <c r="BG69" s="9" t="str">
        <f t="shared" si="4"/>
        <v/>
      </c>
      <c r="BH69" s="336"/>
      <c r="BI69" s="9" t="str">
        <f t="shared" si="5"/>
        <v/>
      </c>
      <c r="BJ69" s="336"/>
      <c r="BK69" s="9" t="str">
        <f t="shared" si="6"/>
        <v/>
      </c>
      <c r="BL69" s="336"/>
      <c r="BM69" s="9" t="str">
        <f t="shared" si="7"/>
        <v/>
      </c>
      <c r="BN69" s="336"/>
      <c r="BO69" s="9" t="str">
        <f t="shared" si="8"/>
        <v/>
      </c>
      <c r="BP69" s="336"/>
      <c r="BQ69" s="9" t="str">
        <f t="shared" si="9"/>
        <v/>
      </c>
      <c r="BR69" s="336"/>
      <c r="BS69" s="9" t="str">
        <f t="shared" si="10"/>
        <v/>
      </c>
      <c r="BT69" s="336"/>
      <c r="BU69" s="9" t="str">
        <f t="shared" si="11"/>
        <v/>
      </c>
      <c r="BV69" s="336"/>
      <c r="BW69" s="9" t="str">
        <f t="shared" si="12"/>
        <v/>
      </c>
      <c r="BX69" s="336"/>
      <c r="BY69" s="9" t="str">
        <f t="shared" si="13"/>
        <v/>
      </c>
      <c r="BZ69" s="336"/>
      <c r="CA69" s="57"/>
      <c r="CB69" s="10" t="str">
        <f t="shared" si="14"/>
        <v/>
      </c>
      <c r="CC69" s="11" t="str">
        <f t="shared" si="14"/>
        <v/>
      </c>
      <c r="CD69" s="10" t="str">
        <f t="shared" si="21"/>
        <v/>
      </c>
      <c r="CE69" s="11" t="str">
        <f t="shared" si="21"/>
        <v/>
      </c>
      <c r="CF69" s="10" t="str">
        <f t="shared" si="21"/>
        <v/>
      </c>
      <c r="CG69" s="11" t="str">
        <f t="shared" si="21"/>
        <v/>
      </c>
      <c r="CH69" s="10" t="str">
        <f t="shared" si="21"/>
        <v/>
      </c>
      <c r="CI69" s="11" t="str">
        <f t="shared" si="21"/>
        <v/>
      </c>
      <c r="CJ69" s="10" t="str">
        <f t="shared" si="21"/>
        <v/>
      </c>
      <c r="CK69" s="11" t="str">
        <f t="shared" si="21"/>
        <v/>
      </c>
      <c r="CL69" s="10" t="str">
        <f t="shared" si="21"/>
        <v/>
      </c>
      <c r="CM69" s="11" t="str">
        <f t="shared" si="21"/>
        <v/>
      </c>
      <c r="CN69" s="10" t="str">
        <f t="shared" si="21"/>
        <v/>
      </c>
      <c r="CO69" s="11" t="str">
        <f t="shared" si="21"/>
        <v/>
      </c>
      <c r="CP69" s="10" t="str">
        <f t="shared" si="21"/>
        <v/>
      </c>
      <c r="CQ69" s="11" t="str">
        <f t="shared" si="21"/>
        <v/>
      </c>
      <c r="CR69" s="10" t="str">
        <f t="shared" si="21"/>
        <v/>
      </c>
      <c r="CS69" s="11" t="str">
        <f t="shared" si="19"/>
        <v/>
      </c>
      <c r="CT69" s="10" t="str">
        <f t="shared" si="18"/>
        <v/>
      </c>
      <c r="CU69" s="11" t="str">
        <f t="shared" si="18"/>
        <v/>
      </c>
      <c r="CV69" s="337" t="str">
        <f t="shared" si="15"/>
        <v/>
      </c>
      <c r="CW69" s="338" t="str">
        <f t="shared" si="16"/>
        <v/>
      </c>
    </row>
    <row r="70" spans="1:101" ht="18" customHeight="1">
      <c r="A70" s="251">
        <v>62</v>
      </c>
      <c r="B70" s="268"/>
      <c r="C70" s="257"/>
      <c r="D70" s="268"/>
      <c r="E70" s="252"/>
      <c r="F70" s="269"/>
      <c r="G70" s="265" t="s">
        <v>390</v>
      </c>
      <c r="H70" s="266" t="s">
        <v>391</v>
      </c>
      <c r="I70" s="265" t="s">
        <v>392</v>
      </c>
      <c r="J70" s="295"/>
      <c r="K70" s="295"/>
      <c r="L70" s="295"/>
      <c r="M70" s="296"/>
      <c r="N70" s="297"/>
      <c r="O70" s="257"/>
      <c r="P70" s="257"/>
      <c r="Q70" s="257"/>
      <c r="R70" s="247"/>
      <c r="S70" s="248"/>
      <c r="T70" s="303" t="s">
        <v>496</v>
      </c>
      <c r="U70" s="303"/>
      <c r="V70" s="303"/>
      <c r="W70" s="303"/>
      <c r="X70" s="291"/>
      <c r="Y70" s="292"/>
      <c r="Z70" s="294"/>
      <c r="AA70" s="292"/>
      <c r="AB70" s="303" t="s">
        <v>496</v>
      </c>
      <c r="AC70" s="257"/>
      <c r="AD70" s="257"/>
      <c r="AE70" s="257"/>
      <c r="AF70" s="292"/>
      <c r="AG70" s="249"/>
      <c r="AH70" s="248"/>
      <c r="AI70" s="292"/>
      <c r="AJ70" s="303" t="s">
        <v>496</v>
      </c>
      <c r="AK70" s="303"/>
      <c r="AL70" s="303"/>
      <c r="AM70" s="303"/>
      <c r="AN70" s="293"/>
      <c r="AO70" s="292"/>
      <c r="AP70" s="294"/>
      <c r="AQ70" s="292"/>
      <c r="AR70" s="257"/>
      <c r="AS70" s="257"/>
      <c r="AT70" s="257"/>
      <c r="AU70" s="249"/>
      <c r="AV70" s="248"/>
      <c r="AW70" s="295"/>
      <c r="AX70" s="298"/>
      <c r="AY70" s="299"/>
      <c r="AZ70" s="36"/>
      <c r="BA70" s="27"/>
      <c r="BB70" s="27"/>
      <c r="BC70" s="9" t="str">
        <f t="shared" si="2"/>
        <v/>
      </c>
      <c r="BD70" s="336"/>
      <c r="BE70" s="9" t="str">
        <f t="shared" si="3"/>
        <v/>
      </c>
      <c r="BF70" s="336"/>
      <c r="BG70" s="9" t="str">
        <f t="shared" si="4"/>
        <v/>
      </c>
      <c r="BH70" s="336"/>
      <c r="BI70" s="9" t="str">
        <f t="shared" si="5"/>
        <v/>
      </c>
      <c r="BJ70" s="336"/>
      <c r="BK70" s="9" t="str">
        <f t="shared" si="6"/>
        <v/>
      </c>
      <c r="BL70" s="336"/>
      <c r="BM70" s="9" t="str">
        <f t="shared" si="7"/>
        <v/>
      </c>
      <c r="BN70" s="336"/>
      <c r="BO70" s="9" t="str">
        <f t="shared" si="8"/>
        <v/>
      </c>
      <c r="BP70" s="336"/>
      <c r="BQ70" s="9" t="str">
        <f t="shared" si="9"/>
        <v/>
      </c>
      <c r="BR70" s="336"/>
      <c r="BS70" s="9" t="str">
        <f t="shared" si="10"/>
        <v/>
      </c>
      <c r="BT70" s="336"/>
      <c r="BU70" s="9" t="str">
        <f t="shared" si="11"/>
        <v/>
      </c>
      <c r="BV70" s="336"/>
      <c r="BW70" s="9" t="str">
        <f t="shared" si="12"/>
        <v/>
      </c>
      <c r="BX70" s="336"/>
      <c r="BY70" s="9" t="str">
        <f t="shared" si="13"/>
        <v/>
      </c>
      <c r="BZ70" s="336"/>
      <c r="CA70" s="57"/>
      <c r="CB70" s="10" t="str">
        <f t="shared" si="14"/>
        <v/>
      </c>
      <c r="CC70" s="11" t="str">
        <f t="shared" si="14"/>
        <v/>
      </c>
      <c r="CD70" s="10" t="str">
        <f t="shared" si="21"/>
        <v/>
      </c>
      <c r="CE70" s="11" t="str">
        <f t="shared" si="21"/>
        <v/>
      </c>
      <c r="CF70" s="10" t="str">
        <f t="shared" si="21"/>
        <v/>
      </c>
      <c r="CG70" s="11" t="str">
        <f t="shared" si="21"/>
        <v/>
      </c>
      <c r="CH70" s="10" t="str">
        <f t="shared" si="21"/>
        <v/>
      </c>
      <c r="CI70" s="11" t="str">
        <f t="shared" si="21"/>
        <v/>
      </c>
      <c r="CJ70" s="10" t="str">
        <f t="shared" si="21"/>
        <v/>
      </c>
      <c r="CK70" s="11" t="str">
        <f t="shared" si="21"/>
        <v/>
      </c>
      <c r="CL70" s="10" t="str">
        <f t="shared" si="21"/>
        <v/>
      </c>
      <c r="CM70" s="11" t="str">
        <f t="shared" si="21"/>
        <v/>
      </c>
      <c r="CN70" s="10" t="str">
        <f t="shared" si="21"/>
        <v/>
      </c>
      <c r="CO70" s="11" t="str">
        <f t="shared" si="21"/>
        <v/>
      </c>
      <c r="CP70" s="10" t="str">
        <f t="shared" si="21"/>
        <v/>
      </c>
      <c r="CQ70" s="11" t="str">
        <f t="shared" si="21"/>
        <v/>
      </c>
      <c r="CR70" s="10" t="str">
        <f t="shared" si="21"/>
        <v/>
      </c>
      <c r="CS70" s="11" t="str">
        <f t="shared" si="19"/>
        <v/>
      </c>
      <c r="CT70" s="10" t="str">
        <f t="shared" si="18"/>
        <v/>
      </c>
      <c r="CU70" s="11" t="str">
        <f t="shared" si="18"/>
        <v/>
      </c>
      <c r="CV70" s="337" t="str">
        <f t="shared" si="15"/>
        <v/>
      </c>
      <c r="CW70" s="338" t="str">
        <f t="shared" si="16"/>
        <v/>
      </c>
    </row>
    <row r="71" spans="1:101" ht="18" customHeight="1">
      <c r="A71" s="251">
        <v>63</v>
      </c>
      <c r="B71" s="268"/>
      <c r="C71" s="257"/>
      <c r="D71" s="268"/>
      <c r="E71" s="252"/>
      <c r="F71" s="269"/>
      <c r="G71" s="265" t="s">
        <v>393</v>
      </c>
      <c r="H71" s="266" t="s">
        <v>394</v>
      </c>
      <c r="I71" s="265" t="s">
        <v>395</v>
      </c>
      <c r="J71" s="295"/>
      <c r="K71" s="295"/>
      <c r="L71" s="295"/>
      <c r="M71" s="296"/>
      <c r="N71" s="297"/>
      <c r="O71" s="257"/>
      <c r="P71" s="257"/>
      <c r="Q71" s="257"/>
      <c r="R71" s="247"/>
      <c r="S71" s="248"/>
      <c r="T71" s="303" t="s">
        <v>498</v>
      </c>
      <c r="U71" s="303"/>
      <c r="V71" s="303"/>
      <c r="W71" s="303"/>
      <c r="X71" s="291"/>
      <c r="Y71" s="292"/>
      <c r="Z71" s="294"/>
      <c r="AA71" s="292"/>
      <c r="AB71" s="303" t="s">
        <v>498</v>
      </c>
      <c r="AC71" s="257"/>
      <c r="AD71" s="257"/>
      <c r="AE71" s="257"/>
      <c r="AF71" s="292"/>
      <c r="AG71" s="249"/>
      <c r="AH71" s="248"/>
      <c r="AI71" s="292"/>
      <c r="AJ71" s="303" t="s">
        <v>498</v>
      </c>
      <c r="AK71" s="303"/>
      <c r="AL71" s="303"/>
      <c r="AM71" s="303"/>
      <c r="AN71" s="293"/>
      <c r="AO71" s="292"/>
      <c r="AP71" s="294"/>
      <c r="AQ71" s="292"/>
      <c r="AR71" s="257"/>
      <c r="AS71" s="257"/>
      <c r="AT71" s="257"/>
      <c r="AU71" s="249"/>
      <c r="AV71" s="248"/>
      <c r="AW71" s="295"/>
      <c r="AX71" s="298"/>
      <c r="AY71" s="299"/>
      <c r="AZ71" s="36"/>
      <c r="BA71" s="27"/>
      <c r="BB71" s="27"/>
      <c r="BC71" s="9" t="str">
        <f t="shared" si="2"/>
        <v/>
      </c>
      <c r="BD71" s="336"/>
      <c r="BE71" s="9" t="str">
        <f t="shared" si="3"/>
        <v/>
      </c>
      <c r="BF71" s="336"/>
      <c r="BG71" s="9" t="str">
        <f t="shared" si="4"/>
        <v/>
      </c>
      <c r="BH71" s="336"/>
      <c r="BI71" s="9" t="str">
        <f t="shared" si="5"/>
        <v/>
      </c>
      <c r="BJ71" s="336"/>
      <c r="BK71" s="9" t="str">
        <f t="shared" si="6"/>
        <v/>
      </c>
      <c r="BL71" s="336"/>
      <c r="BM71" s="9" t="str">
        <f t="shared" si="7"/>
        <v/>
      </c>
      <c r="BN71" s="336"/>
      <c r="BO71" s="9" t="str">
        <f t="shared" si="8"/>
        <v/>
      </c>
      <c r="BP71" s="336"/>
      <c r="BQ71" s="9" t="str">
        <f t="shared" si="9"/>
        <v/>
      </c>
      <c r="BR71" s="336"/>
      <c r="BS71" s="9" t="str">
        <f t="shared" si="10"/>
        <v/>
      </c>
      <c r="BT71" s="336"/>
      <c r="BU71" s="9" t="str">
        <f t="shared" si="11"/>
        <v/>
      </c>
      <c r="BV71" s="336"/>
      <c r="BW71" s="9" t="str">
        <f t="shared" si="12"/>
        <v/>
      </c>
      <c r="BX71" s="336"/>
      <c r="BY71" s="9" t="str">
        <f t="shared" si="13"/>
        <v/>
      </c>
      <c r="BZ71" s="336"/>
      <c r="CA71" s="57"/>
      <c r="CB71" s="10" t="str">
        <f t="shared" si="14"/>
        <v/>
      </c>
      <c r="CC71" s="11" t="str">
        <f t="shared" si="14"/>
        <v/>
      </c>
      <c r="CD71" s="10" t="str">
        <f t="shared" si="21"/>
        <v/>
      </c>
      <c r="CE71" s="11" t="str">
        <f t="shared" si="21"/>
        <v/>
      </c>
      <c r="CF71" s="10" t="str">
        <f t="shared" si="21"/>
        <v/>
      </c>
      <c r="CG71" s="11" t="str">
        <f t="shared" si="21"/>
        <v/>
      </c>
      <c r="CH71" s="10" t="str">
        <f t="shared" si="21"/>
        <v/>
      </c>
      <c r="CI71" s="11" t="str">
        <f t="shared" si="21"/>
        <v/>
      </c>
      <c r="CJ71" s="10" t="str">
        <f t="shared" si="21"/>
        <v/>
      </c>
      <c r="CK71" s="11" t="str">
        <f t="shared" si="21"/>
        <v/>
      </c>
      <c r="CL71" s="10" t="str">
        <f t="shared" si="21"/>
        <v/>
      </c>
      <c r="CM71" s="11" t="str">
        <f t="shared" si="21"/>
        <v/>
      </c>
      <c r="CN71" s="10" t="str">
        <f t="shared" si="21"/>
        <v/>
      </c>
      <c r="CO71" s="11" t="str">
        <f t="shared" si="21"/>
        <v/>
      </c>
      <c r="CP71" s="10" t="str">
        <f t="shared" si="21"/>
        <v/>
      </c>
      <c r="CQ71" s="11" t="str">
        <f t="shared" si="21"/>
        <v/>
      </c>
      <c r="CR71" s="10" t="str">
        <f t="shared" si="21"/>
        <v/>
      </c>
      <c r="CS71" s="11" t="str">
        <f t="shared" si="19"/>
        <v/>
      </c>
      <c r="CT71" s="10" t="str">
        <f t="shared" si="18"/>
        <v/>
      </c>
      <c r="CU71" s="11" t="str">
        <f t="shared" si="18"/>
        <v/>
      </c>
      <c r="CV71" s="337" t="str">
        <f t="shared" si="15"/>
        <v/>
      </c>
      <c r="CW71" s="338" t="str">
        <f t="shared" si="16"/>
        <v/>
      </c>
    </row>
    <row r="72" spans="1:101" ht="18" customHeight="1">
      <c r="A72" s="251">
        <v>64</v>
      </c>
      <c r="B72" s="268"/>
      <c r="C72" s="257"/>
      <c r="D72" s="268"/>
      <c r="E72" s="252"/>
      <c r="F72" s="269"/>
      <c r="G72" s="265" t="s">
        <v>396</v>
      </c>
      <c r="H72" s="266" t="s">
        <v>397</v>
      </c>
      <c r="I72" s="265" t="s">
        <v>398</v>
      </c>
      <c r="J72" s="295"/>
      <c r="K72" s="295"/>
      <c r="L72" s="295"/>
      <c r="M72" s="296"/>
      <c r="N72" s="297"/>
      <c r="O72" s="257"/>
      <c r="P72" s="257"/>
      <c r="Q72" s="257"/>
      <c r="R72" s="247"/>
      <c r="S72" s="248"/>
      <c r="T72" s="303" t="s">
        <v>499</v>
      </c>
      <c r="U72" s="303"/>
      <c r="V72" s="303"/>
      <c r="W72" s="303"/>
      <c r="X72" s="291"/>
      <c r="Y72" s="292"/>
      <c r="Z72" s="294"/>
      <c r="AA72" s="292"/>
      <c r="AB72" s="303" t="s">
        <v>93</v>
      </c>
      <c r="AC72" s="257"/>
      <c r="AD72" s="257"/>
      <c r="AE72" s="257"/>
      <c r="AF72" s="292"/>
      <c r="AG72" s="249"/>
      <c r="AH72" s="248"/>
      <c r="AI72" s="292"/>
      <c r="AJ72" s="303" t="s">
        <v>93</v>
      </c>
      <c r="AK72" s="303"/>
      <c r="AL72" s="303"/>
      <c r="AM72" s="303"/>
      <c r="AN72" s="293"/>
      <c r="AO72" s="292"/>
      <c r="AP72" s="294"/>
      <c r="AQ72" s="292"/>
      <c r="AR72" s="257"/>
      <c r="AS72" s="257"/>
      <c r="AT72" s="257"/>
      <c r="AU72" s="249"/>
      <c r="AV72" s="248"/>
      <c r="AW72" s="295"/>
      <c r="AX72" s="298"/>
      <c r="AY72" s="299"/>
      <c r="AZ72" s="36"/>
      <c r="BA72" s="27"/>
      <c r="BB72" s="27"/>
      <c r="BC72" s="9" t="str">
        <f t="shared" si="2"/>
        <v/>
      </c>
      <c r="BD72" s="336"/>
      <c r="BE72" s="9" t="str">
        <f t="shared" si="3"/>
        <v/>
      </c>
      <c r="BF72" s="336"/>
      <c r="BG72" s="9" t="str">
        <f t="shared" si="4"/>
        <v/>
      </c>
      <c r="BH72" s="336"/>
      <c r="BI72" s="9" t="str">
        <f t="shared" si="5"/>
        <v/>
      </c>
      <c r="BJ72" s="336"/>
      <c r="BK72" s="9" t="str">
        <f t="shared" si="6"/>
        <v/>
      </c>
      <c r="BL72" s="336"/>
      <c r="BM72" s="9" t="str">
        <f t="shared" si="7"/>
        <v/>
      </c>
      <c r="BN72" s="336"/>
      <c r="BO72" s="9" t="str">
        <f t="shared" si="8"/>
        <v/>
      </c>
      <c r="BP72" s="336"/>
      <c r="BQ72" s="9" t="str">
        <f t="shared" si="9"/>
        <v/>
      </c>
      <c r="BR72" s="336"/>
      <c r="BS72" s="9" t="str">
        <f t="shared" si="10"/>
        <v/>
      </c>
      <c r="BT72" s="336"/>
      <c r="BU72" s="9" t="str">
        <f t="shared" si="11"/>
        <v/>
      </c>
      <c r="BV72" s="336"/>
      <c r="BW72" s="9" t="str">
        <f t="shared" si="12"/>
        <v/>
      </c>
      <c r="BX72" s="336"/>
      <c r="BY72" s="9" t="str">
        <f t="shared" si="13"/>
        <v/>
      </c>
      <c r="BZ72" s="336"/>
      <c r="CA72" s="57"/>
      <c r="CB72" s="10" t="str">
        <f t="shared" si="14"/>
        <v/>
      </c>
      <c r="CC72" s="11" t="str">
        <f t="shared" si="14"/>
        <v/>
      </c>
      <c r="CD72" s="10" t="str">
        <f t="shared" si="21"/>
        <v/>
      </c>
      <c r="CE72" s="11" t="str">
        <f t="shared" si="21"/>
        <v/>
      </c>
      <c r="CF72" s="10" t="str">
        <f t="shared" si="21"/>
        <v/>
      </c>
      <c r="CG72" s="11" t="str">
        <f t="shared" si="21"/>
        <v/>
      </c>
      <c r="CH72" s="10" t="str">
        <f t="shared" si="21"/>
        <v/>
      </c>
      <c r="CI72" s="11" t="str">
        <f t="shared" si="21"/>
        <v/>
      </c>
      <c r="CJ72" s="10" t="str">
        <f t="shared" si="21"/>
        <v/>
      </c>
      <c r="CK72" s="11" t="str">
        <f t="shared" si="21"/>
        <v/>
      </c>
      <c r="CL72" s="10" t="str">
        <f t="shared" si="21"/>
        <v/>
      </c>
      <c r="CM72" s="11" t="str">
        <f t="shared" si="21"/>
        <v/>
      </c>
      <c r="CN72" s="10" t="str">
        <f t="shared" si="21"/>
        <v/>
      </c>
      <c r="CO72" s="11" t="str">
        <f t="shared" si="21"/>
        <v/>
      </c>
      <c r="CP72" s="10" t="str">
        <f t="shared" si="21"/>
        <v/>
      </c>
      <c r="CQ72" s="11" t="str">
        <f t="shared" si="21"/>
        <v/>
      </c>
      <c r="CR72" s="10" t="str">
        <f t="shared" si="21"/>
        <v/>
      </c>
      <c r="CS72" s="11" t="str">
        <f t="shared" si="19"/>
        <v/>
      </c>
      <c r="CT72" s="10" t="str">
        <f t="shared" si="18"/>
        <v/>
      </c>
      <c r="CU72" s="11" t="str">
        <f t="shared" si="18"/>
        <v/>
      </c>
      <c r="CV72" s="337" t="str">
        <f t="shared" si="15"/>
        <v/>
      </c>
      <c r="CW72" s="338" t="str">
        <f t="shared" si="16"/>
        <v/>
      </c>
    </row>
    <row r="73" spans="1:101" ht="18" customHeight="1">
      <c r="A73" s="251">
        <v>65</v>
      </c>
      <c r="B73" s="268"/>
      <c r="C73" s="257"/>
      <c r="D73" s="268"/>
      <c r="E73" s="252"/>
      <c r="F73" s="269"/>
      <c r="G73" s="265" t="s">
        <v>399</v>
      </c>
      <c r="H73" s="266" t="s">
        <v>400</v>
      </c>
      <c r="I73" s="265" t="s">
        <v>401</v>
      </c>
      <c r="J73" s="295"/>
      <c r="K73" s="295"/>
      <c r="L73" s="295"/>
      <c r="M73" s="296"/>
      <c r="N73" s="297"/>
      <c r="O73" s="257"/>
      <c r="P73" s="257"/>
      <c r="Q73" s="257"/>
      <c r="R73" s="247"/>
      <c r="S73" s="248"/>
      <c r="T73" s="303" t="s">
        <v>93</v>
      </c>
      <c r="U73" s="303"/>
      <c r="V73" s="303"/>
      <c r="W73" s="303"/>
      <c r="X73" s="291"/>
      <c r="Y73" s="292"/>
      <c r="Z73" s="294"/>
      <c r="AA73" s="292"/>
      <c r="AB73" s="303" t="s">
        <v>351</v>
      </c>
      <c r="AC73" s="257"/>
      <c r="AD73" s="257"/>
      <c r="AE73" s="257"/>
      <c r="AF73" s="292"/>
      <c r="AG73" s="249"/>
      <c r="AH73" s="248"/>
      <c r="AI73" s="292"/>
      <c r="AJ73" s="303" t="s">
        <v>351</v>
      </c>
      <c r="AK73" s="303"/>
      <c r="AL73" s="303"/>
      <c r="AM73" s="303"/>
      <c r="AN73" s="293"/>
      <c r="AO73" s="292"/>
      <c r="AP73" s="294"/>
      <c r="AQ73" s="292"/>
      <c r="AR73" s="257"/>
      <c r="AS73" s="257"/>
      <c r="AT73" s="257"/>
      <c r="AU73" s="249"/>
      <c r="AV73" s="248"/>
      <c r="AW73" s="295"/>
      <c r="AX73" s="298"/>
      <c r="AY73" s="299"/>
      <c r="AZ73" s="36"/>
      <c r="BA73" s="27"/>
      <c r="BB73" s="27"/>
      <c r="BC73" s="9" t="str">
        <f t="shared" ref="BC73:BC108" si="22">IF($E73="","",IF(BC$6="","",BC$6))</f>
        <v/>
      </c>
      <c r="BD73" s="336"/>
      <c r="BE73" s="9" t="str">
        <f t="shared" ref="BE73:BE108" si="23">IF($E73="","",IF(BE$6="","",BE$6))</f>
        <v/>
      </c>
      <c r="BF73" s="336"/>
      <c r="BG73" s="9" t="str">
        <f t="shared" ref="BG73:BG108" si="24">IF($E73="","",IF(BG$6="","",BG$6))</f>
        <v/>
      </c>
      <c r="BH73" s="336"/>
      <c r="BI73" s="9" t="str">
        <f t="shared" ref="BI73:BI108" si="25">IF($E73="","",IF(BI$6="","",BI$6))</f>
        <v/>
      </c>
      <c r="BJ73" s="336"/>
      <c r="BK73" s="9" t="str">
        <f t="shared" ref="BK73:BK108" si="26">IF($E73="","",IF(BK$6="","",BK$6))</f>
        <v/>
      </c>
      <c r="BL73" s="336"/>
      <c r="BM73" s="9" t="str">
        <f t="shared" ref="BM73:BM108" si="27">IF($E73="","",IF(BM$6="","",BM$6))</f>
        <v/>
      </c>
      <c r="BN73" s="336"/>
      <c r="BO73" s="9" t="str">
        <f t="shared" ref="BO73:BO108" si="28">IF($E73="","",IF(BO$6="","",BO$6))</f>
        <v/>
      </c>
      <c r="BP73" s="336"/>
      <c r="BQ73" s="9" t="str">
        <f t="shared" ref="BQ73:BQ108" si="29">IF($E73="","",IF(BQ$6="","",BQ$6))</f>
        <v/>
      </c>
      <c r="BR73" s="336"/>
      <c r="BS73" s="9" t="str">
        <f t="shared" ref="BS73:BS108" si="30">IF($E73="","",IF(BS$6="","",BS$6))</f>
        <v/>
      </c>
      <c r="BT73" s="336"/>
      <c r="BU73" s="9" t="str">
        <f t="shared" ref="BU73:BU108" si="31">IF($E73="","",IF(BU$6="","",BU$6))</f>
        <v/>
      </c>
      <c r="BV73" s="336"/>
      <c r="BW73" s="9" t="str">
        <f t="shared" ref="BW73:BW108" si="32">IF($E73="","",IF(BW$6="","",BW$6))</f>
        <v/>
      </c>
      <c r="BX73" s="336"/>
      <c r="BY73" s="9" t="str">
        <f t="shared" ref="BY73:BY108" si="33">IF($E73="","",IF(BY$6="","",BY$6))</f>
        <v/>
      </c>
      <c r="BZ73" s="336"/>
      <c r="CA73" s="57"/>
      <c r="CB73" s="10" t="str">
        <f t="shared" si="14"/>
        <v/>
      </c>
      <c r="CC73" s="11" t="str">
        <f t="shared" si="14"/>
        <v/>
      </c>
      <c r="CD73" s="10" t="str">
        <f t="shared" ref="CD73:CR89" si="34">IF(BG73="","",SUM(CB73,BG73))</f>
        <v/>
      </c>
      <c r="CE73" s="11" t="str">
        <f t="shared" si="34"/>
        <v/>
      </c>
      <c r="CF73" s="10" t="str">
        <f t="shared" si="34"/>
        <v/>
      </c>
      <c r="CG73" s="11" t="str">
        <f t="shared" si="34"/>
        <v/>
      </c>
      <c r="CH73" s="10" t="str">
        <f t="shared" si="34"/>
        <v/>
      </c>
      <c r="CI73" s="11" t="str">
        <f t="shared" si="34"/>
        <v/>
      </c>
      <c r="CJ73" s="10" t="str">
        <f t="shared" si="34"/>
        <v/>
      </c>
      <c r="CK73" s="11" t="str">
        <f t="shared" si="34"/>
        <v/>
      </c>
      <c r="CL73" s="10" t="str">
        <f t="shared" si="34"/>
        <v/>
      </c>
      <c r="CM73" s="11" t="str">
        <f t="shared" si="34"/>
        <v/>
      </c>
      <c r="CN73" s="10" t="str">
        <f t="shared" si="34"/>
        <v/>
      </c>
      <c r="CO73" s="11" t="str">
        <f t="shared" si="34"/>
        <v/>
      </c>
      <c r="CP73" s="10" t="str">
        <f t="shared" si="34"/>
        <v/>
      </c>
      <c r="CQ73" s="11" t="str">
        <f t="shared" si="34"/>
        <v/>
      </c>
      <c r="CR73" s="10" t="str">
        <f t="shared" si="34"/>
        <v/>
      </c>
      <c r="CS73" s="11" t="str">
        <f t="shared" si="19"/>
        <v/>
      </c>
      <c r="CT73" s="10" t="str">
        <f t="shared" si="18"/>
        <v/>
      </c>
      <c r="CU73" s="11" t="str">
        <f t="shared" si="18"/>
        <v/>
      </c>
      <c r="CV73" s="337" t="str">
        <f t="shared" si="15"/>
        <v/>
      </c>
      <c r="CW73" s="338" t="str">
        <f t="shared" si="16"/>
        <v/>
      </c>
    </row>
    <row r="74" spans="1:101" ht="18" customHeight="1">
      <c r="A74" s="251">
        <v>66</v>
      </c>
      <c r="B74" s="268"/>
      <c r="C74" s="257"/>
      <c r="D74" s="268"/>
      <c r="E74" s="252"/>
      <c r="F74" s="269"/>
      <c r="G74" s="265" t="s">
        <v>402</v>
      </c>
      <c r="H74" s="266" t="s">
        <v>403</v>
      </c>
      <c r="I74" s="265" t="s">
        <v>404</v>
      </c>
      <c r="J74" s="295"/>
      <c r="K74" s="295"/>
      <c r="L74" s="295"/>
      <c r="M74" s="296"/>
      <c r="N74" s="297"/>
      <c r="O74" s="257"/>
      <c r="P74" s="257"/>
      <c r="Q74" s="257"/>
      <c r="R74" s="247"/>
      <c r="S74" s="248"/>
      <c r="T74" s="303" t="s">
        <v>351</v>
      </c>
      <c r="U74" s="303"/>
      <c r="V74" s="303"/>
      <c r="W74" s="303"/>
      <c r="X74" s="291"/>
      <c r="Y74" s="292"/>
      <c r="Z74" s="294"/>
      <c r="AA74" s="292"/>
      <c r="AB74" s="303" t="s">
        <v>352</v>
      </c>
      <c r="AC74" s="257"/>
      <c r="AD74" s="257"/>
      <c r="AE74" s="257"/>
      <c r="AF74" s="292"/>
      <c r="AG74" s="249"/>
      <c r="AH74" s="248"/>
      <c r="AI74" s="292"/>
      <c r="AJ74" s="303" t="s">
        <v>352</v>
      </c>
      <c r="AK74" s="303"/>
      <c r="AL74" s="303"/>
      <c r="AM74" s="303"/>
      <c r="AN74" s="293"/>
      <c r="AO74" s="292"/>
      <c r="AP74" s="294"/>
      <c r="AQ74" s="292"/>
      <c r="AR74" s="257"/>
      <c r="AS74" s="257"/>
      <c r="AT74" s="257"/>
      <c r="AU74" s="249"/>
      <c r="AV74" s="248"/>
      <c r="AW74" s="295"/>
      <c r="AX74" s="298"/>
      <c r="AY74" s="299"/>
      <c r="AZ74" s="36"/>
      <c r="BA74" s="27"/>
      <c r="BB74" s="27"/>
      <c r="BC74" s="9" t="str">
        <f t="shared" si="22"/>
        <v/>
      </c>
      <c r="BD74" s="336"/>
      <c r="BE74" s="9" t="str">
        <f t="shared" si="23"/>
        <v/>
      </c>
      <c r="BF74" s="336"/>
      <c r="BG74" s="9" t="str">
        <f t="shared" si="24"/>
        <v/>
      </c>
      <c r="BH74" s="336"/>
      <c r="BI74" s="9" t="str">
        <f t="shared" si="25"/>
        <v/>
      </c>
      <c r="BJ74" s="336"/>
      <c r="BK74" s="9" t="str">
        <f t="shared" si="26"/>
        <v/>
      </c>
      <c r="BL74" s="336"/>
      <c r="BM74" s="9" t="str">
        <f t="shared" si="27"/>
        <v/>
      </c>
      <c r="BN74" s="336"/>
      <c r="BO74" s="9" t="str">
        <f t="shared" si="28"/>
        <v/>
      </c>
      <c r="BP74" s="336"/>
      <c r="BQ74" s="9" t="str">
        <f t="shared" si="29"/>
        <v/>
      </c>
      <c r="BR74" s="336"/>
      <c r="BS74" s="9" t="str">
        <f t="shared" si="30"/>
        <v/>
      </c>
      <c r="BT74" s="336"/>
      <c r="BU74" s="9" t="str">
        <f t="shared" si="31"/>
        <v/>
      </c>
      <c r="BV74" s="336"/>
      <c r="BW74" s="9" t="str">
        <f t="shared" si="32"/>
        <v/>
      </c>
      <c r="BX74" s="336"/>
      <c r="BY74" s="9" t="str">
        <f t="shared" si="33"/>
        <v/>
      </c>
      <c r="BZ74" s="336"/>
      <c r="CA74" s="57"/>
      <c r="CB74" s="10" t="str">
        <f t="shared" ref="CB74:CC108" si="35">IF(BE74="","",SUM(BC74,BE74))</f>
        <v/>
      </c>
      <c r="CC74" s="11" t="str">
        <f t="shared" si="35"/>
        <v/>
      </c>
      <c r="CD74" s="10" t="str">
        <f t="shared" si="34"/>
        <v/>
      </c>
      <c r="CE74" s="11" t="str">
        <f t="shared" si="34"/>
        <v/>
      </c>
      <c r="CF74" s="10" t="str">
        <f t="shared" si="34"/>
        <v/>
      </c>
      <c r="CG74" s="11" t="str">
        <f t="shared" si="34"/>
        <v/>
      </c>
      <c r="CH74" s="10" t="str">
        <f t="shared" si="34"/>
        <v/>
      </c>
      <c r="CI74" s="11" t="str">
        <f t="shared" si="34"/>
        <v/>
      </c>
      <c r="CJ74" s="10" t="str">
        <f t="shared" si="34"/>
        <v/>
      </c>
      <c r="CK74" s="11" t="str">
        <f t="shared" si="34"/>
        <v/>
      </c>
      <c r="CL74" s="10" t="str">
        <f t="shared" si="34"/>
        <v/>
      </c>
      <c r="CM74" s="11" t="str">
        <f t="shared" si="34"/>
        <v/>
      </c>
      <c r="CN74" s="10" t="str">
        <f t="shared" si="34"/>
        <v/>
      </c>
      <c r="CO74" s="11" t="str">
        <f t="shared" si="34"/>
        <v/>
      </c>
      <c r="CP74" s="10" t="str">
        <f t="shared" si="34"/>
        <v/>
      </c>
      <c r="CQ74" s="11" t="str">
        <f t="shared" si="34"/>
        <v/>
      </c>
      <c r="CR74" s="10" t="str">
        <f t="shared" si="34"/>
        <v/>
      </c>
      <c r="CS74" s="11" t="str">
        <f t="shared" si="19"/>
        <v/>
      </c>
      <c r="CT74" s="10" t="str">
        <f t="shared" si="18"/>
        <v/>
      </c>
      <c r="CU74" s="11" t="str">
        <f t="shared" si="18"/>
        <v/>
      </c>
      <c r="CV74" s="337" t="str">
        <f t="shared" ref="CV74:CV108" si="36">IF(E74="","",SUM(BC74,BE74,BG74,BI74,BK74,BM74,BO74,BQ74,BS74,BU74,BW74,BY74))</f>
        <v/>
      </c>
      <c r="CW74" s="338" t="str">
        <f t="shared" ref="CW74:CW108" si="37">IF(E74="","",SUM(BD74,BF74,BH74,BJ74,BL74,BN74,BP74,BR74,BT74,BV74,BX74,BZ74))</f>
        <v/>
      </c>
    </row>
    <row r="75" spans="1:101" ht="18" customHeight="1">
      <c r="A75" s="251">
        <v>67</v>
      </c>
      <c r="B75" s="268"/>
      <c r="C75" s="257"/>
      <c r="D75" s="268"/>
      <c r="E75" s="252"/>
      <c r="F75" s="269"/>
      <c r="G75" s="265" t="s">
        <v>405</v>
      </c>
      <c r="H75" s="266" t="s">
        <v>406</v>
      </c>
      <c r="I75" s="265" t="s">
        <v>407</v>
      </c>
      <c r="J75" s="295"/>
      <c r="K75" s="295"/>
      <c r="L75" s="295"/>
      <c r="M75" s="296"/>
      <c r="N75" s="297"/>
      <c r="O75" s="257"/>
      <c r="P75" s="257"/>
      <c r="Q75" s="257"/>
      <c r="R75" s="247"/>
      <c r="S75" s="248"/>
      <c r="T75" s="303" t="s">
        <v>352</v>
      </c>
      <c r="U75" s="303"/>
      <c r="V75" s="303"/>
      <c r="W75" s="303"/>
      <c r="X75" s="291"/>
      <c r="Y75" s="292"/>
      <c r="Z75" s="294"/>
      <c r="AA75" s="292"/>
      <c r="AB75" s="303" t="s">
        <v>353</v>
      </c>
      <c r="AC75" s="257"/>
      <c r="AD75" s="257"/>
      <c r="AE75" s="257"/>
      <c r="AF75" s="292"/>
      <c r="AG75" s="249"/>
      <c r="AH75" s="248"/>
      <c r="AI75" s="292"/>
      <c r="AJ75" s="303" t="s">
        <v>353</v>
      </c>
      <c r="AK75" s="303"/>
      <c r="AL75" s="303"/>
      <c r="AM75" s="303"/>
      <c r="AN75" s="293"/>
      <c r="AO75" s="292"/>
      <c r="AP75" s="294"/>
      <c r="AQ75" s="292"/>
      <c r="AR75" s="257"/>
      <c r="AS75" s="257"/>
      <c r="AT75" s="257"/>
      <c r="AU75" s="249"/>
      <c r="AV75" s="248"/>
      <c r="AW75" s="295"/>
      <c r="AX75" s="298"/>
      <c r="AY75" s="299"/>
      <c r="AZ75" s="36"/>
      <c r="BA75" s="27"/>
      <c r="BB75" s="27"/>
      <c r="BC75" s="9" t="str">
        <f t="shared" si="22"/>
        <v/>
      </c>
      <c r="BD75" s="336"/>
      <c r="BE75" s="9" t="str">
        <f t="shared" si="23"/>
        <v/>
      </c>
      <c r="BF75" s="336"/>
      <c r="BG75" s="9" t="str">
        <f t="shared" si="24"/>
        <v/>
      </c>
      <c r="BH75" s="336"/>
      <c r="BI75" s="9" t="str">
        <f t="shared" si="25"/>
        <v/>
      </c>
      <c r="BJ75" s="336"/>
      <c r="BK75" s="9" t="str">
        <f t="shared" si="26"/>
        <v/>
      </c>
      <c r="BL75" s="336"/>
      <c r="BM75" s="9" t="str">
        <f t="shared" si="27"/>
        <v/>
      </c>
      <c r="BN75" s="336"/>
      <c r="BO75" s="9" t="str">
        <f t="shared" si="28"/>
        <v/>
      </c>
      <c r="BP75" s="336"/>
      <c r="BQ75" s="9" t="str">
        <f t="shared" si="29"/>
        <v/>
      </c>
      <c r="BR75" s="336"/>
      <c r="BS75" s="9" t="str">
        <f t="shared" si="30"/>
        <v/>
      </c>
      <c r="BT75" s="336"/>
      <c r="BU75" s="9" t="str">
        <f t="shared" si="31"/>
        <v/>
      </c>
      <c r="BV75" s="336"/>
      <c r="BW75" s="9" t="str">
        <f t="shared" si="32"/>
        <v/>
      </c>
      <c r="BX75" s="336"/>
      <c r="BY75" s="9" t="str">
        <f t="shared" si="33"/>
        <v/>
      </c>
      <c r="BZ75" s="336"/>
      <c r="CA75" s="57"/>
      <c r="CB75" s="10" t="str">
        <f t="shared" si="35"/>
        <v/>
      </c>
      <c r="CC75" s="11" t="str">
        <f t="shared" si="35"/>
        <v/>
      </c>
      <c r="CD75" s="10" t="str">
        <f t="shared" si="34"/>
        <v/>
      </c>
      <c r="CE75" s="11" t="str">
        <f t="shared" si="34"/>
        <v/>
      </c>
      <c r="CF75" s="10" t="str">
        <f t="shared" si="34"/>
        <v/>
      </c>
      <c r="CG75" s="11" t="str">
        <f t="shared" si="34"/>
        <v/>
      </c>
      <c r="CH75" s="10" t="str">
        <f t="shared" si="34"/>
        <v/>
      </c>
      <c r="CI75" s="11" t="str">
        <f t="shared" si="34"/>
        <v/>
      </c>
      <c r="CJ75" s="10" t="str">
        <f t="shared" si="34"/>
        <v/>
      </c>
      <c r="CK75" s="11" t="str">
        <f t="shared" si="34"/>
        <v/>
      </c>
      <c r="CL75" s="10" t="str">
        <f t="shared" si="34"/>
        <v/>
      </c>
      <c r="CM75" s="11" t="str">
        <f t="shared" si="34"/>
        <v/>
      </c>
      <c r="CN75" s="10" t="str">
        <f t="shared" si="34"/>
        <v/>
      </c>
      <c r="CO75" s="11" t="str">
        <f t="shared" si="34"/>
        <v/>
      </c>
      <c r="CP75" s="10" t="str">
        <f t="shared" si="34"/>
        <v/>
      </c>
      <c r="CQ75" s="11" t="str">
        <f t="shared" si="34"/>
        <v/>
      </c>
      <c r="CR75" s="10" t="str">
        <f t="shared" si="34"/>
        <v/>
      </c>
      <c r="CS75" s="11" t="str">
        <f t="shared" si="19"/>
        <v/>
      </c>
      <c r="CT75" s="10" t="str">
        <f t="shared" si="18"/>
        <v/>
      </c>
      <c r="CU75" s="11" t="str">
        <f t="shared" si="18"/>
        <v/>
      </c>
      <c r="CV75" s="337" t="str">
        <f t="shared" si="36"/>
        <v/>
      </c>
      <c r="CW75" s="338" t="str">
        <f t="shared" si="37"/>
        <v/>
      </c>
    </row>
    <row r="76" spans="1:101" ht="18" customHeight="1">
      <c r="A76" s="251">
        <v>68</v>
      </c>
      <c r="B76" s="268"/>
      <c r="C76" s="257"/>
      <c r="D76" s="268"/>
      <c r="E76" s="252"/>
      <c r="F76" s="269"/>
      <c r="G76" s="265" t="s">
        <v>408</v>
      </c>
      <c r="H76" s="266" t="s">
        <v>409</v>
      </c>
      <c r="I76" s="265" t="s">
        <v>410</v>
      </c>
      <c r="J76" s="295"/>
      <c r="K76" s="295"/>
      <c r="L76" s="295"/>
      <c r="M76" s="296"/>
      <c r="N76" s="297"/>
      <c r="O76" s="257"/>
      <c r="P76" s="257"/>
      <c r="Q76" s="257"/>
      <c r="R76" s="247"/>
      <c r="S76" s="248"/>
      <c r="T76" s="303" t="s">
        <v>353</v>
      </c>
      <c r="U76" s="303"/>
      <c r="V76" s="303"/>
      <c r="W76" s="303"/>
      <c r="X76" s="291"/>
      <c r="Y76" s="292"/>
      <c r="Z76" s="294"/>
      <c r="AA76" s="292"/>
      <c r="AB76" s="303" t="s">
        <v>497</v>
      </c>
      <c r="AC76" s="257"/>
      <c r="AD76" s="257"/>
      <c r="AE76" s="257"/>
      <c r="AF76" s="292"/>
      <c r="AG76" s="249"/>
      <c r="AH76" s="248"/>
      <c r="AI76" s="292"/>
      <c r="AJ76" s="303" t="s">
        <v>497</v>
      </c>
      <c r="AK76" s="303"/>
      <c r="AL76" s="303"/>
      <c r="AM76" s="303"/>
      <c r="AN76" s="293"/>
      <c r="AO76" s="292"/>
      <c r="AP76" s="294"/>
      <c r="AQ76" s="292"/>
      <c r="AR76" s="257"/>
      <c r="AS76" s="257"/>
      <c r="AT76" s="257"/>
      <c r="AU76" s="249"/>
      <c r="AV76" s="248"/>
      <c r="AW76" s="295"/>
      <c r="AX76" s="298"/>
      <c r="AY76" s="299"/>
      <c r="AZ76" s="36"/>
      <c r="BA76" s="27"/>
      <c r="BB76" s="27"/>
      <c r="BC76" s="9" t="str">
        <f t="shared" si="22"/>
        <v/>
      </c>
      <c r="BD76" s="336"/>
      <c r="BE76" s="9" t="str">
        <f t="shared" si="23"/>
        <v/>
      </c>
      <c r="BF76" s="336"/>
      <c r="BG76" s="9" t="str">
        <f t="shared" si="24"/>
        <v/>
      </c>
      <c r="BH76" s="336"/>
      <c r="BI76" s="9" t="str">
        <f t="shared" si="25"/>
        <v/>
      </c>
      <c r="BJ76" s="336"/>
      <c r="BK76" s="9" t="str">
        <f t="shared" si="26"/>
        <v/>
      </c>
      <c r="BL76" s="336"/>
      <c r="BM76" s="9" t="str">
        <f t="shared" si="27"/>
        <v/>
      </c>
      <c r="BN76" s="336"/>
      <c r="BO76" s="9" t="str">
        <f t="shared" si="28"/>
        <v/>
      </c>
      <c r="BP76" s="336"/>
      <c r="BQ76" s="9" t="str">
        <f t="shared" si="29"/>
        <v/>
      </c>
      <c r="BR76" s="336"/>
      <c r="BS76" s="9" t="str">
        <f t="shared" si="30"/>
        <v/>
      </c>
      <c r="BT76" s="336"/>
      <c r="BU76" s="9" t="str">
        <f t="shared" si="31"/>
        <v/>
      </c>
      <c r="BV76" s="336"/>
      <c r="BW76" s="9" t="str">
        <f t="shared" si="32"/>
        <v/>
      </c>
      <c r="BX76" s="336"/>
      <c r="BY76" s="9" t="str">
        <f t="shared" si="33"/>
        <v/>
      </c>
      <c r="BZ76" s="336"/>
      <c r="CA76" s="57"/>
      <c r="CB76" s="10" t="str">
        <f t="shared" si="35"/>
        <v/>
      </c>
      <c r="CC76" s="11" t="str">
        <f t="shared" si="35"/>
        <v/>
      </c>
      <c r="CD76" s="10" t="str">
        <f t="shared" si="34"/>
        <v/>
      </c>
      <c r="CE76" s="11" t="str">
        <f t="shared" si="34"/>
        <v/>
      </c>
      <c r="CF76" s="10" t="str">
        <f t="shared" si="34"/>
        <v/>
      </c>
      <c r="CG76" s="11" t="str">
        <f t="shared" si="34"/>
        <v/>
      </c>
      <c r="CH76" s="10" t="str">
        <f t="shared" si="34"/>
        <v/>
      </c>
      <c r="CI76" s="11" t="str">
        <f t="shared" si="34"/>
        <v/>
      </c>
      <c r="CJ76" s="10" t="str">
        <f t="shared" si="34"/>
        <v/>
      </c>
      <c r="CK76" s="11" t="str">
        <f t="shared" si="34"/>
        <v/>
      </c>
      <c r="CL76" s="10" t="str">
        <f t="shared" si="34"/>
        <v/>
      </c>
      <c r="CM76" s="11" t="str">
        <f t="shared" si="34"/>
        <v/>
      </c>
      <c r="CN76" s="10" t="str">
        <f t="shared" si="34"/>
        <v/>
      </c>
      <c r="CO76" s="11" t="str">
        <f t="shared" si="34"/>
        <v/>
      </c>
      <c r="CP76" s="10" t="str">
        <f t="shared" si="34"/>
        <v/>
      </c>
      <c r="CQ76" s="11" t="str">
        <f t="shared" si="34"/>
        <v/>
      </c>
      <c r="CR76" s="10" t="str">
        <f t="shared" si="34"/>
        <v/>
      </c>
      <c r="CS76" s="11" t="str">
        <f t="shared" si="19"/>
        <v/>
      </c>
      <c r="CT76" s="10" t="str">
        <f t="shared" si="18"/>
        <v/>
      </c>
      <c r="CU76" s="11" t="str">
        <f t="shared" si="18"/>
        <v/>
      </c>
      <c r="CV76" s="337" t="str">
        <f t="shared" si="36"/>
        <v/>
      </c>
      <c r="CW76" s="338" t="str">
        <f t="shared" si="37"/>
        <v/>
      </c>
    </row>
    <row r="77" spans="1:101" ht="18" customHeight="1">
      <c r="A77" s="251">
        <v>69</v>
      </c>
      <c r="B77" s="268"/>
      <c r="C77" s="257"/>
      <c r="D77" s="268"/>
      <c r="E77" s="252"/>
      <c r="F77" s="269"/>
      <c r="G77" s="265" t="s">
        <v>411</v>
      </c>
      <c r="H77" s="266" t="s">
        <v>412</v>
      </c>
      <c r="I77" s="265" t="s">
        <v>413</v>
      </c>
      <c r="J77" s="295"/>
      <c r="K77" s="295"/>
      <c r="L77" s="295"/>
      <c r="M77" s="296"/>
      <c r="N77" s="297"/>
      <c r="O77" s="257"/>
      <c r="P77" s="257"/>
      <c r="Q77" s="257"/>
      <c r="R77" s="247"/>
      <c r="S77" s="248"/>
      <c r="T77" s="303" t="s">
        <v>497</v>
      </c>
      <c r="U77" s="303"/>
      <c r="V77" s="303"/>
      <c r="W77" s="303"/>
      <c r="X77" s="291"/>
      <c r="Y77" s="292"/>
      <c r="Z77" s="294"/>
      <c r="AA77" s="292"/>
      <c r="AB77" s="303" t="s">
        <v>496</v>
      </c>
      <c r="AC77" s="257"/>
      <c r="AD77" s="257"/>
      <c r="AE77" s="257"/>
      <c r="AF77" s="292"/>
      <c r="AG77" s="249"/>
      <c r="AH77" s="248"/>
      <c r="AI77" s="292"/>
      <c r="AJ77" s="303" t="s">
        <v>496</v>
      </c>
      <c r="AK77" s="303"/>
      <c r="AL77" s="303"/>
      <c r="AM77" s="303"/>
      <c r="AN77" s="293"/>
      <c r="AO77" s="292"/>
      <c r="AP77" s="294"/>
      <c r="AQ77" s="292"/>
      <c r="AR77" s="257"/>
      <c r="AS77" s="257"/>
      <c r="AT77" s="257"/>
      <c r="AU77" s="249"/>
      <c r="AV77" s="248"/>
      <c r="AW77" s="295"/>
      <c r="AX77" s="298"/>
      <c r="AY77" s="299"/>
      <c r="AZ77" s="36"/>
      <c r="BA77" s="27"/>
      <c r="BB77" s="27"/>
      <c r="BC77" s="9" t="str">
        <f t="shared" si="22"/>
        <v/>
      </c>
      <c r="BD77" s="336"/>
      <c r="BE77" s="9" t="str">
        <f t="shared" si="23"/>
        <v/>
      </c>
      <c r="BF77" s="336"/>
      <c r="BG77" s="9" t="str">
        <f t="shared" si="24"/>
        <v/>
      </c>
      <c r="BH77" s="336"/>
      <c r="BI77" s="9" t="str">
        <f t="shared" si="25"/>
        <v/>
      </c>
      <c r="BJ77" s="336"/>
      <c r="BK77" s="9" t="str">
        <f t="shared" si="26"/>
        <v/>
      </c>
      <c r="BL77" s="336"/>
      <c r="BM77" s="9" t="str">
        <f t="shared" si="27"/>
        <v/>
      </c>
      <c r="BN77" s="336"/>
      <c r="BO77" s="9" t="str">
        <f t="shared" si="28"/>
        <v/>
      </c>
      <c r="BP77" s="336"/>
      <c r="BQ77" s="9" t="str">
        <f t="shared" si="29"/>
        <v/>
      </c>
      <c r="BR77" s="336"/>
      <c r="BS77" s="9" t="str">
        <f t="shared" si="30"/>
        <v/>
      </c>
      <c r="BT77" s="336"/>
      <c r="BU77" s="9" t="str">
        <f t="shared" si="31"/>
        <v/>
      </c>
      <c r="BV77" s="336"/>
      <c r="BW77" s="9" t="str">
        <f t="shared" si="32"/>
        <v/>
      </c>
      <c r="BX77" s="336"/>
      <c r="BY77" s="9" t="str">
        <f t="shared" si="33"/>
        <v/>
      </c>
      <c r="BZ77" s="336"/>
      <c r="CA77" s="57"/>
      <c r="CB77" s="10" t="str">
        <f t="shared" si="35"/>
        <v/>
      </c>
      <c r="CC77" s="11" t="str">
        <f t="shared" si="35"/>
        <v/>
      </c>
      <c r="CD77" s="10" t="str">
        <f t="shared" si="34"/>
        <v/>
      </c>
      <c r="CE77" s="11" t="str">
        <f t="shared" si="34"/>
        <v/>
      </c>
      <c r="CF77" s="10" t="str">
        <f t="shared" si="34"/>
        <v/>
      </c>
      <c r="CG77" s="11" t="str">
        <f t="shared" si="34"/>
        <v/>
      </c>
      <c r="CH77" s="10" t="str">
        <f t="shared" si="34"/>
        <v/>
      </c>
      <c r="CI77" s="11" t="str">
        <f t="shared" si="34"/>
        <v/>
      </c>
      <c r="CJ77" s="10" t="str">
        <f t="shared" si="34"/>
        <v/>
      </c>
      <c r="CK77" s="11" t="str">
        <f t="shared" si="34"/>
        <v/>
      </c>
      <c r="CL77" s="10" t="str">
        <f t="shared" si="34"/>
        <v/>
      </c>
      <c r="CM77" s="11" t="str">
        <f t="shared" si="34"/>
        <v/>
      </c>
      <c r="CN77" s="10" t="str">
        <f t="shared" si="34"/>
        <v/>
      </c>
      <c r="CO77" s="11" t="str">
        <f t="shared" si="34"/>
        <v/>
      </c>
      <c r="CP77" s="10" t="str">
        <f t="shared" si="34"/>
        <v/>
      </c>
      <c r="CQ77" s="11" t="str">
        <f t="shared" si="34"/>
        <v/>
      </c>
      <c r="CR77" s="10" t="str">
        <f t="shared" si="34"/>
        <v/>
      </c>
      <c r="CS77" s="11" t="str">
        <f t="shared" si="19"/>
        <v/>
      </c>
      <c r="CT77" s="10" t="str">
        <f t="shared" si="18"/>
        <v/>
      </c>
      <c r="CU77" s="11" t="str">
        <f t="shared" si="18"/>
        <v/>
      </c>
      <c r="CV77" s="337" t="str">
        <f t="shared" si="36"/>
        <v/>
      </c>
      <c r="CW77" s="338" t="str">
        <f t="shared" si="37"/>
        <v/>
      </c>
    </row>
    <row r="78" spans="1:101" ht="18" customHeight="1">
      <c r="A78" s="251">
        <v>70</v>
      </c>
      <c r="B78" s="268"/>
      <c r="C78" s="257"/>
      <c r="D78" s="268"/>
      <c r="E78" s="252"/>
      <c r="F78" s="269"/>
      <c r="G78" s="265" t="s">
        <v>414</v>
      </c>
      <c r="H78" s="266" t="s">
        <v>415</v>
      </c>
      <c r="I78" s="265" t="s">
        <v>416</v>
      </c>
      <c r="J78" s="295"/>
      <c r="K78" s="295"/>
      <c r="L78" s="295"/>
      <c r="M78" s="296"/>
      <c r="N78" s="297"/>
      <c r="O78" s="257"/>
      <c r="P78" s="257"/>
      <c r="Q78" s="257"/>
      <c r="R78" s="247"/>
      <c r="S78" s="248"/>
      <c r="T78" s="303" t="s">
        <v>496</v>
      </c>
      <c r="U78" s="303"/>
      <c r="V78" s="303"/>
      <c r="W78" s="303"/>
      <c r="X78" s="291"/>
      <c r="Y78" s="292"/>
      <c r="Z78" s="294"/>
      <c r="AA78" s="292"/>
      <c r="AB78" s="303" t="s">
        <v>498</v>
      </c>
      <c r="AC78" s="257"/>
      <c r="AD78" s="257"/>
      <c r="AE78" s="257"/>
      <c r="AF78" s="292"/>
      <c r="AG78" s="249"/>
      <c r="AH78" s="248"/>
      <c r="AI78" s="292"/>
      <c r="AJ78" s="303" t="s">
        <v>498</v>
      </c>
      <c r="AK78" s="303"/>
      <c r="AL78" s="303"/>
      <c r="AM78" s="303"/>
      <c r="AN78" s="293"/>
      <c r="AO78" s="292"/>
      <c r="AP78" s="294"/>
      <c r="AQ78" s="292"/>
      <c r="AR78" s="257"/>
      <c r="AS78" s="257"/>
      <c r="AT78" s="257"/>
      <c r="AU78" s="249"/>
      <c r="AV78" s="248"/>
      <c r="AW78" s="295"/>
      <c r="AX78" s="298"/>
      <c r="AY78" s="299"/>
      <c r="AZ78" s="36"/>
      <c r="BA78" s="27"/>
      <c r="BB78" s="27"/>
      <c r="BC78" s="9" t="str">
        <f t="shared" si="22"/>
        <v/>
      </c>
      <c r="BD78" s="336"/>
      <c r="BE78" s="9" t="str">
        <f t="shared" si="23"/>
        <v/>
      </c>
      <c r="BF78" s="336"/>
      <c r="BG78" s="9" t="str">
        <f t="shared" si="24"/>
        <v/>
      </c>
      <c r="BH78" s="336"/>
      <c r="BI78" s="9" t="str">
        <f t="shared" si="25"/>
        <v/>
      </c>
      <c r="BJ78" s="336"/>
      <c r="BK78" s="9" t="str">
        <f t="shared" si="26"/>
        <v/>
      </c>
      <c r="BL78" s="336"/>
      <c r="BM78" s="9" t="str">
        <f t="shared" si="27"/>
        <v/>
      </c>
      <c r="BN78" s="336"/>
      <c r="BO78" s="9" t="str">
        <f t="shared" si="28"/>
        <v/>
      </c>
      <c r="BP78" s="336"/>
      <c r="BQ78" s="9" t="str">
        <f t="shared" si="29"/>
        <v/>
      </c>
      <c r="BR78" s="336"/>
      <c r="BS78" s="9" t="str">
        <f t="shared" si="30"/>
        <v/>
      </c>
      <c r="BT78" s="336"/>
      <c r="BU78" s="9" t="str">
        <f t="shared" si="31"/>
        <v/>
      </c>
      <c r="BV78" s="336"/>
      <c r="BW78" s="9" t="str">
        <f t="shared" si="32"/>
        <v/>
      </c>
      <c r="BX78" s="336"/>
      <c r="BY78" s="9" t="str">
        <f t="shared" si="33"/>
        <v/>
      </c>
      <c r="BZ78" s="336"/>
      <c r="CA78" s="57"/>
      <c r="CB78" s="10" t="str">
        <f t="shared" si="35"/>
        <v/>
      </c>
      <c r="CC78" s="11" t="str">
        <f t="shared" si="35"/>
        <v/>
      </c>
      <c r="CD78" s="10" t="str">
        <f t="shared" si="34"/>
        <v/>
      </c>
      <c r="CE78" s="11" t="str">
        <f t="shared" si="34"/>
        <v/>
      </c>
      <c r="CF78" s="10" t="str">
        <f t="shared" si="34"/>
        <v/>
      </c>
      <c r="CG78" s="11" t="str">
        <f t="shared" si="34"/>
        <v/>
      </c>
      <c r="CH78" s="10" t="str">
        <f t="shared" si="34"/>
        <v/>
      </c>
      <c r="CI78" s="11" t="str">
        <f t="shared" si="34"/>
        <v/>
      </c>
      <c r="CJ78" s="10" t="str">
        <f t="shared" si="34"/>
        <v/>
      </c>
      <c r="CK78" s="11" t="str">
        <f t="shared" si="34"/>
        <v/>
      </c>
      <c r="CL78" s="10" t="str">
        <f t="shared" si="34"/>
        <v/>
      </c>
      <c r="CM78" s="11" t="str">
        <f t="shared" si="34"/>
        <v/>
      </c>
      <c r="CN78" s="10" t="str">
        <f t="shared" si="34"/>
        <v/>
      </c>
      <c r="CO78" s="11" t="str">
        <f t="shared" si="34"/>
        <v/>
      </c>
      <c r="CP78" s="10" t="str">
        <f t="shared" si="34"/>
        <v/>
      </c>
      <c r="CQ78" s="11" t="str">
        <f t="shared" si="34"/>
        <v/>
      </c>
      <c r="CR78" s="10" t="str">
        <f t="shared" si="34"/>
        <v/>
      </c>
      <c r="CS78" s="11" t="str">
        <f t="shared" si="19"/>
        <v/>
      </c>
      <c r="CT78" s="10" t="str">
        <f t="shared" si="18"/>
        <v/>
      </c>
      <c r="CU78" s="11" t="str">
        <f t="shared" si="18"/>
        <v/>
      </c>
      <c r="CV78" s="337" t="str">
        <f t="shared" si="36"/>
        <v/>
      </c>
      <c r="CW78" s="338" t="str">
        <f t="shared" si="37"/>
        <v/>
      </c>
    </row>
    <row r="79" spans="1:101" ht="18" customHeight="1">
      <c r="A79" s="251">
        <v>71</v>
      </c>
      <c r="B79" s="268"/>
      <c r="C79" s="257"/>
      <c r="D79" s="268"/>
      <c r="E79" s="252"/>
      <c r="F79" s="269"/>
      <c r="G79" s="265" t="s">
        <v>417</v>
      </c>
      <c r="H79" s="266" t="s">
        <v>418</v>
      </c>
      <c r="I79" s="265" t="s">
        <v>419</v>
      </c>
      <c r="J79" s="295"/>
      <c r="K79" s="295"/>
      <c r="L79" s="295"/>
      <c r="M79" s="296"/>
      <c r="N79" s="297"/>
      <c r="O79" s="257"/>
      <c r="P79" s="257"/>
      <c r="Q79" s="257"/>
      <c r="R79" s="247"/>
      <c r="S79" s="248"/>
      <c r="T79" s="303" t="s">
        <v>498</v>
      </c>
      <c r="U79" s="303"/>
      <c r="V79" s="303"/>
      <c r="W79" s="303"/>
      <c r="X79" s="291"/>
      <c r="Y79" s="292"/>
      <c r="Z79" s="294"/>
      <c r="AA79" s="292"/>
      <c r="AB79" s="303" t="s">
        <v>93</v>
      </c>
      <c r="AC79" s="257"/>
      <c r="AD79" s="257"/>
      <c r="AE79" s="257"/>
      <c r="AF79" s="292"/>
      <c r="AG79" s="249"/>
      <c r="AH79" s="248"/>
      <c r="AI79" s="292"/>
      <c r="AJ79" s="303" t="s">
        <v>93</v>
      </c>
      <c r="AK79" s="303"/>
      <c r="AL79" s="303"/>
      <c r="AM79" s="303"/>
      <c r="AN79" s="293"/>
      <c r="AO79" s="292"/>
      <c r="AP79" s="294"/>
      <c r="AQ79" s="292"/>
      <c r="AR79" s="257"/>
      <c r="AS79" s="257"/>
      <c r="AT79" s="257"/>
      <c r="AU79" s="249"/>
      <c r="AV79" s="248"/>
      <c r="AW79" s="295"/>
      <c r="AX79" s="298"/>
      <c r="AY79" s="299"/>
      <c r="AZ79" s="36"/>
      <c r="BA79" s="27"/>
      <c r="BB79" s="27"/>
      <c r="BC79" s="9" t="str">
        <f t="shared" si="22"/>
        <v/>
      </c>
      <c r="BD79" s="336"/>
      <c r="BE79" s="9" t="str">
        <f t="shared" si="23"/>
        <v/>
      </c>
      <c r="BF79" s="336"/>
      <c r="BG79" s="9" t="str">
        <f t="shared" si="24"/>
        <v/>
      </c>
      <c r="BH79" s="336"/>
      <c r="BI79" s="9" t="str">
        <f t="shared" si="25"/>
        <v/>
      </c>
      <c r="BJ79" s="336"/>
      <c r="BK79" s="9" t="str">
        <f t="shared" si="26"/>
        <v/>
      </c>
      <c r="BL79" s="336"/>
      <c r="BM79" s="9" t="str">
        <f t="shared" si="27"/>
        <v/>
      </c>
      <c r="BN79" s="336"/>
      <c r="BO79" s="9" t="str">
        <f t="shared" si="28"/>
        <v/>
      </c>
      <c r="BP79" s="336"/>
      <c r="BQ79" s="9" t="str">
        <f t="shared" si="29"/>
        <v/>
      </c>
      <c r="BR79" s="336"/>
      <c r="BS79" s="9" t="str">
        <f t="shared" si="30"/>
        <v/>
      </c>
      <c r="BT79" s="336"/>
      <c r="BU79" s="9" t="str">
        <f t="shared" si="31"/>
        <v/>
      </c>
      <c r="BV79" s="336"/>
      <c r="BW79" s="9" t="str">
        <f t="shared" si="32"/>
        <v/>
      </c>
      <c r="BX79" s="336"/>
      <c r="BY79" s="9" t="str">
        <f t="shared" si="33"/>
        <v/>
      </c>
      <c r="BZ79" s="336"/>
      <c r="CA79" s="57"/>
      <c r="CB79" s="10" t="str">
        <f t="shared" si="35"/>
        <v/>
      </c>
      <c r="CC79" s="11" t="str">
        <f t="shared" si="35"/>
        <v/>
      </c>
      <c r="CD79" s="10" t="str">
        <f t="shared" si="34"/>
        <v/>
      </c>
      <c r="CE79" s="11" t="str">
        <f t="shared" si="34"/>
        <v/>
      </c>
      <c r="CF79" s="10" t="str">
        <f t="shared" si="34"/>
        <v/>
      </c>
      <c r="CG79" s="11" t="str">
        <f t="shared" si="34"/>
        <v/>
      </c>
      <c r="CH79" s="10" t="str">
        <f t="shared" si="34"/>
        <v/>
      </c>
      <c r="CI79" s="11" t="str">
        <f t="shared" si="34"/>
        <v/>
      </c>
      <c r="CJ79" s="10" t="str">
        <f t="shared" si="34"/>
        <v/>
      </c>
      <c r="CK79" s="11" t="str">
        <f t="shared" si="34"/>
        <v/>
      </c>
      <c r="CL79" s="10" t="str">
        <f t="shared" si="34"/>
        <v/>
      </c>
      <c r="CM79" s="11" t="str">
        <f t="shared" si="34"/>
        <v/>
      </c>
      <c r="CN79" s="10" t="str">
        <f t="shared" si="34"/>
        <v/>
      </c>
      <c r="CO79" s="11" t="str">
        <f t="shared" si="34"/>
        <v/>
      </c>
      <c r="CP79" s="10" t="str">
        <f t="shared" si="34"/>
        <v/>
      </c>
      <c r="CQ79" s="11" t="str">
        <f t="shared" si="34"/>
        <v/>
      </c>
      <c r="CR79" s="10" t="str">
        <f t="shared" si="34"/>
        <v/>
      </c>
      <c r="CS79" s="11" t="str">
        <f t="shared" si="19"/>
        <v/>
      </c>
      <c r="CT79" s="10" t="str">
        <f t="shared" si="18"/>
        <v/>
      </c>
      <c r="CU79" s="11" t="str">
        <f t="shared" si="18"/>
        <v/>
      </c>
      <c r="CV79" s="337" t="str">
        <f t="shared" si="36"/>
        <v/>
      </c>
      <c r="CW79" s="338" t="str">
        <f t="shared" si="37"/>
        <v/>
      </c>
    </row>
    <row r="80" spans="1:101" ht="18" customHeight="1">
      <c r="A80" s="251">
        <v>72</v>
      </c>
      <c r="B80" s="268"/>
      <c r="C80" s="257"/>
      <c r="D80" s="268"/>
      <c r="E80" s="252"/>
      <c r="F80" s="269"/>
      <c r="G80" s="265" t="s">
        <v>420</v>
      </c>
      <c r="H80" s="266" t="s">
        <v>421</v>
      </c>
      <c r="I80" s="265" t="s">
        <v>422</v>
      </c>
      <c r="J80" s="295"/>
      <c r="K80" s="295"/>
      <c r="L80" s="295"/>
      <c r="M80" s="296"/>
      <c r="N80" s="297"/>
      <c r="O80" s="257"/>
      <c r="P80" s="257"/>
      <c r="Q80" s="257"/>
      <c r="R80" s="247"/>
      <c r="S80" s="248"/>
      <c r="T80" s="303" t="s">
        <v>499</v>
      </c>
      <c r="U80" s="303"/>
      <c r="V80" s="303"/>
      <c r="W80" s="303"/>
      <c r="X80" s="291"/>
      <c r="Y80" s="292"/>
      <c r="Z80" s="294"/>
      <c r="AA80" s="292"/>
      <c r="AB80" s="303" t="s">
        <v>351</v>
      </c>
      <c r="AC80" s="257"/>
      <c r="AD80" s="257"/>
      <c r="AE80" s="257"/>
      <c r="AF80" s="292"/>
      <c r="AG80" s="249"/>
      <c r="AH80" s="248"/>
      <c r="AI80" s="292"/>
      <c r="AJ80" s="303" t="s">
        <v>351</v>
      </c>
      <c r="AK80" s="303"/>
      <c r="AL80" s="303"/>
      <c r="AM80" s="303"/>
      <c r="AN80" s="293"/>
      <c r="AO80" s="292"/>
      <c r="AP80" s="294"/>
      <c r="AQ80" s="292"/>
      <c r="AR80" s="257"/>
      <c r="AS80" s="257"/>
      <c r="AT80" s="257"/>
      <c r="AU80" s="249"/>
      <c r="AV80" s="248"/>
      <c r="AW80" s="295"/>
      <c r="AX80" s="298"/>
      <c r="AY80" s="299"/>
      <c r="AZ80" s="36"/>
      <c r="BA80" s="27"/>
      <c r="BB80" s="27"/>
      <c r="BC80" s="9" t="str">
        <f t="shared" si="22"/>
        <v/>
      </c>
      <c r="BD80" s="336"/>
      <c r="BE80" s="9" t="str">
        <f t="shared" si="23"/>
        <v/>
      </c>
      <c r="BF80" s="336"/>
      <c r="BG80" s="9" t="str">
        <f t="shared" si="24"/>
        <v/>
      </c>
      <c r="BH80" s="336"/>
      <c r="BI80" s="9" t="str">
        <f t="shared" si="25"/>
        <v/>
      </c>
      <c r="BJ80" s="336"/>
      <c r="BK80" s="9" t="str">
        <f t="shared" si="26"/>
        <v/>
      </c>
      <c r="BL80" s="336"/>
      <c r="BM80" s="9" t="str">
        <f t="shared" si="27"/>
        <v/>
      </c>
      <c r="BN80" s="336"/>
      <c r="BO80" s="9" t="str">
        <f t="shared" si="28"/>
        <v/>
      </c>
      <c r="BP80" s="336"/>
      <c r="BQ80" s="9" t="str">
        <f t="shared" si="29"/>
        <v/>
      </c>
      <c r="BR80" s="336"/>
      <c r="BS80" s="9" t="str">
        <f t="shared" si="30"/>
        <v/>
      </c>
      <c r="BT80" s="336"/>
      <c r="BU80" s="9" t="str">
        <f t="shared" si="31"/>
        <v/>
      </c>
      <c r="BV80" s="336"/>
      <c r="BW80" s="9" t="str">
        <f t="shared" si="32"/>
        <v/>
      </c>
      <c r="BX80" s="336"/>
      <c r="BY80" s="9" t="str">
        <f t="shared" si="33"/>
        <v/>
      </c>
      <c r="BZ80" s="336"/>
      <c r="CA80" s="57"/>
      <c r="CB80" s="10" t="str">
        <f t="shared" si="35"/>
        <v/>
      </c>
      <c r="CC80" s="11" t="str">
        <f t="shared" si="35"/>
        <v/>
      </c>
      <c r="CD80" s="10" t="str">
        <f t="shared" si="34"/>
        <v/>
      </c>
      <c r="CE80" s="11" t="str">
        <f t="shared" si="34"/>
        <v/>
      </c>
      <c r="CF80" s="10" t="str">
        <f t="shared" si="34"/>
        <v/>
      </c>
      <c r="CG80" s="11" t="str">
        <f t="shared" si="34"/>
        <v/>
      </c>
      <c r="CH80" s="10" t="str">
        <f t="shared" si="34"/>
        <v/>
      </c>
      <c r="CI80" s="11" t="str">
        <f t="shared" si="34"/>
        <v/>
      </c>
      <c r="CJ80" s="10" t="str">
        <f t="shared" si="34"/>
        <v/>
      </c>
      <c r="CK80" s="11" t="str">
        <f t="shared" si="34"/>
        <v/>
      </c>
      <c r="CL80" s="10" t="str">
        <f t="shared" si="34"/>
        <v/>
      </c>
      <c r="CM80" s="11" t="str">
        <f t="shared" si="34"/>
        <v/>
      </c>
      <c r="CN80" s="10" t="str">
        <f t="shared" si="34"/>
        <v/>
      </c>
      <c r="CO80" s="11" t="str">
        <f t="shared" si="34"/>
        <v/>
      </c>
      <c r="CP80" s="10" t="str">
        <f t="shared" si="34"/>
        <v/>
      </c>
      <c r="CQ80" s="11" t="str">
        <f t="shared" si="34"/>
        <v/>
      </c>
      <c r="CR80" s="10" t="str">
        <f t="shared" si="34"/>
        <v/>
      </c>
      <c r="CS80" s="11" t="str">
        <f t="shared" si="19"/>
        <v/>
      </c>
      <c r="CT80" s="10" t="str">
        <f t="shared" si="18"/>
        <v/>
      </c>
      <c r="CU80" s="11" t="str">
        <f t="shared" si="18"/>
        <v/>
      </c>
      <c r="CV80" s="337" t="str">
        <f t="shared" si="36"/>
        <v/>
      </c>
      <c r="CW80" s="338" t="str">
        <f t="shared" si="37"/>
        <v/>
      </c>
    </row>
    <row r="81" spans="1:101" ht="18" customHeight="1">
      <c r="A81" s="251">
        <v>73</v>
      </c>
      <c r="B81" s="268"/>
      <c r="C81" s="257"/>
      <c r="D81" s="268"/>
      <c r="E81" s="252"/>
      <c r="F81" s="269"/>
      <c r="G81" s="265" t="s">
        <v>423</v>
      </c>
      <c r="H81" s="266" t="s">
        <v>424</v>
      </c>
      <c r="I81" s="265" t="s">
        <v>425</v>
      </c>
      <c r="J81" s="295"/>
      <c r="K81" s="295"/>
      <c r="L81" s="295"/>
      <c r="M81" s="296"/>
      <c r="N81" s="297"/>
      <c r="O81" s="257"/>
      <c r="P81" s="257"/>
      <c r="Q81" s="257"/>
      <c r="R81" s="247"/>
      <c r="S81" s="248"/>
      <c r="T81" s="303" t="s">
        <v>93</v>
      </c>
      <c r="U81" s="303"/>
      <c r="V81" s="303"/>
      <c r="W81" s="303"/>
      <c r="X81" s="291"/>
      <c r="Y81" s="292"/>
      <c r="Z81" s="294"/>
      <c r="AA81" s="292"/>
      <c r="AB81" s="303" t="s">
        <v>352</v>
      </c>
      <c r="AC81" s="257"/>
      <c r="AD81" s="257"/>
      <c r="AE81" s="257"/>
      <c r="AF81" s="292"/>
      <c r="AG81" s="249"/>
      <c r="AH81" s="248"/>
      <c r="AI81" s="292"/>
      <c r="AJ81" s="303" t="s">
        <v>352</v>
      </c>
      <c r="AK81" s="303"/>
      <c r="AL81" s="303"/>
      <c r="AM81" s="303"/>
      <c r="AN81" s="293"/>
      <c r="AO81" s="292"/>
      <c r="AP81" s="294"/>
      <c r="AQ81" s="292"/>
      <c r="AR81" s="257"/>
      <c r="AS81" s="257"/>
      <c r="AT81" s="257"/>
      <c r="AU81" s="249"/>
      <c r="AV81" s="248"/>
      <c r="AW81" s="295"/>
      <c r="AX81" s="298"/>
      <c r="AY81" s="299"/>
      <c r="AZ81" s="36"/>
      <c r="BA81" s="27"/>
      <c r="BB81" s="27"/>
      <c r="BC81" s="9" t="str">
        <f t="shared" si="22"/>
        <v/>
      </c>
      <c r="BD81" s="336"/>
      <c r="BE81" s="9" t="str">
        <f t="shared" si="23"/>
        <v/>
      </c>
      <c r="BF81" s="336"/>
      <c r="BG81" s="9" t="str">
        <f t="shared" si="24"/>
        <v/>
      </c>
      <c r="BH81" s="336"/>
      <c r="BI81" s="9" t="str">
        <f t="shared" si="25"/>
        <v/>
      </c>
      <c r="BJ81" s="336"/>
      <c r="BK81" s="9" t="str">
        <f t="shared" si="26"/>
        <v/>
      </c>
      <c r="BL81" s="336"/>
      <c r="BM81" s="9" t="str">
        <f t="shared" si="27"/>
        <v/>
      </c>
      <c r="BN81" s="336"/>
      <c r="BO81" s="9" t="str">
        <f t="shared" si="28"/>
        <v/>
      </c>
      <c r="BP81" s="336"/>
      <c r="BQ81" s="9" t="str">
        <f t="shared" si="29"/>
        <v/>
      </c>
      <c r="BR81" s="336"/>
      <c r="BS81" s="9" t="str">
        <f t="shared" si="30"/>
        <v/>
      </c>
      <c r="BT81" s="336"/>
      <c r="BU81" s="9" t="str">
        <f t="shared" si="31"/>
        <v/>
      </c>
      <c r="BV81" s="336"/>
      <c r="BW81" s="9" t="str">
        <f t="shared" si="32"/>
        <v/>
      </c>
      <c r="BX81" s="336"/>
      <c r="BY81" s="9" t="str">
        <f t="shared" si="33"/>
        <v/>
      </c>
      <c r="BZ81" s="336"/>
      <c r="CA81" s="57"/>
      <c r="CB81" s="10" t="str">
        <f t="shared" si="35"/>
        <v/>
      </c>
      <c r="CC81" s="11" t="str">
        <f t="shared" si="35"/>
        <v/>
      </c>
      <c r="CD81" s="10" t="str">
        <f t="shared" si="34"/>
        <v/>
      </c>
      <c r="CE81" s="11" t="str">
        <f t="shared" si="34"/>
        <v/>
      </c>
      <c r="CF81" s="10" t="str">
        <f t="shared" si="34"/>
        <v/>
      </c>
      <c r="CG81" s="11" t="str">
        <f t="shared" si="34"/>
        <v/>
      </c>
      <c r="CH81" s="10" t="str">
        <f t="shared" si="34"/>
        <v/>
      </c>
      <c r="CI81" s="11" t="str">
        <f t="shared" si="34"/>
        <v/>
      </c>
      <c r="CJ81" s="10" t="str">
        <f t="shared" si="34"/>
        <v/>
      </c>
      <c r="CK81" s="11" t="str">
        <f t="shared" si="34"/>
        <v/>
      </c>
      <c r="CL81" s="10" t="str">
        <f t="shared" si="34"/>
        <v/>
      </c>
      <c r="CM81" s="11" t="str">
        <f t="shared" si="34"/>
        <v/>
      </c>
      <c r="CN81" s="10" t="str">
        <f t="shared" si="34"/>
        <v/>
      </c>
      <c r="CO81" s="11" t="str">
        <f t="shared" si="34"/>
        <v/>
      </c>
      <c r="CP81" s="10" t="str">
        <f t="shared" si="34"/>
        <v/>
      </c>
      <c r="CQ81" s="11" t="str">
        <f t="shared" si="34"/>
        <v/>
      </c>
      <c r="CR81" s="10" t="str">
        <f t="shared" si="34"/>
        <v/>
      </c>
      <c r="CS81" s="11" t="str">
        <f t="shared" si="19"/>
        <v/>
      </c>
      <c r="CT81" s="10" t="str">
        <f t="shared" si="18"/>
        <v/>
      </c>
      <c r="CU81" s="11" t="str">
        <f t="shared" si="18"/>
        <v/>
      </c>
      <c r="CV81" s="337" t="str">
        <f t="shared" si="36"/>
        <v/>
      </c>
      <c r="CW81" s="338" t="str">
        <f t="shared" si="37"/>
        <v/>
      </c>
    </row>
    <row r="82" spans="1:101" ht="18" customHeight="1">
      <c r="A82" s="251">
        <v>74</v>
      </c>
      <c r="B82" s="268"/>
      <c r="C82" s="257"/>
      <c r="D82" s="268"/>
      <c r="E82" s="252"/>
      <c r="F82" s="269"/>
      <c r="G82" s="265" t="s">
        <v>426</v>
      </c>
      <c r="H82" s="266" t="s">
        <v>427</v>
      </c>
      <c r="I82" s="265" t="s">
        <v>428</v>
      </c>
      <c r="J82" s="295"/>
      <c r="K82" s="295"/>
      <c r="L82" s="295"/>
      <c r="M82" s="296"/>
      <c r="N82" s="297"/>
      <c r="O82" s="257"/>
      <c r="P82" s="257"/>
      <c r="Q82" s="257"/>
      <c r="R82" s="247"/>
      <c r="S82" s="248"/>
      <c r="T82" s="303" t="s">
        <v>351</v>
      </c>
      <c r="U82" s="303"/>
      <c r="V82" s="303"/>
      <c r="W82" s="303"/>
      <c r="X82" s="291"/>
      <c r="Y82" s="292"/>
      <c r="Z82" s="294"/>
      <c r="AA82" s="292"/>
      <c r="AB82" s="303" t="s">
        <v>353</v>
      </c>
      <c r="AC82" s="257"/>
      <c r="AD82" s="257"/>
      <c r="AE82" s="257"/>
      <c r="AF82" s="292"/>
      <c r="AG82" s="249"/>
      <c r="AH82" s="248"/>
      <c r="AI82" s="292"/>
      <c r="AJ82" s="303" t="s">
        <v>353</v>
      </c>
      <c r="AK82" s="303"/>
      <c r="AL82" s="303"/>
      <c r="AM82" s="303"/>
      <c r="AN82" s="293"/>
      <c r="AO82" s="292"/>
      <c r="AP82" s="294"/>
      <c r="AQ82" s="292"/>
      <c r="AR82" s="257"/>
      <c r="AS82" s="257"/>
      <c r="AT82" s="257"/>
      <c r="AU82" s="249"/>
      <c r="AV82" s="248"/>
      <c r="AW82" s="295"/>
      <c r="AX82" s="298"/>
      <c r="AY82" s="299"/>
      <c r="AZ82" s="36"/>
      <c r="BA82" s="27"/>
      <c r="BB82" s="27"/>
      <c r="BC82" s="9" t="str">
        <f t="shared" si="22"/>
        <v/>
      </c>
      <c r="BD82" s="336"/>
      <c r="BE82" s="9" t="str">
        <f t="shared" si="23"/>
        <v/>
      </c>
      <c r="BF82" s="336"/>
      <c r="BG82" s="9" t="str">
        <f t="shared" si="24"/>
        <v/>
      </c>
      <c r="BH82" s="336"/>
      <c r="BI82" s="9" t="str">
        <f t="shared" si="25"/>
        <v/>
      </c>
      <c r="BJ82" s="336"/>
      <c r="BK82" s="9" t="str">
        <f t="shared" si="26"/>
        <v/>
      </c>
      <c r="BL82" s="336"/>
      <c r="BM82" s="9" t="str">
        <f t="shared" si="27"/>
        <v/>
      </c>
      <c r="BN82" s="336"/>
      <c r="BO82" s="9" t="str">
        <f t="shared" si="28"/>
        <v/>
      </c>
      <c r="BP82" s="336"/>
      <c r="BQ82" s="9" t="str">
        <f t="shared" si="29"/>
        <v/>
      </c>
      <c r="BR82" s="336"/>
      <c r="BS82" s="9" t="str">
        <f t="shared" si="30"/>
        <v/>
      </c>
      <c r="BT82" s="336"/>
      <c r="BU82" s="9" t="str">
        <f t="shared" si="31"/>
        <v/>
      </c>
      <c r="BV82" s="336"/>
      <c r="BW82" s="9" t="str">
        <f t="shared" si="32"/>
        <v/>
      </c>
      <c r="BX82" s="336"/>
      <c r="BY82" s="9" t="str">
        <f t="shared" si="33"/>
        <v/>
      </c>
      <c r="BZ82" s="336"/>
      <c r="CA82" s="57"/>
      <c r="CB82" s="10" t="str">
        <f t="shared" si="35"/>
        <v/>
      </c>
      <c r="CC82" s="11" t="str">
        <f t="shared" si="35"/>
        <v/>
      </c>
      <c r="CD82" s="10" t="str">
        <f t="shared" si="34"/>
        <v/>
      </c>
      <c r="CE82" s="11" t="str">
        <f t="shared" si="34"/>
        <v/>
      </c>
      <c r="CF82" s="10" t="str">
        <f t="shared" si="34"/>
        <v/>
      </c>
      <c r="CG82" s="11" t="str">
        <f t="shared" si="34"/>
        <v/>
      </c>
      <c r="CH82" s="10" t="str">
        <f t="shared" si="34"/>
        <v/>
      </c>
      <c r="CI82" s="11" t="str">
        <f t="shared" si="34"/>
        <v/>
      </c>
      <c r="CJ82" s="10" t="str">
        <f t="shared" si="34"/>
        <v/>
      </c>
      <c r="CK82" s="11" t="str">
        <f t="shared" si="34"/>
        <v/>
      </c>
      <c r="CL82" s="10" t="str">
        <f t="shared" si="34"/>
        <v/>
      </c>
      <c r="CM82" s="11" t="str">
        <f t="shared" si="34"/>
        <v/>
      </c>
      <c r="CN82" s="10" t="str">
        <f t="shared" si="34"/>
        <v/>
      </c>
      <c r="CO82" s="11" t="str">
        <f t="shared" si="34"/>
        <v/>
      </c>
      <c r="CP82" s="10" t="str">
        <f t="shared" si="34"/>
        <v/>
      </c>
      <c r="CQ82" s="11" t="str">
        <f t="shared" si="34"/>
        <v/>
      </c>
      <c r="CR82" s="10" t="str">
        <f t="shared" si="34"/>
        <v/>
      </c>
      <c r="CS82" s="11" t="str">
        <f t="shared" si="19"/>
        <v/>
      </c>
      <c r="CT82" s="10" t="str">
        <f t="shared" si="18"/>
        <v/>
      </c>
      <c r="CU82" s="11" t="str">
        <f t="shared" si="18"/>
        <v/>
      </c>
      <c r="CV82" s="337" t="str">
        <f t="shared" si="36"/>
        <v/>
      </c>
      <c r="CW82" s="338" t="str">
        <f t="shared" si="37"/>
        <v/>
      </c>
    </row>
    <row r="83" spans="1:101" ht="18" customHeight="1">
      <c r="A83" s="251">
        <v>75</v>
      </c>
      <c r="B83" s="268"/>
      <c r="C83" s="257"/>
      <c r="D83" s="268"/>
      <c r="E83" s="252"/>
      <c r="F83" s="269"/>
      <c r="G83" s="265" t="s">
        <v>429</v>
      </c>
      <c r="H83" s="266" t="s">
        <v>430</v>
      </c>
      <c r="I83" s="265" t="s">
        <v>431</v>
      </c>
      <c r="J83" s="295"/>
      <c r="K83" s="295"/>
      <c r="L83" s="295"/>
      <c r="M83" s="296"/>
      <c r="N83" s="297"/>
      <c r="O83" s="257"/>
      <c r="P83" s="257"/>
      <c r="Q83" s="257"/>
      <c r="R83" s="247"/>
      <c r="S83" s="248"/>
      <c r="T83" s="303" t="s">
        <v>352</v>
      </c>
      <c r="U83" s="303"/>
      <c r="V83" s="303"/>
      <c r="W83" s="303"/>
      <c r="X83" s="291"/>
      <c r="Y83" s="292"/>
      <c r="Z83" s="294"/>
      <c r="AA83" s="292"/>
      <c r="AB83" s="303" t="s">
        <v>497</v>
      </c>
      <c r="AC83" s="257"/>
      <c r="AD83" s="257"/>
      <c r="AE83" s="257"/>
      <c r="AF83" s="292"/>
      <c r="AG83" s="249"/>
      <c r="AH83" s="248"/>
      <c r="AI83" s="292"/>
      <c r="AJ83" s="303" t="s">
        <v>497</v>
      </c>
      <c r="AK83" s="303"/>
      <c r="AL83" s="303"/>
      <c r="AM83" s="303"/>
      <c r="AN83" s="293"/>
      <c r="AO83" s="292"/>
      <c r="AP83" s="294"/>
      <c r="AQ83" s="292"/>
      <c r="AR83" s="257"/>
      <c r="AS83" s="257"/>
      <c r="AT83" s="257"/>
      <c r="AU83" s="249"/>
      <c r="AV83" s="248"/>
      <c r="AW83" s="295"/>
      <c r="AX83" s="298"/>
      <c r="AY83" s="299"/>
      <c r="AZ83" s="36"/>
      <c r="BA83" s="27"/>
      <c r="BB83" s="27"/>
      <c r="BC83" s="9" t="str">
        <f t="shared" si="22"/>
        <v/>
      </c>
      <c r="BD83" s="336"/>
      <c r="BE83" s="9" t="str">
        <f t="shared" si="23"/>
        <v/>
      </c>
      <c r="BF83" s="336"/>
      <c r="BG83" s="9" t="str">
        <f t="shared" si="24"/>
        <v/>
      </c>
      <c r="BH83" s="336"/>
      <c r="BI83" s="9" t="str">
        <f t="shared" si="25"/>
        <v/>
      </c>
      <c r="BJ83" s="336"/>
      <c r="BK83" s="9" t="str">
        <f t="shared" si="26"/>
        <v/>
      </c>
      <c r="BL83" s="336"/>
      <c r="BM83" s="9" t="str">
        <f t="shared" si="27"/>
        <v/>
      </c>
      <c r="BN83" s="336"/>
      <c r="BO83" s="9" t="str">
        <f t="shared" si="28"/>
        <v/>
      </c>
      <c r="BP83" s="336"/>
      <c r="BQ83" s="9" t="str">
        <f t="shared" si="29"/>
        <v/>
      </c>
      <c r="BR83" s="336"/>
      <c r="BS83" s="9" t="str">
        <f t="shared" si="30"/>
        <v/>
      </c>
      <c r="BT83" s="336"/>
      <c r="BU83" s="9" t="str">
        <f t="shared" si="31"/>
        <v/>
      </c>
      <c r="BV83" s="336"/>
      <c r="BW83" s="9" t="str">
        <f t="shared" si="32"/>
        <v/>
      </c>
      <c r="BX83" s="336"/>
      <c r="BY83" s="9" t="str">
        <f t="shared" si="33"/>
        <v/>
      </c>
      <c r="BZ83" s="336"/>
      <c r="CA83" s="57"/>
      <c r="CB83" s="10" t="str">
        <f t="shared" si="35"/>
        <v/>
      </c>
      <c r="CC83" s="11" t="str">
        <f t="shared" si="35"/>
        <v/>
      </c>
      <c r="CD83" s="10" t="str">
        <f t="shared" si="34"/>
        <v/>
      </c>
      <c r="CE83" s="11" t="str">
        <f t="shared" si="34"/>
        <v/>
      </c>
      <c r="CF83" s="10" t="str">
        <f t="shared" si="34"/>
        <v/>
      </c>
      <c r="CG83" s="11" t="str">
        <f t="shared" si="34"/>
        <v/>
      </c>
      <c r="CH83" s="10" t="str">
        <f t="shared" si="34"/>
        <v/>
      </c>
      <c r="CI83" s="11" t="str">
        <f t="shared" si="34"/>
        <v/>
      </c>
      <c r="CJ83" s="10" t="str">
        <f t="shared" si="34"/>
        <v/>
      </c>
      <c r="CK83" s="11" t="str">
        <f t="shared" si="34"/>
        <v/>
      </c>
      <c r="CL83" s="10" t="str">
        <f t="shared" si="34"/>
        <v/>
      </c>
      <c r="CM83" s="11" t="str">
        <f t="shared" si="34"/>
        <v/>
      </c>
      <c r="CN83" s="10" t="str">
        <f t="shared" si="34"/>
        <v/>
      </c>
      <c r="CO83" s="11" t="str">
        <f t="shared" si="34"/>
        <v/>
      </c>
      <c r="CP83" s="10" t="str">
        <f t="shared" si="34"/>
        <v/>
      </c>
      <c r="CQ83" s="11" t="str">
        <f t="shared" si="34"/>
        <v/>
      </c>
      <c r="CR83" s="10" t="str">
        <f t="shared" si="34"/>
        <v/>
      </c>
      <c r="CS83" s="11" t="str">
        <f t="shared" si="19"/>
        <v/>
      </c>
      <c r="CT83" s="10" t="str">
        <f t="shared" si="18"/>
        <v/>
      </c>
      <c r="CU83" s="11" t="str">
        <f t="shared" si="18"/>
        <v/>
      </c>
      <c r="CV83" s="337" t="str">
        <f t="shared" si="36"/>
        <v/>
      </c>
      <c r="CW83" s="338" t="str">
        <f t="shared" si="37"/>
        <v/>
      </c>
    </row>
    <row r="84" spans="1:101" ht="18" customHeight="1">
      <c r="A84" s="251">
        <v>76</v>
      </c>
      <c r="B84" s="268"/>
      <c r="C84" s="257"/>
      <c r="D84" s="268"/>
      <c r="E84" s="252"/>
      <c r="F84" s="269"/>
      <c r="G84" s="265" t="s">
        <v>432</v>
      </c>
      <c r="H84" s="266" t="s">
        <v>433</v>
      </c>
      <c r="I84" s="265" t="s">
        <v>434</v>
      </c>
      <c r="J84" s="295"/>
      <c r="K84" s="295"/>
      <c r="L84" s="295"/>
      <c r="M84" s="296"/>
      <c r="N84" s="297"/>
      <c r="O84" s="257"/>
      <c r="P84" s="257"/>
      <c r="Q84" s="257"/>
      <c r="R84" s="247"/>
      <c r="S84" s="248"/>
      <c r="T84" s="303" t="s">
        <v>353</v>
      </c>
      <c r="U84" s="303"/>
      <c r="V84" s="303"/>
      <c r="W84" s="303"/>
      <c r="X84" s="291"/>
      <c r="Y84" s="292"/>
      <c r="Z84" s="294"/>
      <c r="AA84" s="292"/>
      <c r="AB84" s="303" t="s">
        <v>496</v>
      </c>
      <c r="AC84" s="257"/>
      <c r="AD84" s="257"/>
      <c r="AE84" s="257"/>
      <c r="AF84" s="292"/>
      <c r="AG84" s="249"/>
      <c r="AH84" s="248"/>
      <c r="AI84" s="292"/>
      <c r="AJ84" s="303" t="s">
        <v>496</v>
      </c>
      <c r="AK84" s="303"/>
      <c r="AL84" s="303"/>
      <c r="AM84" s="303"/>
      <c r="AN84" s="293"/>
      <c r="AO84" s="292"/>
      <c r="AP84" s="294"/>
      <c r="AQ84" s="292"/>
      <c r="AR84" s="257"/>
      <c r="AS84" s="257"/>
      <c r="AT84" s="257"/>
      <c r="AU84" s="249"/>
      <c r="AV84" s="248"/>
      <c r="AW84" s="295"/>
      <c r="AX84" s="298"/>
      <c r="AY84" s="299"/>
      <c r="AZ84" s="36"/>
      <c r="BA84" s="27"/>
      <c r="BB84" s="27"/>
      <c r="BC84" s="9" t="str">
        <f t="shared" si="22"/>
        <v/>
      </c>
      <c r="BD84" s="336"/>
      <c r="BE84" s="9" t="str">
        <f t="shared" si="23"/>
        <v/>
      </c>
      <c r="BF84" s="336"/>
      <c r="BG84" s="9" t="str">
        <f t="shared" si="24"/>
        <v/>
      </c>
      <c r="BH84" s="336"/>
      <c r="BI84" s="9" t="str">
        <f t="shared" si="25"/>
        <v/>
      </c>
      <c r="BJ84" s="336"/>
      <c r="BK84" s="9" t="str">
        <f t="shared" si="26"/>
        <v/>
      </c>
      <c r="BL84" s="336"/>
      <c r="BM84" s="9" t="str">
        <f t="shared" si="27"/>
        <v/>
      </c>
      <c r="BN84" s="336"/>
      <c r="BO84" s="9" t="str">
        <f t="shared" si="28"/>
        <v/>
      </c>
      <c r="BP84" s="336"/>
      <c r="BQ84" s="9" t="str">
        <f t="shared" si="29"/>
        <v/>
      </c>
      <c r="BR84" s="336"/>
      <c r="BS84" s="9" t="str">
        <f t="shared" si="30"/>
        <v/>
      </c>
      <c r="BT84" s="336"/>
      <c r="BU84" s="9" t="str">
        <f t="shared" si="31"/>
        <v/>
      </c>
      <c r="BV84" s="336"/>
      <c r="BW84" s="9" t="str">
        <f t="shared" si="32"/>
        <v/>
      </c>
      <c r="BX84" s="336"/>
      <c r="BY84" s="9" t="str">
        <f t="shared" si="33"/>
        <v/>
      </c>
      <c r="BZ84" s="336"/>
      <c r="CA84" s="57"/>
      <c r="CB84" s="10" t="str">
        <f t="shared" si="35"/>
        <v/>
      </c>
      <c r="CC84" s="11" t="str">
        <f t="shared" si="35"/>
        <v/>
      </c>
      <c r="CD84" s="10" t="str">
        <f t="shared" si="34"/>
        <v/>
      </c>
      <c r="CE84" s="11" t="str">
        <f t="shared" si="34"/>
        <v/>
      </c>
      <c r="CF84" s="10" t="str">
        <f t="shared" si="34"/>
        <v/>
      </c>
      <c r="CG84" s="11" t="str">
        <f t="shared" si="34"/>
        <v/>
      </c>
      <c r="CH84" s="10" t="str">
        <f t="shared" si="34"/>
        <v/>
      </c>
      <c r="CI84" s="11" t="str">
        <f t="shared" si="34"/>
        <v/>
      </c>
      <c r="CJ84" s="10" t="str">
        <f t="shared" si="34"/>
        <v/>
      </c>
      <c r="CK84" s="11" t="str">
        <f t="shared" si="34"/>
        <v/>
      </c>
      <c r="CL84" s="10" t="str">
        <f t="shared" si="34"/>
        <v/>
      </c>
      <c r="CM84" s="11" t="str">
        <f t="shared" si="34"/>
        <v/>
      </c>
      <c r="CN84" s="10" t="str">
        <f t="shared" si="34"/>
        <v/>
      </c>
      <c r="CO84" s="11" t="str">
        <f t="shared" si="34"/>
        <v/>
      </c>
      <c r="CP84" s="10" t="str">
        <f t="shared" si="34"/>
        <v/>
      </c>
      <c r="CQ84" s="11" t="str">
        <f t="shared" si="34"/>
        <v/>
      </c>
      <c r="CR84" s="10" t="str">
        <f t="shared" si="34"/>
        <v/>
      </c>
      <c r="CS84" s="11" t="str">
        <f t="shared" si="19"/>
        <v/>
      </c>
      <c r="CT84" s="10" t="str">
        <f t="shared" si="18"/>
        <v/>
      </c>
      <c r="CU84" s="11" t="str">
        <f t="shared" si="18"/>
        <v/>
      </c>
      <c r="CV84" s="337" t="str">
        <f t="shared" si="36"/>
        <v/>
      </c>
      <c r="CW84" s="338" t="str">
        <f t="shared" si="37"/>
        <v/>
      </c>
    </row>
    <row r="85" spans="1:101" ht="18" customHeight="1">
      <c r="A85" s="251">
        <v>77</v>
      </c>
      <c r="B85" s="268"/>
      <c r="C85" s="257"/>
      <c r="D85" s="268"/>
      <c r="E85" s="252"/>
      <c r="F85" s="269"/>
      <c r="G85" s="265" t="s">
        <v>435</v>
      </c>
      <c r="H85" s="266" t="s">
        <v>436</v>
      </c>
      <c r="I85" s="265" t="s">
        <v>437</v>
      </c>
      <c r="J85" s="295"/>
      <c r="K85" s="295"/>
      <c r="L85" s="295"/>
      <c r="M85" s="296"/>
      <c r="N85" s="297"/>
      <c r="O85" s="257"/>
      <c r="P85" s="257"/>
      <c r="Q85" s="257"/>
      <c r="R85" s="247"/>
      <c r="S85" s="248"/>
      <c r="T85" s="303" t="s">
        <v>497</v>
      </c>
      <c r="U85" s="303"/>
      <c r="V85" s="303"/>
      <c r="W85" s="303"/>
      <c r="X85" s="291"/>
      <c r="Y85" s="292"/>
      <c r="Z85" s="294"/>
      <c r="AA85" s="292"/>
      <c r="AB85" s="303" t="s">
        <v>498</v>
      </c>
      <c r="AC85" s="257"/>
      <c r="AD85" s="257"/>
      <c r="AE85" s="257"/>
      <c r="AF85" s="292"/>
      <c r="AG85" s="249"/>
      <c r="AH85" s="248"/>
      <c r="AI85" s="292"/>
      <c r="AJ85" s="303" t="s">
        <v>498</v>
      </c>
      <c r="AK85" s="303"/>
      <c r="AL85" s="303"/>
      <c r="AM85" s="303"/>
      <c r="AN85" s="293"/>
      <c r="AO85" s="292"/>
      <c r="AP85" s="294"/>
      <c r="AQ85" s="292"/>
      <c r="AR85" s="257"/>
      <c r="AS85" s="257"/>
      <c r="AT85" s="257"/>
      <c r="AU85" s="249"/>
      <c r="AV85" s="248"/>
      <c r="AW85" s="295"/>
      <c r="AX85" s="298"/>
      <c r="AY85" s="299"/>
      <c r="AZ85" s="36"/>
      <c r="BA85" s="27"/>
      <c r="BB85" s="27"/>
      <c r="BC85" s="9" t="str">
        <f t="shared" si="22"/>
        <v/>
      </c>
      <c r="BD85" s="336"/>
      <c r="BE85" s="9" t="str">
        <f t="shared" si="23"/>
        <v/>
      </c>
      <c r="BF85" s="336"/>
      <c r="BG85" s="9" t="str">
        <f t="shared" si="24"/>
        <v/>
      </c>
      <c r="BH85" s="336"/>
      <c r="BI85" s="9" t="str">
        <f t="shared" si="25"/>
        <v/>
      </c>
      <c r="BJ85" s="336"/>
      <c r="BK85" s="9" t="str">
        <f t="shared" si="26"/>
        <v/>
      </c>
      <c r="BL85" s="336"/>
      <c r="BM85" s="9" t="str">
        <f t="shared" si="27"/>
        <v/>
      </c>
      <c r="BN85" s="336"/>
      <c r="BO85" s="9" t="str">
        <f t="shared" si="28"/>
        <v/>
      </c>
      <c r="BP85" s="336"/>
      <c r="BQ85" s="9" t="str">
        <f t="shared" si="29"/>
        <v/>
      </c>
      <c r="BR85" s="336"/>
      <c r="BS85" s="9" t="str">
        <f t="shared" si="30"/>
        <v/>
      </c>
      <c r="BT85" s="336"/>
      <c r="BU85" s="9" t="str">
        <f t="shared" si="31"/>
        <v/>
      </c>
      <c r="BV85" s="336"/>
      <c r="BW85" s="9" t="str">
        <f t="shared" si="32"/>
        <v/>
      </c>
      <c r="BX85" s="336"/>
      <c r="BY85" s="9" t="str">
        <f t="shared" si="33"/>
        <v/>
      </c>
      <c r="BZ85" s="336"/>
      <c r="CA85" s="57"/>
      <c r="CB85" s="10" t="str">
        <f t="shared" si="35"/>
        <v/>
      </c>
      <c r="CC85" s="11" t="str">
        <f t="shared" si="35"/>
        <v/>
      </c>
      <c r="CD85" s="10" t="str">
        <f t="shared" si="34"/>
        <v/>
      </c>
      <c r="CE85" s="11" t="str">
        <f t="shared" si="34"/>
        <v/>
      </c>
      <c r="CF85" s="10" t="str">
        <f t="shared" si="34"/>
        <v/>
      </c>
      <c r="CG85" s="11" t="str">
        <f t="shared" si="34"/>
        <v/>
      </c>
      <c r="CH85" s="10" t="str">
        <f t="shared" si="34"/>
        <v/>
      </c>
      <c r="CI85" s="11" t="str">
        <f t="shared" si="34"/>
        <v/>
      </c>
      <c r="CJ85" s="10" t="str">
        <f t="shared" si="34"/>
        <v/>
      </c>
      <c r="CK85" s="11" t="str">
        <f t="shared" si="34"/>
        <v/>
      </c>
      <c r="CL85" s="10" t="str">
        <f t="shared" si="34"/>
        <v/>
      </c>
      <c r="CM85" s="11" t="str">
        <f t="shared" si="34"/>
        <v/>
      </c>
      <c r="CN85" s="10" t="str">
        <f t="shared" si="34"/>
        <v/>
      </c>
      <c r="CO85" s="11" t="str">
        <f t="shared" si="34"/>
        <v/>
      </c>
      <c r="CP85" s="10" t="str">
        <f t="shared" si="34"/>
        <v/>
      </c>
      <c r="CQ85" s="11" t="str">
        <f t="shared" si="34"/>
        <v/>
      </c>
      <c r="CR85" s="10" t="str">
        <f t="shared" si="34"/>
        <v/>
      </c>
      <c r="CS85" s="11" t="str">
        <f t="shared" si="19"/>
        <v/>
      </c>
      <c r="CT85" s="10" t="str">
        <f t="shared" si="18"/>
        <v/>
      </c>
      <c r="CU85" s="11" t="str">
        <f t="shared" si="18"/>
        <v/>
      </c>
      <c r="CV85" s="337" t="str">
        <f t="shared" si="36"/>
        <v/>
      </c>
      <c r="CW85" s="338" t="str">
        <f t="shared" si="37"/>
        <v/>
      </c>
    </row>
    <row r="86" spans="1:101" ht="18" customHeight="1">
      <c r="A86" s="251">
        <v>78</v>
      </c>
      <c r="B86" s="268"/>
      <c r="C86" s="257"/>
      <c r="D86" s="268"/>
      <c r="E86" s="252"/>
      <c r="F86" s="269"/>
      <c r="G86" s="265" t="s">
        <v>438</v>
      </c>
      <c r="H86" s="266" t="s">
        <v>439</v>
      </c>
      <c r="I86" s="265" t="s">
        <v>440</v>
      </c>
      <c r="J86" s="295"/>
      <c r="K86" s="295"/>
      <c r="L86" s="295"/>
      <c r="M86" s="296"/>
      <c r="N86" s="297"/>
      <c r="O86" s="257"/>
      <c r="P86" s="257"/>
      <c r="Q86" s="257"/>
      <c r="R86" s="247"/>
      <c r="S86" s="248"/>
      <c r="T86" s="303" t="s">
        <v>496</v>
      </c>
      <c r="U86" s="303"/>
      <c r="V86" s="303"/>
      <c r="W86" s="303"/>
      <c r="X86" s="291"/>
      <c r="Y86" s="292"/>
      <c r="Z86" s="294"/>
      <c r="AA86" s="292"/>
      <c r="AB86" s="303" t="s">
        <v>93</v>
      </c>
      <c r="AC86" s="257"/>
      <c r="AD86" s="257"/>
      <c r="AE86" s="257"/>
      <c r="AF86" s="292"/>
      <c r="AG86" s="249"/>
      <c r="AH86" s="248"/>
      <c r="AI86" s="292"/>
      <c r="AJ86" s="303" t="s">
        <v>93</v>
      </c>
      <c r="AK86" s="303"/>
      <c r="AL86" s="303"/>
      <c r="AM86" s="303"/>
      <c r="AN86" s="293"/>
      <c r="AO86" s="292"/>
      <c r="AP86" s="294"/>
      <c r="AQ86" s="292"/>
      <c r="AR86" s="257"/>
      <c r="AS86" s="257"/>
      <c r="AT86" s="257"/>
      <c r="AU86" s="249"/>
      <c r="AV86" s="248"/>
      <c r="AW86" s="295"/>
      <c r="AX86" s="298"/>
      <c r="AY86" s="299"/>
      <c r="AZ86" s="36"/>
      <c r="BA86" s="27"/>
      <c r="BB86" s="27"/>
      <c r="BC86" s="9" t="str">
        <f t="shared" si="22"/>
        <v/>
      </c>
      <c r="BD86" s="336"/>
      <c r="BE86" s="9" t="str">
        <f t="shared" si="23"/>
        <v/>
      </c>
      <c r="BF86" s="336"/>
      <c r="BG86" s="9" t="str">
        <f t="shared" si="24"/>
        <v/>
      </c>
      <c r="BH86" s="336"/>
      <c r="BI86" s="9" t="str">
        <f t="shared" si="25"/>
        <v/>
      </c>
      <c r="BJ86" s="336"/>
      <c r="BK86" s="9" t="str">
        <f t="shared" si="26"/>
        <v/>
      </c>
      <c r="BL86" s="336"/>
      <c r="BM86" s="9" t="str">
        <f t="shared" si="27"/>
        <v/>
      </c>
      <c r="BN86" s="336"/>
      <c r="BO86" s="9" t="str">
        <f t="shared" si="28"/>
        <v/>
      </c>
      <c r="BP86" s="336"/>
      <c r="BQ86" s="9" t="str">
        <f t="shared" si="29"/>
        <v/>
      </c>
      <c r="BR86" s="336"/>
      <c r="BS86" s="9" t="str">
        <f t="shared" si="30"/>
        <v/>
      </c>
      <c r="BT86" s="336"/>
      <c r="BU86" s="9" t="str">
        <f t="shared" si="31"/>
        <v/>
      </c>
      <c r="BV86" s="336"/>
      <c r="BW86" s="9" t="str">
        <f t="shared" si="32"/>
        <v/>
      </c>
      <c r="BX86" s="336"/>
      <c r="BY86" s="9" t="str">
        <f t="shared" si="33"/>
        <v/>
      </c>
      <c r="BZ86" s="336"/>
      <c r="CA86" s="57"/>
      <c r="CB86" s="10" t="str">
        <f t="shared" si="35"/>
        <v/>
      </c>
      <c r="CC86" s="11" t="str">
        <f t="shared" si="35"/>
        <v/>
      </c>
      <c r="CD86" s="10" t="str">
        <f t="shared" si="34"/>
        <v/>
      </c>
      <c r="CE86" s="11" t="str">
        <f t="shared" si="34"/>
        <v/>
      </c>
      <c r="CF86" s="10" t="str">
        <f t="shared" si="34"/>
        <v/>
      </c>
      <c r="CG86" s="11" t="str">
        <f t="shared" si="34"/>
        <v/>
      </c>
      <c r="CH86" s="10" t="str">
        <f t="shared" si="34"/>
        <v/>
      </c>
      <c r="CI86" s="11" t="str">
        <f t="shared" si="34"/>
        <v/>
      </c>
      <c r="CJ86" s="10" t="str">
        <f t="shared" si="34"/>
        <v/>
      </c>
      <c r="CK86" s="11" t="str">
        <f t="shared" si="34"/>
        <v/>
      </c>
      <c r="CL86" s="10" t="str">
        <f t="shared" si="34"/>
        <v/>
      </c>
      <c r="CM86" s="11" t="str">
        <f t="shared" si="34"/>
        <v/>
      </c>
      <c r="CN86" s="10" t="str">
        <f t="shared" si="34"/>
        <v/>
      </c>
      <c r="CO86" s="11" t="str">
        <f t="shared" si="34"/>
        <v/>
      </c>
      <c r="CP86" s="10" t="str">
        <f t="shared" si="34"/>
        <v/>
      </c>
      <c r="CQ86" s="11" t="str">
        <f t="shared" si="34"/>
        <v/>
      </c>
      <c r="CR86" s="10" t="str">
        <f t="shared" si="34"/>
        <v/>
      </c>
      <c r="CS86" s="11" t="str">
        <f t="shared" si="19"/>
        <v/>
      </c>
      <c r="CT86" s="10" t="str">
        <f t="shared" si="18"/>
        <v/>
      </c>
      <c r="CU86" s="11" t="str">
        <f t="shared" si="18"/>
        <v/>
      </c>
      <c r="CV86" s="337" t="str">
        <f t="shared" si="36"/>
        <v/>
      </c>
      <c r="CW86" s="338" t="str">
        <f t="shared" si="37"/>
        <v/>
      </c>
    </row>
    <row r="87" spans="1:101" ht="18" customHeight="1">
      <c r="A87" s="251">
        <v>79</v>
      </c>
      <c r="B87" s="268"/>
      <c r="C87" s="257"/>
      <c r="D87" s="268"/>
      <c r="E87" s="252"/>
      <c r="F87" s="269"/>
      <c r="G87" s="265" t="s">
        <v>441</v>
      </c>
      <c r="H87" s="266" t="s">
        <v>442</v>
      </c>
      <c r="I87" s="265" t="s">
        <v>443</v>
      </c>
      <c r="J87" s="295"/>
      <c r="K87" s="295"/>
      <c r="L87" s="295"/>
      <c r="M87" s="296"/>
      <c r="N87" s="297"/>
      <c r="O87" s="257"/>
      <c r="P87" s="257"/>
      <c r="Q87" s="257"/>
      <c r="R87" s="247"/>
      <c r="S87" s="248"/>
      <c r="T87" s="303" t="s">
        <v>498</v>
      </c>
      <c r="U87" s="303"/>
      <c r="V87" s="303"/>
      <c r="W87" s="303"/>
      <c r="X87" s="291"/>
      <c r="Y87" s="292"/>
      <c r="Z87" s="294"/>
      <c r="AA87" s="292"/>
      <c r="AB87" s="303" t="s">
        <v>351</v>
      </c>
      <c r="AC87" s="257"/>
      <c r="AD87" s="257"/>
      <c r="AE87" s="257"/>
      <c r="AF87" s="292"/>
      <c r="AG87" s="249"/>
      <c r="AH87" s="248"/>
      <c r="AI87" s="292"/>
      <c r="AJ87" s="303" t="s">
        <v>351</v>
      </c>
      <c r="AK87" s="303"/>
      <c r="AL87" s="303"/>
      <c r="AM87" s="303"/>
      <c r="AN87" s="293"/>
      <c r="AO87" s="292"/>
      <c r="AP87" s="294"/>
      <c r="AQ87" s="292"/>
      <c r="AR87" s="257"/>
      <c r="AS87" s="257"/>
      <c r="AT87" s="257"/>
      <c r="AU87" s="249"/>
      <c r="AV87" s="248"/>
      <c r="AW87" s="295"/>
      <c r="AX87" s="298"/>
      <c r="AY87" s="299"/>
      <c r="AZ87" s="36"/>
      <c r="BA87" s="27"/>
      <c r="BB87" s="27"/>
      <c r="BC87" s="9" t="str">
        <f t="shared" si="22"/>
        <v/>
      </c>
      <c r="BD87" s="336"/>
      <c r="BE87" s="9" t="str">
        <f t="shared" si="23"/>
        <v/>
      </c>
      <c r="BF87" s="336"/>
      <c r="BG87" s="9" t="str">
        <f t="shared" si="24"/>
        <v/>
      </c>
      <c r="BH87" s="336"/>
      <c r="BI87" s="9" t="str">
        <f t="shared" si="25"/>
        <v/>
      </c>
      <c r="BJ87" s="336"/>
      <c r="BK87" s="9" t="str">
        <f t="shared" si="26"/>
        <v/>
      </c>
      <c r="BL87" s="336"/>
      <c r="BM87" s="9" t="str">
        <f t="shared" si="27"/>
        <v/>
      </c>
      <c r="BN87" s="336"/>
      <c r="BO87" s="9" t="str">
        <f t="shared" si="28"/>
        <v/>
      </c>
      <c r="BP87" s="336"/>
      <c r="BQ87" s="9" t="str">
        <f t="shared" si="29"/>
        <v/>
      </c>
      <c r="BR87" s="336"/>
      <c r="BS87" s="9" t="str">
        <f t="shared" si="30"/>
        <v/>
      </c>
      <c r="BT87" s="336"/>
      <c r="BU87" s="9" t="str">
        <f t="shared" si="31"/>
        <v/>
      </c>
      <c r="BV87" s="336"/>
      <c r="BW87" s="9" t="str">
        <f t="shared" si="32"/>
        <v/>
      </c>
      <c r="BX87" s="336"/>
      <c r="BY87" s="9" t="str">
        <f t="shared" si="33"/>
        <v/>
      </c>
      <c r="BZ87" s="336"/>
      <c r="CA87" s="57"/>
      <c r="CB87" s="10" t="str">
        <f t="shared" si="35"/>
        <v/>
      </c>
      <c r="CC87" s="11" t="str">
        <f t="shared" si="35"/>
        <v/>
      </c>
      <c r="CD87" s="10" t="str">
        <f t="shared" si="34"/>
        <v/>
      </c>
      <c r="CE87" s="11" t="str">
        <f t="shared" si="34"/>
        <v/>
      </c>
      <c r="CF87" s="10" t="str">
        <f t="shared" si="34"/>
        <v/>
      </c>
      <c r="CG87" s="11" t="str">
        <f t="shared" si="34"/>
        <v/>
      </c>
      <c r="CH87" s="10" t="str">
        <f t="shared" si="34"/>
        <v/>
      </c>
      <c r="CI87" s="11" t="str">
        <f t="shared" si="34"/>
        <v/>
      </c>
      <c r="CJ87" s="10" t="str">
        <f t="shared" si="34"/>
        <v/>
      </c>
      <c r="CK87" s="11" t="str">
        <f t="shared" si="34"/>
        <v/>
      </c>
      <c r="CL87" s="10" t="str">
        <f t="shared" si="34"/>
        <v/>
      </c>
      <c r="CM87" s="11" t="str">
        <f t="shared" si="34"/>
        <v/>
      </c>
      <c r="CN87" s="10" t="str">
        <f t="shared" si="34"/>
        <v/>
      </c>
      <c r="CO87" s="11" t="str">
        <f t="shared" si="34"/>
        <v/>
      </c>
      <c r="CP87" s="10" t="str">
        <f t="shared" si="34"/>
        <v/>
      </c>
      <c r="CQ87" s="11" t="str">
        <f t="shared" si="34"/>
        <v/>
      </c>
      <c r="CR87" s="10" t="str">
        <f t="shared" si="34"/>
        <v/>
      </c>
      <c r="CS87" s="11" t="str">
        <f t="shared" si="19"/>
        <v/>
      </c>
      <c r="CT87" s="10" t="str">
        <f t="shared" si="19"/>
        <v/>
      </c>
      <c r="CU87" s="11" t="str">
        <f t="shared" si="19"/>
        <v/>
      </c>
      <c r="CV87" s="337" t="str">
        <f t="shared" si="36"/>
        <v/>
      </c>
      <c r="CW87" s="338" t="str">
        <f t="shared" si="37"/>
        <v/>
      </c>
    </row>
    <row r="88" spans="1:101" ht="18" customHeight="1">
      <c r="A88" s="251">
        <v>80</v>
      </c>
      <c r="B88" s="268"/>
      <c r="C88" s="257"/>
      <c r="D88" s="268"/>
      <c r="E88" s="252"/>
      <c r="F88" s="269"/>
      <c r="G88" s="265" t="s">
        <v>444</v>
      </c>
      <c r="H88" s="266" t="s">
        <v>445</v>
      </c>
      <c r="I88" s="265" t="s">
        <v>446</v>
      </c>
      <c r="J88" s="295"/>
      <c r="K88" s="295"/>
      <c r="L88" s="295"/>
      <c r="M88" s="296"/>
      <c r="N88" s="297"/>
      <c r="O88" s="257"/>
      <c r="P88" s="257"/>
      <c r="Q88" s="257"/>
      <c r="R88" s="247"/>
      <c r="S88" s="248"/>
      <c r="T88" s="303" t="s">
        <v>499</v>
      </c>
      <c r="U88" s="303"/>
      <c r="V88" s="303"/>
      <c r="W88" s="303"/>
      <c r="X88" s="291"/>
      <c r="Y88" s="292"/>
      <c r="Z88" s="294"/>
      <c r="AA88" s="292"/>
      <c r="AB88" s="303" t="s">
        <v>352</v>
      </c>
      <c r="AC88" s="257"/>
      <c r="AD88" s="257"/>
      <c r="AE88" s="257"/>
      <c r="AF88" s="292"/>
      <c r="AG88" s="249"/>
      <c r="AH88" s="248"/>
      <c r="AI88" s="292"/>
      <c r="AJ88" s="303" t="s">
        <v>352</v>
      </c>
      <c r="AK88" s="303"/>
      <c r="AL88" s="303"/>
      <c r="AM88" s="303"/>
      <c r="AN88" s="293"/>
      <c r="AO88" s="292"/>
      <c r="AP88" s="294"/>
      <c r="AQ88" s="292"/>
      <c r="AR88" s="257"/>
      <c r="AS88" s="257"/>
      <c r="AT88" s="257"/>
      <c r="AU88" s="249"/>
      <c r="AV88" s="248"/>
      <c r="AW88" s="295"/>
      <c r="AX88" s="298"/>
      <c r="AY88" s="299"/>
      <c r="AZ88" s="36"/>
      <c r="BA88" s="27"/>
      <c r="BB88" s="27"/>
      <c r="BC88" s="9" t="str">
        <f t="shared" si="22"/>
        <v/>
      </c>
      <c r="BD88" s="336"/>
      <c r="BE88" s="9" t="str">
        <f t="shared" si="23"/>
        <v/>
      </c>
      <c r="BF88" s="336"/>
      <c r="BG88" s="9" t="str">
        <f t="shared" si="24"/>
        <v/>
      </c>
      <c r="BH88" s="336"/>
      <c r="BI88" s="9" t="str">
        <f t="shared" si="25"/>
        <v/>
      </c>
      <c r="BJ88" s="336"/>
      <c r="BK88" s="9" t="str">
        <f t="shared" si="26"/>
        <v/>
      </c>
      <c r="BL88" s="336"/>
      <c r="BM88" s="9" t="str">
        <f t="shared" si="27"/>
        <v/>
      </c>
      <c r="BN88" s="336"/>
      <c r="BO88" s="9" t="str">
        <f t="shared" si="28"/>
        <v/>
      </c>
      <c r="BP88" s="336"/>
      <c r="BQ88" s="9" t="str">
        <f t="shared" si="29"/>
        <v/>
      </c>
      <c r="BR88" s="336"/>
      <c r="BS88" s="9" t="str">
        <f t="shared" si="30"/>
        <v/>
      </c>
      <c r="BT88" s="336"/>
      <c r="BU88" s="9" t="str">
        <f t="shared" si="31"/>
        <v/>
      </c>
      <c r="BV88" s="336"/>
      <c r="BW88" s="9" t="str">
        <f t="shared" si="32"/>
        <v/>
      </c>
      <c r="BX88" s="336"/>
      <c r="BY88" s="9" t="str">
        <f t="shared" si="33"/>
        <v/>
      </c>
      <c r="BZ88" s="336"/>
      <c r="CA88" s="57"/>
      <c r="CB88" s="10" t="str">
        <f t="shared" si="35"/>
        <v/>
      </c>
      <c r="CC88" s="11" t="str">
        <f t="shared" si="35"/>
        <v/>
      </c>
      <c r="CD88" s="10" t="str">
        <f t="shared" si="34"/>
        <v/>
      </c>
      <c r="CE88" s="11" t="str">
        <f t="shared" si="34"/>
        <v/>
      </c>
      <c r="CF88" s="10" t="str">
        <f t="shared" si="34"/>
        <v/>
      </c>
      <c r="CG88" s="11" t="str">
        <f t="shared" si="34"/>
        <v/>
      </c>
      <c r="CH88" s="10" t="str">
        <f t="shared" si="34"/>
        <v/>
      </c>
      <c r="CI88" s="11" t="str">
        <f t="shared" si="34"/>
        <v/>
      </c>
      <c r="CJ88" s="10" t="str">
        <f t="shared" si="34"/>
        <v/>
      </c>
      <c r="CK88" s="11" t="str">
        <f t="shared" si="34"/>
        <v/>
      </c>
      <c r="CL88" s="10" t="str">
        <f t="shared" si="34"/>
        <v/>
      </c>
      <c r="CM88" s="11" t="str">
        <f t="shared" si="34"/>
        <v/>
      </c>
      <c r="CN88" s="10" t="str">
        <f t="shared" si="34"/>
        <v/>
      </c>
      <c r="CO88" s="11" t="str">
        <f t="shared" si="34"/>
        <v/>
      </c>
      <c r="CP88" s="10" t="str">
        <f t="shared" si="34"/>
        <v/>
      </c>
      <c r="CQ88" s="11" t="str">
        <f t="shared" si="34"/>
        <v/>
      </c>
      <c r="CR88" s="10" t="str">
        <f t="shared" si="34"/>
        <v/>
      </c>
      <c r="CS88" s="11" t="str">
        <f t="shared" si="19"/>
        <v/>
      </c>
      <c r="CT88" s="10" t="str">
        <f t="shared" si="19"/>
        <v/>
      </c>
      <c r="CU88" s="11" t="str">
        <f t="shared" si="19"/>
        <v/>
      </c>
      <c r="CV88" s="337" t="str">
        <f t="shared" si="36"/>
        <v/>
      </c>
      <c r="CW88" s="338" t="str">
        <f t="shared" si="37"/>
        <v/>
      </c>
    </row>
    <row r="89" spans="1:101" ht="18" customHeight="1">
      <c r="A89" s="251">
        <v>81</v>
      </c>
      <c r="B89" s="268"/>
      <c r="C89" s="257"/>
      <c r="D89" s="268"/>
      <c r="E89" s="252"/>
      <c r="F89" s="269"/>
      <c r="G89" s="265" t="s">
        <v>447</v>
      </c>
      <c r="H89" s="266" t="s">
        <v>448</v>
      </c>
      <c r="I89" s="265" t="s">
        <v>449</v>
      </c>
      <c r="J89" s="295"/>
      <c r="K89" s="295"/>
      <c r="L89" s="295"/>
      <c r="M89" s="296"/>
      <c r="N89" s="297"/>
      <c r="O89" s="257"/>
      <c r="P89" s="257"/>
      <c r="Q89" s="257"/>
      <c r="R89" s="247"/>
      <c r="S89" s="248"/>
      <c r="T89" s="303" t="s">
        <v>93</v>
      </c>
      <c r="U89" s="303"/>
      <c r="V89" s="303"/>
      <c r="W89" s="303"/>
      <c r="X89" s="291"/>
      <c r="Y89" s="292"/>
      <c r="Z89" s="294"/>
      <c r="AA89" s="292"/>
      <c r="AB89" s="303" t="s">
        <v>353</v>
      </c>
      <c r="AC89" s="257"/>
      <c r="AD89" s="257"/>
      <c r="AE89" s="257"/>
      <c r="AF89" s="292"/>
      <c r="AG89" s="249"/>
      <c r="AH89" s="248"/>
      <c r="AI89" s="292"/>
      <c r="AJ89" s="303" t="s">
        <v>353</v>
      </c>
      <c r="AK89" s="303"/>
      <c r="AL89" s="303"/>
      <c r="AM89" s="303"/>
      <c r="AN89" s="293"/>
      <c r="AO89" s="292"/>
      <c r="AP89" s="294"/>
      <c r="AQ89" s="292"/>
      <c r="AR89" s="257"/>
      <c r="AS89" s="257"/>
      <c r="AT89" s="257"/>
      <c r="AU89" s="249"/>
      <c r="AV89" s="248"/>
      <c r="AW89" s="295"/>
      <c r="AX89" s="298"/>
      <c r="AY89" s="299"/>
      <c r="AZ89" s="36"/>
      <c r="BA89" s="27"/>
      <c r="BB89" s="27"/>
      <c r="BC89" s="9" t="str">
        <f t="shared" si="22"/>
        <v/>
      </c>
      <c r="BD89" s="336"/>
      <c r="BE89" s="9" t="str">
        <f t="shared" si="23"/>
        <v/>
      </c>
      <c r="BF89" s="336"/>
      <c r="BG89" s="9" t="str">
        <f t="shared" si="24"/>
        <v/>
      </c>
      <c r="BH89" s="336"/>
      <c r="BI89" s="9" t="str">
        <f t="shared" si="25"/>
        <v/>
      </c>
      <c r="BJ89" s="336"/>
      <c r="BK89" s="9" t="str">
        <f t="shared" si="26"/>
        <v/>
      </c>
      <c r="BL89" s="336"/>
      <c r="BM89" s="9" t="str">
        <f t="shared" si="27"/>
        <v/>
      </c>
      <c r="BN89" s="336"/>
      <c r="BO89" s="9" t="str">
        <f t="shared" si="28"/>
        <v/>
      </c>
      <c r="BP89" s="336"/>
      <c r="BQ89" s="9" t="str">
        <f t="shared" si="29"/>
        <v/>
      </c>
      <c r="BR89" s="336"/>
      <c r="BS89" s="9" t="str">
        <f t="shared" si="30"/>
        <v/>
      </c>
      <c r="BT89" s="336"/>
      <c r="BU89" s="9" t="str">
        <f t="shared" si="31"/>
        <v/>
      </c>
      <c r="BV89" s="336"/>
      <c r="BW89" s="9" t="str">
        <f t="shared" si="32"/>
        <v/>
      </c>
      <c r="BX89" s="336"/>
      <c r="BY89" s="9" t="str">
        <f t="shared" si="33"/>
        <v/>
      </c>
      <c r="BZ89" s="336"/>
      <c r="CA89" s="57"/>
      <c r="CB89" s="10" t="str">
        <f t="shared" si="35"/>
        <v/>
      </c>
      <c r="CC89" s="11" t="str">
        <f t="shared" si="35"/>
        <v/>
      </c>
      <c r="CD89" s="10" t="str">
        <f t="shared" si="34"/>
        <v/>
      </c>
      <c r="CE89" s="11" t="str">
        <f t="shared" si="34"/>
        <v/>
      </c>
      <c r="CF89" s="10" t="str">
        <f t="shared" si="34"/>
        <v/>
      </c>
      <c r="CG89" s="11" t="str">
        <f t="shared" si="34"/>
        <v/>
      </c>
      <c r="CH89" s="10" t="str">
        <f t="shared" si="34"/>
        <v/>
      </c>
      <c r="CI89" s="11" t="str">
        <f t="shared" si="34"/>
        <v/>
      </c>
      <c r="CJ89" s="10" t="str">
        <f t="shared" si="34"/>
        <v/>
      </c>
      <c r="CK89" s="11" t="str">
        <f t="shared" si="34"/>
        <v/>
      </c>
      <c r="CL89" s="10" t="str">
        <f t="shared" si="34"/>
        <v/>
      </c>
      <c r="CM89" s="11" t="str">
        <f t="shared" si="34"/>
        <v/>
      </c>
      <c r="CN89" s="10" t="str">
        <f t="shared" si="34"/>
        <v/>
      </c>
      <c r="CO89" s="11" t="str">
        <f t="shared" si="34"/>
        <v/>
      </c>
      <c r="CP89" s="10" t="str">
        <f t="shared" si="34"/>
        <v/>
      </c>
      <c r="CQ89" s="11" t="str">
        <f t="shared" si="34"/>
        <v/>
      </c>
      <c r="CR89" s="10" t="str">
        <f t="shared" si="34"/>
        <v/>
      </c>
      <c r="CS89" s="11" t="str">
        <f t="shared" si="19"/>
        <v/>
      </c>
      <c r="CT89" s="10" t="str">
        <f t="shared" si="19"/>
        <v/>
      </c>
      <c r="CU89" s="11" t="str">
        <f t="shared" si="19"/>
        <v/>
      </c>
      <c r="CV89" s="337" t="str">
        <f t="shared" si="36"/>
        <v/>
      </c>
      <c r="CW89" s="338" t="str">
        <f t="shared" si="37"/>
        <v/>
      </c>
    </row>
    <row r="90" spans="1:101" ht="18" customHeight="1">
      <c r="A90" s="251">
        <v>82</v>
      </c>
      <c r="B90" s="268"/>
      <c r="C90" s="257"/>
      <c r="D90" s="268"/>
      <c r="E90" s="252"/>
      <c r="F90" s="269"/>
      <c r="G90" s="265" t="s">
        <v>450</v>
      </c>
      <c r="H90" s="266" t="s">
        <v>451</v>
      </c>
      <c r="I90" s="265" t="s">
        <v>452</v>
      </c>
      <c r="J90" s="295"/>
      <c r="K90" s="295"/>
      <c r="L90" s="295"/>
      <c r="M90" s="296"/>
      <c r="N90" s="297"/>
      <c r="O90" s="257"/>
      <c r="P90" s="257"/>
      <c r="Q90" s="257"/>
      <c r="R90" s="247"/>
      <c r="S90" s="248"/>
      <c r="T90" s="303" t="s">
        <v>351</v>
      </c>
      <c r="U90" s="303"/>
      <c r="V90" s="303"/>
      <c r="W90" s="303"/>
      <c r="X90" s="291"/>
      <c r="Y90" s="292"/>
      <c r="Z90" s="294"/>
      <c r="AA90" s="292"/>
      <c r="AB90" s="303" t="s">
        <v>497</v>
      </c>
      <c r="AC90" s="257"/>
      <c r="AD90" s="257"/>
      <c r="AE90" s="257"/>
      <c r="AF90" s="292"/>
      <c r="AG90" s="249"/>
      <c r="AH90" s="248"/>
      <c r="AI90" s="292"/>
      <c r="AJ90" s="303" t="s">
        <v>497</v>
      </c>
      <c r="AK90" s="303"/>
      <c r="AL90" s="303"/>
      <c r="AM90" s="303"/>
      <c r="AN90" s="293"/>
      <c r="AO90" s="292"/>
      <c r="AP90" s="294"/>
      <c r="AQ90" s="292"/>
      <c r="AR90" s="257"/>
      <c r="AS90" s="257"/>
      <c r="AT90" s="257"/>
      <c r="AU90" s="249"/>
      <c r="AV90" s="248"/>
      <c r="AW90" s="295"/>
      <c r="AX90" s="298"/>
      <c r="AY90" s="299"/>
      <c r="AZ90" s="36"/>
      <c r="BA90" s="27"/>
      <c r="BB90" s="27"/>
      <c r="BC90" s="9" t="str">
        <f t="shared" si="22"/>
        <v/>
      </c>
      <c r="BD90" s="336"/>
      <c r="BE90" s="9" t="str">
        <f t="shared" si="23"/>
        <v/>
      </c>
      <c r="BF90" s="336"/>
      <c r="BG90" s="9" t="str">
        <f t="shared" si="24"/>
        <v/>
      </c>
      <c r="BH90" s="336"/>
      <c r="BI90" s="9" t="str">
        <f t="shared" si="25"/>
        <v/>
      </c>
      <c r="BJ90" s="336"/>
      <c r="BK90" s="9" t="str">
        <f t="shared" si="26"/>
        <v/>
      </c>
      <c r="BL90" s="336"/>
      <c r="BM90" s="9" t="str">
        <f t="shared" si="27"/>
        <v/>
      </c>
      <c r="BN90" s="336"/>
      <c r="BO90" s="9" t="str">
        <f t="shared" si="28"/>
        <v/>
      </c>
      <c r="BP90" s="336"/>
      <c r="BQ90" s="9" t="str">
        <f t="shared" si="29"/>
        <v/>
      </c>
      <c r="BR90" s="336"/>
      <c r="BS90" s="9" t="str">
        <f t="shared" si="30"/>
        <v/>
      </c>
      <c r="BT90" s="336"/>
      <c r="BU90" s="9" t="str">
        <f t="shared" si="31"/>
        <v/>
      </c>
      <c r="BV90" s="336"/>
      <c r="BW90" s="9" t="str">
        <f t="shared" si="32"/>
        <v/>
      </c>
      <c r="BX90" s="336"/>
      <c r="BY90" s="9" t="str">
        <f t="shared" si="33"/>
        <v/>
      </c>
      <c r="BZ90" s="336"/>
      <c r="CA90" s="57"/>
      <c r="CB90" s="10" t="str">
        <f t="shared" si="35"/>
        <v/>
      </c>
      <c r="CC90" s="11" t="str">
        <f t="shared" si="35"/>
        <v/>
      </c>
      <c r="CD90" s="10" t="str">
        <f t="shared" ref="CD90:CS106" si="38">IF(BG90="","",SUM(CB90,BG90))</f>
        <v/>
      </c>
      <c r="CE90" s="11" t="str">
        <f t="shared" si="38"/>
        <v/>
      </c>
      <c r="CF90" s="10" t="str">
        <f t="shared" si="38"/>
        <v/>
      </c>
      <c r="CG90" s="11" t="str">
        <f t="shared" si="38"/>
        <v/>
      </c>
      <c r="CH90" s="10" t="str">
        <f t="shared" si="38"/>
        <v/>
      </c>
      <c r="CI90" s="11" t="str">
        <f t="shared" si="38"/>
        <v/>
      </c>
      <c r="CJ90" s="10" t="str">
        <f t="shared" si="38"/>
        <v/>
      </c>
      <c r="CK90" s="11" t="str">
        <f t="shared" si="38"/>
        <v/>
      </c>
      <c r="CL90" s="10" t="str">
        <f t="shared" si="38"/>
        <v/>
      </c>
      <c r="CM90" s="11" t="str">
        <f t="shared" si="38"/>
        <v/>
      </c>
      <c r="CN90" s="10" t="str">
        <f t="shared" si="38"/>
        <v/>
      </c>
      <c r="CO90" s="11" t="str">
        <f t="shared" si="38"/>
        <v/>
      </c>
      <c r="CP90" s="10" t="str">
        <f t="shared" si="38"/>
        <v/>
      </c>
      <c r="CQ90" s="11" t="str">
        <f t="shared" si="38"/>
        <v/>
      </c>
      <c r="CR90" s="10" t="str">
        <f t="shared" si="38"/>
        <v/>
      </c>
      <c r="CS90" s="11" t="str">
        <f t="shared" si="19"/>
        <v/>
      </c>
      <c r="CT90" s="10" t="str">
        <f t="shared" si="19"/>
        <v/>
      </c>
      <c r="CU90" s="11" t="str">
        <f t="shared" si="19"/>
        <v/>
      </c>
      <c r="CV90" s="337" t="str">
        <f t="shared" si="36"/>
        <v/>
      </c>
      <c r="CW90" s="338" t="str">
        <f t="shared" si="37"/>
        <v/>
      </c>
    </row>
    <row r="91" spans="1:101" ht="18" customHeight="1">
      <c r="A91" s="251">
        <v>83</v>
      </c>
      <c r="B91" s="268"/>
      <c r="C91" s="257"/>
      <c r="D91" s="268"/>
      <c r="E91" s="252"/>
      <c r="F91" s="269"/>
      <c r="G91" s="265" t="s">
        <v>453</v>
      </c>
      <c r="H91" s="266" t="s">
        <v>454</v>
      </c>
      <c r="I91" s="265" t="s">
        <v>455</v>
      </c>
      <c r="J91" s="295"/>
      <c r="K91" s="295"/>
      <c r="L91" s="295"/>
      <c r="M91" s="296"/>
      <c r="N91" s="297"/>
      <c r="O91" s="257"/>
      <c r="P91" s="257"/>
      <c r="Q91" s="257"/>
      <c r="R91" s="247"/>
      <c r="S91" s="248"/>
      <c r="T91" s="303" t="s">
        <v>352</v>
      </c>
      <c r="U91" s="303"/>
      <c r="V91" s="303"/>
      <c r="W91" s="303"/>
      <c r="X91" s="291"/>
      <c r="Y91" s="292"/>
      <c r="Z91" s="294"/>
      <c r="AA91" s="292"/>
      <c r="AB91" s="303" t="s">
        <v>496</v>
      </c>
      <c r="AC91" s="257"/>
      <c r="AD91" s="257"/>
      <c r="AE91" s="257"/>
      <c r="AF91" s="292"/>
      <c r="AG91" s="249"/>
      <c r="AH91" s="248"/>
      <c r="AI91" s="292"/>
      <c r="AJ91" s="303" t="s">
        <v>496</v>
      </c>
      <c r="AK91" s="303"/>
      <c r="AL91" s="303"/>
      <c r="AM91" s="303"/>
      <c r="AN91" s="293"/>
      <c r="AO91" s="292"/>
      <c r="AP91" s="294"/>
      <c r="AQ91" s="292"/>
      <c r="AR91" s="257"/>
      <c r="AS91" s="257"/>
      <c r="AT91" s="257"/>
      <c r="AU91" s="249"/>
      <c r="AV91" s="248"/>
      <c r="AW91" s="295"/>
      <c r="AX91" s="298"/>
      <c r="AY91" s="299"/>
      <c r="AZ91" s="36"/>
      <c r="BA91" s="27"/>
      <c r="BB91" s="27"/>
      <c r="BC91" s="9" t="str">
        <f t="shared" si="22"/>
        <v/>
      </c>
      <c r="BD91" s="336"/>
      <c r="BE91" s="9" t="str">
        <f t="shared" si="23"/>
        <v/>
      </c>
      <c r="BF91" s="336"/>
      <c r="BG91" s="9" t="str">
        <f t="shared" si="24"/>
        <v/>
      </c>
      <c r="BH91" s="336"/>
      <c r="BI91" s="9" t="str">
        <f t="shared" si="25"/>
        <v/>
      </c>
      <c r="BJ91" s="336"/>
      <c r="BK91" s="9" t="str">
        <f t="shared" si="26"/>
        <v/>
      </c>
      <c r="BL91" s="336"/>
      <c r="BM91" s="9" t="str">
        <f t="shared" si="27"/>
        <v/>
      </c>
      <c r="BN91" s="336"/>
      <c r="BO91" s="9" t="str">
        <f t="shared" si="28"/>
        <v/>
      </c>
      <c r="BP91" s="336"/>
      <c r="BQ91" s="9" t="str">
        <f t="shared" si="29"/>
        <v/>
      </c>
      <c r="BR91" s="336"/>
      <c r="BS91" s="9" t="str">
        <f t="shared" si="30"/>
        <v/>
      </c>
      <c r="BT91" s="336"/>
      <c r="BU91" s="9" t="str">
        <f t="shared" si="31"/>
        <v/>
      </c>
      <c r="BV91" s="336"/>
      <c r="BW91" s="9" t="str">
        <f t="shared" si="32"/>
        <v/>
      </c>
      <c r="BX91" s="336"/>
      <c r="BY91" s="9" t="str">
        <f t="shared" si="33"/>
        <v/>
      </c>
      <c r="BZ91" s="336"/>
      <c r="CA91" s="57"/>
      <c r="CB91" s="10" t="str">
        <f t="shared" si="35"/>
        <v/>
      </c>
      <c r="CC91" s="11" t="str">
        <f t="shared" si="35"/>
        <v/>
      </c>
      <c r="CD91" s="10" t="str">
        <f t="shared" si="38"/>
        <v/>
      </c>
      <c r="CE91" s="11" t="str">
        <f t="shared" si="38"/>
        <v/>
      </c>
      <c r="CF91" s="10" t="str">
        <f t="shared" si="38"/>
        <v/>
      </c>
      <c r="CG91" s="11" t="str">
        <f t="shared" si="38"/>
        <v/>
      </c>
      <c r="CH91" s="10" t="str">
        <f t="shared" si="38"/>
        <v/>
      </c>
      <c r="CI91" s="11" t="str">
        <f t="shared" si="38"/>
        <v/>
      </c>
      <c r="CJ91" s="10" t="str">
        <f t="shared" si="38"/>
        <v/>
      </c>
      <c r="CK91" s="11" t="str">
        <f t="shared" si="38"/>
        <v/>
      </c>
      <c r="CL91" s="10" t="str">
        <f t="shared" si="38"/>
        <v/>
      </c>
      <c r="CM91" s="11" t="str">
        <f t="shared" si="38"/>
        <v/>
      </c>
      <c r="CN91" s="10" t="str">
        <f t="shared" si="38"/>
        <v/>
      </c>
      <c r="CO91" s="11" t="str">
        <f t="shared" si="38"/>
        <v/>
      </c>
      <c r="CP91" s="10" t="str">
        <f t="shared" si="38"/>
        <v/>
      </c>
      <c r="CQ91" s="11" t="str">
        <f t="shared" si="38"/>
        <v/>
      </c>
      <c r="CR91" s="10" t="str">
        <f t="shared" si="38"/>
        <v/>
      </c>
      <c r="CS91" s="11" t="str">
        <f t="shared" si="19"/>
        <v/>
      </c>
      <c r="CT91" s="10" t="str">
        <f t="shared" si="19"/>
        <v/>
      </c>
      <c r="CU91" s="11" t="str">
        <f t="shared" si="19"/>
        <v/>
      </c>
      <c r="CV91" s="337" t="str">
        <f t="shared" si="36"/>
        <v/>
      </c>
      <c r="CW91" s="338" t="str">
        <f t="shared" si="37"/>
        <v/>
      </c>
    </row>
    <row r="92" spans="1:101" ht="18" customHeight="1">
      <c r="A92" s="251">
        <v>84</v>
      </c>
      <c r="B92" s="268"/>
      <c r="C92" s="257"/>
      <c r="D92" s="268"/>
      <c r="E92" s="252"/>
      <c r="F92" s="269"/>
      <c r="G92" s="265" t="s">
        <v>456</v>
      </c>
      <c r="H92" s="266" t="s">
        <v>457</v>
      </c>
      <c r="I92" s="265" t="s">
        <v>458</v>
      </c>
      <c r="J92" s="295"/>
      <c r="K92" s="295"/>
      <c r="L92" s="295"/>
      <c r="M92" s="296"/>
      <c r="N92" s="297"/>
      <c r="O92" s="257"/>
      <c r="P92" s="257"/>
      <c r="Q92" s="257"/>
      <c r="R92" s="247"/>
      <c r="S92" s="248"/>
      <c r="T92" s="303" t="s">
        <v>353</v>
      </c>
      <c r="U92" s="303"/>
      <c r="V92" s="303"/>
      <c r="W92" s="303"/>
      <c r="X92" s="291"/>
      <c r="Y92" s="292"/>
      <c r="Z92" s="294"/>
      <c r="AA92" s="292"/>
      <c r="AB92" s="303" t="s">
        <v>498</v>
      </c>
      <c r="AC92" s="257"/>
      <c r="AD92" s="257"/>
      <c r="AE92" s="257"/>
      <c r="AF92" s="292"/>
      <c r="AG92" s="249"/>
      <c r="AH92" s="248"/>
      <c r="AI92" s="292"/>
      <c r="AJ92" s="303" t="s">
        <v>498</v>
      </c>
      <c r="AK92" s="303"/>
      <c r="AL92" s="303"/>
      <c r="AM92" s="303"/>
      <c r="AN92" s="293"/>
      <c r="AO92" s="292"/>
      <c r="AP92" s="294"/>
      <c r="AQ92" s="292"/>
      <c r="AR92" s="257"/>
      <c r="AS92" s="257"/>
      <c r="AT92" s="257"/>
      <c r="AU92" s="249"/>
      <c r="AV92" s="248"/>
      <c r="AW92" s="295"/>
      <c r="AX92" s="298"/>
      <c r="AY92" s="299"/>
      <c r="AZ92" s="36"/>
      <c r="BA92" s="27"/>
      <c r="BB92" s="27"/>
      <c r="BC92" s="9" t="str">
        <f t="shared" si="22"/>
        <v/>
      </c>
      <c r="BD92" s="336"/>
      <c r="BE92" s="9" t="str">
        <f t="shared" si="23"/>
        <v/>
      </c>
      <c r="BF92" s="336"/>
      <c r="BG92" s="9" t="str">
        <f t="shared" si="24"/>
        <v/>
      </c>
      <c r="BH92" s="336"/>
      <c r="BI92" s="9" t="str">
        <f t="shared" si="25"/>
        <v/>
      </c>
      <c r="BJ92" s="336"/>
      <c r="BK92" s="9" t="str">
        <f t="shared" si="26"/>
        <v/>
      </c>
      <c r="BL92" s="336"/>
      <c r="BM92" s="9" t="str">
        <f t="shared" si="27"/>
        <v/>
      </c>
      <c r="BN92" s="336"/>
      <c r="BO92" s="9" t="str">
        <f t="shared" si="28"/>
        <v/>
      </c>
      <c r="BP92" s="336"/>
      <c r="BQ92" s="9" t="str">
        <f t="shared" si="29"/>
        <v/>
      </c>
      <c r="BR92" s="336"/>
      <c r="BS92" s="9" t="str">
        <f t="shared" si="30"/>
        <v/>
      </c>
      <c r="BT92" s="336"/>
      <c r="BU92" s="9" t="str">
        <f t="shared" si="31"/>
        <v/>
      </c>
      <c r="BV92" s="336"/>
      <c r="BW92" s="9" t="str">
        <f t="shared" si="32"/>
        <v/>
      </c>
      <c r="BX92" s="336"/>
      <c r="BY92" s="9" t="str">
        <f t="shared" si="33"/>
        <v/>
      </c>
      <c r="BZ92" s="336"/>
      <c r="CA92" s="57"/>
      <c r="CB92" s="10" t="str">
        <f t="shared" si="35"/>
        <v/>
      </c>
      <c r="CC92" s="11" t="str">
        <f t="shared" si="35"/>
        <v/>
      </c>
      <c r="CD92" s="10" t="str">
        <f t="shared" si="38"/>
        <v/>
      </c>
      <c r="CE92" s="11" t="str">
        <f t="shared" si="38"/>
        <v/>
      </c>
      <c r="CF92" s="10" t="str">
        <f t="shared" si="38"/>
        <v/>
      </c>
      <c r="CG92" s="11" t="str">
        <f t="shared" si="38"/>
        <v/>
      </c>
      <c r="CH92" s="10" t="str">
        <f t="shared" si="38"/>
        <v/>
      </c>
      <c r="CI92" s="11" t="str">
        <f t="shared" si="38"/>
        <v/>
      </c>
      <c r="CJ92" s="10" t="str">
        <f t="shared" si="38"/>
        <v/>
      </c>
      <c r="CK92" s="11" t="str">
        <f t="shared" si="38"/>
        <v/>
      </c>
      <c r="CL92" s="10" t="str">
        <f t="shared" si="38"/>
        <v/>
      </c>
      <c r="CM92" s="11" t="str">
        <f t="shared" si="38"/>
        <v/>
      </c>
      <c r="CN92" s="10" t="str">
        <f t="shared" si="38"/>
        <v/>
      </c>
      <c r="CO92" s="11" t="str">
        <f t="shared" si="38"/>
        <v/>
      </c>
      <c r="CP92" s="10" t="str">
        <f t="shared" si="38"/>
        <v/>
      </c>
      <c r="CQ92" s="11" t="str">
        <f t="shared" si="38"/>
        <v/>
      </c>
      <c r="CR92" s="10" t="str">
        <f t="shared" si="38"/>
        <v/>
      </c>
      <c r="CS92" s="11" t="str">
        <f t="shared" si="19"/>
        <v/>
      </c>
      <c r="CT92" s="10" t="str">
        <f t="shared" si="19"/>
        <v/>
      </c>
      <c r="CU92" s="11" t="str">
        <f t="shared" si="19"/>
        <v/>
      </c>
      <c r="CV92" s="337" t="str">
        <f t="shared" si="36"/>
        <v/>
      </c>
      <c r="CW92" s="338" t="str">
        <f t="shared" si="37"/>
        <v/>
      </c>
    </row>
    <row r="93" spans="1:101" ht="18" customHeight="1">
      <c r="A93" s="251">
        <v>85</v>
      </c>
      <c r="B93" s="268"/>
      <c r="C93" s="257"/>
      <c r="D93" s="268"/>
      <c r="E93" s="252"/>
      <c r="F93" s="269"/>
      <c r="G93" s="265" t="s">
        <v>459</v>
      </c>
      <c r="H93" s="266" t="s">
        <v>460</v>
      </c>
      <c r="I93" s="265" t="s">
        <v>461</v>
      </c>
      <c r="J93" s="295"/>
      <c r="K93" s="295"/>
      <c r="L93" s="295"/>
      <c r="M93" s="296"/>
      <c r="N93" s="297"/>
      <c r="O93" s="257"/>
      <c r="P93" s="257"/>
      <c r="Q93" s="257"/>
      <c r="R93" s="247"/>
      <c r="S93" s="248"/>
      <c r="T93" s="303" t="s">
        <v>497</v>
      </c>
      <c r="U93" s="303"/>
      <c r="V93" s="303"/>
      <c r="W93" s="303"/>
      <c r="X93" s="291"/>
      <c r="Y93" s="292"/>
      <c r="Z93" s="294"/>
      <c r="AA93" s="292"/>
      <c r="AB93" s="303" t="s">
        <v>93</v>
      </c>
      <c r="AC93" s="257"/>
      <c r="AD93" s="257"/>
      <c r="AE93" s="257"/>
      <c r="AF93" s="292"/>
      <c r="AG93" s="249"/>
      <c r="AH93" s="248"/>
      <c r="AI93" s="292"/>
      <c r="AJ93" s="303" t="s">
        <v>93</v>
      </c>
      <c r="AK93" s="303"/>
      <c r="AL93" s="303"/>
      <c r="AM93" s="303"/>
      <c r="AN93" s="293"/>
      <c r="AO93" s="292"/>
      <c r="AP93" s="294"/>
      <c r="AQ93" s="292"/>
      <c r="AR93" s="257"/>
      <c r="AS93" s="257"/>
      <c r="AT93" s="257"/>
      <c r="AU93" s="249"/>
      <c r="AV93" s="248"/>
      <c r="AW93" s="295"/>
      <c r="AX93" s="298"/>
      <c r="AY93" s="299"/>
      <c r="AZ93" s="36"/>
      <c r="BA93" s="27"/>
      <c r="BB93" s="27"/>
      <c r="BC93" s="9" t="str">
        <f t="shared" si="22"/>
        <v/>
      </c>
      <c r="BD93" s="336"/>
      <c r="BE93" s="9" t="str">
        <f t="shared" si="23"/>
        <v/>
      </c>
      <c r="BF93" s="336"/>
      <c r="BG93" s="9" t="str">
        <f t="shared" si="24"/>
        <v/>
      </c>
      <c r="BH93" s="336"/>
      <c r="BI93" s="9" t="str">
        <f t="shared" si="25"/>
        <v/>
      </c>
      <c r="BJ93" s="336"/>
      <c r="BK93" s="9" t="str">
        <f t="shared" si="26"/>
        <v/>
      </c>
      <c r="BL93" s="336"/>
      <c r="BM93" s="9" t="str">
        <f t="shared" si="27"/>
        <v/>
      </c>
      <c r="BN93" s="336"/>
      <c r="BO93" s="9" t="str">
        <f t="shared" si="28"/>
        <v/>
      </c>
      <c r="BP93" s="336"/>
      <c r="BQ93" s="9" t="str">
        <f t="shared" si="29"/>
        <v/>
      </c>
      <c r="BR93" s="336"/>
      <c r="BS93" s="9" t="str">
        <f t="shared" si="30"/>
        <v/>
      </c>
      <c r="BT93" s="336"/>
      <c r="BU93" s="9" t="str">
        <f t="shared" si="31"/>
        <v/>
      </c>
      <c r="BV93" s="336"/>
      <c r="BW93" s="9" t="str">
        <f t="shared" si="32"/>
        <v/>
      </c>
      <c r="BX93" s="336"/>
      <c r="BY93" s="9" t="str">
        <f t="shared" si="33"/>
        <v/>
      </c>
      <c r="BZ93" s="336"/>
      <c r="CA93" s="57"/>
      <c r="CB93" s="10" t="str">
        <f t="shared" si="35"/>
        <v/>
      </c>
      <c r="CC93" s="11" t="str">
        <f t="shared" si="35"/>
        <v/>
      </c>
      <c r="CD93" s="10" t="str">
        <f t="shared" si="38"/>
        <v/>
      </c>
      <c r="CE93" s="11" t="str">
        <f t="shared" si="38"/>
        <v/>
      </c>
      <c r="CF93" s="10" t="str">
        <f t="shared" si="38"/>
        <v/>
      </c>
      <c r="CG93" s="11" t="str">
        <f t="shared" si="38"/>
        <v/>
      </c>
      <c r="CH93" s="10" t="str">
        <f t="shared" si="38"/>
        <v/>
      </c>
      <c r="CI93" s="11" t="str">
        <f t="shared" si="38"/>
        <v/>
      </c>
      <c r="CJ93" s="10" t="str">
        <f t="shared" si="38"/>
        <v/>
      </c>
      <c r="CK93" s="11" t="str">
        <f t="shared" si="38"/>
        <v/>
      </c>
      <c r="CL93" s="10" t="str">
        <f t="shared" si="38"/>
        <v/>
      </c>
      <c r="CM93" s="11" t="str">
        <f t="shared" si="38"/>
        <v/>
      </c>
      <c r="CN93" s="10" t="str">
        <f t="shared" si="38"/>
        <v/>
      </c>
      <c r="CO93" s="11" t="str">
        <f t="shared" si="38"/>
        <v/>
      </c>
      <c r="CP93" s="10" t="str">
        <f t="shared" si="38"/>
        <v/>
      </c>
      <c r="CQ93" s="11" t="str">
        <f t="shared" si="38"/>
        <v/>
      </c>
      <c r="CR93" s="10" t="str">
        <f t="shared" si="38"/>
        <v/>
      </c>
      <c r="CS93" s="11" t="str">
        <f t="shared" si="19"/>
        <v/>
      </c>
      <c r="CT93" s="10" t="str">
        <f t="shared" si="19"/>
        <v/>
      </c>
      <c r="CU93" s="11" t="str">
        <f t="shared" si="19"/>
        <v/>
      </c>
      <c r="CV93" s="337" t="str">
        <f t="shared" si="36"/>
        <v/>
      </c>
      <c r="CW93" s="338" t="str">
        <f t="shared" si="37"/>
        <v/>
      </c>
    </row>
    <row r="94" spans="1:101" ht="18" customHeight="1">
      <c r="A94" s="251">
        <v>86</v>
      </c>
      <c r="B94" s="268"/>
      <c r="C94" s="257"/>
      <c r="D94" s="268"/>
      <c r="E94" s="252"/>
      <c r="F94" s="269"/>
      <c r="G94" s="265" t="s">
        <v>462</v>
      </c>
      <c r="H94" s="266" t="s">
        <v>463</v>
      </c>
      <c r="I94" s="265" t="s">
        <v>464</v>
      </c>
      <c r="J94" s="295"/>
      <c r="K94" s="295"/>
      <c r="L94" s="295"/>
      <c r="M94" s="296"/>
      <c r="N94" s="297"/>
      <c r="O94" s="257"/>
      <c r="P94" s="257"/>
      <c r="Q94" s="257"/>
      <c r="R94" s="247"/>
      <c r="S94" s="248"/>
      <c r="T94" s="303" t="s">
        <v>496</v>
      </c>
      <c r="U94" s="303"/>
      <c r="V94" s="303"/>
      <c r="W94" s="303"/>
      <c r="X94" s="291"/>
      <c r="Y94" s="292"/>
      <c r="Z94" s="294"/>
      <c r="AA94" s="292"/>
      <c r="AB94" s="303" t="s">
        <v>351</v>
      </c>
      <c r="AC94" s="257"/>
      <c r="AD94" s="257"/>
      <c r="AE94" s="257"/>
      <c r="AF94" s="292"/>
      <c r="AG94" s="249"/>
      <c r="AH94" s="248"/>
      <c r="AI94" s="292"/>
      <c r="AJ94" s="303" t="s">
        <v>351</v>
      </c>
      <c r="AK94" s="303"/>
      <c r="AL94" s="303"/>
      <c r="AM94" s="303"/>
      <c r="AN94" s="293"/>
      <c r="AO94" s="292"/>
      <c r="AP94" s="294"/>
      <c r="AQ94" s="292"/>
      <c r="AR94" s="257"/>
      <c r="AS94" s="257"/>
      <c r="AT94" s="257"/>
      <c r="AU94" s="249"/>
      <c r="AV94" s="248"/>
      <c r="AW94" s="295"/>
      <c r="AX94" s="298"/>
      <c r="AY94" s="299"/>
      <c r="AZ94" s="36"/>
      <c r="BA94" s="27"/>
      <c r="BB94" s="27"/>
      <c r="BC94" s="9" t="str">
        <f t="shared" si="22"/>
        <v/>
      </c>
      <c r="BD94" s="336"/>
      <c r="BE94" s="9" t="str">
        <f t="shared" si="23"/>
        <v/>
      </c>
      <c r="BF94" s="336"/>
      <c r="BG94" s="9" t="str">
        <f t="shared" si="24"/>
        <v/>
      </c>
      <c r="BH94" s="336"/>
      <c r="BI94" s="9" t="str">
        <f t="shared" si="25"/>
        <v/>
      </c>
      <c r="BJ94" s="336"/>
      <c r="BK94" s="9" t="str">
        <f t="shared" si="26"/>
        <v/>
      </c>
      <c r="BL94" s="336"/>
      <c r="BM94" s="9" t="str">
        <f t="shared" si="27"/>
        <v/>
      </c>
      <c r="BN94" s="336"/>
      <c r="BO94" s="9" t="str">
        <f t="shared" si="28"/>
        <v/>
      </c>
      <c r="BP94" s="336"/>
      <c r="BQ94" s="9" t="str">
        <f t="shared" si="29"/>
        <v/>
      </c>
      <c r="BR94" s="336"/>
      <c r="BS94" s="9" t="str">
        <f t="shared" si="30"/>
        <v/>
      </c>
      <c r="BT94" s="336"/>
      <c r="BU94" s="9" t="str">
        <f t="shared" si="31"/>
        <v/>
      </c>
      <c r="BV94" s="336"/>
      <c r="BW94" s="9" t="str">
        <f t="shared" si="32"/>
        <v/>
      </c>
      <c r="BX94" s="336"/>
      <c r="BY94" s="9" t="str">
        <f t="shared" si="33"/>
        <v/>
      </c>
      <c r="BZ94" s="336"/>
      <c r="CA94" s="57"/>
      <c r="CB94" s="10" t="str">
        <f t="shared" si="35"/>
        <v/>
      </c>
      <c r="CC94" s="11" t="str">
        <f t="shared" si="35"/>
        <v/>
      </c>
      <c r="CD94" s="10" t="str">
        <f t="shared" si="38"/>
        <v/>
      </c>
      <c r="CE94" s="11" t="str">
        <f t="shared" si="38"/>
        <v/>
      </c>
      <c r="CF94" s="10" t="str">
        <f t="shared" si="38"/>
        <v/>
      </c>
      <c r="CG94" s="11" t="str">
        <f t="shared" si="38"/>
        <v/>
      </c>
      <c r="CH94" s="10" t="str">
        <f t="shared" si="38"/>
        <v/>
      </c>
      <c r="CI94" s="11" t="str">
        <f t="shared" si="38"/>
        <v/>
      </c>
      <c r="CJ94" s="10" t="str">
        <f t="shared" si="38"/>
        <v/>
      </c>
      <c r="CK94" s="11" t="str">
        <f t="shared" si="38"/>
        <v/>
      </c>
      <c r="CL94" s="10" t="str">
        <f t="shared" si="38"/>
        <v/>
      </c>
      <c r="CM94" s="11" t="str">
        <f t="shared" si="38"/>
        <v/>
      </c>
      <c r="CN94" s="10" t="str">
        <f t="shared" si="38"/>
        <v/>
      </c>
      <c r="CO94" s="11" t="str">
        <f t="shared" si="38"/>
        <v/>
      </c>
      <c r="CP94" s="10" t="str">
        <f t="shared" si="38"/>
        <v/>
      </c>
      <c r="CQ94" s="11" t="str">
        <f t="shared" si="38"/>
        <v/>
      </c>
      <c r="CR94" s="10" t="str">
        <f t="shared" si="38"/>
        <v/>
      </c>
      <c r="CS94" s="11" t="str">
        <f t="shared" si="19"/>
        <v/>
      </c>
      <c r="CT94" s="10" t="str">
        <f t="shared" si="19"/>
        <v/>
      </c>
      <c r="CU94" s="11" t="str">
        <f t="shared" si="19"/>
        <v/>
      </c>
      <c r="CV94" s="337" t="str">
        <f t="shared" si="36"/>
        <v/>
      </c>
      <c r="CW94" s="338" t="str">
        <f t="shared" si="37"/>
        <v/>
      </c>
    </row>
    <row r="95" spans="1:101" ht="18" customHeight="1">
      <c r="A95" s="251">
        <v>87</v>
      </c>
      <c r="B95" s="268"/>
      <c r="C95" s="257"/>
      <c r="D95" s="268"/>
      <c r="E95" s="252"/>
      <c r="F95" s="269"/>
      <c r="G95" s="265" t="s">
        <v>465</v>
      </c>
      <c r="H95" s="266" t="s">
        <v>466</v>
      </c>
      <c r="I95" s="265" t="s">
        <v>467</v>
      </c>
      <c r="J95" s="295"/>
      <c r="K95" s="295"/>
      <c r="L95" s="295"/>
      <c r="M95" s="296"/>
      <c r="N95" s="297"/>
      <c r="O95" s="257"/>
      <c r="P95" s="257"/>
      <c r="Q95" s="257"/>
      <c r="R95" s="247"/>
      <c r="S95" s="248"/>
      <c r="T95" s="303" t="s">
        <v>498</v>
      </c>
      <c r="U95" s="303"/>
      <c r="V95" s="303"/>
      <c r="W95" s="303"/>
      <c r="X95" s="291"/>
      <c r="Y95" s="292"/>
      <c r="Z95" s="294"/>
      <c r="AA95" s="292"/>
      <c r="AB95" s="303" t="s">
        <v>352</v>
      </c>
      <c r="AC95" s="257"/>
      <c r="AD95" s="257"/>
      <c r="AE95" s="257"/>
      <c r="AF95" s="292"/>
      <c r="AG95" s="249"/>
      <c r="AH95" s="248"/>
      <c r="AI95" s="292"/>
      <c r="AJ95" s="303" t="s">
        <v>352</v>
      </c>
      <c r="AK95" s="303"/>
      <c r="AL95" s="303"/>
      <c r="AM95" s="303"/>
      <c r="AN95" s="293"/>
      <c r="AO95" s="292"/>
      <c r="AP95" s="294"/>
      <c r="AQ95" s="292"/>
      <c r="AR95" s="257"/>
      <c r="AS95" s="257"/>
      <c r="AT95" s="257"/>
      <c r="AU95" s="249"/>
      <c r="AV95" s="248"/>
      <c r="AW95" s="295"/>
      <c r="AX95" s="298"/>
      <c r="AY95" s="299"/>
      <c r="AZ95" s="36"/>
      <c r="BA95" s="27"/>
      <c r="BB95" s="27"/>
      <c r="BC95" s="9" t="str">
        <f t="shared" si="22"/>
        <v/>
      </c>
      <c r="BD95" s="336"/>
      <c r="BE95" s="9" t="str">
        <f t="shared" si="23"/>
        <v/>
      </c>
      <c r="BF95" s="336"/>
      <c r="BG95" s="9" t="str">
        <f t="shared" si="24"/>
        <v/>
      </c>
      <c r="BH95" s="336"/>
      <c r="BI95" s="9" t="str">
        <f t="shared" si="25"/>
        <v/>
      </c>
      <c r="BJ95" s="336"/>
      <c r="BK95" s="9" t="str">
        <f t="shared" si="26"/>
        <v/>
      </c>
      <c r="BL95" s="336"/>
      <c r="BM95" s="9" t="str">
        <f t="shared" si="27"/>
        <v/>
      </c>
      <c r="BN95" s="336"/>
      <c r="BO95" s="9" t="str">
        <f t="shared" si="28"/>
        <v/>
      </c>
      <c r="BP95" s="336"/>
      <c r="BQ95" s="9" t="str">
        <f t="shared" si="29"/>
        <v/>
      </c>
      <c r="BR95" s="336"/>
      <c r="BS95" s="9" t="str">
        <f t="shared" si="30"/>
        <v/>
      </c>
      <c r="BT95" s="336"/>
      <c r="BU95" s="9" t="str">
        <f t="shared" si="31"/>
        <v/>
      </c>
      <c r="BV95" s="336"/>
      <c r="BW95" s="9" t="str">
        <f t="shared" si="32"/>
        <v/>
      </c>
      <c r="BX95" s="336"/>
      <c r="BY95" s="9" t="str">
        <f t="shared" si="33"/>
        <v/>
      </c>
      <c r="BZ95" s="336"/>
      <c r="CA95" s="57"/>
      <c r="CB95" s="10" t="str">
        <f t="shared" si="35"/>
        <v/>
      </c>
      <c r="CC95" s="11" t="str">
        <f t="shared" si="35"/>
        <v/>
      </c>
      <c r="CD95" s="10" t="str">
        <f t="shared" si="38"/>
        <v/>
      </c>
      <c r="CE95" s="11" t="str">
        <f t="shared" si="38"/>
        <v/>
      </c>
      <c r="CF95" s="10" t="str">
        <f t="shared" si="38"/>
        <v/>
      </c>
      <c r="CG95" s="11" t="str">
        <f t="shared" si="38"/>
        <v/>
      </c>
      <c r="CH95" s="10" t="str">
        <f t="shared" si="38"/>
        <v/>
      </c>
      <c r="CI95" s="11" t="str">
        <f t="shared" si="38"/>
        <v/>
      </c>
      <c r="CJ95" s="10" t="str">
        <f t="shared" si="38"/>
        <v/>
      </c>
      <c r="CK95" s="11" t="str">
        <f t="shared" si="38"/>
        <v/>
      </c>
      <c r="CL95" s="10" t="str">
        <f t="shared" si="38"/>
        <v/>
      </c>
      <c r="CM95" s="11" t="str">
        <f t="shared" si="38"/>
        <v/>
      </c>
      <c r="CN95" s="10" t="str">
        <f t="shared" si="38"/>
        <v/>
      </c>
      <c r="CO95" s="11" t="str">
        <f t="shared" si="38"/>
        <v/>
      </c>
      <c r="CP95" s="10" t="str">
        <f t="shared" si="38"/>
        <v/>
      </c>
      <c r="CQ95" s="11" t="str">
        <f t="shared" si="38"/>
        <v/>
      </c>
      <c r="CR95" s="10" t="str">
        <f t="shared" si="38"/>
        <v/>
      </c>
      <c r="CS95" s="11" t="str">
        <f t="shared" si="19"/>
        <v/>
      </c>
      <c r="CT95" s="10" t="str">
        <f t="shared" si="19"/>
        <v/>
      </c>
      <c r="CU95" s="11" t="str">
        <f t="shared" si="19"/>
        <v/>
      </c>
      <c r="CV95" s="337" t="str">
        <f t="shared" si="36"/>
        <v/>
      </c>
      <c r="CW95" s="338" t="str">
        <f t="shared" si="37"/>
        <v/>
      </c>
    </row>
    <row r="96" spans="1:101" ht="18" customHeight="1">
      <c r="A96" s="251">
        <v>88</v>
      </c>
      <c r="B96" s="268"/>
      <c r="C96" s="257"/>
      <c r="D96" s="268"/>
      <c r="E96" s="252"/>
      <c r="F96" s="269"/>
      <c r="G96" s="265" t="s">
        <v>468</v>
      </c>
      <c r="H96" s="266" t="s">
        <v>469</v>
      </c>
      <c r="I96" s="265" t="s">
        <v>470</v>
      </c>
      <c r="J96" s="295"/>
      <c r="K96" s="295"/>
      <c r="L96" s="295"/>
      <c r="M96" s="296"/>
      <c r="N96" s="297"/>
      <c r="O96" s="257"/>
      <c r="P96" s="257"/>
      <c r="Q96" s="257"/>
      <c r="R96" s="247"/>
      <c r="S96" s="248"/>
      <c r="T96" s="303" t="s">
        <v>499</v>
      </c>
      <c r="U96" s="303"/>
      <c r="V96" s="303"/>
      <c r="W96" s="303"/>
      <c r="X96" s="291"/>
      <c r="Y96" s="292"/>
      <c r="Z96" s="294"/>
      <c r="AA96" s="292"/>
      <c r="AB96" s="303" t="s">
        <v>353</v>
      </c>
      <c r="AC96" s="257"/>
      <c r="AD96" s="257"/>
      <c r="AE96" s="257"/>
      <c r="AF96" s="292"/>
      <c r="AG96" s="249"/>
      <c r="AH96" s="248"/>
      <c r="AI96" s="292"/>
      <c r="AJ96" s="303" t="s">
        <v>353</v>
      </c>
      <c r="AK96" s="303"/>
      <c r="AL96" s="303"/>
      <c r="AM96" s="303"/>
      <c r="AN96" s="293"/>
      <c r="AO96" s="292"/>
      <c r="AP96" s="294"/>
      <c r="AQ96" s="292"/>
      <c r="AR96" s="257"/>
      <c r="AS96" s="257"/>
      <c r="AT96" s="257"/>
      <c r="AU96" s="249"/>
      <c r="AV96" s="248"/>
      <c r="AW96" s="295"/>
      <c r="AX96" s="298"/>
      <c r="AY96" s="299"/>
      <c r="AZ96" s="36"/>
      <c r="BA96" s="27"/>
      <c r="BB96" s="27"/>
      <c r="BC96" s="9" t="str">
        <f t="shared" si="22"/>
        <v/>
      </c>
      <c r="BD96" s="336"/>
      <c r="BE96" s="9" t="str">
        <f t="shared" si="23"/>
        <v/>
      </c>
      <c r="BF96" s="336"/>
      <c r="BG96" s="9" t="str">
        <f t="shared" si="24"/>
        <v/>
      </c>
      <c r="BH96" s="336"/>
      <c r="BI96" s="9" t="str">
        <f t="shared" si="25"/>
        <v/>
      </c>
      <c r="BJ96" s="336"/>
      <c r="BK96" s="9" t="str">
        <f t="shared" si="26"/>
        <v/>
      </c>
      <c r="BL96" s="336"/>
      <c r="BM96" s="9" t="str">
        <f t="shared" si="27"/>
        <v/>
      </c>
      <c r="BN96" s="336"/>
      <c r="BO96" s="9" t="str">
        <f t="shared" si="28"/>
        <v/>
      </c>
      <c r="BP96" s="336"/>
      <c r="BQ96" s="9" t="str">
        <f t="shared" si="29"/>
        <v/>
      </c>
      <c r="BR96" s="336"/>
      <c r="BS96" s="9" t="str">
        <f t="shared" si="30"/>
        <v/>
      </c>
      <c r="BT96" s="336"/>
      <c r="BU96" s="9" t="str">
        <f t="shared" si="31"/>
        <v/>
      </c>
      <c r="BV96" s="336"/>
      <c r="BW96" s="9" t="str">
        <f t="shared" si="32"/>
        <v/>
      </c>
      <c r="BX96" s="336"/>
      <c r="BY96" s="9" t="str">
        <f t="shared" si="33"/>
        <v/>
      </c>
      <c r="BZ96" s="336"/>
      <c r="CA96" s="57"/>
      <c r="CB96" s="10" t="str">
        <f t="shared" si="35"/>
        <v/>
      </c>
      <c r="CC96" s="11" t="str">
        <f t="shared" si="35"/>
        <v/>
      </c>
      <c r="CD96" s="10" t="str">
        <f t="shared" si="38"/>
        <v/>
      </c>
      <c r="CE96" s="11" t="str">
        <f t="shared" si="38"/>
        <v/>
      </c>
      <c r="CF96" s="10" t="str">
        <f t="shared" si="38"/>
        <v/>
      </c>
      <c r="CG96" s="11" t="str">
        <f t="shared" si="38"/>
        <v/>
      </c>
      <c r="CH96" s="10" t="str">
        <f t="shared" si="38"/>
        <v/>
      </c>
      <c r="CI96" s="11" t="str">
        <f t="shared" si="38"/>
        <v/>
      </c>
      <c r="CJ96" s="10" t="str">
        <f t="shared" si="38"/>
        <v/>
      </c>
      <c r="CK96" s="11" t="str">
        <f t="shared" si="38"/>
        <v/>
      </c>
      <c r="CL96" s="10" t="str">
        <f t="shared" si="38"/>
        <v/>
      </c>
      <c r="CM96" s="11" t="str">
        <f t="shared" si="38"/>
        <v/>
      </c>
      <c r="CN96" s="10" t="str">
        <f t="shared" si="38"/>
        <v/>
      </c>
      <c r="CO96" s="11" t="str">
        <f t="shared" si="38"/>
        <v/>
      </c>
      <c r="CP96" s="10" t="str">
        <f t="shared" si="38"/>
        <v/>
      </c>
      <c r="CQ96" s="11" t="str">
        <f t="shared" si="38"/>
        <v/>
      </c>
      <c r="CR96" s="10" t="str">
        <f t="shared" si="38"/>
        <v/>
      </c>
      <c r="CS96" s="11" t="str">
        <f t="shared" si="19"/>
        <v/>
      </c>
      <c r="CT96" s="10" t="str">
        <f t="shared" si="19"/>
        <v/>
      </c>
      <c r="CU96" s="11" t="str">
        <f t="shared" si="19"/>
        <v/>
      </c>
      <c r="CV96" s="337" t="str">
        <f t="shared" si="36"/>
        <v/>
      </c>
      <c r="CW96" s="338" t="str">
        <f t="shared" si="37"/>
        <v/>
      </c>
    </row>
    <row r="97" spans="1:101" ht="18" customHeight="1">
      <c r="A97" s="251">
        <v>89</v>
      </c>
      <c r="B97" s="268"/>
      <c r="C97" s="257"/>
      <c r="D97" s="268"/>
      <c r="E97" s="252"/>
      <c r="F97" s="269"/>
      <c r="G97" s="265" t="s">
        <v>471</v>
      </c>
      <c r="H97" s="266" t="s">
        <v>472</v>
      </c>
      <c r="I97" s="265" t="s">
        <v>473</v>
      </c>
      <c r="J97" s="295"/>
      <c r="K97" s="295"/>
      <c r="L97" s="295"/>
      <c r="M97" s="296"/>
      <c r="N97" s="297"/>
      <c r="O97" s="257"/>
      <c r="P97" s="257"/>
      <c r="Q97" s="257"/>
      <c r="R97" s="247"/>
      <c r="S97" s="248"/>
      <c r="T97" s="303" t="s">
        <v>93</v>
      </c>
      <c r="U97" s="303"/>
      <c r="V97" s="303"/>
      <c r="W97" s="303"/>
      <c r="X97" s="291"/>
      <c r="Y97" s="292"/>
      <c r="Z97" s="294"/>
      <c r="AA97" s="292"/>
      <c r="AB97" s="303" t="s">
        <v>497</v>
      </c>
      <c r="AC97" s="257"/>
      <c r="AD97" s="257"/>
      <c r="AE97" s="257"/>
      <c r="AF97" s="292"/>
      <c r="AG97" s="249"/>
      <c r="AH97" s="248"/>
      <c r="AI97" s="292"/>
      <c r="AJ97" s="303" t="s">
        <v>497</v>
      </c>
      <c r="AK97" s="303"/>
      <c r="AL97" s="303"/>
      <c r="AM97" s="303"/>
      <c r="AN97" s="293"/>
      <c r="AO97" s="292"/>
      <c r="AP97" s="294"/>
      <c r="AQ97" s="292"/>
      <c r="AR97" s="257"/>
      <c r="AS97" s="257"/>
      <c r="AT97" s="257"/>
      <c r="AU97" s="249"/>
      <c r="AV97" s="248"/>
      <c r="AW97" s="295"/>
      <c r="AX97" s="298"/>
      <c r="AY97" s="299"/>
      <c r="AZ97" s="36"/>
      <c r="BA97" s="27"/>
      <c r="BB97" s="27"/>
      <c r="BC97" s="9" t="str">
        <f t="shared" si="22"/>
        <v/>
      </c>
      <c r="BD97" s="336"/>
      <c r="BE97" s="9" t="str">
        <f t="shared" si="23"/>
        <v/>
      </c>
      <c r="BF97" s="336"/>
      <c r="BG97" s="9" t="str">
        <f t="shared" si="24"/>
        <v/>
      </c>
      <c r="BH97" s="336"/>
      <c r="BI97" s="9" t="str">
        <f t="shared" si="25"/>
        <v/>
      </c>
      <c r="BJ97" s="336"/>
      <c r="BK97" s="9" t="str">
        <f t="shared" si="26"/>
        <v/>
      </c>
      <c r="BL97" s="336"/>
      <c r="BM97" s="9" t="str">
        <f t="shared" si="27"/>
        <v/>
      </c>
      <c r="BN97" s="336"/>
      <c r="BO97" s="9" t="str">
        <f t="shared" si="28"/>
        <v/>
      </c>
      <c r="BP97" s="336"/>
      <c r="BQ97" s="9" t="str">
        <f t="shared" si="29"/>
        <v/>
      </c>
      <c r="BR97" s="336"/>
      <c r="BS97" s="9" t="str">
        <f t="shared" si="30"/>
        <v/>
      </c>
      <c r="BT97" s="336"/>
      <c r="BU97" s="9" t="str">
        <f t="shared" si="31"/>
        <v/>
      </c>
      <c r="BV97" s="336"/>
      <c r="BW97" s="9" t="str">
        <f t="shared" si="32"/>
        <v/>
      </c>
      <c r="BX97" s="336"/>
      <c r="BY97" s="9" t="str">
        <f t="shared" si="33"/>
        <v/>
      </c>
      <c r="BZ97" s="336"/>
      <c r="CA97" s="57"/>
      <c r="CB97" s="10" t="str">
        <f t="shared" si="35"/>
        <v/>
      </c>
      <c r="CC97" s="11" t="str">
        <f t="shared" si="35"/>
        <v/>
      </c>
      <c r="CD97" s="10" t="str">
        <f t="shared" si="38"/>
        <v/>
      </c>
      <c r="CE97" s="11" t="str">
        <f t="shared" si="38"/>
        <v/>
      </c>
      <c r="CF97" s="10" t="str">
        <f t="shared" si="38"/>
        <v/>
      </c>
      <c r="CG97" s="11" t="str">
        <f t="shared" si="38"/>
        <v/>
      </c>
      <c r="CH97" s="10" t="str">
        <f t="shared" si="38"/>
        <v/>
      </c>
      <c r="CI97" s="11" t="str">
        <f t="shared" si="38"/>
        <v/>
      </c>
      <c r="CJ97" s="10" t="str">
        <f t="shared" si="38"/>
        <v/>
      </c>
      <c r="CK97" s="11" t="str">
        <f t="shared" si="38"/>
        <v/>
      </c>
      <c r="CL97" s="10" t="str">
        <f t="shared" si="38"/>
        <v/>
      </c>
      <c r="CM97" s="11" t="str">
        <f t="shared" si="38"/>
        <v/>
      </c>
      <c r="CN97" s="10" t="str">
        <f t="shared" si="38"/>
        <v/>
      </c>
      <c r="CO97" s="11" t="str">
        <f t="shared" si="38"/>
        <v/>
      </c>
      <c r="CP97" s="10" t="str">
        <f t="shared" si="38"/>
        <v/>
      </c>
      <c r="CQ97" s="11" t="str">
        <f t="shared" si="38"/>
        <v/>
      </c>
      <c r="CR97" s="10" t="str">
        <f t="shared" si="38"/>
        <v/>
      </c>
      <c r="CS97" s="11" t="str">
        <f t="shared" si="19"/>
        <v/>
      </c>
      <c r="CT97" s="10" t="str">
        <f t="shared" si="19"/>
        <v/>
      </c>
      <c r="CU97" s="11" t="str">
        <f t="shared" si="19"/>
        <v/>
      </c>
      <c r="CV97" s="337" t="str">
        <f t="shared" si="36"/>
        <v/>
      </c>
      <c r="CW97" s="338" t="str">
        <f t="shared" si="37"/>
        <v/>
      </c>
    </row>
    <row r="98" spans="1:101" ht="18" customHeight="1">
      <c r="A98" s="251">
        <v>90</v>
      </c>
      <c r="B98" s="268"/>
      <c r="C98" s="257"/>
      <c r="D98" s="268"/>
      <c r="E98" s="252"/>
      <c r="F98" s="269"/>
      <c r="G98" s="265" t="s">
        <v>474</v>
      </c>
      <c r="H98" s="266" t="s">
        <v>475</v>
      </c>
      <c r="I98" s="265" t="s">
        <v>476</v>
      </c>
      <c r="J98" s="295"/>
      <c r="K98" s="295"/>
      <c r="L98" s="295"/>
      <c r="M98" s="296"/>
      <c r="N98" s="297"/>
      <c r="O98" s="257"/>
      <c r="P98" s="257"/>
      <c r="Q98" s="257"/>
      <c r="R98" s="247"/>
      <c r="S98" s="248"/>
      <c r="T98" s="303" t="s">
        <v>351</v>
      </c>
      <c r="U98" s="303"/>
      <c r="V98" s="303"/>
      <c r="W98" s="303"/>
      <c r="X98" s="291"/>
      <c r="Y98" s="292"/>
      <c r="Z98" s="294"/>
      <c r="AA98" s="292"/>
      <c r="AB98" s="303" t="s">
        <v>496</v>
      </c>
      <c r="AC98" s="257"/>
      <c r="AD98" s="257"/>
      <c r="AE98" s="257"/>
      <c r="AF98" s="292"/>
      <c r="AG98" s="249"/>
      <c r="AH98" s="248"/>
      <c r="AI98" s="292"/>
      <c r="AJ98" s="303" t="s">
        <v>496</v>
      </c>
      <c r="AK98" s="303"/>
      <c r="AL98" s="303"/>
      <c r="AM98" s="303"/>
      <c r="AN98" s="293"/>
      <c r="AO98" s="292"/>
      <c r="AP98" s="294"/>
      <c r="AQ98" s="292"/>
      <c r="AR98" s="257"/>
      <c r="AS98" s="257"/>
      <c r="AT98" s="257"/>
      <c r="AU98" s="249"/>
      <c r="AV98" s="248"/>
      <c r="AW98" s="295"/>
      <c r="AX98" s="298"/>
      <c r="AY98" s="299"/>
      <c r="AZ98" s="36"/>
      <c r="BA98" s="27"/>
      <c r="BB98" s="27"/>
      <c r="BC98" s="9" t="str">
        <f t="shared" si="22"/>
        <v/>
      </c>
      <c r="BD98" s="336"/>
      <c r="BE98" s="9" t="str">
        <f t="shared" si="23"/>
        <v/>
      </c>
      <c r="BF98" s="336"/>
      <c r="BG98" s="9" t="str">
        <f t="shared" si="24"/>
        <v/>
      </c>
      <c r="BH98" s="336"/>
      <c r="BI98" s="9" t="str">
        <f t="shared" si="25"/>
        <v/>
      </c>
      <c r="BJ98" s="336"/>
      <c r="BK98" s="9" t="str">
        <f t="shared" si="26"/>
        <v/>
      </c>
      <c r="BL98" s="336"/>
      <c r="BM98" s="9" t="str">
        <f t="shared" si="27"/>
        <v/>
      </c>
      <c r="BN98" s="336"/>
      <c r="BO98" s="9" t="str">
        <f t="shared" si="28"/>
        <v/>
      </c>
      <c r="BP98" s="336"/>
      <c r="BQ98" s="9" t="str">
        <f t="shared" si="29"/>
        <v/>
      </c>
      <c r="BR98" s="336"/>
      <c r="BS98" s="9" t="str">
        <f t="shared" si="30"/>
        <v/>
      </c>
      <c r="BT98" s="336"/>
      <c r="BU98" s="9" t="str">
        <f t="shared" si="31"/>
        <v/>
      </c>
      <c r="BV98" s="336"/>
      <c r="BW98" s="9" t="str">
        <f t="shared" si="32"/>
        <v/>
      </c>
      <c r="BX98" s="336"/>
      <c r="BY98" s="9" t="str">
        <f t="shared" si="33"/>
        <v/>
      </c>
      <c r="BZ98" s="336"/>
      <c r="CA98" s="57"/>
      <c r="CB98" s="10" t="str">
        <f t="shared" si="35"/>
        <v/>
      </c>
      <c r="CC98" s="11" t="str">
        <f t="shared" si="35"/>
        <v/>
      </c>
      <c r="CD98" s="10" t="str">
        <f t="shared" si="38"/>
        <v/>
      </c>
      <c r="CE98" s="11" t="str">
        <f t="shared" si="38"/>
        <v/>
      </c>
      <c r="CF98" s="10" t="str">
        <f t="shared" si="38"/>
        <v/>
      </c>
      <c r="CG98" s="11" t="str">
        <f t="shared" si="38"/>
        <v/>
      </c>
      <c r="CH98" s="10" t="str">
        <f t="shared" si="38"/>
        <v/>
      </c>
      <c r="CI98" s="11" t="str">
        <f t="shared" si="38"/>
        <v/>
      </c>
      <c r="CJ98" s="10" t="str">
        <f t="shared" si="38"/>
        <v/>
      </c>
      <c r="CK98" s="11" t="str">
        <f t="shared" si="38"/>
        <v/>
      </c>
      <c r="CL98" s="10" t="str">
        <f t="shared" si="38"/>
        <v/>
      </c>
      <c r="CM98" s="11" t="str">
        <f t="shared" si="38"/>
        <v/>
      </c>
      <c r="CN98" s="10" t="str">
        <f t="shared" si="38"/>
        <v/>
      </c>
      <c r="CO98" s="11" t="str">
        <f t="shared" si="38"/>
        <v/>
      </c>
      <c r="CP98" s="10" t="str">
        <f t="shared" si="38"/>
        <v/>
      </c>
      <c r="CQ98" s="11" t="str">
        <f t="shared" si="38"/>
        <v/>
      </c>
      <c r="CR98" s="10" t="str">
        <f t="shared" si="38"/>
        <v/>
      </c>
      <c r="CS98" s="11" t="str">
        <f t="shared" si="19"/>
        <v/>
      </c>
      <c r="CT98" s="10" t="str">
        <f t="shared" si="19"/>
        <v/>
      </c>
      <c r="CU98" s="11" t="str">
        <f t="shared" si="19"/>
        <v/>
      </c>
      <c r="CV98" s="337" t="str">
        <f t="shared" si="36"/>
        <v/>
      </c>
      <c r="CW98" s="338" t="str">
        <f t="shared" si="37"/>
        <v/>
      </c>
    </row>
    <row r="99" spans="1:101" ht="18" customHeight="1">
      <c r="A99" s="251">
        <v>91</v>
      </c>
      <c r="B99" s="268"/>
      <c r="C99" s="257"/>
      <c r="D99" s="268"/>
      <c r="E99" s="252"/>
      <c r="F99" s="269"/>
      <c r="G99" s="265" t="s">
        <v>477</v>
      </c>
      <c r="H99" s="266" t="s">
        <v>478</v>
      </c>
      <c r="I99" s="265" t="s">
        <v>479</v>
      </c>
      <c r="J99" s="295"/>
      <c r="K99" s="295"/>
      <c r="L99" s="295"/>
      <c r="M99" s="296"/>
      <c r="N99" s="297"/>
      <c r="O99" s="257"/>
      <c r="P99" s="257"/>
      <c r="Q99" s="257"/>
      <c r="R99" s="247"/>
      <c r="S99" s="248"/>
      <c r="T99" s="303" t="s">
        <v>352</v>
      </c>
      <c r="U99" s="303"/>
      <c r="V99" s="303"/>
      <c r="W99" s="303"/>
      <c r="X99" s="291"/>
      <c r="Y99" s="292"/>
      <c r="Z99" s="294"/>
      <c r="AA99" s="292"/>
      <c r="AB99" s="303" t="s">
        <v>498</v>
      </c>
      <c r="AC99" s="257"/>
      <c r="AD99" s="257"/>
      <c r="AE99" s="257"/>
      <c r="AF99" s="292"/>
      <c r="AG99" s="249"/>
      <c r="AH99" s="248"/>
      <c r="AI99" s="292"/>
      <c r="AJ99" s="303" t="s">
        <v>498</v>
      </c>
      <c r="AK99" s="303"/>
      <c r="AL99" s="303"/>
      <c r="AM99" s="303"/>
      <c r="AN99" s="293"/>
      <c r="AO99" s="292"/>
      <c r="AP99" s="294"/>
      <c r="AQ99" s="292"/>
      <c r="AR99" s="257"/>
      <c r="AS99" s="257"/>
      <c r="AT99" s="257"/>
      <c r="AU99" s="249"/>
      <c r="AV99" s="248"/>
      <c r="AW99" s="295"/>
      <c r="AX99" s="298"/>
      <c r="AY99" s="299"/>
      <c r="AZ99" s="36"/>
      <c r="BA99" s="27"/>
      <c r="BB99" s="27"/>
      <c r="BC99" s="9" t="str">
        <f t="shared" si="22"/>
        <v/>
      </c>
      <c r="BD99" s="336"/>
      <c r="BE99" s="9" t="str">
        <f t="shared" si="23"/>
        <v/>
      </c>
      <c r="BF99" s="336"/>
      <c r="BG99" s="9" t="str">
        <f t="shared" si="24"/>
        <v/>
      </c>
      <c r="BH99" s="336"/>
      <c r="BI99" s="9" t="str">
        <f t="shared" si="25"/>
        <v/>
      </c>
      <c r="BJ99" s="336"/>
      <c r="BK99" s="9" t="str">
        <f t="shared" si="26"/>
        <v/>
      </c>
      <c r="BL99" s="336"/>
      <c r="BM99" s="9" t="str">
        <f t="shared" si="27"/>
        <v/>
      </c>
      <c r="BN99" s="336"/>
      <c r="BO99" s="9" t="str">
        <f t="shared" si="28"/>
        <v/>
      </c>
      <c r="BP99" s="336"/>
      <c r="BQ99" s="9" t="str">
        <f t="shared" si="29"/>
        <v/>
      </c>
      <c r="BR99" s="336"/>
      <c r="BS99" s="9" t="str">
        <f t="shared" si="30"/>
        <v/>
      </c>
      <c r="BT99" s="336"/>
      <c r="BU99" s="9" t="str">
        <f t="shared" si="31"/>
        <v/>
      </c>
      <c r="BV99" s="336"/>
      <c r="BW99" s="9" t="str">
        <f t="shared" si="32"/>
        <v/>
      </c>
      <c r="BX99" s="336"/>
      <c r="BY99" s="9" t="str">
        <f t="shared" si="33"/>
        <v/>
      </c>
      <c r="BZ99" s="336"/>
      <c r="CA99" s="57"/>
      <c r="CB99" s="10" t="str">
        <f t="shared" si="35"/>
        <v/>
      </c>
      <c r="CC99" s="11" t="str">
        <f t="shared" si="35"/>
        <v/>
      </c>
      <c r="CD99" s="10" t="str">
        <f t="shared" si="38"/>
        <v/>
      </c>
      <c r="CE99" s="11" t="str">
        <f t="shared" si="38"/>
        <v/>
      </c>
      <c r="CF99" s="10" t="str">
        <f t="shared" si="38"/>
        <v/>
      </c>
      <c r="CG99" s="11" t="str">
        <f t="shared" si="38"/>
        <v/>
      </c>
      <c r="CH99" s="10" t="str">
        <f t="shared" si="38"/>
        <v/>
      </c>
      <c r="CI99" s="11" t="str">
        <f t="shared" si="38"/>
        <v/>
      </c>
      <c r="CJ99" s="10" t="str">
        <f t="shared" si="38"/>
        <v/>
      </c>
      <c r="CK99" s="11" t="str">
        <f t="shared" si="38"/>
        <v/>
      </c>
      <c r="CL99" s="10" t="str">
        <f t="shared" si="38"/>
        <v/>
      </c>
      <c r="CM99" s="11" t="str">
        <f t="shared" si="38"/>
        <v/>
      </c>
      <c r="CN99" s="10" t="str">
        <f t="shared" si="38"/>
        <v/>
      </c>
      <c r="CO99" s="11" t="str">
        <f t="shared" si="38"/>
        <v/>
      </c>
      <c r="CP99" s="10" t="str">
        <f t="shared" si="38"/>
        <v/>
      </c>
      <c r="CQ99" s="11" t="str">
        <f t="shared" si="38"/>
        <v/>
      </c>
      <c r="CR99" s="10" t="str">
        <f t="shared" si="38"/>
        <v/>
      </c>
      <c r="CS99" s="11" t="str">
        <f t="shared" si="19"/>
        <v/>
      </c>
      <c r="CT99" s="10" t="str">
        <f t="shared" si="19"/>
        <v/>
      </c>
      <c r="CU99" s="11" t="str">
        <f t="shared" si="19"/>
        <v/>
      </c>
      <c r="CV99" s="337" t="str">
        <f t="shared" si="36"/>
        <v/>
      </c>
      <c r="CW99" s="338" t="str">
        <f t="shared" si="37"/>
        <v/>
      </c>
    </row>
    <row r="100" spans="1:101" ht="18" customHeight="1">
      <c r="A100" s="251">
        <v>92</v>
      </c>
      <c r="B100" s="268"/>
      <c r="C100" s="257"/>
      <c r="D100" s="268"/>
      <c r="E100" s="252"/>
      <c r="F100" s="269"/>
      <c r="G100" s="265" t="s">
        <v>480</v>
      </c>
      <c r="H100" s="266" t="s">
        <v>481</v>
      </c>
      <c r="I100" s="265" t="s">
        <v>482</v>
      </c>
      <c r="J100" s="295"/>
      <c r="K100" s="295"/>
      <c r="L100" s="295"/>
      <c r="M100" s="296"/>
      <c r="N100" s="297"/>
      <c r="O100" s="257"/>
      <c r="P100" s="257"/>
      <c r="Q100" s="257"/>
      <c r="R100" s="247"/>
      <c r="S100" s="248"/>
      <c r="T100" s="303" t="s">
        <v>353</v>
      </c>
      <c r="U100" s="303"/>
      <c r="V100" s="303"/>
      <c r="W100" s="303"/>
      <c r="X100" s="291"/>
      <c r="Y100" s="292"/>
      <c r="Z100" s="294"/>
      <c r="AA100" s="292"/>
      <c r="AB100" s="303" t="s">
        <v>93</v>
      </c>
      <c r="AC100" s="257"/>
      <c r="AD100" s="257"/>
      <c r="AE100" s="257"/>
      <c r="AF100" s="292"/>
      <c r="AG100" s="249"/>
      <c r="AH100" s="248"/>
      <c r="AI100" s="292"/>
      <c r="AJ100" s="303" t="s">
        <v>93</v>
      </c>
      <c r="AK100" s="303"/>
      <c r="AL100" s="303"/>
      <c r="AM100" s="303"/>
      <c r="AN100" s="293"/>
      <c r="AO100" s="292"/>
      <c r="AP100" s="294"/>
      <c r="AQ100" s="292"/>
      <c r="AR100" s="257"/>
      <c r="AS100" s="257"/>
      <c r="AT100" s="257"/>
      <c r="AU100" s="249"/>
      <c r="AV100" s="248"/>
      <c r="AW100" s="295"/>
      <c r="AX100" s="298"/>
      <c r="AY100" s="299"/>
      <c r="AZ100" s="36"/>
      <c r="BA100" s="27"/>
      <c r="BB100" s="27"/>
      <c r="BC100" s="9" t="str">
        <f t="shared" si="22"/>
        <v/>
      </c>
      <c r="BD100" s="336"/>
      <c r="BE100" s="9" t="str">
        <f t="shared" si="23"/>
        <v/>
      </c>
      <c r="BF100" s="336"/>
      <c r="BG100" s="9" t="str">
        <f t="shared" si="24"/>
        <v/>
      </c>
      <c r="BH100" s="336"/>
      <c r="BI100" s="9" t="str">
        <f t="shared" si="25"/>
        <v/>
      </c>
      <c r="BJ100" s="336"/>
      <c r="BK100" s="9" t="str">
        <f t="shared" si="26"/>
        <v/>
      </c>
      <c r="BL100" s="336"/>
      <c r="BM100" s="9" t="str">
        <f t="shared" si="27"/>
        <v/>
      </c>
      <c r="BN100" s="336"/>
      <c r="BO100" s="9" t="str">
        <f t="shared" si="28"/>
        <v/>
      </c>
      <c r="BP100" s="336"/>
      <c r="BQ100" s="9" t="str">
        <f t="shared" si="29"/>
        <v/>
      </c>
      <c r="BR100" s="336"/>
      <c r="BS100" s="9" t="str">
        <f t="shared" si="30"/>
        <v/>
      </c>
      <c r="BT100" s="336"/>
      <c r="BU100" s="9" t="str">
        <f t="shared" si="31"/>
        <v/>
      </c>
      <c r="BV100" s="336"/>
      <c r="BW100" s="9" t="str">
        <f t="shared" si="32"/>
        <v/>
      </c>
      <c r="BX100" s="336"/>
      <c r="BY100" s="9" t="str">
        <f t="shared" si="33"/>
        <v/>
      </c>
      <c r="BZ100" s="336"/>
      <c r="CA100" s="57"/>
      <c r="CB100" s="10" t="str">
        <f t="shared" si="35"/>
        <v/>
      </c>
      <c r="CC100" s="11" t="str">
        <f t="shared" si="35"/>
        <v/>
      </c>
      <c r="CD100" s="10" t="str">
        <f t="shared" si="38"/>
        <v/>
      </c>
      <c r="CE100" s="11" t="str">
        <f t="shared" si="38"/>
        <v/>
      </c>
      <c r="CF100" s="10" t="str">
        <f t="shared" si="38"/>
        <v/>
      </c>
      <c r="CG100" s="11" t="str">
        <f t="shared" si="38"/>
        <v/>
      </c>
      <c r="CH100" s="10" t="str">
        <f t="shared" si="38"/>
        <v/>
      </c>
      <c r="CI100" s="11" t="str">
        <f t="shared" si="38"/>
        <v/>
      </c>
      <c r="CJ100" s="10" t="str">
        <f t="shared" si="38"/>
        <v/>
      </c>
      <c r="CK100" s="11" t="str">
        <f t="shared" si="38"/>
        <v/>
      </c>
      <c r="CL100" s="10" t="str">
        <f t="shared" si="38"/>
        <v/>
      </c>
      <c r="CM100" s="11" t="str">
        <f t="shared" si="38"/>
        <v/>
      </c>
      <c r="CN100" s="10" t="str">
        <f t="shared" si="38"/>
        <v/>
      </c>
      <c r="CO100" s="11" t="str">
        <f t="shared" si="38"/>
        <v/>
      </c>
      <c r="CP100" s="10" t="str">
        <f t="shared" si="38"/>
        <v/>
      </c>
      <c r="CQ100" s="11" t="str">
        <f t="shared" si="38"/>
        <v/>
      </c>
      <c r="CR100" s="10" t="str">
        <f t="shared" si="38"/>
        <v/>
      </c>
      <c r="CS100" s="11" t="str">
        <f t="shared" si="19"/>
        <v/>
      </c>
      <c r="CT100" s="10" t="str">
        <f t="shared" si="19"/>
        <v/>
      </c>
      <c r="CU100" s="11" t="str">
        <f t="shared" si="19"/>
        <v/>
      </c>
      <c r="CV100" s="337" t="str">
        <f t="shared" si="36"/>
        <v/>
      </c>
      <c r="CW100" s="338" t="str">
        <f t="shared" si="37"/>
        <v/>
      </c>
    </row>
    <row r="101" spans="1:101" ht="18" customHeight="1">
      <c r="A101" s="251">
        <v>93</v>
      </c>
      <c r="B101" s="268"/>
      <c r="C101" s="257"/>
      <c r="D101" s="268"/>
      <c r="E101" s="252"/>
      <c r="F101" s="269"/>
      <c r="G101" s="265" t="s">
        <v>483</v>
      </c>
      <c r="H101" s="266" t="s">
        <v>484</v>
      </c>
      <c r="I101" s="265" t="s">
        <v>485</v>
      </c>
      <c r="J101" s="295"/>
      <c r="K101" s="295"/>
      <c r="L101" s="295"/>
      <c r="M101" s="296"/>
      <c r="N101" s="297"/>
      <c r="O101" s="257"/>
      <c r="P101" s="257"/>
      <c r="Q101" s="257"/>
      <c r="R101" s="247"/>
      <c r="S101" s="248"/>
      <c r="T101" s="303" t="s">
        <v>497</v>
      </c>
      <c r="U101" s="303"/>
      <c r="V101" s="303"/>
      <c r="W101" s="303"/>
      <c r="X101" s="291"/>
      <c r="Y101" s="292"/>
      <c r="Z101" s="294"/>
      <c r="AA101" s="292"/>
      <c r="AB101" s="303" t="s">
        <v>351</v>
      </c>
      <c r="AC101" s="257"/>
      <c r="AD101" s="257"/>
      <c r="AE101" s="257"/>
      <c r="AF101" s="292"/>
      <c r="AG101" s="249"/>
      <c r="AH101" s="248"/>
      <c r="AI101" s="292"/>
      <c r="AJ101" s="303" t="s">
        <v>351</v>
      </c>
      <c r="AK101" s="303"/>
      <c r="AL101" s="303"/>
      <c r="AM101" s="303"/>
      <c r="AN101" s="293"/>
      <c r="AO101" s="292"/>
      <c r="AP101" s="294"/>
      <c r="AQ101" s="292"/>
      <c r="AR101" s="257"/>
      <c r="AS101" s="257"/>
      <c r="AT101" s="257"/>
      <c r="AU101" s="249"/>
      <c r="AV101" s="248"/>
      <c r="AW101" s="295"/>
      <c r="AX101" s="298"/>
      <c r="AY101" s="299"/>
      <c r="AZ101" s="36"/>
      <c r="BA101" s="27"/>
      <c r="BB101" s="27"/>
      <c r="BC101" s="9" t="str">
        <f t="shared" si="22"/>
        <v/>
      </c>
      <c r="BD101" s="336"/>
      <c r="BE101" s="9" t="str">
        <f t="shared" si="23"/>
        <v/>
      </c>
      <c r="BF101" s="336"/>
      <c r="BG101" s="9" t="str">
        <f t="shared" si="24"/>
        <v/>
      </c>
      <c r="BH101" s="336"/>
      <c r="BI101" s="9" t="str">
        <f t="shared" si="25"/>
        <v/>
      </c>
      <c r="BJ101" s="336"/>
      <c r="BK101" s="9" t="str">
        <f t="shared" si="26"/>
        <v/>
      </c>
      <c r="BL101" s="336"/>
      <c r="BM101" s="9" t="str">
        <f t="shared" si="27"/>
        <v/>
      </c>
      <c r="BN101" s="336"/>
      <c r="BO101" s="9" t="str">
        <f t="shared" si="28"/>
        <v/>
      </c>
      <c r="BP101" s="336"/>
      <c r="BQ101" s="9" t="str">
        <f t="shared" si="29"/>
        <v/>
      </c>
      <c r="BR101" s="336"/>
      <c r="BS101" s="9" t="str">
        <f t="shared" si="30"/>
        <v/>
      </c>
      <c r="BT101" s="336"/>
      <c r="BU101" s="9" t="str">
        <f t="shared" si="31"/>
        <v/>
      </c>
      <c r="BV101" s="336"/>
      <c r="BW101" s="9" t="str">
        <f t="shared" si="32"/>
        <v/>
      </c>
      <c r="BX101" s="336"/>
      <c r="BY101" s="9" t="str">
        <f t="shared" si="33"/>
        <v/>
      </c>
      <c r="BZ101" s="336"/>
      <c r="CA101" s="57"/>
      <c r="CB101" s="10" t="str">
        <f t="shared" si="35"/>
        <v/>
      </c>
      <c r="CC101" s="11" t="str">
        <f t="shared" si="35"/>
        <v/>
      </c>
      <c r="CD101" s="10" t="str">
        <f t="shared" si="38"/>
        <v/>
      </c>
      <c r="CE101" s="11" t="str">
        <f t="shared" si="38"/>
        <v/>
      </c>
      <c r="CF101" s="10" t="str">
        <f t="shared" si="38"/>
        <v/>
      </c>
      <c r="CG101" s="11" t="str">
        <f t="shared" si="38"/>
        <v/>
      </c>
      <c r="CH101" s="10" t="str">
        <f t="shared" si="38"/>
        <v/>
      </c>
      <c r="CI101" s="11" t="str">
        <f t="shared" si="38"/>
        <v/>
      </c>
      <c r="CJ101" s="10" t="str">
        <f t="shared" si="38"/>
        <v/>
      </c>
      <c r="CK101" s="11" t="str">
        <f t="shared" si="38"/>
        <v/>
      </c>
      <c r="CL101" s="10" t="str">
        <f t="shared" si="38"/>
        <v/>
      </c>
      <c r="CM101" s="11" t="str">
        <f t="shared" si="38"/>
        <v/>
      </c>
      <c r="CN101" s="10" t="str">
        <f t="shared" si="38"/>
        <v/>
      </c>
      <c r="CO101" s="11" t="str">
        <f t="shared" si="38"/>
        <v/>
      </c>
      <c r="CP101" s="10" t="str">
        <f t="shared" si="38"/>
        <v/>
      </c>
      <c r="CQ101" s="11" t="str">
        <f t="shared" si="38"/>
        <v/>
      </c>
      <c r="CR101" s="10" t="str">
        <f t="shared" si="38"/>
        <v/>
      </c>
      <c r="CS101" s="11" t="str">
        <f t="shared" si="19"/>
        <v/>
      </c>
      <c r="CT101" s="10" t="str">
        <f t="shared" si="19"/>
        <v/>
      </c>
      <c r="CU101" s="11" t="str">
        <f t="shared" si="19"/>
        <v/>
      </c>
      <c r="CV101" s="337" t="str">
        <f t="shared" si="36"/>
        <v/>
      </c>
      <c r="CW101" s="338" t="str">
        <f t="shared" si="37"/>
        <v/>
      </c>
    </row>
    <row r="102" spans="1:101" ht="18" customHeight="1">
      <c r="A102" s="251">
        <v>94</v>
      </c>
      <c r="B102" s="268"/>
      <c r="C102" s="257"/>
      <c r="D102" s="268"/>
      <c r="E102" s="252"/>
      <c r="F102" s="269"/>
      <c r="G102" s="265" t="s">
        <v>486</v>
      </c>
      <c r="H102" s="266" t="s">
        <v>487</v>
      </c>
      <c r="I102" s="265" t="s">
        <v>488</v>
      </c>
      <c r="J102" s="295"/>
      <c r="K102" s="295"/>
      <c r="L102" s="295"/>
      <c r="M102" s="296"/>
      <c r="N102" s="297"/>
      <c r="O102" s="257"/>
      <c r="P102" s="257"/>
      <c r="Q102" s="257"/>
      <c r="R102" s="247"/>
      <c r="S102" s="248"/>
      <c r="T102" s="303" t="s">
        <v>496</v>
      </c>
      <c r="U102" s="303"/>
      <c r="V102" s="303"/>
      <c r="W102" s="303"/>
      <c r="X102" s="291"/>
      <c r="Y102" s="292"/>
      <c r="Z102" s="294"/>
      <c r="AA102" s="292"/>
      <c r="AB102" s="303" t="s">
        <v>352</v>
      </c>
      <c r="AC102" s="257"/>
      <c r="AD102" s="257"/>
      <c r="AE102" s="257"/>
      <c r="AF102" s="292"/>
      <c r="AG102" s="249"/>
      <c r="AH102" s="248"/>
      <c r="AI102" s="292"/>
      <c r="AJ102" s="303" t="s">
        <v>352</v>
      </c>
      <c r="AK102" s="303"/>
      <c r="AL102" s="303"/>
      <c r="AM102" s="303"/>
      <c r="AN102" s="293"/>
      <c r="AO102" s="292"/>
      <c r="AP102" s="294"/>
      <c r="AQ102" s="292"/>
      <c r="AR102" s="257"/>
      <c r="AS102" s="257"/>
      <c r="AT102" s="257"/>
      <c r="AU102" s="249"/>
      <c r="AV102" s="248"/>
      <c r="AW102" s="295"/>
      <c r="AX102" s="298"/>
      <c r="AY102" s="299"/>
      <c r="AZ102" s="36"/>
      <c r="BA102" s="27"/>
      <c r="BB102" s="27"/>
      <c r="BC102" s="9" t="str">
        <f t="shared" si="22"/>
        <v/>
      </c>
      <c r="BD102" s="336"/>
      <c r="BE102" s="9" t="str">
        <f t="shared" si="23"/>
        <v/>
      </c>
      <c r="BF102" s="336"/>
      <c r="BG102" s="9" t="str">
        <f t="shared" si="24"/>
        <v/>
      </c>
      <c r="BH102" s="336"/>
      <c r="BI102" s="9" t="str">
        <f t="shared" si="25"/>
        <v/>
      </c>
      <c r="BJ102" s="336"/>
      <c r="BK102" s="9" t="str">
        <f t="shared" si="26"/>
        <v/>
      </c>
      <c r="BL102" s="336"/>
      <c r="BM102" s="9" t="str">
        <f t="shared" si="27"/>
        <v/>
      </c>
      <c r="BN102" s="336"/>
      <c r="BO102" s="9" t="str">
        <f t="shared" si="28"/>
        <v/>
      </c>
      <c r="BP102" s="336"/>
      <c r="BQ102" s="9" t="str">
        <f t="shared" si="29"/>
        <v/>
      </c>
      <c r="BR102" s="336"/>
      <c r="BS102" s="9" t="str">
        <f t="shared" si="30"/>
        <v/>
      </c>
      <c r="BT102" s="336"/>
      <c r="BU102" s="9" t="str">
        <f t="shared" si="31"/>
        <v/>
      </c>
      <c r="BV102" s="336"/>
      <c r="BW102" s="9" t="str">
        <f t="shared" si="32"/>
        <v/>
      </c>
      <c r="BX102" s="336"/>
      <c r="BY102" s="9" t="str">
        <f t="shared" si="33"/>
        <v/>
      </c>
      <c r="BZ102" s="336"/>
      <c r="CA102" s="57"/>
      <c r="CB102" s="10" t="str">
        <f t="shared" si="35"/>
        <v/>
      </c>
      <c r="CC102" s="11" t="str">
        <f t="shared" si="35"/>
        <v/>
      </c>
      <c r="CD102" s="10" t="str">
        <f t="shared" si="38"/>
        <v/>
      </c>
      <c r="CE102" s="11" t="str">
        <f t="shared" si="38"/>
        <v/>
      </c>
      <c r="CF102" s="10" t="str">
        <f t="shared" si="38"/>
        <v/>
      </c>
      <c r="CG102" s="11" t="str">
        <f t="shared" si="38"/>
        <v/>
      </c>
      <c r="CH102" s="10" t="str">
        <f t="shared" si="38"/>
        <v/>
      </c>
      <c r="CI102" s="11" t="str">
        <f t="shared" si="38"/>
        <v/>
      </c>
      <c r="CJ102" s="10" t="str">
        <f t="shared" si="38"/>
        <v/>
      </c>
      <c r="CK102" s="11" t="str">
        <f t="shared" si="38"/>
        <v/>
      </c>
      <c r="CL102" s="10" t="str">
        <f t="shared" si="38"/>
        <v/>
      </c>
      <c r="CM102" s="11" t="str">
        <f t="shared" si="38"/>
        <v/>
      </c>
      <c r="CN102" s="10" t="str">
        <f t="shared" si="38"/>
        <v/>
      </c>
      <c r="CO102" s="11" t="str">
        <f t="shared" si="38"/>
        <v/>
      </c>
      <c r="CP102" s="10" t="str">
        <f t="shared" si="38"/>
        <v/>
      </c>
      <c r="CQ102" s="11" t="str">
        <f t="shared" si="38"/>
        <v/>
      </c>
      <c r="CR102" s="10" t="str">
        <f t="shared" si="38"/>
        <v/>
      </c>
      <c r="CS102" s="11" t="str">
        <f t="shared" si="38"/>
        <v/>
      </c>
      <c r="CT102" s="10" t="str">
        <f t="shared" ref="CT102:CU108" si="39">IF(BW102="","",SUM(CR102,BW102))</f>
        <v/>
      </c>
      <c r="CU102" s="11" t="str">
        <f t="shared" si="39"/>
        <v/>
      </c>
      <c r="CV102" s="337" t="str">
        <f t="shared" si="36"/>
        <v/>
      </c>
      <c r="CW102" s="338" t="str">
        <f t="shared" si="37"/>
        <v/>
      </c>
    </row>
    <row r="103" spans="1:101" ht="18" customHeight="1">
      <c r="A103" s="251">
        <v>95</v>
      </c>
      <c r="B103" s="268"/>
      <c r="C103" s="257"/>
      <c r="D103" s="268"/>
      <c r="E103" s="252"/>
      <c r="F103" s="269"/>
      <c r="G103" s="265" t="s">
        <v>489</v>
      </c>
      <c r="H103" s="266" t="s">
        <v>490</v>
      </c>
      <c r="I103" s="265" t="s">
        <v>491</v>
      </c>
      <c r="J103" s="295"/>
      <c r="K103" s="295"/>
      <c r="L103" s="295"/>
      <c r="M103" s="296"/>
      <c r="N103" s="297"/>
      <c r="O103" s="257"/>
      <c r="P103" s="257"/>
      <c r="Q103" s="257"/>
      <c r="R103" s="247"/>
      <c r="S103" s="248"/>
      <c r="T103" s="303" t="s">
        <v>498</v>
      </c>
      <c r="U103" s="303"/>
      <c r="V103" s="303"/>
      <c r="W103" s="303"/>
      <c r="X103" s="291"/>
      <c r="Y103" s="292"/>
      <c r="Z103" s="294"/>
      <c r="AA103" s="292"/>
      <c r="AB103" s="303" t="s">
        <v>353</v>
      </c>
      <c r="AC103" s="257"/>
      <c r="AD103" s="257"/>
      <c r="AE103" s="257"/>
      <c r="AF103" s="292"/>
      <c r="AG103" s="249"/>
      <c r="AH103" s="248"/>
      <c r="AI103" s="292"/>
      <c r="AJ103" s="303" t="s">
        <v>353</v>
      </c>
      <c r="AK103" s="303"/>
      <c r="AL103" s="303"/>
      <c r="AM103" s="303"/>
      <c r="AN103" s="293"/>
      <c r="AO103" s="292"/>
      <c r="AP103" s="294"/>
      <c r="AQ103" s="292"/>
      <c r="AR103" s="257"/>
      <c r="AS103" s="257"/>
      <c r="AT103" s="257"/>
      <c r="AU103" s="249"/>
      <c r="AV103" s="248"/>
      <c r="AW103" s="295"/>
      <c r="AX103" s="298"/>
      <c r="AY103" s="299"/>
      <c r="AZ103" s="36"/>
      <c r="BA103" s="27"/>
      <c r="BB103" s="27"/>
      <c r="BC103" s="9" t="str">
        <f t="shared" si="22"/>
        <v/>
      </c>
      <c r="BD103" s="336"/>
      <c r="BE103" s="9" t="str">
        <f t="shared" si="23"/>
        <v/>
      </c>
      <c r="BF103" s="336"/>
      <c r="BG103" s="9" t="str">
        <f t="shared" si="24"/>
        <v/>
      </c>
      <c r="BH103" s="336"/>
      <c r="BI103" s="9" t="str">
        <f t="shared" si="25"/>
        <v/>
      </c>
      <c r="BJ103" s="336"/>
      <c r="BK103" s="9" t="str">
        <f t="shared" si="26"/>
        <v/>
      </c>
      <c r="BL103" s="336"/>
      <c r="BM103" s="9" t="str">
        <f t="shared" si="27"/>
        <v/>
      </c>
      <c r="BN103" s="336"/>
      <c r="BO103" s="9" t="str">
        <f t="shared" si="28"/>
        <v/>
      </c>
      <c r="BP103" s="336"/>
      <c r="BQ103" s="9" t="str">
        <f t="shared" si="29"/>
        <v/>
      </c>
      <c r="BR103" s="336"/>
      <c r="BS103" s="9" t="str">
        <f t="shared" si="30"/>
        <v/>
      </c>
      <c r="BT103" s="336"/>
      <c r="BU103" s="9" t="str">
        <f t="shared" si="31"/>
        <v/>
      </c>
      <c r="BV103" s="336"/>
      <c r="BW103" s="9" t="str">
        <f t="shared" si="32"/>
        <v/>
      </c>
      <c r="BX103" s="336"/>
      <c r="BY103" s="9" t="str">
        <f t="shared" si="33"/>
        <v/>
      </c>
      <c r="BZ103" s="336"/>
      <c r="CA103" s="57"/>
      <c r="CB103" s="10" t="str">
        <f t="shared" si="35"/>
        <v/>
      </c>
      <c r="CC103" s="11" t="str">
        <f t="shared" si="35"/>
        <v/>
      </c>
      <c r="CD103" s="10" t="str">
        <f t="shared" si="38"/>
        <v/>
      </c>
      <c r="CE103" s="11" t="str">
        <f t="shared" si="38"/>
        <v/>
      </c>
      <c r="CF103" s="10" t="str">
        <f t="shared" si="38"/>
        <v/>
      </c>
      <c r="CG103" s="11" t="str">
        <f t="shared" si="38"/>
        <v/>
      </c>
      <c r="CH103" s="10" t="str">
        <f t="shared" si="38"/>
        <v/>
      </c>
      <c r="CI103" s="11" t="str">
        <f t="shared" si="38"/>
        <v/>
      </c>
      <c r="CJ103" s="10" t="str">
        <f t="shared" si="38"/>
        <v/>
      </c>
      <c r="CK103" s="11" t="str">
        <f t="shared" si="38"/>
        <v/>
      </c>
      <c r="CL103" s="10" t="str">
        <f t="shared" si="38"/>
        <v/>
      </c>
      <c r="CM103" s="11" t="str">
        <f t="shared" si="38"/>
        <v/>
      </c>
      <c r="CN103" s="10" t="str">
        <f t="shared" si="38"/>
        <v/>
      </c>
      <c r="CO103" s="11" t="str">
        <f t="shared" si="38"/>
        <v/>
      </c>
      <c r="CP103" s="10" t="str">
        <f t="shared" si="38"/>
        <v/>
      </c>
      <c r="CQ103" s="11" t="str">
        <f t="shared" si="38"/>
        <v/>
      </c>
      <c r="CR103" s="10" t="str">
        <f t="shared" si="38"/>
        <v/>
      </c>
      <c r="CS103" s="11" t="str">
        <f t="shared" si="38"/>
        <v/>
      </c>
      <c r="CT103" s="10" t="str">
        <f t="shared" si="39"/>
        <v/>
      </c>
      <c r="CU103" s="11" t="str">
        <f t="shared" si="39"/>
        <v/>
      </c>
      <c r="CV103" s="337" t="str">
        <f t="shared" si="36"/>
        <v/>
      </c>
      <c r="CW103" s="338" t="str">
        <f t="shared" si="37"/>
        <v/>
      </c>
    </row>
    <row r="104" spans="1:101" ht="18" customHeight="1">
      <c r="A104" s="251">
        <v>96</v>
      </c>
      <c r="B104" s="268"/>
      <c r="C104" s="257"/>
      <c r="D104" s="268"/>
      <c r="E104" s="252"/>
      <c r="F104" s="269"/>
      <c r="G104" s="265"/>
      <c r="H104" s="266"/>
      <c r="I104" s="265"/>
      <c r="J104" s="295"/>
      <c r="K104" s="295"/>
      <c r="L104" s="295"/>
      <c r="M104" s="296"/>
      <c r="N104" s="297"/>
      <c r="O104" s="257"/>
      <c r="P104" s="257"/>
      <c r="Q104" s="257"/>
      <c r="R104" s="247"/>
      <c r="S104" s="248"/>
      <c r="T104" s="303" t="s">
        <v>499</v>
      </c>
      <c r="U104" s="303"/>
      <c r="V104" s="303"/>
      <c r="W104" s="303"/>
      <c r="X104" s="291"/>
      <c r="Y104" s="292"/>
      <c r="Z104" s="294"/>
      <c r="AA104" s="292"/>
      <c r="AB104" s="303" t="s">
        <v>497</v>
      </c>
      <c r="AC104" s="257"/>
      <c r="AD104" s="257"/>
      <c r="AE104" s="257"/>
      <c r="AF104" s="292"/>
      <c r="AG104" s="249"/>
      <c r="AH104" s="248"/>
      <c r="AI104" s="292"/>
      <c r="AJ104" s="303" t="s">
        <v>497</v>
      </c>
      <c r="AK104" s="303"/>
      <c r="AL104" s="303"/>
      <c r="AM104" s="303"/>
      <c r="AN104" s="293"/>
      <c r="AO104" s="292"/>
      <c r="AP104" s="294"/>
      <c r="AQ104" s="292"/>
      <c r="AR104" s="257"/>
      <c r="AS104" s="257"/>
      <c r="AT104" s="257"/>
      <c r="AU104" s="249"/>
      <c r="AV104" s="248"/>
      <c r="AW104" s="295"/>
      <c r="AX104" s="298"/>
      <c r="AY104" s="299"/>
      <c r="AZ104" s="36"/>
      <c r="BA104" s="27"/>
      <c r="BB104" s="27"/>
      <c r="BC104" s="9" t="str">
        <f t="shared" si="22"/>
        <v/>
      </c>
      <c r="BD104" s="336"/>
      <c r="BE104" s="9" t="str">
        <f t="shared" si="23"/>
        <v/>
      </c>
      <c r="BF104" s="336"/>
      <c r="BG104" s="9" t="str">
        <f t="shared" si="24"/>
        <v/>
      </c>
      <c r="BH104" s="336"/>
      <c r="BI104" s="9" t="str">
        <f t="shared" si="25"/>
        <v/>
      </c>
      <c r="BJ104" s="336"/>
      <c r="BK104" s="9" t="str">
        <f t="shared" si="26"/>
        <v/>
      </c>
      <c r="BL104" s="336"/>
      <c r="BM104" s="9" t="str">
        <f t="shared" si="27"/>
        <v/>
      </c>
      <c r="BN104" s="336"/>
      <c r="BO104" s="9" t="str">
        <f t="shared" si="28"/>
        <v/>
      </c>
      <c r="BP104" s="336"/>
      <c r="BQ104" s="9" t="str">
        <f t="shared" si="29"/>
        <v/>
      </c>
      <c r="BR104" s="336"/>
      <c r="BS104" s="9" t="str">
        <f t="shared" si="30"/>
        <v/>
      </c>
      <c r="BT104" s="336"/>
      <c r="BU104" s="9" t="str">
        <f t="shared" si="31"/>
        <v/>
      </c>
      <c r="BV104" s="336"/>
      <c r="BW104" s="9" t="str">
        <f t="shared" si="32"/>
        <v/>
      </c>
      <c r="BX104" s="336"/>
      <c r="BY104" s="9" t="str">
        <f t="shared" si="33"/>
        <v/>
      </c>
      <c r="BZ104" s="336"/>
      <c r="CA104" s="57"/>
      <c r="CB104" s="10" t="str">
        <f t="shared" si="35"/>
        <v/>
      </c>
      <c r="CC104" s="11" t="str">
        <f t="shared" si="35"/>
        <v/>
      </c>
      <c r="CD104" s="10" t="str">
        <f t="shared" si="38"/>
        <v/>
      </c>
      <c r="CE104" s="11" t="str">
        <f t="shared" si="38"/>
        <v/>
      </c>
      <c r="CF104" s="10" t="str">
        <f t="shared" si="38"/>
        <v/>
      </c>
      <c r="CG104" s="11" t="str">
        <f t="shared" si="38"/>
        <v/>
      </c>
      <c r="CH104" s="10" t="str">
        <f t="shared" si="38"/>
        <v/>
      </c>
      <c r="CI104" s="11" t="str">
        <f t="shared" si="38"/>
        <v/>
      </c>
      <c r="CJ104" s="10" t="str">
        <f t="shared" si="38"/>
        <v/>
      </c>
      <c r="CK104" s="11" t="str">
        <f t="shared" si="38"/>
        <v/>
      </c>
      <c r="CL104" s="10" t="str">
        <f t="shared" si="38"/>
        <v/>
      </c>
      <c r="CM104" s="11" t="str">
        <f t="shared" si="38"/>
        <v/>
      </c>
      <c r="CN104" s="10" t="str">
        <f t="shared" si="38"/>
        <v/>
      </c>
      <c r="CO104" s="11" t="str">
        <f t="shared" si="38"/>
        <v/>
      </c>
      <c r="CP104" s="10" t="str">
        <f t="shared" si="38"/>
        <v/>
      </c>
      <c r="CQ104" s="11" t="str">
        <f t="shared" si="38"/>
        <v/>
      </c>
      <c r="CR104" s="10" t="str">
        <f t="shared" si="38"/>
        <v/>
      </c>
      <c r="CS104" s="11" t="str">
        <f t="shared" si="38"/>
        <v/>
      </c>
      <c r="CT104" s="10" t="str">
        <f t="shared" si="39"/>
        <v/>
      </c>
      <c r="CU104" s="11" t="str">
        <f t="shared" si="39"/>
        <v/>
      </c>
      <c r="CV104" s="337" t="str">
        <f t="shared" si="36"/>
        <v/>
      </c>
      <c r="CW104" s="338" t="str">
        <f t="shared" si="37"/>
        <v/>
      </c>
    </row>
    <row r="105" spans="1:101" ht="18" customHeight="1">
      <c r="A105" s="251">
        <v>97</v>
      </c>
      <c r="B105" s="268"/>
      <c r="C105" s="257"/>
      <c r="D105" s="268"/>
      <c r="E105" s="252"/>
      <c r="F105" s="269"/>
      <c r="G105" s="265"/>
      <c r="H105" s="266"/>
      <c r="I105" s="265"/>
      <c r="J105" s="295"/>
      <c r="K105" s="295"/>
      <c r="L105" s="295"/>
      <c r="M105" s="296"/>
      <c r="N105" s="297"/>
      <c r="O105" s="257"/>
      <c r="P105" s="257"/>
      <c r="Q105" s="257"/>
      <c r="R105" s="247"/>
      <c r="S105" s="248"/>
      <c r="T105" s="303" t="s">
        <v>93</v>
      </c>
      <c r="U105" s="303"/>
      <c r="V105" s="303"/>
      <c r="W105" s="303"/>
      <c r="X105" s="291"/>
      <c r="Y105" s="292"/>
      <c r="Z105" s="294"/>
      <c r="AA105" s="292"/>
      <c r="AB105" s="303" t="s">
        <v>496</v>
      </c>
      <c r="AC105" s="257"/>
      <c r="AD105" s="257"/>
      <c r="AE105" s="257"/>
      <c r="AF105" s="292"/>
      <c r="AG105" s="249"/>
      <c r="AH105" s="248"/>
      <c r="AI105" s="292"/>
      <c r="AJ105" s="303" t="s">
        <v>496</v>
      </c>
      <c r="AK105" s="303"/>
      <c r="AL105" s="303"/>
      <c r="AM105" s="303"/>
      <c r="AN105" s="293"/>
      <c r="AO105" s="292"/>
      <c r="AP105" s="294"/>
      <c r="AQ105" s="292"/>
      <c r="AR105" s="257"/>
      <c r="AS105" s="257"/>
      <c r="AT105" s="257"/>
      <c r="AU105" s="249"/>
      <c r="AV105" s="248"/>
      <c r="AW105" s="295"/>
      <c r="AX105" s="298"/>
      <c r="AY105" s="299"/>
      <c r="AZ105" s="36"/>
      <c r="BA105" s="27"/>
      <c r="BB105" s="27"/>
      <c r="BC105" s="9" t="str">
        <f t="shared" si="22"/>
        <v/>
      </c>
      <c r="BD105" s="336"/>
      <c r="BE105" s="9" t="str">
        <f t="shared" si="23"/>
        <v/>
      </c>
      <c r="BF105" s="336"/>
      <c r="BG105" s="9" t="str">
        <f t="shared" si="24"/>
        <v/>
      </c>
      <c r="BH105" s="336"/>
      <c r="BI105" s="9" t="str">
        <f t="shared" si="25"/>
        <v/>
      </c>
      <c r="BJ105" s="336"/>
      <c r="BK105" s="9" t="str">
        <f t="shared" si="26"/>
        <v/>
      </c>
      <c r="BL105" s="336"/>
      <c r="BM105" s="9" t="str">
        <f t="shared" si="27"/>
        <v/>
      </c>
      <c r="BN105" s="336"/>
      <c r="BO105" s="9" t="str">
        <f t="shared" si="28"/>
        <v/>
      </c>
      <c r="BP105" s="336"/>
      <c r="BQ105" s="9" t="str">
        <f t="shared" si="29"/>
        <v/>
      </c>
      <c r="BR105" s="336"/>
      <c r="BS105" s="9" t="str">
        <f t="shared" si="30"/>
        <v/>
      </c>
      <c r="BT105" s="336"/>
      <c r="BU105" s="9" t="str">
        <f t="shared" si="31"/>
        <v/>
      </c>
      <c r="BV105" s="336"/>
      <c r="BW105" s="9" t="str">
        <f t="shared" si="32"/>
        <v/>
      </c>
      <c r="BX105" s="336"/>
      <c r="BY105" s="9" t="str">
        <f t="shared" si="33"/>
        <v/>
      </c>
      <c r="BZ105" s="336"/>
      <c r="CA105" s="57"/>
      <c r="CB105" s="10" t="str">
        <f t="shared" si="35"/>
        <v/>
      </c>
      <c r="CC105" s="11" t="str">
        <f t="shared" si="35"/>
        <v/>
      </c>
      <c r="CD105" s="10" t="str">
        <f t="shared" si="38"/>
        <v/>
      </c>
      <c r="CE105" s="11" t="str">
        <f t="shared" si="38"/>
        <v/>
      </c>
      <c r="CF105" s="10" t="str">
        <f t="shared" si="38"/>
        <v/>
      </c>
      <c r="CG105" s="11" t="str">
        <f t="shared" si="38"/>
        <v/>
      </c>
      <c r="CH105" s="10" t="str">
        <f t="shared" si="38"/>
        <v/>
      </c>
      <c r="CI105" s="11" t="str">
        <f t="shared" si="38"/>
        <v/>
      </c>
      <c r="CJ105" s="10" t="str">
        <f t="shared" si="38"/>
        <v/>
      </c>
      <c r="CK105" s="11" t="str">
        <f t="shared" si="38"/>
        <v/>
      </c>
      <c r="CL105" s="10" t="str">
        <f t="shared" si="38"/>
        <v/>
      </c>
      <c r="CM105" s="11" t="str">
        <f t="shared" si="38"/>
        <v/>
      </c>
      <c r="CN105" s="10" t="str">
        <f t="shared" si="38"/>
        <v/>
      </c>
      <c r="CO105" s="11" t="str">
        <f t="shared" si="38"/>
        <v/>
      </c>
      <c r="CP105" s="10" t="str">
        <f t="shared" si="38"/>
        <v/>
      </c>
      <c r="CQ105" s="11" t="str">
        <f t="shared" si="38"/>
        <v/>
      </c>
      <c r="CR105" s="10" t="str">
        <f t="shared" si="38"/>
        <v/>
      </c>
      <c r="CS105" s="11" t="str">
        <f t="shared" si="38"/>
        <v/>
      </c>
      <c r="CT105" s="10" t="str">
        <f t="shared" si="39"/>
        <v/>
      </c>
      <c r="CU105" s="11" t="str">
        <f t="shared" si="39"/>
        <v/>
      </c>
      <c r="CV105" s="337" t="str">
        <f t="shared" si="36"/>
        <v/>
      </c>
      <c r="CW105" s="338" t="str">
        <f t="shared" si="37"/>
        <v/>
      </c>
    </row>
    <row r="106" spans="1:101" ht="18" customHeight="1">
      <c r="A106" s="251">
        <v>98</v>
      </c>
      <c r="B106" s="268"/>
      <c r="C106" s="257"/>
      <c r="D106" s="268"/>
      <c r="E106" s="252"/>
      <c r="F106" s="269"/>
      <c r="G106" s="265"/>
      <c r="H106" s="266"/>
      <c r="I106" s="265"/>
      <c r="J106" s="295"/>
      <c r="K106" s="295"/>
      <c r="L106" s="295"/>
      <c r="M106" s="296"/>
      <c r="N106" s="297"/>
      <c r="O106" s="257"/>
      <c r="P106" s="257"/>
      <c r="Q106" s="257"/>
      <c r="R106" s="247"/>
      <c r="S106" s="248"/>
      <c r="T106" s="303" t="s">
        <v>351</v>
      </c>
      <c r="U106" s="303"/>
      <c r="V106" s="303"/>
      <c r="W106" s="303"/>
      <c r="X106" s="291"/>
      <c r="Y106" s="292"/>
      <c r="Z106" s="294"/>
      <c r="AA106" s="292"/>
      <c r="AB106" s="303" t="s">
        <v>498</v>
      </c>
      <c r="AC106" s="257"/>
      <c r="AD106" s="257"/>
      <c r="AE106" s="257"/>
      <c r="AF106" s="292"/>
      <c r="AG106" s="249"/>
      <c r="AH106" s="248"/>
      <c r="AI106" s="292"/>
      <c r="AJ106" s="303" t="s">
        <v>498</v>
      </c>
      <c r="AK106" s="303"/>
      <c r="AL106" s="303"/>
      <c r="AM106" s="303"/>
      <c r="AN106" s="293"/>
      <c r="AO106" s="292"/>
      <c r="AP106" s="294"/>
      <c r="AQ106" s="292"/>
      <c r="AR106" s="257"/>
      <c r="AS106" s="257"/>
      <c r="AT106" s="257"/>
      <c r="AU106" s="249"/>
      <c r="AV106" s="248"/>
      <c r="AW106" s="295"/>
      <c r="AX106" s="298"/>
      <c r="AY106" s="299"/>
      <c r="AZ106" s="36"/>
      <c r="BA106" s="27"/>
      <c r="BB106" s="27"/>
      <c r="BC106" s="9" t="str">
        <f t="shared" si="22"/>
        <v/>
      </c>
      <c r="BD106" s="336"/>
      <c r="BE106" s="9" t="str">
        <f t="shared" si="23"/>
        <v/>
      </c>
      <c r="BF106" s="336"/>
      <c r="BG106" s="9" t="str">
        <f t="shared" si="24"/>
        <v/>
      </c>
      <c r="BH106" s="336"/>
      <c r="BI106" s="9" t="str">
        <f t="shared" si="25"/>
        <v/>
      </c>
      <c r="BJ106" s="336"/>
      <c r="BK106" s="9" t="str">
        <f t="shared" si="26"/>
        <v/>
      </c>
      <c r="BL106" s="336"/>
      <c r="BM106" s="9" t="str">
        <f t="shared" si="27"/>
        <v/>
      </c>
      <c r="BN106" s="336"/>
      <c r="BO106" s="9" t="str">
        <f t="shared" si="28"/>
        <v/>
      </c>
      <c r="BP106" s="336"/>
      <c r="BQ106" s="9" t="str">
        <f t="shared" si="29"/>
        <v/>
      </c>
      <c r="BR106" s="336"/>
      <c r="BS106" s="9" t="str">
        <f t="shared" si="30"/>
        <v/>
      </c>
      <c r="BT106" s="336"/>
      <c r="BU106" s="9" t="str">
        <f t="shared" si="31"/>
        <v/>
      </c>
      <c r="BV106" s="336"/>
      <c r="BW106" s="9" t="str">
        <f t="shared" si="32"/>
        <v/>
      </c>
      <c r="BX106" s="336"/>
      <c r="BY106" s="9" t="str">
        <f t="shared" si="33"/>
        <v/>
      </c>
      <c r="BZ106" s="336"/>
      <c r="CA106" s="57"/>
      <c r="CB106" s="10" t="str">
        <f t="shared" si="35"/>
        <v/>
      </c>
      <c r="CC106" s="11" t="str">
        <f t="shared" si="35"/>
        <v/>
      </c>
      <c r="CD106" s="10" t="str">
        <f t="shared" si="38"/>
        <v/>
      </c>
      <c r="CE106" s="11" t="str">
        <f t="shared" si="38"/>
        <v/>
      </c>
      <c r="CF106" s="10" t="str">
        <f t="shared" si="38"/>
        <v/>
      </c>
      <c r="CG106" s="11" t="str">
        <f t="shared" si="38"/>
        <v/>
      </c>
      <c r="CH106" s="10" t="str">
        <f t="shared" si="38"/>
        <v/>
      </c>
      <c r="CI106" s="11" t="str">
        <f t="shared" si="38"/>
        <v/>
      </c>
      <c r="CJ106" s="10" t="str">
        <f t="shared" si="38"/>
        <v/>
      </c>
      <c r="CK106" s="11" t="str">
        <f t="shared" si="38"/>
        <v/>
      </c>
      <c r="CL106" s="10" t="str">
        <f t="shared" si="38"/>
        <v/>
      </c>
      <c r="CM106" s="11" t="str">
        <f t="shared" si="38"/>
        <v/>
      </c>
      <c r="CN106" s="10" t="str">
        <f t="shared" si="38"/>
        <v/>
      </c>
      <c r="CO106" s="11" t="str">
        <f t="shared" ref="CO106:CS108" si="40">IF(BR106="","",SUM(CM106,BR106))</f>
        <v/>
      </c>
      <c r="CP106" s="10" t="str">
        <f t="shared" si="40"/>
        <v/>
      </c>
      <c r="CQ106" s="11" t="str">
        <f t="shared" si="40"/>
        <v/>
      </c>
      <c r="CR106" s="10" t="str">
        <f t="shared" si="40"/>
        <v/>
      </c>
      <c r="CS106" s="11" t="str">
        <f t="shared" si="40"/>
        <v/>
      </c>
      <c r="CT106" s="10" t="str">
        <f t="shared" si="39"/>
        <v/>
      </c>
      <c r="CU106" s="11" t="str">
        <f t="shared" si="39"/>
        <v/>
      </c>
      <c r="CV106" s="337" t="str">
        <f t="shared" si="36"/>
        <v/>
      </c>
      <c r="CW106" s="338" t="str">
        <f t="shared" si="37"/>
        <v/>
      </c>
    </row>
    <row r="107" spans="1:101" ht="18" customHeight="1">
      <c r="A107" s="251">
        <v>99</v>
      </c>
      <c r="B107" s="268"/>
      <c r="C107" s="257"/>
      <c r="D107" s="268"/>
      <c r="E107" s="252"/>
      <c r="F107" s="269"/>
      <c r="G107" s="265"/>
      <c r="H107" s="266"/>
      <c r="I107" s="265"/>
      <c r="J107" s="295"/>
      <c r="K107" s="295"/>
      <c r="L107" s="295"/>
      <c r="M107" s="296"/>
      <c r="N107" s="297"/>
      <c r="O107" s="257"/>
      <c r="P107" s="257"/>
      <c r="Q107" s="257"/>
      <c r="R107" s="247"/>
      <c r="S107" s="248"/>
      <c r="T107" s="303" t="s">
        <v>352</v>
      </c>
      <c r="U107" s="303"/>
      <c r="V107" s="303"/>
      <c r="W107" s="303"/>
      <c r="X107" s="291"/>
      <c r="Y107" s="292"/>
      <c r="Z107" s="294"/>
      <c r="AA107" s="292"/>
      <c r="AB107" s="303" t="s">
        <v>93</v>
      </c>
      <c r="AC107" s="257"/>
      <c r="AD107" s="257"/>
      <c r="AE107" s="257"/>
      <c r="AF107" s="292"/>
      <c r="AG107" s="249"/>
      <c r="AH107" s="248"/>
      <c r="AI107" s="292"/>
      <c r="AJ107" s="303" t="s">
        <v>93</v>
      </c>
      <c r="AK107" s="303"/>
      <c r="AL107" s="303"/>
      <c r="AM107" s="303"/>
      <c r="AN107" s="293"/>
      <c r="AO107" s="292"/>
      <c r="AP107" s="294"/>
      <c r="AQ107" s="292"/>
      <c r="AR107" s="257"/>
      <c r="AS107" s="257"/>
      <c r="AT107" s="257"/>
      <c r="AU107" s="249"/>
      <c r="AV107" s="248"/>
      <c r="AW107" s="295"/>
      <c r="AX107" s="298"/>
      <c r="AY107" s="299"/>
      <c r="AZ107" s="36"/>
      <c r="BA107" s="27"/>
      <c r="BB107" s="27"/>
      <c r="BC107" s="9" t="str">
        <f t="shared" si="22"/>
        <v/>
      </c>
      <c r="BD107" s="336"/>
      <c r="BE107" s="9" t="str">
        <f t="shared" si="23"/>
        <v/>
      </c>
      <c r="BF107" s="336"/>
      <c r="BG107" s="9" t="str">
        <f t="shared" si="24"/>
        <v/>
      </c>
      <c r="BH107" s="336"/>
      <c r="BI107" s="9" t="str">
        <f t="shared" si="25"/>
        <v/>
      </c>
      <c r="BJ107" s="336"/>
      <c r="BK107" s="9" t="str">
        <f t="shared" si="26"/>
        <v/>
      </c>
      <c r="BL107" s="336"/>
      <c r="BM107" s="9" t="str">
        <f t="shared" si="27"/>
        <v/>
      </c>
      <c r="BN107" s="336"/>
      <c r="BO107" s="9" t="str">
        <f t="shared" si="28"/>
        <v/>
      </c>
      <c r="BP107" s="336"/>
      <c r="BQ107" s="9" t="str">
        <f t="shared" si="29"/>
        <v/>
      </c>
      <c r="BR107" s="336"/>
      <c r="BS107" s="9" t="str">
        <f t="shared" si="30"/>
        <v/>
      </c>
      <c r="BT107" s="336"/>
      <c r="BU107" s="9" t="str">
        <f t="shared" si="31"/>
        <v/>
      </c>
      <c r="BV107" s="336"/>
      <c r="BW107" s="9" t="str">
        <f t="shared" si="32"/>
        <v/>
      </c>
      <c r="BX107" s="336"/>
      <c r="BY107" s="9" t="str">
        <f t="shared" si="33"/>
        <v/>
      </c>
      <c r="BZ107" s="336"/>
      <c r="CA107" s="57"/>
      <c r="CB107" s="10" t="str">
        <f t="shared" si="35"/>
        <v/>
      </c>
      <c r="CC107" s="11" t="str">
        <f t="shared" si="35"/>
        <v/>
      </c>
      <c r="CD107" s="10" t="str">
        <f t="shared" ref="CD107:CN108" si="41">IF(BG107="","",SUM(CB107,BG107))</f>
        <v/>
      </c>
      <c r="CE107" s="11" t="str">
        <f t="shared" si="41"/>
        <v/>
      </c>
      <c r="CF107" s="10" t="str">
        <f t="shared" si="41"/>
        <v/>
      </c>
      <c r="CG107" s="11" t="str">
        <f t="shared" si="41"/>
        <v/>
      </c>
      <c r="CH107" s="10" t="str">
        <f t="shared" si="41"/>
        <v/>
      </c>
      <c r="CI107" s="11" t="str">
        <f t="shared" si="41"/>
        <v/>
      </c>
      <c r="CJ107" s="10" t="str">
        <f t="shared" si="41"/>
        <v/>
      </c>
      <c r="CK107" s="11" t="str">
        <f t="shared" si="41"/>
        <v/>
      </c>
      <c r="CL107" s="10" t="str">
        <f t="shared" si="41"/>
        <v/>
      </c>
      <c r="CM107" s="11" t="str">
        <f t="shared" si="41"/>
        <v/>
      </c>
      <c r="CN107" s="10" t="str">
        <f t="shared" si="41"/>
        <v/>
      </c>
      <c r="CO107" s="11" t="str">
        <f t="shared" si="40"/>
        <v/>
      </c>
      <c r="CP107" s="10" t="str">
        <f t="shared" si="40"/>
        <v/>
      </c>
      <c r="CQ107" s="11" t="str">
        <f t="shared" si="40"/>
        <v/>
      </c>
      <c r="CR107" s="10" t="str">
        <f t="shared" si="40"/>
        <v/>
      </c>
      <c r="CS107" s="11" t="str">
        <f t="shared" si="40"/>
        <v/>
      </c>
      <c r="CT107" s="10" t="str">
        <f t="shared" si="39"/>
        <v/>
      </c>
      <c r="CU107" s="11" t="str">
        <f t="shared" si="39"/>
        <v/>
      </c>
      <c r="CV107" s="337" t="str">
        <f t="shared" si="36"/>
        <v/>
      </c>
      <c r="CW107" s="338" t="str">
        <f t="shared" si="37"/>
        <v/>
      </c>
    </row>
    <row r="108" spans="1:101" ht="18" customHeight="1" thickBot="1">
      <c r="A108" s="344">
        <v>100</v>
      </c>
      <c r="B108" s="345"/>
      <c r="C108" s="346"/>
      <c r="D108" s="345"/>
      <c r="E108" s="347"/>
      <c r="F108" s="348"/>
      <c r="G108" s="349"/>
      <c r="H108" s="350"/>
      <c r="I108" s="349"/>
      <c r="J108" s="351"/>
      <c r="K108" s="351"/>
      <c r="L108" s="351"/>
      <c r="M108" s="352"/>
      <c r="N108" s="353"/>
      <c r="O108" s="346"/>
      <c r="P108" s="346"/>
      <c r="Q108" s="346"/>
      <c r="R108" s="354"/>
      <c r="S108" s="355"/>
      <c r="T108" s="356" t="s">
        <v>353</v>
      </c>
      <c r="U108" s="356"/>
      <c r="V108" s="356"/>
      <c r="W108" s="356"/>
      <c r="X108" s="357"/>
      <c r="Y108" s="358"/>
      <c r="Z108" s="359"/>
      <c r="AA108" s="358"/>
      <c r="AB108" s="356" t="s">
        <v>351</v>
      </c>
      <c r="AC108" s="346"/>
      <c r="AD108" s="346"/>
      <c r="AE108" s="346"/>
      <c r="AF108" s="358"/>
      <c r="AG108" s="360"/>
      <c r="AH108" s="355"/>
      <c r="AI108" s="358"/>
      <c r="AJ108" s="356" t="s">
        <v>351</v>
      </c>
      <c r="AK108" s="356"/>
      <c r="AL108" s="356"/>
      <c r="AM108" s="356"/>
      <c r="AN108" s="361"/>
      <c r="AO108" s="358"/>
      <c r="AP108" s="359"/>
      <c r="AQ108" s="358"/>
      <c r="AR108" s="346"/>
      <c r="AS108" s="346"/>
      <c r="AT108" s="346"/>
      <c r="AU108" s="360"/>
      <c r="AV108" s="355"/>
      <c r="AW108" s="351"/>
      <c r="AX108" s="362"/>
      <c r="AY108" s="363"/>
      <c r="AZ108" s="36"/>
      <c r="BA108" s="27"/>
      <c r="BB108" s="27"/>
      <c r="BC108" s="9" t="str">
        <f t="shared" si="22"/>
        <v/>
      </c>
      <c r="BD108" s="336"/>
      <c r="BE108" s="9" t="str">
        <f t="shared" si="23"/>
        <v/>
      </c>
      <c r="BF108" s="336"/>
      <c r="BG108" s="9" t="str">
        <f t="shared" si="24"/>
        <v/>
      </c>
      <c r="BH108" s="336"/>
      <c r="BI108" s="9" t="str">
        <f t="shared" si="25"/>
        <v/>
      </c>
      <c r="BJ108" s="336"/>
      <c r="BK108" s="9" t="str">
        <f t="shared" si="26"/>
        <v/>
      </c>
      <c r="BL108" s="336"/>
      <c r="BM108" s="9" t="str">
        <f t="shared" si="27"/>
        <v/>
      </c>
      <c r="BN108" s="336"/>
      <c r="BO108" s="9" t="str">
        <f t="shared" si="28"/>
        <v/>
      </c>
      <c r="BP108" s="336"/>
      <c r="BQ108" s="9" t="str">
        <f t="shared" si="29"/>
        <v/>
      </c>
      <c r="BR108" s="336"/>
      <c r="BS108" s="9" t="str">
        <f t="shared" si="30"/>
        <v/>
      </c>
      <c r="BT108" s="336"/>
      <c r="BU108" s="9" t="str">
        <f t="shared" si="31"/>
        <v/>
      </c>
      <c r="BV108" s="336"/>
      <c r="BW108" s="9" t="str">
        <f t="shared" si="32"/>
        <v/>
      </c>
      <c r="BX108" s="336"/>
      <c r="BY108" s="9" t="str">
        <f t="shared" si="33"/>
        <v/>
      </c>
      <c r="BZ108" s="336"/>
      <c r="CA108" s="57"/>
      <c r="CB108" s="10" t="str">
        <f t="shared" si="35"/>
        <v/>
      </c>
      <c r="CC108" s="11" t="str">
        <f t="shared" si="35"/>
        <v/>
      </c>
      <c r="CD108" s="10" t="str">
        <f t="shared" si="41"/>
        <v/>
      </c>
      <c r="CE108" s="11" t="str">
        <f t="shared" si="41"/>
        <v/>
      </c>
      <c r="CF108" s="10" t="str">
        <f t="shared" si="41"/>
        <v/>
      </c>
      <c r="CG108" s="11" t="str">
        <f t="shared" si="41"/>
        <v/>
      </c>
      <c r="CH108" s="10" t="str">
        <f t="shared" si="41"/>
        <v/>
      </c>
      <c r="CI108" s="11" t="str">
        <f t="shared" si="41"/>
        <v/>
      </c>
      <c r="CJ108" s="10" t="str">
        <f t="shared" si="41"/>
        <v/>
      </c>
      <c r="CK108" s="11" t="str">
        <f t="shared" si="41"/>
        <v/>
      </c>
      <c r="CL108" s="10" t="str">
        <f t="shared" si="41"/>
        <v/>
      </c>
      <c r="CM108" s="11" t="str">
        <f t="shared" si="41"/>
        <v/>
      </c>
      <c r="CN108" s="10" t="str">
        <f t="shared" si="41"/>
        <v/>
      </c>
      <c r="CO108" s="11" t="str">
        <f t="shared" si="40"/>
        <v/>
      </c>
      <c r="CP108" s="10" t="str">
        <f t="shared" si="40"/>
        <v/>
      </c>
      <c r="CQ108" s="11" t="str">
        <f t="shared" si="40"/>
        <v/>
      </c>
      <c r="CR108" s="10" t="str">
        <f t="shared" si="40"/>
        <v/>
      </c>
      <c r="CS108" s="11" t="str">
        <f t="shared" si="40"/>
        <v/>
      </c>
      <c r="CT108" s="10" t="str">
        <f t="shared" si="39"/>
        <v/>
      </c>
      <c r="CU108" s="11" t="str">
        <f t="shared" si="39"/>
        <v/>
      </c>
      <c r="CV108" s="339" t="str">
        <f t="shared" si="36"/>
        <v/>
      </c>
      <c r="CW108" s="340" t="str">
        <f t="shared" si="37"/>
        <v/>
      </c>
    </row>
    <row r="109" spans="1:101" ht="42.75" customHeight="1">
      <c r="A109" s="258"/>
      <c r="B109" s="259"/>
      <c r="C109" s="259"/>
      <c r="D109" s="259"/>
      <c r="E109" s="259"/>
      <c r="F109" s="260"/>
      <c r="G109" s="261"/>
      <c r="H109" s="262"/>
      <c r="I109" s="259"/>
      <c r="J109" s="263"/>
      <c r="K109" s="263"/>
      <c r="L109" s="263"/>
      <c r="M109" s="263"/>
      <c r="N109" s="263"/>
      <c r="O109" s="263"/>
      <c r="P109" s="263"/>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4"/>
      <c r="AZ109" s="39"/>
      <c r="BA109" s="595" t="s">
        <v>144</v>
      </c>
      <c r="BB109" s="596"/>
      <c r="BC109" s="12">
        <f t="shared" ref="BC109:BZ109" si="42">SUM(BC9:BC108)</f>
        <v>0</v>
      </c>
      <c r="BD109" s="13">
        <f t="shared" si="42"/>
        <v>0</v>
      </c>
      <c r="BE109" s="14">
        <f t="shared" si="42"/>
        <v>0</v>
      </c>
      <c r="BF109" s="13">
        <f t="shared" si="42"/>
        <v>0</v>
      </c>
      <c r="BG109" s="14">
        <f t="shared" si="42"/>
        <v>2244</v>
      </c>
      <c r="BH109" s="13">
        <f t="shared" si="42"/>
        <v>34</v>
      </c>
      <c r="BI109" s="14">
        <f t="shared" si="42"/>
        <v>0</v>
      </c>
      <c r="BJ109" s="13">
        <f t="shared" si="42"/>
        <v>0</v>
      </c>
      <c r="BK109" s="14">
        <f t="shared" si="42"/>
        <v>0</v>
      </c>
      <c r="BL109" s="13">
        <f t="shared" si="42"/>
        <v>0</v>
      </c>
      <c r="BM109" s="14">
        <f t="shared" si="42"/>
        <v>0</v>
      </c>
      <c r="BN109" s="13">
        <f t="shared" si="42"/>
        <v>0</v>
      </c>
      <c r="BO109" s="14">
        <f t="shared" si="42"/>
        <v>0</v>
      </c>
      <c r="BP109" s="13">
        <f t="shared" si="42"/>
        <v>0</v>
      </c>
      <c r="BQ109" s="14">
        <f t="shared" si="42"/>
        <v>0</v>
      </c>
      <c r="BR109" s="13">
        <f t="shared" si="42"/>
        <v>0</v>
      </c>
      <c r="BS109" s="14">
        <f t="shared" si="42"/>
        <v>0</v>
      </c>
      <c r="BT109" s="13">
        <f t="shared" si="42"/>
        <v>0</v>
      </c>
      <c r="BU109" s="14">
        <f t="shared" si="42"/>
        <v>0</v>
      </c>
      <c r="BV109" s="13">
        <f t="shared" si="42"/>
        <v>0</v>
      </c>
      <c r="BW109" s="14">
        <f t="shared" si="42"/>
        <v>0</v>
      </c>
      <c r="BX109" s="13">
        <f t="shared" si="42"/>
        <v>0</v>
      </c>
      <c r="BY109" s="14">
        <f t="shared" si="42"/>
        <v>0</v>
      </c>
      <c r="BZ109" s="15">
        <f t="shared" si="42"/>
        <v>0</v>
      </c>
      <c r="CA109" s="57"/>
      <c r="CB109" s="16">
        <f>SUM(BC109,BE109)</f>
        <v>0</v>
      </c>
      <c r="CC109" s="17">
        <f>SUM(BD109,BF109)</f>
        <v>0</v>
      </c>
      <c r="CD109" s="16">
        <f t="shared" ref="CD109:CU109" si="43">SUM(CB109,BG109)</f>
        <v>2244</v>
      </c>
      <c r="CE109" s="17">
        <f t="shared" si="43"/>
        <v>34</v>
      </c>
      <c r="CF109" s="16">
        <f t="shared" si="43"/>
        <v>2244</v>
      </c>
      <c r="CG109" s="17">
        <f t="shared" si="43"/>
        <v>34</v>
      </c>
      <c r="CH109" s="16">
        <f t="shared" si="43"/>
        <v>2244</v>
      </c>
      <c r="CI109" s="17">
        <f t="shared" si="43"/>
        <v>34</v>
      </c>
      <c r="CJ109" s="16">
        <f t="shared" si="43"/>
        <v>2244</v>
      </c>
      <c r="CK109" s="17">
        <f t="shared" si="43"/>
        <v>34</v>
      </c>
      <c r="CL109" s="16">
        <f t="shared" si="43"/>
        <v>2244</v>
      </c>
      <c r="CM109" s="17">
        <f t="shared" si="43"/>
        <v>34</v>
      </c>
      <c r="CN109" s="16">
        <f t="shared" si="43"/>
        <v>2244</v>
      </c>
      <c r="CO109" s="17">
        <f t="shared" si="43"/>
        <v>34</v>
      </c>
      <c r="CP109" s="16">
        <f t="shared" si="43"/>
        <v>2244</v>
      </c>
      <c r="CQ109" s="17">
        <f t="shared" si="43"/>
        <v>34</v>
      </c>
      <c r="CR109" s="16">
        <f t="shared" si="43"/>
        <v>2244</v>
      </c>
      <c r="CS109" s="17">
        <f t="shared" si="43"/>
        <v>34</v>
      </c>
      <c r="CT109" s="16">
        <f t="shared" si="43"/>
        <v>2244</v>
      </c>
      <c r="CU109" s="17">
        <f t="shared" si="43"/>
        <v>34</v>
      </c>
      <c r="CV109" s="18">
        <f>SUM(CV9:CV108)</f>
        <v>2244</v>
      </c>
      <c r="CW109" s="19">
        <f>SUM(CW9:CW108)</f>
        <v>34</v>
      </c>
    </row>
    <row r="110" spans="1:101" ht="50.25" customHeight="1" thickBot="1">
      <c r="A110" s="40"/>
      <c r="B110" s="41"/>
      <c r="C110" s="41"/>
      <c r="D110" s="41"/>
      <c r="E110" s="41"/>
      <c r="F110" s="42"/>
      <c r="G110" s="255"/>
      <c r="H110" s="254"/>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3"/>
      <c r="AZ110" s="39"/>
      <c r="BA110" s="589" t="s">
        <v>145</v>
      </c>
      <c r="BB110" s="590"/>
      <c r="BC110" s="20"/>
      <c r="BD110" s="21" t="str">
        <f>IF(BC109=0,"",BD109/BC6)</f>
        <v/>
      </c>
      <c r="BE110" s="22"/>
      <c r="BF110" s="21" t="str">
        <f>IF(BE109=0,"",BF109/BE6)</f>
        <v/>
      </c>
      <c r="BG110" s="22"/>
      <c r="BH110" s="21">
        <f>IF(BG109=0,"",BH109/BG6)</f>
        <v>0.77272727272727271</v>
      </c>
      <c r="BI110" s="22"/>
      <c r="BJ110" s="21" t="str">
        <f>IF(BI109=0,"",BJ109/BI6)</f>
        <v/>
      </c>
      <c r="BK110" s="22"/>
      <c r="BL110" s="21" t="str">
        <f>IF(BK109=0,"",BL109/BK6)</f>
        <v/>
      </c>
      <c r="BM110" s="22"/>
      <c r="BN110" s="21" t="str">
        <f>IF(BM109=0,"",BN109/BM6)</f>
        <v/>
      </c>
      <c r="BO110" s="22"/>
      <c r="BP110" s="21" t="str">
        <f>IF(BO109=0,"",BP109/BO6)</f>
        <v/>
      </c>
      <c r="BQ110" s="22"/>
      <c r="BR110" s="21" t="str">
        <f>IF(BQ109=0,"",BR109/BQ6)</f>
        <v/>
      </c>
      <c r="BS110" s="22"/>
      <c r="BT110" s="21" t="str">
        <f>IF(BS109=0,"",BT109/BS6)</f>
        <v/>
      </c>
      <c r="BU110" s="22"/>
      <c r="BV110" s="21" t="str">
        <f>IF(BU109=0,"",BV109/BU6)</f>
        <v/>
      </c>
      <c r="BW110" s="22"/>
      <c r="BX110" s="21" t="str">
        <f>IF(BW109=0,"",BX109/BW6)</f>
        <v/>
      </c>
      <c r="BY110" s="22"/>
      <c r="BZ110" s="23" t="str">
        <f>IF(BY109=0,"",BZ109/BY6)</f>
        <v/>
      </c>
      <c r="CA110" s="57"/>
      <c r="CB110" s="22"/>
      <c r="CC110" s="21"/>
      <c r="CD110" s="22"/>
      <c r="CE110" s="21"/>
      <c r="CF110" s="22"/>
      <c r="CG110" s="21"/>
      <c r="CH110" s="22"/>
      <c r="CI110" s="21"/>
      <c r="CJ110" s="22"/>
      <c r="CK110" s="21"/>
      <c r="CL110" s="22"/>
      <c r="CM110" s="21"/>
      <c r="CN110" s="22"/>
      <c r="CO110" s="21"/>
      <c r="CP110" s="22"/>
      <c r="CQ110" s="21"/>
      <c r="CR110" s="22"/>
      <c r="CS110" s="21"/>
      <c r="CT110" s="22"/>
      <c r="CU110" s="21"/>
      <c r="CV110" s="22"/>
      <c r="CW110" s="23"/>
    </row>
    <row r="111" spans="1:101" ht="20" customHeight="1">
      <c r="BH111" s="8"/>
      <c r="BL111" s="8"/>
      <c r="BP111" s="8"/>
      <c r="BT111" s="8"/>
      <c r="BX111" s="8"/>
      <c r="CB111" s="8"/>
      <c r="CF111" s="8"/>
      <c r="CJ111" s="8"/>
      <c r="CN111" s="8"/>
      <c r="CR111" s="8"/>
      <c r="CV111" s="8"/>
    </row>
    <row r="112" spans="1:101" ht="20" customHeight="1">
      <c r="BH112" s="8"/>
      <c r="BL112" s="8"/>
      <c r="BP112" s="8"/>
      <c r="BT112" s="8"/>
      <c r="BX112" s="8"/>
      <c r="CB112" s="8"/>
      <c r="CF112" s="8"/>
      <c r="CJ112" s="8"/>
      <c r="CN112" s="8"/>
      <c r="CR112" s="8"/>
      <c r="CV112" s="8"/>
    </row>
    <row r="113" spans="60:100" ht="20" customHeight="1">
      <c r="BH113" s="8"/>
      <c r="BL113" s="8"/>
      <c r="BP113" s="8"/>
      <c r="BT113" s="8"/>
      <c r="BX113" s="8"/>
      <c r="CB113" s="8"/>
      <c r="CF113" s="8"/>
      <c r="CJ113" s="8"/>
      <c r="CN113" s="8"/>
      <c r="CR113" s="8"/>
      <c r="CV113" s="8"/>
    </row>
    <row r="114" spans="60:100" ht="20" customHeight="1">
      <c r="BH114" s="8"/>
      <c r="BL114" s="8"/>
      <c r="BP114" s="8"/>
      <c r="BT114" s="8"/>
      <c r="BX114" s="8"/>
      <c r="CB114" s="8"/>
      <c r="CF114" s="8"/>
      <c r="CJ114" s="8"/>
      <c r="CN114" s="8"/>
      <c r="CR114" s="8"/>
      <c r="CV114" s="8"/>
    </row>
    <row r="115" spans="60:100" ht="20" customHeight="1">
      <c r="BH115" s="8"/>
      <c r="BL115" s="8"/>
      <c r="BP115" s="8"/>
      <c r="BT115" s="8"/>
      <c r="BX115" s="8"/>
      <c r="CB115" s="8"/>
      <c r="CF115" s="8"/>
      <c r="CJ115" s="8"/>
      <c r="CN115" s="8"/>
      <c r="CR115" s="8"/>
      <c r="CV115" s="8"/>
    </row>
    <row r="116" spans="60:100" ht="20" customHeight="1">
      <c r="BH116" s="8"/>
      <c r="BL116" s="8"/>
      <c r="BP116" s="8"/>
      <c r="BT116" s="8"/>
      <c r="BX116" s="8"/>
      <c r="CB116" s="8"/>
      <c r="CF116" s="8"/>
      <c r="CJ116" s="8"/>
      <c r="CN116" s="8"/>
      <c r="CR116" s="8"/>
      <c r="CV116" s="8"/>
    </row>
    <row r="117" spans="60:100" ht="20" customHeight="1">
      <c r="BH117" s="8"/>
      <c r="BL117" s="8"/>
      <c r="BP117" s="8"/>
      <c r="BT117" s="8"/>
      <c r="BX117" s="8"/>
      <c r="CB117" s="8"/>
      <c r="CF117" s="8"/>
      <c r="CJ117" s="8"/>
      <c r="CN117" s="8"/>
      <c r="CR117" s="8"/>
      <c r="CV117" s="8"/>
    </row>
  </sheetData>
  <sheetProtection password="CC1C" sheet="1" objects="1" scenarios="1" formatCells="0" formatColumns="0" formatRows="0" autoFilter="0"/>
  <protectedRanges>
    <protectedRange password="EA02" sqref="A1 E6:H7 AW2:AY3 Y3 J3:W3 AA3:AE3 AG3 AI3:AM3 AO3 AQ3:AV3 T2:AQ2 B9:AY108" name="details"/>
    <protectedRange password="EA02" sqref="BC6:BZ108" name="details_1"/>
  </protectedRanges>
  <sortState ref="CY7:DA43">
    <sortCondition ref="DA7:DA43"/>
    <sortCondition ref="CZ7:CZ43"/>
  </sortState>
  <customSheetViews>
    <customSheetView guid="{8A92BF25-699A-0948-9D46-95C27CAE2FDF}" hiddenRows="1" hiddenColumns="1">
      <pane xSplit="7" ySplit="7.045454545454545" topLeftCell="V8" activePane="bottomRight" state="frozenSplit"/>
      <selection pane="bottomRight" activeCell="AY7" sqref="AY7"/>
      <headerFooter alignWithMargins="0"/>
    </customSheetView>
    <customSheetView guid="{6890B66D-F4A9-DC4C-BC21-22A75E74620A}">
      <pane xSplit="7" ySplit="7.045454545454545" topLeftCell="V8" activePane="bottomRight" state="frozenSplit"/>
      <selection pane="bottomRight" activeCell="AY7" sqref="AY7"/>
      <headerFooter alignWithMargins="0"/>
    </customSheetView>
  </customSheetViews>
  <mergeCells count="91">
    <mergeCell ref="CB3:CC4"/>
    <mergeCell ref="CD3:CE4"/>
    <mergeCell ref="CF3:CG4"/>
    <mergeCell ref="CH3:CI4"/>
    <mergeCell ref="CJ3:CK4"/>
    <mergeCell ref="CL3:CM4"/>
    <mergeCell ref="CN3:CO4"/>
    <mergeCell ref="CP3:CQ4"/>
    <mergeCell ref="CR3:CS4"/>
    <mergeCell ref="CT3:CU4"/>
    <mergeCell ref="CV3:CW4"/>
    <mergeCell ref="CB1:CW2"/>
    <mergeCell ref="BA6:BB6"/>
    <mergeCell ref="BZ3:BZ4"/>
    <mergeCell ref="O1:S1"/>
    <mergeCell ref="BE3:BE4"/>
    <mergeCell ref="BJ3:BJ4"/>
    <mergeCell ref="BN3:BN4"/>
    <mergeCell ref="BR3:BR4"/>
    <mergeCell ref="BG3:BG4"/>
    <mergeCell ref="BH3:BH4"/>
    <mergeCell ref="BK3:BK4"/>
    <mergeCell ref="BL3:BL4"/>
    <mergeCell ref="BO3:BO4"/>
    <mergeCell ref="BP3:BP4"/>
    <mergeCell ref="BI3:BI4"/>
    <mergeCell ref="A6:D7"/>
    <mergeCell ref="J1:N1"/>
    <mergeCell ref="A2:A5"/>
    <mergeCell ref="B2:B5"/>
    <mergeCell ref="C2:C5"/>
    <mergeCell ref="D2:D5"/>
    <mergeCell ref="E2:E5"/>
    <mergeCell ref="J3:N3"/>
    <mergeCell ref="J4:L4"/>
    <mergeCell ref="M4:M5"/>
    <mergeCell ref="N4:N5"/>
    <mergeCell ref="J2:N2"/>
    <mergeCell ref="H6:H7"/>
    <mergeCell ref="G6:G7"/>
    <mergeCell ref="E6:F7"/>
    <mergeCell ref="AB6:AB7"/>
    <mergeCell ref="AJ6:AJ7"/>
    <mergeCell ref="BA110:BB110"/>
    <mergeCell ref="AV4:AV5"/>
    <mergeCell ref="AW4:AW5"/>
    <mergeCell ref="AX4:AX5"/>
    <mergeCell ref="AY4:AY5"/>
    <mergeCell ref="BA109:BB109"/>
    <mergeCell ref="T1:AA1"/>
    <mergeCell ref="AB1:AI1"/>
    <mergeCell ref="AH4:AI4"/>
    <mergeCell ref="AC4:AE4"/>
    <mergeCell ref="Z4:AA4"/>
    <mergeCell ref="AF4:AG4"/>
    <mergeCell ref="T4:T5"/>
    <mergeCell ref="U4:W4"/>
    <mergeCell ref="X4:Y4"/>
    <mergeCell ref="AB4:AB5"/>
    <mergeCell ref="AJ1:AQ1"/>
    <mergeCell ref="AP4:AQ4"/>
    <mergeCell ref="AR4:AT4"/>
    <mergeCell ref="AU4:AU5"/>
    <mergeCell ref="AJ4:AJ5"/>
    <mergeCell ref="AK4:AM4"/>
    <mergeCell ref="AN4:AO4"/>
    <mergeCell ref="AW1:AY1"/>
    <mergeCell ref="AR3:AV3"/>
    <mergeCell ref="AR2:AV2"/>
    <mergeCell ref="AR1:AV1"/>
    <mergeCell ref="AW3:AY3"/>
    <mergeCell ref="AW2:AY2"/>
    <mergeCell ref="BC1:BZ2"/>
    <mergeCell ref="BS3:BS4"/>
    <mergeCell ref="BT3:BT4"/>
    <mergeCell ref="BW3:BW4"/>
    <mergeCell ref="BX3:BX4"/>
    <mergeCell ref="BV3:BV4"/>
    <mergeCell ref="BY3:BY4"/>
    <mergeCell ref="BU3:BU4"/>
    <mergeCell ref="BF3:BF4"/>
    <mergeCell ref="BM3:BM4"/>
    <mergeCell ref="BQ3:BQ4"/>
    <mergeCell ref="BC3:BC4"/>
    <mergeCell ref="BD3:BD4"/>
    <mergeCell ref="O3:S3"/>
    <mergeCell ref="O2:S2"/>
    <mergeCell ref="F2:F5"/>
    <mergeCell ref="R4:R5"/>
    <mergeCell ref="O4:Q4"/>
    <mergeCell ref="S4:S5"/>
  </mergeCells>
  <phoneticPr fontId="0" type="noConversion"/>
  <conditionalFormatting sqref="CA3:CV3 CA5:CW8 CA9:CU108">
    <cfRule type="cellIs" dxfId="531" priority="8613" stopIfTrue="1" operator="equal">
      <formula>0</formula>
    </cfRule>
  </conditionalFormatting>
  <conditionalFormatting sqref="CA6:CW8 CA9:CU108">
    <cfRule type="cellIs" dxfId="530" priority="8612" stopIfTrue="1" operator="equal">
      <formula>0</formula>
    </cfRule>
  </conditionalFormatting>
  <conditionalFormatting sqref="CV9:CW108">
    <cfRule type="cellIs" dxfId="529" priority="566" stopIfTrue="1" operator="equal">
      <formula>0</formula>
    </cfRule>
  </conditionalFormatting>
  <conditionalFormatting sqref="CV9:CW108">
    <cfRule type="cellIs" dxfId="528" priority="565" stopIfTrue="1" operator="equal">
      <formula>0</formula>
    </cfRule>
  </conditionalFormatting>
  <conditionalFormatting sqref="BB3:BZ3 BB5:BZ8 BB9:BB83">
    <cfRule type="cellIs" dxfId="527" priority="55" stopIfTrue="1" operator="equal">
      <formula>0</formula>
    </cfRule>
  </conditionalFormatting>
  <conditionalFormatting sqref="BC6:BZ8">
    <cfRule type="cellIs" dxfId="526" priority="54" stopIfTrue="1" operator="equal">
      <formula>0</formula>
    </cfRule>
  </conditionalFormatting>
  <conditionalFormatting sqref="AZ6:AZ41 BB6:BB41 BA6:BA9 BA20:BA41">
    <cfRule type="cellIs" dxfId="525" priority="53" operator="equal">
      <formula>0</formula>
    </cfRule>
  </conditionalFormatting>
  <conditionalFormatting sqref="BC6:BZ8">
    <cfRule type="cellIs" dxfId="524" priority="52" stopIfTrue="1" operator="equal">
      <formula>0</formula>
    </cfRule>
  </conditionalFormatting>
  <conditionalFormatting sqref="BC6:BZ8">
    <cfRule type="cellIs" dxfId="523" priority="51" stopIfTrue="1" operator="equal">
      <formula>0</formula>
    </cfRule>
  </conditionalFormatting>
  <conditionalFormatting sqref="BC6:BZ8">
    <cfRule type="cellIs" dxfId="522" priority="50" stopIfTrue="1" operator="equal">
      <formula>0</formula>
    </cfRule>
  </conditionalFormatting>
  <conditionalFormatting sqref="BC6:BZ8">
    <cfRule type="cellIs" dxfId="521" priority="49" stopIfTrue="1" operator="equal">
      <formula>0</formula>
    </cfRule>
  </conditionalFormatting>
  <conditionalFormatting sqref="BC6:BZ8">
    <cfRule type="cellIs" dxfId="520" priority="48" stopIfTrue="1" operator="equal">
      <formula>0</formula>
    </cfRule>
  </conditionalFormatting>
  <conditionalFormatting sqref="BC6:BZ8">
    <cfRule type="cellIs" dxfId="519" priority="47" stopIfTrue="1" operator="equal">
      <formula>0</formula>
    </cfRule>
  </conditionalFormatting>
  <conditionalFormatting sqref="BC9:BD108">
    <cfRule type="cellIs" dxfId="518" priority="46" stopIfTrue="1" operator="equal">
      <formula>0</formula>
    </cfRule>
  </conditionalFormatting>
  <conditionalFormatting sqref="BC9:BD108">
    <cfRule type="cellIs" dxfId="517" priority="45" stopIfTrue="1" operator="equal">
      <formula>0</formula>
    </cfRule>
  </conditionalFormatting>
  <conditionalFormatting sqref="BE9:BE108">
    <cfRule type="cellIs" dxfId="516" priority="44" stopIfTrue="1" operator="equal">
      <formula>0</formula>
    </cfRule>
  </conditionalFormatting>
  <conditionalFormatting sqref="BE9:BE108">
    <cfRule type="cellIs" dxfId="515" priority="43" stopIfTrue="1" operator="equal">
      <formula>0</formula>
    </cfRule>
  </conditionalFormatting>
  <conditionalFormatting sqref="BG9:BG108">
    <cfRule type="cellIs" dxfId="514" priority="42" stopIfTrue="1" operator="equal">
      <formula>0</formula>
    </cfRule>
  </conditionalFormatting>
  <conditionalFormatting sqref="BG9:BG108">
    <cfRule type="cellIs" dxfId="513" priority="41" stopIfTrue="1" operator="equal">
      <formula>0</formula>
    </cfRule>
  </conditionalFormatting>
  <conditionalFormatting sqref="BI9:BI108">
    <cfRule type="cellIs" dxfId="512" priority="40" stopIfTrue="1" operator="equal">
      <formula>0</formula>
    </cfRule>
  </conditionalFormatting>
  <conditionalFormatting sqref="BI9:BI108">
    <cfRule type="cellIs" dxfId="511" priority="39" stopIfTrue="1" operator="equal">
      <formula>0</formula>
    </cfRule>
  </conditionalFormatting>
  <conditionalFormatting sqref="BK9:BK108">
    <cfRule type="cellIs" dxfId="510" priority="38" stopIfTrue="1" operator="equal">
      <formula>0</formula>
    </cfRule>
  </conditionalFormatting>
  <conditionalFormatting sqref="BK9:BK108">
    <cfRule type="cellIs" dxfId="509" priority="37" stopIfTrue="1" operator="equal">
      <formula>0</formula>
    </cfRule>
  </conditionalFormatting>
  <conditionalFormatting sqref="BM9:BM108">
    <cfRule type="cellIs" dxfId="508" priority="36" stopIfTrue="1" operator="equal">
      <formula>0</formula>
    </cfRule>
  </conditionalFormatting>
  <conditionalFormatting sqref="BM9:BM108">
    <cfRule type="cellIs" dxfId="507" priority="35" stopIfTrue="1" operator="equal">
      <formula>0</formula>
    </cfRule>
  </conditionalFormatting>
  <conditionalFormatting sqref="BO9:BO108">
    <cfRule type="cellIs" dxfId="506" priority="34" stopIfTrue="1" operator="equal">
      <formula>0</formula>
    </cfRule>
  </conditionalFormatting>
  <conditionalFormatting sqref="BO9:BO108">
    <cfRule type="cellIs" dxfId="505" priority="33" stopIfTrue="1" operator="equal">
      <formula>0</formula>
    </cfRule>
  </conditionalFormatting>
  <conditionalFormatting sqref="BQ9:BQ108">
    <cfRule type="cellIs" dxfId="504" priority="32" stopIfTrue="1" operator="equal">
      <formula>0</formula>
    </cfRule>
  </conditionalFormatting>
  <conditionalFormatting sqref="BQ9:BQ108">
    <cfRule type="cellIs" dxfId="503" priority="31" stopIfTrue="1" operator="equal">
      <formula>0</formula>
    </cfRule>
  </conditionalFormatting>
  <conditionalFormatting sqref="BS9:BS108">
    <cfRule type="cellIs" dxfId="502" priority="30" stopIfTrue="1" operator="equal">
      <formula>0</formula>
    </cfRule>
  </conditionalFormatting>
  <conditionalFormatting sqref="BS9:BS108">
    <cfRule type="cellIs" dxfId="501" priority="29" stopIfTrue="1" operator="equal">
      <formula>0</formula>
    </cfRule>
  </conditionalFormatting>
  <conditionalFormatting sqref="BU9:BU108">
    <cfRule type="cellIs" dxfId="500" priority="28" stopIfTrue="1" operator="equal">
      <formula>0</formula>
    </cfRule>
  </conditionalFormatting>
  <conditionalFormatting sqref="BU9:BU108">
    <cfRule type="cellIs" dxfId="499" priority="27" stopIfTrue="1" operator="equal">
      <formula>0</formula>
    </cfRule>
  </conditionalFormatting>
  <conditionalFormatting sqref="BW9:BW108">
    <cfRule type="cellIs" dxfId="498" priority="26" stopIfTrue="1" operator="equal">
      <formula>0</formula>
    </cfRule>
  </conditionalFormatting>
  <conditionalFormatting sqref="BW9:BW108">
    <cfRule type="cellIs" dxfId="497" priority="25" stopIfTrue="1" operator="equal">
      <formula>0</formula>
    </cfRule>
  </conditionalFormatting>
  <conditionalFormatting sqref="BY9:BY108">
    <cfRule type="cellIs" dxfId="496" priority="24" stopIfTrue="1" operator="equal">
      <formula>0</formula>
    </cfRule>
  </conditionalFormatting>
  <conditionalFormatting sqref="BY9:BY108">
    <cfRule type="cellIs" dxfId="495" priority="23" stopIfTrue="1" operator="equal">
      <formula>0</formula>
    </cfRule>
  </conditionalFormatting>
  <conditionalFormatting sqref="BF9:BF108">
    <cfRule type="cellIs" dxfId="494" priority="22" stopIfTrue="1" operator="equal">
      <formula>0</formula>
    </cfRule>
  </conditionalFormatting>
  <conditionalFormatting sqref="BF9:BF108">
    <cfRule type="cellIs" dxfId="493" priority="21" stopIfTrue="1" operator="equal">
      <formula>0</formula>
    </cfRule>
  </conditionalFormatting>
  <conditionalFormatting sqref="BH9:BH108">
    <cfRule type="cellIs" dxfId="492" priority="20" stopIfTrue="1" operator="equal">
      <formula>0</formula>
    </cfRule>
  </conditionalFormatting>
  <conditionalFormatting sqref="BH9:BH108">
    <cfRule type="cellIs" dxfId="491" priority="19" stopIfTrue="1" operator="equal">
      <formula>0</formula>
    </cfRule>
  </conditionalFormatting>
  <conditionalFormatting sqref="BJ9:BJ108">
    <cfRule type="cellIs" dxfId="490" priority="18" stopIfTrue="1" operator="equal">
      <formula>0</formula>
    </cfRule>
  </conditionalFormatting>
  <conditionalFormatting sqref="BJ9:BJ108">
    <cfRule type="cellIs" dxfId="489" priority="17" stopIfTrue="1" operator="equal">
      <formula>0</formula>
    </cfRule>
  </conditionalFormatting>
  <conditionalFormatting sqref="BL9:BL108">
    <cfRule type="cellIs" dxfId="488" priority="16" stopIfTrue="1" operator="equal">
      <formula>0</formula>
    </cfRule>
  </conditionalFormatting>
  <conditionalFormatting sqref="BL9:BL108">
    <cfRule type="cellIs" dxfId="487" priority="15" stopIfTrue="1" operator="equal">
      <formula>0</formula>
    </cfRule>
  </conditionalFormatting>
  <conditionalFormatting sqref="BN9:BN108">
    <cfRule type="cellIs" dxfId="486" priority="14" stopIfTrue="1" operator="equal">
      <formula>0</formula>
    </cfRule>
  </conditionalFormatting>
  <conditionalFormatting sqref="BN9:BN108">
    <cfRule type="cellIs" dxfId="485" priority="13" stopIfTrue="1" operator="equal">
      <formula>0</formula>
    </cfRule>
  </conditionalFormatting>
  <conditionalFormatting sqref="BP9:BP108">
    <cfRule type="cellIs" dxfId="484" priority="12" stopIfTrue="1" operator="equal">
      <formula>0</formula>
    </cfRule>
  </conditionalFormatting>
  <conditionalFormatting sqref="BP9:BP108">
    <cfRule type="cellIs" dxfId="483" priority="11" stopIfTrue="1" operator="equal">
      <formula>0</formula>
    </cfRule>
  </conditionalFormatting>
  <conditionalFormatting sqref="BR9:BR108">
    <cfRule type="cellIs" dxfId="482" priority="10" stopIfTrue="1" operator="equal">
      <formula>0</formula>
    </cfRule>
  </conditionalFormatting>
  <conditionalFormatting sqref="BR9:BR108">
    <cfRule type="cellIs" dxfId="481" priority="9" stopIfTrue="1" operator="equal">
      <formula>0</formula>
    </cfRule>
  </conditionalFormatting>
  <conditionalFormatting sqref="BT9:BT108">
    <cfRule type="cellIs" dxfId="480" priority="8" stopIfTrue="1" operator="equal">
      <formula>0</formula>
    </cfRule>
  </conditionalFormatting>
  <conditionalFormatting sqref="BT9:BT108">
    <cfRule type="cellIs" dxfId="479" priority="7" stopIfTrue="1" operator="equal">
      <formula>0</formula>
    </cfRule>
  </conditionalFormatting>
  <conditionalFormatting sqref="BV9:BV108">
    <cfRule type="cellIs" dxfId="478" priority="6" stopIfTrue="1" operator="equal">
      <formula>0</formula>
    </cfRule>
  </conditionalFormatting>
  <conditionalFormatting sqref="BV9:BV108">
    <cfRule type="cellIs" dxfId="477" priority="5" stopIfTrue="1" operator="equal">
      <formula>0</formula>
    </cfRule>
  </conditionalFormatting>
  <conditionalFormatting sqref="BX9:BX108">
    <cfRule type="cellIs" dxfId="476" priority="4" stopIfTrue="1" operator="equal">
      <formula>0</formula>
    </cfRule>
  </conditionalFormatting>
  <conditionalFormatting sqref="BX9:BX108">
    <cfRule type="cellIs" dxfId="475" priority="3" stopIfTrue="1" operator="equal">
      <formula>0</formula>
    </cfRule>
  </conditionalFormatting>
  <conditionalFormatting sqref="BZ9:BZ108">
    <cfRule type="cellIs" dxfId="474" priority="2" stopIfTrue="1" operator="equal">
      <formula>0</formula>
    </cfRule>
  </conditionalFormatting>
  <conditionalFormatting sqref="BZ9:BZ108">
    <cfRule type="cellIs" dxfId="473" priority="1" stopIfTrue="1" operator="equal">
      <formula>0</formula>
    </cfRule>
  </conditionalFormatting>
  <dataValidations xWindow="349" yWindow="231" count="15">
    <dataValidation type="whole" errorStyle="warning" operator="lessThanOrEqual" allowBlank="1" showInputMessage="1" showErrorMessage="1" errorTitle="maximum limit crossed" error="maximum limit crossed" sqref="BC6:BC108 BO6:BO108 BW6:BW108 BK6:BK108 BG6:BG108 BS6:BS108 BI6:BI108 BM6:BM108 BQ6:BQ108 BU6:BU108 BY6:BY108 BE6:BE108">
      <formula1>BC$6</formula1>
    </dataValidation>
    <dataValidation type="whole" operator="lessThanOrEqual" allowBlank="1" showInputMessage="1" showErrorMessage="1" sqref="BR6:BR108 BD6:BD108 BV6:BV108 BN6:BN108 BL6:BL108 BJ6:BJ108 BZ6:BZ108 BX6:BX108 BT6:BT108 BF6:BF108 BP6:BP108 BH9:BH108">
      <formula1>BC6</formula1>
    </dataValidation>
    <dataValidation type="custom" operator="lessThanOrEqual" allowBlank="1" showInputMessage="1" showErrorMessage="1" errorTitle="maximum limit crossed" error="Invalid entry" sqref="AF9 J10:S108 U10:W108 AK10:AM108 AR10:AY108 X9:X108 Z9:Z108 AN9:AN108 AP9:AP108 AH9:AH108 AC10:AF108">
      <formula1>OR(J9&lt;=J$6,J9="ML",J9="NA",J9="ab")</formula1>
    </dataValidation>
    <dataValidation type="custom" allowBlank="1" showInputMessage="1" showErrorMessage="1" errorTitle="subject code" error="Please refer to training mannual for entering subject code" sqref="T6">
      <formula1>OR(T6="a",T6="b",T6="c",T6="d")</formula1>
    </dataValidation>
    <dataValidation type="textLength" errorStyle="warning" operator="lessThanOrEqual" showInputMessage="1" showErrorMessage="1" errorTitle="long name" error="Please decrease the font size of this cell if name does not fit into the column." sqref="G9:I108">
      <formula1>20</formula1>
    </dataValidation>
    <dataValidation type="list" allowBlank="1" showInputMessage="1" showErrorMessage="1" sqref="B9:B108">
      <formula1>$BA$10:$BA$16</formula1>
    </dataValidation>
    <dataValidation type="list" showInputMessage="1" showErrorMessage="1" errorTitle="Sex" error="Invalid entry" sqref="C9:C108">
      <formula1>$BA$18:$BA$19</formula1>
    </dataValidation>
    <dataValidation type="custom" operator="lessThanOrEqual" allowBlank="1" showInputMessage="1" showErrorMessage="1" errorTitle="maximum limit crossed" error="Invalid entry" sqref="U9:W9 AC9:AE9 AR9:AY9 AK9:AM9 J9:S9">
      <formula1>OR(J9&lt;=J$7,J9="ML",J9="NA",J9="ab")</formula1>
    </dataValidation>
    <dataValidation type="list" allowBlank="1" showInputMessage="1" showErrorMessage="1" errorTitle="subject code" error="Please refer to training mannual for entering subject code" sqref="AJ9:AJ108 AB9:AB108 T9:T108">
      <formula1>$BA$21:$BA$28</formula1>
    </dataValidation>
    <dataValidation type="custom" operator="lessThanOrEqual" allowBlank="1" showInputMessage="1" showErrorMessage="1" errorTitle="maximum limit crossed" error="Invalid entry" sqref="Y9:Y108 AA9:AA108 AO9:AO108 AQ9:AQ108 AG9:AG108 AI9:AI108">
      <formula1>OR(Y9&lt;=Y$8,Y9="ML",Y9="NA",Y9="ab")</formula1>
    </dataValidation>
    <dataValidation type="list" allowBlank="1" showInputMessage="1" showErrorMessage="1" sqref="AB2:AG2 T2:Y2 AJ2:AO2">
      <formula1>$CZ$7:$CZ$41</formula1>
    </dataValidation>
    <dataValidation allowBlank="1" showInputMessage="1" showErrorMessage="1" prompt="MUST WRITE MUSIC AND DRAWING IN TCOLUMNS Z OR AA AND GIVE A SUBJECT CODE 'G' OR 'H'" sqref="T1:AA1"/>
    <dataValidation allowBlank="1" showInputMessage="1" showErrorMessage="1" prompt="MUST WRITE MUSIC AND DRAWING IN TCOLUMNS AH OR AI AND GIVE A SUBJECT CODE 'G' OR 'H'" sqref="AB1:AI1"/>
    <dataValidation allowBlank="1" showInputMessage="1" showErrorMessage="1" prompt="MUST WRITE MUSIC AND DRAWING IN TCOLUMNS AP OR AQ AND GIVE A SUBJECT CODE 'G' OR 'H'" sqref="AJ1:AQ1"/>
    <dataValidation type="list" allowBlank="1" showInputMessage="1" showErrorMessage="1" sqref="Z2:AA2 AH2:AI2 AP2:AQ2">
      <formula1>$CZ$43:$CZ$44</formula1>
    </dataValidation>
  </dataValidations>
  <hyperlinks>
    <hyperlink ref="F2:F3" location="'statement of marks'!FC4:GI4" display="CLICK HERE TO VIEW THE RESULT "/>
    <hyperlink ref="G4" location="'from the developer''s desk'!F7:I86" display="CLICK HERE FOR HELP"/>
  </hyperlinks>
  <pageMargins left="0.5" right="0.5" top="0.5" bottom="0.5" header="0.25" footer="0.25"/>
  <pageSetup paperSize="5" orientation="landscape" horizontalDpi="4294967292" verticalDpi="4294967292"/>
  <headerFooter alignWithMargins="0">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C000"/>
  </sheetPr>
  <dimension ref="A1:XFB145"/>
  <sheetViews>
    <sheetView zoomScale="150" zoomScaleNormal="150" zoomScalePageLayoutView="150" workbookViewId="0">
      <pane xSplit="5" ySplit="9" topLeftCell="F100" activePane="bottomRight" state="frozen"/>
      <selection pane="topRight" activeCell="F1" sqref="F1"/>
      <selection pane="bottomLeft" activeCell="A10" sqref="A10"/>
      <selection pane="bottomRight" activeCell="G113" sqref="G113"/>
    </sheetView>
  </sheetViews>
  <sheetFormatPr baseColWidth="10" defaultColWidth="9.1640625" defaultRowHeight="0" customHeight="1" zeroHeight="1" x14ac:dyDescent="0"/>
  <cols>
    <col min="1" max="1" width="3.5" style="372" customWidth="1"/>
    <col min="2" max="2" width="4.5" style="485" customWidth="1"/>
    <col min="3" max="3" width="3" style="485" customWidth="1"/>
    <col min="4" max="4" width="5.33203125" style="486" customWidth="1"/>
    <col min="5" max="5" width="6.6640625" style="487" customWidth="1"/>
    <col min="6" max="6" width="8.83203125" style="486" customWidth="1"/>
    <col min="7" max="7" width="17.6640625" style="488" customWidth="1"/>
    <col min="8" max="8" width="16.5" style="488" customWidth="1"/>
    <col min="9" max="9" width="16.83203125" style="488" customWidth="1"/>
    <col min="10" max="10" width="2.6640625" style="496" customWidth="1"/>
    <col min="11" max="11" width="3.33203125" style="496" customWidth="1"/>
    <col min="12" max="12" width="2.6640625" style="496" customWidth="1"/>
    <col min="13" max="13" width="2.6640625" style="497" customWidth="1"/>
    <col min="14" max="14" width="2.6640625" style="496" customWidth="1"/>
    <col min="15" max="15" width="3.33203125" style="497" customWidth="1"/>
    <col min="16" max="16" width="3.33203125" style="496" customWidth="1"/>
    <col min="17" max="17" width="3.5" style="497" customWidth="1"/>
    <col min="18" max="18" width="3.33203125" style="454" hidden="1" customWidth="1"/>
    <col min="19" max="19" width="4.6640625" style="454" hidden="1" customWidth="1"/>
    <col min="20" max="20" width="3.33203125" style="454" hidden="1" customWidth="1"/>
    <col min="21" max="22" width="2.6640625" style="454" hidden="1" customWidth="1"/>
    <col min="23" max="25" width="2.6640625" style="496" customWidth="1"/>
    <col min="26" max="26" width="2.6640625" style="497" customWidth="1"/>
    <col min="27" max="27" width="2.6640625" style="496" customWidth="1"/>
    <col min="28" max="28" width="3.5" style="497" customWidth="1"/>
    <col min="29" max="29" width="3.33203125" style="496" customWidth="1"/>
    <col min="30" max="30" width="3.33203125" style="497" customWidth="1"/>
    <col min="31" max="31" width="3.33203125" style="454" hidden="1" customWidth="1"/>
    <col min="32" max="32" width="4.1640625" style="454" hidden="1" customWidth="1"/>
    <col min="33" max="35" width="3.33203125" style="454" hidden="1" customWidth="1"/>
    <col min="36" max="36" width="2.83203125" style="454" customWidth="1"/>
    <col min="37" max="37" width="9.33203125" style="454" customWidth="1"/>
    <col min="38" max="38" width="2.6640625" style="496" customWidth="1"/>
    <col min="39" max="39" width="3.1640625" style="496" customWidth="1"/>
    <col min="40" max="40" width="3" style="496" customWidth="1"/>
    <col min="41" max="41" width="3.6640625" style="497" customWidth="1"/>
    <col min="42" max="43" width="3.6640625" style="496" customWidth="1"/>
    <col min="44" max="46" width="3.33203125" style="497" customWidth="1"/>
    <col min="47" max="48" width="3.33203125" style="498" customWidth="1"/>
    <col min="49" max="49" width="4.1640625" style="497" customWidth="1"/>
    <col min="50" max="51" width="3.33203125" style="497" customWidth="1"/>
    <col min="52" max="52" width="4" style="497" customWidth="1"/>
    <col min="53" max="53" width="3.1640625" style="454" hidden="1" customWidth="1"/>
    <col min="54" max="55" width="3.33203125" style="454" hidden="1" customWidth="1"/>
    <col min="56" max="59" width="3.33203125" style="498" hidden="1" customWidth="1"/>
    <col min="60" max="60" width="3.6640625" style="498" hidden="1" customWidth="1"/>
    <col min="61" max="63" width="3.6640625" style="454" hidden="1" customWidth="1"/>
    <col min="64" max="64" width="2.6640625" style="454" customWidth="1"/>
    <col min="65" max="65" width="17.1640625" style="454" bestFit="1" customWidth="1"/>
    <col min="66" max="66" width="3" style="496" customWidth="1"/>
    <col min="67" max="68" width="2.6640625" style="496" customWidth="1"/>
    <col min="69" max="69" width="3.83203125" style="497" customWidth="1"/>
    <col min="70" max="71" width="3.6640625" style="496" customWidth="1"/>
    <col min="72" max="72" width="3.6640625" style="497" customWidth="1"/>
    <col min="73" max="73" width="3.6640625" style="498" customWidth="1"/>
    <col min="74" max="74" width="3.5" style="497" customWidth="1"/>
    <col min="75" max="75" width="3.5" style="496" customWidth="1"/>
    <col min="76" max="76" width="3.1640625" style="496" customWidth="1"/>
    <col min="77" max="77" width="4.5" style="497" customWidth="1"/>
    <col min="78" max="78" width="3.33203125" style="497" customWidth="1"/>
    <col min="79" max="79" width="3.83203125" style="497" customWidth="1"/>
    <col min="80" max="80" width="4.5" style="497" customWidth="1"/>
    <col min="81" max="85" width="3.83203125" style="454" hidden="1" customWidth="1"/>
    <col min="86" max="89" width="3.83203125" style="498" hidden="1" customWidth="1"/>
    <col min="90" max="91" width="3.83203125" style="454" hidden="1" customWidth="1"/>
    <col min="92" max="92" width="3.1640625" style="454" customWidth="1"/>
    <col min="93" max="93" width="10" style="454" customWidth="1"/>
    <col min="94" max="94" width="3" style="496" customWidth="1"/>
    <col min="95" max="95" width="2.83203125" style="496" customWidth="1"/>
    <col min="96" max="96" width="3.1640625" style="496" customWidth="1"/>
    <col min="97" max="97" width="3.6640625" style="497" customWidth="1"/>
    <col min="98" max="98" width="3.33203125" style="496" customWidth="1"/>
    <col min="99" max="99" width="3.1640625" style="498" customWidth="1"/>
    <col min="100" max="100" width="3.5" style="497" customWidth="1"/>
    <col min="101" max="101" width="3.83203125" style="498" customWidth="1"/>
    <col min="102" max="102" width="3.5" style="497" customWidth="1"/>
    <col min="103" max="103" width="3.6640625" style="497" customWidth="1"/>
    <col min="104" max="104" width="3.6640625" style="498" customWidth="1"/>
    <col min="105" max="105" width="5.1640625" style="497" customWidth="1"/>
    <col min="106" max="106" width="3.6640625" style="497" customWidth="1"/>
    <col min="107" max="108" width="3.83203125" style="497" customWidth="1"/>
    <col min="109" max="109" width="3.33203125" style="454" hidden="1" customWidth="1"/>
    <col min="110" max="113" width="4" style="454" hidden="1" customWidth="1"/>
    <col min="114" max="114" width="3.83203125" style="498" hidden="1" customWidth="1"/>
    <col min="115" max="115" width="3.5" style="498" hidden="1" customWidth="1"/>
    <col min="116" max="116" width="3.83203125" style="498" hidden="1" customWidth="1"/>
    <col min="117" max="117" width="3.33203125" style="498" hidden="1" customWidth="1"/>
    <col min="118" max="118" width="4.5" style="454" hidden="1" customWidth="1"/>
    <col min="119" max="119" width="5" style="454" hidden="1" customWidth="1"/>
    <col min="120" max="120" width="4.1640625" style="454" hidden="1" customWidth="1"/>
    <col min="121" max="121" width="2.6640625" style="496" customWidth="1"/>
    <col min="122" max="123" width="3" style="496" customWidth="1"/>
    <col min="124" max="124" width="2.6640625" style="497" customWidth="1"/>
    <col min="125" max="125" width="2.6640625" style="496" customWidth="1"/>
    <col min="126" max="126" width="3.5" style="497" customWidth="1"/>
    <col min="127" max="127" width="3.5" style="498" customWidth="1"/>
    <col min="128" max="128" width="3.83203125" style="497" customWidth="1"/>
    <col min="129" max="132" width="3.33203125" style="454" hidden="1" customWidth="1"/>
    <col min="133" max="133" width="2.6640625" style="454" hidden="1" customWidth="1"/>
    <col min="134" max="134" width="3" style="498" customWidth="1"/>
    <col min="135" max="136" width="2.6640625" style="498" customWidth="1"/>
    <col min="137" max="137" width="4.1640625" style="497" customWidth="1"/>
    <col min="138" max="141" width="3.33203125" style="454" hidden="1" customWidth="1"/>
    <col min="142" max="144" width="2.6640625" style="454" hidden="1" customWidth="1"/>
    <col min="145" max="147" width="4.6640625" style="454" hidden="1" customWidth="1"/>
    <col min="148" max="152" width="2.6640625" style="454" hidden="1" customWidth="1"/>
    <col min="153" max="153" width="3.5" style="454" hidden="1" customWidth="1"/>
    <col min="154" max="154" width="8.1640625" style="454" hidden="1" customWidth="1"/>
    <col min="155" max="163" width="3.6640625" style="454" customWidth="1"/>
    <col min="164" max="165" width="4.5" style="454" customWidth="1"/>
    <col min="166" max="167" width="3.5" style="372" customWidth="1"/>
    <col min="168" max="168" width="3.33203125" style="372" bestFit="1" customWidth="1"/>
    <col min="169" max="169" width="3.33203125" style="372" customWidth="1"/>
    <col min="170" max="171" width="2.83203125" style="372" customWidth="1"/>
    <col min="172" max="172" width="2.6640625" style="372" customWidth="1"/>
    <col min="173" max="173" width="3.1640625" style="372" customWidth="1"/>
    <col min="174" max="176" width="2.6640625" style="372" customWidth="1"/>
    <col min="177" max="180" width="2.83203125" style="372" customWidth="1"/>
    <col min="181" max="181" width="2.83203125" style="372" hidden="1" customWidth="1"/>
    <col min="182" max="182" width="3.5" style="372" customWidth="1"/>
    <col min="183" max="183" width="2.6640625" style="372" customWidth="1"/>
    <col min="184" max="184" width="3.1640625" style="372" customWidth="1"/>
    <col min="185" max="187" width="2.6640625" style="372" customWidth="1"/>
    <col min="188" max="191" width="3.1640625" style="372" customWidth="1"/>
    <col min="192" max="192" width="3.1640625" style="372" hidden="1" customWidth="1"/>
    <col min="193" max="193" width="2.83203125" style="372" customWidth="1"/>
    <col min="194" max="194" width="2.6640625" style="372" customWidth="1"/>
    <col min="195" max="195" width="2.83203125" style="372" customWidth="1"/>
    <col min="196" max="198" width="2.6640625" style="372" customWidth="1"/>
    <col min="199" max="202" width="3" style="372" customWidth="1"/>
    <col min="203" max="203" width="3" style="372" hidden="1" customWidth="1"/>
    <col min="204" max="204" width="2.6640625" style="372" customWidth="1"/>
    <col min="205" max="205" width="3" style="372" customWidth="1"/>
    <col min="206" max="206" width="2.83203125" style="372" customWidth="1"/>
    <col min="207" max="207" width="15.1640625" style="372" bestFit="1" customWidth="1"/>
    <col min="208" max="208" width="17.5" style="372" bestFit="1" customWidth="1"/>
    <col min="209" max="209" width="15.83203125" style="372" bestFit="1" customWidth="1"/>
    <col min="210" max="210" width="10.83203125" style="372" customWidth="1"/>
    <col min="211" max="211" width="27.83203125" style="372" customWidth="1"/>
    <col min="212" max="212" width="12.5" style="500" customWidth="1"/>
    <col min="213" max="213" width="7.83203125" style="372" customWidth="1"/>
    <col min="214" max="214" width="5.83203125" style="372" customWidth="1"/>
    <col min="215" max="215" width="5.33203125" style="372" customWidth="1"/>
    <col min="216" max="216" width="5.5" style="372" hidden="1" customWidth="1"/>
    <col min="217" max="217" width="3" style="372" bestFit="1" customWidth="1"/>
    <col min="218" max="218" width="8.33203125" style="372" customWidth="1"/>
    <col min="219" max="219" width="5.5" style="372" customWidth="1"/>
    <col min="220" max="220" width="6" style="372" customWidth="1"/>
    <col min="221" max="221" width="4.33203125" style="372" bestFit="1" customWidth="1"/>
    <col min="222" max="222" width="9.6640625" style="372" customWidth="1"/>
    <col min="223" max="223" width="5.6640625" style="454" customWidth="1"/>
    <col min="224" max="224" width="5.6640625" style="454" hidden="1" customWidth="1"/>
    <col min="225" max="225" width="5.6640625" style="454" customWidth="1"/>
    <col min="226" max="226" width="16.5" style="486" customWidth="1"/>
    <col min="227" max="246" width="4.6640625" style="372" customWidth="1"/>
    <col min="247" max="247" width="5" style="372" customWidth="1"/>
    <col min="248" max="248" width="4.6640625" style="372" customWidth="1"/>
    <col min="249" max="249" width="5.33203125" style="372" customWidth="1"/>
    <col min="250" max="255" width="4.6640625" style="372" customWidth="1"/>
    <col min="256" max="256" width="12.1640625" style="372" customWidth="1"/>
    <col min="257" max="257" width="10" style="372" customWidth="1"/>
    <col min="258" max="258" width="7.5" style="372" customWidth="1"/>
    <col min="259" max="259" width="8.5" style="372" customWidth="1"/>
    <col min="260" max="16384" width="9.1640625" style="372"/>
  </cols>
  <sheetData>
    <row r="1" spans="1:255" s="454" customFormat="1" ht="18" customHeight="1">
      <c r="A1" s="794" t="str">
        <f>details!A1</f>
        <v>GOVT. GIRLS' HR. SEC. SCHOOL, NIMBAHERA</v>
      </c>
      <c r="B1" s="781"/>
      <c r="C1" s="781"/>
      <c r="D1" s="781"/>
      <c r="E1" s="781"/>
      <c r="F1" s="781"/>
      <c r="G1" s="781"/>
      <c r="H1" s="781"/>
      <c r="I1" s="781"/>
      <c r="J1" s="781"/>
      <c r="K1" s="781"/>
      <c r="L1" s="781"/>
      <c r="M1" s="781"/>
      <c r="N1" s="781"/>
      <c r="O1" s="781"/>
      <c r="P1" s="781"/>
      <c r="Q1" s="781"/>
      <c r="R1" s="781"/>
      <c r="S1" s="781"/>
      <c r="T1" s="781"/>
      <c r="U1" s="781"/>
      <c r="V1" s="782"/>
      <c r="W1" s="729" t="s">
        <v>151</v>
      </c>
      <c r="X1" s="729"/>
      <c r="Y1" s="729"/>
      <c r="Z1" s="729"/>
      <c r="AA1" s="729"/>
      <c r="AB1" s="729"/>
      <c r="AC1" s="729"/>
      <c r="AD1" s="729"/>
      <c r="AE1" s="729"/>
      <c r="AF1" s="729"/>
      <c r="AG1" s="729"/>
      <c r="AH1" s="729"/>
      <c r="AI1" s="729"/>
      <c r="AJ1" s="787" t="str">
        <f>details!T1</f>
        <v>OPTIONAL SUBJECT 1</v>
      </c>
      <c r="AK1" s="787"/>
      <c r="AL1" s="787"/>
      <c r="AM1" s="787"/>
      <c r="AN1" s="787"/>
      <c r="AO1" s="787"/>
      <c r="AP1" s="787"/>
      <c r="AQ1" s="787"/>
      <c r="AR1" s="787"/>
      <c r="AS1" s="787"/>
      <c r="AT1" s="787"/>
      <c r="AU1" s="787"/>
      <c r="AV1" s="787"/>
      <c r="AW1" s="787"/>
      <c r="AX1" s="787"/>
      <c r="AY1" s="787"/>
      <c r="AZ1" s="787"/>
      <c r="BA1" s="787"/>
      <c r="BB1" s="787"/>
      <c r="BC1" s="787"/>
      <c r="BD1" s="787"/>
      <c r="BE1" s="787"/>
      <c r="BF1" s="787"/>
      <c r="BG1" s="787"/>
      <c r="BH1" s="787"/>
      <c r="BI1" s="787"/>
      <c r="BJ1" s="787"/>
      <c r="BK1" s="787"/>
      <c r="BL1" s="783" t="str">
        <f>details!AB1</f>
        <v>OPTIONAL SUBJECT 2</v>
      </c>
      <c r="BM1" s="784"/>
      <c r="BN1" s="784"/>
      <c r="BO1" s="784"/>
      <c r="BP1" s="784"/>
      <c r="BQ1" s="784"/>
      <c r="BR1" s="784"/>
      <c r="BS1" s="784"/>
      <c r="BT1" s="784"/>
      <c r="BU1" s="784"/>
      <c r="BV1" s="784"/>
      <c r="BW1" s="784"/>
      <c r="BX1" s="784"/>
      <c r="BY1" s="784"/>
      <c r="BZ1" s="784"/>
      <c r="CA1" s="784"/>
      <c r="CB1" s="784"/>
      <c r="CC1" s="784"/>
      <c r="CD1" s="784"/>
      <c r="CE1" s="784"/>
      <c r="CF1" s="784"/>
      <c r="CG1" s="784"/>
      <c r="CH1" s="784"/>
      <c r="CI1" s="784"/>
      <c r="CJ1" s="784"/>
      <c r="CK1" s="784"/>
      <c r="CL1" s="784"/>
      <c r="CM1" s="785"/>
      <c r="CN1" s="780" t="str">
        <f>details!AJ1</f>
        <v>OPTIONAL SUBJECT 3</v>
      </c>
      <c r="CO1" s="781"/>
      <c r="CP1" s="781"/>
      <c r="CQ1" s="781"/>
      <c r="CR1" s="781"/>
      <c r="CS1" s="781"/>
      <c r="CT1" s="781"/>
      <c r="CU1" s="781"/>
      <c r="CV1" s="781"/>
      <c r="CW1" s="781"/>
      <c r="CX1" s="781"/>
      <c r="CY1" s="781"/>
      <c r="CZ1" s="781"/>
      <c r="DA1" s="781"/>
      <c r="DB1" s="781"/>
      <c r="DC1" s="781"/>
      <c r="DD1" s="781"/>
      <c r="DE1" s="781"/>
      <c r="DF1" s="781"/>
      <c r="DG1" s="781"/>
      <c r="DH1" s="781"/>
      <c r="DI1" s="781"/>
      <c r="DJ1" s="781"/>
      <c r="DK1" s="781"/>
      <c r="DL1" s="781"/>
      <c r="DM1" s="781"/>
      <c r="DN1" s="781"/>
      <c r="DO1" s="781"/>
      <c r="DP1" s="782"/>
      <c r="DQ1" s="729"/>
      <c r="DR1" s="729"/>
      <c r="DS1" s="729"/>
      <c r="DT1" s="729"/>
      <c r="DU1" s="729"/>
      <c r="DV1" s="729"/>
      <c r="DW1" s="729"/>
      <c r="DX1" s="729"/>
      <c r="DY1" s="729"/>
      <c r="DZ1" s="729"/>
      <c r="EA1" s="729"/>
      <c r="EB1" s="729"/>
      <c r="EC1" s="729"/>
      <c r="ED1" s="729"/>
      <c r="EE1" s="729"/>
      <c r="EF1" s="729"/>
      <c r="EG1" s="729"/>
      <c r="EH1" s="729"/>
      <c r="EI1" s="729"/>
      <c r="EJ1" s="729"/>
      <c r="EK1" s="729"/>
      <c r="EL1" s="729"/>
      <c r="EM1" s="729"/>
      <c r="EN1" s="729"/>
      <c r="EO1" s="729"/>
      <c r="EP1" s="729"/>
      <c r="EQ1" s="729"/>
      <c r="ER1" s="729"/>
      <c r="ES1" s="729"/>
      <c r="ET1" s="729"/>
      <c r="EU1" s="729"/>
      <c r="EV1" s="729"/>
      <c r="EW1" s="729"/>
      <c r="EX1" s="729"/>
      <c r="EY1" s="791" t="s">
        <v>190</v>
      </c>
      <c r="EZ1" s="792"/>
      <c r="FA1" s="792"/>
      <c r="FB1" s="792"/>
      <c r="FC1" s="792"/>
      <c r="FD1" s="792"/>
      <c r="FE1" s="792"/>
      <c r="FF1" s="792"/>
      <c r="FG1" s="792"/>
      <c r="FH1" s="793"/>
      <c r="FI1" s="410"/>
      <c r="FJ1" s="789" t="s">
        <v>337</v>
      </c>
      <c r="FK1" s="789"/>
      <c r="FL1" s="789"/>
      <c r="FM1" s="789"/>
      <c r="FN1" s="789"/>
      <c r="FO1" s="789"/>
      <c r="FP1" s="789"/>
      <c r="FQ1" s="789"/>
      <c r="FR1" s="789"/>
      <c r="FS1" s="789"/>
      <c r="FT1" s="789"/>
      <c r="FU1" s="789"/>
      <c r="FV1" s="789"/>
      <c r="FW1" s="789"/>
      <c r="FX1" s="789"/>
      <c r="FY1" s="789"/>
      <c r="FZ1" s="789"/>
      <c r="GA1" s="789"/>
      <c r="GB1" s="789"/>
      <c r="GC1" s="789"/>
      <c r="GD1" s="789"/>
      <c r="GE1" s="789"/>
      <c r="GF1" s="789"/>
      <c r="GG1" s="789"/>
      <c r="GH1" s="789"/>
      <c r="GI1" s="789"/>
      <c r="GJ1" s="789"/>
      <c r="GK1" s="789"/>
      <c r="GL1" s="789"/>
      <c r="GM1" s="789"/>
      <c r="GN1" s="789"/>
      <c r="GO1" s="789"/>
      <c r="GP1" s="789"/>
      <c r="GQ1" s="789"/>
      <c r="GR1" s="789"/>
      <c r="GS1" s="789"/>
      <c r="GT1" s="789"/>
      <c r="GU1" s="789"/>
      <c r="GV1" s="789"/>
      <c r="GW1" s="789"/>
      <c r="GX1" s="789"/>
      <c r="GY1" s="389"/>
      <c r="GZ1" s="729" t="s">
        <v>171</v>
      </c>
      <c r="HA1" s="729"/>
      <c r="HB1" s="729"/>
      <c r="HC1" s="729"/>
      <c r="HD1" s="780" t="s">
        <v>200</v>
      </c>
      <c r="HE1" s="781"/>
      <c r="HF1" s="781"/>
      <c r="HG1" s="781"/>
      <c r="HH1" s="781"/>
      <c r="HI1" s="781"/>
      <c r="HJ1" s="781"/>
      <c r="HK1" s="781"/>
      <c r="HL1" s="781"/>
      <c r="HM1" s="781"/>
      <c r="HN1" s="859"/>
      <c r="HO1" s="450"/>
      <c r="HP1" s="451"/>
      <c r="HQ1" s="452"/>
      <c r="HR1" s="627" t="str">
        <f>A1</f>
        <v>GOVT. GIRLS' HR. SEC. SCHOOL, NIMBAHERA</v>
      </c>
      <c r="HS1" s="628"/>
      <c r="HT1" s="628"/>
      <c r="HU1" s="628"/>
      <c r="HV1" s="628"/>
      <c r="HW1" s="628"/>
      <c r="HX1" s="628"/>
      <c r="HY1" s="628"/>
      <c r="HZ1" s="628"/>
      <c r="IA1" s="628"/>
      <c r="IB1" s="628"/>
      <c r="IC1" s="628"/>
      <c r="ID1" s="628"/>
      <c r="IE1" s="628"/>
      <c r="IF1" s="628"/>
      <c r="IG1" s="628"/>
      <c r="IH1" s="628"/>
      <c r="II1" s="628"/>
      <c r="IJ1" s="628"/>
      <c r="IK1" s="628"/>
      <c r="IL1" s="628"/>
      <c r="IM1" s="628"/>
      <c r="IN1" s="628"/>
      <c r="IO1" s="628"/>
      <c r="IP1" s="628"/>
      <c r="IQ1" s="628"/>
      <c r="IR1" s="628"/>
      <c r="IS1" s="628"/>
      <c r="IT1" s="628"/>
      <c r="IU1" s="629"/>
    </row>
    <row r="2" spans="1:255" s="454" customFormat="1" ht="20.25" hidden="1" customHeight="1">
      <c r="A2" s="411"/>
      <c r="B2" s="394"/>
      <c r="C2" s="394"/>
      <c r="D2" s="394"/>
      <c r="E2" s="401"/>
      <c r="F2" s="394"/>
      <c r="G2" s="394"/>
      <c r="H2" s="394"/>
      <c r="I2" s="394"/>
      <c r="J2" s="455"/>
      <c r="K2" s="455"/>
      <c r="L2" s="455"/>
      <c r="M2" s="401"/>
      <c r="N2" s="455"/>
      <c r="O2" s="401"/>
      <c r="P2" s="455"/>
      <c r="Q2" s="401"/>
      <c r="R2" s="394"/>
      <c r="S2" s="394"/>
      <c r="T2" s="394"/>
      <c r="U2" s="394"/>
      <c r="V2" s="394"/>
      <c r="W2" s="455"/>
      <c r="X2" s="455"/>
      <c r="Y2" s="455"/>
      <c r="Z2" s="401"/>
      <c r="AA2" s="455"/>
      <c r="AB2" s="401"/>
      <c r="AC2" s="455"/>
      <c r="AD2" s="401"/>
      <c r="AE2" s="394"/>
      <c r="AF2" s="394"/>
      <c r="AG2" s="394"/>
      <c r="AH2" s="394"/>
      <c r="AI2" s="394"/>
      <c r="AJ2" s="394"/>
      <c r="AK2" s="394"/>
      <c r="AL2" s="455"/>
      <c r="AM2" s="455"/>
      <c r="AN2" s="455"/>
      <c r="AO2" s="401"/>
      <c r="AP2" s="455"/>
      <c r="AQ2" s="455"/>
      <c r="AR2" s="401"/>
      <c r="AS2" s="401"/>
      <c r="AT2" s="401"/>
      <c r="AU2" s="455"/>
      <c r="AV2" s="455"/>
      <c r="AW2" s="401"/>
      <c r="AX2" s="401"/>
      <c r="AY2" s="401"/>
      <c r="AZ2" s="401"/>
      <c r="BA2" s="394"/>
      <c r="BB2" s="394"/>
      <c r="BC2" s="394"/>
      <c r="BD2" s="455"/>
      <c r="BE2" s="455"/>
      <c r="BF2" s="455"/>
      <c r="BG2" s="455"/>
      <c r="BH2" s="455"/>
      <c r="BI2" s="394"/>
      <c r="BJ2" s="394"/>
      <c r="BK2" s="394"/>
      <c r="BL2" s="394"/>
      <c r="BM2" s="394"/>
      <c r="BN2" s="455"/>
      <c r="BO2" s="455"/>
      <c r="BP2" s="455"/>
      <c r="BQ2" s="401"/>
      <c r="BR2" s="455"/>
      <c r="BS2" s="455"/>
      <c r="BT2" s="401"/>
      <c r="BU2" s="455"/>
      <c r="BV2" s="401"/>
      <c r="BW2" s="455"/>
      <c r="BX2" s="455"/>
      <c r="BY2" s="401"/>
      <c r="BZ2" s="401"/>
      <c r="CA2" s="401"/>
      <c r="CB2" s="401"/>
      <c r="CC2" s="394"/>
      <c r="CD2" s="394"/>
      <c r="CE2" s="394"/>
      <c r="CF2" s="394"/>
      <c r="CG2" s="394"/>
      <c r="CH2" s="455"/>
      <c r="CI2" s="455"/>
      <c r="CJ2" s="455"/>
      <c r="CK2" s="455"/>
      <c r="CL2" s="394"/>
      <c r="CM2" s="394"/>
      <c r="CN2" s="394"/>
      <c r="CO2" s="394"/>
      <c r="CP2" s="455"/>
      <c r="CQ2" s="455"/>
      <c r="CR2" s="455"/>
      <c r="CS2" s="401"/>
      <c r="CT2" s="455"/>
      <c r="CU2" s="455"/>
      <c r="CV2" s="401"/>
      <c r="CW2" s="455"/>
      <c r="CX2" s="401"/>
      <c r="CY2" s="401"/>
      <c r="CZ2" s="455"/>
      <c r="DA2" s="401"/>
      <c r="DB2" s="401"/>
      <c r="DC2" s="401"/>
      <c r="DD2" s="401"/>
      <c r="DE2" s="394"/>
      <c r="DF2" s="394"/>
      <c r="DG2" s="394"/>
      <c r="DH2" s="394"/>
      <c r="DI2" s="394"/>
      <c r="DJ2" s="455"/>
      <c r="DK2" s="455"/>
      <c r="DL2" s="455"/>
      <c r="DM2" s="455"/>
      <c r="DN2" s="394"/>
      <c r="DO2" s="394"/>
      <c r="DP2" s="394"/>
      <c r="DQ2" s="455"/>
      <c r="DR2" s="455"/>
      <c r="DS2" s="455"/>
      <c r="DT2" s="401"/>
      <c r="DU2" s="455"/>
      <c r="DV2" s="401"/>
      <c r="DW2" s="455"/>
      <c r="DX2" s="401"/>
      <c r="DY2" s="394"/>
      <c r="DZ2" s="394"/>
      <c r="EA2" s="394"/>
      <c r="EB2" s="394"/>
      <c r="EC2" s="394"/>
      <c r="ED2" s="455"/>
      <c r="EE2" s="455"/>
      <c r="EF2" s="455"/>
      <c r="EG2" s="401"/>
      <c r="EH2" s="394"/>
      <c r="EI2" s="394"/>
      <c r="EJ2" s="394"/>
      <c r="EK2" s="394"/>
      <c r="EL2" s="394"/>
      <c r="EM2" s="394"/>
      <c r="EN2" s="394"/>
      <c r="EO2" s="394"/>
      <c r="EP2" s="394"/>
      <c r="EQ2" s="394"/>
      <c r="ER2" s="394"/>
      <c r="ES2" s="394"/>
      <c r="ET2" s="394"/>
      <c r="EU2" s="394"/>
      <c r="EV2" s="394"/>
      <c r="EW2" s="394"/>
      <c r="EX2" s="456"/>
      <c r="EY2" s="320"/>
      <c r="EZ2" s="235"/>
      <c r="FA2" s="235"/>
      <c r="FB2" s="235"/>
      <c r="FC2" s="235"/>
      <c r="FD2" s="235"/>
      <c r="FE2" s="235"/>
      <c r="FF2" s="235"/>
      <c r="FG2" s="235"/>
      <c r="FH2" s="321"/>
      <c r="FI2" s="321"/>
      <c r="FJ2" s="790"/>
      <c r="FK2" s="790"/>
      <c r="FL2" s="790"/>
      <c r="FM2" s="790"/>
      <c r="FN2" s="790"/>
      <c r="FO2" s="790"/>
      <c r="FP2" s="790"/>
      <c r="FQ2" s="790"/>
      <c r="FR2" s="790"/>
      <c r="FS2" s="790"/>
      <c r="FT2" s="790"/>
      <c r="FU2" s="790"/>
      <c r="FV2" s="790"/>
      <c r="FW2" s="790"/>
      <c r="FX2" s="790"/>
      <c r="FY2" s="790"/>
      <c r="FZ2" s="790"/>
      <c r="GA2" s="790"/>
      <c r="GB2" s="790"/>
      <c r="GC2" s="790"/>
      <c r="GD2" s="790"/>
      <c r="GE2" s="790"/>
      <c r="GF2" s="790"/>
      <c r="GG2" s="790"/>
      <c r="GH2" s="790"/>
      <c r="GI2" s="790"/>
      <c r="GJ2" s="790"/>
      <c r="GK2" s="790"/>
      <c r="GL2" s="790"/>
      <c r="GM2" s="790"/>
      <c r="GN2" s="790"/>
      <c r="GO2" s="790"/>
      <c r="GP2" s="790"/>
      <c r="GQ2" s="790"/>
      <c r="GR2" s="790"/>
      <c r="GS2" s="790"/>
      <c r="GT2" s="790"/>
      <c r="GU2" s="790"/>
      <c r="GV2" s="790"/>
      <c r="GW2" s="790"/>
      <c r="GX2" s="790"/>
      <c r="GY2" s="394"/>
      <c r="GZ2" s="63"/>
      <c r="HA2" s="63"/>
      <c r="HB2" s="63"/>
      <c r="HC2" s="63"/>
      <c r="HD2" s="63"/>
      <c r="HE2" s="63"/>
      <c r="HF2" s="63"/>
      <c r="HG2" s="63"/>
      <c r="HH2" s="63"/>
      <c r="HI2" s="63"/>
      <c r="HJ2" s="63"/>
      <c r="HK2" s="63"/>
      <c r="HL2" s="63"/>
      <c r="HM2" s="63"/>
      <c r="HN2" s="64"/>
      <c r="HO2" s="457"/>
      <c r="HP2" s="457"/>
      <c r="HQ2" s="505"/>
      <c r="HR2" s="516"/>
      <c r="HS2" s="508"/>
      <c r="HT2" s="508"/>
      <c r="HU2" s="508"/>
      <c r="HV2" s="508"/>
      <c r="HW2" s="508"/>
      <c r="HX2" s="508"/>
      <c r="HY2" s="508"/>
      <c r="HZ2" s="509"/>
      <c r="IA2" s="509"/>
      <c r="IB2" s="509"/>
      <c r="IC2" s="509"/>
      <c r="ID2" s="509"/>
      <c r="IE2" s="509"/>
      <c r="IF2" s="509"/>
      <c r="IG2" s="509"/>
      <c r="IH2" s="509"/>
      <c r="II2" s="509"/>
      <c r="IJ2" s="509"/>
      <c r="IK2" s="509"/>
      <c r="IL2" s="509"/>
      <c r="IM2" s="509"/>
      <c r="IN2" s="509"/>
      <c r="IO2" s="509"/>
      <c r="IP2" s="509"/>
      <c r="IQ2" s="509"/>
      <c r="IR2" s="509"/>
      <c r="IS2" s="509"/>
      <c r="IT2" s="509"/>
      <c r="IU2" s="517"/>
    </row>
    <row r="3" spans="1:255" s="452" customFormat="1" ht="13" customHeight="1">
      <c r="A3" s="795" t="str">
        <f>details!G6</f>
        <v>11 'A'</v>
      </c>
      <c r="B3" s="726"/>
      <c r="C3" s="726"/>
      <c r="D3" s="726"/>
      <c r="E3" s="726"/>
      <c r="F3" s="726" t="str">
        <f>details!H6</f>
        <v>2013-14</v>
      </c>
      <c r="G3" s="726"/>
      <c r="H3" s="394"/>
      <c r="I3" s="245" t="s">
        <v>349</v>
      </c>
      <c r="J3" s="726" t="str">
        <f>IF(details!J2="","",details!J2)</f>
        <v>HINDI COMPULSORY</v>
      </c>
      <c r="K3" s="726"/>
      <c r="L3" s="726"/>
      <c r="M3" s="726"/>
      <c r="N3" s="726"/>
      <c r="O3" s="726"/>
      <c r="P3" s="726"/>
      <c r="Q3" s="726"/>
      <c r="R3" s="726"/>
      <c r="S3" s="726"/>
      <c r="T3" s="726"/>
      <c r="U3" s="726"/>
      <c r="V3" s="726"/>
      <c r="W3" s="726" t="str">
        <f>IF(details!O2="","",details!O2)</f>
        <v>ENGLISH COMPULSORY</v>
      </c>
      <c r="X3" s="726"/>
      <c r="Y3" s="726"/>
      <c r="Z3" s="726"/>
      <c r="AA3" s="726"/>
      <c r="AB3" s="726"/>
      <c r="AC3" s="726"/>
      <c r="AD3" s="726"/>
      <c r="AE3" s="726"/>
      <c r="AF3" s="726"/>
      <c r="AG3" s="726"/>
      <c r="AH3" s="726"/>
      <c r="AI3" s="726"/>
      <c r="AK3" s="737" t="str">
        <f>IF(details!T2="","",details!T2)</f>
        <v>PHYSICS</v>
      </c>
      <c r="AL3" s="738"/>
      <c r="AM3" s="727" t="str">
        <f>IF(details!U2="","",details!U2)</f>
        <v/>
      </c>
      <c r="AN3" s="779"/>
      <c r="AO3" s="727" t="str">
        <f>IF(details!V2="","",details!V2)</f>
        <v/>
      </c>
      <c r="AP3" s="728"/>
      <c r="AQ3" s="727" t="str">
        <f>IF(details!W2="","",details!W2)</f>
        <v/>
      </c>
      <c r="AR3" s="779"/>
      <c r="AS3" s="727" t="str">
        <f>IF(details!X2="","",details!X2)</f>
        <v/>
      </c>
      <c r="AT3" s="779"/>
      <c r="AU3" s="727" t="str">
        <f>IF(details!Y2="","",details!Y2)</f>
        <v/>
      </c>
      <c r="AV3" s="779"/>
      <c r="AW3" s="737" t="str">
        <f>IF(details!Z2="","",details!Z2)</f>
        <v>DRAWING</v>
      </c>
      <c r="AX3" s="738"/>
      <c r="AY3" s="737" t="str">
        <f>IF(details!AA2="","",details!AA2)</f>
        <v>MUSIC</v>
      </c>
      <c r="AZ3" s="775"/>
      <c r="BA3" s="779" t="s">
        <v>8</v>
      </c>
      <c r="BB3" s="779"/>
      <c r="BC3" s="779" t="s">
        <v>514</v>
      </c>
      <c r="BD3" s="779"/>
      <c r="BE3" s="775" t="s">
        <v>24</v>
      </c>
      <c r="BF3" s="775"/>
      <c r="BG3" s="775"/>
      <c r="BH3" s="331"/>
      <c r="BI3" s="775" t="s">
        <v>200</v>
      </c>
      <c r="BJ3" s="775"/>
      <c r="BK3" s="738"/>
      <c r="BM3" s="737" t="str">
        <f>IF(details!AB2="","",details!AB2)</f>
        <v>CHEMISTRY</v>
      </c>
      <c r="BN3" s="738"/>
      <c r="BO3" s="727" t="str">
        <f>IF(details!AC2="","",details!AC2)</f>
        <v/>
      </c>
      <c r="BP3" s="728"/>
      <c r="BQ3" s="727" t="str">
        <f>IF(details!AD2="","",details!AD2)</f>
        <v/>
      </c>
      <c r="BR3" s="728"/>
      <c r="BS3" s="727" t="str">
        <f>IF(details!AE2="","",details!AE2)</f>
        <v/>
      </c>
      <c r="BT3" s="728"/>
      <c r="BU3" s="727" t="str">
        <f>IF(details!AF2="","",details!AF2)</f>
        <v/>
      </c>
      <c r="BV3" s="728"/>
      <c r="BW3" s="727" t="str">
        <f>IF(details!AG2="","",details!AG2)</f>
        <v/>
      </c>
      <c r="BX3" s="728"/>
      <c r="BY3" s="737" t="str">
        <f>IF(details!AH2="","",details!AH2)</f>
        <v>DRAWING</v>
      </c>
      <c r="BZ3" s="738"/>
      <c r="CA3" s="737" t="str">
        <f>IF(details!AI2="","",details!AI2)</f>
        <v>MUSIC</v>
      </c>
      <c r="CB3" s="738"/>
      <c r="CC3" s="779" t="s">
        <v>8</v>
      </c>
      <c r="CD3" s="779"/>
      <c r="CE3" s="779" t="s">
        <v>514</v>
      </c>
      <c r="CF3" s="779"/>
      <c r="CG3" s="775" t="s">
        <v>24</v>
      </c>
      <c r="CH3" s="775"/>
      <c r="CI3" s="775"/>
      <c r="CJ3" s="331"/>
      <c r="CK3" s="775" t="s">
        <v>200</v>
      </c>
      <c r="CL3" s="775"/>
      <c r="CM3" s="738"/>
      <c r="CO3" s="737" t="str">
        <f>IF(details!AJ2="","",details!AJ2)</f>
        <v>BIOLOGY</v>
      </c>
      <c r="CP3" s="738"/>
      <c r="CQ3" s="727" t="str">
        <f>IF(details!AK2="","",details!AK2)</f>
        <v/>
      </c>
      <c r="CR3" s="728"/>
      <c r="CS3" s="727" t="str">
        <f>IF(details!AL2="","",details!AL2)</f>
        <v/>
      </c>
      <c r="CT3" s="728"/>
      <c r="CU3" s="727" t="str">
        <f>IF(details!AM2="","",details!AM2)</f>
        <v/>
      </c>
      <c r="CV3" s="728"/>
      <c r="CW3" s="727" t="str">
        <f>IF(details!AN2="","",details!AN2)</f>
        <v/>
      </c>
      <c r="CX3" s="728"/>
      <c r="CY3" s="727" t="str">
        <f>IF(details!AO2="","",details!AO2)</f>
        <v/>
      </c>
      <c r="CZ3" s="728"/>
      <c r="DA3" s="737" t="str">
        <f>IF(details!AP2="","",details!AP2)</f>
        <v>DRAWING</v>
      </c>
      <c r="DB3" s="738"/>
      <c r="DC3" s="737" t="str">
        <f>IF(details!AQ2="","",details!AQ2)</f>
        <v>MUSIC</v>
      </c>
      <c r="DD3" s="738"/>
      <c r="DE3" s="779" t="s">
        <v>8</v>
      </c>
      <c r="DF3" s="779"/>
      <c r="DG3" s="779" t="s">
        <v>514</v>
      </c>
      <c r="DH3" s="779"/>
      <c r="DI3" s="775" t="s">
        <v>24</v>
      </c>
      <c r="DJ3" s="775"/>
      <c r="DK3" s="775"/>
      <c r="DL3" s="331"/>
      <c r="DM3" s="775" t="s">
        <v>200</v>
      </c>
      <c r="DN3" s="775"/>
      <c r="DO3" s="738"/>
      <c r="DP3" s="458"/>
      <c r="DQ3" s="726" t="str">
        <f>IF(details!AR2="","",details!AR2)</f>
        <v>RAJASTHAN STUDIES</v>
      </c>
      <c r="DR3" s="726"/>
      <c r="DS3" s="726"/>
      <c r="DT3" s="726"/>
      <c r="DU3" s="726"/>
      <c r="DV3" s="726"/>
      <c r="DW3" s="726"/>
      <c r="DX3" s="726"/>
      <c r="DY3" s="726"/>
      <c r="DZ3" s="726"/>
      <c r="EA3" s="726"/>
      <c r="EB3" s="726"/>
      <c r="EC3" s="726"/>
      <c r="ED3" s="726" t="str">
        <f>IF(details!AW2="","",details!AW2)</f>
        <v>JEEVAN KAUSJAL</v>
      </c>
      <c r="EE3" s="726"/>
      <c r="EF3" s="726"/>
      <c r="EG3" s="726"/>
      <c r="EH3" s="726"/>
      <c r="EI3" s="726"/>
      <c r="EJ3" s="726"/>
      <c r="EK3" s="726"/>
      <c r="EL3" s="726"/>
      <c r="EM3" s="788" t="s">
        <v>174</v>
      </c>
      <c r="EN3" s="788"/>
      <c r="EO3" s="788"/>
      <c r="EP3" s="788"/>
      <c r="EQ3" s="788"/>
      <c r="ER3" s="735" t="s">
        <v>175</v>
      </c>
      <c r="ES3" s="735" t="s">
        <v>176</v>
      </c>
      <c r="ET3" s="735" t="s">
        <v>177</v>
      </c>
      <c r="EU3" s="735" t="s">
        <v>178</v>
      </c>
      <c r="EV3" s="735" t="s">
        <v>179</v>
      </c>
      <c r="EW3" s="735" t="s">
        <v>180</v>
      </c>
      <c r="EX3" s="70"/>
      <c r="EY3" s="657" t="s">
        <v>158</v>
      </c>
      <c r="EZ3" s="657" t="s">
        <v>159</v>
      </c>
      <c r="FA3" s="657" t="s">
        <v>158</v>
      </c>
      <c r="FB3" s="657" t="s">
        <v>159</v>
      </c>
      <c r="FC3" s="657" t="s">
        <v>158</v>
      </c>
      <c r="FD3" s="657" t="s">
        <v>159</v>
      </c>
      <c r="FE3" s="657" t="s">
        <v>158</v>
      </c>
      <c r="FF3" s="657" t="s">
        <v>159</v>
      </c>
      <c r="FG3" s="657" t="s">
        <v>158</v>
      </c>
      <c r="FH3" s="657" t="s">
        <v>159</v>
      </c>
      <c r="FI3" s="825" t="s">
        <v>680</v>
      </c>
      <c r="FJ3" s="790"/>
      <c r="FK3" s="790"/>
      <c r="FL3" s="790"/>
      <c r="FM3" s="790"/>
      <c r="FN3" s="790"/>
      <c r="FO3" s="790"/>
      <c r="FP3" s="790"/>
      <c r="FQ3" s="790"/>
      <c r="FR3" s="790"/>
      <c r="FS3" s="790"/>
      <c r="FT3" s="790"/>
      <c r="FU3" s="790"/>
      <c r="FV3" s="790"/>
      <c r="FW3" s="790"/>
      <c r="FX3" s="790"/>
      <c r="FY3" s="790"/>
      <c r="FZ3" s="790"/>
      <c r="GA3" s="790"/>
      <c r="GB3" s="790"/>
      <c r="GC3" s="790"/>
      <c r="GD3" s="790"/>
      <c r="GE3" s="790"/>
      <c r="GF3" s="790"/>
      <c r="GG3" s="790"/>
      <c r="GH3" s="790"/>
      <c r="GI3" s="790"/>
      <c r="GJ3" s="790"/>
      <c r="GK3" s="790"/>
      <c r="GL3" s="790"/>
      <c r="GM3" s="790"/>
      <c r="GN3" s="790"/>
      <c r="GO3" s="790"/>
      <c r="GP3" s="790"/>
      <c r="GQ3" s="790"/>
      <c r="GR3" s="790"/>
      <c r="GS3" s="790"/>
      <c r="GT3" s="790"/>
      <c r="GU3" s="790"/>
      <c r="GV3" s="790"/>
      <c r="GW3" s="790"/>
      <c r="GX3" s="790"/>
      <c r="GY3" s="394"/>
      <c r="GZ3" s="732" t="s">
        <v>82</v>
      </c>
      <c r="HA3" s="732"/>
      <c r="HB3" s="732"/>
      <c r="HC3" s="732"/>
      <c r="HD3" s="849" t="s">
        <v>336</v>
      </c>
      <c r="HE3" s="850"/>
      <c r="HF3" s="850"/>
      <c r="HG3" s="850"/>
      <c r="HH3" s="850"/>
      <c r="HI3" s="851"/>
      <c r="HJ3" s="737" t="s">
        <v>170</v>
      </c>
      <c r="HK3" s="775"/>
      <c r="HL3" s="775"/>
      <c r="HM3" s="775"/>
      <c r="HN3" s="858"/>
      <c r="HR3" s="668" t="s">
        <v>222</v>
      </c>
      <c r="HS3" s="649" t="str">
        <f>A3</f>
        <v>11 'A'</v>
      </c>
      <c r="HT3" s="649"/>
      <c r="HU3" s="649" t="str">
        <f>F3</f>
        <v>2013-14</v>
      </c>
      <c r="HV3" s="649"/>
      <c r="HW3" s="630"/>
      <c r="HX3" s="631"/>
      <c r="HY3" s="631"/>
      <c r="HZ3" s="631"/>
      <c r="IA3" s="631"/>
      <c r="IB3" s="631"/>
      <c r="IC3" s="631"/>
      <c r="ID3" s="631"/>
      <c r="IE3" s="631"/>
      <c r="IF3" s="631"/>
      <c r="IG3" s="631"/>
      <c r="IH3" s="631"/>
      <c r="II3" s="631"/>
      <c r="IJ3" s="631"/>
      <c r="IK3" s="631"/>
      <c r="IL3" s="631"/>
      <c r="IM3" s="631"/>
      <c r="IN3" s="631"/>
      <c r="IO3" s="631"/>
      <c r="IP3" s="631"/>
      <c r="IQ3" s="631"/>
      <c r="IR3" s="631"/>
      <c r="IS3" s="631"/>
      <c r="IT3" s="631"/>
      <c r="IU3" s="632"/>
    </row>
    <row r="4" spans="1:255" s="452" customFormat="1" ht="27" customHeight="1">
      <c r="A4" s="786" t="str">
        <f>details!A2</f>
        <v>S.NO.</v>
      </c>
      <c r="B4" s="733" t="str">
        <f>details!B2</f>
        <v>CATEGORY</v>
      </c>
      <c r="C4" s="733" t="str">
        <f>details!C2</f>
        <v>GENDER</v>
      </c>
      <c r="D4" s="733" t="str">
        <f>details!D2</f>
        <v>S.R. NO.</v>
      </c>
      <c r="E4" s="733" t="str">
        <f>details!E2</f>
        <v>RO. NO.</v>
      </c>
      <c r="F4" s="733" t="str">
        <f>details!F2</f>
        <v>DATE OF BIRTH</v>
      </c>
      <c r="G4" s="726" t="str">
        <f>details!G5</f>
        <v>NAME OF THE STUDENT</v>
      </c>
      <c r="H4" s="726" t="str">
        <f>details!H5</f>
        <v>FATIEHR'S NAME</v>
      </c>
      <c r="I4" s="726" t="str">
        <f>details!I5</f>
        <v>MOTHER'S NAME</v>
      </c>
      <c r="J4" s="726" t="str">
        <f>details!J4</f>
        <v>UNIT TEST</v>
      </c>
      <c r="K4" s="726"/>
      <c r="L4" s="726"/>
      <c r="M4" s="726"/>
      <c r="N4" s="733" t="str">
        <f>details!M4</f>
        <v>HALF YEARLY EXAM.</v>
      </c>
      <c r="O4" s="766" t="s">
        <v>173</v>
      </c>
      <c r="P4" s="733" t="str">
        <f>details!N4</f>
        <v>ANNUAL EXAM.</v>
      </c>
      <c r="Q4" s="734" t="s">
        <v>152</v>
      </c>
      <c r="R4" s="735" t="s">
        <v>8</v>
      </c>
      <c r="S4" s="735" t="s">
        <v>152</v>
      </c>
      <c r="T4" s="735" t="s">
        <v>27</v>
      </c>
      <c r="U4" s="735" t="s">
        <v>161</v>
      </c>
      <c r="V4" s="735" t="s">
        <v>160</v>
      </c>
      <c r="W4" s="726" t="str">
        <f>details!O4</f>
        <v>UNIT TEST</v>
      </c>
      <c r="X4" s="726"/>
      <c r="Y4" s="726"/>
      <c r="Z4" s="726"/>
      <c r="AA4" s="733" t="str">
        <f>details!R4</f>
        <v>HALF YEARLY EXAM.</v>
      </c>
      <c r="AB4" s="766" t="s">
        <v>173</v>
      </c>
      <c r="AC4" s="733" t="str">
        <f>details!S4</f>
        <v>ANNUAL EXAM.</v>
      </c>
      <c r="AD4" s="734" t="s">
        <v>152</v>
      </c>
      <c r="AE4" s="735" t="s">
        <v>8</v>
      </c>
      <c r="AF4" s="735" t="s">
        <v>152</v>
      </c>
      <c r="AG4" s="735" t="s">
        <v>27</v>
      </c>
      <c r="AH4" s="735" t="s">
        <v>161</v>
      </c>
      <c r="AI4" s="735" t="s">
        <v>160</v>
      </c>
      <c r="AJ4" s="733" t="str">
        <f>details!T4</f>
        <v>SUBJECT CODE</v>
      </c>
      <c r="AK4" s="733" t="s">
        <v>223</v>
      </c>
      <c r="AL4" s="726" t="str">
        <f>details!U4</f>
        <v>UNIT TEST</v>
      </c>
      <c r="AM4" s="726"/>
      <c r="AN4" s="726"/>
      <c r="AO4" s="726"/>
      <c r="AP4" s="726" t="str">
        <f>details!X4</f>
        <v>HALF YEARLY EXAM.</v>
      </c>
      <c r="AQ4" s="726"/>
      <c r="AR4" s="726"/>
      <c r="AS4" s="765" t="s">
        <v>172</v>
      </c>
      <c r="AT4" s="766" t="s">
        <v>173</v>
      </c>
      <c r="AU4" s="726" t="str">
        <f>details!Z4</f>
        <v>ANNUAL EXAM.</v>
      </c>
      <c r="AV4" s="726"/>
      <c r="AW4" s="726"/>
      <c r="AX4" s="766" t="s">
        <v>153</v>
      </c>
      <c r="AY4" s="766" t="s">
        <v>154</v>
      </c>
      <c r="AZ4" s="734" t="s">
        <v>152</v>
      </c>
      <c r="BA4" s="735" t="s">
        <v>516</v>
      </c>
      <c r="BB4" s="735" t="s">
        <v>517</v>
      </c>
      <c r="BC4" s="735" t="s">
        <v>162</v>
      </c>
      <c r="BD4" s="735" t="s">
        <v>163</v>
      </c>
      <c r="BE4" s="735" t="s">
        <v>153</v>
      </c>
      <c r="BF4" s="735" t="s">
        <v>515</v>
      </c>
      <c r="BG4" s="735" t="s">
        <v>152</v>
      </c>
      <c r="BH4" s="735" t="s">
        <v>27</v>
      </c>
      <c r="BI4" s="735" t="s">
        <v>518</v>
      </c>
      <c r="BJ4" s="735" t="s">
        <v>519</v>
      </c>
      <c r="BK4" s="735" t="s">
        <v>160</v>
      </c>
      <c r="BL4" s="733" t="str">
        <f>details!AB4</f>
        <v>SUBJECT CODE</v>
      </c>
      <c r="BM4" s="733" t="s">
        <v>223</v>
      </c>
      <c r="BN4" s="726" t="str">
        <f>details!AC4</f>
        <v>UNIT TEST</v>
      </c>
      <c r="BO4" s="726"/>
      <c r="BP4" s="726"/>
      <c r="BQ4" s="726"/>
      <c r="BR4" s="726" t="str">
        <f>details!AF4</f>
        <v>HALF YEARLY EXAM.</v>
      </c>
      <c r="BS4" s="726"/>
      <c r="BT4" s="726"/>
      <c r="BU4" s="765" t="s">
        <v>172</v>
      </c>
      <c r="BV4" s="766" t="s">
        <v>173</v>
      </c>
      <c r="BW4" s="726" t="str">
        <f>details!AH4</f>
        <v>ANNUAL EXAM.</v>
      </c>
      <c r="BX4" s="726"/>
      <c r="BY4" s="726"/>
      <c r="BZ4" s="766" t="s">
        <v>153</v>
      </c>
      <c r="CA4" s="766" t="s">
        <v>154</v>
      </c>
      <c r="CB4" s="734" t="s">
        <v>152</v>
      </c>
      <c r="CC4" s="735" t="s">
        <v>516</v>
      </c>
      <c r="CD4" s="735" t="s">
        <v>517</v>
      </c>
      <c r="CE4" s="735" t="s">
        <v>162</v>
      </c>
      <c r="CF4" s="735" t="s">
        <v>163</v>
      </c>
      <c r="CG4" s="735" t="s">
        <v>153</v>
      </c>
      <c r="CH4" s="735" t="s">
        <v>515</v>
      </c>
      <c r="CI4" s="735" t="s">
        <v>152</v>
      </c>
      <c r="CJ4" s="735" t="s">
        <v>27</v>
      </c>
      <c r="CK4" s="735" t="s">
        <v>518</v>
      </c>
      <c r="CL4" s="735" t="s">
        <v>519</v>
      </c>
      <c r="CM4" s="735" t="s">
        <v>160</v>
      </c>
      <c r="CN4" s="733" t="str">
        <f>details!AJ4</f>
        <v>SUBJECT CODE</v>
      </c>
      <c r="CO4" s="733" t="s">
        <v>223</v>
      </c>
      <c r="CP4" s="726" t="str">
        <f>details!AK4</f>
        <v>UNIT TEST</v>
      </c>
      <c r="CQ4" s="726"/>
      <c r="CR4" s="726"/>
      <c r="CS4" s="726"/>
      <c r="CT4" s="726" t="str">
        <f>details!AN4</f>
        <v>HALF YEARLY EXAM.</v>
      </c>
      <c r="CU4" s="726"/>
      <c r="CV4" s="726"/>
      <c r="CW4" s="765" t="s">
        <v>172</v>
      </c>
      <c r="CX4" s="766" t="s">
        <v>173</v>
      </c>
      <c r="CY4" s="726" t="str">
        <f>details!AP4</f>
        <v>ANNUAL EXAM.</v>
      </c>
      <c r="CZ4" s="726"/>
      <c r="DA4" s="726"/>
      <c r="DB4" s="766" t="s">
        <v>153</v>
      </c>
      <c r="DC4" s="766" t="s">
        <v>154</v>
      </c>
      <c r="DD4" s="734" t="s">
        <v>152</v>
      </c>
      <c r="DE4" s="735" t="s">
        <v>516</v>
      </c>
      <c r="DF4" s="735" t="s">
        <v>517</v>
      </c>
      <c r="DG4" s="735" t="s">
        <v>162</v>
      </c>
      <c r="DH4" s="735" t="s">
        <v>163</v>
      </c>
      <c r="DI4" s="735" t="s">
        <v>153</v>
      </c>
      <c r="DJ4" s="735" t="s">
        <v>515</v>
      </c>
      <c r="DK4" s="735" t="s">
        <v>152</v>
      </c>
      <c r="DL4" s="735" t="s">
        <v>27</v>
      </c>
      <c r="DM4" s="735" t="s">
        <v>518</v>
      </c>
      <c r="DN4" s="735" t="s">
        <v>519</v>
      </c>
      <c r="DO4" s="735" t="s">
        <v>160</v>
      </c>
      <c r="DP4" s="735" t="s">
        <v>10</v>
      </c>
      <c r="DQ4" s="726" t="str">
        <f>details!AR4</f>
        <v>UNIT TEST</v>
      </c>
      <c r="DR4" s="726"/>
      <c r="DS4" s="726"/>
      <c r="DT4" s="726"/>
      <c r="DU4" s="733" t="str">
        <f>details!AU4</f>
        <v>HALF YEARLY EXAM.</v>
      </c>
      <c r="DV4" s="766" t="s">
        <v>173</v>
      </c>
      <c r="DW4" s="733" t="str">
        <f>details!AV4</f>
        <v>ANNUAL EXAM.</v>
      </c>
      <c r="DX4" s="734" t="s">
        <v>152</v>
      </c>
      <c r="DY4" s="735" t="s">
        <v>8</v>
      </c>
      <c r="DZ4" s="735" t="s">
        <v>8</v>
      </c>
      <c r="EA4" s="735" t="s">
        <v>28</v>
      </c>
      <c r="EB4" s="735" t="s">
        <v>27</v>
      </c>
      <c r="EC4" s="735" t="s">
        <v>34</v>
      </c>
      <c r="ED4" s="733" t="str">
        <f>details!AW4</f>
        <v>CONT. ASSMNT.</v>
      </c>
      <c r="EE4" s="733" t="str">
        <f>details!AX4</f>
        <v>CONT. ASSMNT.</v>
      </c>
      <c r="EF4" s="733" t="str">
        <f>details!AY4</f>
        <v>ANNUAL EXAM.</v>
      </c>
      <c r="EG4" s="734" t="s">
        <v>152</v>
      </c>
      <c r="EH4" s="735" t="s">
        <v>8</v>
      </c>
      <c r="EI4" s="735" t="s">
        <v>8</v>
      </c>
      <c r="EJ4" s="735" t="s">
        <v>153</v>
      </c>
      <c r="EK4" s="735" t="s">
        <v>27</v>
      </c>
      <c r="EL4" s="735" t="s">
        <v>689</v>
      </c>
      <c r="EM4" s="788"/>
      <c r="EN4" s="788"/>
      <c r="EO4" s="788"/>
      <c r="EP4" s="788"/>
      <c r="EQ4" s="788"/>
      <c r="ER4" s="735"/>
      <c r="ES4" s="735"/>
      <c r="ET4" s="735"/>
      <c r="EU4" s="735"/>
      <c r="EV4" s="735"/>
      <c r="EW4" s="735"/>
      <c r="EX4" s="814" t="s">
        <v>188</v>
      </c>
      <c r="EY4" s="731"/>
      <c r="EZ4" s="731"/>
      <c r="FA4" s="731"/>
      <c r="FB4" s="731"/>
      <c r="FC4" s="731"/>
      <c r="FD4" s="731"/>
      <c r="FE4" s="731"/>
      <c r="FF4" s="731"/>
      <c r="FG4" s="731"/>
      <c r="FH4" s="731"/>
      <c r="FI4" s="826"/>
      <c r="FJ4" s="726" t="str">
        <f>J3</f>
        <v>HINDI COMPULSORY</v>
      </c>
      <c r="FK4" s="726"/>
      <c r="FL4" s="726"/>
      <c r="FM4" s="726" t="str">
        <f>W3</f>
        <v>ENGLISH COMPULSORY</v>
      </c>
      <c r="FN4" s="726"/>
      <c r="FO4" s="726"/>
      <c r="FP4" s="689" t="str">
        <f>AJ1</f>
        <v>OPTIONAL SUBJECT 1</v>
      </c>
      <c r="FQ4" s="736" t="str">
        <f>AJ1</f>
        <v>OPTIONAL SUBJECT 1</v>
      </c>
      <c r="FR4" s="736"/>
      <c r="FS4" s="736"/>
      <c r="FT4" s="736"/>
      <c r="FU4" s="736"/>
      <c r="FV4" s="736"/>
      <c r="FW4" s="736"/>
      <c r="FX4" s="736"/>
      <c r="FY4" s="736"/>
      <c r="FZ4" s="736"/>
      <c r="GA4" s="689" t="str">
        <f>BL1</f>
        <v>OPTIONAL SUBJECT 2</v>
      </c>
      <c r="GB4" s="736" t="str">
        <f>BL1</f>
        <v>OPTIONAL SUBJECT 2</v>
      </c>
      <c r="GC4" s="736"/>
      <c r="GD4" s="736"/>
      <c r="GE4" s="736"/>
      <c r="GF4" s="736"/>
      <c r="GG4" s="736"/>
      <c r="GH4" s="736"/>
      <c r="GI4" s="736"/>
      <c r="GJ4" s="736"/>
      <c r="GK4" s="736"/>
      <c r="GL4" s="689" t="str">
        <f>CN1</f>
        <v>OPTIONAL SUBJECT 3</v>
      </c>
      <c r="GM4" s="736" t="str">
        <f>CN1</f>
        <v>OPTIONAL SUBJECT 3</v>
      </c>
      <c r="GN4" s="736"/>
      <c r="GO4" s="736"/>
      <c r="GP4" s="736"/>
      <c r="GQ4" s="736"/>
      <c r="GR4" s="736"/>
      <c r="GS4" s="736"/>
      <c r="GT4" s="736"/>
      <c r="GU4" s="736"/>
      <c r="GV4" s="736"/>
      <c r="GW4" s="63"/>
      <c r="GX4" s="63"/>
      <c r="GY4" s="63"/>
      <c r="GZ4" s="730" t="s">
        <v>80</v>
      </c>
      <c r="HA4" s="730"/>
      <c r="HB4" s="730" t="s">
        <v>81</v>
      </c>
      <c r="HC4" s="730"/>
      <c r="HD4" s="810" t="s">
        <v>339</v>
      </c>
      <c r="HE4" s="860" t="s">
        <v>155</v>
      </c>
      <c r="HF4" s="733" t="s">
        <v>156</v>
      </c>
      <c r="HG4" s="733" t="s">
        <v>84</v>
      </c>
      <c r="HH4" s="212"/>
      <c r="HI4" s="213"/>
      <c r="HJ4" s="659" t="s">
        <v>338</v>
      </c>
      <c r="HK4" s="659" t="s">
        <v>345</v>
      </c>
      <c r="HL4" s="659" t="s">
        <v>346</v>
      </c>
      <c r="HM4" s="659" t="s">
        <v>84</v>
      </c>
      <c r="HN4" s="692" t="s">
        <v>171</v>
      </c>
      <c r="HR4" s="668"/>
      <c r="HS4" s="649"/>
      <c r="HT4" s="649"/>
      <c r="HU4" s="649"/>
      <c r="HV4" s="649"/>
      <c r="HW4" s="633"/>
      <c r="HX4" s="634"/>
      <c r="HY4" s="634"/>
      <c r="HZ4" s="634"/>
      <c r="IA4" s="634"/>
      <c r="IB4" s="634"/>
      <c r="IC4" s="634"/>
      <c r="ID4" s="634"/>
      <c r="IE4" s="634"/>
      <c r="IF4" s="634"/>
      <c r="IG4" s="634"/>
      <c r="IH4" s="634"/>
      <c r="II4" s="634"/>
      <c r="IJ4" s="634"/>
      <c r="IK4" s="634"/>
      <c r="IL4" s="634"/>
      <c r="IM4" s="634"/>
      <c r="IN4" s="634"/>
      <c r="IO4" s="634"/>
      <c r="IP4" s="634"/>
      <c r="IQ4" s="634"/>
      <c r="IR4" s="634"/>
      <c r="IS4" s="634"/>
      <c r="IT4" s="634"/>
      <c r="IU4" s="635"/>
    </row>
    <row r="5" spans="1:255" s="452" customFormat="1" ht="59.25" customHeight="1">
      <c r="A5" s="786"/>
      <c r="B5" s="733"/>
      <c r="C5" s="733"/>
      <c r="D5" s="733"/>
      <c r="E5" s="733"/>
      <c r="F5" s="733"/>
      <c r="G5" s="726"/>
      <c r="H5" s="726"/>
      <c r="I5" s="726"/>
      <c r="J5" s="390" t="str">
        <f>details!J5</f>
        <v>FIRST</v>
      </c>
      <c r="K5" s="390" t="str">
        <f>details!K5</f>
        <v>SECOND</v>
      </c>
      <c r="L5" s="390" t="str">
        <f>details!L5</f>
        <v>THIRD</v>
      </c>
      <c r="M5" s="396" t="s">
        <v>24</v>
      </c>
      <c r="N5" s="733"/>
      <c r="O5" s="766"/>
      <c r="P5" s="733"/>
      <c r="Q5" s="734"/>
      <c r="R5" s="735"/>
      <c r="S5" s="735"/>
      <c r="T5" s="735"/>
      <c r="U5" s="735"/>
      <c r="V5" s="735"/>
      <c r="W5" s="390" t="str">
        <f>details!O5</f>
        <v>FIRST</v>
      </c>
      <c r="X5" s="390" t="str">
        <f>details!P5</f>
        <v>SECOND</v>
      </c>
      <c r="Y5" s="390" t="str">
        <f>details!Q5</f>
        <v>THIRD</v>
      </c>
      <c r="Z5" s="396" t="s">
        <v>24</v>
      </c>
      <c r="AA5" s="733"/>
      <c r="AB5" s="766"/>
      <c r="AC5" s="733"/>
      <c r="AD5" s="734"/>
      <c r="AE5" s="735"/>
      <c r="AF5" s="735"/>
      <c r="AG5" s="735"/>
      <c r="AH5" s="735"/>
      <c r="AI5" s="735"/>
      <c r="AJ5" s="733"/>
      <c r="AK5" s="733"/>
      <c r="AL5" s="390" t="str">
        <f>details!U5</f>
        <v>FIRST</v>
      </c>
      <c r="AM5" s="390" t="str">
        <f>details!V5</f>
        <v>SECOND</v>
      </c>
      <c r="AN5" s="390" t="str">
        <f>details!W5</f>
        <v>THIRD</v>
      </c>
      <c r="AO5" s="396" t="s">
        <v>24</v>
      </c>
      <c r="AP5" s="390" t="str">
        <f>details!X5</f>
        <v>THEORY</v>
      </c>
      <c r="AQ5" s="390" t="str">
        <f>details!Y5</f>
        <v>PRACTICAL</v>
      </c>
      <c r="AR5" s="396" t="s">
        <v>24</v>
      </c>
      <c r="AS5" s="765"/>
      <c r="AT5" s="766"/>
      <c r="AU5" s="390" t="str">
        <f>details!Z5</f>
        <v>THEORY</v>
      </c>
      <c r="AV5" s="390" t="str">
        <f>details!AA5</f>
        <v>PRACTICAL</v>
      </c>
      <c r="AW5" s="396" t="s">
        <v>24</v>
      </c>
      <c r="AX5" s="766"/>
      <c r="AY5" s="766"/>
      <c r="AZ5" s="734"/>
      <c r="BA5" s="735"/>
      <c r="BB5" s="735"/>
      <c r="BC5" s="735"/>
      <c r="BD5" s="735"/>
      <c r="BE5" s="735"/>
      <c r="BF5" s="735"/>
      <c r="BG5" s="735"/>
      <c r="BH5" s="735"/>
      <c r="BI5" s="735"/>
      <c r="BJ5" s="735"/>
      <c r="BK5" s="735"/>
      <c r="BL5" s="733"/>
      <c r="BM5" s="733"/>
      <c r="BN5" s="390" t="str">
        <f>details!AC5</f>
        <v>FIRST</v>
      </c>
      <c r="BO5" s="390" t="str">
        <f>details!AD5</f>
        <v>SECOND</v>
      </c>
      <c r="BP5" s="390" t="str">
        <f>details!AE5</f>
        <v>THIRD</v>
      </c>
      <c r="BQ5" s="396" t="s">
        <v>24</v>
      </c>
      <c r="BR5" s="390" t="str">
        <f>details!AF5</f>
        <v>THEORY</v>
      </c>
      <c r="BS5" s="390" t="str">
        <f>details!AG5</f>
        <v>PRACTICAL</v>
      </c>
      <c r="BT5" s="396" t="s">
        <v>24</v>
      </c>
      <c r="BU5" s="765"/>
      <c r="BV5" s="766"/>
      <c r="BW5" s="390" t="str">
        <f>details!AH5</f>
        <v>THEORY</v>
      </c>
      <c r="BX5" s="390" t="str">
        <f>details!AI5</f>
        <v>PRACTICAL</v>
      </c>
      <c r="BY5" s="396" t="s">
        <v>24</v>
      </c>
      <c r="BZ5" s="766"/>
      <c r="CA5" s="766"/>
      <c r="CB5" s="734"/>
      <c r="CC5" s="735"/>
      <c r="CD5" s="735"/>
      <c r="CE5" s="735"/>
      <c r="CF5" s="735"/>
      <c r="CG5" s="735"/>
      <c r="CH5" s="735"/>
      <c r="CI5" s="735"/>
      <c r="CJ5" s="735"/>
      <c r="CK5" s="735"/>
      <c r="CL5" s="735"/>
      <c r="CM5" s="735"/>
      <c r="CN5" s="733"/>
      <c r="CO5" s="733"/>
      <c r="CP5" s="390" t="str">
        <f>details!AK5</f>
        <v>FIRST</v>
      </c>
      <c r="CQ5" s="390" t="str">
        <f>details!AL5</f>
        <v>SECOND</v>
      </c>
      <c r="CR5" s="390" t="str">
        <f>details!AM5</f>
        <v>THIRD</v>
      </c>
      <c r="CS5" s="396" t="s">
        <v>24</v>
      </c>
      <c r="CT5" s="390" t="str">
        <f>details!AN5</f>
        <v>THEORY</v>
      </c>
      <c r="CU5" s="390" t="str">
        <f>details!AO5</f>
        <v>PRACTICAL</v>
      </c>
      <c r="CV5" s="396" t="s">
        <v>24</v>
      </c>
      <c r="CW5" s="765"/>
      <c r="CX5" s="766"/>
      <c r="CY5" s="390" t="str">
        <f>details!AP5</f>
        <v>THEORY</v>
      </c>
      <c r="CZ5" s="390" t="str">
        <f>details!AQ5</f>
        <v>PRACTICAL</v>
      </c>
      <c r="DA5" s="396" t="s">
        <v>24</v>
      </c>
      <c r="DB5" s="766"/>
      <c r="DC5" s="766"/>
      <c r="DD5" s="734"/>
      <c r="DE5" s="735"/>
      <c r="DF5" s="735"/>
      <c r="DG5" s="735"/>
      <c r="DH5" s="735"/>
      <c r="DI5" s="735"/>
      <c r="DJ5" s="735"/>
      <c r="DK5" s="735"/>
      <c r="DL5" s="735"/>
      <c r="DM5" s="735"/>
      <c r="DN5" s="735"/>
      <c r="DO5" s="735"/>
      <c r="DP5" s="735"/>
      <c r="DQ5" s="390" t="str">
        <f>details!AR5</f>
        <v>FIRST</v>
      </c>
      <c r="DR5" s="390" t="str">
        <f>details!AS5</f>
        <v>SECOND</v>
      </c>
      <c r="DS5" s="390" t="str">
        <f>details!AT5</f>
        <v>THIRD</v>
      </c>
      <c r="DT5" s="396" t="s">
        <v>24</v>
      </c>
      <c r="DU5" s="733"/>
      <c r="DV5" s="766"/>
      <c r="DW5" s="733"/>
      <c r="DX5" s="734"/>
      <c r="DY5" s="735"/>
      <c r="DZ5" s="735"/>
      <c r="EA5" s="735"/>
      <c r="EB5" s="735"/>
      <c r="EC5" s="735"/>
      <c r="ED5" s="733"/>
      <c r="EE5" s="733"/>
      <c r="EF5" s="733"/>
      <c r="EG5" s="734"/>
      <c r="EH5" s="735"/>
      <c r="EI5" s="735"/>
      <c r="EJ5" s="735"/>
      <c r="EK5" s="735"/>
      <c r="EL5" s="735"/>
      <c r="EM5" s="788"/>
      <c r="EN5" s="788"/>
      <c r="EO5" s="788"/>
      <c r="EP5" s="788"/>
      <c r="EQ5" s="788"/>
      <c r="ER5" s="735"/>
      <c r="ES5" s="735"/>
      <c r="ET5" s="735"/>
      <c r="EU5" s="735"/>
      <c r="EV5" s="735"/>
      <c r="EW5" s="735"/>
      <c r="EX5" s="814"/>
      <c r="EY5" s="726" t="str">
        <f>details!CF3</f>
        <v xml:space="preserve">TOTAL UPTO AUGUST </v>
      </c>
      <c r="EZ5" s="726"/>
      <c r="FA5" s="726" t="str">
        <f>details!CJ3</f>
        <v>TOTAL UPTO OCTOBER</v>
      </c>
      <c r="FB5" s="726"/>
      <c r="FC5" s="726" t="str">
        <f>details!CN3</f>
        <v xml:space="preserve">TOTAL UPTO DECEMBER </v>
      </c>
      <c r="FD5" s="726"/>
      <c r="FE5" s="394" t="str">
        <f>details!CR3</f>
        <v xml:space="preserve">TOTAL UPTO FEBRUARY </v>
      </c>
      <c r="FF5" s="394"/>
      <c r="FG5" s="726" t="str">
        <f>details!CV3</f>
        <v xml:space="preserve"> TOTAL FOR THE SESSION</v>
      </c>
      <c r="FH5" s="726"/>
      <c r="FI5" s="390" t="s">
        <v>681</v>
      </c>
      <c r="FJ5" s="689" t="str">
        <f>FJ4</f>
        <v>HINDI COMPULSORY</v>
      </c>
      <c r="FK5" s="689"/>
      <c r="FL5" s="689" t="s">
        <v>164</v>
      </c>
      <c r="FM5" s="689" t="str">
        <f>FM4</f>
        <v>ENGLISH COMPULSORY</v>
      </c>
      <c r="FN5" s="689"/>
      <c r="FO5" s="689" t="s">
        <v>164</v>
      </c>
      <c r="FP5" s="690"/>
      <c r="FQ5" s="689" t="str">
        <f>AK3</f>
        <v>PHYSICS</v>
      </c>
      <c r="FR5" s="689" t="str">
        <f>AM3</f>
        <v/>
      </c>
      <c r="FS5" s="689" t="str">
        <f>AO3</f>
        <v/>
      </c>
      <c r="FT5" s="689" t="str">
        <f>AQ3</f>
        <v/>
      </c>
      <c r="FU5" s="689" t="str">
        <f>AS3</f>
        <v/>
      </c>
      <c r="FV5" s="689" t="str">
        <f>AU3</f>
        <v/>
      </c>
      <c r="FW5" s="689" t="str">
        <f>AW3</f>
        <v>DRAWING</v>
      </c>
      <c r="FX5" s="689" t="str">
        <f>AY3</f>
        <v>MUSIC</v>
      </c>
      <c r="FY5" s="689"/>
      <c r="FZ5" s="689" t="s">
        <v>164</v>
      </c>
      <c r="GA5" s="690"/>
      <c r="GB5" s="689" t="str">
        <f>BM3</f>
        <v>CHEMISTRY</v>
      </c>
      <c r="GC5" s="689" t="str">
        <f>BO3</f>
        <v/>
      </c>
      <c r="GD5" s="689" t="str">
        <f>BQ3</f>
        <v/>
      </c>
      <c r="GE5" s="689" t="str">
        <f>BS3</f>
        <v/>
      </c>
      <c r="GF5" s="689" t="str">
        <f>BU3</f>
        <v/>
      </c>
      <c r="GG5" s="689" t="str">
        <f>BW3</f>
        <v/>
      </c>
      <c r="GH5" s="689" t="str">
        <f>BY3</f>
        <v>DRAWING</v>
      </c>
      <c r="GI5" s="689" t="str">
        <f>CA3</f>
        <v>MUSIC</v>
      </c>
      <c r="GJ5" s="689"/>
      <c r="GK5" s="689" t="s">
        <v>164</v>
      </c>
      <c r="GL5" s="690"/>
      <c r="GM5" s="689" t="str">
        <f>CO3</f>
        <v>BIOLOGY</v>
      </c>
      <c r="GN5" s="689" t="str">
        <f>CQ3</f>
        <v/>
      </c>
      <c r="GO5" s="689" t="str">
        <f>CS3</f>
        <v/>
      </c>
      <c r="GP5" s="689" t="str">
        <f>CU3</f>
        <v/>
      </c>
      <c r="GQ5" s="689" t="str">
        <f>CW3</f>
        <v/>
      </c>
      <c r="GR5" s="689" t="str">
        <f>CY3</f>
        <v/>
      </c>
      <c r="GS5" s="689" t="str">
        <f>DA3</f>
        <v>DRAWING</v>
      </c>
      <c r="GT5" s="689" t="str">
        <f>DC3</f>
        <v>MUSIC</v>
      </c>
      <c r="GU5" s="827"/>
      <c r="GV5" s="689" t="s">
        <v>164</v>
      </c>
      <c r="GW5" s="689" t="str">
        <f>DQ3</f>
        <v>RAJASTHAN STUDIES</v>
      </c>
      <c r="GX5" s="689" t="str">
        <f>ED3</f>
        <v>JEEVAN KAUSJAL</v>
      </c>
      <c r="GY5" s="810" t="s">
        <v>166</v>
      </c>
      <c r="GZ5" s="810" t="s">
        <v>165</v>
      </c>
      <c r="HA5" s="810" t="s">
        <v>167</v>
      </c>
      <c r="HB5" s="810" t="s">
        <v>168</v>
      </c>
      <c r="HC5" s="810" t="s">
        <v>169</v>
      </c>
      <c r="HD5" s="811"/>
      <c r="HE5" s="860"/>
      <c r="HF5" s="733"/>
      <c r="HG5" s="733"/>
      <c r="HH5" s="207"/>
      <c r="HI5" s="393" t="s">
        <v>157</v>
      </c>
      <c r="HJ5" s="657"/>
      <c r="HK5" s="657"/>
      <c r="HL5" s="657"/>
      <c r="HM5" s="657"/>
      <c r="HN5" s="693"/>
      <c r="HR5" s="518" t="s">
        <v>686</v>
      </c>
      <c r="HS5" s="510" t="str">
        <f>J110</f>
        <v>HINDI COMPULSORY</v>
      </c>
      <c r="HT5" s="510" t="str">
        <f>W110</f>
        <v>ENGLISH COMPULSORY</v>
      </c>
      <c r="HU5" s="511" t="str">
        <f>AK110</f>
        <v>PHYSICS</v>
      </c>
      <c r="HV5" s="512" t="str">
        <f>AM110</f>
        <v/>
      </c>
      <c r="HW5" s="511" t="str">
        <f>AO110</f>
        <v/>
      </c>
      <c r="HX5" s="512" t="str">
        <f>AQ110</f>
        <v/>
      </c>
      <c r="HY5" s="513" t="str">
        <f>AS110</f>
        <v/>
      </c>
      <c r="HZ5" s="514" t="str">
        <f>AU110</f>
        <v/>
      </c>
      <c r="IA5" s="511" t="str">
        <f>AW110</f>
        <v>DRAWING</v>
      </c>
      <c r="IB5" s="512" t="str">
        <f>AY110</f>
        <v>MUSIC</v>
      </c>
      <c r="IC5" s="512" t="str">
        <f>BM110</f>
        <v>CHEMISTRY</v>
      </c>
      <c r="ID5" s="512" t="str">
        <f>BO110</f>
        <v/>
      </c>
      <c r="IE5" s="512" t="str">
        <f>BQ110</f>
        <v/>
      </c>
      <c r="IF5" s="512" t="str">
        <f>BS110</f>
        <v/>
      </c>
      <c r="IG5" s="512" t="str">
        <f>BU110</f>
        <v/>
      </c>
      <c r="IH5" s="512" t="str">
        <f>BW110</f>
        <v/>
      </c>
      <c r="II5" s="512" t="str">
        <f>BY110</f>
        <v>DRAWING</v>
      </c>
      <c r="IJ5" s="512" t="str">
        <f>CA110</f>
        <v>MUSIC</v>
      </c>
      <c r="IK5" s="512" t="str">
        <f>CO110</f>
        <v>BIOLOGY</v>
      </c>
      <c r="IL5" s="512" t="str">
        <f>CQ110</f>
        <v/>
      </c>
      <c r="IM5" s="512" t="str">
        <f>CS110</f>
        <v/>
      </c>
      <c r="IN5" s="512" t="str">
        <f>CU110</f>
        <v/>
      </c>
      <c r="IO5" s="512" t="str">
        <f>CW110</f>
        <v/>
      </c>
      <c r="IP5" s="512" t="str">
        <f>CY110</f>
        <v/>
      </c>
      <c r="IQ5" s="512" t="str">
        <f>DA110</f>
        <v>DRAWING</v>
      </c>
      <c r="IR5" s="512" t="str">
        <f>DC110</f>
        <v>MUSIC</v>
      </c>
      <c r="IS5" s="512" t="s">
        <v>688</v>
      </c>
      <c r="IT5" s="512" t="str">
        <f>DQ110</f>
        <v>RAJASTHAN STUDIES</v>
      </c>
      <c r="IU5" s="519" t="str">
        <f>ED110</f>
        <v>JEEVAN KAUSJAL</v>
      </c>
    </row>
    <row r="6" spans="1:255" s="459" customFormat="1" ht="13" customHeight="1">
      <c r="A6" s="796" t="s">
        <v>47</v>
      </c>
      <c r="B6" s="797"/>
      <c r="C6" s="797"/>
      <c r="D6" s="797"/>
      <c r="E6" s="797"/>
      <c r="F6" s="797"/>
      <c r="G6" s="797"/>
      <c r="H6" s="802" t="str">
        <f>IF(details!I6="","",details!I6)</f>
        <v>MAX. MARKS FOR TH. SUBJECTS</v>
      </c>
      <c r="I6" s="803"/>
      <c r="J6" s="402">
        <f>IF(details!J6="","",details!J6)</f>
        <v>10</v>
      </c>
      <c r="K6" s="402">
        <f>IF(details!K6="","",details!K6)</f>
        <v>10</v>
      </c>
      <c r="L6" s="402">
        <f>IF(details!L6="","",details!L6)</f>
        <v>10</v>
      </c>
      <c r="M6" s="327">
        <f t="shared" ref="M6:M9" si="0">IF(AND(J6="",K6="",L6=""),"",SUM(J6:L6))</f>
        <v>30</v>
      </c>
      <c r="N6" s="402">
        <f>IF(details!M6="","",details!M6)</f>
        <v>70</v>
      </c>
      <c r="O6" s="327">
        <f t="shared" ref="O6:O9" si="1">IF(AND(M6="",N6=""),"",SUM(M6:N6))</f>
        <v>100</v>
      </c>
      <c r="P6" s="402">
        <f>IF(details!N6="","",details!N6)</f>
        <v>100</v>
      </c>
      <c r="Q6" s="328">
        <f t="shared" ref="Q6:Q9" si="2">IF(AND(O6="",P6=""),"",SUM(O6:P6))</f>
        <v>200</v>
      </c>
      <c r="R6" s="409">
        <f>COUNTIF(J6:L6,"NA")*J$6+COUNTIF(J6:L6,"ML")*J$6+COUNTIF(N6,"ML")*N$6+COUNTIF(N6,"NA")*N$6</f>
        <v>0</v>
      </c>
      <c r="S6" s="66" t="str">
        <f>IF(OR($E6="NSO",$E6=""),"",IF(AND(J6="",K6="",L6="",N6="",P6=""),"",IF(AND(K6="",L6="",N6="",P6=""),J$6-R6,IF(AND(L6="",N6="",P6=""),J$6+K$6-R6,IF(AND(L6="",P6=""),J$6+K$6+N$6-R6,IF(P6="",M$6+N$6-R6,Q$6-R6))))))</f>
        <v/>
      </c>
      <c r="T6" s="409" t="str">
        <f>IF(AND(OR(J6="ab",J6="ml"),OR(K6="ab",K6="ml"),OR(L6="ab",L6="ml")),"AB",IF(AND(OR(J6="ab",J6="ml"),OR(K6="ab",K6="ml"),OR(N6="ab",N6="ml")),"AB",IF(AND(OR(J6="ab",J6="ml"),OR(N6="ab",N6="ml"),OR(L6="ab",L6="ml")),"AB",IF(AND(OR(N6="ab",N6="ml"),OR(K6="ab",K6="ml"),OR(L6="ab",L6="ml")),"AB",""))))</f>
        <v/>
      </c>
      <c r="U6" s="409" t="str">
        <f>IF(OR($E6="NSO",$E6="",P6=""),"",IF(OR(T6="AB",P6="ab"),"AB",IF(P6="ML","RE",IF(AND(Q6&gt;=36%*S6,P6&gt;=20),"P",IF(AND(Q6&gt;=34%*S6,COUNTIF(J6:P6,"ML")=0,P6&gt;=20),"G2",IF(AND(Q6&gt;=31%*S6,COUNTIF(J6:P6,"ML")=0,P6&gt;=20),"G1",IF(Q6&gt;=25%*S6,"S","F")))))))</f>
        <v/>
      </c>
      <c r="V6" s="409" t="str">
        <f>IF(OR(U6="",U6=0,U6="S",U6="RE",U6="F",U6="AB"),U6,IF(Q6&gt;=60%*S6,"I",IF(Q6&gt;=48%*S6,"II",IF(Q6&gt;=36%*S6,"III",U6))))</f>
        <v/>
      </c>
      <c r="W6" s="402">
        <f>IF(details!O6="","",details!O6)</f>
        <v>10</v>
      </c>
      <c r="X6" s="402">
        <f>IF(details!P6="","",details!P6)</f>
        <v>10</v>
      </c>
      <c r="Y6" s="402">
        <f>IF(details!Q6="","",details!Q6)</f>
        <v>10</v>
      </c>
      <c r="Z6" s="327">
        <f t="shared" ref="Z6:Z9" si="3">IF(AND(W6="",X6="",Y6=""),"",SUM(W6:Y6))</f>
        <v>30</v>
      </c>
      <c r="AA6" s="402">
        <f>IF(details!R6="","",details!R6)</f>
        <v>70</v>
      </c>
      <c r="AB6" s="327">
        <f t="shared" ref="AB6:AB9" si="4">IF(AND(Z6="",AA6=""),"",SUM(Z6:AA6))</f>
        <v>100</v>
      </c>
      <c r="AC6" s="402">
        <f>IF(details!S6="","",details!S6)</f>
        <v>100</v>
      </c>
      <c r="AD6" s="328">
        <f t="shared" ref="AD6:AD9" si="5">IF(AND(AB6="",AC6=""),"",SUM(AB6:AC6))</f>
        <v>200</v>
      </c>
      <c r="AE6" s="409">
        <f>COUNTIF(W6:Y6,"NA")*W$6+COUNTIF(W6:Y6,"MLl")*W$6+COUNTIF(AA6,"ML")*AA$6+COUNTIF(AA6,"NAl")*AA$6</f>
        <v>0</v>
      </c>
      <c r="AF6" s="66" t="str">
        <f>IF(OR($E6="NSO",$E6=""),"",IF(AND(W6="",X6="",Y6="",AA6="",AC6=""),"",IF(AND(X6="",Y6="",AA6="",AC6=""),W$6-AE6,IF(AND(Y6="",AA6="",AC6=""),W$6+X$6-AE6,IF(AND(Y6="",AC6=""),W$6+X$6+AA$6-AE6,IF(AC6="",Z$6+AA$6-AE6,AD$6-AE6))))))</f>
        <v/>
      </c>
      <c r="AG6" s="409" t="str">
        <f>IF(AND(OR(W6="ab",W6="ml"),OR(X6="ab",X6="ml"),OR(Y6="ab",Y6="ml")),"AB",IF(AND(OR(W6="ab",W6="ml"),OR(X6="ab",X6="ml"),OR(AA6="ab",AA6="ml")),"AB",IF(AND(OR(W6="ab",W6="ml"),OR(AA6="ab",AA6="ml"),OR(Y6="ab",Y6="ml")),"AB",IF(AND(OR(AA6="ab",AA6="ml"),OR(X6="ab",X6="ml"),OR(Y6="ab",Y6="ml")),"AB",""))))</f>
        <v/>
      </c>
      <c r="AH6" s="409" t="str">
        <f>IF(OR($E6="NSO",$E6="",AC6=""),"",IF(OR(AG6="AB",AC6="ab"),"AB",IF(AC6="ML","RE",IF(AND(AD6&gt;=36%*AF6,AC6&gt;=20),"P",IF(AND(AD6&gt;=34%*AF6,#REF!=0,AC6&gt;=20),"G2",IF(AND(AD6&gt;=31%*AF6,#REF!=0,AC6&gt;=20),"G1",IF(AD6&gt;=25%*AF6,"S","F")))))))</f>
        <v/>
      </c>
      <c r="AI6" s="409" t="str">
        <f>IF(OR(AH6="",AH6=0,AH6="S",AH6="RE",AH6="F",AH6="AB"),AH6,IF(AD6&gt;=60%*AF6,"I",IF(AD6&gt;=48%*AF6,"II",IF(AD6&gt;=36%*AF6,"III",AH6))))</f>
        <v/>
      </c>
      <c r="AJ6" s="764"/>
      <c r="AK6" s="762" t="s">
        <v>500</v>
      </c>
      <c r="AL6" s="402">
        <f>IF(details!U6="","",details!U6)</f>
        <v>10</v>
      </c>
      <c r="AM6" s="402">
        <f>IF(details!V6="","",details!V6)</f>
        <v>10</v>
      </c>
      <c r="AN6" s="402">
        <f>IF(details!W6="","",details!W6)</f>
        <v>10</v>
      </c>
      <c r="AO6" s="402">
        <f t="shared" ref="AO6:AO9" si="6">IF(AND(AL6="",AM6="",AN6=""),"",SUM(AL6:AN6))</f>
        <v>30</v>
      </c>
      <c r="AP6" s="329">
        <f>IF(details!X6="","",details!X6)</f>
        <v>70</v>
      </c>
      <c r="AQ6" s="329" t="str">
        <f>IF(details!Y6="","",details!Y6)</f>
        <v/>
      </c>
      <c r="AR6" s="327">
        <f>SUM(AP6,AQ6)</f>
        <v>70</v>
      </c>
      <c r="AS6" s="330">
        <f>SUM(AO6,AP6)</f>
        <v>100</v>
      </c>
      <c r="AT6" s="323">
        <f>SUM(AO6,AR6)</f>
        <v>100</v>
      </c>
      <c r="AU6" s="329">
        <f>IF(details!Z6="","",details!Z6)</f>
        <v>100</v>
      </c>
      <c r="AV6" s="329" t="str">
        <f>IF(details!AA6="","",details!AA6)</f>
        <v/>
      </c>
      <c r="AW6" s="327">
        <f>SUM(AU6,AV6)</f>
        <v>100</v>
      </c>
      <c r="AX6" s="330">
        <f>SUM(AS6,AU6)</f>
        <v>200</v>
      </c>
      <c r="AY6" s="330">
        <f>SUM(AQ6,AV6)</f>
        <v>0</v>
      </c>
      <c r="AZ6" s="328">
        <f>SUM(AX6,AY6)</f>
        <v>200</v>
      </c>
      <c r="BA6" s="332">
        <f t="shared" ref="BA6:BA7" si="7">IF(AQ6="",(COUNTIF(AL6:AN6,"NA")*AL$6+COUNTIF(AL6:AN6,"ML")*AL$6+COUNTIF(AP6,"ML")*AP$6+COUNTIF(AP6,"NA")*AP$6),IF(OR(AK6=AW$3,AK6=AY$3),(COUNTIF(AL6:AN6,"NA")*AL$8+COUNTIF(AL6:AN6,"ML")*AL$8+COUNTIF(AP6,"ML")*AP$8+COUNTIF(AP6,"NA")*AP$8),(COUNTIF(AL6:AN6,"NA")*AL$7+COUNTIF(AL6:AN6,"ML")*AL$7+COUNTIF(AP6,"ML")*AP$7+COUNTIF(AP6,"NA")*AP$7)))</f>
        <v>0</v>
      </c>
      <c r="BB6" s="409" t="str">
        <f t="shared" ref="BB6:BB7" si="8">IF(AQ6="","",IF(OR(AK6=AW$3,AK6=AY$3),(COUNTIF(AQ6,"ML")*AQ$8+COUNTIF(AQ6,"NA")*AQ$8),(COUNTIF(AQ6,"ML")*AQ$7+COUNTIF(AQ6,"NA")*AQ$7)))</f>
        <v/>
      </c>
      <c r="BC6" s="66" t="str">
        <f t="shared" ref="BC6:BC7" si="9">IF(OR($E6="NSO",$E6="",AX6=""),"",IF(AND(AQ6="",AV6=""),AU$6,IF(OR(AK6=AW$3,AK6=AY$3),AU$8,AU$7)))</f>
        <v/>
      </c>
      <c r="BD6" s="66" t="str">
        <f t="shared" ref="BD6:BD7" si="10">IF(OR($E6="NSO",$E6="",AX6=""),"",IF(AND(AQ6="",AV6=""),"",IF(OR(AK6=AW$3,AK9=AY$3),AV$8,AV$7)))</f>
        <v/>
      </c>
      <c r="BE6" s="66" t="str">
        <f>IF(OR($E6="NSO",$E6="",AX6="",AU6="ML"),"",IF(AND(AQ6="",AV6=""),AX$6-BA6,IF(OR(AK6=AW$3,AK6=AY$3),AX$8-BA6,AX$7-BA6)))</f>
        <v/>
      </c>
      <c r="BF6" s="66" t="str">
        <f t="shared" ref="BF6:BF7" si="11">IF(OR($E6="NSO",$E6="",AX6="",AV6="ML"),"",IF(AND(AQ6="",AV6=""),"",IF(OR(AK6=AW$3,AK6=AY$3),AY$8-BB6,AY$7-BB6)))</f>
        <v/>
      </c>
      <c r="BG6" s="332">
        <f t="shared" ref="BG6:BG7" si="12">IF(OR(AU6="ML",AV6="ML"),"",SUM(BE6,BF6))</f>
        <v>0</v>
      </c>
      <c r="BH6" s="409" t="str">
        <f t="shared" ref="BH6:BH7" si="13">IF(AND(OR(AL6="ab",AL6="ml"),OR(AM6="ab",AM6="ml"),OR(AN6="ab",AN6="ml")),"AB",IF(AND(OR(AL6="ab",AL6="ml"),OR(AM6="ab",AM6="ml"),OR(AR6="ab",AR6="ml")),"AB",IF(AND(OR(AL6="ab",AL6="ml"),OR(AR6="ab",AR6="ml"),OR(AN6="ab",AN6="ml")),"AB",IF(AND(OR(AR6="ab",AR6="ml"),OR(AM6="ab",AM6="ml"),OR(AN6="ab",AN6="ml")),"AB",""))))</f>
        <v/>
      </c>
      <c r="BI6" s="66" t="str">
        <f t="shared" ref="BI6:BI7" si="14">IF(OR($E6="NSO",$E6="",AW6=""),"",IF(OR(AV6="AB",BH6="AB"),"AB",IF(AW6="ML","RE",IF(AND(AX6&gt;=36%*BE6,AU6&gt;=20%*BC6),"P",IF(AND(AX6&gt;=34%*BE6,COUNTIF(AN6:AV6,"ML")=0,AU6&gt;=20%*BC6),"G2",IF(AND(AX6&gt;=31%*BE6,COUNTIF(AN6:AV6,"ML")=0,AU6&gt;=20%*BC6),"G1",IF(AND(AX6&gt;=25%*BE6),"S","F")))))))</f>
        <v/>
      </c>
      <c r="BJ6" s="66" t="str">
        <f t="shared" ref="BJ6:BJ7" si="15">IF(OR($E6="NSO",$E6="",AV6="",AW6=""),"",IF(OR(AW6="AB",BH6="AB"),"AB",IF(AW6="MLP","REP",IF(OR(AV6&lt;36%*BD6,AY6&lt;36%*BF6),"FP","P"))))</f>
        <v/>
      </c>
      <c r="BK6" s="409" t="str">
        <f t="shared" ref="BK6:BK7" si="16">IF($E6="","",IF(OR(BI6="",BI6="F",BI6="RE",BI6="S",BI6="G1",BI6="G2"),BI6,IF(OR(BJ6="FP",BJ6="REP"),BJ6,IF(AZ6&gt;=75%*BG6,"D",IF(AZ6&gt;=60%*BG6,"I",IF(AZ6&gt;=48%*BG6,"II",IF(AZ6&gt;=36%*BG6,"III",BI6)))))))</f>
        <v/>
      </c>
      <c r="BL6" s="764"/>
      <c r="BM6" s="762" t="s">
        <v>506</v>
      </c>
      <c r="BN6" s="402">
        <f>IF(details!AC6="","",details!AC6)</f>
        <v>10</v>
      </c>
      <c r="BO6" s="402">
        <f>IF(details!AD6="","",details!AD6)</f>
        <v>10</v>
      </c>
      <c r="BP6" s="402">
        <f>IF(details!AE6="","",details!AE6)</f>
        <v>10</v>
      </c>
      <c r="BQ6" s="402">
        <f t="shared" ref="BQ6:BQ9" si="17">IF(AND(BN6="",BO6="",BP6=""),"",SUM(BN6:BP6))</f>
        <v>30</v>
      </c>
      <c r="BR6" s="329">
        <f>IF(details!AF6="","",details!AF6)</f>
        <v>70</v>
      </c>
      <c r="BS6" s="329" t="str">
        <f>IF(details!AG6="","",details!AG6)</f>
        <v/>
      </c>
      <c r="BT6" s="327">
        <f>SUM(BR6,BS6)</f>
        <v>70</v>
      </c>
      <c r="BU6" s="330">
        <f>SUM(BQ6,BR6)</f>
        <v>100</v>
      </c>
      <c r="BV6" s="323">
        <f>SUM(BQ6,BT6)</f>
        <v>100</v>
      </c>
      <c r="BW6" s="329">
        <f>IF(details!AH6="","",details!AH6)</f>
        <v>100</v>
      </c>
      <c r="BX6" s="329" t="str">
        <f>IF(details!AI6="","",details!AI6)</f>
        <v/>
      </c>
      <c r="BY6" s="327">
        <f>SUM(BW6,BX6)</f>
        <v>100</v>
      </c>
      <c r="BZ6" s="330">
        <f>SUM(BU6,BW6)</f>
        <v>200</v>
      </c>
      <c r="CA6" s="330">
        <f>SUM(BS6,BX6)</f>
        <v>0</v>
      </c>
      <c r="CB6" s="328">
        <f>SUM(BZ6,CA6)</f>
        <v>200</v>
      </c>
      <c r="CC6" s="332">
        <f>IF(BS6="",(COUNTIF(BN6:BP6,"NA")*BN$6+COUNTIF(BN6:BP6,"ML")*BN$6+COUNTIF(BR6,"ML")*BR$6+COUNTIF(BR6,"NA")*BR$6),IF(OR(BM6=BY$3,BM6=CA$3),(COUNTIF(BN6:BP6,"NA")*BN$8+COUNTIF(BN6:BP6,"ML")*BN$8+COUNTIF(BR6,"ML")*BR$8+COUNTIF(BR6,"NA")*BR$8),(COUNTIF(BN6:BP6,"NA")*BN$7+COUNTIF(BN6:BP6,"ML")*BN$7+COUNTIF(BR6,"ML")*BR$7+COUNTIF(BR6,"NA")*BR$7)))</f>
        <v>0</v>
      </c>
      <c r="CD6" s="409" t="str">
        <f>IF(BS6="","",IF(OR(BM6=BY$3,BM6=CA$3),(COUNTIF(BS6,"ML")*BS$8+COUNTIF(BS6,"NA")*BS$8),(COUNTIF(BS6,"ML")*BS$7+COUNTIF(BS6,"NA")*BS$7)))</f>
        <v/>
      </c>
      <c r="CE6" s="66" t="str">
        <f>IF(OR($E6="NSO",$E6="",BZ6=""),"",IF(AND(BS6="",BX6=""),BW$6,IF(OR(BM6=BY$3,BM6=CA$3),BW$8,BW$7)))</f>
        <v/>
      </c>
      <c r="CF6" s="66" t="str">
        <f>IF(OR($E6="NSO",$E6="",BZ6=""),"",IF(AND(BS6="",BX6=""),"",IF(OR(BM6=BY$3,BM9=CA$3),BX$8,BX$7)))</f>
        <v/>
      </c>
      <c r="CG6" s="66" t="str">
        <f>IF(OR($E6="NSO",$E6="",BZ6="",BW6="ML"),"",IF(AND(BS6="",BX6=""),BZ$6-CC6,IF(OR(BM6=BY$3,BM6=CA$3),BZ$8-CC6,BZ$7-CC6)))</f>
        <v/>
      </c>
      <c r="CH6" s="66" t="str">
        <f>IF(OR($E6="NSO",$E6="",BZ6="",BX6="ML"),"",IF(AND(BS6="",BX6=""),"",IF(OR(BM6=BY$3,BM6=CA$3),CA$8-CD6,CA$7-CD6)))</f>
        <v/>
      </c>
      <c r="CI6" s="332">
        <f>IF(OR(BW6="ML",BX6="ML"),"",SUM(CG6,CH6))</f>
        <v>0</v>
      </c>
      <c r="CJ6" s="409" t="str">
        <f>IF(AND(OR(BN6="ab",BN6="ml"),OR(BO6="ab",BO6="ml"),OR(BP6="ab",BP6="ml")),"AB",IF(AND(OR(BN6="ab",BN6="ml"),OR(BO6="ab",BO6="ml"),OR(BT6="ab",BT6="ml")),"AB",IF(AND(OR(BN6="ab",BN6="ml"),OR(BT6="ab",BT6="ml"),OR(BP6="ab",BP6="ml")),"AB",IF(AND(OR(BT6="ab",BT6="ml"),OR(BO6="ab",BO6="ml"),OR(BP6="ab",BP6="ml")),"AB",""))))</f>
        <v/>
      </c>
      <c r="CK6" s="66" t="str">
        <f>IF(OR($E6="NSO",$E6="",BY6=""),"",IF(OR(BX6="AB",CJ6="AB"),"AB",IF(BY6="ML","RE",IF(AND(BZ6&gt;=36%*CG6,BW6&gt;=20%*CE6),"P",IF(AND(BZ6&gt;=34%*CG6,COUNTIF(BP6:BX6,"ML")=0,BW6&gt;=20%*CE6),"G2",IF(AND(BZ6&gt;=31%*CG6,COUNTIF(BP6:BX6,"ML")=0,BW6&gt;=20%*CE6),"G1",IF(AND(BZ6&gt;=25%*CG6),"S","F")))))))</f>
        <v/>
      </c>
      <c r="CL6" s="66" t="str">
        <f>IF(OR($E6="NSO",$E6="",BX6="",BY6=""),"",IF(OR(BY6="AB",CJ6="AB"),"AB",IF(BY6="MLP","REP",IF(OR(BX6&lt;36%*CF6,CA6&lt;36%*CH6),"FP","P"))))</f>
        <v/>
      </c>
      <c r="CM6" s="409" t="str">
        <f>IF($E6="","",IF(OR(CK6="",CK6="F",CK6="RE",CK6="S",CK6="G1",CK6="G2"),CK6,IF(OR(CL6="FP",CL6="REP"),CL6,IF(CB6&gt;=75%*CI6,"D",IF(CB6&gt;=60%*CI6,"I",IF(CB6&gt;=48%*CI6,"II",IF(CB6&gt;=36%*CI6,"III",CK6)))))))</f>
        <v/>
      </c>
      <c r="CN6" s="764"/>
      <c r="CO6" s="762" t="s">
        <v>505</v>
      </c>
      <c r="CP6" s="402">
        <f>IF(details!AK6="","",details!AK6)</f>
        <v>10</v>
      </c>
      <c r="CQ6" s="402">
        <f>IF(details!AL6="","",details!AL6)</f>
        <v>10</v>
      </c>
      <c r="CR6" s="402">
        <f>IF(details!AM6="","",details!AM6)</f>
        <v>10</v>
      </c>
      <c r="CS6" s="402">
        <f t="shared" ref="CS6" si="18">IF(AND(CP6="",CQ6="",CR6=""),"",SUM(CP6:CR6))</f>
        <v>30</v>
      </c>
      <c r="CT6" s="329">
        <f>IF(details!AN6="","",details!AN6)</f>
        <v>70</v>
      </c>
      <c r="CU6" s="329" t="str">
        <f>IF(details!AO6="","",details!AO6)</f>
        <v/>
      </c>
      <c r="CV6" s="327">
        <f>SUM(CT6,CU6)</f>
        <v>70</v>
      </c>
      <c r="CW6" s="330">
        <f>SUM(CS6,CT6)</f>
        <v>100</v>
      </c>
      <c r="CX6" s="323">
        <f>SUM(CS6,CV6)</f>
        <v>100</v>
      </c>
      <c r="CY6" s="329">
        <f>IF(details!AP6="","",details!AP6)</f>
        <v>100</v>
      </c>
      <c r="CZ6" s="329" t="str">
        <f>IF(details!AQ6="","",details!AQ6)</f>
        <v/>
      </c>
      <c r="DA6" s="327">
        <f>SUM(CY6,CZ6)</f>
        <v>100</v>
      </c>
      <c r="DB6" s="330">
        <f>SUM(CW6,CY6)</f>
        <v>200</v>
      </c>
      <c r="DC6" s="330">
        <f>SUM(CU6,CZ6)</f>
        <v>0</v>
      </c>
      <c r="DD6" s="328">
        <f>SUM(DB6,DC6)</f>
        <v>200</v>
      </c>
      <c r="DE6" s="332">
        <f>IF(CU6="",(COUNTIF(CP6:CR6,"NA")*CP$6+COUNTIF(CP6:CR6,"ML")*CP$6+COUNTIF(CT6,"ML")*CT$6+COUNTIF(CT6,"NA")*CT$6),IF(OR(CO6=DA$3,CO6=DC$3),(COUNTIF(CP6:CR6,"NA")*CP$8+COUNTIF(CP6:CR6,"ML")*CP$8+COUNTIF(CT6,"ML")*CT$8+COUNTIF(CT6,"NA")*CT$8),(COUNTIF(CP6:CR6,"NA")*CP$7+COUNTIF(CP6:CR6,"ML")*CP$7+COUNTIF(CT6,"ML")*CT$7+COUNTIF(CT6,"NA")*CT$7)))</f>
        <v>0</v>
      </c>
      <c r="DF6" s="409" t="str">
        <f>IF(CU6="","",IF(OR(CO6=DA$3,CO6=DC$3),(COUNTIF(CU6,"ML")*CU$8+COUNTIF(CU6,"NA")*CU$8),(COUNTIF(CU6,"ML")*CU$7+COUNTIF(CU6,"NA")*CU$7)))</f>
        <v/>
      </c>
      <c r="DG6" s="66" t="str">
        <f>IF(OR($E6="NSO",$E6="",DB6=""),"",IF(AND(CU6="",CZ6=""),CY$6,IF(OR(CO6=DA$3,CO6=DC$3),CY$8,CY$7)))</f>
        <v/>
      </c>
      <c r="DH6" s="66" t="str">
        <f>IF(OR($E6="NSO",$E6="",DB6=""),"",IF(AND(CU6="",CZ6=""),"",IF(OR(CO6=DA$3,CO9=DC$3),CZ$8,CZ$7)))</f>
        <v/>
      </c>
      <c r="DI6" s="66" t="str">
        <f>IF(OR($E6="NSO",$E6="",DB6="",CY6="ML"),"",IF(AND(CU6="",CZ6=""),DB$6-DE6,IF(OR(CO6=DA$3,CO6=DC$3),DB$8-DE6,DB$7-DE6)))</f>
        <v/>
      </c>
      <c r="DJ6" s="66" t="str">
        <f>IF(OR($E6="NSO",$E6="",DB6="",CZ6="ML"),"",IF(AND(CU6="",CZ6=""),"",IF(OR(CO6=DA$3,CO6=DC$3),DC$8-DF6,DC$7-DF6)))</f>
        <v/>
      </c>
      <c r="DK6" s="332">
        <f>IF(OR(CY6="ML",CZ6="ML"),"",SUM(DI6,DJ6))</f>
        <v>0</v>
      </c>
      <c r="DL6" s="409" t="str">
        <f>IF(AND(OR(CP6="ab",CP6="ml"),OR(CQ6="ab",CQ6="ml"),OR(CR6="ab",CR6="ml")),"AB",IF(AND(OR(CP6="ab",CP6="ml"),OR(CQ6="ab",CQ6="ml"),OR(CV6="ab",CV6="ml")),"AB",IF(AND(OR(CP6="ab",CP6="ml"),OR(CV6="ab",CV6="ml"),OR(CR6="ab",CR6="ml")),"AB",IF(AND(OR(CV6="ab",CV6="ml"),OR(CQ6="ab",CQ6="ml"),OR(CR6="ab",CR6="ml")),"AB",""))))</f>
        <v/>
      </c>
      <c r="DM6" s="66" t="str">
        <f>IF(OR($E6="NSO",$E6="",DA6=""),"",IF(OR(CZ6="AB",DL6="AB"),"AB",IF(DA6="ML","RE",IF(AND(DB6&gt;=36%*DI6,CY6&gt;=20%*DG6),"P",IF(AND(DB6&gt;=34%*DI6,COUNTIF(CR6:CZ6,"ML")=0,CY6&gt;=20%*DG6),"G2",IF(AND(DB6&gt;=31%*DI6,COUNTIF(CR6:CZ6,"ML")=0,CY6&gt;=20%*DG6),"G1",IF(AND(DB6&gt;=25%*DI6),"S","F")))))))</f>
        <v/>
      </c>
      <c r="DN6" s="66" t="str">
        <f>IF(OR($E6="NSO",$E6="",CZ6="",DA6=""),"",IF(OR(DA6="AB",DL6="AB"),"AB",IF(DA6="MLP","REP",IF(OR(CZ6&lt;36%*DH6,DC6&lt;36%*DJ6),"FP","P"))))</f>
        <v/>
      </c>
      <c r="DO6" s="409" t="str">
        <f>IF($E6="","",IF(OR(DM6="",DM6="F",DM6="RE",DM6="S",DM6="G1",DM6="G2"),DM6,IF(OR(DN6="FP",DN6="REP"),DN6,IF(DD6&gt;=75%*DK6,"D",IF(DD6&gt;=60%*DK6,"I",IF(DD6&gt;=48%*DK6,"II",IF(DD6&gt;=36%*DK6,"III",DM6)))))))</f>
        <v/>
      </c>
      <c r="DP6" s="66">
        <f>SUM(R6,AE6,BA6,BB6,CC6,CD6,DE6,DF6)</f>
        <v>0</v>
      </c>
      <c r="DQ6" s="329">
        <f>IF(details!AR6="","",details!AR6)</f>
        <v>10</v>
      </c>
      <c r="DR6" s="329">
        <f>IF(details!AS6="","",details!AS6)</f>
        <v>10</v>
      </c>
      <c r="DS6" s="329">
        <f>IF(details!AT6="","",details!AT6)</f>
        <v>10</v>
      </c>
      <c r="DT6" s="330">
        <f t="shared" ref="DT6:DT9" si="19">IF(AND(DQ6="",DR6="",DS6=""),"",SUM(DQ6:DS6))</f>
        <v>30</v>
      </c>
      <c r="DU6" s="329">
        <f>IF(details!AU6="","",details!AU6)</f>
        <v>70</v>
      </c>
      <c r="DV6" s="330">
        <f t="shared" ref="DV6:DV9" si="20">IF(AND(DT6="",DU6=""),"",SUM(DT6:DU6))</f>
        <v>100</v>
      </c>
      <c r="DW6" s="329">
        <f>IF(details!AV6="","",details!AV6)</f>
        <v>100</v>
      </c>
      <c r="DX6" s="317">
        <f t="shared" ref="DX6:DX9" si="21">IF(AND(DV6="",DW6=""),"",SUM(DV6:DW6))</f>
        <v>200</v>
      </c>
      <c r="DY6" s="329">
        <f t="shared" ref="DY6:DY9" si="22">COUNTIF(DQ6:DS6,"NA")*10</f>
        <v>0</v>
      </c>
      <c r="DZ6" s="329">
        <f t="shared" ref="DZ6:DZ9" si="23">(COUNTIF(DQ6:DS6,"ML")*10)+(COUNTIF(DU6,"ML")*70)+(COUNTIF(DW6,"ML")*100)</f>
        <v>0</v>
      </c>
      <c r="EA6" s="316" t="str">
        <f t="shared" ref="EA6:EA9" si="24">IF(OR($E6="NSO",$E6=0),"",IF(AND(DQ6="",DR6="",DS6="",DU6="",DW6=""),"",IF(AND(DR6="",DS6="",DU6="",DW6=""),10-DY6-DZ6,IF(AND(DS6="",DU6="",DW6=""),20-DY6-DZ6,IF(AND(DS6="",DW6=""),90-DY6-DZ6,IF(DW6="",100-DY6-DZ6,200-DY6-DZ6))))))</f>
        <v/>
      </c>
      <c r="EB6" s="329" t="str">
        <f t="shared" ref="EB6:EB9" si="25">IF(AND(OR(DQ6="ab",DQ6="ml"),OR(DR6="ab",DR6="ml"),OR(DS6="ab",DS6="ml")),"AB",IF(AND(OR(DQ6="ab",DQ6="ml"),OR(DR6="ab",DR6="ml"),OR(DU6="ab",DU6="ml")),"AB",IF(AND(OR(DQ6="ab",DQ6="ml"),OR(DU6="ab",DU6="ml"),OR(DS6="ab",DS6="ml")),"AB",IF(AND(OR(DU6="ab",DU6="ml"),OR(DR6="ab",DR6="ml"),OR(DS6="ab",DS6="ml")),"AB",""))))</f>
        <v/>
      </c>
      <c r="EC6" s="329" t="str">
        <f>IF(OR($E6="NSO",$E6=0,DW6=""),"",IF(OR(EB6="AB",DW6="ab"),"AB",IF(AND(EX6="FAIL",(OR(DW6="ml",DX6&lt;36%*EA6))),"F",IF(OR(DW6="ML",DX6&lt;36%*EA6),"RE",IF(DX6&gt;80%*EA6,"A",IF(DX6&gt;60%*EA6,"B",IF(DX6&gt;40%*EA6,"C","D")))))))</f>
        <v/>
      </c>
      <c r="ED6" s="329">
        <f>IF(details!AW6="","",details!AW6)</f>
        <v>30</v>
      </c>
      <c r="EE6" s="329">
        <f>IF(details!AX6="","",details!AX6)</f>
        <v>30</v>
      </c>
      <c r="EF6" s="329">
        <f>IF(details!AY6="","",details!AY6)</f>
        <v>40</v>
      </c>
      <c r="EG6" s="317">
        <f t="shared" ref="EG6:EG9" si="26">IF(AND(ED6="",EE6="",EF6=""),"",SUM(ED6:EF6))</f>
        <v>100</v>
      </c>
      <c r="EH6" s="409">
        <f t="shared" ref="EH6:EH9" si="27">COUNTIF(ED6,"NA")*30</f>
        <v>0</v>
      </c>
      <c r="EI6" s="409">
        <f t="shared" ref="EI6:EI9" si="28">(COUNTIF(ED6,"ML")*30)+(COUNTIF(EE6,"ML")*30)+(COUNTIF(EF6,"ML")*40)</f>
        <v>0</v>
      </c>
      <c r="EJ6" s="66" t="str">
        <f t="shared" ref="EJ6:EJ9" si="29">IF(OR($E6="NSO",$E6=0),"",IF(AND(ED6="",EE6="",EF6=""),"",IF(AND(EE6="",EF6=""),30-EH6-EI6,IF(EF6="",60-EH6-EI6,100-EH6-EI6))))</f>
        <v/>
      </c>
      <c r="EK6" s="409" t="str">
        <f t="shared" ref="EK6" si="30">IF(AND(OR(ED6="ab",ED6="ml"),OR(EE6="ab",EE6="ml")),"AB","")</f>
        <v/>
      </c>
      <c r="EL6" s="409" t="str">
        <f>IF(OR($E6="NSO",$E6=0,EF6=""),"",IF(OR(EK6="AB",EF6="ab"),"AB",IF(AND(EX6="FAIL",(OR(EF6="ml",EG6&lt;36%*EJ6))),"F",IF(OR(EF6="ML",EG6&lt;36%*EJ6),"RE",IF(EG6&gt;80%*EJ6,"A",IF(EG6&gt;60%*EJ6,"B",IF(EG6&gt;40%*EJ6,"C","D")))))))</f>
        <v/>
      </c>
      <c r="EM6" s="409" t="s">
        <v>520</v>
      </c>
      <c r="EN6" s="409" t="s">
        <v>521</v>
      </c>
      <c r="EO6" s="409" t="s">
        <v>204</v>
      </c>
      <c r="EP6" s="409" t="s">
        <v>205</v>
      </c>
      <c r="EQ6" s="409" t="s">
        <v>203</v>
      </c>
      <c r="ER6" s="409" t="s">
        <v>4</v>
      </c>
      <c r="ES6" s="409" t="s">
        <v>5</v>
      </c>
      <c r="ET6" s="409" t="s">
        <v>6</v>
      </c>
      <c r="EU6" s="409" t="s">
        <v>7</v>
      </c>
      <c r="EV6" s="409" t="s">
        <v>89</v>
      </c>
      <c r="EW6" s="333" t="s">
        <v>92</v>
      </c>
      <c r="EX6" s="814"/>
      <c r="EY6" s="318" t="str">
        <f>IF(details!CF6="","",details!CF6)</f>
        <v/>
      </c>
      <c r="EZ6" s="319" t="str">
        <f>IF(details!CG6="","",details!CG6)</f>
        <v/>
      </c>
      <c r="FA6" s="318" t="str">
        <f>IF(details!CJ6="","",details!CJ6)</f>
        <v/>
      </c>
      <c r="FB6" s="319" t="str">
        <f>IF(details!CK6="","",details!CK6)</f>
        <v/>
      </c>
      <c r="FC6" s="318" t="str">
        <f>IF(details!CN6="","",details!CN6)</f>
        <v/>
      </c>
      <c r="FD6" s="319" t="str">
        <f>IF(details!CO6="","",details!CO6)</f>
        <v/>
      </c>
      <c r="FE6" s="318" t="str">
        <f>IF(details!CR6="","",details!CR6)</f>
        <v/>
      </c>
      <c r="FF6" s="319" t="str">
        <f>IF(details!CS6="","",details!CS6)</f>
        <v/>
      </c>
      <c r="FG6" s="318" t="str">
        <f>IF(details!CV6="","",details!CV6)</f>
        <v/>
      </c>
      <c r="FH6" s="319" t="str">
        <f>IF(details!CW6="","",details!CW6)</f>
        <v/>
      </c>
      <c r="FI6" s="341"/>
      <c r="FJ6" s="690"/>
      <c r="FK6" s="690"/>
      <c r="FL6" s="690"/>
      <c r="FM6" s="690"/>
      <c r="FN6" s="690"/>
      <c r="FO6" s="690"/>
      <c r="FP6" s="690"/>
      <c r="FQ6" s="690"/>
      <c r="FR6" s="690"/>
      <c r="FS6" s="690"/>
      <c r="FT6" s="690"/>
      <c r="FU6" s="690"/>
      <c r="FV6" s="690"/>
      <c r="FW6" s="690"/>
      <c r="FX6" s="690"/>
      <c r="FY6" s="690"/>
      <c r="FZ6" s="690"/>
      <c r="GA6" s="690"/>
      <c r="GB6" s="690"/>
      <c r="GC6" s="690"/>
      <c r="GD6" s="690"/>
      <c r="GE6" s="690"/>
      <c r="GF6" s="690"/>
      <c r="GG6" s="690"/>
      <c r="GH6" s="690"/>
      <c r="GI6" s="690"/>
      <c r="GJ6" s="690"/>
      <c r="GK6" s="690"/>
      <c r="GL6" s="690"/>
      <c r="GM6" s="690"/>
      <c r="GN6" s="690"/>
      <c r="GO6" s="690"/>
      <c r="GP6" s="690"/>
      <c r="GQ6" s="690"/>
      <c r="GR6" s="690"/>
      <c r="GS6" s="690"/>
      <c r="GT6" s="690"/>
      <c r="GU6" s="828"/>
      <c r="GV6" s="690"/>
      <c r="GW6" s="690"/>
      <c r="GX6" s="690"/>
      <c r="GY6" s="811"/>
      <c r="GZ6" s="811"/>
      <c r="HA6" s="811"/>
      <c r="HB6" s="811"/>
      <c r="HC6" s="811"/>
      <c r="HD6" s="811"/>
      <c r="HE6" s="830">
        <f>SUM(Q6,AD6,AZ6,CB6,DD6)</f>
        <v>1000</v>
      </c>
      <c r="HF6" s="833">
        <f>HE6*100/(1000-DP6)</f>
        <v>100</v>
      </c>
      <c r="HG6" s="810" t="str">
        <f>IF(AND(HF6&gt;=60,(HD6="PASS")),"I",IF(AND(HF6&gt;=60,(HD6="PASS BY GRACE")),"I",IF(AND(HF6&gt;=48,(HD6="PASS")),"II",IF(AND(HF6&gt;=48,(HD6="PASS BY GRACE")),"II",IF(AND(HF6&gt;=36,(HD6="PASS")),"III",IF(AND(HF6&gt;=36,(HD6="PASS BY GRACE")),"III",""))))))</f>
        <v/>
      </c>
      <c r="HH6" s="208"/>
      <c r="HI6" s="690"/>
      <c r="HJ6" s="657"/>
      <c r="HK6" s="657"/>
      <c r="HL6" s="657"/>
      <c r="HM6" s="657"/>
      <c r="HN6" s="693"/>
      <c r="HR6" s="669" t="s">
        <v>687</v>
      </c>
      <c r="HS6" s="667" t="str">
        <f t="shared" ref="HS6" si="31">J111</f>
        <v>SHARMA</v>
      </c>
      <c r="HT6" s="667" t="str">
        <f t="shared" ref="HT6" si="32">W111</f>
        <v>D. KAVITA</v>
      </c>
      <c r="HU6" s="667" t="str">
        <f t="shared" ref="HU6" si="33">AK111</f>
        <v>A</v>
      </c>
      <c r="HV6" s="667" t="str">
        <f t="shared" ref="HV6" si="34">AM111</f>
        <v>B</v>
      </c>
      <c r="HW6" s="667" t="str">
        <f>AO111</f>
        <v>C</v>
      </c>
      <c r="HX6" s="667" t="str">
        <f>AQ111</f>
        <v>D</v>
      </c>
      <c r="HY6" s="667" t="str">
        <f>AS111</f>
        <v>E</v>
      </c>
      <c r="HZ6" s="667" t="str">
        <f>AU111</f>
        <v>F</v>
      </c>
      <c r="IA6" s="667" t="str">
        <f>AW111</f>
        <v>G</v>
      </c>
      <c r="IB6" s="667" t="str">
        <f>AY111</f>
        <v>H</v>
      </c>
      <c r="IC6" s="667" t="str">
        <f>BM111</f>
        <v>A</v>
      </c>
      <c r="ID6" s="667" t="str">
        <f>BO111</f>
        <v>B</v>
      </c>
      <c r="IE6" s="667" t="str">
        <f>BQ111</f>
        <v>C</v>
      </c>
      <c r="IF6" s="667" t="str">
        <f>BS111</f>
        <v>D</v>
      </c>
      <c r="IG6" s="667" t="str">
        <f>BU111</f>
        <v>E</v>
      </c>
      <c r="IH6" s="667" t="str">
        <f>BW111</f>
        <v>F</v>
      </c>
      <c r="II6" s="667" t="str">
        <f>BY111</f>
        <v>G</v>
      </c>
      <c r="IJ6" s="667" t="str">
        <f>CA111</f>
        <v>H</v>
      </c>
      <c r="IK6" s="667" t="str">
        <f>CO111</f>
        <v>A</v>
      </c>
      <c r="IL6" s="667" t="str">
        <f>CQ111</f>
        <v>B</v>
      </c>
      <c r="IM6" s="667" t="str">
        <f>CS111</f>
        <v>C</v>
      </c>
      <c r="IN6" s="667" t="str">
        <f>CU111</f>
        <v>D</v>
      </c>
      <c r="IO6" s="667" t="str">
        <f>CW111</f>
        <v>E</v>
      </c>
      <c r="IP6" s="667" t="str">
        <f>CY111</f>
        <v>F</v>
      </c>
      <c r="IQ6" s="667" t="str">
        <f>DA111</f>
        <v>G</v>
      </c>
      <c r="IR6" s="667" t="str">
        <f>DC111</f>
        <v>H</v>
      </c>
      <c r="IS6" s="667"/>
      <c r="IT6" s="667" t="str">
        <f>DQ111</f>
        <v>MEENA</v>
      </c>
      <c r="IU6" s="861" t="str">
        <f>ED111</f>
        <v>REKHA</v>
      </c>
    </row>
    <row r="7" spans="1:255" s="459" customFormat="1" ht="12" customHeight="1">
      <c r="A7" s="798"/>
      <c r="B7" s="799"/>
      <c r="C7" s="799"/>
      <c r="D7" s="799"/>
      <c r="E7" s="799"/>
      <c r="F7" s="799"/>
      <c r="G7" s="799"/>
      <c r="H7" s="802" t="str">
        <f>IF(details!I7="","",details!I7)</f>
        <v>MAX. MARKS FOR NORMAL PR. SUBJECTS</v>
      </c>
      <c r="I7" s="803"/>
      <c r="J7" s="402">
        <f>IF(details!J7="","",details!J7)</f>
        <v>10</v>
      </c>
      <c r="K7" s="402">
        <f>IF(details!K7="","",details!K7)</f>
        <v>10</v>
      </c>
      <c r="L7" s="402">
        <f>IF(details!L7="","",details!L7)</f>
        <v>10</v>
      </c>
      <c r="M7" s="327">
        <f t="shared" ref="M7:M8" si="35">IF(AND(J7="",K7="",L7=""),"",SUM(J7:L7))</f>
        <v>30</v>
      </c>
      <c r="N7" s="402">
        <f>IF(details!M7="","",details!M7)</f>
        <v>70</v>
      </c>
      <c r="O7" s="327">
        <f t="shared" ref="O7:O8" si="36">IF(AND(M7="",N7=""),"",SUM(M7:N7))</f>
        <v>100</v>
      </c>
      <c r="P7" s="402">
        <f>IF(details!N7="","",details!N7)</f>
        <v>100</v>
      </c>
      <c r="Q7" s="328">
        <f t="shared" ref="Q7:Q8" si="37">IF(AND(O7="",P7=""),"",SUM(O7:P7))</f>
        <v>200</v>
      </c>
      <c r="R7" s="409">
        <f t="shared" ref="R7:R13" si="38">COUNTIF(J7:L7,"NA")*J$6+COUNTIF(J7:L7,"MLl")*J$6+COUNTIF(N7,"ML")*N$6+COUNTIF(N7,"NAl")*N$6</f>
        <v>0</v>
      </c>
      <c r="S7" s="66" t="str">
        <f t="shared" ref="S7:S70" si="39">IF(OR($E7="NSO",$E7=""),"",IF(AND(J7="",K7="",L7="",N7="",P7=""),"",IF(AND(K7="",L7="",N7="",P7=""),J$6-R7,IF(AND(L7="",N7="",P7=""),J$6+K$6-R7,IF(AND(L7="",P7=""),J$6+K$6+N$6-R7,IF(P7="",M$6+N$6-R7,Q$6-R7))))))</f>
        <v/>
      </c>
      <c r="T7" s="409"/>
      <c r="U7" s="409" t="str">
        <f t="shared" ref="U7:U70" si="40">IF(OR($E7="NSO",$E7="",P7=""),"",IF(OR(T7="AB",P7="ab"),"AB",IF(P7="ML","RE",IF(AND(Q7&gt;=36%*S7,P7&gt;=20),"P",IF(AND(Q7&gt;=34%*S7,COUNTIF(J7:P7,"ML")=0,P7&gt;=20),"G2",IF(AND(Q7&gt;=31%*S7,COUNTIF(J7:P7,"ML")=0,P7&gt;=20),"G1",IF(Q7&gt;=25%*S7,"S","F")))))))</f>
        <v/>
      </c>
      <c r="V7" s="409"/>
      <c r="W7" s="402">
        <f>IF(details!O7="","",details!O7)</f>
        <v>10</v>
      </c>
      <c r="X7" s="402">
        <f>IF(details!P7="","",details!P7)</f>
        <v>10</v>
      </c>
      <c r="Y7" s="402">
        <f>IF(details!Q7="","",details!Q7)</f>
        <v>10</v>
      </c>
      <c r="Z7" s="327">
        <f t="shared" ref="Z7:Z8" si="41">IF(AND(W7="",X7="",Y7=""),"",SUM(W7:Y7))</f>
        <v>30</v>
      </c>
      <c r="AA7" s="402">
        <f>IF(details!R7="","",details!R7)</f>
        <v>70</v>
      </c>
      <c r="AB7" s="327">
        <f t="shared" ref="AB7:AB8" si="42">IF(AND(Z7="",AA7=""),"",SUM(Z7:AA7))</f>
        <v>100</v>
      </c>
      <c r="AC7" s="402">
        <f>IF(details!S7="","",details!S7)</f>
        <v>100</v>
      </c>
      <c r="AD7" s="328">
        <f t="shared" ref="AD7:AD8" si="43">IF(AND(AB7="",AC7=""),"",SUM(AB7:AC7))</f>
        <v>200</v>
      </c>
      <c r="AE7" s="409">
        <f t="shared" ref="AE7:AE13" si="44">COUNTIF(W7:Y7,"NA")*W$6+COUNTIF(W7:Y7,"MLl")*W$6+COUNTIF(AA7,"ML")*AA$6+COUNTIF(AA7,"NAl")*AA$6</f>
        <v>0</v>
      </c>
      <c r="AF7" s="66" t="str">
        <f t="shared" ref="AF7:AF70" si="45">IF(OR($E7="NSO",$E7=""),"",IF(AND(W7="",X7="",Y7="",AA7="",AC7=""),"",IF(AND(X7="",Y7="",AA7="",AC7=""),W$6-AE7,IF(AND(Y7="",AA7="",AC7=""),W$6+X$6-AE7,IF(AND(Y7="",AC7=""),W$6+X$6+AA$6-AE7,IF(AC7="",Z$6+AA$6-AE7,AD$6-AE7))))))</f>
        <v/>
      </c>
      <c r="AG7" s="409"/>
      <c r="AH7" s="409"/>
      <c r="AI7" s="409"/>
      <c r="AJ7" s="764"/>
      <c r="AK7" s="763"/>
      <c r="AL7" s="402">
        <f>IF(details!U7="","",details!U7)</f>
        <v>10</v>
      </c>
      <c r="AM7" s="402">
        <f>IF(details!V7="","",details!V7)</f>
        <v>10</v>
      </c>
      <c r="AN7" s="402">
        <f>IF(details!W7="","",details!W7)</f>
        <v>10</v>
      </c>
      <c r="AO7" s="327">
        <f t="shared" si="6"/>
        <v>30</v>
      </c>
      <c r="AP7" s="329">
        <f>IF(details!X7="","",details!X7)</f>
        <v>50</v>
      </c>
      <c r="AQ7" s="329">
        <f>IF(details!Y7="","",details!Y7)</f>
        <v>20</v>
      </c>
      <c r="AR7" s="327">
        <f t="shared" ref="AR7" si="46">SUM(AP7,AQ7)</f>
        <v>70</v>
      </c>
      <c r="AS7" s="330">
        <f>SUM(AO7,AP7)</f>
        <v>80</v>
      </c>
      <c r="AT7" s="323">
        <f>SUM(AO7,AR7)</f>
        <v>100</v>
      </c>
      <c r="AU7" s="329">
        <f>IF(details!Z7="","",details!Z7)</f>
        <v>70</v>
      </c>
      <c r="AV7" s="329">
        <f>IF(details!AA7="","",details!AA7)</f>
        <v>30</v>
      </c>
      <c r="AW7" s="327">
        <f>SUM(AU7,AV7)</f>
        <v>100</v>
      </c>
      <c r="AX7" s="330">
        <f>SUM(AS7,AU7)</f>
        <v>150</v>
      </c>
      <c r="AY7" s="330">
        <f>SUM(AQ7,AV7)</f>
        <v>50</v>
      </c>
      <c r="AZ7" s="328">
        <f>SUM(AX7,AY7)</f>
        <v>200</v>
      </c>
      <c r="BA7" s="332">
        <f t="shared" si="7"/>
        <v>0</v>
      </c>
      <c r="BB7" s="409">
        <f t="shared" si="8"/>
        <v>0</v>
      </c>
      <c r="BC7" s="66" t="str">
        <f t="shared" si="9"/>
        <v/>
      </c>
      <c r="BD7" s="66" t="str">
        <f t="shared" si="10"/>
        <v/>
      </c>
      <c r="BE7" s="66" t="str">
        <f t="shared" ref="BE7:BE8" si="47">IF(OR($E7="NSO",$E7="",AX7="",AU7="ML"),"",IF(AND(AQ7="",AV7=""),AX$6-BA7,IF(OR(AK7=AW$3,AK7=AY$3),AX$8-BA7,AX$7-BA7)))</f>
        <v/>
      </c>
      <c r="BF7" s="66" t="str">
        <f t="shared" si="11"/>
        <v/>
      </c>
      <c r="BG7" s="332">
        <f t="shared" si="12"/>
        <v>0</v>
      </c>
      <c r="BH7" s="409" t="str">
        <f t="shared" si="13"/>
        <v/>
      </c>
      <c r="BI7" s="66" t="str">
        <f t="shared" si="14"/>
        <v/>
      </c>
      <c r="BJ7" s="66" t="str">
        <f t="shared" si="15"/>
        <v/>
      </c>
      <c r="BK7" s="409" t="str">
        <f t="shared" si="16"/>
        <v/>
      </c>
      <c r="BL7" s="764"/>
      <c r="BM7" s="763"/>
      <c r="BN7" s="402">
        <f>IF(details!AC7="","",details!AC7)</f>
        <v>10</v>
      </c>
      <c r="BO7" s="402">
        <f>IF(details!AD7="","",details!AD7)</f>
        <v>10</v>
      </c>
      <c r="BP7" s="402">
        <f>IF(details!AE7="","",details!AE7)</f>
        <v>10</v>
      </c>
      <c r="BQ7" s="402">
        <f t="shared" ref="BQ7:BQ8" si="48">IF(AND(BN7="",BO7="",BP7=""),"",SUM(BN7:BP7))</f>
        <v>30</v>
      </c>
      <c r="BR7" s="329">
        <f>IF(details!AF7="","",details!AF7)</f>
        <v>50</v>
      </c>
      <c r="BS7" s="329">
        <f>IF(details!AG7="","",details!AG7)</f>
        <v>20</v>
      </c>
      <c r="BT7" s="327">
        <f t="shared" ref="BT7:BT8" si="49">SUM(BR7,BS7)</f>
        <v>70</v>
      </c>
      <c r="BU7" s="330">
        <f t="shared" ref="BU7" si="50">SUM(BQ7,BR7)</f>
        <v>80</v>
      </c>
      <c r="BV7" s="323">
        <f t="shared" ref="BV7" si="51">SUM(BQ7,BT7)</f>
        <v>100</v>
      </c>
      <c r="BW7" s="329">
        <f>IF(details!AH7="","",details!AH7)</f>
        <v>70</v>
      </c>
      <c r="BX7" s="329">
        <f>IF(details!AI7="","",details!AI7)</f>
        <v>30</v>
      </c>
      <c r="BY7" s="327">
        <f t="shared" ref="BY7" si="52">SUM(BW7,BX7)</f>
        <v>100</v>
      </c>
      <c r="BZ7" s="330">
        <f t="shared" ref="BZ7" si="53">SUM(BU7,BW7)</f>
        <v>150</v>
      </c>
      <c r="CA7" s="330">
        <f t="shared" ref="CA7" si="54">SUM(BS7,BX7)</f>
        <v>50</v>
      </c>
      <c r="CB7" s="328">
        <f t="shared" ref="CB7:CB8" si="55">SUM(BZ7,CA7)</f>
        <v>200</v>
      </c>
      <c r="CC7" s="332">
        <f t="shared" ref="CC7:CC70" si="56">IF(BS7="",(COUNTIF(BN7:BP7,"NA")*BN$6+COUNTIF(BN7:BP7,"ML")*BN$6+COUNTIF(BR7,"ML")*BR$6+COUNTIF(BR7,"NA")*BR$6),IF(OR(BM7=BY$3,BM7=CA$3),(COUNTIF(BN7:BP7,"NA")*BN$8+COUNTIF(BN7:BP7,"ML")*BN$8+COUNTIF(BR7,"ML")*BR$8+COUNTIF(BR7,"NA")*BR$8),(COUNTIF(BN7:BP7,"NA")*BN$7+COUNTIF(BN7:BP7,"ML")*BN$7+COUNTIF(BR7,"ML")*BR$7+COUNTIF(BR7,"NA")*BR$7)))</f>
        <v>0</v>
      </c>
      <c r="CD7" s="409">
        <f t="shared" ref="CD7:CD70" si="57">IF(BS7="","",IF(OR(BM7=BY$3,BM7=CA$3),(COUNTIF(BS7,"ML")*BS$8+COUNTIF(BS7,"NA")*BS$8),(COUNTIF(BS7,"ML")*BS$7+COUNTIF(BS7,"NA")*BS$7)))</f>
        <v>0</v>
      </c>
      <c r="CE7" s="66" t="str">
        <f t="shared" ref="CE7:CE70" si="58">IF(OR($E7="NSO",$E7="",BZ7=""),"",IF(AND(BS7="",BX7=""),BW$6,IF(OR(BM7=BY$3,BM7=CA$3),BW$8,BW$7)))</f>
        <v/>
      </c>
      <c r="CF7" s="66" t="str">
        <f t="shared" ref="CF7:CF8" si="59">IF(OR($E7="NSO",$E7="",BZ7=""),"",IF(AND(BS7="",BX7=""),"",IF(OR(BM7=BY$3,BM10=CA$3),BX$8,BX$7)))</f>
        <v/>
      </c>
      <c r="CG7" s="66" t="str">
        <f t="shared" ref="CG7:CG8" si="60">IF(OR($E7="NSO",$E7="",BZ7="",BW7="ML"),"",IF(AND(BS7="",BX7=""),BZ$6-CC7,IF(OR(BM7=BY$3,BM7=CA$3),BZ$8-CC7,BZ$7-CC7)))</f>
        <v/>
      </c>
      <c r="CH7" s="66" t="str">
        <f t="shared" ref="CH7:CH70" si="61">IF(OR($E7="NSO",$E7="",BZ7="",BX7="ML"),"",IF(AND(BS7="",BX7=""),"",IF(OR(BM7=BY$3,BM7=CA$3),CA$8-CD7,CA$7-CD7)))</f>
        <v/>
      </c>
      <c r="CI7" s="332">
        <f t="shared" ref="CI7:CI70" si="62">IF(OR(BW7="ML",BX7="ML"),"",SUM(CG7,CH7))</f>
        <v>0</v>
      </c>
      <c r="CJ7" s="409" t="str">
        <f t="shared" ref="CJ7:CJ70" si="63">IF(AND(OR(BN7="ab",BN7="ml"),OR(BO7="ab",BO7="ml"),OR(BP7="ab",BP7="ml")),"AB",IF(AND(OR(BN7="ab",BN7="ml"),OR(BO7="ab",BO7="ml"),OR(BT7="ab",BT7="ml")),"AB",IF(AND(OR(BN7="ab",BN7="ml"),OR(BT7="ab",BT7="ml"),OR(BP7="ab",BP7="ml")),"AB",IF(AND(OR(BT7="ab",BT7="ml"),OR(BO7="ab",BO7="ml"),OR(BP7="ab",BP7="ml")),"AB",""))))</f>
        <v/>
      </c>
      <c r="CK7" s="66" t="str">
        <f t="shared" ref="CK7:CK70" si="64">IF(OR($E7="NSO",$E7="",BY7=""),"",IF(OR(BX7="AB",CJ7="AB"),"AB",IF(BY7="ML","RE",IF(AND(BZ7&gt;=36%*CG7,BW7&gt;=20%*CE7),"P",IF(AND(BZ7&gt;=34%*CG7,COUNTIF(BP7:BX7,"ML")=0,BW7&gt;=20%*CE7),"G2",IF(AND(BZ7&gt;=31%*CG7,COUNTIF(BP7:BX7,"ML")=0,BW7&gt;=20%*CE7),"G1",IF(AND(BZ7&gt;=25%*CG7),"S","F")))))))</f>
        <v/>
      </c>
      <c r="CL7" s="66" t="str">
        <f t="shared" ref="CL7:CL70" si="65">IF(OR($E7="NSO",$E7="",BX7="",BY7=""),"",IF(OR(BY7="AB",CJ7="AB"),"AB",IF(BY7="MLP","REP",IF(OR(BX7&lt;36%*CF7,CA7&lt;36%*CH7),"FP","P"))))</f>
        <v/>
      </c>
      <c r="CM7" s="409" t="str">
        <f t="shared" ref="CM7:CM70" si="66">IF($E7="","",IF(OR(CK7="",CK7="F",CK7="RE",CK7="S",CK7="G1",CK7="G2"),CK7,IF(OR(CL7="FP",CL7="REP"),CL7,IF(CB7&gt;=75%*CI7,"D",IF(CB7&gt;=60%*CI7,"I",IF(CB7&gt;=48%*CI7,"II",IF(CB7&gt;=36%*CI7,"III",CK7)))))))</f>
        <v/>
      </c>
      <c r="CN7" s="764"/>
      <c r="CO7" s="763"/>
      <c r="CP7" s="402">
        <f>IF(details!AK7="","",details!AK7)</f>
        <v>10</v>
      </c>
      <c r="CQ7" s="402">
        <f>IF(details!AL7="","",details!AL7)</f>
        <v>10</v>
      </c>
      <c r="CR7" s="402">
        <f>IF(details!AM7="","",details!AM7)</f>
        <v>10</v>
      </c>
      <c r="CS7" s="402">
        <f t="shared" ref="CS7:CS8" si="67">IF(AND(CP7="",CQ7="",CR7=""),"",SUM(CP7:CR7))</f>
        <v>30</v>
      </c>
      <c r="CT7" s="329">
        <f>IF(details!AN7="","",details!AN7)</f>
        <v>50</v>
      </c>
      <c r="CU7" s="329">
        <f>IF(details!AO7="","",details!AO7)</f>
        <v>20</v>
      </c>
      <c r="CV7" s="327">
        <f t="shared" ref="CV7:CV8" si="68">SUM(CT7,CU7)</f>
        <v>70</v>
      </c>
      <c r="CW7" s="330">
        <f t="shared" ref="CW7:CW8" si="69">SUM(CS7,CT7)</f>
        <v>80</v>
      </c>
      <c r="CX7" s="323">
        <f t="shared" ref="CX7:CX8" si="70">SUM(CS7,CV7)</f>
        <v>100</v>
      </c>
      <c r="CY7" s="329">
        <f>IF(details!AP7="","",details!AP7)</f>
        <v>70</v>
      </c>
      <c r="CZ7" s="329">
        <f>IF(details!AQ7="","",details!AQ7)</f>
        <v>30</v>
      </c>
      <c r="DA7" s="327">
        <f t="shared" ref="DA7:DA8" si="71">SUM(CY7,CZ7)</f>
        <v>100</v>
      </c>
      <c r="DB7" s="330">
        <f t="shared" ref="DB7:DB8" si="72">SUM(CW7,CY7)</f>
        <v>150</v>
      </c>
      <c r="DC7" s="330">
        <f t="shared" ref="DC7:DC8" si="73">SUM(CU7,CZ7)</f>
        <v>50</v>
      </c>
      <c r="DD7" s="328">
        <f t="shared" ref="DD7:DD8" si="74">SUM(DB7,DC7)</f>
        <v>200</v>
      </c>
      <c r="DE7" s="332">
        <f t="shared" ref="DE7:DE70" si="75">IF(CU7="",(COUNTIF(CP7:CR7,"NA")*CP$6+COUNTIF(CP7:CR7,"ML")*CP$6+COUNTIF(CT7,"ML")*CT$6+COUNTIF(CT7,"NA")*CT$6),IF(OR(CO7=DA$3,CO7=DC$3),(COUNTIF(CP7:CR7,"NA")*CP$8+COUNTIF(CP7:CR7,"ML")*CP$8+COUNTIF(CT7,"ML")*CT$8+COUNTIF(CT7,"NA")*CT$8),(COUNTIF(CP7:CR7,"NA")*CP$7+COUNTIF(CP7:CR7,"ML")*CP$7+COUNTIF(CT7,"ML")*CT$7+COUNTIF(CT7,"NA")*CT$7)))</f>
        <v>0</v>
      </c>
      <c r="DF7" s="409">
        <f t="shared" ref="DF7:DF70" si="76">IF(CU7="","",IF(OR(CO7=DA$3,CO7=DC$3),(COUNTIF(CU7,"ML")*CU$8+COUNTIF(CU7,"NA")*CU$8),(COUNTIF(CU7,"ML")*CU$7+COUNTIF(CU7,"NA")*CU$7)))</f>
        <v>0</v>
      </c>
      <c r="DG7" s="66" t="str">
        <f t="shared" ref="DG7:DG70" si="77">IF(OR($E7="NSO",$E7="",DB7=""),"",IF(AND(CU7="",CZ7=""),CY$6,IF(OR(CO7=DA$3,CO7=DC$3),CY$8,CY$7)))</f>
        <v/>
      </c>
      <c r="DH7" s="66" t="str">
        <f t="shared" ref="DH7:DH8" si="78">IF(OR($E7="NSO",$E7="",DB7=""),"",IF(AND(CU7="",CZ7=""),"",IF(OR(CO7=DA$3,CO10=DC$3),CZ$8,CZ$7)))</f>
        <v/>
      </c>
      <c r="DI7" s="66" t="str">
        <f t="shared" ref="DI7:DI70" si="79">IF(OR($E7="NSO",$E7="",DB7="",CY7="ML"),"",IF(AND(CU7="",CZ7=""),DB$6-DE7,IF(OR(CO7=DA$3,CO7=DC$3),DB$8-DE7,DB$7-DE7)))</f>
        <v/>
      </c>
      <c r="DJ7" s="66" t="str">
        <f t="shared" ref="DJ7:DJ70" si="80">IF(OR($E7="NSO",$E7="",DB7="",CZ7="ML"),"",IF(AND(CU7="",CZ7=""),"",IF(OR(CO7=DA$3,CO7=DC$3),DC$8-DF7,DC$7-DF7)))</f>
        <v/>
      </c>
      <c r="DK7" s="332">
        <f t="shared" ref="DK7:DK70" si="81">IF(OR(CY7="ML",CZ7="ML"),"",SUM(DI7,DJ7))</f>
        <v>0</v>
      </c>
      <c r="DL7" s="409" t="str">
        <f t="shared" ref="DL7:DL70" si="82">IF(AND(OR(CP7="ab",CP7="ml"),OR(CQ7="ab",CQ7="ml"),OR(CR7="ab",CR7="ml")),"AB",IF(AND(OR(CP7="ab",CP7="ml"),OR(CQ7="ab",CQ7="ml"),OR(CV7="ab",CV7="ml")),"AB",IF(AND(OR(CP7="ab",CP7="ml"),OR(CV7="ab",CV7="ml"),OR(CR7="ab",CR7="ml")),"AB",IF(AND(OR(CV7="ab",CV7="ml"),OR(CQ7="ab",CQ7="ml"),OR(CR7="ab",CR7="ml")),"AB",""))))</f>
        <v/>
      </c>
      <c r="DM7" s="66" t="str">
        <f t="shared" ref="DM7:DM70" si="83">IF(OR($E7="NSO",$E7="",DA7=""),"",IF(OR(CZ7="AB",DL7="AB"),"AB",IF(DA7="ML","RE",IF(AND(DB7&gt;=36%*DI7,CY7&gt;=20%*DG7),"P",IF(AND(DB7&gt;=34%*DI7,COUNTIF(CR7:CZ7,"ML")=0,CY7&gt;=20%*DG7),"G2",IF(AND(DB7&gt;=31%*DI7,COUNTIF(CR7:CZ7,"ML")=0,CY7&gt;=20%*DG7),"G1",IF(AND(DB7&gt;=25%*DI7),"S","F")))))))</f>
        <v/>
      </c>
      <c r="DN7" s="66" t="str">
        <f t="shared" ref="DN7:DN70" si="84">IF(OR($E7="NSO",$E7="",CZ7="",DA7=""),"",IF(OR(DA7="AB",DL7="AB"),"AB",IF(DA7="MLP","REP",IF(OR(CZ7&lt;36%*DH7,DC7&lt;36%*DJ7),"FP","P"))))</f>
        <v/>
      </c>
      <c r="DO7" s="409" t="str">
        <f t="shared" ref="DO7:DO70" si="85">IF($E7="","",IF(OR(DM7="",DM7="F",DM7="RE",DM7="S",DM7="G1",DM7="G2"),DM7,IF(OR(DN7="FP",DN7="REP"),DN7,IF(DD7&gt;=75%*DK7,"D",IF(DD7&gt;=60%*DK7,"I",IF(DD7&gt;=48%*DK7,"II",IF(DD7&gt;=36%*DK7,"III",DM7)))))))</f>
        <v/>
      </c>
      <c r="DP7" s="66">
        <f t="shared" ref="DP7:DP70" si="86">SUM(R7,AE7,BA7,BB7,CC7,CD7,DE7,DF7)</f>
        <v>0</v>
      </c>
      <c r="DQ7" s="329"/>
      <c r="DR7" s="329"/>
      <c r="DS7" s="329"/>
      <c r="DT7" s="330"/>
      <c r="DU7" s="329"/>
      <c r="DV7" s="330"/>
      <c r="DW7" s="329"/>
      <c r="DX7" s="317"/>
      <c r="DY7" s="329"/>
      <c r="DZ7" s="329"/>
      <c r="EA7" s="316"/>
      <c r="EB7" s="329"/>
      <c r="EC7" s="329"/>
      <c r="ED7" s="329"/>
      <c r="EE7" s="329"/>
      <c r="EF7" s="329"/>
      <c r="EG7" s="317"/>
      <c r="EH7" s="409"/>
      <c r="EI7" s="409"/>
      <c r="EJ7" s="66"/>
      <c r="EK7" s="409"/>
      <c r="EL7" s="409"/>
      <c r="EM7" s="409"/>
      <c r="EN7" s="409"/>
      <c r="EO7" s="391"/>
      <c r="EP7" s="391"/>
      <c r="EQ7" s="391"/>
      <c r="ER7" s="409"/>
      <c r="ES7" s="409"/>
      <c r="ET7" s="409"/>
      <c r="EU7" s="409"/>
      <c r="EV7" s="409"/>
      <c r="EW7" s="409"/>
      <c r="EX7" s="414"/>
      <c r="EY7" s="318" t="str">
        <f>IF(details!CF7="","",details!CF7)</f>
        <v/>
      </c>
      <c r="EZ7" s="319" t="str">
        <f>IF(details!CG7="","",details!CG7)</f>
        <v/>
      </c>
      <c r="FA7" s="318" t="str">
        <f>IF(details!CJ7="","",details!CJ7)</f>
        <v/>
      </c>
      <c r="FB7" s="319" t="str">
        <f>IF(details!CK7="","",details!CK7)</f>
        <v/>
      </c>
      <c r="FC7" s="318" t="str">
        <f>IF(details!CN7="","",details!CN7)</f>
        <v/>
      </c>
      <c r="FD7" s="319" t="str">
        <f>IF(details!CO7="","",details!CO7)</f>
        <v/>
      </c>
      <c r="FE7" s="318" t="str">
        <f>IF(details!CR7="","",details!CR7)</f>
        <v/>
      </c>
      <c r="FF7" s="319" t="str">
        <f>IF(details!CS7="","",details!CS7)</f>
        <v/>
      </c>
      <c r="FG7" s="318" t="str">
        <f>IF(details!CV7="","",details!CV7)</f>
        <v/>
      </c>
      <c r="FH7" s="319" t="str">
        <f>IF(details!CW7="","",details!CW7)</f>
        <v/>
      </c>
      <c r="FI7" s="341"/>
      <c r="FJ7" s="690"/>
      <c r="FK7" s="690"/>
      <c r="FL7" s="690"/>
      <c r="FM7" s="690"/>
      <c r="FN7" s="690"/>
      <c r="FO7" s="690"/>
      <c r="FP7" s="690"/>
      <c r="FQ7" s="690"/>
      <c r="FR7" s="690"/>
      <c r="FS7" s="690"/>
      <c r="FT7" s="690"/>
      <c r="FU7" s="690"/>
      <c r="FV7" s="690"/>
      <c r="FW7" s="690"/>
      <c r="FX7" s="690"/>
      <c r="FY7" s="690"/>
      <c r="FZ7" s="690"/>
      <c r="GA7" s="690"/>
      <c r="GB7" s="690"/>
      <c r="GC7" s="690"/>
      <c r="GD7" s="690"/>
      <c r="GE7" s="690"/>
      <c r="GF7" s="690"/>
      <c r="GG7" s="690"/>
      <c r="GH7" s="690"/>
      <c r="GI7" s="690"/>
      <c r="GJ7" s="690"/>
      <c r="GK7" s="690"/>
      <c r="GL7" s="690"/>
      <c r="GM7" s="690"/>
      <c r="GN7" s="690"/>
      <c r="GO7" s="690"/>
      <c r="GP7" s="690"/>
      <c r="GQ7" s="690"/>
      <c r="GR7" s="690"/>
      <c r="GS7" s="690"/>
      <c r="GT7" s="690"/>
      <c r="GU7" s="828"/>
      <c r="GV7" s="690"/>
      <c r="GW7" s="690"/>
      <c r="GX7" s="690"/>
      <c r="GY7" s="811"/>
      <c r="GZ7" s="811"/>
      <c r="HA7" s="811"/>
      <c r="HB7" s="811"/>
      <c r="HC7" s="811"/>
      <c r="HD7" s="811"/>
      <c r="HE7" s="831"/>
      <c r="HF7" s="834"/>
      <c r="HG7" s="811"/>
      <c r="HH7" s="391"/>
      <c r="HI7" s="690"/>
      <c r="HJ7" s="657"/>
      <c r="HK7" s="657"/>
      <c r="HL7" s="657"/>
      <c r="HM7" s="657" t="str">
        <f t="shared" ref="HM7:HM40" si="87">IF(HL7="","",IF(AND(HL7&gt;=60,(HJ7="PASS")),"I",IF(AND(HL7&gt;=60,(HJ7="PASS BY GRACE")),"I",IF(AND(HL7&gt;=48,(HJ7="PASS")),"II",IF(AND(HL7&gt;=48,(HJ7="PASS BY GRACE")),"II",IF(AND(HL7&gt;=36,(HJ7="PASS")),"III",IF(AND(HL7&gt;=36,(HJ7="PASS BY GRACE")),"III","")))))))</f>
        <v/>
      </c>
      <c r="HN7" s="693"/>
      <c r="HR7" s="669"/>
      <c r="HS7" s="667"/>
      <c r="HT7" s="667"/>
      <c r="HU7" s="667"/>
      <c r="HV7" s="667"/>
      <c r="HW7" s="667"/>
      <c r="HX7" s="667"/>
      <c r="HY7" s="667"/>
      <c r="HZ7" s="667"/>
      <c r="IA7" s="667"/>
      <c r="IB7" s="667"/>
      <c r="IC7" s="667"/>
      <c r="ID7" s="667"/>
      <c r="IE7" s="667"/>
      <c r="IF7" s="667"/>
      <c r="IG7" s="667"/>
      <c r="IH7" s="667"/>
      <c r="II7" s="667"/>
      <c r="IJ7" s="667"/>
      <c r="IK7" s="667"/>
      <c r="IL7" s="667"/>
      <c r="IM7" s="667"/>
      <c r="IN7" s="667"/>
      <c r="IO7" s="667"/>
      <c r="IP7" s="667"/>
      <c r="IQ7" s="667"/>
      <c r="IR7" s="667"/>
      <c r="IS7" s="667"/>
      <c r="IT7" s="667"/>
      <c r="IU7" s="861"/>
    </row>
    <row r="8" spans="1:255" s="459" customFormat="1" ht="12" customHeight="1">
      <c r="A8" s="800"/>
      <c r="B8" s="801"/>
      <c r="C8" s="801"/>
      <c r="D8" s="801"/>
      <c r="E8" s="801"/>
      <c r="F8" s="801"/>
      <c r="G8" s="801"/>
      <c r="H8" s="802" t="str">
        <f>IF(details!I8="","",details!I8)</f>
        <v>MAX. MARKS FOR SPECIAL PR. SUBJECTS</v>
      </c>
      <c r="I8" s="803"/>
      <c r="J8" s="402">
        <f>IF(details!J8="","",details!J8)</f>
        <v>10</v>
      </c>
      <c r="K8" s="402">
        <f>IF(details!K8="","",details!K8)</f>
        <v>10</v>
      </c>
      <c r="L8" s="402">
        <f>IF(details!L8="","",details!L8)</f>
        <v>10</v>
      </c>
      <c r="M8" s="327">
        <f t="shared" si="35"/>
        <v>30</v>
      </c>
      <c r="N8" s="402">
        <f>IF(details!M8="","",details!M8)</f>
        <v>70</v>
      </c>
      <c r="O8" s="327">
        <f t="shared" si="36"/>
        <v>100</v>
      </c>
      <c r="P8" s="402">
        <f>IF(details!N8="","",details!N8)</f>
        <v>100</v>
      </c>
      <c r="Q8" s="328">
        <f t="shared" si="37"/>
        <v>200</v>
      </c>
      <c r="R8" s="409">
        <f t="shared" si="38"/>
        <v>0</v>
      </c>
      <c r="S8" s="66" t="str">
        <f t="shared" si="39"/>
        <v/>
      </c>
      <c r="T8" s="409"/>
      <c r="U8" s="409" t="str">
        <f t="shared" si="40"/>
        <v/>
      </c>
      <c r="V8" s="409"/>
      <c r="W8" s="402">
        <f>IF(details!O8="","",details!O8)</f>
        <v>10</v>
      </c>
      <c r="X8" s="402">
        <f>IF(details!P8="","",details!P8)</f>
        <v>10</v>
      </c>
      <c r="Y8" s="402">
        <f>IF(details!Q8="","",details!Q8)</f>
        <v>10</v>
      </c>
      <c r="Z8" s="327">
        <f t="shared" si="41"/>
        <v>30</v>
      </c>
      <c r="AA8" s="402">
        <f>IF(details!R8="","",details!R8)</f>
        <v>70</v>
      </c>
      <c r="AB8" s="327">
        <f t="shared" si="42"/>
        <v>100</v>
      </c>
      <c r="AC8" s="402">
        <f>IF(details!S8="","",details!S8)</f>
        <v>100</v>
      </c>
      <c r="AD8" s="328">
        <f t="shared" si="43"/>
        <v>200</v>
      </c>
      <c r="AE8" s="409">
        <f t="shared" si="44"/>
        <v>0</v>
      </c>
      <c r="AF8" s="66" t="str">
        <f t="shared" si="45"/>
        <v/>
      </c>
      <c r="AG8" s="409"/>
      <c r="AH8" s="409"/>
      <c r="AI8" s="409"/>
      <c r="AJ8" s="404"/>
      <c r="AK8" s="403"/>
      <c r="AL8" s="402">
        <f>IF(details!U8="","",details!U8)</f>
        <v>10</v>
      </c>
      <c r="AM8" s="402">
        <f>IF(details!V8="","",details!V8)</f>
        <v>10</v>
      </c>
      <c r="AN8" s="402">
        <f>IF(details!W8="","",details!W8)</f>
        <v>10</v>
      </c>
      <c r="AO8" s="327">
        <f t="shared" ref="AO8" si="88">IF(AND(AL8="",AM8="",AN8=""),"",SUM(AL8:AN8))</f>
        <v>30</v>
      </c>
      <c r="AP8" s="329">
        <f>IF(details!X8="","",details!X8)</f>
        <v>20</v>
      </c>
      <c r="AQ8" s="329">
        <f>IF(details!Y8="","",details!Y8)</f>
        <v>50</v>
      </c>
      <c r="AR8" s="327">
        <f>SUM(AP8,AQ8)</f>
        <v>70</v>
      </c>
      <c r="AS8" s="330">
        <f>SUM(AO8,AP8)</f>
        <v>50</v>
      </c>
      <c r="AT8" s="323">
        <f>SUM(AO8,AR8)</f>
        <v>100</v>
      </c>
      <c r="AU8" s="329">
        <f>IF(details!Z8="","",details!Z8)</f>
        <v>30</v>
      </c>
      <c r="AV8" s="329">
        <f>IF(details!AA8="","",details!AA8)</f>
        <v>70</v>
      </c>
      <c r="AW8" s="327">
        <f>SUM(AU8,AV8)</f>
        <v>100</v>
      </c>
      <c r="AX8" s="330">
        <f>SUM(AS8,AU8)</f>
        <v>80</v>
      </c>
      <c r="AY8" s="330">
        <f>SUM(AQ8,AV8)</f>
        <v>120</v>
      </c>
      <c r="AZ8" s="328">
        <f>SUM(AX8,AY8)</f>
        <v>200</v>
      </c>
      <c r="BA8" s="332">
        <f t="shared" ref="BA8:BA9" si="89">IF(AQ8="",(COUNTIF(AL8:AN8,"NA")*AL$6+COUNTIF(AL8:AN8,"ML")*AL$6+COUNTIF(AP8,"ML")*AP$6+COUNTIF(AP8,"NA")*AP$6),IF(OR(AK8=AW$3,AK8=AY$3),(COUNTIF(AL8:AN8,"NA")*AL$8+COUNTIF(AL8:AN8,"ML")*AL$8+COUNTIF(AP8,"ML")*AP$8+COUNTIF(AP8,"NA")*AP$8),(COUNTIF(AL8:AN8,"NA")*AL$7+COUNTIF(AL8:AN8,"ML")*AL$7+COUNTIF(AP8,"ML")*AP$7+COUNTIF(AP8,"NA")*AP$7)))</f>
        <v>0</v>
      </c>
      <c r="BB8" s="409">
        <f t="shared" ref="BB8:BB9" si="90">IF(AQ8="","",IF(OR(AK8=AW$3,AK8=AY$3),(COUNTIF(AQ8,"ML")*AQ$8+COUNTIF(AQ8,"NA")*AQ$8),(COUNTIF(AQ8,"ML")*AQ$7+COUNTIF(AQ8,"NA")*AQ$7)))</f>
        <v>0</v>
      </c>
      <c r="BC8" s="66" t="str">
        <f t="shared" ref="BC8:BC9" si="91">IF(OR($E8="NSO",$E8="",AX8=""),"",IF(AND(AQ8="",AV8=""),AU$6,IF(OR(AK8=AW$3,AK8=AY$3),AU$8,AU$7)))</f>
        <v/>
      </c>
      <c r="BD8" s="66" t="str">
        <f t="shared" ref="BD8" si="92">IF(OR($E8="NSO",$E8="",AX8=""),"",IF(AND(AQ8="",AV8=""),"",IF(OR(AK8=AW$3,AK11=AY$3),AV$8,AV$7)))</f>
        <v/>
      </c>
      <c r="BE8" s="66" t="str">
        <f t="shared" si="47"/>
        <v/>
      </c>
      <c r="BF8" s="66" t="str">
        <f t="shared" ref="BF8:BF70" si="93">IF(OR($E8="NSO",$E8="",AX8="",AV8="ML"),"",IF(AND(AQ8="",AV8=""),"",IF(OR(AK8=AW$3,AK8=AY$3),AY$8-BB8,AY$7-BB8)))</f>
        <v/>
      </c>
      <c r="BG8" s="332">
        <f t="shared" ref="BG8:BG70" si="94">IF(OR(AU8="ML",AV8="ML"),"",SUM(BE8,BF8))</f>
        <v>0</v>
      </c>
      <c r="BH8" s="409" t="str">
        <f t="shared" ref="BH8:BH70" si="95">IF(AND(OR(AL8="ab",AL8="ml"),OR(AM8="ab",AM8="ml"),OR(AN8="ab",AN8="ml")),"AB",IF(AND(OR(AL8="ab",AL8="ml"),OR(AM8="ab",AM8="ml"),OR(AR8="ab",AR8="ml")),"AB",IF(AND(OR(AL8="ab",AL8="ml"),OR(AR8="ab",AR8="ml"),OR(AN8="ab",AN8="ml")),"AB",IF(AND(OR(AR8="ab",AR8="ml"),OR(AM8="ab",AM8="ml"),OR(AN8="ab",AN8="ml")),"AB",""))))</f>
        <v/>
      </c>
      <c r="BI8" s="66" t="str">
        <f t="shared" ref="BI8:BI70" si="96">IF(OR($E8="NSO",$E8="",AW8=""),"",IF(OR(AV8="AB",BH8="AB"),"AB",IF(AW8="ML","RE",IF(AND(AX8&gt;=36%*BE8,AU8&gt;=20%*BC8),"P",IF(AND(AX8&gt;=34%*BE8,COUNTIF(AN8:AV8,"ML")=0,AU8&gt;=20%*BC8),"G2",IF(AND(AX8&gt;=31%*BE8,COUNTIF(AN8:AV8,"ML")=0,AU8&gt;=20%*BC8),"G1",IF(AND(AX8&gt;=25%*BE8),"S","F")))))))</f>
        <v/>
      </c>
      <c r="BJ8" s="66" t="str">
        <f t="shared" ref="BJ8:BJ70" si="97">IF(OR($E8="NSO",$E8="",AV8="",AW8=""),"",IF(OR(AW8="AB",BH8="AB"),"AB",IF(AW8="MLP","REP",IF(OR(AV8&lt;36%*BD8,AY8&lt;36%*BF8),"FP","P"))))</f>
        <v/>
      </c>
      <c r="BK8" s="409" t="str">
        <f t="shared" ref="BK8:BK70" si="98">IF($E8="","",IF(OR(BI8="",BI8="F",BI8="RE",BI8="S",BI8="G1",BI8="G2"),BI8,IF(OR(BJ8="FP",BJ8="REP"),BJ8,IF(AZ8&gt;=75%*BG8,"D",IF(AZ8&gt;=60%*BG8,"I",IF(AZ8&gt;=48%*BG8,"II",IF(AZ8&gt;=36%*BG8,"III",BI8)))))))</f>
        <v/>
      </c>
      <c r="BL8" s="404"/>
      <c r="BM8" s="404"/>
      <c r="BN8" s="402">
        <f>IF(details!AC8="","",details!AC8)</f>
        <v>10</v>
      </c>
      <c r="BO8" s="402">
        <f>IF(details!AD8="","",details!AD8)</f>
        <v>10</v>
      </c>
      <c r="BP8" s="402">
        <f>IF(details!AE8="","",details!AE8)</f>
        <v>10</v>
      </c>
      <c r="BQ8" s="402">
        <f t="shared" si="48"/>
        <v>30</v>
      </c>
      <c r="BR8" s="329">
        <f>IF(details!AF8="","",details!AF8)</f>
        <v>20</v>
      </c>
      <c r="BS8" s="329">
        <f>IF(details!AG8="","",details!AG8)</f>
        <v>50</v>
      </c>
      <c r="BT8" s="327">
        <f t="shared" si="49"/>
        <v>70</v>
      </c>
      <c r="BU8" s="330">
        <f>SUM(BQ8,BR8)</f>
        <v>50</v>
      </c>
      <c r="BV8" s="323">
        <f>SUM(BQ8,BT8)</f>
        <v>100</v>
      </c>
      <c r="BW8" s="329">
        <f>IF(details!AH8="","",details!AH8)</f>
        <v>30</v>
      </c>
      <c r="BX8" s="329">
        <f>IF(details!AI8="","",details!AI8)</f>
        <v>70</v>
      </c>
      <c r="BY8" s="327">
        <f>SUM(BW8,BX8)</f>
        <v>100</v>
      </c>
      <c r="BZ8" s="330">
        <f>SUM(BU8,BW8)</f>
        <v>80</v>
      </c>
      <c r="CA8" s="330">
        <f>SUM(BS8,BX8)</f>
        <v>120</v>
      </c>
      <c r="CB8" s="328">
        <f t="shared" si="55"/>
        <v>200</v>
      </c>
      <c r="CC8" s="332">
        <f t="shared" si="56"/>
        <v>0</v>
      </c>
      <c r="CD8" s="409">
        <f t="shared" si="57"/>
        <v>0</v>
      </c>
      <c r="CE8" s="66" t="str">
        <f t="shared" si="58"/>
        <v/>
      </c>
      <c r="CF8" s="66" t="str">
        <f t="shared" si="59"/>
        <v/>
      </c>
      <c r="CG8" s="66" t="str">
        <f t="shared" si="60"/>
        <v/>
      </c>
      <c r="CH8" s="66" t="str">
        <f t="shared" si="61"/>
        <v/>
      </c>
      <c r="CI8" s="332">
        <f t="shared" si="62"/>
        <v>0</v>
      </c>
      <c r="CJ8" s="409" t="str">
        <f t="shared" si="63"/>
        <v/>
      </c>
      <c r="CK8" s="66" t="str">
        <f t="shared" si="64"/>
        <v/>
      </c>
      <c r="CL8" s="66" t="str">
        <f t="shared" si="65"/>
        <v/>
      </c>
      <c r="CM8" s="409" t="str">
        <f t="shared" si="66"/>
        <v/>
      </c>
      <c r="CN8" s="404"/>
      <c r="CO8" s="404"/>
      <c r="CP8" s="402">
        <f>IF(details!AK8="","",details!AK8)</f>
        <v>10</v>
      </c>
      <c r="CQ8" s="402">
        <f>IF(details!AL8="","",details!AL8)</f>
        <v>10</v>
      </c>
      <c r="CR8" s="402">
        <f>IF(details!AM8="","",details!AM8)</f>
        <v>10</v>
      </c>
      <c r="CS8" s="402">
        <f t="shared" si="67"/>
        <v>30</v>
      </c>
      <c r="CT8" s="329">
        <f>IF(details!AN8="","",details!AN8)</f>
        <v>20</v>
      </c>
      <c r="CU8" s="329">
        <f>IF(details!AO8="","",details!AO8)</f>
        <v>50</v>
      </c>
      <c r="CV8" s="327">
        <f t="shared" si="68"/>
        <v>70</v>
      </c>
      <c r="CW8" s="330">
        <f t="shared" si="69"/>
        <v>50</v>
      </c>
      <c r="CX8" s="323">
        <f t="shared" si="70"/>
        <v>100</v>
      </c>
      <c r="CY8" s="329">
        <f>IF(details!AP8="","",details!AP8)</f>
        <v>30</v>
      </c>
      <c r="CZ8" s="329">
        <f>IF(details!AQ8="","",details!AQ8)</f>
        <v>70</v>
      </c>
      <c r="DA8" s="327">
        <f t="shared" si="71"/>
        <v>100</v>
      </c>
      <c r="DB8" s="330">
        <f t="shared" si="72"/>
        <v>80</v>
      </c>
      <c r="DC8" s="330">
        <f t="shared" si="73"/>
        <v>120</v>
      </c>
      <c r="DD8" s="328">
        <f t="shared" si="74"/>
        <v>200</v>
      </c>
      <c r="DE8" s="332">
        <f t="shared" si="75"/>
        <v>0</v>
      </c>
      <c r="DF8" s="409">
        <f t="shared" si="76"/>
        <v>0</v>
      </c>
      <c r="DG8" s="66" t="str">
        <f t="shared" si="77"/>
        <v/>
      </c>
      <c r="DH8" s="66" t="str">
        <f t="shared" si="78"/>
        <v/>
      </c>
      <c r="DI8" s="66" t="str">
        <f t="shared" si="79"/>
        <v/>
      </c>
      <c r="DJ8" s="66" t="str">
        <f t="shared" si="80"/>
        <v/>
      </c>
      <c r="DK8" s="332">
        <f t="shared" si="81"/>
        <v>0</v>
      </c>
      <c r="DL8" s="409" t="str">
        <f t="shared" si="82"/>
        <v/>
      </c>
      <c r="DM8" s="66" t="str">
        <f t="shared" si="83"/>
        <v/>
      </c>
      <c r="DN8" s="66" t="str">
        <f t="shared" si="84"/>
        <v/>
      </c>
      <c r="DO8" s="409" t="str">
        <f t="shared" si="85"/>
        <v/>
      </c>
      <c r="DP8" s="66">
        <f t="shared" si="86"/>
        <v>0</v>
      </c>
      <c r="DQ8" s="329"/>
      <c r="DR8" s="329"/>
      <c r="DS8" s="329"/>
      <c r="DT8" s="330"/>
      <c r="DU8" s="329"/>
      <c r="DV8" s="330"/>
      <c r="DW8" s="329"/>
      <c r="DX8" s="317"/>
      <c r="DY8" s="329"/>
      <c r="DZ8" s="329"/>
      <c r="EA8" s="316"/>
      <c r="EB8" s="329"/>
      <c r="EC8" s="329"/>
      <c r="ED8" s="329"/>
      <c r="EE8" s="329"/>
      <c r="EF8" s="329"/>
      <c r="EG8" s="317"/>
      <c r="EH8" s="409"/>
      <c r="EI8" s="409"/>
      <c r="EJ8" s="66"/>
      <c r="EK8" s="409"/>
      <c r="EL8" s="409"/>
      <c r="EM8" s="409"/>
      <c r="EN8" s="409"/>
      <c r="EO8" s="391"/>
      <c r="EP8" s="391"/>
      <c r="EQ8" s="391"/>
      <c r="ER8" s="409"/>
      <c r="ES8" s="409"/>
      <c r="ET8" s="409"/>
      <c r="EU8" s="409"/>
      <c r="EV8" s="409"/>
      <c r="EW8" s="409"/>
      <c r="EX8" s="414"/>
      <c r="EY8" s="318"/>
      <c r="EZ8" s="319"/>
      <c r="FA8" s="318"/>
      <c r="FB8" s="319"/>
      <c r="FC8" s="318"/>
      <c r="FD8" s="319"/>
      <c r="FE8" s="318"/>
      <c r="FF8" s="319"/>
      <c r="FG8" s="318"/>
      <c r="FH8" s="319"/>
      <c r="FI8" s="342"/>
      <c r="FJ8" s="691"/>
      <c r="FK8" s="691"/>
      <c r="FL8" s="691"/>
      <c r="FM8" s="691"/>
      <c r="FN8" s="691"/>
      <c r="FO8" s="691"/>
      <c r="FP8" s="691"/>
      <c r="FQ8" s="691"/>
      <c r="FR8" s="691"/>
      <c r="FS8" s="691"/>
      <c r="FT8" s="691"/>
      <c r="FU8" s="691"/>
      <c r="FV8" s="691"/>
      <c r="FW8" s="691"/>
      <c r="FX8" s="691"/>
      <c r="FY8" s="691"/>
      <c r="FZ8" s="691"/>
      <c r="GA8" s="691"/>
      <c r="GB8" s="691"/>
      <c r="GC8" s="691"/>
      <c r="GD8" s="691"/>
      <c r="GE8" s="691"/>
      <c r="GF8" s="690"/>
      <c r="GG8" s="691"/>
      <c r="GH8" s="691"/>
      <c r="GI8" s="691"/>
      <c r="GJ8" s="691"/>
      <c r="GK8" s="691"/>
      <c r="GL8" s="691"/>
      <c r="GM8" s="691"/>
      <c r="GN8" s="691"/>
      <c r="GO8" s="691"/>
      <c r="GP8" s="691"/>
      <c r="GQ8" s="691"/>
      <c r="GR8" s="691"/>
      <c r="GS8" s="691"/>
      <c r="GT8" s="691"/>
      <c r="GU8" s="829"/>
      <c r="GV8" s="691"/>
      <c r="GW8" s="691"/>
      <c r="GX8" s="691"/>
      <c r="GY8" s="812"/>
      <c r="GZ8" s="812"/>
      <c r="HA8" s="812"/>
      <c r="HB8" s="812"/>
      <c r="HC8" s="812"/>
      <c r="HD8" s="812"/>
      <c r="HE8" s="832"/>
      <c r="HF8" s="835"/>
      <c r="HG8" s="812"/>
      <c r="HH8" s="391"/>
      <c r="HI8" s="691"/>
      <c r="HJ8" s="731"/>
      <c r="HK8" s="731"/>
      <c r="HL8" s="731"/>
      <c r="HM8" s="731"/>
      <c r="HN8" s="694"/>
      <c r="HR8" s="669"/>
      <c r="HS8" s="667"/>
      <c r="HT8" s="667"/>
      <c r="HU8" s="667"/>
      <c r="HV8" s="667"/>
      <c r="HW8" s="667"/>
      <c r="HX8" s="667"/>
      <c r="HY8" s="667"/>
      <c r="HZ8" s="667"/>
      <c r="IA8" s="667"/>
      <c r="IB8" s="667"/>
      <c r="IC8" s="667"/>
      <c r="ID8" s="667"/>
      <c r="IE8" s="667"/>
      <c r="IF8" s="667"/>
      <c r="IG8" s="667"/>
      <c r="IH8" s="667"/>
      <c r="II8" s="667"/>
      <c r="IJ8" s="667"/>
      <c r="IK8" s="667"/>
      <c r="IL8" s="667"/>
      <c r="IM8" s="667"/>
      <c r="IN8" s="667"/>
      <c r="IO8" s="667"/>
      <c r="IP8" s="667"/>
      <c r="IQ8" s="667"/>
      <c r="IR8" s="667"/>
      <c r="IS8" s="667"/>
      <c r="IT8" s="667"/>
      <c r="IU8" s="861"/>
    </row>
    <row r="9" spans="1:255" s="364" customFormat="1" ht="13" customHeight="1">
      <c r="A9" s="412">
        <f>IF(details!A9="","",details!A9)</f>
        <v>1</v>
      </c>
      <c r="B9" s="394" t="str">
        <f>IF(details!B9="","",details!B9)</f>
        <v>OBC</v>
      </c>
      <c r="C9" s="394" t="str">
        <f>IF(details!C9="","",details!C9)</f>
        <v>G</v>
      </c>
      <c r="D9" s="394">
        <f>IF(details!D9="","",details!D9)</f>
        <v>10327</v>
      </c>
      <c r="E9" s="401">
        <f>IF(details!E9="","",details!E9)</f>
        <v>11401</v>
      </c>
      <c r="F9" s="72">
        <f>IF(details!F9="","",details!F9)</f>
        <v>35179</v>
      </c>
      <c r="G9" s="89" t="str">
        <f>IF(details!G9="","",details!G9)</f>
        <v>A 001</v>
      </c>
      <c r="H9" s="89" t="str">
        <f>IF(details!H9="","",details!H9)</f>
        <v>B 001</v>
      </c>
      <c r="I9" s="89" t="str">
        <f>IF(details!I9="","",details!I9)</f>
        <v>C 001</v>
      </c>
      <c r="J9" s="394">
        <f>IF(details!J9="","",details!J9)</f>
        <v>5</v>
      </c>
      <c r="K9" s="394">
        <f>IF(details!K9="","",details!K9)</f>
        <v>5</v>
      </c>
      <c r="L9" s="394">
        <f>IF(details!L9="","",details!L9)</f>
        <v>6</v>
      </c>
      <c r="M9" s="205">
        <f t="shared" si="0"/>
        <v>16</v>
      </c>
      <c r="N9" s="394">
        <f>IF(details!M9="","",details!M9)</f>
        <v>36</v>
      </c>
      <c r="O9" s="205">
        <f t="shared" si="1"/>
        <v>52</v>
      </c>
      <c r="P9" s="394">
        <f>IF(details!N9="","",details!N9)</f>
        <v>15</v>
      </c>
      <c r="Q9" s="392">
        <f t="shared" si="2"/>
        <v>67</v>
      </c>
      <c r="R9" s="409">
        <f t="shared" si="38"/>
        <v>0</v>
      </c>
      <c r="S9" s="66">
        <f t="shared" si="39"/>
        <v>200</v>
      </c>
      <c r="T9" s="409" t="str">
        <f t="shared" ref="T9:T40" si="99">IF(AND(OR(J9="ab",J9="ml"),OR(K9="ab",K9="ml"),OR(L9="ab",L9="ml")),"AB",IF(AND(OR(J9="ab",J9="ml"),OR(K9="ab",K9="ml"),OR(N9="ab",N9="ml")),"AB",IF(AND(OR(J9="ab",J9="ml"),OR(N9="ab",N9="ml"),OR(L9="ab",L9="ml")),"AB",IF(AND(OR(N9="ab",N9="ml"),OR(K9="ab",K9="ml"),OR(L9="ab",L9="ml")),"AB",""))))</f>
        <v/>
      </c>
      <c r="U9" s="409" t="str">
        <f t="shared" si="40"/>
        <v>S</v>
      </c>
      <c r="V9" s="409" t="str">
        <f t="shared" ref="V9:V40" si="100">IF(OR(U9="",U9=0,U9="S",U9="RE",U9="F",U9="AB"),U9,IF(Q9&gt;=75%*S9,"D",IF(Q9&gt;=60%*S9,"I",IF(Q9&gt;=48%*S9,"II",IF(Q9&gt;=36%*S9,"III",U9)))))</f>
        <v>S</v>
      </c>
      <c r="W9" s="394">
        <f>IF(details!O9="","",details!O9)</f>
        <v>4</v>
      </c>
      <c r="X9" s="394">
        <f>IF(details!P9="","",details!P9)</f>
        <v>6</v>
      </c>
      <c r="Y9" s="394">
        <f>IF(details!Q9="","",details!Q9)</f>
        <v>7</v>
      </c>
      <c r="Z9" s="205">
        <f t="shared" si="3"/>
        <v>17</v>
      </c>
      <c r="AA9" s="394">
        <f>IF(details!R9="","",details!R9)</f>
        <v>26</v>
      </c>
      <c r="AB9" s="205">
        <f t="shared" si="4"/>
        <v>43</v>
      </c>
      <c r="AC9" s="394">
        <f>IF(details!S9="","",details!S9)</f>
        <v>42</v>
      </c>
      <c r="AD9" s="392">
        <f t="shared" si="5"/>
        <v>85</v>
      </c>
      <c r="AE9" s="409">
        <f t="shared" si="44"/>
        <v>0</v>
      </c>
      <c r="AF9" s="66">
        <f t="shared" si="45"/>
        <v>200</v>
      </c>
      <c r="AG9" s="409" t="str">
        <f t="shared" ref="AG9:AG40" si="101">IF(AND(OR(W9="ab",W9="ml"),OR(X9="ab",X9="ml"),OR(Y9="ab",Y9="ml")),"AB",IF(AND(OR(W9="ab",W9="ml"),OR(X9="ab",X9="ml"),OR(AA9="ab",AA9="ml")),"AB",IF(AND(OR(W9="ab",W9="ml"),OR(AA9="ab",AA9="ml"),OR(Y9="ab",Y9="ml")),"AB",IF(AND(OR(AA9="ab",AA9="ml"),OR(X9="ab",X9="ml"),OR(Y9="ab",Y9="ml")),"AB",""))))</f>
        <v/>
      </c>
      <c r="AH9" s="409" t="str">
        <f>IF(OR($E9="NSO",$E9="",AC9=""),"",IF(OR(AG9="AB",AC9="ab"),"AB",IF(AC9="ML","RE",IF(AND(AD9&gt;=36%*AF9,AC9&gt;=20),"P",IF(AND(AD9&gt;=34%*AF9,#REF!=0,AC9&gt;=20),"G2",IF(AND(AD9&gt;=31%*AF9,#REF!=0,AC9&gt;=20),"G1",IF(AD9&gt;=25%*AF9,"S","F")))))))</f>
        <v>P</v>
      </c>
      <c r="AI9" s="409" t="str">
        <f t="shared" ref="AI9:AI40" si="102">IF(OR(AH9="",AH9=0,AH9="S",AH9="RE",AH9="F",AH9="AB"),AH9,IF(AD9&gt;=75%*AF9,"D",IF(AD9&gt;=60%*AF9,"I",IF(AD9&gt;=48%*AF9,"II",IF(AD9&gt;=36%*AF9,"III",AH9)))))</f>
        <v>III</v>
      </c>
      <c r="AJ9" s="394" t="str">
        <f>IF(details!T9="","",details!T9)</f>
        <v/>
      </c>
      <c r="AK9" s="89" t="str">
        <f>IF(AJ9="","",IF(AJ9="a",AK$3,IF(AJ9="b",AM$3,IF(AJ9="c",AO$3,IF(AJ9="d",AQ$3,IF(AJ9="e",AS$3,IF(AJ9="f",AU$3,IF(AJ9="g",AW$3,IF(AJ9="h",AY$3)))))))))</f>
        <v/>
      </c>
      <c r="AL9" s="394">
        <f>IF(details!U9="","",details!U9)</f>
        <v>4</v>
      </c>
      <c r="AM9" s="394">
        <f>IF(details!V9="","",details!V9)</f>
        <v>5</v>
      </c>
      <c r="AN9" s="394">
        <f>IF(details!W9="","",details!W9)</f>
        <v>9</v>
      </c>
      <c r="AO9" s="205">
        <f t="shared" si="6"/>
        <v>18</v>
      </c>
      <c r="AP9" s="394">
        <f>IF(details!X9="","",details!X9)</f>
        <v>12</v>
      </c>
      <c r="AQ9" s="394">
        <f>IF(details!Y9="","",details!Y9)</f>
        <v>13</v>
      </c>
      <c r="AR9" s="205">
        <f t="shared" ref="AR9" si="103">IF(AND(AP9="",AQ9=""),"",IF(AND(AP9="ml",AQ9="ml"),"ml",IF(AND(AP9="ml",AQ9=""),"ml",IF(AND(AP9="AB",AQ9="AB"),"AB",IF(AND(AP9="AB",AQ9=""),"AB",SUM(AP9:AQ9))))))</f>
        <v>25</v>
      </c>
      <c r="AS9" s="205">
        <f t="shared" ref="AS9" si="104">IF(AND(AO9="",AP9=""),"",SUM(AO9,AP9))</f>
        <v>30</v>
      </c>
      <c r="AT9" s="205">
        <f>IF(AND(AO9="",AR9=""),"",SUM(AO9,AR9))</f>
        <v>43</v>
      </c>
      <c r="AU9" s="394">
        <f>IF(details!Z9="","",details!Z9)</f>
        <v>23</v>
      </c>
      <c r="AV9" s="394">
        <f>IF(details!AA9="","",details!AA9)</f>
        <v>21</v>
      </c>
      <c r="AW9" s="205">
        <f>IF(AND(AU9="",AV9=""),"",IF(OR(AU9="AB",AV9="AB"),"AB",IF(AU9="ML","ML",IF(AND(AU9&gt;=0,AV9="ML"),"MLP",SUM(AU9:AV9)))))</f>
        <v>44</v>
      </c>
      <c r="AX9" s="205">
        <f t="shared" ref="AX9" si="105">IF(AND(AS9="",AU9=""),"",SUM(AS9,AU9))</f>
        <v>53</v>
      </c>
      <c r="AY9" s="205">
        <f t="shared" ref="AY9" si="106">IF(AND(AQ9="",AV9=""),"",SUM(AQ9,AV9))</f>
        <v>34</v>
      </c>
      <c r="AZ9" s="401">
        <f t="shared" ref="AZ9" si="107">IF(AND(AX9="",AY9=""),"",SUM(AX9:AY9))</f>
        <v>87</v>
      </c>
      <c r="BA9" s="332">
        <f t="shared" si="89"/>
        <v>0</v>
      </c>
      <c r="BB9" s="409">
        <f t="shared" si="90"/>
        <v>0</v>
      </c>
      <c r="BC9" s="66">
        <f t="shared" si="91"/>
        <v>70</v>
      </c>
      <c r="BD9" s="66">
        <f>IF(OR($E9="NSO",$E9="",AX9=""),"",IF(AND(AQ9="",AV9=""),"",IF(OR(AK9=AW$3,AK9=AY$3),AV$8,AV$7)))</f>
        <v>30</v>
      </c>
      <c r="BE9" s="66">
        <f>IF(OR($E9="NSO",$E9="",AX9="",AU9="ML"),"",IF(AND(AQ9="",AV9=""),AX$6-BA9,IF(OR(AK9=AW$3,AK9=AY$3),AX$8-BA9,AX$7-BA9)))</f>
        <v>150</v>
      </c>
      <c r="BF9" s="66">
        <f t="shared" si="93"/>
        <v>50</v>
      </c>
      <c r="BG9" s="332">
        <f t="shared" si="94"/>
        <v>200</v>
      </c>
      <c r="BH9" s="409" t="str">
        <f t="shared" si="95"/>
        <v/>
      </c>
      <c r="BI9" s="66" t="str">
        <f t="shared" si="96"/>
        <v>G2</v>
      </c>
      <c r="BJ9" s="66" t="str">
        <f t="shared" si="97"/>
        <v>P</v>
      </c>
      <c r="BK9" s="409" t="str">
        <f t="shared" si="98"/>
        <v>G2</v>
      </c>
      <c r="BL9" s="394" t="str">
        <f>IF(details!AB9="","",details!AB9)</f>
        <v/>
      </c>
      <c r="BM9" s="89" t="str">
        <f>IF(BL9="","",IF(BL9="a",BM$3,IF(BL9="b",BO$3,IF(BL9="c",BQ$3,IF(BL9="d",BS$3,IF(BL9="e",BU$3,IF(BL9="f",BW$3,IF(BL9="g",BY$3,IF(BL9="h",CA$3)))))))))</f>
        <v/>
      </c>
      <c r="BN9" s="394">
        <f>IF(details!AC9="","",details!AC9)</f>
        <v>6</v>
      </c>
      <c r="BO9" s="394">
        <f>IF(details!AD9="","",details!AD9)</f>
        <v>8</v>
      </c>
      <c r="BP9" s="394">
        <f>IF(details!AE9="","",details!AE9)</f>
        <v>10</v>
      </c>
      <c r="BQ9" s="205">
        <f t="shared" si="17"/>
        <v>24</v>
      </c>
      <c r="BR9" s="394">
        <f>IF(details!AF9="","",details!AF9)</f>
        <v>20</v>
      </c>
      <c r="BS9" s="394">
        <f>IF(details!AG9="","",details!AG9)</f>
        <v>18</v>
      </c>
      <c r="BT9" s="205">
        <f t="shared" ref="BT9" si="108">IF(AND(BR9="",BS9=""),"",IF(AND(BR9="ml",BS9="ml"),"ml",IF(AND(BR9="ml",BS9=""),"ml",IF(AND(BR9="AB",BS9="AB"),"AB",IF(AND(BR9="AB",BS9=""),"AB",SUM(BR9:BS9))))))</f>
        <v>38</v>
      </c>
      <c r="BU9" s="205">
        <f t="shared" ref="BU9" si="109">IF(AND(BQ9="",BR9=""),"",SUM(BQ9,BR9))</f>
        <v>44</v>
      </c>
      <c r="BV9" s="205">
        <f t="shared" ref="BV9" si="110">IF(AND(BQ9="",BT9=""),"",SUM(BQ9,BT9))</f>
        <v>62</v>
      </c>
      <c r="BW9" s="394">
        <f>IF(details!AH9="","",details!AH9)</f>
        <v>23</v>
      </c>
      <c r="BX9" s="394">
        <f>IF(details!AI9="","",details!AI9)</f>
        <v>28</v>
      </c>
      <c r="BY9" s="205">
        <f>IF(AND(BW9="",BX9=""),"",IF(OR(BW9="AB",BX9="AB"),"AB",IF(BW9="ML","ML",IF(AND(BW9&gt;=0,BX9="ML"),"MLP",SUM(BW9:BX9)))))</f>
        <v>51</v>
      </c>
      <c r="BZ9" s="205">
        <f t="shared" ref="BZ9" si="111">IF(AND(BU9="",BW9=""),"",SUM(BU9,BW9))</f>
        <v>67</v>
      </c>
      <c r="CA9" s="205">
        <f t="shared" ref="CA9" si="112">IF(AND(BS9="",BX9=""),"",SUM(BS9,BX9))</f>
        <v>46</v>
      </c>
      <c r="CB9" s="401">
        <f t="shared" ref="CB9" si="113">IF(AND(BZ9="",CA9=""),"",SUM(BZ9:CA9))</f>
        <v>113</v>
      </c>
      <c r="CC9" s="332">
        <f t="shared" si="56"/>
        <v>0</v>
      </c>
      <c r="CD9" s="409">
        <f t="shared" si="57"/>
        <v>0</v>
      </c>
      <c r="CE9" s="66">
        <f t="shared" si="58"/>
        <v>70</v>
      </c>
      <c r="CF9" s="66">
        <f>IF(OR($E9="NSO",$E9="",BZ9=""),"",IF(AND(BS9="",BX9=""),"",IF(OR(BM9=BY$3,BM9=CA$3),BX$8,BX$7)))</f>
        <v>30</v>
      </c>
      <c r="CG9" s="66">
        <f>IF(OR($E9="NSO",$E9="",BZ9="",BW9="ML"),"",IF(AND(BS9="",BX9=""),BZ$6-CC9,IF(OR(BM9=BY$3,BM9=CA$3),BZ$8-CC9,BZ$7-CC9)))</f>
        <v>150</v>
      </c>
      <c r="CH9" s="66">
        <f t="shared" si="61"/>
        <v>50</v>
      </c>
      <c r="CI9" s="332">
        <f t="shared" si="62"/>
        <v>200</v>
      </c>
      <c r="CJ9" s="409" t="str">
        <f t="shared" si="63"/>
        <v/>
      </c>
      <c r="CK9" s="66" t="str">
        <f t="shared" si="64"/>
        <v>P</v>
      </c>
      <c r="CL9" s="66" t="str">
        <f t="shared" si="65"/>
        <v>P</v>
      </c>
      <c r="CM9" s="409" t="str">
        <f t="shared" si="66"/>
        <v>II</v>
      </c>
      <c r="CN9" s="394" t="str">
        <f>IF(details!AJ9="","",details!AJ9)</f>
        <v/>
      </c>
      <c r="CO9" s="89" t="str">
        <f>IF(CN9="","",IF(CN9="a",CO$3,IF(CN9="b",CQ$3,IF(CN9="c",CS$3,IF(CN9="d",CU$3,IF(CN9="e",CW$3,IF(CN9="f",CY$3,IF(CN9="g",DA$3,IF(CN9="h",DC$3)))))))))</f>
        <v/>
      </c>
      <c r="CP9" s="394">
        <f>IF(details!AK9="","",details!AK9)</f>
        <v>6</v>
      </c>
      <c r="CQ9" s="394">
        <f>IF(details!AL9="","",details!AL9)</f>
        <v>4</v>
      </c>
      <c r="CR9" s="394">
        <f>IF(details!AM9="","",details!AM9)</f>
        <v>9</v>
      </c>
      <c r="CS9" s="205">
        <f t="shared" ref="CS9" si="114">IF(AND(CP9="",CQ9="",CR9=""),"",SUM(CP9:CR9))</f>
        <v>19</v>
      </c>
      <c r="CT9" s="394">
        <f>IF(details!AN9="","",details!AN9)</f>
        <v>19</v>
      </c>
      <c r="CU9" s="394">
        <f>IF(details!AO9="","",details!AO9)</f>
        <v>15</v>
      </c>
      <c r="CV9" s="205">
        <f t="shared" ref="CV9" si="115">IF(AND(CT9="",CU9=""),"",IF(AND(CT9="ml",CU9="ml"),"ml",IF(AND(CT9="ml",CU9=""),"ml",IF(AND(CT9="AB",CU9="AB"),"AB",IF(AND(CT9="AB",CU9=""),"AB",SUM(CT9:CU9))))))</f>
        <v>34</v>
      </c>
      <c r="CW9" s="205">
        <f t="shared" ref="CW9" si="116">IF(AND(CS9="",CT9=""),"",SUM(CS9,CT9))</f>
        <v>38</v>
      </c>
      <c r="CX9" s="205">
        <f t="shared" ref="CX9" si="117">IF(AND(CS9="",CV9=""),"",SUM(CS9,CV9))</f>
        <v>53</v>
      </c>
      <c r="CY9" s="394">
        <f>IF(details!AP9="","",details!AP9)</f>
        <v>24</v>
      </c>
      <c r="CZ9" s="394">
        <f>IF(details!AQ9="","",details!AQ9)</f>
        <v>27</v>
      </c>
      <c r="DA9" s="205">
        <f>IF(AND(CY9="",CZ9=""),"",IF(OR(CY9="AB",CZ9="AB"),"AB",IF(CY9="ML","ML",IF(AND(CY9&gt;=0,CZ9="ML"),"MLP",SUM(CY9:CZ9)))))</f>
        <v>51</v>
      </c>
      <c r="DB9" s="205">
        <f t="shared" ref="DB9" si="118">IF(AND(CW9="",CY9=""),"",SUM(CW9,CY9))</f>
        <v>62</v>
      </c>
      <c r="DC9" s="205">
        <f t="shared" ref="DC9" si="119">IF(AND(CU9="",CZ9=""),"",SUM(CU9,CZ9))</f>
        <v>42</v>
      </c>
      <c r="DD9" s="401">
        <f t="shared" ref="DD9" si="120">IF(AND(DB9="",DC9=""),"",SUM(DB9:DC9))</f>
        <v>104</v>
      </c>
      <c r="DE9" s="332">
        <f t="shared" si="75"/>
        <v>0</v>
      </c>
      <c r="DF9" s="409">
        <f t="shared" si="76"/>
        <v>0</v>
      </c>
      <c r="DG9" s="66">
        <f t="shared" si="77"/>
        <v>70</v>
      </c>
      <c r="DH9" s="66">
        <f>IF(OR($E9="NSO",$E9="",DB9=""),"",IF(AND(CU9="",CZ9=""),"",IF(OR(CO9=DA$3,CO9=DC$3),CZ$8,CZ$7)))</f>
        <v>30</v>
      </c>
      <c r="DI9" s="66">
        <f t="shared" si="79"/>
        <v>150</v>
      </c>
      <c r="DJ9" s="66">
        <f t="shared" si="80"/>
        <v>50</v>
      </c>
      <c r="DK9" s="332">
        <f t="shared" si="81"/>
        <v>200</v>
      </c>
      <c r="DL9" s="409" t="str">
        <f t="shared" si="82"/>
        <v/>
      </c>
      <c r="DM9" s="66" t="str">
        <f t="shared" si="83"/>
        <v>P</v>
      </c>
      <c r="DN9" s="66" t="str">
        <f t="shared" si="84"/>
        <v>P</v>
      </c>
      <c r="DO9" s="409" t="str">
        <f t="shared" si="85"/>
        <v>II</v>
      </c>
      <c r="DP9" s="66">
        <f t="shared" si="86"/>
        <v>0</v>
      </c>
      <c r="DQ9" s="394">
        <f>IF(details!AR9="","",details!AR9)</f>
        <v>8</v>
      </c>
      <c r="DR9" s="394">
        <f>IF(details!AS9="","",details!AS9)</f>
        <v>9</v>
      </c>
      <c r="DS9" s="394">
        <f>IF(details!AT9="","",details!AT9)</f>
        <v>9</v>
      </c>
      <c r="DT9" s="205">
        <f t="shared" si="19"/>
        <v>26</v>
      </c>
      <c r="DU9" s="394">
        <f>IF(details!AU9="","",details!AU9)</f>
        <v>38</v>
      </c>
      <c r="DV9" s="205">
        <f t="shared" si="20"/>
        <v>64</v>
      </c>
      <c r="DW9" s="394">
        <f>IF(details!AV9="","",details!AV9)</f>
        <v>56</v>
      </c>
      <c r="DX9" s="392">
        <f t="shared" si="21"/>
        <v>120</v>
      </c>
      <c r="DY9" s="409">
        <f t="shared" si="22"/>
        <v>0</v>
      </c>
      <c r="DZ9" s="409">
        <f t="shared" si="23"/>
        <v>0</v>
      </c>
      <c r="EA9" s="66">
        <f t="shared" si="24"/>
        <v>200</v>
      </c>
      <c r="EB9" s="409" t="str">
        <f t="shared" si="25"/>
        <v/>
      </c>
      <c r="EC9" s="409" t="str">
        <f t="shared" ref="EC9:EC40" si="121">IF(OR($E9="NSO",$E9=0,DW9=""),"",IF(OR(EB9="AB",DW9="ab"),"AB",IF(AND(EX9="FAIL",(OR(DW9="ml",DW9&lt;20%*$DW$6,DX9&lt;36%*EA9))),"F",IF(OR(DW9="ML",DW9&lt;20%*$DW$6,DX9&lt;36%*EA9),"RE",IF(DX9&gt;80%*EA9,"A",IF(DX9&gt;60%*EA9,"B",IF(DX9&gt;40%*EA9,"C","D")))))))</f>
        <v>C</v>
      </c>
      <c r="ED9" s="394">
        <f>IF(details!AW9="","",details!AW9)</f>
        <v>26</v>
      </c>
      <c r="EE9" s="394">
        <f>IF(details!AX9="","",details!AX9)</f>
        <v>25</v>
      </c>
      <c r="EF9" s="394">
        <f>IF(details!AY9="","",details!AY9)</f>
        <v>28</v>
      </c>
      <c r="EG9" s="392">
        <f t="shared" si="26"/>
        <v>79</v>
      </c>
      <c r="EH9" s="409">
        <f t="shared" si="27"/>
        <v>0</v>
      </c>
      <c r="EI9" s="409">
        <f t="shared" si="28"/>
        <v>0</v>
      </c>
      <c r="EJ9" s="66">
        <f t="shared" si="29"/>
        <v>100</v>
      </c>
      <c r="EK9" s="409" t="str">
        <f>IF(OR(EF9="ab",EF9="ml"),EF9,"")</f>
        <v/>
      </c>
      <c r="EL9" s="409" t="str">
        <f t="shared" ref="EL9:EL40" si="122">IF(OR($E9="NSO",$E9=0,EF9=""),"",IF(OR(EK9="AB",EF9="ab"),"AB",IF(AND(EX9="FAIL",(OR(EF9="ml",EF9&lt;20%*$EF$6,EG9&lt;36%*EJ9))),"F",IF(OR(EF9="ML",EF9&lt;20%*$EF$6,EG9&lt;36%*EJ9),"RE",IF(EG9&gt;80%*EJ9,"A",IF(EG9&gt;60%*EJ9,"B",IF(EG9&gt;40%*EJ9,"C","D")))))))</f>
        <v>B</v>
      </c>
      <c r="EM9" s="409" t="str">
        <f t="shared" ref="EM9:EM40" si="123">V9</f>
        <v>S</v>
      </c>
      <c r="EN9" s="409" t="str">
        <f t="shared" ref="EN9:EN40" si="124">AI9</f>
        <v>III</v>
      </c>
      <c r="EO9" s="409" t="str">
        <f t="shared" ref="EO9:EO40" si="125">BK9</f>
        <v>G2</v>
      </c>
      <c r="EP9" s="409" t="str">
        <f t="shared" ref="EP9" si="126">CM9</f>
        <v>II</v>
      </c>
      <c r="EQ9" s="409" t="str">
        <f t="shared" ref="EQ9" si="127">DO9</f>
        <v>II</v>
      </c>
      <c r="ER9" s="409">
        <f>COUNTIF(EM9:EQ9,"F")+COUNTIF(EM9:EQ9,"AB")+COUNTIF(EO9:EQ9,"FP")</f>
        <v>0</v>
      </c>
      <c r="ES9" s="409">
        <f t="shared" ref="ES9" si="128">COUNTIF(EM9:EQ9,"S")</f>
        <v>1</v>
      </c>
      <c r="ET9" s="409">
        <f t="shared" ref="ET9" si="129">COUNTIF(EM9:EQ9,"G1")</f>
        <v>0</v>
      </c>
      <c r="EU9" s="409">
        <f t="shared" ref="EU9" si="130">COUNTIF(EM9:EQ9,"G2")</f>
        <v>1</v>
      </c>
      <c r="EV9" s="409">
        <f t="shared" ref="EV9" si="131">COUNTIF(EM9:EQ9,"RE")+COUNTIF(EM9:EQ9,"REP")</f>
        <v>0</v>
      </c>
      <c r="EW9" s="409" t="str">
        <f>IF(OR(EC9="AB",EL9="AB",EC9="FB",EL9="F"),"F",IF(OR(EC9="RE",EL9="RE"),"RE",""))</f>
        <v/>
      </c>
      <c r="EX9" s="74" t="str">
        <f t="shared" ref="EX9:EX40" si="132">IF(E9="NSO","NSO",IF(OR(E9="",E9=0,P9="",AC9="",AU9="",BW9="",CY9=""),"",IF(OR(ER9&gt;0,(ES9+ET9+EU9)&gt;2),"FAIL",IF(EV9&gt;0,"RE-EXAM.",IF(OR(ES9&gt;0,ET9&gt;1),"SUPPL.",IF(AND(ET9&gt;0,EU9&gt;0),"SUPPL.",IF((ET9+EU9)&gt;0,"PASS BY GRACE","PASS")))))))</f>
        <v>SUPPL.</v>
      </c>
      <c r="EY9" s="68" t="str">
        <f>IF(details!CF9="","",details!CF9)</f>
        <v/>
      </c>
      <c r="EZ9" s="69" t="str">
        <f>IF(details!CG9="","",details!CG9)</f>
        <v/>
      </c>
      <c r="FA9" s="68" t="str">
        <f>IF(details!CJ9="","",details!CJ9)</f>
        <v/>
      </c>
      <c r="FB9" s="69" t="str">
        <f>IF(details!CK9="","",details!CK9)</f>
        <v/>
      </c>
      <c r="FC9" s="68" t="str">
        <f>IF(details!CN9="","",details!CN9)</f>
        <v/>
      </c>
      <c r="FD9" s="69" t="str">
        <f>IF(details!CO9="","",details!CO9)</f>
        <v/>
      </c>
      <c r="FE9" s="68" t="str">
        <f>IF(details!CR9="","",details!CR9)</f>
        <v/>
      </c>
      <c r="FF9" s="69" t="str">
        <f>IF(details!CS9="","",details!CS9)</f>
        <v/>
      </c>
      <c r="FG9" s="68">
        <f>IF(details!CV9="","",details!CV9)</f>
        <v>44</v>
      </c>
      <c r="FH9" s="69">
        <f>IF(details!CW9="","",details!CW9)</f>
        <v>34</v>
      </c>
      <c r="FI9" s="343">
        <f>IF(OR(FG9="",FH9=""),"",FH9/FG9*100)</f>
        <v>77.272727272727266</v>
      </c>
      <c r="FJ9" s="394" t="str">
        <f t="shared" ref="FJ9:FJ40" si="133">IF(AND(EX9="FAIL",(OR(EM9="G1",EM9="G2",EM9="S",EM9="RE"))),"F",IF(AND(EX9="RE-EXAM.",(OR(EM9="G1",EM9="G2",EM9="S"))),"S",IF(AND(EX9="SUPPL.",(OR(EM9="G1",EM9="G2"))),"S",IF(AND(EX9="PASS BY GRACE",(OR(EM9="G1",EM9="G2"))),"G",EM9))))</f>
        <v>S</v>
      </c>
      <c r="FK9" s="394" t="str">
        <f>IF(FJ9="G",",+","")</f>
        <v/>
      </c>
      <c r="FL9" s="460" t="str">
        <f t="shared" ref="FL9:FL40" si="134">IF(FJ9="G",ROUNDUP(36%*S9-Q9,0),"")</f>
        <v/>
      </c>
      <c r="FM9" s="394" t="str">
        <f t="shared" ref="FM9:FM40" si="135">IF(AND(EX9="FAIL",(OR(EN9="G1",EN9="G2",EN9="S",EN9="RE"))),"F",IF(AND(EX9="RE-EXAM.",(OR(EN9="G1",EN9="G2",EN9="S"))),"S",IF(AND(EX9="SUPPL.",(OR(EN9="G1",EN9="G2"))),"S",IF(AND(EX9="PASS BY GRACE",(OR(EN9="G1",EN9="G2"))),"G",EN9))))</f>
        <v>III</v>
      </c>
      <c r="FN9" s="77" t="str">
        <f>IF(FM9="G",",+","")</f>
        <v/>
      </c>
      <c r="FO9" s="460" t="str">
        <f t="shared" ref="FO9:FO40" si="136">IF(FM9="G",ROUNDUP(36%*AF9-AD9,0),"")</f>
        <v/>
      </c>
      <c r="FP9" s="78" t="str">
        <f t="shared" ref="FP9:FP40" si="137">IF(AND(EX9="FAIL",(OR(EO9="G1",EO9="G2",EO9="S",EO9="RE"))),"F",IF(AND(EX9="RE-EXAM.",(OR(EO9="G1",EO9="G2",EO9="S"))),"S",IF(AND(EX9="SUPPL.",(OR(EO9="G1",EO9="G2"))),"S",IF(AND(EX9="PASS BY GRACE",(OR(EO9="G1",EO9="G2"))),"G",EO9))))</f>
        <v>S</v>
      </c>
      <c r="FQ9" s="394" t="str">
        <f t="shared" ref="FQ9:FQ40" si="138">IF(AJ9="a",FP9,"")</f>
        <v/>
      </c>
      <c r="FR9" s="394" t="str">
        <f t="shared" ref="FR9" si="139">IF(AJ9="b",FP9,"")</f>
        <v/>
      </c>
      <c r="FS9" s="394" t="str">
        <f t="shared" ref="FS9" si="140">IF(AJ9="c",FP9,"")</f>
        <v/>
      </c>
      <c r="FT9" s="394" t="str">
        <f>IF(AJ9="d",FP9,"")</f>
        <v/>
      </c>
      <c r="FU9" s="364" t="str">
        <f>IF(AJ9="e",FP9,"")</f>
        <v/>
      </c>
      <c r="FV9" s="394" t="str">
        <f>IF(AJ9="f",FP9,"")</f>
        <v/>
      </c>
      <c r="FW9" s="394" t="str">
        <f>IF(AJ9="g",FP9,"")</f>
        <v/>
      </c>
      <c r="FX9" s="394" t="str">
        <f>IF(AJ9="h",FP9,"")</f>
        <v/>
      </c>
      <c r="FY9" s="394" t="str">
        <f t="shared" ref="FY9:FY40" si="141">IF(FP9="G",",+","")</f>
        <v/>
      </c>
      <c r="FZ9" s="461" t="str">
        <f t="shared" ref="FZ9:FZ40" si="142">IF(FP9="G",ROUNDUP(36%*BE9-AX9,0),"")</f>
        <v/>
      </c>
      <c r="GA9" s="78" t="str">
        <f t="shared" ref="GA9:GA40" si="143">IF(AND(EX9="FAIL",(OR(EP9="G1",EP9="G2",EP9="S",EP9="RE",))),"F",IF(AND(EX9="RE-EXAM.",(OR(EP9="G1",EP9="G2",EP9="S"))),"S",IF(AND(EX9="SUPPL.",(OR(EP9="G1",EP9="G2"))),"S",IF(AND(EX9="PASS BY GRACE",(OR(EP9="G1",EP9="G2"))),"G",EP9))))</f>
        <v>II</v>
      </c>
      <c r="GB9" s="394" t="str">
        <f t="shared" ref="GB9:GB40" si="144">IF(BL9="a",GA9,"")</f>
        <v/>
      </c>
      <c r="GC9" s="394" t="str">
        <f t="shared" ref="GC9:GC40" si="145">IF(BL9="b",GA9,"")</f>
        <v/>
      </c>
      <c r="GD9" s="394" t="str">
        <f t="shared" ref="GD9:GD40" si="146">IF(BL9="c",GA9,"")</f>
        <v/>
      </c>
      <c r="GE9" s="388" t="str">
        <f t="shared" ref="GE9:GE40" si="147">IF(BL9="d",GA9,"")</f>
        <v/>
      </c>
      <c r="GF9" s="462" t="str">
        <f>IF(BL9="e",GA9,"")</f>
        <v/>
      </c>
      <c r="GG9" s="397" t="str">
        <f>IF(BL9="f",GA9,"")</f>
        <v/>
      </c>
      <c r="GH9" s="394" t="str">
        <f>IF(BL9="g",GA9,"")</f>
        <v/>
      </c>
      <c r="GI9" s="394" t="str">
        <f>IF(BL9="h",GA9,"")</f>
        <v/>
      </c>
      <c r="GJ9" s="394" t="str">
        <f t="shared" ref="GJ9:GJ40" si="148">IF(GA9="G",",+","")</f>
        <v/>
      </c>
      <c r="GK9" s="461" t="str">
        <f t="shared" ref="GK9:GK40" si="149">IF(GA9="G",ROUNDUP(36%*CG9-BZ9,0),"")</f>
        <v/>
      </c>
      <c r="GL9" s="78" t="str">
        <f t="shared" ref="GL9:GL40" si="150">IF(AND(EX9="FAIL",(OR(EQ9="G1",EQ9="G2",EQ9="S",EQ9="RE"))),"F",IF(AND(EX9="RE-EXAM.",(OR(EQ9="G1",EQ9="G2",EQ9="S"))),"S",IF(AND(EX9="SUPPL.",(OR(EQ9="G1",EQ9="G2"))),"S",IF(AND(EX9="PASS BY GRACE",(OR(EQ9="G1",EQ9="G2"))),"G",EQ9))))</f>
        <v>II</v>
      </c>
      <c r="GM9" s="394" t="str">
        <f t="shared" ref="GM9:GM40" si="151">IF(CN9="a",GL9,"")</f>
        <v/>
      </c>
      <c r="GN9" s="394" t="str">
        <f t="shared" ref="GN9:GN40" si="152">IF(CN9="b",GL9,"")</f>
        <v/>
      </c>
      <c r="GO9" s="394" t="str">
        <f t="shared" ref="GO9:GO40" si="153">IF(CN9="c",GL9,"")</f>
        <v/>
      </c>
      <c r="GP9" s="394" t="str">
        <f t="shared" ref="GP9:GP40" si="154">IF(CN9="d",GL9,"")</f>
        <v/>
      </c>
      <c r="GQ9" s="394" t="str">
        <f>IF(CN9="e",GL9,"")</f>
        <v/>
      </c>
      <c r="GR9" s="394" t="str">
        <f>IF(CN9="f",GL9,"")</f>
        <v/>
      </c>
      <c r="GS9" s="394" t="str">
        <f>IF(CN9="g",GL9,"")</f>
        <v/>
      </c>
      <c r="GT9" s="394" t="str">
        <f>IF(CN9="h",GL9,"")</f>
        <v/>
      </c>
      <c r="GU9" s="394" t="str">
        <f t="shared" ref="GU9:GU40" si="155">IF(GL9="G",",+","")</f>
        <v/>
      </c>
      <c r="GV9" s="461" t="str">
        <f t="shared" ref="GV9:GV40" si="156">IF(GL9="G",ROUNDUP(36%*DI9-DB9,0),"")</f>
        <v/>
      </c>
      <c r="GW9" s="394" t="str">
        <f t="shared" ref="GW9:GW40" si="157">IF(AND(EX9="FAIL",EC9="RE"),"F",EC9)</f>
        <v>C</v>
      </c>
      <c r="GX9" s="394" t="str">
        <f t="shared" ref="GX9:GX40" si="158">IF(AND(EX9="FAIL",EL9="RE"),"F",EL9)</f>
        <v>B</v>
      </c>
      <c r="GY9" s="394" t="str">
        <f t="shared" ref="GY9:GY40" si="159">CONCATENATE(IF(FJ9="F",$FJ$5,"")," ",IF(FM9="F",$FM$5,"")," ",IF(FQ9="F",$FQ$5,IF(FR9="F",$FR$5,IF(FS9="F",$FS$5,IF(FT9="F",$FT$5,""))))," ",IF(GB9="F",$GB$5,IF(GC9="F",$GC$5,IF(GD9="F",$GD$5,IF(GE9="F",$GE$5,""))))," ",IF(GM9="F",$GM$5,IF(GN9="F",$GN$5,IF(GO9="F",$GO$5,IF(GP9="F",$GP$5,"")))))</f>
        <v xml:space="preserve">    </v>
      </c>
      <c r="GZ9" s="394" t="str">
        <f t="shared" ref="GZ9:GZ40" si="160">CONCATENATE(IF(FJ9="S",$FJ$5,"")," ",IF(FM9="S",$FM$5,"")," ",IF(FQ9="S",$FQ$5,IF(FR9="S",$FR$5,IF(FS9="S",$FS$5,IF(FT9="S",$FT$5,""))))," ",IF(GB9="S",$GB$5,IF(GC9="S",$GC$5,IF(GD9="S",$GD$5,IF(GE9="S",$GE$5,""))))," ",IF(GM9="S",$GM$5,IF(GN9="S",$GN$5,IF(GO9="S",$GO$5,IF(GP9="S",$GP$5,"")))))</f>
        <v xml:space="preserve">HINDI COMPULSORY    </v>
      </c>
      <c r="HA9" s="394" t="str">
        <f t="shared" ref="HA9:HA40" si="161">CONCATENATE(IF(FJ9="G",$FJ$5,"")," ",IF(FM9="G",$FM$5,"")," ",IF(FQ9="G",$FQ$5,IF(FR9="G",$FR$5,IF(FS9="G",$FS$5,IF(FT9="G",$FT$5,""))))," ",IF(GB9="G",$GB$5,IF(GC9="G",$GC$5,IF(GD9="G",$GD$5,IF(GE9="G",$GE$5,""))))," ",IF(GM9="G",$GM$5,IF(GN9="G",$GN$5,IF(GO9="G",$GO$5,IF(GP9="G",$GP$5,"")))))</f>
        <v xml:space="preserve">    </v>
      </c>
      <c r="HB9" s="394" t="str">
        <f t="shared" ref="HB9:HB40" si="162">CONCATENATE(IF(FJ9="RE",$FJ$5,"")," ",IF(FM9="RE",$FM$5,"")," ",IF(OR(FQ9="RE",FQ9="REP"),$FQ$5,IF(OR(FR9="RE",FR9="REP"),$FR$5,IF(OR(FS9="RE",FS9="REP"),$FS$5,IF(OR(FT9="RE",FT9="REP"),$FT$5,""))))," ",IF(OR(GB9="RE",GB9="REP"),$GB$5,IF(OR(GC9="RE",GC9="REP"),$GC$5,IF(OR(GD9="RE",GD9="REP"),$GD$5,IF(OR(GE9="RE",GE9="REP"),$GE$5,""))))," ",IF(OR(GM9="RE",GM9="REP"),$GM$5,IF(OR(GN9="RE",GN9="REP"),$GN$5,IF(OR(GO9="RE",GO9="REP"),$GO$5,IF(OR(GP9="RE",GP9="REP"),$GP$5,""))))," ",IF(GW9="RE",$GW$5," ")," ",IF(GX9="RE",$GX$5," "),"",)</f>
        <v xml:space="preserve">        </v>
      </c>
      <c r="HC9" s="394" t="str">
        <f t="shared" ref="HC9:HC40" si="163">CONCATENATE(IF(FJ9="D",$FJ$5,"")," ",IF($X9="D",$FM$5,"")," ",IF(FQ9="D",$FQ$5,IF(FR9="D",$FR$5,IF(FS9="D",$FS$5,IF(FT9="D",$FT$5,""))))," ",IF(GB9="D",$GB$5,IF(GC9="D",$GC$5,IF(GD9="D",$GD$5,IF(GE9="D",$GE$5,""))))," ",IF(GM9="D",$GM$5,IF(GN9="D",$GN$5,IF(GO9="D",$GO$5,IF(GP9="D",$GP$5,"")))))</f>
        <v xml:space="preserve">    </v>
      </c>
      <c r="HD9" s="394" t="str">
        <f t="shared" ref="HD9:HD40" si="164">IF(E9="NSO","NSO",IF(AND(OR(EX9="PASS",EX9="PASS BY GRACE",EX9="RE-EXAM."),EW9="F"),"FAIL",IF(AND(OR(EX9="PASS",EX9="PASS BY GRACE"),EW9="RE"),"RE-EXAM.",EX9)))</f>
        <v>SUPPL.</v>
      </c>
      <c r="HE9" s="67">
        <f t="shared" ref="HE9:HE40" si="165">IF(AND(Q9="",AD9="",AZ9="",CB9="",DD9=""),"",SUM(Q9,AD9,AZ9,CB9,DD9))</f>
        <v>456</v>
      </c>
      <c r="HF9" s="73">
        <f t="shared" ref="HF9:HF40" si="166">IF(HE9="","",HE9*100/(1000-DP9))</f>
        <v>45.6</v>
      </c>
      <c r="HG9" s="394" t="str">
        <f t="shared" ref="HG9:HG40" si="167">IF(HF9="","",IF(AND(HF9&gt;=60,(HD9="PASS")),"I",IF(AND(HF9&gt;=60,(HD9="PASS BY GRACE")),"I",IF(AND(HF9&gt;=48,(HD9="PASS")),"II",IF(AND(HF9&gt;=48,(HD9="PASS BY GRACE")),"II",IF(AND(HF9&gt;=36,(HD9="PASS")),"III",IF(AND(HF9&gt;=36,(HD9="PASS BY GRACE")),"III","")))))))</f>
        <v/>
      </c>
      <c r="HH9" s="75" t="str">
        <f t="shared" ref="HH9:HH40" si="168">IF(OR(HD9="PASS",HD9="PASS BY GRACE"),HF9,"")</f>
        <v/>
      </c>
      <c r="HI9" s="76" t="str">
        <f>IF(HH9="","",SUMPRODUCT((HH9&lt;HH$9:HH$108)/COUNTIF(HH$9:HH$108,HH$9:HH$108)))</f>
        <v/>
      </c>
      <c r="HJ9" s="394" t="str">
        <f>IF(OR(HD9="SUPPL.",HD9="RE-EXAM."),'result subject-wise'!AR9,HD9)</f>
        <v/>
      </c>
      <c r="HK9" s="463" t="str">
        <f t="shared" ref="HK9:HK40" si="169">HP9</f>
        <v/>
      </c>
      <c r="HL9" s="464">
        <f t="shared" ref="HL9:HL40" si="170">IF(HK9="",HF9,HK9)</f>
        <v>45.6</v>
      </c>
      <c r="HM9" s="394" t="str">
        <f>IF(HL9="","",IF(AND(HL9&gt;=60,(HJ9="PASS")),"I",IF(AND(HL9&gt;=60,(HJ9="PASS BY GRACE")),"I",IF(AND(HL9&gt;=48,(HJ9="PASS")),"II",IF(AND(HL9&gt;=48,(HJ9="PASS BY GRACE")),"II",IF(AND(HL9&gt;=36,(HJ9="PASS")),"III",IF(AND(HL9&gt;=36,(HJ9="PASS BY GRACE")),"III",HJ9)))))))</f>
        <v/>
      </c>
      <c r="HN9" s="240"/>
      <c r="HP9" s="465" t="str">
        <f>'full report'!V17</f>
        <v/>
      </c>
      <c r="HQ9" s="466"/>
      <c r="HR9" s="669"/>
      <c r="HS9" s="667"/>
      <c r="HT9" s="667"/>
      <c r="HU9" s="667"/>
      <c r="HV9" s="667"/>
      <c r="HW9" s="667"/>
      <c r="HX9" s="667"/>
      <c r="HY9" s="667"/>
      <c r="HZ9" s="667"/>
      <c r="IA9" s="667"/>
      <c r="IB9" s="667"/>
      <c r="IC9" s="667"/>
      <c r="ID9" s="667"/>
      <c r="IE9" s="667"/>
      <c r="IF9" s="667"/>
      <c r="IG9" s="667"/>
      <c r="IH9" s="667"/>
      <c r="II9" s="667"/>
      <c r="IJ9" s="667"/>
      <c r="IK9" s="667"/>
      <c r="IL9" s="667"/>
      <c r="IM9" s="667"/>
      <c r="IN9" s="667"/>
      <c r="IO9" s="667"/>
      <c r="IP9" s="667"/>
      <c r="IQ9" s="667"/>
      <c r="IR9" s="667"/>
      <c r="IS9" s="667"/>
      <c r="IT9" s="667"/>
      <c r="IU9" s="861"/>
    </row>
    <row r="10" spans="1:255" s="364" customFormat="1" ht="13" customHeight="1">
      <c r="A10" s="412">
        <f>IF(details!A10="","",details!A10)</f>
        <v>2</v>
      </c>
      <c r="B10" s="394" t="str">
        <f>IF(details!B10="","",details!B10)</f>
        <v>GEN</v>
      </c>
      <c r="C10" s="394" t="str">
        <f>IF(details!C10="","",details!C10)</f>
        <v>G</v>
      </c>
      <c r="D10" s="394">
        <f>IF(details!D10="","",details!D10)</f>
        <v>10442</v>
      </c>
      <c r="E10" s="401" t="str">
        <f>IF(details!E10="","",details!E10)</f>
        <v>NSO</v>
      </c>
      <c r="F10" s="72">
        <f>IF(details!F10="","",details!F10)</f>
        <v>35318</v>
      </c>
      <c r="G10" s="89" t="str">
        <f>IF(details!G10="","",details!G10)</f>
        <v>A 002</v>
      </c>
      <c r="H10" s="89" t="str">
        <f>IF(details!H10="","",details!H10)</f>
        <v>B 002</v>
      </c>
      <c r="I10" s="89" t="str">
        <f>IF(details!I10="","",details!I10)</f>
        <v>C 002</v>
      </c>
      <c r="J10" s="394">
        <f>IF(details!J10="","",details!J10)</f>
        <v>3</v>
      </c>
      <c r="K10" s="394" t="str">
        <f>IF(details!K10="","",details!K10)</f>
        <v>AB</v>
      </c>
      <c r="L10" s="394" t="str">
        <f>IF(details!L10="","",details!L10)</f>
        <v>AB</v>
      </c>
      <c r="M10" s="205">
        <f t="shared" ref="M10:M73" si="171">IF(AND(J10="",K10="",L10=""),"",SUM(J10:L10))</f>
        <v>3</v>
      </c>
      <c r="N10" s="394" t="str">
        <f>IF(details!M10="","",details!M10)</f>
        <v>AB</v>
      </c>
      <c r="O10" s="205">
        <f t="shared" ref="O10:O73" si="172">IF(AND(M10="",N10=""),"",SUM(M10:N10))</f>
        <v>3</v>
      </c>
      <c r="P10" s="394" t="str">
        <f>IF(details!N10="","",details!N10)</f>
        <v>AB</v>
      </c>
      <c r="Q10" s="392">
        <f t="shared" ref="Q10:Q73" si="173">IF(AND(O10="",P10=""),"",SUM(O10:P10))</f>
        <v>3</v>
      </c>
      <c r="R10" s="409">
        <f t="shared" si="38"/>
        <v>0</v>
      </c>
      <c r="S10" s="66" t="str">
        <f t="shared" si="39"/>
        <v/>
      </c>
      <c r="T10" s="409" t="str">
        <f t="shared" si="99"/>
        <v>AB</v>
      </c>
      <c r="U10" s="409" t="str">
        <f t="shared" si="40"/>
        <v/>
      </c>
      <c r="V10" s="409" t="str">
        <f t="shared" si="100"/>
        <v/>
      </c>
      <c r="W10" s="394">
        <f>IF(details!O10="","",details!O10)</f>
        <v>7</v>
      </c>
      <c r="X10" s="394" t="str">
        <f>IF(details!P10="","",details!P10)</f>
        <v>AB</v>
      </c>
      <c r="Y10" s="394" t="str">
        <f>IF(details!Q10="","",details!Q10)</f>
        <v>AB</v>
      </c>
      <c r="Z10" s="205">
        <f t="shared" ref="Z10:Z73" si="174">IF(AND(W10="",X10="",Y10=""),"",SUM(W10:Y10))</f>
        <v>7</v>
      </c>
      <c r="AA10" s="394" t="str">
        <f>IF(details!R10="","",details!R10)</f>
        <v>AB</v>
      </c>
      <c r="AB10" s="205">
        <f t="shared" ref="AB10:AB73" si="175">IF(AND(Z10="",AA10=""),"",SUM(Z10:AA10))</f>
        <v>7</v>
      </c>
      <c r="AC10" s="394" t="str">
        <f>IF(details!S10="","",details!S10)</f>
        <v>AB</v>
      </c>
      <c r="AD10" s="392">
        <f t="shared" ref="AD10:AD73" si="176">IF(AND(AB10="",AC10=""),"",SUM(AB10:AC10))</f>
        <v>7</v>
      </c>
      <c r="AE10" s="409">
        <f t="shared" si="44"/>
        <v>0</v>
      </c>
      <c r="AF10" s="66" t="str">
        <f t="shared" si="45"/>
        <v/>
      </c>
      <c r="AG10" s="409" t="str">
        <f t="shared" si="101"/>
        <v>AB</v>
      </c>
      <c r="AH10" s="409" t="str">
        <f>IF(OR($E10="NSO",$E10="",AC10=""),"",IF(OR(AG10="AB",AC10="ab"),"AB",IF(AC10="ML","RE",IF(AND(AD10&gt;=36%*AF10,AC10&gt;=20),"P",IF(AND(AD10&gt;=34%*AF10,#REF!=0,AC10&gt;=20),"G2",IF(AND(AD10&gt;=31%*AF10,#REF!=0,AC10&gt;=20),"G1",IF(AD10&gt;=25%*AF10,"S","F")))))))</f>
        <v/>
      </c>
      <c r="AI10" s="409" t="str">
        <f t="shared" si="102"/>
        <v/>
      </c>
      <c r="AJ10" s="394" t="str">
        <f>IF(details!T10="","",details!T10)</f>
        <v>a</v>
      </c>
      <c r="AK10" s="89" t="str">
        <f t="shared" ref="AK10:AK73" si="177">IF(AJ10="","",IF(AJ10="a",$AK$3,IF(AJ10="b",$AM$3,IF(AJ10="c",$AO$3,IF(AJ10="d",$AQ$3,IF(AJ10="e",$AS$3,IF(AJ10="f",$AU$3,IF(AJ10="g",$AW$3,IF(AJ10="h",$AY$3)))))))))</f>
        <v>PHYSICS</v>
      </c>
      <c r="AL10" s="394">
        <f>IF(details!U10="","",details!U10)</f>
        <v>4</v>
      </c>
      <c r="AM10" s="394" t="str">
        <f>IF(details!V10="","",details!V10)</f>
        <v>AB</v>
      </c>
      <c r="AN10" s="394" t="str">
        <f>IF(details!W10="","",details!W10)</f>
        <v>AB</v>
      </c>
      <c r="AO10" s="205">
        <f t="shared" ref="AO10:AO73" si="178">IF(AND(AL10="",AM10="",AN10=""),"",SUM(AL10:AN10))</f>
        <v>4</v>
      </c>
      <c r="AP10" s="394" t="str">
        <f>IF(details!X10="","",details!X10)</f>
        <v>AB</v>
      </c>
      <c r="AQ10" s="394" t="str">
        <f>IF(details!Y10="","",details!Y10)</f>
        <v>AB</v>
      </c>
      <c r="AR10" s="205" t="str">
        <f t="shared" ref="AR10:AR73" si="179">IF(AND(AP10="",AQ10=""),"",IF(AND(AP10="ml",AQ10="ml"),"ml",IF(AND(AP10="ml",AQ10=""),"ml",IF(AND(AP10="AB",AQ10="AB"),"AB",IF(AND(AP10="AB",AQ10=""),"AB",SUM(AP10:AQ10))))))</f>
        <v>AB</v>
      </c>
      <c r="AS10" s="205">
        <f t="shared" ref="AS10:AS73" si="180">IF(AND(AO10="",AP10=""),"",SUM(AO10,AP10))</f>
        <v>4</v>
      </c>
      <c r="AT10" s="205">
        <f t="shared" ref="AT10:AT73" si="181">IF(AND(AO10="",AR10=""),"",SUM(AO10,AR10))</f>
        <v>4</v>
      </c>
      <c r="AU10" s="394" t="str">
        <f>IF(details!Z10="","",details!Z10)</f>
        <v>AB</v>
      </c>
      <c r="AV10" s="394" t="str">
        <f>IF(details!AA10="","",details!AA10)</f>
        <v>AB</v>
      </c>
      <c r="AW10" s="205" t="str">
        <f t="shared" ref="AW10:AW73" si="182">IF(AND(AU10="",AV10=""),"",IF(OR(AU10="AB",AV10="AB"),"AB",IF(AU10="ML","ML",IF(AND(AU10&gt;=0,AV10="ML"),"MLP",SUM(AU10:AV10)))))</f>
        <v>AB</v>
      </c>
      <c r="AX10" s="205">
        <f t="shared" ref="AX10:AX73" si="183">IF(AND(AS10="",AU10=""),"",SUM(AS10,AU10))</f>
        <v>4</v>
      </c>
      <c r="AY10" s="205">
        <f t="shared" ref="AY10:AY73" si="184">IF(AND(AQ10="",AV10=""),"",SUM(AQ10,AV10))</f>
        <v>0</v>
      </c>
      <c r="AZ10" s="401">
        <f t="shared" ref="AZ10:AZ73" si="185">IF(AND(AX10="",AY10=""),"",SUM(AX10:AY10))</f>
        <v>4</v>
      </c>
      <c r="BA10" s="332">
        <f t="shared" ref="BA10:BA70" si="186">IF(AQ10="",(COUNTIF(AL10:AN10,"NA")*AL$6+COUNTIF(AL10:AN10,"ML")*AL$6+COUNTIF(AP10,"ML")*AP$6+COUNTIF(AP10,"NA")*AP$6),IF(OR(AK10=AW$3,AK10=AY$3),(COUNTIF(AL10:AN10,"NA")*AL$8+COUNTIF(AL10:AN10,"ML")*AL$8+COUNTIF(AP10,"ML")*AP$8+COUNTIF(AP10,"NA")*AP$8),(COUNTIF(AL10:AN10,"NA")*AL$7+COUNTIF(AL10:AN10,"ML")*AL$7+COUNTIF(AP10,"ML")*AP$7+COUNTIF(AP10,"NA")*AP$7)))</f>
        <v>0</v>
      </c>
      <c r="BB10" s="409">
        <f t="shared" ref="BB10:BB70" si="187">IF(AQ10="","",IF(OR(AK10=AW$3,AK10=AY$3),(COUNTIF(AQ10,"ML")*AQ$8+COUNTIF(AQ10,"NA")*AQ$8),(COUNTIF(AQ10,"ML")*AQ$7+COUNTIF(AQ10,"NA")*AQ$7)))</f>
        <v>0</v>
      </c>
      <c r="BC10" s="66" t="str">
        <f t="shared" ref="BC10:BC70" si="188">IF(OR($E10="NSO",$E10="",AX10=""),"",IF(AND(AQ10="",AV10=""),AU$6,IF(OR(AK10=AW$3,AK10=AY$3),AU$8,AU$7)))</f>
        <v/>
      </c>
      <c r="BD10" s="66" t="str">
        <f t="shared" ref="BD10:BD73" si="189">IF(OR($E10="NSO",$E10="",AX10=""),"",IF(AND(AQ10="",AV10=""),"",IF(OR(AK10=AW$3,AK10=AY$3),AV$8,AV$7)))</f>
        <v/>
      </c>
      <c r="BE10" s="66" t="str">
        <f t="shared" ref="BE10:BE73" si="190">IF(OR($E10="NSO",$E10="",AX10="",AU10="ML"),"",IF(AND(AQ10="",AV10=""),AX$6-BA10,IF(OR(AK10=AW$3,AK10=AY$3),AX$8-BA10,AX$7-BA10)))</f>
        <v/>
      </c>
      <c r="BF10" s="66" t="str">
        <f t="shared" si="93"/>
        <v/>
      </c>
      <c r="BG10" s="332">
        <f t="shared" si="94"/>
        <v>0</v>
      </c>
      <c r="BH10" s="409" t="str">
        <f t="shared" si="95"/>
        <v>AB</v>
      </c>
      <c r="BI10" s="66" t="str">
        <f t="shared" si="96"/>
        <v/>
      </c>
      <c r="BJ10" s="66" t="str">
        <f t="shared" si="97"/>
        <v/>
      </c>
      <c r="BK10" s="409" t="str">
        <f t="shared" si="98"/>
        <v/>
      </c>
      <c r="BL10" s="394" t="str">
        <f>IF(details!AB10="","",details!AB10)</f>
        <v>A</v>
      </c>
      <c r="BM10" s="89" t="str">
        <f t="shared" ref="BM10:BM73" si="191">IF(BL10="","",IF(BL10="a",BM$3,IF(BL10="b",BO$3,IF(BL10="c",BQ$3,IF(BL10="d",BS$3,IF(BL10="e",BU$3,IF(BL10="f",BW$3,IF(BL10="g",BY$3,IF(BL10="h",CA$3)))))))))</f>
        <v>CHEMISTRY</v>
      </c>
      <c r="BN10" s="394">
        <f>IF(details!AC10="","",details!AC10)</f>
        <v>3</v>
      </c>
      <c r="BO10" s="394" t="str">
        <f>IF(details!AD10="","",details!AD10)</f>
        <v>AB</v>
      </c>
      <c r="BP10" s="394" t="str">
        <f>IF(details!AE10="","",details!AE10)</f>
        <v>AB</v>
      </c>
      <c r="BQ10" s="205">
        <f t="shared" ref="BQ10:BQ73" si="192">IF(AND(BN10="",BO10="",BP10=""),"",SUM(BN10:BP10))</f>
        <v>3</v>
      </c>
      <c r="BR10" s="394" t="str">
        <f>IF(details!AF10="","",details!AF10)</f>
        <v>AB</v>
      </c>
      <c r="BS10" s="394" t="str">
        <f>IF(details!AG10="","",details!AG10)</f>
        <v>AB</v>
      </c>
      <c r="BT10" s="205" t="str">
        <f t="shared" ref="BT10:BT73" si="193">IF(AND(BR10="",BS10=""),"",IF(AND(BR10="ml",BS10="ml"),"ml",IF(AND(BR10="ml",BS10=""),"ml",IF(AND(BR10="AB",BS10="AB"),"AB",IF(AND(BR10="AB",BS10=""),"AB",SUM(BR10:BS10))))))</f>
        <v>AB</v>
      </c>
      <c r="BU10" s="205">
        <f t="shared" ref="BU10:BU73" si="194">IF(AND(BQ10="",BR10=""),"",SUM(BQ10,BR10))</f>
        <v>3</v>
      </c>
      <c r="BV10" s="205">
        <f t="shared" ref="BV10:BV73" si="195">IF(AND(BQ10="",BT10=""),"",SUM(BQ10,BT10))</f>
        <v>3</v>
      </c>
      <c r="BW10" s="394" t="str">
        <f>IF(details!AH10="","",details!AH10)</f>
        <v>AB</v>
      </c>
      <c r="BX10" s="394" t="str">
        <f>IF(details!AI10="","",details!AI10)</f>
        <v>AB</v>
      </c>
      <c r="BY10" s="205" t="str">
        <f t="shared" ref="BY10:BY73" si="196">IF(AND(BW10="",BX10=""),"",IF(OR(BW10="AB",BX10="AB"),"AB",IF(BW10="ML","ML",IF(AND(BW10&gt;=0,BX10="ML"),"MLP",SUM(BW10:BX10)))))</f>
        <v>AB</v>
      </c>
      <c r="BZ10" s="205">
        <f t="shared" ref="BZ10:BZ73" si="197">IF(AND(BU10="",BW10=""),"",SUM(BU10,BW10))</f>
        <v>3</v>
      </c>
      <c r="CA10" s="205">
        <f t="shared" ref="CA10:CA73" si="198">IF(AND(BS10="",BX10=""),"",SUM(BS10,BX10))</f>
        <v>0</v>
      </c>
      <c r="CB10" s="401">
        <f t="shared" ref="CB10:CB73" si="199">IF(AND(BZ10="",CA10=""),"",SUM(BZ10:CA10))</f>
        <v>3</v>
      </c>
      <c r="CC10" s="332">
        <f t="shared" si="56"/>
        <v>0</v>
      </c>
      <c r="CD10" s="409">
        <f t="shared" si="57"/>
        <v>0</v>
      </c>
      <c r="CE10" s="66" t="str">
        <f t="shared" si="58"/>
        <v/>
      </c>
      <c r="CF10" s="66" t="str">
        <f t="shared" ref="CF10:CF73" si="200">IF(OR($E10="NSO",$E10="",BZ10=""),"",IF(AND(BS10="",BX10=""),"",IF(OR(BM10=BY$3,BM10=CA$3),BX$8,BX$7)))</f>
        <v/>
      </c>
      <c r="CG10" s="66" t="str">
        <f t="shared" ref="CG10:CG73" si="201">IF(OR($E10="NSO",$E10="",BZ10="",BW10="ML"),"",IF(AND(BS10="",BX10=""),BZ$6-CC10,IF(OR(BM10=BY$3,BM10=CA$3),BZ$8-CC10,BZ$7-CC10)))</f>
        <v/>
      </c>
      <c r="CH10" s="66" t="str">
        <f t="shared" si="61"/>
        <v/>
      </c>
      <c r="CI10" s="332">
        <f t="shared" si="62"/>
        <v>0</v>
      </c>
      <c r="CJ10" s="409" t="str">
        <f t="shared" si="63"/>
        <v>AB</v>
      </c>
      <c r="CK10" s="66" t="str">
        <f t="shared" si="64"/>
        <v/>
      </c>
      <c r="CL10" s="66" t="str">
        <f t="shared" si="65"/>
        <v/>
      </c>
      <c r="CM10" s="409" t="str">
        <f t="shared" si="66"/>
        <v/>
      </c>
      <c r="CN10" s="394" t="str">
        <f>IF(details!AJ10="","",details!AJ10)</f>
        <v>a</v>
      </c>
      <c r="CO10" s="89" t="str">
        <f t="shared" ref="CO10:CO73" si="202">IF(CN10="","",IF(CN10="a",CO$3,IF(CN10="b",CQ$3,IF(CN10="c",CS$3,IF(CN10="d",CU$3,IF(CN10="e",CW$3,IF(CN10="f",CY$3,IF(CN10="g",DA$3,IF(CN10="h",DC$3)))))))))</f>
        <v>BIOLOGY</v>
      </c>
      <c r="CP10" s="394">
        <f>IF(details!AK10="","",details!AK10)</f>
        <v>7</v>
      </c>
      <c r="CQ10" s="394" t="str">
        <f>IF(details!AL10="","",details!AL10)</f>
        <v>AB</v>
      </c>
      <c r="CR10" s="394" t="str">
        <f>IF(details!AM10="","",details!AM10)</f>
        <v>AB</v>
      </c>
      <c r="CS10" s="205">
        <f t="shared" ref="CS10:CS73" si="203">IF(AND(CP10="",CQ10="",CR10=""),"",SUM(CP10:CR10))</f>
        <v>7</v>
      </c>
      <c r="CT10" s="394" t="str">
        <f>IF(details!AN10="","",details!AN10)</f>
        <v>AB</v>
      </c>
      <c r="CU10" s="394" t="str">
        <f>IF(details!AO10="","",details!AO10)</f>
        <v>AB</v>
      </c>
      <c r="CV10" s="205" t="str">
        <f t="shared" ref="CV10:CV73" si="204">IF(AND(CT10="",CU10=""),"",IF(AND(CT10="ml",CU10="ml"),"ml",IF(AND(CT10="ml",CU10=""),"ml",IF(AND(CT10="AB",CU10="AB"),"AB",IF(AND(CT10="AB",CU10=""),"AB",SUM(CT10:CU10))))))</f>
        <v>AB</v>
      </c>
      <c r="CW10" s="205">
        <f t="shared" ref="CW10:CW73" si="205">IF(AND(CS10="",CT10=""),"",SUM(CS10,CT10))</f>
        <v>7</v>
      </c>
      <c r="CX10" s="205">
        <f t="shared" ref="CX10:CX73" si="206">IF(AND(CS10="",CV10=""),"",SUM(CS10,CV10))</f>
        <v>7</v>
      </c>
      <c r="CY10" s="394" t="str">
        <f>IF(details!AP10="","",details!AP10)</f>
        <v>AB</v>
      </c>
      <c r="CZ10" s="394" t="str">
        <f>IF(details!AQ10="","",details!AQ10)</f>
        <v>AB</v>
      </c>
      <c r="DA10" s="205" t="str">
        <f t="shared" ref="DA10:DA73" si="207">IF(AND(CY10="",CZ10=""),"",IF(OR(CY10="AB",CZ10="AB"),"AB",IF(CY10="ML","ML",IF(AND(CY10&gt;=0,CZ10="ML"),"MLP",SUM(CY10:CZ10)))))</f>
        <v>AB</v>
      </c>
      <c r="DB10" s="205">
        <f t="shared" ref="DB10:DB73" si="208">IF(AND(CW10="",CY10=""),"",SUM(CW10,CY10))</f>
        <v>7</v>
      </c>
      <c r="DC10" s="205">
        <f t="shared" ref="DC10:DC73" si="209">IF(AND(CU10="",CZ10=""),"",SUM(CU10,CZ10))</f>
        <v>0</v>
      </c>
      <c r="DD10" s="401">
        <f t="shared" ref="DD10:DD73" si="210">IF(AND(DB10="",DC10=""),"",SUM(DB10:DC10))</f>
        <v>7</v>
      </c>
      <c r="DE10" s="332">
        <f t="shared" si="75"/>
        <v>0</v>
      </c>
      <c r="DF10" s="409">
        <f t="shared" si="76"/>
        <v>0</v>
      </c>
      <c r="DG10" s="66" t="str">
        <f t="shared" si="77"/>
        <v/>
      </c>
      <c r="DH10" s="66" t="str">
        <f t="shared" ref="DH10:DH73" si="211">IF(OR($E10="NSO",$E10="",DB10=""),"",IF(AND(CU10="",CZ10=""),"",IF(OR(CO10=DA$3,CO10=DC$3),CZ$8,CZ$7)))</f>
        <v/>
      </c>
      <c r="DI10" s="66" t="str">
        <f t="shared" si="79"/>
        <v/>
      </c>
      <c r="DJ10" s="66" t="str">
        <f t="shared" si="80"/>
        <v/>
      </c>
      <c r="DK10" s="332">
        <f t="shared" si="81"/>
        <v>0</v>
      </c>
      <c r="DL10" s="409" t="str">
        <f t="shared" si="82"/>
        <v>AB</v>
      </c>
      <c r="DM10" s="66" t="str">
        <f t="shared" si="83"/>
        <v/>
      </c>
      <c r="DN10" s="66" t="str">
        <f t="shared" si="84"/>
        <v/>
      </c>
      <c r="DO10" s="409" t="str">
        <f t="shared" si="85"/>
        <v/>
      </c>
      <c r="DP10" s="66">
        <f t="shared" si="86"/>
        <v>0</v>
      </c>
      <c r="DQ10" s="394">
        <f>IF(details!AR10="","",details!AR10)</f>
        <v>10</v>
      </c>
      <c r="DR10" s="394" t="str">
        <f>IF(details!AS10="","",details!AS10)</f>
        <v>AB</v>
      </c>
      <c r="DS10" s="394" t="str">
        <f>IF(details!AT10="","",details!AT10)</f>
        <v>AB</v>
      </c>
      <c r="DT10" s="205">
        <f t="shared" ref="DT10:DT73" si="212">IF(AND(DQ10="",DR10="",DS10=""),"",SUM(DQ10:DS10))</f>
        <v>10</v>
      </c>
      <c r="DU10" s="394" t="str">
        <f>IF(details!AU10="","",details!AU10)</f>
        <v>AB</v>
      </c>
      <c r="DV10" s="205">
        <f t="shared" ref="DV10:DV73" si="213">IF(AND(DT10="",DU10=""),"",SUM(DT10:DU10))</f>
        <v>10</v>
      </c>
      <c r="DW10" s="394" t="str">
        <f>IF(details!AV10="","",details!AV10)</f>
        <v>AB</v>
      </c>
      <c r="DX10" s="392">
        <f t="shared" ref="DX10:DX73" si="214">IF(AND(DV10="",DW10=""),"",SUM(DV10:DW10))</f>
        <v>10</v>
      </c>
      <c r="DY10" s="409">
        <f t="shared" ref="DY10:DY73" si="215">COUNTIF(DQ10:DS10,"NA")*10</f>
        <v>0</v>
      </c>
      <c r="DZ10" s="409">
        <f t="shared" ref="DZ10:DZ73" si="216">(COUNTIF(DQ10:DS10,"ML")*10)+(COUNTIF(DU10,"ML")*70)+(COUNTIF(DW10,"ML")*100)</f>
        <v>0</v>
      </c>
      <c r="EA10" s="66" t="str">
        <f t="shared" ref="EA10:EA73" si="217">IF(OR($E10="NSO",$E10=0),"",IF(AND(DQ10="",DR10="",DS10="",DU10="",DW10=""),"",IF(AND(DR10="",DS10="",DU10="",DW10=""),10-DY10-DZ10,IF(AND(DS10="",DU10="",DW10=""),20-DY10-DZ10,IF(AND(DS10="",DW10=""),90-DY10-DZ10,IF(DW10="",100-DY10-DZ10,200-DY10-DZ10))))))</f>
        <v/>
      </c>
      <c r="EB10" s="409" t="str">
        <f t="shared" ref="EB10:EB73" si="218">IF(AND(OR(DQ10="ab",DQ10="ml"),OR(DR10="ab",DR10="ml"),OR(DS10="ab",DS10="ml")),"AB",IF(AND(OR(DQ10="ab",DQ10="ml"),OR(DR10="ab",DR10="ml"),OR(DU10="ab",DU10="ml")),"AB",IF(AND(OR(DQ10="ab",DQ10="ml"),OR(DU10="ab",DU10="ml"),OR(DS10="ab",DS10="ml")),"AB",IF(AND(OR(DU10="ab",DU10="ml"),OR(DR10="ab",DR10="ml"),OR(DS10="ab",DS10="ml")),"AB",""))))</f>
        <v>AB</v>
      </c>
      <c r="EC10" s="409" t="str">
        <f t="shared" si="121"/>
        <v/>
      </c>
      <c r="ED10" s="394" t="str">
        <f>IF(details!AW10="","",details!AW10)</f>
        <v>AB</v>
      </c>
      <c r="EE10" s="394" t="str">
        <f>IF(details!AX10="","",details!AX10)</f>
        <v>AB</v>
      </c>
      <c r="EF10" s="394" t="str">
        <f>IF(details!AY10="","",details!AY10)</f>
        <v>AB</v>
      </c>
      <c r="EG10" s="392">
        <f t="shared" ref="EG10:EG73" si="219">IF(AND(ED10="",EE10="",EF10=""),"",SUM(ED10:EF10))</f>
        <v>0</v>
      </c>
      <c r="EH10" s="409">
        <f t="shared" ref="EH10:EH73" si="220">COUNTIF(ED10,"NA")*30</f>
        <v>0</v>
      </c>
      <c r="EI10" s="409">
        <f t="shared" ref="EI10:EI73" si="221">(COUNTIF(ED10,"ML")*30)+(COUNTIF(EE10,"ML")*30)+(COUNTIF(EF10,"ML")*40)</f>
        <v>0</v>
      </c>
      <c r="EJ10" s="66" t="str">
        <f t="shared" ref="EJ10:EJ73" si="222">IF(OR($E10="NSO",$E10=0),"",IF(AND(ED10="",EE10="",EF10=""),"",IF(AND(EE10="",EF10=""),30-EH10-EI10,IF(EF10="",60-EH10-EI10,100-EH10-EI10))))</f>
        <v/>
      </c>
      <c r="EK10" s="409" t="str">
        <f t="shared" ref="EK10:EK73" si="223">IF(OR(EF10="ab",EF10="ml"),EF10,"")</f>
        <v>AB</v>
      </c>
      <c r="EL10" s="409" t="str">
        <f t="shared" si="122"/>
        <v/>
      </c>
      <c r="EM10" s="409" t="str">
        <f t="shared" si="123"/>
        <v/>
      </c>
      <c r="EN10" s="409" t="str">
        <f t="shared" si="124"/>
        <v/>
      </c>
      <c r="EO10" s="409" t="str">
        <f t="shared" si="125"/>
        <v/>
      </c>
      <c r="EP10" s="409" t="str">
        <f t="shared" ref="EP10:EP73" si="224">CM10</f>
        <v/>
      </c>
      <c r="EQ10" s="409" t="str">
        <f t="shared" ref="EQ10:EQ73" si="225">DO10</f>
        <v/>
      </c>
      <c r="ER10" s="409">
        <f t="shared" ref="ER10:ER73" si="226">COUNTIF(EM10:EQ10,"F")+COUNTIF(EM10:EQ10,"AB")+COUNTIF(EO10:EQ10,"FP")</f>
        <v>0</v>
      </c>
      <c r="ES10" s="409">
        <f t="shared" ref="ES10:ES73" si="227">COUNTIF(EM10:EQ10,"S")</f>
        <v>0</v>
      </c>
      <c r="ET10" s="409">
        <f t="shared" ref="ET10:ET73" si="228">COUNTIF(EM10:EQ10,"G1")</f>
        <v>0</v>
      </c>
      <c r="EU10" s="409">
        <f t="shared" ref="EU10:EU73" si="229">COUNTIF(EM10:EQ10,"G2")</f>
        <v>0</v>
      </c>
      <c r="EV10" s="409">
        <f t="shared" ref="EV10:EV73" si="230">COUNTIF(EM10:EQ10,"RE")+COUNTIF(EM10:EQ10,"REP")</f>
        <v>0</v>
      </c>
      <c r="EW10" s="409" t="str">
        <f t="shared" ref="EW10:EW73" si="231">IF(OR(EC10="AB",EL10="AB",EC10="FB",EL10="F"),"F",IF(OR(EC10="RE",EL10="RE"),"RE",""))</f>
        <v/>
      </c>
      <c r="EX10" s="74" t="str">
        <f t="shared" si="132"/>
        <v>NSO</v>
      </c>
      <c r="EY10" s="68" t="str">
        <f>IF(details!CF10="","",details!CF10)</f>
        <v/>
      </c>
      <c r="EZ10" s="69" t="str">
        <f>IF(details!CG10="","",details!CG10)</f>
        <v/>
      </c>
      <c r="FA10" s="68" t="str">
        <f>IF(details!CJ10="","",details!CJ10)</f>
        <v/>
      </c>
      <c r="FB10" s="69" t="str">
        <f>IF(details!CK10="","",details!CK10)</f>
        <v/>
      </c>
      <c r="FC10" s="68" t="str">
        <f>IF(details!CN10="","",details!CN10)</f>
        <v/>
      </c>
      <c r="FD10" s="69" t="str">
        <f>IF(details!CO10="","",details!CO10)</f>
        <v/>
      </c>
      <c r="FE10" s="68" t="str">
        <f>IF(details!CR10="","",details!CR10)</f>
        <v/>
      </c>
      <c r="FF10" s="69" t="str">
        <f>IF(details!CS10="","",details!CS10)</f>
        <v/>
      </c>
      <c r="FG10" s="68">
        <f>IF(details!CV10="","",details!CV10)</f>
        <v>44</v>
      </c>
      <c r="FH10" s="69">
        <f>IF(details!CW10="","",details!CW10)</f>
        <v>0</v>
      </c>
      <c r="FI10" s="343">
        <f>IF(OR(FG10="",FH10=""),"",FH10/FG10*100)</f>
        <v>0</v>
      </c>
      <c r="FJ10" s="394" t="str">
        <f t="shared" si="133"/>
        <v/>
      </c>
      <c r="FK10" s="394" t="str">
        <f t="shared" ref="FK10:FK73" si="232">IF(FJ10="G",",+","")</f>
        <v/>
      </c>
      <c r="FL10" s="460" t="str">
        <f t="shared" si="134"/>
        <v/>
      </c>
      <c r="FM10" s="394" t="str">
        <f t="shared" si="135"/>
        <v/>
      </c>
      <c r="FN10" s="77" t="str">
        <f t="shared" ref="FN10:FN73" si="233">IF(FM10="G",",+","")</f>
        <v/>
      </c>
      <c r="FO10" s="460" t="str">
        <f t="shared" si="136"/>
        <v/>
      </c>
      <c r="FP10" s="78" t="str">
        <f t="shared" si="137"/>
        <v/>
      </c>
      <c r="FQ10" s="394" t="str">
        <f t="shared" si="138"/>
        <v/>
      </c>
      <c r="FR10" s="394" t="str">
        <f t="shared" ref="FR10:FR73" si="234">IF(AJ10="b",FP10,"")</f>
        <v/>
      </c>
      <c r="FS10" s="394" t="str">
        <f t="shared" ref="FS10:FS73" si="235">IF(AJ10="c",FP10,"")</f>
        <v/>
      </c>
      <c r="FT10" s="394" t="str">
        <f t="shared" ref="FT10:FT73" si="236">IF(AJ10="d",FP10,"")</f>
        <v/>
      </c>
      <c r="FU10" s="364" t="str">
        <f t="shared" ref="FU10:FU73" si="237">IF(AJ10="e",FP10,"")</f>
        <v/>
      </c>
      <c r="FV10" s="394" t="str">
        <f t="shared" ref="FV10:FV73" si="238">IF(AJ10="f",FP10,"")</f>
        <v/>
      </c>
      <c r="FW10" s="394" t="str">
        <f t="shared" ref="FW10:FW73" si="239">IF(AJ10="g",FP10,"")</f>
        <v/>
      </c>
      <c r="FX10" s="394" t="str">
        <f t="shared" ref="FX10:FX73" si="240">IF(AJ10="h",FP10,"")</f>
        <v/>
      </c>
      <c r="FY10" s="394" t="str">
        <f t="shared" si="141"/>
        <v/>
      </c>
      <c r="FZ10" s="461" t="str">
        <f t="shared" si="142"/>
        <v/>
      </c>
      <c r="GA10" s="78" t="str">
        <f t="shared" si="143"/>
        <v/>
      </c>
      <c r="GB10" s="394" t="str">
        <f t="shared" si="144"/>
        <v/>
      </c>
      <c r="GC10" s="394" t="str">
        <f t="shared" si="145"/>
        <v/>
      </c>
      <c r="GD10" s="394" t="str">
        <f t="shared" si="146"/>
        <v/>
      </c>
      <c r="GE10" s="394" t="str">
        <f t="shared" si="147"/>
        <v/>
      </c>
      <c r="GF10" s="462" t="str">
        <f t="shared" ref="GF10:GF73" si="241">IF(BL10="e",GA10,"")</f>
        <v/>
      </c>
      <c r="GG10" s="397" t="str">
        <f t="shared" ref="GG10:GG73" si="242">IF(BL10="f",GA10,"")</f>
        <v/>
      </c>
      <c r="GH10" s="394" t="str">
        <f t="shared" ref="GH10:GH73" si="243">IF(BL10="g",GA10,"")</f>
        <v/>
      </c>
      <c r="GI10" s="394" t="str">
        <f t="shared" ref="GI10:GI73" si="244">IF(BL10="h",GA10,"")</f>
        <v/>
      </c>
      <c r="GJ10" s="394" t="str">
        <f t="shared" si="148"/>
        <v/>
      </c>
      <c r="GK10" s="461" t="str">
        <f t="shared" si="149"/>
        <v/>
      </c>
      <c r="GL10" s="78" t="str">
        <f t="shared" si="150"/>
        <v/>
      </c>
      <c r="GM10" s="394" t="str">
        <f t="shared" si="151"/>
        <v/>
      </c>
      <c r="GN10" s="394" t="str">
        <f t="shared" si="152"/>
        <v/>
      </c>
      <c r="GO10" s="394" t="str">
        <f t="shared" si="153"/>
        <v/>
      </c>
      <c r="GP10" s="394" t="str">
        <f t="shared" si="154"/>
        <v/>
      </c>
      <c r="GQ10" s="394" t="str">
        <f t="shared" ref="GQ10:GQ73" si="245">IF(CN10="e",GL10,"")</f>
        <v/>
      </c>
      <c r="GR10" s="394" t="str">
        <f t="shared" ref="GR10:GR73" si="246">IF(CN10="f",GL10,"")</f>
        <v/>
      </c>
      <c r="GS10" s="394" t="str">
        <f t="shared" ref="GS10:GS73" si="247">IF(CN10="g",GL10,"")</f>
        <v/>
      </c>
      <c r="GT10" s="394" t="str">
        <f t="shared" ref="GT10:GT73" si="248">IF(CN10="h",GL10,"")</f>
        <v/>
      </c>
      <c r="GU10" s="394" t="str">
        <f t="shared" si="155"/>
        <v/>
      </c>
      <c r="GV10" s="461" t="str">
        <f t="shared" si="156"/>
        <v/>
      </c>
      <c r="GW10" s="394" t="str">
        <f t="shared" si="157"/>
        <v/>
      </c>
      <c r="GX10" s="394" t="str">
        <f t="shared" si="158"/>
        <v/>
      </c>
      <c r="GY10" s="394" t="str">
        <f t="shared" si="159"/>
        <v xml:space="preserve">    </v>
      </c>
      <c r="GZ10" s="394" t="str">
        <f t="shared" si="160"/>
        <v xml:space="preserve">    </v>
      </c>
      <c r="HA10" s="394" t="str">
        <f t="shared" si="161"/>
        <v xml:space="preserve">    </v>
      </c>
      <c r="HB10" s="394" t="str">
        <f t="shared" si="162"/>
        <v xml:space="preserve">        </v>
      </c>
      <c r="HC10" s="394" t="str">
        <f t="shared" si="163"/>
        <v xml:space="preserve">    </v>
      </c>
      <c r="HD10" s="394" t="str">
        <f t="shared" si="164"/>
        <v>NSO</v>
      </c>
      <c r="HE10" s="67">
        <f t="shared" si="165"/>
        <v>24</v>
      </c>
      <c r="HF10" s="73">
        <f t="shared" si="166"/>
        <v>2.4</v>
      </c>
      <c r="HG10" s="394" t="str">
        <f>IF(HF10="","",IF(AND(HF10&gt;=60,(HD10="PASS")),"I",IF(AND(HF10&gt;=60,(HD10="PASS BY GRACE")),"I",IF(AND(HF10&gt;=48,(HD10="PASS")),"II",IF(AND(HF10&gt;=48,(HD10="PASS BY GRACE")),"II",IF(AND(HF10&gt;=36,(HD10="PASS")),"III",IF(AND(HF10&gt;=36,(HD10="PASS BY GRACE")),"III","")))))))</f>
        <v/>
      </c>
      <c r="HH10" s="75" t="str">
        <f t="shared" si="168"/>
        <v/>
      </c>
      <c r="HI10" s="76" t="str">
        <f t="shared" ref="HI10:HI73" si="249">IF(HH10="","",SUMPRODUCT((HH10&lt;HH$9:HH$108)/COUNTIF(HH$9:HH$108,HH$9:HH$108)))</f>
        <v/>
      </c>
      <c r="HJ10" s="394" t="str">
        <f>IF(OR(HD10="SUPPL.",HD10="RE-EXAM."),'result subject-wise'!AR10,HD10)</f>
        <v>NSO</v>
      </c>
      <c r="HK10" s="463" t="str">
        <f t="shared" si="169"/>
        <v/>
      </c>
      <c r="HL10" s="464">
        <f t="shared" si="170"/>
        <v>2.4</v>
      </c>
      <c r="HM10" s="394" t="str">
        <f t="shared" si="87"/>
        <v/>
      </c>
      <c r="HN10" s="240"/>
      <c r="HP10" s="465" t="str">
        <f>'full report'!V44</f>
        <v/>
      </c>
      <c r="HQ10" s="466"/>
      <c r="HR10" s="520" t="s">
        <v>207</v>
      </c>
      <c r="HS10" s="506">
        <f>M112</f>
        <v>49</v>
      </c>
      <c r="HT10" s="506">
        <f>Z112</f>
        <v>49</v>
      </c>
      <c r="HU10" s="506">
        <f>AK112</f>
        <v>46</v>
      </c>
      <c r="HV10" s="506">
        <f>AM112</f>
        <v>0</v>
      </c>
      <c r="HW10" s="506">
        <f>AO112</f>
        <v>0</v>
      </c>
      <c r="HX10" s="506">
        <f>AQ112</f>
        <v>0</v>
      </c>
      <c r="HY10" s="506">
        <f>AS112</f>
        <v>0</v>
      </c>
      <c r="HZ10" s="506">
        <f>AU112</f>
        <v>0</v>
      </c>
      <c r="IA10" s="506">
        <f>AW112</f>
        <v>0</v>
      </c>
      <c r="IB10" s="506">
        <f>AY112</f>
        <v>1</v>
      </c>
      <c r="IC10" s="506">
        <f>BM112</f>
        <v>47</v>
      </c>
      <c r="ID10" s="506">
        <f>BO112</f>
        <v>0</v>
      </c>
      <c r="IE10" s="506">
        <f>BQ112</f>
        <v>0</v>
      </c>
      <c r="IF10" s="506">
        <f>BS112</f>
        <v>0</v>
      </c>
      <c r="IG10" s="506">
        <f>BU112</f>
        <v>0</v>
      </c>
      <c r="IH10" s="506">
        <f>BW112</f>
        <v>0</v>
      </c>
      <c r="II10" s="506">
        <f>BY112</f>
        <v>0</v>
      </c>
      <c r="IJ10" s="506">
        <f>CA112</f>
        <v>1</v>
      </c>
      <c r="IK10" s="506">
        <f>CO112</f>
        <v>47</v>
      </c>
      <c r="IL10" s="506">
        <f>CQ112</f>
        <v>0</v>
      </c>
      <c r="IM10" s="506">
        <f>CS112</f>
        <v>0</v>
      </c>
      <c r="IN10" s="506">
        <f>CU112</f>
        <v>0</v>
      </c>
      <c r="IO10" s="506">
        <f>CW112</f>
        <v>0</v>
      </c>
      <c r="IP10" s="506">
        <f>CY112</f>
        <v>0</v>
      </c>
      <c r="IQ10" s="506">
        <f>DA112</f>
        <v>0</v>
      </c>
      <c r="IR10" s="506">
        <f>DC112</f>
        <v>1</v>
      </c>
      <c r="IS10" s="506"/>
      <c r="IT10" s="506">
        <f>DS112</f>
        <v>49</v>
      </c>
      <c r="IU10" s="521">
        <f>EF112</f>
        <v>49</v>
      </c>
    </row>
    <row r="11" spans="1:255" s="364" customFormat="1" ht="13" customHeight="1">
      <c r="A11" s="412">
        <f>IF(details!A11="","",details!A11)</f>
        <v>3</v>
      </c>
      <c r="B11" s="394" t="str">
        <f>IF(details!B11="","",details!B11)</f>
        <v>SC</v>
      </c>
      <c r="C11" s="394" t="str">
        <f>IF(details!C11="","",details!C11)</f>
        <v>G</v>
      </c>
      <c r="D11" s="394">
        <f>IF(details!D11="","",details!D11)</f>
        <v>9388</v>
      </c>
      <c r="E11" s="401">
        <f>IF(details!E11="","",details!E11)</f>
        <v>11403</v>
      </c>
      <c r="F11" s="72">
        <f>IF(details!F11="","",details!F11)</f>
        <v>35337</v>
      </c>
      <c r="G11" s="89" t="str">
        <f>IF(details!G11="","",details!G11)</f>
        <v>A 003</v>
      </c>
      <c r="H11" s="89" t="str">
        <f>IF(details!H11="","",details!H11)</f>
        <v>B 003</v>
      </c>
      <c r="I11" s="89" t="str">
        <f>IF(details!I11="","",details!I11)</f>
        <v>C 003</v>
      </c>
      <c r="J11" s="394">
        <f>IF(details!J11="","",details!J11)</f>
        <v>6</v>
      </c>
      <c r="K11" s="394">
        <f>IF(details!K11="","",details!K11)</f>
        <v>6</v>
      </c>
      <c r="L11" s="394">
        <f>IF(details!L11="","",details!L11)</f>
        <v>5</v>
      </c>
      <c r="M11" s="205">
        <f t="shared" si="171"/>
        <v>17</v>
      </c>
      <c r="N11" s="394">
        <f>IF(details!M11="","",details!M11)</f>
        <v>45</v>
      </c>
      <c r="O11" s="205">
        <f t="shared" si="172"/>
        <v>62</v>
      </c>
      <c r="P11" s="394">
        <f>IF(details!N11="","",details!N11)</f>
        <v>69</v>
      </c>
      <c r="Q11" s="392">
        <f t="shared" si="173"/>
        <v>131</v>
      </c>
      <c r="R11" s="409">
        <f t="shared" si="38"/>
        <v>0</v>
      </c>
      <c r="S11" s="66">
        <f t="shared" si="39"/>
        <v>200</v>
      </c>
      <c r="T11" s="409" t="str">
        <f t="shared" si="99"/>
        <v/>
      </c>
      <c r="U11" s="409" t="str">
        <f t="shared" si="40"/>
        <v>P</v>
      </c>
      <c r="V11" s="409" t="str">
        <f t="shared" si="100"/>
        <v>I</v>
      </c>
      <c r="W11" s="394">
        <f>IF(details!O11="","",details!O11)</f>
        <v>8</v>
      </c>
      <c r="X11" s="394">
        <f>IF(details!P11="","",details!P11)</f>
        <v>7</v>
      </c>
      <c r="Y11" s="394">
        <f>IF(details!Q11="","",details!Q11)</f>
        <v>8</v>
      </c>
      <c r="Z11" s="205">
        <f t="shared" si="174"/>
        <v>23</v>
      </c>
      <c r="AA11" s="394">
        <f>IF(details!R11="","",details!R11)</f>
        <v>43</v>
      </c>
      <c r="AB11" s="205">
        <f t="shared" si="175"/>
        <v>66</v>
      </c>
      <c r="AC11" s="394">
        <f>IF(details!S11="","",details!S11)</f>
        <v>55</v>
      </c>
      <c r="AD11" s="392">
        <f t="shared" si="176"/>
        <v>121</v>
      </c>
      <c r="AE11" s="409">
        <f t="shared" si="44"/>
        <v>0</v>
      </c>
      <c r="AF11" s="66">
        <f t="shared" si="45"/>
        <v>200</v>
      </c>
      <c r="AG11" s="409" t="str">
        <f t="shared" si="101"/>
        <v/>
      </c>
      <c r="AH11" s="409" t="str">
        <f>IF(OR($E11="NSO",$E11="",AC11=""),"",IF(OR(AG11="AB",AC11="ab"),"AB",IF(AC11="ML","RE",IF(AND(AD11&gt;=36%*AF11,AC11&gt;=20),"P",IF(AND(AD11&gt;=34%*AF11,#REF!=0,AC11&gt;=20),"G2",IF(AND(AD11&gt;=31%*AF11,#REF!=0,AC11&gt;=20),"G1",IF(AD11&gt;=25%*AF11,"S","F")))))))</f>
        <v>P</v>
      </c>
      <c r="AI11" s="409" t="str">
        <f t="shared" si="102"/>
        <v>I</v>
      </c>
      <c r="AJ11" s="394" t="str">
        <f>IF(details!T11="","",details!T11)</f>
        <v>a</v>
      </c>
      <c r="AK11" s="89" t="str">
        <f t="shared" si="177"/>
        <v>PHYSICS</v>
      </c>
      <c r="AL11" s="394">
        <f>IF(details!U11="","",details!U11)</f>
        <v>8</v>
      </c>
      <c r="AM11" s="394">
        <f>IF(details!V11="","",details!V11)</f>
        <v>7</v>
      </c>
      <c r="AN11" s="394">
        <f>IF(details!W11="","",details!W11)</f>
        <v>9</v>
      </c>
      <c r="AO11" s="205">
        <f t="shared" si="178"/>
        <v>24</v>
      </c>
      <c r="AP11" s="394">
        <f>IF(details!X11="","",details!X11)</f>
        <v>17</v>
      </c>
      <c r="AQ11" s="394">
        <f>IF(details!Y11="","",details!Y11)</f>
        <v>11</v>
      </c>
      <c r="AR11" s="205">
        <f t="shared" si="179"/>
        <v>28</v>
      </c>
      <c r="AS11" s="205">
        <f t="shared" si="180"/>
        <v>41</v>
      </c>
      <c r="AT11" s="205">
        <f t="shared" si="181"/>
        <v>52</v>
      </c>
      <c r="AU11" s="394">
        <f>IF(details!Z11="","",details!Z11)</f>
        <v>39</v>
      </c>
      <c r="AV11" s="394">
        <f>IF(details!AA11="","",details!AA11)</f>
        <v>17</v>
      </c>
      <c r="AW11" s="205">
        <f t="shared" si="182"/>
        <v>56</v>
      </c>
      <c r="AX11" s="205">
        <f t="shared" si="183"/>
        <v>80</v>
      </c>
      <c r="AY11" s="205">
        <f t="shared" si="184"/>
        <v>28</v>
      </c>
      <c r="AZ11" s="401">
        <f t="shared" si="185"/>
        <v>108</v>
      </c>
      <c r="BA11" s="332">
        <f t="shared" si="186"/>
        <v>0</v>
      </c>
      <c r="BB11" s="409">
        <f t="shared" si="187"/>
        <v>0</v>
      </c>
      <c r="BC11" s="66">
        <f t="shared" si="188"/>
        <v>70</v>
      </c>
      <c r="BD11" s="66">
        <f t="shared" si="189"/>
        <v>30</v>
      </c>
      <c r="BE11" s="66">
        <f t="shared" si="190"/>
        <v>150</v>
      </c>
      <c r="BF11" s="66">
        <f t="shared" si="93"/>
        <v>50</v>
      </c>
      <c r="BG11" s="332">
        <f t="shared" si="94"/>
        <v>200</v>
      </c>
      <c r="BH11" s="409" t="str">
        <f t="shared" si="95"/>
        <v/>
      </c>
      <c r="BI11" s="66" t="str">
        <f t="shared" si="96"/>
        <v>P</v>
      </c>
      <c r="BJ11" s="66" t="str">
        <f t="shared" si="97"/>
        <v>P</v>
      </c>
      <c r="BK11" s="409" t="str">
        <f t="shared" si="98"/>
        <v>II</v>
      </c>
      <c r="BL11" s="394" t="str">
        <f>IF(details!AB11="","",details!AB11)</f>
        <v>A</v>
      </c>
      <c r="BM11" s="89" t="str">
        <f t="shared" si="191"/>
        <v>CHEMISTRY</v>
      </c>
      <c r="BN11" s="394">
        <f>IF(details!AC11="","",details!AC11)</f>
        <v>7</v>
      </c>
      <c r="BO11" s="394">
        <f>IF(details!AD11="","",details!AD11)</f>
        <v>10</v>
      </c>
      <c r="BP11" s="394">
        <f>IF(details!AE11="","",details!AE11)</f>
        <v>5</v>
      </c>
      <c r="BQ11" s="205">
        <f t="shared" si="192"/>
        <v>22</v>
      </c>
      <c r="BR11" s="394">
        <f>IF(details!AF11="","",details!AF11)</f>
        <v>26</v>
      </c>
      <c r="BS11" s="394">
        <f>IF(details!AG11="","",details!AG11)</f>
        <v>18</v>
      </c>
      <c r="BT11" s="205">
        <f t="shared" si="193"/>
        <v>44</v>
      </c>
      <c r="BU11" s="205">
        <f t="shared" si="194"/>
        <v>48</v>
      </c>
      <c r="BV11" s="205">
        <f t="shared" si="195"/>
        <v>66</v>
      </c>
      <c r="BW11" s="394">
        <f>IF(details!AH11="","",details!AH11)</f>
        <v>33</v>
      </c>
      <c r="BX11" s="394">
        <f>IF(details!AI11="","",details!AI11)</f>
        <v>29</v>
      </c>
      <c r="BY11" s="205">
        <f t="shared" si="196"/>
        <v>62</v>
      </c>
      <c r="BZ11" s="205">
        <f t="shared" si="197"/>
        <v>81</v>
      </c>
      <c r="CA11" s="205">
        <f t="shared" si="198"/>
        <v>47</v>
      </c>
      <c r="CB11" s="401">
        <f t="shared" si="199"/>
        <v>128</v>
      </c>
      <c r="CC11" s="332">
        <f t="shared" si="56"/>
        <v>0</v>
      </c>
      <c r="CD11" s="409">
        <f t="shared" si="57"/>
        <v>0</v>
      </c>
      <c r="CE11" s="66">
        <f t="shared" si="58"/>
        <v>70</v>
      </c>
      <c r="CF11" s="66">
        <f t="shared" si="200"/>
        <v>30</v>
      </c>
      <c r="CG11" s="66">
        <f t="shared" si="201"/>
        <v>150</v>
      </c>
      <c r="CH11" s="66">
        <f t="shared" si="61"/>
        <v>50</v>
      </c>
      <c r="CI11" s="332">
        <f t="shared" si="62"/>
        <v>200</v>
      </c>
      <c r="CJ11" s="409" t="str">
        <f t="shared" si="63"/>
        <v/>
      </c>
      <c r="CK11" s="66" t="str">
        <f t="shared" si="64"/>
        <v>P</v>
      </c>
      <c r="CL11" s="66" t="str">
        <f t="shared" si="65"/>
        <v>P</v>
      </c>
      <c r="CM11" s="409" t="str">
        <f t="shared" si="66"/>
        <v>I</v>
      </c>
      <c r="CN11" s="394" t="str">
        <f>IF(details!AJ11="","",details!AJ11)</f>
        <v>a</v>
      </c>
      <c r="CO11" s="89" t="str">
        <f t="shared" si="202"/>
        <v>BIOLOGY</v>
      </c>
      <c r="CP11" s="394">
        <f>IF(details!AK11="","",details!AK11)</f>
        <v>10</v>
      </c>
      <c r="CQ11" s="394">
        <f>IF(details!AL11="","",details!AL11)</f>
        <v>8</v>
      </c>
      <c r="CR11" s="394">
        <f>IF(details!AM11="","",details!AM11)</f>
        <v>10</v>
      </c>
      <c r="CS11" s="205">
        <f t="shared" si="203"/>
        <v>28</v>
      </c>
      <c r="CT11" s="394">
        <f>IF(details!AN11="","",details!AN11)</f>
        <v>23</v>
      </c>
      <c r="CU11" s="394">
        <f>IF(details!AO11="","",details!AO11)</f>
        <v>15</v>
      </c>
      <c r="CV11" s="205">
        <f t="shared" si="204"/>
        <v>38</v>
      </c>
      <c r="CW11" s="205">
        <f t="shared" si="205"/>
        <v>51</v>
      </c>
      <c r="CX11" s="205">
        <f t="shared" si="206"/>
        <v>66</v>
      </c>
      <c r="CY11" s="394">
        <f>IF(details!AP11="","",details!AP11)</f>
        <v>31</v>
      </c>
      <c r="CZ11" s="394">
        <f>IF(details!AQ11="","",details!AQ11)</f>
        <v>26</v>
      </c>
      <c r="DA11" s="205">
        <f t="shared" si="207"/>
        <v>57</v>
      </c>
      <c r="DB11" s="205">
        <f t="shared" si="208"/>
        <v>82</v>
      </c>
      <c r="DC11" s="205">
        <f t="shared" si="209"/>
        <v>41</v>
      </c>
      <c r="DD11" s="401">
        <f t="shared" si="210"/>
        <v>123</v>
      </c>
      <c r="DE11" s="332">
        <f t="shared" si="75"/>
        <v>0</v>
      </c>
      <c r="DF11" s="409">
        <f t="shared" si="76"/>
        <v>0</v>
      </c>
      <c r="DG11" s="66">
        <f t="shared" si="77"/>
        <v>70</v>
      </c>
      <c r="DH11" s="66">
        <f t="shared" si="211"/>
        <v>30</v>
      </c>
      <c r="DI11" s="66">
        <f t="shared" si="79"/>
        <v>150</v>
      </c>
      <c r="DJ11" s="66">
        <f t="shared" si="80"/>
        <v>50</v>
      </c>
      <c r="DK11" s="332">
        <f t="shared" si="81"/>
        <v>200</v>
      </c>
      <c r="DL11" s="409" t="str">
        <f t="shared" si="82"/>
        <v/>
      </c>
      <c r="DM11" s="66" t="str">
        <f t="shared" si="83"/>
        <v>P</v>
      </c>
      <c r="DN11" s="66" t="str">
        <f t="shared" si="84"/>
        <v>P</v>
      </c>
      <c r="DO11" s="409" t="str">
        <f t="shared" si="85"/>
        <v>I</v>
      </c>
      <c r="DP11" s="66">
        <f t="shared" si="86"/>
        <v>0</v>
      </c>
      <c r="DQ11" s="394">
        <f>IF(details!AR11="","",details!AR11)</f>
        <v>10</v>
      </c>
      <c r="DR11" s="394">
        <f>IF(details!AS11="","",details!AS11)</f>
        <v>10</v>
      </c>
      <c r="DS11" s="394">
        <f>IF(details!AT11="","",details!AT11)</f>
        <v>10</v>
      </c>
      <c r="DT11" s="205">
        <f t="shared" si="212"/>
        <v>30</v>
      </c>
      <c r="DU11" s="394">
        <f>IF(details!AU11="","",details!AU11)</f>
        <v>61</v>
      </c>
      <c r="DV11" s="205">
        <f t="shared" si="213"/>
        <v>91</v>
      </c>
      <c r="DW11" s="394">
        <f>IF(details!AV11="","",details!AV11)</f>
        <v>84</v>
      </c>
      <c r="DX11" s="392">
        <f t="shared" si="214"/>
        <v>175</v>
      </c>
      <c r="DY11" s="409">
        <f t="shared" si="215"/>
        <v>0</v>
      </c>
      <c r="DZ11" s="409">
        <f t="shared" si="216"/>
        <v>0</v>
      </c>
      <c r="EA11" s="66">
        <f t="shared" si="217"/>
        <v>200</v>
      </c>
      <c r="EB11" s="409" t="str">
        <f t="shared" si="218"/>
        <v/>
      </c>
      <c r="EC11" s="409" t="str">
        <f t="shared" si="121"/>
        <v>A</v>
      </c>
      <c r="ED11" s="394">
        <f>IF(details!AW11="","",details!AW11)</f>
        <v>22</v>
      </c>
      <c r="EE11" s="394">
        <f>IF(details!AX11="","",details!AX11)</f>
        <v>25</v>
      </c>
      <c r="EF11" s="394">
        <f>IF(details!AY11="","",details!AY11)</f>
        <v>36</v>
      </c>
      <c r="EG11" s="392">
        <f t="shared" si="219"/>
        <v>83</v>
      </c>
      <c r="EH11" s="409">
        <f t="shared" si="220"/>
        <v>0</v>
      </c>
      <c r="EI11" s="409">
        <f t="shared" si="221"/>
        <v>0</v>
      </c>
      <c r="EJ11" s="66">
        <f t="shared" si="222"/>
        <v>100</v>
      </c>
      <c r="EK11" s="409" t="str">
        <f t="shared" si="223"/>
        <v/>
      </c>
      <c r="EL11" s="409" t="str">
        <f t="shared" si="122"/>
        <v>A</v>
      </c>
      <c r="EM11" s="409" t="str">
        <f t="shared" si="123"/>
        <v>I</v>
      </c>
      <c r="EN11" s="409" t="str">
        <f t="shared" si="124"/>
        <v>I</v>
      </c>
      <c r="EO11" s="409" t="str">
        <f t="shared" si="125"/>
        <v>II</v>
      </c>
      <c r="EP11" s="409" t="str">
        <f t="shared" si="224"/>
        <v>I</v>
      </c>
      <c r="EQ11" s="409" t="str">
        <f t="shared" si="225"/>
        <v>I</v>
      </c>
      <c r="ER11" s="409">
        <f t="shared" si="226"/>
        <v>0</v>
      </c>
      <c r="ES11" s="409">
        <f t="shared" si="227"/>
        <v>0</v>
      </c>
      <c r="ET11" s="409">
        <f t="shared" si="228"/>
        <v>0</v>
      </c>
      <c r="EU11" s="409">
        <f t="shared" si="229"/>
        <v>0</v>
      </c>
      <c r="EV11" s="409">
        <f t="shared" si="230"/>
        <v>0</v>
      </c>
      <c r="EW11" s="409" t="str">
        <f t="shared" si="231"/>
        <v/>
      </c>
      <c r="EX11" s="74" t="str">
        <f t="shared" si="132"/>
        <v>PASS</v>
      </c>
      <c r="EY11" s="68" t="str">
        <f>IF(details!CF11="","",details!CF11)</f>
        <v/>
      </c>
      <c r="EZ11" s="69" t="str">
        <f>IF(details!CG11="","",details!CG11)</f>
        <v/>
      </c>
      <c r="FA11" s="68" t="str">
        <f>IF(details!CJ11="","",details!CJ11)</f>
        <v/>
      </c>
      <c r="FB11" s="69" t="str">
        <f>IF(details!CK11="","",details!CK11)</f>
        <v/>
      </c>
      <c r="FC11" s="68" t="str">
        <f>IF(details!CN11="","",details!CN11)</f>
        <v/>
      </c>
      <c r="FD11" s="69" t="str">
        <f>IF(details!CO11="","",details!CO11)</f>
        <v/>
      </c>
      <c r="FE11" s="68" t="str">
        <f>IF(details!CR11="","",details!CR11)</f>
        <v/>
      </c>
      <c r="FF11" s="69" t="str">
        <f>IF(details!CS11="","",details!CS11)</f>
        <v/>
      </c>
      <c r="FG11" s="68">
        <f>IF(details!CV11="","",details!CV11)</f>
        <v>44</v>
      </c>
      <c r="FH11" s="69">
        <f>IF(details!CW11="","",details!CW11)</f>
        <v>0</v>
      </c>
      <c r="FI11" s="343">
        <f t="shared" ref="FI11:FI75" si="250">IF(OR(FG11="",FH11=""),"",FH11/FG11*100)</f>
        <v>0</v>
      </c>
      <c r="FJ11" s="394" t="str">
        <f t="shared" si="133"/>
        <v>I</v>
      </c>
      <c r="FK11" s="394" t="str">
        <f t="shared" si="232"/>
        <v/>
      </c>
      <c r="FL11" s="460" t="str">
        <f t="shared" si="134"/>
        <v/>
      </c>
      <c r="FM11" s="394" t="str">
        <f t="shared" si="135"/>
        <v>I</v>
      </c>
      <c r="FN11" s="77" t="str">
        <f t="shared" si="233"/>
        <v/>
      </c>
      <c r="FO11" s="460" t="str">
        <f t="shared" si="136"/>
        <v/>
      </c>
      <c r="FP11" s="78" t="str">
        <f t="shared" si="137"/>
        <v>II</v>
      </c>
      <c r="FQ11" s="394" t="str">
        <f t="shared" si="138"/>
        <v>II</v>
      </c>
      <c r="FR11" s="394" t="str">
        <f t="shared" si="234"/>
        <v/>
      </c>
      <c r="FS11" s="394" t="str">
        <f t="shared" si="235"/>
        <v/>
      </c>
      <c r="FT11" s="394" t="str">
        <f t="shared" si="236"/>
        <v/>
      </c>
      <c r="FU11" s="364" t="str">
        <f t="shared" si="237"/>
        <v/>
      </c>
      <c r="FV11" s="394" t="str">
        <f t="shared" si="238"/>
        <v/>
      </c>
      <c r="FW11" s="394" t="str">
        <f t="shared" si="239"/>
        <v/>
      </c>
      <c r="FX11" s="394" t="str">
        <f t="shared" si="240"/>
        <v/>
      </c>
      <c r="FY11" s="394" t="str">
        <f t="shared" si="141"/>
        <v/>
      </c>
      <c r="FZ11" s="461" t="str">
        <f t="shared" si="142"/>
        <v/>
      </c>
      <c r="GA11" s="78" t="str">
        <f t="shared" si="143"/>
        <v>I</v>
      </c>
      <c r="GB11" s="394" t="str">
        <f t="shared" si="144"/>
        <v>I</v>
      </c>
      <c r="GC11" s="394" t="str">
        <f t="shared" si="145"/>
        <v/>
      </c>
      <c r="GD11" s="394" t="str">
        <f t="shared" si="146"/>
        <v/>
      </c>
      <c r="GE11" s="394" t="str">
        <f t="shared" si="147"/>
        <v/>
      </c>
      <c r="GF11" s="462" t="str">
        <f t="shared" si="241"/>
        <v/>
      </c>
      <c r="GG11" s="397" t="str">
        <f t="shared" si="242"/>
        <v/>
      </c>
      <c r="GH11" s="394" t="str">
        <f t="shared" si="243"/>
        <v/>
      </c>
      <c r="GI11" s="394" t="str">
        <f t="shared" si="244"/>
        <v/>
      </c>
      <c r="GJ11" s="394" t="str">
        <f t="shared" si="148"/>
        <v/>
      </c>
      <c r="GK11" s="461" t="str">
        <f t="shared" si="149"/>
        <v/>
      </c>
      <c r="GL11" s="78" t="str">
        <f t="shared" si="150"/>
        <v>I</v>
      </c>
      <c r="GM11" s="394" t="str">
        <f t="shared" si="151"/>
        <v>I</v>
      </c>
      <c r="GN11" s="394" t="str">
        <f t="shared" si="152"/>
        <v/>
      </c>
      <c r="GO11" s="394" t="str">
        <f t="shared" si="153"/>
        <v/>
      </c>
      <c r="GP11" s="394" t="str">
        <f t="shared" si="154"/>
        <v/>
      </c>
      <c r="GQ11" s="394" t="str">
        <f t="shared" si="245"/>
        <v/>
      </c>
      <c r="GR11" s="394" t="str">
        <f t="shared" si="246"/>
        <v/>
      </c>
      <c r="GS11" s="394" t="str">
        <f t="shared" si="247"/>
        <v/>
      </c>
      <c r="GT11" s="394" t="str">
        <f t="shared" si="248"/>
        <v/>
      </c>
      <c r="GU11" s="394" t="str">
        <f t="shared" si="155"/>
        <v/>
      </c>
      <c r="GV11" s="461" t="str">
        <f t="shared" si="156"/>
        <v/>
      </c>
      <c r="GW11" s="394" t="str">
        <f t="shared" si="157"/>
        <v>A</v>
      </c>
      <c r="GX11" s="394" t="str">
        <f t="shared" si="158"/>
        <v>A</v>
      </c>
      <c r="GY11" s="394" t="str">
        <f t="shared" si="159"/>
        <v xml:space="preserve">    </v>
      </c>
      <c r="GZ11" s="394" t="str">
        <f t="shared" si="160"/>
        <v xml:space="preserve">    </v>
      </c>
      <c r="HA11" s="394" t="str">
        <f t="shared" si="161"/>
        <v xml:space="preserve">    </v>
      </c>
      <c r="HB11" s="394" t="str">
        <f t="shared" si="162"/>
        <v xml:space="preserve">        </v>
      </c>
      <c r="HC11" s="394" t="str">
        <f t="shared" si="163"/>
        <v xml:space="preserve">    </v>
      </c>
      <c r="HD11" s="394" t="str">
        <f t="shared" si="164"/>
        <v>PASS</v>
      </c>
      <c r="HE11" s="67">
        <f t="shared" si="165"/>
        <v>611</v>
      </c>
      <c r="HF11" s="73">
        <f t="shared" si="166"/>
        <v>61.1</v>
      </c>
      <c r="HG11" s="394" t="str">
        <f t="shared" si="167"/>
        <v>I</v>
      </c>
      <c r="HH11" s="75">
        <f t="shared" si="168"/>
        <v>61.1</v>
      </c>
      <c r="HI11" s="76">
        <f t="shared" si="249"/>
        <v>8.9999999999999751</v>
      </c>
      <c r="HJ11" s="394" t="str">
        <f>IF(OR(HD11="SUPPL.",HD11="RE-EXAM."),'result subject-wise'!AR11,HD11)</f>
        <v>PASS</v>
      </c>
      <c r="HK11" s="463" t="str">
        <f t="shared" si="169"/>
        <v/>
      </c>
      <c r="HL11" s="464">
        <f t="shared" si="170"/>
        <v>61.1</v>
      </c>
      <c r="HM11" s="394" t="str">
        <f t="shared" si="87"/>
        <v>I</v>
      </c>
      <c r="HN11" s="240"/>
      <c r="HP11" s="465" t="str">
        <f>'full report'!V71</f>
        <v/>
      </c>
      <c r="HQ11" s="466"/>
      <c r="HR11" s="520" t="s">
        <v>209</v>
      </c>
      <c r="HS11" s="506">
        <f t="shared" ref="HS11:HS17" si="251">M113</f>
        <v>0</v>
      </c>
      <c r="HT11" s="506">
        <f t="shared" ref="HT11:HT17" si="252">Z113</f>
        <v>0</v>
      </c>
      <c r="HU11" s="506">
        <f t="shared" ref="HU11:HU17" si="253">AK113</f>
        <v>0</v>
      </c>
      <c r="HV11" s="506">
        <f t="shared" ref="HV11:HV17" si="254">AM113</f>
        <v>0</v>
      </c>
      <c r="HW11" s="506">
        <f t="shared" ref="HW11:HW17" si="255">AO113</f>
        <v>0</v>
      </c>
      <c r="HX11" s="506">
        <f t="shared" ref="HX11:HX17" si="256">AQ113</f>
        <v>0</v>
      </c>
      <c r="HY11" s="506">
        <f t="shared" ref="HY11:HY17" si="257">AS113</f>
        <v>0</v>
      </c>
      <c r="HZ11" s="506">
        <f t="shared" ref="HZ11:HZ17" si="258">AU113</f>
        <v>0</v>
      </c>
      <c r="IA11" s="506">
        <f t="shared" ref="IA11:IA17" si="259">AW113</f>
        <v>0</v>
      </c>
      <c r="IB11" s="506">
        <f t="shared" ref="IB11:IB17" si="260">AY113</f>
        <v>0</v>
      </c>
      <c r="IC11" s="506">
        <f t="shared" ref="IC11:IC17" si="261">BM113</f>
        <v>5</v>
      </c>
      <c r="ID11" s="506">
        <f t="shared" ref="ID11:ID17" si="262">BO113</f>
        <v>0</v>
      </c>
      <c r="IE11" s="506">
        <f t="shared" ref="IE11:IE17" si="263">BQ113</f>
        <v>0</v>
      </c>
      <c r="IF11" s="506">
        <f t="shared" ref="IF11:IF17" si="264">BS113</f>
        <v>0</v>
      </c>
      <c r="IG11" s="506">
        <f t="shared" ref="IG11:IG17" si="265">BU113</f>
        <v>0</v>
      </c>
      <c r="IH11" s="506">
        <f t="shared" ref="IH11:IH17" si="266">BW113</f>
        <v>0</v>
      </c>
      <c r="II11" s="506">
        <f t="shared" ref="II11:II17" si="267">BY113</f>
        <v>0</v>
      </c>
      <c r="IJ11" s="506">
        <f t="shared" ref="IJ11:IJ17" si="268">CA113</f>
        <v>0</v>
      </c>
      <c r="IK11" s="506">
        <f t="shared" ref="IK11:IK17" si="269">CO113</f>
        <v>2</v>
      </c>
      <c r="IL11" s="506">
        <f t="shared" ref="IL11:IL17" si="270">CQ113</f>
        <v>0</v>
      </c>
      <c r="IM11" s="506">
        <f t="shared" ref="IM11:IM17" si="271">CS113</f>
        <v>0</v>
      </c>
      <c r="IN11" s="506">
        <f t="shared" ref="IN11:IN17" si="272">CU113</f>
        <v>0</v>
      </c>
      <c r="IO11" s="506">
        <f t="shared" ref="IO11:IO17" si="273">CW113</f>
        <v>0</v>
      </c>
      <c r="IP11" s="506">
        <f t="shared" ref="IP11:IP17" si="274">CY113</f>
        <v>0</v>
      </c>
      <c r="IQ11" s="506">
        <f t="shared" ref="IQ11:IQ17" si="275">DA113</f>
        <v>0</v>
      </c>
      <c r="IR11" s="506">
        <f t="shared" ref="IR11:IR17" si="276">DC113</f>
        <v>0</v>
      </c>
      <c r="IS11" s="506"/>
      <c r="IT11" s="506">
        <f t="shared" ref="IT11:IT17" si="277">DS113</f>
        <v>8</v>
      </c>
      <c r="IU11" s="521">
        <f t="shared" ref="IU11:IU17" si="278">EF113</f>
        <v>8</v>
      </c>
    </row>
    <row r="12" spans="1:255" s="364" customFormat="1" ht="13" customHeight="1">
      <c r="A12" s="412">
        <f>IF(details!A12="","",details!A12)</f>
        <v>4</v>
      </c>
      <c r="B12" s="394" t="str">
        <f>IF(details!B12="","",details!B12)</f>
        <v>GEN</v>
      </c>
      <c r="C12" s="394" t="str">
        <f>IF(details!C12="","",details!C12)</f>
        <v>G</v>
      </c>
      <c r="D12" s="394">
        <f>IF(details!D12="","",details!D12)</f>
        <v>10463</v>
      </c>
      <c r="E12" s="401">
        <f>IF(details!E12="","",details!E12)</f>
        <v>11404</v>
      </c>
      <c r="F12" s="72">
        <f>IF(details!F12="","",details!F12)</f>
        <v>35431</v>
      </c>
      <c r="G12" s="89" t="str">
        <f>IF(details!G12="","",details!G12)</f>
        <v>A 004</v>
      </c>
      <c r="H12" s="89" t="str">
        <f>IF(details!H12="","",details!H12)</f>
        <v>B 004</v>
      </c>
      <c r="I12" s="89" t="str">
        <f>IF(details!I12="","",details!I12)</f>
        <v>C 004</v>
      </c>
      <c r="J12" s="394">
        <f>IF(details!J12="","",details!J12)</f>
        <v>6</v>
      </c>
      <c r="K12" s="394">
        <f>IF(details!K12="","",details!K12)</f>
        <v>6</v>
      </c>
      <c r="L12" s="394">
        <f>IF(details!L12="","",details!L12)</f>
        <v>5</v>
      </c>
      <c r="M12" s="205">
        <f t="shared" si="171"/>
        <v>17</v>
      </c>
      <c r="N12" s="394">
        <f>IF(details!M12="","",details!M12)</f>
        <v>42</v>
      </c>
      <c r="O12" s="205">
        <f t="shared" si="172"/>
        <v>59</v>
      </c>
      <c r="P12" s="394">
        <f>IF(details!N12="","",details!N12)</f>
        <v>68</v>
      </c>
      <c r="Q12" s="392">
        <f t="shared" si="173"/>
        <v>127</v>
      </c>
      <c r="R12" s="409">
        <f t="shared" si="38"/>
        <v>0</v>
      </c>
      <c r="S12" s="66">
        <f t="shared" si="39"/>
        <v>200</v>
      </c>
      <c r="T12" s="409" t="str">
        <f t="shared" si="99"/>
        <v/>
      </c>
      <c r="U12" s="409" t="str">
        <f t="shared" si="40"/>
        <v>P</v>
      </c>
      <c r="V12" s="409" t="str">
        <f t="shared" si="100"/>
        <v>I</v>
      </c>
      <c r="W12" s="394">
        <f>IF(details!O12="","",details!O12)</f>
        <v>7</v>
      </c>
      <c r="X12" s="394">
        <f>IF(details!P12="","",details!P12)</f>
        <v>7</v>
      </c>
      <c r="Y12" s="394">
        <f>IF(details!Q12="","",details!Q12)</f>
        <v>7</v>
      </c>
      <c r="Z12" s="205">
        <f t="shared" si="174"/>
        <v>21</v>
      </c>
      <c r="AA12" s="394">
        <f>IF(details!R12="","",details!R12)</f>
        <v>33</v>
      </c>
      <c r="AB12" s="205">
        <f t="shared" si="175"/>
        <v>54</v>
      </c>
      <c r="AC12" s="394">
        <f>IF(details!S12="","",details!S12)</f>
        <v>49</v>
      </c>
      <c r="AD12" s="392">
        <f t="shared" si="176"/>
        <v>103</v>
      </c>
      <c r="AE12" s="409">
        <f t="shared" si="44"/>
        <v>0</v>
      </c>
      <c r="AF12" s="66">
        <f t="shared" si="45"/>
        <v>200</v>
      </c>
      <c r="AG12" s="409" t="str">
        <f t="shared" si="101"/>
        <v/>
      </c>
      <c r="AH12" s="409" t="str">
        <f>IF(OR($E12="NSO",$E12="",AC12=""),"",IF(OR(AG12="AB",AC12="ab"),"AB",IF(AC12="ML","RE",IF(AND(AD12&gt;=36%*AF12,AC12&gt;=20),"P",IF(AND(AD12&gt;=34%*AF12,#REF!=0,AC12&gt;=20),"G2",IF(AND(AD12&gt;=31%*AF12,#REF!=0,AC12&gt;=20),"G1",IF(AD12&gt;=25%*AF12,"S","F")))))))</f>
        <v>P</v>
      </c>
      <c r="AI12" s="409" t="str">
        <f t="shared" si="102"/>
        <v>II</v>
      </c>
      <c r="AJ12" s="394" t="str">
        <f>IF(details!T12="","",details!T12)</f>
        <v>h</v>
      </c>
      <c r="AK12" s="89" t="str">
        <f t="shared" si="177"/>
        <v>MUSIC</v>
      </c>
      <c r="AL12" s="394">
        <f>IF(details!U12="","",details!U12)</f>
        <v>4</v>
      </c>
      <c r="AM12" s="394">
        <f>IF(details!V12="","",details!V12)</f>
        <v>6</v>
      </c>
      <c r="AN12" s="394">
        <f>IF(details!W12="","",details!W12)</f>
        <v>10</v>
      </c>
      <c r="AO12" s="205">
        <f t="shared" si="178"/>
        <v>20</v>
      </c>
      <c r="AP12" s="394">
        <f>IF(details!X12="","",details!X12)</f>
        <v>14</v>
      </c>
      <c r="AQ12" s="394">
        <f>IF(details!Y12="","",details!Y12)</f>
        <v>12</v>
      </c>
      <c r="AR12" s="205">
        <f t="shared" si="179"/>
        <v>26</v>
      </c>
      <c r="AS12" s="205">
        <f t="shared" si="180"/>
        <v>34</v>
      </c>
      <c r="AT12" s="205">
        <f t="shared" si="181"/>
        <v>46</v>
      </c>
      <c r="AU12" s="394">
        <f>IF(details!Z12="","",details!Z12)</f>
        <v>28</v>
      </c>
      <c r="AV12" s="394">
        <f>IF(details!AA12="","",details!AA12)</f>
        <v>19</v>
      </c>
      <c r="AW12" s="205">
        <f t="shared" si="182"/>
        <v>47</v>
      </c>
      <c r="AX12" s="205">
        <f t="shared" si="183"/>
        <v>62</v>
      </c>
      <c r="AY12" s="205">
        <f t="shared" si="184"/>
        <v>31</v>
      </c>
      <c r="AZ12" s="401">
        <f t="shared" si="185"/>
        <v>93</v>
      </c>
      <c r="BA12" s="332">
        <f t="shared" si="186"/>
        <v>0</v>
      </c>
      <c r="BB12" s="409">
        <f t="shared" si="187"/>
        <v>0</v>
      </c>
      <c r="BC12" s="66">
        <f t="shared" si="188"/>
        <v>30</v>
      </c>
      <c r="BD12" s="66">
        <f t="shared" si="189"/>
        <v>70</v>
      </c>
      <c r="BE12" s="66">
        <f t="shared" si="190"/>
        <v>80</v>
      </c>
      <c r="BF12" s="66">
        <f t="shared" si="93"/>
        <v>120</v>
      </c>
      <c r="BG12" s="332">
        <f t="shared" si="94"/>
        <v>200</v>
      </c>
      <c r="BH12" s="409" t="str">
        <f t="shared" si="95"/>
        <v/>
      </c>
      <c r="BI12" s="66" t="str">
        <f t="shared" si="96"/>
        <v>P</v>
      </c>
      <c r="BJ12" s="66" t="str">
        <f t="shared" si="97"/>
        <v>FP</v>
      </c>
      <c r="BK12" s="409" t="str">
        <f t="shared" si="98"/>
        <v>FP</v>
      </c>
      <c r="BL12" s="394" t="str">
        <f>IF(details!AB12="","",details!AB12)</f>
        <v>h</v>
      </c>
      <c r="BM12" s="89" t="str">
        <f t="shared" si="191"/>
        <v>MUSIC</v>
      </c>
      <c r="BN12" s="394">
        <f>IF(details!AC12="","",details!AC12)</f>
        <v>6</v>
      </c>
      <c r="BO12" s="394">
        <f>IF(details!AD12="","",details!AD12)</f>
        <v>9</v>
      </c>
      <c r="BP12" s="394">
        <f>IF(details!AE12="","",details!AE12)</f>
        <v>9</v>
      </c>
      <c r="BQ12" s="205">
        <f t="shared" si="192"/>
        <v>24</v>
      </c>
      <c r="BR12" s="394">
        <f>IF(details!AF12="","",details!AF12)</f>
        <v>12</v>
      </c>
      <c r="BS12" s="394">
        <f>IF(details!AG12="","",details!AG12)</f>
        <v>18</v>
      </c>
      <c r="BT12" s="205">
        <f t="shared" si="193"/>
        <v>30</v>
      </c>
      <c r="BU12" s="205">
        <f t="shared" si="194"/>
        <v>36</v>
      </c>
      <c r="BV12" s="205">
        <f t="shared" si="195"/>
        <v>54</v>
      </c>
      <c r="BW12" s="394">
        <f>IF(details!AH12="","",details!AH12)</f>
        <v>17</v>
      </c>
      <c r="BX12" s="394">
        <f>IF(details!AI12="","",details!AI12)</f>
        <v>27</v>
      </c>
      <c r="BY12" s="205">
        <f t="shared" si="196"/>
        <v>44</v>
      </c>
      <c r="BZ12" s="205">
        <f t="shared" si="197"/>
        <v>53</v>
      </c>
      <c r="CA12" s="205">
        <f t="shared" si="198"/>
        <v>45</v>
      </c>
      <c r="CB12" s="401">
        <f t="shared" si="199"/>
        <v>98</v>
      </c>
      <c r="CC12" s="332">
        <f t="shared" si="56"/>
        <v>0</v>
      </c>
      <c r="CD12" s="409">
        <f t="shared" si="57"/>
        <v>0</v>
      </c>
      <c r="CE12" s="66">
        <f t="shared" si="58"/>
        <v>30</v>
      </c>
      <c r="CF12" s="66">
        <f t="shared" si="200"/>
        <v>70</v>
      </c>
      <c r="CG12" s="66">
        <f t="shared" si="201"/>
        <v>80</v>
      </c>
      <c r="CH12" s="66">
        <f t="shared" si="61"/>
        <v>120</v>
      </c>
      <c r="CI12" s="332">
        <f t="shared" si="62"/>
        <v>200</v>
      </c>
      <c r="CJ12" s="409" t="str">
        <f t="shared" si="63"/>
        <v/>
      </c>
      <c r="CK12" s="66" t="str">
        <f t="shared" si="64"/>
        <v>P</v>
      </c>
      <c r="CL12" s="66" t="str">
        <f t="shared" si="65"/>
        <v>P</v>
      </c>
      <c r="CM12" s="409" t="str">
        <f t="shared" si="66"/>
        <v>II</v>
      </c>
      <c r="CN12" s="394" t="str">
        <f>IF(details!AJ12="","",details!AJ12)</f>
        <v>a</v>
      </c>
      <c r="CO12" s="89" t="str">
        <f t="shared" si="202"/>
        <v>BIOLOGY</v>
      </c>
      <c r="CP12" s="394">
        <f>IF(details!AK12="","",details!AK12)</f>
        <v>7</v>
      </c>
      <c r="CQ12" s="394">
        <f>IF(details!AL12="","",details!AL12)</f>
        <v>7</v>
      </c>
      <c r="CR12" s="394">
        <f>IF(details!AM12="","",details!AM12)</f>
        <v>10</v>
      </c>
      <c r="CS12" s="205">
        <f t="shared" si="203"/>
        <v>24</v>
      </c>
      <c r="CT12" s="394">
        <f>IF(details!AN12="","",details!AN12)</f>
        <v>18</v>
      </c>
      <c r="CU12" s="394">
        <f>IF(details!AO12="","",details!AO12)</f>
        <v>15</v>
      </c>
      <c r="CV12" s="205">
        <f t="shared" si="204"/>
        <v>33</v>
      </c>
      <c r="CW12" s="205">
        <f t="shared" si="205"/>
        <v>42</v>
      </c>
      <c r="CX12" s="205">
        <f t="shared" si="206"/>
        <v>57</v>
      </c>
      <c r="CY12" s="394">
        <f>IF(details!AP12="","",details!AP12)</f>
        <v>34</v>
      </c>
      <c r="CZ12" s="394">
        <f>IF(details!AQ12="","",details!AQ12)</f>
        <v>26</v>
      </c>
      <c r="DA12" s="205">
        <f t="shared" si="207"/>
        <v>60</v>
      </c>
      <c r="DB12" s="205">
        <f t="shared" si="208"/>
        <v>76</v>
      </c>
      <c r="DC12" s="205">
        <f t="shared" si="209"/>
        <v>41</v>
      </c>
      <c r="DD12" s="401">
        <f t="shared" si="210"/>
        <v>117</v>
      </c>
      <c r="DE12" s="332">
        <f t="shared" si="75"/>
        <v>0</v>
      </c>
      <c r="DF12" s="409">
        <f t="shared" si="76"/>
        <v>0</v>
      </c>
      <c r="DG12" s="66">
        <f t="shared" si="77"/>
        <v>70</v>
      </c>
      <c r="DH12" s="66">
        <f t="shared" si="211"/>
        <v>30</v>
      </c>
      <c r="DI12" s="66">
        <f t="shared" si="79"/>
        <v>150</v>
      </c>
      <c r="DJ12" s="66">
        <f t="shared" si="80"/>
        <v>50</v>
      </c>
      <c r="DK12" s="332">
        <f t="shared" si="81"/>
        <v>200</v>
      </c>
      <c r="DL12" s="409" t="str">
        <f t="shared" si="82"/>
        <v/>
      </c>
      <c r="DM12" s="66" t="str">
        <f t="shared" si="83"/>
        <v>P</v>
      </c>
      <c r="DN12" s="66" t="str">
        <f t="shared" si="84"/>
        <v>P</v>
      </c>
      <c r="DO12" s="409" t="str">
        <f t="shared" si="85"/>
        <v>II</v>
      </c>
      <c r="DP12" s="66">
        <f t="shared" si="86"/>
        <v>0</v>
      </c>
      <c r="DQ12" s="394">
        <f>IF(details!AR12="","",details!AR12)</f>
        <v>10</v>
      </c>
      <c r="DR12" s="394">
        <f>IF(details!AS12="","",details!AS12)</f>
        <v>9</v>
      </c>
      <c r="DS12" s="394">
        <f>IF(details!AT12="","",details!AT12)</f>
        <v>10</v>
      </c>
      <c r="DT12" s="205">
        <f t="shared" si="212"/>
        <v>29</v>
      </c>
      <c r="DU12" s="394">
        <f>IF(details!AU12="","",details!AU12)</f>
        <v>58</v>
      </c>
      <c r="DV12" s="205">
        <f t="shared" si="213"/>
        <v>87</v>
      </c>
      <c r="DW12" s="394">
        <f>IF(details!AV12="","",details!AV12)</f>
        <v>76</v>
      </c>
      <c r="DX12" s="392">
        <f t="shared" si="214"/>
        <v>163</v>
      </c>
      <c r="DY12" s="409">
        <f t="shared" si="215"/>
        <v>0</v>
      </c>
      <c r="DZ12" s="409">
        <f t="shared" si="216"/>
        <v>0</v>
      </c>
      <c r="EA12" s="66">
        <f t="shared" si="217"/>
        <v>200</v>
      </c>
      <c r="EB12" s="409" t="str">
        <f t="shared" si="218"/>
        <v/>
      </c>
      <c r="EC12" s="409" t="str">
        <f t="shared" si="121"/>
        <v>A</v>
      </c>
      <c r="ED12" s="394">
        <f>IF(details!AW12="","",details!AW12)</f>
        <v>22</v>
      </c>
      <c r="EE12" s="394">
        <f>IF(details!AX12="","",details!AX12)</f>
        <v>25</v>
      </c>
      <c r="EF12" s="394">
        <f>IF(details!AY12="","",details!AY12)</f>
        <v>28</v>
      </c>
      <c r="EG12" s="392">
        <f t="shared" si="219"/>
        <v>75</v>
      </c>
      <c r="EH12" s="409">
        <f t="shared" si="220"/>
        <v>0</v>
      </c>
      <c r="EI12" s="409">
        <f t="shared" si="221"/>
        <v>0</v>
      </c>
      <c r="EJ12" s="66">
        <f t="shared" si="222"/>
        <v>100</v>
      </c>
      <c r="EK12" s="409" t="str">
        <f t="shared" si="223"/>
        <v/>
      </c>
      <c r="EL12" s="409" t="str">
        <f t="shared" si="122"/>
        <v>B</v>
      </c>
      <c r="EM12" s="409" t="str">
        <f t="shared" si="123"/>
        <v>I</v>
      </c>
      <c r="EN12" s="409" t="str">
        <f t="shared" si="124"/>
        <v>II</v>
      </c>
      <c r="EO12" s="409" t="str">
        <f t="shared" si="125"/>
        <v>FP</v>
      </c>
      <c r="EP12" s="409" t="str">
        <f t="shared" si="224"/>
        <v>II</v>
      </c>
      <c r="EQ12" s="409" t="str">
        <f t="shared" si="225"/>
        <v>II</v>
      </c>
      <c r="ER12" s="409">
        <f t="shared" si="226"/>
        <v>1</v>
      </c>
      <c r="ES12" s="409">
        <f t="shared" si="227"/>
        <v>0</v>
      </c>
      <c r="ET12" s="409">
        <f t="shared" si="228"/>
        <v>0</v>
      </c>
      <c r="EU12" s="409">
        <f t="shared" si="229"/>
        <v>0</v>
      </c>
      <c r="EV12" s="409">
        <f t="shared" si="230"/>
        <v>0</v>
      </c>
      <c r="EW12" s="409" t="str">
        <f t="shared" si="231"/>
        <v/>
      </c>
      <c r="EX12" s="74" t="str">
        <f t="shared" si="132"/>
        <v>FAIL</v>
      </c>
      <c r="EY12" s="68" t="str">
        <f>IF(details!CF12="","",details!CF12)</f>
        <v/>
      </c>
      <c r="EZ12" s="69" t="str">
        <f>IF(details!CG12="","",details!CG12)</f>
        <v/>
      </c>
      <c r="FA12" s="68" t="str">
        <f>IF(details!CJ12="","",details!CJ12)</f>
        <v/>
      </c>
      <c r="FB12" s="69" t="str">
        <f>IF(details!CK12="","",details!CK12)</f>
        <v/>
      </c>
      <c r="FC12" s="68" t="str">
        <f>IF(details!CN12="","",details!CN12)</f>
        <v/>
      </c>
      <c r="FD12" s="69" t="str">
        <f>IF(details!CO12="","",details!CO12)</f>
        <v/>
      </c>
      <c r="FE12" s="68" t="str">
        <f>IF(details!CR12="","",details!CR12)</f>
        <v/>
      </c>
      <c r="FF12" s="69" t="str">
        <f>IF(details!CS12="","",details!CS12)</f>
        <v/>
      </c>
      <c r="FG12" s="68">
        <f>IF(details!CV12="","",details!CV12)</f>
        <v>44</v>
      </c>
      <c r="FH12" s="69">
        <f>IF(details!CW12="","",details!CW12)</f>
        <v>0</v>
      </c>
      <c r="FI12" s="343">
        <f t="shared" si="250"/>
        <v>0</v>
      </c>
      <c r="FJ12" s="394" t="str">
        <f t="shared" si="133"/>
        <v>I</v>
      </c>
      <c r="FK12" s="394" t="str">
        <f t="shared" si="232"/>
        <v/>
      </c>
      <c r="FL12" s="460" t="str">
        <f t="shared" si="134"/>
        <v/>
      </c>
      <c r="FM12" s="394" t="str">
        <f t="shared" si="135"/>
        <v>II</v>
      </c>
      <c r="FN12" s="77" t="str">
        <f t="shared" si="233"/>
        <v/>
      </c>
      <c r="FO12" s="460" t="str">
        <f t="shared" si="136"/>
        <v/>
      </c>
      <c r="FP12" s="78" t="str">
        <f t="shared" si="137"/>
        <v>FP</v>
      </c>
      <c r="FQ12" s="394" t="str">
        <f t="shared" si="138"/>
        <v/>
      </c>
      <c r="FR12" s="394" t="str">
        <f t="shared" si="234"/>
        <v/>
      </c>
      <c r="FS12" s="394" t="str">
        <f t="shared" si="235"/>
        <v/>
      </c>
      <c r="FT12" s="394" t="str">
        <f t="shared" si="236"/>
        <v/>
      </c>
      <c r="FU12" s="364" t="str">
        <f t="shared" si="237"/>
        <v/>
      </c>
      <c r="FV12" s="394" t="str">
        <f t="shared" si="238"/>
        <v/>
      </c>
      <c r="FW12" s="394" t="str">
        <f t="shared" si="239"/>
        <v/>
      </c>
      <c r="FX12" s="394" t="str">
        <f t="shared" si="240"/>
        <v>FP</v>
      </c>
      <c r="FY12" s="394" t="str">
        <f t="shared" si="141"/>
        <v/>
      </c>
      <c r="FZ12" s="461" t="str">
        <f t="shared" si="142"/>
        <v/>
      </c>
      <c r="GA12" s="78" t="str">
        <f t="shared" si="143"/>
        <v>II</v>
      </c>
      <c r="GB12" s="394" t="str">
        <f t="shared" si="144"/>
        <v/>
      </c>
      <c r="GC12" s="394" t="str">
        <f t="shared" si="145"/>
        <v/>
      </c>
      <c r="GD12" s="394" t="str">
        <f t="shared" si="146"/>
        <v/>
      </c>
      <c r="GE12" s="394" t="str">
        <f t="shared" si="147"/>
        <v/>
      </c>
      <c r="GF12" s="462" t="str">
        <f t="shared" si="241"/>
        <v/>
      </c>
      <c r="GG12" s="397" t="str">
        <f t="shared" si="242"/>
        <v/>
      </c>
      <c r="GH12" s="394" t="str">
        <f t="shared" si="243"/>
        <v/>
      </c>
      <c r="GI12" s="394" t="str">
        <f t="shared" si="244"/>
        <v>II</v>
      </c>
      <c r="GJ12" s="394" t="str">
        <f t="shared" si="148"/>
        <v/>
      </c>
      <c r="GK12" s="461" t="str">
        <f t="shared" si="149"/>
        <v/>
      </c>
      <c r="GL12" s="78" t="str">
        <f t="shared" si="150"/>
        <v>II</v>
      </c>
      <c r="GM12" s="394" t="str">
        <f t="shared" si="151"/>
        <v>II</v>
      </c>
      <c r="GN12" s="394" t="str">
        <f t="shared" si="152"/>
        <v/>
      </c>
      <c r="GO12" s="394" t="str">
        <f t="shared" si="153"/>
        <v/>
      </c>
      <c r="GP12" s="394" t="str">
        <f t="shared" si="154"/>
        <v/>
      </c>
      <c r="GQ12" s="394" t="str">
        <f t="shared" si="245"/>
        <v/>
      </c>
      <c r="GR12" s="394" t="str">
        <f t="shared" si="246"/>
        <v/>
      </c>
      <c r="GS12" s="394" t="str">
        <f t="shared" si="247"/>
        <v/>
      </c>
      <c r="GT12" s="394" t="str">
        <f t="shared" si="248"/>
        <v/>
      </c>
      <c r="GU12" s="394" t="str">
        <f t="shared" si="155"/>
        <v/>
      </c>
      <c r="GV12" s="461" t="str">
        <f t="shared" si="156"/>
        <v/>
      </c>
      <c r="GW12" s="394" t="str">
        <f t="shared" si="157"/>
        <v>A</v>
      </c>
      <c r="GX12" s="394" t="str">
        <f t="shared" si="158"/>
        <v>B</v>
      </c>
      <c r="GY12" s="394" t="str">
        <f t="shared" si="159"/>
        <v xml:space="preserve">    </v>
      </c>
      <c r="GZ12" s="394" t="str">
        <f t="shared" si="160"/>
        <v xml:space="preserve">    </v>
      </c>
      <c r="HA12" s="394" t="str">
        <f t="shared" si="161"/>
        <v xml:space="preserve">    </v>
      </c>
      <c r="HB12" s="394" t="str">
        <f t="shared" si="162"/>
        <v xml:space="preserve">        </v>
      </c>
      <c r="HC12" s="394" t="str">
        <f t="shared" si="163"/>
        <v xml:space="preserve">    </v>
      </c>
      <c r="HD12" s="394" t="str">
        <f t="shared" si="164"/>
        <v>FAIL</v>
      </c>
      <c r="HE12" s="67">
        <f t="shared" si="165"/>
        <v>538</v>
      </c>
      <c r="HF12" s="73">
        <f t="shared" si="166"/>
        <v>53.8</v>
      </c>
      <c r="HG12" s="394" t="str">
        <f t="shared" si="167"/>
        <v/>
      </c>
      <c r="HH12" s="75" t="str">
        <f t="shared" si="168"/>
        <v/>
      </c>
      <c r="HI12" s="76" t="str">
        <f t="shared" si="249"/>
        <v/>
      </c>
      <c r="HJ12" s="394" t="str">
        <f>IF(OR(HD12="SUPPL.",HD12="RE-EXAM."),'result subject-wise'!AR12,HD12)</f>
        <v>FAIL</v>
      </c>
      <c r="HK12" s="463" t="str">
        <f t="shared" si="169"/>
        <v/>
      </c>
      <c r="HL12" s="464">
        <f t="shared" si="170"/>
        <v>53.8</v>
      </c>
      <c r="HM12" s="394" t="str">
        <f t="shared" si="87"/>
        <v/>
      </c>
      <c r="HN12" s="240"/>
      <c r="HP12" s="465" t="str">
        <f>'full report'!V98</f>
        <v/>
      </c>
      <c r="HQ12" s="466"/>
      <c r="HR12" s="520" t="s">
        <v>210</v>
      </c>
      <c r="HS12" s="506">
        <f t="shared" si="251"/>
        <v>18</v>
      </c>
      <c r="HT12" s="506">
        <f t="shared" si="252"/>
        <v>2</v>
      </c>
      <c r="HU12" s="506">
        <f t="shared" si="253"/>
        <v>4</v>
      </c>
      <c r="HV12" s="506">
        <f t="shared" si="254"/>
        <v>0</v>
      </c>
      <c r="HW12" s="506">
        <f t="shared" si="255"/>
        <v>0</v>
      </c>
      <c r="HX12" s="506">
        <f t="shared" si="256"/>
        <v>0</v>
      </c>
      <c r="HY12" s="506">
        <f t="shared" si="257"/>
        <v>0</v>
      </c>
      <c r="HZ12" s="506">
        <f t="shared" si="258"/>
        <v>0</v>
      </c>
      <c r="IA12" s="506">
        <f t="shared" si="259"/>
        <v>0</v>
      </c>
      <c r="IB12" s="506">
        <f t="shared" si="260"/>
        <v>0</v>
      </c>
      <c r="IC12" s="506">
        <f t="shared" si="261"/>
        <v>22</v>
      </c>
      <c r="ID12" s="506">
        <f t="shared" si="262"/>
        <v>0</v>
      </c>
      <c r="IE12" s="506">
        <f t="shared" si="263"/>
        <v>0</v>
      </c>
      <c r="IF12" s="506">
        <f t="shared" si="264"/>
        <v>0</v>
      </c>
      <c r="IG12" s="506">
        <f t="shared" si="265"/>
        <v>0</v>
      </c>
      <c r="IH12" s="506">
        <f t="shared" si="266"/>
        <v>0</v>
      </c>
      <c r="II12" s="506">
        <f t="shared" si="267"/>
        <v>0</v>
      </c>
      <c r="IJ12" s="506">
        <f t="shared" si="268"/>
        <v>0</v>
      </c>
      <c r="IK12" s="506">
        <f t="shared" si="269"/>
        <v>22</v>
      </c>
      <c r="IL12" s="506">
        <f t="shared" si="270"/>
        <v>0</v>
      </c>
      <c r="IM12" s="506">
        <f t="shared" si="271"/>
        <v>0</v>
      </c>
      <c r="IN12" s="506">
        <f t="shared" si="272"/>
        <v>0</v>
      </c>
      <c r="IO12" s="506">
        <f t="shared" si="273"/>
        <v>0</v>
      </c>
      <c r="IP12" s="506">
        <f t="shared" si="274"/>
        <v>0</v>
      </c>
      <c r="IQ12" s="506">
        <f t="shared" si="275"/>
        <v>0</v>
      </c>
      <c r="IR12" s="506">
        <f t="shared" si="276"/>
        <v>1</v>
      </c>
      <c r="IS12" s="506"/>
      <c r="IT12" s="506">
        <f t="shared" si="277"/>
        <v>38</v>
      </c>
      <c r="IU12" s="521">
        <f t="shared" si="278"/>
        <v>41</v>
      </c>
    </row>
    <row r="13" spans="1:255" s="364" customFormat="1" ht="13" customHeight="1">
      <c r="A13" s="412">
        <f>IF(details!A13="","",details!A13)</f>
        <v>5</v>
      </c>
      <c r="B13" s="394" t="str">
        <f>IF(details!B13="","",details!B13)</f>
        <v>OBC</v>
      </c>
      <c r="C13" s="394" t="str">
        <f>IF(details!C13="","",details!C13)</f>
        <v>G</v>
      </c>
      <c r="D13" s="394">
        <f>IF(details!D13="","",details!D13)</f>
        <v>10294</v>
      </c>
      <c r="E13" s="401">
        <f>IF(details!E13="","",details!E13)</f>
        <v>11405</v>
      </c>
      <c r="F13" s="72">
        <f>IF(details!F13="","",details!F13)</f>
        <v>35407</v>
      </c>
      <c r="G13" s="89" t="str">
        <f>IF(details!G13="","",details!G13)</f>
        <v>A 005</v>
      </c>
      <c r="H13" s="89" t="str">
        <f>IF(details!H13="","",details!H13)</f>
        <v>B 005</v>
      </c>
      <c r="I13" s="89" t="str">
        <f>IF(details!I13="","",details!I13)</f>
        <v>C 005</v>
      </c>
      <c r="J13" s="394">
        <f>IF(details!J13="","",details!J13)</f>
        <v>5</v>
      </c>
      <c r="K13" s="394">
        <f>IF(details!K13="","",details!K13)</f>
        <v>6</v>
      </c>
      <c r="L13" s="394">
        <f>IF(details!L13="","",details!L13)</f>
        <v>3</v>
      </c>
      <c r="M13" s="205">
        <f t="shared" si="171"/>
        <v>14</v>
      </c>
      <c r="N13" s="394">
        <f>IF(details!M13="","",details!M13)</f>
        <v>35</v>
      </c>
      <c r="O13" s="205">
        <f t="shared" si="172"/>
        <v>49</v>
      </c>
      <c r="P13" s="394">
        <f>IF(details!N13="","",details!N13)</f>
        <v>60</v>
      </c>
      <c r="Q13" s="392">
        <f t="shared" si="173"/>
        <v>109</v>
      </c>
      <c r="R13" s="409">
        <f t="shared" si="38"/>
        <v>0</v>
      </c>
      <c r="S13" s="66">
        <f t="shared" si="39"/>
        <v>200</v>
      </c>
      <c r="T13" s="409" t="str">
        <f t="shared" si="99"/>
        <v/>
      </c>
      <c r="U13" s="409" t="str">
        <f t="shared" si="40"/>
        <v>P</v>
      </c>
      <c r="V13" s="409" t="str">
        <f t="shared" si="100"/>
        <v>II</v>
      </c>
      <c r="W13" s="394">
        <f>IF(details!O13="","",details!O13)</f>
        <v>6</v>
      </c>
      <c r="X13" s="394">
        <f>IF(details!P13="","",details!P13)</f>
        <v>5</v>
      </c>
      <c r="Y13" s="394">
        <f>IF(details!Q13="","",details!Q13)</f>
        <v>7</v>
      </c>
      <c r="Z13" s="205">
        <f t="shared" si="174"/>
        <v>18</v>
      </c>
      <c r="AA13" s="394">
        <f>IF(details!R13="","",details!R13)</f>
        <v>42</v>
      </c>
      <c r="AB13" s="205">
        <f t="shared" si="175"/>
        <v>60</v>
      </c>
      <c r="AC13" s="394">
        <f>IF(details!S13="","",details!S13)</f>
        <v>54</v>
      </c>
      <c r="AD13" s="392">
        <f t="shared" si="176"/>
        <v>114</v>
      </c>
      <c r="AE13" s="409">
        <f t="shared" si="44"/>
        <v>0</v>
      </c>
      <c r="AF13" s="66">
        <f t="shared" si="45"/>
        <v>200</v>
      </c>
      <c r="AG13" s="409" t="str">
        <f t="shared" si="101"/>
        <v/>
      </c>
      <c r="AH13" s="409" t="str">
        <f>IF(OR($E13="NSO",$E13="",AC13=""),"",IF(OR(AG13="AB",AC13="ab"),"AB",IF(AC13="ML","RE",IF(AND(AD13&gt;=36%*AF13,AC13&gt;=20),"P",IF(AND(AD13&gt;=34%*AF13,#REF!=0,AC13&gt;=20),"G2",IF(AND(AD13&gt;=31%*AF13,#REF!=0,AC13&gt;=20),"G1",IF(AD13&gt;=25%*AF13,"S","F")))))))</f>
        <v>P</v>
      </c>
      <c r="AI13" s="409" t="str">
        <f t="shared" si="102"/>
        <v>II</v>
      </c>
      <c r="AJ13" s="394" t="str">
        <f>IF(details!T13="","",details!T13)</f>
        <v>a</v>
      </c>
      <c r="AK13" s="89" t="str">
        <f t="shared" si="177"/>
        <v>PHYSICS</v>
      </c>
      <c r="AL13" s="394">
        <f>IF(details!U13="","",details!U13)</f>
        <v>6</v>
      </c>
      <c r="AM13" s="394">
        <f>IF(details!V13="","",details!V13)</f>
        <v>9</v>
      </c>
      <c r="AN13" s="394">
        <f>IF(details!W13="","",details!W13)</f>
        <v>10</v>
      </c>
      <c r="AO13" s="205">
        <f t="shared" si="178"/>
        <v>25</v>
      </c>
      <c r="AP13" s="394">
        <f>IF(details!X13="","",details!X13)</f>
        <v>14</v>
      </c>
      <c r="AQ13" s="394">
        <f>IF(details!Y13="","",details!Y13)</f>
        <v>12</v>
      </c>
      <c r="AR13" s="205">
        <f t="shared" si="179"/>
        <v>26</v>
      </c>
      <c r="AS13" s="205">
        <f t="shared" si="180"/>
        <v>39</v>
      </c>
      <c r="AT13" s="205">
        <f t="shared" si="181"/>
        <v>51</v>
      </c>
      <c r="AU13" s="394">
        <f>IF(details!Z13="","",details!Z13)</f>
        <v>39</v>
      </c>
      <c r="AV13" s="394">
        <f>IF(details!AA13="","",details!AA13)</f>
        <v>18</v>
      </c>
      <c r="AW13" s="205">
        <f t="shared" si="182"/>
        <v>57</v>
      </c>
      <c r="AX13" s="205">
        <f t="shared" si="183"/>
        <v>78</v>
      </c>
      <c r="AY13" s="205">
        <f t="shared" si="184"/>
        <v>30</v>
      </c>
      <c r="AZ13" s="401">
        <f t="shared" si="185"/>
        <v>108</v>
      </c>
      <c r="BA13" s="332">
        <f t="shared" si="186"/>
        <v>0</v>
      </c>
      <c r="BB13" s="409">
        <f t="shared" si="187"/>
        <v>0</v>
      </c>
      <c r="BC13" s="66">
        <f t="shared" si="188"/>
        <v>70</v>
      </c>
      <c r="BD13" s="66">
        <f t="shared" si="189"/>
        <v>30</v>
      </c>
      <c r="BE13" s="66">
        <f t="shared" si="190"/>
        <v>150</v>
      </c>
      <c r="BF13" s="66">
        <f t="shared" si="93"/>
        <v>50</v>
      </c>
      <c r="BG13" s="332">
        <f t="shared" si="94"/>
        <v>200</v>
      </c>
      <c r="BH13" s="409" t="str">
        <f t="shared" si="95"/>
        <v/>
      </c>
      <c r="BI13" s="66" t="str">
        <f t="shared" si="96"/>
        <v>P</v>
      </c>
      <c r="BJ13" s="66" t="str">
        <f t="shared" si="97"/>
        <v>P</v>
      </c>
      <c r="BK13" s="409" t="str">
        <f t="shared" si="98"/>
        <v>II</v>
      </c>
      <c r="BL13" s="394" t="str">
        <f>IF(details!AB13="","",details!AB13)</f>
        <v>A</v>
      </c>
      <c r="BM13" s="89" t="str">
        <f t="shared" si="191"/>
        <v>CHEMISTRY</v>
      </c>
      <c r="BN13" s="394">
        <f>IF(details!AC13="","",details!AC13)</f>
        <v>6</v>
      </c>
      <c r="BO13" s="394">
        <f>IF(details!AD13="","",details!AD13)</f>
        <v>9</v>
      </c>
      <c r="BP13" s="394">
        <f>IF(details!AE13="","",details!AE13)</f>
        <v>10</v>
      </c>
      <c r="BQ13" s="205">
        <f t="shared" si="192"/>
        <v>25</v>
      </c>
      <c r="BR13" s="394">
        <f>IF(details!AF13="","",details!AF13)</f>
        <v>16</v>
      </c>
      <c r="BS13" s="394">
        <f>IF(details!AG13="","",details!AG13)</f>
        <v>16</v>
      </c>
      <c r="BT13" s="205">
        <f t="shared" si="193"/>
        <v>32</v>
      </c>
      <c r="BU13" s="205">
        <f t="shared" si="194"/>
        <v>41</v>
      </c>
      <c r="BV13" s="205">
        <f t="shared" si="195"/>
        <v>57</v>
      </c>
      <c r="BW13" s="394">
        <f>IF(details!AH13="","",details!AH13)</f>
        <v>29</v>
      </c>
      <c r="BX13" s="394">
        <f>IF(details!AI13="","",details!AI13)</f>
        <v>29</v>
      </c>
      <c r="BY13" s="205">
        <f t="shared" si="196"/>
        <v>58</v>
      </c>
      <c r="BZ13" s="205">
        <f t="shared" si="197"/>
        <v>70</v>
      </c>
      <c r="CA13" s="205">
        <f t="shared" si="198"/>
        <v>45</v>
      </c>
      <c r="CB13" s="401">
        <f t="shared" si="199"/>
        <v>115</v>
      </c>
      <c r="CC13" s="332">
        <f t="shared" si="56"/>
        <v>0</v>
      </c>
      <c r="CD13" s="409">
        <f t="shared" si="57"/>
        <v>0</v>
      </c>
      <c r="CE13" s="66">
        <f t="shared" si="58"/>
        <v>70</v>
      </c>
      <c r="CF13" s="66">
        <f t="shared" si="200"/>
        <v>30</v>
      </c>
      <c r="CG13" s="66">
        <f t="shared" si="201"/>
        <v>150</v>
      </c>
      <c r="CH13" s="66">
        <f t="shared" si="61"/>
        <v>50</v>
      </c>
      <c r="CI13" s="332">
        <f t="shared" si="62"/>
        <v>200</v>
      </c>
      <c r="CJ13" s="409" t="str">
        <f t="shared" si="63"/>
        <v/>
      </c>
      <c r="CK13" s="66" t="str">
        <f t="shared" si="64"/>
        <v>P</v>
      </c>
      <c r="CL13" s="66" t="str">
        <f>IF(OR($E13="NSO",$E13="",BX13="",BY13=""),"",IF(OR(BY13="AB",CJ13="AB"),"AB",IF(BY13="MLP","REP",IF(OR(BX13&lt;36%*CF13,CA13&lt;36%*CH13),"FP","P"))))</f>
        <v>P</v>
      </c>
      <c r="CM13" s="409" t="str">
        <f t="shared" si="66"/>
        <v>II</v>
      </c>
      <c r="CN13" s="394" t="str">
        <f>IF(details!AJ13="","",details!AJ13)</f>
        <v>h</v>
      </c>
      <c r="CO13" s="89" t="str">
        <f t="shared" si="202"/>
        <v>MUSIC</v>
      </c>
      <c r="CP13" s="394">
        <f>IF(details!AK13="","",details!AK13)</f>
        <v>10</v>
      </c>
      <c r="CQ13" s="394">
        <f>IF(details!AL13="","",details!AL13)</f>
        <v>4</v>
      </c>
      <c r="CR13" s="394">
        <f>IF(details!AM13="","",details!AM13)</f>
        <v>9</v>
      </c>
      <c r="CS13" s="205">
        <f t="shared" si="203"/>
        <v>23</v>
      </c>
      <c r="CT13" s="394">
        <f>IF(details!AN13="","",details!AN13)</f>
        <v>24</v>
      </c>
      <c r="CU13" s="394">
        <f>IF(details!AO13="","",details!AO13)</f>
        <v>15</v>
      </c>
      <c r="CV13" s="205">
        <f t="shared" si="204"/>
        <v>39</v>
      </c>
      <c r="CW13" s="205">
        <f t="shared" si="205"/>
        <v>47</v>
      </c>
      <c r="CX13" s="205">
        <f t="shared" si="206"/>
        <v>62</v>
      </c>
      <c r="CY13" s="394">
        <f>IF(details!AP13="","",details!AP13)</f>
        <v>35</v>
      </c>
      <c r="CZ13" s="394">
        <f>IF(details!AQ13="","",details!AQ13)</f>
        <v>29</v>
      </c>
      <c r="DA13" s="205">
        <f t="shared" si="207"/>
        <v>64</v>
      </c>
      <c r="DB13" s="205">
        <f t="shared" si="208"/>
        <v>82</v>
      </c>
      <c r="DC13" s="205">
        <f>IF(AND(CU13="",CZ13=""),"",SUM(CU13,CZ13))</f>
        <v>44</v>
      </c>
      <c r="DD13" s="401">
        <f t="shared" si="210"/>
        <v>126</v>
      </c>
      <c r="DE13" s="332">
        <f t="shared" si="75"/>
        <v>0</v>
      </c>
      <c r="DF13" s="409">
        <f t="shared" si="76"/>
        <v>0</v>
      </c>
      <c r="DG13" s="66">
        <f t="shared" si="77"/>
        <v>30</v>
      </c>
      <c r="DH13" s="66">
        <f t="shared" si="211"/>
        <v>70</v>
      </c>
      <c r="DI13" s="66">
        <f t="shared" si="79"/>
        <v>80</v>
      </c>
      <c r="DJ13" s="66">
        <f t="shared" si="80"/>
        <v>120</v>
      </c>
      <c r="DK13" s="332">
        <f t="shared" si="81"/>
        <v>200</v>
      </c>
      <c r="DL13" s="409" t="str">
        <f t="shared" si="82"/>
        <v/>
      </c>
      <c r="DM13" s="66" t="str">
        <f t="shared" si="83"/>
        <v>P</v>
      </c>
      <c r="DN13" s="66" t="str">
        <f t="shared" si="84"/>
        <v>P</v>
      </c>
      <c r="DO13" s="409" t="str">
        <f t="shared" si="85"/>
        <v>I</v>
      </c>
      <c r="DP13" s="66">
        <f t="shared" si="86"/>
        <v>0</v>
      </c>
      <c r="DQ13" s="394">
        <f>IF(details!AR13="","",details!AR13)</f>
        <v>9</v>
      </c>
      <c r="DR13" s="394">
        <f>IF(details!AS13="","",details!AS13)</f>
        <v>10</v>
      </c>
      <c r="DS13" s="394">
        <f>IF(details!AT13="","",details!AT13)</f>
        <v>9</v>
      </c>
      <c r="DT13" s="205">
        <f t="shared" si="212"/>
        <v>28</v>
      </c>
      <c r="DU13" s="394">
        <f>IF(details!AU13="","",details!AU13)</f>
        <v>39</v>
      </c>
      <c r="DV13" s="205">
        <f t="shared" si="213"/>
        <v>67</v>
      </c>
      <c r="DW13" s="394">
        <f>IF(details!AV13="","",details!AV13)</f>
        <v>71</v>
      </c>
      <c r="DX13" s="392">
        <f t="shared" si="214"/>
        <v>138</v>
      </c>
      <c r="DY13" s="409">
        <f t="shared" si="215"/>
        <v>0</v>
      </c>
      <c r="DZ13" s="409">
        <f t="shared" si="216"/>
        <v>0</v>
      </c>
      <c r="EA13" s="66">
        <f t="shared" si="217"/>
        <v>200</v>
      </c>
      <c r="EB13" s="409" t="str">
        <f t="shared" si="218"/>
        <v/>
      </c>
      <c r="EC13" s="409" t="str">
        <f t="shared" si="121"/>
        <v>B</v>
      </c>
      <c r="ED13" s="394">
        <f>IF(details!AW13="","",details!AW13)</f>
        <v>22</v>
      </c>
      <c r="EE13" s="394">
        <f>IF(details!AX13="","",details!AX13)</f>
        <v>25</v>
      </c>
      <c r="EF13" s="394">
        <f>IF(details!AY13="","",details!AY13)</f>
        <v>29</v>
      </c>
      <c r="EG13" s="392">
        <f t="shared" si="219"/>
        <v>76</v>
      </c>
      <c r="EH13" s="409">
        <f t="shared" si="220"/>
        <v>0</v>
      </c>
      <c r="EI13" s="409">
        <f t="shared" si="221"/>
        <v>0</v>
      </c>
      <c r="EJ13" s="66">
        <f t="shared" si="222"/>
        <v>100</v>
      </c>
      <c r="EK13" s="409" t="str">
        <f t="shared" si="223"/>
        <v/>
      </c>
      <c r="EL13" s="409" t="str">
        <f t="shared" si="122"/>
        <v>B</v>
      </c>
      <c r="EM13" s="409" t="str">
        <f t="shared" si="123"/>
        <v>II</v>
      </c>
      <c r="EN13" s="409" t="str">
        <f t="shared" si="124"/>
        <v>II</v>
      </c>
      <c r="EO13" s="409" t="str">
        <f t="shared" si="125"/>
        <v>II</v>
      </c>
      <c r="EP13" s="409" t="str">
        <f t="shared" si="224"/>
        <v>II</v>
      </c>
      <c r="EQ13" s="409" t="str">
        <f t="shared" si="225"/>
        <v>I</v>
      </c>
      <c r="ER13" s="409">
        <f t="shared" si="226"/>
        <v>0</v>
      </c>
      <c r="ES13" s="409">
        <f t="shared" si="227"/>
        <v>0</v>
      </c>
      <c r="ET13" s="409">
        <f t="shared" si="228"/>
        <v>0</v>
      </c>
      <c r="EU13" s="409">
        <f t="shared" si="229"/>
        <v>0</v>
      </c>
      <c r="EV13" s="409">
        <f t="shared" si="230"/>
        <v>0</v>
      </c>
      <c r="EW13" s="409" t="str">
        <f t="shared" si="231"/>
        <v/>
      </c>
      <c r="EX13" s="74" t="str">
        <f t="shared" si="132"/>
        <v>PASS</v>
      </c>
      <c r="EY13" s="68" t="str">
        <f>IF(details!CF13="","",details!CF13)</f>
        <v/>
      </c>
      <c r="EZ13" s="69" t="str">
        <f>IF(details!CG13="","",details!CG13)</f>
        <v/>
      </c>
      <c r="FA13" s="68" t="str">
        <f>IF(details!CJ13="","",details!CJ13)</f>
        <v/>
      </c>
      <c r="FB13" s="69" t="str">
        <f>IF(details!CK13="","",details!CK13)</f>
        <v/>
      </c>
      <c r="FC13" s="68" t="str">
        <f>IF(details!CN13="","",details!CN13)</f>
        <v/>
      </c>
      <c r="FD13" s="69" t="str">
        <f>IF(details!CO13="","",details!CO13)</f>
        <v/>
      </c>
      <c r="FE13" s="68" t="str">
        <f>IF(details!CR13="","",details!CR13)</f>
        <v/>
      </c>
      <c r="FF13" s="69" t="str">
        <f>IF(details!CS13="","",details!CS13)</f>
        <v/>
      </c>
      <c r="FG13" s="68">
        <f>IF(details!CV13="","",details!CV13)</f>
        <v>44</v>
      </c>
      <c r="FH13" s="69">
        <f>IF(details!CW13="","",details!CW13)</f>
        <v>0</v>
      </c>
      <c r="FI13" s="343">
        <f t="shared" si="250"/>
        <v>0</v>
      </c>
      <c r="FJ13" s="394" t="str">
        <f t="shared" si="133"/>
        <v>II</v>
      </c>
      <c r="FK13" s="394" t="str">
        <f t="shared" si="232"/>
        <v/>
      </c>
      <c r="FL13" s="460" t="str">
        <f t="shared" si="134"/>
        <v/>
      </c>
      <c r="FM13" s="394" t="str">
        <f t="shared" si="135"/>
        <v>II</v>
      </c>
      <c r="FN13" s="77" t="str">
        <f t="shared" si="233"/>
        <v/>
      </c>
      <c r="FO13" s="460" t="str">
        <f t="shared" si="136"/>
        <v/>
      </c>
      <c r="FP13" s="78" t="str">
        <f t="shared" si="137"/>
        <v>II</v>
      </c>
      <c r="FQ13" s="394" t="str">
        <f t="shared" si="138"/>
        <v>II</v>
      </c>
      <c r="FR13" s="394" t="str">
        <f t="shared" si="234"/>
        <v/>
      </c>
      <c r="FS13" s="394" t="str">
        <f t="shared" si="235"/>
        <v/>
      </c>
      <c r="FT13" s="394" t="str">
        <f t="shared" si="236"/>
        <v/>
      </c>
      <c r="FU13" s="364" t="str">
        <f t="shared" si="237"/>
        <v/>
      </c>
      <c r="FV13" s="394" t="str">
        <f t="shared" si="238"/>
        <v/>
      </c>
      <c r="FW13" s="394" t="str">
        <f t="shared" si="239"/>
        <v/>
      </c>
      <c r="FX13" s="394" t="str">
        <f t="shared" si="240"/>
        <v/>
      </c>
      <c r="FY13" s="394" t="str">
        <f t="shared" si="141"/>
        <v/>
      </c>
      <c r="FZ13" s="461" t="str">
        <f t="shared" si="142"/>
        <v/>
      </c>
      <c r="GA13" s="78" t="str">
        <f t="shared" si="143"/>
        <v>II</v>
      </c>
      <c r="GB13" s="394" t="str">
        <f t="shared" si="144"/>
        <v>II</v>
      </c>
      <c r="GC13" s="394" t="str">
        <f t="shared" si="145"/>
        <v/>
      </c>
      <c r="GD13" s="394" t="str">
        <f t="shared" si="146"/>
        <v/>
      </c>
      <c r="GE13" s="394" t="str">
        <f t="shared" si="147"/>
        <v/>
      </c>
      <c r="GF13" s="462" t="str">
        <f t="shared" si="241"/>
        <v/>
      </c>
      <c r="GG13" s="397" t="str">
        <f t="shared" si="242"/>
        <v/>
      </c>
      <c r="GH13" s="394" t="str">
        <f t="shared" si="243"/>
        <v/>
      </c>
      <c r="GI13" s="394" t="str">
        <f t="shared" si="244"/>
        <v/>
      </c>
      <c r="GJ13" s="394" t="str">
        <f t="shared" si="148"/>
        <v/>
      </c>
      <c r="GK13" s="461" t="str">
        <f t="shared" si="149"/>
        <v/>
      </c>
      <c r="GL13" s="78" t="str">
        <f t="shared" si="150"/>
        <v>I</v>
      </c>
      <c r="GM13" s="394" t="str">
        <f t="shared" si="151"/>
        <v/>
      </c>
      <c r="GN13" s="394" t="str">
        <f t="shared" si="152"/>
        <v/>
      </c>
      <c r="GO13" s="394" t="str">
        <f t="shared" si="153"/>
        <v/>
      </c>
      <c r="GP13" s="394" t="str">
        <f t="shared" si="154"/>
        <v/>
      </c>
      <c r="GQ13" s="394" t="str">
        <f t="shared" si="245"/>
        <v/>
      </c>
      <c r="GR13" s="394" t="str">
        <f t="shared" si="246"/>
        <v/>
      </c>
      <c r="GS13" s="394" t="str">
        <f t="shared" si="247"/>
        <v/>
      </c>
      <c r="GT13" s="394" t="str">
        <f t="shared" si="248"/>
        <v>I</v>
      </c>
      <c r="GU13" s="394" t="str">
        <f t="shared" si="155"/>
        <v/>
      </c>
      <c r="GV13" s="461" t="str">
        <f t="shared" si="156"/>
        <v/>
      </c>
      <c r="GW13" s="394" t="str">
        <f t="shared" si="157"/>
        <v>B</v>
      </c>
      <c r="GX13" s="394" t="str">
        <f t="shared" si="158"/>
        <v>B</v>
      </c>
      <c r="GY13" s="394" t="str">
        <f t="shared" si="159"/>
        <v xml:space="preserve">    </v>
      </c>
      <c r="GZ13" s="394" t="str">
        <f t="shared" si="160"/>
        <v xml:space="preserve">    </v>
      </c>
      <c r="HA13" s="394" t="str">
        <f t="shared" si="161"/>
        <v xml:space="preserve">    </v>
      </c>
      <c r="HB13" s="394" t="str">
        <f t="shared" si="162"/>
        <v xml:space="preserve">        </v>
      </c>
      <c r="HC13" s="394" t="str">
        <f t="shared" si="163"/>
        <v xml:space="preserve">    </v>
      </c>
      <c r="HD13" s="394" t="str">
        <f t="shared" si="164"/>
        <v>PASS</v>
      </c>
      <c r="HE13" s="67">
        <f t="shared" si="165"/>
        <v>572</v>
      </c>
      <c r="HF13" s="73">
        <f t="shared" si="166"/>
        <v>57.2</v>
      </c>
      <c r="HG13" s="394" t="str">
        <f t="shared" si="167"/>
        <v>II</v>
      </c>
      <c r="HH13" s="75">
        <f t="shared" si="168"/>
        <v>57.2</v>
      </c>
      <c r="HI13" s="76">
        <f t="shared" si="249"/>
        <v>14.999999999999975</v>
      </c>
      <c r="HJ13" s="394" t="str">
        <f>IF(OR(HD13="SUPPL.",HD13="RE-EXAM."),'result subject-wise'!AR13,HD13)</f>
        <v>PASS</v>
      </c>
      <c r="HK13" s="463" t="str">
        <f t="shared" si="169"/>
        <v/>
      </c>
      <c r="HL13" s="464">
        <f t="shared" si="170"/>
        <v>57.2</v>
      </c>
      <c r="HM13" s="394" t="str">
        <f t="shared" si="87"/>
        <v>II</v>
      </c>
      <c r="HN13" s="240"/>
      <c r="HP13" s="465" t="str">
        <f>'full report'!V125</f>
        <v/>
      </c>
      <c r="HQ13" s="466"/>
      <c r="HR13" s="520" t="s">
        <v>211</v>
      </c>
      <c r="HS13" s="506">
        <f t="shared" si="251"/>
        <v>28</v>
      </c>
      <c r="HT13" s="506">
        <f t="shared" si="252"/>
        <v>22</v>
      </c>
      <c r="HU13" s="506">
        <f t="shared" si="253"/>
        <v>27</v>
      </c>
      <c r="HV13" s="506">
        <f t="shared" si="254"/>
        <v>0</v>
      </c>
      <c r="HW13" s="506">
        <f t="shared" si="255"/>
        <v>0</v>
      </c>
      <c r="HX13" s="506">
        <f t="shared" si="256"/>
        <v>0</v>
      </c>
      <c r="HY13" s="506">
        <f t="shared" si="257"/>
        <v>0</v>
      </c>
      <c r="HZ13" s="506">
        <f t="shared" si="258"/>
        <v>0</v>
      </c>
      <c r="IA13" s="506">
        <f t="shared" si="259"/>
        <v>0</v>
      </c>
      <c r="IB13" s="506">
        <f t="shared" si="260"/>
        <v>0</v>
      </c>
      <c r="IC13" s="506">
        <f t="shared" si="261"/>
        <v>19</v>
      </c>
      <c r="ID13" s="506">
        <f t="shared" si="262"/>
        <v>0</v>
      </c>
      <c r="IE13" s="506">
        <f t="shared" si="263"/>
        <v>0</v>
      </c>
      <c r="IF13" s="506">
        <f t="shared" si="264"/>
        <v>0</v>
      </c>
      <c r="IG13" s="506">
        <f t="shared" si="265"/>
        <v>0</v>
      </c>
      <c r="IH13" s="506">
        <f t="shared" si="266"/>
        <v>0</v>
      </c>
      <c r="II13" s="506">
        <f t="shared" si="267"/>
        <v>0</v>
      </c>
      <c r="IJ13" s="506">
        <f t="shared" si="268"/>
        <v>1</v>
      </c>
      <c r="IK13" s="506">
        <f t="shared" si="269"/>
        <v>19</v>
      </c>
      <c r="IL13" s="506">
        <f t="shared" si="270"/>
        <v>0</v>
      </c>
      <c r="IM13" s="506">
        <f t="shared" si="271"/>
        <v>0</v>
      </c>
      <c r="IN13" s="506">
        <f t="shared" si="272"/>
        <v>0</v>
      </c>
      <c r="IO13" s="506">
        <f t="shared" si="273"/>
        <v>0</v>
      </c>
      <c r="IP13" s="506">
        <f t="shared" si="274"/>
        <v>0</v>
      </c>
      <c r="IQ13" s="506">
        <f t="shared" si="275"/>
        <v>0</v>
      </c>
      <c r="IR13" s="506">
        <f t="shared" si="276"/>
        <v>0</v>
      </c>
      <c r="IS13" s="506"/>
      <c r="IT13" s="506">
        <f t="shared" si="277"/>
        <v>3</v>
      </c>
      <c r="IU13" s="521">
        <f t="shared" si="278"/>
        <v>0</v>
      </c>
    </row>
    <row r="14" spans="1:255" s="364" customFormat="1" ht="13" customHeight="1">
      <c r="A14" s="412">
        <f>IF(details!A14="","",details!A14)</f>
        <v>6</v>
      </c>
      <c r="B14" s="394" t="str">
        <f>IF(details!B14="","",details!B14)</f>
        <v>OBC</v>
      </c>
      <c r="C14" s="394" t="str">
        <f>IF(details!C14="","",details!C14)</f>
        <v>G</v>
      </c>
      <c r="D14" s="394">
        <f>IF(details!D14="","",details!D14)</f>
        <v>9361</v>
      </c>
      <c r="E14" s="401">
        <f>IF(details!E14="","",details!E14)</f>
        <v>11406</v>
      </c>
      <c r="F14" s="72">
        <f>IF(details!F14="","",details!F14)</f>
        <v>35168</v>
      </c>
      <c r="G14" s="89" t="str">
        <f>IF(details!G14="","",details!G14)</f>
        <v>A 006</v>
      </c>
      <c r="H14" s="89" t="str">
        <f>IF(details!H14="","",details!H14)</f>
        <v>B 006</v>
      </c>
      <c r="I14" s="89" t="str">
        <f>IF(details!I14="","",details!I14)</f>
        <v>C 006</v>
      </c>
      <c r="J14" s="394">
        <f>IF(details!J14="","",details!J14)</f>
        <v>5</v>
      </c>
      <c r="K14" s="394">
        <f>IF(details!K14="","",details!K14)</f>
        <v>4</v>
      </c>
      <c r="L14" s="394">
        <f>IF(details!L14="","",details!L14)</f>
        <v>5</v>
      </c>
      <c r="M14" s="205">
        <f t="shared" si="171"/>
        <v>14</v>
      </c>
      <c r="N14" s="394">
        <f>IF(details!M14="","",details!M14)</f>
        <v>34</v>
      </c>
      <c r="O14" s="205">
        <f t="shared" si="172"/>
        <v>48</v>
      </c>
      <c r="P14" s="394">
        <f>IF(details!N14="","",details!N14)</f>
        <v>65</v>
      </c>
      <c r="Q14" s="392">
        <f t="shared" si="173"/>
        <v>113</v>
      </c>
      <c r="R14" s="409">
        <f t="shared" ref="R14:R16" si="279">COUNTIF(J14:L14,"NA")*J$6+COUNTIF(J14:L14,"MLl")*J$6+COUNTIF(M14,"ML")*M$6+COUNTIF(M14,"NAl")*M$6</f>
        <v>0</v>
      </c>
      <c r="S14" s="66">
        <f t="shared" si="39"/>
        <v>200</v>
      </c>
      <c r="T14" s="409" t="str">
        <f t="shared" si="99"/>
        <v/>
      </c>
      <c r="U14" s="409" t="str">
        <f t="shared" si="40"/>
        <v>P</v>
      </c>
      <c r="V14" s="409" t="str">
        <f t="shared" si="100"/>
        <v>II</v>
      </c>
      <c r="W14" s="394">
        <f>IF(details!O14="","",details!O14)</f>
        <v>5</v>
      </c>
      <c r="X14" s="394">
        <f>IF(details!P14="","",details!P14)</f>
        <v>7</v>
      </c>
      <c r="Y14" s="394">
        <f>IF(details!Q14="","",details!Q14)</f>
        <v>7</v>
      </c>
      <c r="Z14" s="205">
        <f t="shared" si="174"/>
        <v>19</v>
      </c>
      <c r="AA14" s="394">
        <f>IF(details!R14="","",details!R14)</f>
        <v>26</v>
      </c>
      <c r="AB14" s="205">
        <f t="shared" si="175"/>
        <v>45</v>
      </c>
      <c r="AC14" s="394">
        <f>IF(details!S14="","",details!S14)</f>
        <v>39</v>
      </c>
      <c r="AD14" s="392">
        <f t="shared" si="176"/>
        <v>84</v>
      </c>
      <c r="AE14" s="409">
        <f t="shared" ref="AE14" si="280">COUNTIF(W14:Y14,"NA")*W$6+COUNTIF(W14:Y14,"MLl")*W$6+COUNTIF(Z14,"ML")*Z$6+COUNTIF(Z14,"NAl")*Z$6</f>
        <v>0</v>
      </c>
      <c r="AF14" s="66">
        <f t="shared" si="45"/>
        <v>200</v>
      </c>
      <c r="AG14" s="409" t="str">
        <f t="shared" si="101"/>
        <v/>
      </c>
      <c r="AH14" s="409" t="str">
        <f>IF(OR($E14="NSO",$E14="",AC14=""),"",IF(OR(AG14="AB",AC14="ab"),"AB",IF(AC14="ML","RE",IF(AND(AD14&gt;=36%*AF14,AC14&gt;=20),"P",IF(AND(AD14&gt;=34%*AF14,#REF!=0,AC14&gt;=20),"G2",IF(AND(AD14&gt;=31%*AF14,#REF!=0,AC14&gt;=20),"G1",IF(AD14&gt;=25%*AF14,"S","F")))))))</f>
        <v>P</v>
      </c>
      <c r="AI14" s="409" t="str">
        <f t="shared" si="102"/>
        <v>III</v>
      </c>
      <c r="AJ14" s="394" t="str">
        <f>IF(details!T14="","",details!T14)</f>
        <v>a</v>
      </c>
      <c r="AK14" s="89" t="str">
        <f t="shared" si="177"/>
        <v>PHYSICS</v>
      </c>
      <c r="AL14" s="394">
        <f>IF(details!U14="","",details!U14)</f>
        <v>7</v>
      </c>
      <c r="AM14" s="394">
        <f>IF(details!V14="","",details!V14)</f>
        <v>8</v>
      </c>
      <c r="AN14" s="394">
        <f>IF(details!W14="","",details!W14)</f>
        <v>8</v>
      </c>
      <c r="AO14" s="205">
        <f t="shared" si="178"/>
        <v>23</v>
      </c>
      <c r="AP14" s="394">
        <f>IF(details!X14="","",details!X14)</f>
        <v>14</v>
      </c>
      <c r="AQ14" s="394">
        <f>IF(details!Y14="","",details!Y14)</f>
        <v>14</v>
      </c>
      <c r="AR14" s="205">
        <f t="shared" si="179"/>
        <v>28</v>
      </c>
      <c r="AS14" s="205">
        <f t="shared" si="180"/>
        <v>37</v>
      </c>
      <c r="AT14" s="205">
        <f t="shared" si="181"/>
        <v>51</v>
      </c>
      <c r="AU14" s="394">
        <f>IF(details!Z14="","",details!Z14)</f>
        <v>38</v>
      </c>
      <c r="AV14" s="394">
        <f>IF(details!AA14="","",details!AA14)</f>
        <v>19</v>
      </c>
      <c r="AW14" s="205">
        <f t="shared" si="182"/>
        <v>57</v>
      </c>
      <c r="AX14" s="205">
        <f t="shared" si="183"/>
        <v>75</v>
      </c>
      <c r="AY14" s="205">
        <f t="shared" si="184"/>
        <v>33</v>
      </c>
      <c r="AZ14" s="401">
        <f t="shared" si="185"/>
        <v>108</v>
      </c>
      <c r="BA14" s="332">
        <f t="shared" si="186"/>
        <v>0</v>
      </c>
      <c r="BB14" s="409">
        <f t="shared" si="187"/>
        <v>0</v>
      </c>
      <c r="BC14" s="66">
        <f t="shared" si="188"/>
        <v>70</v>
      </c>
      <c r="BD14" s="66">
        <f t="shared" si="189"/>
        <v>30</v>
      </c>
      <c r="BE14" s="66">
        <f t="shared" si="190"/>
        <v>150</v>
      </c>
      <c r="BF14" s="66">
        <f t="shared" si="93"/>
        <v>50</v>
      </c>
      <c r="BG14" s="332">
        <f t="shared" si="94"/>
        <v>200</v>
      </c>
      <c r="BH14" s="409" t="str">
        <f t="shared" si="95"/>
        <v/>
      </c>
      <c r="BI14" s="66" t="str">
        <f t="shared" si="96"/>
        <v>P</v>
      </c>
      <c r="BJ14" s="66" t="str">
        <f t="shared" si="97"/>
        <v>P</v>
      </c>
      <c r="BK14" s="409" t="str">
        <f t="shared" si="98"/>
        <v>II</v>
      </c>
      <c r="BL14" s="394" t="str">
        <f>IF(details!AB14="","",details!AB14)</f>
        <v>A</v>
      </c>
      <c r="BM14" s="89" t="str">
        <f t="shared" si="191"/>
        <v>CHEMISTRY</v>
      </c>
      <c r="BN14" s="394">
        <f>IF(details!AC14="","",details!AC14)</f>
        <v>6</v>
      </c>
      <c r="BO14" s="394">
        <f>IF(details!AD14="","",details!AD14)</f>
        <v>10</v>
      </c>
      <c r="BP14" s="394">
        <f>IF(details!AE14="","",details!AE14)</f>
        <v>8</v>
      </c>
      <c r="BQ14" s="205">
        <f t="shared" si="192"/>
        <v>24</v>
      </c>
      <c r="BR14" s="394">
        <f>IF(details!AF14="","",details!AF14)</f>
        <v>25</v>
      </c>
      <c r="BS14" s="394">
        <f>IF(details!AG14="","",details!AG14)</f>
        <v>18</v>
      </c>
      <c r="BT14" s="205">
        <f t="shared" si="193"/>
        <v>43</v>
      </c>
      <c r="BU14" s="205">
        <f t="shared" si="194"/>
        <v>49</v>
      </c>
      <c r="BV14" s="205">
        <f t="shared" si="195"/>
        <v>67</v>
      </c>
      <c r="BW14" s="394">
        <f>IF(details!AH14="","",details!AH14)</f>
        <v>35</v>
      </c>
      <c r="BX14" s="394">
        <f>IF(details!AI14="","",details!AI14)</f>
        <v>27</v>
      </c>
      <c r="BY14" s="205">
        <f t="shared" si="196"/>
        <v>62</v>
      </c>
      <c r="BZ14" s="205">
        <f t="shared" si="197"/>
        <v>84</v>
      </c>
      <c r="CA14" s="205">
        <f t="shared" si="198"/>
        <v>45</v>
      </c>
      <c r="CB14" s="401">
        <f t="shared" si="199"/>
        <v>129</v>
      </c>
      <c r="CC14" s="332">
        <f t="shared" si="56"/>
        <v>0</v>
      </c>
      <c r="CD14" s="409">
        <f t="shared" si="57"/>
        <v>0</v>
      </c>
      <c r="CE14" s="66">
        <f t="shared" si="58"/>
        <v>70</v>
      </c>
      <c r="CF14" s="66">
        <f t="shared" si="200"/>
        <v>30</v>
      </c>
      <c r="CG14" s="66">
        <f t="shared" si="201"/>
        <v>150</v>
      </c>
      <c r="CH14" s="66">
        <f t="shared" si="61"/>
        <v>50</v>
      </c>
      <c r="CI14" s="332">
        <f t="shared" si="62"/>
        <v>200</v>
      </c>
      <c r="CJ14" s="409" t="str">
        <f t="shared" si="63"/>
        <v/>
      </c>
      <c r="CK14" s="66" t="str">
        <f t="shared" si="64"/>
        <v>P</v>
      </c>
      <c r="CL14" s="66" t="str">
        <f t="shared" si="65"/>
        <v>P</v>
      </c>
      <c r="CM14" s="409" t="str">
        <f t="shared" si="66"/>
        <v>I</v>
      </c>
      <c r="CN14" s="394" t="str">
        <f>IF(details!AJ14="","",details!AJ14)</f>
        <v>a</v>
      </c>
      <c r="CO14" s="89" t="str">
        <f t="shared" si="202"/>
        <v>BIOLOGY</v>
      </c>
      <c r="CP14" s="394">
        <f>IF(details!AK14="","",details!AK14)</f>
        <v>6</v>
      </c>
      <c r="CQ14" s="394">
        <f>IF(details!AL14="","",details!AL14)</f>
        <v>8</v>
      </c>
      <c r="CR14" s="394">
        <f>IF(details!AM14="","",details!AM14)</f>
        <v>9</v>
      </c>
      <c r="CS14" s="205">
        <f t="shared" si="203"/>
        <v>23</v>
      </c>
      <c r="CT14" s="394">
        <f>IF(details!AN14="","",details!AN14)</f>
        <v>20</v>
      </c>
      <c r="CU14" s="394">
        <f>IF(details!AO14="","",details!AO14)</f>
        <v>15</v>
      </c>
      <c r="CV14" s="205">
        <f t="shared" si="204"/>
        <v>35</v>
      </c>
      <c r="CW14" s="205">
        <f t="shared" si="205"/>
        <v>43</v>
      </c>
      <c r="CX14" s="205">
        <f t="shared" si="206"/>
        <v>58</v>
      </c>
      <c r="CY14" s="394">
        <f>IF(details!AP14="","",details!AP14)</f>
        <v>30</v>
      </c>
      <c r="CZ14" s="394">
        <f>IF(details!AQ14="","",details!AQ14)</f>
        <v>29</v>
      </c>
      <c r="DA14" s="205">
        <f t="shared" si="207"/>
        <v>59</v>
      </c>
      <c r="DB14" s="205">
        <f t="shared" si="208"/>
        <v>73</v>
      </c>
      <c r="DC14" s="205">
        <f t="shared" si="209"/>
        <v>44</v>
      </c>
      <c r="DD14" s="401">
        <f t="shared" si="210"/>
        <v>117</v>
      </c>
      <c r="DE14" s="332">
        <f t="shared" si="75"/>
        <v>0</v>
      </c>
      <c r="DF14" s="409">
        <f t="shared" si="76"/>
        <v>0</v>
      </c>
      <c r="DG14" s="66">
        <f t="shared" si="77"/>
        <v>70</v>
      </c>
      <c r="DH14" s="66">
        <f t="shared" si="211"/>
        <v>30</v>
      </c>
      <c r="DI14" s="66">
        <f t="shared" si="79"/>
        <v>150</v>
      </c>
      <c r="DJ14" s="66">
        <f t="shared" si="80"/>
        <v>50</v>
      </c>
      <c r="DK14" s="332">
        <f t="shared" si="81"/>
        <v>200</v>
      </c>
      <c r="DL14" s="409" t="str">
        <f t="shared" si="82"/>
        <v/>
      </c>
      <c r="DM14" s="66" t="str">
        <f t="shared" si="83"/>
        <v>P</v>
      </c>
      <c r="DN14" s="66" t="str">
        <f t="shared" si="84"/>
        <v>P</v>
      </c>
      <c r="DO14" s="409" t="str">
        <f t="shared" si="85"/>
        <v>II</v>
      </c>
      <c r="DP14" s="66">
        <f t="shared" si="86"/>
        <v>0</v>
      </c>
      <c r="DQ14" s="394">
        <f>IF(details!AR14="","",details!AR14)</f>
        <v>10</v>
      </c>
      <c r="DR14" s="394">
        <f>IF(details!AS14="","",details!AS14)</f>
        <v>10</v>
      </c>
      <c r="DS14" s="394">
        <f>IF(details!AT14="","",details!AT14)</f>
        <v>10</v>
      </c>
      <c r="DT14" s="205">
        <f t="shared" si="212"/>
        <v>30</v>
      </c>
      <c r="DU14" s="394">
        <f>IF(details!AU14="","",details!AU14)</f>
        <v>61</v>
      </c>
      <c r="DV14" s="205">
        <f t="shared" si="213"/>
        <v>91</v>
      </c>
      <c r="DW14" s="394">
        <f>IF(details!AV14="","",details!AV14)</f>
        <v>79</v>
      </c>
      <c r="DX14" s="392">
        <f t="shared" si="214"/>
        <v>170</v>
      </c>
      <c r="DY14" s="409">
        <f t="shared" si="215"/>
        <v>0</v>
      </c>
      <c r="DZ14" s="409">
        <f t="shared" si="216"/>
        <v>0</v>
      </c>
      <c r="EA14" s="66">
        <f t="shared" si="217"/>
        <v>200</v>
      </c>
      <c r="EB14" s="409" t="str">
        <f t="shared" si="218"/>
        <v/>
      </c>
      <c r="EC14" s="409" t="str">
        <f t="shared" si="121"/>
        <v>A</v>
      </c>
      <c r="ED14" s="394">
        <f>IF(details!AW14="","",details!AW14)</f>
        <v>22</v>
      </c>
      <c r="EE14" s="394">
        <f>IF(details!AX14="","",details!AX14)</f>
        <v>25</v>
      </c>
      <c r="EF14" s="394">
        <f>IF(details!AY14="","",details!AY14)</f>
        <v>32</v>
      </c>
      <c r="EG14" s="392">
        <f t="shared" si="219"/>
        <v>79</v>
      </c>
      <c r="EH14" s="409">
        <f t="shared" si="220"/>
        <v>0</v>
      </c>
      <c r="EI14" s="409">
        <f t="shared" si="221"/>
        <v>0</v>
      </c>
      <c r="EJ14" s="66">
        <f t="shared" si="222"/>
        <v>100</v>
      </c>
      <c r="EK14" s="409" t="str">
        <f t="shared" si="223"/>
        <v/>
      </c>
      <c r="EL14" s="409" t="str">
        <f t="shared" si="122"/>
        <v>B</v>
      </c>
      <c r="EM14" s="409" t="str">
        <f t="shared" si="123"/>
        <v>II</v>
      </c>
      <c r="EN14" s="409" t="str">
        <f t="shared" si="124"/>
        <v>III</v>
      </c>
      <c r="EO14" s="409" t="str">
        <f t="shared" si="125"/>
        <v>II</v>
      </c>
      <c r="EP14" s="409" t="str">
        <f t="shared" si="224"/>
        <v>I</v>
      </c>
      <c r="EQ14" s="409" t="str">
        <f t="shared" si="225"/>
        <v>II</v>
      </c>
      <c r="ER14" s="409">
        <f t="shared" si="226"/>
        <v>0</v>
      </c>
      <c r="ES14" s="409">
        <f t="shared" si="227"/>
        <v>0</v>
      </c>
      <c r="ET14" s="409">
        <f t="shared" si="228"/>
        <v>0</v>
      </c>
      <c r="EU14" s="409">
        <f t="shared" si="229"/>
        <v>0</v>
      </c>
      <c r="EV14" s="409">
        <f t="shared" si="230"/>
        <v>0</v>
      </c>
      <c r="EW14" s="409" t="str">
        <f t="shared" si="231"/>
        <v/>
      </c>
      <c r="EX14" s="74" t="str">
        <f t="shared" si="132"/>
        <v>PASS</v>
      </c>
      <c r="EY14" s="68" t="str">
        <f>IF(details!CF14="","",details!CF14)</f>
        <v/>
      </c>
      <c r="EZ14" s="69" t="str">
        <f>IF(details!CG14="","",details!CG14)</f>
        <v/>
      </c>
      <c r="FA14" s="68" t="str">
        <f>IF(details!CJ14="","",details!CJ14)</f>
        <v/>
      </c>
      <c r="FB14" s="69" t="str">
        <f>IF(details!CK14="","",details!CK14)</f>
        <v/>
      </c>
      <c r="FC14" s="68" t="str">
        <f>IF(details!CN14="","",details!CN14)</f>
        <v/>
      </c>
      <c r="FD14" s="69" t="str">
        <f>IF(details!CO14="","",details!CO14)</f>
        <v/>
      </c>
      <c r="FE14" s="68" t="str">
        <f>IF(details!CR14="","",details!CR14)</f>
        <v/>
      </c>
      <c r="FF14" s="69" t="str">
        <f>IF(details!CS14="","",details!CS14)</f>
        <v/>
      </c>
      <c r="FG14" s="68">
        <f>IF(details!CV14="","",details!CV14)</f>
        <v>44</v>
      </c>
      <c r="FH14" s="69">
        <f>IF(details!CW14="","",details!CW14)</f>
        <v>0</v>
      </c>
      <c r="FI14" s="343">
        <f t="shared" si="250"/>
        <v>0</v>
      </c>
      <c r="FJ14" s="394" t="str">
        <f t="shared" si="133"/>
        <v>II</v>
      </c>
      <c r="FK14" s="394" t="str">
        <f t="shared" si="232"/>
        <v/>
      </c>
      <c r="FL14" s="460" t="str">
        <f t="shared" si="134"/>
        <v/>
      </c>
      <c r="FM14" s="394" t="str">
        <f t="shared" si="135"/>
        <v>III</v>
      </c>
      <c r="FN14" s="77" t="str">
        <f t="shared" si="233"/>
        <v/>
      </c>
      <c r="FO14" s="460" t="str">
        <f t="shared" si="136"/>
        <v/>
      </c>
      <c r="FP14" s="78" t="str">
        <f t="shared" si="137"/>
        <v>II</v>
      </c>
      <c r="FQ14" s="394" t="str">
        <f t="shared" si="138"/>
        <v>II</v>
      </c>
      <c r="FR14" s="394" t="str">
        <f t="shared" si="234"/>
        <v/>
      </c>
      <c r="FS14" s="394" t="str">
        <f t="shared" si="235"/>
        <v/>
      </c>
      <c r="FT14" s="394" t="str">
        <f t="shared" si="236"/>
        <v/>
      </c>
      <c r="FU14" s="364" t="str">
        <f t="shared" si="237"/>
        <v/>
      </c>
      <c r="FV14" s="394" t="str">
        <f t="shared" si="238"/>
        <v/>
      </c>
      <c r="FW14" s="394" t="str">
        <f t="shared" si="239"/>
        <v/>
      </c>
      <c r="FX14" s="394" t="str">
        <f t="shared" si="240"/>
        <v/>
      </c>
      <c r="FY14" s="394" t="str">
        <f t="shared" si="141"/>
        <v/>
      </c>
      <c r="FZ14" s="461" t="str">
        <f t="shared" si="142"/>
        <v/>
      </c>
      <c r="GA14" s="78" t="str">
        <f t="shared" si="143"/>
        <v>I</v>
      </c>
      <c r="GB14" s="394" t="str">
        <f t="shared" si="144"/>
        <v>I</v>
      </c>
      <c r="GC14" s="394" t="str">
        <f t="shared" si="145"/>
        <v/>
      </c>
      <c r="GD14" s="394" t="str">
        <f t="shared" si="146"/>
        <v/>
      </c>
      <c r="GE14" s="394" t="str">
        <f t="shared" si="147"/>
        <v/>
      </c>
      <c r="GF14" s="462" t="str">
        <f t="shared" si="241"/>
        <v/>
      </c>
      <c r="GG14" s="397" t="str">
        <f t="shared" si="242"/>
        <v/>
      </c>
      <c r="GH14" s="394" t="str">
        <f t="shared" si="243"/>
        <v/>
      </c>
      <c r="GI14" s="394" t="str">
        <f t="shared" si="244"/>
        <v/>
      </c>
      <c r="GJ14" s="394" t="str">
        <f t="shared" si="148"/>
        <v/>
      </c>
      <c r="GK14" s="461" t="str">
        <f t="shared" si="149"/>
        <v/>
      </c>
      <c r="GL14" s="78" t="str">
        <f t="shared" si="150"/>
        <v>II</v>
      </c>
      <c r="GM14" s="394" t="str">
        <f t="shared" si="151"/>
        <v>II</v>
      </c>
      <c r="GN14" s="394" t="str">
        <f t="shared" si="152"/>
        <v/>
      </c>
      <c r="GO14" s="394" t="str">
        <f t="shared" si="153"/>
        <v/>
      </c>
      <c r="GP14" s="394" t="str">
        <f t="shared" si="154"/>
        <v/>
      </c>
      <c r="GQ14" s="394" t="str">
        <f t="shared" si="245"/>
        <v/>
      </c>
      <c r="GR14" s="394" t="str">
        <f t="shared" si="246"/>
        <v/>
      </c>
      <c r="GS14" s="394" t="str">
        <f t="shared" si="247"/>
        <v/>
      </c>
      <c r="GT14" s="394" t="str">
        <f t="shared" si="248"/>
        <v/>
      </c>
      <c r="GU14" s="394" t="str">
        <f t="shared" si="155"/>
        <v/>
      </c>
      <c r="GV14" s="461" t="str">
        <f t="shared" si="156"/>
        <v/>
      </c>
      <c r="GW14" s="394" t="str">
        <f t="shared" si="157"/>
        <v>A</v>
      </c>
      <c r="GX14" s="394" t="str">
        <f t="shared" si="158"/>
        <v>B</v>
      </c>
      <c r="GY14" s="394" t="str">
        <f t="shared" si="159"/>
        <v xml:space="preserve">    </v>
      </c>
      <c r="GZ14" s="394" t="str">
        <f t="shared" si="160"/>
        <v xml:space="preserve">    </v>
      </c>
      <c r="HA14" s="394" t="str">
        <f t="shared" si="161"/>
        <v xml:space="preserve">    </v>
      </c>
      <c r="HB14" s="394" t="str">
        <f t="shared" si="162"/>
        <v xml:space="preserve">        </v>
      </c>
      <c r="HC14" s="394" t="str">
        <f t="shared" si="163"/>
        <v xml:space="preserve">    </v>
      </c>
      <c r="HD14" s="394" t="str">
        <f t="shared" si="164"/>
        <v>PASS</v>
      </c>
      <c r="HE14" s="67">
        <f t="shared" si="165"/>
        <v>551</v>
      </c>
      <c r="HF14" s="73">
        <f t="shared" si="166"/>
        <v>55.1</v>
      </c>
      <c r="HG14" s="394" t="str">
        <f t="shared" si="167"/>
        <v>II</v>
      </c>
      <c r="HH14" s="75">
        <f t="shared" si="168"/>
        <v>55.1</v>
      </c>
      <c r="HI14" s="76">
        <f t="shared" si="249"/>
        <v>22.999999999999975</v>
      </c>
      <c r="HJ14" s="394" t="str">
        <f>IF(OR(HD14="SUPPL.",HD14="RE-EXAM."),'result subject-wise'!AR14,HD14)</f>
        <v>PASS</v>
      </c>
      <c r="HK14" s="463" t="str">
        <f t="shared" si="169"/>
        <v/>
      </c>
      <c r="HL14" s="464">
        <f t="shared" si="170"/>
        <v>55.1</v>
      </c>
      <c r="HM14" s="394" t="str">
        <f t="shared" si="87"/>
        <v>II</v>
      </c>
      <c r="HN14" s="240"/>
      <c r="HP14" s="465" t="str">
        <f>'full report'!V152</f>
        <v/>
      </c>
      <c r="HQ14" s="466"/>
      <c r="HR14" s="520" t="s">
        <v>212</v>
      </c>
      <c r="HS14" s="506">
        <f t="shared" si="251"/>
        <v>2</v>
      </c>
      <c r="HT14" s="506">
        <f t="shared" si="252"/>
        <v>25</v>
      </c>
      <c r="HU14" s="506">
        <f t="shared" si="253"/>
        <v>15</v>
      </c>
      <c r="HV14" s="506">
        <f t="shared" si="254"/>
        <v>0</v>
      </c>
      <c r="HW14" s="506">
        <f t="shared" si="255"/>
        <v>0</v>
      </c>
      <c r="HX14" s="506">
        <f t="shared" si="256"/>
        <v>0</v>
      </c>
      <c r="HY14" s="506">
        <f t="shared" si="257"/>
        <v>0</v>
      </c>
      <c r="HZ14" s="506">
        <f t="shared" si="258"/>
        <v>0</v>
      </c>
      <c r="IA14" s="506">
        <f t="shared" si="259"/>
        <v>0</v>
      </c>
      <c r="IB14" s="506">
        <f t="shared" si="260"/>
        <v>0</v>
      </c>
      <c r="IC14" s="506">
        <f t="shared" si="261"/>
        <v>0</v>
      </c>
      <c r="ID14" s="506">
        <f t="shared" si="262"/>
        <v>0</v>
      </c>
      <c r="IE14" s="506">
        <f t="shared" si="263"/>
        <v>0</v>
      </c>
      <c r="IF14" s="506">
        <f t="shared" si="264"/>
        <v>0</v>
      </c>
      <c r="IG14" s="506">
        <f t="shared" si="265"/>
        <v>0</v>
      </c>
      <c r="IH14" s="506">
        <f t="shared" si="266"/>
        <v>0</v>
      </c>
      <c r="II14" s="506">
        <f t="shared" si="267"/>
        <v>0</v>
      </c>
      <c r="IJ14" s="506">
        <f t="shared" si="268"/>
        <v>0</v>
      </c>
      <c r="IK14" s="506">
        <f t="shared" si="269"/>
        <v>3</v>
      </c>
      <c r="IL14" s="506">
        <f t="shared" si="270"/>
        <v>0</v>
      </c>
      <c r="IM14" s="506">
        <f t="shared" si="271"/>
        <v>0</v>
      </c>
      <c r="IN14" s="506">
        <f t="shared" si="272"/>
        <v>0</v>
      </c>
      <c r="IO14" s="506">
        <f t="shared" si="273"/>
        <v>0</v>
      </c>
      <c r="IP14" s="506">
        <f t="shared" si="274"/>
        <v>0</v>
      </c>
      <c r="IQ14" s="506">
        <f t="shared" si="275"/>
        <v>0</v>
      </c>
      <c r="IR14" s="506">
        <f t="shared" si="276"/>
        <v>0</v>
      </c>
      <c r="IS14" s="506"/>
      <c r="IT14" s="506">
        <f t="shared" si="277"/>
        <v>0</v>
      </c>
      <c r="IU14" s="521">
        <f t="shared" si="278"/>
        <v>0</v>
      </c>
    </row>
    <row r="15" spans="1:255" s="364" customFormat="1" ht="13" customHeight="1">
      <c r="A15" s="412">
        <f>IF(details!A15="","",details!A15)</f>
        <v>7</v>
      </c>
      <c r="B15" s="394" t="str">
        <f>IF(details!B15="","",details!B15)</f>
        <v>OBC</v>
      </c>
      <c r="C15" s="394" t="str">
        <f>IF(details!C15="","",details!C15)</f>
        <v>G</v>
      </c>
      <c r="D15" s="394">
        <f>IF(details!D15="","",details!D15)</f>
        <v>10109</v>
      </c>
      <c r="E15" s="401">
        <f>IF(details!E15="","",details!E15)</f>
        <v>11407</v>
      </c>
      <c r="F15" s="72">
        <f>IF(details!F15="","",details!F15)</f>
        <v>35335</v>
      </c>
      <c r="G15" s="89" t="str">
        <f>IF(details!G15="","",details!G15)</f>
        <v>A 007</v>
      </c>
      <c r="H15" s="89" t="str">
        <f>IF(details!H15="","",details!H15)</f>
        <v>B 007</v>
      </c>
      <c r="I15" s="89" t="str">
        <f>IF(details!I15="","",details!I15)</f>
        <v>C 007</v>
      </c>
      <c r="J15" s="394">
        <f>IF(details!J15="","",details!J15)</f>
        <v>6</v>
      </c>
      <c r="K15" s="394">
        <f>IF(details!K15="","",details!K15)</f>
        <v>5</v>
      </c>
      <c r="L15" s="394">
        <f>IF(details!L15="","",details!L15)</f>
        <v>7</v>
      </c>
      <c r="M15" s="205">
        <f t="shared" si="171"/>
        <v>18</v>
      </c>
      <c r="N15" s="394">
        <f>IF(details!M15="","",details!M15)</f>
        <v>41</v>
      </c>
      <c r="O15" s="205">
        <f t="shared" si="172"/>
        <v>59</v>
      </c>
      <c r="P15" s="394">
        <f>IF(details!N15="","",details!N15)</f>
        <v>70</v>
      </c>
      <c r="Q15" s="392">
        <f t="shared" si="173"/>
        <v>129</v>
      </c>
      <c r="R15" s="409">
        <f t="shared" si="279"/>
        <v>0</v>
      </c>
      <c r="S15" s="66">
        <f t="shared" si="39"/>
        <v>200</v>
      </c>
      <c r="T15" s="409" t="str">
        <f t="shared" si="99"/>
        <v/>
      </c>
      <c r="U15" s="409" t="str">
        <f t="shared" si="40"/>
        <v>P</v>
      </c>
      <c r="V15" s="409" t="str">
        <f t="shared" si="100"/>
        <v>I</v>
      </c>
      <c r="W15" s="394">
        <f>IF(details!O15="","",details!O15)</f>
        <v>5</v>
      </c>
      <c r="X15" s="394">
        <f>IF(details!P15="","",details!P15)</f>
        <v>5</v>
      </c>
      <c r="Y15" s="394">
        <f>IF(details!Q15="","",details!Q15)</f>
        <v>8</v>
      </c>
      <c r="Z15" s="205">
        <f t="shared" si="174"/>
        <v>18</v>
      </c>
      <c r="AA15" s="394">
        <f>IF(details!R15="","",details!R15)</f>
        <v>33</v>
      </c>
      <c r="AB15" s="205">
        <f t="shared" si="175"/>
        <v>51</v>
      </c>
      <c r="AC15" s="394">
        <f>IF(details!S15="","",details!S15)</f>
        <v>44</v>
      </c>
      <c r="AD15" s="392">
        <f t="shared" si="176"/>
        <v>95</v>
      </c>
      <c r="AE15" s="409">
        <f t="shared" ref="AE15:AE73" si="281">COUNTIF(W15:Y15,"NA")*10</f>
        <v>0</v>
      </c>
      <c r="AF15" s="66">
        <f t="shared" si="45"/>
        <v>200</v>
      </c>
      <c r="AG15" s="409" t="str">
        <f t="shared" si="101"/>
        <v/>
      </c>
      <c r="AH15" s="409" t="str">
        <f>IF(OR($E15="NSO",$E15="",AC15=""),"",IF(OR(AG15="AB",AC15="ab"),"AB",IF(AC15="ML","RE",IF(AND(AD15&gt;=36%*AF15,AC15&gt;=20),"P",IF(AND(AD15&gt;=34%*AF15,#REF!=0,AC15&gt;=20),"G2",IF(AND(AD15&gt;=31%*AF15,#REF!=0,AC15&gt;=20),"G1",IF(AD15&gt;=25%*AF15,"S","F")))))))</f>
        <v>P</v>
      </c>
      <c r="AI15" s="409" t="str">
        <f t="shared" si="102"/>
        <v>III</v>
      </c>
      <c r="AJ15" s="394" t="str">
        <f>IF(details!T15="","",details!T15)</f>
        <v>a</v>
      </c>
      <c r="AK15" s="89" t="str">
        <f t="shared" si="177"/>
        <v>PHYSICS</v>
      </c>
      <c r="AL15" s="394">
        <f>IF(details!U15="","",details!U15)</f>
        <v>3</v>
      </c>
      <c r="AM15" s="394">
        <f>IF(details!V15="","",details!V15)</f>
        <v>5</v>
      </c>
      <c r="AN15" s="394">
        <f>IF(details!W15="","",details!W15)</f>
        <v>9</v>
      </c>
      <c r="AO15" s="205">
        <f t="shared" si="178"/>
        <v>17</v>
      </c>
      <c r="AP15" s="394">
        <f>IF(details!X15="","",details!X15)</f>
        <v>13</v>
      </c>
      <c r="AQ15" s="394">
        <f>IF(details!Y15="","",details!Y15)</f>
        <v>14</v>
      </c>
      <c r="AR15" s="205">
        <f t="shared" si="179"/>
        <v>27</v>
      </c>
      <c r="AS15" s="205">
        <f t="shared" si="180"/>
        <v>30</v>
      </c>
      <c r="AT15" s="205">
        <f t="shared" si="181"/>
        <v>44</v>
      </c>
      <c r="AU15" s="394">
        <f>IF(details!Z15="","",details!Z15)</f>
        <v>20</v>
      </c>
      <c r="AV15" s="394">
        <f>IF(details!AA15="","",details!AA15)</f>
        <v>20</v>
      </c>
      <c r="AW15" s="205">
        <f t="shared" si="182"/>
        <v>40</v>
      </c>
      <c r="AX15" s="205">
        <f t="shared" si="183"/>
        <v>50</v>
      </c>
      <c r="AY15" s="205">
        <f t="shared" si="184"/>
        <v>34</v>
      </c>
      <c r="AZ15" s="401">
        <f t="shared" si="185"/>
        <v>84</v>
      </c>
      <c r="BA15" s="332">
        <f t="shared" si="186"/>
        <v>0</v>
      </c>
      <c r="BB15" s="409">
        <f t="shared" si="187"/>
        <v>0</v>
      </c>
      <c r="BC15" s="66">
        <f t="shared" si="188"/>
        <v>70</v>
      </c>
      <c r="BD15" s="66">
        <f t="shared" si="189"/>
        <v>30</v>
      </c>
      <c r="BE15" s="66">
        <f t="shared" si="190"/>
        <v>150</v>
      </c>
      <c r="BF15" s="66">
        <f t="shared" si="93"/>
        <v>50</v>
      </c>
      <c r="BG15" s="332">
        <f t="shared" si="94"/>
        <v>200</v>
      </c>
      <c r="BH15" s="409" t="str">
        <f t="shared" si="95"/>
        <v/>
      </c>
      <c r="BI15" s="66" t="str">
        <f t="shared" si="96"/>
        <v>G1</v>
      </c>
      <c r="BJ15" s="66" t="str">
        <f t="shared" si="97"/>
        <v>P</v>
      </c>
      <c r="BK15" s="409" t="str">
        <f t="shared" si="98"/>
        <v>G1</v>
      </c>
      <c r="BL15" s="394" t="str">
        <f>IF(details!AB15="","",details!AB15)</f>
        <v>A</v>
      </c>
      <c r="BM15" s="89" t="str">
        <f t="shared" si="191"/>
        <v>CHEMISTRY</v>
      </c>
      <c r="BN15" s="394">
        <f>IF(details!AC15="","",details!AC15)</f>
        <v>5</v>
      </c>
      <c r="BO15" s="394">
        <f>IF(details!AD15="","",details!AD15)</f>
        <v>7</v>
      </c>
      <c r="BP15" s="394">
        <f>IF(details!AE15="","",details!AE15)</f>
        <v>6</v>
      </c>
      <c r="BQ15" s="205">
        <f t="shared" si="192"/>
        <v>18</v>
      </c>
      <c r="BR15" s="394">
        <f>IF(details!AF15="","",details!AF15)</f>
        <v>24</v>
      </c>
      <c r="BS15" s="394">
        <f>IF(details!AG15="","",details!AG15)</f>
        <v>19</v>
      </c>
      <c r="BT15" s="205">
        <f t="shared" si="193"/>
        <v>43</v>
      </c>
      <c r="BU15" s="205">
        <f t="shared" si="194"/>
        <v>42</v>
      </c>
      <c r="BV15" s="205">
        <f t="shared" si="195"/>
        <v>61</v>
      </c>
      <c r="BW15" s="394">
        <f>IF(details!AH15="","",details!AH15)</f>
        <v>30</v>
      </c>
      <c r="BX15" s="394">
        <f>IF(details!AI15="","",details!AI15)</f>
        <v>29</v>
      </c>
      <c r="BY15" s="205">
        <f t="shared" si="196"/>
        <v>59</v>
      </c>
      <c r="BZ15" s="205">
        <f t="shared" si="197"/>
        <v>72</v>
      </c>
      <c r="CA15" s="205">
        <f t="shared" si="198"/>
        <v>48</v>
      </c>
      <c r="CB15" s="401">
        <f t="shared" si="199"/>
        <v>120</v>
      </c>
      <c r="CC15" s="332">
        <f t="shared" si="56"/>
        <v>0</v>
      </c>
      <c r="CD15" s="409">
        <f t="shared" si="57"/>
        <v>0</v>
      </c>
      <c r="CE15" s="66">
        <f t="shared" si="58"/>
        <v>70</v>
      </c>
      <c r="CF15" s="66">
        <f t="shared" si="200"/>
        <v>30</v>
      </c>
      <c r="CG15" s="66">
        <f t="shared" si="201"/>
        <v>150</v>
      </c>
      <c r="CH15" s="66">
        <f t="shared" si="61"/>
        <v>50</v>
      </c>
      <c r="CI15" s="332">
        <f t="shared" si="62"/>
        <v>200</v>
      </c>
      <c r="CJ15" s="409" t="str">
        <f t="shared" si="63"/>
        <v/>
      </c>
      <c r="CK15" s="66" t="str">
        <f t="shared" si="64"/>
        <v>P</v>
      </c>
      <c r="CL15" s="66" t="str">
        <f t="shared" si="65"/>
        <v>P</v>
      </c>
      <c r="CM15" s="409" t="str">
        <f t="shared" si="66"/>
        <v>I</v>
      </c>
      <c r="CN15" s="394" t="str">
        <f>IF(details!AJ15="","",details!AJ15)</f>
        <v>a</v>
      </c>
      <c r="CO15" s="89" t="str">
        <f t="shared" si="202"/>
        <v>BIOLOGY</v>
      </c>
      <c r="CP15" s="394">
        <f>IF(details!AK15="","",details!AK15)</f>
        <v>9</v>
      </c>
      <c r="CQ15" s="394">
        <f>IF(details!AL15="","",details!AL15)</f>
        <v>9</v>
      </c>
      <c r="CR15" s="394">
        <f>IF(details!AM15="","",details!AM15)</f>
        <v>9</v>
      </c>
      <c r="CS15" s="205">
        <f t="shared" si="203"/>
        <v>27</v>
      </c>
      <c r="CT15" s="394">
        <f>IF(details!AN15="","",details!AN15)</f>
        <v>33</v>
      </c>
      <c r="CU15" s="394">
        <f>IF(details!AO15="","",details!AO15)</f>
        <v>15</v>
      </c>
      <c r="CV15" s="205">
        <f t="shared" si="204"/>
        <v>48</v>
      </c>
      <c r="CW15" s="205">
        <f t="shared" si="205"/>
        <v>60</v>
      </c>
      <c r="CX15" s="205">
        <f t="shared" si="206"/>
        <v>75</v>
      </c>
      <c r="CY15" s="394">
        <f>IF(details!AP15="","",details!AP15)</f>
        <v>50</v>
      </c>
      <c r="CZ15" s="394">
        <f>IF(details!AQ15="","",details!AQ15)</f>
        <v>28</v>
      </c>
      <c r="DA15" s="205">
        <f t="shared" si="207"/>
        <v>78</v>
      </c>
      <c r="DB15" s="205">
        <f t="shared" si="208"/>
        <v>110</v>
      </c>
      <c r="DC15" s="205">
        <f t="shared" si="209"/>
        <v>43</v>
      </c>
      <c r="DD15" s="401">
        <f t="shared" si="210"/>
        <v>153</v>
      </c>
      <c r="DE15" s="332">
        <f t="shared" si="75"/>
        <v>0</v>
      </c>
      <c r="DF15" s="409">
        <f t="shared" si="76"/>
        <v>0</v>
      </c>
      <c r="DG15" s="66">
        <f t="shared" si="77"/>
        <v>70</v>
      </c>
      <c r="DH15" s="66">
        <f t="shared" si="211"/>
        <v>30</v>
      </c>
      <c r="DI15" s="66">
        <f t="shared" si="79"/>
        <v>150</v>
      </c>
      <c r="DJ15" s="66">
        <f t="shared" si="80"/>
        <v>50</v>
      </c>
      <c r="DK15" s="332">
        <f t="shared" si="81"/>
        <v>200</v>
      </c>
      <c r="DL15" s="409" t="str">
        <f t="shared" si="82"/>
        <v/>
      </c>
      <c r="DM15" s="66" t="str">
        <f t="shared" si="83"/>
        <v>P</v>
      </c>
      <c r="DN15" s="66" t="str">
        <f t="shared" si="84"/>
        <v>P</v>
      </c>
      <c r="DO15" s="409" t="str">
        <f t="shared" si="85"/>
        <v>D</v>
      </c>
      <c r="DP15" s="66">
        <f t="shared" si="86"/>
        <v>0</v>
      </c>
      <c r="DQ15" s="394">
        <f>IF(details!AR15="","",details!AR15)</f>
        <v>10</v>
      </c>
      <c r="DR15" s="394">
        <f>IF(details!AS15="","",details!AS15)</f>
        <v>9</v>
      </c>
      <c r="DS15" s="394">
        <f>IF(details!AT15="","",details!AT15)</f>
        <v>10</v>
      </c>
      <c r="DT15" s="205">
        <f t="shared" si="212"/>
        <v>29</v>
      </c>
      <c r="DU15" s="394">
        <f>IF(details!AU15="","",details!AU15)</f>
        <v>43</v>
      </c>
      <c r="DV15" s="205">
        <f t="shared" si="213"/>
        <v>72</v>
      </c>
      <c r="DW15" s="394">
        <f>IF(details!AV15="","",details!AV15)</f>
        <v>78</v>
      </c>
      <c r="DX15" s="392">
        <f t="shared" si="214"/>
        <v>150</v>
      </c>
      <c r="DY15" s="409">
        <f t="shared" si="215"/>
        <v>0</v>
      </c>
      <c r="DZ15" s="409">
        <f t="shared" si="216"/>
        <v>0</v>
      </c>
      <c r="EA15" s="66">
        <f t="shared" si="217"/>
        <v>200</v>
      </c>
      <c r="EB15" s="409" t="str">
        <f t="shared" si="218"/>
        <v/>
      </c>
      <c r="EC15" s="409" t="str">
        <f t="shared" si="121"/>
        <v>B</v>
      </c>
      <c r="ED15" s="394">
        <f>IF(details!AW15="","",details!AW15)</f>
        <v>22</v>
      </c>
      <c r="EE15" s="394">
        <f>IF(details!AX15="","",details!AX15)</f>
        <v>25</v>
      </c>
      <c r="EF15" s="394">
        <f>IF(details!AY15="","",details!AY15)</f>
        <v>38</v>
      </c>
      <c r="EG15" s="392">
        <f t="shared" si="219"/>
        <v>85</v>
      </c>
      <c r="EH15" s="409">
        <f t="shared" si="220"/>
        <v>0</v>
      </c>
      <c r="EI15" s="409">
        <f t="shared" si="221"/>
        <v>0</v>
      </c>
      <c r="EJ15" s="66">
        <f t="shared" si="222"/>
        <v>100</v>
      </c>
      <c r="EK15" s="409" t="str">
        <f t="shared" si="223"/>
        <v/>
      </c>
      <c r="EL15" s="409" t="str">
        <f t="shared" si="122"/>
        <v>A</v>
      </c>
      <c r="EM15" s="409" t="str">
        <f t="shared" si="123"/>
        <v>I</v>
      </c>
      <c r="EN15" s="409" t="str">
        <f t="shared" si="124"/>
        <v>III</v>
      </c>
      <c r="EO15" s="409" t="str">
        <f t="shared" si="125"/>
        <v>G1</v>
      </c>
      <c r="EP15" s="409" t="str">
        <f t="shared" si="224"/>
        <v>I</v>
      </c>
      <c r="EQ15" s="409" t="str">
        <f t="shared" si="225"/>
        <v>D</v>
      </c>
      <c r="ER15" s="409">
        <f t="shared" si="226"/>
        <v>0</v>
      </c>
      <c r="ES15" s="409">
        <f t="shared" si="227"/>
        <v>0</v>
      </c>
      <c r="ET15" s="409">
        <f t="shared" si="228"/>
        <v>1</v>
      </c>
      <c r="EU15" s="409">
        <f t="shared" si="229"/>
        <v>0</v>
      </c>
      <c r="EV15" s="409">
        <f t="shared" si="230"/>
        <v>0</v>
      </c>
      <c r="EW15" s="409" t="str">
        <f t="shared" si="231"/>
        <v/>
      </c>
      <c r="EX15" s="74" t="str">
        <f t="shared" si="132"/>
        <v>PASS BY GRACE</v>
      </c>
      <c r="EY15" s="68" t="str">
        <f>IF(details!CF15="","",details!CF15)</f>
        <v/>
      </c>
      <c r="EZ15" s="69" t="str">
        <f>IF(details!CG15="","",details!CG15)</f>
        <v/>
      </c>
      <c r="FA15" s="68" t="str">
        <f>IF(details!CJ15="","",details!CJ15)</f>
        <v/>
      </c>
      <c r="FB15" s="69" t="str">
        <f>IF(details!CK15="","",details!CK15)</f>
        <v/>
      </c>
      <c r="FC15" s="68" t="str">
        <f>IF(details!CN15="","",details!CN15)</f>
        <v/>
      </c>
      <c r="FD15" s="69" t="str">
        <f>IF(details!CO15="","",details!CO15)</f>
        <v/>
      </c>
      <c r="FE15" s="68" t="str">
        <f>IF(details!CR15="","",details!CR15)</f>
        <v/>
      </c>
      <c r="FF15" s="69" t="str">
        <f>IF(details!CS15="","",details!CS15)</f>
        <v/>
      </c>
      <c r="FG15" s="68">
        <f>IF(details!CV15="","",details!CV15)</f>
        <v>44</v>
      </c>
      <c r="FH15" s="69">
        <f>IF(details!CW15="","",details!CW15)</f>
        <v>0</v>
      </c>
      <c r="FI15" s="343">
        <f t="shared" si="250"/>
        <v>0</v>
      </c>
      <c r="FJ15" s="394" t="str">
        <f t="shared" si="133"/>
        <v>I</v>
      </c>
      <c r="FK15" s="394" t="str">
        <f t="shared" si="232"/>
        <v/>
      </c>
      <c r="FL15" s="460" t="str">
        <f t="shared" si="134"/>
        <v/>
      </c>
      <c r="FM15" s="394" t="str">
        <f t="shared" si="135"/>
        <v>III</v>
      </c>
      <c r="FN15" s="77" t="str">
        <f t="shared" si="233"/>
        <v/>
      </c>
      <c r="FO15" s="460" t="str">
        <f t="shared" si="136"/>
        <v/>
      </c>
      <c r="FP15" s="78" t="str">
        <f t="shared" si="137"/>
        <v>G</v>
      </c>
      <c r="FQ15" s="394" t="str">
        <f t="shared" si="138"/>
        <v>G</v>
      </c>
      <c r="FR15" s="394" t="str">
        <f t="shared" si="234"/>
        <v/>
      </c>
      <c r="FS15" s="394" t="str">
        <f t="shared" si="235"/>
        <v/>
      </c>
      <c r="FT15" s="394" t="str">
        <f t="shared" si="236"/>
        <v/>
      </c>
      <c r="FU15" s="364" t="str">
        <f t="shared" si="237"/>
        <v/>
      </c>
      <c r="FV15" s="394" t="str">
        <f t="shared" si="238"/>
        <v/>
      </c>
      <c r="FW15" s="394" t="str">
        <f t="shared" si="239"/>
        <v/>
      </c>
      <c r="FX15" s="394" t="str">
        <f t="shared" si="240"/>
        <v/>
      </c>
      <c r="FY15" s="394" t="str">
        <f t="shared" si="141"/>
        <v>,+</v>
      </c>
      <c r="FZ15" s="461">
        <f t="shared" si="142"/>
        <v>4</v>
      </c>
      <c r="GA15" s="78" t="str">
        <f t="shared" si="143"/>
        <v>I</v>
      </c>
      <c r="GB15" s="394" t="str">
        <f t="shared" si="144"/>
        <v>I</v>
      </c>
      <c r="GC15" s="394" t="str">
        <f t="shared" si="145"/>
        <v/>
      </c>
      <c r="GD15" s="394" t="str">
        <f t="shared" si="146"/>
        <v/>
      </c>
      <c r="GE15" s="394" t="str">
        <f t="shared" si="147"/>
        <v/>
      </c>
      <c r="GF15" s="462" t="str">
        <f t="shared" si="241"/>
        <v/>
      </c>
      <c r="GG15" s="397" t="str">
        <f t="shared" si="242"/>
        <v/>
      </c>
      <c r="GH15" s="394" t="str">
        <f t="shared" si="243"/>
        <v/>
      </c>
      <c r="GI15" s="394" t="str">
        <f t="shared" si="244"/>
        <v/>
      </c>
      <c r="GJ15" s="394" t="str">
        <f t="shared" si="148"/>
        <v/>
      </c>
      <c r="GK15" s="461" t="str">
        <f t="shared" si="149"/>
        <v/>
      </c>
      <c r="GL15" s="78" t="str">
        <f t="shared" si="150"/>
        <v>D</v>
      </c>
      <c r="GM15" s="394" t="str">
        <f t="shared" si="151"/>
        <v>D</v>
      </c>
      <c r="GN15" s="394" t="str">
        <f t="shared" si="152"/>
        <v/>
      </c>
      <c r="GO15" s="394" t="str">
        <f t="shared" si="153"/>
        <v/>
      </c>
      <c r="GP15" s="394" t="str">
        <f t="shared" si="154"/>
        <v/>
      </c>
      <c r="GQ15" s="394" t="str">
        <f t="shared" si="245"/>
        <v/>
      </c>
      <c r="GR15" s="394" t="str">
        <f t="shared" si="246"/>
        <v/>
      </c>
      <c r="GS15" s="394" t="str">
        <f t="shared" si="247"/>
        <v/>
      </c>
      <c r="GT15" s="394" t="str">
        <f t="shared" si="248"/>
        <v/>
      </c>
      <c r="GU15" s="394" t="str">
        <f t="shared" si="155"/>
        <v/>
      </c>
      <c r="GV15" s="461" t="str">
        <f t="shared" si="156"/>
        <v/>
      </c>
      <c r="GW15" s="394" t="str">
        <f t="shared" si="157"/>
        <v>B</v>
      </c>
      <c r="GX15" s="394" t="str">
        <f t="shared" si="158"/>
        <v>A</v>
      </c>
      <c r="GY15" s="394" t="str">
        <f t="shared" si="159"/>
        <v xml:space="preserve">    </v>
      </c>
      <c r="GZ15" s="394" t="str">
        <f t="shared" si="160"/>
        <v xml:space="preserve">    </v>
      </c>
      <c r="HA15" s="394" t="str">
        <f t="shared" si="161"/>
        <v xml:space="preserve">  PHYSICS  </v>
      </c>
      <c r="HB15" s="394" t="str">
        <f t="shared" si="162"/>
        <v xml:space="preserve">        </v>
      </c>
      <c r="HC15" s="394" t="str">
        <f t="shared" si="163"/>
        <v xml:space="preserve">    BIOLOGY</v>
      </c>
      <c r="HD15" s="394" t="str">
        <f t="shared" si="164"/>
        <v>PASS BY GRACE</v>
      </c>
      <c r="HE15" s="67">
        <f t="shared" si="165"/>
        <v>581</v>
      </c>
      <c r="HF15" s="73">
        <f t="shared" si="166"/>
        <v>58.1</v>
      </c>
      <c r="HG15" s="394" t="str">
        <f t="shared" si="167"/>
        <v>II</v>
      </c>
      <c r="HH15" s="75">
        <f t="shared" si="168"/>
        <v>58.1</v>
      </c>
      <c r="HI15" s="76">
        <f t="shared" si="249"/>
        <v>13.999999999999975</v>
      </c>
      <c r="HJ15" s="394" t="str">
        <f>IF(OR(HD15="SUPPL.",HD15="RE-EXAM."),'result subject-wise'!AR15,HD15)</f>
        <v>PASS BY GRACE</v>
      </c>
      <c r="HK15" s="463" t="str">
        <f t="shared" si="169"/>
        <v/>
      </c>
      <c r="HL15" s="464">
        <f t="shared" si="170"/>
        <v>58.1</v>
      </c>
      <c r="HM15" s="394" t="str">
        <f t="shared" si="87"/>
        <v>II</v>
      </c>
      <c r="HN15" s="240"/>
      <c r="HP15" s="465" t="str">
        <f>'full report'!V179</f>
        <v/>
      </c>
      <c r="HQ15" s="466"/>
      <c r="HR15" s="520" t="s">
        <v>186</v>
      </c>
      <c r="HS15" s="506">
        <f t="shared" si="251"/>
        <v>48</v>
      </c>
      <c r="HT15" s="506">
        <f t="shared" si="252"/>
        <v>49</v>
      </c>
      <c r="HU15" s="506">
        <f t="shared" si="253"/>
        <v>46</v>
      </c>
      <c r="HV15" s="506">
        <f t="shared" si="254"/>
        <v>0</v>
      </c>
      <c r="HW15" s="506">
        <f t="shared" si="255"/>
        <v>0</v>
      </c>
      <c r="HX15" s="506">
        <f t="shared" si="256"/>
        <v>0</v>
      </c>
      <c r="HY15" s="506">
        <f t="shared" si="257"/>
        <v>0</v>
      </c>
      <c r="HZ15" s="506">
        <f t="shared" si="258"/>
        <v>0</v>
      </c>
      <c r="IA15" s="506">
        <f t="shared" si="259"/>
        <v>0</v>
      </c>
      <c r="IB15" s="506">
        <f t="shared" si="260"/>
        <v>0</v>
      </c>
      <c r="IC15" s="506">
        <f t="shared" si="261"/>
        <v>46</v>
      </c>
      <c r="ID15" s="506">
        <f t="shared" si="262"/>
        <v>0</v>
      </c>
      <c r="IE15" s="506">
        <f t="shared" si="263"/>
        <v>0</v>
      </c>
      <c r="IF15" s="506">
        <f t="shared" si="264"/>
        <v>0</v>
      </c>
      <c r="IG15" s="506">
        <f t="shared" si="265"/>
        <v>0</v>
      </c>
      <c r="IH15" s="506">
        <f t="shared" si="266"/>
        <v>0</v>
      </c>
      <c r="II15" s="506">
        <f t="shared" si="267"/>
        <v>0</v>
      </c>
      <c r="IJ15" s="506">
        <f t="shared" si="268"/>
        <v>1</v>
      </c>
      <c r="IK15" s="506">
        <f t="shared" si="269"/>
        <v>46</v>
      </c>
      <c r="IL15" s="506">
        <f t="shared" si="270"/>
        <v>0</v>
      </c>
      <c r="IM15" s="506">
        <f t="shared" si="271"/>
        <v>0</v>
      </c>
      <c r="IN15" s="506">
        <f t="shared" si="272"/>
        <v>0</v>
      </c>
      <c r="IO15" s="506">
        <f t="shared" si="273"/>
        <v>0</v>
      </c>
      <c r="IP15" s="506">
        <f t="shared" si="274"/>
        <v>0</v>
      </c>
      <c r="IQ15" s="506">
        <f t="shared" si="275"/>
        <v>0</v>
      </c>
      <c r="IR15" s="506">
        <f t="shared" si="276"/>
        <v>1</v>
      </c>
      <c r="IS15" s="506"/>
      <c r="IT15" s="506">
        <f t="shared" si="277"/>
        <v>49</v>
      </c>
      <c r="IU15" s="521">
        <f t="shared" si="278"/>
        <v>49</v>
      </c>
    </row>
    <row r="16" spans="1:255" s="364" customFormat="1" ht="13" customHeight="1">
      <c r="A16" s="412">
        <f>IF(details!A16="","",details!A16)</f>
        <v>8</v>
      </c>
      <c r="B16" s="394" t="str">
        <f>IF(details!B16="","",details!B16)</f>
        <v>OBC</v>
      </c>
      <c r="C16" s="394" t="str">
        <f>IF(details!C16="","",details!C16)</f>
        <v>G</v>
      </c>
      <c r="D16" s="394">
        <f>IF(details!D16="","",details!D16)</f>
        <v>10304</v>
      </c>
      <c r="E16" s="401">
        <f>IF(details!E16="","",details!E16)</f>
        <v>11408</v>
      </c>
      <c r="F16" s="72">
        <f>IF(details!F16="","",details!F16)</f>
        <v>34883</v>
      </c>
      <c r="G16" s="89" t="str">
        <f>IF(details!G16="","",details!G16)</f>
        <v>A 008</v>
      </c>
      <c r="H16" s="89" t="str">
        <f>IF(details!H16="","",details!H16)</f>
        <v>B 008</v>
      </c>
      <c r="I16" s="89" t="str">
        <f>IF(details!I16="","",details!I16)</f>
        <v>C 008</v>
      </c>
      <c r="J16" s="394">
        <f>IF(details!J16="","",details!J16)</f>
        <v>6</v>
      </c>
      <c r="K16" s="394">
        <f>IF(details!K16="","",details!K16)</f>
        <v>6</v>
      </c>
      <c r="L16" s="394">
        <f>IF(details!L16="","",details!L16)</f>
        <v>5</v>
      </c>
      <c r="M16" s="205">
        <f t="shared" si="171"/>
        <v>17</v>
      </c>
      <c r="N16" s="394">
        <f>IF(details!M16="","",details!M16)</f>
        <v>35</v>
      </c>
      <c r="O16" s="205">
        <f t="shared" si="172"/>
        <v>52</v>
      </c>
      <c r="P16" s="394">
        <f>IF(details!N16="","",details!N16)</f>
        <v>66</v>
      </c>
      <c r="Q16" s="392">
        <f t="shared" si="173"/>
        <v>118</v>
      </c>
      <c r="R16" s="409">
        <f t="shared" si="279"/>
        <v>0</v>
      </c>
      <c r="S16" s="66">
        <f t="shared" si="39"/>
        <v>200</v>
      </c>
      <c r="T16" s="409" t="str">
        <f t="shared" si="99"/>
        <v/>
      </c>
      <c r="U16" s="409" t="str">
        <f t="shared" si="40"/>
        <v>P</v>
      </c>
      <c r="V16" s="409" t="str">
        <f t="shared" si="100"/>
        <v>II</v>
      </c>
      <c r="W16" s="394">
        <f>IF(details!O16="","",details!O16)</f>
        <v>8</v>
      </c>
      <c r="X16" s="394">
        <f>IF(details!P16="","",details!P16)</f>
        <v>8</v>
      </c>
      <c r="Y16" s="394">
        <f>IF(details!Q16="","",details!Q16)</f>
        <v>7</v>
      </c>
      <c r="Z16" s="205">
        <f t="shared" si="174"/>
        <v>23</v>
      </c>
      <c r="AA16" s="394">
        <f>IF(details!R16="","",details!R16)</f>
        <v>33</v>
      </c>
      <c r="AB16" s="205">
        <f t="shared" si="175"/>
        <v>56</v>
      </c>
      <c r="AC16" s="394">
        <f>IF(details!S16="","",details!S16)</f>
        <v>32</v>
      </c>
      <c r="AD16" s="392">
        <f t="shared" si="176"/>
        <v>88</v>
      </c>
      <c r="AE16" s="409">
        <f t="shared" si="281"/>
        <v>0</v>
      </c>
      <c r="AF16" s="66">
        <f t="shared" si="45"/>
        <v>200</v>
      </c>
      <c r="AG16" s="409" t="str">
        <f t="shared" si="101"/>
        <v/>
      </c>
      <c r="AH16" s="409" t="str">
        <f>IF(OR($E16="NSO",$E16="",AC16=""),"",IF(OR(AG16="AB",AC16="ab"),"AB",IF(AC16="ML","RE",IF(AND(AD16&gt;=36%*AF16,AC16&gt;=20),"P",IF(AND(AD16&gt;=34%*AF16,#REF!=0,AC16&gt;=20),"G2",IF(AND(AD16&gt;=31%*AF16,#REF!=0,AC16&gt;=20),"G1",IF(AD16&gt;=25%*AF16,"S","F")))))))</f>
        <v>P</v>
      </c>
      <c r="AI16" s="409" t="str">
        <f t="shared" si="102"/>
        <v>III</v>
      </c>
      <c r="AJ16" s="394" t="str">
        <f>IF(details!T16="","",details!T16)</f>
        <v>a</v>
      </c>
      <c r="AK16" s="89" t="str">
        <f t="shared" si="177"/>
        <v>PHYSICS</v>
      </c>
      <c r="AL16" s="394">
        <f>IF(details!U16="","",details!U16)</f>
        <v>3</v>
      </c>
      <c r="AM16" s="394">
        <f>IF(details!V16="","",details!V16)</f>
        <v>9</v>
      </c>
      <c r="AN16" s="394">
        <f>IF(details!W16="","",details!W16)</f>
        <v>10</v>
      </c>
      <c r="AO16" s="205">
        <f t="shared" si="178"/>
        <v>22</v>
      </c>
      <c r="AP16" s="394">
        <f>IF(details!X16="","",details!X16)</f>
        <v>17</v>
      </c>
      <c r="AQ16" s="394">
        <f>IF(details!Y16="","",details!Y16)</f>
        <v>14</v>
      </c>
      <c r="AR16" s="205">
        <f t="shared" si="179"/>
        <v>31</v>
      </c>
      <c r="AS16" s="205">
        <f t="shared" si="180"/>
        <v>39</v>
      </c>
      <c r="AT16" s="205">
        <f t="shared" si="181"/>
        <v>53</v>
      </c>
      <c r="AU16" s="394">
        <f>IF(details!Z16="","",details!Z16)</f>
        <v>33</v>
      </c>
      <c r="AV16" s="394">
        <f>IF(details!AA16="","",details!AA16)</f>
        <v>19</v>
      </c>
      <c r="AW16" s="205">
        <f t="shared" si="182"/>
        <v>52</v>
      </c>
      <c r="AX16" s="205">
        <f t="shared" si="183"/>
        <v>72</v>
      </c>
      <c r="AY16" s="205">
        <f t="shared" si="184"/>
        <v>33</v>
      </c>
      <c r="AZ16" s="401">
        <f t="shared" si="185"/>
        <v>105</v>
      </c>
      <c r="BA16" s="332">
        <f t="shared" si="186"/>
        <v>0</v>
      </c>
      <c r="BB16" s="409">
        <f t="shared" si="187"/>
        <v>0</v>
      </c>
      <c r="BC16" s="66">
        <f t="shared" si="188"/>
        <v>70</v>
      </c>
      <c r="BD16" s="66">
        <f t="shared" si="189"/>
        <v>30</v>
      </c>
      <c r="BE16" s="66">
        <f t="shared" si="190"/>
        <v>150</v>
      </c>
      <c r="BF16" s="66">
        <f t="shared" si="93"/>
        <v>50</v>
      </c>
      <c r="BG16" s="332">
        <f t="shared" si="94"/>
        <v>200</v>
      </c>
      <c r="BH16" s="409" t="str">
        <f t="shared" si="95"/>
        <v/>
      </c>
      <c r="BI16" s="66" t="str">
        <f t="shared" si="96"/>
        <v>P</v>
      </c>
      <c r="BJ16" s="66" t="str">
        <f t="shared" si="97"/>
        <v>P</v>
      </c>
      <c r="BK16" s="409" t="str">
        <f t="shared" si="98"/>
        <v>II</v>
      </c>
      <c r="BL16" s="394" t="str">
        <f>IF(details!AB16="","",details!AB16)</f>
        <v>A</v>
      </c>
      <c r="BM16" s="89" t="str">
        <f t="shared" si="191"/>
        <v>CHEMISTRY</v>
      </c>
      <c r="BN16" s="394">
        <f>IF(details!AC16="","",details!AC16)</f>
        <v>4</v>
      </c>
      <c r="BO16" s="394">
        <f>IF(details!AD16="","",details!AD16)</f>
        <v>10</v>
      </c>
      <c r="BP16" s="394">
        <f>IF(details!AE16="","",details!AE16)</f>
        <v>10</v>
      </c>
      <c r="BQ16" s="205">
        <f t="shared" si="192"/>
        <v>24</v>
      </c>
      <c r="BR16" s="394">
        <f>IF(details!AF16="","",details!AF16)</f>
        <v>17</v>
      </c>
      <c r="BS16" s="394">
        <f>IF(details!AG16="","",details!AG16)</f>
        <v>18</v>
      </c>
      <c r="BT16" s="205">
        <f t="shared" si="193"/>
        <v>35</v>
      </c>
      <c r="BU16" s="205">
        <f t="shared" si="194"/>
        <v>41</v>
      </c>
      <c r="BV16" s="205">
        <f t="shared" si="195"/>
        <v>59</v>
      </c>
      <c r="BW16" s="394">
        <f>IF(details!AH16="","",details!AH16)</f>
        <v>33</v>
      </c>
      <c r="BX16" s="394">
        <f>IF(details!AI16="","",details!AI16)</f>
        <v>28</v>
      </c>
      <c r="BY16" s="205">
        <f t="shared" si="196"/>
        <v>61</v>
      </c>
      <c r="BZ16" s="205">
        <f t="shared" si="197"/>
        <v>74</v>
      </c>
      <c r="CA16" s="205">
        <f t="shared" si="198"/>
        <v>46</v>
      </c>
      <c r="CB16" s="401">
        <f t="shared" si="199"/>
        <v>120</v>
      </c>
      <c r="CC16" s="332">
        <f t="shared" si="56"/>
        <v>0</v>
      </c>
      <c r="CD16" s="409">
        <f t="shared" si="57"/>
        <v>0</v>
      </c>
      <c r="CE16" s="66">
        <f t="shared" si="58"/>
        <v>70</v>
      </c>
      <c r="CF16" s="66">
        <f t="shared" si="200"/>
        <v>30</v>
      </c>
      <c r="CG16" s="66">
        <f t="shared" si="201"/>
        <v>150</v>
      </c>
      <c r="CH16" s="66">
        <f t="shared" si="61"/>
        <v>50</v>
      </c>
      <c r="CI16" s="332">
        <f t="shared" si="62"/>
        <v>200</v>
      </c>
      <c r="CJ16" s="409" t="str">
        <f t="shared" si="63"/>
        <v/>
      </c>
      <c r="CK16" s="66" t="str">
        <f t="shared" si="64"/>
        <v>P</v>
      </c>
      <c r="CL16" s="66" t="str">
        <f t="shared" si="65"/>
        <v>P</v>
      </c>
      <c r="CM16" s="409" t="str">
        <f t="shared" si="66"/>
        <v>I</v>
      </c>
      <c r="CN16" s="394" t="str">
        <f>IF(details!AJ16="","",details!AJ16)</f>
        <v>a</v>
      </c>
      <c r="CO16" s="89" t="str">
        <f t="shared" si="202"/>
        <v>BIOLOGY</v>
      </c>
      <c r="CP16" s="394">
        <f>IF(details!AK16="","",details!AK16)</f>
        <v>10</v>
      </c>
      <c r="CQ16" s="394">
        <f>IF(details!AL16="","",details!AL16)</f>
        <v>7</v>
      </c>
      <c r="CR16" s="394">
        <f>IF(details!AM16="","",details!AM16)</f>
        <v>8</v>
      </c>
      <c r="CS16" s="205">
        <f t="shared" si="203"/>
        <v>25</v>
      </c>
      <c r="CT16" s="394">
        <f>IF(details!AN16="","",details!AN16)</f>
        <v>14</v>
      </c>
      <c r="CU16" s="394">
        <f>IF(details!AO16="","",details!AO16)</f>
        <v>16</v>
      </c>
      <c r="CV16" s="205">
        <f t="shared" si="204"/>
        <v>30</v>
      </c>
      <c r="CW16" s="205">
        <f t="shared" si="205"/>
        <v>39</v>
      </c>
      <c r="CX16" s="205">
        <f t="shared" si="206"/>
        <v>55</v>
      </c>
      <c r="CY16" s="394">
        <f>IF(details!AP16="","",details!AP16)</f>
        <v>32</v>
      </c>
      <c r="CZ16" s="394">
        <f>IF(details!AQ16="","",details!AQ16)</f>
        <v>25</v>
      </c>
      <c r="DA16" s="205">
        <f t="shared" si="207"/>
        <v>57</v>
      </c>
      <c r="DB16" s="205">
        <f t="shared" si="208"/>
        <v>71</v>
      </c>
      <c r="DC16" s="205">
        <f t="shared" si="209"/>
        <v>41</v>
      </c>
      <c r="DD16" s="401">
        <f t="shared" si="210"/>
        <v>112</v>
      </c>
      <c r="DE16" s="332">
        <f t="shared" si="75"/>
        <v>0</v>
      </c>
      <c r="DF16" s="409">
        <f t="shared" si="76"/>
        <v>0</v>
      </c>
      <c r="DG16" s="66">
        <f t="shared" si="77"/>
        <v>70</v>
      </c>
      <c r="DH16" s="66">
        <f t="shared" si="211"/>
        <v>30</v>
      </c>
      <c r="DI16" s="66">
        <f t="shared" si="79"/>
        <v>150</v>
      </c>
      <c r="DJ16" s="66">
        <f t="shared" si="80"/>
        <v>50</v>
      </c>
      <c r="DK16" s="332">
        <f t="shared" si="81"/>
        <v>200</v>
      </c>
      <c r="DL16" s="409" t="str">
        <f t="shared" si="82"/>
        <v/>
      </c>
      <c r="DM16" s="66" t="str">
        <f t="shared" si="83"/>
        <v>P</v>
      </c>
      <c r="DN16" s="66" t="str">
        <f t="shared" si="84"/>
        <v>P</v>
      </c>
      <c r="DO16" s="409" t="str">
        <f t="shared" si="85"/>
        <v>II</v>
      </c>
      <c r="DP16" s="66">
        <f t="shared" si="86"/>
        <v>0</v>
      </c>
      <c r="DQ16" s="394">
        <f>IF(details!AR16="","",details!AR16)</f>
        <v>9</v>
      </c>
      <c r="DR16" s="394">
        <f>IF(details!AS16="","",details!AS16)</f>
        <v>9</v>
      </c>
      <c r="DS16" s="394">
        <f>IF(details!AT16="","",details!AT16)</f>
        <v>9</v>
      </c>
      <c r="DT16" s="205">
        <f t="shared" si="212"/>
        <v>27</v>
      </c>
      <c r="DU16" s="394">
        <f>IF(details!AU16="","",details!AU16)</f>
        <v>46</v>
      </c>
      <c r="DV16" s="205">
        <f t="shared" si="213"/>
        <v>73</v>
      </c>
      <c r="DW16" s="394">
        <f>IF(details!AV16="","",details!AV16)</f>
        <v>80</v>
      </c>
      <c r="DX16" s="392">
        <f t="shared" si="214"/>
        <v>153</v>
      </c>
      <c r="DY16" s="409">
        <f t="shared" si="215"/>
        <v>0</v>
      </c>
      <c r="DZ16" s="409">
        <f t="shared" si="216"/>
        <v>0</v>
      </c>
      <c r="EA16" s="66">
        <f t="shared" si="217"/>
        <v>200</v>
      </c>
      <c r="EB16" s="409" t="str">
        <f t="shared" si="218"/>
        <v/>
      </c>
      <c r="EC16" s="409" t="str">
        <f t="shared" si="121"/>
        <v>B</v>
      </c>
      <c r="ED16" s="394">
        <f>IF(details!AW16="","",details!AW16)</f>
        <v>28</v>
      </c>
      <c r="EE16" s="394">
        <f>IF(details!AX16="","",details!AX16)</f>
        <v>24</v>
      </c>
      <c r="EF16" s="394">
        <f>IF(details!AY16="","",details!AY16)</f>
        <v>28</v>
      </c>
      <c r="EG16" s="392">
        <f t="shared" si="219"/>
        <v>80</v>
      </c>
      <c r="EH16" s="409">
        <f t="shared" si="220"/>
        <v>0</v>
      </c>
      <c r="EI16" s="409">
        <f t="shared" si="221"/>
        <v>0</v>
      </c>
      <c r="EJ16" s="66">
        <f t="shared" si="222"/>
        <v>100</v>
      </c>
      <c r="EK16" s="409" t="str">
        <f t="shared" si="223"/>
        <v/>
      </c>
      <c r="EL16" s="409" t="str">
        <f t="shared" si="122"/>
        <v>B</v>
      </c>
      <c r="EM16" s="409" t="str">
        <f t="shared" si="123"/>
        <v>II</v>
      </c>
      <c r="EN16" s="409" t="str">
        <f t="shared" si="124"/>
        <v>III</v>
      </c>
      <c r="EO16" s="409" t="str">
        <f t="shared" si="125"/>
        <v>II</v>
      </c>
      <c r="EP16" s="409" t="str">
        <f t="shared" si="224"/>
        <v>I</v>
      </c>
      <c r="EQ16" s="409" t="str">
        <f t="shared" si="225"/>
        <v>II</v>
      </c>
      <c r="ER16" s="409">
        <f t="shared" si="226"/>
        <v>0</v>
      </c>
      <c r="ES16" s="409">
        <f t="shared" si="227"/>
        <v>0</v>
      </c>
      <c r="ET16" s="409">
        <f t="shared" si="228"/>
        <v>0</v>
      </c>
      <c r="EU16" s="409">
        <f t="shared" si="229"/>
        <v>0</v>
      </c>
      <c r="EV16" s="409">
        <f t="shared" si="230"/>
        <v>0</v>
      </c>
      <c r="EW16" s="409" t="str">
        <f t="shared" si="231"/>
        <v/>
      </c>
      <c r="EX16" s="74" t="str">
        <f t="shared" si="132"/>
        <v>PASS</v>
      </c>
      <c r="EY16" s="68" t="str">
        <f>IF(details!CF16="","",details!CF16)</f>
        <v/>
      </c>
      <c r="EZ16" s="69" t="str">
        <f>IF(details!CG16="","",details!CG16)</f>
        <v/>
      </c>
      <c r="FA16" s="68" t="str">
        <f>IF(details!CJ16="","",details!CJ16)</f>
        <v/>
      </c>
      <c r="FB16" s="69" t="str">
        <f>IF(details!CK16="","",details!CK16)</f>
        <v/>
      </c>
      <c r="FC16" s="68" t="str">
        <f>IF(details!CN16="","",details!CN16)</f>
        <v/>
      </c>
      <c r="FD16" s="69" t="str">
        <f>IF(details!CO16="","",details!CO16)</f>
        <v/>
      </c>
      <c r="FE16" s="68" t="str">
        <f>IF(details!CR16="","",details!CR16)</f>
        <v/>
      </c>
      <c r="FF16" s="69" t="str">
        <f>IF(details!CS16="","",details!CS16)</f>
        <v/>
      </c>
      <c r="FG16" s="68">
        <f>IF(details!CV16="","",details!CV16)</f>
        <v>44</v>
      </c>
      <c r="FH16" s="69">
        <f>IF(details!CW16="","",details!CW16)</f>
        <v>0</v>
      </c>
      <c r="FI16" s="343">
        <f t="shared" si="250"/>
        <v>0</v>
      </c>
      <c r="FJ16" s="394" t="str">
        <f t="shared" si="133"/>
        <v>II</v>
      </c>
      <c r="FK16" s="394" t="str">
        <f t="shared" si="232"/>
        <v/>
      </c>
      <c r="FL16" s="460" t="str">
        <f t="shared" si="134"/>
        <v/>
      </c>
      <c r="FM16" s="394" t="str">
        <f t="shared" si="135"/>
        <v>III</v>
      </c>
      <c r="FN16" s="77" t="str">
        <f t="shared" si="233"/>
        <v/>
      </c>
      <c r="FO16" s="460" t="str">
        <f t="shared" si="136"/>
        <v/>
      </c>
      <c r="FP16" s="78" t="str">
        <f t="shared" si="137"/>
        <v>II</v>
      </c>
      <c r="FQ16" s="394" t="str">
        <f t="shared" si="138"/>
        <v>II</v>
      </c>
      <c r="FR16" s="394" t="str">
        <f t="shared" si="234"/>
        <v/>
      </c>
      <c r="FS16" s="394" t="str">
        <f t="shared" si="235"/>
        <v/>
      </c>
      <c r="FT16" s="394" t="str">
        <f t="shared" si="236"/>
        <v/>
      </c>
      <c r="FU16" s="364" t="str">
        <f t="shared" si="237"/>
        <v/>
      </c>
      <c r="FV16" s="394" t="str">
        <f t="shared" si="238"/>
        <v/>
      </c>
      <c r="FW16" s="394" t="str">
        <f t="shared" si="239"/>
        <v/>
      </c>
      <c r="FX16" s="394" t="str">
        <f t="shared" si="240"/>
        <v/>
      </c>
      <c r="FY16" s="394" t="str">
        <f t="shared" si="141"/>
        <v/>
      </c>
      <c r="FZ16" s="461" t="str">
        <f t="shared" si="142"/>
        <v/>
      </c>
      <c r="GA16" s="78" t="str">
        <f t="shared" si="143"/>
        <v>I</v>
      </c>
      <c r="GB16" s="394" t="str">
        <f t="shared" si="144"/>
        <v>I</v>
      </c>
      <c r="GC16" s="394" t="str">
        <f t="shared" si="145"/>
        <v/>
      </c>
      <c r="GD16" s="394" t="str">
        <f t="shared" si="146"/>
        <v/>
      </c>
      <c r="GE16" s="394" t="str">
        <f t="shared" si="147"/>
        <v/>
      </c>
      <c r="GF16" s="462" t="str">
        <f t="shared" si="241"/>
        <v/>
      </c>
      <c r="GG16" s="397" t="str">
        <f t="shared" si="242"/>
        <v/>
      </c>
      <c r="GH16" s="394" t="str">
        <f t="shared" si="243"/>
        <v/>
      </c>
      <c r="GI16" s="394" t="str">
        <f t="shared" si="244"/>
        <v/>
      </c>
      <c r="GJ16" s="394" t="str">
        <f t="shared" si="148"/>
        <v/>
      </c>
      <c r="GK16" s="461" t="str">
        <f t="shared" si="149"/>
        <v/>
      </c>
      <c r="GL16" s="78" t="str">
        <f t="shared" si="150"/>
        <v>II</v>
      </c>
      <c r="GM16" s="394" t="str">
        <f t="shared" si="151"/>
        <v>II</v>
      </c>
      <c r="GN16" s="394" t="str">
        <f t="shared" si="152"/>
        <v/>
      </c>
      <c r="GO16" s="394" t="str">
        <f t="shared" si="153"/>
        <v/>
      </c>
      <c r="GP16" s="394" t="str">
        <f t="shared" si="154"/>
        <v/>
      </c>
      <c r="GQ16" s="394" t="str">
        <f t="shared" si="245"/>
        <v/>
      </c>
      <c r="GR16" s="394" t="str">
        <f t="shared" si="246"/>
        <v/>
      </c>
      <c r="GS16" s="394" t="str">
        <f t="shared" si="247"/>
        <v/>
      </c>
      <c r="GT16" s="394" t="str">
        <f t="shared" si="248"/>
        <v/>
      </c>
      <c r="GU16" s="394" t="str">
        <f t="shared" si="155"/>
        <v/>
      </c>
      <c r="GV16" s="461" t="str">
        <f t="shared" si="156"/>
        <v/>
      </c>
      <c r="GW16" s="394" t="str">
        <f t="shared" si="157"/>
        <v>B</v>
      </c>
      <c r="GX16" s="394" t="str">
        <f t="shared" si="158"/>
        <v>B</v>
      </c>
      <c r="GY16" s="394" t="str">
        <f t="shared" si="159"/>
        <v xml:space="preserve">    </v>
      </c>
      <c r="GZ16" s="394" t="str">
        <f t="shared" si="160"/>
        <v xml:space="preserve">    </v>
      </c>
      <c r="HA16" s="394" t="str">
        <f t="shared" si="161"/>
        <v xml:space="preserve">    </v>
      </c>
      <c r="HB16" s="394" t="str">
        <f t="shared" si="162"/>
        <v xml:space="preserve">        </v>
      </c>
      <c r="HC16" s="394" t="str">
        <f t="shared" si="163"/>
        <v xml:space="preserve">    </v>
      </c>
      <c r="HD16" s="394" t="str">
        <f t="shared" si="164"/>
        <v>PASS</v>
      </c>
      <c r="HE16" s="67">
        <f t="shared" si="165"/>
        <v>543</v>
      </c>
      <c r="HF16" s="73">
        <f t="shared" si="166"/>
        <v>54.3</v>
      </c>
      <c r="HG16" s="394" t="str">
        <f t="shared" si="167"/>
        <v>II</v>
      </c>
      <c r="HH16" s="75">
        <f t="shared" si="168"/>
        <v>54.3</v>
      </c>
      <c r="HI16" s="76">
        <f t="shared" si="249"/>
        <v>28.999999999999975</v>
      </c>
      <c r="HJ16" s="394" t="str">
        <f>IF(OR(HD16="SUPPL.",HD16="RE-EXAM."),'result subject-wise'!AR16,HD16)</f>
        <v>PASS</v>
      </c>
      <c r="HK16" s="463" t="str">
        <f t="shared" si="169"/>
        <v/>
      </c>
      <c r="HL16" s="464">
        <f t="shared" si="170"/>
        <v>54.3</v>
      </c>
      <c r="HM16" s="394" t="str">
        <f t="shared" si="87"/>
        <v>II</v>
      </c>
      <c r="HN16" s="240"/>
      <c r="HP16" s="465" t="str">
        <f>'full report'!V206</f>
        <v/>
      </c>
      <c r="HQ16" s="466"/>
      <c r="HR16" s="520" t="s">
        <v>185</v>
      </c>
      <c r="HS16" s="506">
        <f t="shared" si="251"/>
        <v>1</v>
      </c>
      <c r="HT16" s="506">
        <f t="shared" si="252"/>
        <v>0</v>
      </c>
      <c r="HU16" s="506">
        <f t="shared" si="253"/>
        <v>0</v>
      </c>
      <c r="HV16" s="506">
        <f t="shared" si="254"/>
        <v>0</v>
      </c>
      <c r="HW16" s="506">
        <f t="shared" si="255"/>
        <v>0</v>
      </c>
      <c r="HX16" s="506">
        <f t="shared" si="256"/>
        <v>0</v>
      </c>
      <c r="HY16" s="506">
        <f t="shared" si="257"/>
        <v>0</v>
      </c>
      <c r="HZ16" s="506">
        <f t="shared" si="258"/>
        <v>0</v>
      </c>
      <c r="IA16" s="506">
        <f t="shared" si="259"/>
        <v>0</v>
      </c>
      <c r="IB16" s="506">
        <f t="shared" si="260"/>
        <v>0</v>
      </c>
      <c r="IC16" s="506">
        <f t="shared" si="261"/>
        <v>0</v>
      </c>
      <c r="ID16" s="506">
        <f t="shared" si="262"/>
        <v>0</v>
      </c>
      <c r="IE16" s="506">
        <f t="shared" si="263"/>
        <v>0</v>
      </c>
      <c r="IF16" s="506">
        <f t="shared" si="264"/>
        <v>0</v>
      </c>
      <c r="IG16" s="506">
        <f t="shared" si="265"/>
        <v>0</v>
      </c>
      <c r="IH16" s="506">
        <f t="shared" si="266"/>
        <v>0</v>
      </c>
      <c r="II16" s="506">
        <f t="shared" si="267"/>
        <v>0</v>
      </c>
      <c r="IJ16" s="506">
        <f t="shared" si="268"/>
        <v>0</v>
      </c>
      <c r="IK16" s="506">
        <f t="shared" si="269"/>
        <v>0</v>
      </c>
      <c r="IL16" s="506">
        <f t="shared" si="270"/>
        <v>0</v>
      </c>
      <c r="IM16" s="506">
        <f t="shared" si="271"/>
        <v>0</v>
      </c>
      <c r="IN16" s="506">
        <f t="shared" si="272"/>
        <v>0</v>
      </c>
      <c r="IO16" s="506">
        <f t="shared" si="273"/>
        <v>0</v>
      </c>
      <c r="IP16" s="506">
        <f t="shared" si="274"/>
        <v>0</v>
      </c>
      <c r="IQ16" s="506">
        <f t="shared" si="275"/>
        <v>0</v>
      </c>
      <c r="IR16" s="506">
        <f t="shared" si="276"/>
        <v>0</v>
      </c>
      <c r="IS16" s="506"/>
      <c r="IT16" s="506">
        <f t="shared" si="277"/>
        <v>0</v>
      </c>
      <c r="IU16" s="521">
        <f t="shared" si="278"/>
        <v>0</v>
      </c>
    </row>
    <row r="17" spans="1:255" s="364" customFormat="1" ht="13" customHeight="1">
      <c r="A17" s="412">
        <f>IF(details!A17="","",details!A17)</f>
        <v>9</v>
      </c>
      <c r="B17" s="394" t="str">
        <f>IF(details!B17="","",details!B17)</f>
        <v>GEN</v>
      </c>
      <c r="C17" s="394" t="str">
        <f>IF(details!C17="","",details!C17)</f>
        <v>G</v>
      </c>
      <c r="D17" s="394">
        <f>IF(details!D17="","",details!D17)</f>
        <v>10485</v>
      </c>
      <c r="E17" s="401">
        <f>IF(details!E17="","",details!E17)</f>
        <v>11409</v>
      </c>
      <c r="F17" s="72">
        <f>IF(details!F17="","",details!F17)</f>
        <v>35368</v>
      </c>
      <c r="G17" s="89" t="str">
        <f>IF(details!G17="","",details!G17)</f>
        <v>A 009</v>
      </c>
      <c r="H17" s="89" t="str">
        <f>IF(details!H17="","",details!H17)</f>
        <v>B 009</v>
      </c>
      <c r="I17" s="89" t="str">
        <f>IF(details!I17="","",details!I17)</f>
        <v>C 009</v>
      </c>
      <c r="J17" s="394">
        <f>IF(details!J17="","",details!J17)</f>
        <v>4</v>
      </c>
      <c r="K17" s="394">
        <f>IF(details!K17="","",details!K17)</f>
        <v>5</v>
      </c>
      <c r="L17" s="394">
        <f>IF(details!L17="","",details!L17)</f>
        <v>6</v>
      </c>
      <c r="M17" s="205">
        <f t="shared" si="171"/>
        <v>15</v>
      </c>
      <c r="N17" s="394">
        <f>IF(details!M17="","",details!M17)</f>
        <v>43</v>
      </c>
      <c r="O17" s="205">
        <f t="shared" si="172"/>
        <v>58</v>
      </c>
      <c r="P17" s="394">
        <f>IF(details!N17="","",details!N17)</f>
        <v>73</v>
      </c>
      <c r="Q17" s="392">
        <f t="shared" si="173"/>
        <v>131</v>
      </c>
      <c r="R17" s="409">
        <f t="shared" ref="R17:R73" si="282">COUNTIF(J17:L17,"NA")*10</f>
        <v>0</v>
      </c>
      <c r="S17" s="66">
        <f t="shared" si="39"/>
        <v>200</v>
      </c>
      <c r="T17" s="409" t="str">
        <f t="shared" si="99"/>
        <v/>
      </c>
      <c r="U17" s="409" t="str">
        <f t="shared" si="40"/>
        <v>P</v>
      </c>
      <c r="V17" s="409" t="str">
        <f t="shared" si="100"/>
        <v>I</v>
      </c>
      <c r="W17" s="394">
        <f>IF(details!O17="","",details!O17)</f>
        <v>8</v>
      </c>
      <c r="X17" s="394">
        <f>IF(details!P17="","",details!P17)</f>
        <v>7</v>
      </c>
      <c r="Y17" s="394">
        <f>IF(details!Q17="","",details!Q17)</f>
        <v>7</v>
      </c>
      <c r="Z17" s="205">
        <f t="shared" si="174"/>
        <v>22</v>
      </c>
      <c r="AA17" s="394">
        <f>IF(details!R17="","",details!R17)</f>
        <v>35</v>
      </c>
      <c r="AB17" s="205">
        <f t="shared" si="175"/>
        <v>57</v>
      </c>
      <c r="AC17" s="394">
        <f>IF(details!S17="","",details!S17)</f>
        <v>52</v>
      </c>
      <c r="AD17" s="392">
        <f t="shared" si="176"/>
        <v>109</v>
      </c>
      <c r="AE17" s="409">
        <f t="shared" si="281"/>
        <v>0</v>
      </c>
      <c r="AF17" s="66">
        <f t="shared" si="45"/>
        <v>200</v>
      </c>
      <c r="AG17" s="409" t="str">
        <f t="shared" si="101"/>
        <v/>
      </c>
      <c r="AH17" s="409" t="str">
        <f>IF(OR($E17="NSO",$E17="",AC17=""),"",IF(OR(AG17="AB",AC17="ab"),"AB",IF(AC17="ML","RE",IF(AND(AD17&gt;=36%*AF17,AC17&gt;=20),"P",IF(AND(AD17&gt;=34%*AF17,#REF!=0,AC17&gt;=20),"G2",IF(AND(AD17&gt;=31%*AF17,#REF!=0,AC17&gt;=20),"G1",IF(AD17&gt;=25%*AF17,"S","F")))))))</f>
        <v>P</v>
      </c>
      <c r="AI17" s="409" t="str">
        <f t="shared" si="102"/>
        <v>II</v>
      </c>
      <c r="AJ17" s="394" t="str">
        <f>IF(details!T17="","",details!T17)</f>
        <v>a</v>
      </c>
      <c r="AK17" s="89" t="str">
        <f t="shared" si="177"/>
        <v>PHYSICS</v>
      </c>
      <c r="AL17" s="394">
        <f>IF(details!U17="","",details!U17)</f>
        <v>5</v>
      </c>
      <c r="AM17" s="394">
        <f>IF(details!V17="","",details!V17)</f>
        <v>9</v>
      </c>
      <c r="AN17" s="394">
        <f>IF(details!W17="","",details!W17)</f>
        <v>9</v>
      </c>
      <c r="AO17" s="205">
        <f t="shared" si="178"/>
        <v>23</v>
      </c>
      <c r="AP17" s="394">
        <f>IF(details!X17="","",details!X17)</f>
        <v>17</v>
      </c>
      <c r="AQ17" s="394">
        <f>IF(details!Y17="","",details!Y17)</f>
        <v>14</v>
      </c>
      <c r="AR17" s="205">
        <f t="shared" si="179"/>
        <v>31</v>
      </c>
      <c r="AS17" s="205">
        <f t="shared" si="180"/>
        <v>40</v>
      </c>
      <c r="AT17" s="205">
        <f t="shared" si="181"/>
        <v>54</v>
      </c>
      <c r="AU17" s="394">
        <f>IF(details!Z17="","",details!Z17)</f>
        <v>23</v>
      </c>
      <c r="AV17" s="394">
        <f>IF(details!AA17="","",details!AA17)</f>
        <v>19</v>
      </c>
      <c r="AW17" s="205">
        <f t="shared" si="182"/>
        <v>42</v>
      </c>
      <c r="AX17" s="205">
        <f t="shared" si="183"/>
        <v>63</v>
      </c>
      <c r="AY17" s="205">
        <f t="shared" si="184"/>
        <v>33</v>
      </c>
      <c r="AZ17" s="401">
        <f t="shared" si="185"/>
        <v>96</v>
      </c>
      <c r="BA17" s="332">
        <f t="shared" si="186"/>
        <v>0</v>
      </c>
      <c r="BB17" s="409">
        <f t="shared" si="187"/>
        <v>0</v>
      </c>
      <c r="BC17" s="66">
        <f t="shared" si="188"/>
        <v>70</v>
      </c>
      <c r="BD17" s="66">
        <f t="shared" si="189"/>
        <v>30</v>
      </c>
      <c r="BE17" s="66">
        <f t="shared" si="190"/>
        <v>150</v>
      </c>
      <c r="BF17" s="66">
        <f t="shared" si="93"/>
        <v>50</v>
      </c>
      <c r="BG17" s="332">
        <f t="shared" si="94"/>
        <v>200</v>
      </c>
      <c r="BH17" s="409" t="str">
        <f t="shared" si="95"/>
        <v/>
      </c>
      <c r="BI17" s="66" t="str">
        <f t="shared" si="96"/>
        <v>P</v>
      </c>
      <c r="BJ17" s="66" t="str">
        <f t="shared" si="97"/>
        <v>P</v>
      </c>
      <c r="BK17" s="409" t="str">
        <f t="shared" si="98"/>
        <v>II</v>
      </c>
      <c r="BL17" s="394" t="str">
        <f>IF(details!AB17="","",details!AB17)</f>
        <v>A</v>
      </c>
      <c r="BM17" s="89" t="str">
        <f t="shared" si="191"/>
        <v>CHEMISTRY</v>
      </c>
      <c r="BN17" s="394">
        <f>IF(details!AC17="","",details!AC17)</f>
        <v>4</v>
      </c>
      <c r="BO17" s="394">
        <f>IF(details!AD17="","",details!AD17)</f>
        <v>10</v>
      </c>
      <c r="BP17" s="394">
        <f>IF(details!AE17="","",details!AE17)</f>
        <v>6</v>
      </c>
      <c r="BQ17" s="205">
        <f t="shared" si="192"/>
        <v>20</v>
      </c>
      <c r="BR17" s="394">
        <f>IF(details!AF17="","",details!AF17)</f>
        <v>18</v>
      </c>
      <c r="BS17" s="394">
        <f>IF(details!AG17="","",details!AG17)</f>
        <v>17</v>
      </c>
      <c r="BT17" s="205">
        <f t="shared" si="193"/>
        <v>35</v>
      </c>
      <c r="BU17" s="205">
        <f t="shared" si="194"/>
        <v>38</v>
      </c>
      <c r="BV17" s="205">
        <f t="shared" si="195"/>
        <v>55</v>
      </c>
      <c r="BW17" s="394">
        <f>IF(details!AH17="","",details!AH17)</f>
        <v>35</v>
      </c>
      <c r="BX17" s="394">
        <f>IF(details!AI17="","",details!AI17)</f>
        <v>29</v>
      </c>
      <c r="BY17" s="205">
        <f t="shared" si="196"/>
        <v>64</v>
      </c>
      <c r="BZ17" s="205">
        <f t="shared" si="197"/>
        <v>73</v>
      </c>
      <c r="CA17" s="205">
        <f t="shared" si="198"/>
        <v>46</v>
      </c>
      <c r="CB17" s="401">
        <f t="shared" si="199"/>
        <v>119</v>
      </c>
      <c r="CC17" s="332">
        <f t="shared" si="56"/>
        <v>0</v>
      </c>
      <c r="CD17" s="409">
        <f t="shared" si="57"/>
        <v>0</v>
      </c>
      <c r="CE17" s="66">
        <f t="shared" si="58"/>
        <v>70</v>
      </c>
      <c r="CF17" s="66">
        <f t="shared" si="200"/>
        <v>30</v>
      </c>
      <c r="CG17" s="66">
        <f t="shared" si="201"/>
        <v>150</v>
      </c>
      <c r="CH17" s="66">
        <f t="shared" si="61"/>
        <v>50</v>
      </c>
      <c r="CI17" s="332">
        <f t="shared" si="62"/>
        <v>200</v>
      </c>
      <c r="CJ17" s="409" t="str">
        <f t="shared" si="63"/>
        <v/>
      </c>
      <c r="CK17" s="66" t="str">
        <f t="shared" si="64"/>
        <v>P</v>
      </c>
      <c r="CL17" s="66" t="str">
        <f t="shared" si="65"/>
        <v>P</v>
      </c>
      <c r="CM17" s="409" t="str">
        <f t="shared" si="66"/>
        <v>II</v>
      </c>
      <c r="CN17" s="394" t="str">
        <f>IF(details!AJ17="","",details!AJ17)</f>
        <v>a</v>
      </c>
      <c r="CO17" s="89" t="str">
        <f t="shared" si="202"/>
        <v>BIOLOGY</v>
      </c>
      <c r="CP17" s="394">
        <f>IF(details!AK17="","",details!AK17)</f>
        <v>9</v>
      </c>
      <c r="CQ17" s="394">
        <f>IF(details!AL17="","",details!AL17)</f>
        <v>7</v>
      </c>
      <c r="CR17" s="394">
        <f>IF(details!AM17="","",details!AM17)</f>
        <v>9</v>
      </c>
      <c r="CS17" s="205">
        <f t="shared" si="203"/>
        <v>25</v>
      </c>
      <c r="CT17" s="394">
        <f>IF(details!AN17="","",details!AN17)</f>
        <v>22</v>
      </c>
      <c r="CU17" s="394">
        <f>IF(details!AO17="","",details!AO17)</f>
        <v>14</v>
      </c>
      <c r="CV17" s="205">
        <f t="shared" si="204"/>
        <v>36</v>
      </c>
      <c r="CW17" s="205">
        <f t="shared" si="205"/>
        <v>47</v>
      </c>
      <c r="CX17" s="205">
        <f t="shared" si="206"/>
        <v>61</v>
      </c>
      <c r="CY17" s="394">
        <f>IF(details!AP17="","",details!AP17)</f>
        <v>29</v>
      </c>
      <c r="CZ17" s="394">
        <f>IF(details!AQ17="","",details!AQ17)</f>
        <v>25</v>
      </c>
      <c r="DA17" s="205">
        <f t="shared" si="207"/>
        <v>54</v>
      </c>
      <c r="DB17" s="205">
        <f t="shared" si="208"/>
        <v>76</v>
      </c>
      <c r="DC17" s="205">
        <f t="shared" si="209"/>
        <v>39</v>
      </c>
      <c r="DD17" s="401">
        <f t="shared" si="210"/>
        <v>115</v>
      </c>
      <c r="DE17" s="332">
        <f t="shared" si="75"/>
        <v>0</v>
      </c>
      <c r="DF17" s="409">
        <f t="shared" si="76"/>
        <v>0</v>
      </c>
      <c r="DG17" s="66">
        <f t="shared" si="77"/>
        <v>70</v>
      </c>
      <c r="DH17" s="66">
        <f t="shared" si="211"/>
        <v>30</v>
      </c>
      <c r="DI17" s="66">
        <f t="shared" si="79"/>
        <v>150</v>
      </c>
      <c r="DJ17" s="66">
        <f t="shared" si="80"/>
        <v>50</v>
      </c>
      <c r="DK17" s="332">
        <f t="shared" si="81"/>
        <v>200</v>
      </c>
      <c r="DL17" s="409" t="str">
        <f t="shared" si="82"/>
        <v/>
      </c>
      <c r="DM17" s="66" t="str">
        <f t="shared" si="83"/>
        <v>P</v>
      </c>
      <c r="DN17" s="66" t="str">
        <f t="shared" si="84"/>
        <v>P</v>
      </c>
      <c r="DO17" s="409" t="str">
        <f t="shared" si="85"/>
        <v>II</v>
      </c>
      <c r="DP17" s="66">
        <f t="shared" si="86"/>
        <v>0</v>
      </c>
      <c r="DQ17" s="394">
        <f>IF(details!AR17="","",details!AR17)</f>
        <v>10</v>
      </c>
      <c r="DR17" s="394">
        <f>IF(details!AS17="","",details!AS17)</f>
        <v>9</v>
      </c>
      <c r="DS17" s="394">
        <f>IF(details!AT17="","",details!AT17)</f>
        <v>9</v>
      </c>
      <c r="DT17" s="205">
        <f t="shared" si="212"/>
        <v>28</v>
      </c>
      <c r="DU17" s="394">
        <f>IF(details!AU17="","",details!AU17)</f>
        <v>44</v>
      </c>
      <c r="DV17" s="205">
        <f t="shared" si="213"/>
        <v>72</v>
      </c>
      <c r="DW17" s="394">
        <f>IF(details!AV17="","",details!AV17)</f>
        <v>80</v>
      </c>
      <c r="DX17" s="392">
        <f t="shared" si="214"/>
        <v>152</v>
      </c>
      <c r="DY17" s="409">
        <f t="shared" si="215"/>
        <v>0</v>
      </c>
      <c r="DZ17" s="409">
        <f t="shared" si="216"/>
        <v>0</v>
      </c>
      <c r="EA17" s="66">
        <f t="shared" si="217"/>
        <v>200</v>
      </c>
      <c r="EB17" s="409" t="str">
        <f t="shared" si="218"/>
        <v/>
      </c>
      <c r="EC17" s="409" t="str">
        <f t="shared" si="121"/>
        <v>B</v>
      </c>
      <c r="ED17" s="394">
        <f>IF(details!AW17="","",details!AW17)</f>
        <v>22</v>
      </c>
      <c r="EE17" s="394">
        <f>IF(details!AX17="","",details!AX17)</f>
        <v>24</v>
      </c>
      <c r="EF17" s="394">
        <f>IF(details!AY17="","",details!AY17)</f>
        <v>32</v>
      </c>
      <c r="EG17" s="392">
        <f t="shared" si="219"/>
        <v>78</v>
      </c>
      <c r="EH17" s="409">
        <f t="shared" si="220"/>
        <v>0</v>
      </c>
      <c r="EI17" s="409">
        <f t="shared" si="221"/>
        <v>0</v>
      </c>
      <c r="EJ17" s="66">
        <f t="shared" si="222"/>
        <v>100</v>
      </c>
      <c r="EK17" s="409" t="str">
        <f t="shared" si="223"/>
        <v/>
      </c>
      <c r="EL17" s="409" t="str">
        <f t="shared" si="122"/>
        <v>B</v>
      </c>
      <c r="EM17" s="409" t="str">
        <f t="shared" si="123"/>
        <v>I</v>
      </c>
      <c r="EN17" s="409" t="str">
        <f t="shared" si="124"/>
        <v>II</v>
      </c>
      <c r="EO17" s="409" t="str">
        <f t="shared" si="125"/>
        <v>II</v>
      </c>
      <c r="EP17" s="409" t="str">
        <f t="shared" si="224"/>
        <v>II</v>
      </c>
      <c r="EQ17" s="409" t="str">
        <f t="shared" si="225"/>
        <v>II</v>
      </c>
      <c r="ER17" s="409">
        <f t="shared" si="226"/>
        <v>0</v>
      </c>
      <c r="ES17" s="409">
        <f t="shared" si="227"/>
        <v>0</v>
      </c>
      <c r="ET17" s="409">
        <f t="shared" si="228"/>
        <v>0</v>
      </c>
      <c r="EU17" s="409">
        <f t="shared" si="229"/>
        <v>0</v>
      </c>
      <c r="EV17" s="409">
        <f t="shared" si="230"/>
        <v>0</v>
      </c>
      <c r="EW17" s="409" t="str">
        <f t="shared" si="231"/>
        <v/>
      </c>
      <c r="EX17" s="74" t="str">
        <f t="shared" si="132"/>
        <v>PASS</v>
      </c>
      <c r="EY17" s="68" t="str">
        <f>IF(details!CF17="","",details!CF17)</f>
        <v/>
      </c>
      <c r="EZ17" s="69" t="str">
        <f>IF(details!CG17="","",details!CG17)</f>
        <v/>
      </c>
      <c r="FA17" s="68" t="str">
        <f>IF(details!CJ17="","",details!CJ17)</f>
        <v/>
      </c>
      <c r="FB17" s="69" t="str">
        <f>IF(details!CK17="","",details!CK17)</f>
        <v/>
      </c>
      <c r="FC17" s="68" t="str">
        <f>IF(details!CN17="","",details!CN17)</f>
        <v/>
      </c>
      <c r="FD17" s="69" t="str">
        <f>IF(details!CO17="","",details!CO17)</f>
        <v/>
      </c>
      <c r="FE17" s="68" t="str">
        <f>IF(details!CR17="","",details!CR17)</f>
        <v/>
      </c>
      <c r="FF17" s="69" t="str">
        <f>IF(details!CS17="","",details!CS17)</f>
        <v/>
      </c>
      <c r="FG17" s="68">
        <f>IF(details!CV17="","",details!CV17)</f>
        <v>44</v>
      </c>
      <c r="FH17" s="69">
        <f>IF(details!CW17="","",details!CW17)</f>
        <v>0</v>
      </c>
      <c r="FI17" s="343">
        <f t="shared" si="250"/>
        <v>0</v>
      </c>
      <c r="FJ17" s="394" t="str">
        <f t="shared" si="133"/>
        <v>I</v>
      </c>
      <c r="FK17" s="394" t="str">
        <f t="shared" si="232"/>
        <v/>
      </c>
      <c r="FL17" s="460" t="str">
        <f t="shared" si="134"/>
        <v/>
      </c>
      <c r="FM17" s="394" t="str">
        <f t="shared" si="135"/>
        <v>II</v>
      </c>
      <c r="FN17" s="77" t="str">
        <f t="shared" si="233"/>
        <v/>
      </c>
      <c r="FO17" s="460" t="str">
        <f t="shared" si="136"/>
        <v/>
      </c>
      <c r="FP17" s="78" t="str">
        <f t="shared" si="137"/>
        <v>II</v>
      </c>
      <c r="FQ17" s="394" t="str">
        <f t="shared" si="138"/>
        <v>II</v>
      </c>
      <c r="FR17" s="394" t="str">
        <f t="shared" si="234"/>
        <v/>
      </c>
      <c r="FS17" s="394" t="str">
        <f t="shared" si="235"/>
        <v/>
      </c>
      <c r="FT17" s="394" t="str">
        <f t="shared" si="236"/>
        <v/>
      </c>
      <c r="FU17" s="364" t="str">
        <f t="shared" si="237"/>
        <v/>
      </c>
      <c r="FV17" s="394" t="str">
        <f t="shared" si="238"/>
        <v/>
      </c>
      <c r="FW17" s="394" t="str">
        <f t="shared" si="239"/>
        <v/>
      </c>
      <c r="FX17" s="394" t="str">
        <f t="shared" si="240"/>
        <v/>
      </c>
      <c r="FY17" s="394" t="str">
        <f t="shared" si="141"/>
        <v/>
      </c>
      <c r="FZ17" s="461" t="str">
        <f t="shared" si="142"/>
        <v/>
      </c>
      <c r="GA17" s="78" t="str">
        <f t="shared" si="143"/>
        <v>II</v>
      </c>
      <c r="GB17" s="394" t="str">
        <f t="shared" si="144"/>
        <v>II</v>
      </c>
      <c r="GC17" s="394" t="str">
        <f t="shared" si="145"/>
        <v/>
      </c>
      <c r="GD17" s="394" t="str">
        <f t="shared" si="146"/>
        <v/>
      </c>
      <c r="GE17" s="394" t="str">
        <f t="shared" si="147"/>
        <v/>
      </c>
      <c r="GF17" s="462" t="str">
        <f t="shared" si="241"/>
        <v/>
      </c>
      <c r="GG17" s="397" t="str">
        <f t="shared" si="242"/>
        <v/>
      </c>
      <c r="GH17" s="394" t="str">
        <f t="shared" si="243"/>
        <v/>
      </c>
      <c r="GI17" s="394" t="str">
        <f t="shared" si="244"/>
        <v/>
      </c>
      <c r="GJ17" s="394" t="str">
        <f t="shared" si="148"/>
        <v/>
      </c>
      <c r="GK17" s="461" t="str">
        <f t="shared" si="149"/>
        <v/>
      </c>
      <c r="GL17" s="78" t="str">
        <f t="shared" si="150"/>
        <v>II</v>
      </c>
      <c r="GM17" s="394" t="str">
        <f t="shared" si="151"/>
        <v>II</v>
      </c>
      <c r="GN17" s="394" t="str">
        <f t="shared" si="152"/>
        <v/>
      </c>
      <c r="GO17" s="394" t="str">
        <f t="shared" si="153"/>
        <v/>
      </c>
      <c r="GP17" s="394" t="str">
        <f t="shared" si="154"/>
        <v/>
      </c>
      <c r="GQ17" s="394" t="str">
        <f t="shared" si="245"/>
        <v/>
      </c>
      <c r="GR17" s="394" t="str">
        <f t="shared" si="246"/>
        <v/>
      </c>
      <c r="GS17" s="394" t="str">
        <f t="shared" si="247"/>
        <v/>
      </c>
      <c r="GT17" s="394" t="str">
        <f t="shared" si="248"/>
        <v/>
      </c>
      <c r="GU17" s="394" t="str">
        <f t="shared" si="155"/>
        <v/>
      </c>
      <c r="GV17" s="461" t="str">
        <f t="shared" si="156"/>
        <v/>
      </c>
      <c r="GW17" s="394" t="str">
        <f t="shared" si="157"/>
        <v>B</v>
      </c>
      <c r="GX17" s="394" t="str">
        <f t="shared" si="158"/>
        <v>B</v>
      </c>
      <c r="GY17" s="394" t="str">
        <f t="shared" si="159"/>
        <v xml:space="preserve">    </v>
      </c>
      <c r="GZ17" s="394" t="str">
        <f t="shared" si="160"/>
        <v xml:space="preserve">    </v>
      </c>
      <c r="HA17" s="394" t="str">
        <f t="shared" si="161"/>
        <v xml:space="preserve">    </v>
      </c>
      <c r="HB17" s="394" t="str">
        <f t="shared" si="162"/>
        <v xml:space="preserve">        </v>
      </c>
      <c r="HC17" s="394" t="str">
        <f t="shared" si="163"/>
        <v xml:space="preserve">    </v>
      </c>
      <c r="HD17" s="394" t="str">
        <f t="shared" si="164"/>
        <v>PASS</v>
      </c>
      <c r="HE17" s="67">
        <f t="shared" si="165"/>
        <v>570</v>
      </c>
      <c r="HF17" s="73">
        <f t="shared" si="166"/>
        <v>57</v>
      </c>
      <c r="HG17" s="394" t="str">
        <f t="shared" si="167"/>
        <v>II</v>
      </c>
      <c r="HH17" s="75">
        <f t="shared" si="168"/>
        <v>57</v>
      </c>
      <c r="HI17" s="76">
        <f t="shared" si="249"/>
        <v>15.999999999999975</v>
      </c>
      <c r="HJ17" s="394" t="str">
        <f>IF(OR(HD17="SUPPL.",HD17="RE-EXAM."),'result subject-wise'!AR17,HD17)</f>
        <v>PASS</v>
      </c>
      <c r="HK17" s="463" t="str">
        <f t="shared" si="169"/>
        <v/>
      </c>
      <c r="HL17" s="464">
        <f t="shared" si="170"/>
        <v>57</v>
      </c>
      <c r="HM17" s="394" t="str">
        <f t="shared" si="87"/>
        <v>II</v>
      </c>
      <c r="HN17" s="240"/>
      <c r="HP17" s="465" t="str">
        <f>'full report'!V233</f>
        <v/>
      </c>
      <c r="HQ17" s="466"/>
      <c r="HR17" s="520" t="s">
        <v>182</v>
      </c>
      <c r="HS17" s="506">
        <f t="shared" si="251"/>
        <v>0</v>
      </c>
      <c r="HT17" s="506">
        <f t="shared" si="252"/>
        <v>0</v>
      </c>
      <c r="HU17" s="506">
        <f t="shared" si="253"/>
        <v>0</v>
      </c>
      <c r="HV17" s="506">
        <f t="shared" si="254"/>
        <v>0</v>
      </c>
      <c r="HW17" s="506">
        <f t="shared" si="255"/>
        <v>0</v>
      </c>
      <c r="HX17" s="506">
        <f t="shared" si="256"/>
        <v>0</v>
      </c>
      <c r="HY17" s="506">
        <f t="shared" si="257"/>
        <v>0</v>
      </c>
      <c r="HZ17" s="506">
        <f t="shared" si="258"/>
        <v>0</v>
      </c>
      <c r="IA17" s="506">
        <f t="shared" si="259"/>
        <v>0</v>
      </c>
      <c r="IB17" s="506">
        <f t="shared" si="260"/>
        <v>1</v>
      </c>
      <c r="IC17" s="506">
        <f t="shared" si="261"/>
        <v>0</v>
      </c>
      <c r="ID17" s="506">
        <f t="shared" si="262"/>
        <v>0</v>
      </c>
      <c r="IE17" s="506">
        <f t="shared" si="263"/>
        <v>0</v>
      </c>
      <c r="IF17" s="506">
        <f t="shared" si="264"/>
        <v>0</v>
      </c>
      <c r="IG17" s="506">
        <f t="shared" si="265"/>
        <v>0</v>
      </c>
      <c r="IH17" s="506">
        <f t="shared" si="266"/>
        <v>0</v>
      </c>
      <c r="II17" s="506">
        <f t="shared" si="267"/>
        <v>0</v>
      </c>
      <c r="IJ17" s="506">
        <f t="shared" si="268"/>
        <v>0</v>
      </c>
      <c r="IK17" s="506">
        <f t="shared" si="269"/>
        <v>0</v>
      </c>
      <c r="IL17" s="506">
        <f t="shared" si="270"/>
        <v>0</v>
      </c>
      <c r="IM17" s="506">
        <f t="shared" si="271"/>
        <v>0</v>
      </c>
      <c r="IN17" s="506">
        <f t="shared" si="272"/>
        <v>0</v>
      </c>
      <c r="IO17" s="506">
        <f t="shared" si="273"/>
        <v>0</v>
      </c>
      <c r="IP17" s="506">
        <f t="shared" si="274"/>
        <v>0</v>
      </c>
      <c r="IQ17" s="506">
        <f t="shared" si="275"/>
        <v>0</v>
      </c>
      <c r="IR17" s="506">
        <f t="shared" si="276"/>
        <v>0</v>
      </c>
      <c r="IS17" s="506"/>
      <c r="IT17" s="506">
        <f t="shared" si="277"/>
        <v>0</v>
      </c>
      <c r="IU17" s="521">
        <f t="shared" si="278"/>
        <v>0</v>
      </c>
    </row>
    <row r="18" spans="1:255" s="364" customFormat="1" ht="13" customHeight="1">
      <c r="A18" s="412">
        <f>IF(details!A18="","",details!A18)</f>
        <v>10</v>
      </c>
      <c r="B18" s="394" t="str">
        <f>IF(details!B18="","",details!B18)</f>
        <v>GEN</v>
      </c>
      <c r="C18" s="394" t="str">
        <f>IF(details!C18="","",details!C18)</f>
        <v>G</v>
      </c>
      <c r="D18" s="394">
        <f>IF(details!D18="","",details!D18)</f>
        <v>9010</v>
      </c>
      <c r="E18" s="401">
        <f>IF(details!E18="","",details!E18)</f>
        <v>11410</v>
      </c>
      <c r="F18" s="72">
        <f>IF(details!F18="","",details!F18)</f>
        <v>34668</v>
      </c>
      <c r="G18" s="89" t="str">
        <f>IF(details!G18="","",details!G18)</f>
        <v>A 010</v>
      </c>
      <c r="H18" s="89" t="str">
        <f>IF(details!H18="","",details!H18)</f>
        <v>B 010</v>
      </c>
      <c r="I18" s="89" t="str">
        <f>IF(details!I18="","",details!I18)</f>
        <v>C 010</v>
      </c>
      <c r="J18" s="394">
        <f>IF(details!J18="","",details!J18)</f>
        <v>4</v>
      </c>
      <c r="K18" s="394">
        <f>IF(details!K18="","",details!K18)</f>
        <v>4</v>
      </c>
      <c r="L18" s="394">
        <f>IF(details!L18="","",details!L18)</f>
        <v>5</v>
      </c>
      <c r="M18" s="205">
        <f t="shared" si="171"/>
        <v>13</v>
      </c>
      <c r="N18" s="394">
        <f>IF(details!M18="","",details!M18)</f>
        <v>32</v>
      </c>
      <c r="O18" s="205">
        <f t="shared" si="172"/>
        <v>45</v>
      </c>
      <c r="P18" s="394">
        <f>IF(details!N18="","",details!N18)</f>
        <v>57</v>
      </c>
      <c r="Q18" s="392">
        <f t="shared" si="173"/>
        <v>102</v>
      </c>
      <c r="R18" s="409">
        <f t="shared" si="282"/>
        <v>0</v>
      </c>
      <c r="S18" s="66">
        <f t="shared" si="39"/>
        <v>200</v>
      </c>
      <c r="T18" s="409" t="str">
        <f t="shared" si="99"/>
        <v/>
      </c>
      <c r="U18" s="409" t="str">
        <f t="shared" si="40"/>
        <v>P</v>
      </c>
      <c r="V18" s="409" t="str">
        <f t="shared" si="100"/>
        <v>II</v>
      </c>
      <c r="W18" s="394">
        <f>IF(details!O18="","",details!O18)</f>
        <v>7</v>
      </c>
      <c r="X18" s="394">
        <f>IF(details!P18="","",details!P18)</f>
        <v>6</v>
      </c>
      <c r="Y18" s="394">
        <f>IF(details!Q18="","",details!Q18)</f>
        <v>7</v>
      </c>
      <c r="Z18" s="205">
        <f t="shared" si="174"/>
        <v>20</v>
      </c>
      <c r="AA18" s="394">
        <f>IF(details!R18="","",details!R18)</f>
        <v>40</v>
      </c>
      <c r="AB18" s="205">
        <f t="shared" si="175"/>
        <v>60</v>
      </c>
      <c r="AC18" s="394">
        <f>IF(details!S18="","",details!S18)</f>
        <v>37</v>
      </c>
      <c r="AD18" s="392">
        <f t="shared" si="176"/>
        <v>97</v>
      </c>
      <c r="AE18" s="409">
        <f t="shared" si="281"/>
        <v>0</v>
      </c>
      <c r="AF18" s="66">
        <f t="shared" si="45"/>
        <v>200</v>
      </c>
      <c r="AG18" s="409" t="str">
        <f t="shared" si="101"/>
        <v/>
      </c>
      <c r="AH18" s="409" t="str">
        <f>IF(OR($E18="NSO",$E18="",AC18=""),"",IF(OR(AG18="AB",AC18="ab"),"AB",IF(AC18="ML","RE",IF(AND(AD18&gt;=36%*AF18,AC18&gt;=20),"P",IF(AND(AD18&gt;=34%*AF18,#REF!=0,AC18&gt;=20),"G2",IF(AND(AD18&gt;=31%*AF18,#REF!=0,AC18&gt;=20),"G1",IF(AD18&gt;=25%*AF18,"S","F")))))))</f>
        <v>P</v>
      </c>
      <c r="AI18" s="409" t="str">
        <f t="shared" si="102"/>
        <v>II</v>
      </c>
      <c r="AJ18" s="394" t="str">
        <f>IF(details!T18="","",details!T18)</f>
        <v>a</v>
      </c>
      <c r="AK18" s="89" t="str">
        <f t="shared" si="177"/>
        <v>PHYSICS</v>
      </c>
      <c r="AL18" s="394">
        <f>IF(details!U18="","",details!U18)</f>
        <v>4</v>
      </c>
      <c r="AM18" s="394">
        <f>IF(details!V18="","",details!V18)</f>
        <v>6</v>
      </c>
      <c r="AN18" s="394">
        <f>IF(details!W18="","",details!W18)</f>
        <v>10</v>
      </c>
      <c r="AO18" s="205">
        <f t="shared" si="178"/>
        <v>20</v>
      </c>
      <c r="AP18" s="394">
        <f>IF(details!X18="","",details!X18)</f>
        <v>14</v>
      </c>
      <c r="AQ18" s="394">
        <f>IF(details!Y18="","",details!Y18)</f>
        <v>14</v>
      </c>
      <c r="AR18" s="205">
        <f t="shared" si="179"/>
        <v>28</v>
      </c>
      <c r="AS18" s="205">
        <f t="shared" si="180"/>
        <v>34</v>
      </c>
      <c r="AT18" s="205">
        <f t="shared" si="181"/>
        <v>48</v>
      </c>
      <c r="AU18" s="394">
        <f>IF(details!Z18="","",details!Z18)</f>
        <v>23</v>
      </c>
      <c r="AV18" s="394">
        <f>IF(details!AA18="","",details!AA18)</f>
        <v>20</v>
      </c>
      <c r="AW18" s="205">
        <f t="shared" si="182"/>
        <v>43</v>
      </c>
      <c r="AX18" s="205">
        <f t="shared" si="183"/>
        <v>57</v>
      </c>
      <c r="AY18" s="205">
        <f t="shared" si="184"/>
        <v>34</v>
      </c>
      <c r="AZ18" s="401">
        <f t="shared" si="185"/>
        <v>91</v>
      </c>
      <c r="BA18" s="332">
        <f t="shared" si="186"/>
        <v>0</v>
      </c>
      <c r="BB18" s="409">
        <f t="shared" si="187"/>
        <v>0</v>
      </c>
      <c r="BC18" s="66">
        <f t="shared" si="188"/>
        <v>70</v>
      </c>
      <c r="BD18" s="66">
        <f t="shared" si="189"/>
        <v>30</v>
      </c>
      <c r="BE18" s="66">
        <f t="shared" si="190"/>
        <v>150</v>
      </c>
      <c r="BF18" s="66">
        <f t="shared" si="93"/>
        <v>50</v>
      </c>
      <c r="BG18" s="332">
        <f t="shared" si="94"/>
        <v>200</v>
      </c>
      <c r="BH18" s="409" t="str">
        <f t="shared" si="95"/>
        <v/>
      </c>
      <c r="BI18" s="66" t="str">
        <f t="shared" si="96"/>
        <v>P</v>
      </c>
      <c r="BJ18" s="66" t="str">
        <f t="shared" si="97"/>
        <v>P</v>
      </c>
      <c r="BK18" s="409" t="str">
        <f t="shared" si="98"/>
        <v>III</v>
      </c>
      <c r="BL18" s="394" t="str">
        <f>IF(details!AB18="","",details!AB18)</f>
        <v>A</v>
      </c>
      <c r="BM18" s="89" t="str">
        <f t="shared" si="191"/>
        <v>CHEMISTRY</v>
      </c>
      <c r="BN18" s="394">
        <f>IF(details!AC18="","",details!AC18)</f>
        <v>4</v>
      </c>
      <c r="BO18" s="394">
        <f>IF(details!AD18="","",details!AD18)</f>
        <v>9</v>
      </c>
      <c r="BP18" s="394">
        <f>IF(details!AE18="","",details!AE18)</f>
        <v>7</v>
      </c>
      <c r="BQ18" s="205">
        <f t="shared" si="192"/>
        <v>20</v>
      </c>
      <c r="BR18" s="394">
        <f>IF(details!AF18="","",details!AF18)</f>
        <v>20</v>
      </c>
      <c r="BS18" s="394">
        <f>IF(details!AG18="","",details!AG18)</f>
        <v>17</v>
      </c>
      <c r="BT18" s="205">
        <f t="shared" si="193"/>
        <v>37</v>
      </c>
      <c r="BU18" s="205">
        <f t="shared" si="194"/>
        <v>40</v>
      </c>
      <c r="BV18" s="205">
        <f t="shared" si="195"/>
        <v>57</v>
      </c>
      <c r="BW18" s="394">
        <f>IF(details!AH18="","",details!AH18)</f>
        <v>32</v>
      </c>
      <c r="BX18" s="394">
        <f>IF(details!AI18="","",details!AI18)</f>
        <v>28</v>
      </c>
      <c r="BY18" s="205">
        <f t="shared" si="196"/>
        <v>60</v>
      </c>
      <c r="BZ18" s="205">
        <f t="shared" si="197"/>
        <v>72</v>
      </c>
      <c r="CA18" s="205">
        <f t="shared" si="198"/>
        <v>45</v>
      </c>
      <c r="CB18" s="401">
        <f t="shared" si="199"/>
        <v>117</v>
      </c>
      <c r="CC18" s="332">
        <f t="shared" si="56"/>
        <v>0</v>
      </c>
      <c r="CD18" s="409">
        <f t="shared" si="57"/>
        <v>0</v>
      </c>
      <c r="CE18" s="66">
        <f t="shared" si="58"/>
        <v>70</v>
      </c>
      <c r="CF18" s="66">
        <f t="shared" si="200"/>
        <v>30</v>
      </c>
      <c r="CG18" s="66">
        <f t="shared" si="201"/>
        <v>150</v>
      </c>
      <c r="CH18" s="66">
        <f t="shared" si="61"/>
        <v>50</v>
      </c>
      <c r="CI18" s="332">
        <f t="shared" si="62"/>
        <v>200</v>
      </c>
      <c r="CJ18" s="409" t="str">
        <f t="shared" si="63"/>
        <v/>
      </c>
      <c r="CK18" s="66" t="str">
        <f t="shared" si="64"/>
        <v>P</v>
      </c>
      <c r="CL18" s="66" t="str">
        <f t="shared" si="65"/>
        <v>P</v>
      </c>
      <c r="CM18" s="409" t="str">
        <f t="shared" si="66"/>
        <v>II</v>
      </c>
      <c r="CN18" s="394" t="str">
        <f>IF(details!AJ18="","",details!AJ18)</f>
        <v>a</v>
      </c>
      <c r="CO18" s="89" t="str">
        <f t="shared" si="202"/>
        <v>BIOLOGY</v>
      </c>
      <c r="CP18" s="394">
        <f>IF(details!AK18="","",details!AK18)</f>
        <v>6</v>
      </c>
      <c r="CQ18" s="394">
        <f>IF(details!AL18="","",details!AL18)</f>
        <v>7</v>
      </c>
      <c r="CR18" s="394">
        <f>IF(details!AM18="","",details!AM18)</f>
        <v>7</v>
      </c>
      <c r="CS18" s="205">
        <f t="shared" si="203"/>
        <v>20</v>
      </c>
      <c r="CT18" s="394">
        <f>IF(details!AN18="","",details!AN18)</f>
        <v>14</v>
      </c>
      <c r="CU18" s="394">
        <f>IF(details!AO18="","",details!AO18)</f>
        <v>14</v>
      </c>
      <c r="CV18" s="205">
        <f t="shared" si="204"/>
        <v>28</v>
      </c>
      <c r="CW18" s="205">
        <f t="shared" si="205"/>
        <v>34</v>
      </c>
      <c r="CX18" s="205">
        <f t="shared" si="206"/>
        <v>48</v>
      </c>
      <c r="CY18" s="394">
        <f>IF(details!AP18="","",details!AP18)</f>
        <v>22</v>
      </c>
      <c r="CZ18" s="394">
        <f>IF(details!AQ18="","",details!AQ18)</f>
        <v>27</v>
      </c>
      <c r="DA18" s="205">
        <f t="shared" si="207"/>
        <v>49</v>
      </c>
      <c r="DB18" s="205">
        <f t="shared" si="208"/>
        <v>56</v>
      </c>
      <c r="DC18" s="205">
        <f t="shared" si="209"/>
        <v>41</v>
      </c>
      <c r="DD18" s="401">
        <f t="shared" si="210"/>
        <v>97</v>
      </c>
      <c r="DE18" s="332">
        <f t="shared" si="75"/>
        <v>0</v>
      </c>
      <c r="DF18" s="409">
        <f t="shared" si="76"/>
        <v>0</v>
      </c>
      <c r="DG18" s="66">
        <f t="shared" si="77"/>
        <v>70</v>
      </c>
      <c r="DH18" s="66">
        <f t="shared" si="211"/>
        <v>30</v>
      </c>
      <c r="DI18" s="66">
        <f t="shared" si="79"/>
        <v>150</v>
      </c>
      <c r="DJ18" s="66">
        <f t="shared" si="80"/>
        <v>50</v>
      </c>
      <c r="DK18" s="332">
        <f t="shared" si="81"/>
        <v>200</v>
      </c>
      <c r="DL18" s="409" t="str">
        <f t="shared" si="82"/>
        <v/>
      </c>
      <c r="DM18" s="66" t="str">
        <f t="shared" si="83"/>
        <v>P</v>
      </c>
      <c r="DN18" s="66" t="str">
        <f t="shared" si="84"/>
        <v>P</v>
      </c>
      <c r="DO18" s="409" t="str">
        <f t="shared" si="85"/>
        <v>II</v>
      </c>
      <c r="DP18" s="66">
        <f t="shared" si="86"/>
        <v>0</v>
      </c>
      <c r="DQ18" s="394">
        <f>IF(details!AR18="","",details!AR18)</f>
        <v>9</v>
      </c>
      <c r="DR18" s="394">
        <f>IF(details!AS18="","",details!AS18)</f>
        <v>9</v>
      </c>
      <c r="DS18" s="394">
        <f>IF(details!AT18="","",details!AT18)</f>
        <v>8</v>
      </c>
      <c r="DT18" s="205">
        <f t="shared" si="212"/>
        <v>26</v>
      </c>
      <c r="DU18" s="394">
        <f>IF(details!AU18="","",details!AU18)</f>
        <v>43</v>
      </c>
      <c r="DV18" s="205">
        <f t="shared" si="213"/>
        <v>69</v>
      </c>
      <c r="DW18" s="394">
        <f>IF(details!AV18="","",details!AV18)</f>
        <v>67</v>
      </c>
      <c r="DX18" s="392">
        <f t="shared" si="214"/>
        <v>136</v>
      </c>
      <c r="DY18" s="409">
        <f t="shared" si="215"/>
        <v>0</v>
      </c>
      <c r="DZ18" s="409">
        <f t="shared" si="216"/>
        <v>0</v>
      </c>
      <c r="EA18" s="66">
        <f t="shared" si="217"/>
        <v>200</v>
      </c>
      <c r="EB18" s="409" t="str">
        <f t="shared" si="218"/>
        <v/>
      </c>
      <c r="EC18" s="409" t="str">
        <f t="shared" si="121"/>
        <v>B</v>
      </c>
      <c r="ED18" s="394">
        <f>IF(details!AW18="","",details!AW18)</f>
        <v>22</v>
      </c>
      <c r="EE18" s="394">
        <f>IF(details!AX18="","",details!AX18)</f>
        <v>24</v>
      </c>
      <c r="EF18" s="394">
        <f>IF(details!AY18="","",details!AY18)</f>
        <v>28</v>
      </c>
      <c r="EG18" s="392">
        <f t="shared" si="219"/>
        <v>74</v>
      </c>
      <c r="EH18" s="409">
        <f t="shared" si="220"/>
        <v>0</v>
      </c>
      <c r="EI18" s="409">
        <f t="shared" si="221"/>
        <v>0</v>
      </c>
      <c r="EJ18" s="66">
        <f t="shared" si="222"/>
        <v>100</v>
      </c>
      <c r="EK18" s="409" t="str">
        <f t="shared" si="223"/>
        <v/>
      </c>
      <c r="EL18" s="409" t="str">
        <f t="shared" si="122"/>
        <v>B</v>
      </c>
      <c r="EM18" s="409" t="str">
        <f t="shared" si="123"/>
        <v>II</v>
      </c>
      <c r="EN18" s="409" t="str">
        <f t="shared" si="124"/>
        <v>II</v>
      </c>
      <c r="EO18" s="409" t="str">
        <f t="shared" si="125"/>
        <v>III</v>
      </c>
      <c r="EP18" s="409" t="str">
        <f t="shared" si="224"/>
        <v>II</v>
      </c>
      <c r="EQ18" s="409" t="str">
        <f t="shared" si="225"/>
        <v>II</v>
      </c>
      <c r="ER18" s="409">
        <f t="shared" si="226"/>
        <v>0</v>
      </c>
      <c r="ES18" s="409">
        <f t="shared" si="227"/>
        <v>0</v>
      </c>
      <c r="ET18" s="409">
        <f t="shared" si="228"/>
        <v>0</v>
      </c>
      <c r="EU18" s="409">
        <f t="shared" si="229"/>
        <v>0</v>
      </c>
      <c r="EV18" s="409">
        <f t="shared" si="230"/>
        <v>0</v>
      </c>
      <c r="EW18" s="409" t="str">
        <f t="shared" si="231"/>
        <v/>
      </c>
      <c r="EX18" s="74" t="str">
        <f t="shared" si="132"/>
        <v>PASS</v>
      </c>
      <c r="EY18" s="68" t="str">
        <f>IF(details!CF18="","",details!CF18)</f>
        <v/>
      </c>
      <c r="EZ18" s="69" t="str">
        <f>IF(details!CG18="","",details!CG18)</f>
        <v/>
      </c>
      <c r="FA18" s="68" t="str">
        <f>IF(details!CJ18="","",details!CJ18)</f>
        <v/>
      </c>
      <c r="FB18" s="69" t="str">
        <f>IF(details!CK18="","",details!CK18)</f>
        <v/>
      </c>
      <c r="FC18" s="68" t="str">
        <f>IF(details!CN18="","",details!CN18)</f>
        <v/>
      </c>
      <c r="FD18" s="69" t="str">
        <f>IF(details!CO18="","",details!CO18)</f>
        <v/>
      </c>
      <c r="FE18" s="68" t="str">
        <f>IF(details!CR18="","",details!CR18)</f>
        <v/>
      </c>
      <c r="FF18" s="69" t="str">
        <f>IF(details!CS18="","",details!CS18)</f>
        <v/>
      </c>
      <c r="FG18" s="68">
        <f>IF(details!CV18="","",details!CV18)</f>
        <v>44</v>
      </c>
      <c r="FH18" s="69">
        <f>IF(details!CW18="","",details!CW18)</f>
        <v>0</v>
      </c>
      <c r="FI18" s="343">
        <f t="shared" si="250"/>
        <v>0</v>
      </c>
      <c r="FJ18" s="394" t="str">
        <f t="shared" si="133"/>
        <v>II</v>
      </c>
      <c r="FK18" s="394" t="str">
        <f t="shared" si="232"/>
        <v/>
      </c>
      <c r="FL18" s="460" t="str">
        <f t="shared" si="134"/>
        <v/>
      </c>
      <c r="FM18" s="394" t="str">
        <f t="shared" si="135"/>
        <v>II</v>
      </c>
      <c r="FN18" s="77" t="str">
        <f t="shared" si="233"/>
        <v/>
      </c>
      <c r="FO18" s="460" t="str">
        <f t="shared" si="136"/>
        <v/>
      </c>
      <c r="FP18" s="78" t="str">
        <f t="shared" si="137"/>
        <v>III</v>
      </c>
      <c r="FQ18" s="394" t="str">
        <f t="shared" si="138"/>
        <v>III</v>
      </c>
      <c r="FR18" s="394" t="str">
        <f t="shared" si="234"/>
        <v/>
      </c>
      <c r="FS18" s="394" t="str">
        <f t="shared" si="235"/>
        <v/>
      </c>
      <c r="FT18" s="394" t="str">
        <f t="shared" si="236"/>
        <v/>
      </c>
      <c r="FU18" s="364" t="str">
        <f t="shared" si="237"/>
        <v/>
      </c>
      <c r="FV18" s="394" t="str">
        <f t="shared" si="238"/>
        <v/>
      </c>
      <c r="FW18" s="394" t="str">
        <f t="shared" si="239"/>
        <v/>
      </c>
      <c r="FX18" s="394" t="str">
        <f t="shared" si="240"/>
        <v/>
      </c>
      <c r="FY18" s="394" t="str">
        <f t="shared" si="141"/>
        <v/>
      </c>
      <c r="FZ18" s="461" t="str">
        <f t="shared" si="142"/>
        <v/>
      </c>
      <c r="GA18" s="78" t="str">
        <f t="shared" si="143"/>
        <v>II</v>
      </c>
      <c r="GB18" s="394" t="str">
        <f t="shared" si="144"/>
        <v>II</v>
      </c>
      <c r="GC18" s="394" t="str">
        <f t="shared" si="145"/>
        <v/>
      </c>
      <c r="GD18" s="394" t="str">
        <f t="shared" si="146"/>
        <v/>
      </c>
      <c r="GE18" s="394" t="str">
        <f t="shared" si="147"/>
        <v/>
      </c>
      <c r="GF18" s="462" t="str">
        <f t="shared" si="241"/>
        <v/>
      </c>
      <c r="GG18" s="397" t="str">
        <f t="shared" si="242"/>
        <v/>
      </c>
      <c r="GH18" s="394" t="str">
        <f t="shared" si="243"/>
        <v/>
      </c>
      <c r="GI18" s="394" t="str">
        <f t="shared" si="244"/>
        <v/>
      </c>
      <c r="GJ18" s="394" t="str">
        <f t="shared" si="148"/>
        <v/>
      </c>
      <c r="GK18" s="461" t="str">
        <f t="shared" si="149"/>
        <v/>
      </c>
      <c r="GL18" s="78" t="str">
        <f t="shared" si="150"/>
        <v>II</v>
      </c>
      <c r="GM18" s="394" t="str">
        <f t="shared" si="151"/>
        <v>II</v>
      </c>
      <c r="GN18" s="394" t="str">
        <f t="shared" si="152"/>
        <v/>
      </c>
      <c r="GO18" s="394" t="str">
        <f t="shared" si="153"/>
        <v/>
      </c>
      <c r="GP18" s="394" t="str">
        <f t="shared" si="154"/>
        <v/>
      </c>
      <c r="GQ18" s="394" t="str">
        <f t="shared" si="245"/>
        <v/>
      </c>
      <c r="GR18" s="394" t="str">
        <f t="shared" si="246"/>
        <v/>
      </c>
      <c r="GS18" s="394" t="str">
        <f t="shared" si="247"/>
        <v/>
      </c>
      <c r="GT18" s="394" t="str">
        <f t="shared" si="248"/>
        <v/>
      </c>
      <c r="GU18" s="394" t="str">
        <f t="shared" si="155"/>
        <v/>
      </c>
      <c r="GV18" s="461" t="str">
        <f t="shared" si="156"/>
        <v/>
      </c>
      <c r="GW18" s="394" t="str">
        <f t="shared" si="157"/>
        <v>B</v>
      </c>
      <c r="GX18" s="394" t="str">
        <f t="shared" si="158"/>
        <v>B</v>
      </c>
      <c r="GY18" s="394" t="str">
        <f t="shared" si="159"/>
        <v xml:space="preserve">    </v>
      </c>
      <c r="GZ18" s="394" t="str">
        <f t="shared" si="160"/>
        <v xml:space="preserve">    </v>
      </c>
      <c r="HA18" s="394" t="str">
        <f t="shared" si="161"/>
        <v xml:space="preserve">    </v>
      </c>
      <c r="HB18" s="394" t="str">
        <f t="shared" si="162"/>
        <v xml:space="preserve">        </v>
      </c>
      <c r="HC18" s="394" t="str">
        <f t="shared" si="163"/>
        <v xml:space="preserve">    </v>
      </c>
      <c r="HD18" s="394" t="str">
        <f t="shared" si="164"/>
        <v>PASS</v>
      </c>
      <c r="HE18" s="67">
        <f t="shared" si="165"/>
        <v>504</v>
      </c>
      <c r="HF18" s="73">
        <f t="shared" si="166"/>
        <v>50.4</v>
      </c>
      <c r="HG18" s="394" t="str">
        <f t="shared" si="167"/>
        <v>II</v>
      </c>
      <c r="HH18" s="75">
        <f t="shared" si="168"/>
        <v>50.4</v>
      </c>
      <c r="HI18" s="76">
        <f t="shared" si="249"/>
        <v>36.000000000000149</v>
      </c>
      <c r="HJ18" s="394" t="str">
        <f>IF(OR(HD18="SUPPL.",HD18="RE-EXAM."),'result subject-wise'!AR18,HD18)</f>
        <v>PASS</v>
      </c>
      <c r="HK18" s="463" t="str">
        <f t="shared" si="169"/>
        <v/>
      </c>
      <c r="HL18" s="464">
        <f t="shared" si="170"/>
        <v>50.4</v>
      </c>
      <c r="HM18" s="394" t="str">
        <f t="shared" si="87"/>
        <v>II</v>
      </c>
      <c r="HN18" s="240"/>
      <c r="HP18" s="465" t="str">
        <f>'full report'!V260</f>
        <v/>
      </c>
      <c r="HQ18" s="466"/>
      <c r="HR18" s="520" t="s">
        <v>213</v>
      </c>
      <c r="HS18" s="506">
        <f>M120</f>
        <v>0</v>
      </c>
      <c r="HT18" s="506">
        <f>Z120</f>
        <v>0</v>
      </c>
      <c r="HU18" s="506">
        <f>AK120</f>
        <v>0</v>
      </c>
      <c r="HV18" s="506">
        <f>AM120</f>
        <v>0</v>
      </c>
      <c r="HW18" s="506">
        <f>AO120</f>
        <v>0</v>
      </c>
      <c r="HX18" s="506">
        <f>AQ120</f>
        <v>0</v>
      </c>
      <c r="HY18" s="506">
        <f>AS120</f>
        <v>0</v>
      </c>
      <c r="HZ18" s="506">
        <f>AU120</f>
        <v>0</v>
      </c>
      <c r="IA18" s="506">
        <f>AW120</f>
        <v>0</v>
      </c>
      <c r="IB18" s="506">
        <f>AY120</f>
        <v>0</v>
      </c>
      <c r="IC18" s="506">
        <f>BM120</f>
        <v>0</v>
      </c>
      <c r="ID18" s="506">
        <f>BO120</f>
        <v>0</v>
      </c>
      <c r="IE18" s="506">
        <f>BQ120</f>
        <v>0</v>
      </c>
      <c r="IF18" s="506">
        <f>BS120</f>
        <v>0</v>
      </c>
      <c r="IG18" s="506">
        <f>BU120</f>
        <v>0</v>
      </c>
      <c r="IH18" s="506">
        <f>BW120</f>
        <v>0</v>
      </c>
      <c r="II18" s="506">
        <f>BY120</f>
        <v>0</v>
      </c>
      <c r="IJ18" s="506">
        <f>CA120</f>
        <v>0</v>
      </c>
      <c r="IK18" s="506">
        <f>CO120</f>
        <v>0</v>
      </c>
      <c r="IL18" s="506">
        <f>CQ120</f>
        <v>0</v>
      </c>
      <c r="IM18" s="506">
        <f>CS120</f>
        <v>0</v>
      </c>
      <c r="IN18" s="506">
        <f>CU120</f>
        <v>0</v>
      </c>
      <c r="IO18" s="506">
        <f>CW120</f>
        <v>0</v>
      </c>
      <c r="IP18" s="506">
        <f>CY120</f>
        <v>0</v>
      </c>
      <c r="IQ18" s="506">
        <f>DA120</f>
        <v>0</v>
      </c>
      <c r="IR18" s="506">
        <f>DC120</f>
        <v>0</v>
      </c>
      <c r="IS18" s="506"/>
      <c r="IT18" s="506">
        <f>DS120</f>
        <v>0</v>
      </c>
      <c r="IU18" s="521">
        <f>EF120</f>
        <v>0</v>
      </c>
    </row>
    <row r="19" spans="1:255" s="364" customFormat="1" ht="13" customHeight="1">
      <c r="A19" s="412">
        <f>IF(details!A19="","",details!A19)</f>
        <v>11</v>
      </c>
      <c r="B19" s="394" t="str">
        <f>IF(details!B19="","",details!B19)</f>
        <v>GEN</v>
      </c>
      <c r="C19" s="394" t="str">
        <f>IF(details!C19="","",details!C19)</f>
        <v>G</v>
      </c>
      <c r="D19" s="394">
        <f>IF(details!D19="","",details!D19)</f>
        <v>9411</v>
      </c>
      <c r="E19" s="401">
        <f>IF(details!E19="","",details!E19)</f>
        <v>11411</v>
      </c>
      <c r="F19" s="72">
        <f>IF(details!F19="","",details!F19)</f>
        <v>35209</v>
      </c>
      <c r="G19" s="89" t="str">
        <f>IF(details!G19="","",details!G19)</f>
        <v>A 011</v>
      </c>
      <c r="H19" s="89" t="str">
        <f>IF(details!H19="","",details!H19)</f>
        <v>B 011</v>
      </c>
      <c r="I19" s="89" t="str">
        <f>IF(details!I19="","",details!I19)</f>
        <v>C 011</v>
      </c>
      <c r="J19" s="394">
        <f>IF(details!J19="","",details!J19)</f>
        <v>5</v>
      </c>
      <c r="K19" s="394">
        <f>IF(details!K19="","",details!K19)</f>
        <v>5</v>
      </c>
      <c r="L19" s="394">
        <f>IF(details!L19="","",details!L19)</f>
        <v>4</v>
      </c>
      <c r="M19" s="205">
        <f t="shared" si="171"/>
        <v>14</v>
      </c>
      <c r="N19" s="394">
        <f>IF(details!M19="","",details!M19)</f>
        <v>28</v>
      </c>
      <c r="O19" s="205">
        <f t="shared" si="172"/>
        <v>42</v>
      </c>
      <c r="P19" s="394">
        <f>IF(details!N19="","",details!N19)</f>
        <v>67</v>
      </c>
      <c r="Q19" s="392">
        <f t="shared" si="173"/>
        <v>109</v>
      </c>
      <c r="R19" s="409">
        <f t="shared" si="282"/>
        <v>0</v>
      </c>
      <c r="S19" s="66">
        <f t="shared" si="39"/>
        <v>200</v>
      </c>
      <c r="T19" s="409" t="str">
        <f t="shared" si="99"/>
        <v/>
      </c>
      <c r="U19" s="409" t="str">
        <f t="shared" si="40"/>
        <v>P</v>
      </c>
      <c r="V19" s="409" t="str">
        <f t="shared" si="100"/>
        <v>II</v>
      </c>
      <c r="W19" s="394">
        <f>IF(details!O19="","",details!O19)</f>
        <v>4</v>
      </c>
      <c r="X19" s="394">
        <f>IF(details!P19="","",details!P19)</f>
        <v>6</v>
      </c>
      <c r="Y19" s="394">
        <f>IF(details!Q19="","",details!Q19)</f>
        <v>8</v>
      </c>
      <c r="Z19" s="205">
        <f t="shared" si="174"/>
        <v>18</v>
      </c>
      <c r="AA19" s="394">
        <f>IF(details!R19="","",details!R19)</f>
        <v>42</v>
      </c>
      <c r="AB19" s="205">
        <f t="shared" si="175"/>
        <v>60</v>
      </c>
      <c r="AC19" s="394">
        <f>IF(details!S19="","",details!S19)</f>
        <v>50</v>
      </c>
      <c r="AD19" s="392">
        <f t="shared" si="176"/>
        <v>110</v>
      </c>
      <c r="AE19" s="409">
        <f t="shared" si="281"/>
        <v>0</v>
      </c>
      <c r="AF19" s="66">
        <f t="shared" si="45"/>
        <v>200</v>
      </c>
      <c r="AG19" s="409" t="str">
        <f t="shared" si="101"/>
        <v/>
      </c>
      <c r="AH19" s="409" t="str">
        <f>IF(OR($E19="NSO",$E19="",AC19=""),"",IF(OR(AG19="AB",AC19="ab"),"AB",IF(AC19="ML","RE",IF(AND(AD19&gt;=36%*AF19,AC19&gt;=20),"P",IF(AND(AD19&gt;=34%*AF19,#REF!=0,AC19&gt;=20),"G2",IF(AND(AD19&gt;=31%*AF19,#REF!=0,AC19&gt;=20),"G1",IF(AD19&gt;=25%*AF19,"S","F")))))))</f>
        <v>P</v>
      </c>
      <c r="AI19" s="409" t="str">
        <f t="shared" si="102"/>
        <v>II</v>
      </c>
      <c r="AJ19" s="394" t="str">
        <f>IF(details!T19="","",details!T19)</f>
        <v>a</v>
      </c>
      <c r="AK19" s="89" t="str">
        <f t="shared" si="177"/>
        <v>PHYSICS</v>
      </c>
      <c r="AL19" s="394">
        <f>IF(details!U19="","",details!U19)</f>
        <v>3</v>
      </c>
      <c r="AM19" s="394">
        <f>IF(details!V19="","",details!V19)</f>
        <v>4</v>
      </c>
      <c r="AN19" s="394">
        <f>IF(details!W19="","",details!W19)</f>
        <v>10</v>
      </c>
      <c r="AO19" s="205">
        <f t="shared" si="178"/>
        <v>17</v>
      </c>
      <c r="AP19" s="394">
        <f>IF(details!X19="","",details!X19)</f>
        <v>14</v>
      </c>
      <c r="AQ19" s="394">
        <f>IF(details!Y19="","",details!Y19)</f>
        <v>12</v>
      </c>
      <c r="AR19" s="205">
        <f t="shared" si="179"/>
        <v>26</v>
      </c>
      <c r="AS19" s="205">
        <f t="shared" si="180"/>
        <v>31</v>
      </c>
      <c r="AT19" s="205">
        <f t="shared" si="181"/>
        <v>43</v>
      </c>
      <c r="AU19" s="394">
        <f>IF(details!Z19="","",details!Z19)</f>
        <v>30</v>
      </c>
      <c r="AV19" s="394">
        <f>IF(details!AA19="","",details!AA19)</f>
        <v>20</v>
      </c>
      <c r="AW19" s="205">
        <f t="shared" si="182"/>
        <v>50</v>
      </c>
      <c r="AX19" s="205">
        <f t="shared" si="183"/>
        <v>61</v>
      </c>
      <c r="AY19" s="205">
        <f t="shared" si="184"/>
        <v>32</v>
      </c>
      <c r="AZ19" s="401">
        <f t="shared" si="185"/>
        <v>93</v>
      </c>
      <c r="BA19" s="332">
        <f t="shared" si="186"/>
        <v>0</v>
      </c>
      <c r="BB19" s="409">
        <f t="shared" si="187"/>
        <v>0</v>
      </c>
      <c r="BC19" s="66">
        <f t="shared" si="188"/>
        <v>70</v>
      </c>
      <c r="BD19" s="66">
        <f t="shared" si="189"/>
        <v>30</v>
      </c>
      <c r="BE19" s="66">
        <f t="shared" si="190"/>
        <v>150</v>
      </c>
      <c r="BF19" s="66">
        <f t="shared" si="93"/>
        <v>50</v>
      </c>
      <c r="BG19" s="332">
        <f t="shared" si="94"/>
        <v>200</v>
      </c>
      <c r="BH19" s="409" t="str">
        <f t="shared" si="95"/>
        <v/>
      </c>
      <c r="BI19" s="66" t="str">
        <f t="shared" si="96"/>
        <v>P</v>
      </c>
      <c r="BJ19" s="66" t="str">
        <f t="shared" si="97"/>
        <v>P</v>
      </c>
      <c r="BK19" s="409" t="str">
        <f t="shared" si="98"/>
        <v>III</v>
      </c>
      <c r="BL19" s="394" t="str">
        <f>IF(details!AB19="","",details!AB19)</f>
        <v>A</v>
      </c>
      <c r="BM19" s="89" t="str">
        <f t="shared" si="191"/>
        <v>CHEMISTRY</v>
      </c>
      <c r="BN19" s="394">
        <f>IF(details!AC19="","",details!AC19)</f>
        <v>4</v>
      </c>
      <c r="BO19" s="394">
        <f>IF(details!AD19="","",details!AD19)</f>
        <v>10</v>
      </c>
      <c r="BP19" s="394">
        <f>IF(details!AE19="","",details!AE19)</f>
        <v>4</v>
      </c>
      <c r="BQ19" s="205">
        <f t="shared" si="192"/>
        <v>18</v>
      </c>
      <c r="BR19" s="394">
        <f>IF(details!AF19="","",details!AF19)</f>
        <v>20</v>
      </c>
      <c r="BS19" s="394">
        <f>IF(details!AG19="","",details!AG19)</f>
        <v>18</v>
      </c>
      <c r="BT19" s="205">
        <f t="shared" si="193"/>
        <v>38</v>
      </c>
      <c r="BU19" s="205">
        <f t="shared" si="194"/>
        <v>38</v>
      </c>
      <c r="BV19" s="205">
        <f t="shared" si="195"/>
        <v>56</v>
      </c>
      <c r="BW19" s="394">
        <f>IF(details!AH19="","",details!AH19)</f>
        <v>21</v>
      </c>
      <c r="BX19" s="394">
        <f>IF(details!AI19="","",details!AI19)</f>
        <v>29</v>
      </c>
      <c r="BY19" s="205">
        <f t="shared" si="196"/>
        <v>50</v>
      </c>
      <c r="BZ19" s="205">
        <f t="shared" si="197"/>
        <v>59</v>
      </c>
      <c r="CA19" s="205">
        <f t="shared" si="198"/>
        <v>47</v>
      </c>
      <c r="CB19" s="401">
        <f t="shared" si="199"/>
        <v>106</v>
      </c>
      <c r="CC19" s="332">
        <f t="shared" si="56"/>
        <v>0</v>
      </c>
      <c r="CD19" s="409">
        <f t="shared" si="57"/>
        <v>0</v>
      </c>
      <c r="CE19" s="66">
        <f t="shared" si="58"/>
        <v>70</v>
      </c>
      <c r="CF19" s="66">
        <f t="shared" si="200"/>
        <v>30</v>
      </c>
      <c r="CG19" s="66">
        <f t="shared" si="201"/>
        <v>150</v>
      </c>
      <c r="CH19" s="66">
        <f t="shared" si="61"/>
        <v>50</v>
      </c>
      <c r="CI19" s="332">
        <f t="shared" si="62"/>
        <v>200</v>
      </c>
      <c r="CJ19" s="409" t="str">
        <f t="shared" si="63"/>
        <v/>
      </c>
      <c r="CK19" s="66" t="str">
        <f t="shared" si="64"/>
        <v>P</v>
      </c>
      <c r="CL19" s="66" t="str">
        <f t="shared" si="65"/>
        <v>P</v>
      </c>
      <c r="CM19" s="409" t="str">
        <f t="shared" si="66"/>
        <v>II</v>
      </c>
      <c r="CN19" s="394" t="str">
        <f>IF(details!AJ19="","",details!AJ19)</f>
        <v>a</v>
      </c>
      <c r="CO19" s="89" t="str">
        <f t="shared" si="202"/>
        <v>BIOLOGY</v>
      </c>
      <c r="CP19" s="394">
        <f>IF(details!AK19="","",details!AK19)</f>
        <v>9</v>
      </c>
      <c r="CQ19" s="394">
        <f>IF(details!AL19="","",details!AL19)</f>
        <v>9</v>
      </c>
      <c r="CR19" s="394">
        <f>IF(details!AM19="","",details!AM19)</f>
        <v>10</v>
      </c>
      <c r="CS19" s="205">
        <f t="shared" si="203"/>
        <v>28</v>
      </c>
      <c r="CT19" s="394">
        <f>IF(details!AN19="","",details!AN19)</f>
        <v>24</v>
      </c>
      <c r="CU19" s="394">
        <f>IF(details!AO19="","",details!AO19)</f>
        <v>14</v>
      </c>
      <c r="CV19" s="205">
        <f t="shared" si="204"/>
        <v>38</v>
      </c>
      <c r="CW19" s="205">
        <f t="shared" si="205"/>
        <v>52</v>
      </c>
      <c r="CX19" s="205">
        <f t="shared" si="206"/>
        <v>66</v>
      </c>
      <c r="CY19" s="394">
        <f>IF(details!AP19="","",details!AP19)</f>
        <v>20</v>
      </c>
      <c r="CZ19" s="394">
        <f>IF(details!AQ19="","",details!AQ19)</f>
        <v>27</v>
      </c>
      <c r="DA19" s="205">
        <f t="shared" si="207"/>
        <v>47</v>
      </c>
      <c r="DB19" s="205">
        <f t="shared" si="208"/>
        <v>72</v>
      </c>
      <c r="DC19" s="205">
        <f t="shared" si="209"/>
        <v>41</v>
      </c>
      <c r="DD19" s="401">
        <f t="shared" si="210"/>
        <v>113</v>
      </c>
      <c r="DE19" s="332">
        <f t="shared" si="75"/>
        <v>0</v>
      </c>
      <c r="DF19" s="409">
        <f t="shared" si="76"/>
        <v>0</v>
      </c>
      <c r="DG19" s="66">
        <f t="shared" si="77"/>
        <v>70</v>
      </c>
      <c r="DH19" s="66">
        <f t="shared" si="211"/>
        <v>30</v>
      </c>
      <c r="DI19" s="66">
        <f t="shared" si="79"/>
        <v>150</v>
      </c>
      <c r="DJ19" s="66">
        <f t="shared" si="80"/>
        <v>50</v>
      </c>
      <c r="DK19" s="332">
        <f t="shared" si="81"/>
        <v>200</v>
      </c>
      <c r="DL19" s="409" t="str">
        <f t="shared" si="82"/>
        <v/>
      </c>
      <c r="DM19" s="66" t="str">
        <f t="shared" si="83"/>
        <v>P</v>
      </c>
      <c r="DN19" s="66" t="str">
        <f t="shared" si="84"/>
        <v>P</v>
      </c>
      <c r="DO19" s="409" t="str">
        <f t="shared" si="85"/>
        <v>II</v>
      </c>
      <c r="DP19" s="66">
        <f t="shared" si="86"/>
        <v>0</v>
      </c>
      <c r="DQ19" s="394">
        <f>IF(details!AR19="","",details!AR19)</f>
        <v>10</v>
      </c>
      <c r="DR19" s="394">
        <f>IF(details!AS19="","",details!AS19)</f>
        <v>10</v>
      </c>
      <c r="DS19" s="394">
        <f>IF(details!AT19="","",details!AT19)</f>
        <v>10</v>
      </c>
      <c r="DT19" s="205">
        <f t="shared" si="212"/>
        <v>30</v>
      </c>
      <c r="DU19" s="394">
        <f>IF(details!AU19="","",details!AU19)</f>
        <v>51</v>
      </c>
      <c r="DV19" s="205">
        <f t="shared" si="213"/>
        <v>81</v>
      </c>
      <c r="DW19" s="394">
        <f>IF(details!AV19="","",details!AV19)</f>
        <v>70</v>
      </c>
      <c r="DX19" s="392">
        <f t="shared" si="214"/>
        <v>151</v>
      </c>
      <c r="DY19" s="409">
        <f t="shared" si="215"/>
        <v>0</v>
      </c>
      <c r="DZ19" s="409">
        <f t="shared" si="216"/>
        <v>0</v>
      </c>
      <c r="EA19" s="66">
        <f t="shared" si="217"/>
        <v>200</v>
      </c>
      <c r="EB19" s="409" t="str">
        <f t="shared" si="218"/>
        <v/>
      </c>
      <c r="EC19" s="409" t="str">
        <f t="shared" si="121"/>
        <v>B</v>
      </c>
      <c r="ED19" s="394">
        <f>IF(details!AW19="","",details!AW19)</f>
        <v>25</v>
      </c>
      <c r="EE19" s="394">
        <f>IF(details!AX19="","",details!AX19)</f>
        <v>24</v>
      </c>
      <c r="EF19" s="394">
        <f>IF(details!AY19="","",details!AY19)</f>
        <v>35</v>
      </c>
      <c r="EG19" s="392">
        <f t="shared" si="219"/>
        <v>84</v>
      </c>
      <c r="EH19" s="409">
        <f t="shared" si="220"/>
        <v>0</v>
      </c>
      <c r="EI19" s="409">
        <f t="shared" si="221"/>
        <v>0</v>
      </c>
      <c r="EJ19" s="66">
        <f t="shared" si="222"/>
        <v>100</v>
      </c>
      <c r="EK19" s="409" t="str">
        <f t="shared" si="223"/>
        <v/>
      </c>
      <c r="EL19" s="409" t="str">
        <f t="shared" si="122"/>
        <v>A</v>
      </c>
      <c r="EM19" s="409" t="str">
        <f t="shared" si="123"/>
        <v>II</v>
      </c>
      <c r="EN19" s="409" t="str">
        <f t="shared" si="124"/>
        <v>II</v>
      </c>
      <c r="EO19" s="409" t="str">
        <f t="shared" si="125"/>
        <v>III</v>
      </c>
      <c r="EP19" s="409" t="str">
        <f t="shared" si="224"/>
        <v>II</v>
      </c>
      <c r="EQ19" s="409" t="str">
        <f t="shared" si="225"/>
        <v>II</v>
      </c>
      <c r="ER19" s="409">
        <f t="shared" si="226"/>
        <v>0</v>
      </c>
      <c r="ES19" s="409">
        <f t="shared" si="227"/>
        <v>0</v>
      </c>
      <c r="ET19" s="409">
        <f t="shared" si="228"/>
        <v>0</v>
      </c>
      <c r="EU19" s="409">
        <f t="shared" si="229"/>
        <v>0</v>
      </c>
      <c r="EV19" s="409">
        <f t="shared" si="230"/>
        <v>0</v>
      </c>
      <c r="EW19" s="409" t="str">
        <f t="shared" si="231"/>
        <v/>
      </c>
      <c r="EX19" s="74" t="str">
        <f t="shared" si="132"/>
        <v>PASS</v>
      </c>
      <c r="EY19" s="68" t="str">
        <f>IF(details!CF19="","",details!CF19)</f>
        <v/>
      </c>
      <c r="EZ19" s="69" t="str">
        <f>IF(details!CG19="","",details!CG19)</f>
        <v/>
      </c>
      <c r="FA19" s="68" t="str">
        <f>IF(details!CJ19="","",details!CJ19)</f>
        <v/>
      </c>
      <c r="FB19" s="69" t="str">
        <f>IF(details!CK19="","",details!CK19)</f>
        <v/>
      </c>
      <c r="FC19" s="68" t="str">
        <f>IF(details!CN19="","",details!CN19)</f>
        <v/>
      </c>
      <c r="FD19" s="69" t="str">
        <f>IF(details!CO19="","",details!CO19)</f>
        <v/>
      </c>
      <c r="FE19" s="68" t="str">
        <f>IF(details!CR19="","",details!CR19)</f>
        <v/>
      </c>
      <c r="FF19" s="69" t="str">
        <f>IF(details!CS19="","",details!CS19)</f>
        <v/>
      </c>
      <c r="FG19" s="68">
        <f>IF(details!CV19="","",details!CV19)</f>
        <v>44</v>
      </c>
      <c r="FH19" s="69">
        <f>IF(details!CW19="","",details!CW19)</f>
        <v>0</v>
      </c>
      <c r="FI19" s="343">
        <f t="shared" si="250"/>
        <v>0</v>
      </c>
      <c r="FJ19" s="394" t="str">
        <f t="shared" si="133"/>
        <v>II</v>
      </c>
      <c r="FK19" s="394" t="str">
        <f t="shared" si="232"/>
        <v/>
      </c>
      <c r="FL19" s="460" t="str">
        <f t="shared" si="134"/>
        <v/>
      </c>
      <c r="FM19" s="394" t="str">
        <f t="shared" si="135"/>
        <v>II</v>
      </c>
      <c r="FN19" s="77" t="str">
        <f t="shared" si="233"/>
        <v/>
      </c>
      <c r="FO19" s="460" t="str">
        <f t="shared" si="136"/>
        <v/>
      </c>
      <c r="FP19" s="78" t="str">
        <f t="shared" si="137"/>
        <v>III</v>
      </c>
      <c r="FQ19" s="394" t="str">
        <f t="shared" si="138"/>
        <v>III</v>
      </c>
      <c r="FR19" s="394" t="str">
        <f t="shared" si="234"/>
        <v/>
      </c>
      <c r="FS19" s="394" t="str">
        <f t="shared" si="235"/>
        <v/>
      </c>
      <c r="FT19" s="394" t="str">
        <f t="shared" si="236"/>
        <v/>
      </c>
      <c r="FU19" s="364" t="str">
        <f t="shared" si="237"/>
        <v/>
      </c>
      <c r="FV19" s="394" t="str">
        <f t="shared" si="238"/>
        <v/>
      </c>
      <c r="FW19" s="394" t="str">
        <f t="shared" si="239"/>
        <v/>
      </c>
      <c r="FX19" s="394" t="str">
        <f t="shared" si="240"/>
        <v/>
      </c>
      <c r="FY19" s="394" t="str">
        <f t="shared" si="141"/>
        <v/>
      </c>
      <c r="FZ19" s="461" t="str">
        <f t="shared" si="142"/>
        <v/>
      </c>
      <c r="GA19" s="78" t="str">
        <f t="shared" si="143"/>
        <v>II</v>
      </c>
      <c r="GB19" s="394" t="str">
        <f t="shared" si="144"/>
        <v>II</v>
      </c>
      <c r="GC19" s="394" t="str">
        <f t="shared" si="145"/>
        <v/>
      </c>
      <c r="GD19" s="394" t="str">
        <f t="shared" si="146"/>
        <v/>
      </c>
      <c r="GE19" s="394" t="str">
        <f t="shared" si="147"/>
        <v/>
      </c>
      <c r="GF19" s="462" t="str">
        <f t="shared" si="241"/>
        <v/>
      </c>
      <c r="GG19" s="397" t="str">
        <f t="shared" si="242"/>
        <v/>
      </c>
      <c r="GH19" s="394" t="str">
        <f t="shared" si="243"/>
        <v/>
      </c>
      <c r="GI19" s="394" t="str">
        <f t="shared" si="244"/>
        <v/>
      </c>
      <c r="GJ19" s="394" t="str">
        <f t="shared" si="148"/>
        <v/>
      </c>
      <c r="GK19" s="461" t="str">
        <f t="shared" si="149"/>
        <v/>
      </c>
      <c r="GL19" s="78" t="str">
        <f t="shared" si="150"/>
        <v>II</v>
      </c>
      <c r="GM19" s="394" t="str">
        <f t="shared" si="151"/>
        <v>II</v>
      </c>
      <c r="GN19" s="394" t="str">
        <f t="shared" si="152"/>
        <v/>
      </c>
      <c r="GO19" s="394" t="str">
        <f t="shared" si="153"/>
        <v/>
      </c>
      <c r="GP19" s="394" t="str">
        <f t="shared" si="154"/>
        <v/>
      </c>
      <c r="GQ19" s="394" t="str">
        <f t="shared" si="245"/>
        <v/>
      </c>
      <c r="GR19" s="394" t="str">
        <f t="shared" si="246"/>
        <v/>
      </c>
      <c r="GS19" s="394" t="str">
        <f t="shared" si="247"/>
        <v/>
      </c>
      <c r="GT19" s="394" t="str">
        <f t="shared" si="248"/>
        <v/>
      </c>
      <c r="GU19" s="394" t="str">
        <f t="shared" si="155"/>
        <v/>
      </c>
      <c r="GV19" s="461" t="str">
        <f t="shared" si="156"/>
        <v/>
      </c>
      <c r="GW19" s="394" t="str">
        <f t="shared" si="157"/>
        <v>B</v>
      </c>
      <c r="GX19" s="394" t="str">
        <f t="shared" si="158"/>
        <v>A</v>
      </c>
      <c r="GY19" s="394" t="str">
        <f t="shared" si="159"/>
        <v xml:space="preserve">    </v>
      </c>
      <c r="GZ19" s="394" t="str">
        <f t="shared" si="160"/>
        <v xml:space="preserve">    </v>
      </c>
      <c r="HA19" s="394" t="str">
        <f t="shared" si="161"/>
        <v xml:space="preserve">    </v>
      </c>
      <c r="HB19" s="394" t="str">
        <f t="shared" si="162"/>
        <v xml:space="preserve">        </v>
      </c>
      <c r="HC19" s="394" t="str">
        <f t="shared" si="163"/>
        <v xml:space="preserve">    </v>
      </c>
      <c r="HD19" s="394" t="str">
        <f t="shared" si="164"/>
        <v>PASS</v>
      </c>
      <c r="HE19" s="67">
        <f t="shared" si="165"/>
        <v>531</v>
      </c>
      <c r="HF19" s="73">
        <f t="shared" si="166"/>
        <v>53.1</v>
      </c>
      <c r="HG19" s="394" t="str">
        <f t="shared" si="167"/>
        <v>II</v>
      </c>
      <c r="HH19" s="75">
        <f t="shared" si="168"/>
        <v>53.1</v>
      </c>
      <c r="HI19" s="76">
        <f t="shared" si="249"/>
        <v>33.000000000000149</v>
      </c>
      <c r="HJ19" s="394" t="str">
        <f>IF(OR(HD19="SUPPL.",HD19="RE-EXAM."),'result subject-wise'!AR19,HD19)</f>
        <v>PASS</v>
      </c>
      <c r="HK19" s="463" t="str">
        <f t="shared" si="169"/>
        <v/>
      </c>
      <c r="HL19" s="464">
        <f t="shared" si="170"/>
        <v>53.1</v>
      </c>
      <c r="HM19" s="394" t="str">
        <f t="shared" si="87"/>
        <v>II</v>
      </c>
      <c r="HN19" s="240"/>
      <c r="HP19" s="465" t="str">
        <f>'full report'!V287</f>
        <v/>
      </c>
      <c r="HQ19" s="466"/>
      <c r="HR19" s="520" t="s">
        <v>184</v>
      </c>
      <c r="HS19" s="506">
        <f t="shared" ref="HS19:HS20" si="283">M121</f>
        <v>0</v>
      </c>
      <c r="HT19" s="506">
        <f t="shared" ref="HT19:HT20" si="284">Z121</f>
        <v>0</v>
      </c>
      <c r="HU19" s="506">
        <f t="shared" ref="HU19:HU20" si="285">AK121</f>
        <v>1</v>
      </c>
      <c r="HV19" s="506">
        <f t="shared" ref="HV19:HV20" si="286">AM121</f>
        <v>0</v>
      </c>
      <c r="HW19" s="506">
        <f t="shared" ref="HW19:HW20" si="287">AO121</f>
        <v>0</v>
      </c>
      <c r="HX19" s="506">
        <f t="shared" ref="HX19:HX20" si="288">AQ121</f>
        <v>0</v>
      </c>
      <c r="HY19" s="506">
        <f t="shared" ref="HY19:HY20" si="289">AS121</f>
        <v>0</v>
      </c>
      <c r="HZ19" s="506">
        <f t="shared" ref="HZ19:HZ20" si="290">AU121</f>
        <v>0</v>
      </c>
      <c r="IA19" s="506">
        <f t="shared" ref="IA19:IA20" si="291">AW121</f>
        <v>0</v>
      </c>
      <c r="IB19" s="506">
        <f t="shared" ref="IB19:IB20" si="292">AY121</f>
        <v>0</v>
      </c>
      <c r="IC19" s="506">
        <f t="shared" ref="IC19:IC20" si="293">BM121</f>
        <v>0</v>
      </c>
      <c r="ID19" s="506">
        <f t="shared" ref="ID19:ID20" si="294">BO121</f>
        <v>0</v>
      </c>
      <c r="IE19" s="506">
        <f t="shared" ref="IE19:IE20" si="295">BQ121</f>
        <v>0</v>
      </c>
      <c r="IF19" s="506">
        <f t="shared" ref="IF19:IF20" si="296">BS121</f>
        <v>0</v>
      </c>
      <c r="IG19" s="506">
        <f t="shared" ref="IG19:IG20" si="297">BU121</f>
        <v>0</v>
      </c>
      <c r="IH19" s="506">
        <f t="shared" ref="IH19:IH20" si="298">BW121</f>
        <v>0</v>
      </c>
      <c r="II19" s="506">
        <f t="shared" ref="II19:II20" si="299">BY121</f>
        <v>0</v>
      </c>
      <c r="IJ19" s="506">
        <f t="shared" ref="IJ19:IJ20" si="300">CA121</f>
        <v>0</v>
      </c>
      <c r="IK19" s="506">
        <f t="shared" ref="IK19:IK20" si="301">CO121</f>
        <v>0</v>
      </c>
      <c r="IL19" s="506">
        <f t="shared" ref="IL19:IL20" si="302">CQ121</f>
        <v>0</v>
      </c>
      <c r="IM19" s="506">
        <f t="shared" ref="IM19:IM20" si="303">CS121</f>
        <v>0</v>
      </c>
      <c r="IN19" s="506">
        <f t="shared" ref="IN19:IN20" si="304">CU121</f>
        <v>0</v>
      </c>
      <c r="IO19" s="506">
        <f t="shared" ref="IO19:IO20" si="305">CW121</f>
        <v>0</v>
      </c>
      <c r="IP19" s="506">
        <f t="shared" ref="IP19:IP20" si="306">CY121</f>
        <v>0</v>
      </c>
      <c r="IQ19" s="506">
        <f t="shared" ref="IQ19:IQ20" si="307">DA121</f>
        <v>0</v>
      </c>
      <c r="IR19" s="506">
        <f t="shared" ref="IR19:IR20" si="308">DC121</f>
        <v>0</v>
      </c>
      <c r="IS19" s="506"/>
      <c r="IT19" s="506">
        <f t="shared" ref="IT19:IT20" si="309">DS121</f>
        <v>0</v>
      </c>
      <c r="IU19" s="521">
        <f t="shared" ref="IU19:IU20" si="310">EF121</f>
        <v>0</v>
      </c>
    </row>
    <row r="20" spans="1:255" s="364" customFormat="1" ht="13" customHeight="1">
      <c r="A20" s="412">
        <f>IF(details!A20="","",details!A20)</f>
        <v>12</v>
      </c>
      <c r="B20" s="394" t="str">
        <f>IF(details!B20="","",details!B20)</f>
        <v>OBC</v>
      </c>
      <c r="C20" s="394" t="str">
        <f>IF(details!C20="","",details!C20)</f>
        <v>G</v>
      </c>
      <c r="D20" s="394">
        <f>IF(details!D20="","",details!D20)</f>
        <v>10548</v>
      </c>
      <c r="E20" s="401">
        <f>IF(details!E20="","",details!E20)</f>
        <v>11412</v>
      </c>
      <c r="F20" s="72">
        <f>IF(details!F20="","",details!F20)</f>
        <v>35137</v>
      </c>
      <c r="G20" s="89" t="str">
        <f>IF(details!G20="","",details!G20)</f>
        <v>A 012</v>
      </c>
      <c r="H20" s="89" t="str">
        <f>IF(details!H20="","",details!H20)</f>
        <v>B 012</v>
      </c>
      <c r="I20" s="89" t="str">
        <f>IF(details!I20="","",details!I20)</f>
        <v>C 012</v>
      </c>
      <c r="J20" s="394">
        <f>IF(details!J20="","",details!J20)</f>
        <v>7</v>
      </c>
      <c r="K20" s="394">
        <f>IF(details!K20="","",details!K20)</f>
        <v>5</v>
      </c>
      <c r="L20" s="394">
        <f>IF(details!L20="","",details!L20)</f>
        <v>7</v>
      </c>
      <c r="M20" s="205">
        <f t="shared" si="171"/>
        <v>19</v>
      </c>
      <c r="N20" s="394">
        <f>IF(details!M20="","",details!M20)</f>
        <v>40</v>
      </c>
      <c r="O20" s="205">
        <f t="shared" si="172"/>
        <v>59</v>
      </c>
      <c r="P20" s="394">
        <f>IF(details!N20="","",details!N20)</f>
        <v>58</v>
      </c>
      <c r="Q20" s="392">
        <f t="shared" si="173"/>
        <v>117</v>
      </c>
      <c r="R20" s="409">
        <f t="shared" si="282"/>
        <v>0</v>
      </c>
      <c r="S20" s="66">
        <f t="shared" si="39"/>
        <v>200</v>
      </c>
      <c r="T20" s="409" t="str">
        <f t="shared" si="99"/>
        <v/>
      </c>
      <c r="U20" s="409" t="str">
        <f t="shared" si="40"/>
        <v>P</v>
      </c>
      <c r="V20" s="409" t="str">
        <f t="shared" si="100"/>
        <v>II</v>
      </c>
      <c r="W20" s="394">
        <f>IF(details!O20="","",details!O20)</f>
        <v>8</v>
      </c>
      <c r="X20" s="394">
        <f>IF(details!P20="","",details!P20)</f>
        <v>8</v>
      </c>
      <c r="Y20" s="394">
        <f>IF(details!Q20="","",details!Q20)</f>
        <v>9</v>
      </c>
      <c r="Z20" s="205">
        <f t="shared" si="174"/>
        <v>25</v>
      </c>
      <c r="AA20" s="394">
        <f>IF(details!R20="","",details!R20)</f>
        <v>38</v>
      </c>
      <c r="AB20" s="205">
        <f t="shared" si="175"/>
        <v>63</v>
      </c>
      <c r="AC20" s="394">
        <f>IF(details!S20="","",details!S20)</f>
        <v>52</v>
      </c>
      <c r="AD20" s="392">
        <f t="shared" si="176"/>
        <v>115</v>
      </c>
      <c r="AE20" s="409">
        <f t="shared" si="281"/>
        <v>0</v>
      </c>
      <c r="AF20" s="66">
        <f t="shared" si="45"/>
        <v>200</v>
      </c>
      <c r="AG20" s="409" t="str">
        <f t="shared" si="101"/>
        <v/>
      </c>
      <c r="AH20" s="409" t="str">
        <f>IF(OR($E20="NSO",$E20="",AC20=""),"",IF(OR(AG20="AB",AC20="ab"),"AB",IF(AC20="ML","RE",IF(AND(AD20&gt;=36%*AF20,AC20&gt;=20),"P",IF(AND(AD20&gt;=34%*AF20,#REF!=0,AC20&gt;=20),"G2",IF(AND(AD20&gt;=31%*AF20,#REF!=0,AC20&gt;=20),"G1",IF(AD20&gt;=25%*AF20,"S","F")))))))</f>
        <v>P</v>
      </c>
      <c r="AI20" s="409" t="str">
        <f t="shared" si="102"/>
        <v>II</v>
      </c>
      <c r="AJ20" s="394" t="str">
        <f>IF(details!T20="","",details!T20)</f>
        <v>a</v>
      </c>
      <c r="AK20" s="89" t="str">
        <f t="shared" si="177"/>
        <v>PHYSICS</v>
      </c>
      <c r="AL20" s="394">
        <f>IF(details!U20="","",details!U20)</f>
        <v>4</v>
      </c>
      <c r="AM20" s="394">
        <f>IF(details!V20="","",details!V20)</f>
        <v>7</v>
      </c>
      <c r="AN20" s="394">
        <f>IF(details!W20="","",details!W20)</f>
        <v>10</v>
      </c>
      <c r="AO20" s="205">
        <f t="shared" si="178"/>
        <v>21</v>
      </c>
      <c r="AP20" s="394">
        <f>IF(details!X20="","",details!X20)</f>
        <v>14</v>
      </c>
      <c r="AQ20" s="394">
        <f>IF(details!Y20="","",details!Y20)</f>
        <v>14</v>
      </c>
      <c r="AR20" s="205">
        <f t="shared" si="179"/>
        <v>28</v>
      </c>
      <c r="AS20" s="205">
        <f t="shared" si="180"/>
        <v>35</v>
      </c>
      <c r="AT20" s="205">
        <f t="shared" si="181"/>
        <v>49</v>
      </c>
      <c r="AU20" s="394">
        <f>IF(details!Z20="","",details!Z20)</f>
        <v>21</v>
      </c>
      <c r="AV20" s="394">
        <f>IF(details!AA20="","",details!AA20)</f>
        <v>19</v>
      </c>
      <c r="AW20" s="205">
        <f t="shared" si="182"/>
        <v>40</v>
      </c>
      <c r="AX20" s="205">
        <f t="shared" si="183"/>
        <v>56</v>
      </c>
      <c r="AY20" s="205">
        <f t="shared" si="184"/>
        <v>33</v>
      </c>
      <c r="AZ20" s="401">
        <f t="shared" si="185"/>
        <v>89</v>
      </c>
      <c r="BA20" s="332">
        <f t="shared" si="186"/>
        <v>0</v>
      </c>
      <c r="BB20" s="409">
        <f t="shared" si="187"/>
        <v>0</v>
      </c>
      <c r="BC20" s="66">
        <f t="shared" si="188"/>
        <v>70</v>
      </c>
      <c r="BD20" s="66">
        <f t="shared" si="189"/>
        <v>30</v>
      </c>
      <c r="BE20" s="66">
        <f t="shared" si="190"/>
        <v>150</v>
      </c>
      <c r="BF20" s="66">
        <f t="shared" si="93"/>
        <v>50</v>
      </c>
      <c r="BG20" s="332">
        <f t="shared" si="94"/>
        <v>200</v>
      </c>
      <c r="BH20" s="409" t="str">
        <f t="shared" si="95"/>
        <v/>
      </c>
      <c r="BI20" s="66" t="str">
        <f t="shared" si="96"/>
        <v>P</v>
      </c>
      <c r="BJ20" s="66" t="str">
        <f t="shared" si="97"/>
        <v>P</v>
      </c>
      <c r="BK20" s="409" t="str">
        <f t="shared" si="98"/>
        <v>III</v>
      </c>
      <c r="BL20" s="394" t="str">
        <f>IF(details!AB20="","",details!AB20)</f>
        <v>A</v>
      </c>
      <c r="BM20" s="89" t="str">
        <f t="shared" si="191"/>
        <v>CHEMISTRY</v>
      </c>
      <c r="BN20" s="394">
        <f>IF(details!AC20="","",details!AC20)</f>
        <v>5</v>
      </c>
      <c r="BO20" s="394">
        <f>IF(details!AD20="","",details!AD20)</f>
        <v>10</v>
      </c>
      <c r="BP20" s="394">
        <f>IF(details!AE20="","",details!AE20)</f>
        <v>10</v>
      </c>
      <c r="BQ20" s="205">
        <f t="shared" si="192"/>
        <v>25</v>
      </c>
      <c r="BR20" s="394">
        <f>IF(details!AF20="","",details!AF20)</f>
        <v>36</v>
      </c>
      <c r="BS20" s="394">
        <f>IF(details!AG20="","",details!AG20)</f>
        <v>17</v>
      </c>
      <c r="BT20" s="205">
        <f t="shared" si="193"/>
        <v>53</v>
      </c>
      <c r="BU20" s="205">
        <f t="shared" si="194"/>
        <v>61</v>
      </c>
      <c r="BV20" s="205">
        <f t="shared" si="195"/>
        <v>78</v>
      </c>
      <c r="BW20" s="394">
        <f>IF(details!AH20="","",details!AH20)</f>
        <v>32</v>
      </c>
      <c r="BX20" s="394">
        <f>IF(details!AI20="","",details!AI20)</f>
        <v>29</v>
      </c>
      <c r="BY20" s="205">
        <f t="shared" si="196"/>
        <v>61</v>
      </c>
      <c r="BZ20" s="205">
        <f t="shared" si="197"/>
        <v>93</v>
      </c>
      <c r="CA20" s="205">
        <f t="shared" si="198"/>
        <v>46</v>
      </c>
      <c r="CB20" s="401">
        <f t="shared" si="199"/>
        <v>139</v>
      </c>
      <c r="CC20" s="332">
        <f t="shared" si="56"/>
        <v>0</v>
      </c>
      <c r="CD20" s="409">
        <f t="shared" si="57"/>
        <v>0</v>
      </c>
      <c r="CE20" s="66">
        <f t="shared" si="58"/>
        <v>70</v>
      </c>
      <c r="CF20" s="66">
        <f t="shared" si="200"/>
        <v>30</v>
      </c>
      <c r="CG20" s="66">
        <f t="shared" si="201"/>
        <v>150</v>
      </c>
      <c r="CH20" s="66">
        <f t="shared" si="61"/>
        <v>50</v>
      </c>
      <c r="CI20" s="332">
        <f t="shared" si="62"/>
        <v>200</v>
      </c>
      <c r="CJ20" s="409" t="str">
        <f t="shared" si="63"/>
        <v/>
      </c>
      <c r="CK20" s="66" t="str">
        <f t="shared" si="64"/>
        <v>P</v>
      </c>
      <c r="CL20" s="66" t="str">
        <f t="shared" si="65"/>
        <v>P</v>
      </c>
      <c r="CM20" s="409" t="str">
        <f t="shared" si="66"/>
        <v>I</v>
      </c>
      <c r="CN20" s="394" t="str">
        <f>IF(details!AJ20="","",details!AJ20)</f>
        <v>a</v>
      </c>
      <c r="CO20" s="89" t="str">
        <f t="shared" si="202"/>
        <v>BIOLOGY</v>
      </c>
      <c r="CP20" s="394">
        <f>IF(details!AK20="","",details!AK20)</f>
        <v>9</v>
      </c>
      <c r="CQ20" s="394">
        <f>IF(details!AL20="","",details!AL20)</f>
        <v>9</v>
      </c>
      <c r="CR20" s="394">
        <f>IF(details!AM20="","",details!AM20)</f>
        <v>10</v>
      </c>
      <c r="CS20" s="205">
        <f t="shared" si="203"/>
        <v>28</v>
      </c>
      <c r="CT20" s="394">
        <f>IF(details!AN20="","",details!AN20)</f>
        <v>27</v>
      </c>
      <c r="CU20" s="394">
        <f>IF(details!AO20="","",details!AO20)</f>
        <v>16</v>
      </c>
      <c r="CV20" s="205">
        <f t="shared" si="204"/>
        <v>43</v>
      </c>
      <c r="CW20" s="205">
        <f t="shared" si="205"/>
        <v>55</v>
      </c>
      <c r="CX20" s="205">
        <f t="shared" si="206"/>
        <v>71</v>
      </c>
      <c r="CY20" s="394">
        <f>IF(details!AP20="","",details!AP20)</f>
        <v>40</v>
      </c>
      <c r="CZ20" s="394">
        <f>IF(details!AQ20="","",details!AQ20)</f>
        <v>29</v>
      </c>
      <c r="DA20" s="205">
        <f t="shared" si="207"/>
        <v>69</v>
      </c>
      <c r="DB20" s="205">
        <f t="shared" si="208"/>
        <v>95</v>
      </c>
      <c r="DC20" s="205">
        <f t="shared" si="209"/>
        <v>45</v>
      </c>
      <c r="DD20" s="401">
        <f t="shared" si="210"/>
        <v>140</v>
      </c>
      <c r="DE20" s="332">
        <f t="shared" si="75"/>
        <v>0</v>
      </c>
      <c r="DF20" s="409">
        <f t="shared" si="76"/>
        <v>0</v>
      </c>
      <c r="DG20" s="66">
        <f t="shared" si="77"/>
        <v>70</v>
      </c>
      <c r="DH20" s="66">
        <f t="shared" si="211"/>
        <v>30</v>
      </c>
      <c r="DI20" s="66">
        <f t="shared" si="79"/>
        <v>150</v>
      </c>
      <c r="DJ20" s="66">
        <f t="shared" si="80"/>
        <v>50</v>
      </c>
      <c r="DK20" s="332">
        <f t="shared" si="81"/>
        <v>200</v>
      </c>
      <c r="DL20" s="409" t="str">
        <f t="shared" si="82"/>
        <v/>
      </c>
      <c r="DM20" s="66" t="str">
        <f t="shared" si="83"/>
        <v>P</v>
      </c>
      <c r="DN20" s="66" t="str">
        <f t="shared" si="84"/>
        <v>P</v>
      </c>
      <c r="DO20" s="409" t="str">
        <f t="shared" si="85"/>
        <v>I</v>
      </c>
      <c r="DP20" s="66">
        <f t="shared" si="86"/>
        <v>0</v>
      </c>
      <c r="DQ20" s="394">
        <f>IF(details!AR20="","",details!AR20)</f>
        <v>10</v>
      </c>
      <c r="DR20" s="394">
        <f>IF(details!AS20="","",details!AS20)</f>
        <v>10</v>
      </c>
      <c r="DS20" s="394">
        <f>IF(details!AT20="","",details!AT20)</f>
        <v>10</v>
      </c>
      <c r="DT20" s="205">
        <f t="shared" si="212"/>
        <v>30</v>
      </c>
      <c r="DU20" s="394">
        <f>IF(details!AU20="","",details!AU20)</f>
        <v>53</v>
      </c>
      <c r="DV20" s="205">
        <f t="shared" si="213"/>
        <v>83</v>
      </c>
      <c r="DW20" s="394">
        <f>IF(details!AV20="","",details!AV20)</f>
        <v>80</v>
      </c>
      <c r="DX20" s="392">
        <f t="shared" si="214"/>
        <v>163</v>
      </c>
      <c r="DY20" s="409">
        <f t="shared" si="215"/>
        <v>0</v>
      </c>
      <c r="DZ20" s="409">
        <f t="shared" si="216"/>
        <v>0</v>
      </c>
      <c r="EA20" s="66">
        <f t="shared" si="217"/>
        <v>200</v>
      </c>
      <c r="EB20" s="409" t="str">
        <f t="shared" si="218"/>
        <v/>
      </c>
      <c r="EC20" s="409" t="str">
        <f t="shared" si="121"/>
        <v>A</v>
      </c>
      <c r="ED20" s="394">
        <f>IF(details!AW20="","",details!AW20)</f>
        <v>22</v>
      </c>
      <c r="EE20" s="394">
        <f>IF(details!AX20="","",details!AX20)</f>
        <v>24</v>
      </c>
      <c r="EF20" s="394">
        <f>IF(details!AY20="","",details!AY20)</f>
        <v>32</v>
      </c>
      <c r="EG20" s="392">
        <f t="shared" si="219"/>
        <v>78</v>
      </c>
      <c r="EH20" s="409">
        <f t="shared" si="220"/>
        <v>0</v>
      </c>
      <c r="EI20" s="409">
        <f t="shared" si="221"/>
        <v>0</v>
      </c>
      <c r="EJ20" s="66">
        <f t="shared" si="222"/>
        <v>100</v>
      </c>
      <c r="EK20" s="409" t="str">
        <f t="shared" si="223"/>
        <v/>
      </c>
      <c r="EL20" s="409" t="str">
        <f t="shared" si="122"/>
        <v>B</v>
      </c>
      <c r="EM20" s="409" t="str">
        <f t="shared" si="123"/>
        <v>II</v>
      </c>
      <c r="EN20" s="409" t="str">
        <f t="shared" si="124"/>
        <v>II</v>
      </c>
      <c r="EO20" s="409" t="str">
        <f t="shared" si="125"/>
        <v>III</v>
      </c>
      <c r="EP20" s="409" t="str">
        <f t="shared" si="224"/>
        <v>I</v>
      </c>
      <c r="EQ20" s="409" t="str">
        <f t="shared" si="225"/>
        <v>I</v>
      </c>
      <c r="ER20" s="409">
        <f t="shared" si="226"/>
        <v>0</v>
      </c>
      <c r="ES20" s="409">
        <f t="shared" si="227"/>
        <v>0</v>
      </c>
      <c r="ET20" s="409">
        <f t="shared" si="228"/>
        <v>0</v>
      </c>
      <c r="EU20" s="409">
        <f t="shared" si="229"/>
        <v>0</v>
      </c>
      <c r="EV20" s="409">
        <f t="shared" si="230"/>
        <v>0</v>
      </c>
      <c r="EW20" s="409" t="str">
        <f t="shared" si="231"/>
        <v/>
      </c>
      <c r="EX20" s="74" t="str">
        <f t="shared" si="132"/>
        <v>PASS</v>
      </c>
      <c r="EY20" s="68" t="str">
        <f>IF(details!CF20="","",details!CF20)</f>
        <v/>
      </c>
      <c r="EZ20" s="69" t="str">
        <f>IF(details!CG20="","",details!CG20)</f>
        <v/>
      </c>
      <c r="FA20" s="68" t="str">
        <f>IF(details!CJ20="","",details!CJ20)</f>
        <v/>
      </c>
      <c r="FB20" s="69" t="str">
        <f>IF(details!CK20="","",details!CK20)</f>
        <v/>
      </c>
      <c r="FC20" s="68" t="str">
        <f>IF(details!CN20="","",details!CN20)</f>
        <v/>
      </c>
      <c r="FD20" s="69" t="str">
        <f>IF(details!CO20="","",details!CO20)</f>
        <v/>
      </c>
      <c r="FE20" s="68" t="str">
        <f>IF(details!CR20="","",details!CR20)</f>
        <v/>
      </c>
      <c r="FF20" s="69" t="str">
        <f>IF(details!CS20="","",details!CS20)</f>
        <v/>
      </c>
      <c r="FG20" s="68">
        <f>IF(details!CV20="","",details!CV20)</f>
        <v>44</v>
      </c>
      <c r="FH20" s="69">
        <f>IF(details!CW20="","",details!CW20)</f>
        <v>0</v>
      </c>
      <c r="FI20" s="343">
        <f t="shared" si="250"/>
        <v>0</v>
      </c>
      <c r="FJ20" s="394" t="str">
        <f t="shared" si="133"/>
        <v>II</v>
      </c>
      <c r="FK20" s="394" t="str">
        <f t="shared" si="232"/>
        <v/>
      </c>
      <c r="FL20" s="460" t="str">
        <f t="shared" si="134"/>
        <v/>
      </c>
      <c r="FM20" s="394" t="str">
        <f t="shared" si="135"/>
        <v>II</v>
      </c>
      <c r="FN20" s="77" t="str">
        <f t="shared" si="233"/>
        <v/>
      </c>
      <c r="FO20" s="460" t="str">
        <f t="shared" si="136"/>
        <v/>
      </c>
      <c r="FP20" s="78" t="str">
        <f t="shared" si="137"/>
        <v>III</v>
      </c>
      <c r="FQ20" s="394" t="str">
        <f t="shared" si="138"/>
        <v>III</v>
      </c>
      <c r="FR20" s="394" t="str">
        <f t="shared" si="234"/>
        <v/>
      </c>
      <c r="FS20" s="394" t="str">
        <f t="shared" si="235"/>
        <v/>
      </c>
      <c r="FT20" s="394" t="str">
        <f t="shared" si="236"/>
        <v/>
      </c>
      <c r="FU20" s="364" t="str">
        <f t="shared" si="237"/>
        <v/>
      </c>
      <c r="FV20" s="394" t="str">
        <f t="shared" si="238"/>
        <v/>
      </c>
      <c r="FW20" s="394" t="str">
        <f t="shared" si="239"/>
        <v/>
      </c>
      <c r="FX20" s="394" t="str">
        <f t="shared" si="240"/>
        <v/>
      </c>
      <c r="FY20" s="394" t="str">
        <f t="shared" si="141"/>
        <v/>
      </c>
      <c r="FZ20" s="461" t="str">
        <f t="shared" si="142"/>
        <v/>
      </c>
      <c r="GA20" s="78" t="str">
        <f t="shared" si="143"/>
        <v>I</v>
      </c>
      <c r="GB20" s="394" t="str">
        <f t="shared" si="144"/>
        <v>I</v>
      </c>
      <c r="GC20" s="394" t="str">
        <f t="shared" si="145"/>
        <v/>
      </c>
      <c r="GD20" s="394" t="str">
        <f t="shared" si="146"/>
        <v/>
      </c>
      <c r="GE20" s="394" t="str">
        <f t="shared" si="147"/>
        <v/>
      </c>
      <c r="GF20" s="462" t="str">
        <f t="shared" si="241"/>
        <v/>
      </c>
      <c r="GG20" s="397" t="str">
        <f t="shared" si="242"/>
        <v/>
      </c>
      <c r="GH20" s="394" t="str">
        <f t="shared" si="243"/>
        <v/>
      </c>
      <c r="GI20" s="394" t="str">
        <f t="shared" si="244"/>
        <v/>
      </c>
      <c r="GJ20" s="394" t="str">
        <f t="shared" si="148"/>
        <v/>
      </c>
      <c r="GK20" s="461" t="str">
        <f t="shared" si="149"/>
        <v/>
      </c>
      <c r="GL20" s="78" t="str">
        <f t="shared" si="150"/>
        <v>I</v>
      </c>
      <c r="GM20" s="394" t="str">
        <f t="shared" si="151"/>
        <v>I</v>
      </c>
      <c r="GN20" s="394" t="str">
        <f t="shared" si="152"/>
        <v/>
      </c>
      <c r="GO20" s="394" t="str">
        <f t="shared" si="153"/>
        <v/>
      </c>
      <c r="GP20" s="394" t="str">
        <f t="shared" si="154"/>
        <v/>
      </c>
      <c r="GQ20" s="394" t="str">
        <f t="shared" si="245"/>
        <v/>
      </c>
      <c r="GR20" s="394" t="str">
        <f t="shared" si="246"/>
        <v/>
      </c>
      <c r="GS20" s="394" t="str">
        <f t="shared" si="247"/>
        <v/>
      </c>
      <c r="GT20" s="394" t="str">
        <f t="shared" si="248"/>
        <v/>
      </c>
      <c r="GU20" s="394" t="str">
        <f t="shared" si="155"/>
        <v/>
      </c>
      <c r="GV20" s="461" t="str">
        <f t="shared" si="156"/>
        <v/>
      </c>
      <c r="GW20" s="394" t="str">
        <f t="shared" si="157"/>
        <v>A</v>
      </c>
      <c r="GX20" s="394" t="str">
        <f t="shared" si="158"/>
        <v>B</v>
      </c>
      <c r="GY20" s="394" t="str">
        <f t="shared" si="159"/>
        <v xml:space="preserve">    </v>
      </c>
      <c r="GZ20" s="394" t="str">
        <f t="shared" si="160"/>
        <v xml:space="preserve">    </v>
      </c>
      <c r="HA20" s="394" t="str">
        <f t="shared" si="161"/>
        <v xml:space="preserve">    </v>
      </c>
      <c r="HB20" s="394" t="str">
        <f t="shared" si="162"/>
        <v xml:space="preserve">        </v>
      </c>
      <c r="HC20" s="394" t="str">
        <f t="shared" si="163"/>
        <v xml:space="preserve">    </v>
      </c>
      <c r="HD20" s="394" t="str">
        <f t="shared" si="164"/>
        <v>PASS</v>
      </c>
      <c r="HE20" s="67">
        <f t="shared" si="165"/>
        <v>600</v>
      </c>
      <c r="HF20" s="73">
        <f t="shared" si="166"/>
        <v>60</v>
      </c>
      <c r="HG20" s="394" t="str">
        <f t="shared" si="167"/>
        <v>I</v>
      </c>
      <c r="HH20" s="75">
        <f t="shared" si="168"/>
        <v>60</v>
      </c>
      <c r="HI20" s="76">
        <f t="shared" si="249"/>
        <v>11.999999999999975</v>
      </c>
      <c r="HJ20" s="394" t="str">
        <f>IF(OR(HD20="SUPPL.",HD20="RE-EXAM."),'result subject-wise'!AR20,HD20)</f>
        <v>PASS</v>
      </c>
      <c r="HK20" s="463" t="str">
        <f t="shared" si="169"/>
        <v/>
      </c>
      <c r="HL20" s="464">
        <f t="shared" si="170"/>
        <v>60</v>
      </c>
      <c r="HM20" s="394" t="str">
        <f t="shared" si="87"/>
        <v>I</v>
      </c>
      <c r="HN20" s="240"/>
      <c r="HP20" s="465" t="str">
        <f>'full report'!V314</f>
        <v/>
      </c>
      <c r="HQ20" s="466"/>
      <c r="HR20" s="520" t="s">
        <v>208</v>
      </c>
      <c r="HS20" s="515">
        <f t="shared" si="283"/>
        <v>97.959183673469383</v>
      </c>
      <c r="HT20" s="515">
        <f t="shared" si="284"/>
        <v>100</v>
      </c>
      <c r="HU20" s="515">
        <f t="shared" si="285"/>
        <v>100</v>
      </c>
      <c r="HV20" s="515">
        <f t="shared" si="286"/>
        <v>0</v>
      </c>
      <c r="HW20" s="515">
        <f t="shared" si="287"/>
        <v>0</v>
      </c>
      <c r="HX20" s="515">
        <f t="shared" si="288"/>
        <v>0</v>
      </c>
      <c r="HY20" s="515">
        <f t="shared" si="289"/>
        <v>0</v>
      </c>
      <c r="HZ20" s="515">
        <f t="shared" si="290"/>
        <v>0</v>
      </c>
      <c r="IA20" s="515">
        <f t="shared" si="291"/>
        <v>0</v>
      </c>
      <c r="IB20" s="515">
        <f t="shared" si="292"/>
        <v>0</v>
      </c>
      <c r="IC20" s="515">
        <f t="shared" si="293"/>
        <v>97.872340425531917</v>
      </c>
      <c r="ID20" s="515">
        <f t="shared" si="294"/>
        <v>0</v>
      </c>
      <c r="IE20" s="515">
        <f t="shared" si="295"/>
        <v>0</v>
      </c>
      <c r="IF20" s="515">
        <f t="shared" si="296"/>
        <v>0</v>
      </c>
      <c r="IG20" s="515">
        <f t="shared" si="297"/>
        <v>0</v>
      </c>
      <c r="IH20" s="515">
        <f t="shared" si="298"/>
        <v>0</v>
      </c>
      <c r="II20" s="515">
        <f t="shared" si="299"/>
        <v>0</v>
      </c>
      <c r="IJ20" s="515">
        <f t="shared" si="300"/>
        <v>100</v>
      </c>
      <c r="IK20" s="515">
        <f t="shared" si="301"/>
        <v>97.872340425531917</v>
      </c>
      <c r="IL20" s="515">
        <f t="shared" si="302"/>
        <v>0</v>
      </c>
      <c r="IM20" s="515">
        <f t="shared" si="303"/>
        <v>0</v>
      </c>
      <c r="IN20" s="515">
        <f t="shared" si="304"/>
        <v>0</v>
      </c>
      <c r="IO20" s="515">
        <f t="shared" si="305"/>
        <v>0</v>
      </c>
      <c r="IP20" s="515">
        <f t="shared" si="306"/>
        <v>0</v>
      </c>
      <c r="IQ20" s="515">
        <f t="shared" si="307"/>
        <v>0</v>
      </c>
      <c r="IR20" s="515">
        <f t="shared" si="308"/>
        <v>100</v>
      </c>
      <c r="IS20" s="515"/>
      <c r="IT20" s="515">
        <f t="shared" si="309"/>
        <v>100</v>
      </c>
      <c r="IU20" s="522">
        <f t="shared" si="310"/>
        <v>100</v>
      </c>
    </row>
    <row r="21" spans="1:255" s="364" customFormat="1" ht="13" customHeight="1" thickBot="1">
      <c r="A21" s="412">
        <f>IF(details!A21="","",details!A21)</f>
        <v>13</v>
      </c>
      <c r="B21" s="394" t="str">
        <f>IF(details!B21="","",details!B21)</f>
        <v>OBC</v>
      </c>
      <c r="C21" s="394" t="str">
        <f>IF(details!C21="","",details!C21)</f>
        <v>G</v>
      </c>
      <c r="D21" s="394">
        <f>IF(details!D21="","",details!D21)</f>
        <v>9356</v>
      </c>
      <c r="E21" s="401">
        <f>IF(details!E21="","",details!E21)</f>
        <v>11413</v>
      </c>
      <c r="F21" s="72">
        <f>IF(details!F21="","",details!F21)</f>
        <v>35256</v>
      </c>
      <c r="G21" s="89" t="str">
        <f>IF(details!G21="","",details!G21)</f>
        <v>A 013</v>
      </c>
      <c r="H21" s="89" t="str">
        <f>IF(details!H21="","",details!H21)</f>
        <v>B 013</v>
      </c>
      <c r="I21" s="89" t="str">
        <f>IF(details!I21="","",details!I21)</f>
        <v>C 013</v>
      </c>
      <c r="J21" s="394">
        <f>IF(details!J21="","",details!J21)</f>
        <v>3</v>
      </c>
      <c r="K21" s="394">
        <f>IF(details!K21="","",details!K21)</f>
        <v>5</v>
      </c>
      <c r="L21" s="394">
        <f>IF(details!L21="","",details!L21)</f>
        <v>3</v>
      </c>
      <c r="M21" s="205">
        <f t="shared" si="171"/>
        <v>11</v>
      </c>
      <c r="N21" s="394">
        <f>IF(details!M21="","",details!M21)</f>
        <v>26</v>
      </c>
      <c r="O21" s="205">
        <f t="shared" si="172"/>
        <v>37</v>
      </c>
      <c r="P21" s="394">
        <f>IF(details!N21="","",details!N21)</f>
        <v>53</v>
      </c>
      <c r="Q21" s="392">
        <f t="shared" si="173"/>
        <v>90</v>
      </c>
      <c r="R21" s="409">
        <f t="shared" si="282"/>
        <v>0</v>
      </c>
      <c r="S21" s="66">
        <f t="shared" si="39"/>
        <v>200</v>
      </c>
      <c r="T21" s="409" t="str">
        <f t="shared" si="99"/>
        <v/>
      </c>
      <c r="U21" s="409" t="str">
        <f t="shared" si="40"/>
        <v>P</v>
      </c>
      <c r="V21" s="409" t="str">
        <f t="shared" si="100"/>
        <v>III</v>
      </c>
      <c r="W21" s="394">
        <f>IF(details!O21="","",details!O21)</f>
        <v>4</v>
      </c>
      <c r="X21" s="394">
        <f>IF(details!P21="","",details!P21)</f>
        <v>7</v>
      </c>
      <c r="Y21" s="394">
        <f>IF(details!Q21="","",details!Q21)</f>
        <v>7</v>
      </c>
      <c r="Z21" s="205">
        <f t="shared" si="174"/>
        <v>18</v>
      </c>
      <c r="AA21" s="394">
        <f>IF(details!R21="","",details!R21)</f>
        <v>31</v>
      </c>
      <c r="AB21" s="205">
        <f t="shared" si="175"/>
        <v>49</v>
      </c>
      <c r="AC21" s="394">
        <f>IF(details!S21="","",details!S21)</f>
        <v>37</v>
      </c>
      <c r="AD21" s="392">
        <f t="shared" si="176"/>
        <v>86</v>
      </c>
      <c r="AE21" s="409">
        <f t="shared" si="281"/>
        <v>0</v>
      </c>
      <c r="AF21" s="66">
        <f t="shared" si="45"/>
        <v>200</v>
      </c>
      <c r="AG21" s="409" t="str">
        <f t="shared" si="101"/>
        <v/>
      </c>
      <c r="AH21" s="409" t="str">
        <f>IF(OR($E21="NSO",$E21="",AC21=""),"",IF(OR(AG21="AB",AC21="ab"),"AB",IF(AC21="ML","RE",IF(AND(AD21&gt;=36%*AF21,AC21&gt;=20),"P",IF(AND(AD21&gt;=34%*AF21,#REF!=0,AC21&gt;=20),"G2",IF(AND(AD21&gt;=31%*AF21,#REF!=0,AC21&gt;=20),"G1",IF(AD21&gt;=25%*AF21,"S","F")))))))</f>
        <v>P</v>
      </c>
      <c r="AI21" s="409" t="str">
        <f t="shared" si="102"/>
        <v>III</v>
      </c>
      <c r="AJ21" s="394" t="str">
        <f>IF(details!T21="","",details!T21)</f>
        <v>a</v>
      </c>
      <c r="AK21" s="89" t="str">
        <f t="shared" si="177"/>
        <v>PHYSICS</v>
      </c>
      <c r="AL21" s="394">
        <f>IF(details!U21="","",details!U21)</f>
        <v>6</v>
      </c>
      <c r="AM21" s="394">
        <f>IF(details!V21="","",details!V21)</f>
        <v>6</v>
      </c>
      <c r="AN21" s="394">
        <f>IF(details!W21="","",details!W21)</f>
        <v>10</v>
      </c>
      <c r="AO21" s="205">
        <f t="shared" si="178"/>
        <v>22</v>
      </c>
      <c r="AP21" s="394">
        <f>IF(details!X21="","",details!X21)</f>
        <v>11</v>
      </c>
      <c r="AQ21" s="394">
        <f>IF(details!Y21="","",details!Y21)</f>
        <v>14</v>
      </c>
      <c r="AR21" s="205">
        <f t="shared" si="179"/>
        <v>25</v>
      </c>
      <c r="AS21" s="205">
        <f t="shared" si="180"/>
        <v>33</v>
      </c>
      <c r="AT21" s="205">
        <f t="shared" si="181"/>
        <v>47</v>
      </c>
      <c r="AU21" s="394">
        <f>IF(details!Z21="","",details!Z21)</f>
        <v>25</v>
      </c>
      <c r="AV21" s="394">
        <f>IF(details!AA21="","",details!AA21)</f>
        <v>19</v>
      </c>
      <c r="AW21" s="205">
        <f t="shared" si="182"/>
        <v>44</v>
      </c>
      <c r="AX21" s="205">
        <f t="shared" si="183"/>
        <v>58</v>
      </c>
      <c r="AY21" s="205">
        <f t="shared" si="184"/>
        <v>33</v>
      </c>
      <c r="AZ21" s="401">
        <f t="shared" si="185"/>
        <v>91</v>
      </c>
      <c r="BA21" s="332">
        <f t="shared" si="186"/>
        <v>0</v>
      </c>
      <c r="BB21" s="409">
        <f t="shared" si="187"/>
        <v>0</v>
      </c>
      <c r="BC21" s="66">
        <f t="shared" si="188"/>
        <v>70</v>
      </c>
      <c r="BD21" s="66">
        <f t="shared" si="189"/>
        <v>30</v>
      </c>
      <c r="BE21" s="66">
        <f t="shared" si="190"/>
        <v>150</v>
      </c>
      <c r="BF21" s="66">
        <f t="shared" si="93"/>
        <v>50</v>
      </c>
      <c r="BG21" s="332">
        <f t="shared" si="94"/>
        <v>200</v>
      </c>
      <c r="BH21" s="409" t="str">
        <f t="shared" si="95"/>
        <v/>
      </c>
      <c r="BI21" s="66" t="str">
        <f t="shared" si="96"/>
        <v>P</v>
      </c>
      <c r="BJ21" s="66" t="str">
        <f t="shared" si="97"/>
        <v>P</v>
      </c>
      <c r="BK21" s="409" t="str">
        <f t="shared" si="98"/>
        <v>III</v>
      </c>
      <c r="BL21" s="394" t="str">
        <f>IF(details!AB21="","",details!AB21)</f>
        <v>A</v>
      </c>
      <c r="BM21" s="89" t="str">
        <f t="shared" si="191"/>
        <v>CHEMISTRY</v>
      </c>
      <c r="BN21" s="394">
        <f>IF(details!AC21="","",details!AC21)</f>
        <v>4</v>
      </c>
      <c r="BO21" s="394">
        <f>IF(details!AD21="","",details!AD21)</f>
        <v>10</v>
      </c>
      <c r="BP21" s="394">
        <f>IF(details!AE21="","",details!AE21)</f>
        <v>4</v>
      </c>
      <c r="BQ21" s="205">
        <f t="shared" si="192"/>
        <v>18</v>
      </c>
      <c r="BR21" s="394">
        <f>IF(details!AF21="","",details!AF21)</f>
        <v>23</v>
      </c>
      <c r="BS21" s="394">
        <f>IF(details!AG21="","",details!AG21)</f>
        <v>16</v>
      </c>
      <c r="BT21" s="205">
        <f t="shared" si="193"/>
        <v>39</v>
      </c>
      <c r="BU21" s="205">
        <f t="shared" si="194"/>
        <v>41</v>
      </c>
      <c r="BV21" s="205">
        <f t="shared" si="195"/>
        <v>57</v>
      </c>
      <c r="BW21" s="394">
        <f>IF(details!AH21="","",details!AH21)</f>
        <v>27</v>
      </c>
      <c r="BX21" s="394">
        <f>IF(details!AI21="","",details!AI21)</f>
        <v>27</v>
      </c>
      <c r="BY21" s="205">
        <f t="shared" si="196"/>
        <v>54</v>
      </c>
      <c r="BZ21" s="205">
        <f t="shared" si="197"/>
        <v>68</v>
      </c>
      <c r="CA21" s="205">
        <f t="shared" si="198"/>
        <v>43</v>
      </c>
      <c r="CB21" s="401">
        <f t="shared" si="199"/>
        <v>111</v>
      </c>
      <c r="CC21" s="332">
        <f t="shared" si="56"/>
        <v>0</v>
      </c>
      <c r="CD21" s="409">
        <f t="shared" si="57"/>
        <v>0</v>
      </c>
      <c r="CE21" s="66">
        <f t="shared" si="58"/>
        <v>70</v>
      </c>
      <c r="CF21" s="66">
        <f t="shared" si="200"/>
        <v>30</v>
      </c>
      <c r="CG21" s="66">
        <f t="shared" si="201"/>
        <v>150</v>
      </c>
      <c r="CH21" s="66">
        <f t="shared" si="61"/>
        <v>50</v>
      </c>
      <c r="CI21" s="332">
        <f t="shared" si="62"/>
        <v>200</v>
      </c>
      <c r="CJ21" s="409" t="str">
        <f t="shared" si="63"/>
        <v/>
      </c>
      <c r="CK21" s="66" t="str">
        <f t="shared" si="64"/>
        <v>P</v>
      </c>
      <c r="CL21" s="66" t="str">
        <f t="shared" si="65"/>
        <v>P</v>
      </c>
      <c r="CM21" s="409" t="str">
        <f t="shared" si="66"/>
        <v>II</v>
      </c>
      <c r="CN21" s="394" t="str">
        <f>IF(details!AJ21="","",details!AJ21)</f>
        <v>a</v>
      </c>
      <c r="CO21" s="89" t="str">
        <f t="shared" si="202"/>
        <v>BIOLOGY</v>
      </c>
      <c r="CP21" s="394">
        <f>IF(details!AK21="","",details!AK21)</f>
        <v>6</v>
      </c>
      <c r="CQ21" s="394">
        <f>IF(details!AL21="","",details!AL21)</f>
        <v>8</v>
      </c>
      <c r="CR21" s="394">
        <f>IF(details!AM21="","",details!AM21)</f>
        <v>7</v>
      </c>
      <c r="CS21" s="205">
        <f t="shared" si="203"/>
        <v>21</v>
      </c>
      <c r="CT21" s="394">
        <f>IF(details!AN21="","",details!AN21)</f>
        <v>13</v>
      </c>
      <c r="CU21" s="394">
        <f>IF(details!AO21="","",details!AO21)</f>
        <v>13</v>
      </c>
      <c r="CV21" s="205">
        <f t="shared" si="204"/>
        <v>26</v>
      </c>
      <c r="CW21" s="205">
        <f t="shared" si="205"/>
        <v>34</v>
      </c>
      <c r="CX21" s="205">
        <f t="shared" si="206"/>
        <v>47</v>
      </c>
      <c r="CY21" s="394">
        <f>IF(details!AP21="","",details!AP21)</f>
        <v>18</v>
      </c>
      <c r="CZ21" s="394">
        <f>IF(details!AQ21="","",details!AQ21)</f>
        <v>25</v>
      </c>
      <c r="DA21" s="205">
        <f t="shared" si="207"/>
        <v>43</v>
      </c>
      <c r="DB21" s="205">
        <f t="shared" si="208"/>
        <v>52</v>
      </c>
      <c r="DC21" s="205">
        <f t="shared" si="209"/>
        <v>38</v>
      </c>
      <c r="DD21" s="401">
        <f t="shared" si="210"/>
        <v>90</v>
      </c>
      <c r="DE21" s="332">
        <f t="shared" si="75"/>
        <v>0</v>
      </c>
      <c r="DF21" s="409">
        <f t="shared" si="76"/>
        <v>0</v>
      </c>
      <c r="DG21" s="66">
        <f t="shared" si="77"/>
        <v>70</v>
      </c>
      <c r="DH21" s="66">
        <f t="shared" si="211"/>
        <v>30</v>
      </c>
      <c r="DI21" s="66">
        <f t="shared" si="79"/>
        <v>150</v>
      </c>
      <c r="DJ21" s="66">
        <f t="shared" si="80"/>
        <v>50</v>
      </c>
      <c r="DK21" s="332">
        <f t="shared" si="81"/>
        <v>200</v>
      </c>
      <c r="DL21" s="409" t="str">
        <f t="shared" si="82"/>
        <v/>
      </c>
      <c r="DM21" s="66" t="str">
        <f t="shared" si="83"/>
        <v>G2</v>
      </c>
      <c r="DN21" s="66" t="str">
        <f t="shared" si="84"/>
        <v>P</v>
      </c>
      <c r="DO21" s="409" t="str">
        <f t="shared" si="85"/>
        <v>G2</v>
      </c>
      <c r="DP21" s="66">
        <f t="shared" si="86"/>
        <v>0</v>
      </c>
      <c r="DQ21" s="394">
        <f>IF(details!AR21="","",details!AR21)</f>
        <v>9</v>
      </c>
      <c r="DR21" s="394">
        <f>IF(details!AS21="","",details!AS21)</f>
        <v>8</v>
      </c>
      <c r="DS21" s="394">
        <f>IF(details!AT21="","",details!AT21)</f>
        <v>10</v>
      </c>
      <c r="DT21" s="205">
        <f t="shared" si="212"/>
        <v>27</v>
      </c>
      <c r="DU21" s="394">
        <f>IF(details!AU21="","",details!AU21)</f>
        <v>40</v>
      </c>
      <c r="DV21" s="205">
        <f t="shared" si="213"/>
        <v>67</v>
      </c>
      <c r="DW21" s="394">
        <f>IF(details!AV21="","",details!AV21)</f>
        <v>68</v>
      </c>
      <c r="DX21" s="392">
        <f t="shared" si="214"/>
        <v>135</v>
      </c>
      <c r="DY21" s="409">
        <f t="shared" si="215"/>
        <v>0</v>
      </c>
      <c r="DZ21" s="409">
        <f t="shared" si="216"/>
        <v>0</v>
      </c>
      <c r="EA21" s="66">
        <f t="shared" si="217"/>
        <v>200</v>
      </c>
      <c r="EB21" s="409" t="str">
        <f t="shared" si="218"/>
        <v/>
      </c>
      <c r="EC21" s="409" t="str">
        <f t="shared" si="121"/>
        <v>B</v>
      </c>
      <c r="ED21" s="394">
        <f>IF(details!AW21="","",details!AW21)</f>
        <v>22</v>
      </c>
      <c r="EE21" s="394">
        <f>IF(details!AX21="","",details!AX21)</f>
        <v>24</v>
      </c>
      <c r="EF21" s="394">
        <f>IF(details!AY21="","",details!AY21)</f>
        <v>30</v>
      </c>
      <c r="EG21" s="392">
        <f t="shared" si="219"/>
        <v>76</v>
      </c>
      <c r="EH21" s="409">
        <f t="shared" si="220"/>
        <v>0</v>
      </c>
      <c r="EI21" s="409">
        <f t="shared" si="221"/>
        <v>0</v>
      </c>
      <c r="EJ21" s="66">
        <f t="shared" si="222"/>
        <v>100</v>
      </c>
      <c r="EK21" s="409" t="str">
        <f t="shared" si="223"/>
        <v/>
      </c>
      <c r="EL21" s="409" t="str">
        <f t="shared" si="122"/>
        <v>B</v>
      </c>
      <c r="EM21" s="409" t="str">
        <f t="shared" si="123"/>
        <v>III</v>
      </c>
      <c r="EN21" s="409" t="str">
        <f t="shared" si="124"/>
        <v>III</v>
      </c>
      <c r="EO21" s="409" t="str">
        <f t="shared" si="125"/>
        <v>III</v>
      </c>
      <c r="EP21" s="409" t="str">
        <f t="shared" si="224"/>
        <v>II</v>
      </c>
      <c r="EQ21" s="409" t="str">
        <f t="shared" si="225"/>
        <v>G2</v>
      </c>
      <c r="ER21" s="409">
        <f t="shared" si="226"/>
        <v>0</v>
      </c>
      <c r="ES21" s="409">
        <f t="shared" si="227"/>
        <v>0</v>
      </c>
      <c r="ET21" s="409">
        <f t="shared" si="228"/>
        <v>0</v>
      </c>
      <c r="EU21" s="409">
        <f t="shared" si="229"/>
        <v>1</v>
      </c>
      <c r="EV21" s="409">
        <f t="shared" si="230"/>
        <v>0</v>
      </c>
      <c r="EW21" s="409" t="str">
        <f t="shared" si="231"/>
        <v/>
      </c>
      <c r="EX21" s="74" t="str">
        <f t="shared" si="132"/>
        <v>PASS BY GRACE</v>
      </c>
      <c r="EY21" s="68" t="str">
        <f>IF(details!CF21="","",details!CF21)</f>
        <v/>
      </c>
      <c r="EZ21" s="69" t="str">
        <f>IF(details!CG21="","",details!CG21)</f>
        <v/>
      </c>
      <c r="FA21" s="68" t="str">
        <f>IF(details!CJ21="","",details!CJ21)</f>
        <v/>
      </c>
      <c r="FB21" s="69" t="str">
        <f>IF(details!CK21="","",details!CK21)</f>
        <v/>
      </c>
      <c r="FC21" s="68" t="str">
        <f>IF(details!CN21="","",details!CN21)</f>
        <v/>
      </c>
      <c r="FD21" s="69" t="str">
        <f>IF(details!CO21="","",details!CO21)</f>
        <v/>
      </c>
      <c r="FE21" s="68" t="str">
        <f>IF(details!CR21="","",details!CR21)</f>
        <v/>
      </c>
      <c r="FF21" s="69" t="str">
        <f>IF(details!CS21="","",details!CS21)</f>
        <v/>
      </c>
      <c r="FG21" s="68">
        <f>IF(details!CV21="","",details!CV21)</f>
        <v>44</v>
      </c>
      <c r="FH21" s="69">
        <f>IF(details!CW21="","",details!CW21)</f>
        <v>0</v>
      </c>
      <c r="FI21" s="343">
        <f t="shared" si="250"/>
        <v>0</v>
      </c>
      <c r="FJ21" s="394" t="str">
        <f t="shared" si="133"/>
        <v>III</v>
      </c>
      <c r="FK21" s="394" t="str">
        <f t="shared" si="232"/>
        <v/>
      </c>
      <c r="FL21" s="460" t="str">
        <f t="shared" si="134"/>
        <v/>
      </c>
      <c r="FM21" s="394" t="str">
        <f t="shared" si="135"/>
        <v>III</v>
      </c>
      <c r="FN21" s="77" t="str">
        <f t="shared" si="233"/>
        <v/>
      </c>
      <c r="FO21" s="460" t="str">
        <f t="shared" si="136"/>
        <v/>
      </c>
      <c r="FP21" s="78" t="str">
        <f t="shared" si="137"/>
        <v>III</v>
      </c>
      <c r="FQ21" s="394" t="str">
        <f t="shared" si="138"/>
        <v>III</v>
      </c>
      <c r="FR21" s="394" t="str">
        <f t="shared" si="234"/>
        <v/>
      </c>
      <c r="FS21" s="394" t="str">
        <f t="shared" si="235"/>
        <v/>
      </c>
      <c r="FT21" s="394" t="str">
        <f t="shared" si="236"/>
        <v/>
      </c>
      <c r="FU21" s="364" t="str">
        <f t="shared" si="237"/>
        <v/>
      </c>
      <c r="FV21" s="394" t="str">
        <f t="shared" si="238"/>
        <v/>
      </c>
      <c r="FW21" s="394" t="str">
        <f t="shared" si="239"/>
        <v/>
      </c>
      <c r="FX21" s="394" t="str">
        <f t="shared" si="240"/>
        <v/>
      </c>
      <c r="FY21" s="394" t="str">
        <f t="shared" si="141"/>
        <v/>
      </c>
      <c r="FZ21" s="461" t="str">
        <f t="shared" si="142"/>
        <v/>
      </c>
      <c r="GA21" s="78" t="str">
        <f t="shared" si="143"/>
        <v>II</v>
      </c>
      <c r="GB21" s="394" t="str">
        <f t="shared" si="144"/>
        <v>II</v>
      </c>
      <c r="GC21" s="394" t="str">
        <f t="shared" si="145"/>
        <v/>
      </c>
      <c r="GD21" s="394" t="str">
        <f t="shared" si="146"/>
        <v/>
      </c>
      <c r="GE21" s="394" t="str">
        <f t="shared" si="147"/>
        <v/>
      </c>
      <c r="GF21" s="462" t="str">
        <f t="shared" si="241"/>
        <v/>
      </c>
      <c r="GG21" s="397" t="str">
        <f t="shared" si="242"/>
        <v/>
      </c>
      <c r="GH21" s="394" t="str">
        <f t="shared" si="243"/>
        <v/>
      </c>
      <c r="GI21" s="394" t="str">
        <f t="shared" si="244"/>
        <v/>
      </c>
      <c r="GJ21" s="394" t="str">
        <f t="shared" si="148"/>
        <v/>
      </c>
      <c r="GK21" s="461" t="str">
        <f t="shared" si="149"/>
        <v/>
      </c>
      <c r="GL21" s="78" t="str">
        <f t="shared" si="150"/>
        <v>G</v>
      </c>
      <c r="GM21" s="394" t="str">
        <f t="shared" si="151"/>
        <v>G</v>
      </c>
      <c r="GN21" s="394" t="str">
        <f t="shared" si="152"/>
        <v/>
      </c>
      <c r="GO21" s="394" t="str">
        <f t="shared" si="153"/>
        <v/>
      </c>
      <c r="GP21" s="394" t="str">
        <f t="shared" si="154"/>
        <v/>
      </c>
      <c r="GQ21" s="394" t="str">
        <f t="shared" si="245"/>
        <v/>
      </c>
      <c r="GR21" s="394" t="str">
        <f t="shared" si="246"/>
        <v/>
      </c>
      <c r="GS21" s="394" t="str">
        <f t="shared" si="247"/>
        <v/>
      </c>
      <c r="GT21" s="394" t="str">
        <f t="shared" si="248"/>
        <v/>
      </c>
      <c r="GU21" s="394" t="str">
        <f t="shared" si="155"/>
        <v>,+</v>
      </c>
      <c r="GV21" s="461">
        <f t="shared" si="156"/>
        <v>2</v>
      </c>
      <c r="GW21" s="394" t="str">
        <f t="shared" si="157"/>
        <v>B</v>
      </c>
      <c r="GX21" s="394" t="str">
        <f t="shared" si="158"/>
        <v>B</v>
      </c>
      <c r="GY21" s="394" t="str">
        <f t="shared" si="159"/>
        <v xml:space="preserve">    </v>
      </c>
      <c r="GZ21" s="394" t="str">
        <f t="shared" si="160"/>
        <v xml:space="preserve">    </v>
      </c>
      <c r="HA21" s="394" t="str">
        <f t="shared" si="161"/>
        <v xml:space="preserve">    BIOLOGY</v>
      </c>
      <c r="HB21" s="394" t="str">
        <f t="shared" si="162"/>
        <v xml:space="preserve">        </v>
      </c>
      <c r="HC21" s="394" t="str">
        <f t="shared" si="163"/>
        <v xml:space="preserve">    </v>
      </c>
      <c r="HD21" s="394" t="str">
        <f t="shared" si="164"/>
        <v>PASS BY GRACE</v>
      </c>
      <c r="HE21" s="67">
        <f t="shared" si="165"/>
        <v>468</v>
      </c>
      <c r="HF21" s="73">
        <f t="shared" si="166"/>
        <v>46.8</v>
      </c>
      <c r="HG21" s="394" t="str">
        <f t="shared" si="167"/>
        <v>III</v>
      </c>
      <c r="HH21" s="75">
        <f t="shared" si="168"/>
        <v>46.8</v>
      </c>
      <c r="HI21" s="76">
        <f t="shared" si="249"/>
        <v>42.000000000000149</v>
      </c>
      <c r="HJ21" s="394" t="str">
        <f>IF(OR(HD21="SUPPL.",HD21="RE-EXAM."),'result subject-wise'!AR21,HD21)</f>
        <v>PASS BY GRACE</v>
      </c>
      <c r="HK21" s="463" t="str">
        <f t="shared" si="169"/>
        <v/>
      </c>
      <c r="HL21" s="464">
        <f t="shared" si="170"/>
        <v>46.8</v>
      </c>
      <c r="HM21" s="394" t="str">
        <f t="shared" si="87"/>
        <v>III</v>
      </c>
      <c r="HN21" s="240"/>
      <c r="HP21" s="465" t="str">
        <f>'full report'!V341</f>
        <v/>
      </c>
      <c r="HQ21" s="466"/>
      <c r="HR21" s="523" t="s">
        <v>181</v>
      </c>
      <c r="HS21" s="651">
        <f>COUNTIF(D9:E108,"NSO")</f>
        <v>2</v>
      </c>
      <c r="HT21" s="651"/>
      <c r="HU21" s="651"/>
      <c r="HV21" s="651"/>
      <c r="HW21" s="651"/>
      <c r="HX21" s="651"/>
      <c r="HY21" s="651"/>
      <c r="HZ21" s="651"/>
      <c r="IA21" s="651"/>
      <c r="IB21" s="651"/>
      <c r="IC21" s="651"/>
      <c r="ID21" s="651"/>
      <c r="IE21" s="651"/>
      <c r="IF21" s="651"/>
      <c r="IG21" s="651"/>
      <c r="IH21" s="651"/>
      <c r="II21" s="651"/>
      <c r="IJ21" s="651"/>
      <c r="IK21" s="651"/>
      <c r="IL21" s="651"/>
      <c r="IM21" s="651"/>
      <c r="IN21" s="651"/>
      <c r="IO21" s="651"/>
      <c r="IP21" s="651"/>
      <c r="IQ21" s="651"/>
      <c r="IR21" s="651"/>
      <c r="IS21" s="651"/>
      <c r="IT21" s="651"/>
      <c r="IU21" s="652"/>
    </row>
    <row r="22" spans="1:255" s="364" customFormat="1" ht="13" customHeight="1">
      <c r="A22" s="412">
        <f>IF(details!A22="","",details!A22)</f>
        <v>14</v>
      </c>
      <c r="B22" s="394" t="str">
        <f>IF(details!B22="","",details!B22)</f>
        <v>OBC</v>
      </c>
      <c r="C22" s="394" t="str">
        <f>IF(details!C22="","",details!C22)</f>
        <v>G</v>
      </c>
      <c r="D22" s="394">
        <f>IF(details!D22="","",details!D22)</f>
        <v>10303</v>
      </c>
      <c r="E22" s="401">
        <f>IF(details!E22="","",details!E22)</f>
        <v>11414</v>
      </c>
      <c r="F22" s="72">
        <f>IF(details!F22="","",details!F22)</f>
        <v>34824</v>
      </c>
      <c r="G22" s="89" t="str">
        <f>IF(details!G22="","",details!G22)</f>
        <v>A 014</v>
      </c>
      <c r="H22" s="89" t="str">
        <f>IF(details!H22="","",details!H22)</f>
        <v>B 014</v>
      </c>
      <c r="I22" s="89" t="str">
        <f>IF(details!I22="","",details!I22)</f>
        <v>C 014</v>
      </c>
      <c r="J22" s="394">
        <f>IF(details!J22="","",details!J22)</f>
        <v>7</v>
      </c>
      <c r="K22" s="394">
        <f>IF(details!K22="","",details!K22)</f>
        <v>6</v>
      </c>
      <c r="L22" s="394">
        <f>IF(details!L22="","",details!L22)</f>
        <v>6</v>
      </c>
      <c r="M22" s="205">
        <f t="shared" si="171"/>
        <v>19</v>
      </c>
      <c r="N22" s="394">
        <f>IF(details!M22="","",details!M22)</f>
        <v>39</v>
      </c>
      <c r="O22" s="205">
        <f t="shared" si="172"/>
        <v>58</v>
      </c>
      <c r="P22" s="394">
        <f>IF(details!N22="","",details!N22)</f>
        <v>61</v>
      </c>
      <c r="Q22" s="392">
        <f t="shared" si="173"/>
        <v>119</v>
      </c>
      <c r="R22" s="409">
        <f t="shared" si="282"/>
        <v>0</v>
      </c>
      <c r="S22" s="66">
        <f t="shared" si="39"/>
        <v>200</v>
      </c>
      <c r="T22" s="409" t="str">
        <f t="shared" si="99"/>
        <v/>
      </c>
      <c r="U22" s="409" t="str">
        <f t="shared" si="40"/>
        <v>P</v>
      </c>
      <c r="V22" s="409" t="str">
        <f t="shared" si="100"/>
        <v>II</v>
      </c>
      <c r="W22" s="394">
        <f>IF(details!O22="","",details!O22)</f>
        <v>5</v>
      </c>
      <c r="X22" s="394">
        <f>IF(details!P22="","",details!P22)</f>
        <v>8</v>
      </c>
      <c r="Y22" s="394">
        <f>IF(details!Q22="","",details!Q22)</f>
        <v>7</v>
      </c>
      <c r="Z22" s="205">
        <f t="shared" si="174"/>
        <v>20</v>
      </c>
      <c r="AA22" s="394">
        <f>IF(details!R22="","",details!R22)</f>
        <v>25</v>
      </c>
      <c r="AB22" s="205">
        <f t="shared" si="175"/>
        <v>45</v>
      </c>
      <c r="AC22" s="394">
        <f>IF(details!S22="","",details!S22)</f>
        <v>39</v>
      </c>
      <c r="AD22" s="392">
        <f t="shared" si="176"/>
        <v>84</v>
      </c>
      <c r="AE22" s="409">
        <f t="shared" si="281"/>
        <v>0</v>
      </c>
      <c r="AF22" s="66">
        <f t="shared" si="45"/>
        <v>200</v>
      </c>
      <c r="AG22" s="409" t="str">
        <f t="shared" si="101"/>
        <v/>
      </c>
      <c r="AH22" s="409" t="str">
        <f>IF(OR($E22="NSO",$E22="",AC22=""),"",IF(OR(AG22="AB",AC22="ab"),"AB",IF(AC22="ML","RE",IF(AND(AD22&gt;=36%*AF22,AC22&gt;=20),"P",IF(AND(AD22&gt;=34%*AF22,#REF!=0,AC22&gt;=20),"G2",IF(AND(AD22&gt;=31%*AF22,#REF!=0,AC22&gt;=20),"G1",IF(AD22&gt;=25%*AF22,"S","F")))))))</f>
        <v>P</v>
      </c>
      <c r="AI22" s="409" t="str">
        <f t="shared" si="102"/>
        <v>III</v>
      </c>
      <c r="AJ22" s="394" t="str">
        <f>IF(details!T22="","",details!T22)</f>
        <v>a</v>
      </c>
      <c r="AK22" s="89" t="str">
        <f t="shared" si="177"/>
        <v>PHYSICS</v>
      </c>
      <c r="AL22" s="394">
        <f>IF(details!U22="","",details!U22)</f>
        <v>3</v>
      </c>
      <c r="AM22" s="394">
        <f>IF(details!V22="","",details!V22)</f>
        <v>8</v>
      </c>
      <c r="AN22" s="394">
        <f>IF(details!W22="","",details!W22)</f>
        <v>10</v>
      </c>
      <c r="AO22" s="205">
        <f t="shared" si="178"/>
        <v>21</v>
      </c>
      <c r="AP22" s="394">
        <f>IF(details!X22="","",details!X22)</f>
        <v>14</v>
      </c>
      <c r="AQ22" s="394">
        <f>IF(details!Y22="","",details!Y22)</f>
        <v>12</v>
      </c>
      <c r="AR22" s="205">
        <f t="shared" si="179"/>
        <v>26</v>
      </c>
      <c r="AS22" s="205">
        <f t="shared" si="180"/>
        <v>35</v>
      </c>
      <c r="AT22" s="205">
        <f t="shared" si="181"/>
        <v>47</v>
      </c>
      <c r="AU22" s="394">
        <f>IF(details!Z22="","",details!Z22)</f>
        <v>30</v>
      </c>
      <c r="AV22" s="394">
        <f>IF(details!AA22="","",details!AA22)</f>
        <v>22</v>
      </c>
      <c r="AW22" s="205">
        <f t="shared" si="182"/>
        <v>52</v>
      </c>
      <c r="AX22" s="205">
        <f t="shared" si="183"/>
        <v>65</v>
      </c>
      <c r="AY22" s="205">
        <f t="shared" si="184"/>
        <v>34</v>
      </c>
      <c r="AZ22" s="401">
        <f t="shared" si="185"/>
        <v>99</v>
      </c>
      <c r="BA22" s="332">
        <f t="shared" si="186"/>
        <v>0</v>
      </c>
      <c r="BB22" s="409">
        <f t="shared" si="187"/>
        <v>0</v>
      </c>
      <c r="BC22" s="66">
        <f t="shared" si="188"/>
        <v>70</v>
      </c>
      <c r="BD22" s="66">
        <f t="shared" si="189"/>
        <v>30</v>
      </c>
      <c r="BE22" s="66">
        <f t="shared" si="190"/>
        <v>150</v>
      </c>
      <c r="BF22" s="66">
        <f t="shared" si="93"/>
        <v>50</v>
      </c>
      <c r="BG22" s="332">
        <f t="shared" si="94"/>
        <v>200</v>
      </c>
      <c r="BH22" s="409" t="str">
        <f t="shared" si="95"/>
        <v/>
      </c>
      <c r="BI22" s="66" t="str">
        <f t="shared" si="96"/>
        <v>P</v>
      </c>
      <c r="BJ22" s="66" t="str">
        <f t="shared" si="97"/>
        <v>P</v>
      </c>
      <c r="BK22" s="409" t="str">
        <f t="shared" si="98"/>
        <v>II</v>
      </c>
      <c r="BL22" s="394" t="str">
        <f>IF(details!AB22="","",details!AB22)</f>
        <v>A</v>
      </c>
      <c r="BM22" s="89" t="str">
        <f t="shared" si="191"/>
        <v>CHEMISTRY</v>
      </c>
      <c r="BN22" s="394">
        <f>IF(details!AC22="","",details!AC22)</f>
        <v>5</v>
      </c>
      <c r="BO22" s="394">
        <f>IF(details!AD22="","",details!AD22)</f>
        <v>10</v>
      </c>
      <c r="BP22" s="394">
        <f>IF(details!AE22="","",details!AE22)</f>
        <v>10</v>
      </c>
      <c r="BQ22" s="205">
        <f t="shared" si="192"/>
        <v>25</v>
      </c>
      <c r="BR22" s="394">
        <f>IF(details!AF22="","",details!AF22)</f>
        <v>24</v>
      </c>
      <c r="BS22" s="394">
        <f>IF(details!AG22="","",details!AG22)</f>
        <v>18</v>
      </c>
      <c r="BT22" s="205">
        <f t="shared" si="193"/>
        <v>42</v>
      </c>
      <c r="BU22" s="205">
        <f t="shared" si="194"/>
        <v>49</v>
      </c>
      <c r="BV22" s="205">
        <f t="shared" si="195"/>
        <v>67</v>
      </c>
      <c r="BW22" s="394">
        <f>IF(details!AH22="","",details!AH22)</f>
        <v>36</v>
      </c>
      <c r="BX22" s="394">
        <f>IF(details!AI22="","",details!AI22)</f>
        <v>24</v>
      </c>
      <c r="BY22" s="205">
        <f t="shared" si="196"/>
        <v>60</v>
      </c>
      <c r="BZ22" s="205">
        <f t="shared" si="197"/>
        <v>85</v>
      </c>
      <c r="CA22" s="205">
        <f t="shared" si="198"/>
        <v>42</v>
      </c>
      <c r="CB22" s="401">
        <f t="shared" si="199"/>
        <v>127</v>
      </c>
      <c r="CC22" s="332">
        <f t="shared" si="56"/>
        <v>0</v>
      </c>
      <c r="CD22" s="409">
        <f t="shared" si="57"/>
        <v>0</v>
      </c>
      <c r="CE22" s="66">
        <f t="shared" si="58"/>
        <v>70</v>
      </c>
      <c r="CF22" s="66">
        <f t="shared" si="200"/>
        <v>30</v>
      </c>
      <c r="CG22" s="66">
        <f t="shared" si="201"/>
        <v>150</v>
      </c>
      <c r="CH22" s="66">
        <f t="shared" si="61"/>
        <v>50</v>
      </c>
      <c r="CI22" s="332">
        <f t="shared" si="62"/>
        <v>200</v>
      </c>
      <c r="CJ22" s="409" t="str">
        <f t="shared" si="63"/>
        <v/>
      </c>
      <c r="CK22" s="66" t="str">
        <f t="shared" si="64"/>
        <v>P</v>
      </c>
      <c r="CL22" s="66" t="str">
        <f t="shared" si="65"/>
        <v>P</v>
      </c>
      <c r="CM22" s="409" t="str">
        <f t="shared" si="66"/>
        <v>I</v>
      </c>
      <c r="CN22" s="394" t="str">
        <f>IF(details!AJ22="","",details!AJ22)</f>
        <v>a</v>
      </c>
      <c r="CO22" s="89" t="str">
        <f t="shared" si="202"/>
        <v>BIOLOGY</v>
      </c>
      <c r="CP22" s="394">
        <f>IF(details!AK22="","",details!AK22)</f>
        <v>10</v>
      </c>
      <c r="CQ22" s="394">
        <f>IF(details!AL22="","",details!AL22)</f>
        <v>6</v>
      </c>
      <c r="CR22" s="394">
        <f>IF(details!AM22="","",details!AM22)</f>
        <v>10</v>
      </c>
      <c r="CS22" s="205">
        <f t="shared" si="203"/>
        <v>26</v>
      </c>
      <c r="CT22" s="394">
        <f>IF(details!AN22="","",details!AN22)</f>
        <v>20</v>
      </c>
      <c r="CU22" s="394">
        <f>IF(details!AO22="","",details!AO22)</f>
        <v>15</v>
      </c>
      <c r="CV22" s="205">
        <f t="shared" si="204"/>
        <v>35</v>
      </c>
      <c r="CW22" s="205">
        <f t="shared" si="205"/>
        <v>46</v>
      </c>
      <c r="CX22" s="205">
        <f t="shared" si="206"/>
        <v>61</v>
      </c>
      <c r="CY22" s="394">
        <f>IF(details!AP22="","",details!AP22)</f>
        <v>29</v>
      </c>
      <c r="CZ22" s="394">
        <f>IF(details!AQ22="","",details!AQ22)</f>
        <v>27</v>
      </c>
      <c r="DA22" s="205">
        <f t="shared" si="207"/>
        <v>56</v>
      </c>
      <c r="DB22" s="205">
        <f t="shared" si="208"/>
        <v>75</v>
      </c>
      <c r="DC22" s="205">
        <f t="shared" si="209"/>
        <v>42</v>
      </c>
      <c r="DD22" s="401">
        <f t="shared" si="210"/>
        <v>117</v>
      </c>
      <c r="DE22" s="332">
        <f t="shared" si="75"/>
        <v>0</v>
      </c>
      <c r="DF22" s="409">
        <f t="shared" si="76"/>
        <v>0</v>
      </c>
      <c r="DG22" s="66">
        <f t="shared" si="77"/>
        <v>70</v>
      </c>
      <c r="DH22" s="66">
        <f t="shared" si="211"/>
        <v>30</v>
      </c>
      <c r="DI22" s="66">
        <f t="shared" si="79"/>
        <v>150</v>
      </c>
      <c r="DJ22" s="66">
        <f t="shared" si="80"/>
        <v>50</v>
      </c>
      <c r="DK22" s="332">
        <f t="shared" si="81"/>
        <v>200</v>
      </c>
      <c r="DL22" s="409" t="str">
        <f t="shared" si="82"/>
        <v/>
      </c>
      <c r="DM22" s="66" t="str">
        <f t="shared" si="83"/>
        <v>P</v>
      </c>
      <c r="DN22" s="66" t="str">
        <f t="shared" si="84"/>
        <v>P</v>
      </c>
      <c r="DO22" s="409" t="str">
        <f t="shared" si="85"/>
        <v>II</v>
      </c>
      <c r="DP22" s="66">
        <f t="shared" si="86"/>
        <v>0</v>
      </c>
      <c r="DQ22" s="394">
        <f>IF(details!AR22="","",details!AR22)</f>
        <v>9</v>
      </c>
      <c r="DR22" s="394">
        <f>IF(details!AS22="","",details!AS22)</f>
        <v>10</v>
      </c>
      <c r="DS22" s="394">
        <f>IF(details!AT22="","",details!AT22)</f>
        <v>10</v>
      </c>
      <c r="DT22" s="205">
        <f t="shared" si="212"/>
        <v>29</v>
      </c>
      <c r="DU22" s="394">
        <f>IF(details!AU22="","",details!AU22)</f>
        <v>44</v>
      </c>
      <c r="DV22" s="205">
        <f t="shared" si="213"/>
        <v>73</v>
      </c>
      <c r="DW22" s="394">
        <f>IF(details!AV22="","",details!AV22)</f>
        <v>81</v>
      </c>
      <c r="DX22" s="392">
        <f t="shared" si="214"/>
        <v>154</v>
      </c>
      <c r="DY22" s="409">
        <f t="shared" si="215"/>
        <v>0</v>
      </c>
      <c r="DZ22" s="409">
        <f t="shared" si="216"/>
        <v>0</v>
      </c>
      <c r="EA22" s="66">
        <f t="shared" si="217"/>
        <v>200</v>
      </c>
      <c r="EB22" s="409" t="str">
        <f t="shared" si="218"/>
        <v/>
      </c>
      <c r="EC22" s="409" t="str">
        <f t="shared" si="121"/>
        <v>B</v>
      </c>
      <c r="ED22" s="394">
        <f>IF(details!AW22="","",details!AW22)</f>
        <v>22</v>
      </c>
      <c r="EE22" s="394">
        <f>IF(details!AX22="","",details!AX22)</f>
        <v>24</v>
      </c>
      <c r="EF22" s="394">
        <f>IF(details!AY22="","",details!AY22)</f>
        <v>32</v>
      </c>
      <c r="EG22" s="392">
        <f t="shared" si="219"/>
        <v>78</v>
      </c>
      <c r="EH22" s="409">
        <f t="shared" si="220"/>
        <v>0</v>
      </c>
      <c r="EI22" s="409">
        <f t="shared" si="221"/>
        <v>0</v>
      </c>
      <c r="EJ22" s="66">
        <f t="shared" si="222"/>
        <v>100</v>
      </c>
      <c r="EK22" s="409" t="str">
        <f t="shared" si="223"/>
        <v/>
      </c>
      <c r="EL22" s="409" t="str">
        <f t="shared" si="122"/>
        <v>B</v>
      </c>
      <c r="EM22" s="409" t="str">
        <f t="shared" si="123"/>
        <v>II</v>
      </c>
      <c r="EN22" s="409" t="str">
        <f t="shared" si="124"/>
        <v>III</v>
      </c>
      <c r="EO22" s="409" t="str">
        <f t="shared" si="125"/>
        <v>II</v>
      </c>
      <c r="EP22" s="409" t="str">
        <f t="shared" si="224"/>
        <v>I</v>
      </c>
      <c r="EQ22" s="409" t="str">
        <f t="shared" si="225"/>
        <v>II</v>
      </c>
      <c r="ER22" s="409">
        <f t="shared" si="226"/>
        <v>0</v>
      </c>
      <c r="ES22" s="409">
        <f t="shared" si="227"/>
        <v>0</v>
      </c>
      <c r="ET22" s="409">
        <f t="shared" si="228"/>
        <v>0</v>
      </c>
      <c r="EU22" s="409">
        <f t="shared" si="229"/>
        <v>0</v>
      </c>
      <c r="EV22" s="409">
        <f t="shared" si="230"/>
        <v>0</v>
      </c>
      <c r="EW22" s="409" t="str">
        <f t="shared" si="231"/>
        <v/>
      </c>
      <c r="EX22" s="74" t="str">
        <f t="shared" si="132"/>
        <v>PASS</v>
      </c>
      <c r="EY22" s="68" t="str">
        <f>IF(details!CF22="","",details!CF22)</f>
        <v/>
      </c>
      <c r="EZ22" s="69" t="str">
        <f>IF(details!CG22="","",details!CG22)</f>
        <v/>
      </c>
      <c r="FA22" s="68" t="str">
        <f>IF(details!CJ22="","",details!CJ22)</f>
        <v/>
      </c>
      <c r="FB22" s="69" t="str">
        <f>IF(details!CK22="","",details!CK22)</f>
        <v/>
      </c>
      <c r="FC22" s="68" t="str">
        <f>IF(details!CN22="","",details!CN22)</f>
        <v/>
      </c>
      <c r="FD22" s="69" t="str">
        <f>IF(details!CO22="","",details!CO22)</f>
        <v/>
      </c>
      <c r="FE22" s="68" t="str">
        <f>IF(details!CR22="","",details!CR22)</f>
        <v/>
      </c>
      <c r="FF22" s="69" t="str">
        <f>IF(details!CS22="","",details!CS22)</f>
        <v/>
      </c>
      <c r="FG22" s="68">
        <f>IF(details!CV22="","",details!CV22)</f>
        <v>44</v>
      </c>
      <c r="FH22" s="69">
        <f>IF(details!CW22="","",details!CW22)</f>
        <v>0</v>
      </c>
      <c r="FI22" s="343">
        <f t="shared" si="250"/>
        <v>0</v>
      </c>
      <c r="FJ22" s="394" t="str">
        <f t="shared" si="133"/>
        <v>II</v>
      </c>
      <c r="FK22" s="394" t="str">
        <f t="shared" si="232"/>
        <v/>
      </c>
      <c r="FL22" s="460" t="str">
        <f t="shared" si="134"/>
        <v/>
      </c>
      <c r="FM22" s="394" t="str">
        <f t="shared" si="135"/>
        <v>III</v>
      </c>
      <c r="FN22" s="77" t="str">
        <f t="shared" si="233"/>
        <v/>
      </c>
      <c r="FO22" s="460" t="str">
        <f t="shared" si="136"/>
        <v/>
      </c>
      <c r="FP22" s="78" t="str">
        <f t="shared" si="137"/>
        <v>II</v>
      </c>
      <c r="FQ22" s="394" t="str">
        <f t="shared" si="138"/>
        <v>II</v>
      </c>
      <c r="FR22" s="394" t="str">
        <f t="shared" si="234"/>
        <v/>
      </c>
      <c r="FS22" s="394" t="str">
        <f t="shared" si="235"/>
        <v/>
      </c>
      <c r="FT22" s="394" t="str">
        <f t="shared" si="236"/>
        <v/>
      </c>
      <c r="FU22" s="364" t="str">
        <f t="shared" si="237"/>
        <v/>
      </c>
      <c r="FV22" s="394" t="str">
        <f t="shared" si="238"/>
        <v/>
      </c>
      <c r="FW22" s="394" t="str">
        <f t="shared" si="239"/>
        <v/>
      </c>
      <c r="FX22" s="394" t="str">
        <f t="shared" si="240"/>
        <v/>
      </c>
      <c r="FY22" s="394" t="str">
        <f t="shared" si="141"/>
        <v/>
      </c>
      <c r="FZ22" s="461" t="str">
        <f t="shared" si="142"/>
        <v/>
      </c>
      <c r="GA22" s="78" t="str">
        <f t="shared" si="143"/>
        <v>I</v>
      </c>
      <c r="GB22" s="394" t="str">
        <f t="shared" si="144"/>
        <v>I</v>
      </c>
      <c r="GC22" s="394" t="str">
        <f t="shared" si="145"/>
        <v/>
      </c>
      <c r="GD22" s="394" t="str">
        <f t="shared" si="146"/>
        <v/>
      </c>
      <c r="GE22" s="394" t="str">
        <f t="shared" si="147"/>
        <v/>
      </c>
      <c r="GF22" s="462" t="str">
        <f t="shared" si="241"/>
        <v/>
      </c>
      <c r="GG22" s="397" t="str">
        <f t="shared" si="242"/>
        <v/>
      </c>
      <c r="GH22" s="394" t="str">
        <f t="shared" si="243"/>
        <v/>
      </c>
      <c r="GI22" s="394" t="str">
        <f t="shared" si="244"/>
        <v/>
      </c>
      <c r="GJ22" s="394" t="str">
        <f t="shared" si="148"/>
        <v/>
      </c>
      <c r="GK22" s="461" t="str">
        <f t="shared" si="149"/>
        <v/>
      </c>
      <c r="GL22" s="78" t="str">
        <f t="shared" si="150"/>
        <v>II</v>
      </c>
      <c r="GM22" s="394" t="str">
        <f t="shared" si="151"/>
        <v>II</v>
      </c>
      <c r="GN22" s="394" t="str">
        <f t="shared" si="152"/>
        <v/>
      </c>
      <c r="GO22" s="394" t="str">
        <f t="shared" si="153"/>
        <v/>
      </c>
      <c r="GP22" s="394" t="str">
        <f t="shared" si="154"/>
        <v/>
      </c>
      <c r="GQ22" s="394" t="str">
        <f t="shared" si="245"/>
        <v/>
      </c>
      <c r="GR22" s="394" t="str">
        <f t="shared" si="246"/>
        <v/>
      </c>
      <c r="GS22" s="394" t="str">
        <f t="shared" si="247"/>
        <v/>
      </c>
      <c r="GT22" s="394" t="str">
        <f t="shared" si="248"/>
        <v/>
      </c>
      <c r="GU22" s="394" t="str">
        <f t="shared" si="155"/>
        <v/>
      </c>
      <c r="GV22" s="461" t="str">
        <f t="shared" si="156"/>
        <v/>
      </c>
      <c r="GW22" s="394" t="str">
        <f t="shared" si="157"/>
        <v>B</v>
      </c>
      <c r="GX22" s="394" t="str">
        <f t="shared" si="158"/>
        <v>B</v>
      </c>
      <c r="GY22" s="394" t="str">
        <f t="shared" si="159"/>
        <v xml:space="preserve">    </v>
      </c>
      <c r="GZ22" s="394" t="str">
        <f t="shared" si="160"/>
        <v xml:space="preserve">    </v>
      </c>
      <c r="HA22" s="394" t="str">
        <f t="shared" si="161"/>
        <v xml:space="preserve">    </v>
      </c>
      <c r="HB22" s="394" t="str">
        <f t="shared" si="162"/>
        <v xml:space="preserve">        </v>
      </c>
      <c r="HC22" s="394" t="str">
        <f t="shared" si="163"/>
        <v xml:space="preserve">    </v>
      </c>
      <c r="HD22" s="394" t="str">
        <f t="shared" si="164"/>
        <v>PASS</v>
      </c>
      <c r="HE22" s="67">
        <f t="shared" si="165"/>
        <v>546</v>
      </c>
      <c r="HF22" s="73">
        <f t="shared" si="166"/>
        <v>54.6</v>
      </c>
      <c r="HG22" s="394" t="str">
        <f t="shared" si="167"/>
        <v>II</v>
      </c>
      <c r="HH22" s="75">
        <f t="shared" si="168"/>
        <v>54.6</v>
      </c>
      <c r="HI22" s="76">
        <f t="shared" si="249"/>
        <v>24.999999999999975</v>
      </c>
      <c r="HJ22" s="394" t="str">
        <f>IF(OR(HD22="SUPPL.",HD22="RE-EXAM."),'result subject-wise'!AR22,HD22)</f>
        <v>PASS</v>
      </c>
      <c r="HK22" s="463" t="str">
        <f t="shared" si="169"/>
        <v/>
      </c>
      <c r="HL22" s="464">
        <f t="shared" si="170"/>
        <v>54.6</v>
      </c>
      <c r="HM22" s="394" t="str">
        <f t="shared" si="87"/>
        <v>II</v>
      </c>
      <c r="HN22" s="240"/>
      <c r="HP22" s="465" t="str">
        <f>'full report'!V368</f>
        <v/>
      </c>
      <c r="HQ22" s="466"/>
      <c r="HS22" s="449"/>
      <c r="HT22" s="448"/>
      <c r="HU22" s="448"/>
      <c r="HV22" s="448"/>
      <c r="HW22" s="448"/>
      <c r="HX22" s="448"/>
      <c r="HY22" s="448"/>
      <c r="HZ22" s="448"/>
      <c r="IA22" s="448"/>
      <c r="IB22" s="448"/>
      <c r="IC22" s="448"/>
      <c r="ID22" s="448"/>
      <c r="IE22" s="448"/>
      <c r="IF22" s="448"/>
      <c r="IG22" s="448"/>
      <c r="IH22" s="448"/>
      <c r="II22" s="448"/>
      <c r="IJ22" s="448"/>
      <c r="IK22" s="448"/>
      <c r="IL22" s="448"/>
      <c r="IM22" s="448"/>
      <c r="IN22" s="448"/>
      <c r="IO22" s="448"/>
      <c r="IP22" s="448"/>
      <c r="IQ22" s="448"/>
      <c r="IR22" s="448"/>
      <c r="IS22" s="448"/>
      <c r="IT22" s="448"/>
      <c r="IU22" s="448"/>
    </row>
    <row r="23" spans="1:255" s="364" customFormat="1" ht="13" customHeight="1">
      <c r="A23" s="412">
        <f>IF(details!A23="","",details!A23)</f>
        <v>15</v>
      </c>
      <c r="B23" s="394" t="str">
        <f>IF(details!B23="","",details!B23)</f>
        <v>OBC</v>
      </c>
      <c r="C23" s="394" t="str">
        <f>IF(details!C23="","",details!C23)</f>
        <v>G</v>
      </c>
      <c r="D23" s="394">
        <f>IF(details!D23="","",details!D23)</f>
        <v>10279</v>
      </c>
      <c r="E23" s="401">
        <f>IF(details!E23="","",details!E23)</f>
        <v>11415</v>
      </c>
      <c r="F23" s="72">
        <f>IF(details!F23="","",details!F23)</f>
        <v>34870</v>
      </c>
      <c r="G23" s="89" t="str">
        <f>IF(details!G23="","",details!G23)</f>
        <v>A 015</v>
      </c>
      <c r="H23" s="89" t="str">
        <f>IF(details!H23="","",details!H23)</f>
        <v>B 015</v>
      </c>
      <c r="I23" s="89" t="str">
        <f>IF(details!I23="","",details!I23)</f>
        <v>C 015</v>
      </c>
      <c r="J23" s="394">
        <f>IF(details!J23="","",details!J23)</f>
        <v>7</v>
      </c>
      <c r="K23" s="394">
        <f>IF(details!K23="","",details!K23)</f>
        <v>5</v>
      </c>
      <c r="L23" s="394">
        <f>IF(details!L23="","",details!L23)</f>
        <v>7</v>
      </c>
      <c r="M23" s="205">
        <f t="shared" si="171"/>
        <v>19</v>
      </c>
      <c r="N23" s="394">
        <f>IF(details!M23="","",details!M23)</f>
        <v>42</v>
      </c>
      <c r="O23" s="205">
        <f t="shared" si="172"/>
        <v>61</v>
      </c>
      <c r="P23" s="394">
        <f>IF(details!N23="","",details!N23)</f>
        <v>65</v>
      </c>
      <c r="Q23" s="392">
        <f t="shared" si="173"/>
        <v>126</v>
      </c>
      <c r="R23" s="409">
        <f t="shared" si="282"/>
        <v>0</v>
      </c>
      <c r="S23" s="66">
        <f t="shared" si="39"/>
        <v>200</v>
      </c>
      <c r="T23" s="409" t="str">
        <f t="shared" si="99"/>
        <v/>
      </c>
      <c r="U23" s="409" t="str">
        <f t="shared" si="40"/>
        <v>P</v>
      </c>
      <c r="V23" s="409" t="str">
        <f t="shared" si="100"/>
        <v>I</v>
      </c>
      <c r="W23" s="394">
        <f>IF(details!O23="","",details!O23)</f>
        <v>8</v>
      </c>
      <c r="X23" s="394">
        <f>IF(details!P23="","",details!P23)</f>
        <v>8</v>
      </c>
      <c r="Y23" s="394">
        <f>IF(details!Q23="","",details!Q23)</f>
        <v>8</v>
      </c>
      <c r="Z23" s="205">
        <f t="shared" si="174"/>
        <v>24</v>
      </c>
      <c r="AA23" s="394">
        <f>IF(details!R23="","",details!R23)</f>
        <v>38</v>
      </c>
      <c r="AB23" s="205">
        <f t="shared" si="175"/>
        <v>62</v>
      </c>
      <c r="AC23" s="394">
        <f>IF(details!S23="","",details!S23)</f>
        <v>41</v>
      </c>
      <c r="AD23" s="392">
        <f t="shared" si="176"/>
        <v>103</v>
      </c>
      <c r="AE23" s="409">
        <f t="shared" si="281"/>
        <v>0</v>
      </c>
      <c r="AF23" s="66">
        <f t="shared" si="45"/>
        <v>200</v>
      </c>
      <c r="AG23" s="409" t="str">
        <f t="shared" si="101"/>
        <v/>
      </c>
      <c r="AH23" s="409" t="str">
        <f>IF(OR($E23="NSO",$E23="",AC23=""),"",IF(OR(AG23="AB",AC23="ab"),"AB",IF(AC23="ML","RE",IF(AND(AD23&gt;=36%*AF23,AC23&gt;=20),"P",IF(AND(AD23&gt;=34%*AF23,#REF!=0,AC23&gt;=20),"G2",IF(AND(AD23&gt;=31%*AF23,#REF!=0,AC23&gt;=20),"G1",IF(AD23&gt;=25%*AF23,"S","F")))))))</f>
        <v>P</v>
      </c>
      <c r="AI23" s="409" t="str">
        <f t="shared" si="102"/>
        <v>II</v>
      </c>
      <c r="AJ23" s="394" t="str">
        <f>IF(details!T23="","",details!T23)</f>
        <v>a</v>
      </c>
      <c r="AK23" s="89" t="str">
        <f t="shared" si="177"/>
        <v>PHYSICS</v>
      </c>
      <c r="AL23" s="394">
        <f>IF(details!U23="","",details!U23)</f>
        <v>4</v>
      </c>
      <c r="AM23" s="394">
        <f>IF(details!V23="","",details!V23)</f>
        <v>8</v>
      </c>
      <c r="AN23" s="394">
        <f>IF(details!W23="","",details!W23)</f>
        <v>10</v>
      </c>
      <c r="AO23" s="205">
        <f t="shared" si="178"/>
        <v>22</v>
      </c>
      <c r="AP23" s="394">
        <f>IF(details!X23="","",details!X23)</f>
        <v>14</v>
      </c>
      <c r="AQ23" s="394">
        <f>IF(details!Y23="","",details!Y23)</f>
        <v>12</v>
      </c>
      <c r="AR23" s="205">
        <f t="shared" si="179"/>
        <v>26</v>
      </c>
      <c r="AS23" s="205">
        <f t="shared" si="180"/>
        <v>36</v>
      </c>
      <c r="AT23" s="205">
        <f t="shared" si="181"/>
        <v>48</v>
      </c>
      <c r="AU23" s="394">
        <f>IF(details!Z23="","",details!Z23)</f>
        <v>25</v>
      </c>
      <c r="AV23" s="394">
        <f>IF(details!AA23="","",details!AA23)</f>
        <v>19</v>
      </c>
      <c r="AW23" s="205">
        <f t="shared" si="182"/>
        <v>44</v>
      </c>
      <c r="AX23" s="205">
        <f t="shared" si="183"/>
        <v>61</v>
      </c>
      <c r="AY23" s="205">
        <f t="shared" si="184"/>
        <v>31</v>
      </c>
      <c r="AZ23" s="401">
        <f t="shared" si="185"/>
        <v>92</v>
      </c>
      <c r="BA23" s="332">
        <f t="shared" si="186"/>
        <v>0</v>
      </c>
      <c r="BB23" s="409">
        <f t="shared" si="187"/>
        <v>0</v>
      </c>
      <c r="BC23" s="66">
        <f t="shared" si="188"/>
        <v>70</v>
      </c>
      <c r="BD23" s="66">
        <f t="shared" si="189"/>
        <v>30</v>
      </c>
      <c r="BE23" s="66">
        <f t="shared" si="190"/>
        <v>150</v>
      </c>
      <c r="BF23" s="66">
        <f t="shared" si="93"/>
        <v>50</v>
      </c>
      <c r="BG23" s="332">
        <f t="shared" si="94"/>
        <v>200</v>
      </c>
      <c r="BH23" s="409" t="str">
        <f t="shared" si="95"/>
        <v/>
      </c>
      <c r="BI23" s="66" t="str">
        <f t="shared" si="96"/>
        <v>P</v>
      </c>
      <c r="BJ23" s="66" t="str">
        <f t="shared" si="97"/>
        <v>P</v>
      </c>
      <c r="BK23" s="409" t="str">
        <f t="shared" si="98"/>
        <v>III</v>
      </c>
      <c r="BL23" s="394" t="str">
        <f>IF(details!AB23="","",details!AB23)</f>
        <v>A</v>
      </c>
      <c r="BM23" s="89" t="str">
        <f t="shared" si="191"/>
        <v>CHEMISTRY</v>
      </c>
      <c r="BN23" s="394">
        <f>IF(details!AC23="","",details!AC23)</f>
        <v>7</v>
      </c>
      <c r="BO23" s="394">
        <f>IF(details!AD23="","",details!AD23)</f>
        <v>10</v>
      </c>
      <c r="BP23" s="394">
        <f>IF(details!AE23="","",details!AE23)</f>
        <v>10</v>
      </c>
      <c r="BQ23" s="205">
        <f t="shared" si="192"/>
        <v>27</v>
      </c>
      <c r="BR23" s="394">
        <f>IF(details!AF23="","",details!AF23)</f>
        <v>32</v>
      </c>
      <c r="BS23" s="394">
        <f>IF(details!AG23="","",details!AG23)</f>
        <v>17</v>
      </c>
      <c r="BT23" s="205">
        <f t="shared" si="193"/>
        <v>49</v>
      </c>
      <c r="BU23" s="205">
        <f t="shared" si="194"/>
        <v>59</v>
      </c>
      <c r="BV23" s="205">
        <f t="shared" si="195"/>
        <v>76</v>
      </c>
      <c r="BW23" s="394">
        <f>IF(details!AH23="","",details!AH23)</f>
        <v>48</v>
      </c>
      <c r="BX23" s="394">
        <f>IF(details!AI23="","",details!AI23)</f>
        <v>27</v>
      </c>
      <c r="BY23" s="205">
        <f t="shared" si="196"/>
        <v>75</v>
      </c>
      <c r="BZ23" s="205">
        <f t="shared" si="197"/>
        <v>107</v>
      </c>
      <c r="CA23" s="205">
        <f t="shared" si="198"/>
        <v>44</v>
      </c>
      <c r="CB23" s="401">
        <f t="shared" si="199"/>
        <v>151</v>
      </c>
      <c r="CC23" s="332">
        <f t="shared" si="56"/>
        <v>0</v>
      </c>
      <c r="CD23" s="409">
        <f t="shared" si="57"/>
        <v>0</v>
      </c>
      <c r="CE23" s="66">
        <f t="shared" si="58"/>
        <v>70</v>
      </c>
      <c r="CF23" s="66">
        <f t="shared" si="200"/>
        <v>30</v>
      </c>
      <c r="CG23" s="66">
        <f t="shared" si="201"/>
        <v>150</v>
      </c>
      <c r="CH23" s="66">
        <f t="shared" si="61"/>
        <v>50</v>
      </c>
      <c r="CI23" s="332">
        <f t="shared" si="62"/>
        <v>200</v>
      </c>
      <c r="CJ23" s="409" t="str">
        <f t="shared" si="63"/>
        <v/>
      </c>
      <c r="CK23" s="66" t="str">
        <f t="shared" si="64"/>
        <v>P</v>
      </c>
      <c r="CL23" s="66" t="str">
        <f t="shared" si="65"/>
        <v>P</v>
      </c>
      <c r="CM23" s="409" t="str">
        <f t="shared" si="66"/>
        <v>D</v>
      </c>
      <c r="CN23" s="394" t="str">
        <f>IF(details!AJ23="","",details!AJ23)</f>
        <v>a</v>
      </c>
      <c r="CO23" s="89" t="str">
        <f t="shared" si="202"/>
        <v>BIOLOGY</v>
      </c>
      <c r="CP23" s="394">
        <f>IF(details!AK23="","",details!AK23)</f>
        <v>9</v>
      </c>
      <c r="CQ23" s="394">
        <f>IF(details!AL23="","",details!AL23)</f>
        <v>8</v>
      </c>
      <c r="CR23" s="394">
        <f>IF(details!AM23="","",details!AM23)</f>
        <v>10</v>
      </c>
      <c r="CS23" s="205">
        <f t="shared" si="203"/>
        <v>27</v>
      </c>
      <c r="CT23" s="394">
        <f>IF(details!AN23="","",details!AN23)</f>
        <v>24</v>
      </c>
      <c r="CU23" s="394">
        <f>IF(details!AO23="","",details!AO23)</f>
        <v>17</v>
      </c>
      <c r="CV23" s="205">
        <f t="shared" si="204"/>
        <v>41</v>
      </c>
      <c r="CW23" s="205">
        <f t="shared" si="205"/>
        <v>51</v>
      </c>
      <c r="CX23" s="205">
        <f t="shared" si="206"/>
        <v>68</v>
      </c>
      <c r="CY23" s="394">
        <f>IF(details!AP23="","",details!AP23)</f>
        <v>36</v>
      </c>
      <c r="CZ23" s="394">
        <f>IF(details!AQ23="","",details!AQ23)</f>
        <v>29</v>
      </c>
      <c r="DA23" s="205">
        <f t="shared" si="207"/>
        <v>65</v>
      </c>
      <c r="DB23" s="205">
        <f t="shared" si="208"/>
        <v>87</v>
      </c>
      <c r="DC23" s="205">
        <f t="shared" si="209"/>
        <v>46</v>
      </c>
      <c r="DD23" s="401">
        <f t="shared" si="210"/>
        <v>133</v>
      </c>
      <c r="DE23" s="332">
        <f t="shared" si="75"/>
        <v>0</v>
      </c>
      <c r="DF23" s="409">
        <f t="shared" si="76"/>
        <v>0</v>
      </c>
      <c r="DG23" s="66">
        <f t="shared" si="77"/>
        <v>70</v>
      </c>
      <c r="DH23" s="66">
        <f t="shared" si="211"/>
        <v>30</v>
      </c>
      <c r="DI23" s="66">
        <f t="shared" si="79"/>
        <v>150</v>
      </c>
      <c r="DJ23" s="66">
        <f t="shared" si="80"/>
        <v>50</v>
      </c>
      <c r="DK23" s="332">
        <f t="shared" si="81"/>
        <v>200</v>
      </c>
      <c r="DL23" s="409" t="str">
        <f t="shared" si="82"/>
        <v/>
      </c>
      <c r="DM23" s="66" t="str">
        <f t="shared" si="83"/>
        <v>P</v>
      </c>
      <c r="DN23" s="66" t="str">
        <f t="shared" si="84"/>
        <v>P</v>
      </c>
      <c r="DO23" s="409" t="str">
        <f t="shared" si="85"/>
        <v>I</v>
      </c>
      <c r="DP23" s="66">
        <f t="shared" si="86"/>
        <v>0</v>
      </c>
      <c r="DQ23" s="394">
        <f>IF(details!AR23="","",details!AR23)</f>
        <v>10</v>
      </c>
      <c r="DR23" s="394">
        <f>IF(details!AS23="","",details!AS23)</f>
        <v>10</v>
      </c>
      <c r="DS23" s="394">
        <f>IF(details!AT23="","",details!AT23)</f>
        <v>10</v>
      </c>
      <c r="DT23" s="205">
        <f t="shared" si="212"/>
        <v>30</v>
      </c>
      <c r="DU23" s="394">
        <f>IF(details!AU23="","",details!AU23)</f>
        <v>51</v>
      </c>
      <c r="DV23" s="205">
        <f t="shared" si="213"/>
        <v>81</v>
      </c>
      <c r="DW23" s="394">
        <f>IF(details!AV23="","",details!AV23)</f>
        <v>80</v>
      </c>
      <c r="DX23" s="392">
        <f t="shared" si="214"/>
        <v>161</v>
      </c>
      <c r="DY23" s="409">
        <f t="shared" si="215"/>
        <v>0</v>
      </c>
      <c r="DZ23" s="409">
        <f t="shared" si="216"/>
        <v>0</v>
      </c>
      <c r="EA23" s="66">
        <f t="shared" si="217"/>
        <v>200</v>
      </c>
      <c r="EB23" s="409" t="str">
        <f t="shared" si="218"/>
        <v/>
      </c>
      <c r="EC23" s="409" t="str">
        <f t="shared" si="121"/>
        <v>A</v>
      </c>
      <c r="ED23" s="394">
        <f>IF(details!AW23="","",details!AW23)</f>
        <v>22</v>
      </c>
      <c r="EE23" s="394">
        <f>IF(details!AX23="","",details!AX23)</f>
        <v>24</v>
      </c>
      <c r="EF23" s="394">
        <f>IF(details!AY23="","",details!AY23)</f>
        <v>33</v>
      </c>
      <c r="EG23" s="392">
        <f t="shared" si="219"/>
        <v>79</v>
      </c>
      <c r="EH23" s="409">
        <f t="shared" si="220"/>
        <v>0</v>
      </c>
      <c r="EI23" s="409">
        <f t="shared" si="221"/>
        <v>0</v>
      </c>
      <c r="EJ23" s="66">
        <f t="shared" si="222"/>
        <v>100</v>
      </c>
      <c r="EK23" s="409" t="str">
        <f t="shared" si="223"/>
        <v/>
      </c>
      <c r="EL23" s="409" t="str">
        <f t="shared" si="122"/>
        <v>B</v>
      </c>
      <c r="EM23" s="409" t="str">
        <f t="shared" si="123"/>
        <v>I</v>
      </c>
      <c r="EN23" s="409" t="str">
        <f t="shared" si="124"/>
        <v>II</v>
      </c>
      <c r="EO23" s="409" t="str">
        <f t="shared" si="125"/>
        <v>III</v>
      </c>
      <c r="EP23" s="409" t="str">
        <f t="shared" si="224"/>
        <v>D</v>
      </c>
      <c r="EQ23" s="409" t="str">
        <f t="shared" si="225"/>
        <v>I</v>
      </c>
      <c r="ER23" s="409">
        <f t="shared" si="226"/>
        <v>0</v>
      </c>
      <c r="ES23" s="409">
        <f t="shared" si="227"/>
        <v>0</v>
      </c>
      <c r="ET23" s="409">
        <f t="shared" si="228"/>
        <v>0</v>
      </c>
      <c r="EU23" s="409">
        <f t="shared" si="229"/>
        <v>0</v>
      </c>
      <c r="EV23" s="409">
        <f t="shared" si="230"/>
        <v>0</v>
      </c>
      <c r="EW23" s="409" t="str">
        <f t="shared" si="231"/>
        <v/>
      </c>
      <c r="EX23" s="74" t="str">
        <f t="shared" si="132"/>
        <v>PASS</v>
      </c>
      <c r="EY23" s="68" t="str">
        <f>IF(details!CF23="","",details!CF23)</f>
        <v/>
      </c>
      <c r="EZ23" s="69" t="str">
        <f>IF(details!CG23="","",details!CG23)</f>
        <v/>
      </c>
      <c r="FA23" s="68" t="str">
        <f>IF(details!CJ23="","",details!CJ23)</f>
        <v/>
      </c>
      <c r="FB23" s="69" t="str">
        <f>IF(details!CK23="","",details!CK23)</f>
        <v/>
      </c>
      <c r="FC23" s="68" t="str">
        <f>IF(details!CN23="","",details!CN23)</f>
        <v/>
      </c>
      <c r="FD23" s="69" t="str">
        <f>IF(details!CO23="","",details!CO23)</f>
        <v/>
      </c>
      <c r="FE23" s="68" t="str">
        <f>IF(details!CR23="","",details!CR23)</f>
        <v/>
      </c>
      <c r="FF23" s="69" t="str">
        <f>IF(details!CS23="","",details!CS23)</f>
        <v/>
      </c>
      <c r="FG23" s="68">
        <f>IF(details!CV23="","",details!CV23)</f>
        <v>44</v>
      </c>
      <c r="FH23" s="69">
        <f>IF(details!CW23="","",details!CW23)</f>
        <v>0</v>
      </c>
      <c r="FI23" s="343">
        <f t="shared" si="250"/>
        <v>0</v>
      </c>
      <c r="FJ23" s="394" t="str">
        <f t="shared" si="133"/>
        <v>I</v>
      </c>
      <c r="FK23" s="394" t="str">
        <f t="shared" si="232"/>
        <v/>
      </c>
      <c r="FL23" s="460" t="str">
        <f t="shared" si="134"/>
        <v/>
      </c>
      <c r="FM23" s="394" t="str">
        <f t="shared" si="135"/>
        <v>II</v>
      </c>
      <c r="FN23" s="77" t="str">
        <f t="shared" si="233"/>
        <v/>
      </c>
      <c r="FO23" s="460" t="str">
        <f t="shared" si="136"/>
        <v/>
      </c>
      <c r="FP23" s="78" t="str">
        <f t="shared" si="137"/>
        <v>III</v>
      </c>
      <c r="FQ23" s="394" t="str">
        <f t="shared" si="138"/>
        <v>III</v>
      </c>
      <c r="FR23" s="394" t="str">
        <f t="shared" si="234"/>
        <v/>
      </c>
      <c r="FS23" s="394" t="str">
        <f t="shared" si="235"/>
        <v/>
      </c>
      <c r="FT23" s="394" t="str">
        <f t="shared" si="236"/>
        <v/>
      </c>
      <c r="FU23" s="364" t="str">
        <f t="shared" si="237"/>
        <v/>
      </c>
      <c r="FV23" s="394" t="str">
        <f t="shared" si="238"/>
        <v/>
      </c>
      <c r="FW23" s="394" t="str">
        <f t="shared" si="239"/>
        <v/>
      </c>
      <c r="FX23" s="394" t="str">
        <f t="shared" si="240"/>
        <v/>
      </c>
      <c r="FY23" s="394" t="str">
        <f t="shared" si="141"/>
        <v/>
      </c>
      <c r="FZ23" s="461" t="str">
        <f t="shared" si="142"/>
        <v/>
      </c>
      <c r="GA23" s="78" t="str">
        <f t="shared" si="143"/>
        <v>D</v>
      </c>
      <c r="GB23" s="394" t="str">
        <f t="shared" si="144"/>
        <v>D</v>
      </c>
      <c r="GC23" s="394" t="str">
        <f t="shared" si="145"/>
        <v/>
      </c>
      <c r="GD23" s="394" t="str">
        <f t="shared" si="146"/>
        <v/>
      </c>
      <c r="GE23" s="394" t="str">
        <f t="shared" si="147"/>
        <v/>
      </c>
      <c r="GF23" s="462" t="str">
        <f t="shared" si="241"/>
        <v/>
      </c>
      <c r="GG23" s="397" t="str">
        <f t="shared" si="242"/>
        <v/>
      </c>
      <c r="GH23" s="394" t="str">
        <f t="shared" si="243"/>
        <v/>
      </c>
      <c r="GI23" s="394" t="str">
        <f t="shared" si="244"/>
        <v/>
      </c>
      <c r="GJ23" s="394" t="str">
        <f t="shared" si="148"/>
        <v/>
      </c>
      <c r="GK23" s="461" t="str">
        <f t="shared" si="149"/>
        <v/>
      </c>
      <c r="GL23" s="78" t="str">
        <f t="shared" si="150"/>
        <v>I</v>
      </c>
      <c r="GM23" s="394" t="str">
        <f t="shared" si="151"/>
        <v>I</v>
      </c>
      <c r="GN23" s="394" t="str">
        <f t="shared" si="152"/>
        <v/>
      </c>
      <c r="GO23" s="394" t="str">
        <f t="shared" si="153"/>
        <v/>
      </c>
      <c r="GP23" s="394" t="str">
        <f t="shared" si="154"/>
        <v/>
      </c>
      <c r="GQ23" s="394" t="str">
        <f t="shared" si="245"/>
        <v/>
      </c>
      <c r="GR23" s="394" t="str">
        <f t="shared" si="246"/>
        <v/>
      </c>
      <c r="GS23" s="394" t="str">
        <f t="shared" si="247"/>
        <v/>
      </c>
      <c r="GT23" s="394" t="str">
        <f t="shared" si="248"/>
        <v/>
      </c>
      <c r="GU23" s="394" t="str">
        <f t="shared" si="155"/>
        <v/>
      </c>
      <c r="GV23" s="461" t="str">
        <f t="shared" si="156"/>
        <v/>
      </c>
      <c r="GW23" s="394" t="str">
        <f t="shared" si="157"/>
        <v>A</v>
      </c>
      <c r="GX23" s="394" t="str">
        <f t="shared" si="158"/>
        <v>B</v>
      </c>
      <c r="GY23" s="394" t="str">
        <f t="shared" si="159"/>
        <v xml:space="preserve">    </v>
      </c>
      <c r="GZ23" s="394" t="str">
        <f t="shared" si="160"/>
        <v xml:space="preserve">    </v>
      </c>
      <c r="HA23" s="394" t="str">
        <f t="shared" si="161"/>
        <v xml:space="preserve">    </v>
      </c>
      <c r="HB23" s="394" t="str">
        <f t="shared" si="162"/>
        <v xml:space="preserve">        </v>
      </c>
      <c r="HC23" s="394" t="str">
        <f t="shared" si="163"/>
        <v xml:space="preserve">   CHEMISTRY </v>
      </c>
      <c r="HD23" s="394" t="str">
        <f t="shared" si="164"/>
        <v>PASS</v>
      </c>
      <c r="HE23" s="67">
        <f t="shared" si="165"/>
        <v>605</v>
      </c>
      <c r="HF23" s="73">
        <f t="shared" si="166"/>
        <v>60.5</v>
      </c>
      <c r="HG23" s="394" t="str">
        <f t="shared" si="167"/>
        <v>I</v>
      </c>
      <c r="HH23" s="75">
        <f t="shared" si="168"/>
        <v>60.5</v>
      </c>
      <c r="HI23" s="76">
        <f t="shared" si="249"/>
        <v>9.9999999999999751</v>
      </c>
      <c r="HJ23" s="394" t="str">
        <f>IF(OR(HD23="SUPPL.",HD23="RE-EXAM."),'result subject-wise'!AR23,HD23)</f>
        <v>PASS</v>
      </c>
      <c r="HK23" s="463" t="str">
        <f t="shared" si="169"/>
        <v/>
      </c>
      <c r="HL23" s="464">
        <f t="shared" si="170"/>
        <v>60.5</v>
      </c>
      <c r="HM23" s="394" t="str">
        <f t="shared" si="87"/>
        <v>I</v>
      </c>
      <c r="HN23" s="240"/>
      <c r="HP23" s="465" t="str">
        <f>'full report'!V395</f>
        <v/>
      </c>
      <c r="HQ23" s="466"/>
      <c r="HS23" s="448"/>
      <c r="HT23" s="448"/>
      <c r="HU23" s="448"/>
      <c r="HV23" s="448"/>
      <c r="HW23" s="448"/>
      <c r="HX23" s="448"/>
      <c r="HY23" s="448"/>
      <c r="HZ23" s="448"/>
      <c r="IA23" s="448"/>
      <c r="IB23" s="448"/>
      <c r="IC23" s="448"/>
      <c r="ID23" s="448"/>
      <c r="IE23" s="448"/>
      <c r="IF23" s="448"/>
      <c r="IG23" s="448"/>
      <c r="IH23" s="448"/>
      <c r="II23" s="448"/>
      <c r="IJ23" s="448"/>
      <c r="IK23" s="448"/>
      <c r="IL23" s="448"/>
      <c r="IM23" s="448"/>
      <c r="IN23" s="448"/>
      <c r="IO23" s="448"/>
      <c r="IP23" s="448"/>
      <c r="IQ23" s="448"/>
      <c r="IR23" s="448"/>
      <c r="IS23" s="448"/>
      <c r="IT23" s="448"/>
      <c r="IU23" s="448"/>
    </row>
    <row r="24" spans="1:255" s="364" customFormat="1" ht="13" customHeight="1">
      <c r="A24" s="412">
        <f>IF(details!A24="","",details!A24)</f>
        <v>16</v>
      </c>
      <c r="B24" s="394" t="str">
        <f>IF(details!B24="","",details!B24)</f>
        <v>SC</v>
      </c>
      <c r="C24" s="394" t="str">
        <f>IF(details!C24="","",details!C24)</f>
        <v>G</v>
      </c>
      <c r="D24" s="394">
        <f>IF(details!D24="","",details!D24)</f>
        <v>10426</v>
      </c>
      <c r="E24" s="401">
        <f>IF(details!E24="","",details!E24)</f>
        <v>11416</v>
      </c>
      <c r="F24" s="72">
        <f>IF(details!F24="","",details!F24)</f>
        <v>35210</v>
      </c>
      <c r="G24" s="89" t="str">
        <f>IF(details!G24="","",details!G24)</f>
        <v>A 016</v>
      </c>
      <c r="H24" s="89" t="str">
        <f>IF(details!H24="","",details!H24)</f>
        <v>B 016</v>
      </c>
      <c r="I24" s="89" t="str">
        <f>IF(details!I24="","",details!I24)</f>
        <v>C 016</v>
      </c>
      <c r="J24" s="394">
        <f>IF(details!J24="","",details!J24)</f>
        <v>4</v>
      </c>
      <c r="K24" s="394">
        <f>IF(details!K24="","",details!K24)</f>
        <v>5</v>
      </c>
      <c r="L24" s="394">
        <f>IF(details!L24="","",details!L24)</f>
        <v>5</v>
      </c>
      <c r="M24" s="205">
        <f t="shared" si="171"/>
        <v>14</v>
      </c>
      <c r="N24" s="394">
        <f>IF(details!M24="","",details!M24)</f>
        <v>33</v>
      </c>
      <c r="O24" s="205">
        <f t="shared" si="172"/>
        <v>47</v>
      </c>
      <c r="P24" s="394">
        <f>IF(details!N24="","",details!N24)</f>
        <v>69</v>
      </c>
      <c r="Q24" s="392">
        <f t="shared" si="173"/>
        <v>116</v>
      </c>
      <c r="R24" s="409">
        <f t="shared" si="282"/>
        <v>0</v>
      </c>
      <c r="S24" s="66">
        <f t="shared" si="39"/>
        <v>200</v>
      </c>
      <c r="T24" s="409" t="str">
        <f t="shared" si="99"/>
        <v/>
      </c>
      <c r="U24" s="409" t="str">
        <f t="shared" si="40"/>
        <v>P</v>
      </c>
      <c r="V24" s="409" t="str">
        <f t="shared" si="100"/>
        <v>II</v>
      </c>
      <c r="W24" s="394">
        <f>IF(details!O24="","",details!O24)</f>
        <v>6</v>
      </c>
      <c r="X24" s="394">
        <f>IF(details!P24="","",details!P24)</f>
        <v>4</v>
      </c>
      <c r="Y24" s="394">
        <f>IF(details!Q24="","",details!Q24)</f>
        <v>8</v>
      </c>
      <c r="Z24" s="205">
        <f t="shared" si="174"/>
        <v>18</v>
      </c>
      <c r="AA24" s="394">
        <f>IF(details!R24="","",details!R24)</f>
        <v>28</v>
      </c>
      <c r="AB24" s="205">
        <f t="shared" si="175"/>
        <v>46</v>
      </c>
      <c r="AC24" s="394">
        <f>IF(details!S24="","",details!S24)</f>
        <v>41</v>
      </c>
      <c r="AD24" s="392">
        <f t="shared" si="176"/>
        <v>87</v>
      </c>
      <c r="AE24" s="409">
        <f t="shared" si="281"/>
        <v>0</v>
      </c>
      <c r="AF24" s="66">
        <f t="shared" si="45"/>
        <v>200</v>
      </c>
      <c r="AG24" s="409" t="str">
        <f t="shared" si="101"/>
        <v/>
      </c>
      <c r="AH24" s="409" t="str">
        <f>IF(OR($E24="NSO",$E24="",AC24=""),"",IF(OR(AG24="AB",AC24="ab"),"AB",IF(AC24="ML","RE",IF(AND(AD24&gt;=36%*AF24,AC24&gt;=20),"P",IF(AND(AD24&gt;=34%*AF24,#REF!=0,AC24&gt;=20),"G2",IF(AND(AD24&gt;=31%*AF24,#REF!=0,AC24&gt;=20),"G1",IF(AD24&gt;=25%*AF24,"S","F")))))))</f>
        <v>P</v>
      </c>
      <c r="AI24" s="409" t="str">
        <f t="shared" si="102"/>
        <v>III</v>
      </c>
      <c r="AJ24" s="394" t="str">
        <f>IF(details!T24="","",details!T24)</f>
        <v>a</v>
      </c>
      <c r="AK24" s="89" t="str">
        <f t="shared" si="177"/>
        <v>PHYSICS</v>
      </c>
      <c r="AL24" s="394">
        <f>IF(details!U24="","",details!U24)</f>
        <v>6</v>
      </c>
      <c r="AM24" s="394">
        <f>IF(details!V24="","",details!V24)</f>
        <v>9</v>
      </c>
      <c r="AN24" s="394">
        <f>IF(details!W24="","",details!W24)</f>
        <v>10</v>
      </c>
      <c r="AO24" s="205">
        <f t="shared" si="178"/>
        <v>25</v>
      </c>
      <c r="AP24" s="394">
        <f>IF(details!X24="","",details!X24)</f>
        <v>16</v>
      </c>
      <c r="AQ24" s="394">
        <f>IF(details!Y24="","",details!Y24)</f>
        <v>12</v>
      </c>
      <c r="AR24" s="205">
        <f t="shared" si="179"/>
        <v>28</v>
      </c>
      <c r="AS24" s="205">
        <f t="shared" si="180"/>
        <v>41</v>
      </c>
      <c r="AT24" s="205">
        <f t="shared" si="181"/>
        <v>53</v>
      </c>
      <c r="AU24" s="394" t="str">
        <f>IF(details!Z24="","",details!Z24)</f>
        <v>ml</v>
      </c>
      <c r="AV24" s="394">
        <f>IF(details!AA24="","",details!AA24)</f>
        <v>19</v>
      </c>
      <c r="AW24" s="205" t="str">
        <f t="shared" si="182"/>
        <v>ML</v>
      </c>
      <c r="AX24" s="205">
        <f t="shared" si="183"/>
        <v>41</v>
      </c>
      <c r="AY24" s="205">
        <f t="shared" si="184"/>
        <v>31</v>
      </c>
      <c r="AZ24" s="401">
        <f t="shared" si="185"/>
        <v>72</v>
      </c>
      <c r="BA24" s="332">
        <f t="shared" si="186"/>
        <v>0</v>
      </c>
      <c r="BB24" s="409">
        <f t="shared" si="187"/>
        <v>0</v>
      </c>
      <c r="BC24" s="66">
        <f t="shared" si="188"/>
        <v>70</v>
      </c>
      <c r="BD24" s="66">
        <f t="shared" si="189"/>
        <v>30</v>
      </c>
      <c r="BE24" s="66" t="str">
        <f t="shared" si="190"/>
        <v/>
      </c>
      <c r="BF24" s="66">
        <f t="shared" si="93"/>
        <v>50</v>
      </c>
      <c r="BG24" s="332" t="str">
        <f t="shared" si="94"/>
        <v/>
      </c>
      <c r="BH24" s="409" t="str">
        <f t="shared" si="95"/>
        <v/>
      </c>
      <c r="BI24" s="66" t="str">
        <f t="shared" si="96"/>
        <v>RE</v>
      </c>
      <c r="BJ24" s="66" t="str">
        <f t="shared" si="97"/>
        <v>P</v>
      </c>
      <c r="BK24" s="409" t="str">
        <f t="shared" si="98"/>
        <v>RE</v>
      </c>
      <c r="BL24" s="394" t="str">
        <f>IF(details!AB24="","",details!AB24)</f>
        <v>A</v>
      </c>
      <c r="BM24" s="89" t="str">
        <f t="shared" si="191"/>
        <v>CHEMISTRY</v>
      </c>
      <c r="BN24" s="394">
        <f>IF(details!AC24="","",details!AC24)</f>
        <v>6</v>
      </c>
      <c r="BO24" s="394">
        <f>IF(details!AD24="","",details!AD24)</f>
        <v>10</v>
      </c>
      <c r="BP24" s="394">
        <f>IF(details!AE24="","",details!AE24)</f>
        <v>9</v>
      </c>
      <c r="BQ24" s="205">
        <f t="shared" si="192"/>
        <v>25</v>
      </c>
      <c r="BR24" s="394">
        <f>IF(details!AF24="","",details!AF24)</f>
        <v>16</v>
      </c>
      <c r="BS24" s="394">
        <f>IF(details!AG24="","",details!AG24)</f>
        <v>18</v>
      </c>
      <c r="BT24" s="205">
        <f t="shared" si="193"/>
        <v>34</v>
      </c>
      <c r="BU24" s="205">
        <f t="shared" si="194"/>
        <v>41</v>
      </c>
      <c r="BV24" s="205">
        <f t="shared" si="195"/>
        <v>59</v>
      </c>
      <c r="BW24" s="394">
        <f>IF(details!AH24="","",details!AH24)</f>
        <v>31</v>
      </c>
      <c r="BX24" s="394">
        <f>IF(details!AI24="","",details!AI24)</f>
        <v>26</v>
      </c>
      <c r="BY24" s="205">
        <f t="shared" si="196"/>
        <v>57</v>
      </c>
      <c r="BZ24" s="205">
        <f t="shared" si="197"/>
        <v>72</v>
      </c>
      <c r="CA24" s="205">
        <f t="shared" si="198"/>
        <v>44</v>
      </c>
      <c r="CB24" s="401">
        <f t="shared" si="199"/>
        <v>116</v>
      </c>
      <c r="CC24" s="332">
        <f t="shared" si="56"/>
        <v>0</v>
      </c>
      <c r="CD24" s="409">
        <f t="shared" si="57"/>
        <v>0</v>
      </c>
      <c r="CE24" s="66">
        <f t="shared" si="58"/>
        <v>70</v>
      </c>
      <c r="CF24" s="66">
        <f t="shared" si="200"/>
        <v>30</v>
      </c>
      <c r="CG24" s="66">
        <f t="shared" si="201"/>
        <v>150</v>
      </c>
      <c r="CH24" s="66">
        <f t="shared" si="61"/>
        <v>50</v>
      </c>
      <c r="CI24" s="332">
        <f t="shared" si="62"/>
        <v>200</v>
      </c>
      <c r="CJ24" s="409" t="str">
        <f t="shared" si="63"/>
        <v/>
      </c>
      <c r="CK24" s="66" t="str">
        <f t="shared" si="64"/>
        <v>P</v>
      </c>
      <c r="CL24" s="66" t="str">
        <f t="shared" si="65"/>
        <v>P</v>
      </c>
      <c r="CM24" s="409" t="str">
        <f t="shared" si="66"/>
        <v>II</v>
      </c>
      <c r="CN24" s="394" t="str">
        <f>IF(details!AJ24="","",details!AJ24)</f>
        <v>a</v>
      </c>
      <c r="CO24" s="89" t="str">
        <f t="shared" si="202"/>
        <v>BIOLOGY</v>
      </c>
      <c r="CP24" s="394">
        <f>IF(details!AK24="","",details!AK24)</f>
        <v>6</v>
      </c>
      <c r="CQ24" s="394">
        <f>IF(details!AL24="","",details!AL24)</f>
        <v>9</v>
      </c>
      <c r="CR24" s="394">
        <f>IF(details!AM24="","",details!AM24)</f>
        <v>10</v>
      </c>
      <c r="CS24" s="205">
        <f t="shared" si="203"/>
        <v>25</v>
      </c>
      <c r="CT24" s="394">
        <f>IF(details!AN24="","",details!AN24)</f>
        <v>12</v>
      </c>
      <c r="CU24" s="394">
        <f>IF(details!AO24="","",details!AO24)</f>
        <v>17</v>
      </c>
      <c r="CV24" s="205">
        <f t="shared" si="204"/>
        <v>29</v>
      </c>
      <c r="CW24" s="205">
        <f t="shared" si="205"/>
        <v>37</v>
      </c>
      <c r="CX24" s="205">
        <f t="shared" si="206"/>
        <v>54</v>
      </c>
      <c r="CY24" s="394">
        <f>IF(details!AP24="","",details!AP24)</f>
        <v>18</v>
      </c>
      <c r="CZ24" s="394">
        <f>IF(details!AQ24="","",details!AQ24)</f>
        <v>26</v>
      </c>
      <c r="DA24" s="205">
        <f t="shared" si="207"/>
        <v>44</v>
      </c>
      <c r="DB24" s="205">
        <f t="shared" si="208"/>
        <v>55</v>
      </c>
      <c r="DC24" s="205">
        <f t="shared" si="209"/>
        <v>43</v>
      </c>
      <c r="DD24" s="401">
        <f t="shared" si="210"/>
        <v>98</v>
      </c>
      <c r="DE24" s="332">
        <f t="shared" si="75"/>
        <v>0</v>
      </c>
      <c r="DF24" s="409">
        <f t="shared" si="76"/>
        <v>0</v>
      </c>
      <c r="DG24" s="66">
        <f t="shared" si="77"/>
        <v>70</v>
      </c>
      <c r="DH24" s="66">
        <f t="shared" si="211"/>
        <v>30</v>
      </c>
      <c r="DI24" s="66">
        <f t="shared" si="79"/>
        <v>150</v>
      </c>
      <c r="DJ24" s="66">
        <f t="shared" si="80"/>
        <v>50</v>
      </c>
      <c r="DK24" s="332">
        <f t="shared" si="81"/>
        <v>200</v>
      </c>
      <c r="DL24" s="409" t="str">
        <f t="shared" si="82"/>
        <v/>
      </c>
      <c r="DM24" s="66" t="str">
        <f t="shared" si="83"/>
        <v>P</v>
      </c>
      <c r="DN24" s="66" t="str">
        <f t="shared" si="84"/>
        <v>P</v>
      </c>
      <c r="DO24" s="409" t="str">
        <f t="shared" si="85"/>
        <v>II</v>
      </c>
      <c r="DP24" s="66">
        <f t="shared" si="86"/>
        <v>0</v>
      </c>
      <c r="DQ24" s="394">
        <f>IF(details!AR24="","",details!AR24)</f>
        <v>10</v>
      </c>
      <c r="DR24" s="394">
        <f>IF(details!AS24="","",details!AS24)</f>
        <v>10</v>
      </c>
      <c r="DS24" s="394">
        <f>IF(details!AT24="","",details!AT24)</f>
        <v>10</v>
      </c>
      <c r="DT24" s="205">
        <f t="shared" si="212"/>
        <v>30</v>
      </c>
      <c r="DU24" s="394">
        <f>IF(details!AU24="","",details!AU24)</f>
        <v>46</v>
      </c>
      <c r="DV24" s="205">
        <f t="shared" si="213"/>
        <v>76</v>
      </c>
      <c r="DW24" s="394">
        <f>IF(details!AV24="","",details!AV24)</f>
        <v>73</v>
      </c>
      <c r="DX24" s="392">
        <f t="shared" si="214"/>
        <v>149</v>
      </c>
      <c r="DY24" s="409">
        <f t="shared" si="215"/>
        <v>0</v>
      </c>
      <c r="DZ24" s="409">
        <f t="shared" si="216"/>
        <v>0</v>
      </c>
      <c r="EA24" s="66">
        <f t="shared" si="217"/>
        <v>200</v>
      </c>
      <c r="EB24" s="409" t="str">
        <f t="shared" si="218"/>
        <v/>
      </c>
      <c r="EC24" s="409" t="str">
        <f t="shared" si="121"/>
        <v>B</v>
      </c>
      <c r="ED24" s="394">
        <f>IF(details!AW24="","",details!AW24)</f>
        <v>22</v>
      </c>
      <c r="EE24" s="394">
        <f>IF(details!AX24="","",details!AX24)</f>
        <v>24</v>
      </c>
      <c r="EF24" s="394">
        <f>IF(details!AY24="","",details!AY24)</f>
        <v>29</v>
      </c>
      <c r="EG24" s="392">
        <f t="shared" si="219"/>
        <v>75</v>
      </c>
      <c r="EH24" s="409">
        <f t="shared" si="220"/>
        <v>0</v>
      </c>
      <c r="EI24" s="409">
        <f t="shared" si="221"/>
        <v>0</v>
      </c>
      <c r="EJ24" s="66">
        <f t="shared" si="222"/>
        <v>100</v>
      </c>
      <c r="EK24" s="409" t="str">
        <f t="shared" si="223"/>
        <v/>
      </c>
      <c r="EL24" s="409" t="str">
        <f t="shared" si="122"/>
        <v>B</v>
      </c>
      <c r="EM24" s="409" t="str">
        <f t="shared" si="123"/>
        <v>II</v>
      </c>
      <c r="EN24" s="409" t="str">
        <f t="shared" si="124"/>
        <v>III</v>
      </c>
      <c r="EO24" s="409" t="str">
        <f t="shared" si="125"/>
        <v>RE</v>
      </c>
      <c r="EP24" s="409" t="str">
        <f t="shared" si="224"/>
        <v>II</v>
      </c>
      <c r="EQ24" s="409" t="str">
        <f t="shared" si="225"/>
        <v>II</v>
      </c>
      <c r="ER24" s="409">
        <f t="shared" si="226"/>
        <v>0</v>
      </c>
      <c r="ES24" s="409">
        <f t="shared" si="227"/>
        <v>0</v>
      </c>
      <c r="ET24" s="409">
        <f t="shared" si="228"/>
        <v>0</v>
      </c>
      <c r="EU24" s="409">
        <f t="shared" si="229"/>
        <v>0</v>
      </c>
      <c r="EV24" s="409">
        <f t="shared" si="230"/>
        <v>1</v>
      </c>
      <c r="EW24" s="409" t="str">
        <f t="shared" si="231"/>
        <v/>
      </c>
      <c r="EX24" s="74" t="str">
        <f t="shared" si="132"/>
        <v>RE-EXAM.</v>
      </c>
      <c r="EY24" s="68" t="str">
        <f>IF(details!CF24="","",details!CF24)</f>
        <v/>
      </c>
      <c r="EZ24" s="69" t="str">
        <f>IF(details!CG24="","",details!CG24)</f>
        <v/>
      </c>
      <c r="FA24" s="68" t="str">
        <f>IF(details!CJ24="","",details!CJ24)</f>
        <v/>
      </c>
      <c r="FB24" s="69" t="str">
        <f>IF(details!CK24="","",details!CK24)</f>
        <v/>
      </c>
      <c r="FC24" s="68" t="str">
        <f>IF(details!CN24="","",details!CN24)</f>
        <v/>
      </c>
      <c r="FD24" s="69" t="str">
        <f>IF(details!CO24="","",details!CO24)</f>
        <v/>
      </c>
      <c r="FE24" s="68" t="str">
        <f>IF(details!CR24="","",details!CR24)</f>
        <v/>
      </c>
      <c r="FF24" s="69" t="str">
        <f>IF(details!CS24="","",details!CS24)</f>
        <v/>
      </c>
      <c r="FG24" s="68">
        <f>IF(details!CV24="","",details!CV24)</f>
        <v>44</v>
      </c>
      <c r="FH24" s="69">
        <f>IF(details!CW24="","",details!CW24)</f>
        <v>0</v>
      </c>
      <c r="FI24" s="343">
        <f t="shared" si="250"/>
        <v>0</v>
      </c>
      <c r="FJ24" s="394" t="str">
        <f t="shared" si="133"/>
        <v>II</v>
      </c>
      <c r="FK24" s="394" t="str">
        <f t="shared" si="232"/>
        <v/>
      </c>
      <c r="FL24" s="460" t="str">
        <f t="shared" si="134"/>
        <v/>
      </c>
      <c r="FM24" s="394" t="str">
        <f t="shared" si="135"/>
        <v>III</v>
      </c>
      <c r="FN24" s="77" t="str">
        <f t="shared" si="233"/>
        <v/>
      </c>
      <c r="FO24" s="460" t="str">
        <f t="shared" si="136"/>
        <v/>
      </c>
      <c r="FP24" s="78" t="str">
        <f t="shared" si="137"/>
        <v>RE</v>
      </c>
      <c r="FQ24" s="394" t="str">
        <f t="shared" si="138"/>
        <v>RE</v>
      </c>
      <c r="FR24" s="394" t="str">
        <f t="shared" si="234"/>
        <v/>
      </c>
      <c r="FS24" s="394" t="str">
        <f t="shared" si="235"/>
        <v/>
      </c>
      <c r="FT24" s="394" t="str">
        <f t="shared" si="236"/>
        <v/>
      </c>
      <c r="FU24" s="364" t="str">
        <f t="shared" si="237"/>
        <v/>
      </c>
      <c r="FV24" s="394" t="str">
        <f t="shared" si="238"/>
        <v/>
      </c>
      <c r="FW24" s="394" t="str">
        <f t="shared" si="239"/>
        <v/>
      </c>
      <c r="FX24" s="394" t="str">
        <f t="shared" si="240"/>
        <v/>
      </c>
      <c r="FY24" s="394" t="str">
        <f t="shared" si="141"/>
        <v/>
      </c>
      <c r="FZ24" s="461" t="str">
        <f t="shared" si="142"/>
        <v/>
      </c>
      <c r="GA24" s="78" t="str">
        <f t="shared" si="143"/>
        <v>II</v>
      </c>
      <c r="GB24" s="394" t="str">
        <f t="shared" si="144"/>
        <v>II</v>
      </c>
      <c r="GC24" s="394" t="str">
        <f t="shared" si="145"/>
        <v/>
      </c>
      <c r="GD24" s="394" t="str">
        <f t="shared" si="146"/>
        <v/>
      </c>
      <c r="GE24" s="394" t="str">
        <f t="shared" si="147"/>
        <v/>
      </c>
      <c r="GF24" s="462" t="str">
        <f t="shared" si="241"/>
        <v/>
      </c>
      <c r="GG24" s="397" t="str">
        <f t="shared" si="242"/>
        <v/>
      </c>
      <c r="GH24" s="394" t="str">
        <f t="shared" si="243"/>
        <v/>
      </c>
      <c r="GI24" s="394" t="str">
        <f t="shared" si="244"/>
        <v/>
      </c>
      <c r="GJ24" s="394" t="str">
        <f t="shared" si="148"/>
        <v/>
      </c>
      <c r="GK24" s="461" t="str">
        <f t="shared" si="149"/>
        <v/>
      </c>
      <c r="GL24" s="78" t="str">
        <f t="shared" si="150"/>
        <v>II</v>
      </c>
      <c r="GM24" s="394" t="str">
        <f t="shared" si="151"/>
        <v>II</v>
      </c>
      <c r="GN24" s="394" t="str">
        <f t="shared" si="152"/>
        <v/>
      </c>
      <c r="GO24" s="394" t="str">
        <f t="shared" si="153"/>
        <v/>
      </c>
      <c r="GP24" s="394" t="str">
        <f t="shared" si="154"/>
        <v/>
      </c>
      <c r="GQ24" s="394" t="str">
        <f t="shared" si="245"/>
        <v/>
      </c>
      <c r="GR24" s="394" t="str">
        <f t="shared" si="246"/>
        <v/>
      </c>
      <c r="GS24" s="394" t="str">
        <f t="shared" si="247"/>
        <v/>
      </c>
      <c r="GT24" s="394" t="str">
        <f t="shared" si="248"/>
        <v/>
      </c>
      <c r="GU24" s="394" t="str">
        <f t="shared" si="155"/>
        <v/>
      </c>
      <c r="GV24" s="461" t="str">
        <f t="shared" si="156"/>
        <v/>
      </c>
      <c r="GW24" s="394" t="str">
        <f t="shared" si="157"/>
        <v>B</v>
      </c>
      <c r="GX24" s="394" t="str">
        <f t="shared" si="158"/>
        <v>B</v>
      </c>
      <c r="GY24" s="394" t="str">
        <f t="shared" si="159"/>
        <v xml:space="preserve">    </v>
      </c>
      <c r="GZ24" s="394" t="str">
        <f t="shared" si="160"/>
        <v xml:space="preserve">    </v>
      </c>
      <c r="HA24" s="394" t="str">
        <f t="shared" si="161"/>
        <v xml:space="preserve">    </v>
      </c>
      <c r="HB24" s="394" t="str">
        <f t="shared" si="162"/>
        <v xml:space="preserve">  PHYSICS      </v>
      </c>
      <c r="HC24" s="394" t="str">
        <f t="shared" si="163"/>
        <v xml:space="preserve">    </v>
      </c>
      <c r="HD24" s="394" t="str">
        <f t="shared" si="164"/>
        <v>RE-EXAM.</v>
      </c>
      <c r="HE24" s="67">
        <f t="shared" si="165"/>
        <v>489</v>
      </c>
      <c r="HF24" s="73">
        <f t="shared" si="166"/>
        <v>48.9</v>
      </c>
      <c r="HG24" s="394" t="str">
        <f t="shared" si="167"/>
        <v/>
      </c>
      <c r="HH24" s="75" t="str">
        <f t="shared" si="168"/>
        <v/>
      </c>
      <c r="HI24" s="76" t="str">
        <f t="shared" si="249"/>
        <v/>
      </c>
      <c r="HJ24" s="394" t="str">
        <f>IF(OR(HD24="SUPPL.",HD24="RE-EXAM."),'result subject-wise'!AR24,HD24)</f>
        <v/>
      </c>
      <c r="HK24" s="463" t="str">
        <f t="shared" si="169"/>
        <v/>
      </c>
      <c r="HL24" s="464">
        <f t="shared" si="170"/>
        <v>48.9</v>
      </c>
      <c r="HM24" s="394" t="str">
        <f t="shared" si="87"/>
        <v/>
      </c>
      <c r="HN24" s="240"/>
      <c r="HP24" s="465" t="str">
        <f>'full report'!V422</f>
        <v/>
      </c>
      <c r="HQ24" s="466"/>
      <c r="HS24" s="448"/>
      <c r="HT24" s="448"/>
      <c r="HU24" s="448"/>
      <c r="HV24" s="448"/>
      <c r="HW24" s="448"/>
      <c r="HX24" s="448"/>
      <c r="HY24" s="448"/>
      <c r="HZ24" s="448"/>
      <c r="IA24" s="448"/>
      <c r="IB24" s="448"/>
      <c r="IC24" s="448"/>
      <c r="ID24" s="448"/>
      <c r="IE24" s="448"/>
      <c r="IF24" s="448"/>
      <c r="IG24" s="448"/>
      <c r="IH24" s="448"/>
      <c r="II24" s="448"/>
      <c r="IJ24" s="448"/>
      <c r="IK24" s="448"/>
      <c r="IL24" s="448"/>
      <c r="IM24" s="448"/>
      <c r="IN24" s="448"/>
      <c r="IO24" s="448"/>
      <c r="IP24" s="448"/>
      <c r="IQ24" s="448"/>
      <c r="IR24" s="448"/>
      <c r="IS24" s="448"/>
      <c r="IT24" s="448"/>
      <c r="IU24" s="448"/>
    </row>
    <row r="25" spans="1:255" s="364" customFormat="1" ht="13" customHeight="1">
      <c r="A25" s="412">
        <f>IF(details!A25="","",details!A25)</f>
        <v>17</v>
      </c>
      <c r="B25" s="394" t="str">
        <f>IF(details!B25="","",details!B25)</f>
        <v>GEN</v>
      </c>
      <c r="C25" s="394" t="str">
        <f>IF(details!C25="","",details!C25)</f>
        <v>G</v>
      </c>
      <c r="D25" s="394">
        <f>IF(details!D25="","",details!D25)</f>
        <v>10295</v>
      </c>
      <c r="E25" s="401">
        <f>IF(details!E25="","",details!E25)</f>
        <v>11417</v>
      </c>
      <c r="F25" s="72">
        <f>IF(details!F25="","",details!F25)</f>
        <v>35592</v>
      </c>
      <c r="G25" s="89" t="str">
        <f>IF(details!G25="","",details!G25)</f>
        <v>A 017</v>
      </c>
      <c r="H25" s="89" t="str">
        <f>IF(details!H25="","",details!H25)</f>
        <v>B 017</v>
      </c>
      <c r="I25" s="89" t="str">
        <f>IF(details!I25="","",details!I25)</f>
        <v>C 017</v>
      </c>
      <c r="J25" s="394">
        <f>IF(details!J25="","",details!J25)</f>
        <v>6</v>
      </c>
      <c r="K25" s="394">
        <f>IF(details!K25="","",details!K25)</f>
        <v>6</v>
      </c>
      <c r="L25" s="394">
        <f>IF(details!L25="","",details!L25)</f>
        <v>6</v>
      </c>
      <c r="M25" s="205">
        <f t="shared" si="171"/>
        <v>18</v>
      </c>
      <c r="N25" s="394">
        <f>IF(details!M25="","",details!M25)</f>
        <v>37</v>
      </c>
      <c r="O25" s="205">
        <f t="shared" si="172"/>
        <v>55</v>
      </c>
      <c r="P25" s="394">
        <f>IF(details!N25="","",details!N25)</f>
        <v>72</v>
      </c>
      <c r="Q25" s="392">
        <f t="shared" si="173"/>
        <v>127</v>
      </c>
      <c r="R25" s="409">
        <f t="shared" si="282"/>
        <v>0</v>
      </c>
      <c r="S25" s="66">
        <f t="shared" si="39"/>
        <v>200</v>
      </c>
      <c r="T25" s="409" t="str">
        <f t="shared" si="99"/>
        <v/>
      </c>
      <c r="U25" s="409" t="str">
        <f t="shared" si="40"/>
        <v>P</v>
      </c>
      <c r="V25" s="409" t="str">
        <f t="shared" si="100"/>
        <v>I</v>
      </c>
      <c r="W25" s="394">
        <f>IF(details!O25="","",details!O25)</f>
        <v>4</v>
      </c>
      <c r="X25" s="394">
        <f>IF(details!P25="","",details!P25)</f>
        <v>6</v>
      </c>
      <c r="Y25" s="394">
        <f>IF(details!Q25="","",details!Q25)</f>
        <v>7</v>
      </c>
      <c r="Z25" s="205">
        <f t="shared" si="174"/>
        <v>17</v>
      </c>
      <c r="AA25" s="394">
        <f>IF(details!R25="","",details!R25)</f>
        <v>38</v>
      </c>
      <c r="AB25" s="205">
        <f t="shared" si="175"/>
        <v>55</v>
      </c>
      <c r="AC25" s="394">
        <f>IF(details!S25="","",details!S25)</f>
        <v>52</v>
      </c>
      <c r="AD25" s="392">
        <f t="shared" si="176"/>
        <v>107</v>
      </c>
      <c r="AE25" s="409">
        <f t="shared" si="281"/>
        <v>0</v>
      </c>
      <c r="AF25" s="66">
        <f t="shared" si="45"/>
        <v>200</v>
      </c>
      <c r="AG25" s="409" t="str">
        <f t="shared" si="101"/>
        <v/>
      </c>
      <c r="AH25" s="409" t="str">
        <f>IF(OR($E25="NSO",$E25="",AC25=""),"",IF(OR(AG25="AB",AC25="ab"),"AB",IF(AC25="ML","RE",IF(AND(AD25&gt;=36%*AF25,AC25&gt;=20),"P",IF(AND(AD25&gt;=34%*AF25,#REF!=0,AC25&gt;=20),"G2",IF(AND(AD25&gt;=31%*AF25,#REF!=0,AC25&gt;=20),"G1",IF(AD25&gt;=25%*AF25,"S","F")))))))</f>
        <v>P</v>
      </c>
      <c r="AI25" s="409" t="str">
        <f t="shared" si="102"/>
        <v>II</v>
      </c>
      <c r="AJ25" s="394" t="str">
        <f>IF(details!T25="","",details!T25)</f>
        <v>a</v>
      </c>
      <c r="AK25" s="89" t="str">
        <f t="shared" si="177"/>
        <v>PHYSICS</v>
      </c>
      <c r="AL25" s="394">
        <f>IF(details!U25="","",details!U25)</f>
        <v>7</v>
      </c>
      <c r="AM25" s="394">
        <f>IF(details!V25="","",details!V25)</f>
        <v>9</v>
      </c>
      <c r="AN25" s="394">
        <f>IF(details!W25="","",details!W25)</f>
        <v>10</v>
      </c>
      <c r="AO25" s="205">
        <f t="shared" si="178"/>
        <v>26</v>
      </c>
      <c r="AP25" s="394">
        <f>IF(details!X25="","",details!X25)</f>
        <v>17</v>
      </c>
      <c r="AQ25" s="394">
        <f>IF(details!Y25="","",details!Y25)</f>
        <v>13</v>
      </c>
      <c r="AR25" s="205">
        <f t="shared" si="179"/>
        <v>30</v>
      </c>
      <c r="AS25" s="205">
        <f t="shared" si="180"/>
        <v>43</v>
      </c>
      <c r="AT25" s="205">
        <f t="shared" si="181"/>
        <v>56</v>
      </c>
      <c r="AU25" s="394">
        <f>IF(details!Z25="","",details!Z25)</f>
        <v>23</v>
      </c>
      <c r="AV25" s="394">
        <f>IF(details!AA25="","",details!AA25)</f>
        <v>21</v>
      </c>
      <c r="AW25" s="205">
        <f t="shared" si="182"/>
        <v>44</v>
      </c>
      <c r="AX25" s="205">
        <f t="shared" si="183"/>
        <v>66</v>
      </c>
      <c r="AY25" s="205">
        <f t="shared" si="184"/>
        <v>34</v>
      </c>
      <c r="AZ25" s="401">
        <f t="shared" si="185"/>
        <v>100</v>
      </c>
      <c r="BA25" s="332">
        <f t="shared" si="186"/>
        <v>0</v>
      </c>
      <c r="BB25" s="409">
        <f t="shared" si="187"/>
        <v>0</v>
      </c>
      <c r="BC25" s="66">
        <f t="shared" si="188"/>
        <v>70</v>
      </c>
      <c r="BD25" s="66">
        <f t="shared" si="189"/>
        <v>30</v>
      </c>
      <c r="BE25" s="66">
        <f t="shared" si="190"/>
        <v>150</v>
      </c>
      <c r="BF25" s="66">
        <f t="shared" si="93"/>
        <v>50</v>
      </c>
      <c r="BG25" s="332">
        <f t="shared" si="94"/>
        <v>200</v>
      </c>
      <c r="BH25" s="409" t="str">
        <f t="shared" si="95"/>
        <v/>
      </c>
      <c r="BI25" s="66" t="str">
        <f t="shared" si="96"/>
        <v>P</v>
      </c>
      <c r="BJ25" s="66" t="str">
        <f t="shared" si="97"/>
        <v>P</v>
      </c>
      <c r="BK25" s="409" t="str">
        <f t="shared" si="98"/>
        <v>II</v>
      </c>
      <c r="BL25" s="394" t="str">
        <f>IF(details!AB25="","",details!AB25)</f>
        <v>A</v>
      </c>
      <c r="BM25" s="89" t="str">
        <f t="shared" si="191"/>
        <v>CHEMISTRY</v>
      </c>
      <c r="BN25" s="394">
        <f>IF(details!AC25="","",details!AC25)</f>
        <v>7</v>
      </c>
      <c r="BO25" s="394">
        <f>IF(details!AD25="","",details!AD25)</f>
        <v>10</v>
      </c>
      <c r="BP25" s="394">
        <f>IF(details!AE25="","",details!AE25)</f>
        <v>9</v>
      </c>
      <c r="BQ25" s="205">
        <f t="shared" si="192"/>
        <v>26</v>
      </c>
      <c r="BR25" s="394">
        <f>IF(details!AF25="","",details!AF25)</f>
        <v>29</v>
      </c>
      <c r="BS25" s="394">
        <f>IF(details!AG25="","",details!AG25)</f>
        <v>17</v>
      </c>
      <c r="BT25" s="205">
        <f t="shared" si="193"/>
        <v>46</v>
      </c>
      <c r="BU25" s="205">
        <f t="shared" si="194"/>
        <v>55</v>
      </c>
      <c r="BV25" s="205">
        <f t="shared" si="195"/>
        <v>72</v>
      </c>
      <c r="BW25" s="394">
        <f>IF(details!AH25="","",details!AH25)</f>
        <v>38</v>
      </c>
      <c r="BX25" s="394" t="str">
        <f>IF(details!AI25="","",details!AI25)</f>
        <v>ml</v>
      </c>
      <c r="BY25" s="205" t="str">
        <f t="shared" si="196"/>
        <v>MLP</v>
      </c>
      <c r="BZ25" s="205">
        <f t="shared" si="197"/>
        <v>93</v>
      </c>
      <c r="CA25" s="205">
        <f t="shared" si="198"/>
        <v>17</v>
      </c>
      <c r="CB25" s="401">
        <f t="shared" si="199"/>
        <v>110</v>
      </c>
      <c r="CC25" s="332">
        <f t="shared" si="56"/>
        <v>0</v>
      </c>
      <c r="CD25" s="409">
        <f t="shared" si="57"/>
        <v>0</v>
      </c>
      <c r="CE25" s="66">
        <f t="shared" si="58"/>
        <v>70</v>
      </c>
      <c r="CF25" s="66">
        <f t="shared" si="200"/>
        <v>30</v>
      </c>
      <c r="CG25" s="66">
        <f t="shared" si="201"/>
        <v>150</v>
      </c>
      <c r="CH25" s="66" t="str">
        <f t="shared" si="61"/>
        <v/>
      </c>
      <c r="CI25" s="332" t="str">
        <f t="shared" si="62"/>
        <v/>
      </c>
      <c r="CJ25" s="409" t="str">
        <f t="shared" si="63"/>
        <v/>
      </c>
      <c r="CK25" s="66" t="str">
        <f t="shared" si="64"/>
        <v>P</v>
      </c>
      <c r="CL25" s="66" t="str">
        <f t="shared" si="65"/>
        <v>REP</v>
      </c>
      <c r="CM25" s="409" t="str">
        <f t="shared" si="66"/>
        <v>REP</v>
      </c>
      <c r="CN25" s="394" t="str">
        <f>IF(details!AJ25="","",details!AJ25)</f>
        <v>a</v>
      </c>
      <c r="CO25" s="89" t="str">
        <f t="shared" si="202"/>
        <v>BIOLOGY</v>
      </c>
      <c r="CP25" s="394">
        <f>IF(details!AK25="","",details!AK25)</f>
        <v>9</v>
      </c>
      <c r="CQ25" s="394">
        <f>IF(details!AL25="","",details!AL25)</f>
        <v>7</v>
      </c>
      <c r="CR25" s="394">
        <f>IF(details!AM25="","",details!AM25)</f>
        <v>10</v>
      </c>
      <c r="CS25" s="205">
        <f t="shared" si="203"/>
        <v>26</v>
      </c>
      <c r="CT25" s="394">
        <f>IF(details!AN25="","",details!AN25)</f>
        <v>18</v>
      </c>
      <c r="CU25" s="394">
        <f>IF(details!AO25="","",details!AO25)</f>
        <v>15</v>
      </c>
      <c r="CV25" s="205">
        <f t="shared" si="204"/>
        <v>33</v>
      </c>
      <c r="CW25" s="205">
        <f t="shared" si="205"/>
        <v>44</v>
      </c>
      <c r="CX25" s="205">
        <f t="shared" si="206"/>
        <v>59</v>
      </c>
      <c r="CY25" s="394">
        <f>IF(details!AP25="","",details!AP25)</f>
        <v>35</v>
      </c>
      <c r="CZ25" s="394">
        <f>IF(details!AQ25="","",details!AQ25)</f>
        <v>27</v>
      </c>
      <c r="DA25" s="205">
        <f t="shared" si="207"/>
        <v>62</v>
      </c>
      <c r="DB25" s="205">
        <f t="shared" si="208"/>
        <v>79</v>
      </c>
      <c r="DC25" s="205">
        <f t="shared" si="209"/>
        <v>42</v>
      </c>
      <c r="DD25" s="401">
        <f t="shared" si="210"/>
        <v>121</v>
      </c>
      <c r="DE25" s="332">
        <f t="shared" si="75"/>
        <v>0</v>
      </c>
      <c r="DF25" s="409">
        <f t="shared" si="76"/>
        <v>0</v>
      </c>
      <c r="DG25" s="66">
        <f t="shared" si="77"/>
        <v>70</v>
      </c>
      <c r="DH25" s="66">
        <f t="shared" si="211"/>
        <v>30</v>
      </c>
      <c r="DI25" s="66">
        <f t="shared" si="79"/>
        <v>150</v>
      </c>
      <c r="DJ25" s="66">
        <f t="shared" si="80"/>
        <v>50</v>
      </c>
      <c r="DK25" s="332">
        <f t="shared" si="81"/>
        <v>200</v>
      </c>
      <c r="DL25" s="409" t="str">
        <f t="shared" si="82"/>
        <v/>
      </c>
      <c r="DM25" s="66" t="str">
        <f t="shared" si="83"/>
        <v>P</v>
      </c>
      <c r="DN25" s="66" t="str">
        <f t="shared" si="84"/>
        <v>P</v>
      </c>
      <c r="DO25" s="409" t="str">
        <f t="shared" si="85"/>
        <v>I</v>
      </c>
      <c r="DP25" s="66">
        <f t="shared" si="86"/>
        <v>0</v>
      </c>
      <c r="DQ25" s="394">
        <f>IF(details!AR25="","",details!AR25)</f>
        <v>10</v>
      </c>
      <c r="DR25" s="394">
        <f>IF(details!AS25="","",details!AS25)</f>
        <v>9</v>
      </c>
      <c r="DS25" s="394">
        <f>IF(details!AT25="","",details!AT25)</f>
        <v>10</v>
      </c>
      <c r="DT25" s="205">
        <f t="shared" si="212"/>
        <v>29</v>
      </c>
      <c r="DU25" s="394">
        <f>IF(details!AU25="","",details!AU25)</f>
        <v>53</v>
      </c>
      <c r="DV25" s="205">
        <f t="shared" si="213"/>
        <v>82</v>
      </c>
      <c r="DW25" s="394">
        <f>IF(details!AV25="","",details!AV25)</f>
        <v>81</v>
      </c>
      <c r="DX25" s="392">
        <f t="shared" si="214"/>
        <v>163</v>
      </c>
      <c r="DY25" s="409">
        <f t="shared" si="215"/>
        <v>0</v>
      </c>
      <c r="DZ25" s="409">
        <f t="shared" si="216"/>
        <v>0</v>
      </c>
      <c r="EA25" s="66">
        <f t="shared" si="217"/>
        <v>200</v>
      </c>
      <c r="EB25" s="409" t="str">
        <f t="shared" si="218"/>
        <v/>
      </c>
      <c r="EC25" s="409" t="str">
        <f t="shared" si="121"/>
        <v>A</v>
      </c>
      <c r="ED25" s="394">
        <f>IF(details!AW25="","",details!AW25)</f>
        <v>22</v>
      </c>
      <c r="EE25" s="394">
        <f>IF(details!AX25="","",details!AX25)</f>
        <v>24</v>
      </c>
      <c r="EF25" s="394">
        <f>IF(details!AY25="","",details!AY25)</f>
        <v>31</v>
      </c>
      <c r="EG25" s="392">
        <f t="shared" si="219"/>
        <v>77</v>
      </c>
      <c r="EH25" s="409">
        <f t="shared" si="220"/>
        <v>0</v>
      </c>
      <c r="EI25" s="409">
        <f t="shared" si="221"/>
        <v>0</v>
      </c>
      <c r="EJ25" s="66">
        <f t="shared" si="222"/>
        <v>100</v>
      </c>
      <c r="EK25" s="409" t="str">
        <f t="shared" si="223"/>
        <v/>
      </c>
      <c r="EL25" s="409" t="str">
        <f t="shared" si="122"/>
        <v>B</v>
      </c>
      <c r="EM25" s="409" t="str">
        <f t="shared" si="123"/>
        <v>I</v>
      </c>
      <c r="EN25" s="409" t="str">
        <f t="shared" si="124"/>
        <v>II</v>
      </c>
      <c r="EO25" s="409" t="str">
        <f t="shared" si="125"/>
        <v>II</v>
      </c>
      <c r="EP25" s="409" t="str">
        <f t="shared" si="224"/>
        <v>REP</v>
      </c>
      <c r="EQ25" s="409" t="str">
        <f t="shared" si="225"/>
        <v>I</v>
      </c>
      <c r="ER25" s="409">
        <f t="shared" si="226"/>
        <v>0</v>
      </c>
      <c r="ES25" s="409">
        <f t="shared" si="227"/>
        <v>0</v>
      </c>
      <c r="ET25" s="409">
        <f t="shared" si="228"/>
        <v>0</v>
      </c>
      <c r="EU25" s="409">
        <f t="shared" si="229"/>
        <v>0</v>
      </c>
      <c r="EV25" s="409">
        <f t="shared" si="230"/>
        <v>1</v>
      </c>
      <c r="EW25" s="409" t="str">
        <f t="shared" si="231"/>
        <v/>
      </c>
      <c r="EX25" s="74" t="str">
        <f t="shared" si="132"/>
        <v>RE-EXAM.</v>
      </c>
      <c r="EY25" s="68" t="str">
        <f>IF(details!CF25="","",details!CF25)</f>
        <v/>
      </c>
      <c r="EZ25" s="69" t="str">
        <f>IF(details!CG25="","",details!CG25)</f>
        <v/>
      </c>
      <c r="FA25" s="68" t="str">
        <f>IF(details!CJ25="","",details!CJ25)</f>
        <v/>
      </c>
      <c r="FB25" s="69" t="str">
        <f>IF(details!CK25="","",details!CK25)</f>
        <v/>
      </c>
      <c r="FC25" s="68" t="str">
        <f>IF(details!CN25="","",details!CN25)</f>
        <v/>
      </c>
      <c r="FD25" s="69" t="str">
        <f>IF(details!CO25="","",details!CO25)</f>
        <v/>
      </c>
      <c r="FE25" s="68" t="str">
        <f>IF(details!CR25="","",details!CR25)</f>
        <v/>
      </c>
      <c r="FF25" s="69" t="str">
        <f>IF(details!CS25="","",details!CS25)</f>
        <v/>
      </c>
      <c r="FG25" s="68">
        <f>IF(details!CV25="","",details!CV25)</f>
        <v>44</v>
      </c>
      <c r="FH25" s="69">
        <f>IF(details!CW25="","",details!CW25)</f>
        <v>0</v>
      </c>
      <c r="FI25" s="343">
        <f t="shared" si="250"/>
        <v>0</v>
      </c>
      <c r="FJ25" s="394" t="str">
        <f t="shared" si="133"/>
        <v>I</v>
      </c>
      <c r="FK25" s="394" t="str">
        <f t="shared" si="232"/>
        <v/>
      </c>
      <c r="FL25" s="460" t="str">
        <f t="shared" si="134"/>
        <v/>
      </c>
      <c r="FM25" s="394" t="str">
        <f t="shared" si="135"/>
        <v>II</v>
      </c>
      <c r="FN25" s="77" t="str">
        <f t="shared" si="233"/>
        <v/>
      </c>
      <c r="FO25" s="460" t="str">
        <f t="shared" si="136"/>
        <v/>
      </c>
      <c r="FP25" s="78" t="str">
        <f t="shared" si="137"/>
        <v>II</v>
      </c>
      <c r="FQ25" s="394" t="str">
        <f t="shared" si="138"/>
        <v>II</v>
      </c>
      <c r="FR25" s="394" t="str">
        <f t="shared" si="234"/>
        <v/>
      </c>
      <c r="FS25" s="394" t="str">
        <f t="shared" si="235"/>
        <v/>
      </c>
      <c r="FT25" s="394" t="str">
        <f t="shared" si="236"/>
        <v/>
      </c>
      <c r="FU25" s="364" t="str">
        <f t="shared" si="237"/>
        <v/>
      </c>
      <c r="FV25" s="394" t="str">
        <f t="shared" si="238"/>
        <v/>
      </c>
      <c r="FW25" s="394" t="str">
        <f t="shared" si="239"/>
        <v/>
      </c>
      <c r="FX25" s="394" t="str">
        <f t="shared" si="240"/>
        <v/>
      </c>
      <c r="FY25" s="394" t="str">
        <f t="shared" si="141"/>
        <v/>
      </c>
      <c r="FZ25" s="461" t="str">
        <f t="shared" si="142"/>
        <v/>
      </c>
      <c r="GA25" s="78" t="str">
        <f t="shared" si="143"/>
        <v>REP</v>
      </c>
      <c r="GB25" s="394" t="str">
        <f t="shared" si="144"/>
        <v>REP</v>
      </c>
      <c r="GC25" s="394" t="str">
        <f t="shared" si="145"/>
        <v/>
      </c>
      <c r="GD25" s="394" t="str">
        <f t="shared" si="146"/>
        <v/>
      </c>
      <c r="GE25" s="394" t="str">
        <f t="shared" si="147"/>
        <v/>
      </c>
      <c r="GF25" s="462" t="str">
        <f t="shared" si="241"/>
        <v/>
      </c>
      <c r="GG25" s="397" t="str">
        <f t="shared" si="242"/>
        <v/>
      </c>
      <c r="GH25" s="394" t="str">
        <f t="shared" si="243"/>
        <v/>
      </c>
      <c r="GI25" s="394" t="str">
        <f t="shared" si="244"/>
        <v/>
      </c>
      <c r="GJ25" s="394" t="str">
        <f t="shared" si="148"/>
        <v/>
      </c>
      <c r="GK25" s="461" t="str">
        <f t="shared" si="149"/>
        <v/>
      </c>
      <c r="GL25" s="78" t="str">
        <f t="shared" si="150"/>
        <v>I</v>
      </c>
      <c r="GM25" s="394" t="str">
        <f t="shared" si="151"/>
        <v>I</v>
      </c>
      <c r="GN25" s="394" t="str">
        <f t="shared" si="152"/>
        <v/>
      </c>
      <c r="GO25" s="394" t="str">
        <f t="shared" si="153"/>
        <v/>
      </c>
      <c r="GP25" s="394" t="str">
        <f t="shared" si="154"/>
        <v/>
      </c>
      <c r="GQ25" s="394" t="str">
        <f t="shared" si="245"/>
        <v/>
      </c>
      <c r="GR25" s="394" t="str">
        <f t="shared" si="246"/>
        <v/>
      </c>
      <c r="GS25" s="394" t="str">
        <f t="shared" si="247"/>
        <v/>
      </c>
      <c r="GT25" s="394" t="str">
        <f t="shared" si="248"/>
        <v/>
      </c>
      <c r="GU25" s="394" t="str">
        <f t="shared" si="155"/>
        <v/>
      </c>
      <c r="GV25" s="461" t="str">
        <f t="shared" si="156"/>
        <v/>
      </c>
      <c r="GW25" s="394" t="str">
        <f t="shared" si="157"/>
        <v>A</v>
      </c>
      <c r="GX25" s="394" t="str">
        <f t="shared" si="158"/>
        <v>B</v>
      </c>
      <c r="GY25" s="394" t="str">
        <f t="shared" si="159"/>
        <v xml:space="preserve">    </v>
      </c>
      <c r="GZ25" s="394" t="str">
        <f t="shared" si="160"/>
        <v xml:space="preserve">    </v>
      </c>
      <c r="HA25" s="394" t="str">
        <f t="shared" si="161"/>
        <v xml:space="preserve">    </v>
      </c>
      <c r="HB25" s="394" t="str">
        <f t="shared" si="162"/>
        <v xml:space="preserve">   CHEMISTRY     </v>
      </c>
      <c r="HC25" s="394" t="str">
        <f t="shared" si="163"/>
        <v xml:space="preserve">    </v>
      </c>
      <c r="HD25" s="394" t="str">
        <f t="shared" si="164"/>
        <v>RE-EXAM.</v>
      </c>
      <c r="HE25" s="67">
        <f t="shared" si="165"/>
        <v>565</v>
      </c>
      <c r="HF25" s="73">
        <f t="shared" si="166"/>
        <v>56.5</v>
      </c>
      <c r="HG25" s="394" t="str">
        <f t="shared" si="167"/>
        <v/>
      </c>
      <c r="HH25" s="75" t="str">
        <f t="shared" si="168"/>
        <v/>
      </c>
      <c r="HI25" s="76" t="str">
        <f t="shared" si="249"/>
        <v/>
      </c>
      <c r="HJ25" s="394" t="str">
        <f>IF(OR(HD25="SUPPL.",HD25="RE-EXAM."),'result subject-wise'!AR25,HD25)</f>
        <v/>
      </c>
      <c r="HK25" s="463" t="str">
        <f t="shared" si="169"/>
        <v/>
      </c>
      <c r="HL25" s="464">
        <f t="shared" si="170"/>
        <v>56.5</v>
      </c>
      <c r="HM25" s="394" t="str">
        <f t="shared" si="87"/>
        <v/>
      </c>
      <c r="HN25" s="240"/>
      <c r="HP25" s="465" t="str">
        <f>'full report'!V449</f>
        <v/>
      </c>
      <c r="HQ25" s="466"/>
      <c r="HS25" s="448"/>
      <c r="HT25" s="448"/>
      <c r="HU25" s="448"/>
      <c r="HV25" s="448"/>
      <c r="HW25" s="448"/>
      <c r="HX25" s="448"/>
      <c r="HY25" s="448"/>
      <c r="HZ25" s="448"/>
      <c r="IA25" s="448"/>
      <c r="IB25" s="448"/>
      <c r="IC25" s="448"/>
      <c r="ID25" s="448"/>
      <c r="IE25" s="448"/>
      <c r="IF25" s="448"/>
      <c r="IG25" s="448"/>
      <c r="IH25" s="448"/>
      <c r="II25" s="448"/>
      <c r="IJ25" s="448"/>
      <c r="IK25" s="448"/>
      <c r="IL25" s="448"/>
      <c r="IM25" s="448"/>
      <c r="IN25" s="448"/>
      <c r="IO25" s="448"/>
      <c r="IP25" s="448"/>
      <c r="IQ25" s="448"/>
      <c r="IR25" s="448"/>
      <c r="IS25" s="448"/>
      <c r="IT25" s="448"/>
      <c r="IU25" s="448"/>
    </row>
    <row r="26" spans="1:255" s="364" customFormat="1" ht="16" customHeight="1" thickBot="1">
      <c r="A26" s="412">
        <f>IF(details!A26="","",details!A26)</f>
        <v>18</v>
      </c>
      <c r="B26" s="394" t="str">
        <f>IF(details!B26="","",details!B26)</f>
        <v>OBC</v>
      </c>
      <c r="C26" s="394" t="str">
        <f>IF(details!C26="","",details!C26)</f>
        <v>G</v>
      </c>
      <c r="D26" s="394">
        <f>IF(details!D26="","",details!D26)</f>
        <v>10280</v>
      </c>
      <c r="E26" s="401">
        <f>IF(details!E26="","",details!E26)</f>
        <v>11418</v>
      </c>
      <c r="F26" s="72">
        <f>IF(details!F26="","",details!F26)</f>
        <v>35853</v>
      </c>
      <c r="G26" s="89" t="str">
        <f>IF(details!G26="","",details!G26)</f>
        <v>A 018</v>
      </c>
      <c r="H26" s="89" t="str">
        <f>IF(details!H26="","",details!H26)</f>
        <v>B 018</v>
      </c>
      <c r="I26" s="89" t="str">
        <f>IF(details!I26="","",details!I26)</f>
        <v>C 018</v>
      </c>
      <c r="J26" s="394">
        <f>IF(details!J26="","",details!J26)</f>
        <v>3</v>
      </c>
      <c r="K26" s="394">
        <f>IF(details!K26="","",details!K26)</f>
        <v>5</v>
      </c>
      <c r="L26" s="394">
        <f>IF(details!L26="","",details!L26)</f>
        <v>4</v>
      </c>
      <c r="M26" s="205">
        <f t="shared" si="171"/>
        <v>12</v>
      </c>
      <c r="N26" s="394">
        <f>IF(details!M26="","",details!M26)</f>
        <v>29</v>
      </c>
      <c r="O26" s="205">
        <f t="shared" si="172"/>
        <v>41</v>
      </c>
      <c r="P26" s="394">
        <f>IF(details!N26="","",details!N26)</f>
        <v>58</v>
      </c>
      <c r="Q26" s="392">
        <f t="shared" si="173"/>
        <v>99</v>
      </c>
      <c r="R26" s="409">
        <f t="shared" si="282"/>
        <v>0</v>
      </c>
      <c r="S26" s="66">
        <f t="shared" si="39"/>
        <v>200</v>
      </c>
      <c r="T26" s="409" t="str">
        <f t="shared" si="99"/>
        <v/>
      </c>
      <c r="U26" s="409" t="str">
        <f t="shared" si="40"/>
        <v>P</v>
      </c>
      <c r="V26" s="409" t="str">
        <f t="shared" si="100"/>
        <v>II</v>
      </c>
      <c r="W26" s="394">
        <f>IF(details!O26="","",details!O26)</f>
        <v>4</v>
      </c>
      <c r="X26" s="394">
        <f>IF(details!P26="","",details!P26)</f>
        <v>5</v>
      </c>
      <c r="Y26" s="394">
        <f>IF(details!Q26="","",details!Q26)</f>
        <v>7</v>
      </c>
      <c r="Z26" s="205">
        <f t="shared" si="174"/>
        <v>16</v>
      </c>
      <c r="AA26" s="394">
        <f>IF(details!R26="","",details!R26)</f>
        <v>28</v>
      </c>
      <c r="AB26" s="205">
        <f t="shared" si="175"/>
        <v>44</v>
      </c>
      <c r="AC26" s="394">
        <f>IF(details!S26="","",details!S26)</f>
        <v>37</v>
      </c>
      <c r="AD26" s="392">
        <f t="shared" si="176"/>
        <v>81</v>
      </c>
      <c r="AE26" s="409">
        <f t="shared" si="281"/>
        <v>0</v>
      </c>
      <c r="AF26" s="66">
        <f t="shared" si="45"/>
        <v>200</v>
      </c>
      <c r="AG26" s="409" t="str">
        <f t="shared" si="101"/>
        <v/>
      </c>
      <c r="AH26" s="409" t="str">
        <f>IF(OR($E26="NSO",$E26="",AC26=""),"",IF(OR(AG26="AB",AC26="ab"),"AB",IF(AC26="ML","RE",IF(AND(AD26&gt;=36%*AF26,AC26&gt;=20),"P",IF(AND(AD26&gt;=34%*AF26,#REF!=0,AC26&gt;=20),"G2",IF(AND(AD26&gt;=31%*AF26,#REF!=0,AC26&gt;=20),"G1",IF(AD26&gt;=25%*AF26,"S","F")))))))</f>
        <v>P</v>
      </c>
      <c r="AI26" s="409" t="str">
        <f t="shared" si="102"/>
        <v>III</v>
      </c>
      <c r="AJ26" s="394" t="str">
        <f>IF(details!T26="","",details!T26)</f>
        <v>a</v>
      </c>
      <c r="AK26" s="89" t="str">
        <f t="shared" si="177"/>
        <v>PHYSICS</v>
      </c>
      <c r="AL26" s="394">
        <f>IF(details!U26="","",details!U26)</f>
        <v>5</v>
      </c>
      <c r="AM26" s="394">
        <f>IF(details!V26="","",details!V26)</f>
        <v>7</v>
      </c>
      <c r="AN26" s="394">
        <f>IF(details!W26="","",details!W26)</f>
        <v>10</v>
      </c>
      <c r="AO26" s="205">
        <f t="shared" si="178"/>
        <v>22</v>
      </c>
      <c r="AP26" s="394">
        <f>IF(details!X26="","",details!X26)</f>
        <v>14</v>
      </c>
      <c r="AQ26" s="394">
        <f>IF(details!Y26="","",details!Y26)</f>
        <v>13</v>
      </c>
      <c r="AR26" s="205">
        <f t="shared" si="179"/>
        <v>27</v>
      </c>
      <c r="AS26" s="205">
        <f t="shared" si="180"/>
        <v>36</v>
      </c>
      <c r="AT26" s="205">
        <f t="shared" si="181"/>
        <v>49</v>
      </c>
      <c r="AU26" s="394">
        <f>IF(details!Z26="","",details!Z26)</f>
        <v>26</v>
      </c>
      <c r="AV26" s="394">
        <f>IF(details!AA26="","",details!AA26)</f>
        <v>17</v>
      </c>
      <c r="AW26" s="205">
        <f t="shared" si="182"/>
        <v>43</v>
      </c>
      <c r="AX26" s="205">
        <f t="shared" si="183"/>
        <v>62</v>
      </c>
      <c r="AY26" s="205">
        <f t="shared" si="184"/>
        <v>30</v>
      </c>
      <c r="AZ26" s="401">
        <f t="shared" si="185"/>
        <v>92</v>
      </c>
      <c r="BA26" s="332">
        <f t="shared" si="186"/>
        <v>0</v>
      </c>
      <c r="BB26" s="409">
        <f t="shared" si="187"/>
        <v>0</v>
      </c>
      <c r="BC26" s="66">
        <f t="shared" si="188"/>
        <v>70</v>
      </c>
      <c r="BD26" s="66">
        <f t="shared" si="189"/>
        <v>30</v>
      </c>
      <c r="BE26" s="66">
        <f t="shared" si="190"/>
        <v>150</v>
      </c>
      <c r="BF26" s="66">
        <f t="shared" si="93"/>
        <v>50</v>
      </c>
      <c r="BG26" s="332">
        <f t="shared" si="94"/>
        <v>200</v>
      </c>
      <c r="BH26" s="409" t="str">
        <f t="shared" si="95"/>
        <v/>
      </c>
      <c r="BI26" s="66" t="str">
        <f t="shared" si="96"/>
        <v>P</v>
      </c>
      <c r="BJ26" s="66" t="str">
        <f t="shared" si="97"/>
        <v>P</v>
      </c>
      <c r="BK26" s="409" t="str">
        <f t="shared" si="98"/>
        <v>III</v>
      </c>
      <c r="BL26" s="394" t="str">
        <f>IF(details!AB26="","",details!AB26)</f>
        <v>A</v>
      </c>
      <c r="BM26" s="89" t="str">
        <f t="shared" si="191"/>
        <v>CHEMISTRY</v>
      </c>
      <c r="BN26" s="394">
        <f>IF(details!AC26="","",details!AC26)</f>
        <v>5</v>
      </c>
      <c r="BO26" s="394">
        <f>IF(details!AD26="","",details!AD26)</f>
        <v>10</v>
      </c>
      <c r="BP26" s="394">
        <f>IF(details!AE26="","",details!AE26)</f>
        <v>4</v>
      </c>
      <c r="BQ26" s="205">
        <f t="shared" si="192"/>
        <v>19</v>
      </c>
      <c r="BR26" s="394">
        <f>IF(details!AF26="","",details!AF26)</f>
        <v>22</v>
      </c>
      <c r="BS26" s="394">
        <f>IF(details!AG26="","",details!AG26)</f>
        <v>18</v>
      </c>
      <c r="BT26" s="205">
        <f t="shared" si="193"/>
        <v>40</v>
      </c>
      <c r="BU26" s="205">
        <f t="shared" si="194"/>
        <v>41</v>
      </c>
      <c r="BV26" s="205">
        <f t="shared" si="195"/>
        <v>59</v>
      </c>
      <c r="BW26" s="394">
        <f>IF(details!AH26="","",details!AH26)</f>
        <v>20</v>
      </c>
      <c r="BX26" s="394">
        <f>IF(details!AI26="","",details!AI26)</f>
        <v>27</v>
      </c>
      <c r="BY26" s="205">
        <f t="shared" si="196"/>
        <v>47</v>
      </c>
      <c r="BZ26" s="205">
        <f t="shared" si="197"/>
        <v>61</v>
      </c>
      <c r="CA26" s="205">
        <f t="shared" si="198"/>
        <v>45</v>
      </c>
      <c r="CB26" s="401">
        <f t="shared" si="199"/>
        <v>106</v>
      </c>
      <c r="CC26" s="332">
        <f t="shared" si="56"/>
        <v>0</v>
      </c>
      <c r="CD26" s="409">
        <f t="shared" si="57"/>
        <v>0</v>
      </c>
      <c r="CE26" s="66">
        <f t="shared" si="58"/>
        <v>70</v>
      </c>
      <c r="CF26" s="66">
        <f t="shared" si="200"/>
        <v>30</v>
      </c>
      <c r="CG26" s="66">
        <f t="shared" si="201"/>
        <v>150</v>
      </c>
      <c r="CH26" s="66">
        <f t="shared" si="61"/>
        <v>50</v>
      </c>
      <c r="CI26" s="332">
        <f t="shared" si="62"/>
        <v>200</v>
      </c>
      <c r="CJ26" s="409" t="str">
        <f t="shared" si="63"/>
        <v/>
      </c>
      <c r="CK26" s="66" t="str">
        <f t="shared" si="64"/>
        <v>P</v>
      </c>
      <c r="CL26" s="66" t="str">
        <f t="shared" si="65"/>
        <v>P</v>
      </c>
      <c r="CM26" s="409" t="str">
        <f t="shared" si="66"/>
        <v>II</v>
      </c>
      <c r="CN26" s="394" t="str">
        <f>IF(details!AJ26="","",details!AJ26)</f>
        <v>a</v>
      </c>
      <c r="CO26" s="89" t="str">
        <f t="shared" si="202"/>
        <v>BIOLOGY</v>
      </c>
      <c r="CP26" s="394">
        <f>IF(details!AK26="","",details!AK26)</f>
        <v>8</v>
      </c>
      <c r="CQ26" s="394">
        <f>IF(details!AL26="","",details!AL26)</f>
        <v>6</v>
      </c>
      <c r="CR26" s="394">
        <f>IF(details!AM26="","",details!AM26)</f>
        <v>9</v>
      </c>
      <c r="CS26" s="205">
        <f t="shared" si="203"/>
        <v>23</v>
      </c>
      <c r="CT26" s="394">
        <f>IF(details!AN26="","",details!AN26)</f>
        <v>32</v>
      </c>
      <c r="CU26" s="394">
        <f>IF(details!AO26="","",details!AO26)</f>
        <v>16</v>
      </c>
      <c r="CV26" s="205">
        <f t="shared" si="204"/>
        <v>48</v>
      </c>
      <c r="CW26" s="205">
        <f t="shared" si="205"/>
        <v>55</v>
      </c>
      <c r="CX26" s="205">
        <f t="shared" si="206"/>
        <v>71</v>
      </c>
      <c r="CY26" s="394">
        <f>IF(details!AP26="","",details!AP26)</f>
        <v>24</v>
      </c>
      <c r="CZ26" s="394" t="str">
        <f>IF(details!AQ26="","",details!AQ26)</f>
        <v>ml</v>
      </c>
      <c r="DA26" s="205" t="str">
        <f t="shared" si="207"/>
        <v>MLP</v>
      </c>
      <c r="DB26" s="205">
        <f t="shared" si="208"/>
        <v>79</v>
      </c>
      <c r="DC26" s="205">
        <f t="shared" si="209"/>
        <v>16</v>
      </c>
      <c r="DD26" s="401">
        <f t="shared" si="210"/>
        <v>95</v>
      </c>
      <c r="DE26" s="332">
        <f t="shared" si="75"/>
        <v>0</v>
      </c>
      <c r="DF26" s="409">
        <f t="shared" si="76"/>
        <v>0</v>
      </c>
      <c r="DG26" s="66">
        <f t="shared" si="77"/>
        <v>70</v>
      </c>
      <c r="DH26" s="66">
        <f t="shared" si="211"/>
        <v>30</v>
      </c>
      <c r="DI26" s="66">
        <f t="shared" si="79"/>
        <v>150</v>
      </c>
      <c r="DJ26" s="66" t="str">
        <f t="shared" si="80"/>
        <v/>
      </c>
      <c r="DK26" s="332" t="str">
        <f t="shared" si="81"/>
        <v/>
      </c>
      <c r="DL26" s="409" t="str">
        <f t="shared" si="82"/>
        <v/>
      </c>
      <c r="DM26" s="66" t="str">
        <f t="shared" si="83"/>
        <v>P</v>
      </c>
      <c r="DN26" s="66" t="str">
        <f t="shared" si="84"/>
        <v>REP</v>
      </c>
      <c r="DO26" s="409" t="str">
        <f t="shared" si="85"/>
        <v>REP</v>
      </c>
      <c r="DP26" s="66">
        <f t="shared" si="86"/>
        <v>0</v>
      </c>
      <c r="DQ26" s="394">
        <f>IF(details!AR26="","",details!AR26)</f>
        <v>8</v>
      </c>
      <c r="DR26" s="394">
        <f>IF(details!AS26="","",details!AS26)</f>
        <v>9</v>
      </c>
      <c r="DS26" s="394">
        <f>IF(details!AT26="","",details!AT26)</f>
        <v>10</v>
      </c>
      <c r="DT26" s="205">
        <f t="shared" si="212"/>
        <v>27</v>
      </c>
      <c r="DU26" s="394">
        <f>IF(details!AU26="","",details!AU26)</f>
        <v>39</v>
      </c>
      <c r="DV26" s="205">
        <f t="shared" si="213"/>
        <v>66</v>
      </c>
      <c r="DW26" s="394">
        <f>IF(details!AV26="","",details!AV26)</f>
        <v>73</v>
      </c>
      <c r="DX26" s="392">
        <f t="shared" si="214"/>
        <v>139</v>
      </c>
      <c r="DY26" s="409">
        <f t="shared" si="215"/>
        <v>0</v>
      </c>
      <c r="DZ26" s="409">
        <f t="shared" si="216"/>
        <v>0</v>
      </c>
      <c r="EA26" s="66">
        <f t="shared" si="217"/>
        <v>200</v>
      </c>
      <c r="EB26" s="409" t="str">
        <f t="shared" si="218"/>
        <v/>
      </c>
      <c r="EC26" s="409" t="str">
        <f t="shared" si="121"/>
        <v>B</v>
      </c>
      <c r="ED26" s="394">
        <f>IF(details!AW26="","",details!AW26)</f>
        <v>22</v>
      </c>
      <c r="EE26" s="394">
        <f>IF(details!AX26="","",details!AX26)</f>
        <v>24</v>
      </c>
      <c r="EF26" s="394">
        <f>IF(details!AY26="","",details!AY26)</f>
        <v>28</v>
      </c>
      <c r="EG26" s="392">
        <f t="shared" si="219"/>
        <v>74</v>
      </c>
      <c r="EH26" s="409">
        <f t="shared" si="220"/>
        <v>0</v>
      </c>
      <c r="EI26" s="409">
        <f t="shared" si="221"/>
        <v>0</v>
      </c>
      <c r="EJ26" s="66">
        <f t="shared" si="222"/>
        <v>100</v>
      </c>
      <c r="EK26" s="409" t="str">
        <f t="shared" si="223"/>
        <v/>
      </c>
      <c r="EL26" s="409" t="str">
        <f t="shared" si="122"/>
        <v>B</v>
      </c>
      <c r="EM26" s="409" t="str">
        <f t="shared" si="123"/>
        <v>II</v>
      </c>
      <c r="EN26" s="409" t="str">
        <f t="shared" si="124"/>
        <v>III</v>
      </c>
      <c r="EO26" s="409" t="str">
        <f t="shared" si="125"/>
        <v>III</v>
      </c>
      <c r="EP26" s="409" t="str">
        <f t="shared" si="224"/>
        <v>II</v>
      </c>
      <c r="EQ26" s="409" t="str">
        <f t="shared" si="225"/>
        <v>REP</v>
      </c>
      <c r="ER26" s="409">
        <f t="shared" si="226"/>
        <v>0</v>
      </c>
      <c r="ES26" s="409">
        <f t="shared" si="227"/>
        <v>0</v>
      </c>
      <c r="ET26" s="409">
        <f t="shared" si="228"/>
        <v>0</v>
      </c>
      <c r="EU26" s="409">
        <f t="shared" si="229"/>
        <v>0</v>
      </c>
      <c r="EV26" s="409">
        <f t="shared" si="230"/>
        <v>1</v>
      </c>
      <c r="EW26" s="409" t="str">
        <f t="shared" si="231"/>
        <v/>
      </c>
      <c r="EX26" s="74" t="str">
        <f t="shared" si="132"/>
        <v>RE-EXAM.</v>
      </c>
      <c r="EY26" s="68" t="str">
        <f>IF(details!CF26="","",details!CF26)</f>
        <v/>
      </c>
      <c r="EZ26" s="69" t="str">
        <f>IF(details!CG26="","",details!CG26)</f>
        <v/>
      </c>
      <c r="FA26" s="68" t="str">
        <f>IF(details!CJ26="","",details!CJ26)</f>
        <v/>
      </c>
      <c r="FB26" s="69" t="str">
        <f>IF(details!CK26="","",details!CK26)</f>
        <v/>
      </c>
      <c r="FC26" s="68" t="str">
        <f>IF(details!CN26="","",details!CN26)</f>
        <v/>
      </c>
      <c r="FD26" s="69" t="str">
        <f>IF(details!CO26="","",details!CO26)</f>
        <v/>
      </c>
      <c r="FE26" s="68" t="str">
        <f>IF(details!CR26="","",details!CR26)</f>
        <v/>
      </c>
      <c r="FF26" s="69" t="str">
        <f>IF(details!CS26="","",details!CS26)</f>
        <v/>
      </c>
      <c r="FG26" s="68">
        <f>IF(details!CV26="","",details!CV26)</f>
        <v>44</v>
      </c>
      <c r="FH26" s="69">
        <f>IF(details!CW26="","",details!CW26)</f>
        <v>0</v>
      </c>
      <c r="FI26" s="343">
        <f t="shared" si="250"/>
        <v>0</v>
      </c>
      <c r="FJ26" s="394" t="str">
        <f t="shared" si="133"/>
        <v>II</v>
      </c>
      <c r="FK26" s="394" t="str">
        <f t="shared" si="232"/>
        <v/>
      </c>
      <c r="FL26" s="460" t="str">
        <f t="shared" si="134"/>
        <v/>
      </c>
      <c r="FM26" s="394" t="str">
        <f t="shared" si="135"/>
        <v>III</v>
      </c>
      <c r="FN26" s="77" t="str">
        <f t="shared" si="233"/>
        <v/>
      </c>
      <c r="FO26" s="460" t="str">
        <f t="shared" si="136"/>
        <v/>
      </c>
      <c r="FP26" s="78" t="str">
        <f t="shared" si="137"/>
        <v>III</v>
      </c>
      <c r="FQ26" s="394" t="str">
        <f t="shared" si="138"/>
        <v>III</v>
      </c>
      <c r="FR26" s="394" t="str">
        <f t="shared" si="234"/>
        <v/>
      </c>
      <c r="FS26" s="394" t="str">
        <f t="shared" si="235"/>
        <v/>
      </c>
      <c r="FT26" s="394" t="str">
        <f t="shared" si="236"/>
        <v/>
      </c>
      <c r="FU26" s="364" t="str">
        <f t="shared" si="237"/>
        <v/>
      </c>
      <c r="FV26" s="394" t="str">
        <f t="shared" si="238"/>
        <v/>
      </c>
      <c r="FW26" s="394" t="str">
        <f t="shared" si="239"/>
        <v/>
      </c>
      <c r="FX26" s="394" t="str">
        <f t="shared" si="240"/>
        <v/>
      </c>
      <c r="FY26" s="394" t="str">
        <f t="shared" si="141"/>
        <v/>
      </c>
      <c r="FZ26" s="461" t="str">
        <f t="shared" si="142"/>
        <v/>
      </c>
      <c r="GA26" s="78" t="str">
        <f t="shared" si="143"/>
        <v>II</v>
      </c>
      <c r="GB26" s="394" t="str">
        <f t="shared" si="144"/>
        <v>II</v>
      </c>
      <c r="GC26" s="394" t="str">
        <f t="shared" si="145"/>
        <v/>
      </c>
      <c r="GD26" s="394" t="str">
        <f t="shared" si="146"/>
        <v/>
      </c>
      <c r="GE26" s="394" t="str">
        <f t="shared" si="147"/>
        <v/>
      </c>
      <c r="GF26" s="462" t="str">
        <f t="shared" si="241"/>
        <v/>
      </c>
      <c r="GG26" s="397" t="str">
        <f t="shared" si="242"/>
        <v/>
      </c>
      <c r="GH26" s="394" t="str">
        <f t="shared" si="243"/>
        <v/>
      </c>
      <c r="GI26" s="394" t="str">
        <f t="shared" si="244"/>
        <v/>
      </c>
      <c r="GJ26" s="394" t="str">
        <f t="shared" si="148"/>
        <v/>
      </c>
      <c r="GK26" s="461" t="str">
        <f t="shared" si="149"/>
        <v/>
      </c>
      <c r="GL26" s="78" t="str">
        <f t="shared" si="150"/>
        <v>REP</v>
      </c>
      <c r="GM26" s="394" t="str">
        <f t="shared" si="151"/>
        <v>REP</v>
      </c>
      <c r="GN26" s="394" t="str">
        <f t="shared" si="152"/>
        <v/>
      </c>
      <c r="GO26" s="394" t="str">
        <f t="shared" si="153"/>
        <v/>
      </c>
      <c r="GP26" s="394" t="str">
        <f t="shared" si="154"/>
        <v/>
      </c>
      <c r="GQ26" s="394" t="str">
        <f t="shared" si="245"/>
        <v/>
      </c>
      <c r="GR26" s="394" t="str">
        <f t="shared" si="246"/>
        <v/>
      </c>
      <c r="GS26" s="394" t="str">
        <f t="shared" si="247"/>
        <v/>
      </c>
      <c r="GT26" s="394" t="str">
        <f t="shared" si="248"/>
        <v/>
      </c>
      <c r="GU26" s="394" t="str">
        <f t="shared" si="155"/>
        <v/>
      </c>
      <c r="GV26" s="461" t="str">
        <f t="shared" si="156"/>
        <v/>
      </c>
      <c r="GW26" s="394" t="str">
        <f t="shared" si="157"/>
        <v>B</v>
      </c>
      <c r="GX26" s="394" t="str">
        <f t="shared" si="158"/>
        <v>B</v>
      </c>
      <c r="GY26" s="394" t="str">
        <f t="shared" si="159"/>
        <v xml:space="preserve">    </v>
      </c>
      <c r="GZ26" s="394" t="str">
        <f t="shared" si="160"/>
        <v xml:space="preserve">    </v>
      </c>
      <c r="HA26" s="394" t="str">
        <f t="shared" si="161"/>
        <v xml:space="preserve">    </v>
      </c>
      <c r="HB26" s="394" t="str">
        <f t="shared" si="162"/>
        <v xml:space="preserve">    BIOLOGY    </v>
      </c>
      <c r="HC26" s="394" t="str">
        <f t="shared" si="163"/>
        <v xml:space="preserve">    </v>
      </c>
      <c r="HD26" s="394" t="str">
        <f t="shared" si="164"/>
        <v>RE-EXAM.</v>
      </c>
      <c r="HE26" s="67">
        <f t="shared" si="165"/>
        <v>473</v>
      </c>
      <c r="HF26" s="73">
        <f t="shared" si="166"/>
        <v>47.3</v>
      </c>
      <c r="HG26" s="394" t="str">
        <f t="shared" si="167"/>
        <v/>
      </c>
      <c r="HH26" s="75" t="str">
        <f t="shared" si="168"/>
        <v/>
      </c>
      <c r="HI26" s="76" t="str">
        <f t="shared" si="249"/>
        <v/>
      </c>
      <c r="HJ26" s="394" t="str">
        <f>IF(OR(HD26="SUPPL.",HD26="RE-EXAM."),'result subject-wise'!AR26,HD26)</f>
        <v/>
      </c>
      <c r="HK26" s="463" t="str">
        <f t="shared" si="169"/>
        <v/>
      </c>
      <c r="HL26" s="464">
        <f t="shared" si="170"/>
        <v>47.3</v>
      </c>
      <c r="HM26" s="394" t="str">
        <f t="shared" si="87"/>
        <v/>
      </c>
      <c r="HN26" s="240"/>
      <c r="HP26" s="465" t="str">
        <f>'full report'!V476</f>
        <v/>
      </c>
      <c r="HQ26" s="466"/>
      <c r="HS26" s="448"/>
      <c r="HT26" s="448"/>
      <c r="HU26" s="448"/>
      <c r="HV26" s="448"/>
      <c r="HW26" s="448"/>
      <c r="HX26" s="448"/>
      <c r="HY26" s="448"/>
      <c r="HZ26" s="448"/>
      <c r="IA26" s="448"/>
      <c r="IB26" s="448"/>
      <c r="IC26" s="448"/>
      <c r="ID26" s="448"/>
      <c r="IE26" s="448"/>
      <c r="IF26" s="448"/>
      <c r="IG26" s="448"/>
      <c r="IH26" s="448"/>
      <c r="II26" s="448"/>
      <c r="IJ26" s="448"/>
      <c r="IK26" s="448"/>
      <c r="IL26" s="448"/>
      <c r="IM26" s="448"/>
      <c r="IN26" s="448"/>
      <c r="IO26" s="448"/>
      <c r="IP26" s="448"/>
      <c r="IQ26" s="448"/>
      <c r="IR26" s="448"/>
      <c r="IS26" s="448"/>
      <c r="IT26" s="448"/>
      <c r="IU26" s="448"/>
    </row>
    <row r="27" spans="1:255" s="364" customFormat="1" ht="13" customHeight="1">
      <c r="A27" s="412">
        <f>IF(details!A27="","",details!A27)</f>
        <v>19</v>
      </c>
      <c r="B27" s="394" t="str">
        <f>IF(details!B27="","",details!B27)</f>
        <v>SC</v>
      </c>
      <c r="C27" s="394" t="str">
        <f>IF(details!C27="","",details!C27)</f>
        <v>G</v>
      </c>
      <c r="D27" s="394">
        <f>IF(details!D27="","",details!D27)</f>
        <v>9407</v>
      </c>
      <c r="E27" s="401">
        <f>IF(details!E27="","",details!E27)</f>
        <v>11419</v>
      </c>
      <c r="F27" s="72">
        <f>IF(details!F27="","",details!F27)</f>
        <v>35266</v>
      </c>
      <c r="G27" s="89" t="str">
        <f>IF(details!G27="","",details!G27)</f>
        <v>A 019</v>
      </c>
      <c r="H27" s="89" t="str">
        <f>IF(details!H27="","",details!H27)</f>
        <v>B 019</v>
      </c>
      <c r="I27" s="89" t="str">
        <f>IF(details!I27="","",details!I27)</f>
        <v>C 019</v>
      </c>
      <c r="J27" s="394">
        <f>IF(details!J27="","",details!J27)</f>
        <v>3</v>
      </c>
      <c r="K27" s="394">
        <f>IF(details!K27="","",details!K27)</f>
        <v>3</v>
      </c>
      <c r="L27" s="394">
        <f>IF(details!L27="","",details!L27)</f>
        <v>5</v>
      </c>
      <c r="M27" s="205">
        <f t="shared" si="171"/>
        <v>11</v>
      </c>
      <c r="N27" s="394">
        <f>IF(details!M27="","",details!M27)</f>
        <v>27</v>
      </c>
      <c r="O27" s="205">
        <f t="shared" si="172"/>
        <v>38</v>
      </c>
      <c r="P27" s="394">
        <f>IF(details!N27="","",details!N27)</f>
        <v>68</v>
      </c>
      <c r="Q27" s="392">
        <f t="shared" si="173"/>
        <v>106</v>
      </c>
      <c r="R27" s="409">
        <f t="shared" si="282"/>
        <v>0</v>
      </c>
      <c r="S27" s="66">
        <f t="shared" si="39"/>
        <v>200</v>
      </c>
      <c r="T27" s="409" t="str">
        <f t="shared" si="99"/>
        <v/>
      </c>
      <c r="U27" s="409" t="str">
        <f t="shared" si="40"/>
        <v>P</v>
      </c>
      <c r="V27" s="409" t="str">
        <f t="shared" si="100"/>
        <v>II</v>
      </c>
      <c r="W27" s="394">
        <f>IF(details!O27="","",details!O27)</f>
        <v>2</v>
      </c>
      <c r="X27" s="394">
        <f>IF(details!P27="","",details!P27)</f>
        <v>7</v>
      </c>
      <c r="Y27" s="394">
        <f>IF(details!Q27="","",details!Q27)</f>
        <v>8</v>
      </c>
      <c r="Z27" s="205">
        <f t="shared" si="174"/>
        <v>17</v>
      </c>
      <c r="AA27" s="394">
        <f>IF(details!R27="","",details!R27)</f>
        <v>36</v>
      </c>
      <c r="AB27" s="205">
        <f t="shared" si="175"/>
        <v>53</v>
      </c>
      <c r="AC27" s="394">
        <f>IF(details!S27="","",details!S27)</f>
        <v>54</v>
      </c>
      <c r="AD27" s="392">
        <f t="shared" si="176"/>
        <v>107</v>
      </c>
      <c r="AE27" s="409">
        <f t="shared" si="281"/>
        <v>0</v>
      </c>
      <c r="AF27" s="66">
        <f t="shared" si="45"/>
        <v>200</v>
      </c>
      <c r="AG27" s="409" t="str">
        <f t="shared" si="101"/>
        <v/>
      </c>
      <c r="AH27" s="409" t="str">
        <f>IF(OR($E27="NSO",$E27="",AC27=""),"",IF(OR(AG27="AB",AC27="ab"),"AB",IF(AC27="ML","RE",IF(AND(AD27&gt;=36%*AF27,AC27&gt;=20),"P",IF(AND(AD27&gt;=34%*AF27,#REF!=0,AC27&gt;=20),"G2",IF(AND(AD27&gt;=31%*AF27,#REF!=0,AC27&gt;=20),"G1",IF(AD27&gt;=25%*AF27,"S","F")))))))</f>
        <v>P</v>
      </c>
      <c r="AI27" s="409" t="str">
        <f t="shared" si="102"/>
        <v>II</v>
      </c>
      <c r="AJ27" s="394" t="str">
        <f>IF(details!T27="","",details!T27)</f>
        <v>a</v>
      </c>
      <c r="AK27" s="89" t="str">
        <f t="shared" si="177"/>
        <v>PHYSICS</v>
      </c>
      <c r="AL27" s="394">
        <f>IF(details!U27="","",details!U27)</f>
        <v>8</v>
      </c>
      <c r="AM27" s="394">
        <f>IF(details!V27="","",details!V27)</f>
        <v>9</v>
      </c>
      <c r="AN27" s="394">
        <f>IF(details!W27="","",details!W27)</f>
        <v>10</v>
      </c>
      <c r="AO27" s="205">
        <f t="shared" si="178"/>
        <v>27</v>
      </c>
      <c r="AP27" s="394">
        <f>IF(details!X27="","",details!X27)</f>
        <v>20</v>
      </c>
      <c r="AQ27" s="394">
        <f>IF(details!Y27="","",details!Y27)</f>
        <v>13</v>
      </c>
      <c r="AR27" s="205">
        <f t="shared" si="179"/>
        <v>33</v>
      </c>
      <c r="AS27" s="205">
        <f t="shared" si="180"/>
        <v>47</v>
      </c>
      <c r="AT27" s="205">
        <f t="shared" si="181"/>
        <v>60</v>
      </c>
      <c r="AU27" s="394">
        <f>IF(details!Z27="","",details!Z27)</f>
        <v>24</v>
      </c>
      <c r="AV27" s="394">
        <f>IF(details!AA27="","",details!AA27)</f>
        <v>19</v>
      </c>
      <c r="AW27" s="205">
        <f t="shared" si="182"/>
        <v>43</v>
      </c>
      <c r="AX27" s="205">
        <f t="shared" si="183"/>
        <v>71</v>
      </c>
      <c r="AY27" s="205">
        <f t="shared" si="184"/>
        <v>32</v>
      </c>
      <c r="AZ27" s="401">
        <f t="shared" si="185"/>
        <v>103</v>
      </c>
      <c r="BA27" s="332">
        <f t="shared" si="186"/>
        <v>0</v>
      </c>
      <c r="BB27" s="409">
        <f t="shared" si="187"/>
        <v>0</v>
      </c>
      <c r="BC27" s="66">
        <f t="shared" si="188"/>
        <v>70</v>
      </c>
      <c r="BD27" s="66">
        <f t="shared" si="189"/>
        <v>30</v>
      </c>
      <c r="BE27" s="66">
        <f t="shared" si="190"/>
        <v>150</v>
      </c>
      <c r="BF27" s="66">
        <f t="shared" si="93"/>
        <v>50</v>
      </c>
      <c r="BG27" s="332">
        <f t="shared" si="94"/>
        <v>200</v>
      </c>
      <c r="BH27" s="409" t="str">
        <f t="shared" si="95"/>
        <v/>
      </c>
      <c r="BI27" s="66" t="str">
        <f t="shared" si="96"/>
        <v>P</v>
      </c>
      <c r="BJ27" s="66" t="str">
        <f t="shared" si="97"/>
        <v>P</v>
      </c>
      <c r="BK27" s="409" t="str">
        <f t="shared" si="98"/>
        <v>II</v>
      </c>
      <c r="BL27" s="394" t="str">
        <f>IF(details!AB27="","",details!AB27)</f>
        <v>A</v>
      </c>
      <c r="BM27" s="89" t="str">
        <f t="shared" si="191"/>
        <v>CHEMISTRY</v>
      </c>
      <c r="BN27" s="394">
        <f>IF(details!AC27="","",details!AC27)</f>
        <v>4</v>
      </c>
      <c r="BO27" s="394">
        <f>IF(details!AD27="","",details!AD27)</f>
        <v>10</v>
      </c>
      <c r="BP27" s="394">
        <f>IF(details!AE27="","",details!AE27)</f>
        <v>7</v>
      </c>
      <c r="BQ27" s="205">
        <f t="shared" si="192"/>
        <v>21</v>
      </c>
      <c r="BR27" s="394">
        <f>IF(details!AF27="","",details!AF27)</f>
        <v>16</v>
      </c>
      <c r="BS27" s="394">
        <f>IF(details!AG27="","",details!AG27)</f>
        <v>17</v>
      </c>
      <c r="BT27" s="205">
        <f t="shared" si="193"/>
        <v>33</v>
      </c>
      <c r="BU27" s="205">
        <f t="shared" si="194"/>
        <v>37</v>
      </c>
      <c r="BV27" s="205">
        <f t="shared" si="195"/>
        <v>54</v>
      </c>
      <c r="BW27" s="394">
        <f>IF(details!AH27="","",details!AH27)</f>
        <v>27</v>
      </c>
      <c r="BX27" s="394">
        <f>IF(details!AI27="","",details!AI27)</f>
        <v>29</v>
      </c>
      <c r="BY27" s="205">
        <f t="shared" si="196"/>
        <v>56</v>
      </c>
      <c r="BZ27" s="205">
        <f t="shared" si="197"/>
        <v>64</v>
      </c>
      <c r="CA27" s="205">
        <f t="shared" si="198"/>
        <v>46</v>
      </c>
      <c r="CB27" s="401">
        <f t="shared" si="199"/>
        <v>110</v>
      </c>
      <c r="CC27" s="332">
        <f t="shared" si="56"/>
        <v>0</v>
      </c>
      <c r="CD27" s="409">
        <f t="shared" si="57"/>
        <v>0</v>
      </c>
      <c r="CE27" s="66">
        <f t="shared" si="58"/>
        <v>70</v>
      </c>
      <c r="CF27" s="66">
        <f t="shared" si="200"/>
        <v>30</v>
      </c>
      <c r="CG27" s="66">
        <f t="shared" si="201"/>
        <v>150</v>
      </c>
      <c r="CH27" s="66">
        <f t="shared" si="61"/>
        <v>50</v>
      </c>
      <c r="CI27" s="332">
        <f t="shared" si="62"/>
        <v>200</v>
      </c>
      <c r="CJ27" s="409" t="str">
        <f t="shared" si="63"/>
        <v/>
      </c>
      <c r="CK27" s="66" t="str">
        <f t="shared" si="64"/>
        <v>P</v>
      </c>
      <c r="CL27" s="66" t="str">
        <f t="shared" si="65"/>
        <v>P</v>
      </c>
      <c r="CM27" s="409" t="str">
        <f t="shared" si="66"/>
        <v>II</v>
      </c>
      <c r="CN27" s="394" t="str">
        <f>IF(details!AJ27="","",details!AJ27)</f>
        <v>a</v>
      </c>
      <c r="CO27" s="89" t="str">
        <f t="shared" si="202"/>
        <v>BIOLOGY</v>
      </c>
      <c r="CP27" s="394">
        <f>IF(details!AK27="","",details!AK27)</f>
        <v>3</v>
      </c>
      <c r="CQ27" s="394">
        <f>IF(details!AL27="","",details!AL27)</f>
        <v>9</v>
      </c>
      <c r="CR27" s="394">
        <f>IF(details!AM27="","",details!AM27)</f>
        <v>9</v>
      </c>
      <c r="CS27" s="205">
        <f t="shared" si="203"/>
        <v>21</v>
      </c>
      <c r="CT27" s="394">
        <f>IF(details!AN27="","",details!AN27)</f>
        <v>26</v>
      </c>
      <c r="CU27" s="394">
        <f>IF(details!AO27="","",details!AO27)</f>
        <v>17</v>
      </c>
      <c r="CV27" s="205">
        <f t="shared" si="204"/>
        <v>43</v>
      </c>
      <c r="CW27" s="205">
        <f t="shared" si="205"/>
        <v>47</v>
      </c>
      <c r="CX27" s="205">
        <f t="shared" si="206"/>
        <v>64</v>
      </c>
      <c r="CY27" s="394">
        <f>IF(details!AP27="","",details!AP27)</f>
        <v>18</v>
      </c>
      <c r="CZ27" s="394">
        <f>IF(details!AQ27="","",details!AQ27)</f>
        <v>30</v>
      </c>
      <c r="DA27" s="205">
        <f t="shared" si="207"/>
        <v>48</v>
      </c>
      <c r="DB27" s="205">
        <f t="shared" si="208"/>
        <v>65</v>
      </c>
      <c r="DC27" s="205">
        <f t="shared" si="209"/>
        <v>47</v>
      </c>
      <c r="DD27" s="401">
        <f t="shared" si="210"/>
        <v>112</v>
      </c>
      <c r="DE27" s="332">
        <f t="shared" si="75"/>
        <v>0</v>
      </c>
      <c r="DF27" s="409">
        <f t="shared" si="76"/>
        <v>0</v>
      </c>
      <c r="DG27" s="66">
        <f t="shared" si="77"/>
        <v>70</v>
      </c>
      <c r="DH27" s="66">
        <f t="shared" si="211"/>
        <v>30</v>
      </c>
      <c r="DI27" s="66">
        <f t="shared" si="79"/>
        <v>150</v>
      </c>
      <c r="DJ27" s="66">
        <f t="shared" si="80"/>
        <v>50</v>
      </c>
      <c r="DK27" s="332">
        <f t="shared" si="81"/>
        <v>200</v>
      </c>
      <c r="DL27" s="409" t="str">
        <f t="shared" si="82"/>
        <v/>
      </c>
      <c r="DM27" s="66" t="str">
        <f t="shared" si="83"/>
        <v>P</v>
      </c>
      <c r="DN27" s="66" t="str">
        <f t="shared" si="84"/>
        <v>P</v>
      </c>
      <c r="DO27" s="409" t="str">
        <f t="shared" si="85"/>
        <v>II</v>
      </c>
      <c r="DP27" s="66">
        <f t="shared" si="86"/>
        <v>0</v>
      </c>
      <c r="DQ27" s="394">
        <f>IF(details!AR27="","",details!AR27)</f>
        <v>8</v>
      </c>
      <c r="DR27" s="394">
        <f>IF(details!AS27="","",details!AS27)</f>
        <v>10</v>
      </c>
      <c r="DS27" s="394">
        <f>IF(details!AT27="","",details!AT27)</f>
        <v>10</v>
      </c>
      <c r="DT27" s="205">
        <f t="shared" si="212"/>
        <v>28</v>
      </c>
      <c r="DU27" s="394">
        <f>IF(details!AU27="","",details!AU27)</f>
        <v>53</v>
      </c>
      <c r="DV27" s="205">
        <f t="shared" si="213"/>
        <v>81</v>
      </c>
      <c r="DW27" s="394">
        <f>IF(details!AV27="","",details!AV27)</f>
        <v>79</v>
      </c>
      <c r="DX27" s="392">
        <f t="shared" si="214"/>
        <v>160</v>
      </c>
      <c r="DY27" s="409">
        <f t="shared" si="215"/>
        <v>0</v>
      </c>
      <c r="DZ27" s="409">
        <f t="shared" si="216"/>
        <v>0</v>
      </c>
      <c r="EA27" s="66">
        <f t="shared" si="217"/>
        <v>200</v>
      </c>
      <c r="EB27" s="409" t="str">
        <f t="shared" si="218"/>
        <v/>
      </c>
      <c r="EC27" s="409" t="str">
        <f t="shared" si="121"/>
        <v>B</v>
      </c>
      <c r="ED27" s="394">
        <f>IF(details!AW27="","",details!AW27)</f>
        <v>22</v>
      </c>
      <c r="EE27" s="394">
        <f>IF(details!AX27="","",details!AX27)</f>
        <v>24</v>
      </c>
      <c r="EF27" s="394">
        <f>IF(details!AY27="","",details!AY27)</f>
        <v>25</v>
      </c>
      <c r="EG27" s="392">
        <f t="shared" si="219"/>
        <v>71</v>
      </c>
      <c r="EH27" s="409">
        <f t="shared" si="220"/>
        <v>0</v>
      </c>
      <c r="EI27" s="409">
        <f t="shared" si="221"/>
        <v>0</v>
      </c>
      <c r="EJ27" s="66">
        <f t="shared" si="222"/>
        <v>100</v>
      </c>
      <c r="EK27" s="409" t="str">
        <f t="shared" si="223"/>
        <v/>
      </c>
      <c r="EL27" s="409" t="str">
        <f t="shared" si="122"/>
        <v>B</v>
      </c>
      <c r="EM27" s="409" t="str">
        <f t="shared" si="123"/>
        <v>II</v>
      </c>
      <c r="EN27" s="409" t="str">
        <f t="shared" si="124"/>
        <v>II</v>
      </c>
      <c r="EO27" s="409" t="str">
        <f t="shared" si="125"/>
        <v>II</v>
      </c>
      <c r="EP27" s="409" t="str">
        <f t="shared" si="224"/>
        <v>II</v>
      </c>
      <c r="EQ27" s="409" t="str">
        <f t="shared" si="225"/>
        <v>II</v>
      </c>
      <c r="ER27" s="409">
        <f t="shared" si="226"/>
        <v>0</v>
      </c>
      <c r="ES27" s="409">
        <f t="shared" si="227"/>
        <v>0</v>
      </c>
      <c r="ET27" s="409">
        <f t="shared" si="228"/>
        <v>0</v>
      </c>
      <c r="EU27" s="409">
        <f t="shared" si="229"/>
        <v>0</v>
      </c>
      <c r="EV27" s="409">
        <f t="shared" si="230"/>
        <v>0</v>
      </c>
      <c r="EW27" s="409" t="str">
        <f t="shared" si="231"/>
        <v/>
      </c>
      <c r="EX27" s="74" t="str">
        <f t="shared" si="132"/>
        <v>PASS</v>
      </c>
      <c r="EY27" s="68" t="str">
        <f>IF(details!CF27="","",details!CF27)</f>
        <v/>
      </c>
      <c r="EZ27" s="69" t="str">
        <f>IF(details!CG27="","",details!CG27)</f>
        <v/>
      </c>
      <c r="FA27" s="68" t="str">
        <f>IF(details!CJ27="","",details!CJ27)</f>
        <v/>
      </c>
      <c r="FB27" s="69" t="str">
        <f>IF(details!CK27="","",details!CK27)</f>
        <v/>
      </c>
      <c r="FC27" s="68" t="str">
        <f>IF(details!CN27="","",details!CN27)</f>
        <v/>
      </c>
      <c r="FD27" s="69" t="str">
        <f>IF(details!CO27="","",details!CO27)</f>
        <v/>
      </c>
      <c r="FE27" s="68" t="str">
        <f>IF(details!CR27="","",details!CR27)</f>
        <v/>
      </c>
      <c r="FF27" s="69" t="str">
        <f>IF(details!CS27="","",details!CS27)</f>
        <v/>
      </c>
      <c r="FG27" s="68">
        <f>IF(details!CV27="","",details!CV27)</f>
        <v>44</v>
      </c>
      <c r="FH27" s="69">
        <f>IF(details!CW27="","",details!CW27)</f>
        <v>0</v>
      </c>
      <c r="FI27" s="343">
        <f t="shared" si="250"/>
        <v>0</v>
      </c>
      <c r="FJ27" s="394" t="str">
        <f t="shared" si="133"/>
        <v>II</v>
      </c>
      <c r="FK27" s="394" t="str">
        <f t="shared" si="232"/>
        <v/>
      </c>
      <c r="FL27" s="460" t="str">
        <f t="shared" si="134"/>
        <v/>
      </c>
      <c r="FM27" s="394" t="str">
        <f t="shared" si="135"/>
        <v>II</v>
      </c>
      <c r="FN27" s="77" t="str">
        <f t="shared" si="233"/>
        <v/>
      </c>
      <c r="FO27" s="460" t="str">
        <f t="shared" si="136"/>
        <v/>
      </c>
      <c r="FP27" s="78" t="str">
        <f t="shared" si="137"/>
        <v>II</v>
      </c>
      <c r="FQ27" s="394" t="str">
        <f t="shared" si="138"/>
        <v>II</v>
      </c>
      <c r="FR27" s="394" t="str">
        <f t="shared" si="234"/>
        <v/>
      </c>
      <c r="FS27" s="394" t="str">
        <f t="shared" si="235"/>
        <v/>
      </c>
      <c r="FT27" s="394" t="str">
        <f t="shared" si="236"/>
        <v/>
      </c>
      <c r="FU27" s="364" t="str">
        <f t="shared" si="237"/>
        <v/>
      </c>
      <c r="FV27" s="394" t="str">
        <f t="shared" si="238"/>
        <v/>
      </c>
      <c r="FW27" s="394" t="str">
        <f t="shared" si="239"/>
        <v/>
      </c>
      <c r="FX27" s="394" t="str">
        <f t="shared" si="240"/>
        <v/>
      </c>
      <c r="FY27" s="394" t="str">
        <f t="shared" si="141"/>
        <v/>
      </c>
      <c r="FZ27" s="461" t="str">
        <f t="shared" si="142"/>
        <v/>
      </c>
      <c r="GA27" s="78" t="str">
        <f t="shared" si="143"/>
        <v>II</v>
      </c>
      <c r="GB27" s="394" t="str">
        <f t="shared" si="144"/>
        <v>II</v>
      </c>
      <c r="GC27" s="394" t="str">
        <f t="shared" si="145"/>
        <v/>
      </c>
      <c r="GD27" s="394" t="str">
        <f t="shared" si="146"/>
        <v/>
      </c>
      <c r="GE27" s="394" t="str">
        <f t="shared" si="147"/>
        <v/>
      </c>
      <c r="GF27" s="462" t="str">
        <f t="shared" si="241"/>
        <v/>
      </c>
      <c r="GG27" s="397" t="str">
        <f t="shared" si="242"/>
        <v/>
      </c>
      <c r="GH27" s="394" t="str">
        <f t="shared" si="243"/>
        <v/>
      </c>
      <c r="GI27" s="394" t="str">
        <f t="shared" si="244"/>
        <v/>
      </c>
      <c r="GJ27" s="394" t="str">
        <f t="shared" si="148"/>
        <v/>
      </c>
      <c r="GK27" s="461" t="str">
        <f t="shared" si="149"/>
        <v/>
      </c>
      <c r="GL27" s="78" t="str">
        <f t="shared" si="150"/>
        <v>II</v>
      </c>
      <c r="GM27" s="394" t="str">
        <f t="shared" si="151"/>
        <v>II</v>
      </c>
      <c r="GN27" s="394" t="str">
        <f t="shared" si="152"/>
        <v/>
      </c>
      <c r="GO27" s="394" t="str">
        <f t="shared" si="153"/>
        <v/>
      </c>
      <c r="GP27" s="394" t="str">
        <f t="shared" si="154"/>
        <v/>
      </c>
      <c r="GQ27" s="394" t="str">
        <f t="shared" si="245"/>
        <v/>
      </c>
      <c r="GR27" s="394" t="str">
        <f t="shared" si="246"/>
        <v/>
      </c>
      <c r="GS27" s="394" t="str">
        <f t="shared" si="247"/>
        <v/>
      </c>
      <c r="GT27" s="394" t="str">
        <f t="shared" si="248"/>
        <v/>
      </c>
      <c r="GU27" s="394" t="str">
        <f t="shared" si="155"/>
        <v/>
      </c>
      <c r="GV27" s="461" t="str">
        <f t="shared" si="156"/>
        <v/>
      </c>
      <c r="GW27" s="394" t="str">
        <f t="shared" si="157"/>
        <v>B</v>
      </c>
      <c r="GX27" s="394" t="str">
        <f t="shared" si="158"/>
        <v>B</v>
      </c>
      <c r="GY27" s="394" t="str">
        <f t="shared" si="159"/>
        <v xml:space="preserve">    </v>
      </c>
      <c r="GZ27" s="394" t="str">
        <f t="shared" si="160"/>
        <v xml:space="preserve">    </v>
      </c>
      <c r="HA27" s="394" t="str">
        <f t="shared" si="161"/>
        <v xml:space="preserve">    </v>
      </c>
      <c r="HB27" s="394" t="str">
        <f t="shared" si="162"/>
        <v xml:space="preserve">        </v>
      </c>
      <c r="HC27" s="394" t="str">
        <f t="shared" si="163"/>
        <v xml:space="preserve">    </v>
      </c>
      <c r="HD27" s="394" t="str">
        <f t="shared" si="164"/>
        <v>PASS</v>
      </c>
      <c r="HE27" s="67">
        <f t="shared" si="165"/>
        <v>538</v>
      </c>
      <c r="HF27" s="73">
        <f t="shared" si="166"/>
        <v>53.8</v>
      </c>
      <c r="HG27" s="394" t="str">
        <f t="shared" si="167"/>
        <v>II</v>
      </c>
      <c r="HH27" s="75">
        <f t="shared" si="168"/>
        <v>53.8</v>
      </c>
      <c r="HI27" s="76">
        <f t="shared" si="249"/>
        <v>30.999999999999972</v>
      </c>
      <c r="HJ27" s="394" t="str">
        <f>IF(OR(HD27="SUPPL.",HD27="RE-EXAM."),'result subject-wise'!AR27,HD27)</f>
        <v>PASS</v>
      </c>
      <c r="HK27" s="463" t="str">
        <f t="shared" si="169"/>
        <v/>
      </c>
      <c r="HL27" s="464">
        <f t="shared" si="170"/>
        <v>53.8</v>
      </c>
      <c r="HM27" s="394" t="str">
        <f t="shared" si="87"/>
        <v>II</v>
      </c>
      <c r="HN27" s="240"/>
      <c r="HP27" s="465" t="str">
        <f>'full report'!V503</f>
        <v/>
      </c>
      <c r="HQ27" s="466"/>
      <c r="HR27" s="664" t="str">
        <f>A1</f>
        <v>GOVT. GIRLS' HR. SEC. SCHOOL, NIMBAHERA</v>
      </c>
      <c r="HS27" s="658"/>
      <c r="HT27" s="658"/>
      <c r="HU27" s="658"/>
      <c r="HV27" s="658"/>
      <c r="HW27" s="454"/>
      <c r="HX27" s="454"/>
      <c r="HY27" s="454"/>
      <c r="HZ27" s="640" t="s">
        <v>682</v>
      </c>
      <c r="IA27" s="641"/>
      <c r="IB27" s="641"/>
      <c r="IC27" s="641"/>
      <c r="ID27" s="641"/>
      <c r="IE27" s="641"/>
      <c r="IF27" s="641"/>
      <c r="IG27" s="641"/>
      <c r="IH27" s="641"/>
      <c r="II27" s="641"/>
      <c r="IJ27" s="641"/>
      <c r="IK27" s="641"/>
      <c r="IL27" s="641"/>
      <c r="IM27" s="641"/>
      <c r="IN27" s="641"/>
      <c r="IO27" s="642"/>
      <c r="IP27" s="448"/>
      <c r="IQ27" s="448"/>
      <c r="IR27" s="448"/>
      <c r="IS27" s="448"/>
      <c r="IT27" s="448"/>
      <c r="IU27" s="448"/>
    </row>
    <row r="28" spans="1:255" s="364" customFormat="1" ht="13" customHeight="1">
      <c r="A28" s="412">
        <f>IF(details!A28="","",details!A28)</f>
        <v>20</v>
      </c>
      <c r="B28" s="394" t="str">
        <f>IF(details!B28="","",details!B28)</f>
        <v>SC</v>
      </c>
      <c r="C28" s="394" t="str">
        <f>IF(details!C28="","",details!C28)</f>
        <v>G</v>
      </c>
      <c r="D28" s="394">
        <f>IF(details!D28="","",details!D28)</f>
        <v>10425</v>
      </c>
      <c r="E28" s="401">
        <f>IF(details!E28="","",details!E28)</f>
        <v>11420</v>
      </c>
      <c r="F28" s="72">
        <f>IF(details!F28="","",details!F28)</f>
        <v>35257</v>
      </c>
      <c r="G28" s="89" t="str">
        <f>IF(details!G28="","",details!G28)</f>
        <v>A 020</v>
      </c>
      <c r="H28" s="89" t="str">
        <f>IF(details!H28="","",details!H28)</f>
        <v>B 020</v>
      </c>
      <c r="I28" s="89" t="str">
        <f>IF(details!I28="","",details!I28)</f>
        <v>C 020</v>
      </c>
      <c r="J28" s="394">
        <f>IF(details!J28="","",details!J28)</f>
        <v>4</v>
      </c>
      <c r="K28" s="394">
        <f>IF(details!K28="","",details!K28)</f>
        <v>5</v>
      </c>
      <c r="L28" s="394">
        <f>IF(details!L28="","",details!L28)</f>
        <v>5</v>
      </c>
      <c r="M28" s="205">
        <f t="shared" si="171"/>
        <v>14</v>
      </c>
      <c r="N28" s="394">
        <f>IF(details!M28="","",details!M28)</f>
        <v>26</v>
      </c>
      <c r="O28" s="205">
        <f t="shared" si="172"/>
        <v>40</v>
      </c>
      <c r="P28" s="394">
        <f>IF(details!N28="","",details!N28)</f>
        <v>64</v>
      </c>
      <c r="Q28" s="392">
        <f t="shared" si="173"/>
        <v>104</v>
      </c>
      <c r="R28" s="409">
        <f t="shared" si="282"/>
        <v>0</v>
      </c>
      <c r="S28" s="66">
        <f t="shared" si="39"/>
        <v>200</v>
      </c>
      <c r="T28" s="409" t="str">
        <f t="shared" si="99"/>
        <v/>
      </c>
      <c r="U28" s="409" t="str">
        <f t="shared" si="40"/>
        <v>P</v>
      </c>
      <c r="V28" s="409" t="str">
        <f t="shared" si="100"/>
        <v>II</v>
      </c>
      <c r="W28" s="394">
        <f>IF(details!O28="","",details!O28)</f>
        <v>6</v>
      </c>
      <c r="X28" s="394">
        <f>IF(details!P28="","",details!P28)</f>
        <v>5</v>
      </c>
      <c r="Y28" s="394">
        <f>IF(details!Q28="","",details!Q28)</f>
        <v>7</v>
      </c>
      <c r="Z28" s="205">
        <f t="shared" si="174"/>
        <v>18</v>
      </c>
      <c r="AA28" s="394">
        <f>IF(details!R28="","",details!R28)</f>
        <v>31</v>
      </c>
      <c r="AB28" s="205">
        <f t="shared" si="175"/>
        <v>49</v>
      </c>
      <c r="AC28" s="394">
        <f>IF(details!S28="","",details!S28)</f>
        <v>43</v>
      </c>
      <c r="AD28" s="392">
        <f t="shared" si="176"/>
        <v>92</v>
      </c>
      <c r="AE28" s="409">
        <f t="shared" si="281"/>
        <v>0</v>
      </c>
      <c r="AF28" s="66">
        <f t="shared" si="45"/>
        <v>200</v>
      </c>
      <c r="AG28" s="409" t="str">
        <f t="shared" si="101"/>
        <v/>
      </c>
      <c r="AH28" s="409" t="str">
        <f>IF(OR($E28="NSO",$E28="",AC28=""),"",IF(OR(AG28="AB",AC28="ab"),"AB",IF(AC28="ML","RE",IF(AND(AD28&gt;=36%*AF28,AC28&gt;=20),"P",IF(AND(AD28&gt;=34%*AF28,#REF!=0,AC28&gt;=20),"G2",IF(AND(AD28&gt;=31%*AF28,#REF!=0,AC28&gt;=20),"G1",IF(AD28&gt;=25%*AF28,"S","F")))))))</f>
        <v>P</v>
      </c>
      <c r="AI28" s="409" t="str">
        <f t="shared" si="102"/>
        <v>III</v>
      </c>
      <c r="AJ28" s="394" t="str">
        <f>IF(details!T28="","",details!T28)</f>
        <v>a</v>
      </c>
      <c r="AK28" s="89" t="str">
        <f t="shared" si="177"/>
        <v>PHYSICS</v>
      </c>
      <c r="AL28" s="394">
        <f>IF(details!U28="","",details!U28)</f>
        <v>6</v>
      </c>
      <c r="AM28" s="394">
        <f>IF(details!V28="","",details!V28)</f>
        <v>9</v>
      </c>
      <c r="AN28" s="394">
        <f>IF(details!W28="","",details!W28)</f>
        <v>9</v>
      </c>
      <c r="AO28" s="205">
        <f t="shared" si="178"/>
        <v>24</v>
      </c>
      <c r="AP28" s="394">
        <f>IF(details!X28="","",details!X28)</f>
        <v>20</v>
      </c>
      <c r="AQ28" s="394">
        <f>IF(details!Y28="","",details!Y28)</f>
        <v>12</v>
      </c>
      <c r="AR28" s="205">
        <f t="shared" si="179"/>
        <v>32</v>
      </c>
      <c r="AS28" s="205">
        <f t="shared" si="180"/>
        <v>44</v>
      </c>
      <c r="AT28" s="205">
        <f t="shared" si="181"/>
        <v>56</v>
      </c>
      <c r="AU28" s="394">
        <f>IF(details!Z28="","",details!Z28)</f>
        <v>26</v>
      </c>
      <c r="AV28" s="394">
        <f>IF(details!AA28="","",details!AA28)</f>
        <v>20</v>
      </c>
      <c r="AW28" s="205">
        <f t="shared" si="182"/>
        <v>46</v>
      </c>
      <c r="AX28" s="205">
        <f t="shared" si="183"/>
        <v>70</v>
      </c>
      <c r="AY28" s="205">
        <f t="shared" si="184"/>
        <v>32</v>
      </c>
      <c r="AZ28" s="401">
        <f t="shared" si="185"/>
        <v>102</v>
      </c>
      <c r="BA28" s="332">
        <f t="shared" si="186"/>
        <v>0</v>
      </c>
      <c r="BB28" s="409">
        <f t="shared" si="187"/>
        <v>0</v>
      </c>
      <c r="BC28" s="66">
        <f t="shared" si="188"/>
        <v>70</v>
      </c>
      <c r="BD28" s="66">
        <f t="shared" si="189"/>
        <v>30</v>
      </c>
      <c r="BE28" s="66">
        <f t="shared" si="190"/>
        <v>150</v>
      </c>
      <c r="BF28" s="66">
        <f t="shared" si="93"/>
        <v>50</v>
      </c>
      <c r="BG28" s="332">
        <f t="shared" si="94"/>
        <v>200</v>
      </c>
      <c r="BH28" s="409" t="str">
        <f t="shared" si="95"/>
        <v/>
      </c>
      <c r="BI28" s="66" t="str">
        <f t="shared" si="96"/>
        <v>P</v>
      </c>
      <c r="BJ28" s="66" t="str">
        <f t="shared" si="97"/>
        <v>P</v>
      </c>
      <c r="BK28" s="409" t="str">
        <f t="shared" si="98"/>
        <v>II</v>
      </c>
      <c r="BL28" s="394" t="str">
        <f>IF(details!AB28="","",details!AB28)</f>
        <v>A</v>
      </c>
      <c r="BM28" s="89" t="str">
        <f t="shared" si="191"/>
        <v>CHEMISTRY</v>
      </c>
      <c r="BN28" s="394">
        <f>IF(details!AC28="","",details!AC28)</f>
        <v>6</v>
      </c>
      <c r="BO28" s="394">
        <f>IF(details!AD28="","",details!AD28)</f>
        <v>9</v>
      </c>
      <c r="BP28" s="394">
        <f>IF(details!AE28="","",details!AE28)</f>
        <v>9</v>
      </c>
      <c r="BQ28" s="205">
        <f t="shared" si="192"/>
        <v>24</v>
      </c>
      <c r="BR28" s="394">
        <f>IF(details!AF28="","",details!AF28)</f>
        <v>22</v>
      </c>
      <c r="BS28" s="394">
        <f>IF(details!AG28="","",details!AG28)</f>
        <v>17</v>
      </c>
      <c r="BT28" s="205">
        <f t="shared" si="193"/>
        <v>39</v>
      </c>
      <c r="BU28" s="205">
        <f t="shared" si="194"/>
        <v>46</v>
      </c>
      <c r="BV28" s="205">
        <f t="shared" si="195"/>
        <v>63</v>
      </c>
      <c r="BW28" s="394">
        <f>IF(details!AH28="","",details!AH28)</f>
        <v>46</v>
      </c>
      <c r="BX28" s="394">
        <f>IF(details!AI28="","",details!AI28)</f>
        <v>24</v>
      </c>
      <c r="BY28" s="205">
        <f t="shared" si="196"/>
        <v>70</v>
      </c>
      <c r="BZ28" s="205">
        <f t="shared" si="197"/>
        <v>92</v>
      </c>
      <c r="CA28" s="205">
        <f t="shared" si="198"/>
        <v>41</v>
      </c>
      <c r="CB28" s="401">
        <f t="shared" si="199"/>
        <v>133</v>
      </c>
      <c r="CC28" s="332">
        <f t="shared" si="56"/>
        <v>0</v>
      </c>
      <c r="CD28" s="409">
        <f t="shared" si="57"/>
        <v>0</v>
      </c>
      <c r="CE28" s="66">
        <f t="shared" si="58"/>
        <v>70</v>
      </c>
      <c r="CF28" s="66">
        <f t="shared" si="200"/>
        <v>30</v>
      </c>
      <c r="CG28" s="66">
        <f t="shared" si="201"/>
        <v>150</v>
      </c>
      <c r="CH28" s="66">
        <f t="shared" si="61"/>
        <v>50</v>
      </c>
      <c r="CI28" s="332">
        <f t="shared" si="62"/>
        <v>200</v>
      </c>
      <c r="CJ28" s="409" t="str">
        <f t="shared" si="63"/>
        <v/>
      </c>
      <c r="CK28" s="66" t="str">
        <f t="shared" si="64"/>
        <v>P</v>
      </c>
      <c r="CL28" s="66" t="str">
        <f t="shared" si="65"/>
        <v>P</v>
      </c>
      <c r="CM28" s="409" t="str">
        <f t="shared" si="66"/>
        <v>I</v>
      </c>
      <c r="CN28" s="394" t="str">
        <f>IF(details!AJ28="","",details!AJ28)</f>
        <v>a</v>
      </c>
      <c r="CO28" s="89" t="str">
        <f t="shared" si="202"/>
        <v>BIOLOGY</v>
      </c>
      <c r="CP28" s="394">
        <f>IF(details!AK28="","",details!AK28)</f>
        <v>8</v>
      </c>
      <c r="CQ28" s="394">
        <f>IF(details!AL28="","",details!AL28)</f>
        <v>9</v>
      </c>
      <c r="CR28" s="394">
        <f>IF(details!AM28="","",details!AM28)</f>
        <v>9</v>
      </c>
      <c r="CS28" s="205">
        <f t="shared" si="203"/>
        <v>26</v>
      </c>
      <c r="CT28" s="394">
        <f>IF(details!AN28="","",details!AN28)</f>
        <v>24</v>
      </c>
      <c r="CU28" s="394">
        <f>IF(details!AO28="","",details!AO28)</f>
        <v>17</v>
      </c>
      <c r="CV28" s="205">
        <f t="shared" si="204"/>
        <v>41</v>
      </c>
      <c r="CW28" s="205">
        <f t="shared" si="205"/>
        <v>50</v>
      </c>
      <c r="CX28" s="205">
        <f t="shared" si="206"/>
        <v>67</v>
      </c>
      <c r="CY28" s="394">
        <f>IF(details!AP28="","",details!AP28)</f>
        <v>28</v>
      </c>
      <c r="CZ28" s="394">
        <f>IF(details!AQ28="","",details!AQ28)</f>
        <v>27</v>
      </c>
      <c r="DA28" s="205">
        <f t="shared" si="207"/>
        <v>55</v>
      </c>
      <c r="DB28" s="205">
        <f t="shared" si="208"/>
        <v>78</v>
      </c>
      <c r="DC28" s="205">
        <f t="shared" si="209"/>
        <v>44</v>
      </c>
      <c r="DD28" s="401">
        <f t="shared" si="210"/>
        <v>122</v>
      </c>
      <c r="DE28" s="332">
        <f t="shared" si="75"/>
        <v>0</v>
      </c>
      <c r="DF28" s="409">
        <f t="shared" si="76"/>
        <v>0</v>
      </c>
      <c r="DG28" s="66">
        <f t="shared" si="77"/>
        <v>70</v>
      </c>
      <c r="DH28" s="66">
        <f t="shared" si="211"/>
        <v>30</v>
      </c>
      <c r="DI28" s="66">
        <f t="shared" si="79"/>
        <v>150</v>
      </c>
      <c r="DJ28" s="66">
        <f t="shared" si="80"/>
        <v>50</v>
      </c>
      <c r="DK28" s="332">
        <f t="shared" si="81"/>
        <v>200</v>
      </c>
      <c r="DL28" s="409" t="str">
        <f t="shared" si="82"/>
        <v/>
      </c>
      <c r="DM28" s="66" t="str">
        <f t="shared" si="83"/>
        <v>P</v>
      </c>
      <c r="DN28" s="66" t="str">
        <f t="shared" si="84"/>
        <v>P</v>
      </c>
      <c r="DO28" s="409" t="str">
        <f t="shared" si="85"/>
        <v>I</v>
      </c>
      <c r="DP28" s="66">
        <f t="shared" si="86"/>
        <v>0</v>
      </c>
      <c r="DQ28" s="394">
        <f>IF(details!AR28="","",details!AR28)</f>
        <v>8</v>
      </c>
      <c r="DR28" s="394">
        <f>IF(details!AS28="","",details!AS28)</f>
        <v>10</v>
      </c>
      <c r="DS28" s="394">
        <f>IF(details!AT28="","",details!AT28)</f>
        <v>10</v>
      </c>
      <c r="DT28" s="205">
        <f t="shared" si="212"/>
        <v>28</v>
      </c>
      <c r="DU28" s="394">
        <f>IF(details!AU28="","",details!AU28)</f>
        <v>51</v>
      </c>
      <c r="DV28" s="205">
        <f t="shared" si="213"/>
        <v>79</v>
      </c>
      <c r="DW28" s="394">
        <f>IF(details!AV28="","",details!AV28)</f>
        <v>68</v>
      </c>
      <c r="DX28" s="392">
        <f t="shared" si="214"/>
        <v>147</v>
      </c>
      <c r="DY28" s="409">
        <f t="shared" si="215"/>
        <v>0</v>
      </c>
      <c r="DZ28" s="409">
        <f t="shared" si="216"/>
        <v>0</v>
      </c>
      <c r="EA28" s="66">
        <f t="shared" si="217"/>
        <v>200</v>
      </c>
      <c r="EB28" s="409" t="str">
        <f t="shared" si="218"/>
        <v/>
      </c>
      <c r="EC28" s="409" t="str">
        <f t="shared" si="121"/>
        <v>B</v>
      </c>
      <c r="ED28" s="394">
        <f>IF(details!AW28="","",details!AW28)</f>
        <v>22</v>
      </c>
      <c r="EE28" s="394">
        <f>IF(details!AX28="","",details!AX28)</f>
        <v>24</v>
      </c>
      <c r="EF28" s="394">
        <f>IF(details!AY28="","",details!AY28)</f>
        <v>29</v>
      </c>
      <c r="EG28" s="392">
        <f t="shared" si="219"/>
        <v>75</v>
      </c>
      <c r="EH28" s="409">
        <f t="shared" si="220"/>
        <v>0</v>
      </c>
      <c r="EI28" s="409">
        <f t="shared" si="221"/>
        <v>0</v>
      </c>
      <c r="EJ28" s="66">
        <f t="shared" si="222"/>
        <v>100</v>
      </c>
      <c r="EK28" s="409" t="str">
        <f t="shared" si="223"/>
        <v/>
      </c>
      <c r="EL28" s="409" t="str">
        <f t="shared" si="122"/>
        <v>B</v>
      </c>
      <c r="EM28" s="409" t="str">
        <f t="shared" si="123"/>
        <v>II</v>
      </c>
      <c r="EN28" s="409" t="str">
        <f t="shared" si="124"/>
        <v>III</v>
      </c>
      <c r="EO28" s="409" t="str">
        <f t="shared" si="125"/>
        <v>II</v>
      </c>
      <c r="EP28" s="409" t="str">
        <f t="shared" si="224"/>
        <v>I</v>
      </c>
      <c r="EQ28" s="409" t="str">
        <f t="shared" si="225"/>
        <v>I</v>
      </c>
      <c r="ER28" s="409">
        <f t="shared" si="226"/>
        <v>0</v>
      </c>
      <c r="ES28" s="409">
        <f t="shared" si="227"/>
        <v>0</v>
      </c>
      <c r="ET28" s="409">
        <f t="shared" si="228"/>
        <v>0</v>
      </c>
      <c r="EU28" s="409">
        <f t="shared" si="229"/>
        <v>0</v>
      </c>
      <c r="EV28" s="409">
        <f t="shared" si="230"/>
        <v>0</v>
      </c>
      <c r="EW28" s="409" t="str">
        <f t="shared" si="231"/>
        <v/>
      </c>
      <c r="EX28" s="74" t="str">
        <f t="shared" si="132"/>
        <v>PASS</v>
      </c>
      <c r="EY28" s="68" t="str">
        <f>IF(details!CF28="","",details!CF28)</f>
        <v/>
      </c>
      <c r="EZ28" s="69" t="str">
        <f>IF(details!CG28="","",details!CG28)</f>
        <v/>
      </c>
      <c r="FA28" s="68" t="str">
        <f>IF(details!CJ28="","",details!CJ28)</f>
        <v/>
      </c>
      <c r="FB28" s="69" t="str">
        <f>IF(details!CK28="","",details!CK28)</f>
        <v/>
      </c>
      <c r="FC28" s="68" t="str">
        <f>IF(details!CN28="","",details!CN28)</f>
        <v/>
      </c>
      <c r="FD28" s="69" t="str">
        <f>IF(details!CO28="","",details!CO28)</f>
        <v/>
      </c>
      <c r="FE28" s="68" t="str">
        <f>IF(details!CR28="","",details!CR28)</f>
        <v/>
      </c>
      <c r="FF28" s="69" t="str">
        <f>IF(details!CS28="","",details!CS28)</f>
        <v/>
      </c>
      <c r="FG28" s="68">
        <f>IF(details!CV28="","",details!CV28)</f>
        <v>44</v>
      </c>
      <c r="FH28" s="69">
        <f>IF(details!CW28="","",details!CW28)</f>
        <v>0</v>
      </c>
      <c r="FI28" s="343">
        <f t="shared" si="250"/>
        <v>0</v>
      </c>
      <c r="FJ28" s="394" t="str">
        <f t="shared" si="133"/>
        <v>II</v>
      </c>
      <c r="FK28" s="394" t="str">
        <f t="shared" si="232"/>
        <v/>
      </c>
      <c r="FL28" s="460" t="str">
        <f t="shared" si="134"/>
        <v/>
      </c>
      <c r="FM28" s="394" t="str">
        <f t="shared" si="135"/>
        <v>III</v>
      </c>
      <c r="FN28" s="77" t="str">
        <f t="shared" si="233"/>
        <v/>
      </c>
      <c r="FO28" s="460" t="str">
        <f t="shared" si="136"/>
        <v/>
      </c>
      <c r="FP28" s="78" t="str">
        <f t="shared" si="137"/>
        <v>II</v>
      </c>
      <c r="FQ28" s="394" t="str">
        <f t="shared" si="138"/>
        <v>II</v>
      </c>
      <c r="FR28" s="394" t="str">
        <f t="shared" si="234"/>
        <v/>
      </c>
      <c r="FS28" s="394" t="str">
        <f t="shared" si="235"/>
        <v/>
      </c>
      <c r="FT28" s="394" t="str">
        <f t="shared" si="236"/>
        <v/>
      </c>
      <c r="FU28" s="364" t="str">
        <f t="shared" si="237"/>
        <v/>
      </c>
      <c r="FV28" s="394" t="str">
        <f t="shared" si="238"/>
        <v/>
      </c>
      <c r="FW28" s="394" t="str">
        <f t="shared" si="239"/>
        <v/>
      </c>
      <c r="FX28" s="394" t="str">
        <f t="shared" si="240"/>
        <v/>
      </c>
      <c r="FY28" s="394" t="str">
        <f t="shared" si="141"/>
        <v/>
      </c>
      <c r="FZ28" s="461" t="str">
        <f t="shared" si="142"/>
        <v/>
      </c>
      <c r="GA28" s="78" t="str">
        <f t="shared" si="143"/>
        <v>I</v>
      </c>
      <c r="GB28" s="394" t="str">
        <f t="shared" si="144"/>
        <v>I</v>
      </c>
      <c r="GC28" s="394" t="str">
        <f t="shared" si="145"/>
        <v/>
      </c>
      <c r="GD28" s="394" t="str">
        <f t="shared" si="146"/>
        <v/>
      </c>
      <c r="GE28" s="394" t="str">
        <f t="shared" si="147"/>
        <v/>
      </c>
      <c r="GF28" s="462" t="str">
        <f t="shared" si="241"/>
        <v/>
      </c>
      <c r="GG28" s="397" t="str">
        <f t="shared" si="242"/>
        <v/>
      </c>
      <c r="GH28" s="394" t="str">
        <f t="shared" si="243"/>
        <v/>
      </c>
      <c r="GI28" s="394" t="str">
        <f t="shared" si="244"/>
        <v/>
      </c>
      <c r="GJ28" s="394" t="str">
        <f t="shared" si="148"/>
        <v/>
      </c>
      <c r="GK28" s="461" t="str">
        <f t="shared" si="149"/>
        <v/>
      </c>
      <c r="GL28" s="78" t="str">
        <f t="shared" si="150"/>
        <v>I</v>
      </c>
      <c r="GM28" s="394" t="str">
        <f t="shared" si="151"/>
        <v>I</v>
      </c>
      <c r="GN28" s="394" t="str">
        <f t="shared" si="152"/>
        <v/>
      </c>
      <c r="GO28" s="394" t="str">
        <f t="shared" si="153"/>
        <v/>
      </c>
      <c r="GP28" s="394" t="str">
        <f t="shared" si="154"/>
        <v/>
      </c>
      <c r="GQ28" s="394" t="str">
        <f t="shared" si="245"/>
        <v/>
      </c>
      <c r="GR28" s="394" t="str">
        <f t="shared" si="246"/>
        <v/>
      </c>
      <c r="GS28" s="394" t="str">
        <f t="shared" si="247"/>
        <v/>
      </c>
      <c r="GT28" s="394" t="str">
        <f t="shared" si="248"/>
        <v/>
      </c>
      <c r="GU28" s="394" t="str">
        <f t="shared" si="155"/>
        <v/>
      </c>
      <c r="GV28" s="461" t="str">
        <f t="shared" si="156"/>
        <v/>
      </c>
      <c r="GW28" s="394" t="str">
        <f t="shared" si="157"/>
        <v>B</v>
      </c>
      <c r="GX28" s="394" t="str">
        <f t="shared" si="158"/>
        <v>B</v>
      </c>
      <c r="GY28" s="394" t="str">
        <f t="shared" si="159"/>
        <v xml:space="preserve">    </v>
      </c>
      <c r="GZ28" s="394" t="str">
        <f t="shared" si="160"/>
        <v xml:space="preserve">    </v>
      </c>
      <c r="HA28" s="394" t="str">
        <f t="shared" si="161"/>
        <v xml:space="preserve">    </v>
      </c>
      <c r="HB28" s="394" t="str">
        <f t="shared" si="162"/>
        <v xml:space="preserve">        </v>
      </c>
      <c r="HC28" s="394" t="str">
        <f t="shared" si="163"/>
        <v xml:space="preserve">    </v>
      </c>
      <c r="HD28" s="394" t="str">
        <f t="shared" si="164"/>
        <v>PASS</v>
      </c>
      <c r="HE28" s="67">
        <f t="shared" si="165"/>
        <v>553</v>
      </c>
      <c r="HF28" s="73">
        <f t="shared" si="166"/>
        <v>55.3</v>
      </c>
      <c r="HG28" s="394" t="str">
        <f t="shared" si="167"/>
        <v>II</v>
      </c>
      <c r="HH28" s="75">
        <f t="shared" si="168"/>
        <v>55.3</v>
      </c>
      <c r="HI28" s="76">
        <f t="shared" si="249"/>
        <v>21.999999999999975</v>
      </c>
      <c r="HJ28" s="394" t="str">
        <f>IF(OR(HD28="SUPPL.",HD28="RE-EXAM."),'result subject-wise'!AR28,HD28)</f>
        <v>PASS</v>
      </c>
      <c r="HK28" s="463" t="str">
        <f t="shared" si="169"/>
        <v/>
      </c>
      <c r="HL28" s="464">
        <f t="shared" si="170"/>
        <v>55.3</v>
      </c>
      <c r="HM28" s="394" t="str">
        <f t="shared" si="87"/>
        <v>II</v>
      </c>
      <c r="HN28" s="240"/>
      <c r="HP28" s="465" t="str">
        <f>'full report'!V530</f>
        <v/>
      </c>
      <c r="HQ28" s="466"/>
      <c r="HR28" s="664"/>
      <c r="HS28" s="658"/>
      <c r="HT28" s="658"/>
      <c r="HU28" s="658"/>
      <c r="HV28" s="658"/>
      <c r="HW28" s="454"/>
      <c r="HX28" s="454"/>
      <c r="HY28" s="454"/>
      <c r="HZ28" s="643"/>
      <c r="IA28" s="644"/>
      <c r="IB28" s="644"/>
      <c r="IC28" s="644"/>
      <c r="ID28" s="644"/>
      <c r="IE28" s="644"/>
      <c r="IF28" s="644"/>
      <c r="IG28" s="644"/>
      <c r="IH28" s="644"/>
      <c r="II28" s="644"/>
      <c r="IJ28" s="644"/>
      <c r="IK28" s="644"/>
      <c r="IL28" s="644"/>
      <c r="IM28" s="644"/>
      <c r="IN28" s="644"/>
      <c r="IO28" s="645"/>
      <c r="IP28" s="448"/>
      <c r="IQ28" s="448"/>
      <c r="IR28" s="448"/>
      <c r="IS28" s="448"/>
      <c r="IT28" s="448"/>
      <c r="IU28" s="448"/>
    </row>
    <row r="29" spans="1:255" s="364" customFormat="1" ht="13" customHeight="1">
      <c r="A29" s="412">
        <f>IF(details!A29="","",details!A29)</f>
        <v>21</v>
      </c>
      <c r="B29" s="394" t="str">
        <f>IF(details!B29="","",details!B29)</f>
        <v>OBC</v>
      </c>
      <c r="C29" s="394" t="str">
        <f>IF(details!C29="","",details!C29)</f>
        <v>G</v>
      </c>
      <c r="D29" s="394">
        <f>IF(details!D29="","",details!D29)</f>
        <v>10440</v>
      </c>
      <c r="E29" s="401">
        <f>IF(details!E29="","",details!E29)</f>
        <v>11421</v>
      </c>
      <c r="F29" s="72">
        <f>IF(details!F29="","",details!F29)</f>
        <v>35333</v>
      </c>
      <c r="G29" s="89" t="str">
        <f>IF(details!G29="","",details!G29)</f>
        <v>A 021</v>
      </c>
      <c r="H29" s="89" t="str">
        <f>IF(details!H29="","",details!H29)</f>
        <v>B 021</v>
      </c>
      <c r="I29" s="89" t="str">
        <f>IF(details!I29="","",details!I29)</f>
        <v>C 021</v>
      </c>
      <c r="J29" s="394">
        <f>IF(details!J29="","",details!J29)</f>
        <v>4</v>
      </c>
      <c r="K29" s="394">
        <f>IF(details!K29="","",details!K29)</f>
        <v>5</v>
      </c>
      <c r="L29" s="394">
        <f>IF(details!L29="","",details!L29)</f>
        <v>4</v>
      </c>
      <c r="M29" s="205">
        <f t="shared" si="171"/>
        <v>13</v>
      </c>
      <c r="N29" s="394">
        <f>IF(details!M29="","",details!M29)</f>
        <v>31</v>
      </c>
      <c r="O29" s="205">
        <f t="shared" si="172"/>
        <v>44</v>
      </c>
      <c r="P29" s="394">
        <f>IF(details!N29="","",details!N29)</f>
        <v>66</v>
      </c>
      <c r="Q29" s="392">
        <f t="shared" si="173"/>
        <v>110</v>
      </c>
      <c r="R29" s="409">
        <f t="shared" si="282"/>
        <v>0</v>
      </c>
      <c r="S29" s="66">
        <f t="shared" si="39"/>
        <v>200</v>
      </c>
      <c r="T29" s="409" t="str">
        <f t="shared" si="99"/>
        <v/>
      </c>
      <c r="U29" s="409" t="str">
        <f t="shared" si="40"/>
        <v>P</v>
      </c>
      <c r="V29" s="409" t="str">
        <f t="shared" si="100"/>
        <v>II</v>
      </c>
      <c r="W29" s="394">
        <f>IF(details!O29="","",details!O29)</f>
        <v>5</v>
      </c>
      <c r="X29" s="394">
        <f>IF(details!P29="","",details!P29)</f>
        <v>4</v>
      </c>
      <c r="Y29" s="394">
        <f>IF(details!Q29="","",details!Q29)</f>
        <v>7</v>
      </c>
      <c r="Z29" s="205">
        <f t="shared" si="174"/>
        <v>16</v>
      </c>
      <c r="AA29" s="394">
        <f>IF(details!R29="","",details!R29)</f>
        <v>37</v>
      </c>
      <c r="AB29" s="205">
        <f t="shared" si="175"/>
        <v>53</v>
      </c>
      <c r="AC29" s="394">
        <f>IF(details!S29="","",details!S29)</f>
        <v>39</v>
      </c>
      <c r="AD29" s="392">
        <f t="shared" si="176"/>
        <v>92</v>
      </c>
      <c r="AE29" s="409">
        <f t="shared" si="281"/>
        <v>0</v>
      </c>
      <c r="AF29" s="66">
        <f t="shared" si="45"/>
        <v>200</v>
      </c>
      <c r="AG29" s="409" t="str">
        <f t="shared" si="101"/>
        <v/>
      </c>
      <c r="AH29" s="409" t="str">
        <f>IF(OR($E29="NSO",$E29="",AC29=""),"",IF(OR(AG29="AB",AC29="ab"),"AB",IF(AC29="ML","RE",IF(AND(AD29&gt;=36%*AF29,AC29&gt;=20),"P",IF(AND(AD29&gt;=34%*AF29,#REF!=0,AC29&gt;=20),"G2",IF(AND(AD29&gt;=31%*AF29,#REF!=0,AC29&gt;=20),"G1",IF(AD29&gt;=25%*AF29,"S","F")))))))</f>
        <v>P</v>
      </c>
      <c r="AI29" s="409" t="str">
        <f t="shared" si="102"/>
        <v>III</v>
      </c>
      <c r="AJ29" s="394" t="str">
        <f>IF(details!T29="","",details!T29)</f>
        <v>a</v>
      </c>
      <c r="AK29" s="89" t="str">
        <f t="shared" si="177"/>
        <v>PHYSICS</v>
      </c>
      <c r="AL29" s="394">
        <f>IF(details!U29="","",details!U29)</f>
        <v>4</v>
      </c>
      <c r="AM29" s="394">
        <f>IF(details!V29="","",details!V29)</f>
        <v>9</v>
      </c>
      <c r="AN29" s="394">
        <f>IF(details!W29="","",details!W29)</f>
        <v>9</v>
      </c>
      <c r="AO29" s="205">
        <f t="shared" si="178"/>
        <v>22</v>
      </c>
      <c r="AP29" s="394">
        <f>IF(details!X29="","",details!X29)</f>
        <v>16</v>
      </c>
      <c r="AQ29" s="394">
        <f>IF(details!Y29="","",details!Y29)</f>
        <v>12</v>
      </c>
      <c r="AR29" s="205">
        <f t="shared" si="179"/>
        <v>28</v>
      </c>
      <c r="AS29" s="205">
        <f t="shared" si="180"/>
        <v>38</v>
      </c>
      <c r="AT29" s="205">
        <f t="shared" si="181"/>
        <v>50</v>
      </c>
      <c r="AU29" s="394">
        <f>IF(details!Z29="","",details!Z29)</f>
        <v>29</v>
      </c>
      <c r="AV29" s="394">
        <f>IF(details!AA29="","",details!AA29)</f>
        <v>20</v>
      </c>
      <c r="AW29" s="205">
        <f t="shared" si="182"/>
        <v>49</v>
      </c>
      <c r="AX29" s="205">
        <f t="shared" si="183"/>
        <v>67</v>
      </c>
      <c r="AY29" s="205">
        <f t="shared" si="184"/>
        <v>32</v>
      </c>
      <c r="AZ29" s="401">
        <f t="shared" si="185"/>
        <v>99</v>
      </c>
      <c r="BA29" s="332">
        <f t="shared" si="186"/>
        <v>0</v>
      </c>
      <c r="BB29" s="409">
        <f t="shared" si="187"/>
        <v>0</v>
      </c>
      <c r="BC29" s="66">
        <f t="shared" si="188"/>
        <v>70</v>
      </c>
      <c r="BD29" s="66">
        <f t="shared" si="189"/>
        <v>30</v>
      </c>
      <c r="BE29" s="66">
        <f t="shared" si="190"/>
        <v>150</v>
      </c>
      <c r="BF29" s="66">
        <f t="shared" si="93"/>
        <v>50</v>
      </c>
      <c r="BG29" s="332">
        <f t="shared" si="94"/>
        <v>200</v>
      </c>
      <c r="BH29" s="409" t="str">
        <f t="shared" si="95"/>
        <v/>
      </c>
      <c r="BI29" s="66" t="str">
        <f t="shared" si="96"/>
        <v>P</v>
      </c>
      <c r="BJ29" s="66" t="str">
        <f t="shared" si="97"/>
        <v>P</v>
      </c>
      <c r="BK29" s="409" t="str">
        <f t="shared" si="98"/>
        <v>II</v>
      </c>
      <c r="BL29" s="394" t="str">
        <f>IF(details!AB29="","",details!AB29)</f>
        <v>A</v>
      </c>
      <c r="BM29" s="89" t="str">
        <f t="shared" si="191"/>
        <v>CHEMISTRY</v>
      </c>
      <c r="BN29" s="394">
        <f>IF(details!AC29="","",details!AC29)</f>
        <v>7</v>
      </c>
      <c r="BO29" s="394">
        <f>IF(details!AD29="","",details!AD29)</f>
        <v>10</v>
      </c>
      <c r="BP29" s="394">
        <f>IF(details!AE29="","",details!AE29)</f>
        <v>10</v>
      </c>
      <c r="BQ29" s="205">
        <f t="shared" si="192"/>
        <v>27</v>
      </c>
      <c r="BR29" s="394">
        <f>IF(details!AF29="","",details!AF29)</f>
        <v>20</v>
      </c>
      <c r="BS29" s="394">
        <f>IF(details!AG29="","",details!AG29)</f>
        <v>16</v>
      </c>
      <c r="BT29" s="205">
        <f t="shared" si="193"/>
        <v>36</v>
      </c>
      <c r="BU29" s="205">
        <f t="shared" si="194"/>
        <v>47</v>
      </c>
      <c r="BV29" s="205">
        <f t="shared" si="195"/>
        <v>63</v>
      </c>
      <c r="BW29" s="394">
        <f>IF(details!AH29="","",details!AH29)</f>
        <v>34</v>
      </c>
      <c r="BX29" s="394">
        <f>IF(details!AI29="","",details!AI29)</f>
        <v>21</v>
      </c>
      <c r="BY29" s="205">
        <f t="shared" si="196"/>
        <v>55</v>
      </c>
      <c r="BZ29" s="205">
        <f t="shared" si="197"/>
        <v>81</v>
      </c>
      <c r="CA29" s="205">
        <f t="shared" si="198"/>
        <v>37</v>
      </c>
      <c r="CB29" s="401">
        <f t="shared" si="199"/>
        <v>118</v>
      </c>
      <c r="CC29" s="332">
        <f t="shared" si="56"/>
        <v>0</v>
      </c>
      <c r="CD29" s="409">
        <f t="shared" si="57"/>
        <v>0</v>
      </c>
      <c r="CE29" s="66">
        <f t="shared" si="58"/>
        <v>70</v>
      </c>
      <c r="CF29" s="66">
        <f t="shared" si="200"/>
        <v>30</v>
      </c>
      <c r="CG29" s="66">
        <f t="shared" si="201"/>
        <v>150</v>
      </c>
      <c r="CH29" s="66">
        <f t="shared" si="61"/>
        <v>50</v>
      </c>
      <c r="CI29" s="332">
        <f t="shared" si="62"/>
        <v>200</v>
      </c>
      <c r="CJ29" s="409" t="str">
        <f t="shared" si="63"/>
        <v/>
      </c>
      <c r="CK29" s="66" t="str">
        <f t="shared" si="64"/>
        <v>P</v>
      </c>
      <c r="CL29" s="66" t="str">
        <f t="shared" si="65"/>
        <v>P</v>
      </c>
      <c r="CM29" s="409" t="str">
        <f t="shared" si="66"/>
        <v>II</v>
      </c>
      <c r="CN29" s="394" t="str">
        <f>IF(details!AJ29="","",details!AJ29)</f>
        <v>a</v>
      </c>
      <c r="CO29" s="89" t="str">
        <f t="shared" si="202"/>
        <v>BIOLOGY</v>
      </c>
      <c r="CP29" s="394">
        <f>IF(details!AK29="","",details!AK29)</f>
        <v>8</v>
      </c>
      <c r="CQ29" s="394">
        <f>IF(details!AL29="","",details!AL29)</f>
        <v>6</v>
      </c>
      <c r="CR29" s="394">
        <f>IF(details!AM29="","",details!AM29)</f>
        <v>9</v>
      </c>
      <c r="CS29" s="205">
        <f t="shared" si="203"/>
        <v>23</v>
      </c>
      <c r="CT29" s="394">
        <f>IF(details!AN29="","",details!AN29)</f>
        <v>30</v>
      </c>
      <c r="CU29" s="394">
        <f>IF(details!AO29="","",details!AO29)</f>
        <v>17</v>
      </c>
      <c r="CV29" s="205">
        <f t="shared" si="204"/>
        <v>47</v>
      </c>
      <c r="CW29" s="205">
        <f t="shared" si="205"/>
        <v>53</v>
      </c>
      <c r="CX29" s="205">
        <f t="shared" si="206"/>
        <v>70</v>
      </c>
      <c r="CY29" s="394">
        <f>IF(details!AP29="","",details!AP29)</f>
        <v>28</v>
      </c>
      <c r="CZ29" s="394">
        <f>IF(details!AQ29="","",details!AQ29)</f>
        <v>28</v>
      </c>
      <c r="DA29" s="205">
        <f t="shared" si="207"/>
        <v>56</v>
      </c>
      <c r="DB29" s="205">
        <f t="shared" si="208"/>
        <v>81</v>
      </c>
      <c r="DC29" s="205">
        <f t="shared" si="209"/>
        <v>45</v>
      </c>
      <c r="DD29" s="401">
        <f t="shared" si="210"/>
        <v>126</v>
      </c>
      <c r="DE29" s="332">
        <f t="shared" si="75"/>
        <v>0</v>
      </c>
      <c r="DF29" s="409">
        <f t="shared" si="76"/>
        <v>0</v>
      </c>
      <c r="DG29" s="66">
        <f t="shared" si="77"/>
        <v>70</v>
      </c>
      <c r="DH29" s="66">
        <f t="shared" si="211"/>
        <v>30</v>
      </c>
      <c r="DI29" s="66">
        <f t="shared" si="79"/>
        <v>150</v>
      </c>
      <c r="DJ29" s="66">
        <f t="shared" si="80"/>
        <v>50</v>
      </c>
      <c r="DK29" s="332">
        <f t="shared" si="81"/>
        <v>200</v>
      </c>
      <c r="DL29" s="409" t="str">
        <f t="shared" si="82"/>
        <v/>
      </c>
      <c r="DM29" s="66" t="str">
        <f t="shared" si="83"/>
        <v>P</v>
      </c>
      <c r="DN29" s="66" t="str">
        <f t="shared" si="84"/>
        <v>P</v>
      </c>
      <c r="DO29" s="409" t="str">
        <f t="shared" si="85"/>
        <v>I</v>
      </c>
      <c r="DP29" s="66">
        <f t="shared" si="86"/>
        <v>0</v>
      </c>
      <c r="DQ29" s="394">
        <f>IF(details!AR29="","",details!AR29)</f>
        <v>10</v>
      </c>
      <c r="DR29" s="394">
        <f>IF(details!AS29="","",details!AS29)</f>
        <v>9</v>
      </c>
      <c r="DS29" s="394">
        <f>IF(details!AT29="","",details!AT29)</f>
        <v>10</v>
      </c>
      <c r="DT29" s="205">
        <f t="shared" si="212"/>
        <v>29</v>
      </c>
      <c r="DU29" s="394">
        <f>IF(details!AU29="","",details!AU29)</f>
        <v>48</v>
      </c>
      <c r="DV29" s="205">
        <f t="shared" si="213"/>
        <v>77</v>
      </c>
      <c r="DW29" s="394">
        <f>IF(details!AV29="","",details!AV29)</f>
        <v>60</v>
      </c>
      <c r="DX29" s="392">
        <f t="shared" si="214"/>
        <v>137</v>
      </c>
      <c r="DY29" s="409">
        <f t="shared" si="215"/>
        <v>0</v>
      </c>
      <c r="DZ29" s="409">
        <f t="shared" si="216"/>
        <v>0</v>
      </c>
      <c r="EA29" s="66">
        <f t="shared" si="217"/>
        <v>200</v>
      </c>
      <c r="EB29" s="409" t="str">
        <f t="shared" si="218"/>
        <v/>
      </c>
      <c r="EC29" s="409" t="str">
        <f t="shared" si="121"/>
        <v>B</v>
      </c>
      <c r="ED29" s="394">
        <f>IF(details!AW29="","",details!AW29)</f>
        <v>22</v>
      </c>
      <c r="EE29" s="394">
        <f>IF(details!AX29="","",details!AX29)</f>
        <v>24</v>
      </c>
      <c r="EF29" s="394">
        <f>IF(details!AY29="","",details!AY29)</f>
        <v>26</v>
      </c>
      <c r="EG29" s="392">
        <f t="shared" si="219"/>
        <v>72</v>
      </c>
      <c r="EH29" s="409">
        <f t="shared" si="220"/>
        <v>0</v>
      </c>
      <c r="EI29" s="409">
        <f t="shared" si="221"/>
        <v>0</v>
      </c>
      <c r="EJ29" s="66">
        <f t="shared" si="222"/>
        <v>100</v>
      </c>
      <c r="EK29" s="409" t="str">
        <f t="shared" si="223"/>
        <v/>
      </c>
      <c r="EL29" s="409" t="str">
        <f t="shared" si="122"/>
        <v>B</v>
      </c>
      <c r="EM29" s="409" t="str">
        <f t="shared" si="123"/>
        <v>II</v>
      </c>
      <c r="EN29" s="409" t="str">
        <f t="shared" si="124"/>
        <v>III</v>
      </c>
      <c r="EO29" s="409" t="str">
        <f t="shared" si="125"/>
        <v>II</v>
      </c>
      <c r="EP29" s="409" t="str">
        <f t="shared" si="224"/>
        <v>II</v>
      </c>
      <c r="EQ29" s="409" t="str">
        <f t="shared" si="225"/>
        <v>I</v>
      </c>
      <c r="ER29" s="409">
        <f t="shared" si="226"/>
        <v>0</v>
      </c>
      <c r="ES29" s="409">
        <f t="shared" si="227"/>
        <v>0</v>
      </c>
      <c r="ET29" s="409">
        <f t="shared" si="228"/>
        <v>0</v>
      </c>
      <c r="EU29" s="409">
        <f t="shared" si="229"/>
        <v>0</v>
      </c>
      <c r="EV29" s="409">
        <f t="shared" si="230"/>
        <v>0</v>
      </c>
      <c r="EW29" s="409" t="str">
        <f t="shared" si="231"/>
        <v/>
      </c>
      <c r="EX29" s="74" t="str">
        <f t="shared" si="132"/>
        <v>PASS</v>
      </c>
      <c r="EY29" s="68" t="str">
        <f>IF(details!CF29="","",details!CF29)</f>
        <v/>
      </c>
      <c r="EZ29" s="69" t="str">
        <f>IF(details!CG29="","",details!CG29)</f>
        <v/>
      </c>
      <c r="FA29" s="68" t="str">
        <f>IF(details!CJ29="","",details!CJ29)</f>
        <v/>
      </c>
      <c r="FB29" s="69" t="str">
        <f>IF(details!CK29="","",details!CK29)</f>
        <v/>
      </c>
      <c r="FC29" s="68" t="str">
        <f>IF(details!CN29="","",details!CN29)</f>
        <v/>
      </c>
      <c r="FD29" s="69" t="str">
        <f>IF(details!CO29="","",details!CO29)</f>
        <v/>
      </c>
      <c r="FE29" s="68" t="str">
        <f>IF(details!CR29="","",details!CR29)</f>
        <v/>
      </c>
      <c r="FF29" s="69" t="str">
        <f>IF(details!CS29="","",details!CS29)</f>
        <v/>
      </c>
      <c r="FG29" s="68">
        <f>IF(details!CV29="","",details!CV29)</f>
        <v>44</v>
      </c>
      <c r="FH29" s="69">
        <f>IF(details!CW29="","",details!CW29)</f>
        <v>0</v>
      </c>
      <c r="FI29" s="343">
        <f t="shared" si="250"/>
        <v>0</v>
      </c>
      <c r="FJ29" s="394" t="str">
        <f t="shared" si="133"/>
        <v>II</v>
      </c>
      <c r="FK29" s="394" t="str">
        <f t="shared" si="232"/>
        <v/>
      </c>
      <c r="FL29" s="460" t="str">
        <f t="shared" si="134"/>
        <v/>
      </c>
      <c r="FM29" s="394" t="str">
        <f t="shared" si="135"/>
        <v>III</v>
      </c>
      <c r="FN29" s="77" t="str">
        <f t="shared" si="233"/>
        <v/>
      </c>
      <c r="FO29" s="460" t="str">
        <f t="shared" si="136"/>
        <v/>
      </c>
      <c r="FP29" s="78" t="str">
        <f t="shared" si="137"/>
        <v>II</v>
      </c>
      <c r="FQ29" s="394" t="str">
        <f t="shared" si="138"/>
        <v>II</v>
      </c>
      <c r="FR29" s="394" t="str">
        <f t="shared" si="234"/>
        <v/>
      </c>
      <c r="FS29" s="394" t="str">
        <f t="shared" si="235"/>
        <v/>
      </c>
      <c r="FT29" s="394" t="str">
        <f t="shared" si="236"/>
        <v/>
      </c>
      <c r="FU29" s="364" t="str">
        <f t="shared" si="237"/>
        <v/>
      </c>
      <c r="FV29" s="394" t="str">
        <f t="shared" si="238"/>
        <v/>
      </c>
      <c r="FW29" s="394" t="str">
        <f t="shared" si="239"/>
        <v/>
      </c>
      <c r="FX29" s="394" t="str">
        <f t="shared" si="240"/>
        <v/>
      </c>
      <c r="FY29" s="394" t="str">
        <f t="shared" si="141"/>
        <v/>
      </c>
      <c r="FZ29" s="461" t="str">
        <f t="shared" si="142"/>
        <v/>
      </c>
      <c r="GA29" s="78" t="str">
        <f t="shared" si="143"/>
        <v>II</v>
      </c>
      <c r="GB29" s="394" t="str">
        <f t="shared" si="144"/>
        <v>II</v>
      </c>
      <c r="GC29" s="394" t="str">
        <f t="shared" si="145"/>
        <v/>
      </c>
      <c r="GD29" s="394" t="str">
        <f t="shared" si="146"/>
        <v/>
      </c>
      <c r="GE29" s="394" t="str">
        <f t="shared" si="147"/>
        <v/>
      </c>
      <c r="GF29" s="462" t="str">
        <f t="shared" si="241"/>
        <v/>
      </c>
      <c r="GG29" s="397" t="str">
        <f t="shared" si="242"/>
        <v/>
      </c>
      <c r="GH29" s="394" t="str">
        <f t="shared" si="243"/>
        <v/>
      </c>
      <c r="GI29" s="394" t="str">
        <f t="shared" si="244"/>
        <v/>
      </c>
      <c r="GJ29" s="394" t="str">
        <f t="shared" si="148"/>
        <v/>
      </c>
      <c r="GK29" s="461" t="str">
        <f t="shared" si="149"/>
        <v/>
      </c>
      <c r="GL29" s="78" t="str">
        <f t="shared" si="150"/>
        <v>I</v>
      </c>
      <c r="GM29" s="394" t="str">
        <f t="shared" si="151"/>
        <v>I</v>
      </c>
      <c r="GN29" s="394" t="str">
        <f t="shared" si="152"/>
        <v/>
      </c>
      <c r="GO29" s="394" t="str">
        <f t="shared" si="153"/>
        <v/>
      </c>
      <c r="GP29" s="394" t="str">
        <f t="shared" si="154"/>
        <v/>
      </c>
      <c r="GQ29" s="394" t="str">
        <f t="shared" si="245"/>
        <v/>
      </c>
      <c r="GR29" s="394" t="str">
        <f t="shared" si="246"/>
        <v/>
      </c>
      <c r="GS29" s="394" t="str">
        <f t="shared" si="247"/>
        <v/>
      </c>
      <c r="GT29" s="394" t="str">
        <f t="shared" si="248"/>
        <v/>
      </c>
      <c r="GU29" s="394" t="str">
        <f t="shared" si="155"/>
        <v/>
      </c>
      <c r="GV29" s="461" t="str">
        <f t="shared" si="156"/>
        <v/>
      </c>
      <c r="GW29" s="394" t="str">
        <f t="shared" si="157"/>
        <v>B</v>
      </c>
      <c r="GX29" s="394" t="str">
        <f t="shared" si="158"/>
        <v>B</v>
      </c>
      <c r="GY29" s="394" t="str">
        <f t="shared" si="159"/>
        <v xml:space="preserve">    </v>
      </c>
      <c r="GZ29" s="394" t="str">
        <f t="shared" si="160"/>
        <v xml:space="preserve">    </v>
      </c>
      <c r="HA29" s="394" t="str">
        <f t="shared" si="161"/>
        <v xml:space="preserve">    </v>
      </c>
      <c r="HB29" s="394" t="str">
        <f t="shared" si="162"/>
        <v xml:space="preserve">        </v>
      </c>
      <c r="HC29" s="394" t="str">
        <f t="shared" si="163"/>
        <v xml:space="preserve">    </v>
      </c>
      <c r="HD29" s="394" t="str">
        <f t="shared" si="164"/>
        <v>PASS</v>
      </c>
      <c r="HE29" s="67">
        <f t="shared" si="165"/>
        <v>545</v>
      </c>
      <c r="HF29" s="73">
        <f t="shared" si="166"/>
        <v>54.5</v>
      </c>
      <c r="HG29" s="394" t="str">
        <f t="shared" si="167"/>
        <v>II</v>
      </c>
      <c r="HH29" s="75">
        <f t="shared" si="168"/>
        <v>54.5</v>
      </c>
      <c r="HI29" s="76">
        <f t="shared" si="249"/>
        <v>25.999999999999975</v>
      </c>
      <c r="HJ29" s="394" t="str">
        <f>IF(OR(HD29="SUPPL.",HD29="RE-EXAM."),'result subject-wise'!AR29,HD29)</f>
        <v>PASS</v>
      </c>
      <c r="HK29" s="463" t="str">
        <f t="shared" si="169"/>
        <v/>
      </c>
      <c r="HL29" s="464">
        <f t="shared" si="170"/>
        <v>54.5</v>
      </c>
      <c r="HM29" s="394" t="str">
        <f t="shared" si="87"/>
        <v>II</v>
      </c>
      <c r="HN29" s="240"/>
      <c r="HP29" s="465" t="str">
        <f>'full report'!V557</f>
        <v/>
      </c>
      <c r="HQ29" s="466"/>
      <c r="HR29" s="504" t="s">
        <v>343</v>
      </c>
      <c r="HS29" s="663" t="str">
        <f>F3</f>
        <v>2013-14</v>
      </c>
      <c r="HT29" s="660"/>
      <c r="HU29" s="657" t="str">
        <f>A3</f>
        <v>11 'A'</v>
      </c>
      <c r="HV29" s="658"/>
      <c r="HW29" s="452"/>
      <c r="HX29" s="452"/>
      <c r="HY29" s="452"/>
      <c r="HZ29" s="646" t="str">
        <f>A1</f>
        <v>GOVT. GIRLS' HR. SEC. SCHOOL, NIMBAHERA</v>
      </c>
      <c r="IA29" s="647"/>
      <c r="IB29" s="647"/>
      <c r="IC29" s="647"/>
      <c r="ID29" s="647"/>
      <c r="IE29" s="647"/>
      <c r="IF29" s="647"/>
      <c r="IG29" s="647"/>
      <c r="IH29" s="647"/>
      <c r="II29" s="647"/>
      <c r="IJ29" s="647"/>
      <c r="IK29" s="647"/>
      <c r="IL29" s="647"/>
      <c r="IM29" s="647"/>
      <c r="IN29" s="647"/>
      <c r="IO29" s="648"/>
      <c r="IP29" s="448"/>
      <c r="IQ29" s="448"/>
      <c r="IR29" s="448"/>
      <c r="IS29" s="448"/>
      <c r="IT29" s="448"/>
      <c r="IU29" s="448"/>
    </row>
    <row r="30" spans="1:255" s="364" customFormat="1" ht="13" customHeight="1">
      <c r="A30" s="412">
        <f>IF(details!A30="","",details!A30)</f>
        <v>22</v>
      </c>
      <c r="B30" s="394" t="str">
        <f>IF(details!B30="","",details!B30)</f>
        <v>SC</v>
      </c>
      <c r="C30" s="394" t="str">
        <f>IF(details!C30="","",details!C30)</f>
        <v>G</v>
      </c>
      <c r="D30" s="394">
        <f>IF(details!D30="","",details!D30)</f>
        <v>10297</v>
      </c>
      <c r="E30" s="401">
        <f>IF(details!E30="","",details!E30)</f>
        <v>11422</v>
      </c>
      <c r="F30" s="72">
        <f>IF(details!F30="","",details!F30)</f>
        <v>35985</v>
      </c>
      <c r="G30" s="89" t="str">
        <f>IF(details!G30="","",details!G30)</f>
        <v>A 022</v>
      </c>
      <c r="H30" s="89" t="str">
        <f>IF(details!H30="","",details!H30)</f>
        <v>B 022</v>
      </c>
      <c r="I30" s="89" t="str">
        <f>IF(details!I30="","",details!I30)</f>
        <v>C 022</v>
      </c>
      <c r="J30" s="394">
        <f>IF(details!J30="","",details!J30)</f>
        <v>4</v>
      </c>
      <c r="K30" s="394">
        <f>IF(details!K30="","",details!K30)</f>
        <v>6</v>
      </c>
      <c r="L30" s="394">
        <f>IF(details!L30="","",details!L30)</f>
        <v>3</v>
      </c>
      <c r="M30" s="205">
        <f t="shared" si="171"/>
        <v>13</v>
      </c>
      <c r="N30" s="394">
        <f>IF(details!M30="","",details!M30)</f>
        <v>35</v>
      </c>
      <c r="O30" s="205">
        <f t="shared" si="172"/>
        <v>48</v>
      </c>
      <c r="P30" s="394">
        <f>IF(details!N30="","",details!N30)</f>
        <v>55</v>
      </c>
      <c r="Q30" s="392">
        <f t="shared" si="173"/>
        <v>103</v>
      </c>
      <c r="R30" s="409">
        <f t="shared" si="282"/>
        <v>0</v>
      </c>
      <c r="S30" s="66">
        <f t="shared" si="39"/>
        <v>200</v>
      </c>
      <c r="T30" s="409" t="str">
        <f t="shared" si="99"/>
        <v/>
      </c>
      <c r="U30" s="409" t="str">
        <f t="shared" si="40"/>
        <v>P</v>
      </c>
      <c r="V30" s="409" t="str">
        <f t="shared" si="100"/>
        <v>II</v>
      </c>
      <c r="W30" s="394">
        <f>IF(details!O30="","",details!O30)</f>
        <v>5</v>
      </c>
      <c r="X30" s="394">
        <f>IF(details!P30="","",details!P30)</f>
        <v>5</v>
      </c>
      <c r="Y30" s="394">
        <f>IF(details!Q30="","",details!Q30)</f>
        <v>7</v>
      </c>
      <c r="Z30" s="205">
        <f t="shared" si="174"/>
        <v>17</v>
      </c>
      <c r="AA30" s="394">
        <f>IF(details!R30="","",details!R30)</f>
        <v>30</v>
      </c>
      <c r="AB30" s="205">
        <f t="shared" si="175"/>
        <v>47</v>
      </c>
      <c r="AC30" s="394">
        <f>IF(details!S30="","",details!S30)</f>
        <v>45</v>
      </c>
      <c r="AD30" s="392">
        <f t="shared" si="176"/>
        <v>92</v>
      </c>
      <c r="AE30" s="409">
        <f t="shared" si="281"/>
        <v>0</v>
      </c>
      <c r="AF30" s="66">
        <f t="shared" si="45"/>
        <v>200</v>
      </c>
      <c r="AG30" s="409" t="str">
        <f t="shared" si="101"/>
        <v/>
      </c>
      <c r="AH30" s="409" t="str">
        <f>IF(OR($E30="NSO",$E30="",AC30=""),"",IF(OR(AG30="AB",AC30="ab"),"AB",IF(AC30="ML","RE",IF(AND(AD30&gt;=36%*AF30,AC30&gt;=20),"P",IF(AND(AD30&gt;=34%*AF30,#REF!=0,AC30&gt;=20),"G2",IF(AND(AD30&gt;=31%*AF30,#REF!=0,AC30&gt;=20),"G1",IF(AD30&gt;=25%*AF30,"S","F")))))))</f>
        <v>P</v>
      </c>
      <c r="AI30" s="409" t="str">
        <f t="shared" si="102"/>
        <v>III</v>
      </c>
      <c r="AJ30" s="394" t="str">
        <f>IF(details!T30="","",details!T30)</f>
        <v>a</v>
      </c>
      <c r="AK30" s="89" t="str">
        <f t="shared" si="177"/>
        <v>PHYSICS</v>
      </c>
      <c r="AL30" s="394">
        <f>IF(details!U30="","",details!U30)</f>
        <v>4</v>
      </c>
      <c r="AM30" s="394">
        <f>IF(details!V30="","",details!V30)</f>
        <v>3</v>
      </c>
      <c r="AN30" s="394">
        <f>IF(details!W30="","",details!W30)</f>
        <v>10</v>
      </c>
      <c r="AO30" s="205">
        <f t="shared" si="178"/>
        <v>17</v>
      </c>
      <c r="AP30" s="394">
        <f>IF(details!X30="","",details!X30)</f>
        <v>15</v>
      </c>
      <c r="AQ30" s="394">
        <f>IF(details!Y30="","",details!Y30)</f>
        <v>14</v>
      </c>
      <c r="AR30" s="205">
        <f t="shared" si="179"/>
        <v>29</v>
      </c>
      <c r="AS30" s="205">
        <f t="shared" si="180"/>
        <v>32</v>
      </c>
      <c r="AT30" s="205">
        <f t="shared" si="181"/>
        <v>46</v>
      </c>
      <c r="AU30" s="394">
        <f>IF(details!Z30="","",details!Z30)</f>
        <v>24</v>
      </c>
      <c r="AV30" s="394">
        <f>IF(details!AA30="","",details!AA30)</f>
        <v>20</v>
      </c>
      <c r="AW30" s="205">
        <f t="shared" si="182"/>
        <v>44</v>
      </c>
      <c r="AX30" s="205">
        <f t="shared" si="183"/>
        <v>56</v>
      </c>
      <c r="AY30" s="205">
        <f t="shared" si="184"/>
        <v>34</v>
      </c>
      <c r="AZ30" s="401">
        <f t="shared" si="185"/>
        <v>90</v>
      </c>
      <c r="BA30" s="332">
        <f t="shared" si="186"/>
        <v>0</v>
      </c>
      <c r="BB30" s="409">
        <f t="shared" si="187"/>
        <v>0</v>
      </c>
      <c r="BC30" s="66">
        <f t="shared" si="188"/>
        <v>70</v>
      </c>
      <c r="BD30" s="66">
        <f t="shared" si="189"/>
        <v>30</v>
      </c>
      <c r="BE30" s="66">
        <f t="shared" si="190"/>
        <v>150</v>
      </c>
      <c r="BF30" s="66">
        <f t="shared" si="93"/>
        <v>50</v>
      </c>
      <c r="BG30" s="332">
        <f t="shared" si="94"/>
        <v>200</v>
      </c>
      <c r="BH30" s="409" t="str">
        <f t="shared" si="95"/>
        <v/>
      </c>
      <c r="BI30" s="66" t="str">
        <f t="shared" si="96"/>
        <v>P</v>
      </c>
      <c r="BJ30" s="66" t="str">
        <f t="shared" si="97"/>
        <v>P</v>
      </c>
      <c r="BK30" s="409" t="str">
        <f t="shared" si="98"/>
        <v>III</v>
      </c>
      <c r="BL30" s="394" t="str">
        <f>IF(details!AB30="","",details!AB30)</f>
        <v>A</v>
      </c>
      <c r="BM30" s="89" t="str">
        <f t="shared" si="191"/>
        <v>CHEMISTRY</v>
      </c>
      <c r="BN30" s="394">
        <f>IF(details!AC30="","",details!AC30)</f>
        <v>6</v>
      </c>
      <c r="BO30" s="394">
        <f>IF(details!AD30="","",details!AD30)</f>
        <v>7</v>
      </c>
      <c r="BP30" s="394">
        <f>IF(details!AE30="","",details!AE30)</f>
        <v>10</v>
      </c>
      <c r="BQ30" s="205">
        <f t="shared" si="192"/>
        <v>23</v>
      </c>
      <c r="BR30" s="394">
        <f>IF(details!AF30="","",details!AF30)</f>
        <v>12</v>
      </c>
      <c r="BS30" s="394">
        <f>IF(details!AG30="","",details!AG30)</f>
        <v>18</v>
      </c>
      <c r="BT30" s="205">
        <f t="shared" si="193"/>
        <v>30</v>
      </c>
      <c r="BU30" s="205">
        <f t="shared" si="194"/>
        <v>35</v>
      </c>
      <c r="BV30" s="205">
        <f t="shared" si="195"/>
        <v>53</v>
      </c>
      <c r="BW30" s="394">
        <f>IF(details!AH30="","",details!AH30)</f>
        <v>24</v>
      </c>
      <c r="BX30" s="394">
        <f>IF(details!AI30="","",details!AI30)</f>
        <v>27</v>
      </c>
      <c r="BY30" s="205">
        <f t="shared" si="196"/>
        <v>51</v>
      </c>
      <c r="BZ30" s="205">
        <f t="shared" si="197"/>
        <v>59</v>
      </c>
      <c r="CA30" s="205">
        <f t="shared" si="198"/>
        <v>45</v>
      </c>
      <c r="CB30" s="401">
        <f t="shared" si="199"/>
        <v>104</v>
      </c>
      <c r="CC30" s="332">
        <f t="shared" si="56"/>
        <v>0</v>
      </c>
      <c r="CD30" s="409">
        <f t="shared" si="57"/>
        <v>0</v>
      </c>
      <c r="CE30" s="66">
        <f t="shared" si="58"/>
        <v>70</v>
      </c>
      <c r="CF30" s="66">
        <f t="shared" si="200"/>
        <v>30</v>
      </c>
      <c r="CG30" s="66">
        <f t="shared" si="201"/>
        <v>150</v>
      </c>
      <c r="CH30" s="66">
        <f t="shared" si="61"/>
        <v>50</v>
      </c>
      <c r="CI30" s="332">
        <f t="shared" si="62"/>
        <v>200</v>
      </c>
      <c r="CJ30" s="409" t="str">
        <f t="shared" si="63"/>
        <v/>
      </c>
      <c r="CK30" s="66" t="str">
        <f t="shared" si="64"/>
        <v>P</v>
      </c>
      <c r="CL30" s="66" t="str">
        <f t="shared" si="65"/>
        <v>P</v>
      </c>
      <c r="CM30" s="409" t="str">
        <f t="shared" si="66"/>
        <v>II</v>
      </c>
      <c r="CN30" s="394" t="str">
        <f>IF(details!AJ30="","",details!AJ30)</f>
        <v>a</v>
      </c>
      <c r="CO30" s="89" t="str">
        <f t="shared" si="202"/>
        <v>BIOLOGY</v>
      </c>
      <c r="CP30" s="394">
        <f>IF(details!AK30="","",details!AK30)</f>
        <v>6</v>
      </c>
      <c r="CQ30" s="394">
        <f>IF(details!AL30="","",details!AL30)</f>
        <v>6</v>
      </c>
      <c r="CR30" s="394">
        <f>IF(details!AM30="","",details!AM30)</f>
        <v>7</v>
      </c>
      <c r="CS30" s="205">
        <f t="shared" si="203"/>
        <v>19</v>
      </c>
      <c r="CT30" s="394">
        <f>IF(details!AN30="","",details!AN30)</f>
        <v>11</v>
      </c>
      <c r="CU30" s="394">
        <f>IF(details!AO30="","",details!AO30)</f>
        <v>14</v>
      </c>
      <c r="CV30" s="205">
        <f t="shared" si="204"/>
        <v>25</v>
      </c>
      <c r="CW30" s="205">
        <f t="shared" si="205"/>
        <v>30</v>
      </c>
      <c r="CX30" s="205">
        <f t="shared" si="206"/>
        <v>44</v>
      </c>
      <c r="CY30" s="394">
        <f>IF(details!AP30="","",details!AP30)</f>
        <v>20</v>
      </c>
      <c r="CZ30" s="394">
        <f>IF(details!AQ30="","",details!AQ30)</f>
        <v>27</v>
      </c>
      <c r="DA30" s="205">
        <f t="shared" si="207"/>
        <v>47</v>
      </c>
      <c r="DB30" s="205">
        <f t="shared" si="208"/>
        <v>50</v>
      </c>
      <c r="DC30" s="205">
        <f t="shared" si="209"/>
        <v>41</v>
      </c>
      <c r="DD30" s="401">
        <f t="shared" si="210"/>
        <v>91</v>
      </c>
      <c r="DE30" s="332">
        <f t="shared" si="75"/>
        <v>0</v>
      </c>
      <c r="DF30" s="409">
        <f t="shared" si="76"/>
        <v>0</v>
      </c>
      <c r="DG30" s="66">
        <f t="shared" si="77"/>
        <v>70</v>
      </c>
      <c r="DH30" s="66">
        <f t="shared" si="211"/>
        <v>30</v>
      </c>
      <c r="DI30" s="66">
        <f t="shared" si="79"/>
        <v>150</v>
      </c>
      <c r="DJ30" s="66">
        <f t="shared" si="80"/>
        <v>50</v>
      </c>
      <c r="DK30" s="332">
        <f t="shared" si="81"/>
        <v>200</v>
      </c>
      <c r="DL30" s="409" t="str">
        <f t="shared" si="82"/>
        <v/>
      </c>
      <c r="DM30" s="66" t="str">
        <f t="shared" si="83"/>
        <v>G1</v>
      </c>
      <c r="DN30" s="66" t="str">
        <f t="shared" si="84"/>
        <v>P</v>
      </c>
      <c r="DO30" s="409" t="str">
        <f t="shared" si="85"/>
        <v>G1</v>
      </c>
      <c r="DP30" s="66">
        <f t="shared" si="86"/>
        <v>0</v>
      </c>
      <c r="DQ30" s="394">
        <f>IF(details!AR30="","",details!AR30)</f>
        <v>8</v>
      </c>
      <c r="DR30" s="394">
        <f>IF(details!AS30="","",details!AS30)</f>
        <v>10</v>
      </c>
      <c r="DS30" s="394">
        <f>IF(details!AT30="","",details!AT30)</f>
        <v>9</v>
      </c>
      <c r="DT30" s="205">
        <f t="shared" si="212"/>
        <v>27</v>
      </c>
      <c r="DU30" s="394">
        <f>IF(details!AU30="","",details!AU30)</f>
        <v>44</v>
      </c>
      <c r="DV30" s="205">
        <f t="shared" si="213"/>
        <v>71</v>
      </c>
      <c r="DW30" s="394">
        <f>IF(details!AV30="","",details!AV30)</f>
        <v>62</v>
      </c>
      <c r="DX30" s="392">
        <f t="shared" si="214"/>
        <v>133</v>
      </c>
      <c r="DY30" s="409">
        <f t="shared" si="215"/>
        <v>0</v>
      </c>
      <c r="DZ30" s="409">
        <f t="shared" si="216"/>
        <v>0</v>
      </c>
      <c r="EA30" s="66">
        <f t="shared" si="217"/>
        <v>200</v>
      </c>
      <c r="EB30" s="409" t="str">
        <f t="shared" si="218"/>
        <v/>
      </c>
      <c r="EC30" s="409" t="str">
        <f t="shared" si="121"/>
        <v>B</v>
      </c>
      <c r="ED30" s="394">
        <f>IF(details!AW30="","",details!AW30)</f>
        <v>22</v>
      </c>
      <c r="EE30" s="394">
        <f>IF(details!AX30="","",details!AX30)</f>
        <v>24</v>
      </c>
      <c r="EF30" s="394">
        <f>IF(details!AY30="","",details!AY30)</f>
        <v>26</v>
      </c>
      <c r="EG30" s="392">
        <f t="shared" si="219"/>
        <v>72</v>
      </c>
      <c r="EH30" s="409">
        <f t="shared" si="220"/>
        <v>0</v>
      </c>
      <c r="EI30" s="409">
        <f t="shared" si="221"/>
        <v>0</v>
      </c>
      <c r="EJ30" s="66">
        <f t="shared" si="222"/>
        <v>100</v>
      </c>
      <c r="EK30" s="409" t="str">
        <f t="shared" si="223"/>
        <v/>
      </c>
      <c r="EL30" s="409" t="str">
        <f t="shared" si="122"/>
        <v>B</v>
      </c>
      <c r="EM30" s="409" t="str">
        <f t="shared" si="123"/>
        <v>II</v>
      </c>
      <c r="EN30" s="409" t="str">
        <f t="shared" si="124"/>
        <v>III</v>
      </c>
      <c r="EO30" s="409" t="str">
        <f t="shared" si="125"/>
        <v>III</v>
      </c>
      <c r="EP30" s="409" t="str">
        <f t="shared" si="224"/>
        <v>II</v>
      </c>
      <c r="EQ30" s="409" t="str">
        <f t="shared" si="225"/>
        <v>G1</v>
      </c>
      <c r="ER30" s="409">
        <f t="shared" si="226"/>
        <v>0</v>
      </c>
      <c r="ES30" s="409">
        <f t="shared" si="227"/>
        <v>0</v>
      </c>
      <c r="ET30" s="409">
        <f t="shared" si="228"/>
        <v>1</v>
      </c>
      <c r="EU30" s="409">
        <f t="shared" si="229"/>
        <v>0</v>
      </c>
      <c r="EV30" s="409">
        <f t="shared" si="230"/>
        <v>0</v>
      </c>
      <c r="EW30" s="409" t="str">
        <f t="shared" si="231"/>
        <v/>
      </c>
      <c r="EX30" s="74" t="str">
        <f t="shared" si="132"/>
        <v>PASS BY GRACE</v>
      </c>
      <c r="EY30" s="68" t="str">
        <f>IF(details!CF30="","",details!CF30)</f>
        <v/>
      </c>
      <c r="EZ30" s="69" t="str">
        <f>IF(details!CG30="","",details!CG30)</f>
        <v/>
      </c>
      <c r="FA30" s="68" t="str">
        <f>IF(details!CJ30="","",details!CJ30)</f>
        <v/>
      </c>
      <c r="FB30" s="69" t="str">
        <f>IF(details!CK30="","",details!CK30)</f>
        <v/>
      </c>
      <c r="FC30" s="68" t="str">
        <f>IF(details!CN30="","",details!CN30)</f>
        <v/>
      </c>
      <c r="FD30" s="69" t="str">
        <f>IF(details!CO30="","",details!CO30)</f>
        <v/>
      </c>
      <c r="FE30" s="68" t="str">
        <f>IF(details!CR30="","",details!CR30)</f>
        <v/>
      </c>
      <c r="FF30" s="69" t="str">
        <f>IF(details!CS30="","",details!CS30)</f>
        <v/>
      </c>
      <c r="FG30" s="68">
        <f>IF(details!CV30="","",details!CV30)</f>
        <v>44</v>
      </c>
      <c r="FH30" s="69">
        <f>IF(details!CW30="","",details!CW30)</f>
        <v>0</v>
      </c>
      <c r="FI30" s="343">
        <f t="shared" si="250"/>
        <v>0</v>
      </c>
      <c r="FJ30" s="394" t="str">
        <f t="shared" si="133"/>
        <v>II</v>
      </c>
      <c r="FK30" s="394" t="str">
        <f t="shared" si="232"/>
        <v/>
      </c>
      <c r="FL30" s="460" t="str">
        <f t="shared" si="134"/>
        <v/>
      </c>
      <c r="FM30" s="394" t="str">
        <f t="shared" si="135"/>
        <v>III</v>
      </c>
      <c r="FN30" s="77" t="str">
        <f t="shared" si="233"/>
        <v/>
      </c>
      <c r="FO30" s="460" t="str">
        <f t="shared" si="136"/>
        <v/>
      </c>
      <c r="FP30" s="78" t="str">
        <f t="shared" si="137"/>
        <v>III</v>
      </c>
      <c r="FQ30" s="394" t="str">
        <f t="shared" si="138"/>
        <v>III</v>
      </c>
      <c r="FR30" s="394" t="str">
        <f t="shared" si="234"/>
        <v/>
      </c>
      <c r="FS30" s="394" t="str">
        <f t="shared" si="235"/>
        <v/>
      </c>
      <c r="FT30" s="394" t="str">
        <f t="shared" si="236"/>
        <v/>
      </c>
      <c r="FU30" s="364" t="str">
        <f t="shared" si="237"/>
        <v/>
      </c>
      <c r="FV30" s="394" t="str">
        <f t="shared" si="238"/>
        <v/>
      </c>
      <c r="FW30" s="394" t="str">
        <f t="shared" si="239"/>
        <v/>
      </c>
      <c r="FX30" s="394" t="str">
        <f t="shared" si="240"/>
        <v/>
      </c>
      <c r="FY30" s="394" t="str">
        <f t="shared" si="141"/>
        <v/>
      </c>
      <c r="FZ30" s="461" t="str">
        <f t="shared" si="142"/>
        <v/>
      </c>
      <c r="GA30" s="78" t="str">
        <f t="shared" si="143"/>
        <v>II</v>
      </c>
      <c r="GB30" s="394" t="str">
        <f t="shared" si="144"/>
        <v>II</v>
      </c>
      <c r="GC30" s="394" t="str">
        <f t="shared" si="145"/>
        <v/>
      </c>
      <c r="GD30" s="394" t="str">
        <f t="shared" si="146"/>
        <v/>
      </c>
      <c r="GE30" s="394" t="str">
        <f t="shared" si="147"/>
        <v/>
      </c>
      <c r="GF30" s="462" t="str">
        <f t="shared" si="241"/>
        <v/>
      </c>
      <c r="GG30" s="397" t="str">
        <f t="shared" si="242"/>
        <v/>
      </c>
      <c r="GH30" s="394" t="str">
        <f t="shared" si="243"/>
        <v/>
      </c>
      <c r="GI30" s="394" t="str">
        <f t="shared" si="244"/>
        <v/>
      </c>
      <c r="GJ30" s="394" t="str">
        <f t="shared" si="148"/>
        <v/>
      </c>
      <c r="GK30" s="461" t="str">
        <f t="shared" si="149"/>
        <v/>
      </c>
      <c r="GL30" s="78" t="str">
        <f t="shared" si="150"/>
        <v>G</v>
      </c>
      <c r="GM30" s="394" t="str">
        <f t="shared" si="151"/>
        <v>G</v>
      </c>
      <c r="GN30" s="394" t="str">
        <f t="shared" si="152"/>
        <v/>
      </c>
      <c r="GO30" s="394" t="str">
        <f t="shared" si="153"/>
        <v/>
      </c>
      <c r="GP30" s="394" t="str">
        <f t="shared" si="154"/>
        <v/>
      </c>
      <c r="GQ30" s="394" t="str">
        <f t="shared" si="245"/>
        <v/>
      </c>
      <c r="GR30" s="394" t="str">
        <f t="shared" si="246"/>
        <v/>
      </c>
      <c r="GS30" s="394" t="str">
        <f t="shared" si="247"/>
        <v/>
      </c>
      <c r="GT30" s="394" t="str">
        <f t="shared" si="248"/>
        <v/>
      </c>
      <c r="GU30" s="394" t="str">
        <f t="shared" si="155"/>
        <v>,+</v>
      </c>
      <c r="GV30" s="461">
        <f t="shared" si="156"/>
        <v>4</v>
      </c>
      <c r="GW30" s="394" t="str">
        <f t="shared" si="157"/>
        <v>B</v>
      </c>
      <c r="GX30" s="394" t="str">
        <f t="shared" si="158"/>
        <v>B</v>
      </c>
      <c r="GY30" s="394" t="str">
        <f t="shared" si="159"/>
        <v xml:space="preserve">    </v>
      </c>
      <c r="GZ30" s="394" t="str">
        <f t="shared" si="160"/>
        <v xml:space="preserve">    </v>
      </c>
      <c r="HA30" s="394" t="str">
        <f t="shared" si="161"/>
        <v xml:space="preserve">    BIOLOGY</v>
      </c>
      <c r="HB30" s="394" t="str">
        <f t="shared" si="162"/>
        <v xml:space="preserve">        </v>
      </c>
      <c r="HC30" s="394" t="str">
        <f t="shared" si="163"/>
        <v xml:space="preserve">    </v>
      </c>
      <c r="HD30" s="394" t="str">
        <f t="shared" si="164"/>
        <v>PASS BY GRACE</v>
      </c>
      <c r="HE30" s="67">
        <f t="shared" si="165"/>
        <v>480</v>
      </c>
      <c r="HF30" s="73">
        <f t="shared" si="166"/>
        <v>48</v>
      </c>
      <c r="HG30" s="394" t="str">
        <f t="shared" si="167"/>
        <v>II</v>
      </c>
      <c r="HH30" s="75">
        <f t="shared" si="168"/>
        <v>48</v>
      </c>
      <c r="HI30" s="76">
        <f t="shared" si="249"/>
        <v>40.000000000000149</v>
      </c>
      <c r="HJ30" s="394" t="str">
        <f>IF(OR(HD30="SUPPL.",HD30="RE-EXAM."),'result subject-wise'!AR30,HD30)</f>
        <v>PASS BY GRACE</v>
      </c>
      <c r="HK30" s="463" t="str">
        <f t="shared" si="169"/>
        <v/>
      </c>
      <c r="HL30" s="464">
        <f t="shared" si="170"/>
        <v>48</v>
      </c>
      <c r="HM30" s="394" t="str">
        <f t="shared" si="87"/>
        <v>II</v>
      </c>
      <c r="HN30" s="240"/>
      <c r="HP30" s="465" t="str">
        <f>'full report'!V584</f>
        <v/>
      </c>
      <c r="HQ30" s="466"/>
      <c r="HR30" s="661" t="s">
        <v>341</v>
      </c>
      <c r="HS30" s="662"/>
      <c r="HT30" s="662"/>
      <c r="HU30" s="662"/>
      <c r="HV30" s="662"/>
      <c r="HW30" s="452"/>
      <c r="HX30" s="452"/>
      <c r="HY30" s="452"/>
      <c r="HZ30" s="529" t="str">
        <f>'result aggregate'!V109</f>
        <v>RESULT CATEGORY-WISE</v>
      </c>
      <c r="IA30" s="524"/>
      <c r="IB30" s="524"/>
      <c r="IC30" s="524"/>
      <c r="ID30" s="524"/>
      <c r="IE30" s="524" t="s">
        <v>220</v>
      </c>
      <c r="IF30" s="524"/>
      <c r="IG30" s="507" t="str">
        <f>A3</f>
        <v>11 'A'</v>
      </c>
      <c r="IH30" s="507"/>
      <c r="II30" s="506"/>
      <c r="IJ30" s="525" t="s">
        <v>221</v>
      </c>
      <c r="IK30" s="525"/>
      <c r="IL30" s="647" t="str">
        <f>F3</f>
        <v>2013-14</v>
      </c>
      <c r="IM30" s="647"/>
      <c r="IN30" s="649"/>
      <c r="IO30" s="650"/>
      <c r="IP30" s="448"/>
      <c r="IQ30" s="448"/>
      <c r="IR30" s="448"/>
      <c r="IS30" s="448"/>
      <c r="IT30" s="448"/>
      <c r="IU30" s="448"/>
    </row>
    <row r="31" spans="1:255" s="364" customFormat="1" ht="13" customHeight="1">
      <c r="A31" s="412">
        <f>IF(details!A31="","",details!A31)</f>
        <v>23</v>
      </c>
      <c r="B31" s="394" t="str">
        <f>IF(details!B31="","",details!B31)</f>
        <v>OBC</v>
      </c>
      <c r="C31" s="394" t="str">
        <f>IF(details!C31="","",details!C31)</f>
        <v>G</v>
      </c>
      <c r="D31" s="394">
        <f>IF(details!D31="","",details!D31)</f>
        <v>10377</v>
      </c>
      <c r="E31" s="401">
        <f>IF(details!E31="","",details!E31)</f>
        <v>11423</v>
      </c>
      <c r="F31" s="72">
        <f>IF(details!F31="","",details!F31)</f>
        <v>35670</v>
      </c>
      <c r="G31" s="89" t="str">
        <f>IF(details!G31="","",details!G31)</f>
        <v>A 023</v>
      </c>
      <c r="H31" s="89" t="str">
        <f>IF(details!H31="","",details!H31)</f>
        <v>B 023</v>
      </c>
      <c r="I31" s="89" t="str">
        <f>IF(details!I31="","",details!I31)</f>
        <v>C 023</v>
      </c>
      <c r="J31" s="394">
        <f>IF(details!J31="","",details!J31)</f>
        <v>7</v>
      </c>
      <c r="K31" s="394">
        <f>IF(details!K31="","",details!K31)</f>
        <v>5</v>
      </c>
      <c r="L31" s="394">
        <f>IF(details!L31="","",details!L31)</f>
        <v>4</v>
      </c>
      <c r="M31" s="205">
        <f t="shared" si="171"/>
        <v>16</v>
      </c>
      <c r="N31" s="394">
        <f>IF(details!M31="","",details!M31)</f>
        <v>35</v>
      </c>
      <c r="O31" s="205">
        <f t="shared" si="172"/>
        <v>51</v>
      </c>
      <c r="P31" s="394">
        <f>IF(details!N31="","",details!N31)</f>
        <v>67</v>
      </c>
      <c r="Q31" s="392">
        <f t="shared" si="173"/>
        <v>118</v>
      </c>
      <c r="R31" s="409">
        <f t="shared" si="282"/>
        <v>0</v>
      </c>
      <c r="S31" s="66">
        <f t="shared" si="39"/>
        <v>200</v>
      </c>
      <c r="T31" s="409" t="str">
        <f t="shared" si="99"/>
        <v/>
      </c>
      <c r="U31" s="409" t="str">
        <f t="shared" si="40"/>
        <v>P</v>
      </c>
      <c r="V31" s="409" t="str">
        <f t="shared" si="100"/>
        <v>II</v>
      </c>
      <c r="W31" s="394">
        <f>IF(details!O31="","",details!O31)</f>
        <v>4</v>
      </c>
      <c r="X31" s="394">
        <f>IF(details!P31="","",details!P31)</f>
        <v>7</v>
      </c>
      <c r="Y31" s="394">
        <f>IF(details!Q31="","",details!Q31)</f>
        <v>8</v>
      </c>
      <c r="Z31" s="205">
        <f t="shared" si="174"/>
        <v>19</v>
      </c>
      <c r="AA31" s="394">
        <f>IF(details!R31="","",details!R31)</f>
        <v>47</v>
      </c>
      <c r="AB31" s="205">
        <f t="shared" si="175"/>
        <v>66</v>
      </c>
      <c r="AC31" s="394">
        <f>IF(details!S31="","",details!S31)</f>
        <v>46</v>
      </c>
      <c r="AD31" s="392">
        <f t="shared" si="176"/>
        <v>112</v>
      </c>
      <c r="AE31" s="409">
        <f t="shared" si="281"/>
        <v>0</v>
      </c>
      <c r="AF31" s="66">
        <f t="shared" si="45"/>
        <v>200</v>
      </c>
      <c r="AG31" s="409" t="str">
        <f t="shared" si="101"/>
        <v/>
      </c>
      <c r="AH31" s="409" t="str">
        <f>IF(OR($E31="NSO",$E31="",AC31=""),"",IF(OR(AG31="AB",AC31="ab"),"AB",IF(AC31="ML","RE",IF(AND(AD31&gt;=36%*AF31,AC31&gt;=20),"P",IF(AND(AD31&gt;=34%*AF31,#REF!=0,AC31&gt;=20),"G2",IF(AND(AD31&gt;=31%*AF31,#REF!=0,AC31&gt;=20),"G1",IF(AD31&gt;=25%*AF31,"S","F")))))))</f>
        <v>P</v>
      </c>
      <c r="AI31" s="409" t="str">
        <f t="shared" si="102"/>
        <v>II</v>
      </c>
      <c r="AJ31" s="394" t="str">
        <f>IF(details!T31="","",details!T31)</f>
        <v>a</v>
      </c>
      <c r="AK31" s="89" t="str">
        <f t="shared" si="177"/>
        <v>PHYSICS</v>
      </c>
      <c r="AL31" s="394">
        <f>IF(details!U31="","",details!U31)</f>
        <v>3</v>
      </c>
      <c r="AM31" s="394">
        <f>IF(details!V31="","",details!V31)</f>
        <v>9</v>
      </c>
      <c r="AN31" s="394">
        <f>IF(details!W31="","",details!W31)</f>
        <v>8</v>
      </c>
      <c r="AO31" s="205">
        <f t="shared" si="178"/>
        <v>20</v>
      </c>
      <c r="AP31" s="394">
        <f>IF(details!X31="","",details!X31)</f>
        <v>17</v>
      </c>
      <c r="AQ31" s="394">
        <f>IF(details!Y31="","",details!Y31)</f>
        <v>12</v>
      </c>
      <c r="AR31" s="205">
        <f t="shared" si="179"/>
        <v>29</v>
      </c>
      <c r="AS31" s="205">
        <f t="shared" si="180"/>
        <v>37</v>
      </c>
      <c r="AT31" s="205">
        <f t="shared" si="181"/>
        <v>49</v>
      </c>
      <c r="AU31" s="394">
        <f>IF(details!Z31="","",details!Z31)</f>
        <v>34</v>
      </c>
      <c r="AV31" s="394">
        <f>IF(details!AA31="","",details!AA31)</f>
        <v>19</v>
      </c>
      <c r="AW31" s="205">
        <f t="shared" si="182"/>
        <v>53</v>
      </c>
      <c r="AX31" s="205">
        <f t="shared" si="183"/>
        <v>71</v>
      </c>
      <c r="AY31" s="205">
        <f t="shared" si="184"/>
        <v>31</v>
      </c>
      <c r="AZ31" s="401">
        <f t="shared" si="185"/>
        <v>102</v>
      </c>
      <c r="BA31" s="332">
        <f t="shared" si="186"/>
        <v>0</v>
      </c>
      <c r="BB31" s="409">
        <f t="shared" si="187"/>
        <v>0</v>
      </c>
      <c r="BC31" s="66">
        <f t="shared" si="188"/>
        <v>70</v>
      </c>
      <c r="BD31" s="66">
        <f t="shared" si="189"/>
        <v>30</v>
      </c>
      <c r="BE31" s="66">
        <f t="shared" si="190"/>
        <v>150</v>
      </c>
      <c r="BF31" s="66">
        <f t="shared" si="93"/>
        <v>50</v>
      </c>
      <c r="BG31" s="332">
        <f t="shared" si="94"/>
        <v>200</v>
      </c>
      <c r="BH31" s="409" t="str">
        <f t="shared" si="95"/>
        <v/>
      </c>
      <c r="BI31" s="66" t="str">
        <f t="shared" si="96"/>
        <v>P</v>
      </c>
      <c r="BJ31" s="66" t="str">
        <f t="shared" si="97"/>
        <v>P</v>
      </c>
      <c r="BK31" s="409" t="str">
        <f t="shared" si="98"/>
        <v>II</v>
      </c>
      <c r="BL31" s="394" t="str">
        <f>IF(details!AB31="","",details!AB31)</f>
        <v>A</v>
      </c>
      <c r="BM31" s="89" t="str">
        <f t="shared" si="191"/>
        <v>CHEMISTRY</v>
      </c>
      <c r="BN31" s="394">
        <f>IF(details!AC31="","",details!AC31)</f>
        <v>5</v>
      </c>
      <c r="BO31" s="394">
        <f>IF(details!AD31="","",details!AD31)</f>
        <v>10</v>
      </c>
      <c r="BP31" s="394">
        <f>IF(details!AE31="","",details!AE31)</f>
        <v>10</v>
      </c>
      <c r="BQ31" s="205">
        <f t="shared" si="192"/>
        <v>25</v>
      </c>
      <c r="BR31" s="394">
        <f>IF(details!AF31="","",details!AF31)</f>
        <v>28</v>
      </c>
      <c r="BS31" s="394">
        <f>IF(details!AG31="","",details!AG31)</f>
        <v>15</v>
      </c>
      <c r="BT31" s="205">
        <f t="shared" si="193"/>
        <v>43</v>
      </c>
      <c r="BU31" s="205">
        <f t="shared" si="194"/>
        <v>53</v>
      </c>
      <c r="BV31" s="205">
        <f t="shared" si="195"/>
        <v>68</v>
      </c>
      <c r="BW31" s="394">
        <f>IF(details!AH31="","",details!AH31)</f>
        <v>37</v>
      </c>
      <c r="BX31" s="394">
        <f>IF(details!AI31="","",details!AI31)</f>
        <v>28</v>
      </c>
      <c r="BY31" s="205">
        <f t="shared" si="196"/>
        <v>65</v>
      </c>
      <c r="BZ31" s="205">
        <f t="shared" si="197"/>
        <v>90</v>
      </c>
      <c r="CA31" s="205">
        <f t="shared" si="198"/>
        <v>43</v>
      </c>
      <c r="CB31" s="401">
        <f t="shared" si="199"/>
        <v>133</v>
      </c>
      <c r="CC31" s="332">
        <f t="shared" si="56"/>
        <v>0</v>
      </c>
      <c r="CD31" s="409">
        <f t="shared" si="57"/>
        <v>0</v>
      </c>
      <c r="CE31" s="66">
        <f t="shared" si="58"/>
        <v>70</v>
      </c>
      <c r="CF31" s="66">
        <f t="shared" si="200"/>
        <v>30</v>
      </c>
      <c r="CG31" s="66">
        <f t="shared" si="201"/>
        <v>150</v>
      </c>
      <c r="CH31" s="66">
        <f t="shared" si="61"/>
        <v>50</v>
      </c>
      <c r="CI31" s="332">
        <f t="shared" si="62"/>
        <v>200</v>
      </c>
      <c r="CJ31" s="409" t="str">
        <f t="shared" si="63"/>
        <v/>
      </c>
      <c r="CK31" s="66" t="str">
        <f t="shared" si="64"/>
        <v>P</v>
      </c>
      <c r="CL31" s="66" t="str">
        <f t="shared" si="65"/>
        <v>P</v>
      </c>
      <c r="CM31" s="409" t="str">
        <f t="shared" si="66"/>
        <v>I</v>
      </c>
      <c r="CN31" s="394" t="str">
        <f>IF(details!AJ31="","",details!AJ31)</f>
        <v>a</v>
      </c>
      <c r="CO31" s="89" t="str">
        <f t="shared" si="202"/>
        <v>BIOLOGY</v>
      </c>
      <c r="CP31" s="394">
        <f>IF(details!AK31="","",details!AK31)</f>
        <v>9</v>
      </c>
      <c r="CQ31" s="394">
        <f>IF(details!AL31="","",details!AL31)</f>
        <v>8</v>
      </c>
      <c r="CR31" s="394">
        <f>IF(details!AM31="","",details!AM31)</f>
        <v>10</v>
      </c>
      <c r="CS31" s="205">
        <f t="shared" si="203"/>
        <v>27</v>
      </c>
      <c r="CT31" s="394">
        <f>IF(details!AN31="","",details!AN31)</f>
        <v>26</v>
      </c>
      <c r="CU31" s="394">
        <f>IF(details!AO31="","",details!AO31)</f>
        <v>18</v>
      </c>
      <c r="CV31" s="205">
        <f t="shared" si="204"/>
        <v>44</v>
      </c>
      <c r="CW31" s="205">
        <f t="shared" si="205"/>
        <v>53</v>
      </c>
      <c r="CX31" s="205">
        <f t="shared" si="206"/>
        <v>71</v>
      </c>
      <c r="CY31" s="394">
        <f>IF(details!AP31="","",details!AP31)</f>
        <v>25</v>
      </c>
      <c r="CZ31" s="394">
        <f>IF(details!AQ31="","",details!AQ31)</f>
        <v>29</v>
      </c>
      <c r="DA31" s="205">
        <f t="shared" si="207"/>
        <v>54</v>
      </c>
      <c r="DB31" s="205">
        <f t="shared" si="208"/>
        <v>78</v>
      </c>
      <c r="DC31" s="205">
        <f t="shared" si="209"/>
        <v>47</v>
      </c>
      <c r="DD31" s="401">
        <f t="shared" si="210"/>
        <v>125</v>
      </c>
      <c r="DE31" s="332">
        <f t="shared" si="75"/>
        <v>0</v>
      </c>
      <c r="DF31" s="409">
        <f t="shared" si="76"/>
        <v>0</v>
      </c>
      <c r="DG31" s="66">
        <f t="shared" si="77"/>
        <v>70</v>
      </c>
      <c r="DH31" s="66">
        <f t="shared" si="211"/>
        <v>30</v>
      </c>
      <c r="DI31" s="66">
        <f t="shared" si="79"/>
        <v>150</v>
      </c>
      <c r="DJ31" s="66">
        <f t="shared" si="80"/>
        <v>50</v>
      </c>
      <c r="DK31" s="332">
        <f t="shared" si="81"/>
        <v>200</v>
      </c>
      <c r="DL31" s="409" t="str">
        <f t="shared" si="82"/>
        <v/>
      </c>
      <c r="DM31" s="66" t="str">
        <f t="shared" si="83"/>
        <v>P</v>
      </c>
      <c r="DN31" s="66" t="str">
        <f t="shared" si="84"/>
        <v>P</v>
      </c>
      <c r="DO31" s="409" t="str">
        <f t="shared" si="85"/>
        <v>I</v>
      </c>
      <c r="DP31" s="66">
        <f t="shared" si="86"/>
        <v>0</v>
      </c>
      <c r="DQ31" s="394">
        <f>IF(details!AR31="","",details!AR31)</f>
        <v>10</v>
      </c>
      <c r="DR31" s="394">
        <f>IF(details!AS31="","",details!AS31)</f>
        <v>10</v>
      </c>
      <c r="DS31" s="394">
        <f>IF(details!AT31="","",details!AT31)</f>
        <v>10</v>
      </c>
      <c r="DT31" s="205">
        <f t="shared" si="212"/>
        <v>30</v>
      </c>
      <c r="DU31" s="394">
        <f>IF(details!AU31="","",details!AU31)</f>
        <v>55</v>
      </c>
      <c r="DV31" s="205">
        <f t="shared" si="213"/>
        <v>85</v>
      </c>
      <c r="DW31" s="394">
        <f>IF(details!AV31="","",details!AV31)</f>
        <v>69</v>
      </c>
      <c r="DX31" s="392">
        <f t="shared" si="214"/>
        <v>154</v>
      </c>
      <c r="DY31" s="409">
        <f t="shared" si="215"/>
        <v>0</v>
      </c>
      <c r="DZ31" s="409">
        <f t="shared" si="216"/>
        <v>0</v>
      </c>
      <c r="EA31" s="66">
        <f t="shared" si="217"/>
        <v>200</v>
      </c>
      <c r="EB31" s="409" t="str">
        <f t="shared" si="218"/>
        <v/>
      </c>
      <c r="EC31" s="409" t="str">
        <f t="shared" si="121"/>
        <v>B</v>
      </c>
      <c r="ED31" s="394">
        <f>IF(details!AW31="","",details!AW31)</f>
        <v>22</v>
      </c>
      <c r="EE31" s="394">
        <f>IF(details!AX31="","",details!AX31)</f>
        <v>24</v>
      </c>
      <c r="EF31" s="394">
        <f>IF(details!AY31="","",details!AY31)</f>
        <v>33</v>
      </c>
      <c r="EG31" s="392">
        <f t="shared" si="219"/>
        <v>79</v>
      </c>
      <c r="EH31" s="409">
        <f t="shared" si="220"/>
        <v>0</v>
      </c>
      <c r="EI31" s="409">
        <f t="shared" si="221"/>
        <v>0</v>
      </c>
      <c r="EJ31" s="66">
        <f t="shared" si="222"/>
        <v>100</v>
      </c>
      <c r="EK31" s="409" t="str">
        <f t="shared" si="223"/>
        <v/>
      </c>
      <c r="EL31" s="409" t="str">
        <f t="shared" si="122"/>
        <v>B</v>
      </c>
      <c r="EM31" s="409" t="str">
        <f t="shared" si="123"/>
        <v>II</v>
      </c>
      <c r="EN31" s="409" t="str">
        <f t="shared" si="124"/>
        <v>II</v>
      </c>
      <c r="EO31" s="409" t="str">
        <f t="shared" si="125"/>
        <v>II</v>
      </c>
      <c r="EP31" s="409" t="str">
        <f t="shared" si="224"/>
        <v>I</v>
      </c>
      <c r="EQ31" s="409" t="str">
        <f t="shared" si="225"/>
        <v>I</v>
      </c>
      <c r="ER31" s="409">
        <f t="shared" si="226"/>
        <v>0</v>
      </c>
      <c r="ES31" s="409">
        <f t="shared" si="227"/>
        <v>0</v>
      </c>
      <c r="ET31" s="409">
        <f t="shared" si="228"/>
        <v>0</v>
      </c>
      <c r="EU31" s="409">
        <f t="shared" si="229"/>
        <v>0</v>
      </c>
      <c r="EV31" s="409">
        <f t="shared" si="230"/>
        <v>0</v>
      </c>
      <c r="EW31" s="409" t="str">
        <f t="shared" si="231"/>
        <v/>
      </c>
      <c r="EX31" s="74" t="str">
        <f t="shared" si="132"/>
        <v>PASS</v>
      </c>
      <c r="EY31" s="68" t="str">
        <f>IF(details!CF31="","",details!CF31)</f>
        <v/>
      </c>
      <c r="EZ31" s="69" t="str">
        <f>IF(details!CG31="","",details!CG31)</f>
        <v/>
      </c>
      <c r="FA31" s="68" t="str">
        <f>IF(details!CJ31="","",details!CJ31)</f>
        <v/>
      </c>
      <c r="FB31" s="69" t="str">
        <f>IF(details!CK31="","",details!CK31)</f>
        <v/>
      </c>
      <c r="FC31" s="68" t="str">
        <f>IF(details!CN31="","",details!CN31)</f>
        <v/>
      </c>
      <c r="FD31" s="69" t="str">
        <f>IF(details!CO31="","",details!CO31)</f>
        <v/>
      </c>
      <c r="FE31" s="68" t="str">
        <f>IF(details!CR31="","",details!CR31)</f>
        <v/>
      </c>
      <c r="FF31" s="69" t="str">
        <f>IF(details!CS31="","",details!CS31)</f>
        <v/>
      </c>
      <c r="FG31" s="68">
        <f>IF(details!CV31="","",details!CV31)</f>
        <v>44</v>
      </c>
      <c r="FH31" s="69">
        <f>IF(details!CW31="","",details!CW31)</f>
        <v>0</v>
      </c>
      <c r="FI31" s="343">
        <f t="shared" si="250"/>
        <v>0</v>
      </c>
      <c r="FJ31" s="394" t="str">
        <f t="shared" si="133"/>
        <v>II</v>
      </c>
      <c r="FK31" s="394" t="str">
        <f t="shared" si="232"/>
        <v/>
      </c>
      <c r="FL31" s="460" t="str">
        <f t="shared" si="134"/>
        <v/>
      </c>
      <c r="FM31" s="394" t="str">
        <f t="shared" si="135"/>
        <v>II</v>
      </c>
      <c r="FN31" s="77" t="str">
        <f t="shared" si="233"/>
        <v/>
      </c>
      <c r="FO31" s="460" t="str">
        <f t="shared" si="136"/>
        <v/>
      </c>
      <c r="FP31" s="78" t="str">
        <f t="shared" si="137"/>
        <v>II</v>
      </c>
      <c r="FQ31" s="394" t="str">
        <f t="shared" si="138"/>
        <v>II</v>
      </c>
      <c r="FR31" s="394" t="str">
        <f t="shared" si="234"/>
        <v/>
      </c>
      <c r="FS31" s="394" t="str">
        <f t="shared" si="235"/>
        <v/>
      </c>
      <c r="FT31" s="394" t="str">
        <f t="shared" si="236"/>
        <v/>
      </c>
      <c r="FU31" s="364" t="str">
        <f t="shared" si="237"/>
        <v/>
      </c>
      <c r="FV31" s="394" t="str">
        <f t="shared" si="238"/>
        <v/>
      </c>
      <c r="FW31" s="394" t="str">
        <f t="shared" si="239"/>
        <v/>
      </c>
      <c r="FX31" s="394" t="str">
        <f t="shared" si="240"/>
        <v/>
      </c>
      <c r="FY31" s="394" t="str">
        <f t="shared" si="141"/>
        <v/>
      </c>
      <c r="FZ31" s="461" t="str">
        <f t="shared" si="142"/>
        <v/>
      </c>
      <c r="GA31" s="78" t="str">
        <f t="shared" si="143"/>
        <v>I</v>
      </c>
      <c r="GB31" s="394" t="str">
        <f t="shared" si="144"/>
        <v>I</v>
      </c>
      <c r="GC31" s="394" t="str">
        <f t="shared" si="145"/>
        <v/>
      </c>
      <c r="GD31" s="394" t="str">
        <f t="shared" si="146"/>
        <v/>
      </c>
      <c r="GE31" s="394" t="str">
        <f t="shared" si="147"/>
        <v/>
      </c>
      <c r="GF31" s="462" t="str">
        <f t="shared" si="241"/>
        <v/>
      </c>
      <c r="GG31" s="397" t="str">
        <f t="shared" si="242"/>
        <v/>
      </c>
      <c r="GH31" s="394" t="str">
        <f t="shared" si="243"/>
        <v/>
      </c>
      <c r="GI31" s="394" t="str">
        <f t="shared" si="244"/>
        <v/>
      </c>
      <c r="GJ31" s="394" t="str">
        <f t="shared" si="148"/>
        <v/>
      </c>
      <c r="GK31" s="461" t="str">
        <f t="shared" si="149"/>
        <v/>
      </c>
      <c r="GL31" s="78" t="str">
        <f t="shared" si="150"/>
        <v>I</v>
      </c>
      <c r="GM31" s="394" t="str">
        <f t="shared" si="151"/>
        <v>I</v>
      </c>
      <c r="GN31" s="394" t="str">
        <f t="shared" si="152"/>
        <v/>
      </c>
      <c r="GO31" s="394" t="str">
        <f t="shared" si="153"/>
        <v/>
      </c>
      <c r="GP31" s="394" t="str">
        <f t="shared" si="154"/>
        <v/>
      </c>
      <c r="GQ31" s="394" t="str">
        <f t="shared" si="245"/>
        <v/>
      </c>
      <c r="GR31" s="394" t="str">
        <f t="shared" si="246"/>
        <v/>
      </c>
      <c r="GS31" s="394" t="str">
        <f t="shared" si="247"/>
        <v/>
      </c>
      <c r="GT31" s="394" t="str">
        <f t="shared" si="248"/>
        <v/>
      </c>
      <c r="GU31" s="394" t="str">
        <f t="shared" si="155"/>
        <v/>
      </c>
      <c r="GV31" s="461" t="str">
        <f t="shared" si="156"/>
        <v/>
      </c>
      <c r="GW31" s="394" t="str">
        <f t="shared" si="157"/>
        <v>B</v>
      </c>
      <c r="GX31" s="394" t="str">
        <f t="shared" si="158"/>
        <v>B</v>
      </c>
      <c r="GY31" s="394" t="str">
        <f t="shared" si="159"/>
        <v xml:space="preserve">    </v>
      </c>
      <c r="GZ31" s="394" t="str">
        <f t="shared" si="160"/>
        <v xml:space="preserve">    </v>
      </c>
      <c r="HA31" s="394" t="str">
        <f t="shared" si="161"/>
        <v xml:space="preserve">    </v>
      </c>
      <c r="HB31" s="394" t="str">
        <f t="shared" si="162"/>
        <v xml:space="preserve">        </v>
      </c>
      <c r="HC31" s="394" t="str">
        <f t="shared" si="163"/>
        <v xml:space="preserve">    </v>
      </c>
      <c r="HD31" s="394" t="str">
        <f t="shared" si="164"/>
        <v>PASS</v>
      </c>
      <c r="HE31" s="67">
        <f t="shared" si="165"/>
        <v>590</v>
      </c>
      <c r="HF31" s="73">
        <f t="shared" si="166"/>
        <v>59</v>
      </c>
      <c r="HG31" s="394" t="str">
        <f t="shared" si="167"/>
        <v>II</v>
      </c>
      <c r="HH31" s="75">
        <f t="shared" si="168"/>
        <v>59</v>
      </c>
      <c r="HI31" s="76">
        <f t="shared" si="249"/>
        <v>12.999999999999975</v>
      </c>
      <c r="HJ31" s="394" t="str">
        <f>IF(OR(HD31="SUPPL.",HD31="RE-EXAM."),'result subject-wise'!AR31,HD31)</f>
        <v>PASS</v>
      </c>
      <c r="HK31" s="463" t="str">
        <f t="shared" si="169"/>
        <v/>
      </c>
      <c r="HL31" s="464">
        <f t="shared" si="170"/>
        <v>59</v>
      </c>
      <c r="HM31" s="394" t="str">
        <f t="shared" si="87"/>
        <v>II</v>
      </c>
      <c r="HN31" s="240"/>
      <c r="HP31" s="465" t="str">
        <f>'full report'!V611</f>
        <v/>
      </c>
      <c r="HQ31" s="466"/>
      <c r="HR31" s="411" t="s">
        <v>220</v>
      </c>
      <c r="HS31" s="659" t="str">
        <f>A3</f>
        <v>11 'A'</v>
      </c>
      <c r="HT31" s="660"/>
      <c r="HU31" s="657" t="s">
        <v>221</v>
      </c>
      <c r="HV31" s="658"/>
      <c r="HW31" s="235"/>
      <c r="HX31" s="452"/>
      <c r="HY31" s="452"/>
      <c r="HZ31" s="636" t="s">
        <v>348</v>
      </c>
      <c r="IA31" s="637"/>
      <c r="IB31" s="637"/>
      <c r="IC31" s="526" t="str">
        <f>'result aggregate'!V110</f>
        <v>SC BOYS</v>
      </c>
      <c r="ID31" s="526" t="str">
        <f>'result aggregate'!W110</f>
        <v>SC GIRLS</v>
      </c>
      <c r="IE31" s="526" t="str">
        <f>'result aggregate'!X110</f>
        <v>ST BOYS</v>
      </c>
      <c r="IF31" s="526" t="str">
        <f>'result aggregate'!Y110</f>
        <v>ST GIRLS</v>
      </c>
      <c r="IG31" s="526" t="str">
        <f>'result aggregate'!Z110</f>
        <v>OBC BOYS</v>
      </c>
      <c r="IH31" s="526" t="str">
        <f>'result aggregate'!AA110</f>
        <v>OBC GIRLS</v>
      </c>
      <c r="II31" s="526" t="str">
        <f>'result aggregate'!AB110</f>
        <v>GEN BOYS</v>
      </c>
      <c r="IJ31" s="526" t="str">
        <f>'result aggregate'!AC110</f>
        <v>GEN GIRLS</v>
      </c>
      <c r="IK31" s="526" t="str">
        <f>'result aggregate'!AD110</f>
        <v>MIN BOYS</v>
      </c>
      <c r="IL31" s="526" t="str">
        <f>'result aggregate'!AE110</f>
        <v>MIN GIRLS</v>
      </c>
      <c r="IM31" s="526" t="str">
        <f>'result aggregate'!AF110</f>
        <v>SBC BOYS</v>
      </c>
      <c r="IN31" s="526" t="str">
        <f>'result aggregate'!AG110</f>
        <v>SBC GIRLS</v>
      </c>
      <c r="IO31" s="530" t="str">
        <f>'result aggregate'!AH110</f>
        <v>TOTAL</v>
      </c>
      <c r="IP31" s="448"/>
      <c r="IQ31" s="448"/>
      <c r="IR31" s="448"/>
      <c r="IS31" s="448"/>
      <c r="IT31" s="448"/>
      <c r="IU31" s="448"/>
    </row>
    <row r="32" spans="1:255" s="364" customFormat="1" ht="13" customHeight="1">
      <c r="A32" s="412">
        <f>IF(details!A32="","",details!A32)</f>
        <v>24</v>
      </c>
      <c r="B32" s="394" t="str">
        <f>IF(details!B32="","",details!B32)</f>
        <v>OBC</v>
      </c>
      <c r="C32" s="394" t="str">
        <f>IF(details!C32="","",details!C32)</f>
        <v>G</v>
      </c>
      <c r="D32" s="394">
        <f>IF(details!D32="","",details!D32)</f>
        <v>10547</v>
      </c>
      <c r="E32" s="401">
        <f>IF(details!E32="","",details!E32)</f>
        <v>11424</v>
      </c>
      <c r="F32" s="72">
        <f>IF(details!F32="","",details!F32)</f>
        <v>35748</v>
      </c>
      <c r="G32" s="89" t="str">
        <f>IF(details!G32="","",details!G32)</f>
        <v>A 024</v>
      </c>
      <c r="H32" s="89" t="str">
        <f>IF(details!H32="","",details!H32)</f>
        <v>B 024</v>
      </c>
      <c r="I32" s="89" t="str">
        <f>IF(details!I32="","",details!I32)</f>
        <v>C 024</v>
      </c>
      <c r="J32" s="394">
        <f>IF(details!J32="","",details!J32)</f>
        <v>3</v>
      </c>
      <c r="K32" s="394">
        <f>IF(details!K32="","",details!K32)</f>
        <v>6</v>
      </c>
      <c r="L32" s="394">
        <f>IF(details!L32="","",details!L32)</f>
        <v>5</v>
      </c>
      <c r="M32" s="205">
        <f t="shared" si="171"/>
        <v>14</v>
      </c>
      <c r="N32" s="394">
        <f>IF(details!M32="","",details!M32)</f>
        <v>38</v>
      </c>
      <c r="O32" s="205">
        <f t="shared" si="172"/>
        <v>52</v>
      </c>
      <c r="P32" s="394">
        <f>IF(details!N32="","",details!N32)</f>
        <v>59</v>
      </c>
      <c r="Q32" s="392">
        <f t="shared" si="173"/>
        <v>111</v>
      </c>
      <c r="R32" s="409">
        <f t="shared" si="282"/>
        <v>0</v>
      </c>
      <c r="S32" s="66">
        <f t="shared" si="39"/>
        <v>200</v>
      </c>
      <c r="T32" s="409" t="str">
        <f t="shared" si="99"/>
        <v/>
      </c>
      <c r="U32" s="409" t="str">
        <f t="shared" si="40"/>
        <v>P</v>
      </c>
      <c r="V32" s="409" t="str">
        <f t="shared" si="100"/>
        <v>II</v>
      </c>
      <c r="W32" s="394">
        <f>IF(details!O32="","",details!O32)</f>
        <v>2</v>
      </c>
      <c r="X32" s="394">
        <f>IF(details!P32="","",details!P32)</f>
        <v>5</v>
      </c>
      <c r="Y32" s="394">
        <f>IF(details!Q32="","",details!Q32)</f>
        <v>7</v>
      </c>
      <c r="Z32" s="205">
        <f t="shared" si="174"/>
        <v>14</v>
      </c>
      <c r="AA32" s="394">
        <f>IF(details!R32="","",details!R32)</f>
        <v>29</v>
      </c>
      <c r="AB32" s="205">
        <f t="shared" si="175"/>
        <v>43</v>
      </c>
      <c r="AC32" s="394">
        <f>IF(details!S32="","",details!S32)</f>
        <v>39</v>
      </c>
      <c r="AD32" s="392">
        <f t="shared" si="176"/>
        <v>82</v>
      </c>
      <c r="AE32" s="409">
        <f t="shared" si="281"/>
        <v>0</v>
      </c>
      <c r="AF32" s="66">
        <f t="shared" si="45"/>
        <v>200</v>
      </c>
      <c r="AG32" s="409" t="str">
        <f t="shared" si="101"/>
        <v/>
      </c>
      <c r="AH32" s="409" t="str">
        <f>IF(OR($E32="NSO",$E32="",AC32=""),"",IF(OR(AG32="AB",AC32="ab"),"AB",IF(AC32="ML","RE",IF(AND(AD32&gt;=36%*AF32,AC32&gt;=20),"P",IF(AND(AD32&gt;=34%*AF32,#REF!=0,AC32&gt;=20),"G2",IF(AND(AD32&gt;=31%*AF32,#REF!=0,AC32&gt;=20),"G1",IF(AD32&gt;=25%*AF32,"S","F")))))))</f>
        <v>P</v>
      </c>
      <c r="AI32" s="409" t="str">
        <f t="shared" si="102"/>
        <v>III</v>
      </c>
      <c r="AJ32" s="394" t="str">
        <f>IF(details!T32="","",details!T32)</f>
        <v>a</v>
      </c>
      <c r="AK32" s="89" t="str">
        <f t="shared" si="177"/>
        <v>PHYSICS</v>
      </c>
      <c r="AL32" s="394">
        <f>IF(details!U32="","",details!U32)</f>
        <v>3</v>
      </c>
      <c r="AM32" s="394">
        <f>IF(details!V32="","",details!V32)</f>
        <v>3</v>
      </c>
      <c r="AN32" s="394">
        <f>IF(details!W32="","",details!W32)</f>
        <v>10</v>
      </c>
      <c r="AO32" s="205">
        <f t="shared" si="178"/>
        <v>16</v>
      </c>
      <c r="AP32" s="394">
        <f>IF(details!X32="","",details!X32)</f>
        <v>14</v>
      </c>
      <c r="AQ32" s="394">
        <f>IF(details!Y32="","",details!Y32)</f>
        <v>12</v>
      </c>
      <c r="AR32" s="205">
        <f t="shared" si="179"/>
        <v>26</v>
      </c>
      <c r="AS32" s="205">
        <f t="shared" si="180"/>
        <v>30</v>
      </c>
      <c r="AT32" s="205">
        <f t="shared" si="181"/>
        <v>42</v>
      </c>
      <c r="AU32" s="394">
        <f>IF(details!Z32="","",details!Z32)</f>
        <v>23</v>
      </c>
      <c r="AV32" s="394">
        <f>IF(details!AA32="","",details!AA32)</f>
        <v>18</v>
      </c>
      <c r="AW32" s="205">
        <f t="shared" si="182"/>
        <v>41</v>
      </c>
      <c r="AX32" s="205">
        <f t="shared" si="183"/>
        <v>53</v>
      </c>
      <c r="AY32" s="205">
        <f t="shared" si="184"/>
        <v>30</v>
      </c>
      <c r="AZ32" s="401">
        <f t="shared" si="185"/>
        <v>83</v>
      </c>
      <c r="BA32" s="332">
        <f t="shared" si="186"/>
        <v>0</v>
      </c>
      <c r="BB32" s="409">
        <f t="shared" si="187"/>
        <v>0</v>
      </c>
      <c r="BC32" s="66">
        <f t="shared" si="188"/>
        <v>70</v>
      </c>
      <c r="BD32" s="66">
        <f t="shared" si="189"/>
        <v>30</v>
      </c>
      <c r="BE32" s="66">
        <f t="shared" si="190"/>
        <v>150</v>
      </c>
      <c r="BF32" s="66">
        <f t="shared" si="93"/>
        <v>50</v>
      </c>
      <c r="BG32" s="332">
        <f t="shared" si="94"/>
        <v>200</v>
      </c>
      <c r="BH32" s="409" t="str">
        <f t="shared" si="95"/>
        <v/>
      </c>
      <c r="BI32" s="66" t="str">
        <f t="shared" si="96"/>
        <v>G2</v>
      </c>
      <c r="BJ32" s="66" t="str">
        <f t="shared" si="97"/>
        <v>P</v>
      </c>
      <c r="BK32" s="409" t="str">
        <f t="shared" si="98"/>
        <v>G2</v>
      </c>
      <c r="BL32" s="394" t="str">
        <f>IF(details!AB32="","",details!AB32)</f>
        <v>A</v>
      </c>
      <c r="BM32" s="89" t="str">
        <f t="shared" si="191"/>
        <v>CHEMISTRY</v>
      </c>
      <c r="BN32" s="394">
        <f>IF(details!AC32="","",details!AC32)</f>
        <v>3</v>
      </c>
      <c r="BO32" s="394">
        <f>IF(details!AD32="","",details!AD32)</f>
        <v>9</v>
      </c>
      <c r="BP32" s="394">
        <f>IF(details!AE32="","",details!AE32)</f>
        <v>10</v>
      </c>
      <c r="BQ32" s="205">
        <f t="shared" si="192"/>
        <v>22</v>
      </c>
      <c r="BR32" s="394">
        <f>IF(details!AF32="","",details!AF32)</f>
        <v>20</v>
      </c>
      <c r="BS32" s="394">
        <f>IF(details!AG32="","",details!AG32)</f>
        <v>17</v>
      </c>
      <c r="BT32" s="205">
        <f t="shared" si="193"/>
        <v>37</v>
      </c>
      <c r="BU32" s="205">
        <f t="shared" si="194"/>
        <v>42</v>
      </c>
      <c r="BV32" s="205">
        <f t="shared" si="195"/>
        <v>59</v>
      </c>
      <c r="BW32" s="394">
        <f>IF(details!AH32="","",details!AH32)</f>
        <v>24</v>
      </c>
      <c r="BX32" s="394">
        <f>IF(details!AI32="","",details!AI32)</f>
        <v>27</v>
      </c>
      <c r="BY32" s="205">
        <f t="shared" si="196"/>
        <v>51</v>
      </c>
      <c r="BZ32" s="205">
        <f t="shared" si="197"/>
        <v>66</v>
      </c>
      <c r="CA32" s="205">
        <f t="shared" si="198"/>
        <v>44</v>
      </c>
      <c r="CB32" s="401">
        <f t="shared" si="199"/>
        <v>110</v>
      </c>
      <c r="CC32" s="332">
        <f t="shared" si="56"/>
        <v>0</v>
      </c>
      <c r="CD32" s="409">
        <f t="shared" si="57"/>
        <v>0</v>
      </c>
      <c r="CE32" s="66">
        <f t="shared" si="58"/>
        <v>70</v>
      </c>
      <c r="CF32" s="66">
        <f t="shared" si="200"/>
        <v>30</v>
      </c>
      <c r="CG32" s="66">
        <f t="shared" si="201"/>
        <v>150</v>
      </c>
      <c r="CH32" s="66">
        <f t="shared" si="61"/>
        <v>50</v>
      </c>
      <c r="CI32" s="332">
        <f t="shared" si="62"/>
        <v>200</v>
      </c>
      <c r="CJ32" s="409" t="str">
        <f t="shared" si="63"/>
        <v/>
      </c>
      <c r="CK32" s="66" t="str">
        <f t="shared" si="64"/>
        <v>P</v>
      </c>
      <c r="CL32" s="66" t="str">
        <f t="shared" si="65"/>
        <v>P</v>
      </c>
      <c r="CM32" s="409" t="str">
        <f t="shared" si="66"/>
        <v>II</v>
      </c>
      <c r="CN32" s="394" t="str">
        <f>IF(details!AJ32="","",details!AJ32)</f>
        <v>a</v>
      </c>
      <c r="CO32" s="89" t="str">
        <f t="shared" si="202"/>
        <v>BIOLOGY</v>
      </c>
      <c r="CP32" s="394">
        <f>IF(details!AK32="","",details!AK32)</f>
        <v>5</v>
      </c>
      <c r="CQ32" s="394">
        <f>IF(details!AL32="","",details!AL32)</f>
        <v>6</v>
      </c>
      <c r="CR32" s="394">
        <f>IF(details!AM32="","",details!AM32)</f>
        <v>10</v>
      </c>
      <c r="CS32" s="205">
        <f t="shared" si="203"/>
        <v>21</v>
      </c>
      <c r="CT32" s="394">
        <f>IF(details!AN32="","",details!AN32)</f>
        <v>19</v>
      </c>
      <c r="CU32" s="394">
        <f>IF(details!AO32="","",details!AO32)</f>
        <v>16</v>
      </c>
      <c r="CV32" s="205">
        <f t="shared" si="204"/>
        <v>35</v>
      </c>
      <c r="CW32" s="205">
        <f t="shared" si="205"/>
        <v>40</v>
      </c>
      <c r="CX32" s="205">
        <f t="shared" si="206"/>
        <v>56</v>
      </c>
      <c r="CY32" s="394">
        <f>IF(details!AP32="","",details!AP32)</f>
        <v>40</v>
      </c>
      <c r="CZ32" s="394">
        <f>IF(details!AQ32="","",details!AQ32)</f>
        <v>28</v>
      </c>
      <c r="DA32" s="205">
        <f t="shared" si="207"/>
        <v>68</v>
      </c>
      <c r="DB32" s="205">
        <f t="shared" si="208"/>
        <v>80</v>
      </c>
      <c r="DC32" s="205">
        <f t="shared" si="209"/>
        <v>44</v>
      </c>
      <c r="DD32" s="401">
        <f t="shared" si="210"/>
        <v>124</v>
      </c>
      <c r="DE32" s="332">
        <f t="shared" si="75"/>
        <v>0</v>
      </c>
      <c r="DF32" s="409">
        <f t="shared" si="76"/>
        <v>0</v>
      </c>
      <c r="DG32" s="66">
        <f t="shared" si="77"/>
        <v>70</v>
      </c>
      <c r="DH32" s="66">
        <f t="shared" si="211"/>
        <v>30</v>
      </c>
      <c r="DI32" s="66">
        <f t="shared" si="79"/>
        <v>150</v>
      </c>
      <c r="DJ32" s="66">
        <f t="shared" si="80"/>
        <v>50</v>
      </c>
      <c r="DK32" s="332">
        <f t="shared" si="81"/>
        <v>200</v>
      </c>
      <c r="DL32" s="409" t="str">
        <f t="shared" si="82"/>
        <v/>
      </c>
      <c r="DM32" s="66" t="str">
        <f t="shared" si="83"/>
        <v>P</v>
      </c>
      <c r="DN32" s="66" t="str">
        <f t="shared" si="84"/>
        <v>P</v>
      </c>
      <c r="DO32" s="409" t="str">
        <f t="shared" si="85"/>
        <v>I</v>
      </c>
      <c r="DP32" s="66">
        <f t="shared" si="86"/>
        <v>0</v>
      </c>
      <c r="DQ32" s="394">
        <f>IF(details!AR32="","",details!AR32)</f>
        <v>8</v>
      </c>
      <c r="DR32" s="394">
        <f>IF(details!AS32="","",details!AS32)</f>
        <v>9</v>
      </c>
      <c r="DS32" s="394">
        <f>IF(details!AT32="","",details!AT32)</f>
        <v>9</v>
      </c>
      <c r="DT32" s="205">
        <f t="shared" si="212"/>
        <v>26</v>
      </c>
      <c r="DU32" s="394">
        <f>IF(details!AU32="","",details!AU32)</f>
        <v>44</v>
      </c>
      <c r="DV32" s="205">
        <f t="shared" si="213"/>
        <v>70</v>
      </c>
      <c r="DW32" s="394">
        <f>IF(details!AV32="","",details!AV32)</f>
        <v>62</v>
      </c>
      <c r="DX32" s="392">
        <f t="shared" si="214"/>
        <v>132</v>
      </c>
      <c r="DY32" s="409">
        <f t="shared" si="215"/>
        <v>0</v>
      </c>
      <c r="DZ32" s="409">
        <f t="shared" si="216"/>
        <v>0</v>
      </c>
      <c r="EA32" s="66">
        <f t="shared" si="217"/>
        <v>200</v>
      </c>
      <c r="EB32" s="409" t="str">
        <f t="shared" si="218"/>
        <v/>
      </c>
      <c r="EC32" s="409" t="str">
        <f t="shared" si="121"/>
        <v>B</v>
      </c>
      <c r="ED32" s="394">
        <f>IF(details!AW32="","",details!AW32)</f>
        <v>22</v>
      </c>
      <c r="EE32" s="394">
        <f>IF(details!AX32="","",details!AX32)</f>
        <v>24</v>
      </c>
      <c r="EF32" s="394">
        <f>IF(details!AY32="","",details!AY32)</f>
        <v>31</v>
      </c>
      <c r="EG32" s="392">
        <f t="shared" si="219"/>
        <v>77</v>
      </c>
      <c r="EH32" s="409">
        <f t="shared" si="220"/>
        <v>0</v>
      </c>
      <c r="EI32" s="409">
        <f t="shared" si="221"/>
        <v>0</v>
      </c>
      <c r="EJ32" s="66">
        <f t="shared" si="222"/>
        <v>100</v>
      </c>
      <c r="EK32" s="409" t="str">
        <f t="shared" si="223"/>
        <v/>
      </c>
      <c r="EL32" s="409" t="str">
        <f t="shared" si="122"/>
        <v>B</v>
      </c>
      <c r="EM32" s="409" t="str">
        <f t="shared" si="123"/>
        <v>II</v>
      </c>
      <c r="EN32" s="409" t="str">
        <f t="shared" si="124"/>
        <v>III</v>
      </c>
      <c r="EO32" s="409" t="str">
        <f t="shared" si="125"/>
        <v>G2</v>
      </c>
      <c r="EP32" s="409" t="str">
        <f t="shared" si="224"/>
        <v>II</v>
      </c>
      <c r="EQ32" s="409" t="str">
        <f t="shared" si="225"/>
        <v>I</v>
      </c>
      <c r="ER32" s="409">
        <f t="shared" si="226"/>
        <v>0</v>
      </c>
      <c r="ES32" s="409">
        <f t="shared" si="227"/>
        <v>0</v>
      </c>
      <c r="ET32" s="409">
        <f t="shared" si="228"/>
        <v>0</v>
      </c>
      <c r="EU32" s="409">
        <f t="shared" si="229"/>
        <v>1</v>
      </c>
      <c r="EV32" s="409">
        <f t="shared" si="230"/>
        <v>0</v>
      </c>
      <c r="EW32" s="409" t="str">
        <f t="shared" si="231"/>
        <v/>
      </c>
      <c r="EX32" s="74" t="str">
        <f t="shared" si="132"/>
        <v>PASS BY GRACE</v>
      </c>
      <c r="EY32" s="68" t="str">
        <f>IF(details!CF32="","",details!CF32)</f>
        <v/>
      </c>
      <c r="EZ32" s="69" t="str">
        <f>IF(details!CG32="","",details!CG32)</f>
        <v/>
      </c>
      <c r="FA32" s="68" t="str">
        <f>IF(details!CJ32="","",details!CJ32)</f>
        <v/>
      </c>
      <c r="FB32" s="69" t="str">
        <f>IF(details!CK32="","",details!CK32)</f>
        <v/>
      </c>
      <c r="FC32" s="68" t="str">
        <f>IF(details!CN32="","",details!CN32)</f>
        <v/>
      </c>
      <c r="FD32" s="69" t="str">
        <f>IF(details!CO32="","",details!CO32)</f>
        <v/>
      </c>
      <c r="FE32" s="68" t="str">
        <f>IF(details!CR32="","",details!CR32)</f>
        <v/>
      </c>
      <c r="FF32" s="69" t="str">
        <f>IF(details!CS32="","",details!CS32)</f>
        <v/>
      </c>
      <c r="FG32" s="68">
        <f>IF(details!CV32="","",details!CV32)</f>
        <v>44</v>
      </c>
      <c r="FH32" s="69">
        <f>IF(details!CW32="","",details!CW32)</f>
        <v>0</v>
      </c>
      <c r="FI32" s="343">
        <f t="shared" si="250"/>
        <v>0</v>
      </c>
      <c r="FJ32" s="394" t="str">
        <f t="shared" si="133"/>
        <v>II</v>
      </c>
      <c r="FK32" s="394" t="str">
        <f t="shared" si="232"/>
        <v/>
      </c>
      <c r="FL32" s="460" t="str">
        <f t="shared" si="134"/>
        <v/>
      </c>
      <c r="FM32" s="394" t="str">
        <f t="shared" si="135"/>
        <v>III</v>
      </c>
      <c r="FN32" s="77" t="str">
        <f t="shared" si="233"/>
        <v/>
      </c>
      <c r="FO32" s="460" t="str">
        <f t="shared" si="136"/>
        <v/>
      </c>
      <c r="FP32" s="78" t="str">
        <f t="shared" si="137"/>
        <v>G</v>
      </c>
      <c r="FQ32" s="394" t="str">
        <f t="shared" si="138"/>
        <v>G</v>
      </c>
      <c r="FR32" s="394" t="str">
        <f t="shared" si="234"/>
        <v/>
      </c>
      <c r="FS32" s="394" t="str">
        <f t="shared" si="235"/>
        <v/>
      </c>
      <c r="FT32" s="394" t="str">
        <f t="shared" si="236"/>
        <v/>
      </c>
      <c r="FU32" s="364" t="str">
        <f t="shared" si="237"/>
        <v/>
      </c>
      <c r="FV32" s="394" t="str">
        <f t="shared" si="238"/>
        <v/>
      </c>
      <c r="FW32" s="394" t="str">
        <f t="shared" si="239"/>
        <v/>
      </c>
      <c r="FX32" s="394" t="str">
        <f t="shared" si="240"/>
        <v/>
      </c>
      <c r="FY32" s="394" t="str">
        <f t="shared" si="141"/>
        <v>,+</v>
      </c>
      <c r="FZ32" s="461">
        <f t="shared" si="142"/>
        <v>1</v>
      </c>
      <c r="GA32" s="78" t="str">
        <f t="shared" si="143"/>
        <v>II</v>
      </c>
      <c r="GB32" s="394" t="str">
        <f t="shared" si="144"/>
        <v>II</v>
      </c>
      <c r="GC32" s="394" t="str">
        <f t="shared" si="145"/>
        <v/>
      </c>
      <c r="GD32" s="394" t="str">
        <f t="shared" si="146"/>
        <v/>
      </c>
      <c r="GE32" s="394" t="str">
        <f t="shared" si="147"/>
        <v/>
      </c>
      <c r="GF32" s="462" t="str">
        <f t="shared" si="241"/>
        <v/>
      </c>
      <c r="GG32" s="397" t="str">
        <f t="shared" si="242"/>
        <v/>
      </c>
      <c r="GH32" s="394" t="str">
        <f t="shared" si="243"/>
        <v/>
      </c>
      <c r="GI32" s="394" t="str">
        <f t="shared" si="244"/>
        <v/>
      </c>
      <c r="GJ32" s="394" t="str">
        <f t="shared" si="148"/>
        <v/>
      </c>
      <c r="GK32" s="461" t="str">
        <f t="shared" si="149"/>
        <v/>
      </c>
      <c r="GL32" s="78" t="str">
        <f t="shared" si="150"/>
        <v>I</v>
      </c>
      <c r="GM32" s="394" t="str">
        <f t="shared" si="151"/>
        <v>I</v>
      </c>
      <c r="GN32" s="394" t="str">
        <f t="shared" si="152"/>
        <v/>
      </c>
      <c r="GO32" s="394" t="str">
        <f t="shared" si="153"/>
        <v/>
      </c>
      <c r="GP32" s="394" t="str">
        <f t="shared" si="154"/>
        <v/>
      </c>
      <c r="GQ32" s="394" t="str">
        <f t="shared" si="245"/>
        <v/>
      </c>
      <c r="GR32" s="394" t="str">
        <f t="shared" si="246"/>
        <v/>
      </c>
      <c r="GS32" s="394" t="str">
        <f t="shared" si="247"/>
        <v/>
      </c>
      <c r="GT32" s="394" t="str">
        <f t="shared" si="248"/>
        <v/>
      </c>
      <c r="GU32" s="394" t="str">
        <f t="shared" si="155"/>
        <v/>
      </c>
      <c r="GV32" s="461" t="str">
        <f t="shared" si="156"/>
        <v/>
      </c>
      <c r="GW32" s="394" t="str">
        <f t="shared" si="157"/>
        <v>B</v>
      </c>
      <c r="GX32" s="394" t="str">
        <f t="shared" si="158"/>
        <v>B</v>
      </c>
      <c r="GY32" s="394" t="str">
        <f t="shared" si="159"/>
        <v xml:space="preserve">    </v>
      </c>
      <c r="GZ32" s="394" t="str">
        <f t="shared" si="160"/>
        <v xml:space="preserve">    </v>
      </c>
      <c r="HA32" s="394" t="str">
        <f t="shared" si="161"/>
        <v xml:space="preserve">  PHYSICS  </v>
      </c>
      <c r="HB32" s="394" t="str">
        <f t="shared" si="162"/>
        <v xml:space="preserve">        </v>
      </c>
      <c r="HC32" s="394" t="str">
        <f t="shared" si="163"/>
        <v xml:space="preserve">    </v>
      </c>
      <c r="HD32" s="394" t="str">
        <f t="shared" si="164"/>
        <v>PASS BY GRACE</v>
      </c>
      <c r="HE32" s="67">
        <f t="shared" si="165"/>
        <v>510</v>
      </c>
      <c r="HF32" s="73">
        <f t="shared" si="166"/>
        <v>51</v>
      </c>
      <c r="HG32" s="394" t="str">
        <f t="shared" si="167"/>
        <v>II</v>
      </c>
      <c r="HH32" s="75">
        <f t="shared" si="168"/>
        <v>51</v>
      </c>
      <c r="HI32" s="76">
        <f t="shared" si="249"/>
        <v>35.000000000000149</v>
      </c>
      <c r="HJ32" s="394" t="str">
        <f>IF(OR(HD32="SUPPL.",HD32="RE-EXAM."),'result subject-wise'!AR32,HD32)</f>
        <v>PASS BY GRACE</v>
      </c>
      <c r="HK32" s="463" t="str">
        <f t="shared" si="169"/>
        <v/>
      </c>
      <c r="HL32" s="464">
        <f t="shared" si="170"/>
        <v>51</v>
      </c>
      <c r="HM32" s="394" t="str">
        <f t="shared" si="87"/>
        <v>II</v>
      </c>
      <c r="HN32" s="240"/>
      <c r="HP32" s="465" t="str">
        <f>'full report'!V638</f>
        <v/>
      </c>
      <c r="HQ32" s="466"/>
      <c r="HR32" s="665" t="s">
        <v>342</v>
      </c>
      <c r="HS32" s="653">
        <f>IF('result subject-wise'!G118=0,"",'result subject-wise'!G118)</f>
        <v>42140</v>
      </c>
      <c r="HT32" s="654"/>
      <c r="HU32" s="655" t="str">
        <f>F3</f>
        <v>2013-14</v>
      </c>
      <c r="HV32" s="656"/>
      <c r="HX32" s="459"/>
      <c r="HY32" s="459"/>
      <c r="HZ32" s="636"/>
      <c r="IA32" s="637"/>
      <c r="IB32" s="637"/>
      <c r="IC32" s="527"/>
      <c r="ID32" s="527"/>
      <c r="IE32" s="527"/>
      <c r="IF32" s="527"/>
      <c r="IG32" s="527"/>
      <c r="IH32" s="527"/>
      <c r="II32" s="527"/>
      <c r="IJ32" s="527"/>
      <c r="IK32" s="527"/>
      <c r="IL32" s="527"/>
      <c r="IM32" s="527"/>
      <c r="IN32" s="527"/>
      <c r="IO32" s="530"/>
      <c r="IP32" s="448"/>
      <c r="IQ32" s="448"/>
      <c r="IR32" s="448"/>
      <c r="IS32" s="448"/>
      <c r="IT32" s="448"/>
      <c r="IU32" s="448"/>
    </row>
    <row r="33" spans="1:16382" s="364" customFormat="1" ht="13" customHeight="1">
      <c r="A33" s="412">
        <f>IF(details!A33="","",details!A33)</f>
        <v>25</v>
      </c>
      <c r="B33" s="394" t="str">
        <f>IF(details!B33="","",details!B33)</f>
        <v>OBC</v>
      </c>
      <c r="C33" s="394" t="str">
        <f>IF(details!C33="","",details!C33)</f>
        <v>G</v>
      </c>
      <c r="D33" s="394">
        <f>IF(details!D33="","",details!D33)</f>
        <v>10478</v>
      </c>
      <c r="E33" s="401">
        <f>IF(details!E33="","",details!E33)</f>
        <v>11425</v>
      </c>
      <c r="F33" s="72">
        <f>IF(details!F33="","",details!F33)</f>
        <v>35259</v>
      </c>
      <c r="G33" s="89" t="str">
        <f>IF(details!G33="","",details!G33)</f>
        <v>A 025</v>
      </c>
      <c r="H33" s="89" t="str">
        <f>IF(details!H33="","",details!H33)</f>
        <v>B 025</v>
      </c>
      <c r="I33" s="89" t="str">
        <f>IF(details!I33="","",details!I33)</f>
        <v>C 025</v>
      </c>
      <c r="J33" s="394">
        <f>IF(details!J33="","",details!J33)</f>
        <v>5</v>
      </c>
      <c r="K33" s="394">
        <f>IF(details!K33="","",details!K33)</f>
        <v>5</v>
      </c>
      <c r="L33" s="394">
        <f>IF(details!L33="","",details!L33)</f>
        <v>6</v>
      </c>
      <c r="M33" s="205">
        <f t="shared" si="171"/>
        <v>16</v>
      </c>
      <c r="N33" s="394">
        <f>IF(details!M33="","",details!M33)</f>
        <v>38</v>
      </c>
      <c r="O33" s="205">
        <f t="shared" si="172"/>
        <v>54</v>
      </c>
      <c r="P33" s="394">
        <f>IF(details!N33="","",details!N33)</f>
        <v>67</v>
      </c>
      <c r="Q33" s="392">
        <f t="shared" si="173"/>
        <v>121</v>
      </c>
      <c r="R33" s="409">
        <f t="shared" si="282"/>
        <v>0</v>
      </c>
      <c r="S33" s="66">
        <f t="shared" si="39"/>
        <v>200</v>
      </c>
      <c r="T33" s="409" t="str">
        <f t="shared" si="99"/>
        <v/>
      </c>
      <c r="U33" s="409" t="str">
        <f t="shared" si="40"/>
        <v>P</v>
      </c>
      <c r="V33" s="409" t="str">
        <f t="shared" si="100"/>
        <v>I</v>
      </c>
      <c r="W33" s="394">
        <f>IF(details!O33="","",details!O33)</f>
        <v>6</v>
      </c>
      <c r="X33" s="394">
        <f>IF(details!P33="","",details!P33)</f>
        <v>6</v>
      </c>
      <c r="Y33" s="394">
        <f>IF(details!Q33="","",details!Q33)</f>
        <v>7</v>
      </c>
      <c r="Z33" s="205">
        <f t="shared" si="174"/>
        <v>19</v>
      </c>
      <c r="AA33" s="394">
        <f>IF(details!R33="","",details!R33)</f>
        <v>30</v>
      </c>
      <c r="AB33" s="205">
        <f t="shared" si="175"/>
        <v>49</v>
      </c>
      <c r="AC33" s="394">
        <f>IF(details!S33="","",details!S33)</f>
        <v>41</v>
      </c>
      <c r="AD33" s="392">
        <f t="shared" si="176"/>
        <v>90</v>
      </c>
      <c r="AE33" s="409">
        <f t="shared" si="281"/>
        <v>0</v>
      </c>
      <c r="AF33" s="66">
        <f t="shared" si="45"/>
        <v>200</v>
      </c>
      <c r="AG33" s="409" t="str">
        <f t="shared" si="101"/>
        <v/>
      </c>
      <c r="AH33" s="409" t="str">
        <f>IF(OR($E33="NSO",$E33="",AC33=""),"",IF(OR(AG33="AB",AC33="ab"),"AB",IF(AC33="ML","RE",IF(AND(AD33&gt;=36%*AF33,AC33&gt;=20),"P",IF(AND(AD33&gt;=34%*AF33,#REF!=0,AC33&gt;=20),"G2",IF(AND(AD33&gt;=31%*AF33,#REF!=0,AC33&gt;=20),"G1",IF(AD33&gt;=25%*AF33,"S","F")))))))</f>
        <v>P</v>
      </c>
      <c r="AI33" s="409" t="str">
        <f t="shared" si="102"/>
        <v>III</v>
      </c>
      <c r="AJ33" s="394" t="str">
        <f>IF(details!T33="","",details!T33)</f>
        <v>a</v>
      </c>
      <c r="AK33" s="89" t="str">
        <f t="shared" si="177"/>
        <v>PHYSICS</v>
      </c>
      <c r="AL33" s="394">
        <f>IF(details!U33="","",details!U33)</f>
        <v>7</v>
      </c>
      <c r="AM33" s="394">
        <f>IF(details!V33="","",details!V33)</f>
        <v>9</v>
      </c>
      <c r="AN33" s="394">
        <f>IF(details!W33="","",details!W33)</f>
        <v>8</v>
      </c>
      <c r="AO33" s="205">
        <f t="shared" si="178"/>
        <v>24</v>
      </c>
      <c r="AP33" s="394">
        <f>IF(details!X33="","",details!X33)</f>
        <v>20</v>
      </c>
      <c r="AQ33" s="394">
        <f>IF(details!Y33="","",details!Y33)</f>
        <v>12</v>
      </c>
      <c r="AR33" s="205">
        <f t="shared" si="179"/>
        <v>32</v>
      </c>
      <c r="AS33" s="205">
        <f t="shared" si="180"/>
        <v>44</v>
      </c>
      <c r="AT33" s="205">
        <f t="shared" si="181"/>
        <v>56</v>
      </c>
      <c r="AU33" s="394">
        <f>IF(details!Z33="","",details!Z33)</f>
        <v>31</v>
      </c>
      <c r="AV33" s="394">
        <f>IF(details!AA33="","",details!AA33)</f>
        <v>20</v>
      </c>
      <c r="AW33" s="205">
        <f t="shared" si="182"/>
        <v>51</v>
      </c>
      <c r="AX33" s="205">
        <f t="shared" si="183"/>
        <v>75</v>
      </c>
      <c r="AY33" s="205">
        <f t="shared" si="184"/>
        <v>32</v>
      </c>
      <c r="AZ33" s="401">
        <f t="shared" si="185"/>
        <v>107</v>
      </c>
      <c r="BA33" s="332">
        <f t="shared" si="186"/>
        <v>0</v>
      </c>
      <c r="BB33" s="409">
        <f t="shared" si="187"/>
        <v>0</v>
      </c>
      <c r="BC33" s="66">
        <f t="shared" si="188"/>
        <v>70</v>
      </c>
      <c r="BD33" s="66">
        <f t="shared" si="189"/>
        <v>30</v>
      </c>
      <c r="BE33" s="66">
        <f t="shared" si="190"/>
        <v>150</v>
      </c>
      <c r="BF33" s="66">
        <f t="shared" si="93"/>
        <v>50</v>
      </c>
      <c r="BG33" s="332">
        <f t="shared" si="94"/>
        <v>200</v>
      </c>
      <c r="BH33" s="409" t="str">
        <f t="shared" si="95"/>
        <v/>
      </c>
      <c r="BI33" s="66" t="str">
        <f t="shared" si="96"/>
        <v>P</v>
      </c>
      <c r="BJ33" s="66" t="str">
        <f t="shared" si="97"/>
        <v>P</v>
      </c>
      <c r="BK33" s="409" t="str">
        <f t="shared" si="98"/>
        <v>II</v>
      </c>
      <c r="BL33" s="394" t="str">
        <f>IF(details!AB33="","",details!AB33)</f>
        <v>A</v>
      </c>
      <c r="BM33" s="89" t="str">
        <f t="shared" si="191"/>
        <v>CHEMISTRY</v>
      </c>
      <c r="BN33" s="394">
        <f>IF(details!AC33="","",details!AC33)</f>
        <v>7</v>
      </c>
      <c r="BO33" s="394">
        <f>IF(details!AD33="","",details!AD33)</f>
        <v>8</v>
      </c>
      <c r="BP33" s="394">
        <f>IF(details!AE33="","",details!AE33)</f>
        <v>9</v>
      </c>
      <c r="BQ33" s="205">
        <f t="shared" si="192"/>
        <v>24</v>
      </c>
      <c r="BR33" s="394">
        <f>IF(details!AF33="","",details!AF33)</f>
        <v>21</v>
      </c>
      <c r="BS33" s="394">
        <f>IF(details!AG33="","",details!AG33)</f>
        <v>18</v>
      </c>
      <c r="BT33" s="205">
        <f t="shared" si="193"/>
        <v>39</v>
      </c>
      <c r="BU33" s="205">
        <f t="shared" si="194"/>
        <v>45</v>
      </c>
      <c r="BV33" s="205">
        <f t="shared" si="195"/>
        <v>63</v>
      </c>
      <c r="BW33" s="394">
        <f>IF(details!AH33="","",details!AH33)</f>
        <v>39</v>
      </c>
      <c r="BX33" s="394">
        <f>IF(details!AI33="","",details!AI33)</f>
        <v>29</v>
      </c>
      <c r="BY33" s="205">
        <f t="shared" si="196"/>
        <v>68</v>
      </c>
      <c r="BZ33" s="205">
        <f t="shared" si="197"/>
        <v>84</v>
      </c>
      <c r="CA33" s="205">
        <f t="shared" si="198"/>
        <v>47</v>
      </c>
      <c r="CB33" s="401">
        <f t="shared" si="199"/>
        <v>131</v>
      </c>
      <c r="CC33" s="332">
        <f t="shared" si="56"/>
        <v>0</v>
      </c>
      <c r="CD33" s="409">
        <f t="shared" si="57"/>
        <v>0</v>
      </c>
      <c r="CE33" s="66">
        <f t="shared" si="58"/>
        <v>70</v>
      </c>
      <c r="CF33" s="66">
        <f t="shared" si="200"/>
        <v>30</v>
      </c>
      <c r="CG33" s="66">
        <f t="shared" si="201"/>
        <v>150</v>
      </c>
      <c r="CH33" s="66">
        <f t="shared" si="61"/>
        <v>50</v>
      </c>
      <c r="CI33" s="332">
        <f t="shared" si="62"/>
        <v>200</v>
      </c>
      <c r="CJ33" s="409" t="str">
        <f t="shared" si="63"/>
        <v/>
      </c>
      <c r="CK33" s="66" t="str">
        <f t="shared" si="64"/>
        <v>P</v>
      </c>
      <c r="CL33" s="66" t="str">
        <f t="shared" si="65"/>
        <v>P</v>
      </c>
      <c r="CM33" s="409" t="str">
        <f t="shared" si="66"/>
        <v>I</v>
      </c>
      <c r="CN33" s="394" t="str">
        <f>IF(details!AJ33="","",details!AJ33)</f>
        <v>a</v>
      </c>
      <c r="CO33" s="89" t="str">
        <f t="shared" si="202"/>
        <v>BIOLOGY</v>
      </c>
      <c r="CP33" s="394">
        <f>IF(details!AK33="","",details!AK33)</f>
        <v>9</v>
      </c>
      <c r="CQ33" s="394">
        <f>IF(details!AL33="","",details!AL33)</f>
        <v>7</v>
      </c>
      <c r="CR33" s="394">
        <f>IF(details!AM33="","",details!AM33)</f>
        <v>10</v>
      </c>
      <c r="CS33" s="205">
        <f t="shared" si="203"/>
        <v>26</v>
      </c>
      <c r="CT33" s="394">
        <f>IF(details!AN33="","",details!AN33)</f>
        <v>10</v>
      </c>
      <c r="CU33" s="394">
        <f>IF(details!AO33="","",details!AO33)</f>
        <v>16</v>
      </c>
      <c r="CV33" s="205">
        <f t="shared" si="204"/>
        <v>26</v>
      </c>
      <c r="CW33" s="205">
        <f t="shared" si="205"/>
        <v>36</v>
      </c>
      <c r="CX33" s="205">
        <f t="shared" si="206"/>
        <v>52</v>
      </c>
      <c r="CY33" s="394">
        <f>IF(details!AP33="","",details!AP33)</f>
        <v>33</v>
      </c>
      <c r="CZ33" s="394">
        <f>IF(details!AQ33="","",details!AQ33)</f>
        <v>27</v>
      </c>
      <c r="DA33" s="205">
        <f t="shared" si="207"/>
        <v>60</v>
      </c>
      <c r="DB33" s="205">
        <f t="shared" si="208"/>
        <v>69</v>
      </c>
      <c r="DC33" s="205">
        <f t="shared" si="209"/>
        <v>43</v>
      </c>
      <c r="DD33" s="401">
        <f t="shared" si="210"/>
        <v>112</v>
      </c>
      <c r="DE33" s="332">
        <f t="shared" si="75"/>
        <v>0</v>
      </c>
      <c r="DF33" s="409">
        <f t="shared" si="76"/>
        <v>0</v>
      </c>
      <c r="DG33" s="66">
        <f t="shared" si="77"/>
        <v>70</v>
      </c>
      <c r="DH33" s="66">
        <f t="shared" si="211"/>
        <v>30</v>
      </c>
      <c r="DI33" s="66">
        <f t="shared" si="79"/>
        <v>150</v>
      </c>
      <c r="DJ33" s="66">
        <f t="shared" si="80"/>
        <v>50</v>
      </c>
      <c r="DK33" s="332">
        <f t="shared" si="81"/>
        <v>200</v>
      </c>
      <c r="DL33" s="409" t="str">
        <f t="shared" si="82"/>
        <v/>
      </c>
      <c r="DM33" s="66" t="str">
        <f t="shared" si="83"/>
        <v>P</v>
      </c>
      <c r="DN33" s="66" t="str">
        <f t="shared" si="84"/>
        <v>P</v>
      </c>
      <c r="DO33" s="409" t="str">
        <f t="shared" si="85"/>
        <v>II</v>
      </c>
      <c r="DP33" s="66">
        <f t="shared" si="86"/>
        <v>0</v>
      </c>
      <c r="DQ33" s="394">
        <f>IF(details!AR33="","",details!AR33)</f>
        <v>10</v>
      </c>
      <c r="DR33" s="394">
        <f>IF(details!AS33="","",details!AS33)</f>
        <v>10</v>
      </c>
      <c r="DS33" s="394">
        <f>IF(details!AT33="","",details!AT33)</f>
        <v>10</v>
      </c>
      <c r="DT33" s="205">
        <f t="shared" si="212"/>
        <v>30</v>
      </c>
      <c r="DU33" s="394">
        <f>IF(details!AU33="","",details!AU33)</f>
        <v>43</v>
      </c>
      <c r="DV33" s="205">
        <f t="shared" si="213"/>
        <v>73</v>
      </c>
      <c r="DW33" s="394">
        <f>IF(details!AV33="","",details!AV33)</f>
        <v>63</v>
      </c>
      <c r="DX33" s="392">
        <f t="shared" si="214"/>
        <v>136</v>
      </c>
      <c r="DY33" s="409">
        <f t="shared" si="215"/>
        <v>0</v>
      </c>
      <c r="DZ33" s="409">
        <f t="shared" si="216"/>
        <v>0</v>
      </c>
      <c r="EA33" s="66">
        <f t="shared" si="217"/>
        <v>200</v>
      </c>
      <c r="EB33" s="409" t="str">
        <f t="shared" si="218"/>
        <v/>
      </c>
      <c r="EC33" s="409" t="str">
        <f t="shared" si="121"/>
        <v>B</v>
      </c>
      <c r="ED33" s="394">
        <f>IF(details!AW33="","",details!AW33)</f>
        <v>23</v>
      </c>
      <c r="EE33" s="394">
        <f>IF(details!AX33="","",details!AX33)</f>
        <v>24</v>
      </c>
      <c r="EF33" s="394">
        <f>IF(details!AY33="","",details!AY33)</f>
        <v>27</v>
      </c>
      <c r="EG33" s="392">
        <f t="shared" si="219"/>
        <v>74</v>
      </c>
      <c r="EH33" s="409">
        <f t="shared" si="220"/>
        <v>0</v>
      </c>
      <c r="EI33" s="409">
        <f t="shared" si="221"/>
        <v>0</v>
      </c>
      <c r="EJ33" s="66">
        <f t="shared" si="222"/>
        <v>100</v>
      </c>
      <c r="EK33" s="409" t="str">
        <f t="shared" si="223"/>
        <v/>
      </c>
      <c r="EL33" s="409" t="str">
        <f t="shared" si="122"/>
        <v>B</v>
      </c>
      <c r="EM33" s="409" t="str">
        <f t="shared" si="123"/>
        <v>I</v>
      </c>
      <c r="EN33" s="409" t="str">
        <f t="shared" si="124"/>
        <v>III</v>
      </c>
      <c r="EO33" s="409" t="str">
        <f t="shared" si="125"/>
        <v>II</v>
      </c>
      <c r="EP33" s="409" t="str">
        <f t="shared" si="224"/>
        <v>I</v>
      </c>
      <c r="EQ33" s="409" t="str">
        <f t="shared" si="225"/>
        <v>II</v>
      </c>
      <c r="ER33" s="409">
        <f t="shared" si="226"/>
        <v>0</v>
      </c>
      <c r="ES33" s="409">
        <f t="shared" si="227"/>
        <v>0</v>
      </c>
      <c r="ET33" s="409">
        <f t="shared" si="228"/>
        <v>0</v>
      </c>
      <c r="EU33" s="409">
        <f t="shared" si="229"/>
        <v>0</v>
      </c>
      <c r="EV33" s="409">
        <f t="shared" si="230"/>
        <v>0</v>
      </c>
      <c r="EW33" s="409" t="str">
        <f t="shared" si="231"/>
        <v/>
      </c>
      <c r="EX33" s="74" t="str">
        <f t="shared" si="132"/>
        <v>PASS</v>
      </c>
      <c r="EY33" s="68" t="str">
        <f>IF(details!CF33="","",details!CF33)</f>
        <v/>
      </c>
      <c r="EZ33" s="69" t="str">
        <f>IF(details!CG33="","",details!CG33)</f>
        <v/>
      </c>
      <c r="FA33" s="68" t="str">
        <f>IF(details!CJ33="","",details!CJ33)</f>
        <v/>
      </c>
      <c r="FB33" s="69" t="str">
        <f>IF(details!CK33="","",details!CK33)</f>
        <v/>
      </c>
      <c r="FC33" s="68" t="str">
        <f>IF(details!CN33="","",details!CN33)</f>
        <v/>
      </c>
      <c r="FD33" s="69" t="str">
        <f>IF(details!CO33="","",details!CO33)</f>
        <v/>
      </c>
      <c r="FE33" s="68" t="str">
        <f>IF(details!CR33="","",details!CR33)</f>
        <v/>
      </c>
      <c r="FF33" s="69" t="str">
        <f>IF(details!CS33="","",details!CS33)</f>
        <v/>
      </c>
      <c r="FG33" s="68">
        <f>IF(details!CV33="","",details!CV33)</f>
        <v>44</v>
      </c>
      <c r="FH33" s="69">
        <f>IF(details!CW33="","",details!CW33)</f>
        <v>0</v>
      </c>
      <c r="FI33" s="343">
        <f t="shared" si="250"/>
        <v>0</v>
      </c>
      <c r="FJ33" s="394" t="str">
        <f t="shared" si="133"/>
        <v>I</v>
      </c>
      <c r="FK33" s="394" t="str">
        <f t="shared" si="232"/>
        <v/>
      </c>
      <c r="FL33" s="460" t="str">
        <f t="shared" si="134"/>
        <v/>
      </c>
      <c r="FM33" s="394" t="str">
        <f t="shared" si="135"/>
        <v>III</v>
      </c>
      <c r="FN33" s="77" t="str">
        <f t="shared" si="233"/>
        <v/>
      </c>
      <c r="FO33" s="460" t="str">
        <f t="shared" si="136"/>
        <v/>
      </c>
      <c r="FP33" s="78" t="str">
        <f t="shared" si="137"/>
        <v>II</v>
      </c>
      <c r="FQ33" s="394" t="str">
        <f t="shared" si="138"/>
        <v>II</v>
      </c>
      <c r="FR33" s="394" t="str">
        <f t="shared" si="234"/>
        <v/>
      </c>
      <c r="FS33" s="394" t="str">
        <f t="shared" si="235"/>
        <v/>
      </c>
      <c r="FT33" s="394" t="str">
        <f t="shared" si="236"/>
        <v/>
      </c>
      <c r="FU33" s="364" t="str">
        <f t="shared" si="237"/>
        <v/>
      </c>
      <c r="FV33" s="394" t="str">
        <f t="shared" si="238"/>
        <v/>
      </c>
      <c r="FW33" s="394" t="str">
        <f t="shared" si="239"/>
        <v/>
      </c>
      <c r="FX33" s="394" t="str">
        <f t="shared" si="240"/>
        <v/>
      </c>
      <c r="FY33" s="394" t="str">
        <f t="shared" si="141"/>
        <v/>
      </c>
      <c r="FZ33" s="461" t="str">
        <f t="shared" si="142"/>
        <v/>
      </c>
      <c r="GA33" s="78" t="str">
        <f t="shared" si="143"/>
        <v>I</v>
      </c>
      <c r="GB33" s="394" t="str">
        <f t="shared" si="144"/>
        <v>I</v>
      </c>
      <c r="GC33" s="394" t="str">
        <f t="shared" si="145"/>
        <v/>
      </c>
      <c r="GD33" s="394" t="str">
        <f t="shared" si="146"/>
        <v/>
      </c>
      <c r="GE33" s="394" t="str">
        <f t="shared" si="147"/>
        <v/>
      </c>
      <c r="GF33" s="462" t="str">
        <f t="shared" si="241"/>
        <v/>
      </c>
      <c r="GG33" s="397" t="str">
        <f t="shared" si="242"/>
        <v/>
      </c>
      <c r="GH33" s="394" t="str">
        <f t="shared" si="243"/>
        <v/>
      </c>
      <c r="GI33" s="394" t="str">
        <f t="shared" si="244"/>
        <v/>
      </c>
      <c r="GJ33" s="394" t="str">
        <f t="shared" si="148"/>
        <v/>
      </c>
      <c r="GK33" s="461" t="str">
        <f t="shared" si="149"/>
        <v/>
      </c>
      <c r="GL33" s="78" t="str">
        <f t="shared" si="150"/>
        <v>II</v>
      </c>
      <c r="GM33" s="394" t="str">
        <f t="shared" si="151"/>
        <v>II</v>
      </c>
      <c r="GN33" s="394" t="str">
        <f t="shared" si="152"/>
        <v/>
      </c>
      <c r="GO33" s="394" t="str">
        <f t="shared" si="153"/>
        <v/>
      </c>
      <c r="GP33" s="394" t="str">
        <f t="shared" si="154"/>
        <v/>
      </c>
      <c r="GQ33" s="394" t="str">
        <f t="shared" si="245"/>
        <v/>
      </c>
      <c r="GR33" s="394" t="str">
        <f t="shared" si="246"/>
        <v/>
      </c>
      <c r="GS33" s="394" t="str">
        <f t="shared" si="247"/>
        <v/>
      </c>
      <c r="GT33" s="394" t="str">
        <f t="shared" si="248"/>
        <v/>
      </c>
      <c r="GU33" s="394" t="str">
        <f t="shared" si="155"/>
        <v/>
      </c>
      <c r="GV33" s="461" t="str">
        <f t="shared" si="156"/>
        <v/>
      </c>
      <c r="GW33" s="394" t="str">
        <f t="shared" si="157"/>
        <v>B</v>
      </c>
      <c r="GX33" s="394" t="str">
        <f t="shared" si="158"/>
        <v>B</v>
      </c>
      <c r="GY33" s="394" t="str">
        <f t="shared" si="159"/>
        <v xml:space="preserve">    </v>
      </c>
      <c r="GZ33" s="394" t="str">
        <f t="shared" si="160"/>
        <v xml:space="preserve">    </v>
      </c>
      <c r="HA33" s="394" t="str">
        <f t="shared" si="161"/>
        <v xml:space="preserve">    </v>
      </c>
      <c r="HB33" s="394" t="str">
        <f t="shared" si="162"/>
        <v xml:space="preserve">        </v>
      </c>
      <c r="HC33" s="394" t="str">
        <f t="shared" si="163"/>
        <v xml:space="preserve">    </v>
      </c>
      <c r="HD33" s="394" t="str">
        <f t="shared" si="164"/>
        <v>PASS</v>
      </c>
      <c r="HE33" s="67">
        <f t="shared" si="165"/>
        <v>561</v>
      </c>
      <c r="HF33" s="73">
        <f t="shared" si="166"/>
        <v>56.1</v>
      </c>
      <c r="HG33" s="394" t="str">
        <f t="shared" si="167"/>
        <v>II</v>
      </c>
      <c r="HH33" s="75">
        <f t="shared" si="168"/>
        <v>56.1</v>
      </c>
      <c r="HI33" s="76">
        <f t="shared" si="249"/>
        <v>18.999999999999975</v>
      </c>
      <c r="HJ33" s="394" t="str">
        <f>IF(OR(HD33="SUPPL.",HD33="RE-EXAM."),'result subject-wise'!AR33,HD33)</f>
        <v>PASS</v>
      </c>
      <c r="HK33" s="463" t="str">
        <f t="shared" si="169"/>
        <v/>
      </c>
      <c r="HL33" s="464">
        <f t="shared" si="170"/>
        <v>56.1</v>
      </c>
      <c r="HM33" s="394" t="str">
        <f t="shared" si="87"/>
        <v>II</v>
      </c>
      <c r="HN33" s="240"/>
      <c r="HP33" s="465" t="str">
        <f>'full report'!V665</f>
        <v/>
      </c>
      <c r="HQ33" s="466"/>
      <c r="HR33" s="666"/>
      <c r="HS33" s="394" t="s">
        <v>340</v>
      </c>
      <c r="HT33" s="503" t="s">
        <v>185</v>
      </c>
      <c r="HU33" s="623" t="s">
        <v>344</v>
      </c>
      <c r="HV33" s="624"/>
      <c r="HW33" s="459"/>
      <c r="HX33" s="459"/>
      <c r="HY33" s="459"/>
      <c r="HZ33" s="636" t="str">
        <f>'result aggregate'!U111</f>
        <v>FIRST DIVISION</v>
      </c>
      <c r="IA33" s="637"/>
      <c r="IB33" s="637"/>
      <c r="IC33" s="528">
        <f>'result aggregate'!V111</f>
        <v>0</v>
      </c>
      <c r="ID33" s="528">
        <f>'result aggregate'!W111</f>
        <v>1</v>
      </c>
      <c r="IE33" s="528">
        <f>'result aggregate'!X111</f>
        <v>0</v>
      </c>
      <c r="IF33" s="528">
        <f>'result aggregate'!Y111</f>
        <v>0</v>
      </c>
      <c r="IG33" s="528">
        <f>'result aggregate'!Z111</f>
        <v>0</v>
      </c>
      <c r="IH33" s="528">
        <f>'result aggregate'!AA111</f>
        <v>9</v>
      </c>
      <c r="II33" s="528">
        <f>'result aggregate'!AB111</f>
        <v>0</v>
      </c>
      <c r="IJ33" s="528">
        <f>'result aggregate'!AC111</f>
        <v>3</v>
      </c>
      <c r="IK33" s="528">
        <f>'result aggregate'!AD111</f>
        <v>0</v>
      </c>
      <c r="IL33" s="528">
        <f>'result aggregate'!AE111</f>
        <v>0</v>
      </c>
      <c r="IM33" s="528">
        <f>'result aggregate'!AF111</f>
        <v>0</v>
      </c>
      <c r="IN33" s="528">
        <f>'result aggregate'!AG111</f>
        <v>0</v>
      </c>
      <c r="IO33" s="531">
        <f>'result aggregate'!AH111</f>
        <v>13</v>
      </c>
      <c r="IP33" s="448"/>
      <c r="IQ33" s="448"/>
      <c r="IR33" s="448"/>
      <c r="IS33" s="448"/>
      <c r="IT33" s="448"/>
      <c r="IU33" s="448"/>
    </row>
    <row r="34" spans="1:16382" s="364" customFormat="1" ht="13" customHeight="1">
      <c r="A34" s="412">
        <f>IF(details!A34="","",details!A34)</f>
        <v>26</v>
      </c>
      <c r="B34" s="394" t="str">
        <f>IF(details!B34="","",details!B34)</f>
        <v>OBC</v>
      </c>
      <c r="C34" s="394" t="str">
        <f>IF(details!C34="","",details!C34)</f>
        <v>G</v>
      </c>
      <c r="D34" s="394" t="str">
        <f>IF(details!D34="","",details!D34)</f>
        <v>10349 A</v>
      </c>
      <c r="E34" s="401">
        <f>IF(details!E34="","",details!E34)</f>
        <v>11426</v>
      </c>
      <c r="F34" s="72">
        <f>IF(details!F34="","",details!F34)</f>
        <v>35148</v>
      </c>
      <c r="G34" s="89" t="str">
        <f>IF(details!G34="","",details!G34)</f>
        <v>A 026</v>
      </c>
      <c r="H34" s="89" t="str">
        <f>IF(details!H34="","",details!H34)</f>
        <v>B 026</v>
      </c>
      <c r="I34" s="89" t="str">
        <f>IF(details!I34="","",details!I34)</f>
        <v>C 026</v>
      </c>
      <c r="J34" s="394">
        <f>IF(details!J34="","",details!J34)</f>
        <v>7</v>
      </c>
      <c r="K34" s="394">
        <f>IF(details!K34="","",details!K34)</f>
        <v>6</v>
      </c>
      <c r="L34" s="394">
        <f>IF(details!L34="","",details!L34)</f>
        <v>6</v>
      </c>
      <c r="M34" s="205">
        <f t="shared" si="171"/>
        <v>19</v>
      </c>
      <c r="N34" s="394">
        <f>IF(details!M34="","",details!M34)</f>
        <v>45</v>
      </c>
      <c r="O34" s="205">
        <f t="shared" si="172"/>
        <v>64</v>
      </c>
      <c r="P34" s="394">
        <f>IF(details!N34="","",details!N34)</f>
        <v>74</v>
      </c>
      <c r="Q34" s="392">
        <f t="shared" si="173"/>
        <v>138</v>
      </c>
      <c r="R34" s="409">
        <f t="shared" si="282"/>
        <v>0</v>
      </c>
      <c r="S34" s="66">
        <f t="shared" si="39"/>
        <v>200</v>
      </c>
      <c r="T34" s="409" t="str">
        <f t="shared" si="99"/>
        <v/>
      </c>
      <c r="U34" s="409" t="str">
        <f t="shared" si="40"/>
        <v>P</v>
      </c>
      <c r="V34" s="409" t="str">
        <f t="shared" si="100"/>
        <v>I</v>
      </c>
      <c r="W34" s="394">
        <f>IF(details!O34="","",details!O34)</f>
        <v>5</v>
      </c>
      <c r="X34" s="394">
        <f>IF(details!P34="","",details!P34)</f>
        <v>7</v>
      </c>
      <c r="Y34" s="394">
        <f>IF(details!Q34="","",details!Q34)</f>
        <v>7</v>
      </c>
      <c r="Z34" s="205">
        <f t="shared" si="174"/>
        <v>19</v>
      </c>
      <c r="AA34" s="394">
        <f>IF(details!R34="","",details!R34)</f>
        <v>42</v>
      </c>
      <c r="AB34" s="205">
        <f t="shared" si="175"/>
        <v>61</v>
      </c>
      <c r="AC34" s="394">
        <f>IF(details!S34="","",details!S34)</f>
        <v>56</v>
      </c>
      <c r="AD34" s="392">
        <f t="shared" si="176"/>
        <v>117</v>
      </c>
      <c r="AE34" s="409">
        <f t="shared" si="281"/>
        <v>0</v>
      </c>
      <c r="AF34" s="66">
        <f t="shared" si="45"/>
        <v>200</v>
      </c>
      <c r="AG34" s="409" t="str">
        <f t="shared" si="101"/>
        <v/>
      </c>
      <c r="AH34" s="409" t="str">
        <f>IF(OR($E34="NSO",$E34="",AC34=""),"",IF(OR(AG34="AB",AC34="ab"),"AB",IF(AC34="ML","RE",IF(AND(AD34&gt;=36%*AF34,AC34&gt;=20),"P",IF(AND(AD34&gt;=34%*AF34,#REF!=0,AC34&gt;=20),"G2",IF(AND(AD34&gt;=31%*AF34,#REF!=0,AC34&gt;=20),"G1",IF(AD34&gt;=25%*AF34,"S","F")))))))</f>
        <v>P</v>
      </c>
      <c r="AI34" s="409" t="str">
        <f t="shared" si="102"/>
        <v>II</v>
      </c>
      <c r="AJ34" s="394" t="str">
        <f>IF(details!T34="","",details!T34)</f>
        <v>a</v>
      </c>
      <c r="AK34" s="89" t="str">
        <f t="shared" si="177"/>
        <v>PHYSICS</v>
      </c>
      <c r="AL34" s="394">
        <f>IF(details!U34="","",details!U34)</f>
        <v>4</v>
      </c>
      <c r="AM34" s="394">
        <f>IF(details!V34="","",details!V34)</f>
        <v>8</v>
      </c>
      <c r="AN34" s="394">
        <f>IF(details!W34="","",details!W34)</f>
        <v>10</v>
      </c>
      <c r="AO34" s="205">
        <f t="shared" si="178"/>
        <v>22</v>
      </c>
      <c r="AP34" s="394">
        <f>IF(details!X34="","",details!X34)</f>
        <v>28</v>
      </c>
      <c r="AQ34" s="394">
        <f>IF(details!Y34="","",details!Y34)</f>
        <v>12</v>
      </c>
      <c r="AR34" s="205">
        <f t="shared" si="179"/>
        <v>40</v>
      </c>
      <c r="AS34" s="205">
        <f t="shared" si="180"/>
        <v>50</v>
      </c>
      <c r="AT34" s="205">
        <f t="shared" si="181"/>
        <v>62</v>
      </c>
      <c r="AU34" s="394">
        <f>IF(details!Z34="","",details!Z34)</f>
        <v>51</v>
      </c>
      <c r="AV34" s="394">
        <f>IF(details!AA34="","",details!AA34)</f>
        <v>20</v>
      </c>
      <c r="AW34" s="205">
        <f t="shared" si="182"/>
        <v>71</v>
      </c>
      <c r="AX34" s="205">
        <f t="shared" si="183"/>
        <v>101</v>
      </c>
      <c r="AY34" s="205">
        <f t="shared" si="184"/>
        <v>32</v>
      </c>
      <c r="AZ34" s="401">
        <f t="shared" si="185"/>
        <v>133</v>
      </c>
      <c r="BA34" s="332">
        <f t="shared" si="186"/>
        <v>0</v>
      </c>
      <c r="BB34" s="409">
        <f t="shared" si="187"/>
        <v>0</v>
      </c>
      <c r="BC34" s="66">
        <f t="shared" si="188"/>
        <v>70</v>
      </c>
      <c r="BD34" s="66">
        <f t="shared" si="189"/>
        <v>30</v>
      </c>
      <c r="BE34" s="66">
        <f t="shared" si="190"/>
        <v>150</v>
      </c>
      <c r="BF34" s="66">
        <f t="shared" si="93"/>
        <v>50</v>
      </c>
      <c r="BG34" s="332">
        <f t="shared" si="94"/>
        <v>200</v>
      </c>
      <c r="BH34" s="409" t="str">
        <f t="shared" si="95"/>
        <v/>
      </c>
      <c r="BI34" s="66" t="str">
        <f t="shared" si="96"/>
        <v>P</v>
      </c>
      <c r="BJ34" s="66" t="str">
        <f t="shared" si="97"/>
        <v>P</v>
      </c>
      <c r="BK34" s="409" t="str">
        <f t="shared" si="98"/>
        <v>I</v>
      </c>
      <c r="BL34" s="394" t="str">
        <f>IF(details!AB34="","",details!AB34)</f>
        <v>A</v>
      </c>
      <c r="BM34" s="89" t="str">
        <f t="shared" si="191"/>
        <v>CHEMISTRY</v>
      </c>
      <c r="BN34" s="394">
        <f>IF(details!AC34="","",details!AC34)</f>
        <v>7</v>
      </c>
      <c r="BO34" s="394">
        <f>IF(details!AD34="","",details!AD34)</f>
        <v>10</v>
      </c>
      <c r="BP34" s="394">
        <f>IF(details!AE34="","",details!AE34)</f>
        <v>10</v>
      </c>
      <c r="BQ34" s="205">
        <f t="shared" si="192"/>
        <v>27</v>
      </c>
      <c r="BR34" s="394">
        <f>IF(details!AF34="","",details!AF34)</f>
        <v>38</v>
      </c>
      <c r="BS34" s="394">
        <f>IF(details!AG34="","",details!AG34)</f>
        <v>18</v>
      </c>
      <c r="BT34" s="205">
        <f t="shared" si="193"/>
        <v>56</v>
      </c>
      <c r="BU34" s="205">
        <f t="shared" si="194"/>
        <v>65</v>
      </c>
      <c r="BV34" s="205">
        <f t="shared" si="195"/>
        <v>83</v>
      </c>
      <c r="BW34" s="394">
        <f>IF(details!AH34="","",details!AH34)</f>
        <v>52</v>
      </c>
      <c r="BX34" s="394">
        <f>IF(details!AI34="","",details!AI34)</f>
        <v>28</v>
      </c>
      <c r="BY34" s="205">
        <f t="shared" si="196"/>
        <v>80</v>
      </c>
      <c r="BZ34" s="205">
        <f t="shared" si="197"/>
        <v>117</v>
      </c>
      <c r="CA34" s="205">
        <f t="shared" si="198"/>
        <v>46</v>
      </c>
      <c r="CB34" s="401">
        <f t="shared" si="199"/>
        <v>163</v>
      </c>
      <c r="CC34" s="332">
        <f t="shared" si="56"/>
        <v>0</v>
      </c>
      <c r="CD34" s="409">
        <f t="shared" si="57"/>
        <v>0</v>
      </c>
      <c r="CE34" s="66">
        <f t="shared" si="58"/>
        <v>70</v>
      </c>
      <c r="CF34" s="66">
        <f t="shared" si="200"/>
        <v>30</v>
      </c>
      <c r="CG34" s="66">
        <f t="shared" si="201"/>
        <v>150</v>
      </c>
      <c r="CH34" s="66">
        <f t="shared" si="61"/>
        <v>50</v>
      </c>
      <c r="CI34" s="332">
        <f t="shared" si="62"/>
        <v>200</v>
      </c>
      <c r="CJ34" s="409" t="str">
        <f t="shared" si="63"/>
        <v/>
      </c>
      <c r="CK34" s="66" t="str">
        <f t="shared" si="64"/>
        <v>P</v>
      </c>
      <c r="CL34" s="66" t="str">
        <f t="shared" si="65"/>
        <v>P</v>
      </c>
      <c r="CM34" s="409" t="str">
        <f t="shared" si="66"/>
        <v>D</v>
      </c>
      <c r="CN34" s="394" t="str">
        <f>IF(details!AJ34="","",details!AJ34)</f>
        <v>a</v>
      </c>
      <c r="CO34" s="89" t="str">
        <f t="shared" si="202"/>
        <v>BIOLOGY</v>
      </c>
      <c r="CP34" s="394">
        <f>IF(details!AK34="","",details!AK34)</f>
        <v>9</v>
      </c>
      <c r="CQ34" s="394">
        <f>IF(details!AL34="","",details!AL34)</f>
        <v>8</v>
      </c>
      <c r="CR34" s="394">
        <f>IF(details!AM34="","",details!AM34)</f>
        <v>10</v>
      </c>
      <c r="CS34" s="205">
        <f t="shared" si="203"/>
        <v>27</v>
      </c>
      <c r="CT34" s="394">
        <f>IF(details!AN34="","",details!AN34)</f>
        <v>31</v>
      </c>
      <c r="CU34" s="394">
        <f>IF(details!AO34="","",details!AO34)</f>
        <v>19</v>
      </c>
      <c r="CV34" s="205">
        <f t="shared" si="204"/>
        <v>50</v>
      </c>
      <c r="CW34" s="205">
        <f t="shared" si="205"/>
        <v>58</v>
      </c>
      <c r="CX34" s="205">
        <f t="shared" si="206"/>
        <v>77</v>
      </c>
      <c r="CY34" s="394">
        <f>IF(details!AP34="","",details!AP34)</f>
        <v>44</v>
      </c>
      <c r="CZ34" s="394">
        <f>IF(details!AQ34="","",details!AQ34)</f>
        <v>28</v>
      </c>
      <c r="DA34" s="205">
        <f t="shared" si="207"/>
        <v>72</v>
      </c>
      <c r="DB34" s="205">
        <f t="shared" si="208"/>
        <v>102</v>
      </c>
      <c r="DC34" s="205">
        <f t="shared" si="209"/>
        <v>47</v>
      </c>
      <c r="DD34" s="401">
        <f t="shared" si="210"/>
        <v>149</v>
      </c>
      <c r="DE34" s="332">
        <f t="shared" si="75"/>
        <v>0</v>
      </c>
      <c r="DF34" s="409">
        <f t="shared" si="76"/>
        <v>0</v>
      </c>
      <c r="DG34" s="66">
        <f t="shared" si="77"/>
        <v>70</v>
      </c>
      <c r="DH34" s="66">
        <f t="shared" si="211"/>
        <v>30</v>
      </c>
      <c r="DI34" s="66">
        <f t="shared" si="79"/>
        <v>150</v>
      </c>
      <c r="DJ34" s="66">
        <f t="shared" si="80"/>
        <v>50</v>
      </c>
      <c r="DK34" s="332">
        <f t="shared" si="81"/>
        <v>200</v>
      </c>
      <c r="DL34" s="409" t="str">
        <f t="shared" si="82"/>
        <v/>
      </c>
      <c r="DM34" s="66" t="str">
        <f t="shared" si="83"/>
        <v>P</v>
      </c>
      <c r="DN34" s="66" t="str">
        <f t="shared" si="84"/>
        <v>P</v>
      </c>
      <c r="DO34" s="409" t="str">
        <f t="shared" si="85"/>
        <v>I</v>
      </c>
      <c r="DP34" s="66">
        <f t="shared" si="86"/>
        <v>0</v>
      </c>
      <c r="DQ34" s="394">
        <f>IF(details!AR34="","",details!AR34)</f>
        <v>10</v>
      </c>
      <c r="DR34" s="394">
        <f>IF(details!AS34="","",details!AS34)</f>
        <v>9</v>
      </c>
      <c r="DS34" s="394">
        <f>IF(details!AT34="","",details!AT34)</f>
        <v>10</v>
      </c>
      <c r="DT34" s="205">
        <f t="shared" si="212"/>
        <v>29</v>
      </c>
      <c r="DU34" s="394">
        <f>IF(details!AU34="","",details!AU34)</f>
        <v>64</v>
      </c>
      <c r="DV34" s="205">
        <f t="shared" si="213"/>
        <v>93</v>
      </c>
      <c r="DW34" s="394">
        <f>IF(details!AV34="","",details!AV34)</f>
        <v>79</v>
      </c>
      <c r="DX34" s="392">
        <f t="shared" si="214"/>
        <v>172</v>
      </c>
      <c r="DY34" s="409">
        <f t="shared" si="215"/>
        <v>0</v>
      </c>
      <c r="DZ34" s="409">
        <f t="shared" si="216"/>
        <v>0</v>
      </c>
      <c r="EA34" s="66">
        <f t="shared" si="217"/>
        <v>200</v>
      </c>
      <c r="EB34" s="409" t="str">
        <f t="shared" si="218"/>
        <v/>
      </c>
      <c r="EC34" s="409" t="str">
        <f t="shared" si="121"/>
        <v>A</v>
      </c>
      <c r="ED34" s="394">
        <f>IF(details!AW34="","",details!AW34)</f>
        <v>22</v>
      </c>
      <c r="EE34" s="394">
        <f>IF(details!AX34="","",details!AX34)</f>
        <v>26</v>
      </c>
      <c r="EF34" s="394">
        <f>IF(details!AY34="","",details!AY34)</f>
        <v>30</v>
      </c>
      <c r="EG34" s="392">
        <f t="shared" si="219"/>
        <v>78</v>
      </c>
      <c r="EH34" s="409">
        <f t="shared" si="220"/>
        <v>0</v>
      </c>
      <c r="EI34" s="409">
        <f t="shared" si="221"/>
        <v>0</v>
      </c>
      <c r="EJ34" s="66">
        <f t="shared" si="222"/>
        <v>100</v>
      </c>
      <c r="EK34" s="409" t="str">
        <f t="shared" si="223"/>
        <v/>
      </c>
      <c r="EL34" s="409" t="str">
        <f t="shared" si="122"/>
        <v>B</v>
      </c>
      <c r="EM34" s="409" t="str">
        <f t="shared" si="123"/>
        <v>I</v>
      </c>
      <c r="EN34" s="409" t="str">
        <f t="shared" si="124"/>
        <v>II</v>
      </c>
      <c r="EO34" s="409" t="str">
        <f t="shared" si="125"/>
        <v>I</v>
      </c>
      <c r="EP34" s="409" t="str">
        <f t="shared" si="224"/>
        <v>D</v>
      </c>
      <c r="EQ34" s="409" t="str">
        <f t="shared" si="225"/>
        <v>I</v>
      </c>
      <c r="ER34" s="409">
        <f t="shared" si="226"/>
        <v>0</v>
      </c>
      <c r="ES34" s="409">
        <f t="shared" si="227"/>
        <v>0</v>
      </c>
      <c r="ET34" s="409">
        <f t="shared" si="228"/>
        <v>0</v>
      </c>
      <c r="EU34" s="409">
        <f t="shared" si="229"/>
        <v>0</v>
      </c>
      <c r="EV34" s="409">
        <f t="shared" si="230"/>
        <v>0</v>
      </c>
      <c r="EW34" s="409" t="str">
        <f t="shared" si="231"/>
        <v/>
      </c>
      <c r="EX34" s="74" t="str">
        <f t="shared" si="132"/>
        <v>PASS</v>
      </c>
      <c r="EY34" s="68" t="str">
        <f>IF(details!CF34="","",details!CF34)</f>
        <v/>
      </c>
      <c r="EZ34" s="69" t="str">
        <f>IF(details!CG34="","",details!CG34)</f>
        <v/>
      </c>
      <c r="FA34" s="68" t="str">
        <f>IF(details!CJ34="","",details!CJ34)</f>
        <v/>
      </c>
      <c r="FB34" s="69" t="str">
        <f>IF(details!CK34="","",details!CK34)</f>
        <v/>
      </c>
      <c r="FC34" s="68" t="str">
        <f>IF(details!CN34="","",details!CN34)</f>
        <v/>
      </c>
      <c r="FD34" s="69" t="str">
        <f>IF(details!CO34="","",details!CO34)</f>
        <v/>
      </c>
      <c r="FE34" s="68" t="str">
        <f>IF(details!CR34="","",details!CR34)</f>
        <v/>
      </c>
      <c r="FF34" s="69" t="str">
        <f>IF(details!CS34="","",details!CS34)</f>
        <v/>
      </c>
      <c r="FG34" s="68">
        <f>IF(details!CV34="","",details!CV34)</f>
        <v>44</v>
      </c>
      <c r="FH34" s="69">
        <f>IF(details!CW34="","",details!CW34)</f>
        <v>0</v>
      </c>
      <c r="FI34" s="343">
        <f t="shared" si="250"/>
        <v>0</v>
      </c>
      <c r="FJ34" s="394" t="str">
        <f t="shared" si="133"/>
        <v>I</v>
      </c>
      <c r="FK34" s="394" t="str">
        <f t="shared" si="232"/>
        <v/>
      </c>
      <c r="FL34" s="460" t="str">
        <f t="shared" si="134"/>
        <v/>
      </c>
      <c r="FM34" s="394" t="str">
        <f t="shared" si="135"/>
        <v>II</v>
      </c>
      <c r="FN34" s="77" t="str">
        <f t="shared" si="233"/>
        <v/>
      </c>
      <c r="FO34" s="460" t="str">
        <f t="shared" si="136"/>
        <v/>
      </c>
      <c r="FP34" s="78" t="str">
        <f t="shared" si="137"/>
        <v>I</v>
      </c>
      <c r="FQ34" s="394" t="str">
        <f t="shared" si="138"/>
        <v>I</v>
      </c>
      <c r="FR34" s="394" t="str">
        <f t="shared" si="234"/>
        <v/>
      </c>
      <c r="FS34" s="394" t="str">
        <f t="shared" si="235"/>
        <v/>
      </c>
      <c r="FT34" s="394" t="str">
        <f t="shared" si="236"/>
        <v/>
      </c>
      <c r="FU34" s="364" t="str">
        <f t="shared" si="237"/>
        <v/>
      </c>
      <c r="FV34" s="394" t="str">
        <f t="shared" si="238"/>
        <v/>
      </c>
      <c r="FW34" s="394" t="str">
        <f t="shared" si="239"/>
        <v/>
      </c>
      <c r="FX34" s="394" t="str">
        <f t="shared" si="240"/>
        <v/>
      </c>
      <c r="FY34" s="394" t="str">
        <f t="shared" si="141"/>
        <v/>
      </c>
      <c r="FZ34" s="461" t="str">
        <f t="shared" si="142"/>
        <v/>
      </c>
      <c r="GA34" s="78" t="str">
        <f t="shared" si="143"/>
        <v>D</v>
      </c>
      <c r="GB34" s="394" t="str">
        <f t="shared" si="144"/>
        <v>D</v>
      </c>
      <c r="GC34" s="394" t="str">
        <f t="shared" si="145"/>
        <v/>
      </c>
      <c r="GD34" s="394" t="str">
        <f t="shared" si="146"/>
        <v/>
      </c>
      <c r="GE34" s="394" t="str">
        <f t="shared" si="147"/>
        <v/>
      </c>
      <c r="GF34" s="462" t="str">
        <f t="shared" si="241"/>
        <v/>
      </c>
      <c r="GG34" s="397" t="str">
        <f t="shared" si="242"/>
        <v/>
      </c>
      <c r="GH34" s="394" t="str">
        <f t="shared" si="243"/>
        <v/>
      </c>
      <c r="GI34" s="394" t="str">
        <f t="shared" si="244"/>
        <v/>
      </c>
      <c r="GJ34" s="394" t="str">
        <f t="shared" si="148"/>
        <v/>
      </c>
      <c r="GK34" s="461" t="str">
        <f t="shared" si="149"/>
        <v/>
      </c>
      <c r="GL34" s="78" t="str">
        <f t="shared" si="150"/>
        <v>I</v>
      </c>
      <c r="GM34" s="394" t="str">
        <f t="shared" si="151"/>
        <v>I</v>
      </c>
      <c r="GN34" s="394" t="str">
        <f t="shared" si="152"/>
        <v/>
      </c>
      <c r="GO34" s="394" t="str">
        <f t="shared" si="153"/>
        <v/>
      </c>
      <c r="GP34" s="394" t="str">
        <f t="shared" si="154"/>
        <v/>
      </c>
      <c r="GQ34" s="394" t="str">
        <f t="shared" si="245"/>
        <v/>
      </c>
      <c r="GR34" s="394" t="str">
        <f t="shared" si="246"/>
        <v/>
      </c>
      <c r="GS34" s="394" t="str">
        <f t="shared" si="247"/>
        <v/>
      </c>
      <c r="GT34" s="394" t="str">
        <f t="shared" si="248"/>
        <v/>
      </c>
      <c r="GU34" s="394" t="str">
        <f t="shared" si="155"/>
        <v/>
      </c>
      <c r="GV34" s="461" t="str">
        <f t="shared" si="156"/>
        <v/>
      </c>
      <c r="GW34" s="394" t="str">
        <f t="shared" si="157"/>
        <v>A</v>
      </c>
      <c r="GX34" s="394" t="str">
        <f t="shared" si="158"/>
        <v>B</v>
      </c>
      <c r="GY34" s="394" t="str">
        <f t="shared" si="159"/>
        <v xml:space="preserve">    </v>
      </c>
      <c r="GZ34" s="394" t="str">
        <f t="shared" si="160"/>
        <v xml:space="preserve">    </v>
      </c>
      <c r="HA34" s="394" t="str">
        <f t="shared" si="161"/>
        <v xml:space="preserve">    </v>
      </c>
      <c r="HB34" s="394" t="str">
        <f t="shared" si="162"/>
        <v xml:space="preserve">        </v>
      </c>
      <c r="HC34" s="394" t="str">
        <f t="shared" si="163"/>
        <v xml:space="preserve">   CHEMISTRY </v>
      </c>
      <c r="HD34" s="394" t="str">
        <f t="shared" si="164"/>
        <v>PASS</v>
      </c>
      <c r="HE34" s="67">
        <f t="shared" si="165"/>
        <v>700</v>
      </c>
      <c r="HF34" s="73">
        <f t="shared" si="166"/>
        <v>70</v>
      </c>
      <c r="HG34" s="394" t="str">
        <f t="shared" si="167"/>
        <v>I</v>
      </c>
      <c r="HH34" s="75">
        <f t="shared" si="168"/>
        <v>70</v>
      </c>
      <c r="HI34" s="76">
        <f t="shared" si="249"/>
        <v>1.9999999999999969</v>
      </c>
      <c r="HJ34" s="394" t="str">
        <f>IF(OR(HD34="SUPPL.",HD34="RE-EXAM."),'result subject-wise'!AR34,HD34)</f>
        <v>PASS</v>
      </c>
      <c r="HK34" s="463" t="str">
        <f t="shared" si="169"/>
        <v/>
      </c>
      <c r="HL34" s="464">
        <f t="shared" si="170"/>
        <v>70</v>
      </c>
      <c r="HM34" s="394" t="str">
        <f t="shared" si="87"/>
        <v>I</v>
      </c>
      <c r="HN34" s="240"/>
      <c r="HP34" s="465" t="str">
        <f>'full report'!V692</f>
        <v/>
      </c>
      <c r="HQ34" s="466"/>
      <c r="HR34" s="238" t="s">
        <v>207</v>
      </c>
      <c r="HS34" s="394">
        <f>SUM(HS38:HS40,HS42)</f>
        <v>49</v>
      </c>
      <c r="HT34" s="305">
        <f>'result subject-wise'!F111</f>
        <v>1</v>
      </c>
      <c r="HU34" s="623">
        <f>HS34</f>
        <v>49</v>
      </c>
      <c r="HV34" s="624"/>
      <c r="HW34" s="459"/>
      <c r="HX34" s="459"/>
      <c r="HY34" s="459"/>
      <c r="HZ34" s="636" t="str">
        <f>'result aggregate'!U112</f>
        <v>SECOND DIVISION</v>
      </c>
      <c r="IA34" s="637"/>
      <c r="IB34" s="637"/>
      <c r="IC34" s="528">
        <f>'result aggregate'!V112</f>
        <v>0</v>
      </c>
      <c r="ID34" s="528">
        <f>'result aggregate'!W112</f>
        <v>7</v>
      </c>
      <c r="IE34" s="528">
        <f>'result aggregate'!X112</f>
        <v>0</v>
      </c>
      <c r="IF34" s="528">
        <f>'result aggregate'!Y112</f>
        <v>0</v>
      </c>
      <c r="IG34" s="528">
        <f>'result aggregate'!Z112</f>
        <v>0</v>
      </c>
      <c r="IH34" s="528">
        <f>'result aggregate'!AA112</f>
        <v>14</v>
      </c>
      <c r="II34" s="528">
        <f>'result aggregate'!AB112</f>
        <v>0</v>
      </c>
      <c r="IJ34" s="528">
        <f>'result aggregate'!AC112</f>
        <v>8</v>
      </c>
      <c r="IK34" s="528">
        <f>'result aggregate'!AD112</f>
        <v>0</v>
      </c>
      <c r="IL34" s="528">
        <f>'result aggregate'!AE112</f>
        <v>0</v>
      </c>
      <c r="IM34" s="528">
        <f>'result aggregate'!AF112</f>
        <v>0</v>
      </c>
      <c r="IN34" s="528">
        <f>'result aggregate'!AG112</f>
        <v>0</v>
      </c>
      <c r="IO34" s="531">
        <f>'result aggregate'!AH112</f>
        <v>29</v>
      </c>
      <c r="IP34" s="448"/>
      <c r="IQ34" s="448"/>
      <c r="IR34" s="448"/>
      <c r="IS34" s="448"/>
      <c r="IT34" s="448"/>
      <c r="IU34" s="448"/>
    </row>
    <row r="35" spans="1:16382" s="364" customFormat="1" ht="13" customHeight="1">
      <c r="A35" s="412">
        <f>IF(details!A35="","",details!A35)</f>
        <v>27</v>
      </c>
      <c r="B35" s="394" t="str">
        <f>IF(details!B35="","",details!B35)</f>
        <v>GEN</v>
      </c>
      <c r="C35" s="394" t="str">
        <f>IF(details!C35="","",details!C35)</f>
        <v>G</v>
      </c>
      <c r="D35" s="394">
        <f>IF(details!D35="","",details!D35)</f>
        <v>10439</v>
      </c>
      <c r="E35" s="401">
        <f>IF(details!E35="","",details!E35)</f>
        <v>11427</v>
      </c>
      <c r="F35" s="72">
        <f>IF(details!F35="","",details!F35)</f>
        <v>35361</v>
      </c>
      <c r="G35" s="89" t="str">
        <f>IF(details!G35="","",details!G35)</f>
        <v>A 027</v>
      </c>
      <c r="H35" s="89" t="str">
        <f>IF(details!H35="","",details!H35)</f>
        <v>B 027</v>
      </c>
      <c r="I35" s="89" t="str">
        <f>IF(details!I35="","",details!I35)</f>
        <v>C 027</v>
      </c>
      <c r="J35" s="394">
        <f>IF(details!J35="","",details!J35)</f>
        <v>6</v>
      </c>
      <c r="K35" s="394">
        <f>IF(details!K35="","",details!K35)</f>
        <v>6</v>
      </c>
      <c r="L35" s="394">
        <f>IF(details!L35="","",details!L35)</f>
        <v>6</v>
      </c>
      <c r="M35" s="205">
        <f t="shared" si="171"/>
        <v>18</v>
      </c>
      <c r="N35" s="394">
        <f>IF(details!M35="","",details!M35)</f>
        <v>38</v>
      </c>
      <c r="O35" s="205">
        <f t="shared" si="172"/>
        <v>56</v>
      </c>
      <c r="P35" s="394">
        <f>IF(details!N35="","",details!N35)</f>
        <v>67</v>
      </c>
      <c r="Q35" s="392">
        <f t="shared" si="173"/>
        <v>123</v>
      </c>
      <c r="R35" s="409">
        <f t="shared" si="282"/>
        <v>0</v>
      </c>
      <c r="S35" s="66">
        <f t="shared" si="39"/>
        <v>200</v>
      </c>
      <c r="T35" s="409" t="str">
        <f t="shared" si="99"/>
        <v/>
      </c>
      <c r="U35" s="409" t="str">
        <f t="shared" si="40"/>
        <v>P</v>
      </c>
      <c r="V35" s="409" t="str">
        <f t="shared" si="100"/>
        <v>I</v>
      </c>
      <c r="W35" s="394">
        <f>IF(details!O35="","",details!O35)</f>
        <v>8</v>
      </c>
      <c r="X35" s="394">
        <f>IF(details!P35="","",details!P35)</f>
        <v>5</v>
      </c>
      <c r="Y35" s="394">
        <f>IF(details!Q35="","",details!Q35)</f>
        <v>7</v>
      </c>
      <c r="Z35" s="205">
        <f t="shared" si="174"/>
        <v>20</v>
      </c>
      <c r="AA35" s="394">
        <f>IF(details!R35="","",details!R35)</f>
        <v>33</v>
      </c>
      <c r="AB35" s="205">
        <f t="shared" si="175"/>
        <v>53</v>
      </c>
      <c r="AC35" s="394">
        <f>IF(details!S35="","",details!S35)</f>
        <v>47</v>
      </c>
      <c r="AD35" s="392">
        <f t="shared" si="176"/>
        <v>100</v>
      </c>
      <c r="AE35" s="409">
        <f t="shared" si="281"/>
        <v>0</v>
      </c>
      <c r="AF35" s="66">
        <f t="shared" si="45"/>
        <v>200</v>
      </c>
      <c r="AG35" s="409" t="str">
        <f t="shared" si="101"/>
        <v/>
      </c>
      <c r="AH35" s="409" t="str">
        <f>IF(OR($E35="NSO",$E35="",AC35=""),"",IF(OR(AG35="AB",AC35="ab"),"AB",IF(AC35="ML","RE",IF(AND(AD35&gt;=36%*AF35,AC35&gt;=20),"P",IF(AND(AD35&gt;=34%*AF35,#REF!=0,AC35&gt;=20),"G2",IF(AND(AD35&gt;=31%*AF35,#REF!=0,AC35&gt;=20),"G1",IF(AD35&gt;=25%*AF35,"S","F")))))))</f>
        <v>P</v>
      </c>
      <c r="AI35" s="409" t="str">
        <f t="shared" si="102"/>
        <v>II</v>
      </c>
      <c r="AJ35" s="394" t="str">
        <f>IF(details!T35="","",details!T35)</f>
        <v>a</v>
      </c>
      <c r="AK35" s="89" t="str">
        <f t="shared" si="177"/>
        <v>PHYSICS</v>
      </c>
      <c r="AL35" s="394">
        <f>IF(details!U35="","",details!U35)</f>
        <v>6</v>
      </c>
      <c r="AM35" s="394">
        <f>IF(details!V35="","",details!V35)</f>
        <v>8</v>
      </c>
      <c r="AN35" s="394">
        <f>IF(details!W35="","",details!W35)</f>
        <v>10</v>
      </c>
      <c r="AO35" s="205">
        <f t="shared" si="178"/>
        <v>24</v>
      </c>
      <c r="AP35" s="394">
        <f>IF(details!X35="","",details!X35)</f>
        <v>21</v>
      </c>
      <c r="AQ35" s="394">
        <f>IF(details!Y35="","",details!Y35)</f>
        <v>12</v>
      </c>
      <c r="AR35" s="205">
        <f t="shared" si="179"/>
        <v>33</v>
      </c>
      <c r="AS35" s="205">
        <f t="shared" si="180"/>
        <v>45</v>
      </c>
      <c r="AT35" s="205">
        <f t="shared" si="181"/>
        <v>57</v>
      </c>
      <c r="AU35" s="394">
        <f>IF(details!Z35="","",details!Z35)</f>
        <v>32</v>
      </c>
      <c r="AV35" s="394">
        <f>IF(details!AA35="","",details!AA35)</f>
        <v>18</v>
      </c>
      <c r="AW35" s="205">
        <f t="shared" si="182"/>
        <v>50</v>
      </c>
      <c r="AX35" s="205">
        <f t="shared" si="183"/>
        <v>77</v>
      </c>
      <c r="AY35" s="205">
        <f t="shared" si="184"/>
        <v>30</v>
      </c>
      <c r="AZ35" s="401">
        <f t="shared" si="185"/>
        <v>107</v>
      </c>
      <c r="BA35" s="332">
        <f t="shared" si="186"/>
        <v>0</v>
      </c>
      <c r="BB35" s="409">
        <f t="shared" si="187"/>
        <v>0</v>
      </c>
      <c r="BC35" s="66">
        <f t="shared" si="188"/>
        <v>70</v>
      </c>
      <c r="BD35" s="66">
        <f t="shared" si="189"/>
        <v>30</v>
      </c>
      <c r="BE35" s="66">
        <f t="shared" si="190"/>
        <v>150</v>
      </c>
      <c r="BF35" s="66">
        <f t="shared" si="93"/>
        <v>50</v>
      </c>
      <c r="BG35" s="332">
        <f t="shared" si="94"/>
        <v>200</v>
      </c>
      <c r="BH35" s="409" t="str">
        <f t="shared" si="95"/>
        <v/>
      </c>
      <c r="BI35" s="66" t="str">
        <f t="shared" si="96"/>
        <v>P</v>
      </c>
      <c r="BJ35" s="66" t="str">
        <f t="shared" si="97"/>
        <v>P</v>
      </c>
      <c r="BK35" s="409" t="str">
        <f t="shared" si="98"/>
        <v>II</v>
      </c>
      <c r="BL35" s="394" t="str">
        <f>IF(details!AB35="","",details!AB35)</f>
        <v>A</v>
      </c>
      <c r="BM35" s="89" t="str">
        <f t="shared" si="191"/>
        <v>CHEMISTRY</v>
      </c>
      <c r="BN35" s="394">
        <f>IF(details!AC35="","",details!AC35)</f>
        <v>6</v>
      </c>
      <c r="BO35" s="394">
        <f>IF(details!AD35="","",details!AD35)</f>
        <v>10</v>
      </c>
      <c r="BP35" s="394">
        <f>IF(details!AE35="","",details!AE35)</f>
        <v>10</v>
      </c>
      <c r="BQ35" s="205">
        <f t="shared" si="192"/>
        <v>26</v>
      </c>
      <c r="BR35" s="394">
        <f>IF(details!AF35="","",details!AF35)</f>
        <v>25</v>
      </c>
      <c r="BS35" s="394">
        <f>IF(details!AG35="","",details!AG35)</f>
        <v>17</v>
      </c>
      <c r="BT35" s="205">
        <f t="shared" si="193"/>
        <v>42</v>
      </c>
      <c r="BU35" s="205">
        <f t="shared" si="194"/>
        <v>51</v>
      </c>
      <c r="BV35" s="205">
        <f t="shared" si="195"/>
        <v>68</v>
      </c>
      <c r="BW35" s="394">
        <f>IF(details!AH35="","",details!AH35)</f>
        <v>38</v>
      </c>
      <c r="BX35" s="394">
        <f>IF(details!AI35="","",details!AI35)</f>
        <v>29</v>
      </c>
      <c r="BY35" s="205">
        <f t="shared" si="196"/>
        <v>67</v>
      </c>
      <c r="BZ35" s="205">
        <f t="shared" si="197"/>
        <v>89</v>
      </c>
      <c r="CA35" s="205">
        <f t="shared" si="198"/>
        <v>46</v>
      </c>
      <c r="CB35" s="401">
        <f t="shared" si="199"/>
        <v>135</v>
      </c>
      <c r="CC35" s="332">
        <f t="shared" si="56"/>
        <v>0</v>
      </c>
      <c r="CD35" s="409">
        <f t="shared" si="57"/>
        <v>0</v>
      </c>
      <c r="CE35" s="66">
        <f t="shared" si="58"/>
        <v>70</v>
      </c>
      <c r="CF35" s="66">
        <f t="shared" si="200"/>
        <v>30</v>
      </c>
      <c r="CG35" s="66">
        <f t="shared" si="201"/>
        <v>150</v>
      </c>
      <c r="CH35" s="66">
        <f t="shared" si="61"/>
        <v>50</v>
      </c>
      <c r="CI35" s="332">
        <f t="shared" si="62"/>
        <v>200</v>
      </c>
      <c r="CJ35" s="409" t="str">
        <f t="shared" si="63"/>
        <v/>
      </c>
      <c r="CK35" s="66" t="str">
        <f t="shared" si="64"/>
        <v>P</v>
      </c>
      <c r="CL35" s="66" t="str">
        <f t="shared" si="65"/>
        <v>P</v>
      </c>
      <c r="CM35" s="409" t="str">
        <f t="shared" si="66"/>
        <v>I</v>
      </c>
      <c r="CN35" s="394" t="str">
        <f>IF(details!AJ35="","",details!AJ35)</f>
        <v>a</v>
      </c>
      <c r="CO35" s="89" t="str">
        <f t="shared" si="202"/>
        <v>BIOLOGY</v>
      </c>
      <c r="CP35" s="394">
        <f>IF(details!AK35="","",details!AK35)</f>
        <v>8</v>
      </c>
      <c r="CQ35" s="394">
        <f>IF(details!AL35="","",details!AL35)</f>
        <v>7</v>
      </c>
      <c r="CR35" s="394">
        <f>IF(details!AM35="","",details!AM35)</f>
        <v>9</v>
      </c>
      <c r="CS35" s="205">
        <f t="shared" si="203"/>
        <v>24</v>
      </c>
      <c r="CT35" s="394">
        <f>IF(details!AN35="","",details!AN35)</f>
        <v>28</v>
      </c>
      <c r="CU35" s="394">
        <f>IF(details!AO35="","",details!AO35)</f>
        <v>18</v>
      </c>
      <c r="CV35" s="205">
        <f t="shared" si="204"/>
        <v>46</v>
      </c>
      <c r="CW35" s="205">
        <f t="shared" si="205"/>
        <v>52</v>
      </c>
      <c r="CX35" s="205">
        <f t="shared" si="206"/>
        <v>70</v>
      </c>
      <c r="CY35" s="394">
        <f>IF(details!AP35="","",details!AP35)</f>
        <v>37</v>
      </c>
      <c r="CZ35" s="394">
        <f>IF(details!AQ35="","",details!AQ35)</f>
        <v>28</v>
      </c>
      <c r="DA35" s="205">
        <f t="shared" si="207"/>
        <v>65</v>
      </c>
      <c r="DB35" s="205">
        <f t="shared" si="208"/>
        <v>89</v>
      </c>
      <c r="DC35" s="205">
        <f t="shared" si="209"/>
        <v>46</v>
      </c>
      <c r="DD35" s="401">
        <f t="shared" si="210"/>
        <v>135</v>
      </c>
      <c r="DE35" s="332">
        <f t="shared" si="75"/>
        <v>0</v>
      </c>
      <c r="DF35" s="409">
        <f t="shared" si="76"/>
        <v>0</v>
      </c>
      <c r="DG35" s="66">
        <f t="shared" si="77"/>
        <v>70</v>
      </c>
      <c r="DH35" s="66">
        <f t="shared" si="211"/>
        <v>30</v>
      </c>
      <c r="DI35" s="66">
        <f t="shared" si="79"/>
        <v>150</v>
      </c>
      <c r="DJ35" s="66">
        <f t="shared" si="80"/>
        <v>50</v>
      </c>
      <c r="DK35" s="332">
        <f t="shared" si="81"/>
        <v>200</v>
      </c>
      <c r="DL35" s="409" t="str">
        <f t="shared" si="82"/>
        <v/>
      </c>
      <c r="DM35" s="66" t="str">
        <f t="shared" si="83"/>
        <v>P</v>
      </c>
      <c r="DN35" s="66" t="str">
        <f t="shared" si="84"/>
        <v>P</v>
      </c>
      <c r="DO35" s="409" t="str">
        <f t="shared" si="85"/>
        <v>I</v>
      </c>
      <c r="DP35" s="66">
        <f t="shared" si="86"/>
        <v>0</v>
      </c>
      <c r="DQ35" s="394">
        <f>IF(details!AR35="","",details!AR35)</f>
        <v>9</v>
      </c>
      <c r="DR35" s="394">
        <f>IF(details!AS35="","",details!AS35)</f>
        <v>9</v>
      </c>
      <c r="DS35" s="394">
        <f>IF(details!AT35="","",details!AT35)</f>
        <v>10</v>
      </c>
      <c r="DT35" s="205">
        <f t="shared" si="212"/>
        <v>28</v>
      </c>
      <c r="DU35" s="394">
        <f>IF(details!AU35="","",details!AU35)</f>
        <v>58</v>
      </c>
      <c r="DV35" s="205">
        <f t="shared" si="213"/>
        <v>86</v>
      </c>
      <c r="DW35" s="394">
        <f>IF(details!AV35="","",details!AV35)</f>
        <v>60</v>
      </c>
      <c r="DX35" s="392">
        <f t="shared" si="214"/>
        <v>146</v>
      </c>
      <c r="DY35" s="409">
        <f t="shared" si="215"/>
        <v>0</v>
      </c>
      <c r="DZ35" s="409">
        <f t="shared" si="216"/>
        <v>0</v>
      </c>
      <c r="EA35" s="66">
        <f t="shared" si="217"/>
        <v>200</v>
      </c>
      <c r="EB35" s="409" t="str">
        <f t="shared" si="218"/>
        <v/>
      </c>
      <c r="EC35" s="409" t="str">
        <f t="shared" si="121"/>
        <v>B</v>
      </c>
      <c r="ED35" s="394">
        <f>IF(details!AW35="","",details!AW35)</f>
        <v>22</v>
      </c>
      <c r="EE35" s="394">
        <f>IF(details!AX35="","",details!AX35)</f>
        <v>26</v>
      </c>
      <c r="EF35" s="394">
        <f>IF(details!AY35="","",details!AY35)</f>
        <v>26</v>
      </c>
      <c r="EG35" s="392">
        <f t="shared" si="219"/>
        <v>74</v>
      </c>
      <c r="EH35" s="409">
        <f t="shared" si="220"/>
        <v>0</v>
      </c>
      <c r="EI35" s="409">
        <f t="shared" si="221"/>
        <v>0</v>
      </c>
      <c r="EJ35" s="66">
        <f t="shared" si="222"/>
        <v>100</v>
      </c>
      <c r="EK35" s="409" t="str">
        <f t="shared" si="223"/>
        <v/>
      </c>
      <c r="EL35" s="409" t="str">
        <f t="shared" si="122"/>
        <v>B</v>
      </c>
      <c r="EM35" s="409" t="str">
        <f t="shared" si="123"/>
        <v>I</v>
      </c>
      <c r="EN35" s="409" t="str">
        <f t="shared" si="124"/>
        <v>II</v>
      </c>
      <c r="EO35" s="409" t="str">
        <f t="shared" si="125"/>
        <v>II</v>
      </c>
      <c r="EP35" s="409" t="str">
        <f t="shared" si="224"/>
        <v>I</v>
      </c>
      <c r="EQ35" s="409" t="str">
        <f t="shared" si="225"/>
        <v>I</v>
      </c>
      <c r="ER35" s="409">
        <f t="shared" si="226"/>
        <v>0</v>
      </c>
      <c r="ES35" s="409">
        <f t="shared" si="227"/>
        <v>0</v>
      </c>
      <c r="ET35" s="409">
        <f t="shared" si="228"/>
        <v>0</v>
      </c>
      <c r="EU35" s="409">
        <f t="shared" si="229"/>
        <v>0</v>
      </c>
      <c r="EV35" s="409">
        <f t="shared" si="230"/>
        <v>0</v>
      </c>
      <c r="EW35" s="409" t="str">
        <f t="shared" si="231"/>
        <v/>
      </c>
      <c r="EX35" s="74" t="str">
        <f t="shared" si="132"/>
        <v>PASS</v>
      </c>
      <c r="EY35" s="68" t="str">
        <f>IF(details!CF35="","",details!CF35)</f>
        <v/>
      </c>
      <c r="EZ35" s="69" t="str">
        <f>IF(details!CG35="","",details!CG35)</f>
        <v/>
      </c>
      <c r="FA35" s="68" t="str">
        <f>IF(details!CJ35="","",details!CJ35)</f>
        <v/>
      </c>
      <c r="FB35" s="69" t="str">
        <f>IF(details!CK35="","",details!CK35)</f>
        <v/>
      </c>
      <c r="FC35" s="68" t="str">
        <f>IF(details!CN35="","",details!CN35)</f>
        <v/>
      </c>
      <c r="FD35" s="69" t="str">
        <f>IF(details!CO35="","",details!CO35)</f>
        <v/>
      </c>
      <c r="FE35" s="68" t="str">
        <f>IF(details!CR35="","",details!CR35)</f>
        <v/>
      </c>
      <c r="FF35" s="69" t="str">
        <f>IF(details!CS35="","",details!CS35)</f>
        <v/>
      </c>
      <c r="FG35" s="68">
        <f>IF(details!CV35="","",details!CV35)</f>
        <v>44</v>
      </c>
      <c r="FH35" s="69">
        <f>IF(details!CW35="","",details!CW35)</f>
        <v>0</v>
      </c>
      <c r="FI35" s="343">
        <f t="shared" si="250"/>
        <v>0</v>
      </c>
      <c r="FJ35" s="394" t="str">
        <f t="shared" si="133"/>
        <v>I</v>
      </c>
      <c r="FK35" s="394" t="str">
        <f t="shared" si="232"/>
        <v/>
      </c>
      <c r="FL35" s="460" t="str">
        <f t="shared" si="134"/>
        <v/>
      </c>
      <c r="FM35" s="394" t="str">
        <f t="shared" si="135"/>
        <v>II</v>
      </c>
      <c r="FN35" s="77" t="str">
        <f t="shared" si="233"/>
        <v/>
      </c>
      <c r="FO35" s="460" t="str">
        <f t="shared" si="136"/>
        <v/>
      </c>
      <c r="FP35" s="78" t="str">
        <f t="shared" si="137"/>
        <v>II</v>
      </c>
      <c r="FQ35" s="394" t="str">
        <f t="shared" si="138"/>
        <v>II</v>
      </c>
      <c r="FR35" s="394" t="str">
        <f t="shared" si="234"/>
        <v/>
      </c>
      <c r="FS35" s="394" t="str">
        <f t="shared" si="235"/>
        <v/>
      </c>
      <c r="FT35" s="394" t="str">
        <f t="shared" si="236"/>
        <v/>
      </c>
      <c r="FU35" s="364" t="str">
        <f t="shared" si="237"/>
        <v/>
      </c>
      <c r="FV35" s="394" t="str">
        <f t="shared" si="238"/>
        <v/>
      </c>
      <c r="FW35" s="394" t="str">
        <f t="shared" si="239"/>
        <v/>
      </c>
      <c r="FX35" s="394" t="str">
        <f t="shared" si="240"/>
        <v/>
      </c>
      <c r="FY35" s="394" t="str">
        <f t="shared" si="141"/>
        <v/>
      </c>
      <c r="FZ35" s="461" t="str">
        <f t="shared" si="142"/>
        <v/>
      </c>
      <c r="GA35" s="78" t="str">
        <f t="shared" si="143"/>
        <v>I</v>
      </c>
      <c r="GB35" s="394" t="str">
        <f t="shared" si="144"/>
        <v>I</v>
      </c>
      <c r="GC35" s="394" t="str">
        <f t="shared" si="145"/>
        <v/>
      </c>
      <c r="GD35" s="394" t="str">
        <f t="shared" si="146"/>
        <v/>
      </c>
      <c r="GE35" s="394" t="str">
        <f t="shared" si="147"/>
        <v/>
      </c>
      <c r="GF35" s="462" t="str">
        <f t="shared" si="241"/>
        <v/>
      </c>
      <c r="GG35" s="397" t="str">
        <f t="shared" si="242"/>
        <v/>
      </c>
      <c r="GH35" s="394" t="str">
        <f t="shared" si="243"/>
        <v/>
      </c>
      <c r="GI35" s="394" t="str">
        <f t="shared" si="244"/>
        <v/>
      </c>
      <c r="GJ35" s="394" t="str">
        <f t="shared" si="148"/>
        <v/>
      </c>
      <c r="GK35" s="461" t="str">
        <f t="shared" si="149"/>
        <v/>
      </c>
      <c r="GL35" s="78" t="str">
        <f t="shared" si="150"/>
        <v>I</v>
      </c>
      <c r="GM35" s="394" t="str">
        <f t="shared" si="151"/>
        <v>I</v>
      </c>
      <c r="GN35" s="394" t="str">
        <f t="shared" si="152"/>
        <v/>
      </c>
      <c r="GO35" s="394" t="str">
        <f t="shared" si="153"/>
        <v/>
      </c>
      <c r="GP35" s="394" t="str">
        <f t="shared" si="154"/>
        <v/>
      </c>
      <c r="GQ35" s="394" t="str">
        <f t="shared" si="245"/>
        <v/>
      </c>
      <c r="GR35" s="394" t="str">
        <f t="shared" si="246"/>
        <v/>
      </c>
      <c r="GS35" s="394" t="str">
        <f t="shared" si="247"/>
        <v/>
      </c>
      <c r="GT35" s="394" t="str">
        <f t="shared" si="248"/>
        <v/>
      </c>
      <c r="GU35" s="394" t="str">
        <f t="shared" si="155"/>
        <v/>
      </c>
      <c r="GV35" s="461" t="str">
        <f t="shared" si="156"/>
        <v/>
      </c>
      <c r="GW35" s="394" t="str">
        <f t="shared" si="157"/>
        <v>B</v>
      </c>
      <c r="GX35" s="394" t="str">
        <f t="shared" si="158"/>
        <v>B</v>
      </c>
      <c r="GY35" s="394" t="str">
        <f t="shared" si="159"/>
        <v xml:space="preserve">    </v>
      </c>
      <c r="GZ35" s="394" t="str">
        <f t="shared" si="160"/>
        <v xml:space="preserve">    </v>
      </c>
      <c r="HA35" s="394" t="str">
        <f t="shared" si="161"/>
        <v xml:space="preserve">    </v>
      </c>
      <c r="HB35" s="394" t="str">
        <f t="shared" si="162"/>
        <v xml:space="preserve">        </v>
      </c>
      <c r="HC35" s="394" t="str">
        <f t="shared" si="163"/>
        <v xml:space="preserve">    </v>
      </c>
      <c r="HD35" s="394" t="str">
        <f t="shared" si="164"/>
        <v>PASS</v>
      </c>
      <c r="HE35" s="67">
        <f t="shared" si="165"/>
        <v>600</v>
      </c>
      <c r="HF35" s="73">
        <f t="shared" si="166"/>
        <v>60</v>
      </c>
      <c r="HG35" s="394" t="str">
        <f t="shared" si="167"/>
        <v>I</v>
      </c>
      <c r="HH35" s="75">
        <f t="shared" si="168"/>
        <v>60</v>
      </c>
      <c r="HI35" s="76">
        <f t="shared" si="249"/>
        <v>11.999999999999975</v>
      </c>
      <c r="HJ35" s="394" t="str">
        <f>IF(OR(HD35="SUPPL.",HD35="RE-EXAM."),'result subject-wise'!AR35,HD35)</f>
        <v>PASS</v>
      </c>
      <c r="HK35" s="463" t="str">
        <f t="shared" si="169"/>
        <v/>
      </c>
      <c r="HL35" s="464">
        <f t="shared" si="170"/>
        <v>60</v>
      </c>
      <c r="HM35" s="394" t="str">
        <f t="shared" si="87"/>
        <v>I</v>
      </c>
      <c r="HN35" s="240"/>
      <c r="HP35" s="465" t="str">
        <f>'full report'!V719</f>
        <v/>
      </c>
      <c r="HQ35" s="466"/>
      <c r="HR35" s="238" t="s">
        <v>215</v>
      </c>
      <c r="HS35" s="394">
        <f>COUNTIF(HG9:HG108,"I")</f>
        <v>13</v>
      </c>
      <c r="HT35" s="305">
        <f>'result subject-wise'!F112</f>
        <v>0</v>
      </c>
      <c r="HU35" s="623">
        <f>HS35+HT35</f>
        <v>13</v>
      </c>
      <c r="HV35" s="624"/>
      <c r="HZ35" s="636" t="str">
        <f>'result aggregate'!U113</f>
        <v>THIRD DIVISION</v>
      </c>
      <c r="IA35" s="637"/>
      <c r="IB35" s="637"/>
      <c r="IC35" s="528">
        <f>'result aggregate'!V113</f>
        <v>0</v>
      </c>
      <c r="ID35" s="528">
        <f>'result aggregate'!W113</f>
        <v>0</v>
      </c>
      <c r="IE35" s="528">
        <f>'result aggregate'!X113</f>
        <v>0</v>
      </c>
      <c r="IF35" s="528">
        <f>'result aggregate'!Y113</f>
        <v>0</v>
      </c>
      <c r="IG35" s="528">
        <f>'result aggregate'!Z113</f>
        <v>0</v>
      </c>
      <c r="IH35" s="528">
        <f>'result aggregate'!AA113</f>
        <v>2</v>
      </c>
      <c r="II35" s="528">
        <f>'result aggregate'!AB113</f>
        <v>0</v>
      </c>
      <c r="IJ35" s="528">
        <f>'result aggregate'!AC113</f>
        <v>0</v>
      </c>
      <c r="IK35" s="528">
        <f>'result aggregate'!AD113</f>
        <v>0</v>
      </c>
      <c r="IL35" s="528">
        <f>'result aggregate'!AE113</f>
        <v>0</v>
      </c>
      <c r="IM35" s="528">
        <f>'result aggregate'!AF113</f>
        <v>0</v>
      </c>
      <c r="IN35" s="528">
        <f>'result aggregate'!AG113</f>
        <v>0</v>
      </c>
      <c r="IO35" s="531">
        <f>'result aggregate'!AH113</f>
        <v>2</v>
      </c>
      <c r="IP35" s="448"/>
      <c r="IQ35" s="448"/>
      <c r="IR35" s="448"/>
      <c r="IS35" s="448"/>
      <c r="IT35" s="448"/>
      <c r="IU35" s="448"/>
    </row>
    <row r="36" spans="1:16382" s="364" customFormat="1" ht="13" customHeight="1">
      <c r="A36" s="412">
        <f>IF(details!A36="","",details!A36)</f>
        <v>28</v>
      </c>
      <c r="B36" s="394" t="str">
        <f>IF(details!B36="","",details!B36)</f>
        <v>OBC</v>
      </c>
      <c r="C36" s="394" t="str">
        <f>IF(details!C36="","",details!C36)</f>
        <v>G</v>
      </c>
      <c r="D36" s="394">
        <f>IF(details!D36="","",details!D36)</f>
        <v>10300</v>
      </c>
      <c r="E36" s="401">
        <f>IF(details!E36="","",details!E36)</f>
        <v>11428</v>
      </c>
      <c r="F36" s="72">
        <f>IF(details!F36="","",details!F36)</f>
        <v>35196</v>
      </c>
      <c r="G36" s="89" t="str">
        <f>IF(details!G36="","",details!G36)</f>
        <v>A 028</v>
      </c>
      <c r="H36" s="89" t="str">
        <f>IF(details!H36="","",details!H36)</f>
        <v>B 028</v>
      </c>
      <c r="I36" s="89" t="str">
        <f>IF(details!I36="","",details!I36)</f>
        <v>C 028</v>
      </c>
      <c r="J36" s="394">
        <f>IF(details!J36="","",details!J36)</f>
        <v>5</v>
      </c>
      <c r="K36" s="394">
        <f>IF(details!K36="","",details!K36)</f>
        <v>4</v>
      </c>
      <c r="L36" s="394">
        <f>IF(details!L36="","",details!L36)</f>
        <v>5</v>
      </c>
      <c r="M36" s="205">
        <f t="shared" si="171"/>
        <v>14</v>
      </c>
      <c r="N36" s="394">
        <f>IF(details!M36="","",details!M36)</f>
        <v>44</v>
      </c>
      <c r="O36" s="205">
        <f t="shared" si="172"/>
        <v>58</v>
      </c>
      <c r="P36" s="394">
        <f>IF(details!N36="","",details!N36)</f>
        <v>70</v>
      </c>
      <c r="Q36" s="392">
        <f t="shared" si="173"/>
        <v>128</v>
      </c>
      <c r="R36" s="409">
        <f t="shared" si="282"/>
        <v>0</v>
      </c>
      <c r="S36" s="66">
        <f t="shared" si="39"/>
        <v>200</v>
      </c>
      <c r="T36" s="409" t="str">
        <f t="shared" si="99"/>
        <v/>
      </c>
      <c r="U36" s="409" t="str">
        <f t="shared" si="40"/>
        <v>P</v>
      </c>
      <c r="V36" s="409" t="str">
        <f t="shared" si="100"/>
        <v>I</v>
      </c>
      <c r="W36" s="394">
        <f>IF(details!O36="","",details!O36)</f>
        <v>6</v>
      </c>
      <c r="X36" s="394">
        <f>IF(details!P36="","",details!P36)</f>
        <v>8</v>
      </c>
      <c r="Y36" s="394">
        <f>IF(details!Q36="","",details!Q36)</f>
        <v>8</v>
      </c>
      <c r="Z36" s="205">
        <f t="shared" si="174"/>
        <v>22</v>
      </c>
      <c r="AA36" s="394">
        <f>IF(details!R36="","",details!R36)</f>
        <v>41</v>
      </c>
      <c r="AB36" s="205">
        <f t="shared" si="175"/>
        <v>63</v>
      </c>
      <c r="AC36" s="394">
        <f>IF(details!S36="","",details!S36)</f>
        <v>49</v>
      </c>
      <c r="AD36" s="392">
        <f t="shared" si="176"/>
        <v>112</v>
      </c>
      <c r="AE36" s="409">
        <f t="shared" si="281"/>
        <v>0</v>
      </c>
      <c r="AF36" s="66">
        <f t="shared" si="45"/>
        <v>200</v>
      </c>
      <c r="AG36" s="409" t="str">
        <f t="shared" si="101"/>
        <v/>
      </c>
      <c r="AH36" s="409" t="str">
        <f>IF(OR($E36="NSO",$E36="",AC36=""),"",IF(OR(AG36="AB",AC36="ab"),"AB",IF(AC36="ML","RE",IF(AND(AD36&gt;=36%*AF36,AC36&gt;=20),"P",IF(AND(AD36&gt;=34%*AF36,#REF!=0,AC36&gt;=20),"G2",IF(AND(AD36&gt;=31%*AF36,#REF!=0,AC36&gt;=20),"G1",IF(AD36&gt;=25%*AF36,"S","F")))))))</f>
        <v>P</v>
      </c>
      <c r="AI36" s="409" t="str">
        <f t="shared" si="102"/>
        <v>II</v>
      </c>
      <c r="AJ36" s="394" t="str">
        <f>IF(details!T36="","",details!T36)</f>
        <v>a</v>
      </c>
      <c r="AK36" s="89" t="str">
        <f t="shared" si="177"/>
        <v>PHYSICS</v>
      </c>
      <c r="AL36" s="394">
        <f>IF(details!U36="","",details!U36)</f>
        <v>3</v>
      </c>
      <c r="AM36" s="394">
        <f>IF(details!V36="","",details!V36)</f>
        <v>6</v>
      </c>
      <c r="AN36" s="394">
        <f>IF(details!W36="","",details!W36)</f>
        <v>10</v>
      </c>
      <c r="AO36" s="205">
        <f t="shared" si="178"/>
        <v>19</v>
      </c>
      <c r="AP36" s="394">
        <f>IF(details!X36="","",details!X36)</f>
        <v>16</v>
      </c>
      <c r="AQ36" s="394">
        <f>IF(details!Y36="","",details!Y36)</f>
        <v>12</v>
      </c>
      <c r="AR36" s="205">
        <f t="shared" si="179"/>
        <v>28</v>
      </c>
      <c r="AS36" s="205">
        <f t="shared" si="180"/>
        <v>35</v>
      </c>
      <c r="AT36" s="205">
        <f t="shared" si="181"/>
        <v>47</v>
      </c>
      <c r="AU36" s="394">
        <f>IF(details!Z36="","",details!Z36)</f>
        <v>38</v>
      </c>
      <c r="AV36" s="394">
        <f>IF(details!AA36="","",details!AA36)</f>
        <v>18</v>
      </c>
      <c r="AW36" s="205">
        <f t="shared" si="182"/>
        <v>56</v>
      </c>
      <c r="AX36" s="205">
        <f t="shared" si="183"/>
        <v>73</v>
      </c>
      <c r="AY36" s="205">
        <f t="shared" si="184"/>
        <v>30</v>
      </c>
      <c r="AZ36" s="401">
        <f t="shared" si="185"/>
        <v>103</v>
      </c>
      <c r="BA36" s="332">
        <f t="shared" si="186"/>
        <v>0</v>
      </c>
      <c r="BB36" s="409">
        <f t="shared" si="187"/>
        <v>0</v>
      </c>
      <c r="BC36" s="66">
        <f t="shared" si="188"/>
        <v>70</v>
      </c>
      <c r="BD36" s="66">
        <f t="shared" si="189"/>
        <v>30</v>
      </c>
      <c r="BE36" s="66">
        <f t="shared" si="190"/>
        <v>150</v>
      </c>
      <c r="BF36" s="66">
        <f t="shared" si="93"/>
        <v>50</v>
      </c>
      <c r="BG36" s="332">
        <f t="shared" si="94"/>
        <v>200</v>
      </c>
      <c r="BH36" s="409" t="str">
        <f t="shared" si="95"/>
        <v/>
      </c>
      <c r="BI36" s="66" t="str">
        <f t="shared" si="96"/>
        <v>P</v>
      </c>
      <c r="BJ36" s="66" t="str">
        <f t="shared" si="97"/>
        <v>P</v>
      </c>
      <c r="BK36" s="409" t="str">
        <f t="shared" si="98"/>
        <v>II</v>
      </c>
      <c r="BL36" s="394" t="str">
        <f>IF(details!AB36="","",details!AB36)</f>
        <v>A</v>
      </c>
      <c r="BM36" s="89" t="str">
        <f t="shared" si="191"/>
        <v>CHEMISTRY</v>
      </c>
      <c r="BN36" s="394">
        <f>IF(details!AC36="","",details!AC36)</f>
        <v>6</v>
      </c>
      <c r="BO36" s="394">
        <f>IF(details!AD36="","",details!AD36)</f>
        <v>9</v>
      </c>
      <c r="BP36" s="394">
        <f>IF(details!AE36="","",details!AE36)</f>
        <v>10</v>
      </c>
      <c r="BQ36" s="205">
        <f t="shared" si="192"/>
        <v>25</v>
      </c>
      <c r="BR36" s="394">
        <f>IF(details!AF36="","",details!AF36)</f>
        <v>31</v>
      </c>
      <c r="BS36" s="394">
        <f>IF(details!AG36="","",details!AG36)</f>
        <v>16</v>
      </c>
      <c r="BT36" s="205">
        <f t="shared" si="193"/>
        <v>47</v>
      </c>
      <c r="BU36" s="205">
        <f t="shared" si="194"/>
        <v>56</v>
      </c>
      <c r="BV36" s="205">
        <f t="shared" si="195"/>
        <v>72</v>
      </c>
      <c r="BW36" s="394">
        <f>IF(details!AH36="","",details!AH36)</f>
        <v>40</v>
      </c>
      <c r="BX36" s="394">
        <f>IF(details!AI36="","",details!AI36)</f>
        <v>29</v>
      </c>
      <c r="BY36" s="205">
        <f t="shared" si="196"/>
        <v>69</v>
      </c>
      <c r="BZ36" s="205">
        <f t="shared" si="197"/>
        <v>96</v>
      </c>
      <c r="CA36" s="205">
        <f t="shared" si="198"/>
        <v>45</v>
      </c>
      <c r="CB36" s="401">
        <f t="shared" si="199"/>
        <v>141</v>
      </c>
      <c r="CC36" s="332">
        <f t="shared" si="56"/>
        <v>0</v>
      </c>
      <c r="CD36" s="409">
        <f t="shared" si="57"/>
        <v>0</v>
      </c>
      <c r="CE36" s="66">
        <f t="shared" si="58"/>
        <v>70</v>
      </c>
      <c r="CF36" s="66">
        <f t="shared" si="200"/>
        <v>30</v>
      </c>
      <c r="CG36" s="66">
        <f t="shared" si="201"/>
        <v>150</v>
      </c>
      <c r="CH36" s="66">
        <f t="shared" si="61"/>
        <v>50</v>
      </c>
      <c r="CI36" s="332">
        <f t="shared" si="62"/>
        <v>200</v>
      </c>
      <c r="CJ36" s="409" t="str">
        <f t="shared" si="63"/>
        <v/>
      </c>
      <c r="CK36" s="66" t="str">
        <f t="shared" si="64"/>
        <v>P</v>
      </c>
      <c r="CL36" s="66" t="str">
        <f t="shared" si="65"/>
        <v>P</v>
      </c>
      <c r="CM36" s="409" t="str">
        <f t="shared" si="66"/>
        <v>I</v>
      </c>
      <c r="CN36" s="394" t="str">
        <f>IF(details!AJ36="","",details!AJ36)</f>
        <v>a</v>
      </c>
      <c r="CO36" s="89" t="str">
        <f t="shared" si="202"/>
        <v>BIOLOGY</v>
      </c>
      <c r="CP36" s="394">
        <f>IF(details!AK36="","",details!AK36)</f>
        <v>8</v>
      </c>
      <c r="CQ36" s="394">
        <f>IF(details!AL36="","",details!AL36)</f>
        <v>7</v>
      </c>
      <c r="CR36" s="394">
        <f>IF(details!AM36="","",details!AM36)</f>
        <v>9</v>
      </c>
      <c r="CS36" s="205">
        <f t="shared" si="203"/>
        <v>24</v>
      </c>
      <c r="CT36" s="394">
        <f>IF(details!AN36="","",details!AN36)</f>
        <v>30</v>
      </c>
      <c r="CU36" s="394">
        <f>IF(details!AO36="","",details!AO36)</f>
        <v>19</v>
      </c>
      <c r="CV36" s="205">
        <f t="shared" si="204"/>
        <v>49</v>
      </c>
      <c r="CW36" s="205">
        <f t="shared" si="205"/>
        <v>54</v>
      </c>
      <c r="CX36" s="205">
        <f t="shared" si="206"/>
        <v>73</v>
      </c>
      <c r="CY36" s="394">
        <f>IF(details!AP36="","",details!AP36)</f>
        <v>41</v>
      </c>
      <c r="CZ36" s="394">
        <f>IF(details!AQ36="","",details!AQ36)</f>
        <v>28</v>
      </c>
      <c r="DA36" s="205">
        <f t="shared" si="207"/>
        <v>69</v>
      </c>
      <c r="DB36" s="205">
        <f t="shared" si="208"/>
        <v>95</v>
      </c>
      <c r="DC36" s="205">
        <f t="shared" si="209"/>
        <v>47</v>
      </c>
      <c r="DD36" s="401">
        <f t="shared" si="210"/>
        <v>142</v>
      </c>
      <c r="DE36" s="332">
        <f t="shared" si="75"/>
        <v>0</v>
      </c>
      <c r="DF36" s="409">
        <f t="shared" si="76"/>
        <v>0</v>
      </c>
      <c r="DG36" s="66">
        <f t="shared" si="77"/>
        <v>70</v>
      </c>
      <c r="DH36" s="66">
        <f t="shared" si="211"/>
        <v>30</v>
      </c>
      <c r="DI36" s="66">
        <f t="shared" si="79"/>
        <v>150</v>
      </c>
      <c r="DJ36" s="66">
        <f t="shared" si="80"/>
        <v>50</v>
      </c>
      <c r="DK36" s="332">
        <f t="shared" si="81"/>
        <v>200</v>
      </c>
      <c r="DL36" s="409" t="str">
        <f t="shared" si="82"/>
        <v/>
      </c>
      <c r="DM36" s="66" t="str">
        <f t="shared" si="83"/>
        <v>P</v>
      </c>
      <c r="DN36" s="66" t="str">
        <f t="shared" si="84"/>
        <v>P</v>
      </c>
      <c r="DO36" s="409" t="str">
        <f t="shared" si="85"/>
        <v>I</v>
      </c>
      <c r="DP36" s="66">
        <f t="shared" si="86"/>
        <v>0</v>
      </c>
      <c r="DQ36" s="394">
        <f>IF(details!AR36="","",details!AR36)</f>
        <v>8</v>
      </c>
      <c r="DR36" s="394">
        <f>IF(details!AS36="","",details!AS36)</f>
        <v>10</v>
      </c>
      <c r="DS36" s="394">
        <f>IF(details!AT36="","",details!AT36)</f>
        <v>10</v>
      </c>
      <c r="DT36" s="205">
        <f t="shared" si="212"/>
        <v>28</v>
      </c>
      <c r="DU36" s="394">
        <f>IF(details!AU36="","",details!AU36)</f>
        <v>50</v>
      </c>
      <c r="DV36" s="205">
        <f t="shared" si="213"/>
        <v>78</v>
      </c>
      <c r="DW36" s="394">
        <f>IF(details!AV36="","",details!AV36)</f>
        <v>76</v>
      </c>
      <c r="DX36" s="392">
        <f t="shared" si="214"/>
        <v>154</v>
      </c>
      <c r="DY36" s="409">
        <f t="shared" si="215"/>
        <v>0</v>
      </c>
      <c r="DZ36" s="409">
        <f t="shared" si="216"/>
        <v>0</v>
      </c>
      <c r="EA36" s="66">
        <f t="shared" si="217"/>
        <v>200</v>
      </c>
      <c r="EB36" s="409" t="str">
        <f t="shared" si="218"/>
        <v/>
      </c>
      <c r="EC36" s="409" t="str">
        <f t="shared" si="121"/>
        <v>B</v>
      </c>
      <c r="ED36" s="394">
        <f>IF(details!AW36="","",details!AW36)</f>
        <v>22</v>
      </c>
      <c r="EE36" s="394">
        <f>IF(details!AX36="","",details!AX36)</f>
        <v>26</v>
      </c>
      <c r="EF36" s="394">
        <f>IF(details!AY36="","",details!AY36)</f>
        <v>29</v>
      </c>
      <c r="EG36" s="392">
        <f t="shared" si="219"/>
        <v>77</v>
      </c>
      <c r="EH36" s="409">
        <f t="shared" si="220"/>
        <v>0</v>
      </c>
      <c r="EI36" s="409">
        <f t="shared" si="221"/>
        <v>0</v>
      </c>
      <c r="EJ36" s="66">
        <f t="shared" si="222"/>
        <v>100</v>
      </c>
      <c r="EK36" s="409" t="str">
        <f t="shared" si="223"/>
        <v/>
      </c>
      <c r="EL36" s="409" t="str">
        <f t="shared" si="122"/>
        <v>B</v>
      </c>
      <c r="EM36" s="409" t="str">
        <f t="shared" si="123"/>
        <v>I</v>
      </c>
      <c r="EN36" s="409" t="str">
        <f t="shared" si="124"/>
        <v>II</v>
      </c>
      <c r="EO36" s="409" t="str">
        <f t="shared" si="125"/>
        <v>II</v>
      </c>
      <c r="EP36" s="409" t="str">
        <f t="shared" si="224"/>
        <v>I</v>
      </c>
      <c r="EQ36" s="409" t="str">
        <f t="shared" si="225"/>
        <v>I</v>
      </c>
      <c r="ER36" s="409">
        <f t="shared" si="226"/>
        <v>0</v>
      </c>
      <c r="ES36" s="409">
        <f t="shared" si="227"/>
        <v>0</v>
      </c>
      <c r="ET36" s="409">
        <f t="shared" si="228"/>
        <v>0</v>
      </c>
      <c r="EU36" s="409">
        <f t="shared" si="229"/>
        <v>0</v>
      </c>
      <c r="EV36" s="409">
        <f t="shared" si="230"/>
        <v>0</v>
      </c>
      <c r="EW36" s="409" t="str">
        <f t="shared" si="231"/>
        <v/>
      </c>
      <c r="EX36" s="74" t="str">
        <f t="shared" si="132"/>
        <v>PASS</v>
      </c>
      <c r="EY36" s="68" t="str">
        <f>IF(details!CF36="","",details!CF36)</f>
        <v/>
      </c>
      <c r="EZ36" s="69" t="str">
        <f>IF(details!CG36="","",details!CG36)</f>
        <v/>
      </c>
      <c r="FA36" s="68" t="str">
        <f>IF(details!CJ36="","",details!CJ36)</f>
        <v/>
      </c>
      <c r="FB36" s="69" t="str">
        <f>IF(details!CK36="","",details!CK36)</f>
        <v/>
      </c>
      <c r="FC36" s="68" t="str">
        <f>IF(details!CN36="","",details!CN36)</f>
        <v/>
      </c>
      <c r="FD36" s="69" t="str">
        <f>IF(details!CO36="","",details!CO36)</f>
        <v/>
      </c>
      <c r="FE36" s="68" t="str">
        <f>IF(details!CR36="","",details!CR36)</f>
        <v/>
      </c>
      <c r="FF36" s="69" t="str">
        <f>IF(details!CS36="","",details!CS36)</f>
        <v/>
      </c>
      <c r="FG36" s="68">
        <f>IF(details!CV36="","",details!CV36)</f>
        <v>44</v>
      </c>
      <c r="FH36" s="69">
        <f>IF(details!CW36="","",details!CW36)</f>
        <v>0</v>
      </c>
      <c r="FI36" s="343">
        <f t="shared" si="250"/>
        <v>0</v>
      </c>
      <c r="FJ36" s="394" t="str">
        <f t="shared" si="133"/>
        <v>I</v>
      </c>
      <c r="FK36" s="394" t="str">
        <f t="shared" si="232"/>
        <v/>
      </c>
      <c r="FL36" s="460" t="str">
        <f t="shared" si="134"/>
        <v/>
      </c>
      <c r="FM36" s="394" t="str">
        <f t="shared" si="135"/>
        <v>II</v>
      </c>
      <c r="FN36" s="77" t="str">
        <f t="shared" si="233"/>
        <v/>
      </c>
      <c r="FO36" s="460" t="str">
        <f t="shared" si="136"/>
        <v/>
      </c>
      <c r="FP36" s="78" t="str">
        <f t="shared" si="137"/>
        <v>II</v>
      </c>
      <c r="FQ36" s="394" t="str">
        <f t="shared" si="138"/>
        <v>II</v>
      </c>
      <c r="FR36" s="394" t="str">
        <f t="shared" si="234"/>
        <v/>
      </c>
      <c r="FS36" s="394" t="str">
        <f t="shared" si="235"/>
        <v/>
      </c>
      <c r="FT36" s="394" t="str">
        <f t="shared" si="236"/>
        <v/>
      </c>
      <c r="FU36" s="364" t="str">
        <f t="shared" si="237"/>
        <v/>
      </c>
      <c r="FV36" s="394" t="str">
        <f t="shared" si="238"/>
        <v/>
      </c>
      <c r="FW36" s="394" t="str">
        <f t="shared" si="239"/>
        <v/>
      </c>
      <c r="FX36" s="394" t="str">
        <f t="shared" si="240"/>
        <v/>
      </c>
      <c r="FY36" s="394" t="str">
        <f t="shared" si="141"/>
        <v/>
      </c>
      <c r="FZ36" s="461" t="str">
        <f t="shared" si="142"/>
        <v/>
      </c>
      <c r="GA36" s="78" t="str">
        <f t="shared" si="143"/>
        <v>I</v>
      </c>
      <c r="GB36" s="394" t="str">
        <f t="shared" si="144"/>
        <v>I</v>
      </c>
      <c r="GC36" s="394" t="str">
        <f t="shared" si="145"/>
        <v/>
      </c>
      <c r="GD36" s="394" t="str">
        <f t="shared" si="146"/>
        <v/>
      </c>
      <c r="GE36" s="394" t="str">
        <f t="shared" si="147"/>
        <v/>
      </c>
      <c r="GF36" s="462" t="str">
        <f t="shared" si="241"/>
        <v/>
      </c>
      <c r="GG36" s="397" t="str">
        <f t="shared" si="242"/>
        <v/>
      </c>
      <c r="GH36" s="394" t="str">
        <f t="shared" si="243"/>
        <v/>
      </c>
      <c r="GI36" s="394" t="str">
        <f t="shared" si="244"/>
        <v/>
      </c>
      <c r="GJ36" s="394" t="str">
        <f t="shared" si="148"/>
        <v/>
      </c>
      <c r="GK36" s="461" t="str">
        <f t="shared" si="149"/>
        <v/>
      </c>
      <c r="GL36" s="78" t="str">
        <f t="shared" si="150"/>
        <v>I</v>
      </c>
      <c r="GM36" s="394" t="str">
        <f t="shared" si="151"/>
        <v>I</v>
      </c>
      <c r="GN36" s="394" t="str">
        <f t="shared" si="152"/>
        <v/>
      </c>
      <c r="GO36" s="394" t="str">
        <f t="shared" si="153"/>
        <v/>
      </c>
      <c r="GP36" s="394" t="str">
        <f t="shared" si="154"/>
        <v/>
      </c>
      <c r="GQ36" s="394" t="str">
        <f t="shared" si="245"/>
        <v/>
      </c>
      <c r="GR36" s="394" t="str">
        <f t="shared" si="246"/>
        <v/>
      </c>
      <c r="GS36" s="394" t="str">
        <f t="shared" si="247"/>
        <v/>
      </c>
      <c r="GT36" s="394" t="str">
        <f t="shared" si="248"/>
        <v/>
      </c>
      <c r="GU36" s="394" t="str">
        <f t="shared" si="155"/>
        <v/>
      </c>
      <c r="GV36" s="461" t="str">
        <f t="shared" si="156"/>
        <v/>
      </c>
      <c r="GW36" s="394" t="str">
        <f t="shared" si="157"/>
        <v>B</v>
      </c>
      <c r="GX36" s="394" t="str">
        <f t="shared" si="158"/>
        <v>B</v>
      </c>
      <c r="GY36" s="394" t="str">
        <f t="shared" si="159"/>
        <v xml:space="preserve">    </v>
      </c>
      <c r="GZ36" s="394" t="str">
        <f t="shared" si="160"/>
        <v xml:space="preserve">    </v>
      </c>
      <c r="HA36" s="394" t="str">
        <f t="shared" si="161"/>
        <v xml:space="preserve">    </v>
      </c>
      <c r="HB36" s="394" t="str">
        <f t="shared" si="162"/>
        <v xml:space="preserve">        </v>
      </c>
      <c r="HC36" s="394" t="str">
        <f t="shared" si="163"/>
        <v xml:space="preserve">    </v>
      </c>
      <c r="HD36" s="394" t="str">
        <f t="shared" si="164"/>
        <v>PASS</v>
      </c>
      <c r="HE36" s="67">
        <f t="shared" si="165"/>
        <v>626</v>
      </c>
      <c r="HF36" s="73">
        <f t="shared" si="166"/>
        <v>62.6</v>
      </c>
      <c r="HG36" s="394" t="str">
        <f t="shared" si="167"/>
        <v>I</v>
      </c>
      <c r="HH36" s="75">
        <f t="shared" si="168"/>
        <v>62.6</v>
      </c>
      <c r="HI36" s="76">
        <f t="shared" si="249"/>
        <v>5.0000000000000195</v>
      </c>
      <c r="HJ36" s="394" t="str">
        <f>IF(OR(HD36="SUPPL.",HD36="RE-EXAM."),'result subject-wise'!AR36,HD36)</f>
        <v>PASS</v>
      </c>
      <c r="HK36" s="463" t="str">
        <f t="shared" si="169"/>
        <v/>
      </c>
      <c r="HL36" s="464">
        <f t="shared" si="170"/>
        <v>62.6</v>
      </c>
      <c r="HM36" s="394" t="str">
        <f t="shared" si="87"/>
        <v>I</v>
      </c>
      <c r="HN36" s="240"/>
      <c r="HP36" s="465" t="str">
        <f>'full report'!V746</f>
        <v/>
      </c>
      <c r="HQ36" s="466"/>
      <c r="HR36" s="238" t="s">
        <v>216</v>
      </c>
      <c r="HS36" s="394">
        <f>COUNTIF(HG9:HG108,"II")</f>
        <v>29</v>
      </c>
      <c r="HT36" s="305">
        <f>'result subject-wise'!F113</f>
        <v>0</v>
      </c>
      <c r="HU36" s="623">
        <f>HS36+HT36</f>
        <v>29</v>
      </c>
      <c r="HV36" s="624"/>
      <c r="HZ36" s="636" t="str">
        <f>'result aggregate'!U114</f>
        <v>TOTAL PASSED</v>
      </c>
      <c r="IA36" s="637"/>
      <c r="IB36" s="637"/>
      <c r="IC36" s="528">
        <f>'result aggregate'!V114</f>
        <v>0</v>
      </c>
      <c r="ID36" s="528">
        <f>'result aggregate'!W114</f>
        <v>8</v>
      </c>
      <c r="IE36" s="528">
        <f>'result aggregate'!X114</f>
        <v>0</v>
      </c>
      <c r="IF36" s="528">
        <f>'result aggregate'!Y114</f>
        <v>0</v>
      </c>
      <c r="IG36" s="528">
        <f>'result aggregate'!Z114</f>
        <v>0</v>
      </c>
      <c r="IH36" s="528">
        <f>'result aggregate'!AA114</f>
        <v>25</v>
      </c>
      <c r="II36" s="528">
        <f>'result aggregate'!AB114</f>
        <v>0</v>
      </c>
      <c r="IJ36" s="528">
        <f>'result aggregate'!AC114</f>
        <v>11</v>
      </c>
      <c r="IK36" s="528">
        <f>'result aggregate'!AD114</f>
        <v>0</v>
      </c>
      <c r="IL36" s="528">
        <f>'result aggregate'!AE114</f>
        <v>0</v>
      </c>
      <c r="IM36" s="528">
        <f>'result aggregate'!AF114</f>
        <v>0</v>
      </c>
      <c r="IN36" s="528">
        <f>'result aggregate'!AG114</f>
        <v>0</v>
      </c>
      <c r="IO36" s="531">
        <f>'result aggregate'!AH114</f>
        <v>44</v>
      </c>
      <c r="IP36" s="448"/>
      <c r="IQ36" s="448"/>
      <c r="IR36" s="448"/>
      <c r="IS36" s="448"/>
      <c r="IT36" s="448"/>
      <c r="IU36" s="448"/>
    </row>
    <row r="37" spans="1:16382" s="364" customFormat="1" ht="13" customHeight="1">
      <c r="A37" s="412">
        <f>IF(details!A37="","",details!A37)</f>
        <v>29</v>
      </c>
      <c r="B37" s="394" t="str">
        <f>IF(details!B37="","",details!B37)</f>
        <v>OBC</v>
      </c>
      <c r="C37" s="394" t="str">
        <f>IF(details!C37="","",details!C37)</f>
        <v>G</v>
      </c>
      <c r="D37" s="394">
        <f>IF(details!D37="","",details!D37)</f>
        <v>10486</v>
      </c>
      <c r="E37" s="401">
        <f>IF(details!E37="","",details!E37)</f>
        <v>11429</v>
      </c>
      <c r="F37" s="72">
        <f>IF(details!F37="","",details!F37)</f>
        <v>35133</v>
      </c>
      <c r="G37" s="89" t="str">
        <f>IF(details!G37="","",details!G37)</f>
        <v>A 029</v>
      </c>
      <c r="H37" s="89" t="str">
        <f>IF(details!H37="","",details!H37)</f>
        <v>B 029</v>
      </c>
      <c r="I37" s="89" t="str">
        <f>IF(details!I37="","",details!I37)</f>
        <v>C 029</v>
      </c>
      <c r="J37" s="394">
        <f>IF(details!J37="","",details!J37)</f>
        <v>5</v>
      </c>
      <c r="K37" s="394">
        <f>IF(details!K37="","",details!K37)</f>
        <v>6</v>
      </c>
      <c r="L37" s="394">
        <f>IF(details!L37="","",details!L37)</f>
        <v>6</v>
      </c>
      <c r="M37" s="205">
        <f t="shared" si="171"/>
        <v>17</v>
      </c>
      <c r="N37" s="394">
        <f>IF(details!M37="","",details!M37)</f>
        <v>31</v>
      </c>
      <c r="O37" s="205">
        <f t="shared" si="172"/>
        <v>48</v>
      </c>
      <c r="P37" s="394">
        <f>IF(details!N37="","",details!N37)</f>
        <v>66</v>
      </c>
      <c r="Q37" s="392">
        <f t="shared" si="173"/>
        <v>114</v>
      </c>
      <c r="R37" s="409">
        <f t="shared" si="282"/>
        <v>0</v>
      </c>
      <c r="S37" s="66">
        <f t="shared" si="39"/>
        <v>200</v>
      </c>
      <c r="T37" s="409" t="str">
        <f t="shared" si="99"/>
        <v/>
      </c>
      <c r="U37" s="409" t="str">
        <f t="shared" si="40"/>
        <v>P</v>
      </c>
      <c r="V37" s="409" t="str">
        <f t="shared" si="100"/>
        <v>II</v>
      </c>
      <c r="W37" s="394">
        <f>IF(details!O37="","",details!O37)</f>
        <v>9</v>
      </c>
      <c r="X37" s="394">
        <f>IF(details!P37="","",details!P37)</f>
        <v>6</v>
      </c>
      <c r="Y37" s="394">
        <f>IF(details!Q37="","",details!Q37)</f>
        <v>9</v>
      </c>
      <c r="Z37" s="205">
        <f t="shared" si="174"/>
        <v>24</v>
      </c>
      <c r="AA37" s="394">
        <f>IF(details!R37="","",details!R37)</f>
        <v>31</v>
      </c>
      <c r="AB37" s="205">
        <f t="shared" si="175"/>
        <v>55</v>
      </c>
      <c r="AC37" s="394">
        <f>IF(details!S37="","",details!S37)</f>
        <v>50</v>
      </c>
      <c r="AD37" s="392">
        <f t="shared" si="176"/>
        <v>105</v>
      </c>
      <c r="AE37" s="409">
        <f t="shared" si="281"/>
        <v>0</v>
      </c>
      <c r="AF37" s="66">
        <f t="shared" si="45"/>
        <v>200</v>
      </c>
      <c r="AG37" s="409" t="str">
        <f t="shared" si="101"/>
        <v/>
      </c>
      <c r="AH37" s="409" t="str">
        <f>IF(OR($E37="NSO",$E37="",AC37=""),"",IF(OR(AG37="AB",AC37="ab"),"AB",IF(AC37="ML","RE",IF(AND(AD37&gt;=36%*AF37,AC37&gt;=20),"P",IF(AND(AD37&gt;=34%*AF37,#REF!=0,AC37&gt;=20),"G2",IF(AND(AD37&gt;=31%*AF37,#REF!=0,AC37&gt;=20),"G1",IF(AD37&gt;=25%*AF37,"S","F")))))))</f>
        <v>P</v>
      </c>
      <c r="AI37" s="409" t="str">
        <f t="shared" si="102"/>
        <v>II</v>
      </c>
      <c r="AJ37" s="394" t="str">
        <f>IF(details!T37="","",details!T37)</f>
        <v>a</v>
      </c>
      <c r="AK37" s="89" t="str">
        <f t="shared" si="177"/>
        <v>PHYSICS</v>
      </c>
      <c r="AL37" s="394">
        <f>IF(details!U37="","",details!U37)</f>
        <v>4</v>
      </c>
      <c r="AM37" s="394">
        <f>IF(details!V37="","",details!V37)</f>
        <v>7</v>
      </c>
      <c r="AN37" s="394">
        <f>IF(details!W37="","",details!W37)</f>
        <v>10</v>
      </c>
      <c r="AO37" s="205">
        <f t="shared" si="178"/>
        <v>21</v>
      </c>
      <c r="AP37" s="394">
        <f>IF(details!X37="","",details!X37)</f>
        <v>15</v>
      </c>
      <c r="AQ37" s="394">
        <f>IF(details!Y37="","",details!Y37)</f>
        <v>12</v>
      </c>
      <c r="AR37" s="205">
        <f t="shared" si="179"/>
        <v>27</v>
      </c>
      <c r="AS37" s="205">
        <f t="shared" si="180"/>
        <v>36</v>
      </c>
      <c r="AT37" s="205">
        <f t="shared" si="181"/>
        <v>48</v>
      </c>
      <c r="AU37" s="394">
        <f>IF(details!Z37="","",details!Z37)</f>
        <v>29</v>
      </c>
      <c r="AV37" s="394">
        <f>IF(details!AA37="","",details!AA37)</f>
        <v>19</v>
      </c>
      <c r="AW37" s="205">
        <f t="shared" si="182"/>
        <v>48</v>
      </c>
      <c r="AX37" s="205">
        <f t="shared" si="183"/>
        <v>65</v>
      </c>
      <c r="AY37" s="205">
        <f t="shared" si="184"/>
        <v>31</v>
      </c>
      <c r="AZ37" s="401">
        <f t="shared" si="185"/>
        <v>96</v>
      </c>
      <c r="BA37" s="332">
        <f t="shared" si="186"/>
        <v>0</v>
      </c>
      <c r="BB37" s="409">
        <f t="shared" si="187"/>
        <v>0</v>
      </c>
      <c r="BC37" s="66">
        <f t="shared" si="188"/>
        <v>70</v>
      </c>
      <c r="BD37" s="66">
        <f t="shared" si="189"/>
        <v>30</v>
      </c>
      <c r="BE37" s="66">
        <f t="shared" si="190"/>
        <v>150</v>
      </c>
      <c r="BF37" s="66">
        <f t="shared" si="93"/>
        <v>50</v>
      </c>
      <c r="BG37" s="332">
        <f t="shared" si="94"/>
        <v>200</v>
      </c>
      <c r="BH37" s="409" t="str">
        <f t="shared" si="95"/>
        <v/>
      </c>
      <c r="BI37" s="66" t="str">
        <f t="shared" si="96"/>
        <v>P</v>
      </c>
      <c r="BJ37" s="66" t="str">
        <f t="shared" si="97"/>
        <v>P</v>
      </c>
      <c r="BK37" s="409" t="str">
        <f t="shared" si="98"/>
        <v>II</v>
      </c>
      <c r="BL37" s="394" t="str">
        <f>IF(details!AB37="","",details!AB37)</f>
        <v>A</v>
      </c>
      <c r="BM37" s="89" t="str">
        <f t="shared" si="191"/>
        <v>CHEMISTRY</v>
      </c>
      <c r="BN37" s="394">
        <f>IF(details!AC37="","",details!AC37)</f>
        <v>4</v>
      </c>
      <c r="BO37" s="394">
        <f>IF(details!AD37="","",details!AD37)</f>
        <v>10</v>
      </c>
      <c r="BP37" s="394">
        <f>IF(details!AE37="","",details!AE37)</f>
        <v>9</v>
      </c>
      <c r="BQ37" s="205">
        <f t="shared" si="192"/>
        <v>23</v>
      </c>
      <c r="BR37" s="394">
        <f>IF(details!AF37="","",details!AF37)</f>
        <v>30</v>
      </c>
      <c r="BS37" s="394">
        <f>IF(details!AG37="","",details!AG37)</f>
        <v>17</v>
      </c>
      <c r="BT37" s="205">
        <f t="shared" si="193"/>
        <v>47</v>
      </c>
      <c r="BU37" s="205">
        <f t="shared" si="194"/>
        <v>53</v>
      </c>
      <c r="BV37" s="205">
        <f t="shared" si="195"/>
        <v>70</v>
      </c>
      <c r="BW37" s="394">
        <f>IF(details!AH37="","",details!AH37)</f>
        <v>35</v>
      </c>
      <c r="BX37" s="394">
        <f>IF(details!AI37="","",details!AI37)</f>
        <v>29</v>
      </c>
      <c r="BY37" s="205">
        <f t="shared" si="196"/>
        <v>64</v>
      </c>
      <c r="BZ37" s="205">
        <f t="shared" si="197"/>
        <v>88</v>
      </c>
      <c r="CA37" s="205">
        <f t="shared" si="198"/>
        <v>46</v>
      </c>
      <c r="CB37" s="401">
        <f t="shared" si="199"/>
        <v>134</v>
      </c>
      <c r="CC37" s="332">
        <f t="shared" si="56"/>
        <v>0</v>
      </c>
      <c r="CD37" s="409">
        <f t="shared" si="57"/>
        <v>0</v>
      </c>
      <c r="CE37" s="66">
        <f t="shared" si="58"/>
        <v>70</v>
      </c>
      <c r="CF37" s="66">
        <f t="shared" si="200"/>
        <v>30</v>
      </c>
      <c r="CG37" s="66">
        <f t="shared" si="201"/>
        <v>150</v>
      </c>
      <c r="CH37" s="66">
        <f t="shared" si="61"/>
        <v>50</v>
      </c>
      <c r="CI37" s="332">
        <f t="shared" si="62"/>
        <v>200</v>
      </c>
      <c r="CJ37" s="409" t="str">
        <f t="shared" si="63"/>
        <v/>
      </c>
      <c r="CK37" s="66" t="str">
        <f t="shared" si="64"/>
        <v>P</v>
      </c>
      <c r="CL37" s="66" t="str">
        <f t="shared" si="65"/>
        <v>P</v>
      </c>
      <c r="CM37" s="409" t="str">
        <f t="shared" si="66"/>
        <v>I</v>
      </c>
      <c r="CN37" s="394" t="str">
        <f>IF(details!AJ37="","",details!AJ37)</f>
        <v>a</v>
      </c>
      <c r="CO37" s="89" t="str">
        <f t="shared" si="202"/>
        <v>BIOLOGY</v>
      </c>
      <c r="CP37" s="394">
        <f>IF(details!AK37="","",details!AK37)</f>
        <v>6</v>
      </c>
      <c r="CQ37" s="394">
        <f>IF(details!AL37="","",details!AL37)</f>
        <v>8</v>
      </c>
      <c r="CR37" s="394">
        <f>IF(details!AM37="","",details!AM37)</f>
        <v>9</v>
      </c>
      <c r="CS37" s="205">
        <f t="shared" si="203"/>
        <v>23</v>
      </c>
      <c r="CT37" s="394">
        <f>IF(details!AN37="","",details!AN37)</f>
        <v>15</v>
      </c>
      <c r="CU37" s="394">
        <f>IF(details!AO37="","",details!AO37)</f>
        <v>15</v>
      </c>
      <c r="CV37" s="205">
        <f t="shared" si="204"/>
        <v>30</v>
      </c>
      <c r="CW37" s="205">
        <f t="shared" si="205"/>
        <v>38</v>
      </c>
      <c r="CX37" s="205">
        <f t="shared" si="206"/>
        <v>53</v>
      </c>
      <c r="CY37" s="394">
        <f>IF(details!AP37="","",details!AP37)</f>
        <v>34</v>
      </c>
      <c r="CZ37" s="394">
        <f>IF(details!AQ37="","",details!AQ37)</f>
        <v>26</v>
      </c>
      <c r="DA37" s="205">
        <f t="shared" si="207"/>
        <v>60</v>
      </c>
      <c r="DB37" s="205">
        <f t="shared" si="208"/>
        <v>72</v>
      </c>
      <c r="DC37" s="205">
        <f t="shared" si="209"/>
        <v>41</v>
      </c>
      <c r="DD37" s="401">
        <f t="shared" si="210"/>
        <v>113</v>
      </c>
      <c r="DE37" s="332">
        <f t="shared" si="75"/>
        <v>0</v>
      </c>
      <c r="DF37" s="409">
        <f t="shared" si="76"/>
        <v>0</v>
      </c>
      <c r="DG37" s="66">
        <f t="shared" si="77"/>
        <v>70</v>
      </c>
      <c r="DH37" s="66">
        <f t="shared" si="211"/>
        <v>30</v>
      </c>
      <c r="DI37" s="66">
        <f t="shared" si="79"/>
        <v>150</v>
      </c>
      <c r="DJ37" s="66">
        <f t="shared" si="80"/>
        <v>50</v>
      </c>
      <c r="DK37" s="332">
        <f t="shared" si="81"/>
        <v>200</v>
      </c>
      <c r="DL37" s="409" t="str">
        <f t="shared" si="82"/>
        <v/>
      </c>
      <c r="DM37" s="66" t="str">
        <f t="shared" si="83"/>
        <v>P</v>
      </c>
      <c r="DN37" s="66" t="str">
        <f t="shared" si="84"/>
        <v>P</v>
      </c>
      <c r="DO37" s="409" t="str">
        <f t="shared" si="85"/>
        <v>II</v>
      </c>
      <c r="DP37" s="66">
        <f t="shared" si="86"/>
        <v>0</v>
      </c>
      <c r="DQ37" s="394">
        <f>IF(details!AR37="","",details!AR37)</f>
        <v>9</v>
      </c>
      <c r="DR37" s="394">
        <f>IF(details!AS37="","",details!AS37)</f>
        <v>8</v>
      </c>
      <c r="DS37" s="394">
        <f>IF(details!AT37="","",details!AT37)</f>
        <v>10</v>
      </c>
      <c r="DT37" s="205">
        <f t="shared" si="212"/>
        <v>27</v>
      </c>
      <c r="DU37" s="394">
        <f>IF(details!AU37="","",details!AU37)</f>
        <v>45</v>
      </c>
      <c r="DV37" s="205">
        <f t="shared" si="213"/>
        <v>72</v>
      </c>
      <c r="DW37" s="394">
        <f>IF(details!AV37="","",details!AV37)</f>
        <v>56</v>
      </c>
      <c r="DX37" s="392">
        <f t="shared" si="214"/>
        <v>128</v>
      </c>
      <c r="DY37" s="409">
        <f t="shared" si="215"/>
        <v>0</v>
      </c>
      <c r="DZ37" s="409">
        <f t="shared" si="216"/>
        <v>0</v>
      </c>
      <c r="EA37" s="66">
        <f t="shared" si="217"/>
        <v>200</v>
      </c>
      <c r="EB37" s="409" t="str">
        <f t="shared" si="218"/>
        <v/>
      </c>
      <c r="EC37" s="409" t="str">
        <f t="shared" si="121"/>
        <v>B</v>
      </c>
      <c r="ED37" s="394">
        <f>IF(details!AW37="","",details!AW37)</f>
        <v>22</v>
      </c>
      <c r="EE37" s="394">
        <f>IF(details!AX37="","",details!AX37)</f>
        <v>26</v>
      </c>
      <c r="EF37" s="394">
        <f>IF(details!AY37="","",details!AY37)</f>
        <v>28</v>
      </c>
      <c r="EG37" s="392">
        <f t="shared" si="219"/>
        <v>76</v>
      </c>
      <c r="EH37" s="409">
        <f t="shared" si="220"/>
        <v>0</v>
      </c>
      <c r="EI37" s="409">
        <f t="shared" si="221"/>
        <v>0</v>
      </c>
      <c r="EJ37" s="66">
        <f t="shared" si="222"/>
        <v>100</v>
      </c>
      <c r="EK37" s="409" t="str">
        <f t="shared" si="223"/>
        <v/>
      </c>
      <c r="EL37" s="409" t="str">
        <f t="shared" si="122"/>
        <v>B</v>
      </c>
      <c r="EM37" s="409" t="str">
        <f t="shared" si="123"/>
        <v>II</v>
      </c>
      <c r="EN37" s="409" t="str">
        <f t="shared" si="124"/>
        <v>II</v>
      </c>
      <c r="EO37" s="409" t="str">
        <f t="shared" si="125"/>
        <v>II</v>
      </c>
      <c r="EP37" s="409" t="str">
        <f t="shared" si="224"/>
        <v>I</v>
      </c>
      <c r="EQ37" s="409" t="str">
        <f t="shared" si="225"/>
        <v>II</v>
      </c>
      <c r="ER37" s="409">
        <f t="shared" si="226"/>
        <v>0</v>
      </c>
      <c r="ES37" s="409">
        <f t="shared" si="227"/>
        <v>0</v>
      </c>
      <c r="ET37" s="409">
        <f t="shared" si="228"/>
        <v>0</v>
      </c>
      <c r="EU37" s="409">
        <f t="shared" si="229"/>
        <v>0</v>
      </c>
      <c r="EV37" s="409">
        <f t="shared" si="230"/>
        <v>0</v>
      </c>
      <c r="EW37" s="409" t="str">
        <f t="shared" si="231"/>
        <v/>
      </c>
      <c r="EX37" s="74" t="str">
        <f t="shared" si="132"/>
        <v>PASS</v>
      </c>
      <c r="EY37" s="68" t="str">
        <f>IF(details!CF37="","",details!CF37)</f>
        <v/>
      </c>
      <c r="EZ37" s="69" t="str">
        <f>IF(details!CG37="","",details!CG37)</f>
        <v/>
      </c>
      <c r="FA37" s="68" t="str">
        <f>IF(details!CJ37="","",details!CJ37)</f>
        <v/>
      </c>
      <c r="FB37" s="69" t="str">
        <f>IF(details!CK37="","",details!CK37)</f>
        <v/>
      </c>
      <c r="FC37" s="68" t="str">
        <f>IF(details!CN37="","",details!CN37)</f>
        <v/>
      </c>
      <c r="FD37" s="69" t="str">
        <f>IF(details!CO37="","",details!CO37)</f>
        <v/>
      </c>
      <c r="FE37" s="68" t="str">
        <f>IF(details!CR37="","",details!CR37)</f>
        <v/>
      </c>
      <c r="FF37" s="69" t="str">
        <f>IF(details!CS37="","",details!CS37)</f>
        <v/>
      </c>
      <c r="FG37" s="68">
        <f>IF(details!CV37="","",details!CV37)</f>
        <v>44</v>
      </c>
      <c r="FH37" s="69">
        <f>IF(details!CW37="","",details!CW37)</f>
        <v>0</v>
      </c>
      <c r="FI37" s="343">
        <f t="shared" si="250"/>
        <v>0</v>
      </c>
      <c r="FJ37" s="394" t="str">
        <f t="shared" si="133"/>
        <v>II</v>
      </c>
      <c r="FK37" s="394" t="str">
        <f t="shared" si="232"/>
        <v/>
      </c>
      <c r="FL37" s="460" t="str">
        <f t="shared" si="134"/>
        <v/>
      </c>
      <c r="FM37" s="394" t="str">
        <f t="shared" si="135"/>
        <v>II</v>
      </c>
      <c r="FN37" s="77" t="str">
        <f t="shared" si="233"/>
        <v/>
      </c>
      <c r="FO37" s="460" t="str">
        <f t="shared" si="136"/>
        <v/>
      </c>
      <c r="FP37" s="78" t="str">
        <f t="shared" si="137"/>
        <v>II</v>
      </c>
      <c r="FQ37" s="394" t="str">
        <f t="shared" si="138"/>
        <v>II</v>
      </c>
      <c r="FR37" s="394" t="str">
        <f t="shared" si="234"/>
        <v/>
      </c>
      <c r="FS37" s="394" t="str">
        <f t="shared" si="235"/>
        <v/>
      </c>
      <c r="FT37" s="394" t="str">
        <f t="shared" si="236"/>
        <v/>
      </c>
      <c r="FU37" s="364" t="str">
        <f t="shared" si="237"/>
        <v/>
      </c>
      <c r="FV37" s="394" t="str">
        <f t="shared" si="238"/>
        <v/>
      </c>
      <c r="FW37" s="394" t="str">
        <f t="shared" si="239"/>
        <v/>
      </c>
      <c r="FX37" s="394" t="str">
        <f t="shared" si="240"/>
        <v/>
      </c>
      <c r="FY37" s="394" t="str">
        <f t="shared" si="141"/>
        <v/>
      </c>
      <c r="FZ37" s="461" t="str">
        <f t="shared" si="142"/>
        <v/>
      </c>
      <c r="GA37" s="78" t="str">
        <f t="shared" si="143"/>
        <v>I</v>
      </c>
      <c r="GB37" s="394" t="str">
        <f t="shared" si="144"/>
        <v>I</v>
      </c>
      <c r="GC37" s="394" t="str">
        <f t="shared" si="145"/>
        <v/>
      </c>
      <c r="GD37" s="394" t="str">
        <f t="shared" si="146"/>
        <v/>
      </c>
      <c r="GE37" s="394" t="str">
        <f t="shared" si="147"/>
        <v/>
      </c>
      <c r="GF37" s="462" t="str">
        <f t="shared" si="241"/>
        <v/>
      </c>
      <c r="GG37" s="397" t="str">
        <f t="shared" si="242"/>
        <v/>
      </c>
      <c r="GH37" s="394" t="str">
        <f t="shared" si="243"/>
        <v/>
      </c>
      <c r="GI37" s="394" t="str">
        <f t="shared" si="244"/>
        <v/>
      </c>
      <c r="GJ37" s="394" t="str">
        <f t="shared" si="148"/>
        <v/>
      </c>
      <c r="GK37" s="461" t="str">
        <f t="shared" si="149"/>
        <v/>
      </c>
      <c r="GL37" s="78" t="str">
        <f t="shared" si="150"/>
        <v>II</v>
      </c>
      <c r="GM37" s="394" t="str">
        <f t="shared" si="151"/>
        <v>II</v>
      </c>
      <c r="GN37" s="394" t="str">
        <f t="shared" si="152"/>
        <v/>
      </c>
      <c r="GO37" s="394" t="str">
        <f t="shared" si="153"/>
        <v/>
      </c>
      <c r="GP37" s="394" t="str">
        <f t="shared" si="154"/>
        <v/>
      </c>
      <c r="GQ37" s="394" t="str">
        <f t="shared" si="245"/>
        <v/>
      </c>
      <c r="GR37" s="394" t="str">
        <f t="shared" si="246"/>
        <v/>
      </c>
      <c r="GS37" s="394" t="str">
        <f t="shared" si="247"/>
        <v/>
      </c>
      <c r="GT37" s="394" t="str">
        <f t="shared" si="248"/>
        <v/>
      </c>
      <c r="GU37" s="394" t="str">
        <f t="shared" si="155"/>
        <v/>
      </c>
      <c r="GV37" s="461" t="str">
        <f t="shared" si="156"/>
        <v/>
      </c>
      <c r="GW37" s="394" t="str">
        <f t="shared" si="157"/>
        <v>B</v>
      </c>
      <c r="GX37" s="394" t="str">
        <f t="shared" si="158"/>
        <v>B</v>
      </c>
      <c r="GY37" s="394" t="str">
        <f t="shared" si="159"/>
        <v xml:space="preserve">    </v>
      </c>
      <c r="GZ37" s="394" t="str">
        <f t="shared" si="160"/>
        <v xml:space="preserve">    </v>
      </c>
      <c r="HA37" s="394" t="str">
        <f t="shared" si="161"/>
        <v xml:space="preserve">    </v>
      </c>
      <c r="HB37" s="394" t="str">
        <f t="shared" si="162"/>
        <v xml:space="preserve">        </v>
      </c>
      <c r="HC37" s="394" t="str">
        <f t="shared" si="163"/>
        <v xml:space="preserve">    </v>
      </c>
      <c r="HD37" s="394" t="str">
        <f t="shared" si="164"/>
        <v>PASS</v>
      </c>
      <c r="HE37" s="67">
        <f t="shared" si="165"/>
        <v>562</v>
      </c>
      <c r="HF37" s="73">
        <f t="shared" si="166"/>
        <v>56.2</v>
      </c>
      <c r="HG37" s="394" t="str">
        <f t="shared" si="167"/>
        <v>II</v>
      </c>
      <c r="HH37" s="75">
        <f t="shared" si="168"/>
        <v>56.2</v>
      </c>
      <c r="HI37" s="76">
        <f t="shared" si="249"/>
        <v>17.999999999999975</v>
      </c>
      <c r="HJ37" s="394" t="str">
        <f>IF(OR(HD37="SUPPL.",HD37="RE-EXAM."),'result subject-wise'!AR37,HD37)</f>
        <v>PASS</v>
      </c>
      <c r="HK37" s="463" t="str">
        <f t="shared" si="169"/>
        <v/>
      </c>
      <c r="HL37" s="464">
        <f t="shared" si="170"/>
        <v>56.2</v>
      </c>
      <c r="HM37" s="394" t="str">
        <f t="shared" si="87"/>
        <v>II</v>
      </c>
      <c r="HN37" s="240"/>
      <c r="HP37" s="465" t="str">
        <f>'full report'!V773</f>
        <v/>
      </c>
      <c r="HQ37" s="466"/>
      <c r="HR37" s="238" t="s">
        <v>217</v>
      </c>
      <c r="HS37" s="394">
        <f>COUNTIF(HG9:HG108,"III")</f>
        <v>2</v>
      </c>
      <c r="HT37" s="305">
        <f>'result subject-wise'!F114</f>
        <v>0</v>
      </c>
      <c r="HU37" s="623">
        <f>HS37+HT37</f>
        <v>2</v>
      </c>
      <c r="HV37" s="624"/>
      <c r="HZ37" s="636" t="str">
        <f>'result aggregate'!U115</f>
        <v>FAIL</v>
      </c>
      <c r="IA37" s="637"/>
      <c r="IB37" s="637"/>
      <c r="IC37" s="528">
        <f>'result aggregate'!V115</f>
        <v>0</v>
      </c>
      <c r="ID37" s="528">
        <f>'result aggregate'!W115</f>
        <v>0</v>
      </c>
      <c r="IE37" s="528">
        <f>'result aggregate'!X115</f>
        <v>0</v>
      </c>
      <c r="IF37" s="528">
        <f>'result aggregate'!Y115</f>
        <v>0</v>
      </c>
      <c r="IG37" s="528">
        <f>'result aggregate'!Z115</f>
        <v>0</v>
      </c>
      <c r="IH37" s="528">
        <f>'result aggregate'!AA115</f>
        <v>0</v>
      </c>
      <c r="II37" s="528">
        <f>'result aggregate'!AB115</f>
        <v>0</v>
      </c>
      <c r="IJ37" s="528">
        <f>'result aggregate'!AC115</f>
        <v>0</v>
      </c>
      <c r="IK37" s="528">
        <f>'result aggregate'!AD115</f>
        <v>0</v>
      </c>
      <c r="IL37" s="528">
        <f>'result aggregate'!AE115</f>
        <v>0</v>
      </c>
      <c r="IM37" s="528">
        <f>'result aggregate'!AF115</f>
        <v>0</v>
      </c>
      <c r="IN37" s="528">
        <f>'result aggregate'!AG115</f>
        <v>0</v>
      </c>
      <c r="IO37" s="531">
        <f>'result aggregate'!AH115</f>
        <v>0</v>
      </c>
      <c r="IP37" s="448"/>
      <c r="IQ37" s="448"/>
      <c r="IR37" s="448"/>
      <c r="IS37" s="448"/>
      <c r="IT37" s="448"/>
      <c r="IU37" s="448"/>
    </row>
    <row r="38" spans="1:16382" s="364" customFormat="1" ht="13" customHeight="1">
      <c r="A38" s="412">
        <f>IF(details!A38="","",details!A38)</f>
        <v>30</v>
      </c>
      <c r="B38" s="394" t="str">
        <f>IF(details!B38="","",details!B38)</f>
        <v>OBC</v>
      </c>
      <c r="C38" s="394" t="str">
        <f>IF(details!C38="","",details!C38)</f>
        <v>G</v>
      </c>
      <c r="D38" s="394">
        <f>IF(details!D38="","",details!D38)</f>
        <v>10302</v>
      </c>
      <c r="E38" s="401">
        <f>IF(details!E38="","",details!E38)</f>
        <v>11430</v>
      </c>
      <c r="F38" s="72">
        <f>IF(details!F38="","",details!F38)</f>
        <v>35596</v>
      </c>
      <c r="G38" s="89" t="str">
        <f>IF(details!G38="","",details!G38)</f>
        <v>A 030</v>
      </c>
      <c r="H38" s="89" t="str">
        <f>IF(details!H38="","",details!H38)</f>
        <v>B 030</v>
      </c>
      <c r="I38" s="89" t="str">
        <f>IF(details!I38="","",details!I38)</f>
        <v>C 030</v>
      </c>
      <c r="J38" s="394">
        <f>IF(details!J38="","",details!J38)</f>
        <v>6</v>
      </c>
      <c r="K38" s="394">
        <f>IF(details!K38="","",details!K38)</f>
        <v>6</v>
      </c>
      <c r="L38" s="394">
        <f>IF(details!L38="","",details!L38)</f>
        <v>6</v>
      </c>
      <c r="M38" s="205">
        <f t="shared" si="171"/>
        <v>18</v>
      </c>
      <c r="N38" s="394">
        <f>IF(details!M38="","",details!M38)</f>
        <v>46</v>
      </c>
      <c r="O38" s="205">
        <f t="shared" si="172"/>
        <v>64</v>
      </c>
      <c r="P38" s="394">
        <f>IF(details!N38="","",details!N38)</f>
        <v>60</v>
      </c>
      <c r="Q38" s="392">
        <f t="shared" si="173"/>
        <v>124</v>
      </c>
      <c r="R38" s="409">
        <f t="shared" si="282"/>
        <v>0</v>
      </c>
      <c r="S38" s="66">
        <f t="shared" si="39"/>
        <v>200</v>
      </c>
      <c r="T38" s="409" t="str">
        <f t="shared" si="99"/>
        <v/>
      </c>
      <c r="U38" s="409" t="str">
        <f t="shared" si="40"/>
        <v>P</v>
      </c>
      <c r="V38" s="409" t="str">
        <f t="shared" si="100"/>
        <v>I</v>
      </c>
      <c r="W38" s="394">
        <f>IF(details!O38="","",details!O38)</f>
        <v>6</v>
      </c>
      <c r="X38" s="394">
        <f>IF(details!P38="","",details!P38)</f>
        <v>8</v>
      </c>
      <c r="Y38" s="394">
        <f>IF(details!Q38="","",details!Q38)</f>
        <v>7</v>
      </c>
      <c r="Z38" s="205">
        <f t="shared" si="174"/>
        <v>21</v>
      </c>
      <c r="AA38" s="394">
        <f>IF(details!R38="","",details!R38)</f>
        <v>41</v>
      </c>
      <c r="AB38" s="205">
        <f t="shared" si="175"/>
        <v>62</v>
      </c>
      <c r="AC38" s="394">
        <f>IF(details!S38="","",details!S38)</f>
        <v>45</v>
      </c>
      <c r="AD38" s="392">
        <f t="shared" si="176"/>
        <v>107</v>
      </c>
      <c r="AE38" s="409">
        <f t="shared" si="281"/>
        <v>0</v>
      </c>
      <c r="AF38" s="66">
        <f t="shared" si="45"/>
        <v>200</v>
      </c>
      <c r="AG38" s="409" t="str">
        <f t="shared" si="101"/>
        <v/>
      </c>
      <c r="AH38" s="409" t="str">
        <f>IF(OR($E38="NSO",$E38="",AC38=""),"",IF(OR(AG38="AB",AC38="ab"),"AB",IF(AC38="ML","RE",IF(AND(AD38&gt;=36%*AF38,AC38&gt;=20),"P",IF(AND(AD38&gt;=34%*AF38,#REF!=0,AC38&gt;=20),"G2",IF(AND(AD38&gt;=31%*AF38,#REF!=0,AC38&gt;=20),"G1",IF(AD38&gt;=25%*AF38,"S","F")))))))</f>
        <v>P</v>
      </c>
      <c r="AI38" s="409" t="str">
        <f t="shared" si="102"/>
        <v>II</v>
      </c>
      <c r="AJ38" s="394" t="str">
        <f>IF(details!T38="","",details!T38)</f>
        <v>a</v>
      </c>
      <c r="AK38" s="89" t="str">
        <f t="shared" si="177"/>
        <v>PHYSICS</v>
      </c>
      <c r="AL38" s="394">
        <f>IF(details!U38="","",details!U38)</f>
        <v>3</v>
      </c>
      <c r="AM38" s="394">
        <f>IF(details!V38="","",details!V38)</f>
        <v>9</v>
      </c>
      <c r="AN38" s="394">
        <f>IF(details!W38="","",details!W38)</f>
        <v>8</v>
      </c>
      <c r="AO38" s="205">
        <f t="shared" si="178"/>
        <v>20</v>
      </c>
      <c r="AP38" s="394">
        <f>IF(details!X38="","",details!X38)</f>
        <v>24</v>
      </c>
      <c r="AQ38" s="394">
        <f>IF(details!Y38="","",details!Y38)</f>
        <v>13</v>
      </c>
      <c r="AR38" s="205">
        <f t="shared" si="179"/>
        <v>37</v>
      </c>
      <c r="AS38" s="205">
        <f t="shared" si="180"/>
        <v>44</v>
      </c>
      <c r="AT38" s="205">
        <f t="shared" si="181"/>
        <v>57</v>
      </c>
      <c r="AU38" s="394">
        <f>IF(details!Z38="","",details!Z38)</f>
        <v>33</v>
      </c>
      <c r="AV38" s="394">
        <f>IF(details!AA38="","",details!AA38)</f>
        <v>23</v>
      </c>
      <c r="AW38" s="205">
        <f t="shared" si="182"/>
        <v>56</v>
      </c>
      <c r="AX38" s="205">
        <f t="shared" si="183"/>
        <v>77</v>
      </c>
      <c r="AY38" s="205">
        <f t="shared" si="184"/>
        <v>36</v>
      </c>
      <c r="AZ38" s="401">
        <f t="shared" si="185"/>
        <v>113</v>
      </c>
      <c r="BA38" s="332">
        <f t="shared" si="186"/>
        <v>0</v>
      </c>
      <c r="BB38" s="409">
        <f t="shared" si="187"/>
        <v>0</v>
      </c>
      <c r="BC38" s="66">
        <f t="shared" si="188"/>
        <v>70</v>
      </c>
      <c r="BD38" s="66">
        <f t="shared" si="189"/>
        <v>30</v>
      </c>
      <c r="BE38" s="66">
        <f t="shared" si="190"/>
        <v>150</v>
      </c>
      <c r="BF38" s="66">
        <f t="shared" si="93"/>
        <v>50</v>
      </c>
      <c r="BG38" s="332">
        <f t="shared" si="94"/>
        <v>200</v>
      </c>
      <c r="BH38" s="409" t="str">
        <f t="shared" si="95"/>
        <v/>
      </c>
      <c r="BI38" s="66" t="str">
        <f t="shared" si="96"/>
        <v>P</v>
      </c>
      <c r="BJ38" s="66" t="str">
        <f t="shared" si="97"/>
        <v>P</v>
      </c>
      <c r="BK38" s="409" t="str">
        <f t="shared" si="98"/>
        <v>II</v>
      </c>
      <c r="BL38" s="394" t="str">
        <f>IF(details!AB38="","",details!AB38)</f>
        <v>A</v>
      </c>
      <c r="BM38" s="89" t="str">
        <f t="shared" si="191"/>
        <v>CHEMISTRY</v>
      </c>
      <c r="BN38" s="394">
        <f>IF(details!AC38="","",details!AC38)</f>
        <v>6</v>
      </c>
      <c r="BO38" s="394">
        <f>IF(details!AD38="","",details!AD38)</f>
        <v>10</v>
      </c>
      <c r="BP38" s="394">
        <f>IF(details!AE38="","",details!AE38)</f>
        <v>10</v>
      </c>
      <c r="BQ38" s="205">
        <f t="shared" si="192"/>
        <v>26</v>
      </c>
      <c r="BR38" s="394">
        <f>IF(details!AF38="","",details!AF38)</f>
        <v>30</v>
      </c>
      <c r="BS38" s="394">
        <f>IF(details!AG38="","",details!AG38)</f>
        <v>17</v>
      </c>
      <c r="BT38" s="205">
        <f t="shared" si="193"/>
        <v>47</v>
      </c>
      <c r="BU38" s="205">
        <f t="shared" si="194"/>
        <v>56</v>
      </c>
      <c r="BV38" s="205">
        <f t="shared" si="195"/>
        <v>73</v>
      </c>
      <c r="BW38" s="394">
        <f>IF(details!AH38="","",details!AH38)</f>
        <v>38</v>
      </c>
      <c r="BX38" s="394">
        <f>IF(details!AI38="","",details!AI38)</f>
        <v>26</v>
      </c>
      <c r="BY38" s="205">
        <f t="shared" si="196"/>
        <v>64</v>
      </c>
      <c r="BZ38" s="205">
        <f t="shared" si="197"/>
        <v>94</v>
      </c>
      <c r="CA38" s="205">
        <f t="shared" si="198"/>
        <v>43</v>
      </c>
      <c r="CB38" s="401">
        <f t="shared" si="199"/>
        <v>137</v>
      </c>
      <c r="CC38" s="332">
        <f t="shared" si="56"/>
        <v>0</v>
      </c>
      <c r="CD38" s="409">
        <f t="shared" si="57"/>
        <v>0</v>
      </c>
      <c r="CE38" s="66">
        <f t="shared" si="58"/>
        <v>70</v>
      </c>
      <c r="CF38" s="66">
        <f t="shared" si="200"/>
        <v>30</v>
      </c>
      <c r="CG38" s="66">
        <f t="shared" si="201"/>
        <v>150</v>
      </c>
      <c r="CH38" s="66">
        <f t="shared" si="61"/>
        <v>50</v>
      </c>
      <c r="CI38" s="332">
        <f t="shared" si="62"/>
        <v>200</v>
      </c>
      <c r="CJ38" s="409" t="str">
        <f t="shared" si="63"/>
        <v/>
      </c>
      <c r="CK38" s="66" t="str">
        <f t="shared" si="64"/>
        <v>P</v>
      </c>
      <c r="CL38" s="66" t="str">
        <f t="shared" si="65"/>
        <v>P</v>
      </c>
      <c r="CM38" s="409" t="str">
        <f t="shared" si="66"/>
        <v>I</v>
      </c>
      <c r="CN38" s="394" t="str">
        <f>IF(details!AJ38="","",details!AJ38)</f>
        <v>a</v>
      </c>
      <c r="CO38" s="89" t="str">
        <f t="shared" si="202"/>
        <v>BIOLOGY</v>
      </c>
      <c r="CP38" s="394">
        <f>IF(details!AK38="","",details!AK38)</f>
        <v>10</v>
      </c>
      <c r="CQ38" s="394">
        <f>IF(details!AL38="","",details!AL38)</f>
        <v>8</v>
      </c>
      <c r="CR38" s="394">
        <f>IF(details!AM38="","",details!AM38)</f>
        <v>10</v>
      </c>
      <c r="CS38" s="205">
        <f t="shared" si="203"/>
        <v>28</v>
      </c>
      <c r="CT38" s="394">
        <f>IF(details!AN38="","",details!AN38)</f>
        <v>20</v>
      </c>
      <c r="CU38" s="394">
        <f>IF(details!AO38="","",details!AO38)</f>
        <v>18</v>
      </c>
      <c r="CV38" s="205">
        <f t="shared" si="204"/>
        <v>38</v>
      </c>
      <c r="CW38" s="205">
        <f t="shared" si="205"/>
        <v>48</v>
      </c>
      <c r="CX38" s="205">
        <f t="shared" si="206"/>
        <v>66</v>
      </c>
      <c r="CY38" s="394">
        <f>IF(details!AP38="","",details!AP38)</f>
        <v>40</v>
      </c>
      <c r="CZ38" s="394">
        <f>IF(details!AQ38="","",details!AQ38)</f>
        <v>28</v>
      </c>
      <c r="DA38" s="205">
        <f t="shared" si="207"/>
        <v>68</v>
      </c>
      <c r="DB38" s="205">
        <f t="shared" si="208"/>
        <v>88</v>
      </c>
      <c r="DC38" s="205">
        <f t="shared" si="209"/>
        <v>46</v>
      </c>
      <c r="DD38" s="401">
        <f t="shared" si="210"/>
        <v>134</v>
      </c>
      <c r="DE38" s="332">
        <f t="shared" si="75"/>
        <v>0</v>
      </c>
      <c r="DF38" s="409">
        <f t="shared" si="76"/>
        <v>0</v>
      </c>
      <c r="DG38" s="66">
        <f t="shared" si="77"/>
        <v>70</v>
      </c>
      <c r="DH38" s="66">
        <f t="shared" si="211"/>
        <v>30</v>
      </c>
      <c r="DI38" s="66">
        <f t="shared" si="79"/>
        <v>150</v>
      </c>
      <c r="DJ38" s="66">
        <f t="shared" si="80"/>
        <v>50</v>
      </c>
      <c r="DK38" s="332">
        <f t="shared" si="81"/>
        <v>200</v>
      </c>
      <c r="DL38" s="409" t="str">
        <f t="shared" si="82"/>
        <v/>
      </c>
      <c r="DM38" s="66" t="str">
        <f t="shared" si="83"/>
        <v>P</v>
      </c>
      <c r="DN38" s="66" t="str">
        <f t="shared" si="84"/>
        <v>P</v>
      </c>
      <c r="DO38" s="409" t="str">
        <f t="shared" si="85"/>
        <v>I</v>
      </c>
      <c r="DP38" s="66">
        <f t="shared" si="86"/>
        <v>0</v>
      </c>
      <c r="DQ38" s="394">
        <f>IF(details!AR38="","",details!AR38)</f>
        <v>10</v>
      </c>
      <c r="DR38" s="394">
        <f>IF(details!AS38="","",details!AS38)</f>
        <v>9</v>
      </c>
      <c r="DS38" s="394">
        <f>IF(details!AT38="","",details!AT38)</f>
        <v>10</v>
      </c>
      <c r="DT38" s="205">
        <f t="shared" si="212"/>
        <v>29</v>
      </c>
      <c r="DU38" s="394">
        <f>IF(details!AU38="","",details!AU38)</f>
        <v>53</v>
      </c>
      <c r="DV38" s="205">
        <f t="shared" si="213"/>
        <v>82</v>
      </c>
      <c r="DW38" s="394">
        <f>IF(details!AV38="","",details!AV38)</f>
        <v>76</v>
      </c>
      <c r="DX38" s="392">
        <f t="shared" si="214"/>
        <v>158</v>
      </c>
      <c r="DY38" s="409">
        <f t="shared" si="215"/>
        <v>0</v>
      </c>
      <c r="DZ38" s="409">
        <f t="shared" si="216"/>
        <v>0</v>
      </c>
      <c r="EA38" s="66">
        <f t="shared" si="217"/>
        <v>200</v>
      </c>
      <c r="EB38" s="409" t="str">
        <f t="shared" si="218"/>
        <v/>
      </c>
      <c r="EC38" s="409" t="str">
        <f t="shared" si="121"/>
        <v>B</v>
      </c>
      <c r="ED38" s="394">
        <f>IF(details!AW38="","",details!AW38)</f>
        <v>22</v>
      </c>
      <c r="EE38" s="394">
        <f>IF(details!AX38="","",details!AX38)</f>
        <v>26</v>
      </c>
      <c r="EF38" s="394">
        <f>IF(details!AY38="","",details!AY38)</f>
        <v>35</v>
      </c>
      <c r="EG38" s="392">
        <f t="shared" si="219"/>
        <v>83</v>
      </c>
      <c r="EH38" s="409">
        <f t="shared" si="220"/>
        <v>0</v>
      </c>
      <c r="EI38" s="409">
        <f t="shared" si="221"/>
        <v>0</v>
      </c>
      <c r="EJ38" s="66">
        <f t="shared" si="222"/>
        <v>100</v>
      </c>
      <c r="EK38" s="409" t="str">
        <f t="shared" si="223"/>
        <v/>
      </c>
      <c r="EL38" s="409" t="str">
        <f t="shared" si="122"/>
        <v>A</v>
      </c>
      <c r="EM38" s="409" t="str">
        <f t="shared" si="123"/>
        <v>I</v>
      </c>
      <c r="EN38" s="409" t="str">
        <f t="shared" si="124"/>
        <v>II</v>
      </c>
      <c r="EO38" s="409" t="str">
        <f t="shared" si="125"/>
        <v>II</v>
      </c>
      <c r="EP38" s="409" t="str">
        <f t="shared" si="224"/>
        <v>I</v>
      </c>
      <c r="EQ38" s="409" t="str">
        <f t="shared" si="225"/>
        <v>I</v>
      </c>
      <c r="ER38" s="409">
        <f t="shared" si="226"/>
        <v>0</v>
      </c>
      <c r="ES38" s="409">
        <f t="shared" si="227"/>
        <v>0</v>
      </c>
      <c r="ET38" s="409">
        <f t="shared" si="228"/>
        <v>0</v>
      </c>
      <c r="EU38" s="409">
        <f t="shared" si="229"/>
        <v>0</v>
      </c>
      <c r="EV38" s="409">
        <f t="shared" si="230"/>
        <v>0</v>
      </c>
      <c r="EW38" s="409" t="str">
        <f t="shared" si="231"/>
        <v/>
      </c>
      <c r="EX38" s="74" t="str">
        <f t="shared" si="132"/>
        <v>PASS</v>
      </c>
      <c r="EY38" s="68" t="str">
        <f>IF(details!CF38="","",details!CF38)</f>
        <v/>
      </c>
      <c r="EZ38" s="69" t="str">
        <f>IF(details!CG38="","",details!CG38)</f>
        <v/>
      </c>
      <c r="FA38" s="68" t="str">
        <f>IF(details!CJ38="","",details!CJ38)</f>
        <v/>
      </c>
      <c r="FB38" s="69" t="str">
        <f>IF(details!CK38="","",details!CK38)</f>
        <v/>
      </c>
      <c r="FC38" s="68" t="str">
        <f>IF(details!CN38="","",details!CN38)</f>
        <v/>
      </c>
      <c r="FD38" s="69" t="str">
        <f>IF(details!CO38="","",details!CO38)</f>
        <v/>
      </c>
      <c r="FE38" s="68" t="str">
        <f>IF(details!CR38="","",details!CR38)</f>
        <v/>
      </c>
      <c r="FF38" s="69" t="str">
        <f>IF(details!CS38="","",details!CS38)</f>
        <v/>
      </c>
      <c r="FG38" s="68">
        <f>IF(details!CV38="","",details!CV38)</f>
        <v>44</v>
      </c>
      <c r="FH38" s="69">
        <f>IF(details!CW38="","",details!CW38)</f>
        <v>0</v>
      </c>
      <c r="FI38" s="343">
        <f t="shared" si="250"/>
        <v>0</v>
      </c>
      <c r="FJ38" s="394" t="str">
        <f t="shared" si="133"/>
        <v>I</v>
      </c>
      <c r="FK38" s="394" t="str">
        <f t="shared" si="232"/>
        <v/>
      </c>
      <c r="FL38" s="460" t="str">
        <f t="shared" si="134"/>
        <v/>
      </c>
      <c r="FM38" s="394" t="str">
        <f t="shared" si="135"/>
        <v>II</v>
      </c>
      <c r="FN38" s="77" t="str">
        <f t="shared" si="233"/>
        <v/>
      </c>
      <c r="FO38" s="460" t="str">
        <f t="shared" si="136"/>
        <v/>
      </c>
      <c r="FP38" s="78" t="str">
        <f t="shared" si="137"/>
        <v>II</v>
      </c>
      <c r="FQ38" s="394" t="str">
        <f t="shared" si="138"/>
        <v>II</v>
      </c>
      <c r="FR38" s="394" t="str">
        <f t="shared" si="234"/>
        <v/>
      </c>
      <c r="FS38" s="394" t="str">
        <f t="shared" si="235"/>
        <v/>
      </c>
      <c r="FT38" s="394" t="str">
        <f t="shared" si="236"/>
        <v/>
      </c>
      <c r="FU38" s="364" t="str">
        <f t="shared" si="237"/>
        <v/>
      </c>
      <c r="FV38" s="394" t="str">
        <f t="shared" si="238"/>
        <v/>
      </c>
      <c r="FW38" s="394" t="str">
        <f t="shared" si="239"/>
        <v/>
      </c>
      <c r="FX38" s="394" t="str">
        <f t="shared" si="240"/>
        <v/>
      </c>
      <c r="FY38" s="394" t="str">
        <f t="shared" si="141"/>
        <v/>
      </c>
      <c r="FZ38" s="461" t="str">
        <f t="shared" si="142"/>
        <v/>
      </c>
      <c r="GA38" s="78" t="str">
        <f t="shared" si="143"/>
        <v>I</v>
      </c>
      <c r="GB38" s="394" t="str">
        <f t="shared" si="144"/>
        <v>I</v>
      </c>
      <c r="GC38" s="394" t="str">
        <f t="shared" si="145"/>
        <v/>
      </c>
      <c r="GD38" s="394" t="str">
        <f t="shared" si="146"/>
        <v/>
      </c>
      <c r="GE38" s="394" t="str">
        <f t="shared" si="147"/>
        <v/>
      </c>
      <c r="GF38" s="462" t="str">
        <f t="shared" si="241"/>
        <v/>
      </c>
      <c r="GG38" s="397" t="str">
        <f t="shared" si="242"/>
        <v/>
      </c>
      <c r="GH38" s="394" t="str">
        <f t="shared" si="243"/>
        <v/>
      </c>
      <c r="GI38" s="394" t="str">
        <f t="shared" si="244"/>
        <v/>
      </c>
      <c r="GJ38" s="394" t="str">
        <f t="shared" si="148"/>
        <v/>
      </c>
      <c r="GK38" s="461" t="str">
        <f t="shared" si="149"/>
        <v/>
      </c>
      <c r="GL38" s="78" t="str">
        <f t="shared" si="150"/>
        <v>I</v>
      </c>
      <c r="GM38" s="394" t="str">
        <f t="shared" si="151"/>
        <v>I</v>
      </c>
      <c r="GN38" s="394" t="str">
        <f t="shared" si="152"/>
        <v/>
      </c>
      <c r="GO38" s="394" t="str">
        <f t="shared" si="153"/>
        <v/>
      </c>
      <c r="GP38" s="394" t="str">
        <f t="shared" si="154"/>
        <v/>
      </c>
      <c r="GQ38" s="394" t="str">
        <f t="shared" si="245"/>
        <v/>
      </c>
      <c r="GR38" s="394" t="str">
        <f t="shared" si="246"/>
        <v/>
      </c>
      <c r="GS38" s="394" t="str">
        <f t="shared" si="247"/>
        <v/>
      </c>
      <c r="GT38" s="394" t="str">
        <f t="shared" si="248"/>
        <v/>
      </c>
      <c r="GU38" s="394" t="str">
        <f t="shared" si="155"/>
        <v/>
      </c>
      <c r="GV38" s="461" t="str">
        <f t="shared" si="156"/>
        <v/>
      </c>
      <c r="GW38" s="394" t="str">
        <f t="shared" si="157"/>
        <v>B</v>
      </c>
      <c r="GX38" s="394" t="str">
        <f t="shared" si="158"/>
        <v>A</v>
      </c>
      <c r="GY38" s="394" t="str">
        <f t="shared" si="159"/>
        <v xml:space="preserve">    </v>
      </c>
      <c r="GZ38" s="394" t="str">
        <f t="shared" si="160"/>
        <v xml:space="preserve">    </v>
      </c>
      <c r="HA38" s="394" t="str">
        <f t="shared" si="161"/>
        <v xml:space="preserve">    </v>
      </c>
      <c r="HB38" s="394" t="str">
        <f t="shared" si="162"/>
        <v xml:space="preserve">        </v>
      </c>
      <c r="HC38" s="394" t="str">
        <f t="shared" si="163"/>
        <v xml:space="preserve">    </v>
      </c>
      <c r="HD38" s="394" t="str">
        <f t="shared" si="164"/>
        <v>PASS</v>
      </c>
      <c r="HE38" s="67">
        <f t="shared" si="165"/>
        <v>615</v>
      </c>
      <c r="HF38" s="73">
        <f t="shared" si="166"/>
        <v>61.5</v>
      </c>
      <c r="HG38" s="394" t="str">
        <f t="shared" si="167"/>
        <v>I</v>
      </c>
      <c r="HH38" s="75">
        <f t="shared" si="168"/>
        <v>61.5</v>
      </c>
      <c r="HI38" s="76">
        <f t="shared" si="249"/>
        <v>8.0000000000000195</v>
      </c>
      <c r="HJ38" s="394" t="str">
        <f>IF(OR(HD38="SUPPL.",HD38="RE-EXAM."),'result subject-wise'!AR38,HD38)</f>
        <v>PASS</v>
      </c>
      <c r="HK38" s="463" t="str">
        <f t="shared" si="169"/>
        <v/>
      </c>
      <c r="HL38" s="464">
        <f t="shared" si="170"/>
        <v>61.5</v>
      </c>
      <c r="HM38" s="394" t="str">
        <f t="shared" si="87"/>
        <v>I</v>
      </c>
      <c r="HN38" s="240"/>
      <c r="HP38" s="465" t="str">
        <f>'full report'!V800</f>
        <v/>
      </c>
      <c r="HQ38" s="466"/>
      <c r="HR38" s="238" t="s">
        <v>218</v>
      </c>
      <c r="HS38" s="394">
        <f>SUM(HS35:HS37)</f>
        <v>44</v>
      </c>
      <c r="HT38" s="305">
        <f>'result subject-wise'!F115</f>
        <v>0</v>
      </c>
      <c r="HU38" s="623">
        <f>HS38+HT38</f>
        <v>44</v>
      </c>
      <c r="HV38" s="624"/>
      <c r="HZ38" s="636" t="str">
        <f>'result aggregate'!U116</f>
        <v>APPEARED</v>
      </c>
      <c r="IA38" s="637"/>
      <c r="IB38" s="637"/>
      <c r="IC38" s="528">
        <f>'result aggregate'!V116</f>
        <v>0</v>
      </c>
      <c r="ID38" s="528">
        <f>'result aggregate'!W116</f>
        <v>8</v>
      </c>
      <c r="IE38" s="528">
        <f>'result aggregate'!X116</f>
        <v>0</v>
      </c>
      <c r="IF38" s="528">
        <f>'result aggregate'!Y116</f>
        <v>0</v>
      </c>
      <c r="IG38" s="528">
        <f>'result aggregate'!Z116</f>
        <v>0</v>
      </c>
      <c r="IH38" s="528">
        <f>'result aggregate'!AA116</f>
        <v>25</v>
      </c>
      <c r="II38" s="528">
        <f>'result aggregate'!AB116</f>
        <v>0</v>
      </c>
      <c r="IJ38" s="528">
        <f>'result aggregate'!AC116</f>
        <v>11</v>
      </c>
      <c r="IK38" s="528">
        <f>'result aggregate'!AD116</f>
        <v>0</v>
      </c>
      <c r="IL38" s="528">
        <f>'result aggregate'!AE116</f>
        <v>0</v>
      </c>
      <c r="IM38" s="528">
        <f>'result aggregate'!AF116</f>
        <v>0</v>
      </c>
      <c r="IN38" s="528">
        <f>'result aggregate'!AG116</f>
        <v>0</v>
      </c>
      <c r="IO38" s="531">
        <f>'result aggregate'!AH116</f>
        <v>44</v>
      </c>
      <c r="IP38" s="448"/>
      <c r="IQ38" s="448"/>
      <c r="IR38" s="448"/>
      <c r="IS38" s="448"/>
      <c r="IT38" s="448"/>
      <c r="IU38" s="448"/>
    </row>
    <row r="39" spans="1:16382" s="364" customFormat="1" ht="13" customHeight="1" thickBot="1">
      <c r="A39" s="412">
        <f>IF(details!A39="","",details!A39)</f>
        <v>31</v>
      </c>
      <c r="B39" s="394" t="str">
        <f>IF(details!B39="","",details!B39)</f>
        <v>GEN</v>
      </c>
      <c r="C39" s="394" t="str">
        <f>IF(details!C39="","",details!C39)</f>
        <v>G</v>
      </c>
      <c r="D39" s="394">
        <f>IF(details!D39="","",details!D39)</f>
        <v>9489</v>
      </c>
      <c r="E39" s="401">
        <f>IF(details!E39="","",details!E39)</f>
        <v>11431</v>
      </c>
      <c r="F39" s="72">
        <f>IF(details!F39="","",details!F39)</f>
        <v>36046</v>
      </c>
      <c r="G39" s="89" t="str">
        <f>IF(details!G39="","",details!G39)</f>
        <v>A 031</v>
      </c>
      <c r="H39" s="89" t="str">
        <f>IF(details!H39="","",details!H39)</f>
        <v>B 031</v>
      </c>
      <c r="I39" s="89" t="str">
        <f>IF(details!I39="","",details!I39)</f>
        <v>C 031</v>
      </c>
      <c r="J39" s="394">
        <f>IF(details!J39="","",details!J39)</f>
        <v>6</v>
      </c>
      <c r="K39" s="394">
        <f>IF(details!K39="","",details!K39)</f>
        <v>6</v>
      </c>
      <c r="L39" s="394">
        <f>IF(details!L39="","",details!L39)</f>
        <v>6</v>
      </c>
      <c r="M39" s="205">
        <f t="shared" si="171"/>
        <v>18</v>
      </c>
      <c r="N39" s="394">
        <f>IF(details!M39="","",details!M39)</f>
        <v>46</v>
      </c>
      <c r="O39" s="205">
        <f t="shared" si="172"/>
        <v>64</v>
      </c>
      <c r="P39" s="394">
        <f>IF(details!N39="","",details!N39)</f>
        <v>79</v>
      </c>
      <c r="Q39" s="392">
        <f t="shared" si="173"/>
        <v>143</v>
      </c>
      <c r="R39" s="409">
        <f t="shared" si="282"/>
        <v>0</v>
      </c>
      <c r="S39" s="66">
        <f t="shared" si="39"/>
        <v>200</v>
      </c>
      <c r="T39" s="409" t="str">
        <f t="shared" si="99"/>
        <v/>
      </c>
      <c r="U39" s="409" t="str">
        <f t="shared" si="40"/>
        <v>P</v>
      </c>
      <c r="V39" s="409" t="str">
        <f t="shared" si="100"/>
        <v>I</v>
      </c>
      <c r="W39" s="394">
        <f>IF(details!O39="","",details!O39)</f>
        <v>9</v>
      </c>
      <c r="X39" s="394">
        <f>IF(details!P39="","",details!P39)</f>
        <v>7</v>
      </c>
      <c r="Y39" s="394">
        <f>IF(details!Q39="","",details!Q39)</f>
        <v>9</v>
      </c>
      <c r="Z39" s="205">
        <f t="shared" si="174"/>
        <v>25</v>
      </c>
      <c r="AA39" s="394">
        <f>IF(details!R39="","",details!R39)</f>
        <v>45</v>
      </c>
      <c r="AB39" s="205">
        <f t="shared" si="175"/>
        <v>70</v>
      </c>
      <c r="AC39" s="394">
        <f>IF(details!S39="","",details!S39)</f>
        <v>68</v>
      </c>
      <c r="AD39" s="392">
        <f t="shared" si="176"/>
        <v>138</v>
      </c>
      <c r="AE39" s="409">
        <f t="shared" si="281"/>
        <v>0</v>
      </c>
      <c r="AF39" s="66">
        <f t="shared" si="45"/>
        <v>200</v>
      </c>
      <c r="AG39" s="409" t="str">
        <f t="shared" si="101"/>
        <v/>
      </c>
      <c r="AH39" s="409" t="str">
        <f>IF(OR($E39="NSO",$E39="",AC39=""),"",IF(OR(AG39="AB",AC39="ab"),"AB",IF(AC39="ML","RE",IF(AND(AD39&gt;=36%*AF39,AC39&gt;=20),"P",IF(AND(AD39&gt;=34%*AF39,#REF!=0,AC39&gt;=20),"G2",IF(AND(AD39&gt;=31%*AF39,#REF!=0,AC39&gt;=20),"G1",IF(AD39&gt;=25%*AF39,"S","F")))))))</f>
        <v>P</v>
      </c>
      <c r="AI39" s="409" t="str">
        <f t="shared" si="102"/>
        <v>I</v>
      </c>
      <c r="AJ39" s="394" t="str">
        <f>IF(details!T39="","",details!T39)</f>
        <v>a</v>
      </c>
      <c r="AK39" s="89" t="str">
        <f t="shared" si="177"/>
        <v>PHYSICS</v>
      </c>
      <c r="AL39" s="394">
        <f>IF(details!U39="","",details!U39)</f>
        <v>7</v>
      </c>
      <c r="AM39" s="394">
        <f>IF(details!V39="","",details!V39)</f>
        <v>9</v>
      </c>
      <c r="AN39" s="394">
        <f>IF(details!W39="","",details!W39)</f>
        <v>10</v>
      </c>
      <c r="AO39" s="205">
        <f t="shared" si="178"/>
        <v>26</v>
      </c>
      <c r="AP39" s="394">
        <f>IF(details!X39="","",details!X39)</f>
        <v>26</v>
      </c>
      <c r="AQ39" s="394">
        <f>IF(details!Y39="","",details!Y39)</f>
        <v>12</v>
      </c>
      <c r="AR39" s="205">
        <f t="shared" si="179"/>
        <v>38</v>
      </c>
      <c r="AS39" s="205">
        <f t="shared" si="180"/>
        <v>52</v>
      </c>
      <c r="AT39" s="205">
        <f t="shared" si="181"/>
        <v>64</v>
      </c>
      <c r="AU39" s="394">
        <f>IF(details!Z39="","",details!Z39)</f>
        <v>47</v>
      </c>
      <c r="AV39" s="394">
        <f>IF(details!AA39="","",details!AA39)</f>
        <v>23</v>
      </c>
      <c r="AW39" s="205">
        <f t="shared" si="182"/>
        <v>70</v>
      </c>
      <c r="AX39" s="205">
        <f t="shared" si="183"/>
        <v>99</v>
      </c>
      <c r="AY39" s="205">
        <f t="shared" si="184"/>
        <v>35</v>
      </c>
      <c r="AZ39" s="401">
        <f t="shared" si="185"/>
        <v>134</v>
      </c>
      <c r="BA39" s="332">
        <f t="shared" si="186"/>
        <v>0</v>
      </c>
      <c r="BB39" s="409">
        <f t="shared" si="187"/>
        <v>0</v>
      </c>
      <c r="BC39" s="66">
        <f t="shared" si="188"/>
        <v>70</v>
      </c>
      <c r="BD39" s="66">
        <f t="shared" si="189"/>
        <v>30</v>
      </c>
      <c r="BE39" s="66">
        <f t="shared" si="190"/>
        <v>150</v>
      </c>
      <c r="BF39" s="66">
        <f t="shared" si="93"/>
        <v>50</v>
      </c>
      <c r="BG39" s="332">
        <f t="shared" si="94"/>
        <v>200</v>
      </c>
      <c r="BH39" s="409" t="str">
        <f t="shared" si="95"/>
        <v/>
      </c>
      <c r="BI39" s="66" t="str">
        <f t="shared" si="96"/>
        <v>P</v>
      </c>
      <c r="BJ39" s="66" t="str">
        <f t="shared" si="97"/>
        <v>P</v>
      </c>
      <c r="BK39" s="409" t="str">
        <f t="shared" si="98"/>
        <v>I</v>
      </c>
      <c r="BL39" s="394" t="str">
        <f>IF(details!AB39="","",details!AB39)</f>
        <v>A</v>
      </c>
      <c r="BM39" s="89" t="str">
        <f t="shared" si="191"/>
        <v>CHEMISTRY</v>
      </c>
      <c r="BN39" s="394">
        <f>IF(details!AC39="","",details!AC39)</f>
        <v>7</v>
      </c>
      <c r="BO39" s="394">
        <f>IF(details!AD39="","",details!AD39)</f>
        <v>10</v>
      </c>
      <c r="BP39" s="394">
        <f>IF(details!AE39="","",details!AE39)</f>
        <v>8</v>
      </c>
      <c r="BQ39" s="205">
        <f t="shared" si="192"/>
        <v>25</v>
      </c>
      <c r="BR39" s="394">
        <f>IF(details!AF39="","",details!AF39)</f>
        <v>39</v>
      </c>
      <c r="BS39" s="394">
        <f>IF(details!AG39="","",details!AG39)</f>
        <v>18</v>
      </c>
      <c r="BT39" s="205">
        <f t="shared" si="193"/>
        <v>57</v>
      </c>
      <c r="BU39" s="205">
        <f t="shared" si="194"/>
        <v>64</v>
      </c>
      <c r="BV39" s="205">
        <f t="shared" si="195"/>
        <v>82</v>
      </c>
      <c r="BW39" s="394">
        <f>IF(details!AH39="","",details!AH39)</f>
        <v>51</v>
      </c>
      <c r="BX39" s="394">
        <f>IF(details!AI39="","",details!AI39)</f>
        <v>27</v>
      </c>
      <c r="BY39" s="205">
        <f t="shared" si="196"/>
        <v>78</v>
      </c>
      <c r="BZ39" s="205">
        <f t="shared" si="197"/>
        <v>115</v>
      </c>
      <c r="CA39" s="205">
        <f t="shared" si="198"/>
        <v>45</v>
      </c>
      <c r="CB39" s="401">
        <f t="shared" si="199"/>
        <v>160</v>
      </c>
      <c r="CC39" s="332">
        <f t="shared" si="56"/>
        <v>0</v>
      </c>
      <c r="CD39" s="409">
        <f t="shared" si="57"/>
        <v>0</v>
      </c>
      <c r="CE39" s="66">
        <f t="shared" si="58"/>
        <v>70</v>
      </c>
      <c r="CF39" s="66">
        <f t="shared" si="200"/>
        <v>30</v>
      </c>
      <c r="CG39" s="66">
        <f t="shared" si="201"/>
        <v>150</v>
      </c>
      <c r="CH39" s="66">
        <f t="shared" si="61"/>
        <v>50</v>
      </c>
      <c r="CI39" s="332">
        <f t="shared" si="62"/>
        <v>200</v>
      </c>
      <c r="CJ39" s="409" t="str">
        <f t="shared" si="63"/>
        <v/>
      </c>
      <c r="CK39" s="66" t="str">
        <f t="shared" si="64"/>
        <v>P</v>
      </c>
      <c r="CL39" s="66" t="str">
        <f t="shared" si="65"/>
        <v>P</v>
      </c>
      <c r="CM39" s="409" t="str">
        <f t="shared" si="66"/>
        <v>D</v>
      </c>
      <c r="CN39" s="394" t="str">
        <f>IF(details!AJ39="","",details!AJ39)</f>
        <v>a</v>
      </c>
      <c r="CO39" s="89" t="str">
        <f t="shared" si="202"/>
        <v>BIOLOGY</v>
      </c>
      <c r="CP39" s="394">
        <f>IF(details!AK39="","",details!AK39)</f>
        <v>9</v>
      </c>
      <c r="CQ39" s="394">
        <f>IF(details!AL39="","",details!AL39)</f>
        <v>8</v>
      </c>
      <c r="CR39" s="394">
        <f>IF(details!AM39="","",details!AM39)</f>
        <v>10</v>
      </c>
      <c r="CS39" s="205">
        <f t="shared" si="203"/>
        <v>27</v>
      </c>
      <c r="CT39" s="394">
        <f>IF(details!AN39="","",details!AN39)</f>
        <v>34</v>
      </c>
      <c r="CU39" s="394">
        <f>IF(details!AO39="","",details!AO39)</f>
        <v>17</v>
      </c>
      <c r="CV39" s="205">
        <f t="shared" si="204"/>
        <v>51</v>
      </c>
      <c r="CW39" s="205">
        <f t="shared" si="205"/>
        <v>61</v>
      </c>
      <c r="CX39" s="205">
        <f t="shared" si="206"/>
        <v>78</v>
      </c>
      <c r="CY39" s="394">
        <f>IF(details!AP39="","",details!AP39)</f>
        <v>41</v>
      </c>
      <c r="CZ39" s="394">
        <f>IF(details!AQ39="","",details!AQ39)</f>
        <v>27</v>
      </c>
      <c r="DA39" s="205">
        <f t="shared" si="207"/>
        <v>68</v>
      </c>
      <c r="DB39" s="205">
        <f t="shared" si="208"/>
        <v>102</v>
      </c>
      <c r="DC39" s="205">
        <f t="shared" si="209"/>
        <v>44</v>
      </c>
      <c r="DD39" s="401">
        <f t="shared" si="210"/>
        <v>146</v>
      </c>
      <c r="DE39" s="332">
        <f t="shared" si="75"/>
        <v>0</v>
      </c>
      <c r="DF39" s="409">
        <f t="shared" si="76"/>
        <v>0</v>
      </c>
      <c r="DG39" s="66">
        <f t="shared" si="77"/>
        <v>70</v>
      </c>
      <c r="DH39" s="66">
        <f t="shared" si="211"/>
        <v>30</v>
      </c>
      <c r="DI39" s="66">
        <f t="shared" si="79"/>
        <v>150</v>
      </c>
      <c r="DJ39" s="66">
        <f t="shared" si="80"/>
        <v>50</v>
      </c>
      <c r="DK39" s="332">
        <f t="shared" si="81"/>
        <v>200</v>
      </c>
      <c r="DL39" s="409" t="str">
        <f t="shared" si="82"/>
        <v/>
      </c>
      <c r="DM39" s="66" t="str">
        <f t="shared" si="83"/>
        <v>P</v>
      </c>
      <c r="DN39" s="66" t="str">
        <f t="shared" si="84"/>
        <v>P</v>
      </c>
      <c r="DO39" s="409" t="str">
        <f t="shared" si="85"/>
        <v>I</v>
      </c>
      <c r="DP39" s="66">
        <f t="shared" si="86"/>
        <v>0</v>
      </c>
      <c r="DQ39" s="394">
        <f>IF(details!AR39="","",details!AR39)</f>
        <v>9</v>
      </c>
      <c r="DR39" s="394">
        <f>IF(details!AS39="","",details!AS39)</f>
        <v>10</v>
      </c>
      <c r="DS39" s="394">
        <f>IF(details!AT39="","",details!AT39)</f>
        <v>10</v>
      </c>
      <c r="DT39" s="205">
        <f t="shared" si="212"/>
        <v>29</v>
      </c>
      <c r="DU39" s="394">
        <f>IF(details!AU39="","",details!AU39)</f>
        <v>52</v>
      </c>
      <c r="DV39" s="205">
        <f t="shared" si="213"/>
        <v>81</v>
      </c>
      <c r="DW39" s="394">
        <f>IF(details!AV39="","",details!AV39)</f>
        <v>81</v>
      </c>
      <c r="DX39" s="392">
        <f t="shared" si="214"/>
        <v>162</v>
      </c>
      <c r="DY39" s="409">
        <f t="shared" si="215"/>
        <v>0</v>
      </c>
      <c r="DZ39" s="409">
        <f t="shared" si="216"/>
        <v>0</v>
      </c>
      <c r="EA39" s="66">
        <f t="shared" si="217"/>
        <v>200</v>
      </c>
      <c r="EB39" s="409" t="str">
        <f t="shared" si="218"/>
        <v/>
      </c>
      <c r="EC39" s="409" t="str">
        <f t="shared" si="121"/>
        <v>A</v>
      </c>
      <c r="ED39" s="394">
        <f>IF(details!AW39="","",details!AW39)</f>
        <v>25</v>
      </c>
      <c r="EE39" s="394">
        <f>IF(details!AX39="","",details!AX39)</f>
        <v>26</v>
      </c>
      <c r="EF39" s="394">
        <f>IF(details!AY39="","",details!AY39)</f>
        <v>33</v>
      </c>
      <c r="EG39" s="392">
        <f t="shared" si="219"/>
        <v>84</v>
      </c>
      <c r="EH39" s="409">
        <f t="shared" si="220"/>
        <v>0</v>
      </c>
      <c r="EI39" s="409">
        <f t="shared" si="221"/>
        <v>0</v>
      </c>
      <c r="EJ39" s="66">
        <f t="shared" si="222"/>
        <v>100</v>
      </c>
      <c r="EK39" s="409" t="str">
        <f t="shared" si="223"/>
        <v/>
      </c>
      <c r="EL39" s="409" t="str">
        <f t="shared" si="122"/>
        <v>A</v>
      </c>
      <c r="EM39" s="409" t="str">
        <f t="shared" si="123"/>
        <v>I</v>
      </c>
      <c r="EN39" s="409" t="str">
        <f t="shared" si="124"/>
        <v>I</v>
      </c>
      <c r="EO39" s="409" t="str">
        <f t="shared" si="125"/>
        <v>I</v>
      </c>
      <c r="EP39" s="409" t="str">
        <f t="shared" si="224"/>
        <v>D</v>
      </c>
      <c r="EQ39" s="409" t="str">
        <f t="shared" si="225"/>
        <v>I</v>
      </c>
      <c r="ER39" s="409">
        <f t="shared" si="226"/>
        <v>0</v>
      </c>
      <c r="ES39" s="409">
        <f t="shared" si="227"/>
        <v>0</v>
      </c>
      <c r="ET39" s="409">
        <f t="shared" si="228"/>
        <v>0</v>
      </c>
      <c r="EU39" s="409">
        <f t="shared" si="229"/>
        <v>0</v>
      </c>
      <c r="EV39" s="409">
        <f t="shared" si="230"/>
        <v>0</v>
      </c>
      <c r="EW39" s="409" t="str">
        <f t="shared" si="231"/>
        <v/>
      </c>
      <c r="EX39" s="74" t="str">
        <f t="shared" si="132"/>
        <v>PASS</v>
      </c>
      <c r="EY39" s="68" t="str">
        <f>IF(details!CF39="","",details!CF39)</f>
        <v/>
      </c>
      <c r="EZ39" s="69" t="str">
        <f>IF(details!CG39="","",details!CG39)</f>
        <v/>
      </c>
      <c r="FA39" s="68" t="str">
        <f>IF(details!CJ39="","",details!CJ39)</f>
        <v/>
      </c>
      <c r="FB39" s="69" t="str">
        <f>IF(details!CK39="","",details!CK39)</f>
        <v/>
      </c>
      <c r="FC39" s="68" t="str">
        <f>IF(details!CN39="","",details!CN39)</f>
        <v/>
      </c>
      <c r="FD39" s="69" t="str">
        <f>IF(details!CO39="","",details!CO39)</f>
        <v/>
      </c>
      <c r="FE39" s="68" t="str">
        <f>IF(details!CR39="","",details!CR39)</f>
        <v/>
      </c>
      <c r="FF39" s="69" t="str">
        <f>IF(details!CS39="","",details!CS39)</f>
        <v/>
      </c>
      <c r="FG39" s="68">
        <f>IF(details!CV39="","",details!CV39)</f>
        <v>44</v>
      </c>
      <c r="FH39" s="69">
        <f>IF(details!CW39="","",details!CW39)</f>
        <v>0</v>
      </c>
      <c r="FI39" s="343">
        <f t="shared" si="250"/>
        <v>0</v>
      </c>
      <c r="FJ39" s="394" t="str">
        <f t="shared" si="133"/>
        <v>I</v>
      </c>
      <c r="FK39" s="394" t="str">
        <f t="shared" si="232"/>
        <v/>
      </c>
      <c r="FL39" s="460" t="str">
        <f t="shared" si="134"/>
        <v/>
      </c>
      <c r="FM39" s="394" t="str">
        <f t="shared" si="135"/>
        <v>I</v>
      </c>
      <c r="FN39" s="77" t="str">
        <f t="shared" si="233"/>
        <v/>
      </c>
      <c r="FO39" s="460" t="str">
        <f t="shared" si="136"/>
        <v/>
      </c>
      <c r="FP39" s="78" t="str">
        <f t="shared" si="137"/>
        <v>I</v>
      </c>
      <c r="FQ39" s="394" t="str">
        <f t="shared" si="138"/>
        <v>I</v>
      </c>
      <c r="FR39" s="394" t="str">
        <f t="shared" si="234"/>
        <v/>
      </c>
      <c r="FS39" s="394" t="str">
        <f t="shared" si="235"/>
        <v/>
      </c>
      <c r="FT39" s="394" t="str">
        <f t="shared" si="236"/>
        <v/>
      </c>
      <c r="FU39" s="364" t="str">
        <f t="shared" si="237"/>
        <v/>
      </c>
      <c r="FV39" s="394" t="str">
        <f t="shared" si="238"/>
        <v/>
      </c>
      <c r="FW39" s="394" t="str">
        <f t="shared" si="239"/>
        <v/>
      </c>
      <c r="FX39" s="394" t="str">
        <f t="shared" si="240"/>
        <v/>
      </c>
      <c r="FY39" s="394" t="str">
        <f t="shared" si="141"/>
        <v/>
      </c>
      <c r="FZ39" s="461" t="str">
        <f t="shared" si="142"/>
        <v/>
      </c>
      <c r="GA39" s="78" t="str">
        <f t="shared" si="143"/>
        <v>D</v>
      </c>
      <c r="GB39" s="394" t="str">
        <f t="shared" si="144"/>
        <v>D</v>
      </c>
      <c r="GC39" s="394" t="str">
        <f t="shared" si="145"/>
        <v/>
      </c>
      <c r="GD39" s="394" t="str">
        <f t="shared" si="146"/>
        <v/>
      </c>
      <c r="GE39" s="394" t="str">
        <f t="shared" si="147"/>
        <v/>
      </c>
      <c r="GF39" s="462" t="str">
        <f t="shared" si="241"/>
        <v/>
      </c>
      <c r="GG39" s="397" t="str">
        <f t="shared" si="242"/>
        <v/>
      </c>
      <c r="GH39" s="394" t="str">
        <f t="shared" si="243"/>
        <v/>
      </c>
      <c r="GI39" s="394" t="str">
        <f t="shared" si="244"/>
        <v/>
      </c>
      <c r="GJ39" s="394" t="str">
        <f t="shared" si="148"/>
        <v/>
      </c>
      <c r="GK39" s="461" t="str">
        <f t="shared" si="149"/>
        <v/>
      </c>
      <c r="GL39" s="78" t="str">
        <f t="shared" si="150"/>
        <v>I</v>
      </c>
      <c r="GM39" s="394" t="str">
        <f t="shared" si="151"/>
        <v>I</v>
      </c>
      <c r="GN39" s="394" t="str">
        <f t="shared" si="152"/>
        <v/>
      </c>
      <c r="GO39" s="394" t="str">
        <f t="shared" si="153"/>
        <v/>
      </c>
      <c r="GP39" s="394" t="str">
        <f t="shared" si="154"/>
        <v/>
      </c>
      <c r="GQ39" s="394" t="str">
        <f t="shared" si="245"/>
        <v/>
      </c>
      <c r="GR39" s="394" t="str">
        <f t="shared" si="246"/>
        <v/>
      </c>
      <c r="GS39" s="394" t="str">
        <f t="shared" si="247"/>
        <v/>
      </c>
      <c r="GT39" s="394" t="str">
        <f t="shared" si="248"/>
        <v/>
      </c>
      <c r="GU39" s="394" t="str">
        <f t="shared" si="155"/>
        <v/>
      </c>
      <c r="GV39" s="461" t="str">
        <f t="shared" si="156"/>
        <v/>
      </c>
      <c r="GW39" s="394" t="str">
        <f t="shared" si="157"/>
        <v>A</v>
      </c>
      <c r="GX39" s="394" t="str">
        <f t="shared" si="158"/>
        <v>A</v>
      </c>
      <c r="GY39" s="394" t="str">
        <f t="shared" si="159"/>
        <v xml:space="preserve">    </v>
      </c>
      <c r="GZ39" s="394" t="str">
        <f t="shared" si="160"/>
        <v xml:space="preserve">    </v>
      </c>
      <c r="HA39" s="394" t="str">
        <f t="shared" si="161"/>
        <v xml:space="preserve">    </v>
      </c>
      <c r="HB39" s="394" t="str">
        <f t="shared" si="162"/>
        <v xml:space="preserve">        </v>
      </c>
      <c r="HC39" s="394" t="str">
        <f t="shared" si="163"/>
        <v xml:space="preserve">   CHEMISTRY </v>
      </c>
      <c r="HD39" s="394" t="str">
        <f t="shared" si="164"/>
        <v>PASS</v>
      </c>
      <c r="HE39" s="67">
        <f t="shared" si="165"/>
        <v>721</v>
      </c>
      <c r="HF39" s="73">
        <f t="shared" si="166"/>
        <v>72.099999999999994</v>
      </c>
      <c r="HG39" s="394" t="str">
        <f t="shared" si="167"/>
        <v>I</v>
      </c>
      <c r="HH39" s="75">
        <f t="shared" si="168"/>
        <v>72.099999999999994</v>
      </c>
      <c r="HI39" s="76">
        <f t="shared" si="249"/>
        <v>1.0000000000000011</v>
      </c>
      <c r="HJ39" s="394" t="str">
        <f>IF(OR(HD39="SUPPL.",HD39="RE-EXAM."),'result subject-wise'!AR39,HD39)</f>
        <v>PASS</v>
      </c>
      <c r="HK39" s="463" t="str">
        <f t="shared" si="169"/>
        <v/>
      </c>
      <c r="HL39" s="464">
        <f t="shared" si="170"/>
        <v>72.099999999999994</v>
      </c>
      <c r="HM39" s="394" t="str">
        <f t="shared" si="87"/>
        <v>I</v>
      </c>
      <c r="HN39" s="240"/>
      <c r="HP39" s="465" t="str">
        <f>'full report'!V827</f>
        <v/>
      </c>
      <c r="HQ39" s="466"/>
      <c r="HR39" s="238" t="s">
        <v>185</v>
      </c>
      <c r="HS39" s="394">
        <f>COUNTIF(HD9:HD108,"SUPPL.")</f>
        <v>1</v>
      </c>
      <c r="HT39" s="305"/>
      <c r="HU39" s="623"/>
      <c r="HV39" s="624"/>
      <c r="HZ39" s="638" t="str">
        <f>'result aggregate'!U117</f>
        <v>PERCENTAGE</v>
      </c>
      <c r="IA39" s="639"/>
      <c r="IB39" s="639"/>
      <c r="IC39" s="532" t="str">
        <f>'result aggregate'!V117</f>
        <v/>
      </c>
      <c r="ID39" s="532">
        <f>'result aggregate'!W117</f>
        <v>100</v>
      </c>
      <c r="IE39" s="532" t="str">
        <f>'result aggregate'!X117</f>
        <v/>
      </c>
      <c r="IF39" s="532" t="str">
        <f>'result aggregate'!Y117</f>
        <v/>
      </c>
      <c r="IG39" s="532" t="str">
        <f>'result aggregate'!Z117</f>
        <v/>
      </c>
      <c r="IH39" s="532">
        <f>'result aggregate'!AA117</f>
        <v>100</v>
      </c>
      <c r="II39" s="532" t="str">
        <f>'result aggregate'!AB117</f>
        <v/>
      </c>
      <c r="IJ39" s="532">
        <f>'result aggregate'!AC117</f>
        <v>100</v>
      </c>
      <c r="IK39" s="532" t="str">
        <f>'result aggregate'!AD117</f>
        <v/>
      </c>
      <c r="IL39" s="532" t="str">
        <f>'result aggregate'!AE117</f>
        <v/>
      </c>
      <c r="IM39" s="532" t="str">
        <f>'result aggregate'!AF117</f>
        <v/>
      </c>
      <c r="IN39" s="532" t="str">
        <f>'result aggregate'!AG117</f>
        <v/>
      </c>
      <c r="IO39" s="533">
        <f>'result aggregate'!AH117</f>
        <v>100</v>
      </c>
      <c r="IP39" s="448"/>
      <c r="IQ39" s="448"/>
      <c r="IR39" s="448"/>
      <c r="IS39" s="448"/>
      <c r="IT39" s="448"/>
      <c r="IU39" s="448"/>
      <c r="JJ39" s="467"/>
      <c r="JK39" s="467"/>
      <c r="JL39" s="467"/>
      <c r="JM39" s="467"/>
      <c r="JN39" s="467"/>
      <c r="JO39" s="467"/>
      <c r="JP39" s="467"/>
      <c r="JQ39" s="467"/>
      <c r="JR39" s="467"/>
      <c r="JS39" s="467"/>
      <c r="JT39" s="467"/>
      <c r="JU39" s="467"/>
      <c r="JV39" s="467"/>
      <c r="JW39" s="467"/>
      <c r="JX39" s="467"/>
      <c r="JY39" s="467"/>
      <c r="JZ39" s="467"/>
      <c r="KA39" s="467"/>
      <c r="KB39" s="467"/>
      <c r="KC39" s="467"/>
      <c r="KD39" s="467"/>
      <c r="KE39" s="467"/>
      <c r="KF39" s="467"/>
      <c r="KG39" s="467"/>
      <c r="KH39" s="467"/>
      <c r="KI39" s="467"/>
      <c r="KJ39" s="467"/>
      <c r="KK39" s="467"/>
      <c r="KL39" s="467"/>
      <c r="KM39" s="467"/>
      <c r="KN39" s="467"/>
      <c r="KO39" s="467"/>
      <c r="KP39" s="467"/>
      <c r="KQ39" s="467"/>
      <c r="KR39" s="467"/>
      <c r="KS39" s="467"/>
      <c r="KT39" s="467"/>
      <c r="KU39" s="467"/>
      <c r="KV39" s="467"/>
      <c r="KW39" s="467"/>
      <c r="KX39" s="467"/>
      <c r="KY39" s="467"/>
      <c r="KZ39" s="467"/>
      <c r="LA39" s="467"/>
      <c r="LB39" s="467"/>
      <c r="LC39" s="467"/>
      <c r="LD39" s="467"/>
      <c r="LE39" s="467"/>
      <c r="LF39" s="467"/>
      <c r="LG39" s="467"/>
      <c r="LH39" s="467"/>
      <c r="LI39" s="467"/>
      <c r="LJ39" s="467"/>
      <c r="LK39" s="467"/>
      <c r="LL39" s="467"/>
      <c r="LM39" s="467"/>
      <c r="LN39" s="467"/>
      <c r="LO39" s="467"/>
      <c r="LP39" s="467"/>
      <c r="LQ39" s="467"/>
      <c r="LR39" s="467"/>
      <c r="LS39" s="467"/>
      <c r="LT39" s="467"/>
      <c r="LU39" s="467"/>
      <c r="LV39" s="467"/>
      <c r="LW39" s="467"/>
      <c r="LX39" s="467"/>
      <c r="LY39" s="467"/>
      <c r="LZ39" s="467"/>
      <c r="MA39" s="467"/>
      <c r="MB39" s="467"/>
      <c r="MC39" s="467"/>
      <c r="MD39" s="467"/>
      <c r="ME39" s="467"/>
      <c r="MF39" s="467"/>
      <c r="MG39" s="467"/>
      <c r="MH39" s="467"/>
      <c r="MI39" s="467"/>
      <c r="MJ39" s="467"/>
      <c r="MK39" s="467"/>
      <c r="ML39" s="467"/>
      <c r="MM39" s="467"/>
      <c r="MN39" s="467"/>
      <c r="MO39" s="467"/>
      <c r="MP39" s="467"/>
      <c r="MQ39" s="467"/>
      <c r="MR39" s="467"/>
      <c r="MS39" s="467"/>
      <c r="MT39" s="467"/>
      <c r="MU39" s="467"/>
      <c r="MV39" s="467"/>
      <c r="MW39" s="467"/>
      <c r="MX39" s="467"/>
      <c r="MY39" s="467"/>
      <c r="MZ39" s="467"/>
      <c r="NA39" s="467"/>
      <c r="NB39" s="467"/>
      <c r="NC39" s="467"/>
      <c r="ND39" s="467"/>
      <c r="NE39" s="467"/>
      <c r="NF39" s="467"/>
      <c r="NG39" s="467"/>
      <c r="NH39" s="467"/>
      <c r="NI39" s="467"/>
      <c r="NJ39" s="467"/>
      <c r="NK39" s="467"/>
      <c r="NL39" s="467"/>
      <c r="NM39" s="467"/>
      <c r="NN39" s="467"/>
      <c r="NO39" s="467"/>
      <c r="NP39" s="467"/>
      <c r="NQ39" s="467"/>
      <c r="NR39" s="467"/>
      <c r="NS39" s="467"/>
      <c r="NT39" s="467"/>
      <c r="NU39" s="467"/>
      <c r="NV39" s="467"/>
      <c r="NW39" s="467"/>
      <c r="NX39" s="467"/>
      <c r="NY39" s="467"/>
      <c r="NZ39" s="467"/>
      <c r="OA39" s="467"/>
      <c r="OB39" s="467"/>
      <c r="OC39" s="467"/>
      <c r="OD39" s="467"/>
      <c r="OE39" s="467"/>
      <c r="OF39" s="467"/>
      <c r="OG39" s="467"/>
      <c r="OH39" s="467"/>
      <c r="OI39" s="467"/>
      <c r="OJ39" s="467"/>
      <c r="OK39" s="467"/>
      <c r="OL39" s="467"/>
      <c r="OM39" s="467"/>
      <c r="ON39" s="467"/>
      <c r="OO39" s="467"/>
      <c r="OP39" s="467"/>
      <c r="OQ39" s="467"/>
      <c r="OR39" s="467"/>
      <c r="OS39" s="467"/>
      <c r="OT39" s="467"/>
      <c r="OU39" s="467"/>
      <c r="OV39" s="467"/>
      <c r="OW39" s="467"/>
      <c r="OX39" s="467"/>
      <c r="OY39" s="467"/>
      <c r="OZ39" s="467"/>
      <c r="PA39" s="467"/>
      <c r="PB39" s="467"/>
      <c r="PC39" s="467"/>
      <c r="PD39" s="467"/>
      <c r="PE39" s="467"/>
      <c r="PF39" s="467"/>
      <c r="PG39" s="467"/>
      <c r="PH39" s="467"/>
      <c r="PI39" s="467"/>
      <c r="PJ39" s="467"/>
      <c r="PK39" s="467"/>
      <c r="PL39" s="467"/>
      <c r="PM39" s="467"/>
      <c r="PN39" s="467"/>
      <c r="PO39" s="467"/>
      <c r="PP39" s="467"/>
      <c r="PQ39" s="467"/>
      <c r="PR39" s="467"/>
      <c r="PS39" s="467"/>
      <c r="PT39" s="467"/>
      <c r="PU39" s="467"/>
      <c r="PV39" s="467"/>
      <c r="PW39" s="467"/>
      <c r="PX39" s="467"/>
      <c r="PY39" s="467"/>
      <c r="PZ39" s="467"/>
      <c r="QA39" s="467"/>
      <c r="QB39" s="467"/>
      <c r="QC39" s="467"/>
      <c r="QD39" s="467"/>
      <c r="QE39" s="467"/>
      <c r="QF39" s="467"/>
      <c r="QG39" s="467"/>
      <c r="QH39" s="467"/>
      <c r="QI39" s="467"/>
      <c r="QJ39" s="467"/>
      <c r="QK39" s="467"/>
      <c r="QL39" s="467"/>
      <c r="QM39" s="467"/>
      <c r="QN39" s="467"/>
      <c r="QO39" s="467"/>
      <c r="QP39" s="467"/>
      <c r="QQ39" s="467"/>
      <c r="QR39" s="467"/>
      <c r="QS39" s="467"/>
      <c r="QT39" s="467"/>
      <c r="QU39" s="467"/>
      <c r="QV39" s="467"/>
      <c r="QW39" s="467"/>
      <c r="QX39" s="467"/>
      <c r="QY39" s="467"/>
      <c r="QZ39" s="467"/>
      <c r="RA39" s="467"/>
      <c r="RB39" s="467"/>
      <c r="RC39" s="467"/>
      <c r="RD39" s="467"/>
      <c r="RE39" s="467"/>
      <c r="RF39" s="467"/>
      <c r="RG39" s="467"/>
      <c r="RH39" s="467"/>
      <c r="RI39" s="467"/>
      <c r="RJ39" s="467"/>
      <c r="RK39" s="467"/>
      <c r="RL39" s="467"/>
      <c r="RM39" s="467"/>
      <c r="RN39" s="467"/>
      <c r="RO39" s="467"/>
      <c r="RP39" s="467"/>
      <c r="RQ39" s="467"/>
      <c r="RR39" s="467"/>
      <c r="RS39" s="467"/>
      <c r="RT39" s="467"/>
      <c r="RU39" s="467"/>
      <c r="RV39" s="467"/>
      <c r="RW39" s="467"/>
      <c r="RX39" s="467"/>
      <c r="RY39" s="467"/>
      <c r="RZ39" s="467"/>
      <c r="SA39" s="467"/>
      <c r="SB39" s="467"/>
      <c r="SC39" s="467"/>
      <c r="SD39" s="467"/>
      <c r="SE39" s="467"/>
      <c r="SF39" s="467"/>
      <c r="SG39" s="467"/>
      <c r="SH39" s="467"/>
      <c r="SI39" s="467"/>
      <c r="SJ39" s="467"/>
      <c r="SK39" s="467"/>
      <c r="SL39" s="467"/>
      <c r="SM39" s="467"/>
      <c r="SN39" s="467"/>
      <c r="SO39" s="467"/>
      <c r="SP39" s="467"/>
      <c r="SQ39" s="467"/>
      <c r="SR39" s="467"/>
      <c r="SS39" s="467"/>
      <c r="ST39" s="467"/>
      <c r="SU39" s="467"/>
      <c r="SV39" s="467"/>
      <c r="SW39" s="467"/>
      <c r="SX39" s="467"/>
      <c r="SY39" s="467"/>
      <c r="SZ39" s="467"/>
      <c r="TA39" s="467"/>
      <c r="TB39" s="467"/>
      <c r="TC39" s="467"/>
      <c r="TD39" s="467"/>
      <c r="TE39" s="467"/>
      <c r="TF39" s="467"/>
      <c r="TG39" s="467"/>
      <c r="TH39" s="467"/>
      <c r="TI39" s="467"/>
      <c r="TJ39" s="467"/>
      <c r="TK39" s="467"/>
      <c r="TL39" s="467"/>
      <c r="TM39" s="467"/>
      <c r="TN39" s="467"/>
      <c r="TO39" s="467"/>
      <c r="TP39" s="467"/>
      <c r="TQ39" s="467"/>
      <c r="TR39" s="467"/>
      <c r="TS39" s="467"/>
      <c r="TT39" s="467"/>
      <c r="TU39" s="467"/>
      <c r="TV39" s="467"/>
      <c r="TW39" s="467"/>
      <c r="TX39" s="467"/>
      <c r="TY39" s="467"/>
      <c r="TZ39" s="467"/>
      <c r="UA39" s="467"/>
      <c r="UB39" s="467"/>
      <c r="UC39" s="467"/>
      <c r="UD39" s="467"/>
      <c r="UE39" s="467"/>
      <c r="UF39" s="467"/>
      <c r="UG39" s="467"/>
      <c r="UH39" s="467"/>
      <c r="UI39" s="467"/>
      <c r="UJ39" s="467"/>
      <c r="UK39" s="467"/>
      <c r="UL39" s="467"/>
      <c r="UM39" s="467"/>
      <c r="UN39" s="467"/>
      <c r="UO39" s="467"/>
      <c r="UP39" s="467"/>
      <c r="UQ39" s="467"/>
      <c r="UR39" s="467"/>
      <c r="US39" s="467"/>
      <c r="UT39" s="467"/>
      <c r="UU39" s="467"/>
      <c r="UV39" s="467"/>
      <c r="UW39" s="467"/>
      <c r="UX39" s="467"/>
      <c r="UY39" s="467"/>
      <c r="UZ39" s="467"/>
      <c r="VA39" s="467"/>
      <c r="VB39" s="467"/>
      <c r="VC39" s="467"/>
      <c r="VD39" s="467"/>
      <c r="VE39" s="467"/>
      <c r="VF39" s="467"/>
      <c r="VG39" s="467"/>
      <c r="VH39" s="467"/>
      <c r="VI39" s="467"/>
      <c r="VJ39" s="467"/>
      <c r="VK39" s="467"/>
      <c r="VL39" s="467"/>
      <c r="VM39" s="467"/>
      <c r="VN39" s="467"/>
      <c r="VO39" s="467"/>
      <c r="VP39" s="467"/>
      <c r="VQ39" s="467"/>
      <c r="VR39" s="467"/>
      <c r="VS39" s="467"/>
      <c r="VT39" s="467"/>
      <c r="VU39" s="467"/>
      <c r="VV39" s="467"/>
      <c r="VW39" s="467"/>
      <c r="VX39" s="467"/>
      <c r="VY39" s="467"/>
      <c r="VZ39" s="467"/>
      <c r="WA39" s="467"/>
      <c r="WB39" s="467"/>
      <c r="WC39" s="467"/>
      <c r="WD39" s="467"/>
      <c r="WE39" s="467"/>
      <c r="WF39" s="467"/>
      <c r="WG39" s="467"/>
      <c r="WH39" s="467"/>
      <c r="WI39" s="467"/>
      <c r="WJ39" s="467"/>
      <c r="WK39" s="467"/>
      <c r="WL39" s="467"/>
      <c r="WM39" s="467"/>
      <c r="WN39" s="467"/>
      <c r="WO39" s="467"/>
      <c r="WP39" s="467"/>
      <c r="WQ39" s="467"/>
      <c r="WR39" s="467"/>
      <c r="WS39" s="467"/>
      <c r="WT39" s="467"/>
      <c r="WU39" s="467"/>
      <c r="WV39" s="467"/>
      <c r="WW39" s="467"/>
      <c r="WX39" s="467"/>
      <c r="WY39" s="467"/>
      <c r="WZ39" s="467"/>
      <c r="XA39" s="467"/>
      <c r="XB39" s="467"/>
      <c r="XC39" s="467"/>
      <c r="XD39" s="467"/>
      <c r="XE39" s="467"/>
      <c r="XF39" s="467"/>
      <c r="XG39" s="467"/>
      <c r="XH39" s="467"/>
      <c r="XI39" s="467"/>
      <c r="XJ39" s="467"/>
      <c r="XK39" s="467"/>
      <c r="XL39" s="467"/>
      <c r="XM39" s="467"/>
      <c r="XN39" s="467"/>
      <c r="XO39" s="467"/>
      <c r="XP39" s="467"/>
      <c r="XQ39" s="467"/>
      <c r="XR39" s="467"/>
      <c r="XS39" s="467"/>
      <c r="XT39" s="467"/>
      <c r="XU39" s="467"/>
      <c r="XV39" s="467"/>
      <c r="XW39" s="467"/>
      <c r="XX39" s="467"/>
      <c r="XY39" s="467"/>
      <c r="XZ39" s="467"/>
      <c r="YA39" s="467"/>
      <c r="YB39" s="467"/>
      <c r="YC39" s="467"/>
      <c r="YD39" s="467"/>
      <c r="YE39" s="467"/>
      <c r="YF39" s="467"/>
      <c r="YG39" s="467"/>
      <c r="YH39" s="467"/>
      <c r="YI39" s="467"/>
      <c r="YJ39" s="467"/>
      <c r="YK39" s="467"/>
      <c r="YL39" s="467"/>
      <c r="YM39" s="467"/>
      <c r="YN39" s="467"/>
      <c r="YO39" s="467"/>
      <c r="YP39" s="467"/>
      <c r="YQ39" s="467"/>
      <c r="YR39" s="467"/>
      <c r="YS39" s="467"/>
      <c r="YT39" s="467"/>
      <c r="YU39" s="467"/>
      <c r="YV39" s="467"/>
      <c r="YW39" s="467"/>
      <c r="YX39" s="467"/>
      <c r="YY39" s="467"/>
      <c r="YZ39" s="467"/>
      <c r="ZA39" s="467"/>
      <c r="ZB39" s="467"/>
      <c r="ZC39" s="467"/>
      <c r="ZD39" s="467"/>
      <c r="ZE39" s="467"/>
      <c r="ZF39" s="467"/>
      <c r="ZG39" s="467"/>
      <c r="ZH39" s="467"/>
      <c r="ZI39" s="467"/>
      <c r="ZJ39" s="467"/>
      <c r="ZK39" s="467"/>
      <c r="ZL39" s="467"/>
      <c r="ZM39" s="467"/>
      <c r="ZN39" s="467"/>
      <c r="ZO39" s="467"/>
      <c r="ZP39" s="467"/>
      <c r="ZQ39" s="467"/>
      <c r="ZR39" s="467"/>
      <c r="ZS39" s="467"/>
      <c r="ZT39" s="467"/>
      <c r="ZU39" s="467"/>
      <c r="ZV39" s="467"/>
      <c r="ZW39" s="467"/>
      <c r="ZX39" s="467"/>
      <c r="ZY39" s="467"/>
      <c r="ZZ39" s="467"/>
      <c r="AAA39" s="467"/>
      <c r="AAB39" s="467"/>
      <c r="AAC39" s="467"/>
      <c r="AAD39" s="467"/>
      <c r="AAE39" s="467"/>
      <c r="AAF39" s="467"/>
      <c r="AAG39" s="467"/>
      <c r="AAH39" s="467"/>
      <c r="AAI39" s="467"/>
      <c r="AAJ39" s="467"/>
      <c r="AAK39" s="467"/>
      <c r="AAL39" s="467"/>
      <c r="AAM39" s="467"/>
      <c r="AAN39" s="467"/>
      <c r="AAO39" s="467"/>
      <c r="AAP39" s="467"/>
      <c r="AAQ39" s="467"/>
      <c r="AAR39" s="467"/>
      <c r="AAS39" s="467"/>
      <c r="AAT39" s="467"/>
      <c r="AAU39" s="467"/>
      <c r="AAV39" s="467"/>
      <c r="AAW39" s="467"/>
      <c r="AAX39" s="467"/>
      <c r="AAY39" s="467"/>
      <c r="AAZ39" s="467"/>
      <c r="ABA39" s="467"/>
      <c r="ABB39" s="467"/>
      <c r="ABC39" s="467"/>
      <c r="ABD39" s="467"/>
      <c r="ABE39" s="467"/>
      <c r="ABF39" s="467"/>
      <c r="ABG39" s="467"/>
      <c r="ABH39" s="467"/>
      <c r="ABI39" s="467"/>
      <c r="ABJ39" s="467"/>
      <c r="ABK39" s="467"/>
      <c r="ABL39" s="467"/>
      <c r="ABM39" s="467"/>
      <c r="ABN39" s="467"/>
      <c r="ABO39" s="467"/>
      <c r="ABP39" s="467"/>
      <c r="ABQ39" s="467"/>
      <c r="ABR39" s="467"/>
      <c r="ABS39" s="467"/>
      <c r="ABT39" s="467"/>
      <c r="ABU39" s="467"/>
      <c r="ABV39" s="467"/>
      <c r="ABW39" s="467"/>
      <c r="ABX39" s="467"/>
      <c r="ABY39" s="467"/>
      <c r="ABZ39" s="467"/>
      <c r="ACA39" s="467"/>
      <c r="ACB39" s="467"/>
      <c r="ACC39" s="467"/>
      <c r="ACD39" s="467"/>
      <c r="ACE39" s="467"/>
      <c r="ACF39" s="467"/>
      <c r="ACG39" s="467"/>
      <c r="ACH39" s="467"/>
      <c r="ACI39" s="467"/>
      <c r="ACJ39" s="467"/>
      <c r="ACK39" s="467"/>
      <c r="ACL39" s="467"/>
      <c r="ACM39" s="467"/>
      <c r="ACN39" s="467"/>
      <c r="ACO39" s="467"/>
      <c r="ACP39" s="467"/>
      <c r="ACQ39" s="467"/>
      <c r="ACR39" s="467"/>
      <c r="ACS39" s="467"/>
      <c r="ACT39" s="467"/>
      <c r="ACU39" s="467"/>
      <c r="ACV39" s="467"/>
      <c r="ACW39" s="467"/>
      <c r="ACX39" s="467"/>
      <c r="ACY39" s="467"/>
      <c r="ACZ39" s="467"/>
      <c r="ADA39" s="467"/>
      <c r="ADB39" s="467"/>
      <c r="ADC39" s="467"/>
      <c r="ADD39" s="467"/>
      <c r="ADE39" s="467"/>
      <c r="ADF39" s="467"/>
      <c r="ADG39" s="467"/>
      <c r="ADH39" s="467"/>
      <c r="ADI39" s="467"/>
      <c r="ADJ39" s="467"/>
      <c r="ADK39" s="467"/>
      <c r="ADL39" s="467"/>
      <c r="ADM39" s="467"/>
      <c r="ADN39" s="467"/>
      <c r="ADO39" s="467"/>
      <c r="ADP39" s="467"/>
      <c r="ADQ39" s="467"/>
      <c r="ADR39" s="467"/>
      <c r="ADS39" s="467"/>
      <c r="ADT39" s="467"/>
      <c r="ADU39" s="467"/>
      <c r="ADV39" s="467"/>
      <c r="ADW39" s="467"/>
      <c r="ADX39" s="467"/>
      <c r="ADY39" s="467"/>
      <c r="ADZ39" s="467"/>
      <c r="AEA39" s="467"/>
      <c r="AEB39" s="467"/>
      <c r="AEC39" s="467"/>
      <c r="AED39" s="467"/>
      <c r="AEE39" s="467"/>
      <c r="AEF39" s="467"/>
      <c r="AEG39" s="467"/>
      <c r="AEH39" s="467"/>
      <c r="AEI39" s="467"/>
      <c r="AEJ39" s="467"/>
      <c r="AEK39" s="467"/>
      <c r="AEL39" s="467"/>
      <c r="AEM39" s="467"/>
      <c r="AEN39" s="467"/>
      <c r="AEO39" s="467"/>
      <c r="AEP39" s="467"/>
      <c r="AEQ39" s="467"/>
      <c r="AER39" s="467"/>
      <c r="AES39" s="467"/>
      <c r="AET39" s="467"/>
      <c r="AEU39" s="467"/>
      <c r="AEV39" s="467"/>
      <c r="AEW39" s="467"/>
      <c r="AEX39" s="467"/>
      <c r="AEY39" s="467"/>
      <c r="AEZ39" s="467"/>
      <c r="AFA39" s="467"/>
      <c r="AFB39" s="467"/>
      <c r="AFC39" s="467"/>
      <c r="AFD39" s="467"/>
      <c r="AFE39" s="467"/>
      <c r="AFF39" s="467"/>
      <c r="AFG39" s="467"/>
      <c r="AFH39" s="467"/>
      <c r="AFI39" s="467"/>
      <c r="AFJ39" s="467"/>
      <c r="AFK39" s="467"/>
      <c r="AFL39" s="467"/>
      <c r="AFM39" s="467"/>
      <c r="AFN39" s="467"/>
      <c r="AFO39" s="467"/>
      <c r="AFP39" s="467"/>
      <c r="AFQ39" s="467"/>
      <c r="AFR39" s="467"/>
      <c r="AFS39" s="467"/>
      <c r="AFT39" s="467"/>
      <c r="AFU39" s="467"/>
      <c r="AFV39" s="467"/>
      <c r="AFW39" s="467"/>
      <c r="AFX39" s="467"/>
      <c r="AFY39" s="467"/>
      <c r="AFZ39" s="467"/>
      <c r="AGA39" s="467"/>
      <c r="AGB39" s="467"/>
      <c r="AGC39" s="467"/>
      <c r="AGD39" s="467"/>
      <c r="AGE39" s="467"/>
      <c r="AGF39" s="467"/>
      <c r="AGG39" s="467"/>
      <c r="AGH39" s="467"/>
      <c r="AGI39" s="467"/>
      <c r="AGJ39" s="467"/>
      <c r="AGK39" s="467"/>
      <c r="AGL39" s="467"/>
      <c r="AGM39" s="467"/>
      <c r="AGN39" s="467"/>
      <c r="AGO39" s="467"/>
      <c r="AGP39" s="467"/>
      <c r="AGQ39" s="467"/>
      <c r="AGR39" s="467"/>
      <c r="AGS39" s="467"/>
      <c r="AGT39" s="467"/>
      <c r="AGU39" s="467"/>
      <c r="AGV39" s="467"/>
      <c r="AGW39" s="467"/>
      <c r="AGX39" s="467"/>
      <c r="AGY39" s="467"/>
      <c r="AGZ39" s="467"/>
      <c r="AHA39" s="467"/>
      <c r="AHB39" s="467"/>
      <c r="AHC39" s="467"/>
      <c r="AHD39" s="467"/>
      <c r="AHE39" s="467"/>
      <c r="AHF39" s="467"/>
      <c r="AHG39" s="467"/>
      <c r="AHH39" s="467"/>
      <c r="AHI39" s="467"/>
      <c r="AHJ39" s="467"/>
      <c r="AHK39" s="467"/>
      <c r="AHL39" s="467"/>
      <c r="AHM39" s="467"/>
      <c r="AHN39" s="467"/>
      <c r="AHO39" s="467"/>
      <c r="AHP39" s="467"/>
      <c r="AHQ39" s="467"/>
      <c r="AHR39" s="467"/>
      <c r="AHS39" s="467"/>
      <c r="AHT39" s="467"/>
      <c r="AHU39" s="467"/>
      <c r="AHV39" s="467"/>
      <c r="AHW39" s="467"/>
      <c r="AHX39" s="467"/>
      <c r="AHY39" s="467"/>
      <c r="AHZ39" s="467"/>
      <c r="AIA39" s="467"/>
      <c r="AIB39" s="467"/>
      <c r="AIC39" s="467"/>
      <c r="AID39" s="467"/>
      <c r="AIE39" s="467"/>
      <c r="AIF39" s="467"/>
      <c r="AIG39" s="467"/>
      <c r="AIH39" s="467"/>
      <c r="AII39" s="467"/>
      <c r="AIJ39" s="467"/>
      <c r="AIK39" s="467"/>
      <c r="AIL39" s="467"/>
      <c r="AIM39" s="467"/>
      <c r="AIN39" s="467"/>
      <c r="AIO39" s="467"/>
      <c r="AIP39" s="467"/>
      <c r="AIQ39" s="467"/>
      <c r="AIR39" s="467"/>
      <c r="AIS39" s="467"/>
      <c r="AIT39" s="467"/>
      <c r="AIU39" s="467"/>
      <c r="AIV39" s="467"/>
      <c r="AIW39" s="467"/>
      <c r="AIX39" s="467"/>
      <c r="AIY39" s="467"/>
      <c r="AIZ39" s="467"/>
      <c r="AJA39" s="467"/>
      <c r="AJB39" s="467"/>
      <c r="AJC39" s="467"/>
      <c r="AJD39" s="467"/>
      <c r="AJE39" s="467"/>
      <c r="AJF39" s="467"/>
      <c r="AJG39" s="467"/>
      <c r="AJH39" s="467"/>
      <c r="AJI39" s="467"/>
      <c r="AJJ39" s="467"/>
      <c r="AJK39" s="467"/>
      <c r="AJL39" s="467"/>
      <c r="AJM39" s="467"/>
      <c r="AJN39" s="467"/>
      <c r="AJO39" s="467"/>
      <c r="AJP39" s="467"/>
      <c r="AJQ39" s="467"/>
      <c r="AJR39" s="467"/>
      <c r="AJS39" s="467"/>
      <c r="AJT39" s="467"/>
      <c r="AJU39" s="467"/>
      <c r="AJV39" s="467"/>
      <c r="AJW39" s="467"/>
      <c r="AJX39" s="467"/>
      <c r="AJY39" s="467"/>
      <c r="AJZ39" s="467"/>
      <c r="AKA39" s="467"/>
      <c r="AKB39" s="467"/>
      <c r="AKC39" s="467"/>
      <c r="AKD39" s="467"/>
      <c r="AKE39" s="467"/>
      <c r="AKF39" s="467"/>
      <c r="AKG39" s="467"/>
      <c r="AKH39" s="467"/>
      <c r="AKI39" s="467"/>
      <c r="AKJ39" s="467"/>
      <c r="AKK39" s="467"/>
      <c r="AKL39" s="467"/>
      <c r="AKM39" s="467"/>
      <c r="AKN39" s="467"/>
      <c r="AKO39" s="467"/>
      <c r="AKP39" s="467"/>
      <c r="AKQ39" s="467"/>
      <c r="AKR39" s="467"/>
      <c r="AKS39" s="467"/>
      <c r="AKT39" s="467"/>
      <c r="AKU39" s="467"/>
      <c r="AKV39" s="467"/>
      <c r="AKW39" s="467"/>
      <c r="AKX39" s="467"/>
      <c r="AKY39" s="467"/>
      <c r="AKZ39" s="467"/>
      <c r="ALA39" s="467"/>
      <c r="ALB39" s="467"/>
      <c r="ALC39" s="467"/>
      <c r="ALD39" s="467"/>
      <c r="ALE39" s="467"/>
      <c r="ALF39" s="467"/>
      <c r="ALG39" s="467"/>
      <c r="ALH39" s="467"/>
      <c r="ALI39" s="467"/>
      <c r="ALJ39" s="467"/>
      <c r="ALK39" s="467"/>
      <c r="ALL39" s="467"/>
      <c r="ALM39" s="467"/>
      <c r="ALN39" s="467"/>
      <c r="ALO39" s="467"/>
      <c r="ALP39" s="467"/>
      <c r="ALQ39" s="467"/>
      <c r="ALR39" s="467"/>
      <c r="ALS39" s="467"/>
      <c r="ALT39" s="467"/>
      <c r="ALU39" s="467"/>
      <c r="ALV39" s="467"/>
      <c r="ALW39" s="467"/>
      <c r="ALX39" s="467"/>
      <c r="ALY39" s="467"/>
      <c r="ALZ39" s="467"/>
      <c r="AMA39" s="467"/>
      <c r="AMB39" s="467"/>
      <c r="AMC39" s="467"/>
      <c r="AMD39" s="467"/>
      <c r="AME39" s="467"/>
      <c r="AMF39" s="467"/>
      <c r="AMG39" s="467"/>
      <c r="AMH39" s="467"/>
      <c r="AMI39" s="467"/>
      <c r="AMJ39" s="467"/>
      <c r="AMK39" s="467"/>
      <c r="AML39" s="467"/>
      <c r="AMM39" s="467"/>
      <c r="AMN39" s="467"/>
      <c r="AMO39" s="467"/>
      <c r="AMP39" s="467"/>
      <c r="AMQ39" s="467"/>
      <c r="AMR39" s="467"/>
      <c r="AMS39" s="467"/>
      <c r="AMT39" s="467"/>
      <c r="AMU39" s="467"/>
      <c r="AMV39" s="467"/>
      <c r="AMW39" s="467"/>
      <c r="AMX39" s="467"/>
      <c r="AMY39" s="467"/>
      <c r="AMZ39" s="467"/>
      <c r="ANA39" s="467"/>
      <c r="ANB39" s="467"/>
      <c r="ANC39" s="467"/>
      <c r="AND39" s="467"/>
      <c r="ANE39" s="467"/>
      <c r="ANF39" s="467"/>
      <c r="ANG39" s="467"/>
      <c r="ANH39" s="467"/>
      <c r="ANI39" s="467"/>
      <c r="ANJ39" s="467"/>
      <c r="ANK39" s="467"/>
      <c r="ANL39" s="467"/>
      <c r="ANM39" s="467"/>
      <c r="ANN39" s="467"/>
      <c r="ANO39" s="467"/>
      <c r="ANP39" s="467"/>
      <c r="ANQ39" s="467"/>
      <c r="ANR39" s="467"/>
      <c r="ANS39" s="467"/>
      <c r="ANT39" s="467"/>
      <c r="ANU39" s="467"/>
      <c r="ANV39" s="467"/>
      <c r="ANW39" s="467"/>
      <c r="ANX39" s="467"/>
      <c r="ANY39" s="467"/>
      <c r="ANZ39" s="467"/>
      <c r="AOA39" s="467"/>
      <c r="AOB39" s="467"/>
      <c r="AOC39" s="467"/>
      <c r="AOD39" s="467"/>
      <c r="AOE39" s="467"/>
      <c r="AOF39" s="467"/>
      <c r="AOG39" s="467"/>
      <c r="AOH39" s="467"/>
      <c r="AOI39" s="467"/>
      <c r="AOJ39" s="467"/>
      <c r="AOK39" s="467"/>
      <c r="AOL39" s="467"/>
      <c r="AOM39" s="467"/>
      <c r="AON39" s="467"/>
      <c r="AOO39" s="467"/>
      <c r="AOP39" s="467"/>
      <c r="AOQ39" s="467"/>
      <c r="AOR39" s="467"/>
      <c r="AOS39" s="467"/>
      <c r="AOT39" s="467"/>
      <c r="AOU39" s="467"/>
      <c r="AOV39" s="467"/>
      <c r="AOW39" s="467"/>
      <c r="AOX39" s="467"/>
      <c r="AOY39" s="467"/>
      <c r="AOZ39" s="467"/>
      <c r="APA39" s="467"/>
      <c r="APB39" s="467"/>
      <c r="APC39" s="467"/>
      <c r="APD39" s="467"/>
      <c r="APE39" s="467"/>
      <c r="APF39" s="467"/>
      <c r="APG39" s="467"/>
      <c r="APH39" s="467"/>
      <c r="API39" s="467"/>
      <c r="APJ39" s="467"/>
      <c r="APK39" s="467"/>
      <c r="APL39" s="467"/>
      <c r="APM39" s="467"/>
      <c r="APN39" s="467"/>
      <c r="APO39" s="467"/>
      <c r="APP39" s="467"/>
      <c r="APQ39" s="467"/>
      <c r="APR39" s="467"/>
      <c r="APS39" s="467"/>
      <c r="APT39" s="467"/>
      <c r="APU39" s="467"/>
      <c r="APV39" s="467"/>
      <c r="APW39" s="467"/>
      <c r="APX39" s="467"/>
      <c r="APY39" s="467"/>
      <c r="APZ39" s="467"/>
      <c r="AQA39" s="467"/>
      <c r="AQB39" s="467"/>
      <c r="AQC39" s="467"/>
      <c r="AQD39" s="467"/>
      <c r="AQE39" s="467"/>
      <c r="AQF39" s="467"/>
      <c r="AQG39" s="467"/>
      <c r="AQH39" s="467"/>
      <c r="AQI39" s="467"/>
      <c r="AQJ39" s="467"/>
      <c r="AQK39" s="467"/>
      <c r="AQL39" s="467"/>
      <c r="AQM39" s="467"/>
      <c r="AQN39" s="467"/>
      <c r="AQO39" s="467"/>
      <c r="AQP39" s="467"/>
      <c r="AQQ39" s="467"/>
      <c r="AQR39" s="467"/>
      <c r="AQS39" s="467"/>
      <c r="AQT39" s="467"/>
      <c r="AQU39" s="467"/>
      <c r="AQV39" s="467"/>
      <c r="AQW39" s="467"/>
      <c r="AQX39" s="467"/>
      <c r="AQY39" s="467"/>
      <c r="AQZ39" s="467"/>
      <c r="ARA39" s="467"/>
      <c r="ARB39" s="467"/>
      <c r="ARC39" s="467"/>
      <c r="ARD39" s="467"/>
      <c r="ARE39" s="467"/>
      <c r="ARF39" s="467"/>
      <c r="ARG39" s="467"/>
      <c r="ARH39" s="467"/>
      <c r="ARI39" s="467"/>
      <c r="ARJ39" s="467"/>
      <c r="ARK39" s="467"/>
      <c r="ARL39" s="467"/>
      <c r="ARM39" s="467"/>
      <c r="ARN39" s="467"/>
      <c r="ARO39" s="467"/>
      <c r="ARP39" s="467"/>
      <c r="ARQ39" s="467"/>
      <c r="ARR39" s="467"/>
      <c r="ARS39" s="467"/>
      <c r="ART39" s="467"/>
      <c r="ARU39" s="467"/>
      <c r="ARV39" s="467"/>
      <c r="ARW39" s="467"/>
      <c r="ARX39" s="467"/>
      <c r="ARY39" s="467"/>
      <c r="ARZ39" s="467"/>
      <c r="ASA39" s="467"/>
      <c r="ASB39" s="467"/>
      <c r="ASC39" s="467"/>
      <c r="ASD39" s="467"/>
      <c r="ASE39" s="467"/>
      <c r="ASF39" s="467"/>
      <c r="ASG39" s="467"/>
      <c r="ASH39" s="467"/>
      <c r="ASI39" s="467"/>
      <c r="ASJ39" s="467"/>
      <c r="ASK39" s="467"/>
      <c r="ASL39" s="467"/>
      <c r="ASM39" s="467"/>
      <c r="ASN39" s="467"/>
      <c r="ASO39" s="467"/>
      <c r="ASP39" s="467"/>
      <c r="ASQ39" s="467"/>
      <c r="ASR39" s="467"/>
      <c r="ASS39" s="467"/>
      <c r="AST39" s="467"/>
      <c r="ASU39" s="467"/>
      <c r="ASV39" s="467"/>
      <c r="ASW39" s="467"/>
      <c r="ASX39" s="467"/>
      <c r="ASY39" s="467"/>
      <c r="ASZ39" s="467"/>
      <c r="ATA39" s="467"/>
      <c r="ATB39" s="467"/>
      <c r="ATC39" s="467"/>
      <c r="ATD39" s="467"/>
      <c r="ATE39" s="467"/>
      <c r="ATF39" s="467"/>
      <c r="ATG39" s="467"/>
      <c r="ATH39" s="467"/>
      <c r="ATI39" s="467"/>
      <c r="ATJ39" s="467"/>
      <c r="ATK39" s="467"/>
      <c r="ATL39" s="467"/>
      <c r="ATM39" s="467"/>
      <c r="ATN39" s="467"/>
      <c r="ATO39" s="467"/>
      <c r="ATP39" s="467"/>
      <c r="ATQ39" s="467"/>
      <c r="ATR39" s="467"/>
      <c r="ATS39" s="467"/>
      <c r="ATT39" s="467"/>
      <c r="ATU39" s="467"/>
      <c r="ATV39" s="467"/>
      <c r="ATW39" s="467"/>
      <c r="ATX39" s="467"/>
      <c r="ATY39" s="467"/>
      <c r="ATZ39" s="467"/>
      <c r="AUA39" s="467"/>
      <c r="AUB39" s="467"/>
      <c r="AUC39" s="467"/>
      <c r="AUD39" s="467"/>
      <c r="AUE39" s="467"/>
      <c r="AUF39" s="467"/>
      <c r="AUG39" s="467"/>
      <c r="AUH39" s="467"/>
      <c r="AUI39" s="467"/>
      <c r="AUJ39" s="467"/>
      <c r="AUK39" s="467"/>
      <c r="AUL39" s="467"/>
      <c r="AUM39" s="467"/>
      <c r="AUN39" s="467"/>
      <c r="AUO39" s="467"/>
      <c r="AUP39" s="467"/>
      <c r="AUQ39" s="467"/>
      <c r="AUR39" s="467"/>
      <c r="AUS39" s="467"/>
      <c r="AUT39" s="467"/>
      <c r="AUU39" s="467"/>
      <c r="AUV39" s="467"/>
      <c r="AUW39" s="467"/>
      <c r="AUX39" s="467"/>
      <c r="AUY39" s="467"/>
      <c r="AUZ39" s="467"/>
      <c r="AVA39" s="467"/>
      <c r="AVB39" s="467"/>
      <c r="AVC39" s="467"/>
      <c r="AVD39" s="467"/>
      <c r="AVE39" s="467"/>
      <c r="AVF39" s="467"/>
      <c r="AVG39" s="467"/>
      <c r="AVH39" s="467"/>
      <c r="AVI39" s="467"/>
      <c r="AVJ39" s="467"/>
      <c r="AVK39" s="467"/>
      <c r="AVL39" s="467"/>
      <c r="AVM39" s="467"/>
      <c r="AVN39" s="467"/>
      <c r="AVO39" s="467"/>
      <c r="AVP39" s="467"/>
      <c r="AVQ39" s="467"/>
      <c r="AVR39" s="467"/>
      <c r="AVS39" s="467"/>
      <c r="AVT39" s="467"/>
      <c r="AVU39" s="467"/>
      <c r="AVV39" s="467"/>
      <c r="AVW39" s="467"/>
      <c r="AVX39" s="467"/>
      <c r="AVY39" s="467"/>
      <c r="AVZ39" s="467"/>
      <c r="AWA39" s="467"/>
      <c r="AWB39" s="467"/>
      <c r="AWC39" s="467"/>
      <c r="AWD39" s="467"/>
      <c r="AWE39" s="467"/>
      <c r="AWF39" s="467"/>
      <c r="AWG39" s="467"/>
      <c r="AWH39" s="467"/>
      <c r="AWI39" s="467"/>
      <c r="AWJ39" s="467"/>
      <c r="AWK39" s="467"/>
      <c r="AWL39" s="467"/>
      <c r="AWM39" s="467"/>
      <c r="AWN39" s="467"/>
      <c r="AWO39" s="467"/>
      <c r="AWP39" s="467"/>
      <c r="AWQ39" s="467"/>
      <c r="AWR39" s="467"/>
      <c r="AWS39" s="467"/>
      <c r="AWT39" s="467"/>
      <c r="AWU39" s="467"/>
      <c r="AWV39" s="467"/>
      <c r="AWW39" s="467"/>
      <c r="AWX39" s="467"/>
      <c r="AWY39" s="467"/>
      <c r="AWZ39" s="467"/>
      <c r="AXA39" s="467"/>
      <c r="AXB39" s="467"/>
      <c r="AXC39" s="467"/>
      <c r="AXD39" s="467"/>
      <c r="AXE39" s="467"/>
      <c r="AXF39" s="467"/>
      <c r="AXG39" s="467"/>
      <c r="AXH39" s="467"/>
      <c r="AXI39" s="467"/>
      <c r="AXJ39" s="467"/>
      <c r="AXK39" s="467"/>
      <c r="AXL39" s="467"/>
      <c r="AXM39" s="467"/>
      <c r="AXN39" s="467"/>
      <c r="AXO39" s="467"/>
      <c r="AXP39" s="467"/>
      <c r="AXQ39" s="467"/>
      <c r="AXR39" s="467"/>
      <c r="AXS39" s="467"/>
      <c r="AXT39" s="467"/>
      <c r="AXU39" s="467"/>
      <c r="AXV39" s="467"/>
      <c r="AXW39" s="467"/>
      <c r="AXX39" s="467"/>
      <c r="AXY39" s="467"/>
      <c r="AXZ39" s="467"/>
      <c r="AYA39" s="467"/>
      <c r="AYB39" s="467"/>
      <c r="AYC39" s="467"/>
      <c r="AYD39" s="467"/>
      <c r="AYE39" s="467"/>
      <c r="AYF39" s="467"/>
      <c r="AYG39" s="467"/>
      <c r="AYH39" s="467"/>
      <c r="AYI39" s="467"/>
      <c r="AYJ39" s="467"/>
      <c r="AYK39" s="467"/>
      <c r="AYL39" s="467"/>
      <c r="AYM39" s="467"/>
      <c r="AYN39" s="467"/>
      <c r="AYO39" s="467"/>
      <c r="AYP39" s="467"/>
      <c r="AYQ39" s="467"/>
      <c r="AYR39" s="467"/>
      <c r="AYS39" s="467"/>
      <c r="AYT39" s="467"/>
      <c r="AYU39" s="467"/>
      <c r="AYV39" s="467"/>
      <c r="AYW39" s="467"/>
      <c r="AYX39" s="467"/>
      <c r="AYY39" s="467"/>
      <c r="AYZ39" s="467"/>
      <c r="AZA39" s="467"/>
      <c r="AZB39" s="467"/>
      <c r="AZC39" s="467"/>
      <c r="AZD39" s="467"/>
      <c r="AZE39" s="467"/>
      <c r="AZF39" s="467"/>
      <c r="AZG39" s="467"/>
      <c r="AZH39" s="467"/>
      <c r="AZI39" s="467"/>
      <c r="AZJ39" s="467"/>
      <c r="AZK39" s="467"/>
      <c r="AZL39" s="467"/>
      <c r="AZM39" s="467"/>
      <c r="AZN39" s="467"/>
      <c r="AZO39" s="467"/>
      <c r="AZP39" s="467"/>
      <c r="AZQ39" s="467"/>
      <c r="AZR39" s="467"/>
      <c r="AZS39" s="467"/>
      <c r="AZT39" s="467"/>
      <c r="AZU39" s="467"/>
      <c r="AZV39" s="467"/>
      <c r="AZW39" s="467"/>
      <c r="AZX39" s="467"/>
      <c r="AZY39" s="467"/>
      <c r="AZZ39" s="467"/>
      <c r="BAA39" s="467"/>
      <c r="BAB39" s="467"/>
      <c r="BAC39" s="467"/>
      <c r="BAD39" s="467"/>
      <c r="BAE39" s="467"/>
      <c r="BAF39" s="467"/>
      <c r="BAG39" s="467"/>
      <c r="BAH39" s="467"/>
      <c r="BAI39" s="467"/>
      <c r="BAJ39" s="467"/>
      <c r="BAK39" s="467"/>
      <c r="BAL39" s="467"/>
      <c r="BAM39" s="467"/>
      <c r="BAN39" s="467"/>
      <c r="BAO39" s="467"/>
      <c r="BAP39" s="467"/>
      <c r="BAQ39" s="467"/>
      <c r="BAR39" s="467"/>
      <c r="BAS39" s="467"/>
      <c r="BAT39" s="467"/>
      <c r="BAU39" s="467"/>
      <c r="BAV39" s="467"/>
      <c r="BAW39" s="467"/>
      <c r="BAX39" s="467"/>
      <c r="BAY39" s="467"/>
      <c r="BAZ39" s="467"/>
      <c r="BBA39" s="467"/>
      <c r="BBB39" s="467"/>
      <c r="BBC39" s="467"/>
      <c r="BBD39" s="467"/>
      <c r="BBE39" s="467"/>
      <c r="BBF39" s="467"/>
      <c r="BBG39" s="467"/>
      <c r="BBH39" s="467"/>
      <c r="BBI39" s="467"/>
      <c r="BBJ39" s="467"/>
      <c r="BBK39" s="467"/>
      <c r="BBL39" s="467"/>
      <c r="BBM39" s="467"/>
      <c r="BBN39" s="467"/>
      <c r="BBO39" s="467"/>
      <c r="BBP39" s="467"/>
      <c r="BBQ39" s="467"/>
      <c r="BBR39" s="467"/>
      <c r="BBS39" s="467"/>
      <c r="BBT39" s="467"/>
      <c r="BBU39" s="467"/>
      <c r="BBV39" s="467"/>
      <c r="BBW39" s="467"/>
      <c r="BBX39" s="467"/>
      <c r="BBY39" s="467"/>
      <c r="BBZ39" s="467"/>
      <c r="BCA39" s="467"/>
      <c r="BCB39" s="467"/>
      <c r="BCC39" s="467"/>
      <c r="BCD39" s="467"/>
      <c r="BCE39" s="467"/>
      <c r="BCF39" s="467"/>
      <c r="BCG39" s="467"/>
      <c r="BCH39" s="467"/>
      <c r="BCI39" s="467"/>
      <c r="BCJ39" s="467"/>
      <c r="BCK39" s="467"/>
      <c r="BCL39" s="467"/>
      <c r="BCM39" s="467"/>
      <c r="BCN39" s="467"/>
      <c r="BCO39" s="467"/>
      <c r="BCP39" s="467"/>
      <c r="BCQ39" s="467"/>
      <c r="BCR39" s="467"/>
      <c r="BCS39" s="467"/>
      <c r="BCT39" s="467"/>
      <c r="BCU39" s="467"/>
      <c r="BCV39" s="467"/>
      <c r="BCW39" s="467"/>
      <c r="BCX39" s="467"/>
      <c r="BCY39" s="467"/>
      <c r="BCZ39" s="467"/>
      <c r="BDA39" s="467"/>
      <c r="BDB39" s="467"/>
      <c r="BDC39" s="467"/>
      <c r="BDD39" s="467"/>
      <c r="BDE39" s="467"/>
      <c r="BDF39" s="467"/>
      <c r="BDG39" s="467"/>
      <c r="BDH39" s="467"/>
      <c r="BDI39" s="467"/>
      <c r="BDJ39" s="467"/>
      <c r="BDK39" s="467"/>
      <c r="BDL39" s="467"/>
      <c r="BDM39" s="467"/>
      <c r="BDN39" s="467"/>
      <c r="BDO39" s="467"/>
      <c r="BDP39" s="467"/>
      <c r="BDQ39" s="467"/>
      <c r="BDR39" s="467"/>
      <c r="BDS39" s="467"/>
      <c r="BDT39" s="467"/>
      <c r="BDU39" s="467"/>
      <c r="BDV39" s="467"/>
      <c r="BDW39" s="467"/>
      <c r="BDX39" s="467"/>
      <c r="BDY39" s="467"/>
      <c r="BDZ39" s="467"/>
      <c r="BEA39" s="467"/>
      <c r="BEB39" s="467"/>
      <c r="BEC39" s="467"/>
      <c r="BED39" s="467"/>
      <c r="BEE39" s="467"/>
      <c r="BEF39" s="467"/>
      <c r="BEG39" s="467"/>
      <c r="BEH39" s="467"/>
      <c r="BEI39" s="467"/>
      <c r="BEJ39" s="467"/>
      <c r="BEK39" s="467"/>
      <c r="BEL39" s="467"/>
      <c r="BEM39" s="467"/>
      <c r="BEN39" s="467"/>
      <c r="BEO39" s="467"/>
      <c r="BEP39" s="467"/>
      <c r="BEQ39" s="467"/>
      <c r="BER39" s="467"/>
      <c r="BES39" s="467"/>
      <c r="BET39" s="467"/>
      <c r="BEU39" s="467"/>
      <c r="BEV39" s="467"/>
      <c r="BEW39" s="467"/>
      <c r="BEX39" s="467"/>
      <c r="BEY39" s="467"/>
      <c r="BEZ39" s="467"/>
      <c r="BFA39" s="467"/>
      <c r="BFB39" s="467"/>
      <c r="BFC39" s="467"/>
      <c r="BFD39" s="467"/>
      <c r="BFE39" s="467"/>
      <c r="BFF39" s="467"/>
      <c r="BFG39" s="467"/>
      <c r="BFH39" s="467"/>
      <c r="BFI39" s="467"/>
      <c r="BFJ39" s="467"/>
      <c r="BFK39" s="467"/>
      <c r="BFL39" s="467"/>
      <c r="BFM39" s="467"/>
      <c r="BFN39" s="467"/>
      <c r="BFO39" s="467"/>
      <c r="BFP39" s="467"/>
      <c r="BFQ39" s="467"/>
      <c r="BFR39" s="467"/>
      <c r="BFS39" s="467"/>
      <c r="BFT39" s="467"/>
      <c r="BFU39" s="467"/>
      <c r="BFV39" s="467"/>
      <c r="BFW39" s="467"/>
      <c r="BFX39" s="467"/>
      <c r="BFY39" s="467"/>
      <c r="BFZ39" s="467"/>
      <c r="BGA39" s="467"/>
      <c r="BGB39" s="467"/>
      <c r="BGC39" s="467"/>
      <c r="BGD39" s="467"/>
      <c r="BGE39" s="467"/>
      <c r="BGF39" s="467"/>
      <c r="BGG39" s="467"/>
      <c r="BGH39" s="467"/>
      <c r="BGI39" s="467"/>
      <c r="BGJ39" s="467"/>
      <c r="BGK39" s="467"/>
      <c r="BGL39" s="467"/>
      <c r="BGM39" s="467"/>
      <c r="BGN39" s="467"/>
      <c r="BGO39" s="467"/>
      <c r="BGP39" s="467"/>
      <c r="BGQ39" s="467"/>
      <c r="BGR39" s="467"/>
      <c r="BGS39" s="467"/>
      <c r="BGT39" s="467"/>
      <c r="BGU39" s="467"/>
      <c r="BGV39" s="467"/>
      <c r="BGW39" s="467"/>
      <c r="BGX39" s="467"/>
      <c r="BGY39" s="467"/>
      <c r="BGZ39" s="467"/>
      <c r="BHA39" s="467"/>
      <c r="BHB39" s="467"/>
      <c r="BHC39" s="467"/>
      <c r="BHD39" s="467"/>
      <c r="BHE39" s="467"/>
      <c r="BHF39" s="467"/>
      <c r="BHG39" s="467"/>
      <c r="BHH39" s="467"/>
      <c r="BHI39" s="467"/>
      <c r="BHJ39" s="467"/>
      <c r="BHK39" s="467"/>
      <c r="BHL39" s="467"/>
      <c r="BHM39" s="467"/>
      <c r="BHN39" s="467"/>
      <c r="BHO39" s="467"/>
      <c r="BHP39" s="467"/>
      <c r="BHQ39" s="467"/>
      <c r="BHR39" s="467"/>
      <c r="BHS39" s="467"/>
      <c r="BHT39" s="467"/>
      <c r="BHU39" s="467"/>
      <c r="BHV39" s="467"/>
      <c r="BHW39" s="467"/>
      <c r="BHX39" s="467"/>
      <c r="BHY39" s="467"/>
      <c r="BHZ39" s="467"/>
      <c r="BIA39" s="467"/>
      <c r="BIB39" s="467"/>
      <c r="BIC39" s="467"/>
      <c r="BID39" s="467"/>
      <c r="BIE39" s="467"/>
      <c r="BIF39" s="467"/>
      <c r="BIG39" s="467"/>
      <c r="BIH39" s="467"/>
      <c r="BII39" s="467"/>
      <c r="BIJ39" s="467"/>
      <c r="BIK39" s="467"/>
      <c r="BIL39" s="467"/>
      <c r="BIM39" s="467"/>
      <c r="BIN39" s="467"/>
      <c r="BIO39" s="467"/>
      <c r="BIP39" s="467"/>
      <c r="BIQ39" s="467"/>
      <c r="BIR39" s="467"/>
      <c r="BIS39" s="467"/>
      <c r="BIT39" s="467"/>
      <c r="BIU39" s="467"/>
      <c r="BIV39" s="467"/>
      <c r="BIW39" s="467"/>
      <c r="BIX39" s="467"/>
      <c r="BIY39" s="467"/>
      <c r="BIZ39" s="467"/>
      <c r="BJA39" s="467"/>
      <c r="BJB39" s="467"/>
      <c r="BJC39" s="467"/>
      <c r="BJD39" s="467"/>
      <c r="BJE39" s="467"/>
      <c r="BJF39" s="467"/>
      <c r="BJG39" s="467"/>
      <c r="BJH39" s="467"/>
      <c r="BJI39" s="467"/>
      <c r="BJJ39" s="467"/>
      <c r="BJK39" s="467"/>
      <c r="BJL39" s="467"/>
      <c r="BJM39" s="467"/>
      <c r="BJN39" s="467"/>
      <c r="BJO39" s="467"/>
      <c r="BJP39" s="467"/>
      <c r="BJQ39" s="467"/>
      <c r="BJR39" s="467"/>
      <c r="BJS39" s="467"/>
      <c r="BJT39" s="467"/>
      <c r="BJU39" s="467"/>
      <c r="BJV39" s="467"/>
      <c r="BJW39" s="467"/>
      <c r="BJX39" s="467"/>
      <c r="BJY39" s="467"/>
      <c r="BJZ39" s="467"/>
      <c r="BKA39" s="467"/>
      <c r="BKB39" s="467"/>
      <c r="BKC39" s="467"/>
      <c r="BKD39" s="467"/>
      <c r="BKE39" s="467"/>
      <c r="BKF39" s="467"/>
      <c r="BKG39" s="467"/>
      <c r="BKH39" s="467"/>
      <c r="BKI39" s="467"/>
      <c r="BKJ39" s="467"/>
      <c r="BKK39" s="467"/>
      <c r="BKL39" s="467"/>
      <c r="BKM39" s="467"/>
      <c r="BKN39" s="467"/>
      <c r="BKO39" s="467"/>
      <c r="BKP39" s="467"/>
      <c r="BKQ39" s="467"/>
      <c r="BKR39" s="467"/>
      <c r="BKS39" s="467"/>
      <c r="BKT39" s="467"/>
      <c r="BKU39" s="467"/>
      <c r="BKV39" s="467"/>
      <c r="BKW39" s="467"/>
      <c r="BKX39" s="467"/>
      <c r="BKY39" s="467"/>
      <c r="BKZ39" s="467"/>
      <c r="BLA39" s="467"/>
      <c r="BLB39" s="467"/>
      <c r="BLC39" s="467"/>
      <c r="BLD39" s="467"/>
      <c r="BLE39" s="467"/>
      <c r="BLF39" s="467"/>
      <c r="BLG39" s="467"/>
      <c r="BLH39" s="467"/>
      <c r="BLI39" s="467"/>
      <c r="BLJ39" s="467"/>
      <c r="BLK39" s="467"/>
      <c r="BLL39" s="467"/>
      <c r="BLM39" s="467"/>
      <c r="BLN39" s="467"/>
      <c r="BLO39" s="467"/>
      <c r="BLP39" s="467"/>
      <c r="BLQ39" s="467"/>
      <c r="BLR39" s="467"/>
      <c r="BLS39" s="467"/>
      <c r="BLT39" s="467"/>
      <c r="BLU39" s="467"/>
      <c r="BLV39" s="467"/>
      <c r="BLW39" s="467"/>
      <c r="BLX39" s="467"/>
      <c r="BLY39" s="467"/>
      <c r="BLZ39" s="467"/>
      <c r="BMA39" s="467"/>
      <c r="BMB39" s="467"/>
      <c r="BMC39" s="467"/>
      <c r="BMD39" s="467"/>
      <c r="BME39" s="467"/>
      <c r="BMF39" s="467"/>
      <c r="BMG39" s="467"/>
      <c r="BMH39" s="467"/>
      <c r="BMI39" s="467"/>
      <c r="BMJ39" s="467"/>
      <c r="BMK39" s="467"/>
      <c r="BML39" s="467"/>
      <c r="BMM39" s="467"/>
      <c r="BMN39" s="467"/>
      <c r="BMO39" s="467"/>
      <c r="BMP39" s="467"/>
      <c r="BMQ39" s="467"/>
      <c r="BMR39" s="467"/>
      <c r="BMS39" s="467"/>
      <c r="BMT39" s="467"/>
      <c r="BMU39" s="467"/>
      <c r="BMV39" s="467"/>
      <c r="BMW39" s="467"/>
      <c r="BMX39" s="467"/>
      <c r="BMY39" s="467"/>
      <c r="BMZ39" s="467"/>
      <c r="BNA39" s="467"/>
      <c r="BNB39" s="467"/>
      <c r="BNC39" s="467"/>
      <c r="BND39" s="467"/>
      <c r="BNE39" s="467"/>
      <c r="BNF39" s="467"/>
      <c r="BNG39" s="467"/>
      <c r="BNH39" s="467"/>
      <c r="BNI39" s="467"/>
      <c r="BNJ39" s="467"/>
      <c r="BNK39" s="467"/>
      <c r="BNL39" s="467"/>
      <c r="BNM39" s="467"/>
      <c r="BNN39" s="467"/>
      <c r="BNO39" s="467"/>
      <c r="BNP39" s="467"/>
      <c r="BNQ39" s="467"/>
      <c r="BNR39" s="467"/>
      <c r="BNS39" s="467"/>
      <c r="BNT39" s="467"/>
      <c r="BNU39" s="467"/>
      <c r="BNV39" s="467"/>
      <c r="BNW39" s="467"/>
      <c r="BNX39" s="467"/>
      <c r="BNY39" s="467"/>
      <c r="BNZ39" s="467"/>
      <c r="BOA39" s="467"/>
      <c r="BOB39" s="467"/>
      <c r="BOC39" s="467"/>
      <c r="BOD39" s="467"/>
      <c r="BOE39" s="467"/>
      <c r="BOF39" s="467"/>
      <c r="BOG39" s="467"/>
      <c r="BOH39" s="467"/>
      <c r="BOI39" s="467"/>
      <c r="BOJ39" s="467"/>
      <c r="BOK39" s="467"/>
      <c r="BOL39" s="467"/>
      <c r="BOM39" s="467"/>
      <c r="BON39" s="467"/>
      <c r="BOO39" s="467"/>
      <c r="BOP39" s="467"/>
      <c r="BOQ39" s="467"/>
      <c r="BOR39" s="467"/>
      <c r="BOS39" s="467"/>
      <c r="BOT39" s="467"/>
      <c r="BOU39" s="467"/>
      <c r="BOV39" s="467"/>
      <c r="BOW39" s="467"/>
      <c r="BOX39" s="467"/>
      <c r="BOY39" s="467"/>
      <c r="BOZ39" s="467"/>
      <c r="BPA39" s="467"/>
      <c r="BPB39" s="467"/>
      <c r="BPC39" s="467"/>
      <c r="BPD39" s="467"/>
      <c r="BPE39" s="467"/>
      <c r="BPF39" s="467"/>
      <c r="BPG39" s="467"/>
      <c r="BPH39" s="467"/>
      <c r="BPI39" s="467"/>
      <c r="BPJ39" s="467"/>
      <c r="BPK39" s="467"/>
      <c r="BPL39" s="467"/>
      <c r="BPM39" s="467"/>
      <c r="BPN39" s="467"/>
      <c r="BPO39" s="467"/>
      <c r="BPP39" s="467"/>
      <c r="BPQ39" s="467"/>
      <c r="BPR39" s="467"/>
      <c r="BPS39" s="467"/>
      <c r="BPT39" s="467"/>
      <c r="BPU39" s="467"/>
      <c r="BPV39" s="467"/>
      <c r="BPW39" s="467"/>
      <c r="BPX39" s="467"/>
      <c r="BPY39" s="467"/>
      <c r="BPZ39" s="467"/>
      <c r="BQA39" s="467"/>
      <c r="BQB39" s="467"/>
      <c r="BQC39" s="467"/>
      <c r="BQD39" s="467"/>
      <c r="BQE39" s="467"/>
      <c r="BQF39" s="467"/>
      <c r="BQG39" s="467"/>
      <c r="BQH39" s="467"/>
      <c r="BQI39" s="467"/>
      <c r="BQJ39" s="467"/>
      <c r="BQK39" s="467"/>
      <c r="BQL39" s="467"/>
      <c r="BQM39" s="467"/>
      <c r="BQN39" s="467"/>
      <c r="BQO39" s="467"/>
      <c r="BQP39" s="467"/>
      <c r="BQQ39" s="467"/>
      <c r="BQR39" s="467"/>
      <c r="BQS39" s="467"/>
      <c r="BQT39" s="467"/>
      <c r="BQU39" s="467"/>
      <c r="BQV39" s="467"/>
      <c r="BQW39" s="467"/>
      <c r="BQX39" s="467"/>
      <c r="BQY39" s="467"/>
      <c r="BQZ39" s="467"/>
      <c r="BRA39" s="467"/>
      <c r="BRB39" s="467"/>
      <c r="BRC39" s="467"/>
      <c r="BRD39" s="467"/>
      <c r="BRE39" s="467"/>
      <c r="BRF39" s="467"/>
      <c r="BRG39" s="467"/>
      <c r="BRH39" s="467"/>
      <c r="BRI39" s="467"/>
      <c r="BRJ39" s="467"/>
      <c r="BRK39" s="467"/>
      <c r="BRL39" s="467"/>
      <c r="BRM39" s="467"/>
      <c r="BRN39" s="467"/>
      <c r="BRO39" s="467"/>
      <c r="BRP39" s="467"/>
      <c r="BRQ39" s="467"/>
      <c r="BRR39" s="467"/>
      <c r="BRS39" s="467"/>
      <c r="BRT39" s="467"/>
      <c r="BRU39" s="467"/>
      <c r="BRV39" s="467"/>
      <c r="BRW39" s="467"/>
      <c r="BRX39" s="467"/>
      <c r="BRY39" s="467"/>
      <c r="BRZ39" s="467"/>
      <c r="BSA39" s="467"/>
      <c r="BSB39" s="467"/>
      <c r="BSC39" s="467"/>
      <c r="BSD39" s="467"/>
      <c r="BSE39" s="467"/>
      <c r="BSF39" s="467"/>
      <c r="BSG39" s="467"/>
      <c r="BSH39" s="467"/>
      <c r="BSI39" s="467"/>
      <c r="BSJ39" s="467"/>
      <c r="BSK39" s="467"/>
      <c r="BSL39" s="467"/>
      <c r="BSM39" s="467"/>
      <c r="BSN39" s="467"/>
      <c r="BSO39" s="467"/>
      <c r="BSP39" s="467"/>
      <c r="BSQ39" s="467"/>
      <c r="BSR39" s="467"/>
      <c r="BSS39" s="467"/>
      <c r="BST39" s="467"/>
      <c r="BSU39" s="467"/>
      <c r="BSV39" s="467"/>
      <c r="BSW39" s="467"/>
      <c r="BSX39" s="467"/>
      <c r="BSY39" s="467"/>
      <c r="BSZ39" s="467"/>
      <c r="BTA39" s="467"/>
      <c r="BTB39" s="467"/>
      <c r="BTC39" s="467"/>
      <c r="BTD39" s="467"/>
      <c r="BTE39" s="467"/>
      <c r="BTF39" s="467"/>
      <c r="BTG39" s="467"/>
      <c r="BTH39" s="467"/>
      <c r="BTI39" s="467"/>
      <c r="BTJ39" s="467"/>
      <c r="BTK39" s="467"/>
      <c r="BTL39" s="467"/>
      <c r="BTM39" s="467"/>
      <c r="BTN39" s="467"/>
      <c r="BTO39" s="467"/>
      <c r="BTP39" s="467"/>
      <c r="BTQ39" s="467"/>
      <c r="BTR39" s="467"/>
      <c r="BTS39" s="467"/>
      <c r="BTT39" s="467"/>
      <c r="BTU39" s="467"/>
      <c r="BTV39" s="467"/>
      <c r="BTW39" s="467"/>
      <c r="BTX39" s="467"/>
      <c r="BTY39" s="467"/>
      <c r="BTZ39" s="467"/>
      <c r="BUA39" s="467"/>
      <c r="BUB39" s="467"/>
      <c r="BUC39" s="467"/>
      <c r="BUD39" s="467"/>
      <c r="BUE39" s="467"/>
      <c r="BUF39" s="467"/>
      <c r="BUG39" s="467"/>
      <c r="BUH39" s="467"/>
      <c r="BUI39" s="467"/>
      <c r="BUJ39" s="467"/>
      <c r="BUK39" s="467"/>
      <c r="BUL39" s="467"/>
      <c r="BUM39" s="467"/>
      <c r="BUN39" s="467"/>
      <c r="BUO39" s="467"/>
      <c r="BUP39" s="467"/>
      <c r="BUQ39" s="467"/>
      <c r="BUR39" s="467"/>
      <c r="BUS39" s="467"/>
      <c r="BUT39" s="467"/>
      <c r="BUU39" s="467"/>
      <c r="BUV39" s="467"/>
      <c r="BUW39" s="467"/>
      <c r="BUX39" s="467"/>
      <c r="BUY39" s="467"/>
      <c r="BUZ39" s="467"/>
      <c r="BVA39" s="467"/>
      <c r="BVB39" s="467"/>
      <c r="BVC39" s="467"/>
      <c r="BVD39" s="467"/>
      <c r="BVE39" s="467"/>
      <c r="BVF39" s="467"/>
      <c r="BVG39" s="467"/>
      <c r="BVH39" s="467"/>
      <c r="BVI39" s="467"/>
      <c r="BVJ39" s="467"/>
      <c r="BVK39" s="467"/>
      <c r="BVL39" s="467"/>
      <c r="BVM39" s="467"/>
      <c r="BVN39" s="467"/>
      <c r="BVO39" s="467"/>
      <c r="BVP39" s="467"/>
      <c r="BVQ39" s="467"/>
      <c r="BVR39" s="467"/>
      <c r="BVS39" s="467"/>
      <c r="BVT39" s="467"/>
      <c r="BVU39" s="467"/>
      <c r="BVV39" s="467"/>
      <c r="BVW39" s="467"/>
      <c r="BVX39" s="467"/>
      <c r="BVY39" s="467"/>
      <c r="BVZ39" s="467"/>
      <c r="BWA39" s="467"/>
      <c r="BWB39" s="467"/>
      <c r="BWC39" s="467"/>
      <c r="BWD39" s="467"/>
      <c r="BWE39" s="467"/>
      <c r="BWF39" s="467"/>
      <c r="BWG39" s="467"/>
      <c r="BWH39" s="467"/>
      <c r="BWI39" s="467"/>
      <c r="BWJ39" s="467"/>
      <c r="BWK39" s="467"/>
      <c r="BWL39" s="467"/>
      <c r="BWM39" s="467"/>
      <c r="BWN39" s="467"/>
      <c r="BWO39" s="467"/>
      <c r="BWP39" s="467"/>
      <c r="BWQ39" s="467"/>
      <c r="BWR39" s="467"/>
      <c r="BWS39" s="467"/>
      <c r="BWT39" s="467"/>
      <c r="BWU39" s="467"/>
      <c r="BWV39" s="467"/>
      <c r="BWW39" s="467"/>
      <c r="BWX39" s="467"/>
      <c r="BWY39" s="467"/>
      <c r="BWZ39" s="467"/>
      <c r="BXA39" s="467"/>
      <c r="BXB39" s="467"/>
      <c r="BXC39" s="467"/>
      <c r="BXD39" s="467"/>
      <c r="BXE39" s="467"/>
      <c r="BXF39" s="467"/>
      <c r="BXG39" s="467"/>
      <c r="BXH39" s="467"/>
      <c r="BXI39" s="467"/>
      <c r="BXJ39" s="467"/>
      <c r="BXK39" s="467"/>
      <c r="BXL39" s="467"/>
      <c r="BXM39" s="467"/>
      <c r="BXN39" s="467"/>
      <c r="BXO39" s="467"/>
      <c r="BXP39" s="467"/>
      <c r="BXQ39" s="467"/>
      <c r="BXR39" s="467"/>
      <c r="BXS39" s="467"/>
      <c r="BXT39" s="467"/>
      <c r="BXU39" s="467"/>
      <c r="BXV39" s="467"/>
      <c r="BXW39" s="467"/>
      <c r="BXX39" s="467"/>
      <c r="BXY39" s="467"/>
      <c r="BXZ39" s="467"/>
      <c r="BYA39" s="467"/>
      <c r="BYB39" s="467"/>
      <c r="BYC39" s="467"/>
      <c r="BYD39" s="467"/>
      <c r="BYE39" s="467"/>
      <c r="BYF39" s="467"/>
      <c r="BYG39" s="467"/>
      <c r="BYH39" s="467"/>
      <c r="BYI39" s="467"/>
      <c r="BYJ39" s="467"/>
      <c r="BYK39" s="467"/>
      <c r="BYL39" s="467"/>
      <c r="BYM39" s="467"/>
      <c r="BYN39" s="467"/>
      <c r="BYO39" s="467"/>
      <c r="BYP39" s="467"/>
      <c r="BYQ39" s="467"/>
      <c r="BYR39" s="467"/>
      <c r="BYS39" s="467"/>
      <c r="BYT39" s="467"/>
      <c r="BYU39" s="467"/>
      <c r="BYV39" s="467"/>
      <c r="BYW39" s="467"/>
      <c r="BYX39" s="467"/>
      <c r="BYY39" s="467"/>
      <c r="BYZ39" s="467"/>
      <c r="BZA39" s="467"/>
      <c r="BZB39" s="467"/>
      <c r="BZC39" s="467"/>
      <c r="BZD39" s="467"/>
      <c r="BZE39" s="467"/>
      <c r="BZF39" s="467"/>
      <c r="BZG39" s="467"/>
      <c r="BZH39" s="467"/>
      <c r="BZI39" s="467"/>
      <c r="BZJ39" s="467"/>
      <c r="BZK39" s="467"/>
      <c r="BZL39" s="467"/>
      <c r="BZM39" s="467"/>
      <c r="BZN39" s="467"/>
      <c r="BZO39" s="467"/>
      <c r="BZP39" s="467"/>
      <c r="BZQ39" s="467"/>
      <c r="BZR39" s="467"/>
      <c r="BZS39" s="467"/>
      <c r="BZT39" s="467"/>
      <c r="BZU39" s="467"/>
      <c r="BZV39" s="467"/>
      <c r="BZW39" s="467"/>
      <c r="BZX39" s="467"/>
      <c r="BZY39" s="467"/>
      <c r="BZZ39" s="467"/>
      <c r="CAA39" s="467"/>
      <c r="CAB39" s="467"/>
      <c r="CAC39" s="467"/>
      <c r="CAD39" s="467"/>
      <c r="CAE39" s="467"/>
      <c r="CAF39" s="467"/>
      <c r="CAG39" s="467"/>
      <c r="CAH39" s="467"/>
      <c r="CAI39" s="467"/>
      <c r="CAJ39" s="467"/>
      <c r="CAK39" s="467"/>
      <c r="CAL39" s="467"/>
      <c r="CAM39" s="467"/>
      <c r="CAN39" s="467"/>
      <c r="CAO39" s="467"/>
      <c r="CAP39" s="467"/>
      <c r="CAQ39" s="467"/>
      <c r="CAR39" s="467"/>
      <c r="CAS39" s="467"/>
      <c r="CAT39" s="467"/>
      <c r="CAU39" s="467"/>
      <c r="CAV39" s="467"/>
      <c r="CAW39" s="467"/>
      <c r="CAX39" s="467"/>
      <c r="CAY39" s="467"/>
      <c r="CAZ39" s="467"/>
      <c r="CBA39" s="467"/>
      <c r="CBB39" s="467"/>
      <c r="CBC39" s="467"/>
      <c r="CBD39" s="467"/>
      <c r="CBE39" s="467"/>
      <c r="CBF39" s="467"/>
      <c r="CBG39" s="467"/>
      <c r="CBH39" s="467"/>
      <c r="CBI39" s="467"/>
      <c r="CBJ39" s="467"/>
      <c r="CBK39" s="467"/>
      <c r="CBL39" s="467"/>
      <c r="CBM39" s="467"/>
      <c r="CBN39" s="467"/>
      <c r="CBO39" s="467"/>
      <c r="CBP39" s="467"/>
      <c r="CBQ39" s="467"/>
      <c r="CBR39" s="467"/>
      <c r="CBS39" s="467"/>
      <c r="CBT39" s="467"/>
      <c r="CBU39" s="467"/>
      <c r="CBV39" s="467"/>
      <c r="CBW39" s="467"/>
      <c r="CBX39" s="467"/>
      <c r="CBY39" s="467"/>
      <c r="CBZ39" s="467"/>
      <c r="CCA39" s="467"/>
      <c r="CCB39" s="467"/>
      <c r="CCC39" s="467"/>
      <c r="CCD39" s="467"/>
      <c r="CCE39" s="467"/>
      <c r="CCF39" s="467"/>
      <c r="CCG39" s="467"/>
      <c r="CCH39" s="467"/>
      <c r="CCI39" s="467"/>
      <c r="CCJ39" s="467"/>
      <c r="CCK39" s="467"/>
      <c r="CCL39" s="467"/>
      <c r="CCM39" s="467"/>
      <c r="CCN39" s="467"/>
      <c r="CCO39" s="467"/>
      <c r="CCP39" s="467"/>
      <c r="CCQ39" s="467"/>
      <c r="CCR39" s="467"/>
      <c r="CCS39" s="467"/>
      <c r="CCT39" s="467"/>
      <c r="CCU39" s="467"/>
      <c r="CCV39" s="467"/>
      <c r="CCW39" s="467"/>
      <c r="CCX39" s="467"/>
      <c r="CCY39" s="467"/>
      <c r="CCZ39" s="467"/>
      <c r="CDA39" s="467"/>
      <c r="CDB39" s="467"/>
      <c r="CDC39" s="467"/>
      <c r="CDD39" s="467"/>
      <c r="CDE39" s="467"/>
      <c r="CDF39" s="467"/>
      <c r="CDG39" s="467"/>
      <c r="CDH39" s="467"/>
      <c r="CDI39" s="467"/>
      <c r="CDJ39" s="467"/>
      <c r="CDK39" s="467"/>
      <c r="CDL39" s="467"/>
      <c r="CDM39" s="467"/>
      <c r="CDN39" s="467"/>
      <c r="CDO39" s="467"/>
      <c r="CDP39" s="467"/>
      <c r="CDQ39" s="467"/>
      <c r="CDR39" s="467"/>
      <c r="CDS39" s="467"/>
      <c r="CDT39" s="467"/>
      <c r="CDU39" s="467"/>
      <c r="CDV39" s="467"/>
      <c r="CDW39" s="467"/>
      <c r="CDX39" s="467"/>
      <c r="CDY39" s="467"/>
      <c r="CDZ39" s="467"/>
      <c r="CEA39" s="467"/>
      <c r="CEB39" s="467"/>
      <c r="CEC39" s="467"/>
      <c r="CED39" s="467"/>
      <c r="CEE39" s="467"/>
      <c r="CEF39" s="467"/>
      <c r="CEG39" s="467"/>
      <c r="CEH39" s="467"/>
      <c r="CEI39" s="467"/>
      <c r="CEJ39" s="467"/>
      <c r="CEK39" s="467"/>
      <c r="CEL39" s="467"/>
      <c r="CEM39" s="467"/>
      <c r="CEN39" s="467"/>
      <c r="CEO39" s="467"/>
      <c r="CEP39" s="467"/>
      <c r="CEQ39" s="467"/>
      <c r="CER39" s="467"/>
      <c r="CES39" s="467"/>
      <c r="CET39" s="467"/>
      <c r="CEU39" s="467"/>
      <c r="CEV39" s="467"/>
      <c r="CEW39" s="467"/>
      <c r="CEX39" s="467"/>
      <c r="CEY39" s="467"/>
      <c r="CEZ39" s="467"/>
      <c r="CFA39" s="467"/>
      <c r="CFB39" s="467"/>
      <c r="CFC39" s="467"/>
      <c r="CFD39" s="467"/>
      <c r="CFE39" s="467"/>
      <c r="CFF39" s="467"/>
      <c r="CFG39" s="467"/>
      <c r="CFH39" s="467"/>
      <c r="CFI39" s="467"/>
      <c r="CFJ39" s="467"/>
      <c r="CFK39" s="467"/>
      <c r="CFL39" s="467"/>
      <c r="CFM39" s="467"/>
      <c r="CFN39" s="467"/>
      <c r="CFO39" s="467"/>
      <c r="CFP39" s="467"/>
      <c r="CFQ39" s="467"/>
      <c r="CFR39" s="467"/>
      <c r="CFS39" s="467"/>
      <c r="CFT39" s="467"/>
      <c r="CFU39" s="467"/>
      <c r="CFV39" s="467"/>
      <c r="CFW39" s="467"/>
      <c r="CFX39" s="467"/>
      <c r="CFY39" s="467"/>
      <c r="CFZ39" s="467"/>
      <c r="CGA39" s="467"/>
      <c r="CGB39" s="467"/>
      <c r="CGC39" s="467"/>
      <c r="CGD39" s="467"/>
      <c r="CGE39" s="467"/>
      <c r="CGF39" s="467"/>
      <c r="CGG39" s="467"/>
      <c r="CGH39" s="467"/>
      <c r="CGI39" s="467"/>
      <c r="CGJ39" s="467"/>
      <c r="CGK39" s="467"/>
      <c r="CGL39" s="467"/>
      <c r="CGM39" s="467"/>
      <c r="CGN39" s="467"/>
      <c r="CGO39" s="467"/>
      <c r="CGP39" s="467"/>
      <c r="CGQ39" s="467"/>
      <c r="CGR39" s="467"/>
      <c r="CGS39" s="467"/>
      <c r="CGT39" s="467"/>
      <c r="CGU39" s="467"/>
      <c r="CGV39" s="467"/>
      <c r="CGW39" s="467"/>
      <c r="CGX39" s="467"/>
      <c r="CGY39" s="467"/>
      <c r="CGZ39" s="467"/>
      <c r="CHA39" s="467"/>
      <c r="CHB39" s="467"/>
      <c r="CHC39" s="467"/>
      <c r="CHD39" s="467"/>
      <c r="CHE39" s="467"/>
      <c r="CHF39" s="467"/>
      <c r="CHG39" s="467"/>
      <c r="CHH39" s="467"/>
      <c r="CHI39" s="467"/>
      <c r="CHJ39" s="467"/>
      <c r="CHK39" s="467"/>
      <c r="CHL39" s="467"/>
      <c r="CHM39" s="467"/>
      <c r="CHN39" s="467"/>
      <c r="CHO39" s="467"/>
      <c r="CHP39" s="467"/>
      <c r="CHQ39" s="467"/>
      <c r="CHR39" s="467"/>
      <c r="CHS39" s="467"/>
      <c r="CHT39" s="467"/>
      <c r="CHU39" s="467"/>
      <c r="CHV39" s="467"/>
      <c r="CHW39" s="467"/>
      <c r="CHX39" s="467"/>
      <c r="CHY39" s="467"/>
      <c r="CHZ39" s="467"/>
      <c r="CIA39" s="467"/>
      <c r="CIB39" s="467"/>
      <c r="CIC39" s="467"/>
      <c r="CID39" s="467"/>
      <c r="CIE39" s="467"/>
      <c r="CIF39" s="467"/>
      <c r="CIG39" s="467"/>
      <c r="CIH39" s="467"/>
      <c r="CII39" s="467"/>
      <c r="CIJ39" s="467"/>
      <c r="CIK39" s="467"/>
      <c r="CIL39" s="467"/>
      <c r="CIM39" s="467"/>
      <c r="CIN39" s="467"/>
      <c r="CIO39" s="467"/>
      <c r="CIP39" s="467"/>
      <c r="CIQ39" s="467"/>
      <c r="CIR39" s="467"/>
      <c r="CIS39" s="467"/>
      <c r="CIT39" s="467"/>
      <c r="CIU39" s="467"/>
      <c r="CIV39" s="467"/>
      <c r="CIW39" s="467"/>
      <c r="CIX39" s="467"/>
      <c r="CIY39" s="467"/>
      <c r="CIZ39" s="467"/>
      <c r="CJA39" s="467"/>
      <c r="CJB39" s="467"/>
      <c r="CJC39" s="467"/>
      <c r="CJD39" s="467"/>
      <c r="CJE39" s="467"/>
      <c r="CJF39" s="467"/>
      <c r="CJG39" s="467"/>
      <c r="CJH39" s="467"/>
      <c r="CJI39" s="467"/>
      <c r="CJJ39" s="467"/>
      <c r="CJK39" s="467"/>
      <c r="CJL39" s="467"/>
      <c r="CJM39" s="467"/>
      <c r="CJN39" s="467"/>
      <c r="CJO39" s="467"/>
      <c r="CJP39" s="467"/>
      <c r="CJQ39" s="467"/>
      <c r="CJR39" s="467"/>
      <c r="CJS39" s="467"/>
      <c r="CJT39" s="467"/>
      <c r="CJU39" s="467"/>
      <c r="CJV39" s="467"/>
      <c r="CJW39" s="467"/>
      <c r="CJX39" s="467"/>
      <c r="CJY39" s="467"/>
      <c r="CJZ39" s="467"/>
      <c r="CKA39" s="467"/>
      <c r="CKB39" s="467"/>
      <c r="CKC39" s="467"/>
      <c r="CKD39" s="467"/>
      <c r="CKE39" s="467"/>
      <c r="CKF39" s="467"/>
      <c r="CKG39" s="467"/>
      <c r="CKH39" s="467"/>
      <c r="CKI39" s="467"/>
      <c r="CKJ39" s="467"/>
      <c r="CKK39" s="467"/>
      <c r="CKL39" s="467"/>
      <c r="CKM39" s="467"/>
      <c r="CKN39" s="467"/>
      <c r="CKO39" s="467"/>
      <c r="CKP39" s="467"/>
      <c r="CKQ39" s="467"/>
      <c r="CKR39" s="467"/>
      <c r="CKS39" s="467"/>
      <c r="CKT39" s="467"/>
      <c r="CKU39" s="467"/>
      <c r="CKV39" s="467"/>
      <c r="CKW39" s="467"/>
      <c r="CKX39" s="467"/>
      <c r="CKY39" s="467"/>
      <c r="CKZ39" s="467"/>
      <c r="CLA39" s="467"/>
      <c r="CLB39" s="467"/>
      <c r="CLC39" s="467"/>
      <c r="CLD39" s="467"/>
      <c r="CLE39" s="467"/>
      <c r="CLF39" s="467"/>
      <c r="CLG39" s="467"/>
      <c r="CLH39" s="467"/>
      <c r="CLI39" s="467"/>
      <c r="CLJ39" s="467"/>
      <c r="CLK39" s="467"/>
      <c r="CLL39" s="467"/>
      <c r="CLM39" s="467"/>
      <c r="CLN39" s="467"/>
      <c r="CLO39" s="467"/>
      <c r="CLP39" s="467"/>
      <c r="CLQ39" s="467"/>
      <c r="CLR39" s="467"/>
      <c r="CLS39" s="467"/>
      <c r="CLT39" s="467"/>
      <c r="CLU39" s="467"/>
      <c r="CLV39" s="467"/>
      <c r="CLW39" s="467"/>
      <c r="CLX39" s="467"/>
      <c r="CLY39" s="467"/>
      <c r="CLZ39" s="467"/>
      <c r="CMA39" s="467"/>
      <c r="CMB39" s="467"/>
      <c r="CMC39" s="467"/>
      <c r="CMD39" s="467"/>
      <c r="CME39" s="467"/>
      <c r="CMF39" s="467"/>
      <c r="CMG39" s="467"/>
      <c r="CMH39" s="467"/>
      <c r="CMI39" s="467"/>
      <c r="CMJ39" s="467"/>
      <c r="CMK39" s="467"/>
      <c r="CML39" s="467"/>
      <c r="CMM39" s="467"/>
      <c r="CMN39" s="467"/>
      <c r="CMO39" s="467"/>
      <c r="CMP39" s="467"/>
      <c r="CMQ39" s="467"/>
      <c r="CMR39" s="467"/>
      <c r="CMS39" s="467"/>
      <c r="CMT39" s="467"/>
      <c r="CMU39" s="467"/>
      <c r="CMV39" s="467"/>
      <c r="CMW39" s="467"/>
      <c r="CMX39" s="467"/>
      <c r="CMY39" s="467"/>
      <c r="CMZ39" s="467"/>
      <c r="CNA39" s="467"/>
      <c r="CNB39" s="467"/>
      <c r="CNC39" s="467"/>
      <c r="CND39" s="467"/>
      <c r="CNE39" s="467"/>
      <c r="CNF39" s="467"/>
      <c r="CNG39" s="467"/>
      <c r="CNH39" s="467"/>
      <c r="CNI39" s="467"/>
      <c r="CNJ39" s="467"/>
      <c r="CNK39" s="467"/>
      <c r="CNL39" s="467"/>
      <c r="CNM39" s="467"/>
      <c r="CNN39" s="467"/>
      <c r="CNO39" s="467"/>
      <c r="CNP39" s="467"/>
      <c r="CNQ39" s="467"/>
      <c r="CNR39" s="467"/>
      <c r="CNS39" s="467"/>
      <c r="CNT39" s="467"/>
      <c r="CNU39" s="467"/>
      <c r="CNV39" s="467"/>
      <c r="CNW39" s="467"/>
      <c r="CNX39" s="467"/>
      <c r="CNY39" s="467"/>
      <c r="CNZ39" s="467"/>
      <c r="COA39" s="467"/>
      <c r="COB39" s="467"/>
      <c r="COC39" s="467"/>
      <c r="COD39" s="467"/>
      <c r="COE39" s="467"/>
      <c r="COF39" s="467"/>
      <c r="COG39" s="467"/>
      <c r="COH39" s="467"/>
      <c r="COI39" s="467"/>
      <c r="COJ39" s="467"/>
      <c r="COK39" s="467"/>
      <c r="COL39" s="467"/>
      <c r="COM39" s="467"/>
      <c r="CON39" s="467"/>
      <c r="COO39" s="467"/>
      <c r="COP39" s="467"/>
      <c r="COQ39" s="467"/>
      <c r="COR39" s="467"/>
      <c r="COS39" s="467"/>
      <c r="COT39" s="467"/>
      <c r="COU39" s="467"/>
      <c r="COV39" s="467"/>
      <c r="COW39" s="467"/>
      <c r="COX39" s="467"/>
      <c r="COY39" s="467"/>
      <c r="COZ39" s="467"/>
      <c r="CPA39" s="467"/>
      <c r="CPB39" s="467"/>
      <c r="CPC39" s="467"/>
      <c r="CPD39" s="467"/>
      <c r="CPE39" s="467"/>
      <c r="CPF39" s="467"/>
      <c r="CPG39" s="467"/>
      <c r="CPH39" s="467"/>
      <c r="CPI39" s="467"/>
      <c r="CPJ39" s="467"/>
      <c r="CPK39" s="467"/>
      <c r="CPL39" s="467"/>
      <c r="CPM39" s="467"/>
      <c r="CPN39" s="467"/>
      <c r="CPO39" s="467"/>
      <c r="CPP39" s="467"/>
      <c r="CPQ39" s="467"/>
      <c r="CPR39" s="467"/>
      <c r="CPS39" s="467"/>
      <c r="CPT39" s="467"/>
      <c r="CPU39" s="467"/>
      <c r="CPV39" s="467"/>
      <c r="CPW39" s="467"/>
      <c r="CPX39" s="467"/>
      <c r="CPY39" s="467"/>
      <c r="CPZ39" s="467"/>
      <c r="CQA39" s="467"/>
      <c r="CQB39" s="467"/>
      <c r="CQC39" s="467"/>
      <c r="CQD39" s="467"/>
      <c r="CQE39" s="467"/>
      <c r="CQF39" s="467"/>
      <c r="CQG39" s="467"/>
      <c r="CQH39" s="467"/>
      <c r="CQI39" s="467"/>
      <c r="CQJ39" s="467"/>
      <c r="CQK39" s="467"/>
      <c r="CQL39" s="467"/>
      <c r="CQM39" s="467"/>
      <c r="CQN39" s="467"/>
      <c r="CQO39" s="467"/>
      <c r="CQP39" s="467"/>
      <c r="CQQ39" s="467"/>
      <c r="CQR39" s="467"/>
      <c r="CQS39" s="467"/>
      <c r="CQT39" s="467"/>
      <c r="CQU39" s="467"/>
      <c r="CQV39" s="467"/>
      <c r="CQW39" s="467"/>
      <c r="CQX39" s="467"/>
      <c r="CQY39" s="467"/>
      <c r="CQZ39" s="467"/>
      <c r="CRA39" s="467"/>
      <c r="CRB39" s="467"/>
      <c r="CRC39" s="467"/>
      <c r="CRD39" s="467"/>
      <c r="CRE39" s="467"/>
      <c r="CRF39" s="467"/>
      <c r="CRG39" s="467"/>
      <c r="CRH39" s="467"/>
      <c r="CRI39" s="467"/>
      <c r="CRJ39" s="467"/>
      <c r="CRK39" s="467"/>
      <c r="CRL39" s="467"/>
      <c r="CRM39" s="467"/>
      <c r="CRN39" s="467"/>
      <c r="CRO39" s="467"/>
      <c r="CRP39" s="467"/>
      <c r="CRQ39" s="467"/>
      <c r="CRR39" s="467"/>
      <c r="CRS39" s="467"/>
      <c r="CRT39" s="467"/>
      <c r="CRU39" s="467"/>
      <c r="CRV39" s="467"/>
      <c r="CRW39" s="467"/>
      <c r="CRX39" s="467"/>
      <c r="CRY39" s="467"/>
      <c r="CRZ39" s="467"/>
      <c r="CSA39" s="467"/>
      <c r="CSB39" s="467"/>
      <c r="CSC39" s="467"/>
      <c r="CSD39" s="467"/>
      <c r="CSE39" s="467"/>
      <c r="CSF39" s="467"/>
      <c r="CSG39" s="467"/>
      <c r="CSH39" s="467"/>
      <c r="CSI39" s="467"/>
      <c r="CSJ39" s="467"/>
      <c r="CSK39" s="467"/>
      <c r="CSL39" s="467"/>
      <c r="CSM39" s="467"/>
      <c r="CSN39" s="467"/>
      <c r="CSO39" s="467"/>
      <c r="CSP39" s="467"/>
      <c r="CSQ39" s="467"/>
      <c r="CSR39" s="467"/>
      <c r="CSS39" s="467"/>
      <c r="CST39" s="467"/>
      <c r="CSU39" s="467"/>
      <c r="CSV39" s="467"/>
      <c r="CSW39" s="467"/>
      <c r="CSX39" s="467"/>
      <c r="CSY39" s="467"/>
      <c r="CSZ39" s="467"/>
      <c r="CTA39" s="467"/>
      <c r="CTB39" s="467"/>
      <c r="CTC39" s="467"/>
      <c r="CTD39" s="467"/>
      <c r="CTE39" s="467"/>
      <c r="CTF39" s="467"/>
      <c r="CTG39" s="467"/>
      <c r="CTH39" s="467"/>
      <c r="CTI39" s="467"/>
      <c r="CTJ39" s="467"/>
      <c r="CTK39" s="467"/>
      <c r="CTL39" s="467"/>
      <c r="CTM39" s="467"/>
      <c r="CTN39" s="467"/>
      <c r="CTO39" s="467"/>
      <c r="CTP39" s="467"/>
      <c r="CTQ39" s="467"/>
      <c r="CTR39" s="467"/>
      <c r="CTS39" s="467"/>
      <c r="CTT39" s="467"/>
      <c r="CTU39" s="467"/>
      <c r="CTV39" s="467"/>
      <c r="CTW39" s="467"/>
      <c r="CTX39" s="467"/>
      <c r="CTY39" s="467"/>
      <c r="CTZ39" s="467"/>
      <c r="CUA39" s="467"/>
      <c r="CUB39" s="467"/>
      <c r="CUC39" s="467"/>
      <c r="CUD39" s="467"/>
      <c r="CUE39" s="467"/>
      <c r="CUF39" s="467"/>
      <c r="CUG39" s="467"/>
      <c r="CUH39" s="467"/>
      <c r="CUI39" s="467"/>
      <c r="CUJ39" s="467"/>
      <c r="CUK39" s="467"/>
      <c r="CUL39" s="467"/>
      <c r="CUM39" s="467"/>
      <c r="CUN39" s="467"/>
      <c r="CUO39" s="467"/>
      <c r="CUP39" s="467"/>
      <c r="CUQ39" s="467"/>
      <c r="CUR39" s="467"/>
      <c r="CUS39" s="467"/>
      <c r="CUT39" s="467"/>
      <c r="CUU39" s="467"/>
      <c r="CUV39" s="467"/>
      <c r="CUW39" s="467"/>
      <c r="CUX39" s="467"/>
      <c r="CUY39" s="467"/>
      <c r="CUZ39" s="467"/>
      <c r="CVA39" s="467"/>
      <c r="CVB39" s="467"/>
      <c r="CVC39" s="467"/>
      <c r="CVD39" s="467"/>
      <c r="CVE39" s="467"/>
      <c r="CVF39" s="467"/>
      <c r="CVG39" s="467"/>
      <c r="CVH39" s="467"/>
      <c r="CVI39" s="467"/>
      <c r="CVJ39" s="467"/>
      <c r="CVK39" s="467"/>
      <c r="CVL39" s="467"/>
      <c r="CVM39" s="467"/>
      <c r="CVN39" s="467"/>
      <c r="CVO39" s="467"/>
      <c r="CVP39" s="467"/>
      <c r="CVQ39" s="467"/>
      <c r="CVR39" s="467"/>
      <c r="CVS39" s="467"/>
      <c r="CVT39" s="467"/>
      <c r="CVU39" s="467"/>
      <c r="CVV39" s="467"/>
      <c r="CVW39" s="467"/>
      <c r="CVX39" s="467"/>
      <c r="CVY39" s="467"/>
      <c r="CVZ39" s="467"/>
      <c r="CWA39" s="467"/>
      <c r="CWB39" s="467"/>
      <c r="CWC39" s="467"/>
      <c r="CWD39" s="467"/>
      <c r="CWE39" s="467"/>
      <c r="CWF39" s="467"/>
      <c r="CWG39" s="467"/>
      <c r="CWH39" s="467"/>
      <c r="CWI39" s="467"/>
      <c r="CWJ39" s="467"/>
      <c r="CWK39" s="467"/>
      <c r="CWL39" s="467"/>
      <c r="CWM39" s="467"/>
      <c r="CWN39" s="467"/>
      <c r="CWO39" s="467"/>
      <c r="CWP39" s="467"/>
      <c r="CWQ39" s="467"/>
      <c r="CWR39" s="467"/>
      <c r="CWS39" s="467"/>
      <c r="CWT39" s="467"/>
      <c r="CWU39" s="467"/>
      <c r="CWV39" s="467"/>
      <c r="CWW39" s="467"/>
      <c r="CWX39" s="467"/>
      <c r="CWY39" s="467"/>
      <c r="CWZ39" s="467"/>
      <c r="CXA39" s="467"/>
      <c r="CXB39" s="467"/>
      <c r="CXC39" s="467"/>
      <c r="CXD39" s="467"/>
      <c r="CXE39" s="467"/>
      <c r="CXF39" s="467"/>
      <c r="CXG39" s="467"/>
      <c r="CXH39" s="467"/>
      <c r="CXI39" s="467"/>
      <c r="CXJ39" s="467"/>
      <c r="CXK39" s="467"/>
      <c r="CXL39" s="467"/>
      <c r="CXM39" s="467"/>
      <c r="CXN39" s="467"/>
      <c r="CXO39" s="467"/>
      <c r="CXP39" s="467"/>
      <c r="CXQ39" s="467"/>
      <c r="CXR39" s="467"/>
      <c r="CXS39" s="467"/>
      <c r="CXT39" s="467"/>
      <c r="CXU39" s="467"/>
      <c r="CXV39" s="467"/>
      <c r="CXW39" s="467"/>
      <c r="CXX39" s="467"/>
      <c r="CXY39" s="467"/>
      <c r="CXZ39" s="467"/>
      <c r="CYA39" s="467"/>
      <c r="CYB39" s="467"/>
      <c r="CYC39" s="467"/>
      <c r="CYD39" s="467"/>
      <c r="CYE39" s="467"/>
      <c r="CYF39" s="467"/>
      <c r="CYG39" s="467"/>
      <c r="CYH39" s="467"/>
      <c r="CYI39" s="467"/>
      <c r="CYJ39" s="467"/>
      <c r="CYK39" s="467"/>
      <c r="CYL39" s="467"/>
      <c r="CYM39" s="467"/>
      <c r="CYN39" s="467"/>
      <c r="CYO39" s="467"/>
      <c r="CYP39" s="467"/>
      <c r="CYQ39" s="467"/>
      <c r="CYR39" s="467"/>
      <c r="CYS39" s="467"/>
      <c r="CYT39" s="467"/>
      <c r="CYU39" s="467"/>
      <c r="CYV39" s="467"/>
      <c r="CYW39" s="467"/>
      <c r="CYX39" s="467"/>
      <c r="CYY39" s="467"/>
      <c r="CYZ39" s="467"/>
      <c r="CZA39" s="467"/>
      <c r="CZB39" s="467"/>
      <c r="CZC39" s="467"/>
      <c r="CZD39" s="467"/>
      <c r="CZE39" s="467"/>
      <c r="CZF39" s="467"/>
      <c r="CZG39" s="467"/>
      <c r="CZH39" s="467"/>
      <c r="CZI39" s="467"/>
      <c r="CZJ39" s="467"/>
      <c r="CZK39" s="467"/>
      <c r="CZL39" s="467"/>
      <c r="CZM39" s="467"/>
      <c r="CZN39" s="467"/>
      <c r="CZO39" s="467"/>
      <c r="CZP39" s="467"/>
      <c r="CZQ39" s="467"/>
      <c r="CZR39" s="467"/>
      <c r="CZS39" s="467"/>
      <c r="CZT39" s="467"/>
      <c r="CZU39" s="467"/>
      <c r="CZV39" s="467"/>
      <c r="CZW39" s="467"/>
      <c r="CZX39" s="467"/>
      <c r="CZY39" s="467"/>
      <c r="CZZ39" s="467"/>
      <c r="DAA39" s="467"/>
      <c r="DAB39" s="467"/>
      <c r="DAC39" s="467"/>
      <c r="DAD39" s="467"/>
      <c r="DAE39" s="467"/>
      <c r="DAF39" s="467"/>
      <c r="DAG39" s="467"/>
      <c r="DAH39" s="467"/>
      <c r="DAI39" s="467"/>
      <c r="DAJ39" s="467"/>
      <c r="DAK39" s="467"/>
      <c r="DAL39" s="467"/>
      <c r="DAM39" s="467"/>
      <c r="DAN39" s="467"/>
      <c r="DAO39" s="467"/>
      <c r="DAP39" s="467"/>
      <c r="DAQ39" s="467"/>
      <c r="DAR39" s="467"/>
      <c r="DAS39" s="467"/>
      <c r="DAT39" s="467"/>
      <c r="DAU39" s="467"/>
      <c r="DAV39" s="467"/>
      <c r="DAW39" s="467"/>
      <c r="DAX39" s="467"/>
      <c r="DAY39" s="467"/>
      <c r="DAZ39" s="467"/>
      <c r="DBA39" s="467"/>
      <c r="DBB39" s="467"/>
      <c r="DBC39" s="467"/>
      <c r="DBD39" s="467"/>
      <c r="DBE39" s="467"/>
      <c r="DBF39" s="467"/>
      <c r="DBG39" s="467"/>
      <c r="DBH39" s="467"/>
      <c r="DBI39" s="467"/>
      <c r="DBJ39" s="467"/>
      <c r="DBK39" s="467"/>
      <c r="DBL39" s="467"/>
      <c r="DBM39" s="467"/>
      <c r="DBN39" s="467"/>
      <c r="DBO39" s="467"/>
      <c r="DBP39" s="467"/>
      <c r="DBQ39" s="467"/>
      <c r="DBR39" s="467"/>
      <c r="DBS39" s="467"/>
      <c r="DBT39" s="467"/>
      <c r="DBU39" s="467"/>
      <c r="DBV39" s="467"/>
      <c r="DBW39" s="467"/>
      <c r="DBX39" s="467"/>
      <c r="DBY39" s="467"/>
      <c r="DBZ39" s="467"/>
      <c r="DCA39" s="467"/>
      <c r="DCB39" s="467"/>
      <c r="DCC39" s="467"/>
      <c r="DCD39" s="467"/>
      <c r="DCE39" s="467"/>
      <c r="DCF39" s="467"/>
      <c r="DCG39" s="467"/>
      <c r="DCH39" s="467"/>
      <c r="DCI39" s="467"/>
      <c r="DCJ39" s="467"/>
      <c r="DCK39" s="467"/>
      <c r="DCL39" s="467"/>
      <c r="DCM39" s="467"/>
      <c r="DCN39" s="467"/>
      <c r="DCO39" s="467"/>
      <c r="DCP39" s="467"/>
      <c r="DCQ39" s="467"/>
      <c r="DCR39" s="467"/>
      <c r="DCS39" s="467"/>
      <c r="DCT39" s="467"/>
      <c r="DCU39" s="467"/>
      <c r="DCV39" s="467"/>
      <c r="DCW39" s="467"/>
      <c r="DCX39" s="467"/>
      <c r="DCY39" s="467"/>
      <c r="DCZ39" s="467"/>
      <c r="DDA39" s="467"/>
      <c r="DDB39" s="467"/>
      <c r="DDC39" s="467"/>
      <c r="DDD39" s="467"/>
      <c r="DDE39" s="467"/>
      <c r="DDF39" s="467"/>
      <c r="DDG39" s="467"/>
      <c r="DDH39" s="467"/>
      <c r="DDI39" s="467"/>
      <c r="DDJ39" s="467"/>
      <c r="DDK39" s="467"/>
      <c r="DDL39" s="467"/>
      <c r="DDM39" s="467"/>
      <c r="DDN39" s="467"/>
      <c r="DDO39" s="467"/>
      <c r="DDP39" s="467"/>
      <c r="DDQ39" s="467"/>
      <c r="DDR39" s="467"/>
      <c r="DDS39" s="467"/>
      <c r="DDT39" s="467"/>
      <c r="DDU39" s="467"/>
      <c r="DDV39" s="467"/>
      <c r="DDW39" s="467"/>
      <c r="DDX39" s="467"/>
      <c r="DDY39" s="467"/>
      <c r="DDZ39" s="467"/>
      <c r="DEA39" s="467"/>
      <c r="DEB39" s="467"/>
      <c r="DEC39" s="467"/>
      <c r="DED39" s="467"/>
      <c r="DEE39" s="467"/>
      <c r="DEF39" s="467"/>
      <c r="DEG39" s="467"/>
      <c r="DEH39" s="467"/>
      <c r="DEI39" s="467"/>
      <c r="DEJ39" s="467"/>
      <c r="DEK39" s="467"/>
      <c r="DEL39" s="467"/>
      <c r="DEM39" s="467"/>
      <c r="DEN39" s="467"/>
      <c r="DEO39" s="467"/>
      <c r="DEP39" s="467"/>
      <c r="DEQ39" s="467"/>
      <c r="DER39" s="467"/>
      <c r="DES39" s="467"/>
      <c r="DET39" s="467"/>
      <c r="DEU39" s="467"/>
      <c r="DEV39" s="467"/>
      <c r="DEW39" s="467"/>
      <c r="DEX39" s="467"/>
      <c r="DEY39" s="467"/>
      <c r="DEZ39" s="467"/>
      <c r="DFA39" s="467"/>
      <c r="DFB39" s="467"/>
      <c r="DFC39" s="467"/>
      <c r="DFD39" s="467"/>
      <c r="DFE39" s="467"/>
      <c r="DFF39" s="467"/>
      <c r="DFG39" s="467"/>
      <c r="DFH39" s="467"/>
      <c r="DFI39" s="467"/>
      <c r="DFJ39" s="467"/>
      <c r="DFK39" s="467"/>
      <c r="DFL39" s="467"/>
      <c r="DFM39" s="467"/>
      <c r="DFN39" s="467"/>
      <c r="DFO39" s="467"/>
      <c r="DFP39" s="467"/>
      <c r="DFQ39" s="467"/>
      <c r="DFR39" s="467"/>
      <c r="DFS39" s="467"/>
      <c r="DFT39" s="467"/>
      <c r="DFU39" s="467"/>
      <c r="DFV39" s="467"/>
      <c r="DFW39" s="467"/>
      <c r="DFX39" s="467"/>
      <c r="DFY39" s="467"/>
      <c r="DFZ39" s="467"/>
      <c r="DGA39" s="467"/>
      <c r="DGB39" s="467"/>
      <c r="DGC39" s="467"/>
      <c r="DGD39" s="467"/>
      <c r="DGE39" s="467"/>
      <c r="DGF39" s="467"/>
      <c r="DGG39" s="467"/>
      <c r="DGH39" s="467"/>
      <c r="DGI39" s="467"/>
      <c r="DGJ39" s="467"/>
      <c r="DGK39" s="467"/>
      <c r="DGL39" s="467"/>
      <c r="DGM39" s="467"/>
      <c r="DGN39" s="467"/>
      <c r="DGO39" s="467"/>
      <c r="DGP39" s="467"/>
      <c r="DGQ39" s="467"/>
      <c r="DGR39" s="467"/>
      <c r="DGS39" s="467"/>
      <c r="DGT39" s="467"/>
      <c r="DGU39" s="467"/>
      <c r="DGV39" s="467"/>
      <c r="DGW39" s="467"/>
      <c r="DGX39" s="467"/>
      <c r="DGY39" s="467"/>
      <c r="DGZ39" s="467"/>
      <c r="DHA39" s="467"/>
      <c r="DHB39" s="467"/>
      <c r="DHC39" s="467"/>
      <c r="DHD39" s="467"/>
      <c r="DHE39" s="467"/>
      <c r="DHF39" s="467"/>
      <c r="DHG39" s="467"/>
      <c r="DHH39" s="467"/>
      <c r="DHI39" s="467"/>
      <c r="DHJ39" s="467"/>
      <c r="DHK39" s="467"/>
      <c r="DHL39" s="467"/>
      <c r="DHM39" s="467"/>
      <c r="DHN39" s="467"/>
      <c r="DHO39" s="467"/>
      <c r="DHP39" s="467"/>
      <c r="DHQ39" s="467"/>
      <c r="DHR39" s="467"/>
      <c r="DHS39" s="467"/>
      <c r="DHT39" s="467"/>
      <c r="DHU39" s="467"/>
      <c r="DHV39" s="467"/>
      <c r="DHW39" s="467"/>
      <c r="DHX39" s="467"/>
      <c r="DHY39" s="467"/>
      <c r="DHZ39" s="467"/>
      <c r="DIA39" s="467"/>
      <c r="DIB39" s="467"/>
      <c r="DIC39" s="467"/>
      <c r="DID39" s="467"/>
      <c r="DIE39" s="467"/>
      <c r="DIF39" s="467"/>
      <c r="DIG39" s="467"/>
      <c r="DIH39" s="467"/>
      <c r="DII39" s="467"/>
      <c r="DIJ39" s="467"/>
      <c r="DIK39" s="467"/>
      <c r="DIL39" s="467"/>
      <c r="DIM39" s="467"/>
      <c r="DIN39" s="467"/>
      <c r="DIO39" s="467"/>
      <c r="DIP39" s="467"/>
      <c r="DIQ39" s="467"/>
      <c r="DIR39" s="467"/>
      <c r="DIS39" s="467"/>
      <c r="DIT39" s="467"/>
      <c r="DIU39" s="467"/>
      <c r="DIV39" s="467"/>
      <c r="DIW39" s="467"/>
      <c r="DIX39" s="467"/>
      <c r="DIY39" s="467"/>
      <c r="DIZ39" s="467"/>
      <c r="DJA39" s="467"/>
      <c r="DJB39" s="467"/>
      <c r="DJC39" s="467"/>
      <c r="DJD39" s="467"/>
      <c r="DJE39" s="467"/>
      <c r="DJF39" s="467"/>
      <c r="DJG39" s="467"/>
      <c r="DJH39" s="467"/>
      <c r="DJI39" s="467"/>
      <c r="DJJ39" s="467"/>
      <c r="DJK39" s="467"/>
      <c r="DJL39" s="467"/>
      <c r="DJM39" s="467"/>
      <c r="DJN39" s="467"/>
      <c r="DJO39" s="467"/>
      <c r="DJP39" s="467"/>
      <c r="DJQ39" s="467"/>
      <c r="DJR39" s="467"/>
      <c r="DJS39" s="467"/>
      <c r="DJT39" s="467"/>
      <c r="DJU39" s="467"/>
      <c r="DJV39" s="467"/>
      <c r="DJW39" s="467"/>
      <c r="DJX39" s="467"/>
      <c r="DJY39" s="467"/>
      <c r="DJZ39" s="467"/>
      <c r="DKA39" s="467"/>
      <c r="DKB39" s="467"/>
      <c r="DKC39" s="467"/>
      <c r="DKD39" s="467"/>
      <c r="DKE39" s="467"/>
      <c r="DKF39" s="467"/>
      <c r="DKG39" s="467"/>
      <c r="DKH39" s="467"/>
      <c r="DKI39" s="467"/>
      <c r="DKJ39" s="467"/>
      <c r="DKK39" s="467"/>
      <c r="DKL39" s="467"/>
      <c r="DKM39" s="467"/>
      <c r="DKN39" s="467"/>
      <c r="DKO39" s="467"/>
      <c r="DKP39" s="467"/>
      <c r="DKQ39" s="467"/>
      <c r="DKR39" s="467"/>
      <c r="DKS39" s="467"/>
      <c r="DKT39" s="467"/>
      <c r="DKU39" s="467"/>
      <c r="DKV39" s="467"/>
      <c r="DKW39" s="467"/>
      <c r="DKX39" s="467"/>
      <c r="DKY39" s="467"/>
      <c r="DKZ39" s="467"/>
      <c r="DLA39" s="467"/>
      <c r="DLB39" s="467"/>
      <c r="DLC39" s="467"/>
      <c r="DLD39" s="467"/>
      <c r="DLE39" s="467"/>
      <c r="DLF39" s="467"/>
      <c r="DLG39" s="467"/>
      <c r="DLH39" s="467"/>
      <c r="DLI39" s="467"/>
      <c r="DLJ39" s="467"/>
      <c r="DLK39" s="467"/>
      <c r="DLL39" s="467"/>
      <c r="DLM39" s="467"/>
      <c r="DLN39" s="467"/>
      <c r="DLO39" s="467"/>
      <c r="DLP39" s="467"/>
      <c r="DLQ39" s="467"/>
      <c r="DLR39" s="467"/>
      <c r="DLS39" s="467"/>
      <c r="DLT39" s="467"/>
      <c r="DLU39" s="467"/>
      <c r="DLV39" s="467"/>
      <c r="DLW39" s="467"/>
      <c r="DLX39" s="467"/>
      <c r="DLY39" s="467"/>
      <c r="DLZ39" s="467"/>
      <c r="DMA39" s="467"/>
      <c r="DMB39" s="467"/>
      <c r="DMC39" s="467"/>
      <c r="DMD39" s="467"/>
      <c r="DME39" s="467"/>
      <c r="DMF39" s="467"/>
      <c r="DMG39" s="467"/>
      <c r="DMH39" s="467"/>
      <c r="DMI39" s="467"/>
      <c r="DMJ39" s="467"/>
      <c r="DMK39" s="467"/>
      <c r="DML39" s="467"/>
      <c r="DMM39" s="467"/>
      <c r="DMN39" s="467"/>
      <c r="DMO39" s="467"/>
      <c r="DMP39" s="467"/>
      <c r="DMQ39" s="467"/>
      <c r="DMR39" s="467"/>
      <c r="DMS39" s="467"/>
      <c r="DMT39" s="467"/>
      <c r="DMU39" s="467"/>
      <c r="DMV39" s="467"/>
      <c r="DMW39" s="467"/>
      <c r="DMX39" s="467"/>
      <c r="DMY39" s="467"/>
      <c r="DMZ39" s="467"/>
      <c r="DNA39" s="467"/>
      <c r="DNB39" s="467"/>
      <c r="DNC39" s="467"/>
      <c r="DND39" s="467"/>
      <c r="DNE39" s="467"/>
      <c r="DNF39" s="467"/>
      <c r="DNG39" s="467"/>
      <c r="DNH39" s="467"/>
      <c r="DNI39" s="467"/>
      <c r="DNJ39" s="467"/>
      <c r="DNK39" s="467"/>
      <c r="DNL39" s="467"/>
      <c r="DNM39" s="467"/>
      <c r="DNN39" s="467"/>
      <c r="DNO39" s="467"/>
      <c r="DNP39" s="467"/>
      <c r="DNQ39" s="467"/>
      <c r="DNR39" s="467"/>
      <c r="DNS39" s="467"/>
      <c r="DNT39" s="467"/>
      <c r="DNU39" s="467"/>
      <c r="DNV39" s="467"/>
      <c r="DNW39" s="467"/>
      <c r="DNX39" s="467"/>
      <c r="DNY39" s="467"/>
      <c r="DNZ39" s="467"/>
      <c r="DOA39" s="467"/>
      <c r="DOB39" s="467"/>
      <c r="DOC39" s="467"/>
      <c r="DOD39" s="467"/>
      <c r="DOE39" s="467"/>
      <c r="DOF39" s="467"/>
      <c r="DOG39" s="467"/>
      <c r="DOH39" s="467"/>
      <c r="DOI39" s="467"/>
      <c r="DOJ39" s="467"/>
      <c r="DOK39" s="467"/>
      <c r="DOL39" s="467"/>
      <c r="DOM39" s="467"/>
      <c r="DON39" s="467"/>
      <c r="DOO39" s="467"/>
      <c r="DOP39" s="467"/>
      <c r="DOQ39" s="467"/>
      <c r="DOR39" s="467"/>
      <c r="DOS39" s="467"/>
      <c r="DOT39" s="467"/>
      <c r="DOU39" s="467"/>
      <c r="DOV39" s="467"/>
      <c r="DOW39" s="467"/>
      <c r="DOX39" s="467"/>
      <c r="DOY39" s="467"/>
      <c r="DOZ39" s="467"/>
      <c r="DPA39" s="467"/>
      <c r="DPB39" s="467"/>
      <c r="DPC39" s="467"/>
      <c r="DPD39" s="467"/>
      <c r="DPE39" s="467"/>
      <c r="DPF39" s="467"/>
      <c r="DPG39" s="467"/>
      <c r="DPH39" s="467"/>
      <c r="DPI39" s="467"/>
      <c r="DPJ39" s="467"/>
      <c r="DPK39" s="467"/>
      <c r="DPL39" s="467"/>
      <c r="DPM39" s="467"/>
      <c r="DPN39" s="467"/>
      <c r="DPO39" s="467"/>
      <c r="DPP39" s="467"/>
      <c r="DPQ39" s="467"/>
      <c r="DPR39" s="467"/>
      <c r="DPS39" s="467"/>
      <c r="DPT39" s="467"/>
      <c r="DPU39" s="467"/>
      <c r="DPV39" s="467"/>
      <c r="DPW39" s="467"/>
      <c r="DPX39" s="467"/>
      <c r="DPY39" s="467"/>
      <c r="DPZ39" s="467"/>
      <c r="DQA39" s="467"/>
      <c r="DQB39" s="467"/>
      <c r="DQC39" s="467"/>
      <c r="DQD39" s="467"/>
      <c r="DQE39" s="467"/>
      <c r="DQF39" s="467"/>
      <c r="DQG39" s="467"/>
      <c r="DQH39" s="467"/>
      <c r="DQI39" s="467"/>
      <c r="DQJ39" s="467"/>
      <c r="DQK39" s="467"/>
      <c r="DQL39" s="467"/>
      <c r="DQM39" s="467"/>
      <c r="DQN39" s="467"/>
      <c r="DQO39" s="467"/>
      <c r="DQP39" s="467"/>
      <c r="DQQ39" s="467"/>
      <c r="DQR39" s="467"/>
      <c r="DQS39" s="467"/>
      <c r="DQT39" s="467"/>
      <c r="DQU39" s="467"/>
      <c r="DQV39" s="467"/>
      <c r="DQW39" s="467"/>
      <c r="DQX39" s="467"/>
      <c r="DQY39" s="467"/>
      <c r="DQZ39" s="467"/>
      <c r="DRA39" s="467"/>
      <c r="DRB39" s="467"/>
      <c r="DRC39" s="467"/>
      <c r="DRD39" s="467"/>
      <c r="DRE39" s="467"/>
      <c r="DRF39" s="467"/>
      <c r="DRG39" s="467"/>
      <c r="DRH39" s="467"/>
      <c r="DRI39" s="467"/>
      <c r="DRJ39" s="467"/>
      <c r="DRK39" s="467"/>
      <c r="DRL39" s="467"/>
      <c r="DRM39" s="467"/>
      <c r="DRN39" s="467"/>
      <c r="DRO39" s="467"/>
      <c r="DRP39" s="467"/>
      <c r="DRQ39" s="467"/>
      <c r="DRR39" s="467"/>
      <c r="DRS39" s="467"/>
      <c r="DRT39" s="467"/>
      <c r="DRU39" s="467"/>
      <c r="DRV39" s="467"/>
      <c r="DRW39" s="467"/>
      <c r="DRX39" s="467"/>
      <c r="DRY39" s="467"/>
      <c r="DRZ39" s="467"/>
      <c r="DSA39" s="467"/>
      <c r="DSB39" s="467"/>
      <c r="DSC39" s="467"/>
      <c r="DSD39" s="467"/>
      <c r="DSE39" s="467"/>
      <c r="DSF39" s="467"/>
      <c r="DSG39" s="467"/>
      <c r="DSH39" s="467"/>
      <c r="DSI39" s="467"/>
      <c r="DSJ39" s="467"/>
      <c r="DSK39" s="467"/>
      <c r="DSL39" s="467"/>
      <c r="DSM39" s="467"/>
      <c r="DSN39" s="467"/>
      <c r="DSO39" s="467"/>
      <c r="DSP39" s="467"/>
      <c r="DSQ39" s="467"/>
      <c r="DSR39" s="467"/>
      <c r="DSS39" s="467"/>
      <c r="DST39" s="467"/>
      <c r="DSU39" s="467"/>
      <c r="DSV39" s="467"/>
      <c r="DSW39" s="467"/>
      <c r="DSX39" s="467"/>
      <c r="DSY39" s="467"/>
      <c r="DSZ39" s="467"/>
      <c r="DTA39" s="467"/>
      <c r="DTB39" s="467"/>
      <c r="DTC39" s="467"/>
      <c r="DTD39" s="467"/>
      <c r="DTE39" s="467"/>
      <c r="DTF39" s="467"/>
      <c r="DTG39" s="467"/>
      <c r="DTH39" s="467"/>
      <c r="DTI39" s="467"/>
      <c r="DTJ39" s="467"/>
      <c r="DTK39" s="467"/>
      <c r="DTL39" s="467"/>
      <c r="DTM39" s="467"/>
      <c r="DTN39" s="467"/>
      <c r="DTO39" s="467"/>
      <c r="DTP39" s="467"/>
      <c r="DTQ39" s="467"/>
      <c r="DTR39" s="467"/>
      <c r="DTS39" s="467"/>
      <c r="DTT39" s="467"/>
      <c r="DTU39" s="467"/>
      <c r="DTV39" s="467"/>
      <c r="DTW39" s="467"/>
      <c r="DTX39" s="467"/>
      <c r="DTY39" s="467"/>
      <c r="DTZ39" s="467"/>
      <c r="DUA39" s="467"/>
      <c r="DUB39" s="467"/>
      <c r="DUC39" s="467"/>
      <c r="DUD39" s="467"/>
      <c r="DUE39" s="467"/>
      <c r="DUF39" s="467"/>
      <c r="DUG39" s="467"/>
      <c r="DUH39" s="467"/>
      <c r="DUI39" s="467"/>
      <c r="DUJ39" s="467"/>
      <c r="DUK39" s="467"/>
      <c r="DUL39" s="467"/>
      <c r="DUM39" s="467"/>
      <c r="DUN39" s="467"/>
      <c r="DUO39" s="467"/>
      <c r="DUP39" s="467"/>
      <c r="DUQ39" s="467"/>
      <c r="DUR39" s="467"/>
      <c r="DUS39" s="467"/>
      <c r="DUT39" s="467"/>
      <c r="DUU39" s="467"/>
      <c r="DUV39" s="467"/>
      <c r="DUW39" s="467"/>
      <c r="DUX39" s="467"/>
      <c r="DUY39" s="467"/>
      <c r="DUZ39" s="467"/>
      <c r="DVA39" s="467"/>
      <c r="DVB39" s="467"/>
      <c r="DVC39" s="467"/>
      <c r="DVD39" s="467"/>
      <c r="DVE39" s="467"/>
      <c r="DVF39" s="467"/>
      <c r="DVG39" s="467"/>
      <c r="DVH39" s="467"/>
      <c r="DVI39" s="467"/>
      <c r="DVJ39" s="467"/>
      <c r="DVK39" s="467"/>
      <c r="DVL39" s="467"/>
      <c r="DVM39" s="467"/>
      <c r="DVN39" s="467"/>
      <c r="DVO39" s="467"/>
      <c r="DVP39" s="467"/>
      <c r="DVQ39" s="467"/>
      <c r="DVR39" s="467"/>
      <c r="DVS39" s="467"/>
      <c r="DVT39" s="467"/>
      <c r="DVU39" s="467"/>
      <c r="DVV39" s="467"/>
      <c r="DVW39" s="467"/>
      <c r="DVX39" s="467"/>
      <c r="DVY39" s="467"/>
      <c r="DVZ39" s="467"/>
      <c r="DWA39" s="467"/>
      <c r="DWB39" s="467"/>
      <c r="DWC39" s="467"/>
      <c r="DWD39" s="467"/>
      <c r="DWE39" s="467"/>
      <c r="DWF39" s="467"/>
      <c r="DWG39" s="467"/>
      <c r="DWH39" s="467"/>
      <c r="DWI39" s="467"/>
      <c r="DWJ39" s="467"/>
      <c r="DWK39" s="467"/>
      <c r="DWL39" s="467"/>
      <c r="DWM39" s="467"/>
      <c r="DWN39" s="467"/>
      <c r="DWO39" s="467"/>
      <c r="DWP39" s="467"/>
      <c r="DWQ39" s="467"/>
      <c r="DWR39" s="467"/>
      <c r="DWS39" s="467"/>
      <c r="DWT39" s="467"/>
      <c r="DWU39" s="467"/>
      <c r="DWV39" s="467"/>
      <c r="DWW39" s="467"/>
      <c r="DWX39" s="467"/>
      <c r="DWY39" s="467"/>
      <c r="DWZ39" s="467"/>
      <c r="DXA39" s="467"/>
      <c r="DXB39" s="467"/>
      <c r="DXC39" s="467"/>
      <c r="DXD39" s="467"/>
      <c r="DXE39" s="467"/>
      <c r="DXF39" s="467"/>
      <c r="DXG39" s="467"/>
      <c r="DXH39" s="467"/>
      <c r="DXI39" s="467"/>
      <c r="DXJ39" s="467"/>
      <c r="DXK39" s="467"/>
      <c r="DXL39" s="467"/>
      <c r="DXM39" s="467"/>
      <c r="DXN39" s="467"/>
      <c r="DXO39" s="467"/>
      <c r="DXP39" s="467"/>
      <c r="DXQ39" s="467"/>
      <c r="DXR39" s="467"/>
      <c r="DXS39" s="467"/>
      <c r="DXT39" s="467"/>
      <c r="DXU39" s="467"/>
      <c r="DXV39" s="467"/>
      <c r="DXW39" s="467"/>
      <c r="DXX39" s="467"/>
      <c r="DXY39" s="467"/>
      <c r="DXZ39" s="467"/>
      <c r="DYA39" s="467"/>
      <c r="DYB39" s="467"/>
      <c r="DYC39" s="467"/>
      <c r="DYD39" s="467"/>
      <c r="DYE39" s="467"/>
      <c r="DYF39" s="467"/>
      <c r="DYG39" s="467"/>
      <c r="DYH39" s="467"/>
      <c r="DYI39" s="467"/>
      <c r="DYJ39" s="467"/>
      <c r="DYK39" s="467"/>
      <c r="DYL39" s="467"/>
      <c r="DYM39" s="467"/>
      <c r="DYN39" s="467"/>
      <c r="DYO39" s="467"/>
      <c r="DYP39" s="467"/>
      <c r="DYQ39" s="467"/>
      <c r="DYR39" s="467"/>
      <c r="DYS39" s="467"/>
      <c r="DYT39" s="467"/>
      <c r="DYU39" s="467"/>
      <c r="DYV39" s="467"/>
      <c r="DYW39" s="467"/>
      <c r="DYX39" s="467"/>
      <c r="DYY39" s="467"/>
      <c r="DYZ39" s="467"/>
      <c r="DZA39" s="467"/>
      <c r="DZB39" s="467"/>
      <c r="DZC39" s="467"/>
      <c r="DZD39" s="467"/>
      <c r="DZE39" s="467"/>
      <c r="DZF39" s="467"/>
      <c r="DZG39" s="467"/>
      <c r="DZH39" s="467"/>
      <c r="DZI39" s="467"/>
      <c r="DZJ39" s="467"/>
      <c r="DZK39" s="467"/>
      <c r="DZL39" s="467"/>
      <c r="DZM39" s="467"/>
      <c r="DZN39" s="467"/>
      <c r="DZO39" s="467"/>
      <c r="DZP39" s="467"/>
      <c r="DZQ39" s="467"/>
      <c r="DZR39" s="467"/>
      <c r="DZS39" s="467"/>
      <c r="DZT39" s="467"/>
      <c r="DZU39" s="467"/>
      <c r="DZV39" s="467"/>
      <c r="DZW39" s="467"/>
      <c r="DZX39" s="467"/>
      <c r="DZY39" s="467"/>
      <c r="DZZ39" s="467"/>
      <c r="EAA39" s="467"/>
      <c r="EAB39" s="467"/>
      <c r="EAC39" s="467"/>
      <c r="EAD39" s="467"/>
      <c r="EAE39" s="467"/>
      <c r="EAF39" s="467"/>
      <c r="EAG39" s="467"/>
      <c r="EAH39" s="467"/>
      <c r="EAI39" s="467"/>
      <c r="EAJ39" s="467"/>
      <c r="EAK39" s="467"/>
      <c r="EAL39" s="467"/>
      <c r="EAM39" s="467"/>
      <c r="EAN39" s="467"/>
      <c r="EAO39" s="467"/>
      <c r="EAP39" s="467"/>
      <c r="EAQ39" s="467"/>
      <c r="EAR39" s="467"/>
      <c r="EAS39" s="467"/>
      <c r="EAT39" s="467"/>
      <c r="EAU39" s="467"/>
      <c r="EAV39" s="467"/>
      <c r="EAW39" s="467"/>
      <c r="EAX39" s="467"/>
      <c r="EAY39" s="467"/>
      <c r="EAZ39" s="467"/>
      <c r="EBA39" s="467"/>
      <c r="EBB39" s="467"/>
      <c r="EBC39" s="467"/>
      <c r="EBD39" s="467"/>
      <c r="EBE39" s="467"/>
      <c r="EBF39" s="467"/>
      <c r="EBG39" s="467"/>
      <c r="EBH39" s="467"/>
      <c r="EBI39" s="467"/>
      <c r="EBJ39" s="467"/>
      <c r="EBK39" s="467"/>
      <c r="EBL39" s="467"/>
      <c r="EBM39" s="467"/>
      <c r="EBN39" s="467"/>
      <c r="EBO39" s="467"/>
      <c r="EBP39" s="467"/>
      <c r="EBQ39" s="467"/>
      <c r="EBR39" s="467"/>
      <c r="EBS39" s="467"/>
      <c r="EBT39" s="467"/>
      <c r="EBU39" s="467"/>
      <c r="EBV39" s="467"/>
      <c r="EBW39" s="467"/>
      <c r="EBX39" s="467"/>
      <c r="EBY39" s="467"/>
      <c r="EBZ39" s="467"/>
      <c r="ECA39" s="467"/>
      <c r="ECB39" s="467"/>
      <c r="ECC39" s="467"/>
      <c r="ECD39" s="467"/>
      <c r="ECE39" s="467"/>
      <c r="ECF39" s="467"/>
      <c r="ECG39" s="467"/>
      <c r="ECH39" s="467"/>
      <c r="ECI39" s="467"/>
      <c r="ECJ39" s="467"/>
      <c r="ECK39" s="467"/>
      <c r="ECL39" s="467"/>
      <c r="ECM39" s="467"/>
      <c r="ECN39" s="467"/>
      <c r="ECO39" s="467"/>
      <c r="ECP39" s="467"/>
      <c r="ECQ39" s="467"/>
      <c r="ECR39" s="467"/>
      <c r="ECS39" s="467"/>
      <c r="ECT39" s="467"/>
      <c r="ECU39" s="467"/>
      <c r="ECV39" s="467"/>
      <c r="ECW39" s="467"/>
      <c r="ECX39" s="467"/>
      <c r="ECY39" s="467"/>
      <c r="ECZ39" s="467"/>
      <c r="EDA39" s="467"/>
      <c r="EDB39" s="467"/>
      <c r="EDC39" s="467"/>
      <c r="EDD39" s="467"/>
      <c r="EDE39" s="467"/>
      <c r="EDF39" s="467"/>
      <c r="EDG39" s="467"/>
      <c r="EDH39" s="467"/>
      <c r="EDI39" s="467"/>
      <c r="EDJ39" s="467"/>
      <c r="EDK39" s="467"/>
      <c r="EDL39" s="467"/>
      <c r="EDM39" s="467"/>
      <c r="EDN39" s="467"/>
      <c r="EDO39" s="467"/>
      <c r="EDP39" s="467"/>
      <c r="EDQ39" s="467"/>
      <c r="EDR39" s="467"/>
      <c r="EDS39" s="467"/>
      <c r="EDT39" s="467"/>
      <c r="EDU39" s="467"/>
      <c r="EDV39" s="467"/>
      <c r="EDW39" s="467"/>
      <c r="EDX39" s="467"/>
      <c r="EDY39" s="467"/>
      <c r="EDZ39" s="467"/>
      <c r="EEA39" s="467"/>
      <c r="EEB39" s="467"/>
      <c r="EEC39" s="467"/>
      <c r="EED39" s="467"/>
      <c r="EEE39" s="467"/>
      <c r="EEF39" s="467"/>
      <c r="EEG39" s="467"/>
      <c r="EEH39" s="467"/>
      <c r="EEI39" s="467"/>
      <c r="EEJ39" s="467"/>
      <c r="EEK39" s="467"/>
      <c r="EEL39" s="467"/>
      <c r="EEM39" s="467"/>
      <c r="EEN39" s="467"/>
      <c r="EEO39" s="467"/>
      <c r="EEP39" s="467"/>
      <c r="EEQ39" s="467"/>
      <c r="EER39" s="467"/>
      <c r="EES39" s="467"/>
      <c r="EET39" s="467"/>
      <c r="EEU39" s="467"/>
      <c r="EEV39" s="467"/>
      <c r="EEW39" s="467"/>
      <c r="EEX39" s="467"/>
      <c r="EEY39" s="467"/>
      <c r="EEZ39" s="467"/>
      <c r="EFA39" s="467"/>
      <c r="EFB39" s="467"/>
      <c r="EFC39" s="467"/>
      <c r="EFD39" s="467"/>
      <c r="EFE39" s="467"/>
      <c r="EFF39" s="467"/>
      <c r="EFG39" s="467"/>
      <c r="EFH39" s="467"/>
      <c r="EFI39" s="467"/>
      <c r="EFJ39" s="467"/>
      <c r="EFK39" s="467"/>
      <c r="EFL39" s="467"/>
      <c r="EFM39" s="467"/>
      <c r="EFN39" s="467"/>
      <c r="EFO39" s="467"/>
      <c r="EFP39" s="467"/>
      <c r="EFQ39" s="467"/>
      <c r="EFR39" s="467"/>
      <c r="EFS39" s="467"/>
      <c r="EFT39" s="467"/>
      <c r="EFU39" s="467"/>
      <c r="EFV39" s="467"/>
      <c r="EFW39" s="467"/>
      <c r="EFX39" s="467"/>
      <c r="EFY39" s="467"/>
      <c r="EFZ39" s="467"/>
      <c r="EGA39" s="467"/>
      <c r="EGB39" s="467"/>
      <c r="EGC39" s="467"/>
      <c r="EGD39" s="467"/>
      <c r="EGE39" s="467"/>
      <c r="EGF39" s="467"/>
      <c r="EGG39" s="467"/>
      <c r="EGH39" s="467"/>
      <c r="EGI39" s="467"/>
      <c r="EGJ39" s="467"/>
      <c r="EGK39" s="467"/>
      <c r="EGL39" s="467"/>
      <c r="EGM39" s="467"/>
      <c r="EGN39" s="467"/>
      <c r="EGO39" s="467"/>
      <c r="EGP39" s="467"/>
      <c r="EGQ39" s="467"/>
      <c r="EGR39" s="467"/>
      <c r="EGS39" s="467"/>
      <c r="EGT39" s="467"/>
      <c r="EGU39" s="467"/>
      <c r="EGV39" s="467"/>
      <c r="EGW39" s="467"/>
      <c r="EGX39" s="467"/>
      <c r="EGY39" s="467"/>
      <c r="EGZ39" s="467"/>
      <c r="EHA39" s="467"/>
      <c r="EHB39" s="467"/>
      <c r="EHC39" s="467"/>
      <c r="EHD39" s="467"/>
      <c r="EHE39" s="467"/>
      <c r="EHF39" s="467"/>
      <c r="EHG39" s="467"/>
      <c r="EHH39" s="467"/>
      <c r="EHI39" s="467"/>
      <c r="EHJ39" s="467"/>
      <c r="EHK39" s="467"/>
      <c r="EHL39" s="467"/>
      <c r="EHM39" s="467"/>
      <c r="EHN39" s="467"/>
      <c r="EHO39" s="467"/>
      <c r="EHP39" s="467"/>
      <c r="EHQ39" s="467"/>
      <c r="EHR39" s="467"/>
      <c r="EHS39" s="467"/>
      <c r="EHT39" s="467"/>
      <c r="EHU39" s="467"/>
      <c r="EHV39" s="467"/>
      <c r="EHW39" s="467"/>
      <c r="EHX39" s="467"/>
      <c r="EHY39" s="467"/>
      <c r="EHZ39" s="467"/>
      <c r="EIA39" s="467"/>
      <c r="EIB39" s="467"/>
      <c r="EIC39" s="467"/>
      <c r="EID39" s="467"/>
      <c r="EIE39" s="467"/>
      <c r="EIF39" s="467"/>
      <c r="EIG39" s="467"/>
      <c r="EIH39" s="467"/>
      <c r="EII39" s="467"/>
      <c r="EIJ39" s="467"/>
      <c r="EIK39" s="467"/>
      <c r="EIL39" s="467"/>
      <c r="EIM39" s="467"/>
      <c r="EIN39" s="467"/>
      <c r="EIO39" s="467"/>
      <c r="EIP39" s="467"/>
      <c r="EIQ39" s="467"/>
      <c r="EIR39" s="467"/>
      <c r="EIS39" s="467"/>
      <c r="EIT39" s="467"/>
      <c r="EIU39" s="467"/>
      <c r="EIV39" s="467"/>
      <c r="EIW39" s="467"/>
      <c r="EIX39" s="467"/>
      <c r="EIY39" s="467"/>
      <c r="EIZ39" s="467"/>
      <c r="EJA39" s="467"/>
      <c r="EJB39" s="467"/>
      <c r="EJC39" s="467"/>
      <c r="EJD39" s="467"/>
      <c r="EJE39" s="467"/>
      <c r="EJF39" s="467"/>
      <c r="EJG39" s="467"/>
      <c r="EJH39" s="467"/>
      <c r="EJI39" s="467"/>
      <c r="EJJ39" s="467"/>
      <c r="EJK39" s="467"/>
      <c r="EJL39" s="467"/>
      <c r="EJM39" s="467"/>
      <c r="EJN39" s="467"/>
      <c r="EJO39" s="467"/>
      <c r="EJP39" s="467"/>
      <c r="EJQ39" s="467"/>
      <c r="EJR39" s="467"/>
      <c r="EJS39" s="467"/>
      <c r="EJT39" s="467"/>
      <c r="EJU39" s="467"/>
      <c r="EJV39" s="467"/>
      <c r="EJW39" s="467"/>
      <c r="EJX39" s="467"/>
      <c r="EJY39" s="467"/>
      <c r="EJZ39" s="467"/>
      <c r="EKA39" s="467"/>
      <c r="EKB39" s="467"/>
      <c r="EKC39" s="467"/>
      <c r="EKD39" s="467"/>
      <c r="EKE39" s="467"/>
      <c r="EKF39" s="467"/>
      <c r="EKG39" s="467"/>
      <c r="EKH39" s="467"/>
      <c r="EKI39" s="467"/>
      <c r="EKJ39" s="467"/>
      <c r="EKK39" s="467"/>
      <c r="EKL39" s="467"/>
      <c r="EKM39" s="467"/>
      <c r="EKN39" s="467"/>
      <c r="EKO39" s="467"/>
      <c r="EKP39" s="467"/>
      <c r="EKQ39" s="467"/>
      <c r="EKR39" s="467"/>
      <c r="EKS39" s="467"/>
      <c r="EKT39" s="467"/>
      <c r="EKU39" s="467"/>
      <c r="EKV39" s="467"/>
      <c r="EKW39" s="467"/>
      <c r="EKX39" s="467"/>
      <c r="EKY39" s="467"/>
      <c r="EKZ39" s="467"/>
      <c r="ELA39" s="467"/>
      <c r="ELB39" s="467"/>
      <c r="ELC39" s="467"/>
      <c r="ELD39" s="467"/>
      <c r="ELE39" s="467"/>
      <c r="ELF39" s="467"/>
      <c r="ELG39" s="467"/>
      <c r="ELH39" s="467"/>
      <c r="ELI39" s="467"/>
      <c r="ELJ39" s="467"/>
      <c r="ELK39" s="467"/>
      <c r="ELL39" s="467"/>
      <c r="ELM39" s="467"/>
      <c r="ELN39" s="467"/>
      <c r="ELO39" s="467"/>
      <c r="ELP39" s="467"/>
      <c r="ELQ39" s="467"/>
      <c r="ELR39" s="467"/>
      <c r="ELS39" s="467"/>
      <c r="ELT39" s="467"/>
      <c r="ELU39" s="467"/>
      <c r="ELV39" s="467"/>
      <c r="ELW39" s="467"/>
      <c r="ELX39" s="467"/>
      <c r="ELY39" s="467"/>
      <c r="ELZ39" s="467"/>
      <c r="EMA39" s="467"/>
      <c r="EMB39" s="467"/>
      <c r="EMC39" s="467"/>
      <c r="EMD39" s="467"/>
      <c r="EME39" s="467"/>
      <c r="EMF39" s="467"/>
      <c r="EMG39" s="467"/>
      <c r="EMH39" s="467"/>
      <c r="EMI39" s="467"/>
      <c r="EMJ39" s="467"/>
      <c r="EMK39" s="467"/>
      <c r="EML39" s="467"/>
      <c r="EMM39" s="467"/>
      <c r="EMN39" s="467"/>
      <c r="EMO39" s="467"/>
      <c r="EMP39" s="467"/>
      <c r="EMQ39" s="467"/>
      <c r="EMR39" s="467"/>
      <c r="EMS39" s="467"/>
      <c r="EMT39" s="467"/>
      <c r="EMU39" s="467"/>
      <c r="EMV39" s="467"/>
      <c r="EMW39" s="467"/>
      <c r="EMX39" s="467"/>
      <c r="EMY39" s="467"/>
      <c r="EMZ39" s="467"/>
      <c r="ENA39" s="467"/>
      <c r="ENB39" s="467"/>
      <c r="ENC39" s="467"/>
      <c r="END39" s="467"/>
      <c r="ENE39" s="467"/>
      <c r="ENF39" s="467"/>
      <c r="ENG39" s="467"/>
      <c r="ENH39" s="467"/>
      <c r="ENI39" s="467"/>
      <c r="ENJ39" s="467"/>
      <c r="ENK39" s="467"/>
      <c r="ENL39" s="467"/>
      <c r="ENM39" s="467"/>
      <c r="ENN39" s="467"/>
      <c r="ENO39" s="467"/>
      <c r="ENP39" s="467"/>
      <c r="ENQ39" s="467"/>
      <c r="ENR39" s="467"/>
      <c r="ENS39" s="467"/>
      <c r="ENT39" s="467"/>
      <c r="ENU39" s="467"/>
      <c r="ENV39" s="467"/>
      <c r="ENW39" s="467"/>
      <c r="ENX39" s="467"/>
      <c r="ENY39" s="467"/>
      <c r="ENZ39" s="467"/>
      <c r="EOA39" s="467"/>
      <c r="EOB39" s="467"/>
      <c r="EOC39" s="467"/>
      <c r="EOD39" s="467"/>
      <c r="EOE39" s="467"/>
      <c r="EOF39" s="467"/>
      <c r="EOG39" s="467"/>
      <c r="EOH39" s="467"/>
      <c r="EOI39" s="467"/>
      <c r="EOJ39" s="467"/>
      <c r="EOK39" s="467"/>
      <c r="EOL39" s="467"/>
      <c r="EOM39" s="467"/>
      <c r="EON39" s="467"/>
      <c r="EOO39" s="467"/>
      <c r="EOP39" s="467"/>
      <c r="EOQ39" s="467"/>
      <c r="EOR39" s="467"/>
      <c r="EOS39" s="467"/>
      <c r="EOT39" s="467"/>
      <c r="EOU39" s="467"/>
      <c r="EOV39" s="467"/>
      <c r="EOW39" s="467"/>
      <c r="EOX39" s="467"/>
      <c r="EOY39" s="467"/>
      <c r="EOZ39" s="467"/>
      <c r="EPA39" s="467"/>
      <c r="EPB39" s="467"/>
      <c r="EPC39" s="467"/>
      <c r="EPD39" s="467"/>
      <c r="EPE39" s="467"/>
      <c r="EPF39" s="467"/>
      <c r="EPG39" s="467"/>
      <c r="EPH39" s="467"/>
      <c r="EPI39" s="467"/>
      <c r="EPJ39" s="467"/>
      <c r="EPK39" s="467"/>
      <c r="EPL39" s="467"/>
      <c r="EPM39" s="467"/>
      <c r="EPN39" s="467"/>
      <c r="EPO39" s="467"/>
      <c r="EPP39" s="467"/>
      <c r="EPQ39" s="467"/>
      <c r="EPR39" s="467"/>
      <c r="EPS39" s="467"/>
      <c r="EPT39" s="467"/>
      <c r="EPU39" s="467"/>
      <c r="EPV39" s="467"/>
      <c r="EPW39" s="467"/>
      <c r="EPX39" s="467"/>
      <c r="EPY39" s="467"/>
      <c r="EPZ39" s="467"/>
      <c r="EQA39" s="467"/>
      <c r="EQB39" s="467"/>
      <c r="EQC39" s="467"/>
      <c r="EQD39" s="467"/>
      <c r="EQE39" s="467"/>
      <c r="EQF39" s="467"/>
      <c r="EQG39" s="467"/>
      <c r="EQH39" s="467"/>
      <c r="EQI39" s="467"/>
      <c r="EQJ39" s="467"/>
      <c r="EQK39" s="467"/>
      <c r="EQL39" s="467"/>
      <c r="EQM39" s="467"/>
      <c r="EQN39" s="467"/>
      <c r="EQO39" s="467"/>
      <c r="EQP39" s="467"/>
      <c r="EQQ39" s="467"/>
      <c r="EQR39" s="467"/>
      <c r="EQS39" s="467"/>
      <c r="EQT39" s="467"/>
      <c r="EQU39" s="467"/>
      <c r="EQV39" s="467"/>
      <c r="EQW39" s="467"/>
      <c r="EQX39" s="467"/>
      <c r="EQY39" s="467"/>
      <c r="EQZ39" s="467"/>
      <c r="ERA39" s="467"/>
      <c r="ERB39" s="467"/>
      <c r="ERC39" s="467"/>
      <c r="ERD39" s="467"/>
      <c r="ERE39" s="467"/>
      <c r="ERF39" s="467"/>
      <c r="ERG39" s="467"/>
      <c r="ERH39" s="467"/>
      <c r="ERI39" s="467"/>
      <c r="ERJ39" s="467"/>
      <c r="ERK39" s="467"/>
      <c r="ERL39" s="467"/>
      <c r="ERM39" s="467"/>
      <c r="ERN39" s="467"/>
      <c r="ERO39" s="467"/>
      <c r="ERP39" s="467"/>
      <c r="ERQ39" s="467"/>
      <c r="ERR39" s="467"/>
      <c r="ERS39" s="467"/>
      <c r="ERT39" s="467"/>
      <c r="ERU39" s="467"/>
      <c r="ERV39" s="467"/>
      <c r="ERW39" s="467"/>
      <c r="ERX39" s="467"/>
      <c r="ERY39" s="467"/>
      <c r="ERZ39" s="467"/>
      <c r="ESA39" s="467"/>
      <c r="ESB39" s="467"/>
      <c r="ESC39" s="467"/>
      <c r="ESD39" s="467"/>
      <c r="ESE39" s="467"/>
      <c r="ESF39" s="467"/>
      <c r="ESG39" s="467"/>
      <c r="ESH39" s="467"/>
      <c r="ESI39" s="467"/>
      <c r="ESJ39" s="467"/>
      <c r="ESK39" s="467"/>
      <c r="ESL39" s="467"/>
      <c r="ESM39" s="467"/>
      <c r="ESN39" s="467"/>
      <c r="ESO39" s="467"/>
      <c r="ESP39" s="467"/>
      <c r="ESQ39" s="467"/>
      <c r="ESR39" s="467"/>
      <c r="ESS39" s="467"/>
      <c r="EST39" s="467"/>
      <c r="ESU39" s="467"/>
      <c r="ESV39" s="467"/>
      <c r="ESW39" s="467"/>
      <c r="ESX39" s="467"/>
      <c r="ESY39" s="467"/>
      <c r="ESZ39" s="467"/>
      <c r="ETA39" s="467"/>
      <c r="ETB39" s="467"/>
      <c r="ETC39" s="467"/>
      <c r="ETD39" s="467"/>
      <c r="ETE39" s="467"/>
      <c r="ETF39" s="467"/>
      <c r="ETG39" s="467"/>
      <c r="ETH39" s="467"/>
      <c r="ETI39" s="467"/>
      <c r="ETJ39" s="467"/>
      <c r="ETK39" s="467"/>
      <c r="ETL39" s="467"/>
      <c r="ETM39" s="467"/>
      <c r="ETN39" s="467"/>
      <c r="ETO39" s="467"/>
      <c r="ETP39" s="467"/>
      <c r="ETQ39" s="467"/>
      <c r="ETR39" s="467"/>
      <c r="ETS39" s="467"/>
      <c r="ETT39" s="467"/>
      <c r="ETU39" s="467"/>
      <c r="ETV39" s="467"/>
      <c r="ETW39" s="467"/>
      <c r="ETX39" s="467"/>
      <c r="ETY39" s="467"/>
      <c r="ETZ39" s="467"/>
      <c r="EUA39" s="467"/>
      <c r="EUB39" s="467"/>
      <c r="EUC39" s="467"/>
      <c r="EUD39" s="467"/>
      <c r="EUE39" s="467"/>
      <c r="EUF39" s="467"/>
      <c r="EUG39" s="467"/>
      <c r="EUH39" s="467"/>
      <c r="EUI39" s="467"/>
      <c r="EUJ39" s="467"/>
      <c r="EUK39" s="467"/>
      <c r="EUL39" s="467"/>
      <c r="EUM39" s="467"/>
      <c r="EUN39" s="467"/>
      <c r="EUO39" s="467"/>
      <c r="EUP39" s="467"/>
      <c r="EUQ39" s="467"/>
      <c r="EUR39" s="467"/>
      <c r="EUS39" s="467"/>
      <c r="EUT39" s="467"/>
      <c r="EUU39" s="467"/>
      <c r="EUV39" s="467"/>
      <c r="EUW39" s="467"/>
      <c r="EUX39" s="467"/>
      <c r="EUY39" s="467"/>
      <c r="EUZ39" s="467"/>
      <c r="EVA39" s="467"/>
      <c r="EVB39" s="467"/>
      <c r="EVC39" s="467"/>
      <c r="EVD39" s="467"/>
      <c r="EVE39" s="467"/>
      <c r="EVF39" s="467"/>
      <c r="EVG39" s="467"/>
      <c r="EVH39" s="467"/>
      <c r="EVI39" s="467"/>
      <c r="EVJ39" s="467"/>
      <c r="EVK39" s="467"/>
      <c r="EVL39" s="467"/>
      <c r="EVM39" s="467"/>
      <c r="EVN39" s="467"/>
      <c r="EVO39" s="467"/>
      <c r="EVP39" s="467"/>
      <c r="EVQ39" s="467"/>
      <c r="EVR39" s="467"/>
      <c r="EVS39" s="467"/>
      <c r="EVT39" s="467"/>
      <c r="EVU39" s="467"/>
      <c r="EVV39" s="467"/>
      <c r="EVW39" s="467"/>
      <c r="EVX39" s="467"/>
      <c r="EVY39" s="467"/>
      <c r="EVZ39" s="467"/>
      <c r="EWA39" s="467"/>
      <c r="EWB39" s="467"/>
      <c r="EWC39" s="467"/>
      <c r="EWD39" s="467"/>
      <c r="EWE39" s="467"/>
      <c r="EWF39" s="467"/>
      <c r="EWG39" s="467"/>
      <c r="EWH39" s="467"/>
      <c r="EWI39" s="467"/>
      <c r="EWJ39" s="467"/>
      <c r="EWK39" s="467"/>
      <c r="EWL39" s="467"/>
      <c r="EWM39" s="467"/>
      <c r="EWN39" s="467"/>
      <c r="EWO39" s="467"/>
      <c r="EWP39" s="467"/>
      <c r="EWQ39" s="467"/>
      <c r="EWR39" s="467"/>
      <c r="EWS39" s="467"/>
      <c r="EWT39" s="467"/>
      <c r="EWU39" s="467"/>
      <c r="EWV39" s="467"/>
      <c r="EWW39" s="467"/>
      <c r="EWX39" s="467"/>
      <c r="EWY39" s="467"/>
      <c r="EWZ39" s="467"/>
      <c r="EXA39" s="467"/>
      <c r="EXB39" s="467"/>
      <c r="EXC39" s="467"/>
      <c r="EXD39" s="467"/>
      <c r="EXE39" s="467"/>
      <c r="EXF39" s="467"/>
      <c r="EXG39" s="467"/>
      <c r="EXH39" s="467"/>
      <c r="EXI39" s="467"/>
      <c r="EXJ39" s="467"/>
      <c r="EXK39" s="467"/>
      <c r="EXL39" s="467"/>
      <c r="EXM39" s="467"/>
      <c r="EXN39" s="467"/>
      <c r="EXO39" s="467"/>
      <c r="EXP39" s="467"/>
      <c r="EXQ39" s="467"/>
      <c r="EXR39" s="467"/>
      <c r="EXS39" s="467"/>
      <c r="EXT39" s="467"/>
      <c r="EXU39" s="467"/>
      <c r="EXV39" s="467"/>
      <c r="EXW39" s="467"/>
      <c r="EXX39" s="467"/>
      <c r="EXY39" s="467"/>
      <c r="EXZ39" s="467"/>
      <c r="EYA39" s="467"/>
      <c r="EYB39" s="467"/>
      <c r="EYC39" s="467"/>
      <c r="EYD39" s="467"/>
      <c r="EYE39" s="467"/>
      <c r="EYF39" s="467"/>
      <c r="EYG39" s="467"/>
      <c r="EYH39" s="467"/>
      <c r="EYI39" s="467"/>
      <c r="EYJ39" s="467"/>
      <c r="EYK39" s="467"/>
      <c r="EYL39" s="467"/>
      <c r="EYM39" s="467"/>
      <c r="EYN39" s="467"/>
      <c r="EYO39" s="467"/>
      <c r="EYP39" s="467"/>
      <c r="EYQ39" s="467"/>
      <c r="EYR39" s="467"/>
      <c r="EYS39" s="467"/>
      <c r="EYT39" s="467"/>
      <c r="EYU39" s="467"/>
      <c r="EYV39" s="467"/>
      <c r="EYW39" s="467"/>
      <c r="EYX39" s="467"/>
      <c r="EYY39" s="467"/>
      <c r="EYZ39" s="467"/>
      <c r="EZA39" s="467"/>
      <c r="EZB39" s="467"/>
      <c r="EZC39" s="467"/>
      <c r="EZD39" s="467"/>
      <c r="EZE39" s="467"/>
      <c r="EZF39" s="467"/>
      <c r="EZG39" s="467"/>
      <c r="EZH39" s="467"/>
      <c r="EZI39" s="467"/>
      <c r="EZJ39" s="467"/>
      <c r="EZK39" s="467"/>
      <c r="EZL39" s="467"/>
      <c r="EZM39" s="467"/>
      <c r="EZN39" s="467"/>
      <c r="EZO39" s="467"/>
      <c r="EZP39" s="467"/>
      <c r="EZQ39" s="467"/>
      <c r="EZR39" s="467"/>
      <c r="EZS39" s="467"/>
      <c r="EZT39" s="467"/>
      <c r="EZU39" s="467"/>
      <c r="EZV39" s="467"/>
      <c r="EZW39" s="467"/>
      <c r="EZX39" s="467"/>
      <c r="EZY39" s="467"/>
      <c r="EZZ39" s="467"/>
      <c r="FAA39" s="467"/>
      <c r="FAB39" s="467"/>
      <c r="FAC39" s="467"/>
      <c r="FAD39" s="467"/>
      <c r="FAE39" s="467"/>
      <c r="FAF39" s="467"/>
      <c r="FAG39" s="467"/>
      <c r="FAH39" s="467"/>
      <c r="FAI39" s="467"/>
      <c r="FAJ39" s="467"/>
      <c r="FAK39" s="467"/>
      <c r="FAL39" s="467"/>
      <c r="FAM39" s="467"/>
      <c r="FAN39" s="467"/>
      <c r="FAO39" s="467"/>
      <c r="FAP39" s="467"/>
      <c r="FAQ39" s="467"/>
      <c r="FAR39" s="467"/>
      <c r="FAS39" s="467"/>
      <c r="FAT39" s="467"/>
      <c r="FAU39" s="467"/>
      <c r="FAV39" s="467"/>
      <c r="FAW39" s="467"/>
      <c r="FAX39" s="467"/>
      <c r="FAY39" s="467"/>
      <c r="FAZ39" s="467"/>
      <c r="FBA39" s="467"/>
      <c r="FBB39" s="467"/>
      <c r="FBC39" s="467"/>
      <c r="FBD39" s="467"/>
      <c r="FBE39" s="467"/>
      <c r="FBF39" s="467"/>
      <c r="FBG39" s="467"/>
      <c r="FBH39" s="467"/>
      <c r="FBI39" s="467"/>
      <c r="FBJ39" s="467"/>
      <c r="FBK39" s="467"/>
      <c r="FBL39" s="467"/>
      <c r="FBM39" s="467"/>
      <c r="FBN39" s="467"/>
      <c r="FBO39" s="467"/>
      <c r="FBP39" s="467"/>
      <c r="FBQ39" s="467"/>
      <c r="FBR39" s="467"/>
      <c r="FBS39" s="467"/>
      <c r="FBT39" s="467"/>
      <c r="FBU39" s="467"/>
      <c r="FBV39" s="467"/>
      <c r="FBW39" s="467"/>
      <c r="FBX39" s="467"/>
      <c r="FBY39" s="467"/>
      <c r="FBZ39" s="467"/>
      <c r="FCA39" s="467"/>
      <c r="FCB39" s="467"/>
      <c r="FCC39" s="467"/>
      <c r="FCD39" s="467"/>
      <c r="FCE39" s="467"/>
      <c r="FCF39" s="467"/>
      <c r="FCG39" s="467"/>
      <c r="FCH39" s="467"/>
      <c r="FCI39" s="467"/>
      <c r="FCJ39" s="467"/>
      <c r="FCK39" s="467"/>
      <c r="FCL39" s="467"/>
      <c r="FCM39" s="467"/>
      <c r="FCN39" s="467"/>
      <c r="FCO39" s="467"/>
      <c r="FCP39" s="467"/>
      <c r="FCQ39" s="467"/>
      <c r="FCR39" s="467"/>
      <c r="FCS39" s="467"/>
      <c r="FCT39" s="467"/>
      <c r="FCU39" s="467"/>
      <c r="FCV39" s="467"/>
      <c r="FCW39" s="467"/>
      <c r="FCX39" s="467"/>
      <c r="FCY39" s="467"/>
      <c r="FCZ39" s="467"/>
      <c r="FDA39" s="467"/>
      <c r="FDB39" s="467"/>
      <c r="FDC39" s="467"/>
      <c r="FDD39" s="467"/>
      <c r="FDE39" s="467"/>
      <c r="FDF39" s="467"/>
      <c r="FDG39" s="467"/>
      <c r="FDH39" s="467"/>
      <c r="FDI39" s="467"/>
      <c r="FDJ39" s="467"/>
      <c r="FDK39" s="467"/>
      <c r="FDL39" s="467"/>
      <c r="FDM39" s="467"/>
      <c r="FDN39" s="467"/>
      <c r="FDO39" s="467"/>
      <c r="FDP39" s="467"/>
      <c r="FDQ39" s="467"/>
      <c r="FDR39" s="467"/>
      <c r="FDS39" s="467"/>
      <c r="FDT39" s="467"/>
      <c r="FDU39" s="467"/>
      <c r="FDV39" s="467"/>
      <c r="FDW39" s="467"/>
      <c r="FDX39" s="467"/>
      <c r="FDY39" s="467"/>
      <c r="FDZ39" s="467"/>
      <c r="FEA39" s="467"/>
      <c r="FEB39" s="467"/>
      <c r="FEC39" s="467"/>
      <c r="FED39" s="467"/>
      <c r="FEE39" s="467"/>
      <c r="FEF39" s="467"/>
      <c r="FEG39" s="467"/>
      <c r="FEH39" s="467"/>
      <c r="FEI39" s="467"/>
      <c r="FEJ39" s="467"/>
      <c r="FEK39" s="467"/>
      <c r="FEL39" s="467"/>
      <c r="FEM39" s="467"/>
      <c r="FEN39" s="467"/>
      <c r="FEO39" s="467"/>
      <c r="FEP39" s="467"/>
      <c r="FEQ39" s="467"/>
      <c r="FER39" s="467"/>
      <c r="FES39" s="467"/>
      <c r="FET39" s="467"/>
      <c r="FEU39" s="467"/>
      <c r="FEV39" s="467"/>
      <c r="FEW39" s="467"/>
      <c r="FEX39" s="467"/>
      <c r="FEY39" s="467"/>
      <c r="FEZ39" s="467"/>
      <c r="FFA39" s="467"/>
      <c r="FFB39" s="467"/>
      <c r="FFC39" s="467"/>
      <c r="FFD39" s="467"/>
      <c r="FFE39" s="467"/>
      <c r="FFF39" s="467"/>
      <c r="FFG39" s="467"/>
      <c r="FFH39" s="467"/>
      <c r="FFI39" s="467"/>
      <c r="FFJ39" s="467"/>
      <c r="FFK39" s="467"/>
      <c r="FFL39" s="467"/>
      <c r="FFM39" s="467"/>
      <c r="FFN39" s="467"/>
      <c r="FFO39" s="467"/>
      <c r="FFP39" s="467"/>
      <c r="FFQ39" s="467"/>
      <c r="FFR39" s="467"/>
      <c r="FFS39" s="467"/>
      <c r="FFT39" s="467"/>
      <c r="FFU39" s="467"/>
      <c r="FFV39" s="467"/>
      <c r="FFW39" s="467"/>
      <c r="FFX39" s="467"/>
      <c r="FFY39" s="467"/>
      <c r="FFZ39" s="467"/>
      <c r="FGA39" s="467"/>
      <c r="FGB39" s="467"/>
      <c r="FGC39" s="467"/>
      <c r="FGD39" s="467"/>
      <c r="FGE39" s="467"/>
      <c r="FGF39" s="467"/>
      <c r="FGG39" s="467"/>
      <c r="FGH39" s="467"/>
      <c r="FGI39" s="467"/>
      <c r="FGJ39" s="467"/>
      <c r="FGK39" s="467"/>
      <c r="FGL39" s="467"/>
      <c r="FGM39" s="467"/>
      <c r="FGN39" s="467"/>
      <c r="FGO39" s="467"/>
      <c r="FGP39" s="467"/>
      <c r="FGQ39" s="467"/>
      <c r="FGR39" s="467"/>
      <c r="FGS39" s="467"/>
      <c r="FGT39" s="467"/>
      <c r="FGU39" s="467"/>
      <c r="FGV39" s="467"/>
      <c r="FGW39" s="467"/>
      <c r="FGX39" s="467"/>
      <c r="FGY39" s="467"/>
      <c r="FGZ39" s="467"/>
      <c r="FHA39" s="467"/>
      <c r="FHB39" s="467"/>
      <c r="FHC39" s="467"/>
      <c r="FHD39" s="467"/>
      <c r="FHE39" s="467"/>
      <c r="FHF39" s="467"/>
      <c r="FHG39" s="467"/>
      <c r="FHH39" s="467"/>
      <c r="FHI39" s="467"/>
      <c r="FHJ39" s="467"/>
      <c r="FHK39" s="467"/>
      <c r="FHL39" s="467"/>
      <c r="FHM39" s="467"/>
      <c r="FHN39" s="467"/>
      <c r="FHO39" s="467"/>
      <c r="FHP39" s="467"/>
      <c r="FHQ39" s="467"/>
      <c r="FHR39" s="467"/>
      <c r="FHS39" s="467"/>
      <c r="FHT39" s="467"/>
      <c r="FHU39" s="467"/>
      <c r="FHV39" s="467"/>
      <c r="FHW39" s="467"/>
      <c r="FHX39" s="467"/>
      <c r="FHY39" s="467"/>
      <c r="FHZ39" s="467"/>
      <c r="FIA39" s="467"/>
      <c r="FIB39" s="467"/>
      <c r="FIC39" s="467"/>
      <c r="FID39" s="467"/>
      <c r="FIE39" s="467"/>
      <c r="FIF39" s="467"/>
      <c r="FIG39" s="467"/>
      <c r="FIH39" s="467"/>
      <c r="FII39" s="467"/>
      <c r="FIJ39" s="467"/>
      <c r="FIK39" s="467"/>
      <c r="FIL39" s="467"/>
      <c r="FIM39" s="467"/>
      <c r="FIN39" s="467"/>
      <c r="FIO39" s="467"/>
      <c r="FIP39" s="467"/>
      <c r="FIQ39" s="467"/>
      <c r="FIR39" s="467"/>
      <c r="FIS39" s="467"/>
      <c r="FIT39" s="467"/>
      <c r="FIU39" s="467"/>
      <c r="FIV39" s="467"/>
      <c r="FIW39" s="467"/>
      <c r="FIX39" s="467"/>
      <c r="FIY39" s="467"/>
      <c r="FIZ39" s="467"/>
      <c r="FJA39" s="467"/>
      <c r="FJB39" s="467"/>
      <c r="FJC39" s="467"/>
      <c r="FJD39" s="467"/>
      <c r="FJE39" s="467"/>
      <c r="FJF39" s="467"/>
      <c r="FJG39" s="467"/>
      <c r="FJH39" s="467"/>
      <c r="FJI39" s="467"/>
      <c r="FJJ39" s="467"/>
      <c r="FJK39" s="467"/>
      <c r="FJL39" s="467"/>
      <c r="FJM39" s="467"/>
      <c r="FJN39" s="467"/>
      <c r="FJO39" s="467"/>
      <c r="FJP39" s="467"/>
      <c r="FJQ39" s="467"/>
      <c r="FJR39" s="467"/>
      <c r="FJS39" s="467"/>
      <c r="FJT39" s="467"/>
      <c r="FJU39" s="467"/>
      <c r="FJV39" s="467"/>
      <c r="FJW39" s="467"/>
      <c r="FJX39" s="467"/>
      <c r="FJY39" s="467"/>
      <c r="FJZ39" s="467"/>
      <c r="FKA39" s="467"/>
      <c r="FKB39" s="467"/>
      <c r="FKC39" s="467"/>
      <c r="FKD39" s="467"/>
      <c r="FKE39" s="467"/>
      <c r="FKF39" s="467"/>
      <c r="FKG39" s="467"/>
      <c r="FKH39" s="467"/>
      <c r="FKI39" s="467"/>
      <c r="FKJ39" s="467"/>
      <c r="FKK39" s="467"/>
      <c r="FKL39" s="467"/>
      <c r="FKM39" s="467"/>
      <c r="FKN39" s="467"/>
      <c r="FKO39" s="467"/>
      <c r="FKP39" s="467"/>
      <c r="FKQ39" s="467"/>
      <c r="FKR39" s="467"/>
      <c r="FKS39" s="467"/>
      <c r="FKT39" s="467"/>
      <c r="FKU39" s="467"/>
      <c r="FKV39" s="467"/>
      <c r="FKW39" s="467"/>
      <c r="FKX39" s="467"/>
      <c r="FKY39" s="467"/>
      <c r="FKZ39" s="467"/>
      <c r="FLA39" s="467"/>
      <c r="FLB39" s="467"/>
      <c r="FLC39" s="467"/>
      <c r="FLD39" s="467"/>
      <c r="FLE39" s="467"/>
      <c r="FLF39" s="467"/>
      <c r="FLG39" s="467"/>
      <c r="FLH39" s="467"/>
      <c r="FLI39" s="467"/>
      <c r="FLJ39" s="467"/>
      <c r="FLK39" s="467"/>
      <c r="FLL39" s="467"/>
      <c r="FLM39" s="467"/>
      <c r="FLN39" s="467"/>
      <c r="FLO39" s="467"/>
      <c r="FLP39" s="467"/>
      <c r="FLQ39" s="467"/>
      <c r="FLR39" s="467"/>
      <c r="FLS39" s="467"/>
      <c r="FLT39" s="467"/>
      <c r="FLU39" s="467"/>
      <c r="FLV39" s="467"/>
      <c r="FLW39" s="467"/>
      <c r="FLX39" s="467"/>
      <c r="FLY39" s="467"/>
      <c r="FLZ39" s="467"/>
      <c r="FMA39" s="467"/>
      <c r="FMB39" s="467"/>
      <c r="FMC39" s="467"/>
      <c r="FMD39" s="467"/>
      <c r="FME39" s="467"/>
      <c r="FMF39" s="467"/>
      <c r="FMG39" s="467"/>
      <c r="FMH39" s="467"/>
      <c r="FMI39" s="467"/>
      <c r="FMJ39" s="467"/>
      <c r="FMK39" s="467"/>
      <c r="FML39" s="467"/>
      <c r="FMM39" s="467"/>
      <c r="FMN39" s="467"/>
      <c r="FMO39" s="467"/>
      <c r="FMP39" s="467"/>
      <c r="FMQ39" s="467"/>
      <c r="FMR39" s="467"/>
      <c r="FMS39" s="467"/>
      <c r="FMT39" s="467"/>
      <c r="FMU39" s="467"/>
      <c r="FMV39" s="467"/>
      <c r="FMW39" s="467"/>
      <c r="FMX39" s="467"/>
      <c r="FMY39" s="467"/>
      <c r="FMZ39" s="467"/>
      <c r="FNA39" s="467"/>
      <c r="FNB39" s="467"/>
      <c r="FNC39" s="467"/>
      <c r="FND39" s="467"/>
      <c r="FNE39" s="467"/>
      <c r="FNF39" s="467"/>
      <c r="FNG39" s="467"/>
      <c r="FNH39" s="467"/>
      <c r="FNI39" s="467"/>
      <c r="FNJ39" s="467"/>
      <c r="FNK39" s="467"/>
      <c r="FNL39" s="467"/>
      <c r="FNM39" s="467"/>
      <c r="FNN39" s="467"/>
      <c r="FNO39" s="467"/>
      <c r="FNP39" s="467"/>
      <c r="FNQ39" s="467"/>
      <c r="FNR39" s="467"/>
      <c r="FNS39" s="467"/>
      <c r="FNT39" s="467"/>
      <c r="FNU39" s="467"/>
      <c r="FNV39" s="467"/>
      <c r="FNW39" s="467"/>
      <c r="FNX39" s="467"/>
      <c r="FNY39" s="467"/>
      <c r="FNZ39" s="467"/>
      <c r="FOA39" s="467"/>
      <c r="FOB39" s="467"/>
      <c r="FOC39" s="467"/>
      <c r="FOD39" s="467"/>
      <c r="FOE39" s="467"/>
      <c r="FOF39" s="467"/>
      <c r="FOG39" s="467"/>
      <c r="FOH39" s="467"/>
      <c r="FOI39" s="467"/>
      <c r="FOJ39" s="467"/>
      <c r="FOK39" s="467"/>
      <c r="FOL39" s="467"/>
      <c r="FOM39" s="467"/>
      <c r="FON39" s="467"/>
      <c r="FOO39" s="467"/>
      <c r="FOP39" s="467"/>
      <c r="FOQ39" s="467"/>
      <c r="FOR39" s="467"/>
      <c r="FOS39" s="467"/>
      <c r="FOT39" s="467"/>
      <c r="FOU39" s="467"/>
      <c r="FOV39" s="467"/>
      <c r="FOW39" s="467"/>
      <c r="FOX39" s="467"/>
      <c r="FOY39" s="467"/>
      <c r="FOZ39" s="467"/>
      <c r="FPA39" s="467"/>
      <c r="FPB39" s="467"/>
      <c r="FPC39" s="467"/>
      <c r="FPD39" s="467"/>
      <c r="FPE39" s="467"/>
      <c r="FPF39" s="467"/>
      <c r="FPG39" s="467"/>
      <c r="FPH39" s="467"/>
      <c r="FPI39" s="467"/>
      <c r="FPJ39" s="467"/>
      <c r="FPK39" s="467"/>
      <c r="FPL39" s="467"/>
      <c r="FPM39" s="467"/>
      <c r="FPN39" s="467"/>
      <c r="FPO39" s="467"/>
      <c r="FPP39" s="467"/>
      <c r="FPQ39" s="467"/>
      <c r="FPR39" s="467"/>
      <c r="FPS39" s="467"/>
      <c r="FPT39" s="467"/>
      <c r="FPU39" s="467"/>
      <c r="FPV39" s="467"/>
      <c r="FPW39" s="467"/>
      <c r="FPX39" s="467"/>
      <c r="FPY39" s="467"/>
      <c r="FPZ39" s="467"/>
      <c r="FQA39" s="467"/>
      <c r="FQB39" s="467"/>
      <c r="FQC39" s="467"/>
      <c r="FQD39" s="467"/>
      <c r="FQE39" s="467"/>
      <c r="FQF39" s="467"/>
      <c r="FQG39" s="467"/>
      <c r="FQH39" s="467"/>
      <c r="FQI39" s="467"/>
      <c r="FQJ39" s="467"/>
      <c r="FQK39" s="467"/>
      <c r="FQL39" s="467"/>
      <c r="FQM39" s="467"/>
      <c r="FQN39" s="467"/>
      <c r="FQO39" s="467"/>
      <c r="FQP39" s="467"/>
      <c r="FQQ39" s="467"/>
      <c r="FQR39" s="467"/>
      <c r="FQS39" s="467"/>
      <c r="FQT39" s="467"/>
      <c r="FQU39" s="467"/>
      <c r="FQV39" s="467"/>
      <c r="FQW39" s="467"/>
      <c r="FQX39" s="467"/>
      <c r="FQY39" s="467"/>
      <c r="FQZ39" s="467"/>
      <c r="FRA39" s="467"/>
      <c r="FRB39" s="467"/>
      <c r="FRC39" s="467"/>
      <c r="FRD39" s="467"/>
      <c r="FRE39" s="467"/>
      <c r="FRF39" s="467"/>
      <c r="FRG39" s="467"/>
      <c r="FRH39" s="467"/>
      <c r="FRI39" s="467"/>
      <c r="FRJ39" s="467"/>
      <c r="FRK39" s="467"/>
      <c r="FRL39" s="467"/>
      <c r="FRM39" s="467"/>
      <c r="FRN39" s="467"/>
      <c r="FRO39" s="467"/>
      <c r="FRP39" s="467"/>
      <c r="FRQ39" s="467"/>
      <c r="FRR39" s="467"/>
      <c r="FRS39" s="467"/>
      <c r="FRT39" s="467"/>
      <c r="FRU39" s="467"/>
      <c r="FRV39" s="467"/>
      <c r="FRW39" s="467"/>
      <c r="FRX39" s="467"/>
      <c r="FRY39" s="467"/>
      <c r="FRZ39" s="467"/>
      <c r="FSA39" s="467"/>
      <c r="FSB39" s="467"/>
      <c r="FSC39" s="467"/>
      <c r="FSD39" s="467"/>
      <c r="FSE39" s="467"/>
      <c r="FSF39" s="467"/>
      <c r="FSG39" s="467"/>
      <c r="FSH39" s="467"/>
      <c r="FSI39" s="467"/>
      <c r="FSJ39" s="467"/>
      <c r="FSK39" s="467"/>
      <c r="FSL39" s="467"/>
      <c r="FSM39" s="467"/>
      <c r="FSN39" s="467"/>
      <c r="FSO39" s="467"/>
      <c r="FSP39" s="467"/>
      <c r="FSQ39" s="467"/>
      <c r="FSR39" s="467"/>
      <c r="FSS39" s="467"/>
      <c r="FST39" s="467"/>
      <c r="FSU39" s="467"/>
      <c r="FSV39" s="467"/>
      <c r="FSW39" s="467"/>
      <c r="FSX39" s="467"/>
      <c r="FSY39" s="467"/>
      <c r="FSZ39" s="467"/>
      <c r="FTA39" s="467"/>
      <c r="FTB39" s="467"/>
      <c r="FTC39" s="467"/>
      <c r="FTD39" s="467"/>
      <c r="FTE39" s="467"/>
      <c r="FTF39" s="467"/>
      <c r="FTG39" s="467"/>
      <c r="FTH39" s="467"/>
      <c r="FTI39" s="467"/>
      <c r="FTJ39" s="467"/>
      <c r="FTK39" s="467"/>
      <c r="FTL39" s="467"/>
      <c r="FTM39" s="467"/>
      <c r="FTN39" s="467"/>
      <c r="FTO39" s="467"/>
      <c r="FTP39" s="467"/>
      <c r="FTQ39" s="467"/>
      <c r="FTR39" s="467"/>
      <c r="FTS39" s="467"/>
      <c r="FTT39" s="467"/>
      <c r="FTU39" s="467"/>
      <c r="FTV39" s="467"/>
      <c r="FTW39" s="467"/>
      <c r="FTX39" s="467"/>
      <c r="FTY39" s="467"/>
      <c r="FTZ39" s="467"/>
      <c r="FUA39" s="467"/>
      <c r="FUB39" s="467"/>
      <c r="FUC39" s="467"/>
      <c r="FUD39" s="467"/>
      <c r="FUE39" s="467"/>
      <c r="FUF39" s="467"/>
      <c r="FUG39" s="467"/>
      <c r="FUH39" s="467"/>
      <c r="FUI39" s="467"/>
      <c r="FUJ39" s="467"/>
      <c r="FUK39" s="467"/>
      <c r="FUL39" s="467"/>
      <c r="FUM39" s="467"/>
      <c r="FUN39" s="467"/>
      <c r="FUO39" s="467"/>
      <c r="FUP39" s="467"/>
      <c r="FUQ39" s="467"/>
      <c r="FUR39" s="467"/>
      <c r="FUS39" s="467"/>
      <c r="FUT39" s="467"/>
      <c r="FUU39" s="467"/>
      <c r="FUV39" s="467"/>
      <c r="FUW39" s="467"/>
      <c r="FUX39" s="467"/>
      <c r="FUY39" s="467"/>
      <c r="FUZ39" s="467"/>
      <c r="FVA39" s="467"/>
      <c r="FVB39" s="467"/>
      <c r="FVC39" s="467"/>
      <c r="FVD39" s="467"/>
      <c r="FVE39" s="467"/>
      <c r="FVF39" s="467"/>
      <c r="FVG39" s="467"/>
      <c r="FVH39" s="467"/>
      <c r="FVI39" s="467"/>
      <c r="FVJ39" s="467"/>
      <c r="FVK39" s="467"/>
      <c r="FVL39" s="467"/>
      <c r="FVM39" s="467"/>
      <c r="FVN39" s="467"/>
      <c r="FVO39" s="467"/>
      <c r="FVP39" s="467"/>
      <c r="FVQ39" s="467"/>
      <c r="FVR39" s="467"/>
      <c r="FVS39" s="467"/>
      <c r="FVT39" s="467"/>
      <c r="FVU39" s="467"/>
      <c r="FVV39" s="467"/>
      <c r="FVW39" s="467"/>
      <c r="FVX39" s="467"/>
      <c r="FVY39" s="467"/>
      <c r="FVZ39" s="467"/>
      <c r="FWA39" s="467"/>
      <c r="FWB39" s="467"/>
      <c r="FWC39" s="467"/>
      <c r="FWD39" s="467"/>
      <c r="FWE39" s="467"/>
      <c r="FWF39" s="467"/>
      <c r="FWG39" s="467"/>
      <c r="FWH39" s="467"/>
      <c r="FWI39" s="467"/>
      <c r="FWJ39" s="467"/>
      <c r="FWK39" s="467"/>
      <c r="FWL39" s="467"/>
      <c r="FWM39" s="467"/>
      <c r="FWN39" s="467"/>
      <c r="FWO39" s="467"/>
      <c r="FWP39" s="467"/>
      <c r="FWQ39" s="467"/>
      <c r="FWR39" s="467"/>
      <c r="FWS39" s="467"/>
      <c r="FWT39" s="467"/>
      <c r="FWU39" s="467"/>
      <c r="FWV39" s="467"/>
      <c r="FWW39" s="467"/>
      <c r="FWX39" s="467"/>
      <c r="FWY39" s="467"/>
      <c r="FWZ39" s="467"/>
      <c r="FXA39" s="467"/>
      <c r="FXB39" s="467"/>
      <c r="FXC39" s="467"/>
      <c r="FXD39" s="467"/>
      <c r="FXE39" s="467"/>
      <c r="FXF39" s="467"/>
      <c r="FXG39" s="467"/>
      <c r="FXH39" s="467"/>
      <c r="FXI39" s="467"/>
      <c r="FXJ39" s="467"/>
      <c r="FXK39" s="467"/>
      <c r="FXL39" s="467"/>
      <c r="FXM39" s="467"/>
      <c r="FXN39" s="467"/>
      <c r="FXO39" s="467"/>
      <c r="FXP39" s="467"/>
      <c r="FXQ39" s="467"/>
      <c r="FXR39" s="467"/>
      <c r="FXS39" s="467"/>
      <c r="FXT39" s="467"/>
      <c r="FXU39" s="467"/>
      <c r="FXV39" s="467"/>
      <c r="FXW39" s="467"/>
      <c r="FXX39" s="467"/>
      <c r="FXY39" s="467"/>
      <c r="FXZ39" s="467"/>
      <c r="FYA39" s="467"/>
      <c r="FYB39" s="467"/>
      <c r="FYC39" s="467"/>
      <c r="FYD39" s="467"/>
      <c r="FYE39" s="467"/>
      <c r="FYF39" s="467"/>
      <c r="FYG39" s="467"/>
      <c r="FYH39" s="467"/>
      <c r="FYI39" s="467"/>
      <c r="FYJ39" s="467"/>
      <c r="FYK39" s="467"/>
      <c r="FYL39" s="467"/>
      <c r="FYM39" s="467"/>
      <c r="FYN39" s="467"/>
      <c r="FYO39" s="467"/>
      <c r="FYP39" s="467"/>
      <c r="FYQ39" s="467"/>
      <c r="FYR39" s="467"/>
      <c r="FYS39" s="467"/>
      <c r="FYT39" s="467"/>
      <c r="FYU39" s="467"/>
      <c r="FYV39" s="467"/>
      <c r="FYW39" s="467"/>
      <c r="FYX39" s="467"/>
      <c r="FYY39" s="467"/>
      <c r="FYZ39" s="467"/>
      <c r="FZA39" s="467"/>
      <c r="FZB39" s="467"/>
      <c r="FZC39" s="467"/>
      <c r="FZD39" s="467"/>
      <c r="FZE39" s="467"/>
      <c r="FZF39" s="467"/>
      <c r="FZG39" s="467"/>
      <c r="FZH39" s="467"/>
      <c r="FZI39" s="467"/>
      <c r="FZJ39" s="467"/>
      <c r="FZK39" s="467"/>
      <c r="FZL39" s="467"/>
      <c r="FZM39" s="467"/>
      <c r="FZN39" s="467"/>
      <c r="FZO39" s="467"/>
      <c r="FZP39" s="467"/>
      <c r="FZQ39" s="467"/>
      <c r="FZR39" s="467"/>
      <c r="FZS39" s="467"/>
      <c r="FZT39" s="467"/>
      <c r="FZU39" s="467"/>
      <c r="FZV39" s="467"/>
      <c r="FZW39" s="467"/>
      <c r="FZX39" s="467"/>
      <c r="FZY39" s="467"/>
      <c r="FZZ39" s="467"/>
      <c r="GAA39" s="467"/>
      <c r="GAB39" s="467"/>
      <c r="GAC39" s="467"/>
      <c r="GAD39" s="467"/>
      <c r="GAE39" s="467"/>
      <c r="GAF39" s="467"/>
      <c r="GAG39" s="467"/>
      <c r="GAH39" s="467"/>
      <c r="GAI39" s="467"/>
      <c r="GAJ39" s="467"/>
      <c r="GAK39" s="467"/>
      <c r="GAL39" s="467"/>
      <c r="GAM39" s="467"/>
      <c r="GAN39" s="467"/>
      <c r="GAO39" s="467"/>
      <c r="GAP39" s="467"/>
      <c r="GAQ39" s="467"/>
      <c r="GAR39" s="467"/>
      <c r="GAS39" s="467"/>
      <c r="GAT39" s="467"/>
      <c r="GAU39" s="467"/>
      <c r="GAV39" s="467"/>
      <c r="GAW39" s="467"/>
      <c r="GAX39" s="467"/>
      <c r="GAY39" s="467"/>
      <c r="GAZ39" s="467"/>
      <c r="GBA39" s="467"/>
      <c r="GBB39" s="467"/>
      <c r="GBC39" s="467"/>
      <c r="GBD39" s="467"/>
      <c r="GBE39" s="467"/>
      <c r="GBF39" s="467"/>
      <c r="GBG39" s="467"/>
      <c r="GBH39" s="467"/>
      <c r="GBI39" s="467"/>
      <c r="GBJ39" s="467"/>
      <c r="GBK39" s="467"/>
      <c r="GBL39" s="467"/>
      <c r="GBM39" s="467"/>
      <c r="GBN39" s="467"/>
      <c r="GBO39" s="467"/>
      <c r="GBP39" s="467"/>
      <c r="GBQ39" s="467"/>
      <c r="GBR39" s="467"/>
      <c r="GBS39" s="467"/>
      <c r="GBT39" s="467"/>
      <c r="GBU39" s="467"/>
      <c r="GBV39" s="467"/>
      <c r="GBW39" s="467"/>
      <c r="GBX39" s="467"/>
      <c r="GBY39" s="467"/>
      <c r="GBZ39" s="467"/>
      <c r="GCA39" s="467"/>
      <c r="GCB39" s="467"/>
      <c r="GCC39" s="467"/>
      <c r="GCD39" s="467"/>
      <c r="GCE39" s="467"/>
      <c r="GCF39" s="467"/>
      <c r="GCG39" s="467"/>
      <c r="GCH39" s="467"/>
      <c r="GCI39" s="467"/>
      <c r="GCJ39" s="467"/>
      <c r="GCK39" s="467"/>
      <c r="GCL39" s="467"/>
      <c r="GCM39" s="467"/>
      <c r="GCN39" s="467"/>
      <c r="GCO39" s="467"/>
      <c r="GCP39" s="467"/>
      <c r="GCQ39" s="467"/>
      <c r="GCR39" s="467"/>
      <c r="GCS39" s="467"/>
      <c r="GCT39" s="467"/>
      <c r="GCU39" s="467"/>
      <c r="GCV39" s="467"/>
      <c r="GCW39" s="467"/>
      <c r="GCX39" s="467"/>
      <c r="GCY39" s="467"/>
      <c r="GCZ39" s="467"/>
      <c r="GDA39" s="467"/>
      <c r="GDB39" s="467"/>
      <c r="GDC39" s="467"/>
      <c r="GDD39" s="467"/>
      <c r="GDE39" s="467"/>
      <c r="GDF39" s="467"/>
      <c r="GDG39" s="467"/>
      <c r="GDH39" s="467"/>
      <c r="GDI39" s="467"/>
      <c r="GDJ39" s="467"/>
      <c r="GDK39" s="467"/>
      <c r="GDL39" s="467"/>
      <c r="GDM39" s="467"/>
      <c r="GDN39" s="467"/>
      <c r="GDO39" s="467"/>
      <c r="GDP39" s="467"/>
      <c r="GDQ39" s="467"/>
      <c r="GDR39" s="467"/>
      <c r="GDS39" s="467"/>
      <c r="GDT39" s="467"/>
      <c r="GDU39" s="467"/>
      <c r="GDV39" s="467"/>
      <c r="GDW39" s="467"/>
      <c r="GDX39" s="467"/>
      <c r="GDY39" s="467"/>
      <c r="GDZ39" s="467"/>
      <c r="GEA39" s="467"/>
      <c r="GEB39" s="467"/>
      <c r="GEC39" s="467"/>
      <c r="GED39" s="467"/>
      <c r="GEE39" s="467"/>
      <c r="GEF39" s="467"/>
      <c r="GEG39" s="467"/>
      <c r="GEH39" s="467"/>
      <c r="GEI39" s="467"/>
      <c r="GEJ39" s="467"/>
      <c r="GEK39" s="467"/>
      <c r="GEL39" s="467"/>
      <c r="GEM39" s="467"/>
      <c r="GEN39" s="467"/>
      <c r="GEO39" s="467"/>
      <c r="GEP39" s="467"/>
      <c r="GEQ39" s="467"/>
      <c r="GER39" s="467"/>
      <c r="GES39" s="467"/>
      <c r="GET39" s="467"/>
      <c r="GEU39" s="467"/>
      <c r="GEV39" s="467"/>
      <c r="GEW39" s="467"/>
      <c r="GEX39" s="467"/>
      <c r="GEY39" s="467"/>
      <c r="GEZ39" s="467"/>
      <c r="GFA39" s="467"/>
      <c r="GFB39" s="467"/>
      <c r="GFC39" s="467"/>
      <c r="GFD39" s="467"/>
      <c r="GFE39" s="467"/>
      <c r="GFF39" s="467"/>
      <c r="GFG39" s="467"/>
      <c r="GFH39" s="467"/>
      <c r="GFI39" s="467"/>
      <c r="GFJ39" s="467"/>
      <c r="GFK39" s="467"/>
      <c r="GFL39" s="467"/>
      <c r="GFM39" s="467"/>
      <c r="GFN39" s="467"/>
      <c r="GFO39" s="467"/>
      <c r="GFP39" s="467"/>
      <c r="GFQ39" s="467"/>
      <c r="GFR39" s="467"/>
      <c r="GFS39" s="467"/>
      <c r="GFT39" s="467"/>
      <c r="GFU39" s="467"/>
      <c r="GFV39" s="467"/>
      <c r="GFW39" s="467"/>
      <c r="GFX39" s="467"/>
      <c r="GFY39" s="467"/>
      <c r="GFZ39" s="467"/>
      <c r="GGA39" s="467"/>
      <c r="GGB39" s="467"/>
      <c r="GGC39" s="467"/>
      <c r="GGD39" s="467"/>
      <c r="GGE39" s="467"/>
      <c r="GGF39" s="467"/>
      <c r="GGG39" s="467"/>
      <c r="GGH39" s="467"/>
      <c r="GGI39" s="467"/>
      <c r="GGJ39" s="467"/>
      <c r="GGK39" s="467"/>
      <c r="GGL39" s="467"/>
      <c r="GGM39" s="467"/>
      <c r="GGN39" s="467"/>
      <c r="GGO39" s="467"/>
      <c r="GGP39" s="467"/>
      <c r="GGQ39" s="467"/>
      <c r="GGR39" s="467"/>
      <c r="GGS39" s="467"/>
      <c r="GGT39" s="467"/>
      <c r="GGU39" s="467"/>
      <c r="GGV39" s="467"/>
      <c r="GGW39" s="467"/>
      <c r="GGX39" s="467"/>
      <c r="GGY39" s="467"/>
      <c r="GGZ39" s="467"/>
      <c r="GHA39" s="467"/>
      <c r="GHB39" s="467"/>
      <c r="GHC39" s="467"/>
      <c r="GHD39" s="467"/>
      <c r="GHE39" s="467"/>
      <c r="GHF39" s="467"/>
      <c r="GHG39" s="467"/>
      <c r="GHH39" s="467"/>
      <c r="GHI39" s="467"/>
      <c r="GHJ39" s="467"/>
      <c r="GHK39" s="467"/>
      <c r="GHL39" s="467"/>
      <c r="GHM39" s="467"/>
      <c r="GHN39" s="467"/>
      <c r="GHO39" s="467"/>
      <c r="GHP39" s="467"/>
      <c r="GHQ39" s="467"/>
      <c r="GHR39" s="467"/>
      <c r="GHS39" s="467"/>
      <c r="GHT39" s="467"/>
      <c r="GHU39" s="467"/>
      <c r="GHV39" s="467"/>
      <c r="GHW39" s="467"/>
      <c r="GHX39" s="467"/>
      <c r="GHY39" s="467"/>
      <c r="GHZ39" s="467"/>
      <c r="GIA39" s="467"/>
      <c r="GIB39" s="467"/>
      <c r="GIC39" s="467"/>
      <c r="GID39" s="467"/>
      <c r="GIE39" s="467"/>
      <c r="GIF39" s="467"/>
      <c r="GIG39" s="467"/>
      <c r="GIH39" s="467"/>
      <c r="GII39" s="467"/>
      <c r="GIJ39" s="467"/>
      <c r="GIK39" s="467"/>
      <c r="GIL39" s="467"/>
      <c r="GIM39" s="467"/>
      <c r="GIN39" s="467"/>
      <c r="GIO39" s="467"/>
      <c r="GIP39" s="467"/>
      <c r="GIQ39" s="467"/>
      <c r="GIR39" s="467"/>
      <c r="GIS39" s="467"/>
      <c r="GIT39" s="467"/>
      <c r="GIU39" s="467"/>
      <c r="GIV39" s="467"/>
      <c r="GIW39" s="467"/>
      <c r="GIX39" s="467"/>
      <c r="GIY39" s="467"/>
      <c r="GIZ39" s="467"/>
      <c r="GJA39" s="467"/>
      <c r="GJB39" s="467"/>
      <c r="GJC39" s="467"/>
      <c r="GJD39" s="467"/>
      <c r="GJE39" s="467"/>
      <c r="GJF39" s="467"/>
      <c r="GJG39" s="467"/>
      <c r="GJH39" s="467"/>
      <c r="GJI39" s="467"/>
      <c r="GJJ39" s="467"/>
      <c r="GJK39" s="467"/>
      <c r="GJL39" s="467"/>
      <c r="GJM39" s="467"/>
      <c r="GJN39" s="467"/>
      <c r="GJO39" s="467"/>
      <c r="GJP39" s="467"/>
      <c r="GJQ39" s="467"/>
      <c r="GJR39" s="467"/>
      <c r="GJS39" s="467"/>
      <c r="GJT39" s="467"/>
      <c r="GJU39" s="467"/>
      <c r="GJV39" s="467"/>
      <c r="GJW39" s="467"/>
      <c r="GJX39" s="467"/>
      <c r="GJY39" s="467"/>
      <c r="GJZ39" s="467"/>
      <c r="GKA39" s="467"/>
      <c r="GKB39" s="467"/>
      <c r="GKC39" s="467"/>
      <c r="GKD39" s="467"/>
      <c r="GKE39" s="467"/>
      <c r="GKF39" s="467"/>
      <c r="GKG39" s="467"/>
      <c r="GKH39" s="467"/>
      <c r="GKI39" s="467"/>
      <c r="GKJ39" s="467"/>
      <c r="GKK39" s="467"/>
      <c r="GKL39" s="467"/>
      <c r="GKM39" s="467"/>
      <c r="GKN39" s="467"/>
      <c r="GKO39" s="467"/>
      <c r="GKP39" s="467"/>
      <c r="GKQ39" s="467"/>
      <c r="GKR39" s="467"/>
      <c r="GKS39" s="467"/>
      <c r="GKT39" s="467"/>
      <c r="GKU39" s="467"/>
      <c r="GKV39" s="467"/>
      <c r="GKW39" s="467"/>
      <c r="GKX39" s="467"/>
      <c r="GKY39" s="467"/>
      <c r="GKZ39" s="467"/>
      <c r="GLA39" s="467"/>
      <c r="GLB39" s="467"/>
      <c r="GLC39" s="467"/>
      <c r="GLD39" s="467"/>
      <c r="GLE39" s="467"/>
      <c r="GLF39" s="467"/>
      <c r="GLG39" s="467"/>
      <c r="GLH39" s="467"/>
      <c r="GLI39" s="467"/>
      <c r="GLJ39" s="467"/>
      <c r="GLK39" s="467"/>
      <c r="GLL39" s="467"/>
      <c r="GLM39" s="467"/>
      <c r="GLN39" s="467"/>
      <c r="GLO39" s="467"/>
      <c r="GLP39" s="467"/>
      <c r="GLQ39" s="467"/>
      <c r="GLR39" s="467"/>
      <c r="GLS39" s="467"/>
      <c r="GLT39" s="467"/>
      <c r="GLU39" s="467"/>
      <c r="GLV39" s="467"/>
      <c r="GLW39" s="467"/>
      <c r="GLX39" s="467"/>
      <c r="GLY39" s="467"/>
      <c r="GLZ39" s="467"/>
      <c r="GMA39" s="467"/>
      <c r="GMB39" s="467"/>
      <c r="GMC39" s="467"/>
      <c r="GMD39" s="467"/>
      <c r="GME39" s="467"/>
      <c r="GMF39" s="467"/>
      <c r="GMG39" s="467"/>
      <c r="GMH39" s="467"/>
      <c r="GMI39" s="467"/>
      <c r="GMJ39" s="467"/>
      <c r="GMK39" s="467"/>
      <c r="GML39" s="467"/>
      <c r="GMM39" s="467"/>
      <c r="GMN39" s="467"/>
      <c r="GMO39" s="467"/>
      <c r="GMP39" s="467"/>
      <c r="GMQ39" s="467"/>
      <c r="GMR39" s="467"/>
      <c r="GMS39" s="467"/>
      <c r="GMT39" s="467"/>
      <c r="GMU39" s="467"/>
      <c r="GMV39" s="467"/>
      <c r="GMW39" s="467"/>
      <c r="GMX39" s="467"/>
      <c r="GMY39" s="467"/>
      <c r="GMZ39" s="467"/>
      <c r="GNA39" s="467"/>
      <c r="GNB39" s="467"/>
      <c r="GNC39" s="467"/>
      <c r="GND39" s="467"/>
      <c r="GNE39" s="467"/>
      <c r="GNF39" s="467"/>
      <c r="GNG39" s="467"/>
      <c r="GNH39" s="467"/>
      <c r="GNI39" s="467"/>
      <c r="GNJ39" s="467"/>
      <c r="GNK39" s="467"/>
      <c r="GNL39" s="467"/>
      <c r="GNM39" s="467"/>
      <c r="GNN39" s="467"/>
      <c r="GNO39" s="467"/>
      <c r="GNP39" s="467"/>
      <c r="GNQ39" s="467"/>
      <c r="GNR39" s="467"/>
      <c r="GNS39" s="467"/>
      <c r="GNT39" s="467"/>
      <c r="GNU39" s="467"/>
      <c r="GNV39" s="467"/>
      <c r="GNW39" s="467"/>
      <c r="GNX39" s="467"/>
      <c r="GNY39" s="467"/>
      <c r="GNZ39" s="467"/>
      <c r="GOA39" s="467"/>
      <c r="GOB39" s="467"/>
      <c r="GOC39" s="467"/>
      <c r="GOD39" s="467"/>
      <c r="GOE39" s="467"/>
      <c r="GOF39" s="467"/>
      <c r="GOG39" s="467"/>
      <c r="GOH39" s="467"/>
      <c r="GOI39" s="467"/>
      <c r="GOJ39" s="467"/>
      <c r="GOK39" s="467"/>
      <c r="GOL39" s="467"/>
      <c r="GOM39" s="467"/>
      <c r="GON39" s="467"/>
      <c r="GOO39" s="467"/>
      <c r="GOP39" s="467"/>
      <c r="GOQ39" s="467"/>
      <c r="GOR39" s="467"/>
      <c r="GOS39" s="467"/>
      <c r="GOT39" s="467"/>
      <c r="GOU39" s="467"/>
      <c r="GOV39" s="467"/>
      <c r="GOW39" s="467"/>
      <c r="GOX39" s="467"/>
      <c r="GOY39" s="467"/>
      <c r="GOZ39" s="467"/>
      <c r="GPA39" s="467"/>
      <c r="GPB39" s="467"/>
      <c r="GPC39" s="467"/>
      <c r="GPD39" s="467"/>
      <c r="GPE39" s="467"/>
      <c r="GPF39" s="467"/>
      <c r="GPG39" s="467"/>
      <c r="GPH39" s="467"/>
      <c r="GPI39" s="467"/>
      <c r="GPJ39" s="467"/>
      <c r="GPK39" s="467"/>
      <c r="GPL39" s="467"/>
      <c r="GPM39" s="467"/>
      <c r="GPN39" s="467"/>
      <c r="GPO39" s="467"/>
      <c r="GPP39" s="467"/>
      <c r="GPQ39" s="467"/>
      <c r="GPR39" s="467"/>
      <c r="GPS39" s="467"/>
      <c r="GPT39" s="467"/>
      <c r="GPU39" s="467"/>
      <c r="GPV39" s="467"/>
      <c r="GPW39" s="467"/>
      <c r="GPX39" s="467"/>
      <c r="GPY39" s="467"/>
      <c r="GPZ39" s="467"/>
      <c r="GQA39" s="467"/>
      <c r="GQB39" s="467"/>
      <c r="GQC39" s="467"/>
      <c r="GQD39" s="467"/>
      <c r="GQE39" s="467"/>
      <c r="GQF39" s="467"/>
      <c r="GQG39" s="467"/>
      <c r="GQH39" s="467"/>
      <c r="GQI39" s="467"/>
      <c r="GQJ39" s="467"/>
      <c r="GQK39" s="467"/>
      <c r="GQL39" s="467"/>
      <c r="GQM39" s="467"/>
      <c r="GQN39" s="467"/>
      <c r="GQO39" s="467"/>
      <c r="GQP39" s="467"/>
      <c r="GQQ39" s="467"/>
      <c r="GQR39" s="467"/>
      <c r="GQS39" s="467"/>
      <c r="GQT39" s="467"/>
      <c r="GQU39" s="467"/>
      <c r="GQV39" s="467"/>
      <c r="GQW39" s="467"/>
      <c r="GQX39" s="467"/>
      <c r="GQY39" s="467"/>
      <c r="GQZ39" s="467"/>
      <c r="GRA39" s="467"/>
      <c r="GRB39" s="467"/>
      <c r="GRC39" s="467"/>
      <c r="GRD39" s="467"/>
      <c r="GRE39" s="467"/>
      <c r="GRF39" s="467"/>
      <c r="GRG39" s="467"/>
      <c r="GRH39" s="467"/>
      <c r="GRI39" s="467"/>
      <c r="GRJ39" s="467"/>
      <c r="GRK39" s="467"/>
      <c r="GRL39" s="467"/>
      <c r="GRM39" s="467"/>
      <c r="GRN39" s="467"/>
      <c r="GRO39" s="467"/>
      <c r="GRP39" s="467"/>
      <c r="GRQ39" s="467"/>
      <c r="GRR39" s="467"/>
      <c r="GRS39" s="467"/>
      <c r="GRT39" s="467"/>
      <c r="GRU39" s="467"/>
      <c r="GRV39" s="467"/>
      <c r="GRW39" s="467"/>
      <c r="GRX39" s="467"/>
      <c r="GRY39" s="467"/>
      <c r="GRZ39" s="467"/>
      <c r="GSA39" s="467"/>
      <c r="GSB39" s="467"/>
      <c r="GSC39" s="467"/>
      <c r="GSD39" s="467"/>
      <c r="GSE39" s="467"/>
      <c r="GSF39" s="467"/>
      <c r="GSG39" s="467"/>
      <c r="GSH39" s="467"/>
      <c r="GSI39" s="467"/>
      <c r="GSJ39" s="467"/>
      <c r="GSK39" s="467"/>
      <c r="GSL39" s="467"/>
      <c r="GSM39" s="467"/>
      <c r="GSN39" s="467"/>
      <c r="GSO39" s="467"/>
      <c r="GSP39" s="467"/>
      <c r="GSQ39" s="467"/>
      <c r="GSR39" s="467"/>
      <c r="GSS39" s="467"/>
      <c r="GST39" s="467"/>
      <c r="GSU39" s="467"/>
      <c r="GSV39" s="467"/>
      <c r="GSW39" s="467"/>
      <c r="GSX39" s="467"/>
      <c r="GSY39" s="467"/>
      <c r="GSZ39" s="467"/>
      <c r="GTA39" s="467"/>
      <c r="GTB39" s="467"/>
      <c r="GTC39" s="467"/>
      <c r="GTD39" s="467"/>
      <c r="GTE39" s="467"/>
      <c r="GTF39" s="467"/>
      <c r="GTG39" s="467"/>
      <c r="GTH39" s="467"/>
      <c r="GTI39" s="467"/>
      <c r="GTJ39" s="467"/>
      <c r="GTK39" s="467"/>
      <c r="GTL39" s="467"/>
      <c r="GTM39" s="467"/>
      <c r="GTN39" s="467"/>
      <c r="GTO39" s="467"/>
      <c r="GTP39" s="467"/>
      <c r="GTQ39" s="467"/>
      <c r="GTR39" s="467"/>
      <c r="GTS39" s="467"/>
      <c r="GTT39" s="467"/>
      <c r="GTU39" s="467"/>
      <c r="GTV39" s="467"/>
      <c r="GTW39" s="467"/>
      <c r="GTX39" s="467"/>
      <c r="GTY39" s="467"/>
      <c r="GTZ39" s="467"/>
      <c r="GUA39" s="467"/>
      <c r="GUB39" s="467"/>
      <c r="GUC39" s="467"/>
      <c r="GUD39" s="467"/>
      <c r="GUE39" s="467"/>
      <c r="GUF39" s="467"/>
      <c r="GUG39" s="467"/>
      <c r="GUH39" s="467"/>
      <c r="GUI39" s="467"/>
      <c r="GUJ39" s="467"/>
      <c r="GUK39" s="467"/>
      <c r="GUL39" s="467"/>
      <c r="GUM39" s="467"/>
      <c r="GUN39" s="467"/>
      <c r="GUO39" s="467"/>
      <c r="GUP39" s="467"/>
      <c r="GUQ39" s="467"/>
      <c r="GUR39" s="467"/>
      <c r="GUS39" s="467"/>
      <c r="GUT39" s="467"/>
      <c r="GUU39" s="467"/>
      <c r="GUV39" s="467"/>
      <c r="GUW39" s="467"/>
      <c r="GUX39" s="467"/>
      <c r="GUY39" s="467"/>
      <c r="GUZ39" s="467"/>
      <c r="GVA39" s="467"/>
      <c r="GVB39" s="467"/>
      <c r="GVC39" s="467"/>
      <c r="GVD39" s="467"/>
      <c r="GVE39" s="467"/>
      <c r="GVF39" s="467"/>
      <c r="GVG39" s="467"/>
      <c r="GVH39" s="467"/>
      <c r="GVI39" s="467"/>
      <c r="GVJ39" s="467"/>
      <c r="GVK39" s="467"/>
      <c r="GVL39" s="467"/>
      <c r="GVM39" s="467"/>
      <c r="GVN39" s="467"/>
      <c r="GVO39" s="467"/>
      <c r="GVP39" s="467"/>
      <c r="GVQ39" s="467"/>
      <c r="GVR39" s="467"/>
      <c r="GVS39" s="467"/>
      <c r="GVT39" s="467"/>
      <c r="GVU39" s="467"/>
      <c r="GVV39" s="467"/>
      <c r="GVW39" s="467"/>
      <c r="GVX39" s="467"/>
      <c r="GVY39" s="467"/>
      <c r="GVZ39" s="467"/>
      <c r="GWA39" s="467"/>
      <c r="GWB39" s="467"/>
      <c r="GWC39" s="467"/>
      <c r="GWD39" s="467"/>
      <c r="GWE39" s="467"/>
      <c r="GWF39" s="467"/>
      <c r="GWG39" s="467"/>
      <c r="GWH39" s="467"/>
      <c r="GWI39" s="467"/>
      <c r="GWJ39" s="467"/>
      <c r="GWK39" s="467"/>
      <c r="GWL39" s="467"/>
      <c r="GWM39" s="467"/>
      <c r="GWN39" s="467"/>
      <c r="GWO39" s="467"/>
      <c r="GWP39" s="467"/>
      <c r="GWQ39" s="467"/>
      <c r="GWR39" s="467"/>
      <c r="GWS39" s="467"/>
      <c r="GWT39" s="467"/>
      <c r="GWU39" s="467"/>
      <c r="GWV39" s="467"/>
      <c r="GWW39" s="467"/>
      <c r="GWX39" s="467"/>
      <c r="GWY39" s="467"/>
      <c r="GWZ39" s="467"/>
      <c r="GXA39" s="467"/>
      <c r="GXB39" s="467"/>
      <c r="GXC39" s="467"/>
      <c r="GXD39" s="467"/>
      <c r="GXE39" s="467"/>
      <c r="GXF39" s="467"/>
      <c r="GXG39" s="467"/>
      <c r="GXH39" s="467"/>
      <c r="GXI39" s="467"/>
      <c r="GXJ39" s="467"/>
      <c r="GXK39" s="467"/>
      <c r="GXL39" s="467"/>
      <c r="GXM39" s="467"/>
      <c r="GXN39" s="467"/>
      <c r="GXO39" s="467"/>
      <c r="GXP39" s="467"/>
      <c r="GXQ39" s="467"/>
      <c r="GXR39" s="467"/>
      <c r="GXS39" s="467"/>
      <c r="GXT39" s="467"/>
      <c r="GXU39" s="467"/>
      <c r="GXV39" s="467"/>
      <c r="GXW39" s="467"/>
      <c r="GXX39" s="467"/>
      <c r="GXY39" s="467"/>
      <c r="GXZ39" s="467"/>
      <c r="GYA39" s="467"/>
      <c r="GYB39" s="467"/>
      <c r="GYC39" s="467"/>
      <c r="GYD39" s="467"/>
      <c r="GYE39" s="467"/>
      <c r="GYF39" s="467"/>
      <c r="GYG39" s="467"/>
      <c r="GYH39" s="467"/>
      <c r="GYI39" s="467"/>
      <c r="GYJ39" s="467"/>
      <c r="GYK39" s="467"/>
      <c r="GYL39" s="467"/>
      <c r="GYM39" s="467"/>
      <c r="GYN39" s="467"/>
      <c r="GYO39" s="467"/>
      <c r="GYP39" s="467"/>
      <c r="GYQ39" s="467"/>
      <c r="GYR39" s="467"/>
      <c r="GYS39" s="467"/>
      <c r="GYT39" s="467"/>
      <c r="GYU39" s="467"/>
      <c r="GYV39" s="467"/>
      <c r="GYW39" s="467"/>
      <c r="GYX39" s="467"/>
      <c r="GYY39" s="467"/>
      <c r="GYZ39" s="467"/>
      <c r="GZA39" s="467"/>
      <c r="GZB39" s="467"/>
      <c r="GZC39" s="467"/>
      <c r="GZD39" s="467"/>
      <c r="GZE39" s="467"/>
      <c r="GZF39" s="467"/>
      <c r="GZG39" s="467"/>
      <c r="GZH39" s="467"/>
      <c r="GZI39" s="467"/>
      <c r="GZJ39" s="467"/>
      <c r="GZK39" s="467"/>
      <c r="GZL39" s="467"/>
      <c r="GZM39" s="467"/>
      <c r="GZN39" s="467"/>
      <c r="GZO39" s="467"/>
      <c r="GZP39" s="467"/>
      <c r="GZQ39" s="467"/>
      <c r="GZR39" s="467"/>
      <c r="GZS39" s="467"/>
      <c r="GZT39" s="467"/>
      <c r="GZU39" s="467"/>
      <c r="GZV39" s="467"/>
      <c r="GZW39" s="467"/>
      <c r="GZX39" s="467"/>
      <c r="GZY39" s="467"/>
      <c r="GZZ39" s="467"/>
      <c r="HAA39" s="467"/>
      <c r="HAB39" s="467"/>
      <c r="HAC39" s="467"/>
      <c r="HAD39" s="467"/>
      <c r="HAE39" s="467"/>
      <c r="HAF39" s="467"/>
      <c r="HAG39" s="467"/>
      <c r="HAH39" s="467"/>
      <c r="HAI39" s="467"/>
      <c r="HAJ39" s="467"/>
      <c r="HAK39" s="467"/>
      <c r="HAL39" s="467"/>
      <c r="HAM39" s="467"/>
      <c r="HAN39" s="467"/>
      <c r="HAO39" s="467"/>
      <c r="HAP39" s="467"/>
      <c r="HAQ39" s="467"/>
      <c r="HAR39" s="467"/>
      <c r="HAS39" s="467"/>
      <c r="HAT39" s="467"/>
      <c r="HAU39" s="467"/>
      <c r="HAV39" s="467"/>
      <c r="HAW39" s="467"/>
      <c r="HAX39" s="467"/>
      <c r="HAY39" s="467"/>
      <c r="HAZ39" s="467"/>
      <c r="HBA39" s="467"/>
      <c r="HBB39" s="467"/>
      <c r="HBC39" s="467"/>
      <c r="HBD39" s="467"/>
      <c r="HBE39" s="467"/>
      <c r="HBF39" s="467"/>
      <c r="HBG39" s="467"/>
      <c r="HBH39" s="467"/>
      <c r="HBI39" s="467"/>
      <c r="HBJ39" s="467"/>
      <c r="HBK39" s="467"/>
      <c r="HBL39" s="467"/>
      <c r="HBM39" s="467"/>
      <c r="HBN39" s="467"/>
      <c r="HBO39" s="467"/>
      <c r="HBP39" s="467"/>
      <c r="HBQ39" s="467"/>
      <c r="HBR39" s="467"/>
      <c r="HBS39" s="467"/>
      <c r="HBT39" s="467"/>
      <c r="HBU39" s="467"/>
      <c r="HBV39" s="467"/>
      <c r="HBW39" s="467"/>
      <c r="HBX39" s="467"/>
      <c r="HBY39" s="467"/>
      <c r="HBZ39" s="467"/>
      <c r="HCA39" s="467"/>
      <c r="HCB39" s="467"/>
      <c r="HCC39" s="467"/>
      <c r="HCD39" s="467"/>
      <c r="HCE39" s="467"/>
      <c r="HCF39" s="467"/>
      <c r="HCG39" s="467"/>
      <c r="HCH39" s="467"/>
      <c r="HCI39" s="467"/>
      <c r="HCJ39" s="467"/>
      <c r="HCK39" s="467"/>
      <c r="HCL39" s="467"/>
      <c r="HCM39" s="467"/>
      <c r="HCN39" s="467"/>
      <c r="HCO39" s="467"/>
      <c r="HCP39" s="467"/>
      <c r="HCQ39" s="467"/>
      <c r="HCR39" s="467"/>
      <c r="HCS39" s="467"/>
      <c r="HCT39" s="467"/>
      <c r="HCU39" s="467"/>
      <c r="HCV39" s="467"/>
      <c r="HCW39" s="467"/>
      <c r="HCX39" s="467"/>
      <c r="HCY39" s="467"/>
      <c r="HCZ39" s="467"/>
      <c r="HDA39" s="467"/>
      <c r="HDB39" s="467"/>
      <c r="HDC39" s="467"/>
      <c r="HDD39" s="467"/>
      <c r="HDE39" s="467"/>
      <c r="HDF39" s="467"/>
      <c r="HDG39" s="467"/>
      <c r="HDH39" s="467"/>
      <c r="HDI39" s="467"/>
      <c r="HDJ39" s="467"/>
      <c r="HDK39" s="467"/>
      <c r="HDL39" s="467"/>
      <c r="HDM39" s="467"/>
      <c r="HDN39" s="467"/>
      <c r="HDO39" s="467"/>
      <c r="HDP39" s="467"/>
      <c r="HDQ39" s="467"/>
      <c r="HDR39" s="467"/>
      <c r="HDS39" s="467"/>
      <c r="HDT39" s="467"/>
      <c r="HDU39" s="467"/>
      <c r="HDV39" s="467"/>
      <c r="HDW39" s="467"/>
      <c r="HDX39" s="467"/>
      <c r="HDY39" s="467"/>
      <c r="HDZ39" s="467"/>
      <c r="HEA39" s="467"/>
      <c r="HEB39" s="467"/>
      <c r="HEC39" s="467"/>
      <c r="HED39" s="467"/>
      <c r="HEE39" s="467"/>
      <c r="HEF39" s="467"/>
      <c r="HEG39" s="467"/>
      <c r="HEH39" s="467"/>
      <c r="HEI39" s="467"/>
      <c r="HEJ39" s="467"/>
      <c r="HEK39" s="467"/>
      <c r="HEL39" s="467"/>
      <c r="HEM39" s="467"/>
      <c r="HEN39" s="467"/>
      <c r="HEO39" s="467"/>
      <c r="HEP39" s="467"/>
      <c r="HEQ39" s="467"/>
      <c r="HER39" s="467"/>
      <c r="HES39" s="467"/>
      <c r="HET39" s="467"/>
      <c r="HEU39" s="467"/>
      <c r="HEV39" s="467"/>
      <c r="HEW39" s="467"/>
      <c r="HEX39" s="467"/>
      <c r="HEY39" s="467"/>
      <c r="HEZ39" s="467"/>
      <c r="HFA39" s="467"/>
      <c r="HFB39" s="467"/>
      <c r="HFC39" s="467"/>
      <c r="HFD39" s="467"/>
      <c r="HFE39" s="467"/>
      <c r="HFF39" s="467"/>
      <c r="HFG39" s="467"/>
      <c r="HFH39" s="467"/>
      <c r="HFI39" s="467"/>
      <c r="HFJ39" s="467"/>
      <c r="HFK39" s="467"/>
      <c r="HFL39" s="467"/>
      <c r="HFM39" s="467"/>
      <c r="HFN39" s="467"/>
      <c r="HFO39" s="467"/>
      <c r="HFP39" s="467"/>
      <c r="HFQ39" s="467"/>
      <c r="HFR39" s="467"/>
      <c r="HFS39" s="467"/>
      <c r="HFT39" s="467"/>
      <c r="HFU39" s="467"/>
      <c r="HFV39" s="467"/>
      <c r="HFW39" s="467"/>
      <c r="HFX39" s="467"/>
      <c r="HFY39" s="467"/>
      <c r="HFZ39" s="467"/>
      <c r="HGA39" s="467"/>
      <c r="HGB39" s="467"/>
      <c r="HGC39" s="467"/>
      <c r="HGD39" s="467"/>
      <c r="HGE39" s="467"/>
      <c r="HGF39" s="467"/>
      <c r="HGG39" s="467"/>
      <c r="HGH39" s="467"/>
      <c r="HGI39" s="467"/>
      <c r="HGJ39" s="467"/>
      <c r="HGK39" s="467"/>
      <c r="HGL39" s="467"/>
      <c r="HGM39" s="467"/>
      <c r="HGN39" s="467"/>
      <c r="HGO39" s="467"/>
      <c r="HGP39" s="467"/>
      <c r="HGQ39" s="467"/>
      <c r="HGR39" s="467"/>
      <c r="HGS39" s="467"/>
      <c r="HGT39" s="467"/>
      <c r="HGU39" s="467"/>
      <c r="HGV39" s="467"/>
      <c r="HGW39" s="467"/>
      <c r="HGX39" s="467"/>
      <c r="HGY39" s="467"/>
      <c r="HGZ39" s="467"/>
      <c r="HHA39" s="467"/>
      <c r="HHB39" s="467"/>
      <c r="HHC39" s="467"/>
      <c r="HHD39" s="467"/>
      <c r="HHE39" s="467"/>
      <c r="HHF39" s="467"/>
      <c r="HHG39" s="467"/>
      <c r="HHH39" s="467"/>
      <c r="HHI39" s="467"/>
      <c r="HHJ39" s="467"/>
      <c r="HHK39" s="467"/>
      <c r="HHL39" s="467"/>
      <c r="HHM39" s="467"/>
      <c r="HHN39" s="467"/>
      <c r="HHO39" s="467"/>
      <c r="HHP39" s="467"/>
      <c r="HHQ39" s="467"/>
      <c r="HHR39" s="467"/>
      <c r="HHS39" s="467"/>
      <c r="HHT39" s="467"/>
      <c r="HHU39" s="467"/>
      <c r="HHV39" s="467"/>
      <c r="HHW39" s="467"/>
      <c r="HHX39" s="467"/>
      <c r="HHY39" s="467"/>
      <c r="HHZ39" s="467"/>
      <c r="HIA39" s="467"/>
      <c r="HIB39" s="467"/>
      <c r="HIC39" s="467"/>
      <c r="HID39" s="467"/>
      <c r="HIE39" s="467"/>
      <c r="HIF39" s="467"/>
      <c r="HIG39" s="467"/>
      <c r="HIH39" s="467"/>
      <c r="HII39" s="467"/>
      <c r="HIJ39" s="467"/>
      <c r="HIK39" s="467"/>
      <c r="HIL39" s="467"/>
      <c r="HIM39" s="467"/>
      <c r="HIN39" s="467"/>
      <c r="HIO39" s="467"/>
      <c r="HIP39" s="467"/>
      <c r="HIQ39" s="467"/>
      <c r="HIR39" s="467"/>
      <c r="HIS39" s="467"/>
      <c r="HIT39" s="467"/>
      <c r="HIU39" s="467"/>
      <c r="HIV39" s="467"/>
      <c r="HIW39" s="467"/>
      <c r="HIX39" s="467"/>
      <c r="HIY39" s="467"/>
      <c r="HIZ39" s="467"/>
      <c r="HJA39" s="467"/>
      <c r="HJB39" s="467"/>
      <c r="HJC39" s="467"/>
      <c r="HJD39" s="467"/>
      <c r="HJE39" s="467"/>
      <c r="HJF39" s="467"/>
      <c r="HJG39" s="467"/>
      <c r="HJH39" s="467"/>
      <c r="HJI39" s="467"/>
      <c r="HJJ39" s="467"/>
      <c r="HJK39" s="467"/>
      <c r="HJL39" s="467"/>
      <c r="HJM39" s="467"/>
      <c r="HJN39" s="467"/>
      <c r="HJO39" s="467"/>
      <c r="HJP39" s="467"/>
      <c r="HJQ39" s="467"/>
      <c r="HJR39" s="467"/>
      <c r="HJS39" s="467"/>
      <c r="HJT39" s="467"/>
      <c r="HJU39" s="467"/>
      <c r="HJV39" s="467"/>
      <c r="HJW39" s="467"/>
      <c r="HJX39" s="467"/>
      <c r="HJY39" s="467"/>
      <c r="HJZ39" s="467"/>
      <c r="HKA39" s="467"/>
      <c r="HKB39" s="467"/>
      <c r="HKC39" s="467"/>
      <c r="HKD39" s="467"/>
      <c r="HKE39" s="467"/>
      <c r="HKF39" s="467"/>
      <c r="HKG39" s="467"/>
      <c r="HKH39" s="467"/>
      <c r="HKI39" s="467"/>
      <c r="HKJ39" s="467"/>
      <c r="HKK39" s="467"/>
      <c r="HKL39" s="467"/>
      <c r="HKM39" s="467"/>
      <c r="HKN39" s="467"/>
      <c r="HKO39" s="467"/>
      <c r="HKP39" s="467"/>
      <c r="HKQ39" s="467"/>
      <c r="HKR39" s="467"/>
      <c r="HKS39" s="467"/>
      <c r="HKT39" s="467"/>
      <c r="HKU39" s="467"/>
      <c r="HKV39" s="467"/>
      <c r="HKW39" s="467"/>
      <c r="HKX39" s="467"/>
      <c r="HKY39" s="467"/>
      <c r="HKZ39" s="467"/>
      <c r="HLA39" s="467"/>
      <c r="HLB39" s="467"/>
      <c r="HLC39" s="467"/>
      <c r="HLD39" s="467"/>
      <c r="HLE39" s="467"/>
      <c r="HLF39" s="467"/>
      <c r="HLG39" s="467"/>
      <c r="HLH39" s="467"/>
      <c r="HLI39" s="467"/>
      <c r="HLJ39" s="467"/>
      <c r="HLK39" s="467"/>
      <c r="HLL39" s="467"/>
      <c r="HLM39" s="467"/>
      <c r="HLN39" s="467"/>
      <c r="HLO39" s="467"/>
      <c r="HLP39" s="467"/>
      <c r="HLQ39" s="467"/>
      <c r="HLR39" s="467"/>
      <c r="HLS39" s="467"/>
      <c r="HLT39" s="467"/>
      <c r="HLU39" s="467"/>
      <c r="HLV39" s="467"/>
      <c r="HLW39" s="467"/>
      <c r="HLX39" s="467"/>
      <c r="HLY39" s="467"/>
      <c r="HLZ39" s="467"/>
      <c r="HMA39" s="467"/>
      <c r="HMB39" s="467"/>
      <c r="HMC39" s="467"/>
      <c r="HMD39" s="467"/>
      <c r="HME39" s="467"/>
      <c r="HMF39" s="467"/>
      <c r="HMG39" s="467"/>
      <c r="HMH39" s="467"/>
      <c r="HMI39" s="467"/>
      <c r="HMJ39" s="467"/>
      <c r="HMK39" s="467"/>
      <c r="HML39" s="467"/>
      <c r="HMM39" s="467"/>
      <c r="HMN39" s="467"/>
      <c r="HMO39" s="467"/>
      <c r="HMP39" s="467"/>
      <c r="HMQ39" s="467"/>
      <c r="HMR39" s="467"/>
      <c r="HMS39" s="467"/>
      <c r="HMT39" s="467"/>
      <c r="HMU39" s="467"/>
      <c r="HMV39" s="467"/>
      <c r="HMW39" s="467"/>
      <c r="HMX39" s="467"/>
      <c r="HMY39" s="467"/>
      <c r="HMZ39" s="467"/>
      <c r="HNA39" s="467"/>
      <c r="HNB39" s="467"/>
      <c r="HNC39" s="467"/>
      <c r="HND39" s="467"/>
      <c r="HNE39" s="467"/>
      <c r="HNF39" s="467"/>
      <c r="HNG39" s="467"/>
      <c r="HNH39" s="467"/>
      <c r="HNI39" s="467"/>
      <c r="HNJ39" s="467"/>
      <c r="HNK39" s="467"/>
      <c r="HNL39" s="467"/>
      <c r="HNM39" s="467"/>
      <c r="HNN39" s="467"/>
      <c r="HNO39" s="467"/>
      <c r="HNP39" s="467"/>
      <c r="HNQ39" s="467"/>
      <c r="HNR39" s="467"/>
      <c r="HNS39" s="467"/>
      <c r="HNT39" s="467"/>
      <c r="HNU39" s="467"/>
      <c r="HNV39" s="467"/>
      <c r="HNW39" s="467"/>
      <c r="HNX39" s="467"/>
      <c r="HNY39" s="467"/>
      <c r="HNZ39" s="467"/>
      <c r="HOA39" s="467"/>
      <c r="HOB39" s="467"/>
      <c r="HOC39" s="467"/>
      <c r="HOD39" s="467"/>
      <c r="HOE39" s="467"/>
      <c r="HOF39" s="467"/>
      <c r="HOG39" s="467"/>
      <c r="HOH39" s="467"/>
      <c r="HOI39" s="467"/>
      <c r="HOJ39" s="467"/>
      <c r="HOK39" s="467"/>
      <c r="HOL39" s="467"/>
      <c r="HOM39" s="467"/>
      <c r="HON39" s="467"/>
      <c r="HOO39" s="467"/>
      <c r="HOP39" s="467"/>
      <c r="HOQ39" s="467"/>
      <c r="HOR39" s="467"/>
      <c r="HOS39" s="467"/>
      <c r="HOT39" s="467"/>
      <c r="HOU39" s="467"/>
      <c r="HOV39" s="467"/>
      <c r="HOW39" s="467"/>
      <c r="HOX39" s="467"/>
      <c r="HOY39" s="467"/>
      <c r="HOZ39" s="467"/>
      <c r="HPA39" s="467"/>
      <c r="HPB39" s="467"/>
      <c r="HPC39" s="467"/>
      <c r="HPD39" s="467"/>
      <c r="HPE39" s="467"/>
      <c r="HPF39" s="467"/>
      <c r="HPG39" s="467"/>
      <c r="HPH39" s="467"/>
      <c r="HPI39" s="467"/>
      <c r="HPJ39" s="467"/>
      <c r="HPK39" s="467"/>
      <c r="HPL39" s="467"/>
      <c r="HPM39" s="467"/>
      <c r="HPN39" s="467"/>
      <c r="HPO39" s="467"/>
      <c r="HPP39" s="467"/>
      <c r="HPQ39" s="467"/>
      <c r="HPR39" s="467"/>
      <c r="HPS39" s="467"/>
      <c r="HPT39" s="467"/>
      <c r="HPU39" s="467"/>
      <c r="HPV39" s="467"/>
      <c r="HPW39" s="467"/>
      <c r="HPX39" s="467"/>
      <c r="HPY39" s="467"/>
      <c r="HPZ39" s="467"/>
      <c r="HQA39" s="467"/>
      <c r="HQB39" s="467"/>
      <c r="HQC39" s="467"/>
      <c r="HQD39" s="467"/>
      <c r="HQE39" s="467"/>
      <c r="HQF39" s="467"/>
      <c r="HQG39" s="467"/>
      <c r="HQH39" s="467"/>
      <c r="HQI39" s="467"/>
      <c r="HQJ39" s="467"/>
      <c r="HQK39" s="467"/>
      <c r="HQL39" s="467"/>
      <c r="HQM39" s="467"/>
      <c r="HQN39" s="467"/>
      <c r="HQO39" s="467"/>
      <c r="HQP39" s="467"/>
      <c r="HQQ39" s="467"/>
      <c r="HQR39" s="467"/>
      <c r="HQS39" s="467"/>
      <c r="HQT39" s="467"/>
      <c r="HQU39" s="467"/>
      <c r="HQV39" s="467"/>
      <c r="HQW39" s="467"/>
      <c r="HQX39" s="467"/>
      <c r="HQY39" s="467"/>
      <c r="HQZ39" s="467"/>
      <c r="HRA39" s="467"/>
      <c r="HRB39" s="467"/>
      <c r="HRC39" s="467"/>
      <c r="HRD39" s="467"/>
      <c r="HRE39" s="467"/>
      <c r="HRF39" s="467"/>
      <c r="HRG39" s="467"/>
      <c r="HRH39" s="467"/>
      <c r="HRI39" s="467"/>
      <c r="HRJ39" s="467"/>
      <c r="HRK39" s="467"/>
      <c r="HRL39" s="467"/>
      <c r="HRM39" s="467"/>
      <c r="HRN39" s="467"/>
      <c r="HRO39" s="467"/>
      <c r="HRP39" s="467"/>
      <c r="HRQ39" s="467"/>
      <c r="HRR39" s="467"/>
      <c r="HRS39" s="467"/>
      <c r="HRT39" s="467"/>
      <c r="HRU39" s="467"/>
      <c r="HRV39" s="467"/>
      <c r="HRW39" s="467"/>
      <c r="HRX39" s="467"/>
      <c r="HRY39" s="467"/>
      <c r="HRZ39" s="467"/>
      <c r="HSA39" s="467"/>
      <c r="HSB39" s="467"/>
      <c r="HSC39" s="467"/>
      <c r="HSD39" s="467"/>
      <c r="HSE39" s="467"/>
      <c r="HSF39" s="467"/>
      <c r="HSG39" s="467"/>
      <c r="HSH39" s="467"/>
      <c r="HSI39" s="467"/>
      <c r="HSJ39" s="467"/>
      <c r="HSK39" s="467"/>
      <c r="HSL39" s="467"/>
      <c r="HSM39" s="467"/>
      <c r="HSN39" s="467"/>
      <c r="HSO39" s="467"/>
      <c r="HSP39" s="467"/>
      <c r="HSQ39" s="467"/>
      <c r="HSR39" s="467"/>
      <c r="HSS39" s="467"/>
      <c r="HST39" s="467"/>
      <c r="HSU39" s="467"/>
      <c r="HSV39" s="467"/>
      <c r="HSW39" s="467"/>
      <c r="HSX39" s="467"/>
      <c r="HSY39" s="467"/>
      <c r="HSZ39" s="467"/>
      <c r="HTA39" s="467"/>
      <c r="HTB39" s="467"/>
      <c r="HTC39" s="467"/>
      <c r="HTD39" s="467"/>
      <c r="HTE39" s="467"/>
      <c r="HTF39" s="467"/>
      <c r="HTG39" s="467"/>
      <c r="HTH39" s="467"/>
      <c r="HTI39" s="467"/>
      <c r="HTJ39" s="467"/>
      <c r="HTK39" s="467"/>
      <c r="HTL39" s="467"/>
      <c r="HTM39" s="467"/>
      <c r="HTN39" s="467"/>
      <c r="HTO39" s="467"/>
      <c r="HTP39" s="467"/>
      <c r="HTQ39" s="467"/>
      <c r="HTR39" s="467"/>
      <c r="HTS39" s="467"/>
      <c r="HTT39" s="467"/>
      <c r="HTU39" s="467"/>
      <c r="HTV39" s="467"/>
      <c r="HTW39" s="467"/>
      <c r="HTX39" s="467"/>
      <c r="HTY39" s="467"/>
      <c r="HTZ39" s="467"/>
      <c r="HUA39" s="467"/>
      <c r="HUB39" s="467"/>
      <c r="HUC39" s="467"/>
      <c r="HUD39" s="467"/>
      <c r="HUE39" s="467"/>
      <c r="HUF39" s="467"/>
      <c r="HUG39" s="467"/>
      <c r="HUH39" s="467"/>
      <c r="HUI39" s="467"/>
      <c r="HUJ39" s="467"/>
      <c r="HUK39" s="467"/>
      <c r="HUL39" s="467"/>
      <c r="HUM39" s="467"/>
      <c r="HUN39" s="467"/>
      <c r="HUO39" s="467"/>
      <c r="HUP39" s="467"/>
      <c r="HUQ39" s="467"/>
      <c r="HUR39" s="467"/>
      <c r="HUS39" s="467"/>
      <c r="HUT39" s="467"/>
      <c r="HUU39" s="467"/>
      <c r="HUV39" s="467"/>
      <c r="HUW39" s="467"/>
      <c r="HUX39" s="467"/>
      <c r="HUY39" s="467"/>
      <c r="HUZ39" s="467"/>
      <c r="HVA39" s="467"/>
      <c r="HVB39" s="467"/>
      <c r="HVC39" s="467"/>
      <c r="HVD39" s="467"/>
      <c r="HVE39" s="467"/>
      <c r="HVF39" s="467"/>
      <c r="HVG39" s="467"/>
      <c r="HVH39" s="467"/>
      <c r="HVI39" s="467"/>
      <c r="HVJ39" s="467"/>
      <c r="HVK39" s="467"/>
      <c r="HVL39" s="467"/>
      <c r="HVM39" s="467"/>
      <c r="HVN39" s="467"/>
      <c r="HVO39" s="467"/>
      <c r="HVP39" s="467"/>
      <c r="HVQ39" s="467"/>
      <c r="HVR39" s="467"/>
      <c r="HVS39" s="467"/>
      <c r="HVT39" s="467"/>
      <c r="HVU39" s="467"/>
      <c r="HVV39" s="467"/>
      <c r="HVW39" s="467"/>
      <c r="HVX39" s="467"/>
      <c r="HVY39" s="467"/>
      <c r="HVZ39" s="467"/>
      <c r="HWA39" s="467"/>
      <c r="HWB39" s="467"/>
      <c r="HWC39" s="467"/>
      <c r="HWD39" s="467"/>
      <c r="HWE39" s="467"/>
      <c r="HWF39" s="467"/>
      <c r="HWG39" s="467"/>
      <c r="HWH39" s="467"/>
      <c r="HWI39" s="467"/>
      <c r="HWJ39" s="467"/>
      <c r="HWK39" s="467"/>
      <c r="HWL39" s="467"/>
      <c r="HWM39" s="467"/>
      <c r="HWN39" s="467"/>
      <c r="HWO39" s="467"/>
      <c r="HWP39" s="467"/>
      <c r="HWQ39" s="467"/>
      <c r="HWR39" s="467"/>
      <c r="HWS39" s="467"/>
      <c r="HWT39" s="467"/>
      <c r="HWU39" s="467"/>
      <c r="HWV39" s="467"/>
      <c r="HWW39" s="467"/>
      <c r="HWX39" s="467"/>
      <c r="HWY39" s="467"/>
      <c r="HWZ39" s="467"/>
      <c r="HXA39" s="467"/>
      <c r="HXB39" s="467"/>
      <c r="HXC39" s="467"/>
      <c r="HXD39" s="467"/>
      <c r="HXE39" s="467"/>
      <c r="HXF39" s="467"/>
      <c r="HXG39" s="467"/>
      <c r="HXH39" s="467"/>
      <c r="HXI39" s="467"/>
      <c r="HXJ39" s="467"/>
      <c r="HXK39" s="467"/>
      <c r="HXL39" s="467"/>
      <c r="HXM39" s="467"/>
      <c r="HXN39" s="467"/>
      <c r="HXO39" s="467"/>
      <c r="HXP39" s="467"/>
      <c r="HXQ39" s="467"/>
      <c r="HXR39" s="467"/>
      <c r="HXS39" s="467"/>
      <c r="HXT39" s="467"/>
      <c r="HXU39" s="467"/>
      <c r="HXV39" s="467"/>
      <c r="HXW39" s="467"/>
      <c r="HXX39" s="467"/>
      <c r="HXY39" s="467"/>
      <c r="HXZ39" s="467"/>
      <c r="HYA39" s="467"/>
      <c r="HYB39" s="467"/>
      <c r="HYC39" s="467"/>
      <c r="HYD39" s="467"/>
      <c r="HYE39" s="467"/>
      <c r="HYF39" s="467"/>
      <c r="HYG39" s="467"/>
      <c r="HYH39" s="467"/>
      <c r="HYI39" s="467"/>
      <c r="HYJ39" s="467"/>
      <c r="HYK39" s="467"/>
      <c r="HYL39" s="467"/>
      <c r="HYM39" s="467"/>
      <c r="HYN39" s="467"/>
      <c r="HYO39" s="467"/>
      <c r="HYP39" s="467"/>
      <c r="HYQ39" s="467"/>
      <c r="HYR39" s="467"/>
      <c r="HYS39" s="467"/>
      <c r="HYT39" s="467"/>
      <c r="HYU39" s="467"/>
      <c r="HYV39" s="467"/>
      <c r="HYW39" s="467"/>
      <c r="HYX39" s="467"/>
      <c r="HYY39" s="467"/>
      <c r="HYZ39" s="467"/>
      <c r="HZA39" s="467"/>
      <c r="HZB39" s="467"/>
      <c r="HZC39" s="467"/>
      <c r="HZD39" s="467"/>
      <c r="HZE39" s="467"/>
      <c r="HZF39" s="467"/>
      <c r="HZG39" s="467"/>
      <c r="HZH39" s="467"/>
      <c r="HZI39" s="467"/>
      <c r="HZJ39" s="467"/>
      <c r="HZK39" s="467"/>
      <c r="HZL39" s="467"/>
      <c r="HZM39" s="467"/>
      <c r="HZN39" s="467"/>
      <c r="HZO39" s="467"/>
      <c r="HZP39" s="467"/>
      <c r="HZQ39" s="467"/>
      <c r="HZR39" s="467"/>
      <c r="HZS39" s="467"/>
      <c r="HZT39" s="467"/>
      <c r="HZU39" s="467"/>
      <c r="HZV39" s="467"/>
      <c r="HZW39" s="467"/>
      <c r="HZX39" s="467"/>
      <c r="HZY39" s="467"/>
      <c r="HZZ39" s="467"/>
      <c r="IAA39" s="467"/>
      <c r="IAB39" s="467"/>
      <c r="IAC39" s="467"/>
      <c r="IAD39" s="467"/>
      <c r="IAE39" s="467"/>
      <c r="IAF39" s="467"/>
      <c r="IAG39" s="467"/>
      <c r="IAH39" s="467"/>
      <c r="IAI39" s="467"/>
      <c r="IAJ39" s="467"/>
      <c r="IAK39" s="467"/>
      <c r="IAL39" s="467"/>
      <c r="IAM39" s="467"/>
      <c r="IAN39" s="467"/>
      <c r="IAO39" s="467"/>
      <c r="IAP39" s="467"/>
      <c r="IAQ39" s="467"/>
      <c r="IAR39" s="467"/>
      <c r="IAS39" s="467"/>
      <c r="IAT39" s="467"/>
      <c r="IAU39" s="467"/>
      <c r="IAV39" s="467"/>
      <c r="IAW39" s="467"/>
      <c r="IAX39" s="467"/>
      <c r="IAY39" s="467"/>
      <c r="IAZ39" s="467"/>
      <c r="IBA39" s="467"/>
      <c r="IBB39" s="467"/>
      <c r="IBC39" s="467"/>
      <c r="IBD39" s="467"/>
      <c r="IBE39" s="467"/>
      <c r="IBF39" s="467"/>
      <c r="IBG39" s="467"/>
      <c r="IBH39" s="467"/>
      <c r="IBI39" s="467"/>
      <c r="IBJ39" s="467"/>
      <c r="IBK39" s="467"/>
      <c r="IBL39" s="467"/>
      <c r="IBM39" s="467"/>
      <c r="IBN39" s="467"/>
      <c r="IBO39" s="467"/>
      <c r="IBP39" s="467"/>
      <c r="IBQ39" s="467"/>
      <c r="IBR39" s="467"/>
      <c r="IBS39" s="467"/>
      <c r="IBT39" s="467"/>
      <c r="IBU39" s="467"/>
      <c r="IBV39" s="467"/>
      <c r="IBW39" s="467"/>
      <c r="IBX39" s="467"/>
      <c r="IBY39" s="467"/>
      <c r="IBZ39" s="467"/>
      <c r="ICA39" s="467"/>
      <c r="ICB39" s="467"/>
      <c r="ICC39" s="467"/>
      <c r="ICD39" s="467"/>
      <c r="ICE39" s="467"/>
      <c r="ICF39" s="467"/>
      <c r="ICG39" s="467"/>
      <c r="ICH39" s="467"/>
      <c r="ICI39" s="467"/>
      <c r="ICJ39" s="467"/>
      <c r="ICK39" s="467"/>
      <c r="ICL39" s="467"/>
      <c r="ICM39" s="467"/>
      <c r="ICN39" s="467"/>
      <c r="ICO39" s="467"/>
      <c r="ICP39" s="467"/>
      <c r="ICQ39" s="467"/>
      <c r="ICR39" s="467"/>
      <c r="ICS39" s="467"/>
      <c r="ICT39" s="467"/>
      <c r="ICU39" s="467"/>
      <c r="ICV39" s="467"/>
      <c r="ICW39" s="467"/>
      <c r="ICX39" s="467"/>
      <c r="ICY39" s="467"/>
      <c r="ICZ39" s="467"/>
      <c r="IDA39" s="467"/>
      <c r="IDB39" s="467"/>
      <c r="IDC39" s="467"/>
      <c r="IDD39" s="467"/>
      <c r="IDE39" s="467"/>
      <c r="IDF39" s="467"/>
      <c r="IDG39" s="467"/>
      <c r="IDH39" s="467"/>
      <c r="IDI39" s="467"/>
      <c r="IDJ39" s="467"/>
      <c r="IDK39" s="467"/>
      <c r="IDL39" s="467"/>
      <c r="IDM39" s="467"/>
      <c r="IDN39" s="467"/>
      <c r="IDO39" s="467"/>
      <c r="IDP39" s="467"/>
      <c r="IDQ39" s="467"/>
      <c r="IDR39" s="467"/>
      <c r="IDS39" s="467"/>
      <c r="IDT39" s="467"/>
      <c r="IDU39" s="467"/>
      <c r="IDV39" s="467"/>
      <c r="IDW39" s="467"/>
      <c r="IDX39" s="467"/>
      <c r="IDY39" s="467"/>
      <c r="IDZ39" s="467"/>
      <c r="IEA39" s="467"/>
      <c r="IEB39" s="467"/>
      <c r="IEC39" s="467"/>
      <c r="IED39" s="467"/>
      <c r="IEE39" s="467"/>
      <c r="IEF39" s="467"/>
      <c r="IEG39" s="467"/>
      <c r="IEH39" s="467"/>
      <c r="IEI39" s="467"/>
      <c r="IEJ39" s="467"/>
      <c r="IEK39" s="467"/>
      <c r="IEL39" s="467"/>
      <c r="IEM39" s="467"/>
      <c r="IEN39" s="467"/>
      <c r="IEO39" s="467"/>
      <c r="IEP39" s="467"/>
      <c r="IEQ39" s="467"/>
      <c r="IER39" s="467"/>
      <c r="IES39" s="467"/>
      <c r="IET39" s="467"/>
      <c r="IEU39" s="467"/>
      <c r="IEV39" s="467"/>
      <c r="IEW39" s="467"/>
      <c r="IEX39" s="467"/>
      <c r="IEY39" s="467"/>
      <c r="IEZ39" s="467"/>
      <c r="IFA39" s="467"/>
      <c r="IFB39" s="467"/>
      <c r="IFC39" s="467"/>
      <c r="IFD39" s="467"/>
      <c r="IFE39" s="467"/>
      <c r="IFF39" s="467"/>
      <c r="IFG39" s="467"/>
      <c r="IFH39" s="467"/>
      <c r="IFI39" s="467"/>
      <c r="IFJ39" s="467"/>
      <c r="IFK39" s="467"/>
      <c r="IFL39" s="467"/>
      <c r="IFM39" s="467"/>
      <c r="IFN39" s="467"/>
      <c r="IFO39" s="467"/>
      <c r="IFP39" s="467"/>
      <c r="IFQ39" s="467"/>
      <c r="IFR39" s="467"/>
      <c r="IFS39" s="467"/>
      <c r="IFT39" s="467"/>
      <c r="IFU39" s="467"/>
      <c r="IFV39" s="467"/>
      <c r="IFW39" s="467"/>
      <c r="IFX39" s="467"/>
      <c r="IFY39" s="467"/>
      <c r="IFZ39" s="467"/>
      <c r="IGA39" s="467"/>
      <c r="IGB39" s="467"/>
      <c r="IGC39" s="467"/>
      <c r="IGD39" s="467"/>
      <c r="IGE39" s="467"/>
      <c r="IGF39" s="467"/>
      <c r="IGG39" s="467"/>
      <c r="IGH39" s="467"/>
      <c r="IGI39" s="467"/>
      <c r="IGJ39" s="467"/>
      <c r="IGK39" s="467"/>
      <c r="IGL39" s="467"/>
      <c r="IGM39" s="467"/>
      <c r="IGN39" s="467"/>
      <c r="IGO39" s="467"/>
      <c r="IGP39" s="467"/>
      <c r="IGQ39" s="467"/>
      <c r="IGR39" s="467"/>
      <c r="IGS39" s="467"/>
      <c r="IGT39" s="467"/>
      <c r="IGU39" s="467"/>
      <c r="IGV39" s="467"/>
      <c r="IGW39" s="467"/>
      <c r="IGX39" s="467"/>
      <c r="IGY39" s="467"/>
      <c r="IGZ39" s="467"/>
      <c r="IHA39" s="467"/>
      <c r="IHB39" s="467"/>
      <c r="IHC39" s="467"/>
      <c r="IHD39" s="467"/>
      <c r="IHE39" s="467"/>
      <c r="IHF39" s="467"/>
      <c r="IHG39" s="467"/>
      <c r="IHH39" s="467"/>
      <c r="IHI39" s="467"/>
      <c r="IHJ39" s="467"/>
      <c r="IHK39" s="467"/>
      <c r="IHL39" s="467"/>
      <c r="IHM39" s="467"/>
      <c r="IHN39" s="467"/>
      <c r="IHO39" s="467"/>
      <c r="IHP39" s="467"/>
      <c r="IHQ39" s="467"/>
      <c r="IHR39" s="467"/>
      <c r="IHS39" s="467"/>
      <c r="IHT39" s="467"/>
      <c r="IHU39" s="467"/>
      <c r="IHV39" s="467"/>
      <c r="IHW39" s="467"/>
      <c r="IHX39" s="467"/>
      <c r="IHY39" s="467"/>
      <c r="IHZ39" s="467"/>
      <c r="IIA39" s="467"/>
      <c r="IIB39" s="467"/>
      <c r="IIC39" s="467"/>
      <c r="IID39" s="467"/>
      <c r="IIE39" s="467"/>
      <c r="IIF39" s="467"/>
      <c r="IIG39" s="467"/>
      <c r="IIH39" s="467"/>
      <c r="III39" s="467"/>
      <c r="IIJ39" s="467"/>
      <c r="IIK39" s="467"/>
      <c r="IIL39" s="467"/>
      <c r="IIM39" s="467"/>
      <c r="IIN39" s="467"/>
      <c r="IIO39" s="467"/>
      <c r="IIP39" s="467"/>
      <c r="IIQ39" s="467"/>
      <c r="IIR39" s="467"/>
      <c r="IIS39" s="467"/>
      <c r="IIT39" s="467"/>
      <c r="IIU39" s="467"/>
      <c r="IIV39" s="467"/>
      <c r="IIW39" s="467"/>
      <c r="IIX39" s="467"/>
      <c r="IIY39" s="467"/>
      <c r="IIZ39" s="467"/>
      <c r="IJA39" s="467"/>
      <c r="IJB39" s="467"/>
      <c r="IJC39" s="467"/>
      <c r="IJD39" s="467"/>
      <c r="IJE39" s="467"/>
      <c r="IJF39" s="467"/>
      <c r="IJG39" s="467"/>
      <c r="IJH39" s="467"/>
      <c r="IJI39" s="467"/>
      <c r="IJJ39" s="467"/>
      <c r="IJK39" s="467"/>
      <c r="IJL39" s="467"/>
      <c r="IJM39" s="467"/>
      <c r="IJN39" s="467"/>
      <c r="IJO39" s="467"/>
      <c r="IJP39" s="467"/>
      <c r="IJQ39" s="467"/>
      <c r="IJR39" s="467"/>
      <c r="IJS39" s="467"/>
      <c r="IJT39" s="467"/>
      <c r="IJU39" s="467"/>
      <c r="IJV39" s="467"/>
      <c r="IJW39" s="467"/>
      <c r="IJX39" s="467"/>
      <c r="IJY39" s="467"/>
      <c r="IJZ39" s="467"/>
      <c r="IKA39" s="467"/>
      <c r="IKB39" s="467"/>
      <c r="IKC39" s="467"/>
      <c r="IKD39" s="467"/>
      <c r="IKE39" s="467"/>
      <c r="IKF39" s="467"/>
      <c r="IKG39" s="467"/>
      <c r="IKH39" s="467"/>
      <c r="IKI39" s="467"/>
      <c r="IKJ39" s="467"/>
      <c r="IKK39" s="467"/>
      <c r="IKL39" s="467"/>
      <c r="IKM39" s="467"/>
      <c r="IKN39" s="467"/>
      <c r="IKO39" s="467"/>
      <c r="IKP39" s="467"/>
      <c r="IKQ39" s="467"/>
      <c r="IKR39" s="467"/>
      <c r="IKS39" s="467"/>
      <c r="IKT39" s="467"/>
      <c r="IKU39" s="467"/>
      <c r="IKV39" s="467"/>
      <c r="IKW39" s="467"/>
      <c r="IKX39" s="467"/>
      <c r="IKY39" s="467"/>
      <c r="IKZ39" s="467"/>
      <c r="ILA39" s="467"/>
      <c r="ILB39" s="467"/>
      <c r="ILC39" s="467"/>
      <c r="ILD39" s="467"/>
      <c r="ILE39" s="467"/>
      <c r="ILF39" s="467"/>
      <c r="ILG39" s="467"/>
      <c r="ILH39" s="467"/>
      <c r="ILI39" s="467"/>
      <c r="ILJ39" s="467"/>
      <c r="ILK39" s="467"/>
      <c r="ILL39" s="467"/>
      <c r="ILM39" s="467"/>
      <c r="ILN39" s="467"/>
      <c r="ILO39" s="467"/>
      <c r="ILP39" s="467"/>
      <c r="ILQ39" s="467"/>
      <c r="ILR39" s="467"/>
      <c r="ILS39" s="467"/>
      <c r="ILT39" s="467"/>
      <c r="ILU39" s="467"/>
      <c r="ILV39" s="467"/>
      <c r="ILW39" s="467"/>
      <c r="ILX39" s="467"/>
      <c r="ILY39" s="467"/>
      <c r="ILZ39" s="467"/>
      <c r="IMA39" s="467"/>
      <c r="IMB39" s="467"/>
      <c r="IMC39" s="467"/>
      <c r="IMD39" s="467"/>
      <c r="IME39" s="467"/>
      <c r="IMF39" s="467"/>
      <c r="IMG39" s="467"/>
      <c r="IMH39" s="467"/>
      <c r="IMI39" s="467"/>
      <c r="IMJ39" s="467"/>
      <c r="IMK39" s="467"/>
      <c r="IML39" s="467"/>
      <c r="IMM39" s="467"/>
      <c r="IMN39" s="467"/>
      <c r="IMO39" s="467"/>
      <c r="IMP39" s="467"/>
      <c r="IMQ39" s="467"/>
      <c r="IMR39" s="467"/>
      <c r="IMS39" s="467"/>
      <c r="IMT39" s="467"/>
      <c r="IMU39" s="467"/>
      <c r="IMV39" s="467"/>
      <c r="IMW39" s="467"/>
      <c r="IMX39" s="467"/>
      <c r="IMY39" s="467"/>
      <c r="IMZ39" s="467"/>
      <c r="INA39" s="467"/>
      <c r="INB39" s="467"/>
      <c r="INC39" s="467"/>
      <c r="IND39" s="467"/>
      <c r="INE39" s="467"/>
      <c r="INF39" s="467"/>
      <c r="ING39" s="467"/>
      <c r="INH39" s="467"/>
      <c r="INI39" s="467"/>
      <c r="INJ39" s="467"/>
      <c r="INK39" s="467"/>
      <c r="INL39" s="467"/>
      <c r="INM39" s="467"/>
      <c r="INN39" s="467"/>
      <c r="INO39" s="467"/>
      <c r="INP39" s="467"/>
      <c r="INQ39" s="467"/>
      <c r="INR39" s="467"/>
      <c r="INS39" s="467"/>
      <c r="INT39" s="467"/>
      <c r="INU39" s="467"/>
      <c r="INV39" s="467"/>
      <c r="INW39" s="467"/>
      <c r="INX39" s="467"/>
      <c r="INY39" s="467"/>
      <c r="INZ39" s="467"/>
      <c r="IOA39" s="467"/>
      <c r="IOB39" s="467"/>
      <c r="IOC39" s="467"/>
      <c r="IOD39" s="467"/>
      <c r="IOE39" s="467"/>
      <c r="IOF39" s="467"/>
      <c r="IOG39" s="467"/>
      <c r="IOH39" s="467"/>
      <c r="IOI39" s="467"/>
      <c r="IOJ39" s="467"/>
      <c r="IOK39" s="467"/>
      <c r="IOL39" s="467"/>
      <c r="IOM39" s="467"/>
      <c r="ION39" s="467"/>
      <c r="IOO39" s="467"/>
      <c r="IOP39" s="467"/>
      <c r="IOQ39" s="467"/>
      <c r="IOR39" s="467"/>
      <c r="IOS39" s="467"/>
      <c r="IOT39" s="467"/>
      <c r="IOU39" s="467"/>
      <c r="IOV39" s="467"/>
      <c r="IOW39" s="467"/>
      <c r="IOX39" s="467"/>
      <c r="IOY39" s="467"/>
      <c r="IOZ39" s="467"/>
      <c r="IPA39" s="467"/>
      <c r="IPB39" s="467"/>
      <c r="IPC39" s="467"/>
      <c r="IPD39" s="467"/>
      <c r="IPE39" s="467"/>
      <c r="IPF39" s="467"/>
      <c r="IPG39" s="467"/>
      <c r="IPH39" s="467"/>
      <c r="IPI39" s="467"/>
      <c r="IPJ39" s="467"/>
      <c r="IPK39" s="467"/>
      <c r="IPL39" s="467"/>
      <c r="IPM39" s="467"/>
      <c r="IPN39" s="467"/>
      <c r="IPO39" s="467"/>
      <c r="IPP39" s="467"/>
      <c r="IPQ39" s="467"/>
      <c r="IPR39" s="467"/>
      <c r="IPS39" s="467"/>
      <c r="IPT39" s="467"/>
      <c r="IPU39" s="467"/>
      <c r="IPV39" s="467"/>
      <c r="IPW39" s="467"/>
      <c r="IPX39" s="467"/>
      <c r="IPY39" s="467"/>
      <c r="IPZ39" s="467"/>
      <c r="IQA39" s="467"/>
      <c r="IQB39" s="467"/>
      <c r="IQC39" s="467"/>
      <c r="IQD39" s="467"/>
      <c r="IQE39" s="467"/>
      <c r="IQF39" s="467"/>
      <c r="IQG39" s="467"/>
      <c r="IQH39" s="467"/>
      <c r="IQI39" s="467"/>
      <c r="IQJ39" s="467"/>
      <c r="IQK39" s="467"/>
      <c r="IQL39" s="467"/>
      <c r="IQM39" s="467"/>
      <c r="IQN39" s="467"/>
      <c r="IQO39" s="467"/>
      <c r="IQP39" s="467"/>
      <c r="IQQ39" s="467"/>
      <c r="IQR39" s="467"/>
      <c r="IQS39" s="467"/>
      <c r="IQT39" s="467"/>
      <c r="IQU39" s="467"/>
      <c r="IQV39" s="467"/>
      <c r="IQW39" s="467"/>
      <c r="IQX39" s="467"/>
      <c r="IQY39" s="467"/>
      <c r="IQZ39" s="467"/>
      <c r="IRA39" s="467"/>
      <c r="IRB39" s="467"/>
      <c r="IRC39" s="467"/>
      <c r="IRD39" s="467"/>
      <c r="IRE39" s="467"/>
      <c r="IRF39" s="467"/>
      <c r="IRG39" s="467"/>
      <c r="IRH39" s="467"/>
      <c r="IRI39" s="467"/>
      <c r="IRJ39" s="467"/>
      <c r="IRK39" s="467"/>
      <c r="IRL39" s="467"/>
      <c r="IRM39" s="467"/>
      <c r="IRN39" s="467"/>
      <c r="IRO39" s="467"/>
      <c r="IRP39" s="467"/>
      <c r="IRQ39" s="467"/>
      <c r="IRR39" s="467"/>
      <c r="IRS39" s="467"/>
      <c r="IRT39" s="467"/>
      <c r="IRU39" s="467"/>
      <c r="IRV39" s="467"/>
      <c r="IRW39" s="467"/>
      <c r="IRX39" s="467"/>
      <c r="IRY39" s="467"/>
      <c r="IRZ39" s="467"/>
      <c r="ISA39" s="467"/>
      <c r="ISB39" s="467"/>
      <c r="ISC39" s="467"/>
      <c r="ISD39" s="467"/>
      <c r="ISE39" s="467"/>
      <c r="ISF39" s="467"/>
      <c r="ISG39" s="467"/>
      <c r="ISH39" s="467"/>
      <c r="ISI39" s="467"/>
      <c r="ISJ39" s="467"/>
      <c r="ISK39" s="467"/>
      <c r="ISL39" s="467"/>
      <c r="ISM39" s="467"/>
      <c r="ISN39" s="467"/>
      <c r="ISO39" s="467"/>
      <c r="ISP39" s="467"/>
      <c r="ISQ39" s="467"/>
      <c r="ISR39" s="467"/>
      <c r="ISS39" s="467"/>
      <c r="IST39" s="467"/>
      <c r="ISU39" s="467"/>
      <c r="ISV39" s="467"/>
      <c r="ISW39" s="467"/>
      <c r="ISX39" s="467"/>
      <c r="ISY39" s="467"/>
      <c r="ISZ39" s="467"/>
      <c r="ITA39" s="467"/>
      <c r="ITB39" s="467"/>
      <c r="ITC39" s="467"/>
      <c r="ITD39" s="467"/>
      <c r="ITE39" s="467"/>
      <c r="ITF39" s="467"/>
      <c r="ITG39" s="467"/>
      <c r="ITH39" s="467"/>
      <c r="ITI39" s="467"/>
      <c r="ITJ39" s="467"/>
      <c r="ITK39" s="467"/>
      <c r="ITL39" s="467"/>
      <c r="ITM39" s="467"/>
      <c r="ITN39" s="467"/>
      <c r="ITO39" s="467"/>
      <c r="ITP39" s="467"/>
      <c r="ITQ39" s="467"/>
      <c r="ITR39" s="467"/>
      <c r="ITS39" s="467"/>
      <c r="ITT39" s="467"/>
      <c r="ITU39" s="467"/>
      <c r="ITV39" s="467"/>
      <c r="ITW39" s="467"/>
      <c r="ITX39" s="467"/>
      <c r="ITY39" s="467"/>
      <c r="ITZ39" s="467"/>
      <c r="IUA39" s="467"/>
      <c r="IUB39" s="467"/>
      <c r="IUC39" s="467"/>
      <c r="IUD39" s="467"/>
      <c r="IUE39" s="467"/>
      <c r="IUF39" s="467"/>
      <c r="IUG39" s="467"/>
      <c r="IUH39" s="467"/>
      <c r="IUI39" s="467"/>
      <c r="IUJ39" s="467"/>
      <c r="IUK39" s="467"/>
      <c r="IUL39" s="467"/>
      <c r="IUM39" s="467"/>
      <c r="IUN39" s="467"/>
      <c r="IUO39" s="467"/>
      <c r="IUP39" s="467"/>
      <c r="IUQ39" s="467"/>
      <c r="IUR39" s="467"/>
      <c r="IUS39" s="467"/>
      <c r="IUT39" s="467"/>
      <c r="IUU39" s="467"/>
      <c r="IUV39" s="467"/>
      <c r="IUW39" s="467"/>
      <c r="IUX39" s="467"/>
      <c r="IUY39" s="467"/>
      <c r="IUZ39" s="467"/>
      <c r="IVA39" s="467"/>
      <c r="IVB39" s="467"/>
      <c r="IVC39" s="467"/>
      <c r="IVD39" s="467"/>
      <c r="IVE39" s="467"/>
      <c r="IVF39" s="467"/>
      <c r="IVG39" s="467"/>
      <c r="IVH39" s="467"/>
      <c r="IVI39" s="467"/>
      <c r="IVJ39" s="467"/>
      <c r="IVK39" s="467"/>
      <c r="IVL39" s="467"/>
      <c r="IVM39" s="467"/>
      <c r="IVN39" s="467"/>
      <c r="IVO39" s="467"/>
      <c r="IVP39" s="467"/>
      <c r="IVQ39" s="467"/>
      <c r="IVR39" s="467"/>
      <c r="IVS39" s="467"/>
      <c r="IVT39" s="467"/>
      <c r="IVU39" s="467"/>
      <c r="IVV39" s="467"/>
      <c r="IVW39" s="467"/>
      <c r="IVX39" s="467"/>
      <c r="IVY39" s="467"/>
      <c r="IVZ39" s="467"/>
      <c r="IWA39" s="467"/>
      <c r="IWB39" s="467"/>
      <c r="IWC39" s="467"/>
      <c r="IWD39" s="467"/>
      <c r="IWE39" s="467"/>
      <c r="IWF39" s="467"/>
      <c r="IWG39" s="467"/>
      <c r="IWH39" s="467"/>
      <c r="IWI39" s="467"/>
      <c r="IWJ39" s="467"/>
      <c r="IWK39" s="467"/>
      <c r="IWL39" s="467"/>
      <c r="IWM39" s="467"/>
      <c r="IWN39" s="467"/>
      <c r="IWO39" s="467"/>
      <c r="IWP39" s="467"/>
      <c r="IWQ39" s="467"/>
      <c r="IWR39" s="467"/>
      <c r="IWS39" s="467"/>
      <c r="IWT39" s="467"/>
      <c r="IWU39" s="467"/>
      <c r="IWV39" s="467"/>
      <c r="IWW39" s="467"/>
      <c r="IWX39" s="467"/>
      <c r="IWY39" s="467"/>
      <c r="IWZ39" s="467"/>
      <c r="IXA39" s="467"/>
      <c r="IXB39" s="467"/>
      <c r="IXC39" s="467"/>
      <c r="IXD39" s="467"/>
      <c r="IXE39" s="467"/>
      <c r="IXF39" s="467"/>
      <c r="IXG39" s="467"/>
      <c r="IXH39" s="467"/>
      <c r="IXI39" s="467"/>
      <c r="IXJ39" s="467"/>
      <c r="IXK39" s="467"/>
      <c r="IXL39" s="467"/>
      <c r="IXM39" s="467"/>
      <c r="IXN39" s="467"/>
      <c r="IXO39" s="467"/>
      <c r="IXP39" s="467"/>
      <c r="IXQ39" s="467"/>
      <c r="IXR39" s="467"/>
      <c r="IXS39" s="467"/>
      <c r="IXT39" s="467"/>
      <c r="IXU39" s="467"/>
      <c r="IXV39" s="467"/>
      <c r="IXW39" s="467"/>
      <c r="IXX39" s="467"/>
      <c r="IXY39" s="467"/>
      <c r="IXZ39" s="467"/>
      <c r="IYA39" s="467"/>
      <c r="IYB39" s="467"/>
      <c r="IYC39" s="467"/>
      <c r="IYD39" s="467"/>
      <c r="IYE39" s="467"/>
      <c r="IYF39" s="467"/>
      <c r="IYG39" s="467"/>
      <c r="IYH39" s="467"/>
      <c r="IYI39" s="467"/>
      <c r="IYJ39" s="467"/>
      <c r="IYK39" s="467"/>
      <c r="IYL39" s="467"/>
      <c r="IYM39" s="467"/>
      <c r="IYN39" s="467"/>
      <c r="IYO39" s="467"/>
      <c r="IYP39" s="467"/>
      <c r="IYQ39" s="467"/>
      <c r="IYR39" s="467"/>
      <c r="IYS39" s="467"/>
      <c r="IYT39" s="467"/>
      <c r="IYU39" s="467"/>
      <c r="IYV39" s="467"/>
      <c r="IYW39" s="467"/>
      <c r="IYX39" s="467"/>
      <c r="IYY39" s="467"/>
      <c r="IYZ39" s="467"/>
      <c r="IZA39" s="467"/>
      <c r="IZB39" s="467"/>
      <c r="IZC39" s="467"/>
      <c r="IZD39" s="467"/>
      <c r="IZE39" s="467"/>
      <c r="IZF39" s="467"/>
      <c r="IZG39" s="467"/>
      <c r="IZH39" s="467"/>
      <c r="IZI39" s="467"/>
      <c r="IZJ39" s="467"/>
      <c r="IZK39" s="467"/>
      <c r="IZL39" s="467"/>
      <c r="IZM39" s="467"/>
      <c r="IZN39" s="467"/>
      <c r="IZO39" s="467"/>
      <c r="IZP39" s="467"/>
      <c r="IZQ39" s="467"/>
      <c r="IZR39" s="467"/>
      <c r="IZS39" s="467"/>
      <c r="IZT39" s="467"/>
      <c r="IZU39" s="467"/>
      <c r="IZV39" s="467"/>
      <c r="IZW39" s="467"/>
      <c r="IZX39" s="467"/>
      <c r="IZY39" s="467"/>
      <c r="IZZ39" s="467"/>
      <c r="JAA39" s="467"/>
      <c r="JAB39" s="467"/>
      <c r="JAC39" s="467"/>
      <c r="JAD39" s="467"/>
      <c r="JAE39" s="467"/>
      <c r="JAF39" s="467"/>
      <c r="JAG39" s="467"/>
      <c r="JAH39" s="467"/>
      <c r="JAI39" s="467"/>
      <c r="JAJ39" s="467"/>
      <c r="JAK39" s="467"/>
      <c r="JAL39" s="467"/>
      <c r="JAM39" s="467"/>
      <c r="JAN39" s="467"/>
      <c r="JAO39" s="467"/>
      <c r="JAP39" s="467"/>
      <c r="JAQ39" s="467"/>
      <c r="JAR39" s="467"/>
      <c r="JAS39" s="467"/>
      <c r="JAT39" s="467"/>
      <c r="JAU39" s="467"/>
      <c r="JAV39" s="467"/>
      <c r="JAW39" s="467"/>
      <c r="JAX39" s="467"/>
      <c r="JAY39" s="467"/>
      <c r="JAZ39" s="467"/>
      <c r="JBA39" s="467"/>
      <c r="JBB39" s="467"/>
      <c r="JBC39" s="467"/>
      <c r="JBD39" s="467"/>
      <c r="JBE39" s="467"/>
      <c r="JBF39" s="467"/>
      <c r="JBG39" s="467"/>
      <c r="JBH39" s="467"/>
      <c r="JBI39" s="467"/>
      <c r="JBJ39" s="467"/>
      <c r="JBK39" s="467"/>
      <c r="JBL39" s="467"/>
      <c r="JBM39" s="467"/>
      <c r="JBN39" s="467"/>
      <c r="JBO39" s="467"/>
      <c r="JBP39" s="467"/>
      <c r="JBQ39" s="467"/>
      <c r="JBR39" s="467"/>
      <c r="JBS39" s="467"/>
      <c r="JBT39" s="467"/>
      <c r="JBU39" s="467"/>
      <c r="JBV39" s="467"/>
      <c r="JBW39" s="467"/>
      <c r="JBX39" s="467"/>
      <c r="JBY39" s="467"/>
      <c r="JBZ39" s="467"/>
      <c r="JCA39" s="467"/>
      <c r="JCB39" s="467"/>
      <c r="JCC39" s="467"/>
      <c r="JCD39" s="467"/>
      <c r="JCE39" s="467"/>
      <c r="JCF39" s="467"/>
      <c r="JCG39" s="467"/>
      <c r="JCH39" s="467"/>
      <c r="JCI39" s="467"/>
      <c r="JCJ39" s="467"/>
      <c r="JCK39" s="467"/>
      <c r="JCL39" s="467"/>
      <c r="JCM39" s="467"/>
      <c r="JCN39" s="467"/>
      <c r="JCO39" s="467"/>
      <c r="JCP39" s="467"/>
      <c r="JCQ39" s="467"/>
      <c r="JCR39" s="467"/>
      <c r="JCS39" s="467"/>
      <c r="JCT39" s="467"/>
      <c r="JCU39" s="467"/>
      <c r="JCV39" s="467"/>
      <c r="JCW39" s="467"/>
      <c r="JCX39" s="467"/>
      <c r="JCY39" s="467"/>
      <c r="JCZ39" s="467"/>
      <c r="JDA39" s="467"/>
      <c r="JDB39" s="467"/>
      <c r="JDC39" s="467"/>
      <c r="JDD39" s="467"/>
      <c r="JDE39" s="467"/>
      <c r="JDF39" s="467"/>
      <c r="JDG39" s="467"/>
      <c r="JDH39" s="467"/>
      <c r="JDI39" s="467"/>
      <c r="JDJ39" s="467"/>
      <c r="JDK39" s="467"/>
      <c r="JDL39" s="467"/>
      <c r="JDM39" s="467"/>
      <c r="JDN39" s="467"/>
      <c r="JDO39" s="467"/>
      <c r="JDP39" s="467"/>
      <c r="JDQ39" s="467"/>
      <c r="JDR39" s="467"/>
      <c r="JDS39" s="467"/>
      <c r="JDT39" s="467"/>
      <c r="JDU39" s="467"/>
      <c r="JDV39" s="467"/>
      <c r="JDW39" s="467"/>
      <c r="JDX39" s="467"/>
      <c r="JDY39" s="467"/>
      <c r="JDZ39" s="467"/>
      <c r="JEA39" s="467"/>
      <c r="JEB39" s="467"/>
      <c r="JEC39" s="467"/>
      <c r="JED39" s="467"/>
      <c r="JEE39" s="467"/>
      <c r="JEF39" s="467"/>
      <c r="JEG39" s="467"/>
      <c r="JEH39" s="467"/>
      <c r="JEI39" s="467"/>
      <c r="JEJ39" s="467"/>
      <c r="JEK39" s="467"/>
      <c r="JEL39" s="467"/>
      <c r="JEM39" s="467"/>
      <c r="JEN39" s="467"/>
      <c r="JEO39" s="467"/>
      <c r="JEP39" s="467"/>
      <c r="JEQ39" s="467"/>
      <c r="JER39" s="467"/>
      <c r="JES39" s="467"/>
      <c r="JET39" s="467"/>
      <c r="JEU39" s="467"/>
      <c r="JEV39" s="467"/>
      <c r="JEW39" s="467"/>
      <c r="JEX39" s="467"/>
      <c r="JEY39" s="467"/>
      <c r="JEZ39" s="467"/>
      <c r="JFA39" s="467"/>
      <c r="JFB39" s="467"/>
      <c r="JFC39" s="467"/>
      <c r="JFD39" s="467"/>
      <c r="JFE39" s="467"/>
      <c r="JFF39" s="467"/>
      <c r="JFG39" s="467"/>
      <c r="JFH39" s="467"/>
      <c r="JFI39" s="467"/>
      <c r="JFJ39" s="467"/>
      <c r="JFK39" s="467"/>
      <c r="JFL39" s="467"/>
      <c r="JFM39" s="467"/>
      <c r="JFN39" s="467"/>
      <c r="JFO39" s="467"/>
      <c r="JFP39" s="467"/>
      <c r="JFQ39" s="467"/>
      <c r="JFR39" s="467"/>
      <c r="JFS39" s="467"/>
      <c r="JFT39" s="467"/>
      <c r="JFU39" s="467"/>
      <c r="JFV39" s="467"/>
      <c r="JFW39" s="467"/>
      <c r="JFX39" s="467"/>
      <c r="JFY39" s="467"/>
      <c r="JFZ39" s="467"/>
      <c r="JGA39" s="467"/>
      <c r="JGB39" s="467"/>
      <c r="JGC39" s="467"/>
      <c r="JGD39" s="467"/>
      <c r="JGE39" s="467"/>
      <c r="JGF39" s="467"/>
      <c r="JGG39" s="467"/>
      <c r="JGH39" s="467"/>
      <c r="JGI39" s="467"/>
      <c r="JGJ39" s="467"/>
      <c r="JGK39" s="467"/>
      <c r="JGL39" s="467"/>
      <c r="JGM39" s="467"/>
      <c r="JGN39" s="467"/>
      <c r="JGO39" s="467"/>
      <c r="JGP39" s="467"/>
      <c r="JGQ39" s="467"/>
      <c r="JGR39" s="467"/>
      <c r="JGS39" s="467"/>
      <c r="JGT39" s="467"/>
      <c r="JGU39" s="467"/>
      <c r="JGV39" s="467"/>
      <c r="JGW39" s="467"/>
      <c r="JGX39" s="467"/>
      <c r="JGY39" s="467"/>
      <c r="JGZ39" s="467"/>
      <c r="JHA39" s="467"/>
      <c r="JHB39" s="467"/>
      <c r="JHC39" s="467"/>
      <c r="JHD39" s="467"/>
      <c r="JHE39" s="467"/>
      <c r="JHF39" s="467"/>
      <c r="JHG39" s="467"/>
      <c r="JHH39" s="467"/>
      <c r="JHI39" s="467"/>
      <c r="JHJ39" s="467"/>
      <c r="JHK39" s="467"/>
      <c r="JHL39" s="467"/>
      <c r="JHM39" s="467"/>
      <c r="JHN39" s="467"/>
      <c r="JHO39" s="467"/>
      <c r="JHP39" s="467"/>
      <c r="JHQ39" s="467"/>
      <c r="JHR39" s="467"/>
      <c r="JHS39" s="467"/>
      <c r="JHT39" s="467"/>
      <c r="JHU39" s="467"/>
      <c r="JHV39" s="467"/>
      <c r="JHW39" s="467"/>
      <c r="JHX39" s="467"/>
      <c r="JHY39" s="467"/>
      <c r="JHZ39" s="467"/>
      <c r="JIA39" s="467"/>
      <c r="JIB39" s="467"/>
      <c r="JIC39" s="467"/>
      <c r="JID39" s="467"/>
      <c r="JIE39" s="467"/>
      <c r="JIF39" s="467"/>
      <c r="JIG39" s="467"/>
      <c r="JIH39" s="467"/>
      <c r="JII39" s="467"/>
      <c r="JIJ39" s="467"/>
      <c r="JIK39" s="467"/>
      <c r="JIL39" s="467"/>
      <c r="JIM39" s="467"/>
      <c r="JIN39" s="467"/>
      <c r="JIO39" s="467"/>
      <c r="JIP39" s="467"/>
      <c r="JIQ39" s="467"/>
      <c r="JIR39" s="467"/>
      <c r="JIS39" s="467"/>
      <c r="JIT39" s="467"/>
      <c r="JIU39" s="467"/>
      <c r="JIV39" s="467"/>
      <c r="JIW39" s="467"/>
      <c r="JIX39" s="467"/>
      <c r="JIY39" s="467"/>
      <c r="JIZ39" s="467"/>
      <c r="JJA39" s="467"/>
      <c r="JJB39" s="467"/>
      <c r="JJC39" s="467"/>
      <c r="JJD39" s="467"/>
      <c r="JJE39" s="467"/>
      <c r="JJF39" s="467"/>
      <c r="JJG39" s="467"/>
      <c r="JJH39" s="467"/>
      <c r="JJI39" s="467"/>
      <c r="JJJ39" s="467"/>
      <c r="JJK39" s="467"/>
      <c r="JJL39" s="467"/>
      <c r="JJM39" s="467"/>
      <c r="JJN39" s="467"/>
      <c r="JJO39" s="467"/>
      <c r="JJP39" s="467"/>
      <c r="JJQ39" s="467"/>
      <c r="JJR39" s="467"/>
      <c r="JJS39" s="467"/>
      <c r="JJT39" s="467"/>
      <c r="JJU39" s="467"/>
      <c r="JJV39" s="467"/>
      <c r="JJW39" s="467"/>
      <c r="JJX39" s="467"/>
      <c r="JJY39" s="467"/>
      <c r="JJZ39" s="467"/>
      <c r="JKA39" s="467"/>
      <c r="JKB39" s="467"/>
      <c r="JKC39" s="467"/>
      <c r="JKD39" s="467"/>
      <c r="JKE39" s="467"/>
      <c r="JKF39" s="467"/>
      <c r="JKG39" s="467"/>
      <c r="JKH39" s="467"/>
      <c r="JKI39" s="467"/>
      <c r="JKJ39" s="467"/>
      <c r="JKK39" s="467"/>
      <c r="JKL39" s="467"/>
      <c r="JKM39" s="467"/>
      <c r="JKN39" s="467"/>
      <c r="JKO39" s="467"/>
      <c r="JKP39" s="467"/>
      <c r="JKQ39" s="467"/>
      <c r="JKR39" s="467"/>
      <c r="JKS39" s="467"/>
      <c r="JKT39" s="467"/>
      <c r="JKU39" s="467"/>
      <c r="JKV39" s="467"/>
      <c r="JKW39" s="467"/>
      <c r="JKX39" s="467"/>
      <c r="JKY39" s="467"/>
      <c r="JKZ39" s="467"/>
      <c r="JLA39" s="467"/>
      <c r="JLB39" s="467"/>
      <c r="JLC39" s="467"/>
      <c r="JLD39" s="467"/>
      <c r="JLE39" s="467"/>
      <c r="JLF39" s="467"/>
      <c r="JLG39" s="467"/>
      <c r="JLH39" s="467"/>
      <c r="JLI39" s="467"/>
      <c r="JLJ39" s="467"/>
      <c r="JLK39" s="467"/>
      <c r="JLL39" s="467"/>
      <c r="JLM39" s="467"/>
      <c r="JLN39" s="467"/>
      <c r="JLO39" s="467"/>
      <c r="JLP39" s="467"/>
      <c r="JLQ39" s="467"/>
      <c r="JLR39" s="467"/>
      <c r="JLS39" s="467"/>
      <c r="JLT39" s="467"/>
      <c r="JLU39" s="467"/>
      <c r="JLV39" s="467"/>
      <c r="JLW39" s="467"/>
      <c r="JLX39" s="467"/>
      <c r="JLY39" s="467"/>
      <c r="JLZ39" s="467"/>
      <c r="JMA39" s="467"/>
      <c r="JMB39" s="467"/>
      <c r="JMC39" s="467"/>
      <c r="JMD39" s="467"/>
      <c r="JME39" s="467"/>
      <c r="JMF39" s="467"/>
      <c r="JMG39" s="467"/>
      <c r="JMH39" s="467"/>
      <c r="JMI39" s="467"/>
      <c r="JMJ39" s="467"/>
      <c r="JMK39" s="467"/>
      <c r="JML39" s="467"/>
      <c r="JMM39" s="467"/>
      <c r="JMN39" s="467"/>
      <c r="JMO39" s="467"/>
      <c r="JMP39" s="467"/>
      <c r="JMQ39" s="467"/>
      <c r="JMR39" s="467"/>
      <c r="JMS39" s="467"/>
      <c r="JMT39" s="467"/>
      <c r="JMU39" s="467"/>
      <c r="JMV39" s="467"/>
      <c r="JMW39" s="467"/>
      <c r="JMX39" s="467"/>
      <c r="JMY39" s="467"/>
      <c r="JMZ39" s="467"/>
      <c r="JNA39" s="467"/>
      <c r="JNB39" s="467"/>
      <c r="JNC39" s="467"/>
      <c r="JND39" s="467"/>
      <c r="JNE39" s="467"/>
      <c r="JNF39" s="467"/>
      <c r="JNG39" s="467"/>
      <c r="JNH39" s="467"/>
      <c r="JNI39" s="467"/>
      <c r="JNJ39" s="467"/>
      <c r="JNK39" s="467"/>
      <c r="JNL39" s="467"/>
      <c r="JNM39" s="467"/>
      <c r="JNN39" s="467"/>
      <c r="JNO39" s="467"/>
      <c r="JNP39" s="467"/>
      <c r="JNQ39" s="467"/>
      <c r="JNR39" s="467"/>
      <c r="JNS39" s="467"/>
      <c r="JNT39" s="467"/>
      <c r="JNU39" s="467"/>
      <c r="JNV39" s="467"/>
      <c r="JNW39" s="467"/>
      <c r="JNX39" s="467"/>
      <c r="JNY39" s="467"/>
      <c r="JNZ39" s="467"/>
      <c r="JOA39" s="467"/>
      <c r="JOB39" s="467"/>
      <c r="JOC39" s="467"/>
      <c r="JOD39" s="467"/>
      <c r="JOE39" s="467"/>
      <c r="JOF39" s="467"/>
      <c r="JOG39" s="467"/>
      <c r="JOH39" s="467"/>
      <c r="JOI39" s="467"/>
      <c r="JOJ39" s="467"/>
      <c r="JOK39" s="467"/>
      <c r="JOL39" s="467"/>
      <c r="JOM39" s="467"/>
      <c r="JON39" s="467"/>
      <c r="JOO39" s="467"/>
      <c r="JOP39" s="467"/>
      <c r="JOQ39" s="467"/>
      <c r="JOR39" s="467"/>
      <c r="JOS39" s="467"/>
      <c r="JOT39" s="467"/>
      <c r="JOU39" s="467"/>
      <c r="JOV39" s="467"/>
      <c r="JOW39" s="467"/>
      <c r="JOX39" s="467"/>
      <c r="JOY39" s="467"/>
      <c r="JOZ39" s="467"/>
      <c r="JPA39" s="467"/>
      <c r="JPB39" s="467"/>
      <c r="JPC39" s="467"/>
      <c r="JPD39" s="467"/>
      <c r="JPE39" s="467"/>
      <c r="JPF39" s="467"/>
      <c r="JPG39" s="467"/>
      <c r="JPH39" s="467"/>
      <c r="JPI39" s="467"/>
      <c r="JPJ39" s="467"/>
      <c r="JPK39" s="467"/>
      <c r="JPL39" s="467"/>
      <c r="JPM39" s="467"/>
      <c r="JPN39" s="467"/>
      <c r="JPO39" s="467"/>
      <c r="JPP39" s="467"/>
      <c r="JPQ39" s="467"/>
      <c r="JPR39" s="467"/>
      <c r="JPS39" s="467"/>
      <c r="JPT39" s="467"/>
      <c r="JPU39" s="467"/>
      <c r="JPV39" s="467"/>
      <c r="JPW39" s="467"/>
      <c r="JPX39" s="467"/>
      <c r="JPY39" s="467"/>
      <c r="JPZ39" s="467"/>
      <c r="JQA39" s="467"/>
      <c r="JQB39" s="467"/>
      <c r="JQC39" s="467"/>
      <c r="JQD39" s="467"/>
      <c r="JQE39" s="467"/>
      <c r="JQF39" s="467"/>
      <c r="JQG39" s="467"/>
      <c r="JQH39" s="467"/>
      <c r="JQI39" s="467"/>
      <c r="JQJ39" s="467"/>
      <c r="JQK39" s="467"/>
      <c r="JQL39" s="467"/>
      <c r="JQM39" s="467"/>
      <c r="JQN39" s="467"/>
      <c r="JQO39" s="467"/>
      <c r="JQP39" s="467"/>
      <c r="JQQ39" s="467"/>
      <c r="JQR39" s="467"/>
      <c r="JQS39" s="467"/>
      <c r="JQT39" s="467"/>
      <c r="JQU39" s="467"/>
      <c r="JQV39" s="467"/>
      <c r="JQW39" s="467"/>
      <c r="JQX39" s="467"/>
      <c r="JQY39" s="467"/>
      <c r="JQZ39" s="467"/>
      <c r="JRA39" s="467"/>
      <c r="JRB39" s="467"/>
      <c r="JRC39" s="467"/>
      <c r="JRD39" s="467"/>
      <c r="JRE39" s="467"/>
      <c r="JRF39" s="467"/>
      <c r="JRG39" s="467"/>
      <c r="JRH39" s="467"/>
      <c r="JRI39" s="467"/>
      <c r="JRJ39" s="467"/>
      <c r="JRK39" s="467"/>
      <c r="JRL39" s="467"/>
      <c r="JRM39" s="467"/>
      <c r="JRN39" s="467"/>
      <c r="JRO39" s="467"/>
      <c r="JRP39" s="467"/>
      <c r="JRQ39" s="467"/>
      <c r="JRR39" s="467"/>
      <c r="JRS39" s="467"/>
      <c r="JRT39" s="467"/>
      <c r="JRU39" s="467"/>
      <c r="JRV39" s="467"/>
      <c r="JRW39" s="467"/>
      <c r="JRX39" s="467"/>
      <c r="JRY39" s="467"/>
      <c r="JRZ39" s="467"/>
      <c r="JSA39" s="467"/>
      <c r="JSB39" s="467"/>
      <c r="JSC39" s="467"/>
      <c r="JSD39" s="467"/>
      <c r="JSE39" s="467"/>
      <c r="JSF39" s="467"/>
      <c r="JSG39" s="467"/>
      <c r="JSH39" s="467"/>
      <c r="JSI39" s="467"/>
      <c r="JSJ39" s="467"/>
      <c r="JSK39" s="467"/>
      <c r="JSL39" s="467"/>
      <c r="JSM39" s="467"/>
      <c r="JSN39" s="467"/>
      <c r="JSO39" s="467"/>
      <c r="JSP39" s="467"/>
      <c r="JSQ39" s="467"/>
      <c r="JSR39" s="467"/>
      <c r="JSS39" s="467"/>
      <c r="JST39" s="467"/>
      <c r="JSU39" s="467"/>
      <c r="JSV39" s="467"/>
      <c r="JSW39" s="467"/>
      <c r="JSX39" s="467"/>
      <c r="JSY39" s="467"/>
      <c r="JSZ39" s="467"/>
      <c r="JTA39" s="467"/>
      <c r="JTB39" s="467"/>
      <c r="JTC39" s="467"/>
      <c r="JTD39" s="467"/>
      <c r="JTE39" s="467"/>
      <c r="JTF39" s="467"/>
      <c r="JTG39" s="467"/>
      <c r="JTH39" s="467"/>
      <c r="JTI39" s="467"/>
      <c r="JTJ39" s="467"/>
      <c r="JTK39" s="467"/>
      <c r="JTL39" s="467"/>
      <c r="JTM39" s="467"/>
      <c r="JTN39" s="467"/>
      <c r="JTO39" s="467"/>
      <c r="JTP39" s="467"/>
      <c r="JTQ39" s="467"/>
      <c r="JTR39" s="467"/>
      <c r="JTS39" s="467"/>
      <c r="JTT39" s="467"/>
      <c r="JTU39" s="467"/>
      <c r="JTV39" s="467"/>
      <c r="JTW39" s="467"/>
      <c r="JTX39" s="467"/>
      <c r="JTY39" s="467"/>
      <c r="JTZ39" s="467"/>
      <c r="JUA39" s="467"/>
      <c r="JUB39" s="467"/>
      <c r="JUC39" s="467"/>
      <c r="JUD39" s="467"/>
      <c r="JUE39" s="467"/>
      <c r="JUF39" s="467"/>
      <c r="JUG39" s="467"/>
      <c r="JUH39" s="467"/>
      <c r="JUI39" s="467"/>
      <c r="JUJ39" s="467"/>
      <c r="JUK39" s="467"/>
      <c r="JUL39" s="467"/>
      <c r="JUM39" s="467"/>
      <c r="JUN39" s="467"/>
      <c r="JUO39" s="467"/>
      <c r="JUP39" s="467"/>
      <c r="JUQ39" s="467"/>
      <c r="JUR39" s="467"/>
      <c r="JUS39" s="467"/>
      <c r="JUT39" s="467"/>
      <c r="JUU39" s="467"/>
      <c r="JUV39" s="467"/>
      <c r="JUW39" s="467"/>
      <c r="JUX39" s="467"/>
      <c r="JUY39" s="467"/>
      <c r="JUZ39" s="467"/>
      <c r="JVA39" s="467"/>
      <c r="JVB39" s="467"/>
      <c r="JVC39" s="467"/>
      <c r="JVD39" s="467"/>
      <c r="JVE39" s="467"/>
      <c r="JVF39" s="467"/>
      <c r="JVG39" s="467"/>
      <c r="JVH39" s="467"/>
      <c r="JVI39" s="467"/>
      <c r="JVJ39" s="467"/>
      <c r="JVK39" s="467"/>
      <c r="JVL39" s="467"/>
      <c r="JVM39" s="467"/>
      <c r="JVN39" s="467"/>
      <c r="JVO39" s="467"/>
      <c r="JVP39" s="467"/>
      <c r="JVQ39" s="467"/>
      <c r="JVR39" s="467"/>
      <c r="JVS39" s="467"/>
      <c r="JVT39" s="467"/>
      <c r="JVU39" s="467"/>
      <c r="JVV39" s="467"/>
      <c r="JVW39" s="467"/>
      <c r="JVX39" s="467"/>
      <c r="JVY39" s="467"/>
      <c r="JVZ39" s="467"/>
      <c r="JWA39" s="467"/>
      <c r="JWB39" s="467"/>
      <c r="JWC39" s="467"/>
      <c r="JWD39" s="467"/>
      <c r="JWE39" s="467"/>
      <c r="JWF39" s="467"/>
      <c r="JWG39" s="467"/>
      <c r="JWH39" s="467"/>
      <c r="JWI39" s="467"/>
      <c r="JWJ39" s="467"/>
      <c r="JWK39" s="467"/>
      <c r="JWL39" s="467"/>
      <c r="JWM39" s="467"/>
      <c r="JWN39" s="467"/>
      <c r="JWO39" s="467"/>
      <c r="JWP39" s="467"/>
      <c r="JWQ39" s="467"/>
      <c r="JWR39" s="467"/>
      <c r="JWS39" s="467"/>
      <c r="JWT39" s="467"/>
      <c r="JWU39" s="467"/>
      <c r="JWV39" s="467"/>
      <c r="JWW39" s="467"/>
      <c r="JWX39" s="467"/>
      <c r="JWY39" s="467"/>
      <c r="JWZ39" s="467"/>
      <c r="JXA39" s="467"/>
      <c r="JXB39" s="467"/>
      <c r="JXC39" s="467"/>
      <c r="JXD39" s="467"/>
      <c r="JXE39" s="467"/>
      <c r="JXF39" s="467"/>
      <c r="JXG39" s="467"/>
      <c r="JXH39" s="467"/>
      <c r="JXI39" s="467"/>
      <c r="JXJ39" s="467"/>
      <c r="JXK39" s="467"/>
      <c r="JXL39" s="467"/>
      <c r="JXM39" s="467"/>
      <c r="JXN39" s="467"/>
      <c r="JXO39" s="467"/>
      <c r="JXP39" s="467"/>
      <c r="JXQ39" s="467"/>
      <c r="JXR39" s="467"/>
      <c r="JXS39" s="467"/>
      <c r="JXT39" s="467"/>
      <c r="JXU39" s="467"/>
      <c r="JXV39" s="467"/>
      <c r="JXW39" s="467"/>
      <c r="JXX39" s="467"/>
      <c r="JXY39" s="467"/>
      <c r="JXZ39" s="467"/>
      <c r="JYA39" s="467"/>
      <c r="JYB39" s="467"/>
      <c r="JYC39" s="467"/>
      <c r="JYD39" s="467"/>
      <c r="JYE39" s="467"/>
      <c r="JYF39" s="467"/>
      <c r="JYG39" s="467"/>
      <c r="JYH39" s="467"/>
      <c r="JYI39" s="467"/>
      <c r="JYJ39" s="467"/>
      <c r="JYK39" s="467"/>
      <c r="JYL39" s="467"/>
      <c r="JYM39" s="467"/>
      <c r="JYN39" s="467"/>
      <c r="JYO39" s="467"/>
      <c r="JYP39" s="467"/>
      <c r="JYQ39" s="467"/>
      <c r="JYR39" s="467"/>
      <c r="JYS39" s="467"/>
      <c r="JYT39" s="467"/>
      <c r="JYU39" s="467"/>
      <c r="JYV39" s="467"/>
      <c r="JYW39" s="467"/>
      <c r="JYX39" s="467"/>
      <c r="JYY39" s="467"/>
      <c r="JYZ39" s="467"/>
      <c r="JZA39" s="467"/>
      <c r="JZB39" s="467"/>
      <c r="JZC39" s="467"/>
      <c r="JZD39" s="467"/>
      <c r="JZE39" s="467"/>
      <c r="JZF39" s="467"/>
      <c r="JZG39" s="467"/>
      <c r="JZH39" s="467"/>
      <c r="JZI39" s="467"/>
      <c r="JZJ39" s="467"/>
      <c r="JZK39" s="467"/>
      <c r="JZL39" s="467"/>
      <c r="JZM39" s="467"/>
      <c r="JZN39" s="467"/>
      <c r="JZO39" s="467"/>
      <c r="JZP39" s="467"/>
      <c r="JZQ39" s="467"/>
      <c r="JZR39" s="467"/>
      <c r="JZS39" s="467"/>
      <c r="JZT39" s="467"/>
      <c r="JZU39" s="467"/>
      <c r="JZV39" s="467"/>
      <c r="JZW39" s="467"/>
      <c r="JZX39" s="467"/>
      <c r="JZY39" s="467"/>
      <c r="JZZ39" s="467"/>
      <c r="KAA39" s="467"/>
      <c r="KAB39" s="467"/>
      <c r="KAC39" s="467"/>
      <c r="KAD39" s="467"/>
      <c r="KAE39" s="467"/>
      <c r="KAF39" s="467"/>
      <c r="KAG39" s="467"/>
      <c r="KAH39" s="467"/>
      <c r="KAI39" s="467"/>
      <c r="KAJ39" s="467"/>
      <c r="KAK39" s="467"/>
      <c r="KAL39" s="467"/>
      <c r="KAM39" s="467"/>
      <c r="KAN39" s="467"/>
      <c r="KAO39" s="467"/>
      <c r="KAP39" s="467"/>
      <c r="KAQ39" s="467"/>
      <c r="KAR39" s="467"/>
      <c r="KAS39" s="467"/>
      <c r="KAT39" s="467"/>
      <c r="KAU39" s="467"/>
      <c r="KAV39" s="467"/>
      <c r="KAW39" s="467"/>
      <c r="KAX39" s="467"/>
      <c r="KAY39" s="467"/>
      <c r="KAZ39" s="467"/>
      <c r="KBA39" s="467"/>
      <c r="KBB39" s="467"/>
      <c r="KBC39" s="467"/>
      <c r="KBD39" s="467"/>
      <c r="KBE39" s="467"/>
      <c r="KBF39" s="467"/>
      <c r="KBG39" s="467"/>
      <c r="KBH39" s="467"/>
      <c r="KBI39" s="467"/>
      <c r="KBJ39" s="467"/>
      <c r="KBK39" s="467"/>
      <c r="KBL39" s="467"/>
      <c r="KBM39" s="467"/>
      <c r="KBN39" s="467"/>
      <c r="KBO39" s="467"/>
      <c r="KBP39" s="467"/>
      <c r="KBQ39" s="467"/>
      <c r="KBR39" s="467"/>
      <c r="KBS39" s="467"/>
      <c r="KBT39" s="467"/>
      <c r="KBU39" s="467"/>
      <c r="KBV39" s="467"/>
      <c r="KBW39" s="467"/>
      <c r="KBX39" s="467"/>
      <c r="KBY39" s="467"/>
      <c r="KBZ39" s="467"/>
      <c r="KCA39" s="467"/>
      <c r="KCB39" s="467"/>
      <c r="KCC39" s="467"/>
      <c r="KCD39" s="467"/>
      <c r="KCE39" s="467"/>
      <c r="KCF39" s="467"/>
      <c r="KCG39" s="467"/>
      <c r="KCH39" s="467"/>
      <c r="KCI39" s="467"/>
      <c r="KCJ39" s="467"/>
      <c r="KCK39" s="467"/>
      <c r="KCL39" s="467"/>
      <c r="KCM39" s="467"/>
      <c r="KCN39" s="467"/>
      <c r="KCO39" s="467"/>
      <c r="KCP39" s="467"/>
      <c r="KCQ39" s="467"/>
      <c r="KCR39" s="467"/>
      <c r="KCS39" s="467"/>
      <c r="KCT39" s="467"/>
      <c r="KCU39" s="467"/>
      <c r="KCV39" s="467"/>
      <c r="KCW39" s="467"/>
      <c r="KCX39" s="467"/>
      <c r="KCY39" s="467"/>
      <c r="KCZ39" s="467"/>
      <c r="KDA39" s="467"/>
      <c r="KDB39" s="467"/>
      <c r="KDC39" s="467"/>
      <c r="KDD39" s="467"/>
      <c r="KDE39" s="467"/>
      <c r="KDF39" s="467"/>
      <c r="KDG39" s="467"/>
      <c r="KDH39" s="467"/>
      <c r="KDI39" s="467"/>
      <c r="KDJ39" s="467"/>
      <c r="KDK39" s="467"/>
      <c r="KDL39" s="467"/>
      <c r="KDM39" s="467"/>
      <c r="KDN39" s="467"/>
      <c r="KDO39" s="467"/>
      <c r="KDP39" s="467"/>
      <c r="KDQ39" s="467"/>
      <c r="KDR39" s="467"/>
      <c r="KDS39" s="467"/>
      <c r="KDT39" s="467"/>
      <c r="KDU39" s="467"/>
      <c r="KDV39" s="467"/>
      <c r="KDW39" s="467"/>
      <c r="KDX39" s="467"/>
      <c r="KDY39" s="467"/>
      <c r="KDZ39" s="467"/>
      <c r="KEA39" s="467"/>
      <c r="KEB39" s="467"/>
      <c r="KEC39" s="467"/>
      <c r="KED39" s="467"/>
      <c r="KEE39" s="467"/>
      <c r="KEF39" s="467"/>
      <c r="KEG39" s="467"/>
      <c r="KEH39" s="467"/>
      <c r="KEI39" s="467"/>
      <c r="KEJ39" s="467"/>
      <c r="KEK39" s="467"/>
      <c r="KEL39" s="467"/>
      <c r="KEM39" s="467"/>
      <c r="KEN39" s="467"/>
      <c r="KEO39" s="467"/>
      <c r="KEP39" s="467"/>
      <c r="KEQ39" s="467"/>
      <c r="KER39" s="467"/>
      <c r="KES39" s="467"/>
      <c r="KET39" s="467"/>
      <c r="KEU39" s="467"/>
      <c r="KEV39" s="467"/>
      <c r="KEW39" s="467"/>
      <c r="KEX39" s="467"/>
      <c r="KEY39" s="467"/>
      <c r="KEZ39" s="467"/>
      <c r="KFA39" s="467"/>
      <c r="KFB39" s="467"/>
      <c r="KFC39" s="467"/>
      <c r="KFD39" s="467"/>
      <c r="KFE39" s="467"/>
      <c r="KFF39" s="467"/>
      <c r="KFG39" s="467"/>
      <c r="KFH39" s="467"/>
      <c r="KFI39" s="467"/>
      <c r="KFJ39" s="467"/>
      <c r="KFK39" s="467"/>
      <c r="KFL39" s="467"/>
      <c r="KFM39" s="467"/>
      <c r="KFN39" s="467"/>
      <c r="KFO39" s="467"/>
      <c r="KFP39" s="467"/>
      <c r="KFQ39" s="467"/>
      <c r="KFR39" s="467"/>
      <c r="KFS39" s="467"/>
      <c r="KFT39" s="467"/>
      <c r="KFU39" s="467"/>
      <c r="KFV39" s="467"/>
      <c r="KFW39" s="467"/>
      <c r="KFX39" s="467"/>
      <c r="KFY39" s="467"/>
      <c r="KFZ39" s="467"/>
      <c r="KGA39" s="467"/>
      <c r="KGB39" s="467"/>
      <c r="KGC39" s="467"/>
      <c r="KGD39" s="467"/>
      <c r="KGE39" s="467"/>
      <c r="KGF39" s="467"/>
      <c r="KGG39" s="467"/>
      <c r="KGH39" s="467"/>
      <c r="KGI39" s="467"/>
      <c r="KGJ39" s="467"/>
      <c r="KGK39" s="467"/>
      <c r="KGL39" s="467"/>
      <c r="KGM39" s="467"/>
      <c r="KGN39" s="467"/>
      <c r="KGO39" s="467"/>
      <c r="KGP39" s="467"/>
      <c r="KGQ39" s="467"/>
      <c r="KGR39" s="467"/>
      <c r="KGS39" s="467"/>
      <c r="KGT39" s="467"/>
      <c r="KGU39" s="467"/>
      <c r="KGV39" s="467"/>
      <c r="KGW39" s="467"/>
      <c r="KGX39" s="467"/>
      <c r="KGY39" s="467"/>
      <c r="KGZ39" s="467"/>
      <c r="KHA39" s="467"/>
      <c r="KHB39" s="467"/>
      <c r="KHC39" s="467"/>
      <c r="KHD39" s="467"/>
      <c r="KHE39" s="467"/>
      <c r="KHF39" s="467"/>
      <c r="KHG39" s="467"/>
      <c r="KHH39" s="467"/>
      <c r="KHI39" s="467"/>
      <c r="KHJ39" s="467"/>
      <c r="KHK39" s="467"/>
      <c r="KHL39" s="467"/>
      <c r="KHM39" s="467"/>
      <c r="KHN39" s="467"/>
      <c r="KHO39" s="467"/>
      <c r="KHP39" s="467"/>
      <c r="KHQ39" s="467"/>
      <c r="KHR39" s="467"/>
      <c r="KHS39" s="467"/>
      <c r="KHT39" s="467"/>
      <c r="KHU39" s="467"/>
      <c r="KHV39" s="467"/>
      <c r="KHW39" s="467"/>
      <c r="KHX39" s="467"/>
      <c r="KHY39" s="467"/>
      <c r="KHZ39" s="467"/>
      <c r="KIA39" s="467"/>
      <c r="KIB39" s="467"/>
      <c r="KIC39" s="467"/>
      <c r="KID39" s="467"/>
      <c r="KIE39" s="467"/>
      <c r="KIF39" s="467"/>
      <c r="KIG39" s="467"/>
      <c r="KIH39" s="467"/>
      <c r="KII39" s="467"/>
      <c r="KIJ39" s="467"/>
      <c r="KIK39" s="467"/>
      <c r="KIL39" s="467"/>
      <c r="KIM39" s="467"/>
      <c r="KIN39" s="467"/>
      <c r="KIO39" s="467"/>
      <c r="KIP39" s="467"/>
      <c r="KIQ39" s="467"/>
      <c r="KIR39" s="467"/>
      <c r="KIS39" s="467"/>
      <c r="KIT39" s="467"/>
      <c r="KIU39" s="467"/>
      <c r="KIV39" s="467"/>
      <c r="KIW39" s="467"/>
      <c r="KIX39" s="467"/>
      <c r="KIY39" s="467"/>
      <c r="KIZ39" s="467"/>
      <c r="KJA39" s="467"/>
      <c r="KJB39" s="467"/>
      <c r="KJC39" s="467"/>
      <c r="KJD39" s="467"/>
      <c r="KJE39" s="467"/>
      <c r="KJF39" s="467"/>
      <c r="KJG39" s="467"/>
      <c r="KJH39" s="467"/>
      <c r="KJI39" s="467"/>
      <c r="KJJ39" s="467"/>
      <c r="KJK39" s="467"/>
      <c r="KJL39" s="467"/>
      <c r="KJM39" s="467"/>
      <c r="KJN39" s="467"/>
      <c r="KJO39" s="467"/>
      <c r="KJP39" s="467"/>
      <c r="KJQ39" s="467"/>
      <c r="KJR39" s="467"/>
      <c r="KJS39" s="467"/>
      <c r="KJT39" s="467"/>
      <c r="KJU39" s="467"/>
      <c r="KJV39" s="467"/>
      <c r="KJW39" s="467"/>
      <c r="KJX39" s="467"/>
      <c r="KJY39" s="467"/>
      <c r="KJZ39" s="467"/>
      <c r="KKA39" s="467"/>
      <c r="KKB39" s="467"/>
      <c r="KKC39" s="467"/>
      <c r="KKD39" s="467"/>
      <c r="KKE39" s="467"/>
      <c r="KKF39" s="467"/>
      <c r="KKG39" s="467"/>
      <c r="KKH39" s="467"/>
      <c r="KKI39" s="467"/>
      <c r="KKJ39" s="467"/>
      <c r="KKK39" s="467"/>
      <c r="KKL39" s="467"/>
      <c r="KKM39" s="467"/>
      <c r="KKN39" s="467"/>
      <c r="KKO39" s="467"/>
      <c r="KKP39" s="467"/>
      <c r="KKQ39" s="467"/>
      <c r="KKR39" s="467"/>
      <c r="KKS39" s="467"/>
      <c r="KKT39" s="467"/>
      <c r="KKU39" s="467"/>
      <c r="KKV39" s="467"/>
      <c r="KKW39" s="467"/>
      <c r="KKX39" s="467"/>
      <c r="KKY39" s="467"/>
      <c r="KKZ39" s="467"/>
      <c r="KLA39" s="467"/>
      <c r="KLB39" s="467"/>
      <c r="KLC39" s="467"/>
      <c r="KLD39" s="467"/>
      <c r="KLE39" s="467"/>
      <c r="KLF39" s="467"/>
      <c r="KLG39" s="467"/>
      <c r="KLH39" s="467"/>
      <c r="KLI39" s="467"/>
      <c r="KLJ39" s="467"/>
      <c r="KLK39" s="467"/>
      <c r="KLL39" s="467"/>
      <c r="KLM39" s="467"/>
      <c r="KLN39" s="467"/>
      <c r="KLO39" s="467"/>
      <c r="KLP39" s="467"/>
      <c r="KLQ39" s="467"/>
      <c r="KLR39" s="467"/>
      <c r="KLS39" s="467"/>
      <c r="KLT39" s="467"/>
      <c r="KLU39" s="467"/>
      <c r="KLV39" s="467"/>
      <c r="KLW39" s="467"/>
      <c r="KLX39" s="467"/>
      <c r="KLY39" s="467"/>
      <c r="KLZ39" s="467"/>
      <c r="KMA39" s="467"/>
      <c r="KMB39" s="467"/>
      <c r="KMC39" s="467"/>
      <c r="KMD39" s="467"/>
      <c r="KME39" s="467"/>
      <c r="KMF39" s="467"/>
      <c r="KMG39" s="467"/>
      <c r="KMH39" s="467"/>
      <c r="KMI39" s="467"/>
      <c r="KMJ39" s="467"/>
      <c r="KMK39" s="467"/>
      <c r="KML39" s="467"/>
      <c r="KMM39" s="467"/>
      <c r="KMN39" s="467"/>
      <c r="KMO39" s="467"/>
      <c r="KMP39" s="467"/>
      <c r="KMQ39" s="467"/>
      <c r="KMR39" s="467"/>
      <c r="KMS39" s="467"/>
      <c r="KMT39" s="467"/>
      <c r="KMU39" s="467"/>
      <c r="KMV39" s="467"/>
      <c r="KMW39" s="467"/>
      <c r="KMX39" s="467"/>
      <c r="KMY39" s="467"/>
      <c r="KMZ39" s="467"/>
      <c r="KNA39" s="467"/>
      <c r="KNB39" s="467"/>
      <c r="KNC39" s="467"/>
      <c r="KND39" s="467"/>
      <c r="KNE39" s="467"/>
      <c r="KNF39" s="467"/>
      <c r="KNG39" s="467"/>
      <c r="KNH39" s="467"/>
      <c r="KNI39" s="467"/>
      <c r="KNJ39" s="467"/>
      <c r="KNK39" s="467"/>
      <c r="KNL39" s="467"/>
      <c r="KNM39" s="467"/>
      <c r="KNN39" s="467"/>
      <c r="KNO39" s="467"/>
      <c r="KNP39" s="467"/>
      <c r="KNQ39" s="467"/>
      <c r="KNR39" s="467"/>
      <c r="KNS39" s="467"/>
      <c r="KNT39" s="467"/>
      <c r="KNU39" s="467"/>
      <c r="KNV39" s="467"/>
      <c r="KNW39" s="467"/>
      <c r="KNX39" s="467"/>
      <c r="KNY39" s="467"/>
      <c r="KNZ39" s="467"/>
      <c r="KOA39" s="467"/>
      <c r="KOB39" s="467"/>
      <c r="KOC39" s="467"/>
      <c r="KOD39" s="467"/>
      <c r="KOE39" s="467"/>
      <c r="KOF39" s="467"/>
      <c r="KOG39" s="467"/>
      <c r="KOH39" s="467"/>
      <c r="KOI39" s="467"/>
      <c r="KOJ39" s="467"/>
      <c r="KOK39" s="467"/>
      <c r="KOL39" s="467"/>
      <c r="KOM39" s="467"/>
      <c r="KON39" s="467"/>
      <c r="KOO39" s="467"/>
      <c r="KOP39" s="467"/>
      <c r="KOQ39" s="467"/>
      <c r="KOR39" s="467"/>
      <c r="KOS39" s="467"/>
      <c r="KOT39" s="467"/>
      <c r="KOU39" s="467"/>
      <c r="KOV39" s="467"/>
      <c r="KOW39" s="467"/>
      <c r="KOX39" s="467"/>
      <c r="KOY39" s="467"/>
      <c r="KOZ39" s="467"/>
      <c r="KPA39" s="467"/>
      <c r="KPB39" s="467"/>
      <c r="KPC39" s="467"/>
      <c r="KPD39" s="467"/>
      <c r="KPE39" s="467"/>
      <c r="KPF39" s="467"/>
      <c r="KPG39" s="467"/>
      <c r="KPH39" s="467"/>
      <c r="KPI39" s="467"/>
      <c r="KPJ39" s="467"/>
      <c r="KPK39" s="467"/>
      <c r="KPL39" s="467"/>
      <c r="KPM39" s="467"/>
      <c r="KPN39" s="467"/>
      <c r="KPO39" s="467"/>
      <c r="KPP39" s="467"/>
      <c r="KPQ39" s="467"/>
      <c r="KPR39" s="467"/>
      <c r="KPS39" s="467"/>
      <c r="KPT39" s="467"/>
      <c r="KPU39" s="467"/>
      <c r="KPV39" s="467"/>
      <c r="KPW39" s="467"/>
      <c r="KPX39" s="467"/>
      <c r="KPY39" s="467"/>
      <c r="KPZ39" s="467"/>
      <c r="KQA39" s="467"/>
      <c r="KQB39" s="467"/>
      <c r="KQC39" s="467"/>
      <c r="KQD39" s="467"/>
      <c r="KQE39" s="467"/>
      <c r="KQF39" s="467"/>
      <c r="KQG39" s="467"/>
      <c r="KQH39" s="467"/>
      <c r="KQI39" s="467"/>
      <c r="KQJ39" s="467"/>
      <c r="KQK39" s="467"/>
      <c r="KQL39" s="467"/>
      <c r="KQM39" s="467"/>
      <c r="KQN39" s="467"/>
      <c r="KQO39" s="467"/>
      <c r="KQP39" s="467"/>
      <c r="KQQ39" s="467"/>
      <c r="KQR39" s="467"/>
      <c r="KQS39" s="467"/>
      <c r="KQT39" s="467"/>
      <c r="KQU39" s="467"/>
      <c r="KQV39" s="467"/>
      <c r="KQW39" s="467"/>
      <c r="KQX39" s="467"/>
      <c r="KQY39" s="467"/>
      <c r="KQZ39" s="467"/>
      <c r="KRA39" s="467"/>
      <c r="KRB39" s="467"/>
      <c r="KRC39" s="467"/>
      <c r="KRD39" s="467"/>
      <c r="KRE39" s="467"/>
      <c r="KRF39" s="467"/>
      <c r="KRG39" s="467"/>
      <c r="KRH39" s="467"/>
      <c r="KRI39" s="467"/>
      <c r="KRJ39" s="467"/>
      <c r="KRK39" s="467"/>
      <c r="KRL39" s="467"/>
      <c r="KRM39" s="467"/>
      <c r="KRN39" s="467"/>
      <c r="KRO39" s="467"/>
      <c r="KRP39" s="467"/>
      <c r="KRQ39" s="467"/>
      <c r="KRR39" s="467"/>
      <c r="KRS39" s="467"/>
      <c r="KRT39" s="467"/>
      <c r="KRU39" s="467"/>
      <c r="KRV39" s="467"/>
      <c r="KRW39" s="467"/>
      <c r="KRX39" s="467"/>
      <c r="KRY39" s="467"/>
      <c r="KRZ39" s="467"/>
      <c r="KSA39" s="467"/>
      <c r="KSB39" s="467"/>
      <c r="KSC39" s="467"/>
      <c r="KSD39" s="467"/>
      <c r="KSE39" s="467"/>
      <c r="KSF39" s="467"/>
      <c r="KSG39" s="467"/>
      <c r="KSH39" s="467"/>
      <c r="KSI39" s="467"/>
      <c r="KSJ39" s="467"/>
      <c r="KSK39" s="467"/>
      <c r="KSL39" s="467"/>
      <c r="KSM39" s="467"/>
      <c r="KSN39" s="467"/>
      <c r="KSO39" s="467"/>
      <c r="KSP39" s="467"/>
      <c r="KSQ39" s="467"/>
      <c r="KSR39" s="467"/>
      <c r="KSS39" s="467"/>
      <c r="KST39" s="467"/>
      <c r="KSU39" s="467"/>
      <c r="KSV39" s="467"/>
      <c r="KSW39" s="467"/>
      <c r="KSX39" s="467"/>
      <c r="KSY39" s="467"/>
      <c r="KSZ39" s="467"/>
      <c r="KTA39" s="467"/>
      <c r="KTB39" s="467"/>
      <c r="KTC39" s="467"/>
      <c r="KTD39" s="467"/>
      <c r="KTE39" s="467"/>
      <c r="KTF39" s="467"/>
      <c r="KTG39" s="467"/>
      <c r="KTH39" s="467"/>
      <c r="KTI39" s="467"/>
      <c r="KTJ39" s="467"/>
      <c r="KTK39" s="467"/>
      <c r="KTL39" s="467"/>
      <c r="KTM39" s="467"/>
      <c r="KTN39" s="467"/>
      <c r="KTO39" s="467"/>
      <c r="KTP39" s="467"/>
      <c r="KTQ39" s="467"/>
      <c r="KTR39" s="467"/>
      <c r="KTS39" s="467"/>
      <c r="KTT39" s="467"/>
      <c r="KTU39" s="467"/>
      <c r="KTV39" s="467"/>
      <c r="KTW39" s="467"/>
      <c r="KTX39" s="467"/>
      <c r="KTY39" s="467"/>
      <c r="KTZ39" s="467"/>
      <c r="KUA39" s="467"/>
      <c r="KUB39" s="467"/>
      <c r="KUC39" s="467"/>
      <c r="KUD39" s="467"/>
      <c r="KUE39" s="467"/>
      <c r="KUF39" s="467"/>
      <c r="KUG39" s="467"/>
      <c r="KUH39" s="467"/>
      <c r="KUI39" s="467"/>
      <c r="KUJ39" s="467"/>
      <c r="KUK39" s="467"/>
      <c r="KUL39" s="467"/>
      <c r="KUM39" s="467"/>
      <c r="KUN39" s="467"/>
      <c r="KUO39" s="467"/>
      <c r="KUP39" s="467"/>
      <c r="KUQ39" s="467"/>
      <c r="KUR39" s="467"/>
      <c r="KUS39" s="467"/>
      <c r="KUT39" s="467"/>
      <c r="KUU39" s="467"/>
      <c r="KUV39" s="467"/>
      <c r="KUW39" s="467"/>
      <c r="KUX39" s="467"/>
      <c r="KUY39" s="467"/>
      <c r="KUZ39" s="467"/>
      <c r="KVA39" s="467"/>
      <c r="KVB39" s="467"/>
      <c r="KVC39" s="467"/>
      <c r="KVD39" s="467"/>
      <c r="KVE39" s="467"/>
      <c r="KVF39" s="467"/>
      <c r="KVG39" s="467"/>
      <c r="KVH39" s="467"/>
      <c r="KVI39" s="467"/>
      <c r="KVJ39" s="467"/>
      <c r="KVK39" s="467"/>
      <c r="KVL39" s="467"/>
      <c r="KVM39" s="467"/>
      <c r="KVN39" s="467"/>
      <c r="KVO39" s="467"/>
      <c r="KVP39" s="467"/>
      <c r="KVQ39" s="467"/>
      <c r="KVR39" s="467"/>
      <c r="KVS39" s="467"/>
      <c r="KVT39" s="467"/>
      <c r="KVU39" s="467"/>
      <c r="KVV39" s="467"/>
      <c r="KVW39" s="467"/>
      <c r="KVX39" s="467"/>
      <c r="KVY39" s="467"/>
      <c r="KVZ39" s="467"/>
      <c r="KWA39" s="467"/>
      <c r="KWB39" s="467"/>
      <c r="KWC39" s="467"/>
      <c r="KWD39" s="467"/>
      <c r="KWE39" s="467"/>
      <c r="KWF39" s="467"/>
      <c r="KWG39" s="467"/>
      <c r="KWH39" s="467"/>
      <c r="KWI39" s="467"/>
      <c r="KWJ39" s="467"/>
      <c r="KWK39" s="467"/>
      <c r="KWL39" s="467"/>
      <c r="KWM39" s="467"/>
      <c r="KWN39" s="467"/>
      <c r="KWO39" s="467"/>
      <c r="KWP39" s="467"/>
      <c r="KWQ39" s="467"/>
      <c r="KWR39" s="467"/>
      <c r="KWS39" s="467"/>
      <c r="KWT39" s="467"/>
      <c r="KWU39" s="467"/>
      <c r="KWV39" s="467"/>
      <c r="KWW39" s="467"/>
      <c r="KWX39" s="467"/>
      <c r="KWY39" s="467"/>
      <c r="KWZ39" s="467"/>
      <c r="KXA39" s="467"/>
      <c r="KXB39" s="467"/>
      <c r="KXC39" s="467"/>
      <c r="KXD39" s="467"/>
      <c r="KXE39" s="467"/>
      <c r="KXF39" s="467"/>
      <c r="KXG39" s="467"/>
      <c r="KXH39" s="467"/>
      <c r="KXI39" s="467"/>
      <c r="KXJ39" s="467"/>
      <c r="KXK39" s="467"/>
      <c r="KXL39" s="467"/>
      <c r="KXM39" s="467"/>
      <c r="KXN39" s="467"/>
      <c r="KXO39" s="467"/>
      <c r="KXP39" s="467"/>
      <c r="KXQ39" s="467"/>
      <c r="KXR39" s="467"/>
      <c r="KXS39" s="467"/>
      <c r="KXT39" s="467"/>
      <c r="KXU39" s="467"/>
      <c r="KXV39" s="467"/>
      <c r="KXW39" s="467"/>
      <c r="KXX39" s="467"/>
      <c r="KXY39" s="467"/>
      <c r="KXZ39" s="467"/>
      <c r="KYA39" s="467"/>
      <c r="KYB39" s="467"/>
      <c r="KYC39" s="467"/>
      <c r="KYD39" s="467"/>
      <c r="KYE39" s="467"/>
      <c r="KYF39" s="467"/>
      <c r="KYG39" s="467"/>
      <c r="KYH39" s="467"/>
      <c r="KYI39" s="467"/>
      <c r="KYJ39" s="467"/>
      <c r="KYK39" s="467"/>
      <c r="KYL39" s="467"/>
      <c r="KYM39" s="467"/>
      <c r="KYN39" s="467"/>
      <c r="KYO39" s="467"/>
      <c r="KYP39" s="467"/>
      <c r="KYQ39" s="467"/>
      <c r="KYR39" s="467"/>
      <c r="KYS39" s="467"/>
      <c r="KYT39" s="467"/>
      <c r="KYU39" s="467"/>
      <c r="KYV39" s="467"/>
      <c r="KYW39" s="467"/>
      <c r="KYX39" s="467"/>
      <c r="KYY39" s="467"/>
      <c r="KYZ39" s="467"/>
      <c r="KZA39" s="467"/>
      <c r="KZB39" s="467"/>
      <c r="KZC39" s="467"/>
      <c r="KZD39" s="467"/>
      <c r="KZE39" s="467"/>
      <c r="KZF39" s="467"/>
      <c r="KZG39" s="467"/>
      <c r="KZH39" s="467"/>
      <c r="KZI39" s="467"/>
      <c r="KZJ39" s="467"/>
      <c r="KZK39" s="467"/>
      <c r="KZL39" s="467"/>
      <c r="KZM39" s="467"/>
      <c r="KZN39" s="467"/>
      <c r="KZO39" s="467"/>
      <c r="KZP39" s="467"/>
      <c r="KZQ39" s="467"/>
      <c r="KZR39" s="467"/>
      <c r="KZS39" s="467"/>
      <c r="KZT39" s="467"/>
      <c r="KZU39" s="467"/>
      <c r="KZV39" s="467"/>
      <c r="KZW39" s="467"/>
      <c r="KZX39" s="467"/>
      <c r="KZY39" s="467"/>
      <c r="KZZ39" s="467"/>
      <c r="LAA39" s="467"/>
      <c r="LAB39" s="467"/>
      <c r="LAC39" s="467"/>
      <c r="LAD39" s="467"/>
      <c r="LAE39" s="467"/>
      <c r="LAF39" s="467"/>
      <c r="LAG39" s="467"/>
      <c r="LAH39" s="467"/>
      <c r="LAI39" s="467"/>
      <c r="LAJ39" s="467"/>
      <c r="LAK39" s="467"/>
      <c r="LAL39" s="467"/>
      <c r="LAM39" s="467"/>
      <c r="LAN39" s="467"/>
      <c r="LAO39" s="467"/>
      <c r="LAP39" s="467"/>
      <c r="LAQ39" s="467"/>
      <c r="LAR39" s="467"/>
      <c r="LAS39" s="467"/>
      <c r="LAT39" s="467"/>
      <c r="LAU39" s="467"/>
      <c r="LAV39" s="467"/>
      <c r="LAW39" s="467"/>
      <c r="LAX39" s="467"/>
      <c r="LAY39" s="467"/>
      <c r="LAZ39" s="467"/>
      <c r="LBA39" s="467"/>
      <c r="LBB39" s="467"/>
      <c r="LBC39" s="467"/>
      <c r="LBD39" s="467"/>
      <c r="LBE39" s="467"/>
      <c r="LBF39" s="467"/>
      <c r="LBG39" s="467"/>
      <c r="LBH39" s="467"/>
      <c r="LBI39" s="467"/>
      <c r="LBJ39" s="467"/>
      <c r="LBK39" s="467"/>
      <c r="LBL39" s="467"/>
      <c r="LBM39" s="467"/>
      <c r="LBN39" s="467"/>
      <c r="LBO39" s="467"/>
      <c r="LBP39" s="467"/>
      <c r="LBQ39" s="467"/>
      <c r="LBR39" s="467"/>
      <c r="LBS39" s="467"/>
      <c r="LBT39" s="467"/>
      <c r="LBU39" s="467"/>
      <c r="LBV39" s="467"/>
      <c r="LBW39" s="467"/>
      <c r="LBX39" s="467"/>
      <c r="LBY39" s="467"/>
      <c r="LBZ39" s="467"/>
      <c r="LCA39" s="467"/>
      <c r="LCB39" s="467"/>
      <c r="LCC39" s="467"/>
      <c r="LCD39" s="467"/>
      <c r="LCE39" s="467"/>
      <c r="LCF39" s="467"/>
      <c r="LCG39" s="467"/>
      <c r="LCH39" s="467"/>
      <c r="LCI39" s="467"/>
      <c r="LCJ39" s="467"/>
      <c r="LCK39" s="467"/>
      <c r="LCL39" s="467"/>
      <c r="LCM39" s="467"/>
      <c r="LCN39" s="467"/>
      <c r="LCO39" s="467"/>
      <c r="LCP39" s="467"/>
      <c r="LCQ39" s="467"/>
      <c r="LCR39" s="467"/>
      <c r="LCS39" s="467"/>
      <c r="LCT39" s="467"/>
      <c r="LCU39" s="467"/>
      <c r="LCV39" s="467"/>
      <c r="LCW39" s="467"/>
      <c r="LCX39" s="467"/>
      <c r="LCY39" s="467"/>
      <c r="LCZ39" s="467"/>
      <c r="LDA39" s="467"/>
      <c r="LDB39" s="467"/>
      <c r="LDC39" s="467"/>
      <c r="LDD39" s="467"/>
      <c r="LDE39" s="467"/>
      <c r="LDF39" s="467"/>
      <c r="LDG39" s="467"/>
      <c r="LDH39" s="467"/>
      <c r="LDI39" s="467"/>
      <c r="LDJ39" s="467"/>
      <c r="LDK39" s="467"/>
      <c r="LDL39" s="467"/>
      <c r="LDM39" s="467"/>
      <c r="LDN39" s="467"/>
      <c r="LDO39" s="467"/>
      <c r="LDP39" s="467"/>
      <c r="LDQ39" s="467"/>
      <c r="LDR39" s="467"/>
      <c r="LDS39" s="467"/>
      <c r="LDT39" s="467"/>
      <c r="LDU39" s="467"/>
      <c r="LDV39" s="467"/>
      <c r="LDW39" s="467"/>
      <c r="LDX39" s="467"/>
      <c r="LDY39" s="467"/>
      <c r="LDZ39" s="467"/>
      <c r="LEA39" s="467"/>
      <c r="LEB39" s="467"/>
      <c r="LEC39" s="467"/>
      <c r="LED39" s="467"/>
      <c r="LEE39" s="467"/>
      <c r="LEF39" s="467"/>
      <c r="LEG39" s="467"/>
      <c r="LEH39" s="467"/>
      <c r="LEI39" s="467"/>
      <c r="LEJ39" s="467"/>
      <c r="LEK39" s="467"/>
      <c r="LEL39" s="467"/>
      <c r="LEM39" s="467"/>
      <c r="LEN39" s="467"/>
      <c r="LEO39" s="467"/>
      <c r="LEP39" s="467"/>
      <c r="LEQ39" s="467"/>
      <c r="LER39" s="467"/>
      <c r="LES39" s="467"/>
      <c r="LET39" s="467"/>
      <c r="LEU39" s="467"/>
      <c r="LEV39" s="467"/>
      <c r="LEW39" s="467"/>
      <c r="LEX39" s="467"/>
      <c r="LEY39" s="467"/>
      <c r="LEZ39" s="467"/>
      <c r="LFA39" s="467"/>
      <c r="LFB39" s="467"/>
      <c r="LFC39" s="467"/>
      <c r="LFD39" s="467"/>
      <c r="LFE39" s="467"/>
      <c r="LFF39" s="467"/>
      <c r="LFG39" s="467"/>
      <c r="LFH39" s="467"/>
      <c r="LFI39" s="467"/>
      <c r="LFJ39" s="467"/>
      <c r="LFK39" s="467"/>
      <c r="LFL39" s="467"/>
      <c r="LFM39" s="467"/>
      <c r="LFN39" s="467"/>
      <c r="LFO39" s="467"/>
      <c r="LFP39" s="467"/>
      <c r="LFQ39" s="467"/>
      <c r="LFR39" s="467"/>
      <c r="LFS39" s="467"/>
      <c r="LFT39" s="467"/>
      <c r="LFU39" s="467"/>
      <c r="LFV39" s="467"/>
      <c r="LFW39" s="467"/>
      <c r="LFX39" s="467"/>
      <c r="LFY39" s="467"/>
      <c r="LFZ39" s="467"/>
      <c r="LGA39" s="467"/>
      <c r="LGB39" s="467"/>
      <c r="LGC39" s="467"/>
      <c r="LGD39" s="467"/>
      <c r="LGE39" s="467"/>
      <c r="LGF39" s="467"/>
      <c r="LGG39" s="467"/>
      <c r="LGH39" s="467"/>
      <c r="LGI39" s="467"/>
      <c r="LGJ39" s="467"/>
      <c r="LGK39" s="467"/>
      <c r="LGL39" s="467"/>
      <c r="LGM39" s="467"/>
      <c r="LGN39" s="467"/>
      <c r="LGO39" s="467"/>
      <c r="LGP39" s="467"/>
      <c r="LGQ39" s="467"/>
      <c r="LGR39" s="467"/>
      <c r="LGS39" s="467"/>
      <c r="LGT39" s="467"/>
      <c r="LGU39" s="467"/>
      <c r="LGV39" s="467"/>
      <c r="LGW39" s="467"/>
      <c r="LGX39" s="467"/>
      <c r="LGY39" s="467"/>
      <c r="LGZ39" s="467"/>
      <c r="LHA39" s="467"/>
      <c r="LHB39" s="467"/>
      <c r="LHC39" s="467"/>
      <c r="LHD39" s="467"/>
      <c r="LHE39" s="467"/>
      <c r="LHF39" s="467"/>
      <c r="LHG39" s="467"/>
      <c r="LHH39" s="467"/>
      <c r="LHI39" s="467"/>
      <c r="LHJ39" s="467"/>
      <c r="LHK39" s="467"/>
      <c r="LHL39" s="467"/>
      <c r="LHM39" s="467"/>
      <c r="LHN39" s="467"/>
      <c r="LHO39" s="467"/>
      <c r="LHP39" s="467"/>
      <c r="LHQ39" s="467"/>
      <c r="LHR39" s="467"/>
      <c r="LHS39" s="467"/>
      <c r="LHT39" s="467"/>
      <c r="LHU39" s="467"/>
      <c r="LHV39" s="467"/>
      <c r="LHW39" s="467"/>
      <c r="LHX39" s="467"/>
      <c r="LHY39" s="467"/>
      <c r="LHZ39" s="467"/>
      <c r="LIA39" s="467"/>
      <c r="LIB39" s="467"/>
      <c r="LIC39" s="467"/>
      <c r="LID39" s="467"/>
      <c r="LIE39" s="467"/>
      <c r="LIF39" s="467"/>
      <c r="LIG39" s="467"/>
      <c r="LIH39" s="467"/>
      <c r="LII39" s="467"/>
      <c r="LIJ39" s="467"/>
      <c r="LIK39" s="467"/>
      <c r="LIL39" s="467"/>
      <c r="LIM39" s="467"/>
      <c r="LIN39" s="467"/>
      <c r="LIO39" s="467"/>
      <c r="LIP39" s="467"/>
      <c r="LIQ39" s="467"/>
      <c r="LIR39" s="467"/>
      <c r="LIS39" s="467"/>
      <c r="LIT39" s="467"/>
      <c r="LIU39" s="467"/>
      <c r="LIV39" s="467"/>
      <c r="LIW39" s="467"/>
      <c r="LIX39" s="467"/>
      <c r="LIY39" s="467"/>
      <c r="LIZ39" s="467"/>
      <c r="LJA39" s="467"/>
      <c r="LJB39" s="467"/>
      <c r="LJC39" s="467"/>
      <c r="LJD39" s="467"/>
      <c r="LJE39" s="467"/>
      <c r="LJF39" s="467"/>
      <c r="LJG39" s="467"/>
      <c r="LJH39" s="467"/>
      <c r="LJI39" s="467"/>
      <c r="LJJ39" s="467"/>
      <c r="LJK39" s="467"/>
      <c r="LJL39" s="467"/>
      <c r="LJM39" s="467"/>
      <c r="LJN39" s="467"/>
      <c r="LJO39" s="467"/>
      <c r="LJP39" s="467"/>
      <c r="LJQ39" s="467"/>
      <c r="LJR39" s="467"/>
      <c r="LJS39" s="467"/>
      <c r="LJT39" s="467"/>
      <c r="LJU39" s="467"/>
      <c r="LJV39" s="467"/>
      <c r="LJW39" s="467"/>
      <c r="LJX39" s="467"/>
      <c r="LJY39" s="467"/>
      <c r="LJZ39" s="467"/>
      <c r="LKA39" s="467"/>
      <c r="LKB39" s="467"/>
      <c r="LKC39" s="467"/>
      <c r="LKD39" s="467"/>
      <c r="LKE39" s="467"/>
      <c r="LKF39" s="467"/>
      <c r="LKG39" s="467"/>
      <c r="LKH39" s="467"/>
      <c r="LKI39" s="467"/>
      <c r="LKJ39" s="467"/>
      <c r="LKK39" s="467"/>
      <c r="LKL39" s="467"/>
      <c r="LKM39" s="467"/>
      <c r="LKN39" s="467"/>
      <c r="LKO39" s="467"/>
      <c r="LKP39" s="467"/>
      <c r="LKQ39" s="467"/>
      <c r="LKR39" s="467"/>
      <c r="LKS39" s="467"/>
      <c r="LKT39" s="467"/>
      <c r="LKU39" s="467"/>
      <c r="LKV39" s="467"/>
      <c r="LKW39" s="467"/>
      <c r="LKX39" s="467"/>
      <c r="LKY39" s="467"/>
      <c r="LKZ39" s="467"/>
      <c r="LLA39" s="467"/>
      <c r="LLB39" s="467"/>
      <c r="LLC39" s="467"/>
      <c r="LLD39" s="467"/>
      <c r="LLE39" s="467"/>
      <c r="LLF39" s="467"/>
      <c r="LLG39" s="467"/>
      <c r="LLH39" s="467"/>
      <c r="LLI39" s="467"/>
      <c r="LLJ39" s="467"/>
      <c r="LLK39" s="467"/>
      <c r="LLL39" s="467"/>
      <c r="LLM39" s="467"/>
      <c r="LLN39" s="467"/>
      <c r="LLO39" s="467"/>
      <c r="LLP39" s="467"/>
      <c r="LLQ39" s="467"/>
      <c r="LLR39" s="467"/>
      <c r="LLS39" s="467"/>
      <c r="LLT39" s="467"/>
      <c r="LLU39" s="467"/>
      <c r="LLV39" s="467"/>
      <c r="LLW39" s="467"/>
      <c r="LLX39" s="467"/>
      <c r="LLY39" s="467"/>
      <c r="LLZ39" s="467"/>
      <c r="LMA39" s="467"/>
      <c r="LMB39" s="467"/>
      <c r="LMC39" s="467"/>
      <c r="LMD39" s="467"/>
      <c r="LME39" s="467"/>
      <c r="LMF39" s="467"/>
      <c r="LMG39" s="467"/>
      <c r="LMH39" s="467"/>
      <c r="LMI39" s="467"/>
      <c r="LMJ39" s="467"/>
      <c r="LMK39" s="467"/>
      <c r="LML39" s="467"/>
      <c r="LMM39" s="467"/>
      <c r="LMN39" s="467"/>
      <c r="LMO39" s="467"/>
      <c r="LMP39" s="467"/>
      <c r="LMQ39" s="467"/>
      <c r="LMR39" s="467"/>
      <c r="LMS39" s="467"/>
      <c r="LMT39" s="467"/>
      <c r="LMU39" s="467"/>
      <c r="LMV39" s="467"/>
      <c r="LMW39" s="467"/>
      <c r="LMX39" s="467"/>
      <c r="LMY39" s="467"/>
      <c r="LMZ39" s="467"/>
      <c r="LNA39" s="467"/>
      <c r="LNB39" s="467"/>
      <c r="LNC39" s="467"/>
      <c r="LND39" s="467"/>
      <c r="LNE39" s="467"/>
      <c r="LNF39" s="467"/>
      <c r="LNG39" s="467"/>
      <c r="LNH39" s="467"/>
      <c r="LNI39" s="467"/>
      <c r="LNJ39" s="467"/>
      <c r="LNK39" s="467"/>
      <c r="LNL39" s="467"/>
      <c r="LNM39" s="467"/>
      <c r="LNN39" s="467"/>
      <c r="LNO39" s="467"/>
      <c r="LNP39" s="467"/>
      <c r="LNQ39" s="467"/>
      <c r="LNR39" s="467"/>
      <c r="LNS39" s="467"/>
      <c r="LNT39" s="467"/>
      <c r="LNU39" s="467"/>
      <c r="LNV39" s="467"/>
      <c r="LNW39" s="467"/>
      <c r="LNX39" s="467"/>
      <c r="LNY39" s="467"/>
      <c r="LNZ39" s="467"/>
      <c r="LOA39" s="467"/>
      <c r="LOB39" s="467"/>
      <c r="LOC39" s="467"/>
      <c r="LOD39" s="467"/>
      <c r="LOE39" s="467"/>
      <c r="LOF39" s="467"/>
      <c r="LOG39" s="467"/>
      <c r="LOH39" s="467"/>
      <c r="LOI39" s="467"/>
      <c r="LOJ39" s="467"/>
      <c r="LOK39" s="467"/>
      <c r="LOL39" s="467"/>
      <c r="LOM39" s="467"/>
      <c r="LON39" s="467"/>
      <c r="LOO39" s="467"/>
      <c r="LOP39" s="467"/>
      <c r="LOQ39" s="467"/>
      <c r="LOR39" s="467"/>
      <c r="LOS39" s="467"/>
      <c r="LOT39" s="467"/>
      <c r="LOU39" s="467"/>
      <c r="LOV39" s="467"/>
      <c r="LOW39" s="467"/>
      <c r="LOX39" s="467"/>
      <c r="LOY39" s="467"/>
      <c r="LOZ39" s="467"/>
      <c r="LPA39" s="467"/>
      <c r="LPB39" s="467"/>
      <c r="LPC39" s="467"/>
      <c r="LPD39" s="467"/>
      <c r="LPE39" s="467"/>
      <c r="LPF39" s="467"/>
      <c r="LPG39" s="467"/>
      <c r="LPH39" s="467"/>
      <c r="LPI39" s="467"/>
      <c r="LPJ39" s="467"/>
      <c r="LPK39" s="467"/>
      <c r="LPL39" s="467"/>
      <c r="LPM39" s="467"/>
      <c r="LPN39" s="467"/>
      <c r="LPO39" s="467"/>
      <c r="LPP39" s="467"/>
      <c r="LPQ39" s="467"/>
      <c r="LPR39" s="467"/>
      <c r="LPS39" s="467"/>
      <c r="LPT39" s="467"/>
      <c r="LPU39" s="467"/>
      <c r="LPV39" s="467"/>
      <c r="LPW39" s="467"/>
      <c r="LPX39" s="467"/>
      <c r="LPY39" s="467"/>
      <c r="LPZ39" s="467"/>
      <c r="LQA39" s="467"/>
      <c r="LQB39" s="467"/>
      <c r="LQC39" s="467"/>
      <c r="LQD39" s="467"/>
      <c r="LQE39" s="467"/>
      <c r="LQF39" s="467"/>
      <c r="LQG39" s="467"/>
      <c r="LQH39" s="467"/>
      <c r="LQI39" s="467"/>
      <c r="LQJ39" s="467"/>
      <c r="LQK39" s="467"/>
      <c r="LQL39" s="467"/>
      <c r="LQM39" s="467"/>
      <c r="LQN39" s="467"/>
      <c r="LQO39" s="467"/>
      <c r="LQP39" s="467"/>
      <c r="LQQ39" s="467"/>
      <c r="LQR39" s="467"/>
      <c r="LQS39" s="467"/>
      <c r="LQT39" s="467"/>
      <c r="LQU39" s="467"/>
      <c r="LQV39" s="467"/>
      <c r="LQW39" s="467"/>
      <c r="LQX39" s="467"/>
      <c r="LQY39" s="467"/>
      <c r="LQZ39" s="467"/>
      <c r="LRA39" s="467"/>
      <c r="LRB39" s="467"/>
      <c r="LRC39" s="467"/>
      <c r="LRD39" s="467"/>
      <c r="LRE39" s="467"/>
      <c r="LRF39" s="467"/>
      <c r="LRG39" s="467"/>
      <c r="LRH39" s="467"/>
      <c r="LRI39" s="467"/>
      <c r="LRJ39" s="467"/>
      <c r="LRK39" s="467"/>
      <c r="LRL39" s="467"/>
      <c r="LRM39" s="467"/>
      <c r="LRN39" s="467"/>
      <c r="LRO39" s="467"/>
      <c r="LRP39" s="467"/>
      <c r="LRQ39" s="467"/>
      <c r="LRR39" s="467"/>
      <c r="LRS39" s="467"/>
      <c r="LRT39" s="467"/>
      <c r="LRU39" s="467"/>
      <c r="LRV39" s="467"/>
      <c r="LRW39" s="467"/>
      <c r="LRX39" s="467"/>
      <c r="LRY39" s="467"/>
      <c r="LRZ39" s="467"/>
      <c r="LSA39" s="467"/>
      <c r="LSB39" s="467"/>
      <c r="LSC39" s="467"/>
      <c r="LSD39" s="467"/>
      <c r="LSE39" s="467"/>
      <c r="LSF39" s="467"/>
      <c r="LSG39" s="467"/>
      <c r="LSH39" s="467"/>
      <c r="LSI39" s="467"/>
      <c r="LSJ39" s="467"/>
      <c r="LSK39" s="467"/>
      <c r="LSL39" s="467"/>
      <c r="LSM39" s="467"/>
      <c r="LSN39" s="467"/>
      <c r="LSO39" s="467"/>
      <c r="LSP39" s="467"/>
      <c r="LSQ39" s="467"/>
      <c r="LSR39" s="467"/>
      <c r="LSS39" s="467"/>
      <c r="LST39" s="467"/>
      <c r="LSU39" s="467"/>
      <c r="LSV39" s="467"/>
      <c r="LSW39" s="467"/>
      <c r="LSX39" s="467"/>
      <c r="LSY39" s="467"/>
      <c r="LSZ39" s="467"/>
      <c r="LTA39" s="467"/>
      <c r="LTB39" s="467"/>
      <c r="LTC39" s="467"/>
      <c r="LTD39" s="467"/>
      <c r="LTE39" s="467"/>
      <c r="LTF39" s="467"/>
      <c r="LTG39" s="467"/>
      <c r="LTH39" s="467"/>
      <c r="LTI39" s="467"/>
      <c r="LTJ39" s="467"/>
      <c r="LTK39" s="467"/>
      <c r="LTL39" s="467"/>
      <c r="LTM39" s="467"/>
      <c r="LTN39" s="467"/>
      <c r="LTO39" s="467"/>
      <c r="LTP39" s="467"/>
      <c r="LTQ39" s="467"/>
      <c r="LTR39" s="467"/>
      <c r="LTS39" s="467"/>
      <c r="LTT39" s="467"/>
      <c r="LTU39" s="467"/>
      <c r="LTV39" s="467"/>
      <c r="LTW39" s="467"/>
      <c r="LTX39" s="467"/>
      <c r="LTY39" s="467"/>
      <c r="LTZ39" s="467"/>
      <c r="LUA39" s="467"/>
      <c r="LUB39" s="467"/>
      <c r="LUC39" s="467"/>
      <c r="LUD39" s="467"/>
      <c r="LUE39" s="467"/>
      <c r="LUF39" s="467"/>
      <c r="LUG39" s="467"/>
      <c r="LUH39" s="467"/>
      <c r="LUI39" s="467"/>
      <c r="LUJ39" s="467"/>
      <c r="LUK39" s="467"/>
      <c r="LUL39" s="467"/>
      <c r="LUM39" s="467"/>
      <c r="LUN39" s="467"/>
      <c r="LUO39" s="467"/>
      <c r="LUP39" s="467"/>
      <c r="LUQ39" s="467"/>
      <c r="LUR39" s="467"/>
      <c r="LUS39" s="467"/>
      <c r="LUT39" s="467"/>
      <c r="LUU39" s="467"/>
      <c r="LUV39" s="467"/>
      <c r="LUW39" s="467"/>
      <c r="LUX39" s="467"/>
      <c r="LUY39" s="467"/>
      <c r="LUZ39" s="467"/>
      <c r="LVA39" s="467"/>
      <c r="LVB39" s="467"/>
      <c r="LVC39" s="467"/>
      <c r="LVD39" s="467"/>
      <c r="LVE39" s="467"/>
      <c r="LVF39" s="467"/>
      <c r="LVG39" s="467"/>
      <c r="LVH39" s="467"/>
      <c r="LVI39" s="467"/>
      <c r="LVJ39" s="467"/>
      <c r="LVK39" s="467"/>
      <c r="LVL39" s="467"/>
      <c r="LVM39" s="467"/>
      <c r="LVN39" s="467"/>
      <c r="LVO39" s="467"/>
      <c r="LVP39" s="467"/>
      <c r="LVQ39" s="467"/>
      <c r="LVR39" s="467"/>
      <c r="LVS39" s="467"/>
      <c r="LVT39" s="467"/>
      <c r="LVU39" s="467"/>
      <c r="LVV39" s="467"/>
      <c r="LVW39" s="467"/>
      <c r="LVX39" s="467"/>
      <c r="LVY39" s="467"/>
      <c r="LVZ39" s="467"/>
      <c r="LWA39" s="467"/>
      <c r="LWB39" s="467"/>
      <c r="LWC39" s="467"/>
      <c r="LWD39" s="467"/>
      <c r="LWE39" s="467"/>
      <c r="LWF39" s="467"/>
      <c r="LWG39" s="467"/>
      <c r="LWH39" s="467"/>
      <c r="LWI39" s="467"/>
      <c r="LWJ39" s="467"/>
      <c r="LWK39" s="467"/>
      <c r="LWL39" s="467"/>
      <c r="LWM39" s="467"/>
      <c r="LWN39" s="467"/>
      <c r="LWO39" s="467"/>
      <c r="LWP39" s="467"/>
      <c r="LWQ39" s="467"/>
      <c r="LWR39" s="467"/>
      <c r="LWS39" s="467"/>
      <c r="LWT39" s="467"/>
      <c r="LWU39" s="467"/>
      <c r="LWV39" s="467"/>
      <c r="LWW39" s="467"/>
      <c r="LWX39" s="467"/>
      <c r="LWY39" s="467"/>
      <c r="LWZ39" s="467"/>
      <c r="LXA39" s="467"/>
      <c r="LXB39" s="467"/>
      <c r="LXC39" s="467"/>
      <c r="LXD39" s="467"/>
      <c r="LXE39" s="467"/>
      <c r="LXF39" s="467"/>
      <c r="LXG39" s="467"/>
      <c r="LXH39" s="467"/>
      <c r="LXI39" s="467"/>
      <c r="LXJ39" s="467"/>
      <c r="LXK39" s="467"/>
      <c r="LXL39" s="467"/>
      <c r="LXM39" s="467"/>
      <c r="LXN39" s="467"/>
      <c r="LXO39" s="467"/>
      <c r="LXP39" s="467"/>
      <c r="LXQ39" s="467"/>
      <c r="LXR39" s="467"/>
      <c r="LXS39" s="467"/>
      <c r="LXT39" s="467"/>
      <c r="LXU39" s="467"/>
      <c r="LXV39" s="467"/>
      <c r="LXW39" s="467"/>
      <c r="LXX39" s="467"/>
      <c r="LXY39" s="467"/>
      <c r="LXZ39" s="467"/>
      <c r="LYA39" s="467"/>
      <c r="LYB39" s="467"/>
      <c r="LYC39" s="467"/>
      <c r="LYD39" s="467"/>
      <c r="LYE39" s="467"/>
      <c r="LYF39" s="467"/>
      <c r="LYG39" s="467"/>
      <c r="LYH39" s="467"/>
      <c r="LYI39" s="467"/>
      <c r="LYJ39" s="467"/>
      <c r="LYK39" s="467"/>
      <c r="LYL39" s="467"/>
      <c r="LYM39" s="467"/>
      <c r="LYN39" s="467"/>
      <c r="LYO39" s="467"/>
      <c r="LYP39" s="467"/>
      <c r="LYQ39" s="467"/>
      <c r="LYR39" s="467"/>
      <c r="LYS39" s="467"/>
      <c r="LYT39" s="467"/>
      <c r="LYU39" s="467"/>
      <c r="LYV39" s="467"/>
      <c r="LYW39" s="467"/>
      <c r="LYX39" s="467"/>
      <c r="LYY39" s="467"/>
      <c r="LYZ39" s="467"/>
      <c r="LZA39" s="467"/>
      <c r="LZB39" s="467"/>
      <c r="LZC39" s="467"/>
      <c r="LZD39" s="467"/>
      <c r="LZE39" s="467"/>
      <c r="LZF39" s="467"/>
      <c r="LZG39" s="467"/>
      <c r="LZH39" s="467"/>
      <c r="LZI39" s="467"/>
      <c r="LZJ39" s="467"/>
      <c r="LZK39" s="467"/>
      <c r="LZL39" s="467"/>
      <c r="LZM39" s="467"/>
      <c r="LZN39" s="467"/>
      <c r="LZO39" s="467"/>
      <c r="LZP39" s="467"/>
      <c r="LZQ39" s="467"/>
      <c r="LZR39" s="467"/>
      <c r="LZS39" s="467"/>
      <c r="LZT39" s="467"/>
      <c r="LZU39" s="467"/>
      <c r="LZV39" s="467"/>
      <c r="LZW39" s="467"/>
      <c r="LZX39" s="467"/>
      <c r="LZY39" s="467"/>
      <c r="LZZ39" s="467"/>
      <c r="MAA39" s="467"/>
      <c r="MAB39" s="467"/>
      <c r="MAC39" s="467"/>
      <c r="MAD39" s="467"/>
      <c r="MAE39" s="467"/>
      <c r="MAF39" s="467"/>
      <c r="MAG39" s="467"/>
      <c r="MAH39" s="467"/>
      <c r="MAI39" s="467"/>
      <c r="MAJ39" s="467"/>
      <c r="MAK39" s="467"/>
      <c r="MAL39" s="467"/>
      <c r="MAM39" s="467"/>
      <c r="MAN39" s="467"/>
      <c r="MAO39" s="467"/>
      <c r="MAP39" s="467"/>
      <c r="MAQ39" s="467"/>
      <c r="MAR39" s="467"/>
      <c r="MAS39" s="467"/>
      <c r="MAT39" s="467"/>
      <c r="MAU39" s="467"/>
      <c r="MAV39" s="467"/>
      <c r="MAW39" s="467"/>
      <c r="MAX39" s="467"/>
      <c r="MAY39" s="467"/>
      <c r="MAZ39" s="467"/>
      <c r="MBA39" s="467"/>
      <c r="MBB39" s="467"/>
      <c r="MBC39" s="467"/>
      <c r="MBD39" s="467"/>
      <c r="MBE39" s="467"/>
      <c r="MBF39" s="467"/>
      <c r="MBG39" s="467"/>
      <c r="MBH39" s="467"/>
      <c r="MBI39" s="467"/>
      <c r="MBJ39" s="467"/>
      <c r="MBK39" s="467"/>
      <c r="MBL39" s="467"/>
      <c r="MBM39" s="467"/>
      <c r="MBN39" s="467"/>
      <c r="MBO39" s="467"/>
      <c r="MBP39" s="467"/>
      <c r="MBQ39" s="467"/>
      <c r="MBR39" s="467"/>
      <c r="MBS39" s="467"/>
      <c r="MBT39" s="467"/>
      <c r="MBU39" s="467"/>
      <c r="MBV39" s="467"/>
      <c r="MBW39" s="467"/>
      <c r="MBX39" s="467"/>
      <c r="MBY39" s="467"/>
      <c r="MBZ39" s="467"/>
      <c r="MCA39" s="467"/>
      <c r="MCB39" s="467"/>
      <c r="MCC39" s="467"/>
      <c r="MCD39" s="467"/>
      <c r="MCE39" s="467"/>
      <c r="MCF39" s="467"/>
      <c r="MCG39" s="467"/>
      <c r="MCH39" s="467"/>
      <c r="MCI39" s="467"/>
      <c r="MCJ39" s="467"/>
      <c r="MCK39" s="467"/>
      <c r="MCL39" s="467"/>
      <c r="MCM39" s="467"/>
      <c r="MCN39" s="467"/>
      <c r="MCO39" s="467"/>
      <c r="MCP39" s="467"/>
      <c r="MCQ39" s="467"/>
      <c r="MCR39" s="467"/>
      <c r="MCS39" s="467"/>
      <c r="MCT39" s="467"/>
      <c r="MCU39" s="467"/>
      <c r="MCV39" s="467"/>
      <c r="MCW39" s="467"/>
      <c r="MCX39" s="467"/>
      <c r="MCY39" s="467"/>
      <c r="MCZ39" s="467"/>
      <c r="MDA39" s="467"/>
      <c r="MDB39" s="467"/>
      <c r="MDC39" s="467"/>
      <c r="MDD39" s="467"/>
      <c r="MDE39" s="467"/>
      <c r="MDF39" s="467"/>
      <c r="MDG39" s="467"/>
      <c r="MDH39" s="467"/>
      <c r="MDI39" s="467"/>
      <c r="MDJ39" s="467"/>
      <c r="MDK39" s="467"/>
      <c r="MDL39" s="467"/>
      <c r="MDM39" s="467"/>
      <c r="MDN39" s="467"/>
      <c r="MDO39" s="467"/>
      <c r="MDP39" s="467"/>
      <c r="MDQ39" s="467"/>
      <c r="MDR39" s="467"/>
      <c r="MDS39" s="467"/>
      <c r="MDT39" s="467"/>
      <c r="MDU39" s="467"/>
      <c r="MDV39" s="467"/>
      <c r="MDW39" s="467"/>
      <c r="MDX39" s="467"/>
      <c r="MDY39" s="467"/>
      <c r="MDZ39" s="467"/>
      <c r="MEA39" s="467"/>
      <c r="MEB39" s="467"/>
      <c r="MEC39" s="467"/>
      <c r="MED39" s="467"/>
      <c r="MEE39" s="467"/>
      <c r="MEF39" s="467"/>
      <c r="MEG39" s="467"/>
      <c r="MEH39" s="467"/>
      <c r="MEI39" s="467"/>
      <c r="MEJ39" s="467"/>
      <c r="MEK39" s="467"/>
      <c r="MEL39" s="467"/>
      <c r="MEM39" s="467"/>
      <c r="MEN39" s="467"/>
      <c r="MEO39" s="467"/>
      <c r="MEP39" s="467"/>
      <c r="MEQ39" s="467"/>
      <c r="MER39" s="467"/>
      <c r="MES39" s="467"/>
      <c r="MET39" s="467"/>
      <c r="MEU39" s="467"/>
      <c r="MEV39" s="467"/>
      <c r="MEW39" s="467"/>
      <c r="MEX39" s="467"/>
      <c r="MEY39" s="467"/>
      <c r="MEZ39" s="467"/>
      <c r="MFA39" s="467"/>
      <c r="MFB39" s="467"/>
      <c r="MFC39" s="467"/>
      <c r="MFD39" s="467"/>
      <c r="MFE39" s="467"/>
      <c r="MFF39" s="467"/>
      <c r="MFG39" s="467"/>
      <c r="MFH39" s="467"/>
      <c r="MFI39" s="467"/>
      <c r="MFJ39" s="467"/>
      <c r="MFK39" s="467"/>
      <c r="MFL39" s="467"/>
      <c r="MFM39" s="467"/>
      <c r="MFN39" s="467"/>
      <c r="MFO39" s="467"/>
      <c r="MFP39" s="467"/>
      <c r="MFQ39" s="467"/>
      <c r="MFR39" s="467"/>
      <c r="MFS39" s="467"/>
      <c r="MFT39" s="467"/>
      <c r="MFU39" s="467"/>
      <c r="MFV39" s="467"/>
      <c r="MFW39" s="467"/>
      <c r="MFX39" s="467"/>
      <c r="MFY39" s="467"/>
      <c r="MFZ39" s="467"/>
      <c r="MGA39" s="467"/>
      <c r="MGB39" s="467"/>
      <c r="MGC39" s="467"/>
      <c r="MGD39" s="467"/>
      <c r="MGE39" s="467"/>
      <c r="MGF39" s="467"/>
      <c r="MGG39" s="467"/>
      <c r="MGH39" s="467"/>
      <c r="MGI39" s="467"/>
      <c r="MGJ39" s="467"/>
      <c r="MGK39" s="467"/>
      <c r="MGL39" s="467"/>
      <c r="MGM39" s="467"/>
      <c r="MGN39" s="467"/>
      <c r="MGO39" s="467"/>
      <c r="MGP39" s="467"/>
      <c r="MGQ39" s="467"/>
      <c r="MGR39" s="467"/>
      <c r="MGS39" s="467"/>
      <c r="MGT39" s="467"/>
      <c r="MGU39" s="467"/>
      <c r="MGV39" s="467"/>
      <c r="MGW39" s="467"/>
      <c r="MGX39" s="467"/>
      <c r="MGY39" s="467"/>
      <c r="MGZ39" s="467"/>
      <c r="MHA39" s="467"/>
      <c r="MHB39" s="467"/>
      <c r="MHC39" s="467"/>
      <c r="MHD39" s="467"/>
      <c r="MHE39" s="467"/>
      <c r="MHF39" s="467"/>
      <c r="MHG39" s="467"/>
      <c r="MHH39" s="467"/>
      <c r="MHI39" s="467"/>
      <c r="MHJ39" s="467"/>
      <c r="MHK39" s="467"/>
      <c r="MHL39" s="467"/>
      <c r="MHM39" s="467"/>
      <c r="MHN39" s="467"/>
      <c r="MHO39" s="467"/>
      <c r="MHP39" s="467"/>
      <c r="MHQ39" s="467"/>
      <c r="MHR39" s="467"/>
      <c r="MHS39" s="467"/>
      <c r="MHT39" s="467"/>
      <c r="MHU39" s="467"/>
      <c r="MHV39" s="467"/>
      <c r="MHW39" s="467"/>
      <c r="MHX39" s="467"/>
      <c r="MHY39" s="467"/>
      <c r="MHZ39" s="467"/>
      <c r="MIA39" s="467"/>
      <c r="MIB39" s="467"/>
      <c r="MIC39" s="467"/>
      <c r="MID39" s="467"/>
      <c r="MIE39" s="467"/>
      <c r="MIF39" s="467"/>
      <c r="MIG39" s="467"/>
      <c r="MIH39" s="467"/>
      <c r="MII39" s="467"/>
      <c r="MIJ39" s="467"/>
      <c r="MIK39" s="467"/>
      <c r="MIL39" s="467"/>
      <c r="MIM39" s="467"/>
      <c r="MIN39" s="467"/>
      <c r="MIO39" s="467"/>
      <c r="MIP39" s="467"/>
      <c r="MIQ39" s="467"/>
      <c r="MIR39" s="467"/>
      <c r="MIS39" s="467"/>
      <c r="MIT39" s="467"/>
      <c r="MIU39" s="467"/>
      <c r="MIV39" s="467"/>
      <c r="MIW39" s="467"/>
      <c r="MIX39" s="467"/>
      <c r="MIY39" s="467"/>
      <c r="MIZ39" s="467"/>
      <c r="MJA39" s="467"/>
      <c r="MJB39" s="467"/>
      <c r="MJC39" s="467"/>
      <c r="MJD39" s="467"/>
      <c r="MJE39" s="467"/>
      <c r="MJF39" s="467"/>
      <c r="MJG39" s="467"/>
      <c r="MJH39" s="467"/>
      <c r="MJI39" s="467"/>
      <c r="MJJ39" s="467"/>
      <c r="MJK39" s="467"/>
      <c r="MJL39" s="467"/>
      <c r="MJM39" s="467"/>
      <c r="MJN39" s="467"/>
      <c r="MJO39" s="467"/>
      <c r="MJP39" s="467"/>
      <c r="MJQ39" s="467"/>
      <c r="MJR39" s="467"/>
      <c r="MJS39" s="467"/>
      <c r="MJT39" s="467"/>
      <c r="MJU39" s="467"/>
      <c r="MJV39" s="467"/>
      <c r="MJW39" s="467"/>
      <c r="MJX39" s="467"/>
      <c r="MJY39" s="467"/>
      <c r="MJZ39" s="467"/>
      <c r="MKA39" s="467"/>
      <c r="MKB39" s="467"/>
      <c r="MKC39" s="467"/>
      <c r="MKD39" s="467"/>
      <c r="MKE39" s="467"/>
      <c r="MKF39" s="467"/>
      <c r="MKG39" s="467"/>
      <c r="MKH39" s="467"/>
      <c r="MKI39" s="467"/>
      <c r="MKJ39" s="467"/>
      <c r="MKK39" s="467"/>
      <c r="MKL39" s="467"/>
      <c r="MKM39" s="467"/>
      <c r="MKN39" s="467"/>
      <c r="MKO39" s="467"/>
      <c r="MKP39" s="467"/>
      <c r="MKQ39" s="467"/>
      <c r="MKR39" s="467"/>
      <c r="MKS39" s="467"/>
      <c r="MKT39" s="467"/>
      <c r="MKU39" s="467"/>
      <c r="MKV39" s="467"/>
      <c r="MKW39" s="467"/>
      <c r="MKX39" s="467"/>
      <c r="MKY39" s="467"/>
      <c r="MKZ39" s="467"/>
      <c r="MLA39" s="467"/>
      <c r="MLB39" s="467"/>
      <c r="MLC39" s="467"/>
      <c r="MLD39" s="467"/>
      <c r="MLE39" s="467"/>
      <c r="MLF39" s="467"/>
      <c r="MLG39" s="467"/>
      <c r="MLH39" s="467"/>
      <c r="MLI39" s="467"/>
      <c r="MLJ39" s="467"/>
      <c r="MLK39" s="467"/>
      <c r="MLL39" s="467"/>
      <c r="MLM39" s="467"/>
      <c r="MLN39" s="467"/>
      <c r="MLO39" s="467"/>
      <c r="MLP39" s="467"/>
      <c r="MLQ39" s="467"/>
      <c r="MLR39" s="467"/>
      <c r="MLS39" s="467"/>
      <c r="MLT39" s="467"/>
      <c r="MLU39" s="467"/>
      <c r="MLV39" s="467"/>
      <c r="MLW39" s="467"/>
      <c r="MLX39" s="467"/>
      <c r="MLY39" s="467"/>
      <c r="MLZ39" s="467"/>
      <c r="MMA39" s="467"/>
      <c r="MMB39" s="467"/>
      <c r="MMC39" s="467"/>
      <c r="MMD39" s="467"/>
      <c r="MME39" s="467"/>
      <c r="MMF39" s="467"/>
      <c r="MMG39" s="467"/>
      <c r="MMH39" s="467"/>
      <c r="MMI39" s="467"/>
      <c r="MMJ39" s="467"/>
      <c r="MMK39" s="467"/>
      <c r="MML39" s="467"/>
      <c r="MMM39" s="467"/>
      <c r="MMN39" s="467"/>
      <c r="MMO39" s="467"/>
      <c r="MMP39" s="467"/>
      <c r="MMQ39" s="467"/>
      <c r="MMR39" s="467"/>
      <c r="MMS39" s="467"/>
      <c r="MMT39" s="467"/>
      <c r="MMU39" s="467"/>
      <c r="MMV39" s="467"/>
      <c r="MMW39" s="467"/>
      <c r="MMX39" s="467"/>
      <c r="MMY39" s="467"/>
      <c r="MMZ39" s="467"/>
      <c r="MNA39" s="467"/>
      <c r="MNB39" s="467"/>
      <c r="MNC39" s="467"/>
      <c r="MND39" s="467"/>
      <c r="MNE39" s="467"/>
      <c r="MNF39" s="467"/>
      <c r="MNG39" s="467"/>
      <c r="MNH39" s="467"/>
      <c r="MNI39" s="467"/>
      <c r="MNJ39" s="467"/>
      <c r="MNK39" s="467"/>
      <c r="MNL39" s="467"/>
      <c r="MNM39" s="467"/>
      <c r="MNN39" s="467"/>
      <c r="MNO39" s="467"/>
      <c r="MNP39" s="467"/>
      <c r="MNQ39" s="467"/>
      <c r="MNR39" s="467"/>
      <c r="MNS39" s="467"/>
      <c r="MNT39" s="467"/>
      <c r="MNU39" s="467"/>
      <c r="MNV39" s="467"/>
      <c r="MNW39" s="467"/>
      <c r="MNX39" s="467"/>
      <c r="MNY39" s="467"/>
      <c r="MNZ39" s="467"/>
      <c r="MOA39" s="467"/>
      <c r="MOB39" s="467"/>
      <c r="MOC39" s="467"/>
      <c r="MOD39" s="467"/>
      <c r="MOE39" s="467"/>
      <c r="MOF39" s="467"/>
      <c r="MOG39" s="467"/>
      <c r="MOH39" s="467"/>
      <c r="MOI39" s="467"/>
      <c r="MOJ39" s="467"/>
      <c r="MOK39" s="467"/>
      <c r="MOL39" s="467"/>
      <c r="MOM39" s="467"/>
      <c r="MON39" s="467"/>
      <c r="MOO39" s="467"/>
      <c r="MOP39" s="467"/>
      <c r="MOQ39" s="467"/>
      <c r="MOR39" s="467"/>
      <c r="MOS39" s="467"/>
      <c r="MOT39" s="467"/>
      <c r="MOU39" s="467"/>
      <c r="MOV39" s="467"/>
      <c r="MOW39" s="467"/>
      <c r="MOX39" s="467"/>
      <c r="MOY39" s="467"/>
      <c r="MOZ39" s="467"/>
      <c r="MPA39" s="467"/>
      <c r="MPB39" s="467"/>
      <c r="MPC39" s="467"/>
      <c r="MPD39" s="467"/>
      <c r="MPE39" s="467"/>
      <c r="MPF39" s="467"/>
      <c r="MPG39" s="467"/>
      <c r="MPH39" s="467"/>
      <c r="MPI39" s="467"/>
      <c r="MPJ39" s="467"/>
      <c r="MPK39" s="467"/>
      <c r="MPL39" s="467"/>
      <c r="MPM39" s="467"/>
      <c r="MPN39" s="467"/>
      <c r="MPO39" s="467"/>
      <c r="MPP39" s="467"/>
      <c r="MPQ39" s="467"/>
      <c r="MPR39" s="467"/>
      <c r="MPS39" s="467"/>
      <c r="MPT39" s="467"/>
      <c r="MPU39" s="467"/>
      <c r="MPV39" s="467"/>
      <c r="MPW39" s="467"/>
      <c r="MPX39" s="467"/>
      <c r="MPY39" s="467"/>
      <c r="MPZ39" s="467"/>
      <c r="MQA39" s="467"/>
      <c r="MQB39" s="467"/>
      <c r="MQC39" s="467"/>
      <c r="MQD39" s="467"/>
      <c r="MQE39" s="467"/>
      <c r="MQF39" s="467"/>
      <c r="MQG39" s="467"/>
      <c r="MQH39" s="467"/>
      <c r="MQI39" s="467"/>
      <c r="MQJ39" s="467"/>
      <c r="MQK39" s="467"/>
      <c r="MQL39" s="467"/>
      <c r="MQM39" s="467"/>
      <c r="MQN39" s="467"/>
      <c r="MQO39" s="467"/>
      <c r="MQP39" s="467"/>
      <c r="MQQ39" s="467"/>
      <c r="MQR39" s="467"/>
      <c r="MQS39" s="467"/>
      <c r="MQT39" s="467"/>
      <c r="MQU39" s="467"/>
      <c r="MQV39" s="467"/>
      <c r="MQW39" s="467"/>
      <c r="MQX39" s="467"/>
      <c r="MQY39" s="467"/>
      <c r="MQZ39" s="467"/>
      <c r="MRA39" s="467"/>
      <c r="MRB39" s="467"/>
      <c r="MRC39" s="467"/>
      <c r="MRD39" s="467"/>
      <c r="MRE39" s="467"/>
      <c r="MRF39" s="467"/>
      <c r="MRG39" s="467"/>
      <c r="MRH39" s="467"/>
      <c r="MRI39" s="467"/>
      <c r="MRJ39" s="467"/>
      <c r="MRK39" s="467"/>
      <c r="MRL39" s="467"/>
      <c r="MRM39" s="467"/>
      <c r="MRN39" s="467"/>
      <c r="MRO39" s="467"/>
      <c r="MRP39" s="467"/>
      <c r="MRQ39" s="467"/>
      <c r="MRR39" s="467"/>
      <c r="MRS39" s="467"/>
      <c r="MRT39" s="467"/>
      <c r="MRU39" s="467"/>
      <c r="MRV39" s="467"/>
      <c r="MRW39" s="467"/>
      <c r="MRX39" s="467"/>
      <c r="MRY39" s="467"/>
      <c r="MRZ39" s="467"/>
      <c r="MSA39" s="467"/>
      <c r="MSB39" s="467"/>
      <c r="MSC39" s="467"/>
      <c r="MSD39" s="467"/>
      <c r="MSE39" s="467"/>
      <c r="MSF39" s="467"/>
      <c r="MSG39" s="467"/>
      <c r="MSH39" s="467"/>
      <c r="MSI39" s="467"/>
      <c r="MSJ39" s="467"/>
      <c r="MSK39" s="467"/>
      <c r="MSL39" s="467"/>
      <c r="MSM39" s="467"/>
      <c r="MSN39" s="467"/>
      <c r="MSO39" s="467"/>
      <c r="MSP39" s="467"/>
      <c r="MSQ39" s="467"/>
      <c r="MSR39" s="467"/>
      <c r="MSS39" s="467"/>
      <c r="MST39" s="467"/>
      <c r="MSU39" s="467"/>
      <c r="MSV39" s="467"/>
      <c r="MSW39" s="467"/>
      <c r="MSX39" s="467"/>
      <c r="MSY39" s="467"/>
      <c r="MSZ39" s="467"/>
      <c r="MTA39" s="467"/>
      <c r="MTB39" s="467"/>
      <c r="MTC39" s="467"/>
      <c r="MTD39" s="467"/>
      <c r="MTE39" s="467"/>
      <c r="MTF39" s="467"/>
      <c r="MTG39" s="467"/>
      <c r="MTH39" s="467"/>
      <c r="MTI39" s="467"/>
      <c r="MTJ39" s="467"/>
      <c r="MTK39" s="467"/>
      <c r="MTL39" s="467"/>
      <c r="MTM39" s="467"/>
      <c r="MTN39" s="467"/>
      <c r="MTO39" s="467"/>
      <c r="MTP39" s="467"/>
      <c r="MTQ39" s="467"/>
      <c r="MTR39" s="467"/>
      <c r="MTS39" s="467"/>
      <c r="MTT39" s="467"/>
      <c r="MTU39" s="467"/>
      <c r="MTV39" s="467"/>
      <c r="MTW39" s="467"/>
      <c r="MTX39" s="467"/>
      <c r="MTY39" s="467"/>
      <c r="MTZ39" s="467"/>
      <c r="MUA39" s="467"/>
      <c r="MUB39" s="467"/>
      <c r="MUC39" s="467"/>
      <c r="MUD39" s="467"/>
      <c r="MUE39" s="467"/>
      <c r="MUF39" s="467"/>
      <c r="MUG39" s="467"/>
      <c r="MUH39" s="467"/>
      <c r="MUI39" s="467"/>
      <c r="MUJ39" s="467"/>
      <c r="MUK39" s="467"/>
      <c r="MUL39" s="467"/>
      <c r="MUM39" s="467"/>
      <c r="MUN39" s="467"/>
      <c r="MUO39" s="467"/>
      <c r="MUP39" s="467"/>
      <c r="MUQ39" s="467"/>
      <c r="MUR39" s="467"/>
      <c r="MUS39" s="467"/>
      <c r="MUT39" s="467"/>
      <c r="MUU39" s="467"/>
      <c r="MUV39" s="467"/>
      <c r="MUW39" s="467"/>
      <c r="MUX39" s="467"/>
      <c r="MUY39" s="467"/>
      <c r="MUZ39" s="467"/>
      <c r="MVA39" s="467"/>
      <c r="MVB39" s="467"/>
      <c r="MVC39" s="467"/>
      <c r="MVD39" s="467"/>
      <c r="MVE39" s="467"/>
      <c r="MVF39" s="467"/>
      <c r="MVG39" s="467"/>
      <c r="MVH39" s="467"/>
      <c r="MVI39" s="467"/>
      <c r="MVJ39" s="467"/>
      <c r="MVK39" s="467"/>
      <c r="MVL39" s="467"/>
      <c r="MVM39" s="467"/>
      <c r="MVN39" s="467"/>
      <c r="MVO39" s="467"/>
      <c r="MVP39" s="467"/>
      <c r="MVQ39" s="467"/>
      <c r="MVR39" s="467"/>
      <c r="MVS39" s="467"/>
      <c r="MVT39" s="467"/>
      <c r="MVU39" s="467"/>
      <c r="MVV39" s="467"/>
      <c r="MVW39" s="467"/>
      <c r="MVX39" s="467"/>
      <c r="MVY39" s="467"/>
      <c r="MVZ39" s="467"/>
      <c r="MWA39" s="467"/>
      <c r="MWB39" s="467"/>
      <c r="MWC39" s="467"/>
      <c r="MWD39" s="467"/>
      <c r="MWE39" s="467"/>
      <c r="MWF39" s="467"/>
      <c r="MWG39" s="467"/>
      <c r="MWH39" s="467"/>
      <c r="MWI39" s="467"/>
      <c r="MWJ39" s="467"/>
      <c r="MWK39" s="467"/>
      <c r="MWL39" s="467"/>
      <c r="MWM39" s="467"/>
      <c r="MWN39" s="467"/>
      <c r="MWO39" s="467"/>
      <c r="MWP39" s="467"/>
      <c r="MWQ39" s="467"/>
      <c r="MWR39" s="467"/>
      <c r="MWS39" s="467"/>
      <c r="MWT39" s="467"/>
      <c r="MWU39" s="467"/>
      <c r="MWV39" s="467"/>
      <c r="MWW39" s="467"/>
      <c r="MWX39" s="467"/>
      <c r="MWY39" s="467"/>
      <c r="MWZ39" s="467"/>
      <c r="MXA39" s="467"/>
      <c r="MXB39" s="467"/>
      <c r="MXC39" s="467"/>
      <c r="MXD39" s="467"/>
      <c r="MXE39" s="467"/>
      <c r="MXF39" s="467"/>
      <c r="MXG39" s="467"/>
      <c r="MXH39" s="467"/>
      <c r="MXI39" s="467"/>
      <c r="MXJ39" s="467"/>
      <c r="MXK39" s="467"/>
      <c r="MXL39" s="467"/>
      <c r="MXM39" s="467"/>
      <c r="MXN39" s="467"/>
      <c r="MXO39" s="467"/>
      <c r="MXP39" s="467"/>
      <c r="MXQ39" s="467"/>
      <c r="MXR39" s="467"/>
      <c r="MXS39" s="467"/>
      <c r="MXT39" s="467"/>
      <c r="MXU39" s="467"/>
      <c r="MXV39" s="467"/>
      <c r="MXW39" s="467"/>
      <c r="MXX39" s="467"/>
      <c r="MXY39" s="467"/>
      <c r="MXZ39" s="467"/>
      <c r="MYA39" s="467"/>
      <c r="MYB39" s="467"/>
      <c r="MYC39" s="467"/>
      <c r="MYD39" s="467"/>
      <c r="MYE39" s="467"/>
      <c r="MYF39" s="467"/>
      <c r="MYG39" s="467"/>
      <c r="MYH39" s="467"/>
      <c r="MYI39" s="467"/>
      <c r="MYJ39" s="467"/>
      <c r="MYK39" s="467"/>
      <c r="MYL39" s="467"/>
      <c r="MYM39" s="467"/>
      <c r="MYN39" s="467"/>
      <c r="MYO39" s="467"/>
      <c r="MYP39" s="467"/>
      <c r="MYQ39" s="467"/>
      <c r="MYR39" s="467"/>
      <c r="MYS39" s="467"/>
      <c r="MYT39" s="467"/>
      <c r="MYU39" s="467"/>
      <c r="MYV39" s="467"/>
      <c r="MYW39" s="467"/>
      <c r="MYX39" s="467"/>
      <c r="MYY39" s="467"/>
      <c r="MYZ39" s="467"/>
      <c r="MZA39" s="467"/>
      <c r="MZB39" s="467"/>
      <c r="MZC39" s="467"/>
      <c r="MZD39" s="467"/>
      <c r="MZE39" s="467"/>
      <c r="MZF39" s="467"/>
      <c r="MZG39" s="467"/>
      <c r="MZH39" s="467"/>
      <c r="MZI39" s="467"/>
      <c r="MZJ39" s="467"/>
      <c r="MZK39" s="467"/>
      <c r="MZL39" s="467"/>
      <c r="MZM39" s="467"/>
      <c r="MZN39" s="467"/>
      <c r="MZO39" s="467"/>
      <c r="MZP39" s="467"/>
      <c r="MZQ39" s="467"/>
      <c r="MZR39" s="467"/>
      <c r="MZS39" s="467"/>
      <c r="MZT39" s="467"/>
      <c r="MZU39" s="467"/>
      <c r="MZV39" s="467"/>
      <c r="MZW39" s="467"/>
      <c r="MZX39" s="467"/>
      <c r="MZY39" s="467"/>
      <c r="MZZ39" s="467"/>
      <c r="NAA39" s="467"/>
      <c r="NAB39" s="467"/>
      <c r="NAC39" s="467"/>
      <c r="NAD39" s="467"/>
      <c r="NAE39" s="467"/>
      <c r="NAF39" s="467"/>
      <c r="NAG39" s="467"/>
      <c r="NAH39" s="467"/>
      <c r="NAI39" s="467"/>
      <c r="NAJ39" s="467"/>
      <c r="NAK39" s="467"/>
      <c r="NAL39" s="467"/>
      <c r="NAM39" s="467"/>
      <c r="NAN39" s="467"/>
      <c r="NAO39" s="467"/>
      <c r="NAP39" s="467"/>
      <c r="NAQ39" s="467"/>
      <c r="NAR39" s="467"/>
      <c r="NAS39" s="467"/>
      <c r="NAT39" s="467"/>
      <c r="NAU39" s="467"/>
      <c r="NAV39" s="467"/>
      <c r="NAW39" s="467"/>
      <c r="NAX39" s="467"/>
      <c r="NAY39" s="467"/>
      <c r="NAZ39" s="467"/>
      <c r="NBA39" s="467"/>
      <c r="NBB39" s="467"/>
      <c r="NBC39" s="467"/>
      <c r="NBD39" s="467"/>
      <c r="NBE39" s="467"/>
      <c r="NBF39" s="467"/>
      <c r="NBG39" s="467"/>
      <c r="NBH39" s="467"/>
      <c r="NBI39" s="467"/>
      <c r="NBJ39" s="467"/>
      <c r="NBK39" s="467"/>
      <c r="NBL39" s="467"/>
      <c r="NBM39" s="467"/>
      <c r="NBN39" s="467"/>
      <c r="NBO39" s="467"/>
      <c r="NBP39" s="467"/>
      <c r="NBQ39" s="467"/>
      <c r="NBR39" s="467"/>
      <c r="NBS39" s="467"/>
      <c r="NBT39" s="467"/>
      <c r="NBU39" s="467"/>
      <c r="NBV39" s="467"/>
      <c r="NBW39" s="467"/>
      <c r="NBX39" s="467"/>
      <c r="NBY39" s="467"/>
      <c r="NBZ39" s="467"/>
      <c r="NCA39" s="467"/>
      <c r="NCB39" s="467"/>
      <c r="NCC39" s="467"/>
      <c r="NCD39" s="467"/>
      <c r="NCE39" s="467"/>
      <c r="NCF39" s="467"/>
      <c r="NCG39" s="467"/>
      <c r="NCH39" s="467"/>
      <c r="NCI39" s="467"/>
      <c r="NCJ39" s="467"/>
      <c r="NCK39" s="467"/>
      <c r="NCL39" s="467"/>
      <c r="NCM39" s="467"/>
      <c r="NCN39" s="467"/>
      <c r="NCO39" s="467"/>
      <c r="NCP39" s="467"/>
      <c r="NCQ39" s="467"/>
      <c r="NCR39" s="467"/>
      <c r="NCS39" s="467"/>
      <c r="NCT39" s="467"/>
      <c r="NCU39" s="467"/>
      <c r="NCV39" s="467"/>
      <c r="NCW39" s="467"/>
      <c r="NCX39" s="467"/>
      <c r="NCY39" s="467"/>
      <c r="NCZ39" s="467"/>
      <c r="NDA39" s="467"/>
      <c r="NDB39" s="467"/>
      <c r="NDC39" s="467"/>
      <c r="NDD39" s="467"/>
      <c r="NDE39" s="467"/>
      <c r="NDF39" s="467"/>
      <c r="NDG39" s="467"/>
      <c r="NDH39" s="467"/>
      <c r="NDI39" s="467"/>
      <c r="NDJ39" s="467"/>
      <c r="NDK39" s="467"/>
      <c r="NDL39" s="467"/>
      <c r="NDM39" s="467"/>
      <c r="NDN39" s="467"/>
      <c r="NDO39" s="467"/>
      <c r="NDP39" s="467"/>
      <c r="NDQ39" s="467"/>
      <c r="NDR39" s="467"/>
      <c r="NDS39" s="467"/>
      <c r="NDT39" s="467"/>
      <c r="NDU39" s="467"/>
      <c r="NDV39" s="467"/>
      <c r="NDW39" s="467"/>
      <c r="NDX39" s="467"/>
      <c r="NDY39" s="467"/>
      <c r="NDZ39" s="467"/>
      <c r="NEA39" s="467"/>
      <c r="NEB39" s="467"/>
      <c r="NEC39" s="467"/>
      <c r="NED39" s="467"/>
      <c r="NEE39" s="467"/>
      <c r="NEF39" s="467"/>
      <c r="NEG39" s="467"/>
      <c r="NEH39" s="467"/>
      <c r="NEI39" s="467"/>
      <c r="NEJ39" s="467"/>
      <c r="NEK39" s="467"/>
      <c r="NEL39" s="467"/>
      <c r="NEM39" s="467"/>
      <c r="NEN39" s="467"/>
      <c r="NEO39" s="467"/>
      <c r="NEP39" s="467"/>
      <c r="NEQ39" s="467"/>
      <c r="NER39" s="467"/>
      <c r="NES39" s="467"/>
      <c r="NET39" s="467"/>
      <c r="NEU39" s="467"/>
      <c r="NEV39" s="467"/>
      <c r="NEW39" s="467"/>
      <c r="NEX39" s="467"/>
      <c r="NEY39" s="467"/>
      <c r="NEZ39" s="467"/>
      <c r="NFA39" s="467"/>
      <c r="NFB39" s="467"/>
      <c r="NFC39" s="467"/>
      <c r="NFD39" s="467"/>
      <c r="NFE39" s="467"/>
      <c r="NFF39" s="467"/>
      <c r="NFG39" s="467"/>
      <c r="NFH39" s="467"/>
      <c r="NFI39" s="467"/>
      <c r="NFJ39" s="467"/>
      <c r="NFK39" s="467"/>
      <c r="NFL39" s="467"/>
      <c r="NFM39" s="467"/>
      <c r="NFN39" s="467"/>
      <c r="NFO39" s="467"/>
      <c r="NFP39" s="467"/>
      <c r="NFQ39" s="467"/>
      <c r="NFR39" s="467"/>
      <c r="NFS39" s="467"/>
      <c r="NFT39" s="467"/>
      <c r="NFU39" s="467"/>
      <c r="NFV39" s="467"/>
      <c r="NFW39" s="467"/>
      <c r="NFX39" s="467"/>
      <c r="NFY39" s="467"/>
      <c r="NFZ39" s="467"/>
      <c r="NGA39" s="467"/>
      <c r="NGB39" s="467"/>
      <c r="NGC39" s="467"/>
      <c r="NGD39" s="467"/>
      <c r="NGE39" s="467"/>
      <c r="NGF39" s="467"/>
      <c r="NGG39" s="467"/>
      <c r="NGH39" s="467"/>
      <c r="NGI39" s="467"/>
      <c r="NGJ39" s="467"/>
      <c r="NGK39" s="467"/>
      <c r="NGL39" s="467"/>
      <c r="NGM39" s="467"/>
      <c r="NGN39" s="467"/>
      <c r="NGO39" s="467"/>
      <c r="NGP39" s="467"/>
      <c r="NGQ39" s="467"/>
      <c r="NGR39" s="467"/>
      <c r="NGS39" s="467"/>
      <c r="NGT39" s="467"/>
      <c r="NGU39" s="467"/>
      <c r="NGV39" s="467"/>
      <c r="NGW39" s="467"/>
      <c r="NGX39" s="467"/>
      <c r="NGY39" s="467"/>
      <c r="NGZ39" s="467"/>
      <c r="NHA39" s="467"/>
      <c r="NHB39" s="467"/>
      <c r="NHC39" s="467"/>
      <c r="NHD39" s="467"/>
      <c r="NHE39" s="467"/>
      <c r="NHF39" s="467"/>
      <c r="NHG39" s="467"/>
      <c r="NHH39" s="467"/>
      <c r="NHI39" s="467"/>
      <c r="NHJ39" s="467"/>
      <c r="NHK39" s="467"/>
      <c r="NHL39" s="467"/>
      <c r="NHM39" s="467"/>
      <c r="NHN39" s="467"/>
      <c r="NHO39" s="467"/>
      <c r="NHP39" s="467"/>
      <c r="NHQ39" s="467"/>
      <c r="NHR39" s="467"/>
      <c r="NHS39" s="467"/>
      <c r="NHT39" s="467"/>
      <c r="NHU39" s="467"/>
      <c r="NHV39" s="467"/>
      <c r="NHW39" s="467"/>
      <c r="NHX39" s="467"/>
      <c r="NHY39" s="467"/>
      <c r="NHZ39" s="467"/>
      <c r="NIA39" s="467"/>
      <c r="NIB39" s="467"/>
      <c r="NIC39" s="467"/>
      <c r="NID39" s="467"/>
      <c r="NIE39" s="467"/>
      <c r="NIF39" s="467"/>
      <c r="NIG39" s="467"/>
      <c r="NIH39" s="467"/>
      <c r="NII39" s="467"/>
      <c r="NIJ39" s="467"/>
      <c r="NIK39" s="467"/>
      <c r="NIL39" s="467"/>
      <c r="NIM39" s="467"/>
      <c r="NIN39" s="467"/>
      <c r="NIO39" s="467"/>
      <c r="NIP39" s="467"/>
      <c r="NIQ39" s="467"/>
      <c r="NIR39" s="467"/>
      <c r="NIS39" s="467"/>
      <c r="NIT39" s="467"/>
      <c r="NIU39" s="467"/>
      <c r="NIV39" s="467"/>
      <c r="NIW39" s="467"/>
      <c r="NIX39" s="467"/>
      <c r="NIY39" s="467"/>
      <c r="NIZ39" s="467"/>
      <c r="NJA39" s="467"/>
      <c r="NJB39" s="467"/>
      <c r="NJC39" s="467"/>
      <c r="NJD39" s="467"/>
      <c r="NJE39" s="467"/>
      <c r="NJF39" s="467"/>
      <c r="NJG39" s="467"/>
      <c r="NJH39" s="467"/>
      <c r="NJI39" s="467"/>
      <c r="NJJ39" s="467"/>
      <c r="NJK39" s="467"/>
      <c r="NJL39" s="467"/>
      <c r="NJM39" s="467"/>
      <c r="NJN39" s="467"/>
      <c r="NJO39" s="467"/>
      <c r="NJP39" s="467"/>
      <c r="NJQ39" s="467"/>
      <c r="NJR39" s="467"/>
      <c r="NJS39" s="467"/>
      <c r="NJT39" s="467"/>
      <c r="NJU39" s="467"/>
      <c r="NJV39" s="467"/>
      <c r="NJW39" s="467"/>
      <c r="NJX39" s="467"/>
      <c r="NJY39" s="467"/>
      <c r="NJZ39" s="467"/>
      <c r="NKA39" s="467"/>
      <c r="NKB39" s="467"/>
      <c r="NKC39" s="467"/>
      <c r="NKD39" s="467"/>
      <c r="NKE39" s="467"/>
      <c r="NKF39" s="467"/>
      <c r="NKG39" s="467"/>
      <c r="NKH39" s="467"/>
      <c r="NKI39" s="467"/>
      <c r="NKJ39" s="467"/>
      <c r="NKK39" s="467"/>
      <c r="NKL39" s="467"/>
      <c r="NKM39" s="467"/>
      <c r="NKN39" s="467"/>
      <c r="NKO39" s="467"/>
      <c r="NKP39" s="467"/>
      <c r="NKQ39" s="467"/>
      <c r="NKR39" s="467"/>
      <c r="NKS39" s="467"/>
      <c r="NKT39" s="467"/>
      <c r="NKU39" s="467"/>
      <c r="NKV39" s="467"/>
      <c r="NKW39" s="467"/>
      <c r="NKX39" s="467"/>
      <c r="NKY39" s="467"/>
      <c r="NKZ39" s="467"/>
      <c r="NLA39" s="467"/>
      <c r="NLB39" s="467"/>
      <c r="NLC39" s="467"/>
      <c r="NLD39" s="467"/>
      <c r="NLE39" s="467"/>
      <c r="NLF39" s="467"/>
      <c r="NLG39" s="467"/>
      <c r="NLH39" s="467"/>
      <c r="NLI39" s="467"/>
      <c r="NLJ39" s="467"/>
      <c r="NLK39" s="467"/>
      <c r="NLL39" s="467"/>
      <c r="NLM39" s="467"/>
      <c r="NLN39" s="467"/>
      <c r="NLO39" s="467"/>
      <c r="NLP39" s="467"/>
      <c r="NLQ39" s="467"/>
      <c r="NLR39" s="467"/>
      <c r="NLS39" s="467"/>
      <c r="NLT39" s="467"/>
      <c r="NLU39" s="467"/>
      <c r="NLV39" s="467"/>
      <c r="NLW39" s="467"/>
      <c r="NLX39" s="467"/>
      <c r="NLY39" s="467"/>
      <c r="NLZ39" s="467"/>
      <c r="NMA39" s="467"/>
      <c r="NMB39" s="467"/>
      <c r="NMC39" s="467"/>
      <c r="NMD39" s="467"/>
      <c r="NME39" s="467"/>
      <c r="NMF39" s="467"/>
      <c r="NMG39" s="467"/>
      <c r="NMH39" s="467"/>
      <c r="NMI39" s="467"/>
      <c r="NMJ39" s="467"/>
      <c r="NMK39" s="467"/>
      <c r="NML39" s="467"/>
      <c r="NMM39" s="467"/>
      <c r="NMN39" s="467"/>
      <c r="NMO39" s="467"/>
      <c r="NMP39" s="467"/>
      <c r="NMQ39" s="467"/>
      <c r="NMR39" s="467"/>
      <c r="NMS39" s="467"/>
      <c r="NMT39" s="467"/>
      <c r="NMU39" s="467"/>
      <c r="NMV39" s="467"/>
      <c r="NMW39" s="467"/>
      <c r="NMX39" s="467"/>
      <c r="NMY39" s="467"/>
      <c r="NMZ39" s="467"/>
      <c r="NNA39" s="467"/>
      <c r="NNB39" s="467"/>
      <c r="NNC39" s="467"/>
      <c r="NND39" s="467"/>
      <c r="NNE39" s="467"/>
      <c r="NNF39" s="467"/>
      <c r="NNG39" s="467"/>
      <c r="NNH39" s="467"/>
      <c r="NNI39" s="467"/>
      <c r="NNJ39" s="467"/>
      <c r="NNK39" s="467"/>
      <c r="NNL39" s="467"/>
      <c r="NNM39" s="467"/>
      <c r="NNN39" s="467"/>
      <c r="NNO39" s="467"/>
      <c r="NNP39" s="467"/>
      <c r="NNQ39" s="467"/>
      <c r="NNR39" s="467"/>
      <c r="NNS39" s="467"/>
      <c r="NNT39" s="467"/>
      <c r="NNU39" s="467"/>
      <c r="NNV39" s="467"/>
      <c r="NNW39" s="467"/>
      <c r="NNX39" s="467"/>
      <c r="NNY39" s="467"/>
      <c r="NNZ39" s="467"/>
      <c r="NOA39" s="467"/>
      <c r="NOB39" s="467"/>
      <c r="NOC39" s="467"/>
      <c r="NOD39" s="467"/>
      <c r="NOE39" s="467"/>
      <c r="NOF39" s="467"/>
      <c r="NOG39" s="467"/>
      <c r="NOH39" s="467"/>
      <c r="NOI39" s="467"/>
      <c r="NOJ39" s="467"/>
      <c r="NOK39" s="467"/>
      <c r="NOL39" s="467"/>
      <c r="NOM39" s="467"/>
      <c r="NON39" s="467"/>
      <c r="NOO39" s="467"/>
      <c r="NOP39" s="467"/>
      <c r="NOQ39" s="467"/>
      <c r="NOR39" s="467"/>
      <c r="NOS39" s="467"/>
      <c r="NOT39" s="467"/>
      <c r="NOU39" s="467"/>
      <c r="NOV39" s="467"/>
      <c r="NOW39" s="467"/>
      <c r="NOX39" s="467"/>
      <c r="NOY39" s="467"/>
      <c r="NOZ39" s="467"/>
      <c r="NPA39" s="467"/>
      <c r="NPB39" s="467"/>
      <c r="NPC39" s="467"/>
      <c r="NPD39" s="467"/>
      <c r="NPE39" s="467"/>
      <c r="NPF39" s="467"/>
      <c r="NPG39" s="467"/>
      <c r="NPH39" s="467"/>
      <c r="NPI39" s="467"/>
      <c r="NPJ39" s="467"/>
      <c r="NPK39" s="467"/>
      <c r="NPL39" s="467"/>
      <c r="NPM39" s="467"/>
      <c r="NPN39" s="467"/>
      <c r="NPO39" s="467"/>
      <c r="NPP39" s="467"/>
      <c r="NPQ39" s="467"/>
      <c r="NPR39" s="467"/>
      <c r="NPS39" s="467"/>
      <c r="NPT39" s="467"/>
      <c r="NPU39" s="467"/>
      <c r="NPV39" s="467"/>
      <c r="NPW39" s="467"/>
      <c r="NPX39" s="467"/>
      <c r="NPY39" s="467"/>
      <c r="NPZ39" s="467"/>
      <c r="NQA39" s="467"/>
      <c r="NQB39" s="467"/>
      <c r="NQC39" s="467"/>
      <c r="NQD39" s="467"/>
      <c r="NQE39" s="467"/>
      <c r="NQF39" s="467"/>
      <c r="NQG39" s="467"/>
      <c r="NQH39" s="467"/>
      <c r="NQI39" s="467"/>
      <c r="NQJ39" s="467"/>
      <c r="NQK39" s="467"/>
      <c r="NQL39" s="467"/>
      <c r="NQM39" s="467"/>
      <c r="NQN39" s="467"/>
      <c r="NQO39" s="467"/>
      <c r="NQP39" s="467"/>
      <c r="NQQ39" s="467"/>
      <c r="NQR39" s="467"/>
      <c r="NQS39" s="467"/>
      <c r="NQT39" s="467"/>
      <c r="NQU39" s="467"/>
      <c r="NQV39" s="467"/>
      <c r="NQW39" s="467"/>
      <c r="NQX39" s="467"/>
      <c r="NQY39" s="467"/>
      <c r="NQZ39" s="467"/>
      <c r="NRA39" s="467"/>
      <c r="NRB39" s="467"/>
      <c r="NRC39" s="467"/>
      <c r="NRD39" s="467"/>
      <c r="NRE39" s="467"/>
      <c r="NRF39" s="467"/>
      <c r="NRG39" s="467"/>
      <c r="NRH39" s="467"/>
      <c r="NRI39" s="467"/>
      <c r="NRJ39" s="467"/>
      <c r="NRK39" s="467"/>
      <c r="NRL39" s="467"/>
      <c r="NRM39" s="467"/>
      <c r="NRN39" s="467"/>
      <c r="NRO39" s="467"/>
      <c r="NRP39" s="467"/>
      <c r="NRQ39" s="467"/>
      <c r="NRR39" s="467"/>
      <c r="NRS39" s="467"/>
      <c r="NRT39" s="467"/>
      <c r="NRU39" s="467"/>
      <c r="NRV39" s="467"/>
      <c r="NRW39" s="467"/>
      <c r="NRX39" s="467"/>
      <c r="NRY39" s="467"/>
      <c r="NRZ39" s="467"/>
      <c r="NSA39" s="467"/>
      <c r="NSB39" s="467"/>
      <c r="NSC39" s="467"/>
      <c r="NSD39" s="467"/>
      <c r="NSE39" s="467"/>
      <c r="NSF39" s="467"/>
      <c r="NSG39" s="467"/>
      <c r="NSH39" s="467"/>
      <c r="NSI39" s="467"/>
      <c r="NSJ39" s="467"/>
      <c r="NSK39" s="467"/>
      <c r="NSL39" s="467"/>
      <c r="NSM39" s="467"/>
      <c r="NSN39" s="467"/>
      <c r="NSO39" s="467"/>
      <c r="NSP39" s="467"/>
      <c r="NSQ39" s="467"/>
      <c r="NSR39" s="467"/>
      <c r="NSS39" s="467"/>
      <c r="NST39" s="467"/>
      <c r="NSU39" s="467"/>
      <c r="NSV39" s="467"/>
      <c r="NSW39" s="467"/>
      <c r="NSX39" s="467"/>
      <c r="NSY39" s="467"/>
      <c r="NSZ39" s="467"/>
      <c r="NTA39" s="467"/>
      <c r="NTB39" s="467"/>
      <c r="NTC39" s="467"/>
      <c r="NTD39" s="467"/>
      <c r="NTE39" s="467"/>
      <c r="NTF39" s="467"/>
      <c r="NTG39" s="467"/>
      <c r="NTH39" s="467"/>
      <c r="NTI39" s="467"/>
      <c r="NTJ39" s="467"/>
      <c r="NTK39" s="467"/>
      <c r="NTL39" s="467"/>
      <c r="NTM39" s="467"/>
      <c r="NTN39" s="467"/>
      <c r="NTO39" s="467"/>
      <c r="NTP39" s="467"/>
      <c r="NTQ39" s="467"/>
      <c r="NTR39" s="467"/>
      <c r="NTS39" s="467"/>
      <c r="NTT39" s="467"/>
      <c r="NTU39" s="467"/>
      <c r="NTV39" s="467"/>
      <c r="NTW39" s="467"/>
      <c r="NTX39" s="467"/>
      <c r="NTY39" s="467"/>
      <c r="NTZ39" s="467"/>
      <c r="NUA39" s="467"/>
      <c r="NUB39" s="467"/>
      <c r="NUC39" s="467"/>
      <c r="NUD39" s="467"/>
      <c r="NUE39" s="467"/>
      <c r="NUF39" s="467"/>
      <c r="NUG39" s="467"/>
      <c r="NUH39" s="467"/>
      <c r="NUI39" s="467"/>
      <c r="NUJ39" s="467"/>
      <c r="NUK39" s="467"/>
      <c r="NUL39" s="467"/>
      <c r="NUM39" s="467"/>
      <c r="NUN39" s="467"/>
      <c r="NUO39" s="467"/>
      <c r="NUP39" s="467"/>
      <c r="NUQ39" s="467"/>
      <c r="NUR39" s="467"/>
      <c r="NUS39" s="467"/>
      <c r="NUT39" s="467"/>
      <c r="NUU39" s="467"/>
      <c r="NUV39" s="467"/>
      <c r="NUW39" s="467"/>
      <c r="NUX39" s="467"/>
      <c r="NUY39" s="467"/>
      <c r="NUZ39" s="467"/>
      <c r="NVA39" s="467"/>
      <c r="NVB39" s="467"/>
      <c r="NVC39" s="467"/>
      <c r="NVD39" s="467"/>
      <c r="NVE39" s="467"/>
      <c r="NVF39" s="467"/>
      <c r="NVG39" s="467"/>
      <c r="NVH39" s="467"/>
      <c r="NVI39" s="467"/>
      <c r="NVJ39" s="467"/>
      <c r="NVK39" s="467"/>
      <c r="NVL39" s="467"/>
      <c r="NVM39" s="467"/>
      <c r="NVN39" s="467"/>
      <c r="NVO39" s="467"/>
      <c r="NVP39" s="467"/>
      <c r="NVQ39" s="467"/>
      <c r="NVR39" s="467"/>
      <c r="NVS39" s="467"/>
      <c r="NVT39" s="467"/>
      <c r="NVU39" s="467"/>
      <c r="NVV39" s="467"/>
      <c r="NVW39" s="467"/>
      <c r="NVX39" s="467"/>
      <c r="NVY39" s="467"/>
      <c r="NVZ39" s="467"/>
      <c r="NWA39" s="467"/>
      <c r="NWB39" s="467"/>
      <c r="NWC39" s="467"/>
      <c r="NWD39" s="467"/>
      <c r="NWE39" s="467"/>
      <c r="NWF39" s="467"/>
      <c r="NWG39" s="467"/>
      <c r="NWH39" s="467"/>
      <c r="NWI39" s="467"/>
      <c r="NWJ39" s="467"/>
      <c r="NWK39" s="467"/>
      <c r="NWL39" s="467"/>
      <c r="NWM39" s="467"/>
      <c r="NWN39" s="467"/>
      <c r="NWO39" s="467"/>
      <c r="NWP39" s="467"/>
      <c r="NWQ39" s="467"/>
      <c r="NWR39" s="467"/>
      <c r="NWS39" s="467"/>
      <c r="NWT39" s="467"/>
      <c r="NWU39" s="467"/>
      <c r="NWV39" s="467"/>
      <c r="NWW39" s="467"/>
      <c r="NWX39" s="467"/>
      <c r="NWY39" s="467"/>
      <c r="NWZ39" s="467"/>
      <c r="NXA39" s="467"/>
      <c r="NXB39" s="467"/>
      <c r="NXC39" s="467"/>
      <c r="NXD39" s="467"/>
      <c r="NXE39" s="467"/>
      <c r="NXF39" s="467"/>
      <c r="NXG39" s="467"/>
      <c r="NXH39" s="467"/>
      <c r="NXI39" s="467"/>
      <c r="NXJ39" s="467"/>
      <c r="NXK39" s="467"/>
      <c r="NXL39" s="467"/>
      <c r="NXM39" s="467"/>
      <c r="NXN39" s="467"/>
      <c r="NXO39" s="467"/>
      <c r="NXP39" s="467"/>
      <c r="NXQ39" s="467"/>
      <c r="NXR39" s="467"/>
      <c r="NXS39" s="467"/>
      <c r="NXT39" s="467"/>
      <c r="NXU39" s="467"/>
      <c r="NXV39" s="467"/>
      <c r="NXW39" s="467"/>
      <c r="NXX39" s="467"/>
      <c r="NXY39" s="467"/>
      <c r="NXZ39" s="467"/>
      <c r="NYA39" s="467"/>
      <c r="NYB39" s="467"/>
      <c r="NYC39" s="467"/>
      <c r="NYD39" s="467"/>
      <c r="NYE39" s="467"/>
      <c r="NYF39" s="467"/>
      <c r="NYG39" s="467"/>
      <c r="NYH39" s="467"/>
      <c r="NYI39" s="467"/>
      <c r="NYJ39" s="467"/>
      <c r="NYK39" s="467"/>
      <c r="NYL39" s="467"/>
      <c r="NYM39" s="467"/>
      <c r="NYN39" s="467"/>
      <c r="NYO39" s="467"/>
      <c r="NYP39" s="467"/>
      <c r="NYQ39" s="467"/>
      <c r="NYR39" s="467"/>
      <c r="NYS39" s="467"/>
      <c r="NYT39" s="467"/>
      <c r="NYU39" s="467"/>
      <c r="NYV39" s="467"/>
      <c r="NYW39" s="467"/>
      <c r="NYX39" s="467"/>
      <c r="NYY39" s="467"/>
      <c r="NYZ39" s="467"/>
      <c r="NZA39" s="467"/>
      <c r="NZB39" s="467"/>
      <c r="NZC39" s="467"/>
      <c r="NZD39" s="467"/>
      <c r="NZE39" s="467"/>
      <c r="NZF39" s="467"/>
      <c r="NZG39" s="467"/>
      <c r="NZH39" s="467"/>
      <c r="NZI39" s="467"/>
      <c r="NZJ39" s="467"/>
      <c r="NZK39" s="467"/>
      <c r="NZL39" s="467"/>
      <c r="NZM39" s="467"/>
      <c r="NZN39" s="467"/>
      <c r="NZO39" s="467"/>
      <c r="NZP39" s="467"/>
      <c r="NZQ39" s="467"/>
      <c r="NZR39" s="467"/>
      <c r="NZS39" s="467"/>
      <c r="NZT39" s="467"/>
      <c r="NZU39" s="467"/>
      <c r="NZV39" s="467"/>
      <c r="NZW39" s="467"/>
      <c r="NZX39" s="467"/>
      <c r="NZY39" s="467"/>
      <c r="NZZ39" s="467"/>
      <c r="OAA39" s="467"/>
      <c r="OAB39" s="467"/>
      <c r="OAC39" s="467"/>
      <c r="OAD39" s="467"/>
      <c r="OAE39" s="467"/>
      <c r="OAF39" s="467"/>
      <c r="OAG39" s="467"/>
      <c r="OAH39" s="467"/>
      <c r="OAI39" s="467"/>
      <c r="OAJ39" s="467"/>
      <c r="OAK39" s="467"/>
      <c r="OAL39" s="467"/>
      <c r="OAM39" s="467"/>
      <c r="OAN39" s="467"/>
      <c r="OAO39" s="467"/>
      <c r="OAP39" s="467"/>
      <c r="OAQ39" s="467"/>
      <c r="OAR39" s="467"/>
      <c r="OAS39" s="467"/>
      <c r="OAT39" s="467"/>
      <c r="OAU39" s="467"/>
      <c r="OAV39" s="467"/>
      <c r="OAW39" s="467"/>
      <c r="OAX39" s="467"/>
      <c r="OAY39" s="467"/>
      <c r="OAZ39" s="467"/>
      <c r="OBA39" s="467"/>
      <c r="OBB39" s="467"/>
      <c r="OBC39" s="467"/>
      <c r="OBD39" s="467"/>
      <c r="OBE39" s="467"/>
      <c r="OBF39" s="467"/>
      <c r="OBG39" s="467"/>
      <c r="OBH39" s="467"/>
      <c r="OBI39" s="467"/>
      <c r="OBJ39" s="467"/>
      <c r="OBK39" s="467"/>
      <c r="OBL39" s="467"/>
      <c r="OBM39" s="467"/>
      <c r="OBN39" s="467"/>
      <c r="OBO39" s="467"/>
      <c r="OBP39" s="467"/>
      <c r="OBQ39" s="467"/>
      <c r="OBR39" s="467"/>
      <c r="OBS39" s="467"/>
      <c r="OBT39" s="467"/>
      <c r="OBU39" s="467"/>
      <c r="OBV39" s="467"/>
      <c r="OBW39" s="467"/>
      <c r="OBX39" s="467"/>
      <c r="OBY39" s="467"/>
      <c r="OBZ39" s="467"/>
      <c r="OCA39" s="467"/>
      <c r="OCB39" s="467"/>
      <c r="OCC39" s="467"/>
      <c r="OCD39" s="467"/>
      <c r="OCE39" s="467"/>
      <c r="OCF39" s="467"/>
      <c r="OCG39" s="467"/>
      <c r="OCH39" s="467"/>
      <c r="OCI39" s="467"/>
      <c r="OCJ39" s="467"/>
      <c r="OCK39" s="467"/>
      <c r="OCL39" s="467"/>
      <c r="OCM39" s="467"/>
      <c r="OCN39" s="467"/>
      <c r="OCO39" s="467"/>
      <c r="OCP39" s="467"/>
      <c r="OCQ39" s="467"/>
      <c r="OCR39" s="467"/>
      <c r="OCS39" s="467"/>
      <c r="OCT39" s="467"/>
      <c r="OCU39" s="467"/>
      <c r="OCV39" s="467"/>
      <c r="OCW39" s="467"/>
      <c r="OCX39" s="467"/>
      <c r="OCY39" s="467"/>
      <c r="OCZ39" s="467"/>
      <c r="ODA39" s="467"/>
      <c r="ODB39" s="467"/>
      <c r="ODC39" s="467"/>
      <c r="ODD39" s="467"/>
      <c r="ODE39" s="467"/>
      <c r="ODF39" s="467"/>
      <c r="ODG39" s="467"/>
      <c r="ODH39" s="467"/>
      <c r="ODI39" s="467"/>
      <c r="ODJ39" s="467"/>
      <c r="ODK39" s="467"/>
      <c r="ODL39" s="467"/>
      <c r="ODM39" s="467"/>
      <c r="ODN39" s="467"/>
      <c r="ODO39" s="467"/>
      <c r="ODP39" s="467"/>
      <c r="ODQ39" s="467"/>
      <c r="ODR39" s="467"/>
      <c r="ODS39" s="467"/>
      <c r="ODT39" s="467"/>
      <c r="ODU39" s="467"/>
      <c r="ODV39" s="467"/>
      <c r="ODW39" s="467"/>
      <c r="ODX39" s="467"/>
      <c r="ODY39" s="467"/>
      <c r="ODZ39" s="467"/>
      <c r="OEA39" s="467"/>
      <c r="OEB39" s="467"/>
      <c r="OEC39" s="467"/>
      <c r="OED39" s="467"/>
      <c r="OEE39" s="467"/>
      <c r="OEF39" s="467"/>
      <c r="OEG39" s="467"/>
      <c r="OEH39" s="467"/>
      <c r="OEI39" s="467"/>
      <c r="OEJ39" s="467"/>
      <c r="OEK39" s="467"/>
      <c r="OEL39" s="467"/>
      <c r="OEM39" s="467"/>
      <c r="OEN39" s="467"/>
      <c r="OEO39" s="467"/>
      <c r="OEP39" s="467"/>
      <c r="OEQ39" s="467"/>
      <c r="OER39" s="467"/>
      <c r="OES39" s="467"/>
      <c r="OET39" s="467"/>
      <c r="OEU39" s="467"/>
      <c r="OEV39" s="467"/>
      <c r="OEW39" s="467"/>
      <c r="OEX39" s="467"/>
      <c r="OEY39" s="467"/>
      <c r="OEZ39" s="467"/>
      <c r="OFA39" s="467"/>
      <c r="OFB39" s="467"/>
      <c r="OFC39" s="467"/>
      <c r="OFD39" s="467"/>
      <c r="OFE39" s="467"/>
      <c r="OFF39" s="467"/>
      <c r="OFG39" s="467"/>
      <c r="OFH39" s="467"/>
      <c r="OFI39" s="467"/>
      <c r="OFJ39" s="467"/>
      <c r="OFK39" s="467"/>
      <c r="OFL39" s="467"/>
      <c r="OFM39" s="467"/>
      <c r="OFN39" s="467"/>
      <c r="OFO39" s="467"/>
      <c r="OFP39" s="467"/>
      <c r="OFQ39" s="467"/>
      <c r="OFR39" s="467"/>
      <c r="OFS39" s="467"/>
      <c r="OFT39" s="467"/>
      <c r="OFU39" s="467"/>
      <c r="OFV39" s="467"/>
      <c r="OFW39" s="467"/>
      <c r="OFX39" s="467"/>
      <c r="OFY39" s="467"/>
      <c r="OFZ39" s="467"/>
      <c r="OGA39" s="467"/>
      <c r="OGB39" s="467"/>
      <c r="OGC39" s="467"/>
      <c r="OGD39" s="467"/>
      <c r="OGE39" s="467"/>
      <c r="OGF39" s="467"/>
      <c r="OGG39" s="467"/>
      <c r="OGH39" s="467"/>
      <c r="OGI39" s="467"/>
      <c r="OGJ39" s="467"/>
      <c r="OGK39" s="467"/>
      <c r="OGL39" s="467"/>
      <c r="OGM39" s="467"/>
      <c r="OGN39" s="467"/>
      <c r="OGO39" s="467"/>
      <c r="OGP39" s="467"/>
      <c r="OGQ39" s="467"/>
      <c r="OGR39" s="467"/>
      <c r="OGS39" s="467"/>
      <c r="OGT39" s="467"/>
      <c r="OGU39" s="467"/>
      <c r="OGV39" s="467"/>
      <c r="OGW39" s="467"/>
      <c r="OGX39" s="467"/>
      <c r="OGY39" s="467"/>
      <c r="OGZ39" s="467"/>
      <c r="OHA39" s="467"/>
      <c r="OHB39" s="467"/>
      <c r="OHC39" s="467"/>
      <c r="OHD39" s="467"/>
      <c r="OHE39" s="467"/>
      <c r="OHF39" s="467"/>
      <c r="OHG39" s="467"/>
      <c r="OHH39" s="467"/>
      <c r="OHI39" s="467"/>
      <c r="OHJ39" s="467"/>
      <c r="OHK39" s="467"/>
      <c r="OHL39" s="467"/>
      <c r="OHM39" s="467"/>
      <c r="OHN39" s="467"/>
      <c r="OHO39" s="467"/>
      <c r="OHP39" s="467"/>
      <c r="OHQ39" s="467"/>
      <c r="OHR39" s="467"/>
      <c r="OHS39" s="467"/>
      <c r="OHT39" s="467"/>
      <c r="OHU39" s="467"/>
      <c r="OHV39" s="467"/>
      <c r="OHW39" s="467"/>
      <c r="OHX39" s="467"/>
      <c r="OHY39" s="467"/>
      <c r="OHZ39" s="467"/>
      <c r="OIA39" s="467"/>
      <c r="OIB39" s="467"/>
      <c r="OIC39" s="467"/>
      <c r="OID39" s="467"/>
      <c r="OIE39" s="467"/>
      <c r="OIF39" s="467"/>
      <c r="OIG39" s="467"/>
      <c r="OIH39" s="467"/>
      <c r="OII39" s="467"/>
      <c r="OIJ39" s="467"/>
      <c r="OIK39" s="467"/>
      <c r="OIL39" s="467"/>
      <c r="OIM39" s="467"/>
      <c r="OIN39" s="467"/>
      <c r="OIO39" s="467"/>
      <c r="OIP39" s="467"/>
      <c r="OIQ39" s="467"/>
      <c r="OIR39" s="467"/>
      <c r="OIS39" s="467"/>
      <c r="OIT39" s="467"/>
      <c r="OIU39" s="467"/>
      <c r="OIV39" s="467"/>
      <c r="OIW39" s="467"/>
      <c r="OIX39" s="467"/>
      <c r="OIY39" s="467"/>
      <c r="OIZ39" s="467"/>
      <c r="OJA39" s="467"/>
      <c r="OJB39" s="467"/>
      <c r="OJC39" s="467"/>
      <c r="OJD39" s="467"/>
      <c r="OJE39" s="467"/>
      <c r="OJF39" s="467"/>
      <c r="OJG39" s="467"/>
      <c r="OJH39" s="467"/>
      <c r="OJI39" s="467"/>
      <c r="OJJ39" s="467"/>
      <c r="OJK39" s="467"/>
      <c r="OJL39" s="467"/>
      <c r="OJM39" s="467"/>
      <c r="OJN39" s="467"/>
      <c r="OJO39" s="467"/>
      <c r="OJP39" s="467"/>
      <c r="OJQ39" s="467"/>
      <c r="OJR39" s="467"/>
      <c r="OJS39" s="467"/>
      <c r="OJT39" s="467"/>
      <c r="OJU39" s="467"/>
      <c r="OJV39" s="467"/>
      <c r="OJW39" s="467"/>
      <c r="OJX39" s="467"/>
      <c r="OJY39" s="467"/>
      <c r="OJZ39" s="467"/>
      <c r="OKA39" s="467"/>
      <c r="OKB39" s="467"/>
      <c r="OKC39" s="467"/>
      <c r="OKD39" s="467"/>
      <c r="OKE39" s="467"/>
      <c r="OKF39" s="467"/>
      <c r="OKG39" s="467"/>
      <c r="OKH39" s="467"/>
      <c r="OKI39" s="467"/>
      <c r="OKJ39" s="467"/>
      <c r="OKK39" s="467"/>
      <c r="OKL39" s="467"/>
      <c r="OKM39" s="467"/>
      <c r="OKN39" s="467"/>
      <c r="OKO39" s="467"/>
      <c r="OKP39" s="467"/>
      <c r="OKQ39" s="467"/>
      <c r="OKR39" s="467"/>
      <c r="OKS39" s="467"/>
      <c r="OKT39" s="467"/>
      <c r="OKU39" s="467"/>
      <c r="OKV39" s="467"/>
      <c r="OKW39" s="467"/>
      <c r="OKX39" s="467"/>
      <c r="OKY39" s="467"/>
      <c r="OKZ39" s="467"/>
      <c r="OLA39" s="467"/>
      <c r="OLB39" s="467"/>
      <c r="OLC39" s="467"/>
      <c r="OLD39" s="467"/>
      <c r="OLE39" s="467"/>
      <c r="OLF39" s="467"/>
      <c r="OLG39" s="467"/>
      <c r="OLH39" s="467"/>
      <c r="OLI39" s="467"/>
      <c r="OLJ39" s="467"/>
      <c r="OLK39" s="467"/>
      <c r="OLL39" s="467"/>
      <c r="OLM39" s="467"/>
      <c r="OLN39" s="467"/>
      <c r="OLO39" s="467"/>
      <c r="OLP39" s="467"/>
      <c r="OLQ39" s="467"/>
      <c r="OLR39" s="467"/>
      <c r="OLS39" s="467"/>
      <c r="OLT39" s="467"/>
      <c r="OLU39" s="467"/>
      <c r="OLV39" s="467"/>
      <c r="OLW39" s="467"/>
      <c r="OLX39" s="467"/>
      <c r="OLY39" s="467"/>
      <c r="OLZ39" s="467"/>
      <c r="OMA39" s="467"/>
      <c r="OMB39" s="467"/>
      <c r="OMC39" s="467"/>
      <c r="OMD39" s="467"/>
      <c r="OME39" s="467"/>
      <c r="OMF39" s="467"/>
      <c r="OMG39" s="467"/>
      <c r="OMH39" s="467"/>
      <c r="OMI39" s="467"/>
      <c r="OMJ39" s="467"/>
      <c r="OMK39" s="467"/>
      <c r="OML39" s="467"/>
      <c r="OMM39" s="467"/>
      <c r="OMN39" s="467"/>
      <c r="OMO39" s="467"/>
      <c r="OMP39" s="467"/>
      <c r="OMQ39" s="467"/>
      <c r="OMR39" s="467"/>
      <c r="OMS39" s="467"/>
      <c r="OMT39" s="467"/>
      <c r="OMU39" s="467"/>
      <c r="OMV39" s="467"/>
      <c r="OMW39" s="467"/>
      <c r="OMX39" s="467"/>
      <c r="OMY39" s="467"/>
      <c r="OMZ39" s="467"/>
      <c r="ONA39" s="467"/>
      <c r="ONB39" s="467"/>
      <c r="ONC39" s="467"/>
      <c r="OND39" s="467"/>
      <c r="ONE39" s="467"/>
      <c r="ONF39" s="467"/>
      <c r="ONG39" s="467"/>
      <c r="ONH39" s="467"/>
      <c r="ONI39" s="467"/>
      <c r="ONJ39" s="467"/>
      <c r="ONK39" s="467"/>
      <c r="ONL39" s="467"/>
      <c r="ONM39" s="467"/>
      <c r="ONN39" s="467"/>
      <c r="ONO39" s="467"/>
      <c r="ONP39" s="467"/>
      <c r="ONQ39" s="467"/>
      <c r="ONR39" s="467"/>
      <c r="ONS39" s="467"/>
      <c r="ONT39" s="467"/>
      <c r="ONU39" s="467"/>
      <c r="ONV39" s="467"/>
      <c r="ONW39" s="467"/>
      <c r="ONX39" s="467"/>
      <c r="ONY39" s="467"/>
      <c r="ONZ39" s="467"/>
      <c r="OOA39" s="467"/>
      <c r="OOB39" s="467"/>
      <c r="OOC39" s="467"/>
      <c r="OOD39" s="467"/>
      <c r="OOE39" s="467"/>
      <c r="OOF39" s="467"/>
      <c r="OOG39" s="467"/>
      <c r="OOH39" s="467"/>
      <c r="OOI39" s="467"/>
      <c r="OOJ39" s="467"/>
      <c r="OOK39" s="467"/>
      <c r="OOL39" s="467"/>
      <c r="OOM39" s="467"/>
      <c r="OON39" s="467"/>
      <c r="OOO39" s="467"/>
      <c r="OOP39" s="467"/>
      <c r="OOQ39" s="467"/>
      <c r="OOR39" s="467"/>
      <c r="OOS39" s="467"/>
      <c r="OOT39" s="467"/>
      <c r="OOU39" s="467"/>
      <c r="OOV39" s="467"/>
      <c r="OOW39" s="467"/>
      <c r="OOX39" s="467"/>
      <c r="OOY39" s="467"/>
      <c r="OOZ39" s="467"/>
      <c r="OPA39" s="467"/>
      <c r="OPB39" s="467"/>
      <c r="OPC39" s="467"/>
      <c r="OPD39" s="467"/>
      <c r="OPE39" s="467"/>
      <c r="OPF39" s="467"/>
      <c r="OPG39" s="467"/>
      <c r="OPH39" s="467"/>
      <c r="OPI39" s="467"/>
      <c r="OPJ39" s="467"/>
      <c r="OPK39" s="467"/>
      <c r="OPL39" s="467"/>
      <c r="OPM39" s="467"/>
      <c r="OPN39" s="467"/>
      <c r="OPO39" s="467"/>
      <c r="OPP39" s="467"/>
      <c r="OPQ39" s="467"/>
      <c r="OPR39" s="467"/>
      <c r="OPS39" s="467"/>
      <c r="OPT39" s="467"/>
      <c r="OPU39" s="467"/>
      <c r="OPV39" s="467"/>
      <c r="OPW39" s="467"/>
      <c r="OPX39" s="467"/>
      <c r="OPY39" s="467"/>
      <c r="OPZ39" s="467"/>
      <c r="OQA39" s="467"/>
      <c r="OQB39" s="467"/>
      <c r="OQC39" s="467"/>
      <c r="OQD39" s="467"/>
      <c r="OQE39" s="467"/>
      <c r="OQF39" s="467"/>
      <c r="OQG39" s="467"/>
      <c r="OQH39" s="467"/>
      <c r="OQI39" s="467"/>
      <c r="OQJ39" s="467"/>
      <c r="OQK39" s="467"/>
      <c r="OQL39" s="467"/>
      <c r="OQM39" s="467"/>
      <c r="OQN39" s="467"/>
      <c r="OQO39" s="467"/>
      <c r="OQP39" s="467"/>
      <c r="OQQ39" s="467"/>
      <c r="OQR39" s="467"/>
      <c r="OQS39" s="467"/>
      <c r="OQT39" s="467"/>
      <c r="OQU39" s="467"/>
      <c r="OQV39" s="467"/>
      <c r="OQW39" s="467"/>
      <c r="OQX39" s="467"/>
      <c r="OQY39" s="467"/>
      <c r="OQZ39" s="467"/>
      <c r="ORA39" s="467"/>
      <c r="ORB39" s="467"/>
      <c r="ORC39" s="467"/>
      <c r="ORD39" s="467"/>
      <c r="ORE39" s="467"/>
      <c r="ORF39" s="467"/>
      <c r="ORG39" s="467"/>
      <c r="ORH39" s="467"/>
      <c r="ORI39" s="467"/>
      <c r="ORJ39" s="467"/>
      <c r="ORK39" s="467"/>
      <c r="ORL39" s="467"/>
      <c r="ORM39" s="467"/>
      <c r="ORN39" s="467"/>
      <c r="ORO39" s="467"/>
      <c r="ORP39" s="467"/>
      <c r="ORQ39" s="467"/>
      <c r="ORR39" s="467"/>
      <c r="ORS39" s="467"/>
      <c r="ORT39" s="467"/>
      <c r="ORU39" s="467"/>
      <c r="ORV39" s="467"/>
      <c r="ORW39" s="467"/>
      <c r="ORX39" s="467"/>
      <c r="ORY39" s="467"/>
      <c r="ORZ39" s="467"/>
      <c r="OSA39" s="467"/>
      <c r="OSB39" s="467"/>
      <c r="OSC39" s="467"/>
      <c r="OSD39" s="467"/>
      <c r="OSE39" s="467"/>
      <c r="OSF39" s="467"/>
      <c r="OSG39" s="467"/>
      <c r="OSH39" s="467"/>
      <c r="OSI39" s="467"/>
      <c r="OSJ39" s="467"/>
      <c r="OSK39" s="467"/>
      <c r="OSL39" s="467"/>
      <c r="OSM39" s="467"/>
      <c r="OSN39" s="467"/>
      <c r="OSO39" s="467"/>
      <c r="OSP39" s="467"/>
      <c r="OSQ39" s="467"/>
      <c r="OSR39" s="467"/>
      <c r="OSS39" s="467"/>
      <c r="OST39" s="467"/>
      <c r="OSU39" s="467"/>
      <c r="OSV39" s="467"/>
      <c r="OSW39" s="467"/>
      <c r="OSX39" s="467"/>
      <c r="OSY39" s="467"/>
      <c r="OSZ39" s="467"/>
      <c r="OTA39" s="467"/>
      <c r="OTB39" s="467"/>
      <c r="OTC39" s="467"/>
      <c r="OTD39" s="467"/>
      <c r="OTE39" s="467"/>
      <c r="OTF39" s="467"/>
      <c r="OTG39" s="467"/>
      <c r="OTH39" s="467"/>
      <c r="OTI39" s="467"/>
      <c r="OTJ39" s="467"/>
      <c r="OTK39" s="467"/>
      <c r="OTL39" s="467"/>
      <c r="OTM39" s="467"/>
      <c r="OTN39" s="467"/>
      <c r="OTO39" s="467"/>
      <c r="OTP39" s="467"/>
      <c r="OTQ39" s="467"/>
      <c r="OTR39" s="467"/>
      <c r="OTS39" s="467"/>
      <c r="OTT39" s="467"/>
      <c r="OTU39" s="467"/>
      <c r="OTV39" s="467"/>
      <c r="OTW39" s="467"/>
      <c r="OTX39" s="467"/>
      <c r="OTY39" s="467"/>
      <c r="OTZ39" s="467"/>
      <c r="OUA39" s="467"/>
      <c r="OUB39" s="467"/>
      <c r="OUC39" s="467"/>
      <c r="OUD39" s="467"/>
      <c r="OUE39" s="467"/>
      <c r="OUF39" s="467"/>
      <c r="OUG39" s="467"/>
      <c r="OUH39" s="467"/>
      <c r="OUI39" s="467"/>
      <c r="OUJ39" s="467"/>
      <c r="OUK39" s="467"/>
      <c r="OUL39" s="467"/>
      <c r="OUM39" s="467"/>
      <c r="OUN39" s="467"/>
      <c r="OUO39" s="467"/>
      <c r="OUP39" s="467"/>
      <c r="OUQ39" s="467"/>
      <c r="OUR39" s="467"/>
      <c r="OUS39" s="467"/>
      <c r="OUT39" s="467"/>
      <c r="OUU39" s="467"/>
      <c r="OUV39" s="467"/>
      <c r="OUW39" s="467"/>
      <c r="OUX39" s="467"/>
      <c r="OUY39" s="467"/>
      <c r="OUZ39" s="467"/>
      <c r="OVA39" s="467"/>
      <c r="OVB39" s="467"/>
      <c r="OVC39" s="467"/>
      <c r="OVD39" s="467"/>
      <c r="OVE39" s="467"/>
      <c r="OVF39" s="467"/>
      <c r="OVG39" s="467"/>
      <c r="OVH39" s="467"/>
      <c r="OVI39" s="467"/>
      <c r="OVJ39" s="467"/>
      <c r="OVK39" s="467"/>
      <c r="OVL39" s="467"/>
      <c r="OVM39" s="467"/>
      <c r="OVN39" s="467"/>
      <c r="OVO39" s="467"/>
      <c r="OVP39" s="467"/>
      <c r="OVQ39" s="467"/>
      <c r="OVR39" s="467"/>
      <c r="OVS39" s="467"/>
      <c r="OVT39" s="467"/>
      <c r="OVU39" s="467"/>
      <c r="OVV39" s="467"/>
      <c r="OVW39" s="467"/>
      <c r="OVX39" s="467"/>
      <c r="OVY39" s="467"/>
      <c r="OVZ39" s="467"/>
      <c r="OWA39" s="467"/>
      <c r="OWB39" s="467"/>
      <c r="OWC39" s="467"/>
      <c r="OWD39" s="467"/>
      <c r="OWE39" s="467"/>
      <c r="OWF39" s="467"/>
      <c r="OWG39" s="467"/>
      <c r="OWH39" s="467"/>
      <c r="OWI39" s="467"/>
      <c r="OWJ39" s="467"/>
      <c r="OWK39" s="467"/>
      <c r="OWL39" s="467"/>
      <c r="OWM39" s="467"/>
      <c r="OWN39" s="467"/>
      <c r="OWO39" s="467"/>
      <c r="OWP39" s="467"/>
      <c r="OWQ39" s="467"/>
      <c r="OWR39" s="467"/>
      <c r="OWS39" s="467"/>
      <c r="OWT39" s="467"/>
      <c r="OWU39" s="467"/>
      <c r="OWV39" s="467"/>
      <c r="OWW39" s="467"/>
      <c r="OWX39" s="467"/>
      <c r="OWY39" s="467"/>
      <c r="OWZ39" s="467"/>
      <c r="OXA39" s="467"/>
      <c r="OXB39" s="467"/>
      <c r="OXC39" s="467"/>
      <c r="OXD39" s="467"/>
      <c r="OXE39" s="467"/>
      <c r="OXF39" s="467"/>
      <c r="OXG39" s="467"/>
      <c r="OXH39" s="467"/>
      <c r="OXI39" s="467"/>
      <c r="OXJ39" s="467"/>
      <c r="OXK39" s="467"/>
      <c r="OXL39" s="467"/>
      <c r="OXM39" s="467"/>
      <c r="OXN39" s="467"/>
      <c r="OXO39" s="467"/>
      <c r="OXP39" s="467"/>
      <c r="OXQ39" s="467"/>
      <c r="OXR39" s="467"/>
      <c r="OXS39" s="467"/>
      <c r="OXT39" s="467"/>
      <c r="OXU39" s="467"/>
      <c r="OXV39" s="467"/>
      <c r="OXW39" s="467"/>
      <c r="OXX39" s="467"/>
      <c r="OXY39" s="467"/>
      <c r="OXZ39" s="467"/>
      <c r="OYA39" s="467"/>
      <c r="OYB39" s="467"/>
      <c r="OYC39" s="467"/>
      <c r="OYD39" s="467"/>
      <c r="OYE39" s="467"/>
      <c r="OYF39" s="467"/>
      <c r="OYG39" s="467"/>
      <c r="OYH39" s="467"/>
      <c r="OYI39" s="467"/>
      <c r="OYJ39" s="467"/>
      <c r="OYK39" s="467"/>
      <c r="OYL39" s="467"/>
      <c r="OYM39" s="467"/>
      <c r="OYN39" s="467"/>
      <c r="OYO39" s="467"/>
      <c r="OYP39" s="467"/>
      <c r="OYQ39" s="467"/>
      <c r="OYR39" s="467"/>
      <c r="OYS39" s="467"/>
      <c r="OYT39" s="467"/>
      <c r="OYU39" s="467"/>
      <c r="OYV39" s="467"/>
      <c r="OYW39" s="467"/>
      <c r="OYX39" s="467"/>
      <c r="OYY39" s="467"/>
      <c r="OYZ39" s="467"/>
      <c r="OZA39" s="467"/>
      <c r="OZB39" s="467"/>
      <c r="OZC39" s="467"/>
      <c r="OZD39" s="467"/>
      <c r="OZE39" s="467"/>
      <c r="OZF39" s="467"/>
      <c r="OZG39" s="467"/>
      <c r="OZH39" s="467"/>
      <c r="OZI39" s="467"/>
      <c r="OZJ39" s="467"/>
      <c r="OZK39" s="467"/>
      <c r="OZL39" s="467"/>
      <c r="OZM39" s="467"/>
      <c r="OZN39" s="467"/>
      <c r="OZO39" s="467"/>
      <c r="OZP39" s="467"/>
      <c r="OZQ39" s="467"/>
      <c r="OZR39" s="467"/>
      <c r="OZS39" s="467"/>
      <c r="OZT39" s="467"/>
      <c r="OZU39" s="467"/>
      <c r="OZV39" s="467"/>
      <c r="OZW39" s="467"/>
      <c r="OZX39" s="467"/>
      <c r="OZY39" s="467"/>
      <c r="OZZ39" s="467"/>
      <c r="PAA39" s="467"/>
      <c r="PAB39" s="467"/>
      <c r="PAC39" s="467"/>
      <c r="PAD39" s="467"/>
      <c r="PAE39" s="467"/>
      <c r="PAF39" s="467"/>
      <c r="PAG39" s="467"/>
      <c r="PAH39" s="467"/>
      <c r="PAI39" s="467"/>
      <c r="PAJ39" s="467"/>
      <c r="PAK39" s="467"/>
      <c r="PAL39" s="467"/>
      <c r="PAM39" s="467"/>
      <c r="PAN39" s="467"/>
      <c r="PAO39" s="467"/>
      <c r="PAP39" s="467"/>
      <c r="PAQ39" s="467"/>
      <c r="PAR39" s="467"/>
      <c r="PAS39" s="467"/>
      <c r="PAT39" s="467"/>
      <c r="PAU39" s="467"/>
      <c r="PAV39" s="467"/>
      <c r="PAW39" s="467"/>
      <c r="PAX39" s="467"/>
      <c r="PAY39" s="467"/>
      <c r="PAZ39" s="467"/>
      <c r="PBA39" s="467"/>
      <c r="PBB39" s="467"/>
      <c r="PBC39" s="467"/>
      <c r="PBD39" s="467"/>
      <c r="PBE39" s="467"/>
      <c r="PBF39" s="467"/>
      <c r="PBG39" s="467"/>
      <c r="PBH39" s="467"/>
      <c r="PBI39" s="467"/>
      <c r="PBJ39" s="467"/>
      <c r="PBK39" s="467"/>
      <c r="PBL39" s="467"/>
      <c r="PBM39" s="467"/>
      <c r="PBN39" s="467"/>
      <c r="PBO39" s="467"/>
      <c r="PBP39" s="467"/>
      <c r="PBQ39" s="467"/>
      <c r="PBR39" s="467"/>
      <c r="PBS39" s="467"/>
      <c r="PBT39" s="467"/>
      <c r="PBU39" s="467"/>
      <c r="PBV39" s="467"/>
      <c r="PBW39" s="467"/>
      <c r="PBX39" s="467"/>
      <c r="PBY39" s="467"/>
      <c r="PBZ39" s="467"/>
      <c r="PCA39" s="467"/>
      <c r="PCB39" s="467"/>
      <c r="PCC39" s="467"/>
      <c r="PCD39" s="467"/>
      <c r="PCE39" s="467"/>
      <c r="PCF39" s="467"/>
      <c r="PCG39" s="467"/>
      <c r="PCH39" s="467"/>
      <c r="PCI39" s="467"/>
      <c r="PCJ39" s="467"/>
      <c r="PCK39" s="467"/>
      <c r="PCL39" s="467"/>
      <c r="PCM39" s="467"/>
      <c r="PCN39" s="467"/>
      <c r="PCO39" s="467"/>
      <c r="PCP39" s="467"/>
      <c r="PCQ39" s="467"/>
      <c r="PCR39" s="467"/>
      <c r="PCS39" s="467"/>
      <c r="PCT39" s="467"/>
      <c r="PCU39" s="467"/>
      <c r="PCV39" s="467"/>
      <c r="PCW39" s="467"/>
      <c r="PCX39" s="467"/>
      <c r="PCY39" s="467"/>
      <c r="PCZ39" s="467"/>
      <c r="PDA39" s="467"/>
      <c r="PDB39" s="467"/>
      <c r="PDC39" s="467"/>
      <c r="PDD39" s="467"/>
      <c r="PDE39" s="467"/>
      <c r="PDF39" s="467"/>
      <c r="PDG39" s="467"/>
      <c r="PDH39" s="467"/>
      <c r="PDI39" s="467"/>
      <c r="PDJ39" s="467"/>
      <c r="PDK39" s="467"/>
      <c r="PDL39" s="467"/>
      <c r="PDM39" s="467"/>
      <c r="PDN39" s="467"/>
      <c r="PDO39" s="467"/>
      <c r="PDP39" s="467"/>
      <c r="PDQ39" s="467"/>
      <c r="PDR39" s="467"/>
      <c r="PDS39" s="467"/>
      <c r="PDT39" s="467"/>
      <c r="PDU39" s="467"/>
      <c r="PDV39" s="467"/>
      <c r="PDW39" s="467"/>
      <c r="PDX39" s="467"/>
      <c r="PDY39" s="467"/>
      <c r="PDZ39" s="467"/>
      <c r="PEA39" s="467"/>
      <c r="PEB39" s="467"/>
      <c r="PEC39" s="467"/>
      <c r="PED39" s="467"/>
      <c r="PEE39" s="467"/>
      <c r="PEF39" s="467"/>
      <c r="PEG39" s="467"/>
      <c r="PEH39" s="467"/>
      <c r="PEI39" s="467"/>
      <c r="PEJ39" s="467"/>
      <c r="PEK39" s="467"/>
      <c r="PEL39" s="467"/>
      <c r="PEM39" s="467"/>
      <c r="PEN39" s="467"/>
      <c r="PEO39" s="467"/>
      <c r="PEP39" s="467"/>
      <c r="PEQ39" s="467"/>
      <c r="PER39" s="467"/>
      <c r="PES39" s="467"/>
      <c r="PET39" s="467"/>
      <c r="PEU39" s="467"/>
      <c r="PEV39" s="467"/>
      <c r="PEW39" s="467"/>
      <c r="PEX39" s="467"/>
      <c r="PEY39" s="467"/>
      <c r="PEZ39" s="467"/>
      <c r="PFA39" s="467"/>
      <c r="PFB39" s="467"/>
      <c r="PFC39" s="467"/>
      <c r="PFD39" s="467"/>
      <c r="PFE39" s="467"/>
      <c r="PFF39" s="467"/>
      <c r="PFG39" s="467"/>
      <c r="PFH39" s="467"/>
      <c r="PFI39" s="467"/>
      <c r="PFJ39" s="467"/>
      <c r="PFK39" s="467"/>
      <c r="PFL39" s="467"/>
      <c r="PFM39" s="467"/>
      <c r="PFN39" s="467"/>
      <c r="PFO39" s="467"/>
      <c r="PFP39" s="467"/>
      <c r="PFQ39" s="467"/>
      <c r="PFR39" s="467"/>
      <c r="PFS39" s="467"/>
      <c r="PFT39" s="467"/>
      <c r="PFU39" s="467"/>
      <c r="PFV39" s="467"/>
      <c r="PFW39" s="467"/>
      <c r="PFX39" s="467"/>
      <c r="PFY39" s="467"/>
      <c r="PFZ39" s="467"/>
      <c r="PGA39" s="467"/>
      <c r="PGB39" s="467"/>
      <c r="PGC39" s="467"/>
      <c r="PGD39" s="467"/>
      <c r="PGE39" s="467"/>
      <c r="PGF39" s="467"/>
      <c r="PGG39" s="467"/>
      <c r="PGH39" s="467"/>
      <c r="PGI39" s="467"/>
      <c r="PGJ39" s="467"/>
      <c r="PGK39" s="467"/>
      <c r="PGL39" s="467"/>
      <c r="PGM39" s="467"/>
      <c r="PGN39" s="467"/>
      <c r="PGO39" s="467"/>
      <c r="PGP39" s="467"/>
      <c r="PGQ39" s="467"/>
      <c r="PGR39" s="467"/>
      <c r="PGS39" s="467"/>
      <c r="PGT39" s="467"/>
      <c r="PGU39" s="467"/>
      <c r="PGV39" s="467"/>
      <c r="PGW39" s="467"/>
      <c r="PGX39" s="467"/>
      <c r="PGY39" s="467"/>
      <c r="PGZ39" s="467"/>
      <c r="PHA39" s="467"/>
      <c r="PHB39" s="467"/>
      <c r="PHC39" s="467"/>
      <c r="PHD39" s="467"/>
      <c r="PHE39" s="467"/>
      <c r="PHF39" s="467"/>
      <c r="PHG39" s="467"/>
      <c r="PHH39" s="467"/>
      <c r="PHI39" s="467"/>
      <c r="PHJ39" s="467"/>
      <c r="PHK39" s="467"/>
      <c r="PHL39" s="467"/>
      <c r="PHM39" s="467"/>
      <c r="PHN39" s="467"/>
      <c r="PHO39" s="467"/>
      <c r="PHP39" s="467"/>
      <c r="PHQ39" s="467"/>
      <c r="PHR39" s="467"/>
      <c r="PHS39" s="467"/>
      <c r="PHT39" s="467"/>
      <c r="PHU39" s="467"/>
      <c r="PHV39" s="467"/>
      <c r="PHW39" s="467"/>
      <c r="PHX39" s="467"/>
      <c r="PHY39" s="467"/>
      <c r="PHZ39" s="467"/>
      <c r="PIA39" s="467"/>
      <c r="PIB39" s="467"/>
      <c r="PIC39" s="467"/>
      <c r="PID39" s="467"/>
      <c r="PIE39" s="467"/>
      <c r="PIF39" s="467"/>
      <c r="PIG39" s="467"/>
      <c r="PIH39" s="467"/>
      <c r="PII39" s="467"/>
      <c r="PIJ39" s="467"/>
      <c r="PIK39" s="467"/>
      <c r="PIL39" s="467"/>
      <c r="PIM39" s="467"/>
      <c r="PIN39" s="467"/>
      <c r="PIO39" s="467"/>
      <c r="PIP39" s="467"/>
      <c r="PIQ39" s="467"/>
      <c r="PIR39" s="467"/>
      <c r="PIS39" s="467"/>
      <c r="PIT39" s="467"/>
      <c r="PIU39" s="467"/>
      <c r="PIV39" s="467"/>
      <c r="PIW39" s="467"/>
      <c r="PIX39" s="467"/>
      <c r="PIY39" s="467"/>
      <c r="PIZ39" s="467"/>
      <c r="PJA39" s="467"/>
      <c r="PJB39" s="467"/>
      <c r="PJC39" s="467"/>
      <c r="PJD39" s="467"/>
      <c r="PJE39" s="467"/>
      <c r="PJF39" s="467"/>
      <c r="PJG39" s="467"/>
      <c r="PJH39" s="467"/>
      <c r="PJI39" s="467"/>
      <c r="PJJ39" s="467"/>
      <c r="PJK39" s="467"/>
      <c r="PJL39" s="467"/>
      <c r="PJM39" s="467"/>
      <c r="PJN39" s="467"/>
      <c r="PJO39" s="467"/>
      <c r="PJP39" s="467"/>
      <c r="PJQ39" s="467"/>
      <c r="PJR39" s="467"/>
      <c r="PJS39" s="467"/>
      <c r="PJT39" s="467"/>
      <c r="PJU39" s="467"/>
      <c r="PJV39" s="467"/>
      <c r="PJW39" s="467"/>
      <c r="PJX39" s="467"/>
      <c r="PJY39" s="467"/>
      <c r="PJZ39" s="467"/>
      <c r="PKA39" s="467"/>
      <c r="PKB39" s="467"/>
      <c r="PKC39" s="467"/>
      <c r="PKD39" s="467"/>
      <c r="PKE39" s="467"/>
      <c r="PKF39" s="467"/>
      <c r="PKG39" s="467"/>
      <c r="PKH39" s="467"/>
      <c r="PKI39" s="467"/>
      <c r="PKJ39" s="467"/>
      <c r="PKK39" s="467"/>
      <c r="PKL39" s="467"/>
      <c r="PKM39" s="467"/>
      <c r="PKN39" s="467"/>
      <c r="PKO39" s="467"/>
      <c r="PKP39" s="467"/>
      <c r="PKQ39" s="467"/>
      <c r="PKR39" s="467"/>
      <c r="PKS39" s="467"/>
      <c r="PKT39" s="467"/>
      <c r="PKU39" s="467"/>
      <c r="PKV39" s="467"/>
      <c r="PKW39" s="467"/>
      <c r="PKX39" s="467"/>
      <c r="PKY39" s="467"/>
      <c r="PKZ39" s="467"/>
      <c r="PLA39" s="467"/>
      <c r="PLB39" s="467"/>
      <c r="PLC39" s="467"/>
      <c r="PLD39" s="467"/>
      <c r="PLE39" s="467"/>
      <c r="PLF39" s="467"/>
      <c r="PLG39" s="467"/>
      <c r="PLH39" s="467"/>
      <c r="PLI39" s="467"/>
      <c r="PLJ39" s="467"/>
      <c r="PLK39" s="467"/>
      <c r="PLL39" s="467"/>
      <c r="PLM39" s="467"/>
      <c r="PLN39" s="467"/>
      <c r="PLO39" s="467"/>
      <c r="PLP39" s="467"/>
      <c r="PLQ39" s="467"/>
      <c r="PLR39" s="467"/>
      <c r="PLS39" s="467"/>
      <c r="PLT39" s="467"/>
      <c r="PLU39" s="467"/>
      <c r="PLV39" s="467"/>
      <c r="PLW39" s="467"/>
      <c r="PLX39" s="467"/>
      <c r="PLY39" s="467"/>
      <c r="PLZ39" s="467"/>
      <c r="PMA39" s="467"/>
      <c r="PMB39" s="467"/>
      <c r="PMC39" s="467"/>
      <c r="PMD39" s="467"/>
      <c r="PME39" s="467"/>
      <c r="PMF39" s="467"/>
      <c r="PMG39" s="467"/>
      <c r="PMH39" s="467"/>
      <c r="PMI39" s="467"/>
      <c r="PMJ39" s="467"/>
      <c r="PMK39" s="467"/>
      <c r="PML39" s="467"/>
      <c r="PMM39" s="467"/>
      <c r="PMN39" s="467"/>
      <c r="PMO39" s="467"/>
      <c r="PMP39" s="467"/>
      <c r="PMQ39" s="467"/>
      <c r="PMR39" s="467"/>
      <c r="PMS39" s="467"/>
      <c r="PMT39" s="467"/>
      <c r="PMU39" s="467"/>
      <c r="PMV39" s="467"/>
      <c r="PMW39" s="467"/>
      <c r="PMX39" s="467"/>
      <c r="PMY39" s="467"/>
      <c r="PMZ39" s="467"/>
      <c r="PNA39" s="467"/>
      <c r="PNB39" s="467"/>
      <c r="PNC39" s="467"/>
      <c r="PND39" s="467"/>
      <c r="PNE39" s="467"/>
      <c r="PNF39" s="467"/>
      <c r="PNG39" s="467"/>
      <c r="PNH39" s="467"/>
      <c r="PNI39" s="467"/>
      <c r="PNJ39" s="467"/>
      <c r="PNK39" s="467"/>
      <c r="PNL39" s="467"/>
      <c r="PNM39" s="467"/>
      <c r="PNN39" s="467"/>
      <c r="PNO39" s="467"/>
      <c r="PNP39" s="467"/>
      <c r="PNQ39" s="467"/>
      <c r="PNR39" s="467"/>
      <c r="PNS39" s="467"/>
      <c r="PNT39" s="467"/>
      <c r="PNU39" s="467"/>
      <c r="PNV39" s="467"/>
      <c r="PNW39" s="467"/>
      <c r="PNX39" s="467"/>
      <c r="PNY39" s="467"/>
      <c r="PNZ39" s="467"/>
      <c r="POA39" s="467"/>
      <c r="POB39" s="467"/>
      <c r="POC39" s="467"/>
      <c r="POD39" s="467"/>
      <c r="POE39" s="467"/>
      <c r="POF39" s="467"/>
      <c r="POG39" s="467"/>
      <c r="POH39" s="467"/>
      <c r="POI39" s="467"/>
      <c r="POJ39" s="467"/>
      <c r="POK39" s="467"/>
      <c r="POL39" s="467"/>
      <c r="POM39" s="467"/>
      <c r="PON39" s="467"/>
      <c r="POO39" s="467"/>
      <c r="POP39" s="467"/>
      <c r="POQ39" s="467"/>
      <c r="POR39" s="467"/>
      <c r="POS39" s="467"/>
      <c r="POT39" s="467"/>
      <c r="POU39" s="467"/>
      <c r="POV39" s="467"/>
      <c r="POW39" s="467"/>
      <c r="POX39" s="467"/>
      <c r="POY39" s="467"/>
      <c r="POZ39" s="467"/>
      <c r="PPA39" s="467"/>
      <c r="PPB39" s="467"/>
      <c r="PPC39" s="467"/>
      <c r="PPD39" s="467"/>
      <c r="PPE39" s="467"/>
      <c r="PPF39" s="467"/>
      <c r="PPG39" s="467"/>
      <c r="PPH39" s="467"/>
      <c r="PPI39" s="467"/>
      <c r="PPJ39" s="467"/>
      <c r="PPK39" s="467"/>
      <c r="PPL39" s="467"/>
      <c r="PPM39" s="467"/>
      <c r="PPN39" s="467"/>
      <c r="PPO39" s="467"/>
      <c r="PPP39" s="467"/>
      <c r="PPQ39" s="467"/>
      <c r="PPR39" s="467"/>
      <c r="PPS39" s="467"/>
      <c r="PPT39" s="467"/>
      <c r="PPU39" s="467"/>
      <c r="PPV39" s="467"/>
      <c r="PPW39" s="467"/>
      <c r="PPX39" s="467"/>
      <c r="PPY39" s="467"/>
      <c r="PPZ39" s="467"/>
      <c r="PQA39" s="467"/>
      <c r="PQB39" s="467"/>
      <c r="PQC39" s="467"/>
      <c r="PQD39" s="467"/>
      <c r="PQE39" s="467"/>
      <c r="PQF39" s="467"/>
      <c r="PQG39" s="467"/>
      <c r="PQH39" s="467"/>
      <c r="PQI39" s="467"/>
      <c r="PQJ39" s="467"/>
      <c r="PQK39" s="467"/>
      <c r="PQL39" s="467"/>
      <c r="PQM39" s="467"/>
      <c r="PQN39" s="467"/>
      <c r="PQO39" s="467"/>
      <c r="PQP39" s="467"/>
      <c r="PQQ39" s="467"/>
      <c r="PQR39" s="467"/>
      <c r="PQS39" s="467"/>
      <c r="PQT39" s="467"/>
      <c r="PQU39" s="467"/>
      <c r="PQV39" s="467"/>
      <c r="PQW39" s="467"/>
      <c r="PQX39" s="467"/>
      <c r="PQY39" s="467"/>
      <c r="PQZ39" s="467"/>
      <c r="PRA39" s="467"/>
      <c r="PRB39" s="467"/>
      <c r="PRC39" s="467"/>
      <c r="PRD39" s="467"/>
      <c r="PRE39" s="467"/>
      <c r="PRF39" s="467"/>
      <c r="PRG39" s="467"/>
      <c r="PRH39" s="467"/>
      <c r="PRI39" s="467"/>
      <c r="PRJ39" s="467"/>
      <c r="PRK39" s="467"/>
      <c r="PRL39" s="467"/>
      <c r="PRM39" s="467"/>
      <c r="PRN39" s="467"/>
      <c r="PRO39" s="467"/>
      <c r="PRP39" s="467"/>
      <c r="PRQ39" s="467"/>
      <c r="PRR39" s="467"/>
      <c r="PRS39" s="467"/>
      <c r="PRT39" s="467"/>
      <c r="PRU39" s="467"/>
      <c r="PRV39" s="467"/>
      <c r="PRW39" s="467"/>
      <c r="PRX39" s="467"/>
      <c r="PRY39" s="467"/>
      <c r="PRZ39" s="467"/>
      <c r="PSA39" s="467"/>
      <c r="PSB39" s="467"/>
      <c r="PSC39" s="467"/>
      <c r="PSD39" s="467"/>
      <c r="PSE39" s="467"/>
      <c r="PSF39" s="467"/>
      <c r="PSG39" s="467"/>
      <c r="PSH39" s="467"/>
      <c r="PSI39" s="467"/>
      <c r="PSJ39" s="467"/>
      <c r="PSK39" s="467"/>
      <c r="PSL39" s="467"/>
      <c r="PSM39" s="467"/>
      <c r="PSN39" s="467"/>
      <c r="PSO39" s="467"/>
      <c r="PSP39" s="467"/>
      <c r="PSQ39" s="467"/>
      <c r="PSR39" s="467"/>
      <c r="PSS39" s="467"/>
      <c r="PST39" s="467"/>
      <c r="PSU39" s="467"/>
      <c r="PSV39" s="467"/>
      <c r="PSW39" s="467"/>
      <c r="PSX39" s="467"/>
      <c r="PSY39" s="467"/>
      <c r="PSZ39" s="467"/>
      <c r="PTA39" s="467"/>
      <c r="PTB39" s="467"/>
      <c r="PTC39" s="467"/>
      <c r="PTD39" s="467"/>
      <c r="PTE39" s="467"/>
      <c r="PTF39" s="467"/>
      <c r="PTG39" s="467"/>
      <c r="PTH39" s="467"/>
      <c r="PTI39" s="467"/>
      <c r="PTJ39" s="467"/>
      <c r="PTK39" s="467"/>
      <c r="PTL39" s="467"/>
      <c r="PTM39" s="467"/>
      <c r="PTN39" s="467"/>
      <c r="PTO39" s="467"/>
      <c r="PTP39" s="467"/>
      <c r="PTQ39" s="467"/>
      <c r="PTR39" s="467"/>
      <c r="PTS39" s="467"/>
      <c r="PTT39" s="467"/>
      <c r="PTU39" s="467"/>
      <c r="PTV39" s="467"/>
      <c r="PTW39" s="467"/>
      <c r="PTX39" s="467"/>
      <c r="PTY39" s="467"/>
      <c r="PTZ39" s="467"/>
      <c r="PUA39" s="467"/>
      <c r="PUB39" s="467"/>
      <c r="PUC39" s="467"/>
      <c r="PUD39" s="467"/>
      <c r="PUE39" s="467"/>
      <c r="PUF39" s="467"/>
      <c r="PUG39" s="467"/>
      <c r="PUH39" s="467"/>
      <c r="PUI39" s="467"/>
      <c r="PUJ39" s="467"/>
      <c r="PUK39" s="467"/>
      <c r="PUL39" s="467"/>
      <c r="PUM39" s="467"/>
      <c r="PUN39" s="467"/>
      <c r="PUO39" s="467"/>
      <c r="PUP39" s="467"/>
      <c r="PUQ39" s="467"/>
      <c r="PUR39" s="467"/>
      <c r="PUS39" s="467"/>
      <c r="PUT39" s="467"/>
      <c r="PUU39" s="467"/>
      <c r="PUV39" s="467"/>
      <c r="PUW39" s="467"/>
      <c r="PUX39" s="467"/>
      <c r="PUY39" s="467"/>
      <c r="PUZ39" s="467"/>
      <c r="PVA39" s="467"/>
      <c r="PVB39" s="467"/>
      <c r="PVC39" s="467"/>
      <c r="PVD39" s="467"/>
      <c r="PVE39" s="467"/>
      <c r="PVF39" s="467"/>
      <c r="PVG39" s="467"/>
      <c r="PVH39" s="467"/>
      <c r="PVI39" s="467"/>
      <c r="PVJ39" s="467"/>
      <c r="PVK39" s="467"/>
      <c r="PVL39" s="467"/>
      <c r="PVM39" s="467"/>
      <c r="PVN39" s="467"/>
      <c r="PVO39" s="467"/>
      <c r="PVP39" s="467"/>
      <c r="PVQ39" s="467"/>
      <c r="PVR39" s="467"/>
      <c r="PVS39" s="467"/>
      <c r="PVT39" s="467"/>
      <c r="PVU39" s="467"/>
      <c r="PVV39" s="467"/>
      <c r="PVW39" s="467"/>
      <c r="PVX39" s="467"/>
      <c r="PVY39" s="467"/>
      <c r="PVZ39" s="467"/>
      <c r="PWA39" s="467"/>
      <c r="PWB39" s="467"/>
      <c r="PWC39" s="467"/>
      <c r="PWD39" s="467"/>
      <c r="PWE39" s="467"/>
      <c r="PWF39" s="467"/>
      <c r="PWG39" s="467"/>
      <c r="PWH39" s="467"/>
      <c r="PWI39" s="467"/>
      <c r="PWJ39" s="467"/>
      <c r="PWK39" s="467"/>
      <c r="PWL39" s="467"/>
      <c r="PWM39" s="467"/>
      <c r="PWN39" s="467"/>
      <c r="PWO39" s="467"/>
      <c r="PWP39" s="467"/>
      <c r="PWQ39" s="467"/>
      <c r="PWR39" s="467"/>
      <c r="PWS39" s="467"/>
      <c r="PWT39" s="467"/>
      <c r="PWU39" s="467"/>
      <c r="PWV39" s="467"/>
      <c r="PWW39" s="467"/>
      <c r="PWX39" s="467"/>
      <c r="PWY39" s="467"/>
      <c r="PWZ39" s="467"/>
      <c r="PXA39" s="467"/>
      <c r="PXB39" s="467"/>
      <c r="PXC39" s="467"/>
      <c r="PXD39" s="467"/>
      <c r="PXE39" s="467"/>
      <c r="PXF39" s="467"/>
      <c r="PXG39" s="467"/>
      <c r="PXH39" s="467"/>
      <c r="PXI39" s="467"/>
      <c r="PXJ39" s="467"/>
      <c r="PXK39" s="467"/>
      <c r="PXL39" s="467"/>
      <c r="PXM39" s="467"/>
      <c r="PXN39" s="467"/>
      <c r="PXO39" s="467"/>
      <c r="PXP39" s="467"/>
      <c r="PXQ39" s="467"/>
      <c r="PXR39" s="467"/>
      <c r="PXS39" s="467"/>
      <c r="PXT39" s="467"/>
      <c r="PXU39" s="467"/>
      <c r="PXV39" s="467"/>
      <c r="PXW39" s="467"/>
      <c r="PXX39" s="467"/>
      <c r="PXY39" s="467"/>
      <c r="PXZ39" s="467"/>
      <c r="PYA39" s="467"/>
      <c r="PYB39" s="467"/>
      <c r="PYC39" s="467"/>
      <c r="PYD39" s="467"/>
      <c r="PYE39" s="467"/>
      <c r="PYF39" s="467"/>
      <c r="PYG39" s="467"/>
      <c r="PYH39" s="467"/>
      <c r="PYI39" s="467"/>
      <c r="PYJ39" s="467"/>
      <c r="PYK39" s="467"/>
      <c r="PYL39" s="467"/>
      <c r="PYM39" s="467"/>
      <c r="PYN39" s="467"/>
      <c r="PYO39" s="467"/>
      <c r="PYP39" s="467"/>
      <c r="PYQ39" s="467"/>
      <c r="PYR39" s="467"/>
      <c r="PYS39" s="467"/>
      <c r="PYT39" s="467"/>
      <c r="PYU39" s="467"/>
      <c r="PYV39" s="467"/>
      <c r="PYW39" s="467"/>
      <c r="PYX39" s="467"/>
      <c r="PYY39" s="467"/>
      <c r="PYZ39" s="467"/>
      <c r="PZA39" s="467"/>
      <c r="PZB39" s="467"/>
      <c r="PZC39" s="467"/>
      <c r="PZD39" s="467"/>
      <c r="PZE39" s="467"/>
      <c r="PZF39" s="467"/>
      <c r="PZG39" s="467"/>
      <c r="PZH39" s="467"/>
      <c r="PZI39" s="467"/>
      <c r="PZJ39" s="467"/>
      <c r="PZK39" s="467"/>
      <c r="PZL39" s="467"/>
      <c r="PZM39" s="467"/>
      <c r="PZN39" s="467"/>
      <c r="PZO39" s="467"/>
      <c r="PZP39" s="467"/>
      <c r="PZQ39" s="467"/>
      <c r="PZR39" s="467"/>
      <c r="PZS39" s="467"/>
      <c r="PZT39" s="467"/>
      <c r="PZU39" s="467"/>
      <c r="PZV39" s="467"/>
      <c r="PZW39" s="467"/>
      <c r="PZX39" s="467"/>
      <c r="PZY39" s="467"/>
      <c r="PZZ39" s="467"/>
      <c r="QAA39" s="467"/>
      <c r="QAB39" s="467"/>
      <c r="QAC39" s="467"/>
      <c r="QAD39" s="467"/>
      <c r="QAE39" s="467"/>
      <c r="QAF39" s="467"/>
      <c r="QAG39" s="467"/>
      <c r="QAH39" s="467"/>
      <c r="QAI39" s="467"/>
      <c r="QAJ39" s="467"/>
      <c r="QAK39" s="467"/>
      <c r="QAL39" s="467"/>
      <c r="QAM39" s="467"/>
      <c r="QAN39" s="467"/>
      <c r="QAO39" s="467"/>
      <c r="QAP39" s="467"/>
      <c r="QAQ39" s="467"/>
      <c r="QAR39" s="467"/>
      <c r="QAS39" s="467"/>
      <c r="QAT39" s="467"/>
      <c r="QAU39" s="467"/>
      <c r="QAV39" s="467"/>
      <c r="QAW39" s="467"/>
      <c r="QAX39" s="467"/>
      <c r="QAY39" s="467"/>
      <c r="QAZ39" s="467"/>
      <c r="QBA39" s="467"/>
      <c r="QBB39" s="467"/>
      <c r="QBC39" s="467"/>
      <c r="QBD39" s="467"/>
      <c r="QBE39" s="467"/>
      <c r="QBF39" s="467"/>
      <c r="QBG39" s="467"/>
      <c r="QBH39" s="467"/>
      <c r="QBI39" s="467"/>
      <c r="QBJ39" s="467"/>
      <c r="QBK39" s="467"/>
      <c r="QBL39" s="467"/>
      <c r="QBM39" s="467"/>
      <c r="QBN39" s="467"/>
      <c r="QBO39" s="467"/>
      <c r="QBP39" s="467"/>
      <c r="QBQ39" s="467"/>
      <c r="QBR39" s="467"/>
      <c r="QBS39" s="467"/>
      <c r="QBT39" s="467"/>
      <c r="QBU39" s="467"/>
      <c r="QBV39" s="467"/>
      <c r="QBW39" s="467"/>
      <c r="QBX39" s="467"/>
      <c r="QBY39" s="467"/>
      <c r="QBZ39" s="467"/>
      <c r="QCA39" s="467"/>
      <c r="QCB39" s="467"/>
      <c r="QCC39" s="467"/>
      <c r="QCD39" s="467"/>
      <c r="QCE39" s="467"/>
      <c r="QCF39" s="467"/>
      <c r="QCG39" s="467"/>
      <c r="QCH39" s="467"/>
      <c r="QCI39" s="467"/>
      <c r="QCJ39" s="467"/>
      <c r="QCK39" s="467"/>
      <c r="QCL39" s="467"/>
      <c r="QCM39" s="467"/>
      <c r="QCN39" s="467"/>
      <c r="QCO39" s="467"/>
      <c r="QCP39" s="467"/>
      <c r="QCQ39" s="467"/>
      <c r="QCR39" s="467"/>
      <c r="QCS39" s="467"/>
      <c r="QCT39" s="467"/>
      <c r="QCU39" s="467"/>
      <c r="QCV39" s="467"/>
      <c r="QCW39" s="467"/>
      <c r="QCX39" s="467"/>
      <c r="QCY39" s="467"/>
      <c r="QCZ39" s="467"/>
      <c r="QDA39" s="467"/>
      <c r="QDB39" s="467"/>
      <c r="QDC39" s="467"/>
      <c r="QDD39" s="467"/>
      <c r="QDE39" s="467"/>
      <c r="QDF39" s="467"/>
      <c r="QDG39" s="467"/>
      <c r="QDH39" s="467"/>
      <c r="QDI39" s="467"/>
      <c r="QDJ39" s="467"/>
      <c r="QDK39" s="467"/>
      <c r="QDL39" s="467"/>
      <c r="QDM39" s="467"/>
      <c r="QDN39" s="467"/>
      <c r="QDO39" s="467"/>
      <c r="QDP39" s="467"/>
      <c r="QDQ39" s="467"/>
      <c r="QDR39" s="467"/>
      <c r="QDS39" s="467"/>
      <c r="QDT39" s="467"/>
      <c r="QDU39" s="467"/>
      <c r="QDV39" s="467"/>
      <c r="QDW39" s="467"/>
      <c r="QDX39" s="467"/>
      <c r="QDY39" s="467"/>
      <c r="QDZ39" s="467"/>
      <c r="QEA39" s="467"/>
      <c r="QEB39" s="467"/>
      <c r="QEC39" s="467"/>
      <c r="QED39" s="467"/>
      <c r="QEE39" s="467"/>
      <c r="QEF39" s="467"/>
      <c r="QEG39" s="467"/>
      <c r="QEH39" s="467"/>
      <c r="QEI39" s="467"/>
      <c r="QEJ39" s="467"/>
      <c r="QEK39" s="467"/>
      <c r="QEL39" s="467"/>
      <c r="QEM39" s="467"/>
      <c r="QEN39" s="467"/>
      <c r="QEO39" s="467"/>
      <c r="QEP39" s="467"/>
      <c r="QEQ39" s="467"/>
      <c r="QER39" s="467"/>
      <c r="QES39" s="467"/>
      <c r="QET39" s="467"/>
      <c r="QEU39" s="467"/>
      <c r="QEV39" s="467"/>
      <c r="QEW39" s="467"/>
      <c r="QEX39" s="467"/>
      <c r="QEY39" s="467"/>
      <c r="QEZ39" s="467"/>
      <c r="QFA39" s="467"/>
      <c r="QFB39" s="467"/>
      <c r="QFC39" s="467"/>
      <c r="QFD39" s="467"/>
      <c r="QFE39" s="467"/>
      <c r="QFF39" s="467"/>
      <c r="QFG39" s="467"/>
      <c r="QFH39" s="467"/>
      <c r="QFI39" s="467"/>
      <c r="QFJ39" s="467"/>
      <c r="QFK39" s="467"/>
      <c r="QFL39" s="467"/>
      <c r="QFM39" s="467"/>
      <c r="QFN39" s="467"/>
      <c r="QFO39" s="467"/>
      <c r="QFP39" s="467"/>
      <c r="QFQ39" s="467"/>
      <c r="QFR39" s="467"/>
      <c r="QFS39" s="467"/>
      <c r="QFT39" s="467"/>
      <c r="QFU39" s="467"/>
      <c r="QFV39" s="467"/>
      <c r="QFW39" s="467"/>
      <c r="QFX39" s="467"/>
      <c r="QFY39" s="467"/>
      <c r="QFZ39" s="467"/>
      <c r="QGA39" s="467"/>
      <c r="QGB39" s="467"/>
      <c r="QGC39" s="467"/>
      <c r="QGD39" s="467"/>
      <c r="QGE39" s="467"/>
      <c r="QGF39" s="467"/>
      <c r="QGG39" s="467"/>
      <c r="QGH39" s="467"/>
      <c r="QGI39" s="467"/>
      <c r="QGJ39" s="467"/>
      <c r="QGK39" s="467"/>
      <c r="QGL39" s="467"/>
      <c r="QGM39" s="467"/>
      <c r="QGN39" s="467"/>
      <c r="QGO39" s="467"/>
      <c r="QGP39" s="467"/>
      <c r="QGQ39" s="467"/>
      <c r="QGR39" s="467"/>
      <c r="QGS39" s="467"/>
      <c r="QGT39" s="467"/>
      <c r="QGU39" s="467"/>
      <c r="QGV39" s="467"/>
      <c r="QGW39" s="467"/>
      <c r="QGX39" s="467"/>
      <c r="QGY39" s="467"/>
      <c r="QGZ39" s="467"/>
      <c r="QHA39" s="467"/>
      <c r="QHB39" s="467"/>
      <c r="QHC39" s="467"/>
      <c r="QHD39" s="467"/>
      <c r="QHE39" s="467"/>
      <c r="QHF39" s="467"/>
      <c r="QHG39" s="467"/>
      <c r="QHH39" s="467"/>
      <c r="QHI39" s="467"/>
      <c r="QHJ39" s="467"/>
      <c r="QHK39" s="467"/>
      <c r="QHL39" s="467"/>
      <c r="QHM39" s="467"/>
      <c r="QHN39" s="467"/>
      <c r="QHO39" s="467"/>
      <c r="QHP39" s="467"/>
      <c r="QHQ39" s="467"/>
      <c r="QHR39" s="467"/>
      <c r="QHS39" s="467"/>
      <c r="QHT39" s="467"/>
      <c r="QHU39" s="467"/>
      <c r="QHV39" s="467"/>
      <c r="QHW39" s="467"/>
      <c r="QHX39" s="467"/>
      <c r="QHY39" s="467"/>
      <c r="QHZ39" s="467"/>
      <c r="QIA39" s="467"/>
      <c r="QIB39" s="467"/>
      <c r="QIC39" s="467"/>
      <c r="QID39" s="467"/>
      <c r="QIE39" s="467"/>
      <c r="QIF39" s="467"/>
      <c r="QIG39" s="467"/>
      <c r="QIH39" s="467"/>
      <c r="QII39" s="467"/>
      <c r="QIJ39" s="467"/>
      <c r="QIK39" s="467"/>
      <c r="QIL39" s="467"/>
      <c r="QIM39" s="467"/>
      <c r="QIN39" s="467"/>
      <c r="QIO39" s="467"/>
      <c r="QIP39" s="467"/>
      <c r="QIQ39" s="467"/>
      <c r="QIR39" s="467"/>
      <c r="QIS39" s="467"/>
      <c r="QIT39" s="467"/>
      <c r="QIU39" s="467"/>
      <c r="QIV39" s="467"/>
      <c r="QIW39" s="467"/>
      <c r="QIX39" s="467"/>
      <c r="QIY39" s="467"/>
      <c r="QIZ39" s="467"/>
      <c r="QJA39" s="467"/>
      <c r="QJB39" s="467"/>
      <c r="QJC39" s="467"/>
      <c r="QJD39" s="467"/>
      <c r="QJE39" s="467"/>
      <c r="QJF39" s="467"/>
      <c r="QJG39" s="467"/>
      <c r="QJH39" s="467"/>
      <c r="QJI39" s="467"/>
      <c r="QJJ39" s="467"/>
      <c r="QJK39" s="467"/>
      <c r="QJL39" s="467"/>
      <c r="QJM39" s="467"/>
      <c r="QJN39" s="467"/>
      <c r="QJO39" s="467"/>
      <c r="QJP39" s="467"/>
      <c r="QJQ39" s="467"/>
      <c r="QJR39" s="467"/>
      <c r="QJS39" s="467"/>
      <c r="QJT39" s="467"/>
      <c r="QJU39" s="467"/>
      <c r="QJV39" s="467"/>
      <c r="QJW39" s="467"/>
      <c r="QJX39" s="467"/>
      <c r="QJY39" s="467"/>
      <c r="QJZ39" s="467"/>
      <c r="QKA39" s="467"/>
      <c r="QKB39" s="467"/>
      <c r="QKC39" s="467"/>
      <c r="QKD39" s="467"/>
      <c r="QKE39" s="467"/>
      <c r="QKF39" s="467"/>
      <c r="QKG39" s="467"/>
      <c r="QKH39" s="467"/>
      <c r="QKI39" s="467"/>
      <c r="QKJ39" s="467"/>
      <c r="QKK39" s="467"/>
      <c r="QKL39" s="467"/>
      <c r="QKM39" s="467"/>
      <c r="QKN39" s="467"/>
      <c r="QKO39" s="467"/>
      <c r="QKP39" s="467"/>
      <c r="QKQ39" s="467"/>
      <c r="QKR39" s="467"/>
      <c r="QKS39" s="467"/>
      <c r="QKT39" s="467"/>
      <c r="QKU39" s="467"/>
      <c r="QKV39" s="467"/>
      <c r="QKW39" s="467"/>
      <c r="QKX39" s="467"/>
      <c r="QKY39" s="467"/>
      <c r="QKZ39" s="467"/>
      <c r="QLA39" s="467"/>
      <c r="QLB39" s="467"/>
      <c r="QLC39" s="467"/>
      <c r="QLD39" s="467"/>
      <c r="QLE39" s="467"/>
      <c r="QLF39" s="467"/>
      <c r="QLG39" s="467"/>
      <c r="QLH39" s="467"/>
      <c r="QLI39" s="467"/>
      <c r="QLJ39" s="467"/>
      <c r="QLK39" s="467"/>
      <c r="QLL39" s="467"/>
      <c r="QLM39" s="467"/>
      <c r="QLN39" s="467"/>
      <c r="QLO39" s="467"/>
      <c r="QLP39" s="467"/>
      <c r="QLQ39" s="467"/>
      <c r="QLR39" s="467"/>
      <c r="QLS39" s="467"/>
      <c r="QLT39" s="467"/>
      <c r="QLU39" s="467"/>
      <c r="QLV39" s="467"/>
      <c r="QLW39" s="467"/>
      <c r="QLX39" s="467"/>
      <c r="QLY39" s="467"/>
      <c r="QLZ39" s="467"/>
      <c r="QMA39" s="467"/>
      <c r="QMB39" s="467"/>
      <c r="QMC39" s="467"/>
      <c r="QMD39" s="467"/>
      <c r="QME39" s="467"/>
      <c r="QMF39" s="467"/>
      <c r="QMG39" s="467"/>
      <c r="QMH39" s="467"/>
      <c r="QMI39" s="467"/>
      <c r="QMJ39" s="467"/>
      <c r="QMK39" s="467"/>
      <c r="QML39" s="467"/>
      <c r="QMM39" s="467"/>
      <c r="QMN39" s="467"/>
      <c r="QMO39" s="467"/>
      <c r="QMP39" s="467"/>
      <c r="QMQ39" s="467"/>
      <c r="QMR39" s="467"/>
      <c r="QMS39" s="467"/>
      <c r="QMT39" s="467"/>
      <c r="QMU39" s="467"/>
      <c r="QMV39" s="467"/>
      <c r="QMW39" s="467"/>
      <c r="QMX39" s="467"/>
      <c r="QMY39" s="467"/>
      <c r="QMZ39" s="467"/>
      <c r="QNA39" s="467"/>
      <c r="QNB39" s="467"/>
      <c r="QNC39" s="467"/>
      <c r="QND39" s="467"/>
      <c r="QNE39" s="467"/>
      <c r="QNF39" s="467"/>
      <c r="QNG39" s="467"/>
      <c r="QNH39" s="467"/>
      <c r="QNI39" s="467"/>
      <c r="QNJ39" s="467"/>
      <c r="QNK39" s="467"/>
      <c r="QNL39" s="467"/>
      <c r="QNM39" s="467"/>
      <c r="QNN39" s="467"/>
      <c r="QNO39" s="467"/>
      <c r="QNP39" s="467"/>
      <c r="QNQ39" s="467"/>
      <c r="QNR39" s="467"/>
      <c r="QNS39" s="467"/>
      <c r="QNT39" s="467"/>
      <c r="QNU39" s="467"/>
      <c r="QNV39" s="467"/>
      <c r="QNW39" s="467"/>
      <c r="QNX39" s="467"/>
      <c r="QNY39" s="467"/>
      <c r="QNZ39" s="467"/>
      <c r="QOA39" s="467"/>
      <c r="QOB39" s="467"/>
      <c r="QOC39" s="467"/>
      <c r="QOD39" s="467"/>
      <c r="QOE39" s="467"/>
      <c r="QOF39" s="467"/>
      <c r="QOG39" s="467"/>
      <c r="QOH39" s="467"/>
      <c r="QOI39" s="467"/>
      <c r="QOJ39" s="467"/>
      <c r="QOK39" s="467"/>
      <c r="QOL39" s="467"/>
      <c r="QOM39" s="467"/>
      <c r="QON39" s="467"/>
      <c r="QOO39" s="467"/>
      <c r="QOP39" s="467"/>
      <c r="QOQ39" s="467"/>
      <c r="QOR39" s="467"/>
      <c r="QOS39" s="467"/>
      <c r="QOT39" s="467"/>
      <c r="QOU39" s="467"/>
      <c r="QOV39" s="467"/>
      <c r="QOW39" s="467"/>
      <c r="QOX39" s="467"/>
      <c r="QOY39" s="467"/>
      <c r="QOZ39" s="467"/>
      <c r="QPA39" s="467"/>
      <c r="QPB39" s="467"/>
      <c r="QPC39" s="467"/>
      <c r="QPD39" s="467"/>
      <c r="QPE39" s="467"/>
      <c r="QPF39" s="467"/>
      <c r="QPG39" s="467"/>
      <c r="QPH39" s="467"/>
      <c r="QPI39" s="467"/>
      <c r="QPJ39" s="467"/>
      <c r="QPK39" s="467"/>
      <c r="QPL39" s="467"/>
      <c r="QPM39" s="467"/>
      <c r="QPN39" s="467"/>
      <c r="QPO39" s="467"/>
      <c r="QPP39" s="467"/>
      <c r="QPQ39" s="467"/>
      <c r="QPR39" s="467"/>
      <c r="QPS39" s="467"/>
      <c r="QPT39" s="467"/>
      <c r="QPU39" s="467"/>
      <c r="QPV39" s="467"/>
      <c r="QPW39" s="467"/>
      <c r="QPX39" s="467"/>
      <c r="QPY39" s="467"/>
      <c r="QPZ39" s="467"/>
      <c r="QQA39" s="467"/>
      <c r="QQB39" s="467"/>
      <c r="QQC39" s="467"/>
      <c r="QQD39" s="467"/>
      <c r="QQE39" s="467"/>
      <c r="QQF39" s="467"/>
      <c r="QQG39" s="467"/>
      <c r="QQH39" s="467"/>
      <c r="QQI39" s="467"/>
      <c r="QQJ39" s="467"/>
      <c r="QQK39" s="467"/>
      <c r="QQL39" s="467"/>
      <c r="QQM39" s="467"/>
      <c r="QQN39" s="467"/>
      <c r="QQO39" s="467"/>
      <c r="QQP39" s="467"/>
      <c r="QQQ39" s="467"/>
      <c r="QQR39" s="467"/>
      <c r="QQS39" s="467"/>
      <c r="QQT39" s="467"/>
      <c r="QQU39" s="467"/>
      <c r="QQV39" s="467"/>
      <c r="QQW39" s="467"/>
      <c r="QQX39" s="467"/>
      <c r="QQY39" s="467"/>
      <c r="QQZ39" s="467"/>
      <c r="QRA39" s="467"/>
      <c r="QRB39" s="467"/>
      <c r="QRC39" s="467"/>
      <c r="QRD39" s="467"/>
      <c r="QRE39" s="467"/>
      <c r="QRF39" s="467"/>
      <c r="QRG39" s="467"/>
      <c r="QRH39" s="467"/>
      <c r="QRI39" s="467"/>
      <c r="QRJ39" s="467"/>
      <c r="QRK39" s="467"/>
      <c r="QRL39" s="467"/>
      <c r="QRM39" s="467"/>
      <c r="QRN39" s="467"/>
      <c r="QRO39" s="467"/>
      <c r="QRP39" s="467"/>
      <c r="QRQ39" s="467"/>
      <c r="QRR39" s="467"/>
      <c r="QRS39" s="467"/>
      <c r="QRT39" s="467"/>
      <c r="QRU39" s="467"/>
      <c r="QRV39" s="467"/>
      <c r="QRW39" s="467"/>
      <c r="QRX39" s="467"/>
      <c r="QRY39" s="467"/>
      <c r="QRZ39" s="467"/>
      <c r="QSA39" s="467"/>
      <c r="QSB39" s="467"/>
      <c r="QSC39" s="467"/>
      <c r="QSD39" s="467"/>
      <c r="QSE39" s="467"/>
      <c r="QSF39" s="467"/>
      <c r="QSG39" s="467"/>
      <c r="QSH39" s="467"/>
      <c r="QSI39" s="467"/>
      <c r="QSJ39" s="467"/>
      <c r="QSK39" s="467"/>
      <c r="QSL39" s="467"/>
      <c r="QSM39" s="467"/>
      <c r="QSN39" s="467"/>
      <c r="QSO39" s="467"/>
      <c r="QSP39" s="467"/>
      <c r="QSQ39" s="467"/>
      <c r="QSR39" s="467"/>
      <c r="QSS39" s="467"/>
      <c r="QST39" s="467"/>
      <c r="QSU39" s="467"/>
      <c r="QSV39" s="467"/>
      <c r="QSW39" s="467"/>
      <c r="QSX39" s="467"/>
      <c r="QSY39" s="467"/>
      <c r="QSZ39" s="467"/>
      <c r="QTA39" s="467"/>
      <c r="QTB39" s="467"/>
      <c r="QTC39" s="467"/>
      <c r="QTD39" s="467"/>
      <c r="QTE39" s="467"/>
      <c r="QTF39" s="467"/>
      <c r="QTG39" s="467"/>
      <c r="QTH39" s="467"/>
      <c r="QTI39" s="467"/>
      <c r="QTJ39" s="467"/>
      <c r="QTK39" s="467"/>
      <c r="QTL39" s="467"/>
      <c r="QTM39" s="467"/>
      <c r="QTN39" s="467"/>
      <c r="QTO39" s="467"/>
      <c r="QTP39" s="467"/>
      <c r="QTQ39" s="467"/>
      <c r="QTR39" s="467"/>
      <c r="QTS39" s="467"/>
      <c r="QTT39" s="467"/>
      <c r="QTU39" s="467"/>
      <c r="QTV39" s="467"/>
      <c r="QTW39" s="467"/>
      <c r="QTX39" s="467"/>
      <c r="QTY39" s="467"/>
      <c r="QTZ39" s="467"/>
      <c r="QUA39" s="467"/>
      <c r="QUB39" s="467"/>
      <c r="QUC39" s="467"/>
      <c r="QUD39" s="467"/>
      <c r="QUE39" s="467"/>
      <c r="QUF39" s="467"/>
      <c r="QUG39" s="467"/>
      <c r="QUH39" s="467"/>
      <c r="QUI39" s="467"/>
      <c r="QUJ39" s="467"/>
      <c r="QUK39" s="467"/>
      <c r="QUL39" s="467"/>
      <c r="QUM39" s="467"/>
      <c r="QUN39" s="467"/>
      <c r="QUO39" s="467"/>
      <c r="QUP39" s="467"/>
      <c r="QUQ39" s="467"/>
      <c r="QUR39" s="467"/>
      <c r="QUS39" s="467"/>
      <c r="QUT39" s="467"/>
      <c r="QUU39" s="467"/>
      <c r="QUV39" s="467"/>
      <c r="QUW39" s="467"/>
      <c r="QUX39" s="467"/>
      <c r="QUY39" s="467"/>
      <c r="QUZ39" s="467"/>
      <c r="QVA39" s="467"/>
      <c r="QVB39" s="467"/>
      <c r="QVC39" s="467"/>
      <c r="QVD39" s="467"/>
      <c r="QVE39" s="467"/>
      <c r="QVF39" s="467"/>
      <c r="QVG39" s="467"/>
      <c r="QVH39" s="467"/>
      <c r="QVI39" s="467"/>
      <c r="QVJ39" s="467"/>
      <c r="QVK39" s="467"/>
      <c r="QVL39" s="467"/>
      <c r="QVM39" s="467"/>
      <c r="QVN39" s="467"/>
      <c r="QVO39" s="467"/>
      <c r="QVP39" s="467"/>
      <c r="QVQ39" s="467"/>
      <c r="QVR39" s="467"/>
      <c r="QVS39" s="467"/>
      <c r="QVT39" s="467"/>
      <c r="QVU39" s="467"/>
      <c r="QVV39" s="467"/>
      <c r="QVW39" s="467"/>
      <c r="QVX39" s="467"/>
      <c r="QVY39" s="467"/>
      <c r="QVZ39" s="467"/>
      <c r="QWA39" s="467"/>
      <c r="QWB39" s="467"/>
      <c r="QWC39" s="467"/>
      <c r="QWD39" s="467"/>
      <c r="QWE39" s="467"/>
      <c r="QWF39" s="467"/>
      <c r="QWG39" s="467"/>
      <c r="QWH39" s="467"/>
      <c r="QWI39" s="467"/>
      <c r="QWJ39" s="467"/>
      <c r="QWK39" s="467"/>
      <c r="QWL39" s="467"/>
      <c r="QWM39" s="467"/>
      <c r="QWN39" s="467"/>
      <c r="QWO39" s="467"/>
      <c r="QWP39" s="467"/>
      <c r="QWQ39" s="467"/>
      <c r="QWR39" s="467"/>
      <c r="QWS39" s="467"/>
      <c r="QWT39" s="467"/>
      <c r="QWU39" s="467"/>
      <c r="QWV39" s="467"/>
      <c r="QWW39" s="467"/>
      <c r="QWX39" s="467"/>
      <c r="QWY39" s="467"/>
      <c r="QWZ39" s="467"/>
      <c r="QXA39" s="467"/>
      <c r="QXB39" s="467"/>
      <c r="QXC39" s="467"/>
      <c r="QXD39" s="467"/>
      <c r="QXE39" s="467"/>
      <c r="QXF39" s="467"/>
      <c r="QXG39" s="467"/>
      <c r="QXH39" s="467"/>
      <c r="QXI39" s="467"/>
      <c r="QXJ39" s="467"/>
      <c r="QXK39" s="467"/>
      <c r="QXL39" s="467"/>
      <c r="QXM39" s="467"/>
      <c r="QXN39" s="467"/>
      <c r="QXO39" s="467"/>
      <c r="QXP39" s="467"/>
      <c r="QXQ39" s="467"/>
      <c r="QXR39" s="467"/>
      <c r="QXS39" s="467"/>
      <c r="QXT39" s="467"/>
      <c r="QXU39" s="467"/>
      <c r="QXV39" s="467"/>
      <c r="QXW39" s="467"/>
      <c r="QXX39" s="467"/>
      <c r="QXY39" s="467"/>
      <c r="QXZ39" s="467"/>
      <c r="QYA39" s="467"/>
      <c r="QYB39" s="467"/>
      <c r="QYC39" s="467"/>
      <c r="QYD39" s="467"/>
      <c r="QYE39" s="467"/>
      <c r="QYF39" s="467"/>
      <c r="QYG39" s="467"/>
      <c r="QYH39" s="467"/>
      <c r="QYI39" s="467"/>
      <c r="QYJ39" s="467"/>
      <c r="QYK39" s="467"/>
      <c r="QYL39" s="467"/>
      <c r="QYM39" s="467"/>
      <c r="QYN39" s="467"/>
      <c r="QYO39" s="467"/>
      <c r="QYP39" s="467"/>
      <c r="QYQ39" s="467"/>
      <c r="QYR39" s="467"/>
      <c r="QYS39" s="467"/>
      <c r="QYT39" s="467"/>
      <c r="QYU39" s="467"/>
      <c r="QYV39" s="467"/>
      <c r="QYW39" s="467"/>
      <c r="QYX39" s="467"/>
      <c r="QYY39" s="467"/>
      <c r="QYZ39" s="467"/>
      <c r="QZA39" s="467"/>
      <c r="QZB39" s="467"/>
      <c r="QZC39" s="467"/>
      <c r="QZD39" s="467"/>
      <c r="QZE39" s="467"/>
      <c r="QZF39" s="467"/>
      <c r="QZG39" s="467"/>
      <c r="QZH39" s="467"/>
      <c r="QZI39" s="467"/>
      <c r="QZJ39" s="467"/>
      <c r="QZK39" s="467"/>
      <c r="QZL39" s="467"/>
      <c r="QZM39" s="467"/>
      <c r="QZN39" s="467"/>
      <c r="QZO39" s="467"/>
      <c r="QZP39" s="467"/>
      <c r="QZQ39" s="467"/>
      <c r="QZR39" s="467"/>
      <c r="QZS39" s="467"/>
      <c r="QZT39" s="467"/>
      <c r="QZU39" s="467"/>
      <c r="QZV39" s="467"/>
      <c r="QZW39" s="467"/>
      <c r="QZX39" s="467"/>
      <c r="QZY39" s="467"/>
      <c r="QZZ39" s="467"/>
      <c r="RAA39" s="467"/>
      <c r="RAB39" s="467"/>
      <c r="RAC39" s="467"/>
      <c r="RAD39" s="467"/>
      <c r="RAE39" s="467"/>
      <c r="RAF39" s="467"/>
      <c r="RAG39" s="467"/>
      <c r="RAH39" s="467"/>
      <c r="RAI39" s="467"/>
      <c r="RAJ39" s="467"/>
      <c r="RAK39" s="467"/>
      <c r="RAL39" s="467"/>
      <c r="RAM39" s="467"/>
      <c r="RAN39" s="467"/>
      <c r="RAO39" s="467"/>
      <c r="RAP39" s="467"/>
      <c r="RAQ39" s="467"/>
      <c r="RAR39" s="467"/>
      <c r="RAS39" s="467"/>
      <c r="RAT39" s="467"/>
      <c r="RAU39" s="467"/>
      <c r="RAV39" s="467"/>
      <c r="RAW39" s="467"/>
      <c r="RAX39" s="467"/>
      <c r="RAY39" s="467"/>
      <c r="RAZ39" s="467"/>
      <c r="RBA39" s="467"/>
      <c r="RBB39" s="467"/>
      <c r="RBC39" s="467"/>
      <c r="RBD39" s="467"/>
      <c r="RBE39" s="467"/>
      <c r="RBF39" s="467"/>
      <c r="RBG39" s="467"/>
      <c r="RBH39" s="467"/>
      <c r="RBI39" s="467"/>
      <c r="RBJ39" s="467"/>
      <c r="RBK39" s="467"/>
      <c r="RBL39" s="467"/>
      <c r="RBM39" s="467"/>
      <c r="RBN39" s="467"/>
      <c r="RBO39" s="467"/>
      <c r="RBP39" s="467"/>
      <c r="RBQ39" s="467"/>
      <c r="RBR39" s="467"/>
      <c r="RBS39" s="467"/>
      <c r="RBT39" s="467"/>
      <c r="RBU39" s="467"/>
      <c r="RBV39" s="467"/>
      <c r="RBW39" s="467"/>
      <c r="RBX39" s="467"/>
      <c r="RBY39" s="467"/>
      <c r="RBZ39" s="467"/>
      <c r="RCA39" s="467"/>
      <c r="RCB39" s="467"/>
      <c r="RCC39" s="467"/>
      <c r="RCD39" s="467"/>
      <c r="RCE39" s="467"/>
      <c r="RCF39" s="467"/>
      <c r="RCG39" s="467"/>
      <c r="RCH39" s="467"/>
      <c r="RCI39" s="467"/>
      <c r="RCJ39" s="467"/>
      <c r="RCK39" s="467"/>
      <c r="RCL39" s="467"/>
      <c r="RCM39" s="467"/>
      <c r="RCN39" s="467"/>
      <c r="RCO39" s="467"/>
      <c r="RCP39" s="467"/>
      <c r="RCQ39" s="467"/>
      <c r="RCR39" s="467"/>
      <c r="RCS39" s="467"/>
      <c r="RCT39" s="467"/>
      <c r="RCU39" s="467"/>
      <c r="RCV39" s="467"/>
      <c r="RCW39" s="467"/>
      <c r="RCX39" s="467"/>
      <c r="RCY39" s="467"/>
      <c r="RCZ39" s="467"/>
      <c r="RDA39" s="467"/>
      <c r="RDB39" s="467"/>
      <c r="RDC39" s="467"/>
      <c r="RDD39" s="467"/>
      <c r="RDE39" s="467"/>
      <c r="RDF39" s="467"/>
      <c r="RDG39" s="467"/>
      <c r="RDH39" s="467"/>
      <c r="RDI39" s="467"/>
      <c r="RDJ39" s="467"/>
      <c r="RDK39" s="467"/>
      <c r="RDL39" s="467"/>
      <c r="RDM39" s="467"/>
      <c r="RDN39" s="467"/>
      <c r="RDO39" s="467"/>
      <c r="RDP39" s="467"/>
      <c r="RDQ39" s="467"/>
      <c r="RDR39" s="467"/>
      <c r="RDS39" s="467"/>
      <c r="RDT39" s="467"/>
      <c r="RDU39" s="467"/>
      <c r="RDV39" s="467"/>
      <c r="RDW39" s="467"/>
      <c r="RDX39" s="467"/>
      <c r="RDY39" s="467"/>
      <c r="RDZ39" s="467"/>
      <c r="REA39" s="467"/>
      <c r="REB39" s="467"/>
      <c r="REC39" s="467"/>
      <c r="RED39" s="467"/>
      <c r="REE39" s="467"/>
      <c r="REF39" s="467"/>
      <c r="REG39" s="467"/>
      <c r="REH39" s="467"/>
      <c r="REI39" s="467"/>
      <c r="REJ39" s="467"/>
      <c r="REK39" s="467"/>
      <c r="REL39" s="467"/>
      <c r="REM39" s="467"/>
      <c r="REN39" s="467"/>
      <c r="REO39" s="467"/>
      <c r="REP39" s="467"/>
      <c r="REQ39" s="467"/>
      <c r="RER39" s="467"/>
      <c r="RES39" s="467"/>
      <c r="RET39" s="467"/>
      <c r="REU39" s="467"/>
      <c r="REV39" s="467"/>
      <c r="REW39" s="467"/>
      <c r="REX39" s="467"/>
      <c r="REY39" s="467"/>
      <c r="REZ39" s="467"/>
      <c r="RFA39" s="467"/>
      <c r="RFB39" s="467"/>
      <c r="RFC39" s="467"/>
      <c r="RFD39" s="467"/>
      <c r="RFE39" s="467"/>
      <c r="RFF39" s="467"/>
      <c r="RFG39" s="467"/>
      <c r="RFH39" s="467"/>
      <c r="RFI39" s="467"/>
      <c r="RFJ39" s="467"/>
      <c r="RFK39" s="467"/>
      <c r="RFL39" s="467"/>
      <c r="RFM39" s="467"/>
      <c r="RFN39" s="467"/>
      <c r="RFO39" s="467"/>
      <c r="RFP39" s="467"/>
      <c r="RFQ39" s="467"/>
      <c r="RFR39" s="467"/>
      <c r="RFS39" s="467"/>
      <c r="RFT39" s="467"/>
      <c r="RFU39" s="467"/>
      <c r="RFV39" s="467"/>
      <c r="RFW39" s="467"/>
      <c r="RFX39" s="467"/>
      <c r="RFY39" s="467"/>
      <c r="RFZ39" s="467"/>
      <c r="RGA39" s="467"/>
      <c r="RGB39" s="467"/>
      <c r="RGC39" s="467"/>
      <c r="RGD39" s="467"/>
      <c r="RGE39" s="467"/>
      <c r="RGF39" s="467"/>
      <c r="RGG39" s="467"/>
      <c r="RGH39" s="467"/>
      <c r="RGI39" s="467"/>
      <c r="RGJ39" s="467"/>
      <c r="RGK39" s="467"/>
      <c r="RGL39" s="467"/>
      <c r="RGM39" s="467"/>
      <c r="RGN39" s="467"/>
      <c r="RGO39" s="467"/>
      <c r="RGP39" s="467"/>
      <c r="RGQ39" s="467"/>
      <c r="RGR39" s="467"/>
      <c r="RGS39" s="467"/>
      <c r="RGT39" s="467"/>
      <c r="RGU39" s="467"/>
      <c r="RGV39" s="467"/>
      <c r="RGW39" s="467"/>
      <c r="RGX39" s="467"/>
      <c r="RGY39" s="467"/>
      <c r="RGZ39" s="467"/>
      <c r="RHA39" s="467"/>
      <c r="RHB39" s="467"/>
      <c r="RHC39" s="467"/>
      <c r="RHD39" s="467"/>
      <c r="RHE39" s="467"/>
      <c r="RHF39" s="467"/>
      <c r="RHG39" s="467"/>
      <c r="RHH39" s="467"/>
      <c r="RHI39" s="467"/>
      <c r="RHJ39" s="467"/>
      <c r="RHK39" s="467"/>
      <c r="RHL39" s="467"/>
      <c r="RHM39" s="467"/>
      <c r="RHN39" s="467"/>
      <c r="RHO39" s="467"/>
      <c r="RHP39" s="467"/>
      <c r="RHQ39" s="467"/>
      <c r="RHR39" s="467"/>
      <c r="RHS39" s="467"/>
      <c r="RHT39" s="467"/>
      <c r="RHU39" s="467"/>
      <c r="RHV39" s="467"/>
      <c r="RHW39" s="467"/>
      <c r="RHX39" s="467"/>
      <c r="RHY39" s="467"/>
      <c r="RHZ39" s="467"/>
      <c r="RIA39" s="467"/>
      <c r="RIB39" s="467"/>
      <c r="RIC39" s="467"/>
      <c r="RID39" s="467"/>
      <c r="RIE39" s="467"/>
      <c r="RIF39" s="467"/>
      <c r="RIG39" s="467"/>
      <c r="RIH39" s="467"/>
      <c r="RII39" s="467"/>
      <c r="RIJ39" s="467"/>
      <c r="RIK39" s="467"/>
      <c r="RIL39" s="467"/>
      <c r="RIM39" s="467"/>
      <c r="RIN39" s="467"/>
      <c r="RIO39" s="467"/>
      <c r="RIP39" s="467"/>
      <c r="RIQ39" s="467"/>
      <c r="RIR39" s="467"/>
      <c r="RIS39" s="467"/>
      <c r="RIT39" s="467"/>
      <c r="RIU39" s="467"/>
      <c r="RIV39" s="467"/>
      <c r="RIW39" s="467"/>
      <c r="RIX39" s="467"/>
      <c r="RIY39" s="467"/>
      <c r="RIZ39" s="467"/>
      <c r="RJA39" s="467"/>
      <c r="RJB39" s="467"/>
      <c r="RJC39" s="467"/>
      <c r="RJD39" s="467"/>
      <c r="RJE39" s="467"/>
      <c r="RJF39" s="467"/>
      <c r="RJG39" s="467"/>
      <c r="RJH39" s="467"/>
      <c r="RJI39" s="467"/>
      <c r="RJJ39" s="467"/>
      <c r="RJK39" s="467"/>
      <c r="RJL39" s="467"/>
      <c r="RJM39" s="467"/>
      <c r="RJN39" s="467"/>
      <c r="RJO39" s="467"/>
      <c r="RJP39" s="467"/>
      <c r="RJQ39" s="467"/>
      <c r="RJR39" s="467"/>
      <c r="RJS39" s="467"/>
      <c r="RJT39" s="467"/>
      <c r="RJU39" s="467"/>
      <c r="RJV39" s="467"/>
      <c r="RJW39" s="467"/>
      <c r="RJX39" s="467"/>
      <c r="RJY39" s="467"/>
      <c r="RJZ39" s="467"/>
      <c r="RKA39" s="467"/>
      <c r="RKB39" s="467"/>
      <c r="RKC39" s="467"/>
      <c r="RKD39" s="467"/>
      <c r="RKE39" s="467"/>
      <c r="RKF39" s="467"/>
      <c r="RKG39" s="467"/>
      <c r="RKH39" s="467"/>
      <c r="RKI39" s="467"/>
      <c r="RKJ39" s="467"/>
      <c r="RKK39" s="467"/>
      <c r="RKL39" s="467"/>
      <c r="RKM39" s="467"/>
      <c r="RKN39" s="467"/>
      <c r="RKO39" s="467"/>
      <c r="RKP39" s="467"/>
      <c r="RKQ39" s="467"/>
      <c r="RKR39" s="467"/>
      <c r="RKS39" s="467"/>
      <c r="RKT39" s="467"/>
      <c r="RKU39" s="467"/>
      <c r="RKV39" s="467"/>
      <c r="RKW39" s="467"/>
      <c r="RKX39" s="467"/>
      <c r="RKY39" s="467"/>
      <c r="RKZ39" s="467"/>
      <c r="RLA39" s="467"/>
      <c r="RLB39" s="467"/>
      <c r="RLC39" s="467"/>
      <c r="RLD39" s="467"/>
      <c r="RLE39" s="467"/>
      <c r="RLF39" s="467"/>
      <c r="RLG39" s="467"/>
      <c r="RLH39" s="467"/>
      <c r="RLI39" s="467"/>
      <c r="RLJ39" s="467"/>
      <c r="RLK39" s="467"/>
      <c r="RLL39" s="467"/>
      <c r="RLM39" s="467"/>
      <c r="RLN39" s="467"/>
      <c r="RLO39" s="467"/>
      <c r="RLP39" s="467"/>
      <c r="RLQ39" s="467"/>
      <c r="RLR39" s="467"/>
      <c r="RLS39" s="467"/>
      <c r="RLT39" s="467"/>
      <c r="RLU39" s="467"/>
      <c r="RLV39" s="467"/>
      <c r="RLW39" s="467"/>
      <c r="RLX39" s="467"/>
      <c r="RLY39" s="467"/>
      <c r="RLZ39" s="467"/>
      <c r="RMA39" s="467"/>
      <c r="RMB39" s="467"/>
      <c r="RMC39" s="467"/>
      <c r="RMD39" s="467"/>
      <c r="RME39" s="467"/>
      <c r="RMF39" s="467"/>
      <c r="RMG39" s="467"/>
      <c r="RMH39" s="467"/>
      <c r="RMI39" s="467"/>
      <c r="RMJ39" s="467"/>
      <c r="RMK39" s="467"/>
      <c r="RML39" s="467"/>
      <c r="RMM39" s="467"/>
      <c r="RMN39" s="467"/>
      <c r="RMO39" s="467"/>
      <c r="RMP39" s="467"/>
      <c r="RMQ39" s="467"/>
      <c r="RMR39" s="467"/>
      <c r="RMS39" s="467"/>
      <c r="RMT39" s="467"/>
      <c r="RMU39" s="467"/>
      <c r="RMV39" s="467"/>
      <c r="RMW39" s="467"/>
      <c r="RMX39" s="467"/>
      <c r="RMY39" s="467"/>
      <c r="RMZ39" s="467"/>
      <c r="RNA39" s="467"/>
      <c r="RNB39" s="467"/>
      <c r="RNC39" s="467"/>
      <c r="RND39" s="467"/>
      <c r="RNE39" s="467"/>
      <c r="RNF39" s="467"/>
      <c r="RNG39" s="467"/>
      <c r="RNH39" s="467"/>
      <c r="RNI39" s="467"/>
      <c r="RNJ39" s="467"/>
      <c r="RNK39" s="467"/>
      <c r="RNL39" s="467"/>
      <c r="RNM39" s="467"/>
      <c r="RNN39" s="467"/>
      <c r="RNO39" s="467"/>
      <c r="RNP39" s="467"/>
      <c r="RNQ39" s="467"/>
      <c r="RNR39" s="467"/>
      <c r="RNS39" s="467"/>
      <c r="RNT39" s="467"/>
      <c r="RNU39" s="467"/>
      <c r="RNV39" s="467"/>
      <c r="RNW39" s="467"/>
      <c r="RNX39" s="467"/>
      <c r="RNY39" s="467"/>
      <c r="RNZ39" s="467"/>
      <c r="ROA39" s="467"/>
      <c r="ROB39" s="467"/>
      <c r="ROC39" s="467"/>
      <c r="ROD39" s="467"/>
      <c r="ROE39" s="467"/>
      <c r="ROF39" s="467"/>
      <c r="ROG39" s="467"/>
      <c r="ROH39" s="467"/>
      <c r="ROI39" s="467"/>
      <c r="ROJ39" s="467"/>
      <c r="ROK39" s="467"/>
      <c r="ROL39" s="467"/>
      <c r="ROM39" s="467"/>
      <c r="RON39" s="467"/>
      <c r="ROO39" s="467"/>
      <c r="ROP39" s="467"/>
      <c r="ROQ39" s="467"/>
      <c r="ROR39" s="467"/>
      <c r="ROS39" s="467"/>
      <c r="ROT39" s="467"/>
      <c r="ROU39" s="467"/>
      <c r="ROV39" s="467"/>
      <c r="ROW39" s="467"/>
      <c r="ROX39" s="467"/>
      <c r="ROY39" s="467"/>
      <c r="ROZ39" s="467"/>
      <c r="RPA39" s="467"/>
      <c r="RPB39" s="467"/>
      <c r="RPC39" s="467"/>
      <c r="RPD39" s="467"/>
      <c r="RPE39" s="467"/>
      <c r="RPF39" s="467"/>
      <c r="RPG39" s="467"/>
      <c r="RPH39" s="467"/>
      <c r="RPI39" s="467"/>
      <c r="RPJ39" s="467"/>
      <c r="RPK39" s="467"/>
      <c r="RPL39" s="467"/>
      <c r="RPM39" s="467"/>
      <c r="RPN39" s="467"/>
      <c r="RPO39" s="467"/>
      <c r="RPP39" s="467"/>
      <c r="RPQ39" s="467"/>
      <c r="RPR39" s="467"/>
      <c r="RPS39" s="467"/>
      <c r="RPT39" s="467"/>
      <c r="RPU39" s="467"/>
      <c r="RPV39" s="467"/>
      <c r="RPW39" s="467"/>
      <c r="RPX39" s="467"/>
      <c r="RPY39" s="467"/>
      <c r="RPZ39" s="467"/>
      <c r="RQA39" s="467"/>
      <c r="RQB39" s="467"/>
      <c r="RQC39" s="467"/>
      <c r="RQD39" s="467"/>
      <c r="RQE39" s="467"/>
      <c r="RQF39" s="467"/>
      <c r="RQG39" s="467"/>
      <c r="RQH39" s="467"/>
      <c r="RQI39" s="467"/>
      <c r="RQJ39" s="467"/>
      <c r="RQK39" s="467"/>
      <c r="RQL39" s="467"/>
      <c r="RQM39" s="467"/>
      <c r="RQN39" s="467"/>
      <c r="RQO39" s="467"/>
      <c r="RQP39" s="467"/>
      <c r="RQQ39" s="467"/>
      <c r="RQR39" s="467"/>
      <c r="RQS39" s="467"/>
      <c r="RQT39" s="467"/>
      <c r="RQU39" s="467"/>
      <c r="RQV39" s="467"/>
      <c r="RQW39" s="467"/>
      <c r="RQX39" s="467"/>
      <c r="RQY39" s="467"/>
      <c r="RQZ39" s="467"/>
      <c r="RRA39" s="467"/>
      <c r="RRB39" s="467"/>
      <c r="RRC39" s="467"/>
      <c r="RRD39" s="467"/>
      <c r="RRE39" s="467"/>
      <c r="RRF39" s="467"/>
      <c r="RRG39" s="467"/>
      <c r="RRH39" s="467"/>
      <c r="RRI39" s="467"/>
      <c r="RRJ39" s="467"/>
      <c r="RRK39" s="467"/>
      <c r="RRL39" s="467"/>
      <c r="RRM39" s="467"/>
      <c r="RRN39" s="467"/>
      <c r="RRO39" s="467"/>
      <c r="RRP39" s="467"/>
      <c r="RRQ39" s="467"/>
      <c r="RRR39" s="467"/>
      <c r="RRS39" s="467"/>
      <c r="RRT39" s="467"/>
      <c r="RRU39" s="467"/>
      <c r="RRV39" s="467"/>
      <c r="RRW39" s="467"/>
      <c r="RRX39" s="467"/>
      <c r="RRY39" s="467"/>
      <c r="RRZ39" s="467"/>
      <c r="RSA39" s="467"/>
      <c r="RSB39" s="467"/>
      <c r="RSC39" s="467"/>
      <c r="RSD39" s="467"/>
      <c r="RSE39" s="467"/>
      <c r="RSF39" s="467"/>
      <c r="RSG39" s="467"/>
      <c r="RSH39" s="467"/>
      <c r="RSI39" s="467"/>
      <c r="RSJ39" s="467"/>
      <c r="RSK39" s="467"/>
      <c r="RSL39" s="467"/>
      <c r="RSM39" s="467"/>
      <c r="RSN39" s="467"/>
      <c r="RSO39" s="467"/>
      <c r="RSP39" s="467"/>
      <c r="RSQ39" s="467"/>
      <c r="RSR39" s="467"/>
      <c r="RSS39" s="467"/>
      <c r="RST39" s="467"/>
      <c r="RSU39" s="467"/>
      <c r="RSV39" s="467"/>
      <c r="RSW39" s="467"/>
      <c r="RSX39" s="467"/>
      <c r="RSY39" s="467"/>
      <c r="RSZ39" s="467"/>
      <c r="RTA39" s="467"/>
      <c r="RTB39" s="467"/>
      <c r="RTC39" s="467"/>
      <c r="RTD39" s="467"/>
      <c r="RTE39" s="467"/>
      <c r="RTF39" s="467"/>
      <c r="RTG39" s="467"/>
      <c r="RTH39" s="467"/>
      <c r="RTI39" s="467"/>
      <c r="RTJ39" s="467"/>
      <c r="RTK39" s="467"/>
      <c r="RTL39" s="467"/>
      <c r="RTM39" s="467"/>
      <c r="RTN39" s="467"/>
      <c r="RTO39" s="467"/>
      <c r="RTP39" s="467"/>
      <c r="RTQ39" s="467"/>
      <c r="RTR39" s="467"/>
      <c r="RTS39" s="467"/>
      <c r="RTT39" s="467"/>
      <c r="RTU39" s="467"/>
      <c r="RTV39" s="467"/>
      <c r="RTW39" s="467"/>
      <c r="RTX39" s="467"/>
      <c r="RTY39" s="467"/>
      <c r="RTZ39" s="467"/>
      <c r="RUA39" s="467"/>
      <c r="RUB39" s="467"/>
      <c r="RUC39" s="467"/>
      <c r="RUD39" s="467"/>
      <c r="RUE39" s="467"/>
      <c r="RUF39" s="467"/>
      <c r="RUG39" s="467"/>
      <c r="RUH39" s="467"/>
      <c r="RUI39" s="467"/>
      <c r="RUJ39" s="467"/>
      <c r="RUK39" s="467"/>
      <c r="RUL39" s="467"/>
      <c r="RUM39" s="467"/>
      <c r="RUN39" s="467"/>
      <c r="RUO39" s="467"/>
      <c r="RUP39" s="467"/>
      <c r="RUQ39" s="467"/>
      <c r="RUR39" s="467"/>
      <c r="RUS39" s="467"/>
      <c r="RUT39" s="467"/>
      <c r="RUU39" s="467"/>
      <c r="RUV39" s="467"/>
      <c r="RUW39" s="467"/>
      <c r="RUX39" s="467"/>
      <c r="RUY39" s="467"/>
      <c r="RUZ39" s="467"/>
      <c r="RVA39" s="467"/>
      <c r="RVB39" s="467"/>
      <c r="RVC39" s="467"/>
      <c r="RVD39" s="467"/>
      <c r="RVE39" s="467"/>
      <c r="RVF39" s="467"/>
      <c r="RVG39" s="467"/>
      <c r="RVH39" s="467"/>
      <c r="RVI39" s="467"/>
      <c r="RVJ39" s="467"/>
      <c r="RVK39" s="467"/>
      <c r="RVL39" s="467"/>
      <c r="RVM39" s="467"/>
      <c r="RVN39" s="467"/>
      <c r="RVO39" s="467"/>
      <c r="RVP39" s="467"/>
      <c r="RVQ39" s="467"/>
      <c r="RVR39" s="467"/>
      <c r="RVS39" s="467"/>
      <c r="RVT39" s="467"/>
      <c r="RVU39" s="467"/>
      <c r="RVV39" s="467"/>
      <c r="RVW39" s="467"/>
      <c r="RVX39" s="467"/>
      <c r="RVY39" s="467"/>
      <c r="RVZ39" s="467"/>
      <c r="RWA39" s="467"/>
      <c r="RWB39" s="467"/>
      <c r="RWC39" s="467"/>
      <c r="RWD39" s="467"/>
      <c r="RWE39" s="467"/>
      <c r="RWF39" s="467"/>
      <c r="RWG39" s="467"/>
      <c r="RWH39" s="467"/>
      <c r="RWI39" s="467"/>
      <c r="RWJ39" s="467"/>
      <c r="RWK39" s="467"/>
      <c r="RWL39" s="467"/>
      <c r="RWM39" s="467"/>
      <c r="RWN39" s="467"/>
      <c r="RWO39" s="467"/>
      <c r="RWP39" s="467"/>
      <c r="RWQ39" s="467"/>
      <c r="RWR39" s="467"/>
      <c r="RWS39" s="467"/>
      <c r="RWT39" s="467"/>
      <c r="RWU39" s="467"/>
      <c r="RWV39" s="467"/>
      <c r="RWW39" s="467"/>
      <c r="RWX39" s="467"/>
      <c r="RWY39" s="467"/>
      <c r="RWZ39" s="467"/>
      <c r="RXA39" s="467"/>
      <c r="RXB39" s="467"/>
      <c r="RXC39" s="467"/>
      <c r="RXD39" s="467"/>
      <c r="RXE39" s="467"/>
      <c r="RXF39" s="467"/>
      <c r="RXG39" s="467"/>
      <c r="RXH39" s="467"/>
      <c r="RXI39" s="467"/>
      <c r="RXJ39" s="467"/>
      <c r="RXK39" s="467"/>
      <c r="RXL39" s="467"/>
      <c r="RXM39" s="467"/>
      <c r="RXN39" s="467"/>
      <c r="RXO39" s="467"/>
      <c r="RXP39" s="467"/>
      <c r="RXQ39" s="467"/>
      <c r="RXR39" s="467"/>
      <c r="RXS39" s="467"/>
      <c r="RXT39" s="467"/>
      <c r="RXU39" s="467"/>
      <c r="RXV39" s="467"/>
      <c r="RXW39" s="467"/>
      <c r="RXX39" s="467"/>
      <c r="RXY39" s="467"/>
      <c r="RXZ39" s="467"/>
      <c r="RYA39" s="467"/>
      <c r="RYB39" s="467"/>
      <c r="RYC39" s="467"/>
      <c r="RYD39" s="467"/>
      <c r="RYE39" s="467"/>
      <c r="RYF39" s="467"/>
      <c r="RYG39" s="467"/>
      <c r="RYH39" s="467"/>
      <c r="RYI39" s="467"/>
      <c r="RYJ39" s="467"/>
      <c r="RYK39" s="467"/>
      <c r="RYL39" s="467"/>
      <c r="RYM39" s="467"/>
      <c r="RYN39" s="467"/>
      <c r="RYO39" s="467"/>
      <c r="RYP39" s="467"/>
      <c r="RYQ39" s="467"/>
      <c r="RYR39" s="467"/>
      <c r="RYS39" s="467"/>
      <c r="RYT39" s="467"/>
      <c r="RYU39" s="467"/>
      <c r="RYV39" s="467"/>
      <c r="RYW39" s="467"/>
      <c r="RYX39" s="467"/>
      <c r="RYY39" s="467"/>
      <c r="RYZ39" s="467"/>
      <c r="RZA39" s="467"/>
      <c r="RZB39" s="467"/>
      <c r="RZC39" s="467"/>
      <c r="RZD39" s="467"/>
      <c r="RZE39" s="467"/>
      <c r="RZF39" s="467"/>
      <c r="RZG39" s="467"/>
      <c r="RZH39" s="467"/>
      <c r="RZI39" s="467"/>
      <c r="RZJ39" s="467"/>
      <c r="RZK39" s="467"/>
      <c r="RZL39" s="467"/>
      <c r="RZM39" s="467"/>
      <c r="RZN39" s="467"/>
      <c r="RZO39" s="467"/>
      <c r="RZP39" s="467"/>
      <c r="RZQ39" s="467"/>
      <c r="RZR39" s="467"/>
      <c r="RZS39" s="467"/>
      <c r="RZT39" s="467"/>
      <c r="RZU39" s="467"/>
      <c r="RZV39" s="467"/>
      <c r="RZW39" s="467"/>
      <c r="RZX39" s="467"/>
      <c r="RZY39" s="467"/>
      <c r="RZZ39" s="467"/>
      <c r="SAA39" s="467"/>
      <c r="SAB39" s="467"/>
      <c r="SAC39" s="467"/>
      <c r="SAD39" s="467"/>
      <c r="SAE39" s="467"/>
      <c r="SAF39" s="467"/>
      <c r="SAG39" s="467"/>
      <c r="SAH39" s="467"/>
      <c r="SAI39" s="467"/>
      <c r="SAJ39" s="467"/>
      <c r="SAK39" s="467"/>
      <c r="SAL39" s="467"/>
      <c r="SAM39" s="467"/>
      <c r="SAN39" s="467"/>
      <c r="SAO39" s="467"/>
      <c r="SAP39" s="467"/>
      <c r="SAQ39" s="467"/>
      <c r="SAR39" s="467"/>
      <c r="SAS39" s="467"/>
      <c r="SAT39" s="467"/>
      <c r="SAU39" s="467"/>
      <c r="SAV39" s="467"/>
      <c r="SAW39" s="467"/>
      <c r="SAX39" s="467"/>
      <c r="SAY39" s="467"/>
      <c r="SAZ39" s="467"/>
      <c r="SBA39" s="467"/>
      <c r="SBB39" s="467"/>
      <c r="SBC39" s="467"/>
      <c r="SBD39" s="467"/>
      <c r="SBE39" s="467"/>
      <c r="SBF39" s="467"/>
      <c r="SBG39" s="467"/>
      <c r="SBH39" s="467"/>
      <c r="SBI39" s="467"/>
      <c r="SBJ39" s="467"/>
      <c r="SBK39" s="467"/>
      <c r="SBL39" s="467"/>
      <c r="SBM39" s="467"/>
      <c r="SBN39" s="467"/>
      <c r="SBO39" s="467"/>
      <c r="SBP39" s="467"/>
      <c r="SBQ39" s="467"/>
      <c r="SBR39" s="467"/>
      <c r="SBS39" s="467"/>
      <c r="SBT39" s="467"/>
      <c r="SBU39" s="467"/>
      <c r="SBV39" s="467"/>
      <c r="SBW39" s="467"/>
      <c r="SBX39" s="467"/>
      <c r="SBY39" s="467"/>
      <c r="SBZ39" s="467"/>
      <c r="SCA39" s="467"/>
      <c r="SCB39" s="467"/>
      <c r="SCC39" s="467"/>
      <c r="SCD39" s="467"/>
      <c r="SCE39" s="467"/>
      <c r="SCF39" s="467"/>
      <c r="SCG39" s="467"/>
      <c r="SCH39" s="467"/>
      <c r="SCI39" s="467"/>
      <c r="SCJ39" s="467"/>
      <c r="SCK39" s="467"/>
      <c r="SCL39" s="467"/>
      <c r="SCM39" s="467"/>
      <c r="SCN39" s="467"/>
      <c r="SCO39" s="467"/>
      <c r="SCP39" s="467"/>
      <c r="SCQ39" s="467"/>
      <c r="SCR39" s="467"/>
      <c r="SCS39" s="467"/>
      <c r="SCT39" s="467"/>
      <c r="SCU39" s="467"/>
      <c r="SCV39" s="467"/>
      <c r="SCW39" s="467"/>
      <c r="SCX39" s="467"/>
      <c r="SCY39" s="467"/>
      <c r="SCZ39" s="467"/>
      <c r="SDA39" s="467"/>
      <c r="SDB39" s="467"/>
      <c r="SDC39" s="467"/>
      <c r="SDD39" s="467"/>
      <c r="SDE39" s="467"/>
      <c r="SDF39" s="467"/>
      <c r="SDG39" s="467"/>
      <c r="SDH39" s="467"/>
      <c r="SDI39" s="467"/>
      <c r="SDJ39" s="467"/>
      <c r="SDK39" s="467"/>
      <c r="SDL39" s="467"/>
      <c r="SDM39" s="467"/>
      <c r="SDN39" s="467"/>
      <c r="SDO39" s="467"/>
      <c r="SDP39" s="467"/>
      <c r="SDQ39" s="467"/>
      <c r="SDR39" s="467"/>
      <c r="SDS39" s="467"/>
      <c r="SDT39" s="467"/>
      <c r="SDU39" s="467"/>
      <c r="SDV39" s="467"/>
      <c r="SDW39" s="467"/>
      <c r="SDX39" s="467"/>
      <c r="SDY39" s="467"/>
      <c r="SDZ39" s="467"/>
      <c r="SEA39" s="467"/>
      <c r="SEB39" s="467"/>
      <c r="SEC39" s="467"/>
      <c r="SED39" s="467"/>
      <c r="SEE39" s="467"/>
      <c r="SEF39" s="467"/>
      <c r="SEG39" s="467"/>
      <c r="SEH39" s="467"/>
      <c r="SEI39" s="467"/>
      <c r="SEJ39" s="467"/>
      <c r="SEK39" s="467"/>
      <c r="SEL39" s="467"/>
      <c r="SEM39" s="467"/>
      <c r="SEN39" s="467"/>
      <c r="SEO39" s="467"/>
      <c r="SEP39" s="467"/>
      <c r="SEQ39" s="467"/>
      <c r="SER39" s="467"/>
      <c r="SES39" s="467"/>
      <c r="SET39" s="467"/>
      <c r="SEU39" s="467"/>
      <c r="SEV39" s="467"/>
      <c r="SEW39" s="467"/>
      <c r="SEX39" s="467"/>
      <c r="SEY39" s="467"/>
      <c r="SEZ39" s="467"/>
      <c r="SFA39" s="467"/>
      <c r="SFB39" s="467"/>
      <c r="SFC39" s="467"/>
      <c r="SFD39" s="467"/>
      <c r="SFE39" s="467"/>
      <c r="SFF39" s="467"/>
      <c r="SFG39" s="467"/>
      <c r="SFH39" s="467"/>
      <c r="SFI39" s="467"/>
      <c r="SFJ39" s="467"/>
      <c r="SFK39" s="467"/>
      <c r="SFL39" s="467"/>
      <c r="SFM39" s="467"/>
      <c r="SFN39" s="467"/>
      <c r="SFO39" s="467"/>
      <c r="SFP39" s="467"/>
      <c r="SFQ39" s="467"/>
      <c r="SFR39" s="467"/>
      <c r="SFS39" s="467"/>
      <c r="SFT39" s="467"/>
      <c r="SFU39" s="467"/>
      <c r="SFV39" s="467"/>
      <c r="SFW39" s="467"/>
      <c r="SFX39" s="467"/>
      <c r="SFY39" s="467"/>
      <c r="SFZ39" s="467"/>
      <c r="SGA39" s="467"/>
      <c r="SGB39" s="467"/>
      <c r="SGC39" s="467"/>
      <c r="SGD39" s="467"/>
      <c r="SGE39" s="467"/>
      <c r="SGF39" s="467"/>
      <c r="SGG39" s="467"/>
      <c r="SGH39" s="467"/>
      <c r="SGI39" s="467"/>
      <c r="SGJ39" s="467"/>
      <c r="SGK39" s="467"/>
      <c r="SGL39" s="467"/>
      <c r="SGM39" s="467"/>
      <c r="SGN39" s="467"/>
      <c r="SGO39" s="467"/>
      <c r="SGP39" s="467"/>
      <c r="SGQ39" s="467"/>
      <c r="SGR39" s="467"/>
      <c r="SGS39" s="467"/>
      <c r="SGT39" s="467"/>
      <c r="SGU39" s="467"/>
      <c r="SGV39" s="467"/>
      <c r="SGW39" s="467"/>
      <c r="SGX39" s="467"/>
      <c r="SGY39" s="467"/>
      <c r="SGZ39" s="467"/>
      <c r="SHA39" s="467"/>
      <c r="SHB39" s="467"/>
      <c r="SHC39" s="467"/>
      <c r="SHD39" s="467"/>
      <c r="SHE39" s="467"/>
      <c r="SHF39" s="467"/>
      <c r="SHG39" s="467"/>
      <c r="SHH39" s="467"/>
      <c r="SHI39" s="467"/>
      <c r="SHJ39" s="467"/>
      <c r="SHK39" s="467"/>
      <c r="SHL39" s="467"/>
      <c r="SHM39" s="467"/>
      <c r="SHN39" s="467"/>
      <c r="SHO39" s="467"/>
      <c r="SHP39" s="467"/>
      <c r="SHQ39" s="467"/>
      <c r="SHR39" s="467"/>
      <c r="SHS39" s="467"/>
      <c r="SHT39" s="467"/>
      <c r="SHU39" s="467"/>
      <c r="SHV39" s="467"/>
      <c r="SHW39" s="467"/>
      <c r="SHX39" s="467"/>
      <c r="SHY39" s="467"/>
      <c r="SHZ39" s="467"/>
      <c r="SIA39" s="467"/>
      <c r="SIB39" s="467"/>
      <c r="SIC39" s="467"/>
      <c r="SID39" s="467"/>
      <c r="SIE39" s="467"/>
      <c r="SIF39" s="467"/>
      <c r="SIG39" s="467"/>
      <c r="SIH39" s="467"/>
      <c r="SII39" s="467"/>
      <c r="SIJ39" s="467"/>
      <c r="SIK39" s="467"/>
      <c r="SIL39" s="467"/>
      <c r="SIM39" s="467"/>
      <c r="SIN39" s="467"/>
      <c r="SIO39" s="467"/>
      <c r="SIP39" s="467"/>
      <c r="SIQ39" s="467"/>
      <c r="SIR39" s="467"/>
      <c r="SIS39" s="467"/>
      <c r="SIT39" s="467"/>
      <c r="SIU39" s="467"/>
      <c r="SIV39" s="467"/>
      <c r="SIW39" s="467"/>
      <c r="SIX39" s="467"/>
      <c r="SIY39" s="467"/>
      <c r="SIZ39" s="467"/>
      <c r="SJA39" s="467"/>
      <c r="SJB39" s="467"/>
      <c r="SJC39" s="467"/>
      <c r="SJD39" s="467"/>
      <c r="SJE39" s="467"/>
      <c r="SJF39" s="467"/>
      <c r="SJG39" s="467"/>
      <c r="SJH39" s="467"/>
      <c r="SJI39" s="467"/>
      <c r="SJJ39" s="467"/>
      <c r="SJK39" s="467"/>
      <c r="SJL39" s="467"/>
      <c r="SJM39" s="467"/>
      <c r="SJN39" s="467"/>
      <c r="SJO39" s="467"/>
      <c r="SJP39" s="467"/>
      <c r="SJQ39" s="467"/>
      <c r="SJR39" s="467"/>
      <c r="SJS39" s="467"/>
      <c r="SJT39" s="467"/>
      <c r="SJU39" s="467"/>
      <c r="SJV39" s="467"/>
      <c r="SJW39" s="467"/>
      <c r="SJX39" s="467"/>
      <c r="SJY39" s="467"/>
      <c r="SJZ39" s="467"/>
      <c r="SKA39" s="467"/>
      <c r="SKB39" s="467"/>
      <c r="SKC39" s="467"/>
      <c r="SKD39" s="467"/>
      <c r="SKE39" s="467"/>
      <c r="SKF39" s="467"/>
      <c r="SKG39" s="467"/>
      <c r="SKH39" s="467"/>
      <c r="SKI39" s="467"/>
      <c r="SKJ39" s="467"/>
      <c r="SKK39" s="467"/>
      <c r="SKL39" s="467"/>
      <c r="SKM39" s="467"/>
      <c r="SKN39" s="467"/>
      <c r="SKO39" s="467"/>
      <c r="SKP39" s="467"/>
      <c r="SKQ39" s="467"/>
      <c r="SKR39" s="467"/>
      <c r="SKS39" s="467"/>
      <c r="SKT39" s="467"/>
      <c r="SKU39" s="467"/>
      <c r="SKV39" s="467"/>
      <c r="SKW39" s="467"/>
      <c r="SKX39" s="467"/>
      <c r="SKY39" s="467"/>
      <c r="SKZ39" s="467"/>
      <c r="SLA39" s="467"/>
      <c r="SLB39" s="467"/>
      <c r="SLC39" s="467"/>
      <c r="SLD39" s="467"/>
      <c r="SLE39" s="467"/>
      <c r="SLF39" s="467"/>
      <c r="SLG39" s="467"/>
      <c r="SLH39" s="467"/>
      <c r="SLI39" s="467"/>
      <c r="SLJ39" s="467"/>
      <c r="SLK39" s="467"/>
      <c r="SLL39" s="467"/>
      <c r="SLM39" s="467"/>
      <c r="SLN39" s="467"/>
      <c r="SLO39" s="467"/>
      <c r="SLP39" s="467"/>
      <c r="SLQ39" s="467"/>
      <c r="SLR39" s="467"/>
      <c r="SLS39" s="467"/>
      <c r="SLT39" s="467"/>
      <c r="SLU39" s="467"/>
      <c r="SLV39" s="467"/>
      <c r="SLW39" s="467"/>
      <c r="SLX39" s="467"/>
      <c r="SLY39" s="467"/>
      <c r="SLZ39" s="467"/>
      <c r="SMA39" s="467"/>
      <c r="SMB39" s="467"/>
      <c r="SMC39" s="467"/>
      <c r="SMD39" s="467"/>
      <c r="SME39" s="467"/>
      <c r="SMF39" s="467"/>
      <c r="SMG39" s="467"/>
      <c r="SMH39" s="467"/>
      <c r="SMI39" s="467"/>
      <c r="SMJ39" s="467"/>
      <c r="SMK39" s="467"/>
      <c r="SML39" s="467"/>
      <c r="SMM39" s="467"/>
      <c r="SMN39" s="467"/>
      <c r="SMO39" s="467"/>
      <c r="SMP39" s="467"/>
      <c r="SMQ39" s="467"/>
      <c r="SMR39" s="467"/>
      <c r="SMS39" s="467"/>
      <c r="SMT39" s="467"/>
      <c r="SMU39" s="467"/>
      <c r="SMV39" s="467"/>
      <c r="SMW39" s="467"/>
      <c r="SMX39" s="467"/>
      <c r="SMY39" s="467"/>
      <c r="SMZ39" s="467"/>
      <c r="SNA39" s="467"/>
      <c r="SNB39" s="467"/>
      <c r="SNC39" s="467"/>
      <c r="SND39" s="467"/>
      <c r="SNE39" s="467"/>
      <c r="SNF39" s="467"/>
      <c r="SNG39" s="467"/>
      <c r="SNH39" s="467"/>
      <c r="SNI39" s="467"/>
      <c r="SNJ39" s="467"/>
      <c r="SNK39" s="467"/>
      <c r="SNL39" s="467"/>
      <c r="SNM39" s="467"/>
      <c r="SNN39" s="467"/>
      <c r="SNO39" s="467"/>
      <c r="SNP39" s="467"/>
      <c r="SNQ39" s="467"/>
      <c r="SNR39" s="467"/>
      <c r="SNS39" s="467"/>
      <c r="SNT39" s="467"/>
      <c r="SNU39" s="467"/>
      <c r="SNV39" s="467"/>
      <c r="SNW39" s="467"/>
      <c r="SNX39" s="467"/>
      <c r="SNY39" s="467"/>
      <c r="SNZ39" s="467"/>
      <c r="SOA39" s="467"/>
      <c r="SOB39" s="467"/>
      <c r="SOC39" s="467"/>
      <c r="SOD39" s="467"/>
      <c r="SOE39" s="467"/>
      <c r="SOF39" s="467"/>
      <c r="SOG39" s="467"/>
      <c r="SOH39" s="467"/>
      <c r="SOI39" s="467"/>
      <c r="SOJ39" s="467"/>
      <c r="SOK39" s="467"/>
      <c r="SOL39" s="467"/>
      <c r="SOM39" s="467"/>
      <c r="SON39" s="467"/>
      <c r="SOO39" s="467"/>
      <c r="SOP39" s="467"/>
      <c r="SOQ39" s="467"/>
      <c r="SOR39" s="467"/>
      <c r="SOS39" s="467"/>
      <c r="SOT39" s="467"/>
      <c r="SOU39" s="467"/>
      <c r="SOV39" s="467"/>
      <c r="SOW39" s="467"/>
      <c r="SOX39" s="467"/>
      <c r="SOY39" s="467"/>
      <c r="SOZ39" s="467"/>
      <c r="SPA39" s="467"/>
      <c r="SPB39" s="467"/>
      <c r="SPC39" s="467"/>
      <c r="SPD39" s="467"/>
      <c r="SPE39" s="467"/>
      <c r="SPF39" s="467"/>
      <c r="SPG39" s="467"/>
      <c r="SPH39" s="467"/>
      <c r="SPI39" s="467"/>
      <c r="SPJ39" s="467"/>
      <c r="SPK39" s="467"/>
      <c r="SPL39" s="467"/>
      <c r="SPM39" s="467"/>
      <c r="SPN39" s="467"/>
      <c r="SPO39" s="467"/>
      <c r="SPP39" s="467"/>
      <c r="SPQ39" s="467"/>
      <c r="SPR39" s="467"/>
      <c r="SPS39" s="467"/>
      <c r="SPT39" s="467"/>
      <c r="SPU39" s="467"/>
      <c r="SPV39" s="467"/>
      <c r="SPW39" s="467"/>
      <c r="SPX39" s="467"/>
      <c r="SPY39" s="467"/>
      <c r="SPZ39" s="467"/>
      <c r="SQA39" s="467"/>
      <c r="SQB39" s="467"/>
      <c r="SQC39" s="467"/>
      <c r="SQD39" s="467"/>
      <c r="SQE39" s="467"/>
      <c r="SQF39" s="467"/>
      <c r="SQG39" s="467"/>
      <c r="SQH39" s="467"/>
      <c r="SQI39" s="467"/>
      <c r="SQJ39" s="467"/>
      <c r="SQK39" s="467"/>
      <c r="SQL39" s="467"/>
      <c r="SQM39" s="467"/>
      <c r="SQN39" s="467"/>
      <c r="SQO39" s="467"/>
      <c r="SQP39" s="467"/>
      <c r="SQQ39" s="467"/>
      <c r="SQR39" s="467"/>
      <c r="SQS39" s="467"/>
      <c r="SQT39" s="467"/>
      <c r="SQU39" s="467"/>
      <c r="SQV39" s="467"/>
      <c r="SQW39" s="467"/>
      <c r="SQX39" s="467"/>
      <c r="SQY39" s="467"/>
      <c r="SQZ39" s="467"/>
      <c r="SRA39" s="467"/>
      <c r="SRB39" s="467"/>
      <c r="SRC39" s="467"/>
      <c r="SRD39" s="467"/>
      <c r="SRE39" s="467"/>
      <c r="SRF39" s="467"/>
      <c r="SRG39" s="467"/>
      <c r="SRH39" s="467"/>
      <c r="SRI39" s="467"/>
      <c r="SRJ39" s="467"/>
      <c r="SRK39" s="467"/>
      <c r="SRL39" s="467"/>
      <c r="SRM39" s="467"/>
      <c r="SRN39" s="467"/>
      <c r="SRO39" s="467"/>
      <c r="SRP39" s="467"/>
      <c r="SRQ39" s="467"/>
      <c r="SRR39" s="467"/>
      <c r="SRS39" s="467"/>
      <c r="SRT39" s="467"/>
      <c r="SRU39" s="467"/>
      <c r="SRV39" s="467"/>
      <c r="SRW39" s="467"/>
      <c r="SRX39" s="467"/>
      <c r="SRY39" s="467"/>
      <c r="SRZ39" s="467"/>
      <c r="SSA39" s="467"/>
      <c r="SSB39" s="467"/>
      <c r="SSC39" s="467"/>
      <c r="SSD39" s="467"/>
      <c r="SSE39" s="467"/>
      <c r="SSF39" s="467"/>
      <c r="SSG39" s="467"/>
      <c r="SSH39" s="467"/>
      <c r="SSI39" s="467"/>
      <c r="SSJ39" s="467"/>
      <c r="SSK39" s="467"/>
      <c r="SSL39" s="467"/>
      <c r="SSM39" s="467"/>
      <c r="SSN39" s="467"/>
      <c r="SSO39" s="467"/>
      <c r="SSP39" s="467"/>
      <c r="SSQ39" s="467"/>
      <c r="SSR39" s="467"/>
      <c r="SSS39" s="467"/>
      <c r="SST39" s="467"/>
      <c r="SSU39" s="467"/>
      <c r="SSV39" s="467"/>
      <c r="SSW39" s="467"/>
      <c r="SSX39" s="467"/>
      <c r="SSY39" s="467"/>
      <c r="SSZ39" s="467"/>
      <c r="STA39" s="467"/>
      <c r="STB39" s="467"/>
      <c r="STC39" s="467"/>
      <c r="STD39" s="467"/>
      <c r="STE39" s="467"/>
      <c r="STF39" s="467"/>
      <c r="STG39" s="467"/>
      <c r="STH39" s="467"/>
      <c r="STI39" s="467"/>
      <c r="STJ39" s="467"/>
      <c r="STK39" s="467"/>
      <c r="STL39" s="467"/>
      <c r="STM39" s="467"/>
      <c r="STN39" s="467"/>
      <c r="STO39" s="467"/>
      <c r="STP39" s="467"/>
      <c r="STQ39" s="467"/>
      <c r="STR39" s="467"/>
      <c r="STS39" s="467"/>
      <c r="STT39" s="467"/>
      <c r="STU39" s="467"/>
      <c r="STV39" s="467"/>
      <c r="STW39" s="467"/>
      <c r="STX39" s="467"/>
      <c r="STY39" s="467"/>
      <c r="STZ39" s="467"/>
      <c r="SUA39" s="467"/>
      <c r="SUB39" s="467"/>
      <c r="SUC39" s="467"/>
      <c r="SUD39" s="467"/>
      <c r="SUE39" s="467"/>
      <c r="SUF39" s="467"/>
      <c r="SUG39" s="467"/>
      <c r="SUH39" s="467"/>
      <c r="SUI39" s="467"/>
      <c r="SUJ39" s="467"/>
      <c r="SUK39" s="467"/>
      <c r="SUL39" s="467"/>
      <c r="SUM39" s="467"/>
      <c r="SUN39" s="467"/>
      <c r="SUO39" s="467"/>
      <c r="SUP39" s="467"/>
      <c r="SUQ39" s="467"/>
      <c r="SUR39" s="467"/>
      <c r="SUS39" s="467"/>
      <c r="SUT39" s="467"/>
      <c r="SUU39" s="467"/>
      <c r="SUV39" s="467"/>
      <c r="SUW39" s="467"/>
      <c r="SUX39" s="467"/>
      <c r="SUY39" s="467"/>
      <c r="SUZ39" s="467"/>
      <c r="SVA39" s="467"/>
      <c r="SVB39" s="467"/>
      <c r="SVC39" s="467"/>
      <c r="SVD39" s="467"/>
      <c r="SVE39" s="467"/>
      <c r="SVF39" s="467"/>
      <c r="SVG39" s="467"/>
      <c r="SVH39" s="467"/>
      <c r="SVI39" s="467"/>
      <c r="SVJ39" s="467"/>
      <c r="SVK39" s="467"/>
      <c r="SVL39" s="467"/>
      <c r="SVM39" s="467"/>
      <c r="SVN39" s="467"/>
      <c r="SVO39" s="467"/>
      <c r="SVP39" s="467"/>
      <c r="SVQ39" s="467"/>
      <c r="SVR39" s="467"/>
      <c r="SVS39" s="467"/>
      <c r="SVT39" s="467"/>
      <c r="SVU39" s="467"/>
      <c r="SVV39" s="467"/>
      <c r="SVW39" s="467"/>
      <c r="SVX39" s="467"/>
      <c r="SVY39" s="467"/>
      <c r="SVZ39" s="467"/>
      <c r="SWA39" s="467"/>
      <c r="SWB39" s="467"/>
      <c r="SWC39" s="467"/>
      <c r="SWD39" s="467"/>
      <c r="SWE39" s="467"/>
      <c r="SWF39" s="467"/>
      <c r="SWG39" s="467"/>
      <c r="SWH39" s="467"/>
      <c r="SWI39" s="467"/>
      <c r="SWJ39" s="467"/>
      <c r="SWK39" s="467"/>
      <c r="SWL39" s="467"/>
      <c r="SWM39" s="467"/>
      <c r="SWN39" s="467"/>
      <c r="SWO39" s="467"/>
      <c r="SWP39" s="467"/>
      <c r="SWQ39" s="467"/>
      <c r="SWR39" s="467"/>
      <c r="SWS39" s="467"/>
      <c r="SWT39" s="467"/>
      <c r="SWU39" s="467"/>
      <c r="SWV39" s="467"/>
      <c r="SWW39" s="467"/>
      <c r="SWX39" s="467"/>
      <c r="SWY39" s="467"/>
      <c r="SWZ39" s="467"/>
      <c r="SXA39" s="467"/>
      <c r="SXB39" s="467"/>
      <c r="SXC39" s="467"/>
      <c r="SXD39" s="467"/>
      <c r="SXE39" s="467"/>
      <c r="SXF39" s="467"/>
      <c r="SXG39" s="467"/>
      <c r="SXH39" s="467"/>
      <c r="SXI39" s="467"/>
      <c r="SXJ39" s="467"/>
      <c r="SXK39" s="467"/>
      <c r="SXL39" s="467"/>
      <c r="SXM39" s="467"/>
      <c r="SXN39" s="467"/>
      <c r="SXO39" s="467"/>
      <c r="SXP39" s="467"/>
      <c r="SXQ39" s="467"/>
      <c r="SXR39" s="467"/>
      <c r="SXS39" s="467"/>
      <c r="SXT39" s="467"/>
      <c r="SXU39" s="467"/>
      <c r="SXV39" s="467"/>
      <c r="SXW39" s="467"/>
      <c r="SXX39" s="467"/>
      <c r="SXY39" s="467"/>
      <c r="SXZ39" s="467"/>
      <c r="SYA39" s="467"/>
      <c r="SYB39" s="467"/>
      <c r="SYC39" s="467"/>
      <c r="SYD39" s="467"/>
      <c r="SYE39" s="467"/>
      <c r="SYF39" s="467"/>
      <c r="SYG39" s="467"/>
      <c r="SYH39" s="467"/>
      <c r="SYI39" s="467"/>
      <c r="SYJ39" s="467"/>
      <c r="SYK39" s="467"/>
      <c r="SYL39" s="467"/>
      <c r="SYM39" s="467"/>
      <c r="SYN39" s="467"/>
      <c r="SYO39" s="467"/>
      <c r="SYP39" s="467"/>
      <c r="SYQ39" s="467"/>
      <c r="SYR39" s="467"/>
      <c r="SYS39" s="467"/>
      <c r="SYT39" s="467"/>
      <c r="SYU39" s="467"/>
      <c r="SYV39" s="467"/>
      <c r="SYW39" s="467"/>
      <c r="SYX39" s="467"/>
      <c r="SYY39" s="467"/>
      <c r="SYZ39" s="467"/>
      <c r="SZA39" s="467"/>
      <c r="SZB39" s="467"/>
      <c r="SZC39" s="467"/>
      <c r="SZD39" s="467"/>
      <c r="SZE39" s="467"/>
      <c r="SZF39" s="467"/>
      <c r="SZG39" s="467"/>
      <c r="SZH39" s="467"/>
      <c r="SZI39" s="467"/>
      <c r="SZJ39" s="467"/>
      <c r="SZK39" s="467"/>
      <c r="SZL39" s="467"/>
      <c r="SZM39" s="467"/>
      <c r="SZN39" s="467"/>
      <c r="SZO39" s="467"/>
      <c r="SZP39" s="467"/>
      <c r="SZQ39" s="467"/>
      <c r="SZR39" s="467"/>
      <c r="SZS39" s="467"/>
      <c r="SZT39" s="467"/>
      <c r="SZU39" s="467"/>
      <c r="SZV39" s="467"/>
      <c r="SZW39" s="467"/>
      <c r="SZX39" s="467"/>
      <c r="SZY39" s="467"/>
      <c r="SZZ39" s="467"/>
      <c r="TAA39" s="467"/>
      <c r="TAB39" s="467"/>
      <c r="TAC39" s="467"/>
      <c r="TAD39" s="467"/>
      <c r="TAE39" s="467"/>
      <c r="TAF39" s="467"/>
      <c r="TAG39" s="467"/>
      <c r="TAH39" s="467"/>
      <c r="TAI39" s="467"/>
      <c r="TAJ39" s="467"/>
      <c r="TAK39" s="467"/>
      <c r="TAL39" s="467"/>
      <c r="TAM39" s="467"/>
      <c r="TAN39" s="467"/>
      <c r="TAO39" s="467"/>
      <c r="TAP39" s="467"/>
      <c r="TAQ39" s="467"/>
      <c r="TAR39" s="467"/>
      <c r="TAS39" s="467"/>
      <c r="TAT39" s="467"/>
      <c r="TAU39" s="467"/>
      <c r="TAV39" s="467"/>
      <c r="TAW39" s="467"/>
      <c r="TAX39" s="467"/>
      <c r="TAY39" s="467"/>
      <c r="TAZ39" s="467"/>
      <c r="TBA39" s="467"/>
      <c r="TBB39" s="467"/>
      <c r="TBC39" s="467"/>
      <c r="TBD39" s="467"/>
      <c r="TBE39" s="467"/>
      <c r="TBF39" s="467"/>
      <c r="TBG39" s="467"/>
      <c r="TBH39" s="467"/>
      <c r="TBI39" s="467"/>
      <c r="TBJ39" s="467"/>
      <c r="TBK39" s="467"/>
      <c r="TBL39" s="467"/>
      <c r="TBM39" s="467"/>
      <c r="TBN39" s="467"/>
      <c r="TBO39" s="467"/>
      <c r="TBP39" s="467"/>
      <c r="TBQ39" s="467"/>
      <c r="TBR39" s="467"/>
      <c r="TBS39" s="467"/>
      <c r="TBT39" s="467"/>
      <c r="TBU39" s="467"/>
      <c r="TBV39" s="467"/>
      <c r="TBW39" s="467"/>
      <c r="TBX39" s="467"/>
      <c r="TBY39" s="467"/>
      <c r="TBZ39" s="467"/>
      <c r="TCA39" s="467"/>
      <c r="TCB39" s="467"/>
      <c r="TCC39" s="467"/>
      <c r="TCD39" s="467"/>
      <c r="TCE39" s="467"/>
      <c r="TCF39" s="467"/>
      <c r="TCG39" s="467"/>
      <c r="TCH39" s="467"/>
      <c r="TCI39" s="467"/>
      <c r="TCJ39" s="467"/>
      <c r="TCK39" s="467"/>
      <c r="TCL39" s="467"/>
      <c r="TCM39" s="467"/>
      <c r="TCN39" s="467"/>
      <c r="TCO39" s="467"/>
      <c r="TCP39" s="467"/>
      <c r="TCQ39" s="467"/>
      <c r="TCR39" s="467"/>
      <c r="TCS39" s="467"/>
      <c r="TCT39" s="467"/>
      <c r="TCU39" s="467"/>
      <c r="TCV39" s="467"/>
      <c r="TCW39" s="467"/>
      <c r="TCX39" s="467"/>
      <c r="TCY39" s="467"/>
      <c r="TCZ39" s="467"/>
      <c r="TDA39" s="467"/>
      <c r="TDB39" s="467"/>
      <c r="TDC39" s="467"/>
      <c r="TDD39" s="467"/>
      <c r="TDE39" s="467"/>
      <c r="TDF39" s="467"/>
      <c r="TDG39" s="467"/>
      <c r="TDH39" s="467"/>
      <c r="TDI39" s="467"/>
      <c r="TDJ39" s="467"/>
      <c r="TDK39" s="467"/>
      <c r="TDL39" s="467"/>
      <c r="TDM39" s="467"/>
      <c r="TDN39" s="467"/>
      <c r="TDO39" s="467"/>
      <c r="TDP39" s="467"/>
      <c r="TDQ39" s="467"/>
      <c r="TDR39" s="467"/>
      <c r="TDS39" s="467"/>
      <c r="TDT39" s="467"/>
      <c r="TDU39" s="467"/>
      <c r="TDV39" s="467"/>
      <c r="TDW39" s="467"/>
      <c r="TDX39" s="467"/>
      <c r="TDY39" s="467"/>
      <c r="TDZ39" s="467"/>
      <c r="TEA39" s="467"/>
      <c r="TEB39" s="467"/>
      <c r="TEC39" s="467"/>
      <c r="TED39" s="467"/>
      <c r="TEE39" s="467"/>
      <c r="TEF39" s="467"/>
      <c r="TEG39" s="467"/>
      <c r="TEH39" s="467"/>
      <c r="TEI39" s="467"/>
      <c r="TEJ39" s="467"/>
      <c r="TEK39" s="467"/>
      <c r="TEL39" s="467"/>
      <c r="TEM39" s="467"/>
      <c r="TEN39" s="467"/>
      <c r="TEO39" s="467"/>
      <c r="TEP39" s="467"/>
      <c r="TEQ39" s="467"/>
      <c r="TER39" s="467"/>
      <c r="TES39" s="467"/>
      <c r="TET39" s="467"/>
      <c r="TEU39" s="467"/>
      <c r="TEV39" s="467"/>
      <c r="TEW39" s="467"/>
      <c r="TEX39" s="467"/>
      <c r="TEY39" s="467"/>
      <c r="TEZ39" s="467"/>
      <c r="TFA39" s="467"/>
      <c r="TFB39" s="467"/>
      <c r="TFC39" s="467"/>
      <c r="TFD39" s="467"/>
      <c r="TFE39" s="467"/>
      <c r="TFF39" s="467"/>
      <c r="TFG39" s="467"/>
      <c r="TFH39" s="467"/>
      <c r="TFI39" s="467"/>
      <c r="TFJ39" s="467"/>
      <c r="TFK39" s="467"/>
      <c r="TFL39" s="467"/>
      <c r="TFM39" s="467"/>
      <c r="TFN39" s="467"/>
      <c r="TFO39" s="467"/>
      <c r="TFP39" s="467"/>
      <c r="TFQ39" s="467"/>
      <c r="TFR39" s="467"/>
      <c r="TFS39" s="467"/>
      <c r="TFT39" s="467"/>
      <c r="TFU39" s="467"/>
      <c r="TFV39" s="467"/>
      <c r="TFW39" s="467"/>
      <c r="TFX39" s="467"/>
      <c r="TFY39" s="467"/>
      <c r="TFZ39" s="467"/>
      <c r="TGA39" s="467"/>
      <c r="TGB39" s="467"/>
      <c r="TGC39" s="467"/>
      <c r="TGD39" s="467"/>
      <c r="TGE39" s="467"/>
      <c r="TGF39" s="467"/>
      <c r="TGG39" s="467"/>
      <c r="TGH39" s="467"/>
      <c r="TGI39" s="467"/>
      <c r="TGJ39" s="467"/>
      <c r="TGK39" s="467"/>
      <c r="TGL39" s="467"/>
      <c r="TGM39" s="467"/>
      <c r="TGN39" s="467"/>
      <c r="TGO39" s="467"/>
      <c r="TGP39" s="467"/>
      <c r="TGQ39" s="467"/>
      <c r="TGR39" s="467"/>
      <c r="TGS39" s="467"/>
      <c r="TGT39" s="467"/>
      <c r="TGU39" s="467"/>
      <c r="TGV39" s="467"/>
      <c r="TGW39" s="467"/>
      <c r="TGX39" s="467"/>
      <c r="TGY39" s="467"/>
      <c r="TGZ39" s="467"/>
      <c r="THA39" s="467"/>
      <c r="THB39" s="467"/>
      <c r="THC39" s="467"/>
      <c r="THD39" s="467"/>
      <c r="THE39" s="467"/>
      <c r="THF39" s="467"/>
      <c r="THG39" s="467"/>
      <c r="THH39" s="467"/>
      <c r="THI39" s="467"/>
      <c r="THJ39" s="467"/>
      <c r="THK39" s="467"/>
      <c r="THL39" s="467"/>
      <c r="THM39" s="467"/>
      <c r="THN39" s="467"/>
      <c r="THO39" s="467"/>
      <c r="THP39" s="467"/>
      <c r="THQ39" s="467"/>
      <c r="THR39" s="467"/>
      <c r="THS39" s="467"/>
      <c r="THT39" s="467"/>
      <c r="THU39" s="467"/>
      <c r="THV39" s="467"/>
      <c r="THW39" s="467"/>
      <c r="THX39" s="467"/>
      <c r="THY39" s="467"/>
      <c r="THZ39" s="467"/>
      <c r="TIA39" s="467"/>
      <c r="TIB39" s="467"/>
      <c r="TIC39" s="467"/>
      <c r="TID39" s="467"/>
      <c r="TIE39" s="467"/>
      <c r="TIF39" s="467"/>
      <c r="TIG39" s="467"/>
      <c r="TIH39" s="467"/>
      <c r="TII39" s="467"/>
      <c r="TIJ39" s="467"/>
      <c r="TIK39" s="467"/>
      <c r="TIL39" s="467"/>
      <c r="TIM39" s="467"/>
      <c r="TIN39" s="467"/>
      <c r="TIO39" s="467"/>
      <c r="TIP39" s="467"/>
      <c r="TIQ39" s="467"/>
      <c r="TIR39" s="467"/>
      <c r="TIS39" s="467"/>
      <c r="TIT39" s="467"/>
      <c r="TIU39" s="467"/>
      <c r="TIV39" s="467"/>
      <c r="TIW39" s="467"/>
      <c r="TIX39" s="467"/>
      <c r="TIY39" s="467"/>
      <c r="TIZ39" s="467"/>
      <c r="TJA39" s="467"/>
      <c r="TJB39" s="467"/>
      <c r="TJC39" s="467"/>
      <c r="TJD39" s="467"/>
      <c r="TJE39" s="467"/>
      <c r="TJF39" s="467"/>
      <c r="TJG39" s="467"/>
      <c r="TJH39" s="467"/>
      <c r="TJI39" s="467"/>
      <c r="TJJ39" s="467"/>
      <c r="TJK39" s="467"/>
      <c r="TJL39" s="467"/>
      <c r="TJM39" s="467"/>
      <c r="TJN39" s="467"/>
      <c r="TJO39" s="467"/>
      <c r="TJP39" s="467"/>
      <c r="TJQ39" s="467"/>
      <c r="TJR39" s="467"/>
      <c r="TJS39" s="467"/>
      <c r="TJT39" s="467"/>
      <c r="TJU39" s="467"/>
      <c r="TJV39" s="467"/>
      <c r="TJW39" s="467"/>
      <c r="TJX39" s="467"/>
      <c r="TJY39" s="467"/>
      <c r="TJZ39" s="467"/>
      <c r="TKA39" s="467"/>
      <c r="TKB39" s="467"/>
      <c r="TKC39" s="467"/>
      <c r="TKD39" s="467"/>
      <c r="TKE39" s="467"/>
      <c r="TKF39" s="467"/>
      <c r="TKG39" s="467"/>
      <c r="TKH39" s="467"/>
      <c r="TKI39" s="467"/>
      <c r="TKJ39" s="467"/>
      <c r="TKK39" s="467"/>
      <c r="TKL39" s="467"/>
      <c r="TKM39" s="467"/>
      <c r="TKN39" s="467"/>
      <c r="TKO39" s="467"/>
      <c r="TKP39" s="467"/>
      <c r="TKQ39" s="467"/>
      <c r="TKR39" s="467"/>
      <c r="TKS39" s="467"/>
      <c r="TKT39" s="467"/>
      <c r="TKU39" s="467"/>
      <c r="TKV39" s="467"/>
      <c r="TKW39" s="467"/>
      <c r="TKX39" s="467"/>
      <c r="TKY39" s="467"/>
      <c r="TKZ39" s="467"/>
      <c r="TLA39" s="467"/>
      <c r="TLB39" s="467"/>
      <c r="TLC39" s="467"/>
      <c r="TLD39" s="467"/>
      <c r="TLE39" s="467"/>
      <c r="TLF39" s="467"/>
      <c r="TLG39" s="467"/>
      <c r="TLH39" s="467"/>
      <c r="TLI39" s="467"/>
      <c r="TLJ39" s="467"/>
      <c r="TLK39" s="467"/>
      <c r="TLL39" s="467"/>
      <c r="TLM39" s="467"/>
      <c r="TLN39" s="467"/>
      <c r="TLO39" s="467"/>
      <c r="TLP39" s="467"/>
      <c r="TLQ39" s="467"/>
      <c r="TLR39" s="467"/>
      <c r="TLS39" s="467"/>
      <c r="TLT39" s="467"/>
      <c r="TLU39" s="467"/>
      <c r="TLV39" s="467"/>
      <c r="TLW39" s="467"/>
      <c r="TLX39" s="467"/>
      <c r="TLY39" s="467"/>
      <c r="TLZ39" s="467"/>
      <c r="TMA39" s="467"/>
      <c r="TMB39" s="467"/>
      <c r="TMC39" s="467"/>
      <c r="TMD39" s="467"/>
      <c r="TME39" s="467"/>
      <c r="TMF39" s="467"/>
      <c r="TMG39" s="467"/>
      <c r="TMH39" s="467"/>
      <c r="TMI39" s="467"/>
      <c r="TMJ39" s="467"/>
      <c r="TMK39" s="467"/>
      <c r="TML39" s="467"/>
      <c r="TMM39" s="467"/>
      <c r="TMN39" s="467"/>
      <c r="TMO39" s="467"/>
      <c r="TMP39" s="467"/>
      <c r="TMQ39" s="467"/>
      <c r="TMR39" s="467"/>
      <c r="TMS39" s="467"/>
      <c r="TMT39" s="467"/>
      <c r="TMU39" s="467"/>
      <c r="TMV39" s="467"/>
      <c r="TMW39" s="467"/>
      <c r="TMX39" s="467"/>
      <c r="TMY39" s="467"/>
      <c r="TMZ39" s="467"/>
      <c r="TNA39" s="467"/>
      <c r="TNB39" s="467"/>
      <c r="TNC39" s="467"/>
      <c r="TND39" s="467"/>
      <c r="TNE39" s="467"/>
      <c r="TNF39" s="467"/>
      <c r="TNG39" s="467"/>
      <c r="TNH39" s="467"/>
      <c r="TNI39" s="467"/>
      <c r="TNJ39" s="467"/>
      <c r="TNK39" s="467"/>
      <c r="TNL39" s="467"/>
      <c r="TNM39" s="467"/>
      <c r="TNN39" s="467"/>
      <c r="TNO39" s="467"/>
      <c r="TNP39" s="467"/>
      <c r="TNQ39" s="467"/>
      <c r="TNR39" s="467"/>
      <c r="TNS39" s="467"/>
      <c r="TNT39" s="467"/>
      <c r="TNU39" s="467"/>
      <c r="TNV39" s="467"/>
      <c r="TNW39" s="467"/>
      <c r="TNX39" s="467"/>
      <c r="TNY39" s="467"/>
      <c r="TNZ39" s="467"/>
      <c r="TOA39" s="467"/>
      <c r="TOB39" s="467"/>
      <c r="TOC39" s="467"/>
      <c r="TOD39" s="467"/>
      <c r="TOE39" s="467"/>
      <c r="TOF39" s="467"/>
      <c r="TOG39" s="467"/>
      <c r="TOH39" s="467"/>
      <c r="TOI39" s="467"/>
      <c r="TOJ39" s="467"/>
      <c r="TOK39" s="467"/>
      <c r="TOL39" s="467"/>
      <c r="TOM39" s="467"/>
      <c r="TON39" s="467"/>
      <c r="TOO39" s="467"/>
      <c r="TOP39" s="467"/>
      <c r="TOQ39" s="467"/>
      <c r="TOR39" s="467"/>
      <c r="TOS39" s="467"/>
      <c r="TOT39" s="467"/>
      <c r="TOU39" s="467"/>
      <c r="TOV39" s="467"/>
      <c r="TOW39" s="467"/>
      <c r="TOX39" s="467"/>
      <c r="TOY39" s="467"/>
      <c r="TOZ39" s="467"/>
      <c r="TPA39" s="467"/>
      <c r="TPB39" s="467"/>
      <c r="TPC39" s="467"/>
      <c r="TPD39" s="467"/>
      <c r="TPE39" s="467"/>
      <c r="TPF39" s="467"/>
      <c r="TPG39" s="467"/>
      <c r="TPH39" s="467"/>
      <c r="TPI39" s="467"/>
      <c r="TPJ39" s="467"/>
      <c r="TPK39" s="467"/>
      <c r="TPL39" s="467"/>
      <c r="TPM39" s="467"/>
      <c r="TPN39" s="467"/>
      <c r="TPO39" s="467"/>
      <c r="TPP39" s="467"/>
      <c r="TPQ39" s="467"/>
      <c r="TPR39" s="467"/>
      <c r="TPS39" s="467"/>
      <c r="TPT39" s="467"/>
      <c r="TPU39" s="467"/>
      <c r="TPV39" s="467"/>
      <c r="TPW39" s="467"/>
      <c r="TPX39" s="467"/>
      <c r="TPY39" s="467"/>
      <c r="TPZ39" s="467"/>
      <c r="TQA39" s="467"/>
      <c r="TQB39" s="467"/>
      <c r="TQC39" s="467"/>
      <c r="TQD39" s="467"/>
      <c r="TQE39" s="467"/>
      <c r="TQF39" s="467"/>
      <c r="TQG39" s="467"/>
      <c r="TQH39" s="467"/>
      <c r="TQI39" s="467"/>
      <c r="TQJ39" s="467"/>
      <c r="TQK39" s="467"/>
      <c r="TQL39" s="467"/>
      <c r="TQM39" s="467"/>
      <c r="TQN39" s="467"/>
      <c r="TQO39" s="467"/>
      <c r="TQP39" s="467"/>
      <c r="TQQ39" s="467"/>
      <c r="TQR39" s="467"/>
      <c r="TQS39" s="467"/>
      <c r="TQT39" s="467"/>
      <c r="TQU39" s="467"/>
      <c r="TQV39" s="467"/>
      <c r="TQW39" s="467"/>
      <c r="TQX39" s="467"/>
      <c r="TQY39" s="467"/>
      <c r="TQZ39" s="467"/>
      <c r="TRA39" s="467"/>
      <c r="TRB39" s="467"/>
      <c r="TRC39" s="467"/>
      <c r="TRD39" s="467"/>
      <c r="TRE39" s="467"/>
      <c r="TRF39" s="467"/>
      <c r="TRG39" s="467"/>
      <c r="TRH39" s="467"/>
      <c r="TRI39" s="467"/>
      <c r="TRJ39" s="467"/>
      <c r="TRK39" s="467"/>
      <c r="TRL39" s="467"/>
      <c r="TRM39" s="467"/>
      <c r="TRN39" s="467"/>
      <c r="TRO39" s="467"/>
      <c r="TRP39" s="467"/>
      <c r="TRQ39" s="467"/>
      <c r="TRR39" s="467"/>
      <c r="TRS39" s="467"/>
      <c r="TRT39" s="467"/>
      <c r="TRU39" s="467"/>
      <c r="TRV39" s="467"/>
      <c r="TRW39" s="467"/>
      <c r="TRX39" s="467"/>
      <c r="TRY39" s="467"/>
      <c r="TRZ39" s="467"/>
      <c r="TSA39" s="467"/>
      <c r="TSB39" s="467"/>
      <c r="TSC39" s="467"/>
      <c r="TSD39" s="467"/>
      <c r="TSE39" s="467"/>
      <c r="TSF39" s="467"/>
      <c r="TSG39" s="467"/>
      <c r="TSH39" s="467"/>
      <c r="TSI39" s="467"/>
      <c r="TSJ39" s="467"/>
      <c r="TSK39" s="467"/>
      <c r="TSL39" s="467"/>
      <c r="TSM39" s="467"/>
      <c r="TSN39" s="467"/>
      <c r="TSO39" s="467"/>
      <c r="TSP39" s="467"/>
      <c r="TSQ39" s="467"/>
      <c r="TSR39" s="467"/>
      <c r="TSS39" s="467"/>
      <c r="TST39" s="467"/>
      <c r="TSU39" s="467"/>
      <c r="TSV39" s="467"/>
      <c r="TSW39" s="467"/>
      <c r="TSX39" s="467"/>
      <c r="TSY39" s="467"/>
      <c r="TSZ39" s="467"/>
      <c r="TTA39" s="467"/>
      <c r="TTB39" s="467"/>
      <c r="TTC39" s="467"/>
      <c r="TTD39" s="467"/>
      <c r="TTE39" s="467"/>
      <c r="TTF39" s="467"/>
      <c r="TTG39" s="467"/>
      <c r="TTH39" s="467"/>
      <c r="TTI39" s="467"/>
      <c r="TTJ39" s="467"/>
      <c r="TTK39" s="467"/>
      <c r="TTL39" s="467"/>
      <c r="TTM39" s="467"/>
      <c r="TTN39" s="467"/>
      <c r="TTO39" s="467"/>
      <c r="TTP39" s="467"/>
      <c r="TTQ39" s="467"/>
      <c r="TTR39" s="467"/>
      <c r="TTS39" s="467"/>
      <c r="TTT39" s="467"/>
      <c r="TTU39" s="467"/>
      <c r="TTV39" s="467"/>
      <c r="TTW39" s="467"/>
      <c r="TTX39" s="467"/>
      <c r="TTY39" s="467"/>
      <c r="TTZ39" s="467"/>
      <c r="TUA39" s="467"/>
      <c r="TUB39" s="467"/>
      <c r="TUC39" s="467"/>
      <c r="TUD39" s="467"/>
      <c r="TUE39" s="467"/>
      <c r="TUF39" s="467"/>
      <c r="TUG39" s="467"/>
      <c r="TUH39" s="467"/>
      <c r="TUI39" s="467"/>
      <c r="TUJ39" s="467"/>
      <c r="TUK39" s="467"/>
      <c r="TUL39" s="467"/>
      <c r="TUM39" s="467"/>
      <c r="TUN39" s="467"/>
      <c r="TUO39" s="467"/>
      <c r="TUP39" s="467"/>
      <c r="TUQ39" s="467"/>
      <c r="TUR39" s="467"/>
      <c r="TUS39" s="467"/>
      <c r="TUT39" s="467"/>
      <c r="TUU39" s="467"/>
      <c r="TUV39" s="467"/>
      <c r="TUW39" s="467"/>
      <c r="TUX39" s="467"/>
      <c r="TUY39" s="467"/>
      <c r="TUZ39" s="467"/>
      <c r="TVA39" s="467"/>
      <c r="TVB39" s="467"/>
      <c r="TVC39" s="467"/>
      <c r="TVD39" s="467"/>
      <c r="TVE39" s="467"/>
      <c r="TVF39" s="467"/>
      <c r="TVG39" s="467"/>
      <c r="TVH39" s="467"/>
      <c r="TVI39" s="467"/>
      <c r="TVJ39" s="467"/>
      <c r="TVK39" s="467"/>
      <c r="TVL39" s="467"/>
      <c r="TVM39" s="467"/>
      <c r="TVN39" s="467"/>
      <c r="TVO39" s="467"/>
      <c r="TVP39" s="467"/>
      <c r="TVQ39" s="467"/>
      <c r="TVR39" s="467"/>
      <c r="TVS39" s="467"/>
      <c r="TVT39" s="467"/>
      <c r="TVU39" s="467"/>
      <c r="TVV39" s="467"/>
      <c r="TVW39" s="467"/>
      <c r="TVX39" s="467"/>
      <c r="TVY39" s="467"/>
      <c r="TVZ39" s="467"/>
      <c r="TWA39" s="467"/>
      <c r="TWB39" s="467"/>
      <c r="TWC39" s="467"/>
      <c r="TWD39" s="467"/>
      <c r="TWE39" s="467"/>
      <c r="TWF39" s="467"/>
      <c r="TWG39" s="467"/>
      <c r="TWH39" s="467"/>
      <c r="TWI39" s="467"/>
      <c r="TWJ39" s="467"/>
      <c r="TWK39" s="467"/>
      <c r="TWL39" s="467"/>
      <c r="TWM39" s="467"/>
      <c r="TWN39" s="467"/>
      <c r="TWO39" s="467"/>
      <c r="TWP39" s="467"/>
      <c r="TWQ39" s="467"/>
      <c r="TWR39" s="467"/>
      <c r="TWS39" s="467"/>
      <c r="TWT39" s="467"/>
      <c r="TWU39" s="467"/>
      <c r="TWV39" s="467"/>
      <c r="TWW39" s="467"/>
      <c r="TWX39" s="467"/>
      <c r="TWY39" s="467"/>
      <c r="TWZ39" s="467"/>
      <c r="TXA39" s="467"/>
      <c r="TXB39" s="467"/>
      <c r="TXC39" s="467"/>
      <c r="TXD39" s="467"/>
      <c r="TXE39" s="467"/>
      <c r="TXF39" s="467"/>
      <c r="TXG39" s="467"/>
      <c r="TXH39" s="467"/>
      <c r="TXI39" s="467"/>
      <c r="TXJ39" s="467"/>
      <c r="TXK39" s="467"/>
      <c r="TXL39" s="467"/>
      <c r="TXM39" s="467"/>
      <c r="TXN39" s="467"/>
      <c r="TXO39" s="467"/>
      <c r="TXP39" s="467"/>
      <c r="TXQ39" s="467"/>
      <c r="TXR39" s="467"/>
      <c r="TXS39" s="467"/>
      <c r="TXT39" s="467"/>
      <c r="TXU39" s="467"/>
      <c r="TXV39" s="467"/>
      <c r="TXW39" s="467"/>
      <c r="TXX39" s="467"/>
      <c r="TXY39" s="467"/>
      <c r="TXZ39" s="467"/>
      <c r="TYA39" s="467"/>
      <c r="TYB39" s="467"/>
      <c r="TYC39" s="467"/>
      <c r="TYD39" s="467"/>
      <c r="TYE39" s="467"/>
      <c r="TYF39" s="467"/>
      <c r="TYG39" s="467"/>
      <c r="TYH39" s="467"/>
      <c r="TYI39" s="467"/>
      <c r="TYJ39" s="467"/>
      <c r="TYK39" s="467"/>
      <c r="TYL39" s="467"/>
      <c r="TYM39" s="467"/>
      <c r="TYN39" s="467"/>
      <c r="TYO39" s="467"/>
      <c r="TYP39" s="467"/>
      <c r="TYQ39" s="467"/>
      <c r="TYR39" s="467"/>
      <c r="TYS39" s="467"/>
      <c r="TYT39" s="467"/>
      <c r="TYU39" s="467"/>
      <c r="TYV39" s="467"/>
      <c r="TYW39" s="467"/>
      <c r="TYX39" s="467"/>
      <c r="TYY39" s="467"/>
      <c r="TYZ39" s="467"/>
      <c r="TZA39" s="467"/>
      <c r="TZB39" s="467"/>
      <c r="TZC39" s="467"/>
      <c r="TZD39" s="467"/>
      <c r="TZE39" s="467"/>
      <c r="TZF39" s="467"/>
      <c r="TZG39" s="467"/>
      <c r="TZH39" s="467"/>
      <c r="TZI39" s="467"/>
      <c r="TZJ39" s="467"/>
      <c r="TZK39" s="467"/>
      <c r="TZL39" s="467"/>
      <c r="TZM39" s="467"/>
      <c r="TZN39" s="467"/>
      <c r="TZO39" s="467"/>
      <c r="TZP39" s="467"/>
      <c r="TZQ39" s="467"/>
      <c r="TZR39" s="467"/>
      <c r="TZS39" s="467"/>
      <c r="TZT39" s="467"/>
      <c r="TZU39" s="467"/>
      <c r="TZV39" s="467"/>
      <c r="TZW39" s="467"/>
      <c r="TZX39" s="467"/>
      <c r="TZY39" s="467"/>
      <c r="TZZ39" s="467"/>
      <c r="UAA39" s="467"/>
      <c r="UAB39" s="467"/>
      <c r="UAC39" s="467"/>
      <c r="UAD39" s="467"/>
      <c r="UAE39" s="467"/>
      <c r="UAF39" s="467"/>
      <c r="UAG39" s="467"/>
      <c r="UAH39" s="467"/>
      <c r="UAI39" s="467"/>
      <c r="UAJ39" s="467"/>
      <c r="UAK39" s="467"/>
      <c r="UAL39" s="467"/>
      <c r="UAM39" s="467"/>
      <c r="UAN39" s="467"/>
      <c r="UAO39" s="467"/>
      <c r="UAP39" s="467"/>
      <c r="UAQ39" s="467"/>
      <c r="UAR39" s="467"/>
      <c r="UAS39" s="467"/>
      <c r="UAT39" s="467"/>
      <c r="UAU39" s="467"/>
      <c r="UAV39" s="467"/>
      <c r="UAW39" s="467"/>
      <c r="UAX39" s="467"/>
      <c r="UAY39" s="467"/>
      <c r="UAZ39" s="467"/>
      <c r="UBA39" s="467"/>
      <c r="UBB39" s="467"/>
      <c r="UBC39" s="467"/>
      <c r="UBD39" s="467"/>
      <c r="UBE39" s="467"/>
      <c r="UBF39" s="467"/>
      <c r="UBG39" s="467"/>
      <c r="UBH39" s="467"/>
      <c r="UBI39" s="467"/>
      <c r="UBJ39" s="467"/>
      <c r="UBK39" s="467"/>
      <c r="UBL39" s="467"/>
      <c r="UBM39" s="467"/>
      <c r="UBN39" s="467"/>
      <c r="UBO39" s="467"/>
      <c r="UBP39" s="467"/>
      <c r="UBQ39" s="467"/>
      <c r="UBR39" s="467"/>
      <c r="UBS39" s="467"/>
      <c r="UBT39" s="467"/>
      <c r="UBU39" s="467"/>
      <c r="UBV39" s="467"/>
      <c r="UBW39" s="467"/>
      <c r="UBX39" s="467"/>
      <c r="UBY39" s="467"/>
      <c r="UBZ39" s="467"/>
      <c r="UCA39" s="467"/>
      <c r="UCB39" s="467"/>
      <c r="UCC39" s="467"/>
      <c r="UCD39" s="467"/>
      <c r="UCE39" s="467"/>
      <c r="UCF39" s="467"/>
      <c r="UCG39" s="467"/>
      <c r="UCH39" s="467"/>
      <c r="UCI39" s="467"/>
      <c r="UCJ39" s="467"/>
      <c r="UCK39" s="467"/>
      <c r="UCL39" s="467"/>
      <c r="UCM39" s="467"/>
      <c r="UCN39" s="467"/>
      <c r="UCO39" s="467"/>
      <c r="UCP39" s="467"/>
      <c r="UCQ39" s="467"/>
      <c r="UCR39" s="467"/>
      <c r="UCS39" s="467"/>
      <c r="UCT39" s="467"/>
      <c r="UCU39" s="467"/>
      <c r="UCV39" s="467"/>
      <c r="UCW39" s="467"/>
      <c r="UCX39" s="467"/>
      <c r="UCY39" s="467"/>
      <c r="UCZ39" s="467"/>
      <c r="UDA39" s="467"/>
      <c r="UDB39" s="467"/>
      <c r="UDC39" s="467"/>
      <c r="UDD39" s="467"/>
      <c r="UDE39" s="467"/>
      <c r="UDF39" s="467"/>
      <c r="UDG39" s="467"/>
      <c r="UDH39" s="467"/>
      <c r="UDI39" s="467"/>
      <c r="UDJ39" s="467"/>
      <c r="UDK39" s="467"/>
      <c r="UDL39" s="467"/>
      <c r="UDM39" s="467"/>
      <c r="UDN39" s="467"/>
      <c r="UDO39" s="467"/>
      <c r="UDP39" s="467"/>
      <c r="UDQ39" s="467"/>
      <c r="UDR39" s="467"/>
      <c r="UDS39" s="467"/>
      <c r="UDT39" s="467"/>
      <c r="UDU39" s="467"/>
      <c r="UDV39" s="467"/>
      <c r="UDW39" s="467"/>
      <c r="UDX39" s="467"/>
      <c r="UDY39" s="467"/>
      <c r="UDZ39" s="467"/>
      <c r="UEA39" s="467"/>
      <c r="UEB39" s="467"/>
      <c r="UEC39" s="467"/>
      <c r="UED39" s="467"/>
      <c r="UEE39" s="467"/>
      <c r="UEF39" s="467"/>
      <c r="UEG39" s="467"/>
      <c r="UEH39" s="467"/>
      <c r="UEI39" s="467"/>
      <c r="UEJ39" s="467"/>
      <c r="UEK39" s="467"/>
      <c r="UEL39" s="467"/>
      <c r="UEM39" s="467"/>
      <c r="UEN39" s="467"/>
      <c r="UEO39" s="467"/>
      <c r="UEP39" s="467"/>
      <c r="UEQ39" s="467"/>
      <c r="UER39" s="467"/>
      <c r="UES39" s="467"/>
      <c r="UET39" s="467"/>
      <c r="UEU39" s="467"/>
      <c r="UEV39" s="467"/>
      <c r="UEW39" s="467"/>
      <c r="UEX39" s="467"/>
      <c r="UEY39" s="467"/>
      <c r="UEZ39" s="467"/>
      <c r="UFA39" s="467"/>
      <c r="UFB39" s="467"/>
      <c r="UFC39" s="467"/>
      <c r="UFD39" s="467"/>
      <c r="UFE39" s="467"/>
      <c r="UFF39" s="467"/>
      <c r="UFG39" s="467"/>
      <c r="UFH39" s="467"/>
      <c r="UFI39" s="467"/>
      <c r="UFJ39" s="467"/>
      <c r="UFK39" s="467"/>
      <c r="UFL39" s="467"/>
      <c r="UFM39" s="467"/>
      <c r="UFN39" s="467"/>
      <c r="UFO39" s="467"/>
      <c r="UFP39" s="467"/>
      <c r="UFQ39" s="467"/>
      <c r="UFR39" s="467"/>
      <c r="UFS39" s="467"/>
      <c r="UFT39" s="467"/>
      <c r="UFU39" s="467"/>
      <c r="UFV39" s="467"/>
      <c r="UFW39" s="467"/>
      <c r="UFX39" s="467"/>
      <c r="UFY39" s="467"/>
      <c r="UFZ39" s="467"/>
      <c r="UGA39" s="467"/>
      <c r="UGB39" s="467"/>
      <c r="UGC39" s="467"/>
      <c r="UGD39" s="467"/>
      <c r="UGE39" s="467"/>
      <c r="UGF39" s="467"/>
      <c r="UGG39" s="467"/>
      <c r="UGH39" s="467"/>
      <c r="UGI39" s="467"/>
      <c r="UGJ39" s="467"/>
      <c r="UGK39" s="467"/>
      <c r="UGL39" s="467"/>
      <c r="UGM39" s="467"/>
      <c r="UGN39" s="467"/>
      <c r="UGO39" s="467"/>
      <c r="UGP39" s="467"/>
      <c r="UGQ39" s="467"/>
      <c r="UGR39" s="467"/>
      <c r="UGS39" s="467"/>
      <c r="UGT39" s="467"/>
      <c r="UGU39" s="467"/>
      <c r="UGV39" s="467"/>
      <c r="UGW39" s="467"/>
      <c r="UGX39" s="467"/>
      <c r="UGY39" s="467"/>
      <c r="UGZ39" s="467"/>
      <c r="UHA39" s="467"/>
      <c r="UHB39" s="467"/>
      <c r="UHC39" s="467"/>
      <c r="UHD39" s="467"/>
      <c r="UHE39" s="467"/>
      <c r="UHF39" s="467"/>
      <c r="UHG39" s="467"/>
      <c r="UHH39" s="467"/>
      <c r="UHI39" s="467"/>
      <c r="UHJ39" s="467"/>
      <c r="UHK39" s="467"/>
      <c r="UHL39" s="467"/>
      <c r="UHM39" s="467"/>
      <c r="UHN39" s="467"/>
      <c r="UHO39" s="467"/>
      <c r="UHP39" s="467"/>
      <c r="UHQ39" s="467"/>
      <c r="UHR39" s="467"/>
      <c r="UHS39" s="467"/>
      <c r="UHT39" s="467"/>
      <c r="UHU39" s="467"/>
      <c r="UHV39" s="467"/>
      <c r="UHW39" s="467"/>
      <c r="UHX39" s="467"/>
      <c r="UHY39" s="467"/>
      <c r="UHZ39" s="467"/>
      <c r="UIA39" s="467"/>
      <c r="UIB39" s="467"/>
      <c r="UIC39" s="467"/>
      <c r="UID39" s="467"/>
      <c r="UIE39" s="467"/>
      <c r="UIF39" s="467"/>
      <c r="UIG39" s="467"/>
      <c r="UIH39" s="467"/>
      <c r="UII39" s="467"/>
      <c r="UIJ39" s="467"/>
      <c r="UIK39" s="467"/>
      <c r="UIL39" s="467"/>
      <c r="UIM39" s="467"/>
      <c r="UIN39" s="467"/>
      <c r="UIO39" s="467"/>
      <c r="UIP39" s="467"/>
      <c r="UIQ39" s="467"/>
      <c r="UIR39" s="467"/>
      <c r="UIS39" s="467"/>
      <c r="UIT39" s="467"/>
      <c r="UIU39" s="467"/>
      <c r="UIV39" s="467"/>
      <c r="UIW39" s="467"/>
      <c r="UIX39" s="467"/>
      <c r="UIY39" s="467"/>
      <c r="UIZ39" s="467"/>
      <c r="UJA39" s="467"/>
      <c r="UJB39" s="467"/>
      <c r="UJC39" s="467"/>
      <c r="UJD39" s="467"/>
      <c r="UJE39" s="467"/>
      <c r="UJF39" s="467"/>
      <c r="UJG39" s="467"/>
      <c r="UJH39" s="467"/>
      <c r="UJI39" s="467"/>
      <c r="UJJ39" s="467"/>
      <c r="UJK39" s="467"/>
      <c r="UJL39" s="467"/>
      <c r="UJM39" s="467"/>
      <c r="UJN39" s="467"/>
      <c r="UJO39" s="467"/>
      <c r="UJP39" s="467"/>
      <c r="UJQ39" s="467"/>
      <c r="UJR39" s="467"/>
      <c r="UJS39" s="467"/>
      <c r="UJT39" s="467"/>
      <c r="UJU39" s="467"/>
      <c r="UJV39" s="467"/>
      <c r="UJW39" s="467"/>
      <c r="UJX39" s="467"/>
      <c r="UJY39" s="467"/>
      <c r="UJZ39" s="467"/>
      <c r="UKA39" s="467"/>
      <c r="UKB39" s="467"/>
      <c r="UKC39" s="467"/>
      <c r="UKD39" s="467"/>
      <c r="UKE39" s="467"/>
      <c r="UKF39" s="467"/>
      <c r="UKG39" s="467"/>
      <c r="UKH39" s="467"/>
      <c r="UKI39" s="467"/>
      <c r="UKJ39" s="467"/>
      <c r="UKK39" s="467"/>
      <c r="UKL39" s="467"/>
      <c r="UKM39" s="467"/>
      <c r="UKN39" s="467"/>
      <c r="UKO39" s="467"/>
      <c r="UKP39" s="467"/>
      <c r="UKQ39" s="467"/>
      <c r="UKR39" s="467"/>
      <c r="UKS39" s="467"/>
      <c r="UKT39" s="467"/>
      <c r="UKU39" s="467"/>
      <c r="UKV39" s="467"/>
      <c r="UKW39" s="467"/>
      <c r="UKX39" s="467"/>
      <c r="UKY39" s="467"/>
      <c r="UKZ39" s="467"/>
      <c r="ULA39" s="467"/>
      <c r="ULB39" s="467"/>
      <c r="ULC39" s="467"/>
      <c r="ULD39" s="467"/>
      <c r="ULE39" s="467"/>
      <c r="ULF39" s="467"/>
      <c r="ULG39" s="467"/>
      <c r="ULH39" s="467"/>
      <c r="ULI39" s="467"/>
      <c r="ULJ39" s="467"/>
      <c r="ULK39" s="467"/>
      <c r="ULL39" s="467"/>
      <c r="ULM39" s="467"/>
      <c r="ULN39" s="467"/>
      <c r="ULO39" s="467"/>
      <c r="ULP39" s="467"/>
      <c r="ULQ39" s="467"/>
      <c r="ULR39" s="467"/>
      <c r="ULS39" s="467"/>
      <c r="ULT39" s="467"/>
      <c r="ULU39" s="467"/>
      <c r="ULV39" s="467"/>
      <c r="ULW39" s="467"/>
      <c r="ULX39" s="467"/>
      <c r="ULY39" s="467"/>
      <c r="ULZ39" s="467"/>
      <c r="UMA39" s="467"/>
      <c r="UMB39" s="467"/>
      <c r="UMC39" s="467"/>
      <c r="UMD39" s="467"/>
      <c r="UME39" s="467"/>
      <c r="UMF39" s="467"/>
      <c r="UMG39" s="467"/>
      <c r="UMH39" s="467"/>
      <c r="UMI39" s="467"/>
      <c r="UMJ39" s="467"/>
      <c r="UMK39" s="467"/>
      <c r="UML39" s="467"/>
      <c r="UMM39" s="467"/>
      <c r="UMN39" s="467"/>
      <c r="UMO39" s="467"/>
      <c r="UMP39" s="467"/>
      <c r="UMQ39" s="467"/>
      <c r="UMR39" s="467"/>
      <c r="UMS39" s="467"/>
      <c r="UMT39" s="467"/>
      <c r="UMU39" s="467"/>
      <c r="UMV39" s="467"/>
      <c r="UMW39" s="467"/>
      <c r="UMX39" s="467"/>
      <c r="UMY39" s="467"/>
      <c r="UMZ39" s="467"/>
      <c r="UNA39" s="467"/>
      <c r="UNB39" s="467"/>
      <c r="UNC39" s="467"/>
      <c r="UND39" s="467"/>
      <c r="UNE39" s="467"/>
      <c r="UNF39" s="467"/>
      <c r="UNG39" s="467"/>
      <c r="UNH39" s="467"/>
      <c r="UNI39" s="467"/>
      <c r="UNJ39" s="467"/>
      <c r="UNK39" s="467"/>
      <c r="UNL39" s="467"/>
      <c r="UNM39" s="467"/>
      <c r="UNN39" s="467"/>
      <c r="UNO39" s="467"/>
      <c r="UNP39" s="467"/>
      <c r="UNQ39" s="467"/>
      <c r="UNR39" s="467"/>
      <c r="UNS39" s="467"/>
      <c r="UNT39" s="467"/>
      <c r="UNU39" s="467"/>
      <c r="UNV39" s="467"/>
      <c r="UNW39" s="467"/>
      <c r="UNX39" s="467"/>
      <c r="UNY39" s="467"/>
      <c r="UNZ39" s="467"/>
      <c r="UOA39" s="467"/>
      <c r="UOB39" s="467"/>
      <c r="UOC39" s="467"/>
      <c r="UOD39" s="467"/>
      <c r="UOE39" s="467"/>
      <c r="UOF39" s="467"/>
      <c r="UOG39" s="467"/>
      <c r="UOH39" s="467"/>
      <c r="UOI39" s="467"/>
      <c r="UOJ39" s="467"/>
      <c r="UOK39" s="467"/>
      <c r="UOL39" s="467"/>
      <c r="UOM39" s="467"/>
      <c r="UON39" s="467"/>
      <c r="UOO39" s="467"/>
      <c r="UOP39" s="467"/>
      <c r="UOQ39" s="467"/>
      <c r="UOR39" s="467"/>
      <c r="UOS39" s="467"/>
      <c r="UOT39" s="467"/>
      <c r="UOU39" s="467"/>
      <c r="UOV39" s="467"/>
      <c r="UOW39" s="467"/>
      <c r="UOX39" s="467"/>
      <c r="UOY39" s="467"/>
      <c r="UOZ39" s="467"/>
      <c r="UPA39" s="467"/>
      <c r="UPB39" s="467"/>
      <c r="UPC39" s="467"/>
      <c r="UPD39" s="467"/>
      <c r="UPE39" s="467"/>
      <c r="UPF39" s="467"/>
      <c r="UPG39" s="467"/>
      <c r="UPH39" s="467"/>
      <c r="UPI39" s="467"/>
      <c r="UPJ39" s="467"/>
      <c r="UPK39" s="467"/>
      <c r="UPL39" s="467"/>
      <c r="UPM39" s="467"/>
      <c r="UPN39" s="467"/>
      <c r="UPO39" s="467"/>
      <c r="UPP39" s="467"/>
      <c r="UPQ39" s="467"/>
      <c r="UPR39" s="467"/>
      <c r="UPS39" s="467"/>
      <c r="UPT39" s="467"/>
      <c r="UPU39" s="467"/>
      <c r="UPV39" s="467"/>
      <c r="UPW39" s="467"/>
      <c r="UPX39" s="467"/>
      <c r="UPY39" s="467"/>
      <c r="UPZ39" s="467"/>
      <c r="UQA39" s="467"/>
      <c r="UQB39" s="467"/>
      <c r="UQC39" s="467"/>
      <c r="UQD39" s="467"/>
      <c r="UQE39" s="467"/>
      <c r="UQF39" s="467"/>
      <c r="UQG39" s="467"/>
      <c r="UQH39" s="467"/>
      <c r="UQI39" s="467"/>
      <c r="UQJ39" s="467"/>
      <c r="UQK39" s="467"/>
      <c r="UQL39" s="467"/>
      <c r="UQM39" s="467"/>
      <c r="UQN39" s="467"/>
      <c r="UQO39" s="467"/>
      <c r="UQP39" s="467"/>
      <c r="UQQ39" s="467"/>
      <c r="UQR39" s="467"/>
      <c r="UQS39" s="467"/>
      <c r="UQT39" s="467"/>
      <c r="UQU39" s="467"/>
      <c r="UQV39" s="467"/>
      <c r="UQW39" s="467"/>
      <c r="UQX39" s="467"/>
      <c r="UQY39" s="467"/>
      <c r="UQZ39" s="467"/>
      <c r="URA39" s="467"/>
      <c r="URB39" s="467"/>
      <c r="URC39" s="467"/>
      <c r="URD39" s="467"/>
      <c r="URE39" s="467"/>
      <c r="URF39" s="467"/>
      <c r="URG39" s="467"/>
      <c r="URH39" s="467"/>
      <c r="URI39" s="467"/>
      <c r="URJ39" s="467"/>
      <c r="URK39" s="467"/>
      <c r="URL39" s="467"/>
      <c r="URM39" s="467"/>
      <c r="URN39" s="467"/>
      <c r="URO39" s="467"/>
      <c r="URP39" s="467"/>
      <c r="URQ39" s="467"/>
      <c r="URR39" s="467"/>
      <c r="URS39" s="467"/>
      <c r="URT39" s="467"/>
      <c r="URU39" s="467"/>
      <c r="URV39" s="467"/>
      <c r="URW39" s="467"/>
      <c r="URX39" s="467"/>
      <c r="URY39" s="467"/>
      <c r="URZ39" s="467"/>
      <c r="USA39" s="467"/>
      <c r="USB39" s="467"/>
      <c r="USC39" s="467"/>
      <c r="USD39" s="467"/>
      <c r="USE39" s="467"/>
      <c r="USF39" s="467"/>
      <c r="USG39" s="467"/>
      <c r="USH39" s="467"/>
      <c r="USI39" s="467"/>
      <c r="USJ39" s="467"/>
      <c r="USK39" s="467"/>
      <c r="USL39" s="467"/>
      <c r="USM39" s="467"/>
      <c r="USN39" s="467"/>
      <c r="USO39" s="467"/>
      <c r="USP39" s="467"/>
      <c r="USQ39" s="467"/>
      <c r="USR39" s="467"/>
      <c r="USS39" s="467"/>
      <c r="UST39" s="467"/>
      <c r="USU39" s="467"/>
      <c r="USV39" s="467"/>
      <c r="USW39" s="467"/>
      <c r="USX39" s="467"/>
      <c r="USY39" s="467"/>
      <c r="USZ39" s="467"/>
      <c r="UTA39" s="467"/>
      <c r="UTB39" s="467"/>
      <c r="UTC39" s="467"/>
      <c r="UTD39" s="467"/>
      <c r="UTE39" s="467"/>
      <c r="UTF39" s="467"/>
      <c r="UTG39" s="467"/>
      <c r="UTH39" s="467"/>
      <c r="UTI39" s="467"/>
      <c r="UTJ39" s="467"/>
      <c r="UTK39" s="467"/>
      <c r="UTL39" s="467"/>
      <c r="UTM39" s="467"/>
      <c r="UTN39" s="467"/>
      <c r="UTO39" s="467"/>
      <c r="UTP39" s="467"/>
      <c r="UTQ39" s="467"/>
      <c r="UTR39" s="467"/>
      <c r="UTS39" s="467"/>
      <c r="UTT39" s="467"/>
      <c r="UTU39" s="467"/>
      <c r="UTV39" s="467"/>
      <c r="UTW39" s="467"/>
      <c r="UTX39" s="467"/>
      <c r="UTY39" s="467"/>
      <c r="UTZ39" s="467"/>
      <c r="UUA39" s="467"/>
      <c r="UUB39" s="467"/>
      <c r="UUC39" s="467"/>
      <c r="UUD39" s="467"/>
      <c r="UUE39" s="467"/>
      <c r="UUF39" s="467"/>
      <c r="UUG39" s="467"/>
      <c r="UUH39" s="467"/>
      <c r="UUI39" s="467"/>
      <c r="UUJ39" s="467"/>
      <c r="UUK39" s="467"/>
      <c r="UUL39" s="467"/>
      <c r="UUM39" s="467"/>
      <c r="UUN39" s="467"/>
      <c r="UUO39" s="467"/>
      <c r="UUP39" s="467"/>
      <c r="UUQ39" s="467"/>
      <c r="UUR39" s="467"/>
      <c r="UUS39" s="467"/>
      <c r="UUT39" s="467"/>
      <c r="UUU39" s="467"/>
      <c r="UUV39" s="467"/>
      <c r="UUW39" s="467"/>
      <c r="UUX39" s="467"/>
      <c r="UUY39" s="467"/>
      <c r="UUZ39" s="467"/>
      <c r="UVA39" s="467"/>
      <c r="UVB39" s="467"/>
      <c r="UVC39" s="467"/>
      <c r="UVD39" s="467"/>
      <c r="UVE39" s="467"/>
      <c r="UVF39" s="467"/>
      <c r="UVG39" s="467"/>
      <c r="UVH39" s="467"/>
      <c r="UVI39" s="467"/>
      <c r="UVJ39" s="467"/>
      <c r="UVK39" s="467"/>
      <c r="UVL39" s="467"/>
      <c r="UVM39" s="467"/>
      <c r="UVN39" s="467"/>
      <c r="UVO39" s="467"/>
      <c r="UVP39" s="467"/>
      <c r="UVQ39" s="467"/>
      <c r="UVR39" s="467"/>
      <c r="UVS39" s="467"/>
      <c r="UVT39" s="467"/>
      <c r="UVU39" s="467"/>
      <c r="UVV39" s="467"/>
      <c r="UVW39" s="467"/>
      <c r="UVX39" s="467"/>
      <c r="UVY39" s="467"/>
      <c r="UVZ39" s="467"/>
      <c r="UWA39" s="467"/>
      <c r="UWB39" s="467"/>
      <c r="UWC39" s="467"/>
      <c r="UWD39" s="467"/>
      <c r="UWE39" s="467"/>
      <c r="UWF39" s="467"/>
      <c r="UWG39" s="467"/>
      <c r="UWH39" s="467"/>
      <c r="UWI39" s="467"/>
      <c r="UWJ39" s="467"/>
      <c r="UWK39" s="467"/>
      <c r="UWL39" s="467"/>
      <c r="UWM39" s="467"/>
      <c r="UWN39" s="467"/>
      <c r="UWO39" s="467"/>
      <c r="UWP39" s="467"/>
      <c r="UWQ39" s="467"/>
      <c r="UWR39" s="467"/>
      <c r="UWS39" s="467"/>
      <c r="UWT39" s="467"/>
      <c r="UWU39" s="467"/>
      <c r="UWV39" s="467"/>
      <c r="UWW39" s="467"/>
      <c r="UWX39" s="467"/>
      <c r="UWY39" s="467"/>
      <c r="UWZ39" s="467"/>
      <c r="UXA39" s="467"/>
      <c r="UXB39" s="467"/>
      <c r="UXC39" s="467"/>
      <c r="UXD39" s="467"/>
      <c r="UXE39" s="467"/>
      <c r="UXF39" s="467"/>
      <c r="UXG39" s="467"/>
      <c r="UXH39" s="467"/>
      <c r="UXI39" s="467"/>
      <c r="UXJ39" s="467"/>
      <c r="UXK39" s="467"/>
      <c r="UXL39" s="467"/>
      <c r="UXM39" s="467"/>
      <c r="UXN39" s="467"/>
      <c r="UXO39" s="467"/>
      <c r="UXP39" s="467"/>
      <c r="UXQ39" s="467"/>
      <c r="UXR39" s="467"/>
      <c r="UXS39" s="467"/>
      <c r="UXT39" s="467"/>
      <c r="UXU39" s="467"/>
      <c r="UXV39" s="467"/>
      <c r="UXW39" s="467"/>
      <c r="UXX39" s="467"/>
      <c r="UXY39" s="467"/>
      <c r="UXZ39" s="467"/>
      <c r="UYA39" s="467"/>
      <c r="UYB39" s="467"/>
      <c r="UYC39" s="467"/>
      <c r="UYD39" s="467"/>
      <c r="UYE39" s="467"/>
      <c r="UYF39" s="467"/>
      <c r="UYG39" s="467"/>
      <c r="UYH39" s="467"/>
      <c r="UYI39" s="467"/>
      <c r="UYJ39" s="467"/>
      <c r="UYK39" s="467"/>
      <c r="UYL39" s="467"/>
      <c r="UYM39" s="467"/>
      <c r="UYN39" s="467"/>
      <c r="UYO39" s="467"/>
      <c r="UYP39" s="467"/>
      <c r="UYQ39" s="467"/>
      <c r="UYR39" s="467"/>
      <c r="UYS39" s="467"/>
      <c r="UYT39" s="467"/>
      <c r="UYU39" s="467"/>
      <c r="UYV39" s="467"/>
      <c r="UYW39" s="467"/>
      <c r="UYX39" s="467"/>
      <c r="UYY39" s="467"/>
      <c r="UYZ39" s="467"/>
      <c r="UZA39" s="467"/>
      <c r="UZB39" s="467"/>
      <c r="UZC39" s="467"/>
      <c r="UZD39" s="467"/>
      <c r="UZE39" s="467"/>
      <c r="UZF39" s="467"/>
      <c r="UZG39" s="467"/>
      <c r="UZH39" s="467"/>
      <c r="UZI39" s="467"/>
      <c r="UZJ39" s="467"/>
      <c r="UZK39" s="467"/>
      <c r="UZL39" s="467"/>
      <c r="UZM39" s="467"/>
      <c r="UZN39" s="467"/>
      <c r="UZO39" s="467"/>
      <c r="UZP39" s="467"/>
      <c r="UZQ39" s="467"/>
      <c r="UZR39" s="467"/>
      <c r="UZS39" s="467"/>
      <c r="UZT39" s="467"/>
      <c r="UZU39" s="467"/>
      <c r="UZV39" s="467"/>
      <c r="UZW39" s="467"/>
      <c r="UZX39" s="467"/>
      <c r="UZY39" s="467"/>
      <c r="UZZ39" s="467"/>
      <c r="VAA39" s="467"/>
      <c r="VAB39" s="467"/>
      <c r="VAC39" s="467"/>
      <c r="VAD39" s="467"/>
      <c r="VAE39" s="467"/>
      <c r="VAF39" s="467"/>
      <c r="VAG39" s="467"/>
      <c r="VAH39" s="467"/>
      <c r="VAI39" s="467"/>
      <c r="VAJ39" s="467"/>
      <c r="VAK39" s="467"/>
      <c r="VAL39" s="467"/>
      <c r="VAM39" s="467"/>
      <c r="VAN39" s="467"/>
      <c r="VAO39" s="467"/>
      <c r="VAP39" s="467"/>
      <c r="VAQ39" s="467"/>
      <c r="VAR39" s="467"/>
      <c r="VAS39" s="467"/>
      <c r="VAT39" s="467"/>
      <c r="VAU39" s="467"/>
      <c r="VAV39" s="467"/>
      <c r="VAW39" s="467"/>
      <c r="VAX39" s="467"/>
      <c r="VAY39" s="467"/>
      <c r="VAZ39" s="467"/>
      <c r="VBA39" s="467"/>
      <c r="VBB39" s="467"/>
      <c r="VBC39" s="467"/>
      <c r="VBD39" s="467"/>
      <c r="VBE39" s="467"/>
      <c r="VBF39" s="467"/>
      <c r="VBG39" s="467"/>
      <c r="VBH39" s="467"/>
      <c r="VBI39" s="467"/>
      <c r="VBJ39" s="467"/>
      <c r="VBK39" s="467"/>
      <c r="VBL39" s="467"/>
      <c r="VBM39" s="467"/>
      <c r="VBN39" s="467"/>
      <c r="VBO39" s="467"/>
      <c r="VBP39" s="467"/>
      <c r="VBQ39" s="467"/>
      <c r="VBR39" s="467"/>
      <c r="VBS39" s="467"/>
      <c r="VBT39" s="467"/>
      <c r="VBU39" s="467"/>
      <c r="VBV39" s="467"/>
      <c r="VBW39" s="467"/>
      <c r="VBX39" s="467"/>
      <c r="VBY39" s="467"/>
      <c r="VBZ39" s="467"/>
      <c r="VCA39" s="467"/>
      <c r="VCB39" s="467"/>
      <c r="VCC39" s="467"/>
      <c r="VCD39" s="467"/>
      <c r="VCE39" s="467"/>
      <c r="VCF39" s="467"/>
      <c r="VCG39" s="467"/>
      <c r="VCH39" s="467"/>
      <c r="VCI39" s="467"/>
      <c r="VCJ39" s="467"/>
      <c r="VCK39" s="467"/>
      <c r="VCL39" s="467"/>
      <c r="VCM39" s="467"/>
      <c r="VCN39" s="467"/>
      <c r="VCO39" s="467"/>
      <c r="VCP39" s="467"/>
      <c r="VCQ39" s="467"/>
      <c r="VCR39" s="467"/>
      <c r="VCS39" s="467"/>
      <c r="VCT39" s="467"/>
      <c r="VCU39" s="467"/>
      <c r="VCV39" s="467"/>
      <c r="VCW39" s="467"/>
      <c r="VCX39" s="467"/>
      <c r="VCY39" s="467"/>
      <c r="VCZ39" s="467"/>
      <c r="VDA39" s="467"/>
      <c r="VDB39" s="467"/>
      <c r="VDC39" s="467"/>
      <c r="VDD39" s="467"/>
      <c r="VDE39" s="467"/>
      <c r="VDF39" s="467"/>
      <c r="VDG39" s="467"/>
      <c r="VDH39" s="467"/>
      <c r="VDI39" s="467"/>
      <c r="VDJ39" s="467"/>
      <c r="VDK39" s="467"/>
      <c r="VDL39" s="467"/>
      <c r="VDM39" s="467"/>
      <c r="VDN39" s="467"/>
      <c r="VDO39" s="467"/>
      <c r="VDP39" s="467"/>
      <c r="VDQ39" s="467"/>
      <c r="VDR39" s="467"/>
      <c r="VDS39" s="467"/>
      <c r="VDT39" s="467"/>
      <c r="VDU39" s="467"/>
      <c r="VDV39" s="467"/>
      <c r="VDW39" s="467"/>
      <c r="VDX39" s="467"/>
      <c r="VDY39" s="467"/>
      <c r="VDZ39" s="467"/>
      <c r="VEA39" s="467"/>
      <c r="VEB39" s="467"/>
      <c r="VEC39" s="467"/>
      <c r="VED39" s="467"/>
      <c r="VEE39" s="467"/>
      <c r="VEF39" s="467"/>
      <c r="VEG39" s="467"/>
      <c r="VEH39" s="467"/>
      <c r="VEI39" s="467"/>
      <c r="VEJ39" s="467"/>
      <c r="VEK39" s="467"/>
      <c r="VEL39" s="467"/>
      <c r="VEM39" s="467"/>
      <c r="VEN39" s="467"/>
      <c r="VEO39" s="467"/>
      <c r="VEP39" s="467"/>
      <c r="VEQ39" s="467"/>
      <c r="VER39" s="467"/>
      <c r="VES39" s="467"/>
      <c r="VET39" s="467"/>
      <c r="VEU39" s="467"/>
      <c r="VEV39" s="467"/>
      <c r="VEW39" s="467"/>
      <c r="VEX39" s="467"/>
      <c r="VEY39" s="467"/>
      <c r="VEZ39" s="467"/>
      <c r="VFA39" s="467"/>
      <c r="VFB39" s="467"/>
      <c r="VFC39" s="467"/>
      <c r="VFD39" s="467"/>
      <c r="VFE39" s="467"/>
      <c r="VFF39" s="467"/>
      <c r="VFG39" s="467"/>
      <c r="VFH39" s="467"/>
      <c r="VFI39" s="467"/>
      <c r="VFJ39" s="467"/>
      <c r="VFK39" s="467"/>
      <c r="VFL39" s="467"/>
      <c r="VFM39" s="467"/>
      <c r="VFN39" s="467"/>
      <c r="VFO39" s="467"/>
      <c r="VFP39" s="467"/>
      <c r="VFQ39" s="467"/>
      <c r="VFR39" s="467"/>
      <c r="VFS39" s="467"/>
      <c r="VFT39" s="467"/>
      <c r="VFU39" s="467"/>
      <c r="VFV39" s="467"/>
      <c r="VFW39" s="467"/>
      <c r="VFX39" s="467"/>
      <c r="VFY39" s="467"/>
      <c r="VFZ39" s="467"/>
      <c r="VGA39" s="467"/>
      <c r="VGB39" s="467"/>
      <c r="VGC39" s="467"/>
      <c r="VGD39" s="467"/>
      <c r="VGE39" s="467"/>
      <c r="VGF39" s="467"/>
      <c r="VGG39" s="467"/>
      <c r="VGH39" s="467"/>
      <c r="VGI39" s="467"/>
      <c r="VGJ39" s="467"/>
      <c r="VGK39" s="467"/>
      <c r="VGL39" s="467"/>
      <c r="VGM39" s="467"/>
      <c r="VGN39" s="467"/>
      <c r="VGO39" s="467"/>
      <c r="VGP39" s="467"/>
      <c r="VGQ39" s="467"/>
      <c r="VGR39" s="467"/>
      <c r="VGS39" s="467"/>
      <c r="VGT39" s="467"/>
      <c r="VGU39" s="467"/>
      <c r="VGV39" s="467"/>
      <c r="VGW39" s="467"/>
      <c r="VGX39" s="467"/>
      <c r="VGY39" s="467"/>
      <c r="VGZ39" s="467"/>
      <c r="VHA39" s="467"/>
      <c r="VHB39" s="467"/>
      <c r="VHC39" s="467"/>
      <c r="VHD39" s="467"/>
      <c r="VHE39" s="467"/>
      <c r="VHF39" s="467"/>
      <c r="VHG39" s="467"/>
      <c r="VHH39" s="467"/>
      <c r="VHI39" s="467"/>
      <c r="VHJ39" s="467"/>
      <c r="VHK39" s="467"/>
      <c r="VHL39" s="467"/>
      <c r="VHM39" s="467"/>
      <c r="VHN39" s="467"/>
      <c r="VHO39" s="467"/>
      <c r="VHP39" s="467"/>
      <c r="VHQ39" s="467"/>
      <c r="VHR39" s="467"/>
      <c r="VHS39" s="467"/>
      <c r="VHT39" s="467"/>
      <c r="VHU39" s="467"/>
      <c r="VHV39" s="467"/>
      <c r="VHW39" s="467"/>
      <c r="VHX39" s="467"/>
      <c r="VHY39" s="467"/>
      <c r="VHZ39" s="467"/>
      <c r="VIA39" s="467"/>
      <c r="VIB39" s="467"/>
      <c r="VIC39" s="467"/>
      <c r="VID39" s="467"/>
      <c r="VIE39" s="467"/>
      <c r="VIF39" s="467"/>
      <c r="VIG39" s="467"/>
      <c r="VIH39" s="467"/>
      <c r="VII39" s="467"/>
      <c r="VIJ39" s="467"/>
      <c r="VIK39" s="467"/>
      <c r="VIL39" s="467"/>
      <c r="VIM39" s="467"/>
      <c r="VIN39" s="467"/>
      <c r="VIO39" s="467"/>
      <c r="VIP39" s="467"/>
      <c r="VIQ39" s="467"/>
      <c r="VIR39" s="467"/>
      <c r="VIS39" s="467"/>
      <c r="VIT39" s="467"/>
      <c r="VIU39" s="467"/>
      <c r="VIV39" s="467"/>
      <c r="VIW39" s="467"/>
      <c r="VIX39" s="467"/>
      <c r="VIY39" s="467"/>
      <c r="VIZ39" s="467"/>
      <c r="VJA39" s="467"/>
      <c r="VJB39" s="467"/>
      <c r="VJC39" s="467"/>
      <c r="VJD39" s="467"/>
      <c r="VJE39" s="467"/>
      <c r="VJF39" s="467"/>
      <c r="VJG39" s="467"/>
      <c r="VJH39" s="467"/>
      <c r="VJI39" s="467"/>
      <c r="VJJ39" s="467"/>
      <c r="VJK39" s="467"/>
      <c r="VJL39" s="467"/>
      <c r="VJM39" s="467"/>
      <c r="VJN39" s="467"/>
      <c r="VJO39" s="467"/>
      <c r="VJP39" s="467"/>
      <c r="VJQ39" s="467"/>
      <c r="VJR39" s="467"/>
      <c r="VJS39" s="467"/>
      <c r="VJT39" s="467"/>
      <c r="VJU39" s="467"/>
      <c r="VJV39" s="467"/>
      <c r="VJW39" s="467"/>
      <c r="VJX39" s="467"/>
      <c r="VJY39" s="467"/>
      <c r="VJZ39" s="467"/>
      <c r="VKA39" s="467"/>
      <c r="VKB39" s="467"/>
      <c r="VKC39" s="467"/>
      <c r="VKD39" s="467"/>
      <c r="VKE39" s="467"/>
      <c r="VKF39" s="467"/>
      <c r="VKG39" s="467"/>
      <c r="VKH39" s="467"/>
      <c r="VKI39" s="467"/>
      <c r="VKJ39" s="467"/>
      <c r="VKK39" s="467"/>
      <c r="VKL39" s="467"/>
      <c r="VKM39" s="467"/>
      <c r="VKN39" s="467"/>
      <c r="VKO39" s="467"/>
      <c r="VKP39" s="467"/>
      <c r="VKQ39" s="467"/>
      <c r="VKR39" s="467"/>
      <c r="VKS39" s="467"/>
      <c r="VKT39" s="467"/>
      <c r="VKU39" s="467"/>
      <c r="VKV39" s="467"/>
      <c r="VKW39" s="467"/>
      <c r="VKX39" s="467"/>
      <c r="VKY39" s="467"/>
      <c r="VKZ39" s="467"/>
      <c r="VLA39" s="467"/>
      <c r="VLB39" s="467"/>
      <c r="VLC39" s="467"/>
      <c r="VLD39" s="467"/>
      <c r="VLE39" s="467"/>
      <c r="VLF39" s="467"/>
      <c r="VLG39" s="467"/>
      <c r="VLH39" s="467"/>
      <c r="VLI39" s="467"/>
      <c r="VLJ39" s="467"/>
      <c r="VLK39" s="467"/>
      <c r="VLL39" s="467"/>
      <c r="VLM39" s="467"/>
      <c r="VLN39" s="467"/>
      <c r="VLO39" s="467"/>
      <c r="VLP39" s="467"/>
      <c r="VLQ39" s="467"/>
      <c r="VLR39" s="467"/>
      <c r="VLS39" s="467"/>
      <c r="VLT39" s="467"/>
      <c r="VLU39" s="467"/>
      <c r="VLV39" s="467"/>
      <c r="VLW39" s="467"/>
      <c r="VLX39" s="467"/>
      <c r="VLY39" s="467"/>
      <c r="VLZ39" s="467"/>
      <c r="VMA39" s="467"/>
      <c r="VMB39" s="467"/>
      <c r="VMC39" s="467"/>
      <c r="VMD39" s="467"/>
      <c r="VME39" s="467"/>
      <c r="VMF39" s="467"/>
      <c r="VMG39" s="467"/>
      <c r="VMH39" s="467"/>
      <c r="VMI39" s="467"/>
      <c r="VMJ39" s="467"/>
      <c r="VMK39" s="467"/>
      <c r="VML39" s="467"/>
      <c r="VMM39" s="467"/>
      <c r="VMN39" s="467"/>
      <c r="VMO39" s="467"/>
      <c r="VMP39" s="467"/>
      <c r="VMQ39" s="467"/>
      <c r="VMR39" s="467"/>
      <c r="VMS39" s="467"/>
      <c r="VMT39" s="467"/>
      <c r="VMU39" s="467"/>
      <c r="VMV39" s="467"/>
      <c r="VMW39" s="467"/>
      <c r="VMX39" s="467"/>
      <c r="VMY39" s="467"/>
      <c r="VMZ39" s="467"/>
      <c r="VNA39" s="467"/>
      <c r="VNB39" s="467"/>
      <c r="VNC39" s="467"/>
      <c r="VND39" s="467"/>
      <c r="VNE39" s="467"/>
      <c r="VNF39" s="467"/>
      <c r="VNG39" s="467"/>
      <c r="VNH39" s="467"/>
      <c r="VNI39" s="467"/>
      <c r="VNJ39" s="467"/>
      <c r="VNK39" s="467"/>
      <c r="VNL39" s="467"/>
      <c r="VNM39" s="467"/>
      <c r="VNN39" s="467"/>
      <c r="VNO39" s="467"/>
      <c r="VNP39" s="467"/>
      <c r="VNQ39" s="467"/>
      <c r="VNR39" s="467"/>
      <c r="VNS39" s="467"/>
      <c r="VNT39" s="467"/>
      <c r="VNU39" s="467"/>
      <c r="VNV39" s="467"/>
      <c r="VNW39" s="467"/>
      <c r="VNX39" s="467"/>
      <c r="VNY39" s="467"/>
      <c r="VNZ39" s="467"/>
      <c r="VOA39" s="467"/>
      <c r="VOB39" s="467"/>
      <c r="VOC39" s="467"/>
      <c r="VOD39" s="467"/>
      <c r="VOE39" s="467"/>
      <c r="VOF39" s="467"/>
      <c r="VOG39" s="467"/>
      <c r="VOH39" s="467"/>
      <c r="VOI39" s="467"/>
      <c r="VOJ39" s="467"/>
      <c r="VOK39" s="467"/>
      <c r="VOL39" s="467"/>
      <c r="VOM39" s="467"/>
      <c r="VON39" s="467"/>
      <c r="VOO39" s="467"/>
      <c r="VOP39" s="467"/>
      <c r="VOQ39" s="467"/>
      <c r="VOR39" s="467"/>
      <c r="VOS39" s="467"/>
      <c r="VOT39" s="467"/>
      <c r="VOU39" s="467"/>
      <c r="VOV39" s="467"/>
      <c r="VOW39" s="467"/>
      <c r="VOX39" s="467"/>
      <c r="VOY39" s="467"/>
      <c r="VOZ39" s="467"/>
      <c r="VPA39" s="467"/>
      <c r="VPB39" s="467"/>
      <c r="VPC39" s="467"/>
      <c r="VPD39" s="467"/>
      <c r="VPE39" s="467"/>
      <c r="VPF39" s="467"/>
      <c r="VPG39" s="467"/>
      <c r="VPH39" s="467"/>
      <c r="VPI39" s="467"/>
      <c r="VPJ39" s="467"/>
      <c r="VPK39" s="467"/>
      <c r="VPL39" s="467"/>
      <c r="VPM39" s="467"/>
      <c r="VPN39" s="467"/>
      <c r="VPO39" s="467"/>
      <c r="VPP39" s="467"/>
      <c r="VPQ39" s="467"/>
      <c r="VPR39" s="467"/>
      <c r="VPS39" s="467"/>
      <c r="VPT39" s="467"/>
      <c r="VPU39" s="467"/>
      <c r="VPV39" s="467"/>
      <c r="VPW39" s="467"/>
      <c r="VPX39" s="467"/>
      <c r="VPY39" s="467"/>
      <c r="VPZ39" s="467"/>
      <c r="VQA39" s="467"/>
      <c r="VQB39" s="467"/>
      <c r="VQC39" s="467"/>
      <c r="VQD39" s="467"/>
      <c r="VQE39" s="467"/>
      <c r="VQF39" s="467"/>
      <c r="VQG39" s="467"/>
      <c r="VQH39" s="467"/>
      <c r="VQI39" s="467"/>
      <c r="VQJ39" s="467"/>
      <c r="VQK39" s="467"/>
      <c r="VQL39" s="467"/>
      <c r="VQM39" s="467"/>
      <c r="VQN39" s="467"/>
      <c r="VQO39" s="467"/>
      <c r="VQP39" s="467"/>
      <c r="VQQ39" s="467"/>
      <c r="VQR39" s="467"/>
      <c r="VQS39" s="467"/>
      <c r="VQT39" s="467"/>
      <c r="VQU39" s="467"/>
      <c r="VQV39" s="467"/>
      <c r="VQW39" s="467"/>
      <c r="VQX39" s="467"/>
      <c r="VQY39" s="467"/>
      <c r="VQZ39" s="467"/>
      <c r="VRA39" s="467"/>
      <c r="VRB39" s="467"/>
      <c r="VRC39" s="467"/>
      <c r="VRD39" s="467"/>
      <c r="VRE39" s="467"/>
      <c r="VRF39" s="467"/>
      <c r="VRG39" s="467"/>
      <c r="VRH39" s="467"/>
      <c r="VRI39" s="467"/>
      <c r="VRJ39" s="467"/>
      <c r="VRK39" s="467"/>
      <c r="VRL39" s="467"/>
      <c r="VRM39" s="467"/>
      <c r="VRN39" s="467"/>
      <c r="VRO39" s="467"/>
      <c r="VRP39" s="467"/>
      <c r="VRQ39" s="467"/>
      <c r="VRR39" s="467"/>
      <c r="VRS39" s="467"/>
      <c r="VRT39" s="467"/>
      <c r="VRU39" s="467"/>
      <c r="VRV39" s="467"/>
      <c r="VRW39" s="467"/>
      <c r="VRX39" s="467"/>
      <c r="VRY39" s="467"/>
      <c r="VRZ39" s="467"/>
      <c r="VSA39" s="467"/>
      <c r="VSB39" s="467"/>
      <c r="VSC39" s="467"/>
      <c r="VSD39" s="467"/>
      <c r="VSE39" s="467"/>
      <c r="VSF39" s="467"/>
      <c r="VSG39" s="467"/>
      <c r="VSH39" s="467"/>
      <c r="VSI39" s="467"/>
      <c r="VSJ39" s="467"/>
      <c r="VSK39" s="467"/>
      <c r="VSL39" s="467"/>
      <c r="VSM39" s="467"/>
      <c r="VSN39" s="467"/>
      <c r="VSO39" s="467"/>
      <c r="VSP39" s="467"/>
      <c r="VSQ39" s="467"/>
      <c r="VSR39" s="467"/>
      <c r="VSS39" s="467"/>
      <c r="VST39" s="467"/>
      <c r="VSU39" s="467"/>
      <c r="VSV39" s="467"/>
      <c r="VSW39" s="467"/>
      <c r="VSX39" s="467"/>
      <c r="VSY39" s="467"/>
      <c r="VSZ39" s="467"/>
      <c r="VTA39" s="467"/>
      <c r="VTB39" s="467"/>
      <c r="VTC39" s="467"/>
      <c r="VTD39" s="467"/>
      <c r="VTE39" s="467"/>
      <c r="VTF39" s="467"/>
      <c r="VTG39" s="467"/>
      <c r="VTH39" s="467"/>
      <c r="VTI39" s="467"/>
      <c r="VTJ39" s="467"/>
      <c r="VTK39" s="467"/>
      <c r="VTL39" s="467"/>
      <c r="VTM39" s="467"/>
      <c r="VTN39" s="467"/>
      <c r="VTO39" s="467"/>
      <c r="VTP39" s="467"/>
      <c r="VTQ39" s="467"/>
      <c r="VTR39" s="467"/>
      <c r="VTS39" s="467"/>
      <c r="VTT39" s="467"/>
      <c r="VTU39" s="467"/>
      <c r="VTV39" s="467"/>
      <c r="VTW39" s="467"/>
      <c r="VTX39" s="467"/>
      <c r="VTY39" s="467"/>
      <c r="VTZ39" s="467"/>
      <c r="VUA39" s="467"/>
      <c r="VUB39" s="467"/>
      <c r="VUC39" s="467"/>
      <c r="VUD39" s="467"/>
      <c r="VUE39" s="467"/>
      <c r="VUF39" s="467"/>
      <c r="VUG39" s="467"/>
      <c r="VUH39" s="467"/>
      <c r="VUI39" s="467"/>
      <c r="VUJ39" s="467"/>
      <c r="VUK39" s="467"/>
      <c r="VUL39" s="467"/>
      <c r="VUM39" s="467"/>
      <c r="VUN39" s="467"/>
      <c r="VUO39" s="467"/>
      <c r="VUP39" s="467"/>
      <c r="VUQ39" s="467"/>
      <c r="VUR39" s="467"/>
      <c r="VUS39" s="467"/>
      <c r="VUT39" s="467"/>
      <c r="VUU39" s="467"/>
      <c r="VUV39" s="467"/>
      <c r="VUW39" s="467"/>
      <c r="VUX39" s="467"/>
      <c r="VUY39" s="467"/>
      <c r="VUZ39" s="467"/>
      <c r="VVA39" s="467"/>
      <c r="VVB39" s="467"/>
      <c r="VVC39" s="467"/>
      <c r="VVD39" s="467"/>
      <c r="VVE39" s="467"/>
      <c r="VVF39" s="467"/>
      <c r="VVG39" s="467"/>
      <c r="VVH39" s="467"/>
      <c r="VVI39" s="467"/>
      <c r="VVJ39" s="467"/>
      <c r="VVK39" s="467"/>
      <c r="VVL39" s="467"/>
      <c r="VVM39" s="467"/>
      <c r="VVN39" s="467"/>
      <c r="VVO39" s="467"/>
      <c r="VVP39" s="467"/>
      <c r="VVQ39" s="467"/>
      <c r="VVR39" s="467"/>
      <c r="VVS39" s="467"/>
      <c r="VVT39" s="467"/>
      <c r="VVU39" s="467"/>
      <c r="VVV39" s="467"/>
      <c r="VVW39" s="467"/>
      <c r="VVX39" s="467"/>
      <c r="VVY39" s="467"/>
      <c r="VVZ39" s="467"/>
      <c r="VWA39" s="467"/>
      <c r="VWB39" s="467"/>
      <c r="VWC39" s="467"/>
      <c r="VWD39" s="467"/>
      <c r="VWE39" s="467"/>
      <c r="VWF39" s="467"/>
      <c r="VWG39" s="467"/>
      <c r="VWH39" s="467"/>
      <c r="VWI39" s="467"/>
      <c r="VWJ39" s="467"/>
      <c r="VWK39" s="467"/>
      <c r="VWL39" s="467"/>
      <c r="VWM39" s="467"/>
      <c r="VWN39" s="467"/>
      <c r="VWO39" s="467"/>
      <c r="VWP39" s="467"/>
      <c r="VWQ39" s="467"/>
      <c r="VWR39" s="467"/>
      <c r="VWS39" s="467"/>
      <c r="VWT39" s="467"/>
      <c r="VWU39" s="467"/>
      <c r="VWV39" s="467"/>
      <c r="VWW39" s="467"/>
      <c r="VWX39" s="467"/>
      <c r="VWY39" s="467"/>
      <c r="VWZ39" s="467"/>
      <c r="VXA39" s="467"/>
      <c r="VXB39" s="467"/>
      <c r="VXC39" s="467"/>
      <c r="VXD39" s="467"/>
      <c r="VXE39" s="467"/>
      <c r="VXF39" s="467"/>
      <c r="VXG39" s="467"/>
      <c r="VXH39" s="467"/>
      <c r="VXI39" s="467"/>
      <c r="VXJ39" s="467"/>
      <c r="VXK39" s="467"/>
      <c r="VXL39" s="467"/>
      <c r="VXM39" s="467"/>
      <c r="VXN39" s="467"/>
      <c r="VXO39" s="467"/>
      <c r="VXP39" s="467"/>
      <c r="VXQ39" s="467"/>
      <c r="VXR39" s="467"/>
      <c r="VXS39" s="467"/>
      <c r="VXT39" s="467"/>
      <c r="VXU39" s="467"/>
      <c r="VXV39" s="467"/>
      <c r="VXW39" s="467"/>
      <c r="VXX39" s="467"/>
      <c r="VXY39" s="467"/>
      <c r="VXZ39" s="467"/>
      <c r="VYA39" s="467"/>
      <c r="VYB39" s="467"/>
      <c r="VYC39" s="467"/>
      <c r="VYD39" s="467"/>
      <c r="VYE39" s="467"/>
      <c r="VYF39" s="467"/>
      <c r="VYG39" s="467"/>
      <c r="VYH39" s="467"/>
      <c r="VYI39" s="467"/>
      <c r="VYJ39" s="467"/>
      <c r="VYK39" s="467"/>
      <c r="VYL39" s="467"/>
      <c r="VYM39" s="467"/>
      <c r="VYN39" s="467"/>
      <c r="VYO39" s="467"/>
      <c r="VYP39" s="467"/>
      <c r="VYQ39" s="467"/>
      <c r="VYR39" s="467"/>
      <c r="VYS39" s="467"/>
      <c r="VYT39" s="467"/>
      <c r="VYU39" s="467"/>
      <c r="VYV39" s="467"/>
      <c r="VYW39" s="467"/>
      <c r="VYX39" s="467"/>
      <c r="VYY39" s="467"/>
      <c r="VYZ39" s="467"/>
      <c r="VZA39" s="467"/>
      <c r="VZB39" s="467"/>
      <c r="VZC39" s="467"/>
      <c r="VZD39" s="467"/>
      <c r="VZE39" s="467"/>
      <c r="VZF39" s="467"/>
      <c r="VZG39" s="467"/>
      <c r="VZH39" s="467"/>
      <c r="VZI39" s="467"/>
      <c r="VZJ39" s="467"/>
      <c r="VZK39" s="467"/>
      <c r="VZL39" s="467"/>
      <c r="VZM39" s="467"/>
      <c r="VZN39" s="467"/>
      <c r="VZO39" s="467"/>
      <c r="VZP39" s="467"/>
      <c r="VZQ39" s="467"/>
      <c r="VZR39" s="467"/>
      <c r="VZS39" s="467"/>
      <c r="VZT39" s="467"/>
      <c r="VZU39" s="467"/>
      <c r="VZV39" s="467"/>
      <c r="VZW39" s="467"/>
      <c r="VZX39" s="467"/>
      <c r="VZY39" s="467"/>
      <c r="VZZ39" s="467"/>
      <c r="WAA39" s="467"/>
      <c r="WAB39" s="467"/>
      <c r="WAC39" s="467"/>
      <c r="WAD39" s="467"/>
      <c r="WAE39" s="467"/>
      <c r="WAF39" s="467"/>
      <c r="WAG39" s="467"/>
      <c r="WAH39" s="467"/>
      <c r="WAI39" s="467"/>
      <c r="WAJ39" s="467"/>
      <c r="WAK39" s="467"/>
      <c r="WAL39" s="467"/>
      <c r="WAM39" s="467"/>
      <c r="WAN39" s="467"/>
      <c r="WAO39" s="467"/>
      <c r="WAP39" s="467"/>
      <c r="WAQ39" s="467"/>
      <c r="WAR39" s="467"/>
      <c r="WAS39" s="467"/>
      <c r="WAT39" s="467"/>
      <c r="WAU39" s="467"/>
      <c r="WAV39" s="467"/>
      <c r="WAW39" s="467"/>
      <c r="WAX39" s="467"/>
      <c r="WAY39" s="467"/>
      <c r="WAZ39" s="467"/>
      <c r="WBA39" s="467"/>
      <c r="WBB39" s="467"/>
      <c r="WBC39" s="467"/>
      <c r="WBD39" s="467"/>
      <c r="WBE39" s="467"/>
      <c r="WBF39" s="467"/>
      <c r="WBG39" s="467"/>
      <c r="WBH39" s="467"/>
      <c r="WBI39" s="467"/>
      <c r="WBJ39" s="467"/>
      <c r="WBK39" s="467"/>
      <c r="WBL39" s="467"/>
      <c r="WBM39" s="467"/>
      <c r="WBN39" s="467"/>
      <c r="WBO39" s="467"/>
      <c r="WBP39" s="467"/>
      <c r="WBQ39" s="467"/>
      <c r="WBR39" s="467"/>
      <c r="WBS39" s="467"/>
      <c r="WBT39" s="467"/>
      <c r="WBU39" s="467"/>
      <c r="WBV39" s="467"/>
      <c r="WBW39" s="467"/>
      <c r="WBX39" s="467"/>
      <c r="WBY39" s="467"/>
      <c r="WBZ39" s="467"/>
      <c r="WCA39" s="467"/>
      <c r="WCB39" s="467"/>
      <c r="WCC39" s="467"/>
      <c r="WCD39" s="467"/>
      <c r="WCE39" s="467"/>
      <c r="WCF39" s="467"/>
      <c r="WCG39" s="467"/>
      <c r="WCH39" s="467"/>
      <c r="WCI39" s="467"/>
      <c r="WCJ39" s="467"/>
      <c r="WCK39" s="467"/>
      <c r="WCL39" s="467"/>
      <c r="WCM39" s="467"/>
      <c r="WCN39" s="467"/>
      <c r="WCO39" s="467"/>
      <c r="WCP39" s="467"/>
      <c r="WCQ39" s="467"/>
      <c r="WCR39" s="467"/>
      <c r="WCS39" s="467"/>
      <c r="WCT39" s="467"/>
      <c r="WCU39" s="467"/>
      <c r="WCV39" s="467"/>
      <c r="WCW39" s="467"/>
      <c r="WCX39" s="467"/>
      <c r="WCY39" s="467"/>
      <c r="WCZ39" s="467"/>
      <c r="WDA39" s="467"/>
      <c r="WDB39" s="467"/>
      <c r="WDC39" s="467"/>
      <c r="WDD39" s="467"/>
      <c r="WDE39" s="467"/>
      <c r="WDF39" s="467"/>
      <c r="WDG39" s="467"/>
      <c r="WDH39" s="467"/>
      <c r="WDI39" s="467"/>
      <c r="WDJ39" s="467"/>
      <c r="WDK39" s="467"/>
      <c r="WDL39" s="467"/>
      <c r="WDM39" s="467"/>
      <c r="WDN39" s="467"/>
      <c r="WDO39" s="467"/>
      <c r="WDP39" s="467"/>
      <c r="WDQ39" s="467"/>
      <c r="WDR39" s="467"/>
      <c r="WDS39" s="467"/>
      <c r="WDT39" s="467"/>
      <c r="WDU39" s="467"/>
      <c r="WDV39" s="467"/>
      <c r="WDW39" s="467"/>
      <c r="WDX39" s="467"/>
      <c r="WDY39" s="467"/>
      <c r="WDZ39" s="467"/>
      <c r="WEA39" s="467"/>
      <c r="WEB39" s="467"/>
      <c r="WEC39" s="467"/>
      <c r="WED39" s="467"/>
      <c r="WEE39" s="467"/>
      <c r="WEF39" s="467"/>
      <c r="WEG39" s="467"/>
      <c r="WEH39" s="467"/>
      <c r="WEI39" s="467"/>
      <c r="WEJ39" s="467"/>
      <c r="WEK39" s="467"/>
      <c r="WEL39" s="467"/>
      <c r="WEM39" s="467"/>
      <c r="WEN39" s="467"/>
      <c r="WEO39" s="467"/>
      <c r="WEP39" s="467"/>
      <c r="WEQ39" s="467"/>
      <c r="WER39" s="467"/>
      <c r="WES39" s="467"/>
      <c r="WET39" s="467"/>
      <c r="WEU39" s="467"/>
      <c r="WEV39" s="467"/>
      <c r="WEW39" s="467"/>
      <c r="WEX39" s="467"/>
      <c r="WEY39" s="467"/>
      <c r="WEZ39" s="467"/>
      <c r="WFA39" s="467"/>
      <c r="WFB39" s="467"/>
      <c r="WFC39" s="467"/>
      <c r="WFD39" s="467"/>
      <c r="WFE39" s="467"/>
      <c r="WFF39" s="467"/>
      <c r="WFG39" s="467"/>
      <c r="WFH39" s="467"/>
      <c r="WFI39" s="467"/>
      <c r="WFJ39" s="467"/>
      <c r="WFK39" s="467"/>
      <c r="WFL39" s="467"/>
      <c r="WFM39" s="467"/>
      <c r="WFN39" s="467"/>
      <c r="WFO39" s="467"/>
      <c r="WFP39" s="467"/>
      <c r="WFQ39" s="467"/>
      <c r="WFR39" s="467"/>
      <c r="WFS39" s="467"/>
      <c r="WFT39" s="467"/>
      <c r="WFU39" s="467"/>
      <c r="WFV39" s="467"/>
      <c r="WFW39" s="467"/>
      <c r="WFX39" s="467"/>
      <c r="WFY39" s="467"/>
      <c r="WFZ39" s="467"/>
      <c r="WGA39" s="467"/>
      <c r="WGB39" s="467"/>
      <c r="WGC39" s="467"/>
      <c r="WGD39" s="467"/>
      <c r="WGE39" s="467"/>
      <c r="WGF39" s="467"/>
      <c r="WGG39" s="467"/>
      <c r="WGH39" s="467"/>
      <c r="WGI39" s="467"/>
      <c r="WGJ39" s="467"/>
      <c r="WGK39" s="467"/>
      <c r="WGL39" s="467"/>
      <c r="WGM39" s="467"/>
      <c r="WGN39" s="467"/>
      <c r="WGO39" s="467"/>
      <c r="WGP39" s="467"/>
      <c r="WGQ39" s="467"/>
      <c r="WGR39" s="467"/>
      <c r="WGS39" s="467"/>
      <c r="WGT39" s="467"/>
      <c r="WGU39" s="467"/>
      <c r="WGV39" s="467"/>
      <c r="WGW39" s="467"/>
      <c r="WGX39" s="467"/>
      <c r="WGY39" s="467"/>
      <c r="WGZ39" s="467"/>
      <c r="WHA39" s="467"/>
      <c r="WHB39" s="467"/>
      <c r="WHC39" s="467"/>
      <c r="WHD39" s="467"/>
      <c r="WHE39" s="467"/>
      <c r="WHF39" s="467"/>
      <c r="WHG39" s="467"/>
      <c r="WHH39" s="467"/>
      <c r="WHI39" s="467"/>
      <c r="WHJ39" s="467"/>
      <c r="WHK39" s="467"/>
      <c r="WHL39" s="467"/>
      <c r="WHM39" s="467"/>
      <c r="WHN39" s="467"/>
      <c r="WHO39" s="467"/>
      <c r="WHP39" s="467"/>
      <c r="WHQ39" s="467"/>
      <c r="WHR39" s="467"/>
      <c r="WHS39" s="467"/>
      <c r="WHT39" s="467"/>
      <c r="WHU39" s="467"/>
      <c r="WHV39" s="467"/>
      <c r="WHW39" s="467"/>
      <c r="WHX39" s="467"/>
      <c r="WHY39" s="467"/>
      <c r="WHZ39" s="467"/>
      <c r="WIA39" s="467"/>
      <c r="WIB39" s="467"/>
      <c r="WIC39" s="467"/>
      <c r="WID39" s="467"/>
      <c r="WIE39" s="467"/>
      <c r="WIF39" s="467"/>
      <c r="WIG39" s="467"/>
      <c r="WIH39" s="467"/>
      <c r="WII39" s="467"/>
      <c r="WIJ39" s="467"/>
      <c r="WIK39" s="467"/>
      <c r="WIL39" s="467"/>
      <c r="WIM39" s="467"/>
      <c r="WIN39" s="467"/>
      <c r="WIO39" s="467"/>
      <c r="WIP39" s="467"/>
      <c r="WIQ39" s="467"/>
      <c r="WIR39" s="467"/>
      <c r="WIS39" s="467"/>
      <c r="WIT39" s="467"/>
      <c r="WIU39" s="467"/>
      <c r="WIV39" s="467"/>
      <c r="WIW39" s="467"/>
      <c r="WIX39" s="467"/>
      <c r="WIY39" s="467"/>
      <c r="WIZ39" s="467"/>
      <c r="WJA39" s="467"/>
      <c r="WJB39" s="467"/>
      <c r="WJC39" s="467"/>
      <c r="WJD39" s="467"/>
      <c r="WJE39" s="467"/>
      <c r="WJF39" s="467"/>
      <c r="WJG39" s="467"/>
      <c r="WJH39" s="467"/>
      <c r="WJI39" s="467"/>
      <c r="WJJ39" s="467"/>
      <c r="WJK39" s="467"/>
      <c r="WJL39" s="467"/>
      <c r="WJM39" s="467"/>
      <c r="WJN39" s="467"/>
      <c r="WJO39" s="467"/>
      <c r="WJP39" s="467"/>
      <c r="WJQ39" s="467"/>
      <c r="WJR39" s="467"/>
      <c r="WJS39" s="467"/>
      <c r="WJT39" s="467"/>
      <c r="WJU39" s="467"/>
      <c r="WJV39" s="467"/>
      <c r="WJW39" s="467"/>
      <c r="WJX39" s="467"/>
      <c r="WJY39" s="467"/>
      <c r="WJZ39" s="467"/>
      <c r="WKA39" s="467"/>
      <c r="WKB39" s="467"/>
      <c r="WKC39" s="467"/>
      <c r="WKD39" s="467"/>
      <c r="WKE39" s="467"/>
      <c r="WKF39" s="467"/>
      <c r="WKG39" s="467"/>
      <c r="WKH39" s="467"/>
      <c r="WKI39" s="467"/>
      <c r="WKJ39" s="467"/>
      <c r="WKK39" s="467"/>
      <c r="WKL39" s="467"/>
      <c r="WKM39" s="467"/>
      <c r="WKN39" s="467"/>
      <c r="WKO39" s="467"/>
      <c r="WKP39" s="467"/>
      <c r="WKQ39" s="467"/>
      <c r="WKR39" s="467"/>
      <c r="WKS39" s="467"/>
      <c r="WKT39" s="467"/>
      <c r="WKU39" s="467"/>
      <c r="WKV39" s="467"/>
      <c r="WKW39" s="467"/>
      <c r="WKX39" s="467"/>
      <c r="WKY39" s="467"/>
      <c r="WKZ39" s="467"/>
      <c r="WLA39" s="467"/>
      <c r="WLB39" s="467"/>
      <c r="WLC39" s="467"/>
      <c r="WLD39" s="467"/>
      <c r="WLE39" s="467"/>
      <c r="WLF39" s="467"/>
      <c r="WLG39" s="467"/>
      <c r="WLH39" s="467"/>
      <c r="WLI39" s="467"/>
      <c r="WLJ39" s="467"/>
      <c r="WLK39" s="467"/>
      <c r="WLL39" s="467"/>
      <c r="WLM39" s="467"/>
      <c r="WLN39" s="467"/>
      <c r="WLO39" s="467"/>
      <c r="WLP39" s="467"/>
      <c r="WLQ39" s="467"/>
      <c r="WLR39" s="467"/>
      <c r="WLS39" s="467"/>
      <c r="WLT39" s="467"/>
      <c r="WLU39" s="467"/>
      <c r="WLV39" s="467"/>
      <c r="WLW39" s="467"/>
      <c r="WLX39" s="467"/>
      <c r="WLY39" s="467"/>
      <c r="WLZ39" s="467"/>
      <c r="WMA39" s="467"/>
      <c r="WMB39" s="467"/>
      <c r="WMC39" s="467"/>
      <c r="WMD39" s="467"/>
      <c r="WME39" s="467"/>
      <c r="WMF39" s="467"/>
      <c r="WMG39" s="467"/>
      <c r="WMH39" s="467"/>
      <c r="WMI39" s="467"/>
      <c r="WMJ39" s="467"/>
      <c r="WMK39" s="467"/>
      <c r="WML39" s="467"/>
      <c r="WMM39" s="467"/>
      <c r="WMN39" s="467"/>
      <c r="WMO39" s="467"/>
      <c r="WMP39" s="467"/>
      <c r="WMQ39" s="467"/>
      <c r="WMR39" s="467"/>
      <c r="WMS39" s="467"/>
      <c r="WMT39" s="467"/>
      <c r="WMU39" s="467"/>
      <c r="WMV39" s="467"/>
      <c r="WMW39" s="467"/>
      <c r="WMX39" s="467"/>
      <c r="WMY39" s="467"/>
      <c r="WMZ39" s="467"/>
      <c r="WNA39" s="467"/>
      <c r="WNB39" s="467"/>
      <c r="WNC39" s="467"/>
      <c r="WND39" s="467"/>
      <c r="WNE39" s="467"/>
      <c r="WNF39" s="467"/>
      <c r="WNG39" s="467"/>
      <c r="WNH39" s="467"/>
      <c r="WNI39" s="467"/>
      <c r="WNJ39" s="467"/>
      <c r="WNK39" s="467"/>
      <c r="WNL39" s="467"/>
      <c r="WNM39" s="467"/>
      <c r="WNN39" s="467"/>
      <c r="WNO39" s="467"/>
      <c r="WNP39" s="467"/>
      <c r="WNQ39" s="467"/>
      <c r="WNR39" s="467"/>
      <c r="WNS39" s="467"/>
      <c r="WNT39" s="467"/>
      <c r="WNU39" s="467"/>
      <c r="WNV39" s="467"/>
      <c r="WNW39" s="467"/>
      <c r="WNX39" s="467"/>
      <c r="WNY39" s="467"/>
      <c r="WNZ39" s="467"/>
      <c r="WOA39" s="467"/>
      <c r="WOB39" s="467"/>
      <c r="WOC39" s="467"/>
      <c r="WOD39" s="467"/>
      <c r="WOE39" s="467"/>
      <c r="WOF39" s="467"/>
      <c r="WOG39" s="467"/>
      <c r="WOH39" s="467"/>
      <c r="WOI39" s="467"/>
      <c r="WOJ39" s="467"/>
      <c r="WOK39" s="467"/>
      <c r="WOL39" s="467"/>
      <c r="WOM39" s="467"/>
      <c r="WON39" s="467"/>
      <c r="WOO39" s="467"/>
      <c r="WOP39" s="467"/>
      <c r="WOQ39" s="467"/>
      <c r="WOR39" s="467"/>
      <c r="WOS39" s="467"/>
      <c r="WOT39" s="467"/>
      <c r="WOU39" s="467"/>
      <c r="WOV39" s="467"/>
      <c r="WOW39" s="467"/>
      <c r="WOX39" s="467"/>
      <c r="WOY39" s="467"/>
      <c r="WOZ39" s="467"/>
      <c r="WPA39" s="467"/>
      <c r="WPB39" s="467"/>
      <c r="WPC39" s="467"/>
      <c r="WPD39" s="467"/>
      <c r="WPE39" s="467"/>
      <c r="WPF39" s="467"/>
      <c r="WPG39" s="467"/>
      <c r="WPH39" s="467"/>
      <c r="WPI39" s="467"/>
      <c r="WPJ39" s="467"/>
      <c r="WPK39" s="467"/>
      <c r="WPL39" s="467"/>
      <c r="WPM39" s="467"/>
      <c r="WPN39" s="467"/>
      <c r="WPO39" s="467"/>
      <c r="WPP39" s="467"/>
      <c r="WPQ39" s="467"/>
      <c r="WPR39" s="467"/>
      <c r="WPS39" s="467"/>
      <c r="WPT39" s="467"/>
      <c r="WPU39" s="467"/>
      <c r="WPV39" s="467"/>
      <c r="WPW39" s="467"/>
      <c r="WPX39" s="467"/>
      <c r="WPY39" s="467"/>
      <c r="WPZ39" s="467"/>
      <c r="WQA39" s="467"/>
      <c r="WQB39" s="467"/>
      <c r="WQC39" s="467"/>
      <c r="WQD39" s="467"/>
      <c r="WQE39" s="467"/>
      <c r="WQF39" s="467"/>
      <c r="WQG39" s="467"/>
      <c r="WQH39" s="467"/>
      <c r="WQI39" s="467"/>
      <c r="WQJ39" s="467"/>
      <c r="WQK39" s="467"/>
      <c r="WQL39" s="467"/>
      <c r="WQM39" s="467"/>
      <c r="WQN39" s="467"/>
      <c r="WQO39" s="467"/>
      <c r="WQP39" s="467"/>
      <c r="WQQ39" s="467"/>
      <c r="WQR39" s="467"/>
      <c r="WQS39" s="467"/>
      <c r="WQT39" s="467"/>
      <c r="WQU39" s="467"/>
      <c r="WQV39" s="467"/>
      <c r="WQW39" s="467"/>
      <c r="WQX39" s="467"/>
      <c r="WQY39" s="467"/>
      <c r="WQZ39" s="467"/>
      <c r="WRA39" s="467"/>
      <c r="WRB39" s="467"/>
      <c r="WRC39" s="467"/>
      <c r="WRD39" s="467"/>
      <c r="WRE39" s="467"/>
      <c r="WRF39" s="467"/>
      <c r="WRG39" s="467"/>
      <c r="WRH39" s="467"/>
      <c r="WRI39" s="467"/>
      <c r="WRJ39" s="467"/>
      <c r="WRK39" s="467"/>
      <c r="WRL39" s="467"/>
      <c r="WRM39" s="467"/>
      <c r="WRN39" s="467"/>
      <c r="WRO39" s="467"/>
      <c r="WRP39" s="467"/>
      <c r="WRQ39" s="467"/>
      <c r="WRR39" s="467"/>
      <c r="WRS39" s="467"/>
      <c r="WRT39" s="467"/>
      <c r="WRU39" s="467"/>
      <c r="WRV39" s="467"/>
      <c r="WRW39" s="467"/>
      <c r="WRX39" s="467"/>
      <c r="WRY39" s="467"/>
      <c r="WRZ39" s="467"/>
      <c r="WSA39" s="467"/>
      <c r="WSB39" s="467"/>
      <c r="WSC39" s="467"/>
      <c r="WSD39" s="467"/>
      <c r="WSE39" s="467"/>
      <c r="WSF39" s="467"/>
      <c r="WSG39" s="467"/>
      <c r="WSH39" s="467"/>
      <c r="WSI39" s="467"/>
      <c r="WSJ39" s="467"/>
      <c r="WSK39" s="467"/>
      <c r="WSL39" s="467"/>
      <c r="WSM39" s="467"/>
      <c r="WSN39" s="467"/>
      <c r="WSO39" s="467"/>
      <c r="WSP39" s="467"/>
      <c r="WSQ39" s="467"/>
      <c r="WSR39" s="467"/>
      <c r="WSS39" s="467"/>
      <c r="WST39" s="467"/>
      <c r="WSU39" s="467"/>
      <c r="WSV39" s="467"/>
      <c r="WSW39" s="467"/>
      <c r="WSX39" s="467"/>
      <c r="WSY39" s="467"/>
      <c r="WSZ39" s="467"/>
      <c r="WTA39" s="467"/>
      <c r="WTB39" s="467"/>
      <c r="WTC39" s="467"/>
      <c r="WTD39" s="467"/>
      <c r="WTE39" s="467"/>
      <c r="WTF39" s="467"/>
      <c r="WTG39" s="467"/>
      <c r="WTH39" s="467"/>
      <c r="WTI39" s="467"/>
      <c r="WTJ39" s="467"/>
      <c r="WTK39" s="467"/>
      <c r="WTL39" s="467"/>
      <c r="WTM39" s="467"/>
      <c r="WTN39" s="467"/>
      <c r="WTO39" s="467"/>
      <c r="WTP39" s="467"/>
      <c r="WTQ39" s="467"/>
      <c r="WTR39" s="467"/>
      <c r="WTS39" s="467"/>
      <c r="WTT39" s="467"/>
      <c r="WTU39" s="467"/>
      <c r="WTV39" s="467"/>
      <c r="WTW39" s="467"/>
      <c r="WTX39" s="467"/>
      <c r="WTY39" s="467"/>
      <c r="WTZ39" s="467"/>
      <c r="WUA39" s="467"/>
      <c r="WUB39" s="467"/>
      <c r="WUC39" s="467"/>
      <c r="WUD39" s="467"/>
      <c r="WUE39" s="467"/>
      <c r="WUF39" s="467"/>
      <c r="WUG39" s="467"/>
      <c r="WUH39" s="467"/>
      <c r="WUI39" s="467"/>
      <c r="WUJ39" s="467"/>
      <c r="WUK39" s="467"/>
      <c r="WUL39" s="467"/>
      <c r="WUM39" s="467"/>
      <c r="WUN39" s="467"/>
      <c r="WUO39" s="467"/>
      <c r="WUP39" s="467"/>
      <c r="WUQ39" s="467"/>
      <c r="WUR39" s="467"/>
      <c r="WUS39" s="467"/>
      <c r="WUT39" s="467"/>
      <c r="WUU39" s="467"/>
      <c r="WUV39" s="467"/>
      <c r="WUW39" s="467"/>
      <c r="WUX39" s="467"/>
      <c r="WUY39" s="467"/>
      <c r="WUZ39" s="467"/>
      <c r="WVA39" s="467"/>
      <c r="WVB39" s="467"/>
      <c r="WVC39" s="467"/>
      <c r="WVD39" s="467"/>
      <c r="WVE39" s="467"/>
      <c r="WVF39" s="467"/>
      <c r="WVG39" s="467"/>
      <c r="WVH39" s="467"/>
      <c r="WVI39" s="467"/>
      <c r="WVJ39" s="467"/>
      <c r="WVK39" s="467"/>
      <c r="WVL39" s="467"/>
      <c r="WVM39" s="467"/>
      <c r="WVN39" s="467"/>
      <c r="WVO39" s="467"/>
      <c r="WVP39" s="467"/>
      <c r="WVQ39" s="467"/>
      <c r="WVR39" s="467"/>
      <c r="WVS39" s="467"/>
      <c r="WVT39" s="467"/>
      <c r="WVU39" s="467"/>
      <c r="WVV39" s="467"/>
      <c r="WVW39" s="467"/>
      <c r="WVX39" s="467"/>
      <c r="WVY39" s="467"/>
      <c r="WVZ39" s="467"/>
      <c r="WWA39" s="467"/>
      <c r="WWB39" s="467"/>
      <c r="WWC39" s="467"/>
      <c r="WWD39" s="467"/>
      <c r="WWE39" s="467"/>
      <c r="WWF39" s="467"/>
      <c r="WWG39" s="467"/>
      <c r="WWH39" s="467"/>
      <c r="WWI39" s="467"/>
      <c r="WWJ39" s="467"/>
      <c r="WWK39" s="467"/>
      <c r="WWL39" s="467"/>
      <c r="WWM39" s="467"/>
      <c r="WWN39" s="467"/>
      <c r="WWO39" s="467"/>
      <c r="WWP39" s="467"/>
      <c r="WWQ39" s="467"/>
      <c r="WWR39" s="467"/>
      <c r="WWS39" s="467"/>
      <c r="WWT39" s="467"/>
      <c r="WWU39" s="467"/>
      <c r="WWV39" s="467"/>
      <c r="WWW39" s="467"/>
      <c r="WWX39" s="467"/>
      <c r="WWY39" s="467"/>
      <c r="WWZ39" s="467"/>
      <c r="WXA39" s="467"/>
      <c r="WXB39" s="467"/>
      <c r="WXC39" s="467"/>
      <c r="WXD39" s="467"/>
      <c r="WXE39" s="467"/>
      <c r="WXF39" s="467"/>
      <c r="WXG39" s="467"/>
      <c r="WXH39" s="467"/>
      <c r="WXI39" s="467"/>
      <c r="WXJ39" s="467"/>
      <c r="WXK39" s="467"/>
      <c r="WXL39" s="467"/>
      <c r="WXM39" s="467"/>
      <c r="WXN39" s="467"/>
      <c r="WXO39" s="467"/>
      <c r="WXP39" s="467"/>
      <c r="WXQ39" s="467"/>
      <c r="WXR39" s="467"/>
      <c r="WXS39" s="467"/>
      <c r="WXT39" s="467"/>
      <c r="WXU39" s="467"/>
      <c r="WXV39" s="467"/>
      <c r="WXW39" s="467"/>
      <c r="WXX39" s="467"/>
      <c r="WXY39" s="467"/>
      <c r="WXZ39" s="467"/>
      <c r="WYA39" s="467"/>
      <c r="WYB39" s="467"/>
      <c r="WYC39" s="467"/>
      <c r="WYD39" s="467"/>
      <c r="WYE39" s="467"/>
      <c r="WYF39" s="467"/>
      <c r="WYG39" s="467"/>
      <c r="WYH39" s="467"/>
      <c r="WYI39" s="467"/>
      <c r="WYJ39" s="467"/>
      <c r="WYK39" s="467"/>
      <c r="WYL39" s="467"/>
      <c r="WYM39" s="467"/>
      <c r="WYN39" s="467"/>
      <c r="WYO39" s="467"/>
      <c r="WYP39" s="467"/>
      <c r="WYQ39" s="467"/>
      <c r="WYR39" s="467"/>
      <c r="WYS39" s="467"/>
      <c r="WYT39" s="467"/>
      <c r="WYU39" s="467"/>
      <c r="WYV39" s="467"/>
      <c r="WYW39" s="467"/>
      <c r="WYX39" s="467"/>
      <c r="WYY39" s="467"/>
      <c r="WYZ39" s="467"/>
      <c r="WZA39" s="467"/>
      <c r="WZB39" s="467"/>
      <c r="WZC39" s="467"/>
      <c r="WZD39" s="467"/>
      <c r="WZE39" s="467"/>
      <c r="WZF39" s="467"/>
      <c r="WZG39" s="467"/>
      <c r="WZH39" s="467"/>
      <c r="WZI39" s="467"/>
      <c r="WZJ39" s="467"/>
      <c r="WZK39" s="467"/>
      <c r="WZL39" s="467"/>
      <c r="WZM39" s="467"/>
      <c r="WZN39" s="467"/>
      <c r="WZO39" s="467"/>
      <c r="WZP39" s="467"/>
      <c r="WZQ39" s="467"/>
      <c r="WZR39" s="467"/>
      <c r="WZS39" s="467"/>
      <c r="WZT39" s="467"/>
      <c r="WZU39" s="467"/>
      <c r="WZV39" s="467"/>
      <c r="WZW39" s="467"/>
      <c r="WZX39" s="467"/>
      <c r="WZY39" s="467"/>
      <c r="WZZ39" s="467"/>
      <c r="XAA39" s="467"/>
      <c r="XAB39" s="467"/>
      <c r="XAC39" s="467"/>
      <c r="XAD39" s="467"/>
      <c r="XAE39" s="467"/>
      <c r="XAF39" s="467"/>
      <c r="XAG39" s="467"/>
      <c r="XAH39" s="467"/>
      <c r="XAI39" s="467"/>
      <c r="XAJ39" s="467"/>
      <c r="XAK39" s="467"/>
      <c r="XAL39" s="467"/>
      <c r="XAM39" s="467"/>
      <c r="XAN39" s="467"/>
      <c r="XAO39" s="467"/>
      <c r="XAP39" s="467"/>
      <c r="XAQ39" s="467"/>
      <c r="XAR39" s="467"/>
      <c r="XAS39" s="467"/>
      <c r="XAT39" s="467"/>
      <c r="XAU39" s="467"/>
      <c r="XAV39" s="467"/>
      <c r="XAW39" s="467"/>
      <c r="XAX39" s="467"/>
      <c r="XAY39" s="467"/>
      <c r="XAZ39" s="467"/>
      <c r="XBA39" s="467"/>
      <c r="XBB39" s="467"/>
      <c r="XBC39" s="467"/>
      <c r="XBD39" s="467"/>
      <c r="XBE39" s="467"/>
      <c r="XBF39" s="467"/>
      <c r="XBG39" s="467"/>
      <c r="XBH39" s="467"/>
      <c r="XBI39" s="467"/>
      <c r="XBJ39" s="467"/>
      <c r="XBK39" s="467"/>
      <c r="XBL39" s="467"/>
      <c r="XBM39" s="467"/>
      <c r="XBN39" s="467"/>
      <c r="XBO39" s="467"/>
      <c r="XBP39" s="467"/>
      <c r="XBQ39" s="467"/>
      <c r="XBR39" s="467"/>
      <c r="XBS39" s="467"/>
      <c r="XBT39" s="467"/>
      <c r="XBU39" s="467"/>
      <c r="XBV39" s="467"/>
      <c r="XBW39" s="467"/>
      <c r="XBX39" s="467"/>
      <c r="XBY39" s="467"/>
      <c r="XBZ39" s="467"/>
      <c r="XCA39" s="467"/>
      <c r="XCB39" s="467"/>
      <c r="XCC39" s="467"/>
      <c r="XCD39" s="467"/>
      <c r="XCE39" s="467"/>
      <c r="XCF39" s="467"/>
      <c r="XCG39" s="467"/>
      <c r="XCH39" s="467"/>
      <c r="XCI39" s="467"/>
      <c r="XCJ39" s="467"/>
      <c r="XCK39" s="467"/>
      <c r="XCL39" s="467"/>
      <c r="XCM39" s="467"/>
      <c r="XCN39" s="467"/>
      <c r="XCO39" s="467"/>
      <c r="XCP39" s="467"/>
      <c r="XCQ39" s="467"/>
      <c r="XCR39" s="467"/>
      <c r="XCS39" s="467"/>
      <c r="XCT39" s="467"/>
      <c r="XCU39" s="467"/>
      <c r="XCV39" s="467"/>
      <c r="XCW39" s="467"/>
      <c r="XCX39" s="467"/>
      <c r="XCY39" s="467"/>
      <c r="XCZ39" s="467"/>
      <c r="XDA39" s="467"/>
      <c r="XDB39" s="467"/>
      <c r="XDC39" s="467"/>
      <c r="XDD39" s="467"/>
      <c r="XDE39" s="467"/>
      <c r="XDF39" s="467"/>
      <c r="XDG39" s="467"/>
      <c r="XDH39" s="467"/>
      <c r="XDI39" s="467"/>
      <c r="XDJ39" s="467"/>
      <c r="XDK39" s="467"/>
      <c r="XDL39" s="467"/>
      <c r="XDM39" s="467"/>
      <c r="XDN39" s="467"/>
      <c r="XDO39" s="467"/>
      <c r="XDP39" s="467"/>
      <c r="XDQ39" s="467"/>
      <c r="XDR39" s="467"/>
      <c r="XDS39" s="467"/>
      <c r="XDT39" s="467"/>
      <c r="XDU39" s="467"/>
      <c r="XDV39" s="467"/>
      <c r="XDW39" s="467"/>
      <c r="XDX39" s="467"/>
      <c r="XDY39" s="467"/>
      <c r="XDZ39" s="467"/>
      <c r="XEA39" s="467"/>
      <c r="XEB39" s="467"/>
      <c r="XEC39" s="467"/>
      <c r="XED39" s="467"/>
      <c r="XEE39" s="467"/>
      <c r="XEF39" s="467"/>
      <c r="XEG39" s="467"/>
      <c r="XEH39" s="467"/>
      <c r="XEI39" s="467"/>
      <c r="XEJ39" s="467"/>
      <c r="XEK39" s="467"/>
      <c r="XEL39" s="467"/>
      <c r="XEM39" s="467"/>
      <c r="XEN39" s="467"/>
      <c r="XEO39" s="467"/>
      <c r="XEP39" s="467"/>
      <c r="XEQ39" s="467"/>
      <c r="XER39" s="467"/>
      <c r="XES39" s="467"/>
      <c r="XET39" s="467"/>
      <c r="XEU39" s="467"/>
      <c r="XEV39" s="467"/>
      <c r="XEW39" s="467"/>
      <c r="XEX39" s="467"/>
      <c r="XEY39" s="467"/>
      <c r="XEZ39" s="467"/>
      <c r="XFA39" s="467"/>
      <c r="XFB39" s="467"/>
    </row>
    <row r="40" spans="1:16382" s="364" customFormat="1" ht="12.75" customHeight="1">
      <c r="A40" s="412">
        <f>IF(details!A40="","",details!A40)</f>
        <v>32</v>
      </c>
      <c r="B40" s="394" t="str">
        <f>IF(details!B40="","",details!B40)</f>
        <v>OBC</v>
      </c>
      <c r="C40" s="394" t="str">
        <f>IF(details!C40="","",details!C40)</f>
        <v>G</v>
      </c>
      <c r="D40" s="394">
        <f>IF(details!D40="","",details!D40)</f>
        <v>10261</v>
      </c>
      <c r="E40" s="401">
        <f>IF(details!E40="","",details!E40)</f>
        <v>11432</v>
      </c>
      <c r="F40" s="72">
        <f>IF(details!F40="","",details!F40)</f>
        <v>35197</v>
      </c>
      <c r="G40" s="89" t="str">
        <f>IF(details!G40="","",details!G40)</f>
        <v>A 032</v>
      </c>
      <c r="H40" s="89" t="str">
        <f>IF(details!H40="","",details!H40)</f>
        <v>B 032</v>
      </c>
      <c r="I40" s="89" t="str">
        <f>IF(details!I40="","",details!I40)</f>
        <v>C 032</v>
      </c>
      <c r="J40" s="394">
        <f>IF(details!J40="","",details!J40)</f>
        <v>4</v>
      </c>
      <c r="K40" s="394">
        <f>IF(details!K40="","",details!K40)</f>
        <v>5</v>
      </c>
      <c r="L40" s="394">
        <f>IF(details!L40="","",details!L40)</f>
        <v>6</v>
      </c>
      <c r="M40" s="205">
        <f t="shared" si="171"/>
        <v>15</v>
      </c>
      <c r="N40" s="394">
        <f>IF(details!M40="","",details!M40)</f>
        <v>35</v>
      </c>
      <c r="O40" s="205">
        <f t="shared" si="172"/>
        <v>50</v>
      </c>
      <c r="P40" s="394">
        <f>IF(details!N40="","",details!N40)</f>
        <v>63</v>
      </c>
      <c r="Q40" s="392">
        <f t="shared" si="173"/>
        <v>113</v>
      </c>
      <c r="R40" s="409">
        <f t="shared" si="282"/>
        <v>0</v>
      </c>
      <c r="S40" s="66">
        <f t="shared" si="39"/>
        <v>200</v>
      </c>
      <c r="T40" s="409" t="str">
        <f t="shared" si="99"/>
        <v/>
      </c>
      <c r="U40" s="409" t="str">
        <f t="shared" si="40"/>
        <v>P</v>
      </c>
      <c r="V40" s="409" t="str">
        <f t="shared" si="100"/>
        <v>II</v>
      </c>
      <c r="W40" s="394">
        <f>IF(details!O40="","",details!O40)</f>
        <v>6</v>
      </c>
      <c r="X40" s="394">
        <f>IF(details!P40="","",details!P40)</f>
        <v>7</v>
      </c>
      <c r="Y40" s="394">
        <f>IF(details!Q40="","",details!Q40)</f>
        <v>8</v>
      </c>
      <c r="Z40" s="205">
        <f t="shared" si="174"/>
        <v>21</v>
      </c>
      <c r="AA40" s="394">
        <f>IF(details!R40="","",details!R40)</f>
        <v>30</v>
      </c>
      <c r="AB40" s="205">
        <f t="shared" si="175"/>
        <v>51</v>
      </c>
      <c r="AC40" s="394">
        <f>IF(details!S40="","",details!S40)</f>
        <v>38</v>
      </c>
      <c r="AD40" s="392">
        <f t="shared" si="176"/>
        <v>89</v>
      </c>
      <c r="AE40" s="409">
        <f t="shared" si="281"/>
        <v>0</v>
      </c>
      <c r="AF40" s="66">
        <f t="shared" si="45"/>
        <v>200</v>
      </c>
      <c r="AG40" s="409" t="str">
        <f t="shared" si="101"/>
        <v/>
      </c>
      <c r="AH40" s="409" t="str">
        <f>IF(OR($E40="NSO",$E40="",AC40=""),"",IF(OR(AG40="AB",AC40="ab"),"AB",IF(AC40="ML","RE",IF(AND(AD40&gt;=36%*AF40,AC40&gt;=20),"P",IF(AND(AD40&gt;=34%*AF40,#REF!=0,AC40&gt;=20),"G2",IF(AND(AD40&gt;=31%*AF40,#REF!=0,AC40&gt;=20),"G1",IF(AD40&gt;=25%*AF40,"S","F")))))))</f>
        <v>P</v>
      </c>
      <c r="AI40" s="409" t="str">
        <f t="shared" si="102"/>
        <v>III</v>
      </c>
      <c r="AJ40" s="394" t="str">
        <f>IF(details!T40="","",details!T40)</f>
        <v>a</v>
      </c>
      <c r="AK40" s="89" t="str">
        <f t="shared" si="177"/>
        <v>PHYSICS</v>
      </c>
      <c r="AL40" s="394">
        <f>IF(details!U40="","",details!U40)</f>
        <v>2</v>
      </c>
      <c r="AM40" s="394">
        <f>IF(details!V40="","",details!V40)</f>
        <v>9</v>
      </c>
      <c r="AN40" s="394">
        <f>IF(details!W40="","",details!W40)</f>
        <v>10</v>
      </c>
      <c r="AO40" s="205">
        <f t="shared" si="178"/>
        <v>21</v>
      </c>
      <c r="AP40" s="394">
        <f>IF(details!X40="","",details!X40)</f>
        <v>19</v>
      </c>
      <c r="AQ40" s="394">
        <f>IF(details!Y40="","",details!Y40)</f>
        <v>12</v>
      </c>
      <c r="AR40" s="205">
        <f t="shared" si="179"/>
        <v>31</v>
      </c>
      <c r="AS40" s="205">
        <f t="shared" si="180"/>
        <v>40</v>
      </c>
      <c r="AT40" s="205">
        <f t="shared" si="181"/>
        <v>52</v>
      </c>
      <c r="AU40" s="394">
        <f>IF(details!Z40="","",details!Z40)</f>
        <v>23</v>
      </c>
      <c r="AV40" s="394">
        <f>IF(details!AA40="","",details!AA40)</f>
        <v>21</v>
      </c>
      <c r="AW40" s="205">
        <f t="shared" si="182"/>
        <v>44</v>
      </c>
      <c r="AX40" s="205">
        <f t="shared" si="183"/>
        <v>63</v>
      </c>
      <c r="AY40" s="205">
        <f t="shared" si="184"/>
        <v>33</v>
      </c>
      <c r="AZ40" s="401">
        <f t="shared" si="185"/>
        <v>96</v>
      </c>
      <c r="BA40" s="332">
        <f t="shared" si="186"/>
        <v>0</v>
      </c>
      <c r="BB40" s="409">
        <f t="shared" si="187"/>
        <v>0</v>
      </c>
      <c r="BC40" s="66">
        <f t="shared" si="188"/>
        <v>70</v>
      </c>
      <c r="BD40" s="66">
        <f t="shared" si="189"/>
        <v>30</v>
      </c>
      <c r="BE40" s="66">
        <f t="shared" si="190"/>
        <v>150</v>
      </c>
      <c r="BF40" s="66">
        <f t="shared" si="93"/>
        <v>50</v>
      </c>
      <c r="BG40" s="332">
        <f t="shared" si="94"/>
        <v>200</v>
      </c>
      <c r="BH40" s="409" t="str">
        <f t="shared" si="95"/>
        <v/>
      </c>
      <c r="BI40" s="66" t="str">
        <f t="shared" si="96"/>
        <v>P</v>
      </c>
      <c r="BJ40" s="66" t="str">
        <f t="shared" si="97"/>
        <v>P</v>
      </c>
      <c r="BK40" s="409" t="str">
        <f t="shared" si="98"/>
        <v>II</v>
      </c>
      <c r="BL40" s="394" t="str">
        <f>IF(details!AB40="","",details!AB40)</f>
        <v>A</v>
      </c>
      <c r="BM40" s="89" t="str">
        <f t="shared" si="191"/>
        <v>CHEMISTRY</v>
      </c>
      <c r="BN40" s="394">
        <f>IF(details!AC40="","",details!AC40)</f>
        <v>6</v>
      </c>
      <c r="BO40" s="394">
        <f>IF(details!AD40="","",details!AD40)</f>
        <v>10</v>
      </c>
      <c r="BP40" s="394">
        <f>IF(details!AE40="","",details!AE40)</f>
        <v>8</v>
      </c>
      <c r="BQ40" s="205">
        <f t="shared" si="192"/>
        <v>24</v>
      </c>
      <c r="BR40" s="394">
        <f>IF(details!AF40="","",details!AF40)</f>
        <v>13</v>
      </c>
      <c r="BS40" s="394">
        <f>IF(details!AG40="","",details!AG40)</f>
        <v>17</v>
      </c>
      <c r="BT40" s="205">
        <f t="shared" si="193"/>
        <v>30</v>
      </c>
      <c r="BU40" s="205">
        <f t="shared" si="194"/>
        <v>37</v>
      </c>
      <c r="BV40" s="205">
        <f t="shared" si="195"/>
        <v>54</v>
      </c>
      <c r="BW40" s="394">
        <f>IF(details!AH40="","",details!AH40)</f>
        <v>24</v>
      </c>
      <c r="BX40" s="394">
        <f>IF(details!AI40="","",details!AI40)</f>
        <v>21</v>
      </c>
      <c r="BY40" s="205">
        <f t="shared" si="196"/>
        <v>45</v>
      </c>
      <c r="BZ40" s="205">
        <f t="shared" si="197"/>
        <v>61</v>
      </c>
      <c r="CA40" s="205">
        <f t="shared" si="198"/>
        <v>38</v>
      </c>
      <c r="CB40" s="401">
        <f t="shared" si="199"/>
        <v>99</v>
      </c>
      <c r="CC40" s="332">
        <f t="shared" si="56"/>
        <v>0</v>
      </c>
      <c r="CD40" s="409">
        <f t="shared" si="57"/>
        <v>0</v>
      </c>
      <c r="CE40" s="66">
        <f t="shared" si="58"/>
        <v>70</v>
      </c>
      <c r="CF40" s="66">
        <f t="shared" si="200"/>
        <v>30</v>
      </c>
      <c r="CG40" s="66">
        <f t="shared" si="201"/>
        <v>150</v>
      </c>
      <c r="CH40" s="66">
        <f t="shared" si="61"/>
        <v>50</v>
      </c>
      <c r="CI40" s="332">
        <f t="shared" si="62"/>
        <v>200</v>
      </c>
      <c r="CJ40" s="409" t="str">
        <f t="shared" si="63"/>
        <v/>
      </c>
      <c r="CK40" s="66" t="str">
        <f t="shared" si="64"/>
        <v>P</v>
      </c>
      <c r="CL40" s="66" t="str">
        <f t="shared" si="65"/>
        <v>P</v>
      </c>
      <c r="CM40" s="409" t="str">
        <f t="shared" si="66"/>
        <v>II</v>
      </c>
      <c r="CN40" s="394" t="str">
        <f>IF(details!AJ40="","",details!AJ40)</f>
        <v>a</v>
      </c>
      <c r="CO40" s="89" t="str">
        <f t="shared" si="202"/>
        <v>BIOLOGY</v>
      </c>
      <c r="CP40" s="394">
        <f>IF(details!AK40="","",details!AK40)</f>
        <v>9</v>
      </c>
      <c r="CQ40" s="394">
        <f>IF(details!AL40="","",details!AL40)</f>
        <v>6</v>
      </c>
      <c r="CR40" s="394">
        <f>IF(details!AM40="","",details!AM40)</f>
        <v>9</v>
      </c>
      <c r="CS40" s="205">
        <f t="shared" si="203"/>
        <v>24</v>
      </c>
      <c r="CT40" s="394">
        <f>IF(details!AN40="","",details!AN40)</f>
        <v>13</v>
      </c>
      <c r="CU40" s="394">
        <f>IF(details!AO40="","",details!AO40)</f>
        <v>16</v>
      </c>
      <c r="CV40" s="205">
        <f t="shared" si="204"/>
        <v>29</v>
      </c>
      <c r="CW40" s="205">
        <f t="shared" si="205"/>
        <v>37</v>
      </c>
      <c r="CX40" s="205">
        <f t="shared" si="206"/>
        <v>53</v>
      </c>
      <c r="CY40" s="394">
        <f>IF(details!AP40="","",details!AP40)</f>
        <v>20</v>
      </c>
      <c r="CZ40" s="394">
        <f>IF(details!AQ40="","",details!AQ40)</f>
        <v>26</v>
      </c>
      <c r="DA40" s="205">
        <f t="shared" si="207"/>
        <v>46</v>
      </c>
      <c r="DB40" s="205">
        <f t="shared" si="208"/>
        <v>57</v>
      </c>
      <c r="DC40" s="205">
        <f t="shared" si="209"/>
        <v>42</v>
      </c>
      <c r="DD40" s="401">
        <f t="shared" si="210"/>
        <v>99</v>
      </c>
      <c r="DE40" s="332">
        <f t="shared" si="75"/>
        <v>0</v>
      </c>
      <c r="DF40" s="409">
        <f t="shared" si="76"/>
        <v>0</v>
      </c>
      <c r="DG40" s="66">
        <f t="shared" si="77"/>
        <v>70</v>
      </c>
      <c r="DH40" s="66">
        <f t="shared" si="211"/>
        <v>30</v>
      </c>
      <c r="DI40" s="66">
        <f t="shared" si="79"/>
        <v>150</v>
      </c>
      <c r="DJ40" s="66">
        <f t="shared" si="80"/>
        <v>50</v>
      </c>
      <c r="DK40" s="332">
        <f t="shared" si="81"/>
        <v>200</v>
      </c>
      <c r="DL40" s="409" t="str">
        <f t="shared" si="82"/>
        <v/>
      </c>
      <c r="DM40" s="66" t="str">
        <f t="shared" si="83"/>
        <v>P</v>
      </c>
      <c r="DN40" s="66" t="str">
        <f t="shared" si="84"/>
        <v>P</v>
      </c>
      <c r="DO40" s="409" t="str">
        <f t="shared" si="85"/>
        <v>II</v>
      </c>
      <c r="DP40" s="66">
        <f t="shared" si="86"/>
        <v>0</v>
      </c>
      <c r="DQ40" s="394">
        <f>IF(details!AR40="","",details!AR40)</f>
        <v>9</v>
      </c>
      <c r="DR40" s="394">
        <f>IF(details!AS40="","",details!AS40)</f>
        <v>9</v>
      </c>
      <c r="DS40" s="394">
        <f>IF(details!AT40="","",details!AT40)</f>
        <v>10</v>
      </c>
      <c r="DT40" s="205">
        <f t="shared" si="212"/>
        <v>28</v>
      </c>
      <c r="DU40" s="394">
        <f>IF(details!AU40="","",details!AU40)</f>
        <v>44</v>
      </c>
      <c r="DV40" s="205">
        <f t="shared" si="213"/>
        <v>72</v>
      </c>
      <c r="DW40" s="394">
        <f>IF(details!AV40="","",details!AV40)</f>
        <v>66</v>
      </c>
      <c r="DX40" s="392">
        <f t="shared" si="214"/>
        <v>138</v>
      </c>
      <c r="DY40" s="409">
        <f t="shared" si="215"/>
        <v>0</v>
      </c>
      <c r="DZ40" s="409">
        <f t="shared" si="216"/>
        <v>0</v>
      </c>
      <c r="EA40" s="66">
        <f t="shared" si="217"/>
        <v>200</v>
      </c>
      <c r="EB40" s="409" t="str">
        <f t="shared" si="218"/>
        <v/>
      </c>
      <c r="EC40" s="409" t="str">
        <f t="shared" si="121"/>
        <v>B</v>
      </c>
      <c r="ED40" s="394">
        <f>IF(details!AW40="","",details!AW40)</f>
        <v>22</v>
      </c>
      <c r="EE40" s="394">
        <f>IF(details!AX40="","",details!AX40)</f>
        <v>26</v>
      </c>
      <c r="EF40" s="394">
        <f>IF(details!AY40="","",details!AY40)</f>
        <v>30</v>
      </c>
      <c r="EG40" s="392">
        <f t="shared" si="219"/>
        <v>78</v>
      </c>
      <c r="EH40" s="409">
        <f t="shared" si="220"/>
        <v>0</v>
      </c>
      <c r="EI40" s="409">
        <f t="shared" si="221"/>
        <v>0</v>
      </c>
      <c r="EJ40" s="66">
        <f t="shared" si="222"/>
        <v>100</v>
      </c>
      <c r="EK40" s="409" t="str">
        <f t="shared" si="223"/>
        <v/>
      </c>
      <c r="EL40" s="409" t="str">
        <f t="shared" si="122"/>
        <v>B</v>
      </c>
      <c r="EM40" s="409" t="str">
        <f t="shared" si="123"/>
        <v>II</v>
      </c>
      <c r="EN40" s="409" t="str">
        <f t="shared" si="124"/>
        <v>III</v>
      </c>
      <c r="EO40" s="409" t="str">
        <f t="shared" si="125"/>
        <v>II</v>
      </c>
      <c r="EP40" s="409" t="str">
        <f t="shared" si="224"/>
        <v>II</v>
      </c>
      <c r="EQ40" s="409" t="str">
        <f t="shared" si="225"/>
        <v>II</v>
      </c>
      <c r="ER40" s="409">
        <f t="shared" si="226"/>
        <v>0</v>
      </c>
      <c r="ES40" s="409">
        <f t="shared" si="227"/>
        <v>0</v>
      </c>
      <c r="ET40" s="409">
        <f t="shared" si="228"/>
        <v>0</v>
      </c>
      <c r="EU40" s="409">
        <f t="shared" si="229"/>
        <v>0</v>
      </c>
      <c r="EV40" s="409">
        <f t="shared" si="230"/>
        <v>0</v>
      </c>
      <c r="EW40" s="409" t="str">
        <f t="shared" si="231"/>
        <v/>
      </c>
      <c r="EX40" s="74" t="str">
        <f t="shared" si="132"/>
        <v>PASS</v>
      </c>
      <c r="EY40" s="68" t="str">
        <f>IF(details!CF40="","",details!CF40)</f>
        <v/>
      </c>
      <c r="EZ40" s="69" t="str">
        <f>IF(details!CG40="","",details!CG40)</f>
        <v/>
      </c>
      <c r="FA40" s="68" t="str">
        <f>IF(details!CJ40="","",details!CJ40)</f>
        <v/>
      </c>
      <c r="FB40" s="69" t="str">
        <f>IF(details!CK40="","",details!CK40)</f>
        <v/>
      </c>
      <c r="FC40" s="68" t="str">
        <f>IF(details!CN40="","",details!CN40)</f>
        <v/>
      </c>
      <c r="FD40" s="69" t="str">
        <f>IF(details!CO40="","",details!CO40)</f>
        <v/>
      </c>
      <c r="FE40" s="68" t="str">
        <f>IF(details!CR40="","",details!CR40)</f>
        <v/>
      </c>
      <c r="FF40" s="69" t="str">
        <f>IF(details!CS40="","",details!CS40)</f>
        <v/>
      </c>
      <c r="FG40" s="68">
        <f>IF(details!CV40="","",details!CV40)</f>
        <v>44</v>
      </c>
      <c r="FH40" s="69">
        <f>IF(details!CW40="","",details!CW40)</f>
        <v>0</v>
      </c>
      <c r="FI40" s="343">
        <f t="shared" si="250"/>
        <v>0</v>
      </c>
      <c r="FJ40" s="394" t="str">
        <f t="shared" si="133"/>
        <v>II</v>
      </c>
      <c r="FK40" s="394" t="str">
        <f t="shared" si="232"/>
        <v/>
      </c>
      <c r="FL40" s="460" t="str">
        <f t="shared" si="134"/>
        <v/>
      </c>
      <c r="FM40" s="394" t="str">
        <f t="shared" si="135"/>
        <v>III</v>
      </c>
      <c r="FN40" s="77" t="str">
        <f t="shared" si="233"/>
        <v/>
      </c>
      <c r="FO40" s="460" t="str">
        <f t="shared" si="136"/>
        <v/>
      </c>
      <c r="FP40" s="78" t="str">
        <f t="shared" si="137"/>
        <v>II</v>
      </c>
      <c r="FQ40" s="394" t="str">
        <f t="shared" si="138"/>
        <v>II</v>
      </c>
      <c r="FR40" s="394" t="str">
        <f t="shared" si="234"/>
        <v/>
      </c>
      <c r="FS40" s="394" t="str">
        <f t="shared" si="235"/>
        <v/>
      </c>
      <c r="FT40" s="394" t="str">
        <f t="shared" si="236"/>
        <v/>
      </c>
      <c r="FU40" s="364" t="str">
        <f t="shared" si="237"/>
        <v/>
      </c>
      <c r="FV40" s="394" t="str">
        <f t="shared" si="238"/>
        <v/>
      </c>
      <c r="FW40" s="394" t="str">
        <f t="shared" si="239"/>
        <v/>
      </c>
      <c r="FX40" s="394" t="str">
        <f t="shared" si="240"/>
        <v/>
      </c>
      <c r="FY40" s="394" t="str">
        <f t="shared" si="141"/>
        <v/>
      </c>
      <c r="FZ40" s="461" t="str">
        <f t="shared" si="142"/>
        <v/>
      </c>
      <c r="GA40" s="78" t="str">
        <f t="shared" si="143"/>
        <v>II</v>
      </c>
      <c r="GB40" s="394" t="str">
        <f t="shared" si="144"/>
        <v>II</v>
      </c>
      <c r="GC40" s="394" t="str">
        <f t="shared" si="145"/>
        <v/>
      </c>
      <c r="GD40" s="394" t="str">
        <f t="shared" si="146"/>
        <v/>
      </c>
      <c r="GE40" s="394" t="str">
        <f t="shared" si="147"/>
        <v/>
      </c>
      <c r="GF40" s="462" t="str">
        <f t="shared" si="241"/>
        <v/>
      </c>
      <c r="GG40" s="397" t="str">
        <f t="shared" si="242"/>
        <v/>
      </c>
      <c r="GH40" s="394" t="str">
        <f t="shared" si="243"/>
        <v/>
      </c>
      <c r="GI40" s="394" t="str">
        <f t="shared" si="244"/>
        <v/>
      </c>
      <c r="GJ40" s="394" t="str">
        <f t="shared" si="148"/>
        <v/>
      </c>
      <c r="GK40" s="461" t="str">
        <f t="shared" si="149"/>
        <v/>
      </c>
      <c r="GL40" s="78" t="str">
        <f t="shared" si="150"/>
        <v>II</v>
      </c>
      <c r="GM40" s="394" t="str">
        <f t="shared" si="151"/>
        <v>II</v>
      </c>
      <c r="GN40" s="394" t="str">
        <f t="shared" si="152"/>
        <v/>
      </c>
      <c r="GO40" s="394" t="str">
        <f t="shared" si="153"/>
        <v/>
      </c>
      <c r="GP40" s="394" t="str">
        <f t="shared" si="154"/>
        <v/>
      </c>
      <c r="GQ40" s="394" t="str">
        <f t="shared" si="245"/>
        <v/>
      </c>
      <c r="GR40" s="394" t="str">
        <f t="shared" si="246"/>
        <v/>
      </c>
      <c r="GS40" s="394" t="str">
        <f t="shared" si="247"/>
        <v/>
      </c>
      <c r="GT40" s="394" t="str">
        <f t="shared" si="248"/>
        <v/>
      </c>
      <c r="GU40" s="394" t="str">
        <f t="shared" si="155"/>
        <v/>
      </c>
      <c r="GV40" s="461" t="str">
        <f t="shared" si="156"/>
        <v/>
      </c>
      <c r="GW40" s="394" t="str">
        <f t="shared" si="157"/>
        <v>B</v>
      </c>
      <c r="GX40" s="394" t="str">
        <f t="shared" si="158"/>
        <v>B</v>
      </c>
      <c r="GY40" s="394" t="str">
        <f t="shared" si="159"/>
        <v xml:space="preserve">    </v>
      </c>
      <c r="GZ40" s="394" t="str">
        <f t="shared" si="160"/>
        <v xml:space="preserve">    </v>
      </c>
      <c r="HA40" s="394" t="str">
        <f t="shared" si="161"/>
        <v xml:space="preserve">    </v>
      </c>
      <c r="HB40" s="394" t="str">
        <f t="shared" si="162"/>
        <v xml:space="preserve">        </v>
      </c>
      <c r="HC40" s="394" t="str">
        <f t="shared" si="163"/>
        <v xml:space="preserve">    </v>
      </c>
      <c r="HD40" s="394" t="str">
        <f t="shared" si="164"/>
        <v>PASS</v>
      </c>
      <c r="HE40" s="67">
        <f t="shared" si="165"/>
        <v>496</v>
      </c>
      <c r="HF40" s="73">
        <f t="shared" si="166"/>
        <v>49.6</v>
      </c>
      <c r="HG40" s="394" t="str">
        <f t="shared" si="167"/>
        <v>II</v>
      </c>
      <c r="HH40" s="75">
        <f t="shared" si="168"/>
        <v>49.6</v>
      </c>
      <c r="HI40" s="76">
        <f t="shared" si="249"/>
        <v>38.000000000000149</v>
      </c>
      <c r="HJ40" s="394" t="str">
        <f>IF(OR(HD40="SUPPL.",HD40="RE-EXAM."),'result subject-wise'!AR40,HD40)</f>
        <v>PASS</v>
      </c>
      <c r="HK40" s="463" t="str">
        <f t="shared" si="169"/>
        <v/>
      </c>
      <c r="HL40" s="464">
        <f t="shared" si="170"/>
        <v>49.6</v>
      </c>
      <c r="HM40" s="394" t="str">
        <f t="shared" si="87"/>
        <v>II</v>
      </c>
      <c r="HN40" s="240"/>
      <c r="HP40" s="465" t="str">
        <f>'full report'!V854</f>
        <v/>
      </c>
      <c r="HQ40" s="466"/>
      <c r="HR40" s="238" t="s">
        <v>182</v>
      </c>
      <c r="HS40" s="394">
        <f>COUNTIF(HD9:HD108,"FAIL")</f>
        <v>1</v>
      </c>
      <c r="HT40" s="305">
        <f>'result subject-wise'!F117</f>
        <v>0</v>
      </c>
      <c r="HU40" s="623">
        <f>HS40+HT40</f>
        <v>1</v>
      </c>
      <c r="HV40" s="624"/>
      <c r="IF40" s="448"/>
      <c r="IG40" s="448"/>
      <c r="IH40" s="448"/>
      <c r="II40" s="448"/>
      <c r="IJ40" s="448"/>
      <c r="IK40" s="448"/>
      <c r="IL40" s="448"/>
      <c r="IM40" s="448"/>
      <c r="IN40" s="448"/>
      <c r="IO40" s="448"/>
      <c r="IP40" s="448"/>
      <c r="IQ40" s="448"/>
      <c r="IR40" s="448"/>
      <c r="IS40" s="448"/>
      <c r="IT40" s="448"/>
      <c r="IU40" s="448"/>
      <c r="JJ40" s="467"/>
      <c r="JK40" s="467"/>
      <c r="JL40" s="467"/>
      <c r="JM40" s="467"/>
      <c r="JN40" s="467"/>
      <c r="JO40" s="467"/>
      <c r="JP40" s="467"/>
      <c r="JQ40" s="467"/>
      <c r="JR40" s="467"/>
      <c r="JS40" s="467"/>
      <c r="JT40" s="467"/>
      <c r="JU40" s="467"/>
      <c r="JV40" s="467"/>
      <c r="JW40" s="467"/>
      <c r="JX40" s="467"/>
      <c r="JY40" s="467"/>
      <c r="JZ40" s="467"/>
      <c r="KA40" s="467"/>
      <c r="KB40" s="467"/>
      <c r="KC40" s="467"/>
      <c r="KD40" s="467"/>
      <c r="KE40" s="467"/>
      <c r="KF40" s="467"/>
      <c r="KG40" s="467"/>
      <c r="KH40" s="467"/>
      <c r="KI40" s="467"/>
      <c r="KJ40" s="467"/>
      <c r="KK40" s="467"/>
      <c r="KL40" s="467"/>
      <c r="KM40" s="467"/>
      <c r="KN40" s="467"/>
      <c r="KO40" s="467"/>
      <c r="KP40" s="467"/>
      <c r="KQ40" s="467"/>
      <c r="KR40" s="467"/>
      <c r="KS40" s="467"/>
      <c r="KT40" s="467"/>
      <c r="KU40" s="467"/>
      <c r="KV40" s="467"/>
      <c r="KW40" s="467"/>
      <c r="KX40" s="467"/>
      <c r="KY40" s="467"/>
      <c r="KZ40" s="467"/>
      <c r="LA40" s="467"/>
      <c r="LB40" s="467"/>
      <c r="LC40" s="467"/>
      <c r="LD40" s="467"/>
      <c r="LE40" s="467"/>
      <c r="LF40" s="467"/>
      <c r="LG40" s="467"/>
      <c r="LH40" s="467"/>
      <c r="LI40" s="467"/>
      <c r="LJ40" s="467"/>
      <c r="LK40" s="467"/>
      <c r="LL40" s="467"/>
      <c r="LM40" s="467"/>
      <c r="LN40" s="467"/>
      <c r="LO40" s="467"/>
      <c r="LP40" s="467"/>
      <c r="LQ40" s="467"/>
      <c r="LR40" s="467"/>
      <c r="LS40" s="467"/>
      <c r="LT40" s="467"/>
      <c r="LU40" s="467"/>
      <c r="LV40" s="467"/>
      <c r="LW40" s="467"/>
      <c r="LX40" s="467"/>
      <c r="LY40" s="467"/>
      <c r="LZ40" s="467"/>
      <c r="MA40" s="467"/>
      <c r="MB40" s="467"/>
      <c r="MC40" s="467"/>
      <c r="MD40" s="467"/>
      <c r="ME40" s="467"/>
      <c r="MF40" s="467"/>
      <c r="MG40" s="467"/>
      <c r="MH40" s="467"/>
      <c r="MI40" s="467"/>
      <c r="MJ40" s="467"/>
      <c r="MK40" s="467"/>
      <c r="ML40" s="467"/>
      <c r="MM40" s="467"/>
      <c r="MN40" s="467"/>
      <c r="MO40" s="467"/>
      <c r="MP40" s="467"/>
      <c r="MQ40" s="467"/>
      <c r="MR40" s="467"/>
      <c r="MS40" s="467"/>
      <c r="MT40" s="467"/>
      <c r="MU40" s="467"/>
      <c r="MV40" s="467"/>
      <c r="MW40" s="467"/>
      <c r="MX40" s="467"/>
      <c r="MY40" s="467"/>
      <c r="MZ40" s="467"/>
      <c r="NA40" s="467"/>
      <c r="NB40" s="467"/>
      <c r="NC40" s="467"/>
      <c r="ND40" s="467"/>
      <c r="NE40" s="467"/>
      <c r="NF40" s="467"/>
      <c r="NG40" s="467"/>
      <c r="NH40" s="467"/>
      <c r="NI40" s="467"/>
      <c r="NJ40" s="467"/>
      <c r="NK40" s="467"/>
      <c r="NL40" s="467"/>
      <c r="NM40" s="467"/>
      <c r="NN40" s="467"/>
      <c r="NO40" s="467"/>
      <c r="NP40" s="467"/>
      <c r="NQ40" s="467"/>
      <c r="NR40" s="467"/>
      <c r="NS40" s="467"/>
      <c r="NT40" s="467"/>
      <c r="NU40" s="467"/>
      <c r="NV40" s="467"/>
      <c r="NW40" s="467"/>
      <c r="NX40" s="467"/>
      <c r="NY40" s="467"/>
      <c r="NZ40" s="467"/>
      <c r="OA40" s="467"/>
      <c r="OB40" s="467"/>
      <c r="OC40" s="467"/>
      <c r="OD40" s="467"/>
      <c r="OE40" s="467"/>
      <c r="OF40" s="467"/>
      <c r="OG40" s="467"/>
      <c r="OH40" s="467"/>
      <c r="OI40" s="467"/>
      <c r="OJ40" s="467"/>
      <c r="OK40" s="467"/>
      <c r="OL40" s="467"/>
      <c r="OM40" s="467"/>
      <c r="ON40" s="467"/>
      <c r="OO40" s="467"/>
      <c r="OP40" s="467"/>
      <c r="OQ40" s="467"/>
      <c r="OR40" s="467"/>
      <c r="OS40" s="467"/>
      <c r="OT40" s="467"/>
      <c r="OU40" s="467"/>
      <c r="OV40" s="467"/>
      <c r="OW40" s="467"/>
      <c r="OX40" s="467"/>
      <c r="OY40" s="467"/>
      <c r="OZ40" s="467"/>
      <c r="PA40" s="467"/>
      <c r="PB40" s="467"/>
      <c r="PC40" s="467"/>
      <c r="PD40" s="467"/>
      <c r="PE40" s="467"/>
      <c r="PF40" s="467"/>
      <c r="PG40" s="467"/>
      <c r="PH40" s="467"/>
      <c r="PI40" s="467"/>
      <c r="PJ40" s="467"/>
      <c r="PK40" s="467"/>
      <c r="PL40" s="467"/>
      <c r="PM40" s="467"/>
      <c r="PN40" s="467"/>
      <c r="PO40" s="467"/>
      <c r="PP40" s="467"/>
      <c r="PQ40" s="467"/>
      <c r="PR40" s="467"/>
      <c r="PS40" s="467"/>
      <c r="PT40" s="467"/>
      <c r="PU40" s="467"/>
      <c r="PV40" s="467"/>
      <c r="PW40" s="467"/>
      <c r="PX40" s="467"/>
      <c r="PY40" s="467"/>
      <c r="PZ40" s="467"/>
      <c r="QA40" s="467"/>
      <c r="QB40" s="467"/>
      <c r="QC40" s="467"/>
      <c r="QD40" s="467"/>
      <c r="QE40" s="467"/>
      <c r="QF40" s="467"/>
      <c r="QG40" s="467"/>
      <c r="QH40" s="467"/>
      <c r="QI40" s="467"/>
      <c r="QJ40" s="467"/>
      <c r="QK40" s="467"/>
      <c r="QL40" s="467"/>
      <c r="QM40" s="467"/>
      <c r="QN40" s="467"/>
      <c r="QO40" s="467"/>
      <c r="QP40" s="467"/>
      <c r="QQ40" s="467"/>
      <c r="QR40" s="467"/>
      <c r="QS40" s="467"/>
      <c r="QT40" s="467"/>
      <c r="QU40" s="467"/>
      <c r="QV40" s="467"/>
      <c r="QW40" s="467"/>
      <c r="QX40" s="467"/>
      <c r="QY40" s="467"/>
      <c r="QZ40" s="467"/>
      <c r="RA40" s="467"/>
      <c r="RB40" s="467"/>
      <c r="RC40" s="467"/>
      <c r="RD40" s="467"/>
      <c r="RE40" s="467"/>
      <c r="RF40" s="467"/>
      <c r="RG40" s="467"/>
      <c r="RH40" s="467"/>
      <c r="RI40" s="467"/>
      <c r="RJ40" s="467"/>
      <c r="RK40" s="467"/>
      <c r="RL40" s="467"/>
      <c r="RM40" s="467"/>
      <c r="RN40" s="467"/>
      <c r="RO40" s="467"/>
      <c r="RP40" s="467"/>
      <c r="RQ40" s="467"/>
      <c r="RR40" s="467"/>
      <c r="RS40" s="467"/>
      <c r="RT40" s="467"/>
      <c r="RU40" s="467"/>
      <c r="RV40" s="467"/>
      <c r="RW40" s="467"/>
      <c r="RX40" s="467"/>
      <c r="RY40" s="467"/>
      <c r="RZ40" s="467"/>
      <c r="SA40" s="467"/>
      <c r="SB40" s="467"/>
      <c r="SC40" s="467"/>
      <c r="SD40" s="467"/>
      <c r="SE40" s="467"/>
      <c r="SF40" s="467"/>
      <c r="SG40" s="467"/>
      <c r="SH40" s="467"/>
      <c r="SI40" s="467"/>
      <c r="SJ40" s="467"/>
      <c r="SK40" s="467"/>
      <c r="SL40" s="467"/>
      <c r="SM40" s="467"/>
      <c r="SN40" s="467"/>
      <c r="SO40" s="467"/>
      <c r="SP40" s="467"/>
      <c r="SQ40" s="467"/>
      <c r="SR40" s="467"/>
      <c r="SS40" s="467"/>
      <c r="ST40" s="467"/>
      <c r="SU40" s="467"/>
      <c r="SV40" s="467"/>
      <c r="SW40" s="467"/>
      <c r="SX40" s="467"/>
      <c r="SY40" s="467"/>
      <c r="SZ40" s="467"/>
      <c r="TA40" s="467"/>
      <c r="TB40" s="467"/>
      <c r="TC40" s="467"/>
      <c r="TD40" s="467"/>
      <c r="TE40" s="467"/>
      <c r="TF40" s="467"/>
      <c r="TG40" s="467"/>
      <c r="TH40" s="467"/>
      <c r="TI40" s="467"/>
      <c r="TJ40" s="467"/>
      <c r="TK40" s="467"/>
      <c r="TL40" s="467"/>
      <c r="TM40" s="467"/>
      <c r="TN40" s="467"/>
      <c r="TO40" s="467"/>
      <c r="TP40" s="467"/>
      <c r="TQ40" s="467"/>
      <c r="TR40" s="467"/>
      <c r="TS40" s="467"/>
      <c r="TT40" s="467"/>
      <c r="TU40" s="467"/>
      <c r="TV40" s="467"/>
      <c r="TW40" s="467"/>
      <c r="TX40" s="467"/>
      <c r="TY40" s="467"/>
      <c r="TZ40" s="467"/>
      <c r="UA40" s="467"/>
      <c r="UB40" s="467"/>
      <c r="UC40" s="467"/>
      <c r="UD40" s="467"/>
      <c r="UE40" s="467"/>
      <c r="UF40" s="467"/>
      <c r="UG40" s="467"/>
      <c r="UH40" s="467"/>
      <c r="UI40" s="467"/>
      <c r="UJ40" s="467"/>
      <c r="UK40" s="467"/>
      <c r="UL40" s="467"/>
      <c r="UM40" s="467"/>
      <c r="UN40" s="467"/>
      <c r="UO40" s="467"/>
      <c r="UP40" s="467"/>
      <c r="UQ40" s="467"/>
      <c r="UR40" s="467"/>
      <c r="US40" s="467"/>
      <c r="UT40" s="467"/>
      <c r="UU40" s="467"/>
      <c r="UV40" s="467"/>
      <c r="UW40" s="467"/>
      <c r="UX40" s="467"/>
      <c r="UY40" s="467"/>
      <c r="UZ40" s="467"/>
      <c r="VA40" s="467"/>
      <c r="VB40" s="467"/>
      <c r="VC40" s="467"/>
      <c r="VD40" s="467"/>
      <c r="VE40" s="467"/>
      <c r="VF40" s="467"/>
      <c r="VG40" s="467"/>
      <c r="VH40" s="467"/>
      <c r="VI40" s="467"/>
      <c r="VJ40" s="467"/>
      <c r="VK40" s="467"/>
      <c r="VL40" s="467"/>
      <c r="VM40" s="467"/>
      <c r="VN40" s="467"/>
      <c r="VO40" s="467"/>
      <c r="VP40" s="467"/>
      <c r="VQ40" s="467"/>
      <c r="VR40" s="467"/>
      <c r="VS40" s="467"/>
      <c r="VT40" s="467"/>
      <c r="VU40" s="467"/>
      <c r="VV40" s="467"/>
      <c r="VW40" s="467"/>
      <c r="VX40" s="467"/>
      <c r="VY40" s="467"/>
      <c r="VZ40" s="467"/>
      <c r="WA40" s="467"/>
      <c r="WB40" s="467"/>
      <c r="WC40" s="467"/>
      <c r="WD40" s="467"/>
      <c r="WE40" s="467"/>
      <c r="WF40" s="467"/>
      <c r="WG40" s="467"/>
      <c r="WH40" s="467"/>
      <c r="WI40" s="467"/>
      <c r="WJ40" s="467"/>
      <c r="WK40" s="467"/>
      <c r="WL40" s="467"/>
      <c r="WM40" s="467"/>
      <c r="WN40" s="467"/>
      <c r="WO40" s="467"/>
      <c r="WP40" s="467"/>
      <c r="WQ40" s="467"/>
      <c r="WR40" s="467"/>
      <c r="WS40" s="467"/>
      <c r="WT40" s="467"/>
      <c r="WU40" s="467"/>
      <c r="WV40" s="467"/>
      <c r="WW40" s="467"/>
      <c r="WX40" s="467"/>
      <c r="WY40" s="467"/>
      <c r="WZ40" s="467"/>
      <c r="XA40" s="467"/>
      <c r="XB40" s="467"/>
      <c r="XC40" s="467"/>
      <c r="XD40" s="467"/>
      <c r="XE40" s="467"/>
      <c r="XF40" s="467"/>
      <c r="XG40" s="467"/>
      <c r="XH40" s="467"/>
      <c r="XI40" s="467"/>
      <c r="XJ40" s="467"/>
      <c r="XK40" s="467"/>
      <c r="XL40" s="467"/>
      <c r="XM40" s="467"/>
      <c r="XN40" s="467"/>
      <c r="XO40" s="467"/>
      <c r="XP40" s="467"/>
      <c r="XQ40" s="467"/>
      <c r="XR40" s="467"/>
      <c r="XS40" s="467"/>
      <c r="XT40" s="467"/>
      <c r="XU40" s="467"/>
      <c r="XV40" s="467"/>
      <c r="XW40" s="467"/>
      <c r="XX40" s="467"/>
      <c r="XY40" s="467"/>
      <c r="XZ40" s="467"/>
      <c r="YA40" s="467"/>
      <c r="YB40" s="467"/>
      <c r="YC40" s="467"/>
      <c r="YD40" s="467"/>
      <c r="YE40" s="467"/>
      <c r="YF40" s="467"/>
      <c r="YG40" s="467"/>
      <c r="YH40" s="467"/>
      <c r="YI40" s="467"/>
      <c r="YJ40" s="467"/>
      <c r="YK40" s="467"/>
      <c r="YL40" s="467"/>
      <c r="YM40" s="467"/>
      <c r="YN40" s="467"/>
      <c r="YO40" s="467"/>
      <c r="YP40" s="467"/>
      <c r="YQ40" s="467"/>
      <c r="YR40" s="467"/>
      <c r="YS40" s="467"/>
      <c r="YT40" s="467"/>
      <c r="YU40" s="467"/>
      <c r="YV40" s="467"/>
      <c r="YW40" s="467"/>
      <c r="YX40" s="467"/>
      <c r="YY40" s="467"/>
      <c r="YZ40" s="467"/>
      <c r="ZA40" s="467"/>
      <c r="ZB40" s="467"/>
      <c r="ZC40" s="467"/>
      <c r="ZD40" s="467"/>
      <c r="ZE40" s="467"/>
      <c r="ZF40" s="467"/>
      <c r="ZG40" s="467"/>
      <c r="ZH40" s="467"/>
      <c r="ZI40" s="467"/>
      <c r="ZJ40" s="467"/>
      <c r="ZK40" s="467"/>
      <c r="ZL40" s="467"/>
      <c r="ZM40" s="467"/>
      <c r="ZN40" s="467"/>
      <c r="ZO40" s="467"/>
      <c r="ZP40" s="467"/>
      <c r="ZQ40" s="467"/>
      <c r="ZR40" s="467"/>
      <c r="ZS40" s="467"/>
      <c r="ZT40" s="467"/>
      <c r="ZU40" s="467"/>
      <c r="ZV40" s="467"/>
      <c r="ZW40" s="467"/>
      <c r="ZX40" s="467"/>
      <c r="ZY40" s="467"/>
      <c r="ZZ40" s="467"/>
      <c r="AAA40" s="467"/>
      <c r="AAB40" s="467"/>
      <c r="AAC40" s="467"/>
      <c r="AAD40" s="467"/>
      <c r="AAE40" s="467"/>
      <c r="AAF40" s="467"/>
      <c r="AAG40" s="467"/>
      <c r="AAH40" s="467"/>
      <c r="AAI40" s="467"/>
      <c r="AAJ40" s="467"/>
      <c r="AAK40" s="467"/>
      <c r="AAL40" s="467"/>
      <c r="AAM40" s="467"/>
      <c r="AAN40" s="467"/>
      <c r="AAO40" s="467"/>
      <c r="AAP40" s="467"/>
      <c r="AAQ40" s="467"/>
      <c r="AAR40" s="467"/>
      <c r="AAS40" s="467"/>
      <c r="AAT40" s="467"/>
      <c r="AAU40" s="467"/>
      <c r="AAV40" s="467"/>
      <c r="AAW40" s="467"/>
      <c r="AAX40" s="467"/>
      <c r="AAY40" s="467"/>
      <c r="AAZ40" s="467"/>
      <c r="ABA40" s="467"/>
      <c r="ABB40" s="467"/>
      <c r="ABC40" s="467"/>
      <c r="ABD40" s="467"/>
      <c r="ABE40" s="467"/>
      <c r="ABF40" s="467"/>
      <c r="ABG40" s="467"/>
      <c r="ABH40" s="467"/>
      <c r="ABI40" s="467"/>
      <c r="ABJ40" s="467"/>
      <c r="ABK40" s="467"/>
      <c r="ABL40" s="467"/>
      <c r="ABM40" s="467"/>
      <c r="ABN40" s="467"/>
      <c r="ABO40" s="467"/>
      <c r="ABP40" s="467"/>
      <c r="ABQ40" s="467"/>
      <c r="ABR40" s="467"/>
      <c r="ABS40" s="467"/>
      <c r="ABT40" s="467"/>
      <c r="ABU40" s="467"/>
      <c r="ABV40" s="467"/>
      <c r="ABW40" s="467"/>
      <c r="ABX40" s="467"/>
      <c r="ABY40" s="467"/>
      <c r="ABZ40" s="467"/>
      <c r="ACA40" s="467"/>
      <c r="ACB40" s="467"/>
      <c r="ACC40" s="467"/>
      <c r="ACD40" s="467"/>
      <c r="ACE40" s="467"/>
      <c r="ACF40" s="467"/>
      <c r="ACG40" s="467"/>
      <c r="ACH40" s="467"/>
      <c r="ACI40" s="467"/>
      <c r="ACJ40" s="467"/>
      <c r="ACK40" s="467"/>
      <c r="ACL40" s="467"/>
      <c r="ACM40" s="467"/>
      <c r="ACN40" s="467"/>
      <c r="ACO40" s="467"/>
      <c r="ACP40" s="467"/>
      <c r="ACQ40" s="467"/>
      <c r="ACR40" s="467"/>
      <c r="ACS40" s="467"/>
      <c r="ACT40" s="467"/>
      <c r="ACU40" s="467"/>
      <c r="ACV40" s="467"/>
      <c r="ACW40" s="467"/>
      <c r="ACX40" s="467"/>
      <c r="ACY40" s="467"/>
      <c r="ACZ40" s="467"/>
      <c r="ADA40" s="467"/>
      <c r="ADB40" s="467"/>
      <c r="ADC40" s="467"/>
      <c r="ADD40" s="467"/>
      <c r="ADE40" s="467"/>
      <c r="ADF40" s="467"/>
      <c r="ADG40" s="467"/>
      <c r="ADH40" s="467"/>
      <c r="ADI40" s="467"/>
      <c r="ADJ40" s="467"/>
      <c r="ADK40" s="467"/>
      <c r="ADL40" s="467"/>
      <c r="ADM40" s="467"/>
      <c r="ADN40" s="467"/>
      <c r="ADO40" s="467"/>
      <c r="ADP40" s="467"/>
      <c r="ADQ40" s="467"/>
      <c r="ADR40" s="467"/>
      <c r="ADS40" s="467"/>
      <c r="ADT40" s="467"/>
      <c r="ADU40" s="467"/>
      <c r="ADV40" s="467"/>
      <c r="ADW40" s="467"/>
      <c r="ADX40" s="467"/>
      <c r="ADY40" s="467"/>
      <c r="ADZ40" s="467"/>
      <c r="AEA40" s="467"/>
      <c r="AEB40" s="467"/>
      <c r="AEC40" s="467"/>
      <c r="AED40" s="467"/>
      <c r="AEE40" s="467"/>
      <c r="AEF40" s="467"/>
      <c r="AEG40" s="467"/>
      <c r="AEH40" s="467"/>
      <c r="AEI40" s="467"/>
      <c r="AEJ40" s="467"/>
      <c r="AEK40" s="467"/>
      <c r="AEL40" s="467"/>
      <c r="AEM40" s="467"/>
      <c r="AEN40" s="467"/>
      <c r="AEO40" s="467"/>
      <c r="AEP40" s="467"/>
      <c r="AEQ40" s="467"/>
      <c r="AER40" s="467"/>
      <c r="AES40" s="467"/>
      <c r="AET40" s="467"/>
      <c r="AEU40" s="467"/>
      <c r="AEV40" s="467"/>
      <c r="AEW40" s="467"/>
      <c r="AEX40" s="467"/>
      <c r="AEY40" s="467"/>
      <c r="AEZ40" s="467"/>
      <c r="AFA40" s="467"/>
      <c r="AFB40" s="467"/>
      <c r="AFC40" s="467"/>
      <c r="AFD40" s="467"/>
      <c r="AFE40" s="467"/>
      <c r="AFF40" s="467"/>
      <c r="AFG40" s="467"/>
      <c r="AFH40" s="467"/>
      <c r="AFI40" s="467"/>
      <c r="AFJ40" s="467"/>
      <c r="AFK40" s="467"/>
      <c r="AFL40" s="467"/>
      <c r="AFM40" s="467"/>
      <c r="AFN40" s="467"/>
      <c r="AFO40" s="467"/>
      <c r="AFP40" s="467"/>
      <c r="AFQ40" s="467"/>
      <c r="AFR40" s="467"/>
      <c r="AFS40" s="467"/>
      <c r="AFT40" s="467"/>
      <c r="AFU40" s="467"/>
      <c r="AFV40" s="467"/>
      <c r="AFW40" s="467"/>
      <c r="AFX40" s="467"/>
      <c r="AFY40" s="467"/>
      <c r="AFZ40" s="467"/>
      <c r="AGA40" s="467"/>
      <c r="AGB40" s="467"/>
      <c r="AGC40" s="467"/>
      <c r="AGD40" s="467"/>
      <c r="AGE40" s="467"/>
      <c r="AGF40" s="467"/>
      <c r="AGG40" s="467"/>
      <c r="AGH40" s="467"/>
      <c r="AGI40" s="467"/>
      <c r="AGJ40" s="467"/>
      <c r="AGK40" s="467"/>
      <c r="AGL40" s="467"/>
      <c r="AGM40" s="467"/>
      <c r="AGN40" s="467"/>
      <c r="AGO40" s="467"/>
      <c r="AGP40" s="467"/>
      <c r="AGQ40" s="467"/>
      <c r="AGR40" s="467"/>
      <c r="AGS40" s="467"/>
      <c r="AGT40" s="467"/>
      <c r="AGU40" s="467"/>
      <c r="AGV40" s="467"/>
      <c r="AGW40" s="467"/>
      <c r="AGX40" s="467"/>
      <c r="AGY40" s="467"/>
      <c r="AGZ40" s="467"/>
      <c r="AHA40" s="467"/>
      <c r="AHB40" s="467"/>
      <c r="AHC40" s="467"/>
      <c r="AHD40" s="467"/>
      <c r="AHE40" s="467"/>
      <c r="AHF40" s="467"/>
      <c r="AHG40" s="467"/>
      <c r="AHH40" s="467"/>
      <c r="AHI40" s="467"/>
      <c r="AHJ40" s="467"/>
      <c r="AHK40" s="467"/>
      <c r="AHL40" s="467"/>
      <c r="AHM40" s="467"/>
      <c r="AHN40" s="467"/>
      <c r="AHO40" s="467"/>
      <c r="AHP40" s="467"/>
      <c r="AHQ40" s="467"/>
      <c r="AHR40" s="467"/>
      <c r="AHS40" s="467"/>
      <c r="AHT40" s="467"/>
      <c r="AHU40" s="467"/>
      <c r="AHV40" s="467"/>
      <c r="AHW40" s="467"/>
      <c r="AHX40" s="467"/>
      <c r="AHY40" s="467"/>
      <c r="AHZ40" s="467"/>
      <c r="AIA40" s="467"/>
      <c r="AIB40" s="467"/>
      <c r="AIC40" s="467"/>
      <c r="AID40" s="467"/>
      <c r="AIE40" s="467"/>
      <c r="AIF40" s="467"/>
      <c r="AIG40" s="467"/>
      <c r="AIH40" s="467"/>
      <c r="AII40" s="467"/>
      <c r="AIJ40" s="467"/>
      <c r="AIK40" s="467"/>
      <c r="AIL40" s="467"/>
      <c r="AIM40" s="467"/>
      <c r="AIN40" s="467"/>
      <c r="AIO40" s="467"/>
      <c r="AIP40" s="467"/>
      <c r="AIQ40" s="467"/>
      <c r="AIR40" s="467"/>
      <c r="AIS40" s="467"/>
      <c r="AIT40" s="467"/>
      <c r="AIU40" s="467"/>
      <c r="AIV40" s="467"/>
      <c r="AIW40" s="467"/>
      <c r="AIX40" s="467"/>
      <c r="AIY40" s="467"/>
      <c r="AIZ40" s="467"/>
      <c r="AJA40" s="467"/>
      <c r="AJB40" s="467"/>
      <c r="AJC40" s="467"/>
      <c r="AJD40" s="467"/>
      <c r="AJE40" s="467"/>
      <c r="AJF40" s="467"/>
      <c r="AJG40" s="467"/>
      <c r="AJH40" s="467"/>
      <c r="AJI40" s="467"/>
      <c r="AJJ40" s="467"/>
      <c r="AJK40" s="467"/>
      <c r="AJL40" s="467"/>
      <c r="AJM40" s="467"/>
      <c r="AJN40" s="467"/>
      <c r="AJO40" s="467"/>
      <c r="AJP40" s="467"/>
      <c r="AJQ40" s="467"/>
      <c r="AJR40" s="467"/>
      <c r="AJS40" s="467"/>
      <c r="AJT40" s="467"/>
      <c r="AJU40" s="467"/>
      <c r="AJV40" s="467"/>
      <c r="AJW40" s="467"/>
      <c r="AJX40" s="467"/>
      <c r="AJY40" s="467"/>
      <c r="AJZ40" s="467"/>
      <c r="AKA40" s="467"/>
      <c r="AKB40" s="467"/>
      <c r="AKC40" s="467"/>
      <c r="AKD40" s="467"/>
      <c r="AKE40" s="467"/>
      <c r="AKF40" s="467"/>
      <c r="AKG40" s="467"/>
      <c r="AKH40" s="467"/>
      <c r="AKI40" s="467"/>
      <c r="AKJ40" s="467"/>
      <c r="AKK40" s="467"/>
      <c r="AKL40" s="467"/>
      <c r="AKM40" s="467"/>
      <c r="AKN40" s="467"/>
      <c r="AKO40" s="467"/>
      <c r="AKP40" s="467"/>
      <c r="AKQ40" s="467"/>
      <c r="AKR40" s="467"/>
      <c r="AKS40" s="467"/>
      <c r="AKT40" s="467"/>
      <c r="AKU40" s="467"/>
      <c r="AKV40" s="467"/>
      <c r="AKW40" s="467"/>
      <c r="AKX40" s="467"/>
      <c r="AKY40" s="467"/>
      <c r="AKZ40" s="467"/>
      <c r="ALA40" s="467"/>
      <c r="ALB40" s="467"/>
      <c r="ALC40" s="467"/>
      <c r="ALD40" s="467"/>
      <c r="ALE40" s="467"/>
      <c r="ALF40" s="467"/>
      <c r="ALG40" s="467"/>
      <c r="ALH40" s="467"/>
      <c r="ALI40" s="467"/>
      <c r="ALJ40" s="467"/>
      <c r="ALK40" s="467"/>
      <c r="ALL40" s="467"/>
      <c r="ALM40" s="467"/>
      <c r="ALN40" s="467"/>
      <c r="ALO40" s="467"/>
      <c r="ALP40" s="467"/>
      <c r="ALQ40" s="467"/>
      <c r="ALR40" s="467"/>
      <c r="ALS40" s="467"/>
      <c r="ALT40" s="467"/>
      <c r="ALU40" s="467"/>
      <c r="ALV40" s="467"/>
      <c r="ALW40" s="467"/>
      <c r="ALX40" s="467"/>
      <c r="ALY40" s="467"/>
      <c r="ALZ40" s="467"/>
      <c r="AMA40" s="467"/>
      <c r="AMB40" s="467"/>
      <c r="AMC40" s="467"/>
      <c r="AMD40" s="467"/>
      <c r="AME40" s="467"/>
      <c r="AMF40" s="467"/>
      <c r="AMG40" s="467"/>
      <c r="AMH40" s="467"/>
      <c r="AMI40" s="467"/>
      <c r="AMJ40" s="467"/>
      <c r="AMK40" s="467"/>
      <c r="AML40" s="467"/>
      <c r="AMM40" s="467"/>
      <c r="AMN40" s="467"/>
      <c r="AMO40" s="467"/>
      <c r="AMP40" s="467"/>
      <c r="AMQ40" s="467"/>
      <c r="AMR40" s="467"/>
      <c r="AMS40" s="467"/>
      <c r="AMT40" s="467"/>
      <c r="AMU40" s="467"/>
      <c r="AMV40" s="467"/>
      <c r="AMW40" s="467"/>
      <c r="AMX40" s="467"/>
      <c r="AMY40" s="467"/>
      <c r="AMZ40" s="467"/>
      <c r="ANA40" s="467"/>
      <c r="ANB40" s="467"/>
      <c r="ANC40" s="467"/>
      <c r="AND40" s="467"/>
      <c r="ANE40" s="467"/>
      <c r="ANF40" s="467"/>
      <c r="ANG40" s="467"/>
      <c r="ANH40" s="467"/>
      <c r="ANI40" s="467"/>
      <c r="ANJ40" s="467"/>
      <c r="ANK40" s="467"/>
      <c r="ANL40" s="467"/>
      <c r="ANM40" s="467"/>
      <c r="ANN40" s="467"/>
      <c r="ANO40" s="467"/>
      <c r="ANP40" s="467"/>
      <c r="ANQ40" s="467"/>
      <c r="ANR40" s="467"/>
      <c r="ANS40" s="467"/>
      <c r="ANT40" s="467"/>
      <c r="ANU40" s="467"/>
      <c r="ANV40" s="467"/>
      <c r="ANW40" s="467"/>
      <c r="ANX40" s="467"/>
      <c r="ANY40" s="467"/>
      <c r="ANZ40" s="467"/>
      <c r="AOA40" s="467"/>
      <c r="AOB40" s="467"/>
      <c r="AOC40" s="467"/>
      <c r="AOD40" s="467"/>
      <c r="AOE40" s="467"/>
      <c r="AOF40" s="467"/>
      <c r="AOG40" s="467"/>
      <c r="AOH40" s="467"/>
      <c r="AOI40" s="467"/>
      <c r="AOJ40" s="467"/>
      <c r="AOK40" s="467"/>
      <c r="AOL40" s="467"/>
      <c r="AOM40" s="467"/>
      <c r="AON40" s="467"/>
      <c r="AOO40" s="467"/>
      <c r="AOP40" s="467"/>
      <c r="AOQ40" s="467"/>
      <c r="AOR40" s="467"/>
      <c r="AOS40" s="467"/>
      <c r="AOT40" s="467"/>
      <c r="AOU40" s="467"/>
      <c r="AOV40" s="467"/>
      <c r="AOW40" s="467"/>
      <c r="AOX40" s="467"/>
      <c r="AOY40" s="467"/>
      <c r="AOZ40" s="467"/>
      <c r="APA40" s="467"/>
      <c r="APB40" s="467"/>
      <c r="APC40" s="467"/>
      <c r="APD40" s="467"/>
      <c r="APE40" s="467"/>
      <c r="APF40" s="467"/>
      <c r="APG40" s="467"/>
      <c r="APH40" s="467"/>
      <c r="API40" s="467"/>
      <c r="APJ40" s="467"/>
      <c r="APK40" s="467"/>
      <c r="APL40" s="467"/>
      <c r="APM40" s="467"/>
      <c r="APN40" s="467"/>
      <c r="APO40" s="467"/>
      <c r="APP40" s="467"/>
      <c r="APQ40" s="467"/>
      <c r="APR40" s="467"/>
      <c r="APS40" s="467"/>
      <c r="APT40" s="467"/>
      <c r="APU40" s="467"/>
      <c r="APV40" s="467"/>
      <c r="APW40" s="467"/>
      <c r="APX40" s="467"/>
      <c r="APY40" s="467"/>
      <c r="APZ40" s="467"/>
      <c r="AQA40" s="467"/>
      <c r="AQB40" s="467"/>
      <c r="AQC40" s="467"/>
      <c r="AQD40" s="467"/>
      <c r="AQE40" s="467"/>
      <c r="AQF40" s="467"/>
      <c r="AQG40" s="467"/>
      <c r="AQH40" s="467"/>
      <c r="AQI40" s="467"/>
      <c r="AQJ40" s="467"/>
      <c r="AQK40" s="467"/>
      <c r="AQL40" s="467"/>
      <c r="AQM40" s="467"/>
      <c r="AQN40" s="467"/>
      <c r="AQO40" s="467"/>
      <c r="AQP40" s="467"/>
      <c r="AQQ40" s="467"/>
      <c r="AQR40" s="467"/>
      <c r="AQS40" s="467"/>
      <c r="AQT40" s="467"/>
      <c r="AQU40" s="467"/>
      <c r="AQV40" s="467"/>
      <c r="AQW40" s="467"/>
      <c r="AQX40" s="467"/>
      <c r="AQY40" s="467"/>
      <c r="AQZ40" s="467"/>
      <c r="ARA40" s="467"/>
      <c r="ARB40" s="467"/>
      <c r="ARC40" s="467"/>
      <c r="ARD40" s="467"/>
      <c r="ARE40" s="467"/>
      <c r="ARF40" s="467"/>
      <c r="ARG40" s="467"/>
      <c r="ARH40" s="467"/>
      <c r="ARI40" s="467"/>
      <c r="ARJ40" s="467"/>
      <c r="ARK40" s="467"/>
      <c r="ARL40" s="467"/>
      <c r="ARM40" s="467"/>
      <c r="ARN40" s="467"/>
      <c r="ARO40" s="467"/>
      <c r="ARP40" s="467"/>
      <c r="ARQ40" s="467"/>
      <c r="ARR40" s="467"/>
      <c r="ARS40" s="467"/>
      <c r="ART40" s="467"/>
      <c r="ARU40" s="467"/>
      <c r="ARV40" s="467"/>
      <c r="ARW40" s="467"/>
      <c r="ARX40" s="467"/>
      <c r="ARY40" s="467"/>
      <c r="ARZ40" s="467"/>
      <c r="ASA40" s="467"/>
      <c r="ASB40" s="467"/>
      <c r="ASC40" s="467"/>
      <c r="ASD40" s="467"/>
      <c r="ASE40" s="467"/>
      <c r="ASF40" s="467"/>
      <c r="ASG40" s="467"/>
      <c r="ASH40" s="467"/>
      <c r="ASI40" s="467"/>
      <c r="ASJ40" s="467"/>
      <c r="ASK40" s="467"/>
      <c r="ASL40" s="467"/>
      <c r="ASM40" s="467"/>
      <c r="ASN40" s="467"/>
      <c r="ASO40" s="467"/>
      <c r="ASP40" s="467"/>
      <c r="ASQ40" s="467"/>
      <c r="ASR40" s="467"/>
      <c r="ASS40" s="467"/>
      <c r="AST40" s="467"/>
      <c r="ASU40" s="467"/>
      <c r="ASV40" s="467"/>
      <c r="ASW40" s="467"/>
      <c r="ASX40" s="467"/>
      <c r="ASY40" s="467"/>
      <c r="ASZ40" s="467"/>
      <c r="ATA40" s="467"/>
      <c r="ATB40" s="467"/>
      <c r="ATC40" s="467"/>
      <c r="ATD40" s="467"/>
      <c r="ATE40" s="467"/>
      <c r="ATF40" s="467"/>
      <c r="ATG40" s="467"/>
      <c r="ATH40" s="467"/>
      <c r="ATI40" s="467"/>
      <c r="ATJ40" s="467"/>
      <c r="ATK40" s="467"/>
      <c r="ATL40" s="467"/>
      <c r="ATM40" s="467"/>
      <c r="ATN40" s="467"/>
      <c r="ATO40" s="467"/>
      <c r="ATP40" s="467"/>
      <c r="ATQ40" s="467"/>
      <c r="ATR40" s="467"/>
      <c r="ATS40" s="467"/>
      <c r="ATT40" s="467"/>
      <c r="ATU40" s="467"/>
      <c r="ATV40" s="467"/>
      <c r="ATW40" s="467"/>
      <c r="ATX40" s="467"/>
      <c r="ATY40" s="467"/>
      <c r="ATZ40" s="467"/>
      <c r="AUA40" s="467"/>
      <c r="AUB40" s="467"/>
      <c r="AUC40" s="467"/>
      <c r="AUD40" s="467"/>
      <c r="AUE40" s="467"/>
      <c r="AUF40" s="467"/>
      <c r="AUG40" s="467"/>
      <c r="AUH40" s="467"/>
      <c r="AUI40" s="467"/>
      <c r="AUJ40" s="467"/>
      <c r="AUK40" s="467"/>
      <c r="AUL40" s="467"/>
      <c r="AUM40" s="467"/>
      <c r="AUN40" s="467"/>
      <c r="AUO40" s="467"/>
      <c r="AUP40" s="467"/>
      <c r="AUQ40" s="467"/>
      <c r="AUR40" s="467"/>
      <c r="AUS40" s="467"/>
      <c r="AUT40" s="467"/>
      <c r="AUU40" s="467"/>
      <c r="AUV40" s="467"/>
      <c r="AUW40" s="467"/>
      <c r="AUX40" s="467"/>
      <c r="AUY40" s="467"/>
      <c r="AUZ40" s="467"/>
      <c r="AVA40" s="467"/>
      <c r="AVB40" s="467"/>
      <c r="AVC40" s="467"/>
      <c r="AVD40" s="467"/>
      <c r="AVE40" s="467"/>
      <c r="AVF40" s="467"/>
      <c r="AVG40" s="467"/>
      <c r="AVH40" s="467"/>
      <c r="AVI40" s="467"/>
      <c r="AVJ40" s="467"/>
      <c r="AVK40" s="467"/>
      <c r="AVL40" s="467"/>
      <c r="AVM40" s="467"/>
      <c r="AVN40" s="467"/>
      <c r="AVO40" s="467"/>
      <c r="AVP40" s="467"/>
      <c r="AVQ40" s="467"/>
      <c r="AVR40" s="467"/>
      <c r="AVS40" s="467"/>
      <c r="AVT40" s="467"/>
      <c r="AVU40" s="467"/>
      <c r="AVV40" s="467"/>
      <c r="AVW40" s="467"/>
      <c r="AVX40" s="467"/>
      <c r="AVY40" s="467"/>
      <c r="AVZ40" s="467"/>
      <c r="AWA40" s="467"/>
      <c r="AWB40" s="467"/>
      <c r="AWC40" s="467"/>
      <c r="AWD40" s="467"/>
      <c r="AWE40" s="467"/>
      <c r="AWF40" s="467"/>
      <c r="AWG40" s="467"/>
      <c r="AWH40" s="467"/>
      <c r="AWI40" s="467"/>
      <c r="AWJ40" s="467"/>
      <c r="AWK40" s="467"/>
      <c r="AWL40" s="467"/>
      <c r="AWM40" s="467"/>
      <c r="AWN40" s="467"/>
      <c r="AWO40" s="467"/>
      <c r="AWP40" s="467"/>
      <c r="AWQ40" s="467"/>
      <c r="AWR40" s="467"/>
      <c r="AWS40" s="467"/>
      <c r="AWT40" s="467"/>
      <c r="AWU40" s="467"/>
      <c r="AWV40" s="467"/>
      <c r="AWW40" s="467"/>
      <c r="AWX40" s="467"/>
      <c r="AWY40" s="467"/>
      <c r="AWZ40" s="467"/>
      <c r="AXA40" s="467"/>
      <c r="AXB40" s="467"/>
      <c r="AXC40" s="467"/>
      <c r="AXD40" s="467"/>
      <c r="AXE40" s="467"/>
      <c r="AXF40" s="467"/>
      <c r="AXG40" s="467"/>
      <c r="AXH40" s="467"/>
      <c r="AXI40" s="467"/>
      <c r="AXJ40" s="467"/>
      <c r="AXK40" s="467"/>
      <c r="AXL40" s="467"/>
      <c r="AXM40" s="467"/>
      <c r="AXN40" s="467"/>
      <c r="AXO40" s="467"/>
      <c r="AXP40" s="467"/>
      <c r="AXQ40" s="467"/>
      <c r="AXR40" s="467"/>
      <c r="AXS40" s="467"/>
      <c r="AXT40" s="467"/>
      <c r="AXU40" s="467"/>
      <c r="AXV40" s="467"/>
      <c r="AXW40" s="467"/>
      <c r="AXX40" s="467"/>
      <c r="AXY40" s="467"/>
      <c r="AXZ40" s="467"/>
      <c r="AYA40" s="467"/>
      <c r="AYB40" s="467"/>
      <c r="AYC40" s="467"/>
      <c r="AYD40" s="467"/>
      <c r="AYE40" s="467"/>
      <c r="AYF40" s="467"/>
      <c r="AYG40" s="467"/>
      <c r="AYH40" s="467"/>
      <c r="AYI40" s="467"/>
      <c r="AYJ40" s="467"/>
      <c r="AYK40" s="467"/>
      <c r="AYL40" s="467"/>
      <c r="AYM40" s="467"/>
      <c r="AYN40" s="467"/>
      <c r="AYO40" s="467"/>
      <c r="AYP40" s="467"/>
      <c r="AYQ40" s="467"/>
      <c r="AYR40" s="467"/>
      <c r="AYS40" s="467"/>
      <c r="AYT40" s="467"/>
      <c r="AYU40" s="467"/>
      <c r="AYV40" s="467"/>
      <c r="AYW40" s="467"/>
      <c r="AYX40" s="467"/>
      <c r="AYY40" s="467"/>
      <c r="AYZ40" s="467"/>
      <c r="AZA40" s="467"/>
      <c r="AZB40" s="467"/>
      <c r="AZC40" s="467"/>
      <c r="AZD40" s="467"/>
      <c r="AZE40" s="467"/>
      <c r="AZF40" s="467"/>
      <c r="AZG40" s="467"/>
      <c r="AZH40" s="467"/>
      <c r="AZI40" s="467"/>
      <c r="AZJ40" s="467"/>
      <c r="AZK40" s="467"/>
      <c r="AZL40" s="467"/>
      <c r="AZM40" s="467"/>
      <c r="AZN40" s="467"/>
      <c r="AZO40" s="467"/>
      <c r="AZP40" s="467"/>
      <c r="AZQ40" s="467"/>
      <c r="AZR40" s="467"/>
      <c r="AZS40" s="467"/>
      <c r="AZT40" s="467"/>
      <c r="AZU40" s="467"/>
      <c r="AZV40" s="467"/>
      <c r="AZW40" s="467"/>
      <c r="AZX40" s="467"/>
      <c r="AZY40" s="467"/>
      <c r="AZZ40" s="467"/>
      <c r="BAA40" s="467"/>
      <c r="BAB40" s="467"/>
      <c r="BAC40" s="467"/>
      <c r="BAD40" s="467"/>
      <c r="BAE40" s="467"/>
      <c r="BAF40" s="467"/>
      <c r="BAG40" s="467"/>
      <c r="BAH40" s="467"/>
      <c r="BAI40" s="467"/>
      <c r="BAJ40" s="467"/>
      <c r="BAK40" s="467"/>
      <c r="BAL40" s="467"/>
      <c r="BAM40" s="467"/>
      <c r="BAN40" s="467"/>
      <c r="BAO40" s="467"/>
      <c r="BAP40" s="467"/>
      <c r="BAQ40" s="467"/>
      <c r="BAR40" s="467"/>
      <c r="BAS40" s="467"/>
      <c r="BAT40" s="467"/>
      <c r="BAU40" s="467"/>
      <c r="BAV40" s="467"/>
      <c r="BAW40" s="467"/>
      <c r="BAX40" s="467"/>
      <c r="BAY40" s="467"/>
      <c r="BAZ40" s="467"/>
      <c r="BBA40" s="467"/>
      <c r="BBB40" s="467"/>
      <c r="BBC40" s="467"/>
      <c r="BBD40" s="467"/>
      <c r="BBE40" s="467"/>
      <c r="BBF40" s="467"/>
      <c r="BBG40" s="467"/>
      <c r="BBH40" s="467"/>
      <c r="BBI40" s="467"/>
      <c r="BBJ40" s="467"/>
      <c r="BBK40" s="467"/>
      <c r="BBL40" s="467"/>
      <c r="BBM40" s="467"/>
      <c r="BBN40" s="467"/>
      <c r="BBO40" s="467"/>
      <c r="BBP40" s="467"/>
      <c r="BBQ40" s="467"/>
      <c r="BBR40" s="467"/>
      <c r="BBS40" s="467"/>
      <c r="BBT40" s="467"/>
      <c r="BBU40" s="467"/>
      <c r="BBV40" s="467"/>
      <c r="BBW40" s="467"/>
      <c r="BBX40" s="467"/>
      <c r="BBY40" s="467"/>
      <c r="BBZ40" s="467"/>
      <c r="BCA40" s="467"/>
      <c r="BCB40" s="467"/>
      <c r="BCC40" s="467"/>
      <c r="BCD40" s="467"/>
      <c r="BCE40" s="467"/>
      <c r="BCF40" s="467"/>
      <c r="BCG40" s="467"/>
      <c r="BCH40" s="467"/>
      <c r="BCI40" s="467"/>
      <c r="BCJ40" s="467"/>
      <c r="BCK40" s="467"/>
      <c r="BCL40" s="467"/>
      <c r="BCM40" s="467"/>
      <c r="BCN40" s="467"/>
      <c r="BCO40" s="467"/>
      <c r="BCP40" s="467"/>
      <c r="BCQ40" s="467"/>
      <c r="BCR40" s="467"/>
      <c r="BCS40" s="467"/>
      <c r="BCT40" s="467"/>
      <c r="BCU40" s="467"/>
      <c r="BCV40" s="467"/>
      <c r="BCW40" s="467"/>
      <c r="BCX40" s="467"/>
      <c r="BCY40" s="467"/>
      <c r="BCZ40" s="467"/>
      <c r="BDA40" s="467"/>
      <c r="BDB40" s="467"/>
      <c r="BDC40" s="467"/>
      <c r="BDD40" s="467"/>
      <c r="BDE40" s="467"/>
      <c r="BDF40" s="467"/>
      <c r="BDG40" s="467"/>
      <c r="BDH40" s="467"/>
      <c r="BDI40" s="467"/>
      <c r="BDJ40" s="467"/>
      <c r="BDK40" s="467"/>
      <c r="BDL40" s="467"/>
      <c r="BDM40" s="467"/>
      <c r="BDN40" s="467"/>
      <c r="BDO40" s="467"/>
      <c r="BDP40" s="467"/>
      <c r="BDQ40" s="467"/>
      <c r="BDR40" s="467"/>
      <c r="BDS40" s="467"/>
      <c r="BDT40" s="467"/>
      <c r="BDU40" s="467"/>
      <c r="BDV40" s="467"/>
      <c r="BDW40" s="467"/>
      <c r="BDX40" s="467"/>
      <c r="BDY40" s="467"/>
      <c r="BDZ40" s="467"/>
      <c r="BEA40" s="467"/>
      <c r="BEB40" s="467"/>
      <c r="BEC40" s="467"/>
      <c r="BED40" s="467"/>
      <c r="BEE40" s="467"/>
      <c r="BEF40" s="467"/>
      <c r="BEG40" s="467"/>
      <c r="BEH40" s="467"/>
      <c r="BEI40" s="467"/>
      <c r="BEJ40" s="467"/>
      <c r="BEK40" s="467"/>
      <c r="BEL40" s="467"/>
      <c r="BEM40" s="467"/>
      <c r="BEN40" s="467"/>
      <c r="BEO40" s="467"/>
      <c r="BEP40" s="467"/>
      <c r="BEQ40" s="467"/>
      <c r="BER40" s="467"/>
      <c r="BES40" s="467"/>
      <c r="BET40" s="467"/>
      <c r="BEU40" s="467"/>
      <c r="BEV40" s="467"/>
      <c r="BEW40" s="467"/>
      <c r="BEX40" s="467"/>
      <c r="BEY40" s="467"/>
      <c r="BEZ40" s="467"/>
      <c r="BFA40" s="467"/>
      <c r="BFB40" s="467"/>
      <c r="BFC40" s="467"/>
      <c r="BFD40" s="467"/>
      <c r="BFE40" s="467"/>
      <c r="BFF40" s="467"/>
      <c r="BFG40" s="467"/>
      <c r="BFH40" s="467"/>
      <c r="BFI40" s="467"/>
      <c r="BFJ40" s="467"/>
      <c r="BFK40" s="467"/>
      <c r="BFL40" s="467"/>
      <c r="BFM40" s="467"/>
      <c r="BFN40" s="467"/>
      <c r="BFO40" s="467"/>
      <c r="BFP40" s="467"/>
      <c r="BFQ40" s="467"/>
      <c r="BFR40" s="467"/>
      <c r="BFS40" s="467"/>
      <c r="BFT40" s="467"/>
      <c r="BFU40" s="467"/>
      <c r="BFV40" s="467"/>
      <c r="BFW40" s="467"/>
      <c r="BFX40" s="467"/>
      <c r="BFY40" s="467"/>
      <c r="BFZ40" s="467"/>
      <c r="BGA40" s="467"/>
      <c r="BGB40" s="467"/>
      <c r="BGC40" s="467"/>
      <c r="BGD40" s="467"/>
      <c r="BGE40" s="467"/>
      <c r="BGF40" s="467"/>
      <c r="BGG40" s="467"/>
      <c r="BGH40" s="467"/>
      <c r="BGI40" s="467"/>
      <c r="BGJ40" s="467"/>
      <c r="BGK40" s="467"/>
      <c r="BGL40" s="467"/>
      <c r="BGM40" s="467"/>
      <c r="BGN40" s="467"/>
      <c r="BGO40" s="467"/>
      <c r="BGP40" s="467"/>
      <c r="BGQ40" s="467"/>
      <c r="BGR40" s="467"/>
      <c r="BGS40" s="467"/>
      <c r="BGT40" s="467"/>
      <c r="BGU40" s="467"/>
      <c r="BGV40" s="467"/>
      <c r="BGW40" s="467"/>
      <c r="BGX40" s="467"/>
      <c r="BGY40" s="467"/>
      <c r="BGZ40" s="467"/>
      <c r="BHA40" s="467"/>
      <c r="BHB40" s="467"/>
      <c r="BHC40" s="467"/>
      <c r="BHD40" s="467"/>
      <c r="BHE40" s="467"/>
      <c r="BHF40" s="467"/>
      <c r="BHG40" s="467"/>
      <c r="BHH40" s="467"/>
      <c r="BHI40" s="467"/>
      <c r="BHJ40" s="467"/>
      <c r="BHK40" s="467"/>
      <c r="BHL40" s="467"/>
      <c r="BHM40" s="467"/>
      <c r="BHN40" s="467"/>
      <c r="BHO40" s="467"/>
      <c r="BHP40" s="467"/>
      <c r="BHQ40" s="467"/>
      <c r="BHR40" s="467"/>
      <c r="BHS40" s="467"/>
      <c r="BHT40" s="467"/>
      <c r="BHU40" s="467"/>
      <c r="BHV40" s="467"/>
      <c r="BHW40" s="467"/>
      <c r="BHX40" s="467"/>
      <c r="BHY40" s="467"/>
      <c r="BHZ40" s="467"/>
      <c r="BIA40" s="467"/>
      <c r="BIB40" s="467"/>
      <c r="BIC40" s="467"/>
      <c r="BID40" s="467"/>
      <c r="BIE40" s="467"/>
      <c r="BIF40" s="467"/>
      <c r="BIG40" s="467"/>
      <c r="BIH40" s="467"/>
      <c r="BII40" s="467"/>
      <c r="BIJ40" s="467"/>
      <c r="BIK40" s="467"/>
      <c r="BIL40" s="467"/>
      <c r="BIM40" s="467"/>
      <c r="BIN40" s="467"/>
      <c r="BIO40" s="467"/>
      <c r="BIP40" s="467"/>
      <c r="BIQ40" s="467"/>
      <c r="BIR40" s="467"/>
      <c r="BIS40" s="467"/>
      <c r="BIT40" s="467"/>
      <c r="BIU40" s="467"/>
      <c r="BIV40" s="467"/>
      <c r="BIW40" s="467"/>
      <c r="BIX40" s="467"/>
      <c r="BIY40" s="467"/>
      <c r="BIZ40" s="467"/>
      <c r="BJA40" s="467"/>
      <c r="BJB40" s="467"/>
      <c r="BJC40" s="467"/>
      <c r="BJD40" s="467"/>
      <c r="BJE40" s="467"/>
      <c r="BJF40" s="467"/>
      <c r="BJG40" s="467"/>
      <c r="BJH40" s="467"/>
      <c r="BJI40" s="467"/>
      <c r="BJJ40" s="467"/>
      <c r="BJK40" s="467"/>
      <c r="BJL40" s="467"/>
      <c r="BJM40" s="467"/>
      <c r="BJN40" s="467"/>
      <c r="BJO40" s="467"/>
      <c r="BJP40" s="467"/>
      <c r="BJQ40" s="467"/>
      <c r="BJR40" s="467"/>
      <c r="BJS40" s="467"/>
      <c r="BJT40" s="467"/>
      <c r="BJU40" s="467"/>
      <c r="BJV40" s="467"/>
      <c r="BJW40" s="467"/>
      <c r="BJX40" s="467"/>
      <c r="BJY40" s="467"/>
      <c r="BJZ40" s="467"/>
      <c r="BKA40" s="467"/>
      <c r="BKB40" s="467"/>
      <c r="BKC40" s="467"/>
      <c r="BKD40" s="467"/>
      <c r="BKE40" s="467"/>
      <c r="BKF40" s="467"/>
      <c r="BKG40" s="467"/>
      <c r="BKH40" s="467"/>
      <c r="BKI40" s="467"/>
      <c r="BKJ40" s="467"/>
      <c r="BKK40" s="467"/>
      <c r="BKL40" s="467"/>
      <c r="BKM40" s="467"/>
      <c r="BKN40" s="467"/>
      <c r="BKO40" s="467"/>
      <c r="BKP40" s="467"/>
      <c r="BKQ40" s="467"/>
      <c r="BKR40" s="467"/>
      <c r="BKS40" s="467"/>
      <c r="BKT40" s="467"/>
      <c r="BKU40" s="467"/>
      <c r="BKV40" s="467"/>
      <c r="BKW40" s="467"/>
      <c r="BKX40" s="467"/>
      <c r="BKY40" s="467"/>
      <c r="BKZ40" s="467"/>
      <c r="BLA40" s="467"/>
      <c r="BLB40" s="467"/>
      <c r="BLC40" s="467"/>
      <c r="BLD40" s="467"/>
      <c r="BLE40" s="467"/>
      <c r="BLF40" s="467"/>
      <c r="BLG40" s="467"/>
      <c r="BLH40" s="467"/>
      <c r="BLI40" s="467"/>
      <c r="BLJ40" s="467"/>
      <c r="BLK40" s="467"/>
      <c r="BLL40" s="467"/>
      <c r="BLM40" s="467"/>
      <c r="BLN40" s="467"/>
      <c r="BLO40" s="467"/>
      <c r="BLP40" s="467"/>
      <c r="BLQ40" s="467"/>
      <c r="BLR40" s="467"/>
      <c r="BLS40" s="467"/>
      <c r="BLT40" s="467"/>
      <c r="BLU40" s="467"/>
      <c r="BLV40" s="467"/>
      <c r="BLW40" s="467"/>
      <c r="BLX40" s="467"/>
      <c r="BLY40" s="467"/>
      <c r="BLZ40" s="467"/>
      <c r="BMA40" s="467"/>
      <c r="BMB40" s="467"/>
      <c r="BMC40" s="467"/>
      <c r="BMD40" s="467"/>
      <c r="BME40" s="467"/>
      <c r="BMF40" s="467"/>
      <c r="BMG40" s="467"/>
      <c r="BMH40" s="467"/>
      <c r="BMI40" s="467"/>
      <c r="BMJ40" s="467"/>
      <c r="BMK40" s="467"/>
      <c r="BML40" s="467"/>
      <c r="BMM40" s="467"/>
      <c r="BMN40" s="467"/>
      <c r="BMO40" s="467"/>
      <c r="BMP40" s="467"/>
      <c r="BMQ40" s="467"/>
      <c r="BMR40" s="467"/>
      <c r="BMS40" s="467"/>
      <c r="BMT40" s="467"/>
      <c r="BMU40" s="467"/>
      <c r="BMV40" s="467"/>
      <c r="BMW40" s="467"/>
      <c r="BMX40" s="467"/>
      <c r="BMY40" s="467"/>
      <c r="BMZ40" s="467"/>
      <c r="BNA40" s="467"/>
      <c r="BNB40" s="467"/>
      <c r="BNC40" s="467"/>
      <c r="BND40" s="467"/>
      <c r="BNE40" s="467"/>
      <c r="BNF40" s="467"/>
      <c r="BNG40" s="467"/>
      <c r="BNH40" s="467"/>
      <c r="BNI40" s="467"/>
      <c r="BNJ40" s="467"/>
      <c r="BNK40" s="467"/>
      <c r="BNL40" s="467"/>
      <c r="BNM40" s="467"/>
      <c r="BNN40" s="467"/>
      <c r="BNO40" s="467"/>
      <c r="BNP40" s="467"/>
      <c r="BNQ40" s="467"/>
      <c r="BNR40" s="467"/>
      <c r="BNS40" s="467"/>
      <c r="BNT40" s="467"/>
      <c r="BNU40" s="467"/>
      <c r="BNV40" s="467"/>
      <c r="BNW40" s="467"/>
      <c r="BNX40" s="467"/>
      <c r="BNY40" s="467"/>
      <c r="BNZ40" s="467"/>
      <c r="BOA40" s="467"/>
      <c r="BOB40" s="467"/>
      <c r="BOC40" s="467"/>
      <c r="BOD40" s="467"/>
      <c r="BOE40" s="467"/>
      <c r="BOF40" s="467"/>
      <c r="BOG40" s="467"/>
      <c r="BOH40" s="467"/>
      <c r="BOI40" s="467"/>
      <c r="BOJ40" s="467"/>
      <c r="BOK40" s="467"/>
      <c r="BOL40" s="467"/>
      <c r="BOM40" s="467"/>
      <c r="BON40" s="467"/>
      <c r="BOO40" s="467"/>
      <c r="BOP40" s="467"/>
      <c r="BOQ40" s="467"/>
      <c r="BOR40" s="467"/>
      <c r="BOS40" s="467"/>
      <c r="BOT40" s="467"/>
      <c r="BOU40" s="467"/>
      <c r="BOV40" s="467"/>
      <c r="BOW40" s="467"/>
      <c r="BOX40" s="467"/>
      <c r="BOY40" s="467"/>
      <c r="BOZ40" s="467"/>
      <c r="BPA40" s="467"/>
      <c r="BPB40" s="467"/>
      <c r="BPC40" s="467"/>
      <c r="BPD40" s="467"/>
      <c r="BPE40" s="467"/>
      <c r="BPF40" s="467"/>
      <c r="BPG40" s="467"/>
      <c r="BPH40" s="467"/>
      <c r="BPI40" s="467"/>
      <c r="BPJ40" s="467"/>
      <c r="BPK40" s="467"/>
      <c r="BPL40" s="467"/>
      <c r="BPM40" s="467"/>
      <c r="BPN40" s="467"/>
      <c r="BPO40" s="467"/>
      <c r="BPP40" s="467"/>
      <c r="BPQ40" s="467"/>
      <c r="BPR40" s="467"/>
      <c r="BPS40" s="467"/>
      <c r="BPT40" s="467"/>
      <c r="BPU40" s="467"/>
      <c r="BPV40" s="467"/>
      <c r="BPW40" s="467"/>
      <c r="BPX40" s="467"/>
      <c r="BPY40" s="467"/>
      <c r="BPZ40" s="467"/>
      <c r="BQA40" s="467"/>
      <c r="BQB40" s="467"/>
      <c r="BQC40" s="467"/>
      <c r="BQD40" s="467"/>
      <c r="BQE40" s="467"/>
      <c r="BQF40" s="467"/>
      <c r="BQG40" s="467"/>
      <c r="BQH40" s="467"/>
      <c r="BQI40" s="467"/>
      <c r="BQJ40" s="467"/>
      <c r="BQK40" s="467"/>
      <c r="BQL40" s="467"/>
      <c r="BQM40" s="467"/>
      <c r="BQN40" s="467"/>
      <c r="BQO40" s="467"/>
      <c r="BQP40" s="467"/>
      <c r="BQQ40" s="467"/>
      <c r="BQR40" s="467"/>
      <c r="BQS40" s="467"/>
      <c r="BQT40" s="467"/>
      <c r="BQU40" s="467"/>
      <c r="BQV40" s="467"/>
      <c r="BQW40" s="467"/>
      <c r="BQX40" s="467"/>
      <c r="BQY40" s="467"/>
      <c r="BQZ40" s="467"/>
      <c r="BRA40" s="467"/>
      <c r="BRB40" s="467"/>
      <c r="BRC40" s="467"/>
      <c r="BRD40" s="467"/>
      <c r="BRE40" s="467"/>
      <c r="BRF40" s="467"/>
      <c r="BRG40" s="467"/>
      <c r="BRH40" s="467"/>
      <c r="BRI40" s="467"/>
      <c r="BRJ40" s="467"/>
      <c r="BRK40" s="467"/>
      <c r="BRL40" s="467"/>
      <c r="BRM40" s="467"/>
      <c r="BRN40" s="467"/>
      <c r="BRO40" s="467"/>
      <c r="BRP40" s="467"/>
      <c r="BRQ40" s="467"/>
      <c r="BRR40" s="467"/>
      <c r="BRS40" s="467"/>
      <c r="BRT40" s="467"/>
      <c r="BRU40" s="467"/>
      <c r="BRV40" s="467"/>
      <c r="BRW40" s="467"/>
      <c r="BRX40" s="467"/>
      <c r="BRY40" s="467"/>
      <c r="BRZ40" s="467"/>
      <c r="BSA40" s="467"/>
      <c r="BSB40" s="467"/>
      <c r="BSC40" s="467"/>
      <c r="BSD40" s="467"/>
      <c r="BSE40" s="467"/>
      <c r="BSF40" s="467"/>
      <c r="BSG40" s="467"/>
      <c r="BSH40" s="467"/>
      <c r="BSI40" s="467"/>
      <c r="BSJ40" s="467"/>
      <c r="BSK40" s="467"/>
      <c r="BSL40" s="467"/>
      <c r="BSM40" s="467"/>
      <c r="BSN40" s="467"/>
      <c r="BSO40" s="467"/>
      <c r="BSP40" s="467"/>
      <c r="BSQ40" s="467"/>
      <c r="BSR40" s="467"/>
      <c r="BSS40" s="467"/>
      <c r="BST40" s="467"/>
      <c r="BSU40" s="467"/>
      <c r="BSV40" s="467"/>
      <c r="BSW40" s="467"/>
      <c r="BSX40" s="467"/>
      <c r="BSY40" s="467"/>
      <c r="BSZ40" s="467"/>
      <c r="BTA40" s="467"/>
      <c r="BTB40" s="467"/>
      <c r="BTC40" s="467"/>
      <c r="BTD40" s="467"/>
      <c r="BTE40" s="467"/>
      <c r="BTF40" s="467"/>
      <c r="BTG40" s="467"/>
      <c r="BTH40" s="467"/>
      <c r="BTI40" s="467"/>
      <c r="BTJ40" s="467"/>
      <c r="BTK40" s="467"/>
      <c r="BTL40" s="467"/>
      <c r="BTM40" s="467"/>
      <c r="BTN40" s="467"/>
      <c r="BTO40" s="467"/>
      <c r="BTP40" s="467"/>
      <c r="BTQ40" s="467"/>
      <c r="BTR40" s="467"/>
      <c r="BTS40" s="467"/>
      <c r="BTT40" s="467"/>
      <c r="BTU40" s="467"/>
      <c r="BTV40" s="467"/>
      <c r="BTW40" s="467"/>
      <c r="BTX40" s="467"/>
      <c r="BTY40" s="467"/>
      <c r="BTZ40" s="467"/>
      <c r="BUA40" s="467"/>
      <c r="BUB40" s="467"/>
      <c r="BUC40" s="467"/>
      <c r="BUD40" s="467"/>
      <c r="BUE40" s="467"/>
      <c r="BUF40" s="467"/>
      <c r="BUG40" s="467"/>
      <c r="BUH40" s="467"/>
      <c r="BUI40" s="467"/>
      <c r="BUJ40" s="467"/>
      <c r="BUK40" s="467"/>
      <c r="BUL40" s="467"/>
      <c r="BUM40" s="467"/>
      <c r="BUN40" s="467"/>
      <c r="BUO40" s="467"/>
      <c r="BUP40" s="467"/>
      <c r="BUQ40" s="467"/>
      <c r="BUR40" s="467"/>
      <c r="BUS40" s="467"/>
      <c r="BUT40" s="467"/>
      <c r="BUU40" s="467"/>
      <c r="BUV40" s="467"/>
      <c r="BUW40" s="467"/>
      <c r="BUX40" s="467"/>
      <c r="BUY40" s="467"/>
      <c r="BUZ40" s="467"/>
      <c r="BVA40" s="467"/>
      <c r="BVB40" s="467"/>
      <c r="BVC40" s="467"/>
      <c r="BVD40" s="467"/>
      <c r="BVE40" s="467"/>
      <c r="BVF40" s="467"/>
      <c r="BVG40" s="467"/>
      <c r="BVH40" s="467"/>
      <c r="BVI40" s="467"/>
      <c r="BVJ40" s="467"/>
      <c r="BVK40" s="467"/>
      <c r="BVL40" s="467"/>
      <c r="BVM40" s="467"/>
      <c r="BVN40" s="467"/>
      <c r="BVO40" s="467"/>
      <c r="BVP40" s="467"/>
      <c r="BVQ40" s="467"/>
      <c r="BVR40" s="467"/>
      <c r="BVS40" s="467"/>
      <c r="BVT40" s="467"/>
      <c r="BVU40" s="467"/>
      <c r="BVV40" s="467"/>
      <c r="BVW40" s="467"/>
      <c r="BVX40" s="467"/>
      <c r="BVY40" s="467"/>
      <c r="BVZ40" s="467"/>
      <c r="BWA40" s="467"/>
      <c r="BWB40" s="467"/>
      <c r="BWC40" s="467"/>
      <c r="BWD40" s="467"/>
      <c r="BWE40" s="467"/>
      <c r="BWF40" s="467"/>
      <c r="BWG40" s="467"/>
      <c r="BWH40" s="467"/>
      <c r="BWI40" s="467"/>
      <c r="BWJ40" s="467"/>
      <c r="BWK40" s="467"/>
      <c r="BWL40" s="467"/>
      <c r="BWM40" s="467"/>
      <c r="BWN40" s="467"/>
      <c r="BWO40" s="467"/>
      <c r="BWP40" s="467"/>
      <c r="BWQ40" s="467"/>
      <c r="BWR40" s="467"/>
      <c r="BWS40" s="467"/>
      <c r="BWT40" s="467"/>
      <c r="BWU40" s="467"/>
      <c r="BWV40" s="467"/>
      <c r="BWW40" s="467"/>
      <c r="BWX40" s="467"/>
      <c r="BWY40" s="467"/>
      <c r="BWZ40" s="467"/>
      <c r="BXA40" s="467"/>
      <c r="BXB40" s="467"/>
      <c r="BXC40" s="467"/>
      <c r="BXD40" s="467"/>
      <c r="BXE40" s="467"/>
      <c r="BXF40" s="467"/>
      <c r="BXG40" s="467"/>
      <c r="BXH40" s="467"/>
      <c r="BXI40" s="467"/>
      <c r="BXJ40" s="467"/>
      <c r="BXK40" s="467"/>
      <c r="BXL40" s="467"/>
      <c r="BXM40" s="467"/>
      <c r="BXN40" s="467"/>
      <c r="BXO40" s="467"/>
      <c r="BXP40" s="467"/>
      <c r="BXQ40" s="467"/>
      <c r="BXR40" s="467"/>
      <c r="BXS40" s="467"/>
      <c r="BXT40" s="467"/>
      <c r="BXU40" s="467"/>
      <c r="BXV40" s="467"/>
      <c r="BXW40" s="467"/>
      <c r="BXX40" s="467"/>
      <c r="BXY40" s="467"/>
      <c r="BXZ40" s="467"/>
      <c r="BYA40" s="467"/>
      <c r="BYB40" s="467"/>
      <c r="BYC40" s="467"/>
      <c r="BYD40" s="467"/>
      <c r="BYE40" s="467"/>
      <c r="BYF40" s="467"/>
      <c r="BYG40" s="467"/>
      <c r="BYH40" s="467"/>
      <c r="BYI40" s="467"/>
      <c r="BYJ40" s="467"/>
      <c r="BYK40" s="467"/>
      <c r="BYL40" s="467"/>
      <c r="BYM40" s="467"/>
      <c r="BYN40" s="467"/>
      <c r="BYO40" s="467"/>
      <c r="BYP40" s="467"/>
      <c r="BYQ40" s="467"/>
      <c r="BYR40" s="467"/>
      <c r="BYS40" s="467"/>
      <c r="BYT40" s="467"/>
      <c r="BYU40" s="467"/>
      <c r="BYV40" s="467"/>
      <c r="BYW40" s="467"/>
      <c r="BYX40" s="467"/>
      <c r="BYY40" s="467"/>
      <c r="BYZ40" s="467"/>
      <c r="BZA40" s="467"/>
      <c r="BZB40" s="467"/>
      <c r="BZC40" s="467"/>
      <c r="BZD40" s="467"/>
      <c r="BZE40" s="467"/>
      <c r="BZF40" s="467"/>
      <c r="BZG40" s="467"/>
      <c r="BZH40" s="467"/>
      <c r="BZI40" s="467"/>
      <c r="BZJ40" s="467"/>
      <c r="BZK40" s="467"/>
      <c r="BZL40" s="467"/>
      <c r="BZM40" s="467"/>
      <c r="BZN40" s="467"/>
      <c r="BZO40" s="467"/>
      <c r="BZP40" s="467"/>
      <c r="BZQ40" s="467"/>
      <c r="BZR40" s="467"/>
      <c r="BZS40" s="467"/>
      <c r="BZT40" s="467"/>
      <c r="BZU40" s="467"/>
      <c r="BZV40" s="467"/>
      <c r="BZW40" s="467"/>
      <c r="BZX40" s="467"/>
      <c r="BZY40" s="467"/>
      <c r="BZZ40" s="467"/>
      <c r="CAA40" s="467"/>
      <c r="CAB40" s="467"/>
      <c r="CAC40" s="467"/>
      <c r="CAD40" s="467"/>
      <c r="CAE40" s="467"/>
      <c r="CAF40" s="467"/>
      <c r="CAG40" s="467"/>
      <c r="CAH40" s="467"/>
      <c r="CAI40" s="467"/>
      <c r="CAJ40" s="467"/>
      <c r="CAK40" s="467"/>
      <c r="CAL40" s="467"/>
      <c r="CAM40" s="467"/>
      <c r="CAN40" s="467"/>
      <c r="CAO40" s="467"/>
      <c r="CAP40" s="467"/>
      <c r="CAQ40" s="467"/>
      <c r="CAR40" s="467"/>
      <c r="CAS40" s="467"/>
      <c r="CAT40" s="467"/>
      <c r="CAU40" s="467"/>
      <c r="CAV40" s="467"/>
      <c r="CAW40" s="467"/>
      <c r="CAX40" s="467"/>
      <c r="CAY40" s="467"/>
      <c r="CAZ40" s="467"/>
      <c r="CBA40" s="467"/>
      <c r="CBB40" s="467"/>
      <c r="CBC40" s="467"/>
      <c r="CBD40" s="467"/>
      <c r="CBE40" s="467"/>
      <c r="CBF40" s="467"/>
      <c r="CBG40" s="467"/>
      <c r="CBH40" s="467"/>
      <c r="CBI40" s="467"/>
      <c r="CBJ40" s="467"/>
      <c r="CBK40" s="467"/>
      <c r="CBL40" s="467"/>
      <c r="CBM40" s="467"/>
      <c r="CBN40" s="467"/>
      <c r="CBO40" s="467"/>
      <c r="CBP40" s="467"/>
      <c r="CBQ40" s="467"/>
      <c r="CBR40" s="467"/>
      <c r="CBS40" s="467"/>
      <c r="CBT40" s="467"/>
      <c r="CBU40" s="467"/>
      <c r="CBV40" s="467"/>
      <c r="CBW40" s="467"/>
      <c r="CBX40" s="467"/>
      <c r="CBY40" s="467"/>
      <c r="CBZ40" s="467"/>
      <c r="CCA40" s="467"/>
      <c r="CCB40" s="467"/>
      <c r="CCC40" s="467"/>
      <c r="CCD40" s="467"/>
      <c r="CCE40" s="467"/>
      <c r="CCF40" s="467"/>
      <c r="CCG40" s="467"/>
      <c r="CCH40" s="467"/>
      <c r="CCI40" s="467"/>
      <c r="CCJ40" s="467"/>
      <c r="CCK40" s="467"/>
      <c r="CCL40" s="467"/>
      <c r="CCM40" s="467"/>
      <c r="CCN40" s="467"/>
      <c r="CCO40" s="467"/>
      <c r="CCP40" s="467"/>
      <c r="CCQ40" s="467"/>
      <c r="CCR40" s="467"/>
      <c r="CCS40" s="467"/>
      <c r="CCT40" s="467"/>
      <c r="CCU40" s="467"/>
      <c r="CCV40" s="467"/>
      <c r="CCW40" s="467"/>
      <c r="CCX40" s="467"/>
      <c r="CCY40" s="467"/>
      <c r="CCZ40" s="467"/>
      <c r="CDA40" s="467"/>
      <c r="CDB40" s="467"/>
      <c r="CDC40" s="467"/>
      <c r="CDD40" s="467"/>
      <c r="CDE40" s="467"/>
      <c r="CDF40" s="467"/>
      <c r="CDG40" s="467"/>
      <c r="CDH40" s="467"/>
      <c r="CDI40" s="467"/>
      <c r="CDJ40" s="467"/>
      <c r="CDK40" s="467"/>
      <c r="CDL40" s="467"/>
      <c r="CDM40" s="467"/>
      <c r="CDN40" s="467"/>
      <c r="CDO40" s="467"/>
      <c r="CDP40" s="467"/>
      <c r="CDQ40" s="467"/>
      <c r="CDR40" s="467"/>
      <c r="CDS40" s="467"/>
      <c r="CDT40" s="467"/>
      <c r="CDU40" s="467"/>
      <c r="CDV40" s="467"/>
      <c r="CDW40" s="467"/>
      <c r="CDX40" s="467"/>
      <c r="CDY40" s="467"/>
      <c r="CDZ40" s="467"/>
      <c r="CEA40" s="467"/>
      <c r="CEB40" s="467"/>
      <c r="CEC40" s="467"/>
      <c r="CED40" s="467"/>
      <c r="CEE40" s="467"/>
      <c r="CEF40" s="467"/>
      <c r="CEG40" s="467"/>
      <c r="CEH40" s="467"/>
      <c r="CEI40" s="467"/>
      <c r="CEJ40" s="467"/>
      <c r="CEK40" s="467"/>
      <c r="CEL40" s="467"/>
      <c r="CEM40" s="467"/>
      <c r="CEN40" s="467"/>
      <c r="CEO40" s="467"/>
      <c r="CEP40" s="467"/>
      <c r="CEQ40" s="467"/>
      <c r="CER40" s="467"/>
      <c r="CES40" s="467"/>
      <c r="CET40" s="467"/>
      <c r="CEU40" s="467"/>
      <c r="CEV40" s="467"/>
      <c r="CEW40" s="467"/>
      <c r="CEX40" s="467"/>
      <c r="CEY40" s="467"/>
      <c r="CEZ40" s="467"/>
      <c r="CFA40" s="467"/>
      <c r="CFB40" s="467"/>
      <c r="CFC40" s="467"/>
      <c r="CFD40" s="467"/>
      <c r="CFE40" s="467"/>
      <c r="CFF40" s="467"/>
      <c r="CFG40" s="467"/>
      <c r="CFH40" s="467"/>
      <c r="CFI40" s="467"/>
      <c r="CFJ40" s="467"/>
      <c r="CFK40" s="467"/>
      <c r="CFL40" s="467"/>
      <c r="CFM40" s="467"/>
      <c r="CFN40" s="467"/>
      <c r="CFO40" s="467"/>
      <c r="CFP40" s="467"/>
      <c r="CFQ40" s="467"/>
      <c r="CFR40" s="467"/>
      <c r="CFS40" s="467"/>
      <c r="CFT40" s="467"/>
      <c r="CFU40" s="467"/>
      <c r="CFV40" s="467"/>
      <c r="CFW40" s="467"/>
      <c r="CFX40" s="467"/>
      <c r="CFY40" s="467"/>
      <c r="CFZ40" s="467"/>
      <c r="CGA40" s="467"/>
      <c r="CGB40" s="467"/>
      <c r="CGC40" s="467"/>
      <c r="CGD40" s="467"/>
      <c r="CGE40" s="467"/>
      <c r="CGF40" s="467"/>
      <c r="CGG40" s="467"/>
      <c r="CGH40" s="467"/>
      <c r="CGI40" s="467"/>
      <c r="CGJ40" s="467"/>
      <c r="CGK40" s="467"/>
      <c r="CGL40" s="467"/>
      <c r="CGM40" s="467"/>
      <c r="CGN40" s="467"/>
      <c r="CGO40" s="467"/>
      <c r="CGP40" s="467"/>
      <c r="CGQ40" s="467"/>
      <c r="CGR40" s="467"/>
      <c r="CGS40" s="467"/>
      <c r="CGT40" s="467"/>
      <c r="CGU40" s="467"/>
      <c r="CGV40" s="467"/>
      <c r="CGW40" s="467"/>
      <c r="CGX40" s="467"/>
      <c r="CGY40" s="467"/>
      <c r="CGZ40" s="467"/>
      <c r="CHA40" s="467"/>
      <c r="CHB40" s="467"/>
      <c r="CHC40" s="467"/>
      <c r="CHD40" s="467"/>
      <c r="CHE40" s="467"/>
      <c r="CHF40" s="467"/>
      <c r="CHG40" s="467"/>
      <c r="CHH40" s="467"/>
      <c r="CHI40" s="467"/>
      <c r="CHJ40" s="467"/>
      <c r="CHK40" s="467"/>
      <c r="CHL40" s="467"/>
      <c r="CHM40" s="467"/>
      <c r="CHN40" s="467"/>
      <c r="CHO40" s="467"/>
      <c r="CHP40" s="467"/>
      <c r="CHQ40" s="467"/>
      <c r="CHR40" s="467"/>
      <c r="CHS40" s="467"/>
      <c r="CHT40" s="467"/>
      <c r="CHU40" s="467"/>
      <c r="CHV40" s="467"/>
      <c r="CHW40" s="467"/>
      <c r="CHX40" s="467"/>
      <c r="CHY40" s="467"/>
      <c r="CHZ40" s="467"/>
      <c r="CIA40" s="467"/>
      <c r="CIB40" s="467"/>
      <c r="CIC40" s="467"/>
      <c r="CID40" s="467"/>
      <c r="CIE40" s="467"/>
      <c r="CIF40" s="467"/>
      <c r="CIG40" s="467"/>
      <c r="CIH40" s="467"/>
      <c r="CII40" s="467"/>
      <c r="CIJ40" s="467"/>
      <c r="CIK40" s="467"/>
      <c r="CIL40" s="467"/>
      <c r="CIM40" s="467"/>
      <c r="CIN40" s="467"/>
      <c r="CIO40" s="467"/>
      <c r="CIP40" s="467"/>
      <c r="CIQ40" s="467"/>
      <c r="CIR40" s="467"/>
      <c r="CIS40" s="467"/>
      <c r="CIT40" s="467"/>
      <c r="CIU40" s="467"/>
      <c r="CIV40" s="467"/>
      <c r="CIW40" s="467"/>
      <c r="CIX40" s="467"/>
      <c r="CIY40" s="467"/>
      <c r="CIZ40" s="467"/>
      <c r="CJA40" s="467"/>
      <c r="CJB40" s="467"/>
      <c r="CJC40" s="467"/>
      <c r="CJD40" s="467"/>
      <c r="CJE40" s="467"/>
      <c r="CJF40" s="467"/>
      <c r="CJG40" s="467"/>
      <c r="CJH40" s="467"/>
      <c r="CJI40" s="467"/>
      <c r="CJJ40" s="467"/>
      <c r="CJK40" s="467"/>
      <c r="CJL40" s="467"/>
      <c r="CJM40" s="467"/>
      <c r="CJN40" s="467"/>
      <c r="CJO40" s="467"/>
      <c r="CJP40" s="467"/>
      <c r="CJQ40" s="467"/>
      <c r="CJR40" s="467"/>
      <c r="CJS40" s="467"/>
      <c r="CJT40" s="467"/>
      <c r="CJU40" s="467"/>
      <c r="CJV40" s="467"/>
      <c r="CJW40" s="467"/>
      <c r="CJX40" s="467"/>
      <c r="CJY40" s="467"/>
      <c r="CJZ40" s="467"/>
      <c r="CKA40" s="467"/>
      <c r="CKB40" s="467"/>
      <c r="CKC40" s="467"/>
      <c r="CKD40" s="467"/>
      <c r="CKE40" s="467"/>
      <c r="CKF40" s="467"/>
      <c r="CKG40" s="467"/>
      <c r="CKH40" s="467"/>
      <c r="CKI40" s="467"/>
      <c r="CKJ40" s="467"/>
      <c r="CKK40" s="467"/>
      <c r="CKL40" s="467"/>
      <c r="CKM40" s="467"/>
      <c r="CKN40" s="467"/>
      <c r="CKO40" s="467"/>
      <c r="CKP40" s="467"/>
      <c r="CKQ40" s="467"/>
      <c r="CKR40" s="467"/>
      <c r="CKS40" s="467"/>
      <c r="CKT40" s="467"/>
      <c r="CKU40" s="467"/>
      <c r="CKV40" s="467"/>
      <c r="CKW40" s="467"/>
      <c r="CKX40" s="467"/>
      <c r="CKY40" s="467"/>
      <c r="CKZ40" s="467"/>
      <c r="CLA40" s="467"/>
      <c r="CLB40" s="467"/>
      <c r="CLC40" s="467"/>
      <c r="CLD40" s="467"/>
      <c r="CLE40" s="467"/>
      <c r="CLF40" s="467"/>
      <c r="CLG40" s="467"/>
      <c r="CLH40" s="467"/>
      <c r="CLI40" s="467"/>
      <c r="CLJ40" s="467"/>
      <c r="CLK40" s="467"/>
      <c r="CLL40" s="467"/>
      <c r="CLM40" s="467"/>
      <c r="CLN40" s="467"/>
      <c r="CLO40" s="467"/>
      <c r="CLP40" s="467"/>
      <c r="CLQ40" s="467"/>
      <c r="CLR40" s="467"/>
      <c r="CLS40" s="467"/>
      <c r="CLT40" s="467"/>
      <c r="CLU40" s="467"/>
      <c r="CLV40" s="467"/>
      <c r="CLW40" s="467"/>
      <c r="CLX40" s="467"/>
      <c r="CLY40" s="467"/>
      <c r="CLZ40" s="467"/>
      <c r="CMA40" s="467"/>
      <c r="CMB40" s="467"/>
      <c r="CMC40" s="467"/>
      <c r="CMD40" s="467"/>
      <c r="CME40" s="467"/>
      <c r="CMF40" s="467"/>
      <c r="CMG40" s="467"/>
      <c r="CMH40" s="467"/>
      <c r="CMI40" s="467"/>
      <c r="CMJ40" s="467"/>
      <c r="CMK40" s="467"/>
      <c r="CML40" s="467"/>
      <c r="CMM40" s="467"/>
      <c r="CMN40" s="467"/>
      <c r="CMO40" s="467"/>
      <c r="CMP40" s="467"/>
      <c r="CMQ40" s="467"/>
      <c r="CMR40" s="467"/>
      <c r="CMS40" s="467"/>
      <c r="CMT40" s="467"/>
      <c r="CMU40" s="467"/>
      <c r="CMV40" s="467"/>
      <c r="CMW40" s="467"/>
      <c r="CMX40" s="467"/>
      <c r="CMY40" s="467"/>
      <c r="CMZ40" s="467"/>
      <c r="CNA40" s="467"/>
      <c r="CNB40" s="467"/>
      <c r="CNC40" s="467"/>
      <c r="CND40" s="467"/>
      <c r="CNE40" s="467"/>
      <c r="CNF40" s="467"/>
      <c r="CNG40" s="467"/>
      <c r="CNH40" s="467"/>
      <c r="CNI40" s="467"/>
      <c r="CNJ40" s="467"/>
      <c r="CNK40" s="467"/>
      <c r="CNL40" s="467"/>
      <c r="CNM40" s="467"/>
      <c r="CNN40" s="467"/>
      <c r="CNO40" s="467"/>
      <c r="CNP40" s="467"/>
      <c r="CNQ40" s="467"/>
      <c r="CNR40" s="467"/>
      <c r="CNS40" s="467"/>
      <c r="CNT40" s="467"/>
      <c r="CNU40" s="467"/>
      <c r="CNV40" s="467"/>
      <c r="CNW40" s="467"/>
      <c r="CNX40" s="467"/>
      <c r="CNY40" s="467"/>
      <c r="CNZ40" s="467"/>
      <c r="COA40" s="467"/>
      <c r="COB40" s="467"/>
      <c r="COC40" s="467"/>
      <c r="COD40" s="467"/>
      <c r="COE40" s="467"/>
      <c r="COF40" s="467"/>
      <c r="COG40" s="467"/>
      <c r="COH40" s="467"/>
      <c r="COI40" s="467"/>
      <c r="COJ40" s="467"/>
      <c r="COK40" s="467"/>
      <c r="COL40" s="467"/>
      <c r="COM40" s="467"/>
      <c r="CON40" s="467"/>
      <c r="COO40" s="467"/>
      <c r="COP40" s="467"/>
      <c r="COQ40" s="467"/>
      <c r="COR40" s="467"/>
      <c r="COS40" s="467"/>
      <c r="COT40" s="467"/>
      <c r="COU40" s="467"/>
      <c r="COV40" s="467"/>
      <c r="COW40" s="467"/>
      <c r="COX40" s="467"/>
      <c r="COY40" s="467"/>
      <c r="COZ40" s="467"/>
      <c r="CPA40" s="467"/>
      <c r="CPB40" s="467"/>
      <c r="CPC40" s="467"/>
      <c r="CPD40" s="467"/>
      <c r="CPE40" s="467"/>
      <c r="CPF40" s="467"/>
      <c r="CPG40" s="467"/>
      <c r="CPH40" s="467"/>
      <c r="CPI40" s="467"/>
      <c r="CPJ40" s="467"/>
      <c r="CPK40" s="467"/>
      <c r="CPL40" s="467"/>
      <c r="CPM40" s="467"/>
      <c r="CPN40" s="467"/>
      <c r="CPO40" s="467"/>
      <c r="CPP40" s="467"/>
      <c r="CPQ40" s="467"/>
      <c r="CPR40" s="467"/>
      <c r="CPS40" s="467"/>
      <c r="CPT40" s="467"/>
      <c r="CPU40" s="467"/>
      <c r="CPV40" s="467"/>
      <c r="CPW40" s="467"/>
      <c r="CPX40" s="467"/>
      <c r="CPY40" s="467"/>
      <c r="CPZ40" s="467"/>
      <c r="CQA40" s="467"/>
      <c r="CQB40" s="467"/>
      <c r="CQC40" s="467"/>
      <c r="CQD40" s="467"/>
      <c r="CQE40" s="467"/>
      <c r="CQF40" s="467"/>
      <c r="CQG40" s="467"/>
      <c r="CQH40" s="467"/>
      <c r="CQI40" s="467"/>
      <c r="CQJ40" s="467"/>
      <c r="CQK40" s="467"/>
      <c r="CQL40" s="467"/>
      <c r="CQM40" s="467"/>
      <c r="CQN40" s="467"/>
      <c r="CQO40" s="467"/>
      <c r="CQP40" s="467"/>
      <c r="CQQ40" s="467"/>
      <c r="CQR40" s="467"/>
      <c r="CQS40" s="467"/>
      <c r="CQT40" s="467"/>
      <c r="CQU40" s="467"/>
      <c r="CQV40" s="467"/>
      <c r="CQW40" s="467"/>
      <c r="CQX40" s="467"/>
      <c r="CQY40" s="467"/>
      <c r="CQZ40" s="467"/>
      <c r="CRA40" s="467"/>
      <c r="CRB40" s="467"/>
      <c r="CRC40" s="467"/>
      <c r="CRD40" s="467"/>
      <c r="CRE40" s="467"/>
      <c r="CRF40" s="467"/>
      <c r="CRG40" s="467"/>
      <c r="CRH40" s="467"/>
      <c r="CRI40" s="467"/>
      <c r="CRJ40" s="467"/>
      <c r="CRK40" s="467"/>
      <c r="CRL40" s="467"/>
      <c r="CRM40" s="467"/>
      <c r="CRN40" s="467"/>
      <c r="CRO40" s="467"/>
      <c r="CRP40" s="467"/>
      <c r="CRQ40" s="467"/>
      <c r="CRR40" s="467"/>
      <c r="CRS40" s="467"/>
      <c r="CRT40" s="467"/>
      <c r="CRU40" s="467"/>
      <c r="CRV40" s="467"/>
      <c r="CRW40" s="467"/>
      <c r="CRX40" s="467"/>
      <c r="CRY40" s="467"/>
      <c r="CRZ40" s="467"/>
      <c r="CSA40" s="467"/>
      <c r="CSB40" s="467"/>
      <c r="CSC40" s="467"/>
      <c r="CSD40" s="467"/>
      <c r="CSE40" s="467"/>
      <c r="CSF40" s="467"/>
      <c r="CSG40" s="467"/>
      <c r="CSH40" s="467"/>
      <c r="CSI40" s="467"/>
      <c r="CSJ40" s="467"/>
      <c r="CSK40" s="467"/>
      <c r="CSL40" s="467"/>
      <c r="CSM40" s="467"/>
      <c r="CSN40" s="467"/>
      <c r="CSO40" s="467"/>
      <c r="CSP40" s="467"/>
      <c r="CSQ40" s="467"/>
      <c r="CSR40" s="467"/>
      <c r="CSS40" s="467"/>
      <c r="CST40" s="467"/>
      <c r="CSU40" s="467"/>
      <c r="CSV40" s="467"/>
      <c r="CSW40" s="467"/>
      <c r="CSX40" s="467"/>
      <c r="CSY40" s="467"/>
      <c r="CSZ40" s="467"/>
      <c r="CTA40" s="467"/>
      <c r="CTB40" s="467"/>
      <c r="CTC40" s="467"/>
      <c r="CTD40" s="467"/>
      <c r="CTE40" s="467"/>
      <c r="CTF40" s="467"/>
      <c r="CTG40" s="467"/>
      <c r="CTH40" s="467"/>
      <c r="CTI40" s="467"/>
      <c r="CTJ40" s="467"/>
      <c r="CTK40" s="467"/>
      <c r="CTL40" s="467"/>
      <c r="CTM40" s="467"/>
      <c r="CTN40" s="467"/>
      <c r="CTO40" s="467"/>
      <c r="CTP40" s="467"/>
      <c r="CTQ40" s="467"/>
      <c r="CTR40" s="467"/>
      <c r="CTS40" s="467"/>
      <c r="CTT40" s="467"/>
      <c r="CTU40" s="467"/>
      <c r="CTV40" s="467"/>
      <c r="CTW40" s="467"/>
      <c r="CTX40" s="467"/>
      <c r="CTY40" s="467"/>
      <c r="CTZ40" s="467"/>
      <c r="CUA40" s="467"/>
      <c r="CUB40" s="467"/>
      <c r="CUC40" s="467"/>
      <c r="CUD40" s="467"/>
      <c r="CUE40" s="467"/>
      <c r="CUF40" s="467"/>
      <c r="CUG40" s="467"/>
      <c r="CUH40" s="467"/>
      <c r="CUI40" s="467"/>
      <c r="CUJ40" s="467"/>
      <c r="CUK40" s="467"/>
      <c r="CUL40" s="467"/>
      <c r="CUM40" s="467"/>
      <c r="CUN40" s="467"/>
      <c r="CUO40" s="467"/>
      <c r="CUP40" s="467"/>
      <c r="CUQ40" s="467"/>
      <c r="CUR40" s="467"/>
      <c r="CUS40" s="467"/>
      <c r="CUT40" s="467"/>
      <c r="CUU40" s="467"/>
      <c r="CUV40" s="467"/>
      <c r="CUW40" s="467"/>
      <c r="CUX40" s="467"/>
      <c r="CUY40" s="467"/>
      <c r="CUZ40" s="467"/>
      <c r="CVA40" s="467"/>
      <c r="CVB40" s="467"/>
      <c r="CVC40" s="467"/>
      <c r="CVD40" s="467"/>
      <c r="CVE40" s="467"/>
      <c r="CVF40" s="467"/>
      <c r="CVG40" s="467"/>
      <c r="CVH40" s="467"/>
      <c r="CVI40" s="467"/>
      <c r="CVJ40" s="467"/>
      <c r="CVK40" s="467"/>
      <c r="CVL40" s="467"/>
      <c r="CVM40" s="467"/>
      <c r="CVN40" s="467"/>
      <c r="CVO40" s="467"/>
      <c r="CVP40" s="467"/>
      <c r="CVQ40" s="467"/>
      <c r="CVR40" s="467"/>
      <c r="CVS40" s="467"/>
      <c r="CVT40" s="467"/>
      <c r="CVU40" s="467"/>
      <c r="CVV40" s="467"/>
      <c r="CVW40" s="467"/>
      <c r="CVX40" s="467"/>
      <c r="CVY40" s="467"/>
      <c r="CVZ40" s="467"/>
      <c r="CWA40" s="467"/>
      <c r="CWB40" s="467"/>
      <c r="CWC40" s="467"/>
      <c r="CWD40" s="467"/>
      <c r="CWE40" s="467"/>
      <c r="CWF40" s="467"/>
      <c r="CWG40" s="467"/>
      <c r="CWH40" s="467"/>
      <c r="CWI40" s="467"/>
      <c r="CWJ40" s="467"/>
      <c r="CWK40" s="467"/>
      <c r="CWL40" s="467"/>
      <c r="CWM40" s="467"/>
      <c r="CWN40" s="467"/>
      <c r="CWO40" s="467"/>
      <c r="CWP40" s="467"/>
      <c r="CWQ40" s="467"/>
      <c r="CWR40" s="467"/>
      <c r="CWS40" s="467"/>
      <c r="CWT40" s="467"/>
      <c r="CWU40" s="467"/>
      <c r="CWV40" s="467"/>
      <c r="CWW40" s="467"/>
      <c r="CWX40" s="467"/>
      <c r="CWY40" s="467"/>
      <c r="CWZ40" s="467"/>
      <c r="CXA40" s="467"/>
      <c r="CXB40" s="467"/>
      <c r="CXC40" s="467"/>
      <c r="CXD40" s="467"/>
      <c r="CXE40" s="467"/>
      <c r="CXF40" s="467"/>
      <c r="CXG40" s="467"/>
      <c r="CXH40" s="467"/>
      <c r="CXI40" s="467"/>
      <c r="CXJ40" s="467"/>
      <c r="CXK40" s="467"/>
      <c r="CXL40" s="467"/>
      <c r="CXM40" s="467"/>
      <c r="CXN40" s="467"/>
      <c r="CXO40" s="467"/>
      <c r="CXP40" s="467"/>
      <c r="CXQ40" s="467"/>
      <c r="CXR40" s="467"/>
      <c r="CXS40" s="467"/>
      <c r="CXT40" s="467"/>
      <c r="CXU40" s="467"/>
      <c r="CXV40" s="467"/>
      <c r="CXW40" s="467"/>
      <c r="CXX40" s="467"/>
      <c r="CXY40" s="467"/>
      <c r="CXZ40" s="467"/>
      <c r="CYA40" s="467"/>
      <c r="CYB40" s="467"/>
      <c r="CYC40" s="467"/>
      <c r="CYD40" s="467"/>
      <c r="CYE40" s="467"/>
      <c r="CYF40" s="467"/>
      <c r="CYG40" s="467"/>
      <c r="CYH40" s="467"/>
      <c r="CYI40" s="467"/>
      <c r="CYJ40" s="467"/>
      <c r="CYK40" s="467"/>
      <c r="CYL40" s="467"/>
      <c r="CYM40" s="467"/>
      <c r="CYN40" s="467"/>
      <c r="CYO40" s="467"/>
      <c r="CYP40" s="467"/>
      <c r="CYQ40" s="467"/>
      <c r="CYR40" s="467"/>
      <c r="CYS40" s="467"/>
      <c r="CYT40" s="467"/>
      <c r="CYU40" s="467"/>
      <c r="CYV40" s="467"/>
      <c r="CYW40" s="467"/>
      <c r="CYX40" s="467"/>
      <c r="CYY40" s="467"/>
      <c r="CYZ40" s="467"/>
      <c r="CZA40" s="467"/>
      <c r="CZB40" s="467"/>
      <c r="CZC40" s="467"/>
      <c r="CZD40" s="467"/>
      <c r="CZE40" s="467"/>
      <c r="CZF40" s="467"/>
      <c r="CZG40" s="467"/>
      <c r="CZH40" s="467"/>
      <c r="CZI40" s="467"/>
      <c r="CZJ40" s="467"/>
      <c r="CZK40" s="467"/>
      <c r="CZL40" s="467"/>
      <c r="CZM40" s="467"/>
      <c r="CZN40" s="467"/>
      <c r="CZO40" s="467"/>
      <c r="CZP40" s="467"/>
      <c r="CZQ40" s="467"/>
      <c r="CZR40" s="467"/>
      <c r="CZS40" s="467"/>
      <c r="CZT40" s="467"/>
      <c r="CZU40" s="467"/>
      <c r="CZV40" s="467"/>
      <c r="CZW40" s="467"/>
      <c r="CZX40" s="467"/>
      <c r="CZY40" s="467"/>
      <c r="CZZ40" s="467"/>
      <c r="DAA40" s="467"/>
      <c r="DAB40" s="467"/>
      <c r="DAC40" s="467"/>
      <c r="DAD40" s="467"/>
      <c r="DAE40" s="467"/>
      <c r="DAF40" s="467"/>
      <c r="DAG40" s="467"/>
      <c r="DAH40" s="467"/>
      <c r="DAI40" s="467"/>
      <c r="DAJ40" s="467"/>
      <c r="DAK40" s="467"/>
      <c r="DAL40" s="467"/>
      <c r="DAM40" s="467"/>
      <c r="DAN40" s="467"/>
      <c r="DAO40" s="467"/>
      <c r="DAP40" s="467"/>
      <c r="DAQ40" s="467"/>
      <c r="DAR40" s="467"/>
      <c r="DAS40" s="467"/>
      <c r="DAT40" s="467"/>
      <c r="DAU40" s="467"/>
      <c r="DAV40" s="467"/>
      <c r="DAW40" s="467"/>
      <c r="DAX40" s="467"/>
      <c r="DAY40" s="467"/>
      <c r="DAZ40" s="467"/>
      <c r="DBA40" s="467"/>
      <c r="DBB40" s="467"/>
      <c r="DBC40" s="467"/>
      <c r="DBD40" s="467"/>
      <c r="DBE40" s="467"/>
      <c r="DBF40" s="467"/>
      <c r="DBG40" s="467"/>
      <c r="DBH40" s="467"/>
      <c r="DBI40" s="467"/>
      <c r="DBJ40" s="467"/>
      <c r="DBK40" s="467"/>
      <c r="DBL40" s="467"/>
      <c r="DBM40" s="467"/>
      <c r="DBN40" s="467"/>
      <c r="DBO40" s="467"/>
      <c r="DBP40" s="467"/>
      <c r="DBQ40" s="467"/>
      <c r="DBR40" s="467"/>
      <c r="DBS40" s="467"/>
      <c r="DBT40" s="467"/>
      <c r="DBU40" s="467"/>
      <c r="DBV40" s="467"/>
      <c r="DBW40" s="467"/>
      <c r="DBX40" s="467"/>
      <c r="DBY40" s="467"/>
      <c r="DBZ40" s="467"/>
      <c r="DCA40" s="467"/>
      <c r="DCB40" s="467"/>
      <c r="DCC40" s="467"/>
      <c r="DCD40" s="467"/>
      <c r="DCE40" s="467"/>
      <c r="DCF40" s="467"/>
      <c r="DCG40" s="467"/>
      <c r="DCH40" s="467"/>
      <c r="DCI40" s="467"/>
      <c r="DCJ40" s="467"/>
      <c r="DCK40" s="467"/>
      <c r="DCL40" s="467"/>
      <c r="DCM40" s="467"/>
      <c r="DCN40" s="467"/>
      <c r="DCO40" s="467"/>
      <c r="DCP40" s="467"/>
      <c r="DCQ40" s="467"/>
      <c r="DCR40" s="467"/>
      <c r="DCS40" s="467"/>
      <c r="DCT40" s="467"/>
      <c r="DCU40" s="467"/>
      <c r="DCV40" s="467"/>
      <c r="DCW40" s="467"/>
      <c r="DCX40" s="467"/>
      <c r="DCY40" s="467"/>
      <c r="DCZ40" s="467"/>
      <c r="DDA40" s="467"/>
      <c r="DDB40" s="467"/>
      <c r="DDC40" s="467"/>
      <c r="DDD40" s="467"/>
      <c r="DDE40" s="467"/>
      <c r="DDF40" s="467"/>
      <c r="DDG40" s="467"/>
      <c r="DDH40" s="467"/>
      <c r="DDI40" s="467"/>
      <c r="DDJ40" s="467"/>
      <c r="DDK40" s="467"/>
      <c r="DDL40" s="467"/>
      <c r="DDM40" s="467"/>
      <c r="DDN40" s="467"/>
      <c r="DDO40" s="467"/>
      <c r="DDP40" s="467"/>
      <c r="DDQ40" s="467"/>
      <c r="DDR40" s="467"/>
      <c r="DDS40" s="467"/>
      <c r="DDT40" s="467"/>
      <c r="DDU40" s="467"/>
      <c r="DDV40" s="467"/>
      <c r="DDW40" s="467"/>
      <c r="DDX40" s="467"/>
      <c r="DDY40" s="467"/>
      <c r="DDZ40" s="467"/>
      <c r="DEA40" s="467"/>
      <c r="DEB40" s="467"/>
      <c r="DEC40" s="467"/>
      <c r="DED40" s="467"/>
      <c r="DEE40" s="467"/>
      <c r="DEF40" s="467"/>
      <c r="DEG40" s="467"/>
      <c r="DEH40" s="467"/>
      <c r="DEI40" s="467"/>
      <c r="DEJ40" s="467"/>
      <c r="DEK40" s="467"/>
      <c r="DEL40" s="467"/>
      <c r="DEM40" s="467"/>
      <c r="DEN40" s="467"/>
      <c r="DEO40" s="467"/>
      <c r="DEP40" s="467"/>
      <c r="DEQ40" s="467"/>
      <c r="DER40" s="467"/>
      <c r="DES40" s="467"/>
      <c r="DET40" s="467"/>
      <c r="DEU40" s="467"/>
      <c r="DEV40" s="467"/>
      <c r="DEW40" s="467"/>
      <c r="DEX40" s="467"/>
      <c r="DEY40" s="467"/>
      <c r="DEZ40" s="467"/>
      <c r="DFA40" s="467"/>
      <c r="DFB40" s="467"/>
      <c r="DFC40" s="467"/>
      <c r="DFD40" s="467"/>
      <c r="DFE40" s="467"/>
      <c r="DFF40" s="467"/>
      <c r="DFG40" s="467"/>
      <c r="DFH40" s="467"/>
      <c r="DFI40" s="467"/>
      <c r="DFJ40" s="467"/>
      <c r="DFK40" s="467"/>
      <c r="DFL40" s="467"/>
      <c r="DFM40" s="467"/>
      <c r="DFN40" s="467"/>
      <c r="DFO40" s="467"/>
      <c r="DFP40" s="467"/>
      <c r="DFQ40" s="467"/>
      <c r="DFR40" s="467"/>
      <c r="DFS40" s="467"/>
      <c r="DFT40" s="467"/>
      <c r="DFU40" s="467"/>
      <c r="DFV40" s="467"/>
      <c r="DFW40" s="467"/>
      <c r="DFX40" s="467"/>
      <c r="DFY40" s="467"/>
      <c r="DFZ40" s="467"/>
      <c r="DGA40" s="467"/>
      <c r="DGB40" s="467"/>
      <c r="DGC40" s="467"/>
      <c r="DGD40" s="467"/>
      <c r="DGE40" s="467"/>
      <c r="DGF40" s="467"/>
      <c r="DGG40" s="467"/>
      <c r="DGH40" s="467"/>
      <c r="DGI40" s="467"/>
      <c r="DGJ40" s="467"/>
      <c r="DGK40" s="467"/>
      <c r="DGL40" s="467"/>
      <c r="DGM40" s="467"/>
      <c r="DGN40" s="467"/>
      <c r="DGO40" s="467"/>
      <c r="DGP40" s="467"/>
      <c r="DGQ40" s="467"/>
      <c r="DGR40" s="467"/>
      <c r="DGS40" s="467"/>
      <c r="DGT40" s="467"/>
      <c r="DGU40" s="467"/>
      <c r="DGV40" s="467"/>
      <c r="DGW40" s="467"/>
      <c r="DGX40" s="467"/>
      <c r="DGY40" s="467"/>
      <c r="DGZ40" s="467"/>
      <c r="DHA40" s="467"/>
      <c r="DHB40" s="467"/>
      <c r="DHC40" s="467"/>
      <c r="DHD40" s="467"/>
      <c r="DHE40" s="467"/>
      <c r="DHF40" s="467"/>
      <c r="DHG40" s="467"/>
      <c r="DHH40" s="467"/>
      <c r="DHI40" s="467"/>
      <c r="DHJ40" s="467"/>
      <c r="DHK40" s="467"/>
      <c r="DHL40" s="467"/>
      <c r="DHM40" s="467"/>
      <c r="DHN40" s="467"/>
      <c r="DHO40" s="467"/>
      <c r="DHP40" s="467"/>
      <c r="DHQ40" s="467"/>
      <c r="DHR40" s="467"/>
      <c r="DHS40" s="467"/>
      <c r="DHT40" s="467"/>
      <c r="DHU40" s="467"/>
      <c r="DHV40" s="467"/>
      <c r="DHW40" s="467"/>
      <c r="DHX40" s="467"/>
      <c r="DHY40" s="467"/>
      <c r="DHZ40" s="467"/>
      <c r="DIA40" s="467"/>
      <c r="DIB40" s="467"/>
      <c r="DIC40" s="467"/>
      <c r="DID40" s="467"/>
      <c r="DIE40" s="467"/>
      <c r="DIF40" s="467"/>
      <c r="DIG40" s="467"/>
      <c r="DIH40" s="467"/>
      <c r="DII40" s="467"/>
      <c r="DIJ40" s="467"/>
      <c r="DIK40" s="467"/>
      <c r="DIL40" s="467"/>
      <c r="DIM40" s="467"/>
      <c r="DIN40" s="467"/>
      <c r="DIO40" s="467"/>
      <c r="DIP40" s="467"/>
      <c r="DIQ40" s="467"/>
      <c r="DIR40" s="467"/>
      <c r="DIS40" s="467"/>
      <c r="DIT40" s="467"/>
      <c r="DIU40" s="467"/>
      <c r="DIV40" s="467"/>
      <c r="DIW40" s="467"/>
      <c r="DIX40" s="467"/>
      <c r="DIY40" s="467"/>
      <c r="DIZ40" s="467"/>
      <c r="DJA40" s="467"/>
      <c r="DJB40" s="467"/>
      <c r="DJC40" s="467"/>
      <c r="DJD40" s="467"/>
      <c r="DJE40" s="467"/>
      <c r="DJF40" s="467"/>
      <c r="DJG40" s="467"/>
      <c r="DJH40" s="467"/>
      <c r="DJI40" s="467"/>
      <c r="DJJ40" s="467"/>
      <c r="DJK40" s="467"/>
      <c r="DJL40" s="467"/>
      <c r="DJM40" s="467"/>
      <c r="DJN40" s="467"/>
      <c r="DJO40" s="467"/>
      <c r="DJP40" s="467"/>
      <c r="DJQ40" s="467"/>
      <c r="DJR40" s="467"/>
      <c r="DJS40" s="467"/>
      <c r="DJT40" s="467"/>
      <c r="DJU40" s="467"/>
      <c r="DJV40" s="467"/>
      <c r="DJW40" s="467"/>
      <c r="DJX40" s="467"/>
      <c r="DJY40" s="467"/>
      <c r="DJZ40" s="467"/>
      <c r="DKA40" s="467"/>
      <c r="DKB40" s="467"/>
      <c r="DKC40" s="467"/>
      <c r="DKD40" s="467"/>
      <c r="DKE40" s="467"/>
      <c r="DKF40" s="467"/>
      <c r="DKG40" s="467"/>
      <c r="DKH40" s="467"/>
      <c r="DKI40" s="467"/>
      <c r="DKJ40" s="467"/>
      <c r="DKK40" s="467"/>
      <c r="DKL40" s="467"/>
      <c r="DKM40" s="467"/>
      <c r="DKN40" s="467"/>
      <c r="DKO40" s="467"/>
      <c r="DKP40" s="467"/>
      <c r="DKQ40" s="467"/>
      <c r="DKR40" s="467"/>
      <c r="DKS40" s="467"/>
      <c r="DKT40" s="467"/>
      <c r="DKU40" s="467"/>
      <c r="DKV40" s="467"/>
      <c r="DKW40" s="467"/>
      <c r="DKX40" s="467"/>
      <c r="DKY40" s="467"/>
      <c r="DKZ40" s="467"/>
      <c r="DLA40" s="467"/>
      <c r="DLB40" s="467"/>
      <c r="DLC40" s="467"/>
      <c r="DLD40" s="467"/>
      <c r="DLE40" s="467"/>
      <c r="DLF40" s="467"/>
      <c r="DLG40" s="467"/>
      <c r="DLH40" s="467"/>
      <c r="DLI40" s="467"/>
      <c r="DLJ40" s="467"/>
      <c r="DLK40" s="467"/>
      <c r="DLL40" s="467"/>
      <c r="DLM40" s="467"/>
      <c r="DLN40" s="467"/>
      <c r="DLO40" s="467"/>
      <c r="DLP40" s="467"/>
      <c r="DLQ40" s="467"/>
      <c r="DLR40" s="467"/>
      <c r="DLS40" s="467"/>
      <c r="DLT40" s="467"/>
      <c r="DLU40" s="467"/>
      <c r="DLV40" s="467"/>
      <c r="DLW40" s="467"/>
      <c r="DLX40" s="467"/>
      <c r="DLY40" s="467"/>
      <c r="DLZ40" s="467"/>
      <c r="DMA40" s="467"/>
      <c r="DMB40" s="467"/>
      <c r="DMC40" s="467"/>
      <c r="DMD40" s="467"/>
      <c r="DME40" s="467"/>
      <c r="DMF40" s="467"/>
      <c r="DMG40" s="467"/>
      <c r="DMH40" s="467"/>
      <c r="DMI40" s="467"/>
      <c r="DMJ40" s="467"/>
      <c r="DMK40" s="467"/>
      <c r="DML40" s="467"/>
      <c r="DMM40" s="467"/>
      <c r="DMN40" s="467"/>
      <c r="DMO40" s="467"/>
      <c r="DMP40" s="467"/>
      <c r="DMQ40" s="467"/>
      <c r="DMR40" s="467"/>
      <c r="DMS40" s="467"/>
      <c r="DMT40" s="467"/>
      <c r="DMU40" s="467"/>
      <c r="DMV40" s="467"/>
      <c r="DMW40" s="467"/>
      <c r="DMX40" s="467"/>
      <c r="DMY40" s="467"/>
      <c r="DMZ40" s="467"/>
      <c r="DNA40" s="467"/>
      <c r="DNB40" s="467"/>
      <c r="DNC40" s="467"/>
      <c r="DND40" s="467"/>
      <c r="DNE40" s="467"/>
      <c r="DNF40" s="467"/>
      <c r="DNG40" s="467"/>
      <c r="DNH40" s="467"/>
      <c r="DNI40" s="467"/>
      <c r="DNJ40" s="467"/>
      <c r="DNK40" s="467"/>
      <c r="DNL40" s="467"/>
      <c r="DNM40" s="467"/>
      <c r="DNN40" s="467"/>
      <c r="DNO40" s="467"/>
      <c r="DNP40" s="467"/>
      <c r="DNQ40" s="467"/>
      <c r="DNR40" s="467"/>
      <c r="DNS40" s="467"/>
      <c r="DNT40" s="467"/>
      <c r="DNU40" s="467"/>
      <c r="DNV40" s="467"/>
      <c r="DNW40" s="467"/>
      <c r="DNX40" s="467"/>
      <c r="DNY40" s="467"/>
      <c r="DNZ40" s="467"/>
      <c r="DOA40" s="467"/>
      <c r="DOB40" s="467"/>
      <c r="DOC40" s="467"/>
      <c r="DOD40" s="467"/>
      <c r="DOE40" s="467"/>
      <c r="DOF40" s="467"/>
      <c r="DOG40" s="467"/>
      <c r="DOH40" s="467"/>
      <c r="DOI40" s="467"/>
      <c r="DOJ40" s="467"/>
      <c r="DOK40" s="467"/>
      <c r="DOL40" s="467"/>
      <c r="DOM40" s="467"/>
      <c r="DON40" s="467"/>
      <c r="DOO40" s="467"/>
      <c r="DOP40" s="467"/>
      <c r="DOQ40" s="467"/>
      <c r="DOR40" s="467"/>
      <c r="DOS40" s="467"/>
      <c r="DOT40" s="467"/>
      <c r="DOU40" s="467"/>
      <c r="DOV40" s="467"/>
      <c r="DOW40" s="467"/>
      <c r="DOX40" s="467"/>
      <c r="DOY40" s="467"/>
      <c r="DOZ40" s="467"/>
      <c r="DPA40" s="467"/>
      <c r="DPB40" s="467"/>
      <c r="DPC40" s="467"/>
      <c r="DPD40" s="467"/>
      <c r="DPE40" s="467"/>
      <c r="DPF40" s="467"/>
      <c r="DPG40" s="467"/>
      <c r="DPH40" s="467"/>
      <c r="DPI40" s="467"/>
      <c r="DPJ40" s="467"/>
      <c r="DPK40" s="467"/>
      <c r="DPL40" s="467"/>
      <c r="DPM40" s="467"/>
      <c r="DPN40" s="467"/>
      <c r="DPO40" s="467"/>
      <c r="DPP40" s="467"/>
      <c r="DPQ40" s="467"/>
      <c r="DPR40" s="467"/>
      <c r="DPS40" s="467"/>
      <c r="DPT40" s="467"/>
      <c r="DPU40" s="467"/>
      <c r="DPV40" s="467"/>
      <c r="DPW40" s="467"/>
      <c r="DPX40" s="467"/>
      <c r="DPY40" s="467"/>
      <c r="DPZ40" s="467"/>
      <c r="DQA40" s="467"/>
      <c r="DQB40" s="467"/>
      <c r="DQC40" s="467"/>
      <c r="DQD40" s="467"/>
      <c r="DQE40" s="467"/>
      <c r="DQF40" s="467"/>
      <c r="DQG40" s="467"/>
      <c r="DQH40" s="467"/>
      <c r="DQI40" s="467"/>
      <c r="DQJ40" s="467"/>
      <c r="DQK40" s="467"/>
      <c r="DQL40" s="467"/>
      <c r="DQM40" s="467"/>
      <c r="DQN40" s="467"/>
      <c r="DQO40" s="467"/>
      <c r="DQP40" s="467"/>
      <c r="DQQ40" s="467"/>
      <c r="DQR40" s="467"/>
      <c r="DQS40" s="467"/>
      <c r="DQT40" s="467"/>
      <c r="DQU40" s="467"/>
      <c r="DQV40" s="467"/>
      <c r="DQW40" s="467"/>
      <c r="DQX40" s="467"/>
      <c r="DQY40" s="467"/>
      <c r="DQZ40" s="467"/>
      <c r="DRA40" s="467"/>
      <c r="DRB40" s="467"/>
      <c r="DRC40" s="467"/>
      <c r="DRD40" s="467"/>
      <c r="DRE40" s="467"/>
      <c r="DRF40" s="467"/>
      <c r="DRG40" s="467"/>
      <c r="DRH40" s="467"/>
      <c r="DRI40" s="467"/>
      <c r="DRJ40" s="467"/>
      <c r="DRK40" s="467"/>
      <c r="DRL40" s="467"/>
      <c r="DRM40" s="467"/>
      <c r="DRN40" s="467"/>
      <c r="DRO40" s="467"/>
      <c r="DRP40" s="467"/>
      <c r="DRQ40" s="467"/>
      <c r="DRR40" s="467"/>
      <c r="DRS40" s="467"/>
      <c r="DRT40" s="467"/>
      <c r="DRU40" s="467"/>
      <c r="DRV40" s="467"/>
      <c r="DRW40" s="467"/>
      <c r="DRX40" s="467"/>
      <c r="DRY40" s="467"/>
      <c r="DRZ40" s="467"/>
      <c r="DSA40" s="467"/>
      <c r="DSB40" s="467"/>
      <c r="DSC40" s="467"/>
      <c r="DSD40" s="467"/>
      <c r="DSE40" s="467"/>
      <c r="DSF40" s="467"/>
      <c r="DSG40" s="467"/>
      <c r="DSH40" s="467"/>
      <c r="DSI40" s="467"/>
      <c r="DSJ40" s="467"/>
      <c r="DSK40" s="467"/>
      <c r="DSL40" s="467"/>
      <c r="DSM40" s="467"/>
      <c r="DSN40" s="467"/>
      <c r="DSO40" s="467"/>
      <c r="DSP40" s="467"/>
      <c r="DSQ40" s="467"/>
      <c r="DSR40" s="467"/>
      <c r="DSS40" s="467"/>
      <c r="DST40" s="467"/>
      <c r="DSU40" s="467"/>
      <c r="DSV40" s="467"/>
      <c r="DSW40" s="467"/>
      <c r="DSX40" s="467"/>
      <c r="DSY40" s="467"/>
      <c r="DSZ40" s="467"/>
      <c r="DTA40" s="467"/>
      <c r="DTB40" s="467"/>
      <c r="DTC40" s="467"/>
      <c r="DTD40" s="467"/>
      <c r="DTE40" s="467"/>
      <c r="DTF40" s="467"/>
      <c r="DTG40" s="467"/>
      <c r="DTH40" s="467"/>
      <c r="DTI40" s="467"/>
      <c r="DTJ40" s="467"/>
      <c r="DTK40" s="467"/>
      <c r="DTL40" s="467"/>
      <c r="DTM40" s="467"/>
      <c r="DTN40" s="467"/>
      <c r="DTO40" s="467"/>
      <c r="DTP40" s="467"/>
      <c r="DTQ40" s="467"/>
      <c r="DTR40" s="467"/>
      <c r="DTS40" s="467"/>
      <c r="DTT40" s="467"/>
      <c r="DTU40" s="467"/>
      <c r="DTV40" s="467"/>
      <c r="DTW40" s="467"/>
      <c r="DTX40" s="467"/>
      <c r="DTY40" s="467"/>
      <c r="DTZ40" s="467"/>
      <c r="DUA40" s="467"/>
      <c r="DUB40" s="467"/>
      <c r="DUC40" s="467"/>
      <c r="DUD40" s="467"/>
      <c r="DUE40" s="467"/>
      <c r="DUF40" s="467"/>
      <c r="DUG40" s="467"/>
      <c r="DUH40" s="467"/>
      <c r="DUI40" s="467"/>
      <c r="DUJ40" s="467"/>
      <c r="DUK40" s="467"/>
      <c r="DUL40" s="467"/>
      <c r="DUM40" s="467"/>
      <c r="DUN40" s="467"/>
      <c r="DUO40" s="467"/>
      <c r="DUP40" s="467"/>
      <c r="DUQ40" s="467"/>
      <c r="DUR40" s="467"/>
      <c r="DUS40" s="467"/>
      <c r="DUT40" s="467"/>
      <c r="DUU40" s="467"/>
      <c r="DUV40" s="467"/>
      <c r="DUW40" s="467"/>
      <c r="DUX40" s="467"/>
      <c r="DUY40" s="467"/>
      <c r="DUZ40" s="467"/>
      <c r="DVA40" s="467"/>
      <c r="DVB40" s="467"/>
      <c r="DVC40" s="467"/>
      <c r="DVD40" s="467"/>
      <c r="DVE40" s="467"/>
      <c r="DVF40" s="467"/>
      <c r="DVG40" s="467"/>
      <c r="DVH40" s="467"/>
      <c r="DVI40" s="467"/>
      <c r="DVJ40" s="467"/>
      <c r="DVK40" s="467"/>
      <c r="DVL40" s="467"/>
      <c r="DVM40" s="467"/>
      <c r="DVN40" s="467"/>
      <c r="DVO40" s="467"/>
      <c r="DVP40" s="467"/>
      <c r="DVQ40" s="467"/>
      <c r="DVR40" s="467"/>
      <c r="DVS40" s="467"/>
      <c r="DVT40" s="467"/>
      <c r="DVU40" s="467"/>
      <c r="DVV40" s="467"/>
      <c r="DVW40" s="467"/>
      <c r="DVX40" s="467"/>
      <c r="DVY40" s="467"/>
      <c r="DVZ40" s="467"/>
      <c r="DWA40" s="467"/>
      <c r="DWB40" s="467"/>
      <c r="DWC40" s="467"/>
      <c r="DWD40" s="467"/>
      <c r="DWE40" s="467"/>
      <c r="DWF40" s="467"/>
      <c r="DWG40" s="467"/>
      <c r="DWH40" s="467"/>
      <c r="DWI40" s="467"/>
      <c r="DWJ40" s="467"/>
      <c r="DWK40" s="467"/>
      <c r="DWL40" s="467"/>
      <c r="DWM40" s="467"/>
      <c r="DWN40" s="467"/>
      <c r="DWO40" s="467"/>
      <c r="DWP40" s="467"/>
      <c r="DWQ40" s="467"/>
      <c r="DWR40" s="467"/>
      <c r="DWS40" s="467"/>
      <c r="DWT40" s="467"/>
      <c r="DWU40" s="467"/>
      <c r="DWV40" s="467"/>
      <c r="DWW40" s="467"/>
      <c r="DWX40" s="467"/>
      <c r="DWY40" s="467"/>
      <c r="DWZ40" s="467"/>
      <c r="DXA40" s="467"/>
      <c r="DXB40" s="467"/>
      <c r="DXC40" s="467"/>
      <c r="DXD40" s="467"/>
      <c r="DXE40" s="467"/>
      <c r="DXF40" s="467"/>
      <c r="DXG40" s="467"/>
      <c r="DXH40" s="467"/>
      <c r="DXI40" s="467"/>
      <c r="DXJ40" s="467"/>
      <c r="DXK40" s="467"/>
      <c r="DXL40" s="467"/>
      <c r="DXM40" s="467"/>
      <c r="DXN40" s="467"/>
      <c r="DXO40" s="467"/>
      <c r="DXP40" s="467"/>
      <c r="DXQ40" s="467"/>
      <c r="DXR40" s="467"/>
      <c r="DXS40" s="467"/>
      <c r="DXT40" s="467"/>
      <c r="DXU40" s="467"/>
      <c r="DXV40" s="467"/>
      <c r="DXW40" s="467"/>
      <c r="DXX40" s="467"/>
      <c r="DXY40" s="467"/>
      <c r="DXZ40" s="467"/>
      <c r="DYA40" s="467"/>
      <c r="DYB40" s="467"/>
      <c r="DYC40" s="467"/>
      <c r="DYD40" s="467"/>
      <c r="DYE40" s="467"/>
      <c r="DYF40" s="467"/>
      <c r="DYG40" s="467"/>
      <c r="DYH40" s="467"/>
      <c r="DYI40" s="467"/>
      <c r="DYJ40" s="467"/>
      <c r="DYK40" s="467"/>
      <c r="DYL40" s="467"/>
      <c r="DYM40" s="467"/>
      <c r="DYN40" s="467"/>
      <c r="DYO40" s="467"/>
      <c r="DYP40" s="467"/>
      <c r="DYQ40" s="467"/>
      <c r="DYR40" s="467"/>
      <c r="DYS40" s="467"/>
      <c r="DYT40" s="467"/>
      <c r="DYU40" s="467"/>
      <c r="DYV40" s="467"/>
      <c r="DYW40" s="467"/>
      <c r="DYX40" s="467"/>
      <c r="DYY40" s="467"/>
      <c r="DYZ40" s="467"/>
      <c r="DZA40" s="467"/>
      <c r="DZB40" s="467"/>
      <c r="DZC40" s="467"/>
      <c r="DZD40" s="467"/>
      <c r="DZE40" s="467"/>
      <c r="DZF40" s="467"/>
      <c r="DZG40" s="467"/>
      <c r="DZH40" s="467"/>
      <c r="DZI40" s="467"/>
      <c r="DZJ40" s="467"/>
      <c r="DZK40" s="467"/>
      <c r="DZL40" s="467"/>
      <c r="DZM40" s="467"/>
      <c r="DZN40" s="467"/>
      <c r="DZO40" s="467"/>
      <c r="DZP40" s="467"/>
      <c r="DZQ40" s="467"/>
      <c r="DZR40" s="467"/>
      <c r="DZS40" s="467"/>
      <c r="DZT40" s="467"/>
      <c r="DZU40" s="467"/>
      <c r="DZV40" s="467"/>
      <c r="DZW40" s="467"/>
      <c r="DZX40" s="467"/>
      <c r="DZY40" s="467"/>
      <c r="DZZ40" s="467"/>
      <c r="EAA40" s="467"/>
      <c r="EAB40" s="467"/>
      <c r="EAC40" s="467"/>
      <c r="EAD40" s="467"/>
      <c r="EAE40" s="467"/>
      <c r="EAF40" s="467"/>
      <c r="EAG40" s="467"/>
      <c r="EAH40" s="467"/>
      <c r="EAI40" s="467"/>
      <c r="EAJ40" s="467"/>
      <c r="EAK40" s="467"/>
      <c r="EAL40" s="467"/>
      <c r="EAM40" s="467"/>
      <c r="EAN40" s="467"/>
      <c r="EAO40" s="467"/>
      <c r="EAP40" s="467"/>
      <c r="EAQ40" s="467"/>
      <c r="EAR40" s="467"/>
      <c r="EAS40" s="467"/>
      <c r="EAT40" s="467"/>
      <c r="EAU40" s="467"/>
      <c r="EAV40" s="467"/>
      <c r="EAW40" s="467"/>
      <c r="EAX40" s="467"/>
      <c r="EAY40" s="467"/>
      <c r="EAZ40" s="467"/>
      <c r="EBA40" s="467"/>
      <c r="EBB40" s="467"/>
      <c r="EBC40" s="467"/>
      <c r="EBD40" s="467"/>
      <c r="EBE40" s="467"/>
      <c r="EBF40" s="467"/>
      <c r="EBG40" s="467"/>
      <c r="EBH40" s="467"/>
      <c r="EBI40" s="467"/>
      <c r="EBJ40" s="467"/>
      <c r="EBK40" s="467"/>
      <c r="EBL40" s="467"/>
      <c r="EBM40" s="467"/>
      <c r="EBN40" s="467"/>
      <c r="EBO40" s="467"/>
      <c r="EBP40" s="467"/>
      <c r="EBQ40" s="467"/>
      <c r="EBR40" s="467"/>
      <c r="EBS40" s="467"/>
      <c r="EBT40" s="467"/>
      <c r="EBU40" s="467"/>
      <c r="EBV40" s="467"/>
      <c r="EBW40" s="467"/>
      <c r="EBX40" s="467"/>
      <c r="EBY40" s="467"/>
      <c r="EBZ40" s="467"/>
      <c r="ECA40" s="467"/>
      <c r="ECB40" s="467"/>
      <c r="ECC40" s="467"/>
      <c r="ECD40" s="467"/>
      <c r="ECE40" s="467"/>
      <c r="ECF40" s="467"/>
      <c r="ECG40" s="467"/>
      <c r="ECH40" s="467"/>
      <c r="ECI40" s="467"/>
      <c r="ECJ40" s="467"/>
      <c r="ECK40" s="467"/>
      <c r="ECL40" s="467"/>
      <c r="ECM40" s="467"/>
      <c r="ECN40" s="467"/>
      <c r="ECO40" s="467"/>
      <c r="ECP40" s="467"/>
      <c r="ECQ40" s="467"/>
      <c r="ECR40" s="467"/>
      <c r="ECS40" s="467"/>
      <c r="ECT40" s="467"/>
      <c r="ECU40" s="467"/>
      <c r="ECV40" s="467"/>
      <c r="ECW40" s="467"/>
      <c r="ECX40" s="467"/>
      <c r="ECY40" s="467"/>
      <c r="ECZ40" s="467"/>
      <c r="EDA40" s="467"/>
      <c r="EDB40" s="467"/>
      <c r="EDC40" s="467"/>
      <c r="EDD40" s="467"/>
      <c r="EDE40" s="467"/>
      <c r="EDF40" s="467"/>
      <c r="EDG40" s="467"/>
      <c r="EDH40" s="467"/>
      <c r="EDI40" s="467"/>
      <c r="EDJ40" s="467"/>
      <c r="EDK40" s="467"/>
      <c r="EDL40" s="467"/>
      <c r="EDM40" s="467"/>
      <c r="EDN40" s="467"/>
      <c r="EDO40" s="467"/>
      <c r="EDP40" s="467"/>
      <c r="EDQ40" s="467"/>
      <c r="EDR40" s="467"/>
      <c r="EDS40" s="467"/>
      <c r="EDT40" s="467"/>
      <c r="EDU40" s="467"/>
      <c r="EDV40" s="467"/>
      <c r="EDW40" s="467"/>
      <c r="EDX40" s="467"/>
      <c r="EDY40" s="467"/>
      <c r="EDZ40" s="467"/>
      <c r="EEA40" s="467"/>
      <c r="EEB40" s="467"/>
      <c r="EEC40" s="467"/>
      <c r="EED40" s="467"/>
      <c r="EEE40" s="467"/>
      <c r="EEF40" s="467"/>
      <c r="EEG40" s="467"/>
      <c r="EEH40" s="467"/>
      <c r="EEI40" s="467"/>
      <c r="EEJ40" s="467"/>
      <c r="EEK40" s="467"/>
      <c r="EEL40" s="467"/>
      <c r="EEM40" s="467"/>
      <c r="EEN40" s="467"/>
      <c r="EEO40" s="467"/>
      <c r="EEP40" s="467"/>
      <c r="EEQ40" s="467"/>
      <c r="EER40" s="467"/>
      <c r="EES40" s="467"/>
      <c r="EET40" s="467"/>
      <c r="EEU40" s="467"/>
      <c r="EEV40" s="467"/>
      <c r="EEW40" s="467"/>
      <c r="EEX40" s="467"/>
      <c r="EEY40" s="467"/>
      <c r="EEZ40" s="467"/>
      <c r="EFA40" s="467"/>
      <c r="EFB40" s="467"/>
      <c r="EFC40" s="467"/>
      <c r="EFD40" s="467"/>
      <c r="EFE40" s="467"/>
      <c r="EFF40" s="467"/>
      <c r="EFG40" s="467"/>
      <c r="EFH40" s="467"/>
      <c r="EFI40" s="467"/>
      <c r="EFJ40" s="467"/>
      <c r="EFK40" s="467"/>
      <c r="EFL40" s="467"/>
      <c r="EFM40" s="467"/>
      <c r="EFN40" s="467"/>
      <c r="EFO40" s="467"/>
      <c r="EFP40" s="467"/>
      <c r="EFQ40" s="467"/>
      <c r="EFR40" s="467"/>
      <c r="EFS40" s="467"/>
      <c r="EFT40" s="467"/>
      <c r="EFU40" s="467"/>
      <c r="EFV40" s="467"/>
      <c r="EFW40" s="467"/>
      <c r="EFX40" s="467"/>
      <c r="EFY40" s="467"/>
      <c r="EFZ40" s="467"/>
      <c r="EGA40" s="467"/>
      <c r="EGB40" s="467"/>
      <c r="EGC40" s="467"/>
      <c r="EGD40" s="467"/>
      <c r="EGE40" s="467"/>
      <c r="EGF40" s="467"/>
      <c r="EGG40" s="467"/>
      <c r="EGH40" s="467"/>
      <c r="EGI40" s="467"/>
      <c r="EGJ40" s="467"/>
      <c r="EGK40" s="467"/>
      <c r="EGL40" s="467"/>
      <c r="EGM40" s="467"/>
      <c r="EGN40" s="467"/>
      <c r="EGO40" s="467"/>
      <c r="EGP40" s="467"/>
      <c r="EGQ40" s="467"/>
      <c r="EGR40" s="467"/>
      <c r="EGS40" s="467"/>
      <c r="EGT40" s="467"/>
      <c r="EGU40" s="467"/>
      <c r="EGV40" s="467"/>
      <c r="EGW40" s="467"/>
      <c r="EGX40" s="467"/>
      <c r="EGY40" s="467"/>
      <c r="EGZ40" s="467"/>
      <c r="EHA40" s="467"/>
      <c r="EHB40" s="467"/>
      <c r="EHC40" s="467"/>
      <c r="EHD40" s="467"/>
      <c r="EHE40" s="467"/>
      <c r="EHF40" s="467"/>
      <c r="EHG40" s="467"/>
      <c r="EHH40" s="467"/>
      <c r="EHI40" s="467"/>
      <c r="EHJ40" s="467"/>
      <c r="EHK40" s="467"/>
      <c r="EHL40" s="467"/>
      <c r="EHM40" s="467"/>
      <c r="EHN40" s="467"/>
      <c r="EHO40" s="467"/>
      <c r="EHP40" s="467"/>
      <c r="EHQ40" s="467"/>
      <c r="EHR40" s="467"/>
      <c r="EHS40" s="467"/>
      <c r="EHT40" s="467"/>
      <c r="EHU40" s="467"/>
      <c r="EHV40" s="467"/>
      <c r="EHW40" s="467"/>
      <c r="EHX40" s="467"/>
      <c r="EHY40" s="467"/>
      <c r="EHZ40" s="467"/>
      <c r="EIA40" s="467"/>
      <c r="EIB40" s="467"/>
      <c r="EIC40" s="467"/>
      <c r="EID40" s="467"/>
      <c r="EIE40" s="467"/>
      <c r="EIF40" s="467"/>
      <c r="EIG40" s="467"/>
      <c r="EIH40" s="467"/>
      <c r="EII40" s="467"/>
      <c r="EIJ40" s="467"/>
      <c r="EIK40" s="467"/>
      <c r="EIL40" s="467"/>
      <c r="EIM40" s="467"/>
      <c r="EIN40" s="467"/>
      <c r="EIO40" s="467"/>
      <c r="EIP40" s="467"/>
      <c r="EIQ40" s="467"/>
      <c r="EIR40" s="467"/>
      <c r="EIS40" s="467"/>
      <c r="EIT40" s="467"/>
      <c r="EIU40" s="467"/>
      <c r="EIV40" s="467"/>
      <c r="EIW40" s="467"/>
      <c r="EIX40" s="467"/>
      <c r="EIY40" s="467"/>
      <c r="EIZ40" s="467"/>
      <c r="EJA40" s="467"/>
      <c r="EJB40" s="467"/>
      <c r="EJC40" s="467"/>
      <c r="EJD40" s="467"/>
      <c r="EJE40" s="467"/>
      <c r="EJF40" s="467"/>
      <c r="EJG40" s="467"/>
      <c r="EJH40" s="467"/>
      <c r="EJI40" s="467"/>
      <c r="EJJ40" s="467"/>
      <c r="EJK40" s="467"/>
      <c r="EJL40" s="467"/>
      <c r="EJM40" s="467"/>
      <c r="EJN40" s="467"/>
      <c r="EJO40" s="467"/>
      <c r="EJP40" s="467"/>
      <c r="EJQ40" s="467"/>
      <c r="EJR40" s="467"/>
      <c r="EJS40" s="467"/>
      <c r="EJT40" s="467"/>
      <c r="EJU40" s="467"/>
      <c r="EJV40" s="467"/>
      <c r="EJW40" s="467"/>
      <c r="EJX40" s="467"/>
      <c r="EJY40" s="467"/>
      <c r="EJZ40" s="467"/>
      <c r="EKA40" s="467"/>
      <c r="EKB40" s="467"/>
      <c r="EKC40" s="467"/>
      <c r="EKD40" s="467"/>
      <c r="EKE40" s="467"/>
      <c r="EKF40" s="467"/>
      <c r="EKG40" s="467"/>
      <c r="EKH40" s="467"/>
      <c r="EKI40" s="467"/>
      <c r="EKJ40" s="467"/>
      <c r="EKK40" s="467"/>
      <c r="EKL40" s="467"/>
      <c r="EKM40" s="467"/>
      <c r="EKN40" s="467"/>
      <c r="EKO40" s="467"/>
      <c r="EKP40" s="467"/>
      <c r="EKQ40" s="467"/>
      <c r="EKR40" s="467"/>
      <c r="EKS40" s="467"/>
      <c r="EKT40" s="467"/>
      <c r="EKU40" s="467"/>
      <c r="EKV40" s="467"/>
      <c r="EKW40" s="467"/>
      <c r="EKX40" s="467"/>
      <c r="EKY40" s="467"/>
      <c r="EKZ40" s="467"/>
      <c r="ELA40" s="467"/>
      <c r="ELB40" s="467"/>
      <c r="ELC40" s="467"/>
      <c r="ELD40" s="467"/>
      <c r="ELE40" s="467"/>
      <c r="ELF40" s="467"/>
      <c r="ELG40" s="467"/>
      <c r="ELH40" s="467"/>
      <c r="ELI40" s="467"/>
      <c r="ELJ40" s="467"/>
      <c r="ELK40" s="467"/>
      <c r="ELL40" s="467"/>
      <c r="ELM40" s="467"/>
      <c r="ELN40" s="467"/>
      <c r="ELO40" s="467"/>
      <c r="ELP40" s="467"/>
      <c r="ELQ40" s="467"/>
      <c r="ELR40" s="467"/>
      <c r="ELS40" s="467"/>
      <c r="ELT40" s="467"/>
      <c r="ELU40" s="467"/>
      <c r="ELV40" s="467"/>
      <c r="ELW40" s="467"/>
      <c r="ELX40" s="467"/>
      <c r="ELY40" s="467"/>
      <c r="ELZ40" s="467"/>
      <c r="EMA40" s="467"/>
      <c r="EMB40" s="467"/>
      <c r="EMC40" s="467"/>
      <c r="EMD40" s="467"/>
      <c r="EME40" s="467"/>
      <c r="EMF40" s="467"/>
      <c r="EMG40" s="467"/>
      <c r="EMH40" s="467"/>
      <c r="EMI40" s="467"/>
      <c r="EMJ40" s="467"/>
      <c r="EMK40" s="467"/>
      <c r="EML40" s="467"/>
      <c r="EMM40" s="467"/>
      <c r="EMN40" s="467"/>
      <c r="EMO40" s="467"/>
      <c r="EMP40" s="467"/>
      <c r="EMQ40" s="467"/>
      <c r="EMR40" s="467"/>
      <c r="EMS40" s="467"/>
      <c r="EMT40" s="467"/>
      <c r="EMU40" s="467"/>
      <c r="EMV40" s="467"/>
      <c r="EMW40" s="467"/>
      <c r="EMX40" s="467"/>
      <c r="EMY40" s="467"/>
      <c r="EMZ40" s="467"/>
      <c r="ENA40" s="467"/>
      <c r="ENB40" s="467"/>
      <c r="ENC40" s="467"/>
      <c r="END40" s="467"/>
      <c r="ENE40" s="467"/>
      <c r="ENF40" s="467"/>
      <c r="ENG40" s="467"/>
      <c r="ENH40" s="467"/>
      <c r="ENI40" s="467"/>
      <c r="ENJ40" s="467"/>
      <c r="ENK40" s="467"/>
      <c r="ENL40" s="467"/>
      <c r="ENM40" s="467"/>
      <c r="ENN40" s="467"/>
      <c r="ENO40" s="467"/>
      <c r="ENP40" s="467"/>
      <c r="ENQ40" s="467"/>
      <c r="ENR40" s="467"/>
      <c r="ENS40" s="467"/>
      <c r="ENT40" s="467"/>
      <c r="ENU40" s="467"/>
      <c r="ENV40" s="467"/>
      <c r="ENW40" s="467"/>
      <c r="ENX40" s="467"/>
      <c r="ENY40" s="467"/>
      <c r="ENZ40" s="467"/>
      <c r="EOA40" s="467"/>
      <c r="EOB40" s="467"/>
      <c r="EOC40" s="467"/>
      <c r="EOD40" s="467"/>
      <c r="EOE40" s="467"/>
      <c r="EOF40" s="467"/>
      <c r="EOG40" s="467"/>
      <c r="EOH40" s="467"/>
      <c r="EOI40" s="467"/>
      <c r="EOJ40" s="467"/>
      <c r="EOK40" s="467"/>
      <c r="EOL40" s="467"/>
      <c r="EOM40" s="467"/>
      <c r="EON40" s="467"/>
      <c r="EOO40" s="467"/>
      <c r="EOP40" s="467"/>
      <c r="EOQ40" s="467"/>
      <c r="EOR40" s="467"/>
      <c r="EOS40" s="467"/>
      <c r="EOT40" s="467"/>
      <c r="EOU40" s="467"/>
      <c r="EOV40" s="467"/>
      <c r="EOW40" s="467"/>
      <c r="EOX40" s="467"/>
      <c r="EOY40" s="467"/>
      <c r="EOZ40" s="467"/>
      <c r="EPA40" s="467"/>
      <c r="EPB40" s="467"/>
      <c r="EPC40" s="467"/>
      <c r="EPD40" s="467"/>
      <c r="EPE40" s="467"/>
      <c r="EPF40" s="467"/>
      <c r="EPG40" s="467"/>
      <c r="EPH40" s="467"/>
      <c r="EPI40" s="467"/>
      <c r="EPJ40" s="467"/>
      <c r="EPK40" s="467"/>
      <c r="EPL40" s="467"/>
      <c r="EPM40" s="467"/>
      <c r="EPN40" s="467"/>
      <c r="EPO40" s="467"/>
      <c r="EPP40" s="467"/>
      <c r="EPQ40" s="467"/>
      <c r="EPR40" s="467"/>
      <c r="EPS40" s="467"/>
      <c r="EPT40" s="467"/>
      <c r="EPU40" s="467"/>
      <c r="EPV40" s="467"/>
      <c r="EPW40" s="467"/>
      <c r="EPX40" s="467"/>
      <c r="EPY40" s="467"/>
      <c r="EPZ40" s="467"/>
      <c r="EQA40" s="467"/>
      <c r="EQB40" s="467"/>
      <c r="EQC40" s="467"/>
      <c r="EQD40" s="467"/>
      <c r="EQE40" s="467"/>
      <c r="EQF40" s="467"/>
      <c r="EQG40" s="467"/>
      <c r="EQH40" s="467"/>
      <c r="EQI40" s="467"/>
      <c r="EQJ40" s="467"/>
      <c r="EQK40" s="467"/>
      <c r="EQL40" s="467"/>
      <c r="EQM40" s="467"/>
      <c r="EQN40" s="467"/>
      <c r="EQO40" s="467"/>
      <c r="EQP40" s="467"/>
      <c r="EQQ40" s="467"/>
      <c r="EQR40" s="467"/>
      <c r="EQS40" s="467"/>
      <c r="EQT40" s="467"/>
      <c r="EQU40" s="467"/>
      <c r="EQV40" s="467"/>
      <c r="EQW40" s="467"/>
      <c r="EQX40" s="467"/>
      <c r="EQY40" s="467"/>
      <c r="EQZ40" s="467"/>
      <c r="ERA40" s="467"/>
      <c r="ERB40" s="467"/>
      <c r="ERC40" s="467"/>
      <c r="ERD40" s="467"/>
      <c r="ERE40" s="467"/>
      <c r="ERF40" s="467"/>
      <c r="ERG40" s="467"/>
      <c r="ERH40" s="467"/>
      <c r="ERI40" s="467"/>
      <c r="ERJ40" s="467"/>
      <c r="ERK40" s="467"/>
      <c r="ERL40" s="467"/>
      <c r="ERM40" s="467"/>
      <c r="ERN40" s="467"/>
      <c r="ERO40" s="467"/>
      <c r="ERP40" s="467"/>
      <c r="ERQ40" s="467"/>
      <c r="ERR40" s="467"/>
      <c r="ERS40" s="467"/>
      <c r="ERT40" s="467"/>
      <c r="ERU40" s="467"/>
      <c r="ERV40" s="467"/>
      <c r="ERW40" s="467"/>
      <c r="ERX40" s="467"/>
      <c r="ERY40" s="467"/>
      <c r="ERZ40" s="467"/>
      <c r="ESA40" s="467"/>
      <c r="ESB40" s="467"/>
      <c r="ESC40" s="467"/>
      <c r="ESD40" s="467"/>
      <c r="ESE40" s="467"/>
      <c r="ESF40" s="467"/>
      <c r="ESG40" s="467"/>
      <c r="ESH40" s="467"/>
      <c r="ESI40" s="467"/>
      <c r="ESJ40" s="467"/>
      <c r="ESK40" s="467"/>
      <c r="ESL40" s="467"/>
      <c r="ESM40" s="467"/>
      <c r="ESN40" s="467"/>
      <c r="ESO40" s="467"/>
      <c r="ESP40" s="467"/>
      <c r="ESQ40" s="467"/>
      <c r="ESR40" s="467"/>
      <c r="ESS40" s="467"/>
      <c r="EST40" s="467"/>
      <c r="ESU40" s="467"/>
      <c r="ESV40" s="467"/>
      <c r="ESW40" s="467"/>
      <c r="ESX40" s="467"/>
      <c r="ESY40" s="467"/>
      <c r="ESZ40" s="467"/>
      <c r="ETA40" s="467"/>
      <c r="ETB40" s="467"/>
      <c r="ETC40" s="467"/>
      <c r="ETD40" s="467"/>
      <c r="ETE40" s="467"/>
      <c r="ETF40" s="467"/>
      <c r="ETG40" s="467"/>
      <c r="ETH40" s="467"/>
      <c r="ETI40" s="467"/>
      <c r="ETJ40" s="467"/>
      <c r="ETK40" s="467"/>
      <c r="ETL40" s="467"/>
      <c r="ETM40" s="467"/>
      <c r="ETN40" s="467"/>
      <c r="ETO40" s="467"/>
      <c r="ETP40" s="467"/>
      <c r="ETQ40" s="467"/>
      <c r="ETR40" s="467"/>
      <c r="ETS40" s="467"/>
      <c r="ETT40" s="467"/>
      <c r="ETU40" s="467"/>
      <c r="ETV40" s="467"/>
      <c r="ETW40" s="467"/>
      <c r="ETX40" s="467"/>
      <c r="ETY40" s="467"/>
      <c r="ETZ40" s="467"/>
      <c r="EUA40" s="467"/>
      <c r="EUB40" s="467"/>
      <c r="EUC40" s="467"/>
      <c r="EUD40" s="467"/>
      <c r="EUE40" s="467"/>
      <c r="EUF40" s="467"/>
      <c r="EUG40" s="467"/>
      <c r="EUH40" s="467"/>
      <c r="EUI40" s="467"/>
      <c r="EUJ40" s="467"/>
      <c r="EUK40" s="467"/>
      <c r="EUL40" s="467"/>
      <c r="EUM40" s="467"/>
      <c r="EUN40" s="467"/>
      <c r="EUO40" s="467"/>
      <c r="EUP40" s="467"/>
      <c r="EUQ40" s="467"/>
      <c r="EUR40" s="467"/>
      <c r="EUS40" s="467"/>
      <c r="EUT40" s="467"/>
      <c r="EUU40" s="467"/>
      <c r="EUV40" s="467"/>
      <c r="EUW40" s="467"/>
      <c r="EUX40" s="467"/>
      <c r="EUY40" s="467"/>
      <c r="EUZ40" s="467"/>
      <c r="EVA40" s="467"/>
      <c r="EVB40" s="467"/>
      <c r="EVC40" s="467"/>
      <c r="EVD40" s="467"/>
      <c r="EVE40" s="467"/>
      <c r="EVF40" s="467"/>
      <c r="EVG40" s="467"/>
      <c r="EVH40" s="467"/>
      <c r="EVI40" s="467"/>
      <c r="EVJ40" s="467"/>
      <c r="EVK40" s="467"/>
      <c r="EVL40" s="467"/>
      <c r="EVM40" s="467"/>
      <c r="EVN40" s="467"/>
      <c r="EVO40" s="467"/>
      <c r="EVP40" s="467"/>
      <c r="EVQ40" s="467"/>
      <c r="EVR40" s="467"/>
      <c r="EVS40" s="467"/>
      <c r="EVT40" s="467"/>
      <c r="EVU40" s="467"/>
      <c r="EVV40" s="467"/>
      <c r="EVW40" s="467"/>
      <c r="EVX40" s="467"/>
      <c r="EVY40" s="467"/>
      <c r="EVZ40" s="467"/>
      <c r="EWA40" s="467"/>
      <c r="EWB40" s="467"/>
      <c r="EWC40" s="467"/>
      <c r="EWD40" s="467"/>
      <c r="EWE40" s="467"/>
      <c r="EWF40" s="467"/>
      <c r="EWG40" s="467"/>
      <c r="EWH40" s="467"/>
      <c r="EWI40" s="467"/>
      <c r="EWJ40" s="467"/>
      <c r="EWK40" s="467"/>
      <c r="EWL40" s="467"/>
      <c r="EWM40" s="467"/>
      <c r="EWN40" s="467"/>
      <c r="EWO40" s="467"/>
      <c r="EWP40" s="467"/>
      <c r="EWQ40" s="467"/>
      <c r="EWR40" s="467"/>
      <c r="EWS40" s="467"/>
      <c r="EWT40" s="467"/>
      <c r="EWU40" s="467"/>
      <c r="EWV40" s="467"/>
      <c r="EWW40" s="467"/>
      <c r="EWX40" s="467"/>
      <c r="EWY40" s="467"/>
      <c r="EWZ40" s="467"/>
      <c r="EXA40" s="467"/>
      <c r="EXB40" s="467"/>
      <c r="EXC40" s="467"/>
      <c r="EXD40" s="467"/>
      <c r="EXE40" s="467"/>
      <c r="EXF40" s="467"/>
      <c r="EXG40" s="467"/>
      <c r="EXH40" s="467"/>
      <c r="EXI40" s="467"/>
      <c r="EXJ40" s="467"/>
      <c r="EXK40" s="467"/>
      <c r="EXL40" s="467"/>
      <c r="EXM40" s="467"/>
      <c r="EXN40" s="467"/>
      <c r="EXO40" s="467"/>
      <c r="EXP40" s="467"/>
      <c r="EXQ40" s="467"/>
      <c r="EXR40" s="467"/>
      <c r="EXS40" s="467"/>
      <c r="EXT40" s="467"/>
      <c r="EXU40" s="467"/>
      <c r="EXV40" s="467"/>
      <c r="EXW40" s="467"/>
      <c r="EXX40" s="467"/>
      <c r="EXY40" s="467"/>
      <c r="EXZ40" s="467"/>
      <c r="EYA40" s="467"/>
      <c r="EYB40" s="467"/>
      <c r="EYC40" s="467"/>
      <c r="EYD40" s="467"/>
      <c r="EYE40" s="467"/>
      <c r="EYF40" s="467"/>
      <c r="EYG40" s="467"/>
      <c r="EYH40" s="467"/>
      <c r="EYI40" s="467"/>
      <c r="EYJ40" s="467"/>
      <c r="EYK40" s="467"/>
      <c r="EYL40" s="467"/>
      <c r="EYM40" s="467"/>
      <c r="EYN40" s="467"/>
      <c r="EYO40" s="467"/>
      <c r="EYP40" s="467"/>
      <c r="EYQ40" s="467"/>
      <c r="EYR40" s="467"/>
      <c r="EYS40" s="467"/>
      <c r="EYT40" s="467"/>
      <c r="EYU40" s="467"/>
      <c r="EYV40" s="467"/>
      <c r="EYW40" s="467"/>
      <c r="EYX40" s="467"/>
      <c r="EYY40" s="467"/>
      <c r="EYZ40" s="467"/>
      <c r="EZA40" s="467"/>
      <c r="EZB40" s="467"/>
      <c r="EZC40" s="467"/>
      <c r="EZD40" s="467"/>
      <c r="EZE40" s="467"/>
      <c r="EZF40" s="467"/>
      <c r="EZG40" s="467"/>
      <c r="EZH40" s="467"/>
      <c r="EZI40" s="467"/>
      <c r="EZJ40" s="467"/>
      <c r="EZK40" s="467"/>
      <c r="EZL40" s="467"/>
      <c r="EZM40" s="467"/>
      <c r="EZN40" s="467"/>
      <c r="EZO40" s="467"/>
      <c r="EZP40" s="467"/>
      <c r="EZQ40" s="467"/>
      <c r="EZR40" s="467"/>
      <c r="EZS40" s="467"/>
      <c r="EZT40" s="467"/>
      <c r="EZU40" s="467"/>
      <c r="EZV40" s="467"/>
      <c r="EZW40" s="467"/>
      <c r="EZX40" s="467"/>
      <c r="EZY40" s="467"/>
      <c r="EZZ40" s="467"/>
      <c r="FAA40" s="467"/>
      <c r="FAB40" s="467"/>
      <c r="FAC40" s="467"/>
      <c r="FAD40" s="467"/>
      <c r="FAE40" s="467"/>
      <c r="FAF40" s="467"/>
      <c r="FAG40" s="467"/>
      <c r="FAH40" s="467"/>
      <c r="FAI40" s="467"/>
      <c r="FAJ40" s="467"/>
      <c r="FAK40" s="467"/>
      <c r="FAL40" s="467"/>
      <c r="FAM40" s="467"/>
      <c r="FAN40" s="467"/>
      <c r="FAO40" s="467"/>
      <c r="FAP40" s="467"/>
      <c r="FAQ40" s="467"/>
      <c r="FAR40" s="467"/>
      <c r="FAS40" s="467"/>
      <c r="FAT40" s="467"/>
      <c r="FAU40" s="467"/>
      <c r="FAV40" s="467"/>
      <c r="FAW40" s="467"/>
      <c r="FAX40" s="467"/>
      <c r="FAY40" s="467"/>
      <c r="FAZ40" s="467"/>
      <c r="FBA40" s="467"/>
      <c r="FBB40" s="467"/>
      <c r="FBC40" s="467"/>
      <c r="FBD40" s="467"/>
      <c r="FBE40" s="467"/>
      <c r="FBF40" s="467"/>
      <c r="FBG40" s="467"/>
      <c r="FBH40" s="467"/>
      <c r="FBI40" s="467"/>
      <c r="FBJ40" s="467"/>
      <c r="FBK40" s="467"/>
      <c r="FBL40" s="467"/>
      <c r="FBM40" s="467"/>
      <c r="FBN40" s="467"/>
      <c r="FBO40" s="467"/>
      <c r="FBP40" s="467"/>
      <c r="FBQ40" s="467"/>
      <c r="FBR40" s="467"/>
      <c r="FBS40" s="467"/>
      <c r="FBT40" s="467"/>
      <c r="FBU40" s="467"/>
      <c r="FBV40" s="467"/>
      <c r="FBW40" s="467"/>
      <c r="FBX40" s="467"/>
      <c r="FBY40" s="467"/>
      <c r="FBZ40" s="467"/>
      <c r="FCA40" s="467"/>
      <c r="FCB40" s="467"/>
      <c r="FCC40" s="467"/>
      <c r="FCD40" s="467"/>
      <c r="FCE40" s="467"/>
      <c r="FCF40" s="467"/>
      <c r="FCG40" s="467"/>
      <c r="FCH40" s="467"/>
      <c r="FCI40" s="467"/>
      <c r="FCJ40" s="467"/>
      <c r="FCK40" s="467"/>
      <c r="FCL40" s="467"/>
      <c r="FCM40" s="467"/>
      <c r="FCN40" s="467"/>
      <c r="FCO40" s="467"/>
      <c r="FCP40" s="467"/>
      <c r="FCQ40" s="467"/>
      <c r="FCR40" s="467"/>
      <c r="FCS40" s="467"/>
      <c r="FCT40" s="467"/>
      <c r="FCU40" s="467"/>
      <c r="FCV40" s="467"/>
      <c r="FCW40" s="467"/>
      <c r="FCX40" s="467"/>
      <c r="FCY40" s="467"/>
      <c r="FCZ40" s="467"/>
      <c r="FDA40" s="467"/>
      <c r="FDB40" s="467"/>
      <c r="FDC40" s="467"/>
      <c r="FDD40" s="467"/>
      <c r="FDE40" s="467"/>
      <c r="FDF40" s="467"/>
      <c r="FDG40" s="467"/>
      <c r="FDH40" s="467"/>
      <c r="FDI40" s="467"/>
      <c r="FDJ40" s="467"/>
      <c r="FDK40" s="467"/>
      <c r="FDL40" s="467"/>
      <c r="FDM40" s="467"/>
      <c r="FDN40" s="467"/>
      <c r="FDO40" s="467"/>
      <c r="FDP40" s="467"/>
      <c r="FDQ40" s="467"/>
      <c r="FDR40" s="467"/>
      <c r="FDS40" s="467"/>
      <c r="FDT40" s="467"/>
      <c r="FDU40" s="467"/>
      <c r="FDV40" s="467"/>
      <c r="FDW40" s="467"/>
      <c r="FDX40" s="467"/>
      <c r="FDY40" s="467"/>
      <c r="FDZ40" s="467"/>
      <c r="FEA40" s="467"/>
      <c r="FEB40" s="467"/>
      <c r="FEC40" s="467"/>
      <c r="FED40" s="467"/>
      <c r="FEE40" s="467"/>
      <c r="FEF40" s="467"/>
      <c r="FEG40" s="467"/>
      <c r="FEH40" s="467"/>
      <c r="FEI40" s="467"/>
      <c r="FEJ40" s="467"/>
      <c r="FEK40" s="467"/>
      <c r="FEL40" s="467"/>
      <c r="FEM40" s="467"/>
      <c r="FEN40" s="467"/>
      <c r="FEO40" s="467"/>
      <c r="FEP40" s="467"/>
      <c r="FEQ40" s="467"/>
      <c r="FER40" s="467"/>
      <c r="FES40" s="467"/>
      <c r="FET40" s="467"/>
      <c r="FEU40" s="467"/>
      <c r="FEV40" s="467"/>
      <c r="FEW40" s="467"/>
      <c r="FEX40" s="467"/>
      <c r="FEY40" s="467"/>
      <c r="FEZ40" s="467"/>
      <c r="FFA40" s="467"/>
      <c r="FFB40" s="467"/>
      <c r="FFC40" s="467"/>
      <c r="FFD40" s="467"/>
      <c r="FFE40" s="467"/>
      <c r="FFF40" s="467"/>
      <c r="FFG40" s="467"/>
      <c r="FFH40" s="467"/>
      <c r="FFI40" s="467"/>
      <c r="FFJ40" s="467"/>
      <c r="FFK40" s="467"/>
      <c r="FFL40" s="467"/>
      <c r="FFM40" s="467"/>
      <c r="FFN40" s="467"/>
      <c r="FFO40" s="467"/>
      <c r="FFP40" s="467"/>
      <c r="FFQ40" s="467"/>
      <c r="FFR40" s="467"/>
      <c r="FFS40" s="467"/>
      <c r="FFT40" s="467"/>
      <c r="FFU40" s="467"/>
      <c r="FFV40" s="467"/>
      <c r="FFW40" s="467"/>
      <c r="FFX40" s="467"/>
      <c r="FFY40" s="467"/>
      <c r="FFZ40" s="467"/>
      <c r="FGA40" s="467"/>
      <c r="FGB40" s="467"/>
      <c r="FGC40" s="467"/>
      <c r="FGD40" s="467"/>
      <c r="FGE40" s="467"/>
      <c r="FGF40" s="467"/>
      <c r="FGG40" s="467"/>
      <c r="FGH40" s="467"/>
      <c r="FGI40" s="467"/>
      <c r="FGJ40" s="467"/>
      <c r="FGK40" s="467"/>
      <c r="FGL40" s="467"/>
      <c r="FGM40" s="467"/>
      <c r="FGN40" s="467"/>
      <c r="FGO40" s="467"/>
      <c r="FGP40" s="467"/>
      <c r="FGQ40" s="467"/>
      <c r="FGR40" s="467"/>
      <c r="FGS40" s="467"/>
      <c r="FGT40" s="467"/>
      <c r="FGU40" s="467"/>
      <c r="FGV40" s="467"/>
      <c r="FGW40" s="467"/>
      <c r="FGX40" s="467"/>
      <c r="FGY40" s="467"/>
      <c r="FGZ40" s="467"/>
      <c r="FHA40" s="467"/>
      <c r="FHB40" s="467"/>
      <c r="FHC40" s="467"/>
      <c r="FHD40" s="467"/>
      <c r="FHE40" s="467"/>
      <c r="FHF40" s="467"/>
      <c r="FHG40" s="467"/>
      <c r="FHH40" s="467"/>
      <c r="FHI40" s="467"/>
      <c r="FHJ40" s="467"/>
      <c r="FHK40" s="467"/>
      <c r="FHL40" s="467"/>
      <c r="FHM40" s="467"/>
      <c r="FHN40" s="467"/>
      <c r="FHO40" s="467"/>
      <c r="FHP40" s="467"/>
      <c r="FHQ40" s="467"/>
      <c r="FHR40" s="467"/>
      <c r="FHS40" s="467"/>
      <c r="FHT40" s="467"/>
      <c r="FHU40" s="467"/>
      <c r="FHV40" s="467"/>
      <c r="FHW40" s="467"/>
      <c r="FHX40" s="467"/>
      <c r="FHY40" s="467"/>
      <c r="FHZ40" s="467"/>
      <c r="FIA40" s="467"/>
      <c r="FIB40" s="467"/>
      <c r="FIC40" s="467"/>
      <c r="FID40" s="467"/>
      <c r="FIE40" s="467"/>
      <c r="FIF40" s="467"/>
      <c r="FIG40" s="467"/>
      <c r="FIH40" s="467"/>
      <c r="FII40" s="467"/>
      <c r="FIJ40" s="467"/>
      <c r="FIK40" s="467"/>
      <c r="FIL40" s="467"/>
      <c r="FIM40" s="467"/>
      <c r="FIN40" s="467"/>
      <c r="FIO40" s="467"/>
      <c r="FIP40" s="467"/>
      <c r="FIQ40" s="467"/>
      <c r="FIR40" s="467"/>
      <c r="FIS40" s="467"/>
      <c r="FIT40" s="467"/>
      <c r="FIU40" s="467"/>
      <c r="FIV40" s="467"/>
      <c r="FIW40" s="467"/>
      <c r="FIX40" s="467"/>
      <c r="FIY40" s="467"/>
      <c r="FIZ40" s="467"/>
      <c r="FJA40" s="467"/>
      <c r="FJB40" s="467"/>
      <c r="FJC40" s="467"/>
      <c r="FJD40" s="467"/>
      <c r="FJE40" s="467"/>
      <c r="FJF40" s="467"/>
      <c r="FJG40" s="467"/>
      <c r="FJH40" s="467"/>
      <c r="FJI40" s="467"/>
      <c r="FJJ40" s="467"/>
      <c r="FJK40" s="467"/>
      <c r="FJL40" s="467"/>
      <c r="FJM40" s="467"/>
      <c r="FJN40" s="467"/>
      <c r="FJO40" s="467"/>
      <c r="FJP40" s="467"/>
      <c r="FJQ40" s="467"/>
      <c r="FJR40" s="467"/>
      <c r="FJS40" s="467"/>
      <c r="FJT40" s="467"/>
      <c r="FJU40" s="467"/>
      <c r="FJV40" s="467"/>
      <c r="FJW40" s="467"/>
      <c r="FJX40" s="467"/>
      <c r="FJY40" s="467"/>
      <c r="FJZ40" s="467"/>
      <c r="FKA40" s="467"/>
      <c r="FKB40" s="467"/>
      <c r="FKC40" s="467"/>
      <c r="FKD40" s="467"/>
      <c r="FKE40" s="467"/>
      <c r="FKF40" s="467"/>
      <c r="FKG40" s="467"/>
      <c r="FKH40" s="467"/>
      <c r="FKI40" s="467"/>
      <c r="FKJ40" s="467"/>
      <c r="FKK40" s="467"/>
      <c r="FKL40" s="467"/>
      <c r="FKM40" s="467"/>
      <c r="FKN40" s="467"/>
      <c r="FKO40" s="467"/>
      <c r="FKP40" s="467"/>
      <c r="FKQ40" s="467"/>
      <c r="FKR40" s="467"/>
      <c r="FKS40" s="467"/>
      <c r="FKT40" s="467"/>
      <c r="FKU40" s="467"/>
      <c r="FKV40" s="467"/>
      <c r="FKW40" s="467"/>
      <c r="FKX40" s="467"/>
      <c r="FKY40" s="467"/>
      <c r="FKZ40" s="467"/>
      <c r="FLA40" s="467"/>
      <c r="FLB40" s="467"/>
      <c r="FLC40" s="467"/>
      <c r="FLD40" s="467"/>
      <c r="FLE40" s="467"/>
      <c r="FLF40" s="467"/>
      <c r="FLG40" s="467"/>
      <c r="FLH40" s="467"/>
      <c r="FLI40" s="467"/>
      <c r="FLJ40" s="467"/>
      <c r="FLK40" s="467"/>
      <c r="FLL40" s="467"/>
      <c r="FLM40" s="467"/>
      <c r="FLN40" s="467"/>
      <c r="FLO40" s="467"/>
      <c r="FLP40" s="467"/>
      <c r="FLQ40" s="467"/>
      <c r="FLR40" s="467"/>
      <c r="FLS40" s="467"/>
      <c r="FLT40" s="467"/>
      <c r="FLU40" s="467"/>
      <c r="FLV40" s="467"/>
      <c r="FLW40" s="467"/>
      <c r="FLX40" s="467"/>
      <c r="FLY40" s="467"/>
      <c r="FLZ40" s="467"/>
      <c r="FMA40" s="467"/>
      <c r="FMB40" s="467"/>
      <c r="FMC40" s="467"/>
      <c r="FMD40" s="467"/>
      <c r="FME40" s="467"/>
      <c r="FMF40" s="467"/>
      <c r="FMG40" s="467"/>
      <c r="FMH40" s="467"/>
      <c r="FMI40" s="467"/>
      <c r="FMJ40" s="467"/>
      <c r="FMK40" s="467"/>
      <c r="FML40" s="467"/>
      <c r="FMM40" s="467"/>
      <c r="FMN40" s="467"/>
      <c r="FMO40" s="467"/>
      <c r="FMP40" s="467"/>
      <c r="FMQ40" s="467"/>
      <c r="FMR40" s="467"/>
      <c r="FMS40" s="467"/>
      <c r="FMT40" s="467"/>
      <c r="FMU40" s="467"/>
      <c r="FMV40" s="467"/>
      <c r="FMW40" s="467"/>
      <c r="FMX40" s="467"/>
      <c r="FMY40" s="467"/>
      <c r="FMZ40" s="467"/>
      <c r="FNA40" s="467"/>
      <c r="FNB40" s="467"/>
      <c r="FNC40" s="467"/>
      <c r="FND40" s="467"/>
      <c r="FNE40" s="467"/>
      <c r="FNF40" s="467"/>
      <c r="FNG40" s="467"/>
      <c r="FNH40" s="467"/>
      <c r="FNI40" s="467"/>
      <c r="FNJ40" s="467"/>
      <c r="FNK40" s="467"/>
      <c r="FNL40" s="467"/>
      <c r="FNM40" s="467"/>
      <c r="FNN40" s="467"/>
      <c r="FNO40" s="467"/>
      <c r="FNP40" s="467"/>
      <c r="FNQ40" s="467"/>
      <c r="FNR40" s="467"/>
      <c r="FNS40" s="467"/>
      <c r="FNT40" s="467"/>
      <c r="FNU40" s="467"/>
      <c r="FNV40" s="467"/>
      <c r="FNW40" s="467"/>
      <c r="FNX40" s="467"/>
      <c r="FNY40" s="467"/>
      <c r="FNZ40" s="467"/>
      <c r="FOA40" s="467"/>
      <c r="FOB40" s="467"/>
      <c r="FOC40" s="467"/>
      <c r="FOD40" s="467"/>
      <c r="FOE40" s="467"/>
      <c r="FOF40" s="467"/>
      <c r="FOG40" s="467"/>
      <c r="FOH40" s="467"/>
      <c r="FOI40" s="467"/>
      <c r="FOJ40" s="467"/>
      <c r="FOK40" s="467"/>
      <c r="FOL40" s="467"/>
      <c r="FOM40" s="467"/>
      <c r="FON40" s="467"/>
      <c r="FOO40" s="467"/>
      <c r="FOP40" s="467"/>
      <c r="FOQ40" s="467"/>
      <c r="FOR40" s="467"/>
      <c r="FOS40" s="467"/>
      <c r="FOT40" s="467"/>
      <c r="FOU40" s="467"/>
      <c r="FOV40" s="467"/>
      <c r="FOW40" s="467"/>
      <c r="FOX40" s="467"/>
      <c r="FOY40" s="467"/>
      <c r="FOZ40" s="467"/>
      <c r="FPA40" s="467"/>
      <c r="FPB40" s="467"/>
      <c r="FPC40" s="467"/>
      <c r="FPD40" s="467"/>
      <c r="FPE40" s="467"/>
      <c r="FPF40" s="467"/>
      <c r="FPG40" s="467"/>
      <c r="FPH40" s="467"/>
      <c r="FPI40" s="467"/>
      <c r="FPJ40" s="467"/>
      <c r="FPK40" s="467"/>
      <c r="FPL40" s="467"/>
      <c r="FPM40" s="467"/>
      <c r="FPN40" s="467"/>
      <c r="FPO40" s="467"/>
      <c r="FPP40" s="467"/>
      <c r="FPQ40" s="467"/>
      <c r="FPR40" s="467"/>
      <c r="FPS40" s="467"/>
      <c r="FPT40" s="467"/>
      <c r="FPU40" s="467"/>
      <c r="FPV40" s="467"/>
      <c r="FPW40" s="467"/>
      <c r="FPX40" s="467"/>
      <c r="FPY40" s="467"/>
      <c r="FPZ40" s="467"/>
      <c r="FQA40" s="467"/>
      <c r="FQB40" s="467"/>
      <c r="FQC40" s="467"/>
      <c r="FQD40" s="467"/>
      <c r="FQE40" s="467"/>
      <c r="FQF40" s="467"/>
      <c r="FQG40" s="467"/>
      <c r="FQH40" s="467"/>
      <c r="FQI40" s="467"/>
      <c r="FQJ40" s="467"/>
      <c r="FQK40" s="467"/>
      <c r="FQL40" s="467"/>
      <c r="FQM40" s="467"/>
      <c r="FQN40" s="467"/>
      <c r="FQO40" s="467"/>
      <c r="FQP40" s="467"/>
      <c r="FQQ40" s="467"/>
      <c r="FQR40" s="467"/>
      <c r="FQS40" s="467"/>
      <c r="FQT40" s="467"/>
      <c r="FQU40" s="467"/>
      <c r="FQV40" s="467"/>
      <c r="FQW40" s="467"/>
      <c r="FQX40" s="467"/>
      <c r="FQY40" s="467"/>
      <c r="FQZ40" s="467"/>
      <c r="FRA40" s="467"/>
      <c r="FRB40" s="467"/>
      <c r="FRC40" s="467"/>
      <c r="FRD40" s="467"/>
      <c r="FRE40" s="467"/>
      <c r="FRF40" s="467"/>
      <c r="FRG40" s="467"/>
      <c r="FRH40" s="467"/>
      <c r="FRI40" s="467"/>
      <c r="FRJ40" s="467"/>
      <c r="FRK40" s="467"/>
      <c r="FRL40" s="467"/>
      <c r="FRM40" s="467"/>
      <c r="FRN40" s="467"/>
      <c r="FRO40" s="467"/>
      <c r="FRP40" s="467"/>
      <c r="FRQ40" s="467"/>
      <c r="FRR40" s="467"/>
      <c r="FRS40" s="467"/>
      <c r="FRT40" s="467"/>
      <c r="FRU40" s="467"/>
      <c r="FRV40" s="467"/>
      <c r="FRW40" s="467"/>
      <c r="FRX40" s="467"/>
      <c r="FRY40" s="467"/>
      <c r="FRZ40" s="467"/>
      <c r="FSA40" s="467"/>
      <c r="FSB40" s="467"/>
      <c r="FSC40" s="467"/>
      <c r="FSD40" s="467"/>
      <c r="FSE40" s="467"/>
      <c r="FSF40" s="467"/>
      <c r="FSG40" s="467"/>
      <c r="FSH40" s="467"/>
      <c r="FSI40" s="467"/>
      <c r="FSJ40" s="467"/>
      <c r="FSK40" s="467"/>
      <c r="FSL40" s="467"/>
      <c r="FSM40" s="467"/>
      <c r="FSN40" s="467"/>
      <c r="FSO40" s="467"/>
      <c r="FSP40" s="467"/>
      <c r="FSQ40" s="467"/>
      <c r="FSR40" s="467"/>
      <c r="FSS40" s="467"/>
      <c r="FST40" s="467"/>
      <c r="FSU40" s="467"/>
      <c r="FSV40" s="467"/>
      <c r="FSW40" s="467"/>
      <c r="FSX40" s="467"/>
      <c r="FSY40" s="467"/>
      <c r="FSZ40" s="467"/>
      <c r="FTA40" s="467"/>
      <c r="FTB40" s="467"/>
      <c r="FTC40" s="467"/>
      <c r="FTD40" s="467"/>
      <c r="FTE40" s="467"/>
      <c r="FTF40" s="467"/>
      <c r="FTG40" s="467"/>
      <c r="FTH40" s="467"/>
      <c r="FTI40" s="467"/>
      <c r="FTJ40" s="467"/>
      <c r="FTK40" s="467"/>
      <c r="FTL40" s="467"/>
      <c r="FTM40" s="467"/>
      <c r="FTN40" s="467"/>
      <c r="FTO40" s="467"/>
      <c r="FTP40" s="467"/>
      <c r="FTQ40" s="467"/>
      <c r="FTR40" s="467"/>
      <c r="FTS40" s="467"/>
      <c r="FTT40" s="467"/>
      <c r="FTU40" s="467"/>
      <c r="FTV40" s="467"/>
      <c r="FTW40" s="467"/>
      <c r="FTX40" s="467"/>
      <c r="FTY40" s="467"/>
      <c r="FTZ40" s="467"/>
      <c r="FUA40" s="467"/>
      <c r="FUB40" s="467"/>
      <c r="FUC40" s="467"/>
      <c r="FUD40" s="467"/>
      <c r="FUE40" s="467"/>
      <c r="FUF40" s="467"/>
      <c r="FUG40" s="467"/>
      <c r="FUH40" s="467"/>
      <c r="FUI40" s="467"/>
      <c r="FUJ40" s="467"/>
      <c r="FUK40" s="467"/>
      <c r="FUL40" s="467"/>
      <c r="FUM40" s="467"/>
      <c r="FUN40" s="467"/>
      <c r="FUO40" s="467"/>
      <c r="FUP40" s="467"/>
      <c r="FUQ40" s="467"/>
      <c r="FUR40" s="467"/>
      <c r="FUS40" s="467"/>
      <c r="FUT40" s="467"/>
      <c r="FUU40" s="467"/>
      <c r="FUV40" s="467"/>
      <c r="FUW40" s="467"/>
      <c r="FUX40" s="467"/>
      <c r="FUY40" s="467"/>
      <c r="FUZ40" s="467"/>
      <c r="FVA40" s="467"/>
      <c r="FVB40" s="467"/>
      <c r="FVC40" s="467"/>
      <c r="FVD40" s="467"/>
      <c r="FVE40" s="467"/>
      <c r="FVF40" s="467"/>
      <c r="FVG40" s="467"/>
      <c r="FVH40" s="467"/>
      <c r="FVI40" s="467"/>
      <c r="FVJ40" s="467"/>
      <c r="FVK40" s="467"/>
      <c r="FVL40" s="467"/>
      <c r="FVM40" s="467"/>
      <c r="FVN40" s="467"/>
      <c r="FVO40" s="467"/>
      <c r="FVP40" s="467"/>
      <c r="FVQ40" s="467"/>
      <c r="FVR40" s="467"/>
      <c r="FVS40" s="467"/>
      <c r="FVT40" s="467"/>
      <c r="FVU40" s="467"/>
      <c r="FVV40" s="467"/>
      <c r="FVW40" s="467"/>
      <c r="FVX40" s="467"/>
      <c r="FVY40" s="467"/>
      <c r="FVZ40" s="467"/>
      <c r="FWA40" s="467"/>
      <c r="FWB40" s="467"/>
      <c r="FWC40" s="467"/>
      <c r="FWD40" s="467"/>
      <c r="FWE40" s="467"/>
      <c r="FWF40" s="467"/>
      <c r="FWG40" s="467"/>
      <c r="FWH40" s="467"/>
      <c r="FWI40" s="467"/>
      <c r="FWJ40" s="467"/>
      <c r="FWK40" s="467"/>
      <c r="FWL40" s="467"/>
      <c r="FWM40" s="467"/>
      <c r="FWN40" s="467"/>
      <c r="FWO40" s="467"/>
      <c r="FWP40" s="467"/>
      <c r="FWQ40" s="467"/>
      <c r="FWR40" s="467"/>
      <c r="FWS40" s="467"/>
      <c r="FWT40" s="467"/>
      <c r="FWU40" s="467"/>
      <c r="FWV40" s="467"/>
      <c r="FWW40" s="467"/>
      <c r="FWX40" s="467"/>
      <c r="FWY40" s="467"/>
      <c r="FWZ40" s="467"/>
      <c r="FXA40" s="467"/>
      <c r="FXB40" s="467"/>
      <c r="FXC40" s="467"/>
      <c r="FXD40" s="467"/>
      <c r="FXE40" s="467"/>
      <c r="FXF40" s="467"/>
      <c r="FXG40" s="467"/>
      <c r="FXH40" s="467"/>
      <c r="FXI40" s="467"/>
      <c r="FXJ40" s="467"/>
      <c r="FXK40" s="467"/>
      <c r="FXL40" s="467"/>
      <c r="FXM40" s="467"/>
      <c r="FXN40" s="467"/>
      <c r="FXO40" s="467"/>
      <c r="FXP40" s="467"/>
      <c r="FXQ40" s="467"/>
      <c r="FXR40" s="467"/>
      <c r="FXS40" s="467"/>
      <c r="FXT40" s="467"/>
      <c r="FXU40" s="467"/>
      <c r="FXV40" s="467"/>
      <c r="FXW40" s="467"/>
      <c r="FXX40" s="467"/>
      <c r="FXY40" s="467"/>
      <c r="FXZ40" s="467"/>
      <c r="FYA40" s="467"/>
      <c r="FYB40" s="467"/>
      <c r="FYC40" s="467"/>
      <c r="FYD40" s="467"/>
      <c r="FYE40" s="467"/>
      <c r="FYF40" s="467"/>
      <c r="FYG40" s="467"/>
      <c r="FYH40" s="467"/>
      <c r="FYI40" s="467"/>
      <c r="FYJ40" s="467"/>
      <c r="FYK40" s="467"/>
      <c r="FYL40" s="467"/>
      <c r="FYM40" s="467"/>
      <c r="FYN40" s="467"/>
      <c r="FYO40" s="467"/>
      <c r="FYP40" s="467"/>
      <c r="FYQ40" s="467"/>
      <c r="FYR40" s="467"/>
      <c r="FYS40" s="467"/>
      <c r="FYT40" s="467"/>
      <c r="FYU40" s="467"/>
      <c r="FYV40" s="467"/>
      <c r="FYW40" s="467"/>
      <c r="FYX40" s="467"/>
      <c r="FYY40" s="467"/>
      <c r="FYZ40" s="467"/>
      <c r="FZA40" s="467"/>
      <c r="FZB40" s="467"/>
      <c r="FZC40" s="467"/>
      <c r="FZD40" s="467"/>
      <c r="FZE40" s="467"/>
      <c r="FZF40" s="467"/>
      <c r="FZG40" s="467"/>
      <c r="FZH40" s="467"/>
      <c r="FZI40" s="467"/>
      <c r="FZJ40" s="467"/>
      <c r="FZK40" s="467"/>
      <c r="FZL40" s="467"/>
      <c r="FZM40" s="467"/>
      <c r="FZN40" s="467"/>
      <c r="FZO40" s="467"/>
      <c r="FZP40" s="467"/>
      <c r="FZQ40" s="467"/>
      <c r="FZR40" s="467"/>
      <c r="FZS40" s="467"/>
      <c r="FZT40" s="467"/>
      <c r="FZU40" s="467"/>
      <c r="FZV40" s="467"/>
      <c r="FZW40" s="467"/>
      <c r="FZX40" s="467"/>
      <c r="FZY40" s="467"/>
      <c r="FZZ40" s="467"/>
      <c r="GAA40" s="467"/>
      <c r="GAB40" s="467"/>
      <c r="GAC40" s="467"/>
      <c r="GAD40" s="467"/>
      <c r="GAE40" s="467"/>
      <c r="GAF40" s="467"/>
      <c r="GAG40" s="467"/>
      <c r="GAH40" s="467"/>
      <c r="GAI40" s="467"/>
      <c r="GAJ40" s="467"/>
      <c r="GAK40" s="467"/>
      <c r="GAL40" s="467"/>
      <c r="GAM40" s="467"/>
      <c r="GAN40" s="467"/>
      <c r="GAO40" s="467"/>
      <c r="GAP40" s="467"/>
      <c r="GAQ40" s="467"/>
      <c r="GAR40" s="467"/>
      <c r="GAS40" s="467"/>
      <c r="GAT40" s="467"/>
      <c r="GAU40" s="467"/>
      <c r="GAV40" s="467"/>
      <c r="GAW40" s="467"/>
      <c r="GAX40" s="467"/>
      <c r="GAY40" s="467"/>
      <c r="GAZ40" s="467"/>
      <c r="GBA40" s="467"/>
      <c r="GBB40" s="467"/>
      <c r="GBC40" s="467"/>
      <c r="GBD40" s="467"/>
      <c r="GBE40" s="467"/>
      <c r="GBF40" s="467"/>
      <c r="GBG40" s="467"/>
      <c r="GBH40" s="467"/>
      <c r="GBI40" s="467"/>
      <c r="GBJ40" s="467"/>
      <c r="GBK40" s="467"/>
      <c r="GBL40" s="467"/>
      <c r="GBM40" s="467"/>
      <c r="GBN40" s="467"/>
      <c r="GBO40" s="467"/>
      <c r="GBP40" s="467"/>
      <c r="GBQ40" s="467"/>
      <c r="GBR40" s="467"/>
      <c r="GBS40" s="467"/>
      <c r="GBT40" s="467"/>
      <c r="GBU40" s="467"/>
      <c r="GBV40" s="467"/>
      <c r="GBW40" s="467"/>
      <c r="GBX40" s="467"/>
      <c r="GBY40" s="467"/>
      <c r="GBZ40" s="467"/>
      <c r="GCA40" s="467"/>
      <c r="GCB40" s="467"/>
      <c r="GCC40" s="467"/>
      <c r="GCD40" s="467"/>
      <c r="GCE40" s="467"/>
      <c r="GCF40" s="467"/>
      <c r="GCG40" s="467"/>
      <c r="GCH40" s="467"/>
      <c r="GCI40" s="467"/>
      <c r="GCJ40" s="467"/>
      <c r="GCK40" s="467"/>
      <c r="GCL40" s="467"/>
      <c r="GCM40" s="467"/>
      <c r="GCN40" s="467"/>
      <c r="GCO40" s="467"/>
      <c r="GCP40" s="467"/>
      <c r="GCQ40" s="467"/>
      <c r="GCR40" s="467"/>
      <c r="GCS40" s="467"/>
      <c r="GCT40" s="467"/>
      <c r="GCU40" s="467"/>
      <c r="GCV40" s="467"/>
      <c r="GCW40" s="467"/>
      <c r="GCX40" s="467"/>
      <c r="GCY40" s="467"/>
      <c r="GCZ40" s="467"/>
      <c r="GDA40" s="467"/>
      <c r="GDB40" s="467"/>
      <c r="GDC40" s="467"/>
      <c r="GDD40" s="467"/>
      <c r="GDE40" s="467"/>
      <c r="GDF40" s="467"/>
      <c r="GDG40" s="467"/>
      <c r="GDH40" s="467"/>
      <c r="GDI40" s="467"/>
      <c r="GDJ40" s="467"/>
      <c r="GDK40" s="467"/>
      <c r="GDL40" s="467"/>
      <c r="GDM40" s="467"/>
      <c r="GDN40" s="467"/>
      <c r="GDO40" s="467"/>
      <c r="GDP40" s="467"/>
      <c r="GDQ40" s="467"/>
      <c r="GDR40" s="467"/>
      <c r="GDS40" s="467"/>
      <c r="GDT40" s="467"/>
      <c r="GDU40" s="467"/>
      <c r="GDV40" s="467"/>
      <c r="GDW40" s="467"/>
      <c r="GDX40" s="467"/>
      <c r="GDY40" s="467"/>
      <c r="GDZ40" s="467"/>
      <c r="GEA40" s="467"/>
      <c r="GEB40" s="467"/>
      <c r="GEC40" s="467"/>
      <c r="GED40" s="467"/>
      <c r="GEE40" s="467"/>
      <c r="GEF40" s="467"/>
      <c r="GEG40" s="467"/>
      <c r="GEH40" s="467"/>
      <c r="GEI40" s="467"/>
      <c r="GEJ40" s="467"/>
      <c r="GEK40" s="467"/>
      <c r="GEL40" s="467"/>
      <c r="GEM40" s="467"/>
      <c r="GEN40" s="467"/>
      <c r="GEO40" s="467"/>
      <c r="GEP40" s="467"/>
      <c r="GEQ40" s="467"/>
      <c r="GER40" s="467"/>
      <c r="GES40" s="467"/>
      <c r="GET40" s="467"/>
      <c r="GEU40" s="467"/>
      <c r="GEV40" s="467"/>
      <c r="GEW40" s="467"/>
      <c r="GEX40" s="467"/>
      <c r="GEY40" s="467"/>
      <c r="GEZ40" s="467"/>
      <c r="GFA40" s="467"/>
      <c r="GFB40" s="467"/>
      <c r="GFC40" s="467"/>
      <c r="GFD40" s="467"/>
      <c r="GFE40" s="467"/>
      <c r="GFF40" s="467"/>
      <c r="GFG40" s="467"/>
      <c r="GFH40" s="467"/>
      <c r="GFI40" s="467"/>
      <c r="GFJ40" s="467"/>
      <c r="GFK40" s="467"/>
      <c r="GFL40" s="467"/>
      <c r="GFM40" s="467"/>
      <c r="GFN40" s="467"/>
      <c r="GFO40" s="467"/>
      <c r="GFP40" s="467"/>
      <c r="GFQ40" s="467"/>
      <c r="GFR40" s="467"/>
      <c r="GFS40" s="467"/>
      <c r="GFT40" s="467"/>
      <c r="GFU40" s="467"/>
      <c r="GFV40" s="467"/>
      <c r="GFW40" s="467"/>
      <c r="GFX40" s="467"/>
      <c r="GFY40" s="467"/>
      <c r="GFZ40" s="467"/>
      <c r="GGA40" s="467"/>
      <c r="GGB40" s="467"/>
      <c r="GGC40" s="467"/>
      <c r="GGD40" s="467"/>
      <c r="GGE40" s="467"/>
      <c r="GGF40" s="467"/>
      <c r="GGG40" s="467"/>
      <c r="GGH40" s="467"/>
      <c r="GGI40" s="467"/>
      <c r="GGJ40" s="467"/>
      <c r="GGK40" s="467"/>
      <c r="GGL40" s="467"/>
      <c r="GGM40" s="467"/>
      <c r="GGN40" s="467"/>
      <c r="GGO40" s="467"/>
      <c r="GGP40" s="467"/>
      <c r="GGQ40" s="467"/>
      <c r="GGR40" s="467"/>
      <c r="GGS40" s="467"/>
      <c r="GGT40" s="467"/>
      <c r="GGU40" s="467"/>
      <c r="GGV40" s="467"/>
      <c r="GGW40" s="467"/>
      <c r="GGX40" s="467"/>
      <c r="GGY40" s="467"/>
      <c r="GGZ40" s="467"/>
      <c r="GHA40" s="467"/>
      <c r="GHB40" s="467"/>
      <c r="GHC40" s="467"/>
      <c r="GHD40" s="467"/>
      <c r="GHE40" s="467"/>
      <c r="GHF40" s="467"/>
      <c r="GHG40" s="467"/>
      <c r="GHH40" s="467"/>
      <c r="GHI40" s="467"/>
      <c r="GHJ40" s="467"/>
      <c r="GHK40" s="467"/>
      <c r="GHL40" s="467"/>
      <c r="GHM40" s="467"/>
      <c r="GHN40" s="467"/>
      <c r="GHO40" s="467"/>
      <c r="GHP40" s="467"/>
      <c r="GHQ40" s="467"/>
      <c r="GHR40" s="467"/>
      <c r="GHS40" s="467"/>
      <c r="GHT40" s="467"/>
      <c r="GHU40" s="467"/>
      <c r="GHV40" s="467"/>
      <c r="GHW40" s="467"/>
      <c r="GHX40" s="467"/>
      <c r="GHY40" s="467"/>
      <c r="GHZ40" s="467"/>
      <c r="GIA40" s="467"/>
      <c r="GIB40" s="467"/>
      <c r="GIC40" s="467"/>
      <c r="GID40" s="467"/>
      <c r="GIE40" s="467"/>
      <c r="GIF40" s="467"/>
      <c r="GIG40" s="467"/>
      <c r="GIH40" s="467"/>
      <c r="GII40" s="467"/>
      <c r="GIJ40" s="467"/>
      <c r="GIK40" s="467"/>
      <c r="GIL40" s="467"/>
      <c r="GIM40" s="467"/>
      <c r="GIN40" s="467"/>
      <c r="GIO40" s="467"/>
      <c r="GIP40" s="467"/>
      <c r="GIQ40" s="467"/>
      <c r="GIR40" s="467"/>
      <c r="GIS40" s="467"/>
      <c r="GIT40" s="467"/>
      <c r="GIU40" s="467"/>
      <c r="GIV40" s="467"/>
      <c r="GIW40" s="467"/>
      <c r="GIX40" s="467"/>
      <c r="GIY40" s="467"/>
      <c r="GIZ40" s="467"/>
      <c r="GJA40" s="467"/>
      <c r="GJB40" s="467"/>
      <c r="GJC40" s="467"/>
      <c r="GJD40" s="467"/>
      <c r="GJE40" s="467"/>
      <c r="GJF40" s="467"/>
      <c r="GJG40" s="467"/>
      <c r="GJH40" s="467"/>
      <c r="GJI40" s="467"/>
      <c r="GJJ40" s="467"/>
      <c r="GJK40" s="467"/>
      <c r="GJL40" s="467"/>
      <c r="GJM40" s="467"/>
      <c r="GJN40" s="467"/>
      <c r="GJO40" s="467"/>
      <c r="GJP40" s="467"/>
      <c r="GJQ40" s="467"/>
      <c r="GJR40" s="467"/>
      <c r="GJS40" s="467"/>
      <c r="GJT40" s="467"/>
      <c r="GJU40" s="467"/>
      <c r="GJV40" s="467"/>
      <c r="GJW40" s="467"/>
      <c r="GJX40" s="467"/>
      <c r="GJY40" s="467"/>
      <c r="GJZ40" s="467"/>
      <c r="GKA40" s="467"/>
      <c r="GKB40" s="467"/>
      <c r="GKC40" s="467"/>
      <c r="GKD40" s="467"/>
      <c r="GKE40" s="467"/>
      <c r="GKF40" s="467"/>
      <c r="GKG40" s="467"/>
      <c r="GKH40" s="467"/>
      <c r="GKI40" s="467"/>
      <c r="GKJ40" s="467"/>
      <c r="GKK40" s="467"/>
      <c r="GKL40" s="467"/>
      <c r="GKM40" s="467"/>
      <c r="GKN40" s="467"/>
      <c r="GKO40" s="467"/>
      <c r="GKP40" s="467"/>
      <c r="GKQ40" s="467"/>
      <c r="GKR40" s="467"/>
      <c r="GKS40" s="467"/>
      <c r="GKT40" s="467"/>
      <c r="GKU40" s="467"/>
      <c r="GKV40" s="467"/>
      <c r="GKW40" s="467"/>
      <c r="GKX40" s="467"/>
      <c r="GKY40" s="467"/>
      <c r="GKZ40" s="467"/>
      <c r="GLA40" s="467"/>
      <c r="GLB40" s="467"/>
      <c r="GLC40" s="467"/>
      <c r="GLD40" s="467"/>
      <c r="GLE40" s="467"/>
      <c r="GLF40" s="467"/>
      <c r="GLG40" s="467"/>
      <c r="GLH40" s="467"/>
      <c r="GLI40" s="467"/>
      <c r="GLJ40" s="467"/>
      <c r="GLK40" s="467"/>
      <c r="GLL40" s="467"/>
      <c r="GLM40" s="467"/>
      <c r="GLN40" s="467"/>
      <c r="GLO40" s="467"/>
      <c r="GLP40" s="467"/>
      <c r="GLQ40" s="467"/>
      <c r="GLR40" s="467"/>
      <c r="GLS40" s="467"/>
      <c r="GLT40" s="467"/>
      <c r="GLU40" s="467"/>
      <c r="GLV40" s="467"/>
      <c r="GLW40" s="467"/>
      <c r="GLX40" s="467"/>
      <c r="GLY40" s="467"/>
      <c r="GLZ40" s="467"/>
      <c r="GMA40" s="467"/>
      <c r="GMB40" s="467"/>
      <c r="GMC40" s="467"/>
      <c r="GMD40" s="467"/>
      <c r="GME40" s="467"/>
      <c r="GMF40" s="467"/>
      <c r="GMG40" s="467"/>
      <c r="GMH40" s="467"/>
      <c r="GMI40" s="467"/>
      <c r="GMJ40" s="467"/>
      <c r="GMK40" s="467"/>
      <c r="GML40" s="467"/>
      <c r="GMM40" s="467"/>
      <c r="GMN40" s="467"/>
      <c r="GMO40" s="467"/>
      <c r="GMP40" s="467"/>
      <c r="GMQ40" s="467"/>
      <c r="GMR40" s="467"/>
      <c r="GMS40" s="467"/>
      <c r="GMT40" s="467"/>
      <c r="GMU40" s="467"/>
      <c r="GMV40" s="467"/>
      <c r="GMW40" s="467"/>
      <c r="GMX40" s="467"/>
      <c r="GMY40" s="467"/>
      <c r="GMZ40" s="467"/>
      <c r="GNA40" s="467"/>
      <c r="GNB40" s="467"/>
      <c r="GNC40" s="467"/>
      <c r="GND40" s="467"/>
      <c r="GNE40" s="467"/>
      <c r="GNF40" s="467"/>
      <c r="GNG40" s="467"/>
      <c r="GNH40" s="467"/>
      <c r="GNI40" s="467"/>
      <c r="GNJ40" s="467"/>
      <c r="GNK40" s="467"/>
      <c r="GNL40" s="467"/>
      <c r="GNM40" s="467"/>
      <c r="GNN40" s="467"/>
      <c r="GNO40" s="467"/>
      <c r="GNP40" s="467"/>
      <c r="GNQ40" s="467"/>
      <c r="GNR40" s="467"/>
      <c r="GNS40" s="467"/>
      <c r="GNT40" s="467"/>
      <c r="GNU40" s="467"/>
      <c r="GNV40" s="467"/>
      <c r="GNW40" s="467"/>
      <c r="GNX40" s="467"/>
      <c r="GNY40" s="467"/>
      <c r="GNZ40" s="467"/>
      <c r="GOA40" s="467"/>
      <c r="GOB40" s="467"/>
      <c r="GOC40" s="467"/>
      <c r="GOD40" s="467"/>
      <c r="GOE40" s="467"/>
      <c r="GOF40" s="467"/>
      <c r="GOG40" s="467"/>
      <c r="GOH40" s="467"/>
      <c r="GOI40" s="467"/>
      <c r="GOJ40" s="467"/>
      <c r="GOK40" s="467"/>
      <c r="GOL40" s="467"/>
      <c r="GOM40" s="467"/>
      <c r="GON40" s="467"/>
      <c r="GOO40" s="467"/>
      <c r="GOP40" s="467"/>
      <c r="GOQ40" s="467"/>
      <c r="GOR40" s="467"/>
      <c r="GOS40" s="467"/>
      <c r="GOT40" s="467"/>
      <c r="GOU40" s="467"/>
      <c r="GOV40" s="467"/>
      <c r="GOW40" s="467"/>
      <c r="GOX40" s="467"/>
      <c r="GOY40" s="467"/>
      <c r="GOZ40" s="467"/>
      <c r="GPA40" s="467"/>
      <c r="GPB40" s="467"/>
      <c r="GPC40" s="467"/>
      <c r="GPD40" s="467"/>
      <c r="GPE40" s="467"/>
      <c r="GPF40" s="467"/>
      <c r="GPG40" s="467"/>
      <c r="GPH40" s="467"/>
      <c r="GPI40" s="467"/>
      <c r="GPJ40" s="467"/>
      <c r="GPK40" s="467"/>
      <c r="GPL40" s="467"/>
      <c r="GPM40" s="467"/>
      <c r="GPN40" s="467"/>
      <c r="GPO40" s="467"/>
      <c r="GPP40" s="467"/>
      <c r="GPQ40" s="467"/>
      <c r="GPR40" s="467"/>
      <c r="GPS40" s="467"/>
      <c r="GPT40" s="467"/>
      <c r="GPU40" s="467"/>
      <c r="GPV40" s="467"/>
      <c r="GPW40" s="467"/>
      <c r="GPX40" s="467"/>
      <c r="GPY40" s="467"/>
      <c r="GPZ40" s="467"/>
      <c r="GQA40" s="467"/>
      <c r="GQB40" s="467"/>
      <c r="GQC40" s="467"/>
      <c r="GQD40" s="467"/>
      <c r="GQE40" s="467"/>
      <c r="GQF40" s="467"/>
      <c r="GQG40" s="467"/>
      <c r="GQH40" s="467"/>
      <c r="GQI40" s="467"/>
      <c r="GQJ40" s="467"/>
      <c r="GQK40" s="467"/>
      <c r="GQL40" s="467"/>
      <c r="GQM40" s="467"/>
      <c r="GQN40" s="467"/>
      <c r="GQO40" s="467"/>
      <c r="GQP40" s="467"/>
      <c r="GQQ40" s="467"/>
      <c r="GQR40" s="467"/>
      <c r="GQS40" s="467"/>
      <c r="GQT40" s="467"/>
      <c r="GQU40" s="467"/>
      <c r="GQV40" s="467"/>
      <c r="GQW40" s="467"/>
      <c r="GQX40" s="467"/>
      <c r="GQY40" s="467"/>
      <c r="GQZ40" s="467"/>
      <c r="GRA40" s="467"/>
      <c r="GRB40" s="467"/>
      <c r="GRC40" s="467"/>
      <c r="GRD40" s="467"/>
      <c r="GRE40" s="467"/>
      <c r="GRF40" s="467"/>
      <c r="GRG40" s="467"/>
      <c r="GRH40" s="467"/>
      <c r="GRI40" s="467"/>
      <c r="GRJ40" s="467"/>
      <c r="GRK40" s="467"/>
      <c r="GRL40" s="467"/>
      <c r="GRM40" s="467"/>
      <c r="GRN40" s="467"/>
      <c r="GRO40" s="467"/>
      <c r="GRP40" s="467"/>
      <c r="GRQ40" s="467"/>
      <c r="GRR40" s="467"/>
      <c r="GRS40" s="467"/>
      <c r="GRT40" s="467"/>
      <c r="GRU40" s="467"/>
      <c r="GRV40" s="467"/>
      <c r="GRW40" s="467"/>
      <c r="GRX40" s="467"/>
      <c r="GRY40" s="467"/>
      <c r="GRZ40" s="467"/>
      <c r="GSA40" s="467"/>
      <c r="GSB40" s="467"/>
      <c r="GSC40" s="467"/>
      <c r="GSD40" s="467"/>
      <c r="GSE40" s="467"/>
      <c r="GSF40" s="467"/>
      <c r="GSG40" s="467"/>
      <c r="GSH40" s="467"/>
      <c r="GSI40" s="467"/>
      <c r="GSJ40" s="467"/>
      <c r="GSK40" s="467"/>
      <c r="GSL40" s="467"/>
      <c r="GSM40" s="467"/>
      <c r="GSN40" s="467"/>
      <c r="GSO40" s="467"/>
      <c r="GSP40" s="467"/>
      <c r="GSQ40" s="467"/>
      <c r="GSR40" s="467"/>
      <c r="GSS40" s="467"/>
      <c r="GST40" s="467"/>
      <c r="GSU40" s="467"/>
      <c r="GSV40" s="467"/>
      <c r="GSW40" s="467"/>
      <c r="GSX40" s="467"/>
      <c r="GSY40" s="467"/>
      <c r="GSZ40" s="467"/>
      <c r="GTA40" s="467"/>
      <c r="GTB40" s="467"/>
      <c r="GTC40" s="467"/>
      <c r="GTD40" s="467"/>
      <c r="GTE40" s="467"/>
      <c r="GTF40" s="467"/>
      <c r="GTG40" s="467"/>
      <c r="GTH40" s="467"/>
      <c r="GTI40" s="467"/>
      <c r="GTJ40" s="467"/>
      <c r="GTK40" s="467"/>
      <c r="GTL40" s="467"/>
      <c r="GTM40" s="467"/>
      <c r="GTN40" s="467"/>
      <c r="GTO40" s="467"/>
      <c r="GTP40" s="467"/>
      <c r="GTQ40" s="467"/>
      <c r="GTR40" s="467"/>
      <c r="GTS40" s="467"/>
      <c r="GTT40" s="467"/>
      <c r="GTU40" s="467"/>
      <c r="GTV40" s="467"/>
      <c r="GTW40" s="467"/>
      <c r="GTX40" s="467"/>
      <c r="GTY40" s="467"/>
      <c r="GTZ40" s="467"/>
      <c r="GUA40" s="467"/>
      <c r="GUB40" s="467"/>
      <c r="GUC40" s="467"/>
      <c r="GUD40" s="467"/>
      <c r="GUE40" s="467"/>
      <c r="GUF40" s="467"/>
      <c r="GUG40" s="467"/>
      <c r="GUH40" s="467"/>
      <c r="GUI40" s="467"/>
      <c r="GUJ40" s="467"/>
      <c r="GUK40" s="467"/>
      <c r="GUL40" s="467"/>
      <c r="GUM40" s="467"/>
      <c r="GUN40" s="467"/>
      <c r="GUO40" s="467"/>
      <c r="GUP40" s="467"/>
      <c r="GUQ40" s="467"/>
      <c r="GUR40" s="467"/>
      <c r="GUS40" s="467"/>
      <c r="GUT40" s="467"/>
      <c r="GUU40" s="467"/>
      <c r="GUV40" s="467"/>
      <c r="GUW40" s="467"/>
      <c r="GUX40" s="467"/>
      <c r="GUY40" s="467"/>
      <c r="GUZ40" s="467"/>
      <c r="GVA40" s="467"/>
      <c r="GVB40" s="467"/>
      <c r="GVC40" s="467"/>
      <c r="GVD40" s="467"/>
      <c r="GVE40" s="467"/>
      <c r="GVF40" s="467"/>
      <c r="GVG40" s="467"/>
      <c r="GVH40" s="467"/>
      <c r="GVI40" s="467"/>
      <c r="GVJ40" s="467"/>
      <c r="GVK40" s="467"/>
      <c r="GVL40" s="467"/>
      <c r="GVM40" s="467"/>
      <c r="GVN40" s="467"/>
      <c r="GVO40" s="467"/>
      <c r="GVP40" s="467"/>
      <c r="GVQ40" s="467"/>
      <c r="GVR40" s="467"/>
      <c r="GVS40" s="467"/>
      <c r="GVT40" s="467"/>
      <c r="GVU40" s="467"/>
      <c r="GVV40" s="467"/>
      <c r="GVW40" s="467"/>
      <c r="GVX40" s="467"/>
      <c r="GVY40" s="467"/>
      <c r="GVZ40" s="467"/>
      <c r="GWA40" s="467"/>
      <c r="GWB40" s="467"/>
      <c r="GWC40" s="467"/>
      <c r="GWD40" s="467"/>
      <c r="GWE40" s="467"/>
      <c r="GWF40" s="467"/>
      <c r="GWG40" s="467"/>
      <c r="GWH40" s="467"/>
      <c r="GWI40" s="467"/>
      <c r="GWJ40" s="467"/>
      <c r="GWK40" s="467"/>
      <c r="GWL40" s="467"/>
      <c r="GWM40" s="467"/>
      <c r="GWN40" s="467"/>
      <c r="GWO40" s="467"/>
      <c r="GWP40" s="467"/>
      <c r="GWQ40" s="467"/>
      <c r="GWR40" s="467"/>
      <c r="GWS40" s="467"/>
      <c r="GWT40" s="467"/>
      <c r="GWU40" s="467"/>
      <c r="GWV40" s="467"/>
      <c r="GWW40" s="467"/>
      <c r="GWX40" s="467"/>
      <c r="GWY40" s="467"/>
      <c r="GWZ40" s="467"/>
      <c r="GXA40" s="467"/>
      <c r="GXB40" s="467"/>
      <c r="GXC40" s="467"/>
      <c r="GXD40" s="467"/>
      <c r="GXE40" s="467"/>
      <c r="GXF40" s="467"/>
      <c r="GXG40" s="467"/>
      <c r="GXH40" s="467"/>
      <c r="GXI40" s="467"/>
      <c r="GXJ40" s="467"/>
      <c r="GXK40" s="467"/>
      <c r="GXL40" s="467"/>
      <c r="GXM40" s="467"/>
      <c r="GXN40" s="467"/>
      <c r="GXO40" s="467"/>
      <c r="GXP40" s="467"/>
      <c r="GXQ40" s="467"/>
      <c r="GXR40" s="467"/>
      <c r="GXS40" s="467"/>
      <c r="GXT40" s="467"/>
      <c r="GXU40" s="467"/>
      <c r="GXV40" s="467"/>
      <c r="GXW40" s="467"/>
      <c r="GXX40" s="467"/>
      <c r="GXY40" s="467"/>
      <c r="GXZ40" s="467"/>
      <c r="GYA40" s="467"/>
      <c r="GYB40" s="467"/>
      <c r="GYC40" s="467"/>
      <c r="GYD40" s="467"/>
      <c r="GYE40" s="467"/>
      <c r="GYF40" s="467"/>
      <c r="GYG40" s="467"/>
      <c r="GYH40" s="467"/>
      <c r="GYI40" s="467"/>
      <c r="GYJ40" s="467"/>
      <c r="GYK40" s="467"/>
      <c r="GYL40" s="467"/>
      <c r="GYM40" s="467"/>
      <c r="GYN40" s="467"/>
      <c r="GYO40" s="467"/>
      <c r="GYP40" s="467"/>
      <c r="GYQ40" s="467"/>
      <c r="GYR40" s="467"/>
      <c r="GYS40" s="467"/>
      <c r="GYT40" s="467"/>
      <c r="GYU40" s="467"/>
      <c r="GYV40" s="467"/>
      <c r="GYW40" s="467"/>
      <c r="GYX40" s="467"/>
      <c r="GYY40" s="467"/>
      <c r="GYZ40" s="467"/>
      <c r="GZA40" s="467"/>
      <c r="GZB40" s="467"/>
      <c r="GZC40" s="467"/>
      <c r="GZD40" s="467"/>
      <c r="GZE40" s="467"/>
      <c r="GZF40" s="467"/>
      <c r="GZG40" s="467"/>
      <c r="GZH40" s="467"/>
      <c r="GZI40" s="467"/>
      <c r="GZJ40" s="467"/>
      <c r="GZK40" s="467"/>
      <c r="GZL40" s="467"/>
      <c r="GZM40" s="467"/>
      <c r="GZN40" s="467"/>
      <c r="GZO40" s="467"/>
      <c r="GZP40" s="467"/>
      <c r="GZQ40" s="467"/>
      <c r="GZR40" s="467"/>
      <c r="GZS40" s="467"/>
      <c r="GZT40" s="467"/>
      <c r="GZU40" s="467"/>
      <c r="GZV40" s="467"/>
      <c r="GZW40" s="467"/>
      <c r="GZX40" s="467"/>
      <c r="GZY40" s="467"/>
      <c r="GZZ40" s="467"/>
      <c r="HAA40" s="467"/>
      <c r="HAB40" s="467"/>
      <c r="HAC40" s="467"/>
      <c r="HAD40" s="467"/>
      <c r="HAE40" s="467"/>
      <c r="HAF40" s="467"/>
      <c r="HAG40" s="467"/>
      <c r="HAH40" s="467"/>
      <c r="HAI40" s="467"/>
      <c r="HAJ40" s="467"/>
      <c r="HAK40" s="467"/>
      <c r="HAL40" s="467"/>
      <c r="HAM40" s="467"/>
      <c r="HAN40" s="467"/>
      <c r="HAO40" s="467"/>
      <c r="HAP40" s="467"/>
      <c r="HAQ40" s="467"/>
      <c r="HAR40" s="467"/>
      <c r="HAS40" s="467"/>
      <c r="HAT40" s="467"/>
      <c r="HAU40" s="467"/>
      <c r="HAV40" s="467"/>
      <c r="HAW40" s="467"/>
      <c r="HAX40" s="467"/>
      <c r="HAY40" s="467"/>
      <c r="HAZ40" s="467"/>
      <c r="HBA40" s="467"/>
      <c r="HBB40" s="467"/>
      <c r="HBC40" s="467"/>
      <c r="HBD40" s="467"/>
      <c r="HBE40" s="467"/>
      <c r="HBF40" s="467"/>
      <c r="HBG40" s="467"/>
      <c r="HBH40" s="467"/>
      <c r="HBI40" s="467"/>
      <c r="HBJ40" s="467"/>
      <c r="HBK40" s="467"/>
      <c r="HBL40" s="467"/>
      <c r="HBM40" s="467"/>
      <c r="HBN40" s="467"/>
      <c r="HBO40" s="467"/>
      <c r="HBP40" s="467"/>
      <c r="HBQ40" s="467"/>
      <c r="HBR40" s="467"/>
      <c r="HBS40" s="467"/>
      <c r="HBT40" s="467"/>
      <c r="HBU40" s="467"/>
      <c r="HBV40" s="467"/>
      <c r="HBW40" s="467"/>
      <c r="HBX40" s="467"/>
      <c r="HBY40" s="467"/>
      <c r="HBZ40" s="467"/>
      <c r="HCA40" s="467"/>
      <c r="HCB40" s="467"/>
      <c r="HCC40" s="467"/>
      <c r="HCD40" s="467"/>
      <c r="HCE40" s="467"/>
      <c r="HCF40" s="467"/>
      <c r="HCG40" s="467"/>
      <c r="HCH40" s="467"/>
      <c r="HCI40" s="467"/>
      <c r="HCJ40" s="467"/>
      <c r="HCK40" s="467"/>
      <c r="HCL40" s="467"/>
      <c r="HCM40" s="467"/>
      <c r="HCN40" s="467"/>
      <c r="HCO40" s="467"/>
      <c r="HCP40" s="467"/>
      <c r="HCQ40" s="467"/>
      <c r="HCR40" s="467"/>
      <c r="HCS40" s="467"/>
      <c r="HCT40" s="467"/>
      <c r="HCU40" s="467"/>
      <c r="HCV40" s="467"/>
      <c r="HCW40" s="467"/>
      <c r="HCX40" s="467"/>
      <c r="HCY40" s="467"/>
      <c r="HCZ40" s="467"/>
      <c r="HDA40" s="467"/>
      <c r="HDB40" s="467"/>
      <c r="HDC40" s="467"/>
      <c r="HDD40" s="467"/>
      <c r="HDE40" s="467"/>
      <c r="HDF40" s="467"/>
      <c r="HDG40" s="467"/>
      <c r="HDH40" s="467"/>
      <c r="HDI40" s="467"/>
      <c r="HDJ40" s="467"/>
      <c r="HDK40" s="467"/>
      <c r="HDL40" s="467"/>
      <c r="HDM40" s="467"/>
      <c r="HDN40" s="467"/>
      <c r="HDO40" s="467"/>
      <c r="HDP40" s="467"/>
      <c r="HDQ40" s="467"/>
      <c r="HDR40" s="467"/>
      <c r="HDS40" s="467"/>
      <c r="HDT40" s="467"/>
      <c r="HDU40" s="467"/>
      <c r="HDV40" s="467"/>
      <c r="HDW40" s="467"/>
      <c r="HDX40" s="467"/>
      <c r="HDY40" s="467"/>
      <c r="HDZ40" s="467"/>
      <c r="HEA40" s="467"/>
      <c r="HEB40" s="467"/>
      <c r="HEC40" s="467"/>
      <c r="HED40" s="467"/>
      <c r="HEE40" s="467"/>
      <c r="HEF40" s="467"/>
      <c r="HEG40" s="467"/>
      <c r="HEH40" s="467"/>
      <c r="HEI40" s="467"/>
      <c r="HEJ40" s="467"/>
      <c r="HEK40" s="467"/>
      <c r="HEL40" s="467"/>
      <c r="HEM40" s="467"/>
      <c r="HEN40" s="467"/>
      <c r="HEO40" s="467"/>
      <c r="HEP40" s="467"/>
      <c r="HEQ40" s="467"/>
      <c r="HER40" s="467"/>
      <c r="HES40" s="467"/>
      <c r="HET40" s="467"/>
      <c r="HEU40" s="467"/>
      <c r="HEV40" s="467"/>
      <c r="HEW40" s="467"/>
      <c r="HEX40" s="467"/>
      <c r="HEY40" s="467"/>
      <c r="HEZ40" s="467"/>
      <c r="HFA40" s="467"/>
      <c r="HFB40" s="467"/>
      <c r="HFC40" s="467"/>
      <c r="HFD40" s="467"/>
      <c r="HFE40" s="467"/>
      <c r="HFF40" s="467"/>
      <c r="HFG40" s="467"/>
      <c r="HFH40" s="467"/>
      <c r="HFI40" s="467"/>
      <c r="HFJ40" s="467"/>
      <c r="HFK40" s="467"/>
      <c r="HFL40" s="467"/>
      <c r="HFM40" s="467"/>
      <c r="HFN40" s="467"/>
      <c r="HFO40" s="467"/>
      <c r="HFP40" s="467"/>
      <c r="HFQ40" s="467"/>
      <c r="HFR40" s="467"/>
      <c r="HFS40" s="467"/>
      <c r="HFT40" s="467"/>
      <c r="HFU40" s="467"/>
      <c r="HFV40" s="467"/>
      <c r="HFW40" s="467"/>
      <c r="HFX40" s="467"/>
      <c r="HFY40" s="467"/>
      <c r="HFZ40" s="467"/>
      <c r="HGA40" s="467"/>
      <c r="HGB40" s="467"/>
      <c r="HGC40" s="467"/>
      <c r="HGD40" s="467"/>
      <c r="HGE40" s="467"/>
      <c r="HGF40" s="467"/>
      <c r="HGG40" s="467"/>
      <c r="HGH40" s="467"/>
      <c r="HGI40" s="467"/>
      <c r="HGJ40" s="467"/>
      <c r="HGK40" s="467"/>
      <c r="HGL40" s="467"/>
      <c r="HGM40" s="467"/>
      <c r="HGN40" s="467"/>
      <c r="HGO40" s="467"/>
      <c r="HGP40" s="467"/>
      <c r="HGQ40" s="467"/>
      <c r="HGR40" s="467"/>
      <c r="HGS40" s="467"/>
      <c r="HGT40" s="467"/>
      <c r="HGU40" s="467"/>
      <c r="HGV40" s="467"/>
      <c r="HGW40" s="467"/>
      <c r="HGX40" s="467"/>
      <c r="HGY40" s="467"/>
      <c r="HGZ40" s="467"/>
      <c r="HHA40" s="467"/>
      <c r="HHB40" s="467"/>
      <c r="HHC40" s="467"/>
      <c r="HHD40" s="467"/>
      <c r="HHE40" s="467"/>
      <c r="HHF40" s="467"/>
      <c r="HHG40" s="467"/>
      <c r="HHH40" s="467"/>
      <c r="HHI40" s="467"/>
      <c r="HHJ40" s="467"/>
      <c r="HHK40" s="467"/>
      <c r="HHL40" s="467"/>
      <c r="HHM40" s="467"/>
      <c r="HHN40" s="467"/>
      <c r="HHO40" s="467"/>
      <c r="HHP40" s="467"/>
      <c r="HHQ40" s="467"/>
      <c r="HHR40" s="467"/>
      <c r="HHS40" s="467"/>
      <c r="HHT40" s="467"/>
      <c r="HHU40" s="467"/>
      <c r="HHV40" s="467"/>
      <c r="HHW40" s="467"/>
      <c r="HHX40" s="467"/>
      <c r="HHY40" s="467"/>
      <c r="HHZ40" s="467"/>
      <c r="HIA40" s="467"/>
      <c r="HIB40" s="467"/>
      <c r="HIC40" s="467"/>
      <c r="HID40" s="467"/>
      <c r="HIE40" s="467"/>
      <c r="HIF40" s="467"/>
      <c r="HIG40" s="467"/>
      <c r="HIH40" s="467"/>
      <c r="HII40" s="467"/>
      <c r="HIJ40" s="467"/>
      <c r="HIK40" s="467"/>
      <c r="HIL40" s="467"/>
      <c r="HIM40" s="467"/>
      <c r="HIN40" s="467"/>
      <c r="HIO40" s="467"/>
      <c r="HIP40" s="467"/>
      <c r="HIQ40" s="467"/>
      <c r="HIR40" s="467"/>
      <c r="HIS40" s="467"/>
      <c r="HIT40" s="467"/>
      <c r="HIU40" s="467"/>
      <c r="HIV40" s="467"/>
      <c r="HIW40" s="467"/>
      <c r="HIX40" s="467"/>
      <c r="HIY40" s="467"/>
      <c r="HIZ40" s="467"/>
      <c r="HJA40" s="467"/>
      <c r="HJB40" s="467"/>
      <c r="HJC40" s="467"/>
      <c r="HJD40" s="467"/>
      <c r="HJE40" s="467"/>
      <c r="HJF40" s="467"/>
      <c r="HJG40" s="467"/>
      <c r="HJH40" s="467"/>
      <c r="HJI40" s="467"/>
      <c r="HJJ40" s="467"/>
      <c r="HJK40" s="467"/>
      <c r="HJL40" s="467"/>
      <c r="HJM40" s="467"/>
      <c r="HJN40" s="467"/>
      <c r="HJO40" s="467"/>
      <c r="HJP40" s="467"/>
      <c r="HJQ40" s="467"/>
      <c r="HJR40" s="467"/>
      <c r="HJS40" s="467"/>
      <c r="HJT40" s="467"/>
      <c r="HJU40" s="467"/>
      <c r="HJV40" s="467"/>
      <c r="HJW40" s="467"/>
      <c r="HJX40" s="467"/>
      <c r="HJY40" s="467"/>
      <c r="HJZ40" s="467"/>
      <c r="HKA40" s="467"/>
      <c r="HKB40" s="467"/>
      <c r="HKC40" s="467"/>
      <c r="HKD40" s="467"/>
      <c r="HKE40" s="467"/>
      <c r="HKF40" s="467"/>
      <c r="HKG40" s="467"/>
      <c r="HKH40" s="467"/>
      <c r="HKI40" s="467"/>
      <c r="HKJ40" s="467"/>
      <c r="HKK40" s="467"/>
      <c r="HKL40" s="467"/>
      <c r="HKM40" s="467"/>
      <c r="HKN40" s="467"/>
      <c r="HKO40" s="467"/>
      <c r="HKP40" s="467"/>
      <c r="HKQ40" s="467"/>
      <c r="HKR40" s="467"/>
      <c r="HKS40" s="467"/>
      <c r="HKT40" s="467"/>
      <c r="HKU40" s="467"/>
      <c r="HKV40" s="467"/>
      <c r="HKW40" s="467"/>
      <c r="HKX40" s="467"/>
      <c r="HKY40" s="467"/>
      <c r="HKZ40" s="467"/>
      <c r="HLA40" s="467"/>
      <c r="HLB40" s="467"/>
      <c r="HLC40" s="467"/>
      <c r="HLD40" s="467"/>
      <c r="HLE40" s="467"/>
      <c r="HLF40" s="467"/>
      <c r="HLG40" s="467"/>
      <c r="HLH40" s="467"/>
      <c r="HLI40" s="467"/>
      <c r="HLJ40" s="467"/>
      <c r="HLK40" s="467"/>
      <c r="HLL40" s="467"/>
      <c r="HLM40" s="467"/>
      <c r="HLN40" s="467"/>
      <c r="HLO40" s="467"/>
      <c r="HLP40" s="467"/>
      <c r="HLQ40" s="467"/>
      <c r="HLR40" s="467"/>
      <c r="HLS40" s="467"/>
      <c r="HLT40" s="467"/>
      <c r="HLU40" s="467"/>
      <c r="HLV40" s="467"/>
      <c r="HLW40" s="467"/>
      <c r="HLX40" s="467"/>
      <c r="HLY40" s="467"/>
      <c r="HLZ40" s="467"/>
      <c r="HMA40" s="467"/>
      <c r="HMB40" s="467"/>
      <c r="HMC40" s="467"/>
      <c r="HMD40" s="467"/>
      <c r="HME40" s="467"/>
      <c r="HMF40" s="467"/>
      <c r="HMG40" s="467"/>
      <c r="HMH40" s="467"/>
      <c r="HMI40" s="467"/>
      <c r="HMJ40" s="467"/>
      <c r="HMK40" s="467"/>
      <c r="HML40" s="467"/>
      <c r="HMM40" s="467"/>
      <c r="HMN40" s="467"/>
      <c r="HMO40" s="467"/>
      <c r="HMP40" s="467"/>
      <c r="HMQ40" s="467"/>
      <c r="HMR40" s="467"/>
      <c r="HMS40" s="467"/>
      <c r="HMT40" s="467"/>
      <c r="HMU40" s="467"/>
      <c r="HMV40" s="467"/>
      <c r="HMW40" s="467"/>
      <c r="HMX40" s="467"/>
      <c r="HMY40" s="467"/>
      <c r="HMZ40" s="467"/>
      <c r="HNA40" s="467"/>
      <c r="HNB40" s="467"/>
      <c r="HNC40" s="467"/>
      <c r="HND40" s="467"/>
      <c r="HNE40" s="467"/>
      <c r="HNF40" s="467"/>
      <c r="HNG40" s="467"/>
      <c r="HNH40" s="467"/>
      <c r="HNI40" s="467"/>
      <c r="HNJ40" s="467"/>
      <c r="HNK40" s="467"/>
      <c r="HNL40" s="467"/>
      <c r="HNM40" s="467"/>
      <c r="HNN40" s="467"/>
      <c r="HNO40" s="467"/>
      <c r="HNP40" s="467"/>
      <c r="HNQ40" s="467"/>
      <c r="HNR40" s="467"/>
      <c r="HNS40" s="467"/>
      <c r="HNT40" s="467"/>
      <c r="HNU40" s="467"/>
      <c r="HNV40" s="467"/>
      <c r="HNW40" s="467"/>
      <c r="HNX40" s="467"/>
      <c r="HNY40" s="467"/>
      <c r="HNZ40" s="467"/>
      <c r="HOA40" s="467"/>
      <c r="HOB40" s="467"/>
      <c r="HOC40" s="467"/>
      <c r="HOD40" s="467"/>
      <c r="HOE40" s="467"/>
      <c r="HOF40" s="467"/>
      <c r="HOG40" s="467"/>
      <c r="HOH40" s="467"/>
      <c r="HOI40" s="467"/>
      <c r="HOJ40" s="467"/>
      <c r="HOK40" s="467"/>
      <c r="HOL40" s="467"/>
      <c r="HOM40" s="467"/>
      <c r="HON40" s="467"/>
      <c r="HOO40" s="467"/>
      <c r="HOP40" s="467"/>
      <c r="HOQ40" s="467"/>
      <c r="HOR40" s="467"/>
      <c r="HOS40" s="467"/>
      <c r="HOT40" s="467"/>
      <c r="HOU40" s="467"/>
      <c r="HOV40" s="467"/>
      <c r="HOW40" s="467"/>
      <c r="HOX40" s="467"/>
      <c r="HOY40" s="467"/>
      <c r="HOZ40" s="467"/>
      <c r="HPA40" s="467"/>
      <c r="HPB40" s="467"/>
      <c r="HPC40" s="467"/>
      <c r="HPD40" s="467"/>
      <c r="HPE40" s="467"/>
      <c r="HPF40" s="467"/>
      <c r="HPG40" s="467"/>
      <c r="HPH40" s="467"/>
      <c r="HPI40" s="467"/>
      <c r="HPJ40" s="467"/>
      <c r="HPK40" s="467"/>
      <c r="HPL40" s="467"/>
      <c r="HPM40" s="467"/>
      <c r="HPN40" s="467"/>
      <c r="HPO40" s="467"/>
      <c r="HPP40" s="467"/>
      <c r="HPQ40" s="467"/>
      <c r="HPR40" s="467"/>
      <c r="HPS40" s="467"/>
      <c r="HPT40" s="467"/>
      <c r="HPU40" s="467"/>
      <c r="HPV40" s="467"/>
      <c r="HPW40" s="467"/>
      <c r="HPX40" s="467"/>
      <c r="HPY40" s="467"/>
      <c r="HPZ40" s="467"/>
      <c r="HQA40" s="467"/>
      <c r="HQB40" s="467"/>
      <c r="HQC40" s="467"/>
      <c r="HQD40" s="467"/>
      <c r="HQE40" s="467"/>
      <c r="HQF40" s="467"/>
      <c r="HQG40" s="467"/>
      <c r="HQH40" s="467"/>
      <c r="HQI40" s="467"/>
      <c r="HQJ40" s="467"/>
      <c r="HQK40" s="467"/>
      <c r="HQL40" s="467"/>
      <c r="HQM40" s="467"/>
      <c r="HQN40" s="467"/>
      <c r="HQO40" s="467"/>
      <c r="HQP40" s="467"/>
      <c r="HQQ40" s="467"/>
      <c r="HQR40" s="467"/>
      <c r="HQS40" s="467"/>
      <c r="HQT40" s="467"/>
      <c r="HQU40" s="467"/>
      <c r="HQV40" s="467"/>
      <c r="HQW40" s="467"/>
      <c r="HQX40" s="467"/>
      <c r="HQY40" s="467"/>
      <c r="HQZ40" s="467"/>
      <c r="HRA40" s="467"/>
      <c r="HRB40" s="467"/>
      <c r="HRC40" s="467"/>
      <c r="HRD40" s="467"/>
      <c r="HRE40" s="467"/>
      <c r="HRF40" s="467"/>
      <c r="HRG40" s="467"/>
      <c r="HRH40" s="467"/>
      <c r="HRI40" s="467"/>
      <c r="HRJ40" s="467"/>
      <c r="HRK40" s="467"/>
      <c r="HRL40" s="467"/>
      <c r="HRM40" s="467"/>
      <c r="HRN40" s="467"/>
      <c r="HRO40" s="467"/>
      <c r="HRP40" s="467"/>
      <c r="HRQ40" s="467"/>
      <c r="HRR40" s="467"/>
      <c r="HRS40" s="467"/>
      <c r="HRT40" s="467"/>
      <c r="HRU40" s="467"/>
      <c r="HRV40" s="467"/>
      <c r="HRW40" s="467"/>
      <c r="HRX40" s="467"/>
      <c r="HRY40" s="467"/>
      <c r="HRZ40" s="467"/>
      <c r="HSA40" s="467"/>
      <c r="HSB40" s="467"/>
      <c r="HSC40" s="467"/>
      <c r="HSD40" s="467"/>
      <c r="HSE40" s="467"/>
      <c r="HSF40" s="467"/>
      <c r="HSG40" s="467"/>
      <c r="HSH40" s="467"/>
      <c r="HSI40" s="467"/>
      <c r="HSJ40" s="467"/>
      <c r="HSK40" s="467"/>
      <c r="HSL40" s="467"/>
      <c r="HSM40" s="467"/>
      <c r="HSN40" s="467"/>
      <c r="HSO40" s="467"/>
      <c r="HSP40" s="467"/>
      <c r="HSQ40" s="467"/>
      <c r="HSR40" s="467"/>
      <c r="HSS40" s="467"/>
      <c r="HST40" s="467"/>
      <c r="HSU40" s="467"/>
      <c r="HSV40" s="467"/>
      <c r="HSW40" s="467"/>
      <c r="HSX40" s="467"/>
      <c r="HSY40" s="467"/>
      <c r="HSZ40" s="467"/>
      <c r="HTA40" s="467"/>
      <c r="HTB40" s="467"/>
      <c r="HTC40" s="467"/>
      <c r="HTD40" s="467"/>
      <c r="HTE40" s="467"/>
      <c r="HTF40" s="467"/>
      <c r="HTG40" s="467"/>
      <c r="HTH40" s="467"/>
      <c r="HTI40" s="467"/>
      <c r="HTJ40" s="467"/>
      <c r="HTK40" s="467"/>
      <c r="HTL40" s="467"/>
      <c r="HTM40" s="467"/>
      <c r="HTN40" s="467"/>
      <c r="HTO40" s="467"/>
      <c r="HTP40" s="467"/>
      <c r="HTQ40" s="467"/>
      <c r="HTR40" s="467"/>
      <c r="HTS40" s="467"/>
      <c r="HTT40" s="467"/>
      <c r="HTU40" s="467"/>
      <c r="HTV40" s="467"/>
      <c r="HTW40" s="467"/>
      <c r="HTX40" s="467"/>
      <c r="HTY40" s="467"/>
      <c r="HTZ40" s="467"/>
      <c r="HUA40" s="467"/>
      <c r="HUB40" s="467"/>
      <c r="HUC40" s="467"/>
      <c r="HUD40" s="467"/>
      <c r="HUE40" s="467"/>
      <c r="HUF40" s="467"/>
      <c r="HUG40" s="467"/>
      <c r="HUH40" s="467"/>
      <c r="HUI40" s="467"/>
      <c r="HUJ40" s="467"/>
      <c r="HUK40" s="467"/>
      <c r="HUL40" s="467"/>
      <c r="HUM40" s="467"/>
      <c r="HUN40" s="467"/>
      <c r="HUO40" s="467"/>
      <c r="HUP40" s="467"/>
      <c r="HUQ40" s="467"/>
      <c r="HUR40" s="467"/>
      <c r="HUS40" s="467"/>
      <c r="HUT40" s="467"/>
      <c r="HUU40" s="467"/>
      <c r="HUV40" s="467"/>
      <c r="HUW40" s="467"/>
      <c r="HUX40" s="467"/>
      <c r="HUY40" s="467"/>
      <c r="HUZ40" s="467"/>
      <c r="HVA40" s="467"/>
      <c r="HVB40" s="467"/>
      <c r="HVC40" s="467"/>
      <c r="HVD40" s="467"/>
      <c r="HVE40" s="467"/>
      <c r="HVF40" s="467"/>
      <c r="HVG40" s="467"/>
      <c r="HVH40" s="467"/>
      <c r="HVI40" s="467"/>
      <c r="HVJ40" s="467"/>
      <c r="HVK40" s="467"/>
      <c r="HVL40" s="467"/>
      <c r="HVM40" s="467"/>
      <c r="HVN40" s="467"/>
      <c r="HVO40" s="467"/>
      <c r="HVP40" s="467"/>
      <c r="HVQ40" s="467"/>
      <c r="HVR40" s="467"/>
      <c r="HVS40" s="467"/>
      <c r="HVT40" s="467"/>
      <c r="HVU40" s="467"/>
      <c r="HVV40" s="467"/>
      <c r="HVW40" s="467"/>
      <c r="HVX40" s="467"/>
      <c r="HVY40" s="467"/>
      <c r="HVZ40" s="467"/>
      <c r="HWA40" s="467"/>
      <c r="HWB40" s="467"/>
      <c r="HWC40" s="467"/>
      <c r="HWD40" s="467"/>
      <c r="HWE40" s="467"/>
      <c r="HWF40" s="467"/>
      <c r="HWG40" s="467"/>
      <c r="HWH40" s="467"/>
      <c r="HWI40" s="467"/>
      <c r="HWJ40" s="467"/>
      <c r="HWK40" s="467"/>
      <c r="HWL40" s="467"/>
      <c r="HWM40" s="467"/>
      <c r="HWN40" s="467"/>
      <c r="HWO40" s="467"/>
      <c r="HWP40" s="467"/>
      <c r="HWQ40" s="467"/>
      <c r="HWR40" s="467"/>
      <c r="HWS40" s="467"/>
      <c r="HWT40" s="467"/>
      <c r="HWU40" s="467"/>
      <c r="HWV40" s="467"/>
      <c r="HWW40" s="467"/>
      <c r="HWX40" s="467"/>
      <c r="HWY40" s="467"/>
      <c r="HWZ40" s="467"/>
      <c r="HXA40" s="467"/>
      <c r="HXB40" s="467"/>
      <c r="HXC40" s="467"/>
      <c r="HXD40" s="467"/>
      <c r="HXE40" s="467"/>
      <c r="HXF40" s="467"/>
      <c r="HXG40" s="467"/>
      <c r="HXH40" s="467"/>
      <c r="HXI40" s="467"/>
      <c r="HXJ40" s="467"/>
      <c r="HXK40" s="467"/>
      <c r="HXL40" s="467"/>
      <c r="HXM40" s="467"/>
      <c r="HXN40" s="467"/>
      <c r="HXO40" s="467"/>
      <c r="HXP40" s="467"/>
      <c r="HXQ40" s="467"/>
      <c r="HXR40" s="467"/>
      <c r="HXS40" s="467"/>
      <c r="HXT40" s="467"/>
      <c r="HXU40" s="467"/>
      <c r="HXV40" s="467"/>
      <c r="HXW40" s="467"/>
      <c r="HXX40" s="467"/>
      <c r="HXY40" s="467"/>
      <c r="HXZ40" s="467"/>
      <c r="HYA40" s="467"/>
      <c r="HYB40" s="467"/>
      <c r="HYC40" s="467"/>
      <c r="HYD40" s="467"/>
      <c r="HYE40" s="467"/>
      <c r="HYF40" s="467"/>
      <c r="HYG40" s="467"/>
      <c r="HYH40" s="467"/>
      <c r="HYI40" s="467"/>
      <c r="HYJ40" s="467"/>
      <c r="HYK40" s="467"/>
      <c r="HYL40" s="467"/>
      <c r="HYM40" s="467"/>
      <c r="HYN40" s="467"/>
      <c r="HYO40" s="467"/>
      <c r="HYP40" s="467"/>
      <c r="HYQ40" s="467"/>
      <c r="HYR40" s="467"/>
      <c r="HYS40" s="467"/>
      <c r="HYT40" s="467"/>
      <c r="HYU40" s="467"/>
      <c r="HYV40" s="467"/>
      <c r="HYW40" s="467"/>
      <c r="HYX40" s="467"/>
      <c r="HYY40" s="467"/>
      <c r="HYZ40" s="467"/>
      <c r="HZA40" s="467"/>
      <c r="HZB40" s="467"/>
      <c r="HZC40" s="467"/>
      <c r="HZD40" s="467"/>
      <c r="HZE40" s="467"/>
      <c r="HZF40" s="467"/>
      <c r="HZG40" s="467"/>
      <c r="HZH40" s="467"/>
      <c r="HZI40" s="467"/>
      <c r="HZJ40" s="467"/>
      <c r="HZK40" s="467"/>
      <c r="HZL40" s="467"/>
      <c r="HZM40" s="467"/>
      <c r="HZN40" s="467"/>
      <c r="HZO40" s="467"/>
      <c r="HZP40" s="467"/>
      <c r="HZQ40" s="467"/>
      <c r="HZR40" s="467"/>
      <c r="HZS40" s="467"/>
      <c r="HZT40" s="467"/>
      <c r="HZU40" s="467"/>
      <c r="HZV40" s="467"/>
      <c r="HZW40" s="467"/>
      <c r="HZX40" s="467"/>
      <c r="HZY40" s="467"/>
      <c r="HZZ40" s="467"/>
      <c r="IAA40" s="467"/>
      <c r="IAB40" s="467"/>
      <c r="IAC40" s="467"/>
      <c r="IAD40" s="467"/>
      <c r="IAE40" s="467"/>
      <c r="IAF40" s="467"/>
      <c r="IAG40" s="467"/>
      <c r="IAH40" s="467"/>
      <c r="IAI40" s="467"/>
      <c r="IAJ40" s="467"/>
      <c r="IAK40" s="467"/>
      <c r="IAL40" s="467"/>
      <c r="IAM40" s="467"/>
      <c r="IAN40" s="467"/>
      <c r="IAO40" s="467"/>
      <c r="IAP40" s="467"/>
      <c r="IAQ40" s="467"/>
      <c r="IAR40" s="467"/>
      <c r="IAS40" s="467"/>
      <c r="IAT40" s="467"/>
      <c r="IAU40" s="467"/>
      <c r="IAV40" s="467"/>
      <c r="IAW40" s="467"/>
      <c r="IAX40" s="467"/>
      <c r="IAY40" s="467"/>
      <c r="IAZ40" s="467"/>
      <c r="IBA40" s="467"/>
      <c r="IBB40" s="467"/>
      <c r="IBC40" s="467"/>
      <c r="IBD40" s="467"/>
      <c r="IBE40" s="467"/>
      <c r="IBF40" s="467"/>
      <c r="IBG40" s="467"/>
      <c r="IBH40" s="467"/>
      <c r="IBI40" s="467"/>
      <c r="IBJ40" s="467"/>
      <c r="IBK40" s="467"/>
      <c r="IBL40" s="467"/>
      <c r="IBM40" s="467"/>
      <c r="IBN40" s="467"/>
      <c r="IBO40" s="467"/>
      <c r="IBP40" s="467"/>
      <c r="IBQ40" s="467"/>
      <c r="IBR40" s="467"/>
      <c r="IBS40" s="467"/>
      <c r="IBT40" s="467"/>
      <c r="IBU40" s="467"/>
      <c r="IBV40" s="467"/>
      <c r="IBW40" s="467"/>
      <c r="IBX40" s="467"/>
      <c r="IBY40" s="467"/>
      <c r="IBZ40" s="467"/>
      <c r="ICA40" s="467"/>
      <c r="ICB40" s="467"/>
      <c r="ICC40" s="467"/>
      <c r="ICD40" s="467"/>
      <c r="ICE40" s="467"/>
      <c r="ICF40" s="467"/>
      <c r="ICG40" s="467"/>
      <c r="ICH40" s="467"/>
      <c r="ICI40" s="467"/>
      <c r="ICJ40" s="467"/>
      <c r="ICK40" s="467"/>
      <c r="ICL40" s="467"/>
      <c r="ICM40" s="467"/>
      <c r="ICN40" s="467"/>
      <c r="ICO40" s="467"/>
      <c r="ICP40" s="467"/>
      <c r="ICQ40" s="467"/>
      <c r="ICR40" s="467"/>
      <c r="ICS40" s="467"/>
      <c r="ICT40" s="467"/>
      <c r="ICU40" s="467"/>
      <c r="ICV40" s="467"/>
      <c r="ICW40" s="467"/>
      <c r="ICX40" s="467"/>
      <c r="ICY40" s="467"/>
      <c r="ICZ40" s="467"/>
      <c r="IDA40" s="467"/>
      <c r="IDB40" s="467"/>
      <c r="IDC40" s="467"/>
      <c r="IDD40" s="467"/>
      <c r="IDE40" s="467"/>
      <c r="IDF40" s="467"/>
      <c r="IDG40" s="467"/>
      <c r="IDH40" s="467"/>
      <c r="IDI40" s="467"/>
      <c r="IDJ40" s="467"/>
      <c r="IDK40" s="467"/>
      <c r="IDL40" s="467"/>
      <c r="IDM40" s="467"/>
      <c r="IDN40" s="467"/>
      <c r="IDO40" s="467"/>
      <c r="IDP40" s="467"/>
      <c r="IDQ40" s="467"/>
      <c r="IDR40" s="467"/>
      <c r="IDS40" s="467"/>
      <c r="IDT40" s="467"/>
      <c r="IDU40" s="467"/>
      <c r="IDV40" s="467"/>
      <c r="IDW40" s="467"/>
      <c r="IDX40" s="467"/>
      <c r="IDY40" s="467"/>
      <c r="IDZ40" s="467"/>
      <c r="IEA40" s="467"/>
      <c r="IEB40" s="467"/>
      <c r="IEC40" s="467"/>
      <c r="IED40" s="467"/>
      <c r="IEE40" s="467"/>
      <c r="IEF40" s="467"/>
      <c r="IEG40" s="467"/>
      <c r="IEH40" s="467"/>
      <c r="IEI40" s="467"/>
      <c r="IEJ40" s="467"/>
      <c r="IEK40" s="467"/>
      <c r="IEL40" s="467"/>
      <c r="IEM40" s="467"/>
      <c r="IEN40" s="467"/>
      <c r="IEO40" s="467"/>
      <c r="IEP40" s="467"/>
      <c r="IEQ40" s="467"/>
      <c r="IER40" s="467"/>
      <c r="IES40" s="467"/>
      <c r="IET40" s="467"/>
      <c r="IEU40" s="467"/>
      <c r="IEV40" s="467"/>
      <c r="IEW40" s="467"/>
      <c r="IEX40" s="467"/>
      <c r="IEY40" s="467"/>
      <c r="IEZ40" s="467"/>
      <c r="IFA40" s="467"/>
      <c r="IFB40" s="467"/>
      <c r="IFC40" s="467"/>
      <c r="IFD40" s="467"/>
      <c r="IFE40" s="467"/>
      <c r="IFF40" s="467"/>
      <c r="IFG40" s="467"/>
      <c r="IFH40" s="467"/>
      <c r="IFI40" s="467"/>
      <c r="IFJ40" s="467"/>
      <c r="IFK40" s="467"/>
      <c r="IFL40" s="467"/>
      <c r="IFM40" s="467"/>
      <c r="IFN40" s="467"/>
      <c r="IFO40" s="467"/>
      <c r="IFP40" s="467"/>
      <c r="IFQ40" s="467"/>
      <c r="IFR40" s="467"/>
      <c r="IFS40" s="467"/>
      <c r="IFT40" s="467"/>
      <c r="IFU40" s="467"/>
      <c r="IFV40" s="467"/>
      <c r="IFW40" s="467"/>
      <c r="IFX40" s="467"/>
      <c r="IFY40" s="467"/>
      <c r="IFZ40" s="467"/>
      <c r="IGA40" s="467"/>
      <c r="IGB40" s="467"/>
      <c r="IGC40" s="467"/>
      <c r="IGD40" s="467"/>
      <c r="IGE40" s="467"/>
      <c r="IGF40" s="467"/>
      <c r="IGG40" s="467"/>
      <c r="IGH40" s="467"/>
      <c r="IGI40" s="467"/>
      <c r="IGJ40" s="467"/>
      <c r="IGK40" s="467"/>
      <c r="IGL40" s="467"/>
      <c r="IGM40" s="467"/>
      <c r="IGN40" s="467"/>
      <c r="IGO40" s="467"/>
      <c r="IGP40" s="467"/>
      <c r="IGQ40" s="467"/>
      <c r="IGR40" s="467"/>
      <c r="IGS40" s="467"/>
      <c r="IGT40" s="467"/>
      <c r="IGU40" s="467"/>
      <c r="IGV40" s="467"/>
      <c r="IGW40" s="467"/>
      <c r="IGX40" s="467"/>
      <c r="IGY40" s="467"/>
      <c r="IGZ40" s="467"/>
      <c r="IHA40" s="467"/>
      <c r="IHB40" s="467"/>
      <c r="IHC40" s="467"/>
      <c r="IHD40" s="467"/>
      <c r="IHE40" s="467"/>
      <c r="IHF40" s="467"/>
      <c r="IHG40" s="467"/>
      <c r="IHH40" s="467"/>
      <c r="IHI40" s="467"/>
      <c r="IHJ40" s="467"/>
      <c r="IHK40" s="467"/>
      <c r="IHL40" s="467"/>
      <c r="IHM40" s="467"/>
      <c r="IHN40" s="467"/>
      <c r="IHO40" s="467"/>
      <c r="IHP40" s="467"/>
      <c r="IHQ40" s="467"/>
      <c r="IHR40" s="467"/>
      <c r="IHS40" s="467"/>
      <c r="IHT40" s="467"/>
      <c r="IHU40" s="467"/>
      <c r="IHV40" s="467"/>
      <c r="IHW40" s="467"/>
      <c r="IHX40" s="467"/>
      <c r="IHY40" s="467"/>
      <c r="IHZ40" s="467"/>
      <c r="IIA40" s="467"/>
      <c r="IIB40" s="467"/>
      <c r="IIC40" s="467"/>
      <c r="IID40" s="467"/>
      <c r="IIE40" s="467"/>
      <c r="IIF40" s="467"/>
      <c r="IIG40" s="467"/>
      <c r="IIH40" s="467"/>
      <c r="III40" s="467"/>
      <c r="IIJ40" s="467"/>
      <c r="IIK40" s="467"/>
      <c r="IIL40" s="467"/>
      <c r="IIM40" s="467"/>
      <c r="IIN40" s="467"/>
      <c r="IIO40" s="467"/>
      <c r="IIP40" s="467"/>
      <c r="IIQ40" s="467"/>
      <c r="IIR40" s="467"/>
      <c r="IIS40" s="467"/>
      <c r="IIT40" s="467"/>
      <c r="IIU40" s="467"/>
      <c r="IIV40" s="467"/>
      <c r="IIW40" s="467"/>
      <c r="IIX40" s="467"/>
      <c r="IIY40" s="467"/>
      <c r="IIZ40" s="467"/>
      <c r="IJA40" s="467"/>
      <c r="IJB40" s="467"/>
      <c r="IJC40" s="467"/>
      <c r="IJD40" s="467"/>
      <c r="IJE40" s="467"/>
      <c r="IJF40" s="467"/>
      <c r="IJG40" s="467"/>
      <c r="IJH40" s="467"/>
      <c r="IJI40" s="467"/>
      <c r="IJJ40" s="467"/>
      <c r="IJK40" s="467"/>
      <c r="IJL40" s="467"/>
      <c r="IJM40" s="467"/>
      <c r="IJN40" s="467"/>
      <c r="IJO40" s="467"/>
      <c r="IJP40" s="467"/>
      <c r="IJQ40" s="467"/>
      <c r="IJR40" s="467"/>
      <c r="IJS40" s="467"/>
      <c r="IJT40" s="467"/>
      <c r="IJU40" s="467"/>
      <c r="IJV40" s="467"/>
      <c r="IJW40" s="467"/>
      <c r="IJX40" s="467"/>
      <c r="IJY40" s="467"/>
      <c r="IJZ40" s="467"/>
      <c r="IKA40" s="467"/>
      <c r="IKB40" s="467"/>
      <c r="IKC40" s="467"/>
      <c r="IKD40" s="467"/>
      <c r="IKE40" s="467"/>
      <c r="IKF40" s="467"/>
      <c r="IKG40" s="467"/>
      <c r="IKH40" s="467"/>
      <c r="IKI40" s="467"/>
      <c r="IKJ40" s="467"/>
      <c r="IKK40" s="467"/>
      <c r="IKL40" s="467"/>
      <c r="IKM40" s="467"/>
      <c r="IKN40" s="467"/>
      <c r="IKO40" s="467"/>
      <c r="IKP40" s="467"/>
      <c r="IKQ40" s="467"/>
      <c r="IKR40" s="467"/>
      <c r="IKS40" s="467"/>
      <c r="IKT40" s="467"/>
      <c r="IKU40" s="467"/>
      <c r="IKV40" s="467"/>
      <c r="IKW40" s="467"/>
      <c r="IKX40" s="467"/>
      <c r="IKY40" s="467"/>
      <c r="IKZ40" s="467"/>
      <c r="ILA40" s="467"/>
      <c r="ILB40" s="467"/>
      <c r="ILC40" s="467"/>
      <c r="ILD40" s="467"/>
      <c r="ILE40" s="467"/>
      <c r="ILF40" s="467"/>
      <c r="ILG40" s="467"/>
      <c r="ILH40" s="467"/>
      <c r="ILI40" s="467"/>
      <c r="ILJ40" s="467"/>
      <c r="ILK40" s="467"/>
      <c r="ILL40" s="467"/>
      <c r="ILM40" s="467"/>
      <c r="ILN40" s="467"/>
      <c r="ILO40" s="467"/>
      <c r="ILP40" s="467"/>
      <c r="ILQ40" s="467"/>
      <c r="ILR40" s="467"/>
      <c r="ILS40" s="467"/>
      <c r="ILT40" s="467"/>
      <c r="ILU40" s="467"/>
      <c r="ILV40" s="467"/>
      <c r="ILW40" s="467"/>
      <c r="ILX40" s="467"/>
      <c r="ILY40" s="467"/>
      <c r="ILZ40" s="467"/>
      <c r="IMA40" s="467"/>
      <c r="IMB40" s="467"/>
      <c r="IMC40" s="467"/>
      <c r="IMD40" s="467"/>
      <c r="IME40" s="467"/>
      <c r="IMF40" s="467"/>
      <c r="IMG40" s="467"/>
      <c r="IMH40" s="467"/>
      <c r="IMI40" s="467"/>
      <c r="IMJ40" s="467"/>
      <c r="IMK40" s="467"/>
      <c r="IML40" s="467"/>
      <c r="IMM40" s="467"/>
      <c r="IMN40" s="467"/>
      <c r="IMO40" s="467"/>
      <c r="IMP40" s="467"/>
      <c r="IMQ40" s="467"/>
      <c r="IMR40" s="467"/>
      <c r="IMS40" s="467"/>
      <c r="IMT40" s="467"/>
      <c r="IMU40" s="467"/>
      <c r="IMV40" s="467"/>
      <c r="IMW40" s="467"/>
      <c r="IMX40" s="467"/>
      <c r="IMY40" s="467"/>
      <c r="IMZ40" s="467"/>
      <c r="INA40" s="467"/>
      <c r="INB40" s="467"/>
      <c r="INC40" s="467"/>
      <c r="IND40" s="467"/>
      <c r="INE40" s="467"/>
      <c r="INF40" s="467"/>
      <c r="ING40" s="467"/>
      <c r="INH40" s="467"/>
      <c r="INI40" s="467"/>
      <c r="INJ40" s="467"/>
      <c r="INK40" s="467"/>
      <c r="INL40" s="467"/>
      <c r="INM40" s="467"/>
      <c r="INN40" s="467"/>
      <c r="INO40" s="467"/>
      <c r="INP40" s="467"/>
      <c r="INQ40" s="467"/>
      <c r="INR40" s="467"/>
      <c r="INS40" s="467"/>
      <c r="INT40" s="467"/>
      <c r="INU40" s="467"/>
      <c r="INV40" s="467"/>
      <c r="INW40" s="467"/>
      <c r="INX40" s="467"/>
      <c r="INY40" s="467"/>
      <c r="INZ40" s="467"/>
      <c r="IOA40" s="467"/>
      <c r="IOB40" s="467"/>
      <c r="IOC40" s="467"/>
      <c r="IOD40" s="467"/>
      <c r="IOE40" s="467"/>
      <c r="IOF40" s="467"/>
      <c r="IOG40" s="467"/>
      <c r="IOH40" s="467"/>
      <c r="IOI40" s="467"/>
      <c r="IOJ40" s="467"/>
      <c r="IOK40" s="467"/>
      <c r="IOL40" s="467"/>
      <c r="IOM40" s="467"/>
      <c r="ION40" s="467"/>
      <c r="IOO40" s="467"/>
      <c r="IOP40" s="467"/>
      <c r="IOQ40" s="467"/>
      <c r="IOR40" s="467"/>
      <c r="IOS40" s="467"/>
      <c r="IOT40" s="467"/>
      <c r="IOU40" s="467"/>
      <c r="IOV40" s="467"/>
      <c r="IOW40" s="467"/>
      <c r="IOX40" s="467"/>
      <c r="IOY40" s="467"/>
      <c r="IOZ40" s="467"/>
      <c r="IPA40" s="467"/>
      <c r="IPB40" s="467"/>
      <c r="IPC40" s="467"/>
      <c r="IPD40" s="467"/>
      <c r="IPE40" s="467"/>
      <c r="IPF40" s="467"/>
      <c r="IPG40" s="467"/>
      <c r="IPH40" s="467"/>
      <c r="IPI40" s="467"/>
      <c r="IPJ40" s="467"/>
      <c r="IPK40" s="467"/>
      <c r="IPL40" s="467"/>
      <c r="IPM40" s="467"/>
      <c r="IPN40" s="467"/>
      <c r="IPO40" s="467"/>
      <c r="IPP40" s="467"/>
      <c r="IPQ40" s="467"/>
      <c r="IPR40" s="467"/>
      <c r="IPS40" s="467"/>
      <c r="IPT40" s="467"/>
      <c r="IPU40" s="467"/>
      <c r="IPV40" s="467"/>
      <c r="IPW40" s="467"/>
      <c r="IPX40" s="467"/>
      <c r="IPY40" s="467"/>
      <c r="IPZ40" s="467"/>
      <c r="IQA40" s="467"/>
      <c r="IQB40" s="467"/>
      <c r="IQC40" s="467"/>
      <c r="IQD40" s="467"/>
      <c r="IQE40" s="467"/>
      <c r="IQF40" s="467"/>
      <c r="IQG40" s="467"/>
      <c r="IQH40" s="467"/>
      <c r="IQI40" s="467"/>
      <c r="IQJ40" s="467"/>
      <c r="IQK40" s="467"/>
      <c r="IQL40" s="467"/>
      <c r="IQM40" s="467"/>
      <c r="IQN40" s="467"/>
      <c r="IQO40" s="467"/>
      <c r="IQP40" s="467"/>
      <c r="IQQ40" s="467"/>
      <c r="IQR40" s="467"/>
      <c r="IQS40" s="467"/>
      <c r="IQT40" s="467"/>
      <c r="IQU40" s="467"/>
      <c r="IQV40" s="467"/>
      <c r="IQW40" s="467"/>
      <c r="IQX40" s="467"/>
      <c r="IQY40" s="467"/>
      <c r="IQZ40" s="467"/>
      <c r="IRA40" s="467"/>
      <c r="IRB40" s="467"/>
      <c r="IRC40" s="467"/>
      <c r="IRD40" s="467"/>
      <c r="IRE40" s="467"/>
      <c r="IRF40" s="467"/>
      <c r="IRG40" s="467"/>
      <c r="IRH40" s="467"/>
      <c r="IRI40" s="467"/>
      <c r="IRJ40" s="467"/>
      <c r="IRK40" s="467"/>
      <c r="IRL40" s="467"/>
      <c r="IRM40" s="467"/>
      <c r="IRN40" s="467"/>
      <c r="IRO40" s="467"/>
      <c r="IRP40" s="467"/>
      <c r="IRQ40" s="467"/>
      <c r="IRR40" s="467"/>
      <c r="IRS40" s="467"/>
      <c r="IRT40" s="467"/>
      <c r="IRU40" s="467"/>
      <c r="IRV40" s="467"/>
      <c r="IRW40" s="467"/>
      <c r="IRX40" s="467"/>
      <c r="IRY40" s="467"/>
      <c r="IRZ40" s="467"/>
      <c r="ISA40" s="467"/>
      <c r="ISB40" s="467"/>
      <c r="ISC40" s="467"/>
      <c r="ISD40" s="467"/>
      <c r="ISE40" s="467"/>
      <c r="ISF40" s="467"/>
      <c r="ISG40" s="467"/>
      <c r="ISH40" s="467"/>
      <c r="ISI40" s="467"/>
      <c r="ISJ40" s="467"/>
      <c r="ISK40" s="467"/>
      <c r="ISL40" s="467"/>
      <c r="ISM40" s="467"/>
      <c r="ISN40" s="467"/>
      <c r="ISO40" s="467"/>
      <c r="ISP40" s="467"/>
      <c r="ISQ40" s="467"/>
      <c r="ISR40" s="467"/>
      <c r="ISS40" s="467"/>
      <c r="IST40" s="467"/>
      <c r="ISU40" s="467"/>
      <c r="ISV40" s="467"/>
      <c r="ISW40" s="467"/>
      <c r="ISX40" s="467"/>
      <c r="ISY40" s="467"/>
      <c r="ISZ40" s="467"/>
      <c r="ITA40" s="467"/>
      <c r="ITB40" s="467"/>
      <c r="ITC40" s="467"/>
      <c r="ITD40" s="467"/>
      <c r="ITE40" s="467"/>
      <c r="ITF40" s="467"/>
      <c r="ITG40" s="467"/>
      <c r="ITH40" s="467"/>
      <c r="ITI40" s="467"/>
      <c r="ITJ40" s="467"/>
      <c r="ITK40" s="467"/>
      <c r="ITL40" s="467"/>
      <c r="ITM40" s="467"/>
      <c r="ITN40" s="467"/>
      <c r="ITO40" s="467"/>
      <c r="ITP40" s="467"/>
      <c r="ITQ40" s="467"/>
      <c r="ITR40" s="467"/>
      <c r="ITS40" s="467"/>
      <c r="ITT40" s="467"/>
      <c r="ITU40" s="467"/>
      <c r="ITV40" s="467"/>
      <c r="ITW40" s="467"/>
      <c r="ITX40" s="467"/>
      <c r="ITY40" s="467"/>
      <c r="ITZ40" s="467"/>
      <c r="IUA40" s="467"/>
      <c r="IUB40" s="467"/>
      <c r="IUC40" s="467"/>
      <c r="IUD40" s="467"/>
      <c r="IUE40" s="467"/>
      <c r="IUF40" s="467"/>
      <c r="IUG40" s="467"/>
      <c r="IUH40" s="467"/>
      <c r="IUI40" s="467"/>
      <c r="IUJ40" s="467"/>
      <c r="IUK40" s="467"/>
      <c r="IUL40" s="467"/>
      <c r="IUM40" s="467"/>
      <c r="IUN40" s="467"/>
      <c r="IUO40" s="467"/>
      <c r="IUP40" s="467"/>
      <c r="IUQ40" s="467"/>
      <c r="IUR40" s="467"/>
      <c r="IUS40" s="467"/>
      <c r="IUT40" s="467"/>
      <c r="IUU40" s="467"/>
      <c r="IUV40" s="467"/>
      <c r="IUW40" s="467"/>
      <c r="IUX40" s="467"/>
      <c r="IUY40" s="467"/>
      <c r="IUZ40" s="467"/>
      <c r="IVA40" s="467"/>
      <c r="IVB40" s="467"/>
      <c r="IVC40" s="467"/>
      <c r="IVD40" s="467"/>
      <c r="IVE40" s="467"/>
      <c r="IVF40" s="467"/>
      <c r="IVG40" s="467"/>
      <c r="IVH40" s="467"/>
      <c r="IVI40" s="467"/>
      <c r="IVJ40" s="467"/>
      <c r="IVK40" s="467"/>
      <c r="IVL40" s="467"/>
      <c r="IVM40" s="467"/>
      <c r="IVN40" s="467"/>
      <c r="IVO40" s="467"/>
      <c r="IVP40" s="467"/>
      <c r="IVQ40" s="467"/>
      <c r="IVR40" s="467"/>
      <c r="IVS40" s="467"/>
      <c r="IVT40" s="467"/>
      <c r="IVU40" s="467"/>
      <c r="IVV40" s="467"/>
      <c r="IVW40" s="467"/>
      <c r="IVX40" s="467"/>
      <c r="IVY40" s="467"/>
      <c r="IVZ40" s="467"/>
      <c r="IWA40" s="467"/>
      <c r="IWB40" s="467"/>
      <c r="IWC40" s="467"/>
      <c r="IWD40" s="467"/>
      <c r="IWE40" s="467"/>
      <c r="IWF40" s="467"/>
      <c r="IWG40" s="467"/>
      <c r="IWH40" s="467"/>
      <c r="IWI40" s="467"/>
      <c r="IWJ40" s="467"/>
      <c r="IWK40" s="467"/>
      <c r="IWL40" s="467"/>
      <c r="IWM40" s="467"/>
      <c r="IWN40" s="467"/>
      <c r="IWO40" s="467"/>
      <c r="IWP40" s="467"/>
      <c r="IWQ40" s="467"/>
      <c r="IWR40" s="467"/>
      <c r="IWS40" s="467"/>
      <c r="IWT40" s="467"/>
      <c r="IWU40" s="467"/>
      <c r="IWV40" s="467"/>
      <c r="IWW40" s="467"/>
      <c r="IWX40" s="467"/>
      <c r="IWY40" s="467"/>
      <c r="IWZ40" s="467"/>
      <c r="IXA40" s="467"/>
      <c r="IXB40" s="467"/>
      <c r="IXC40" s="467"/>
      <c r="IXD40" s="467"/>
      <c r="IXE40" s="467"/>
      <c r="IXF40" s="467"/>
      <c r="IXG40" s="467"/>
      <c r="IXH40" s="467"/>
      <c r="IXI40" s="467"/>
      <c r="IXJ40" s="467"/>
      <c r="IXK40" s="467"/>
      <c r="IXL40" s="467"/>
      <c r="IXM40" s="467"/>
      <c r="IXN40" s="467"/>
      <c r="IXO40" s="467"/>
      <c r="IXP40" s="467"/>
      <c r="IXQ40" s="467"/>
      <c r="IXR40" s="467"/>
      <c r="IXS40" s="467"/>
      <c r="IXT40" s="467"/>
      <c r="IXU40" s="467"/>
      <c r="IXV40" s="467"/>
      <c r="IXW40" s="467"/>
      <c r="IXX40" s="467"/>
      <c r="IXY40" s="467"/>
      <c r="IXZ40" s="467"/>
      <c r="IYA40" s="467"/>
      <c r="IYB40" s="467"/>
      <c r="IYC40" s="467"/>
      <c r="IYD40" s="467"/>
      <c r="IYE40" s="467"/>
      <c r="IYF40" s="467"/>
      <c r="IYG40" s="467"/>
      <c r="IYH40" s="467"/>
      <c r="IYI40" s="467"/>
      <c r="IYJ40" s="467"/>
      <c r="IYK40" s="467"/>
      <c r="IYL40" s="467"/>
      <c r="IYM40" s="467"/>
      <c r="IYN40" s="467"/>
      <c r="IYO40" s="467"/>
      <c r="IYP40" s="467"/>
      <c r="IYQ40" s="467"/>
      <c r="IYR40" s="467"/>
      <c r="IYS40" s="467"/>
      <c r="IYT40" s="467"/>
      <c r="IYU40" s="467"/>
      <c r="IYV40" s="467"/>
      <c r="IYW40" s="467"/>
      <c r="IYX40" s="467"/>
      <c r="IYY40" s="467"/>
      <c r="IYZ40" s="467"/>
      <c r="IZA40" s="467"/>
      <c r="IZB40" s="467"/>
      <c r="IZC40" s="467"/>
      <c r="IZD40" s="467"/>
      <c r="IZE40" s="467"/>
      <c r="IZF40" s="467"/>
      <c r="IZG40" s="467"/>
      <c r="IZH40" s="467"/>
      <c r="IZI40" s="467"/>
      <c r="IZJ40" s="467"/>
      <c r="IZK40" s="467"/>
      <c r="IZL40" s="467"/>
      <c r="IZM40" s="467"/>
      <c r="IZN40" s="467"/>
      <c r="IZO40" s="467"/>
      <c r="IZP40" s="467"/>
      <c r="IZQ40" s="467"/>
      <c r="IZR40" s="467"/>
      <c r="IZS40" s="467"/>
      <c r="IZT40" s="467"/>
      <c r="IZU40" s="467"/>
      <c r="IZV40" s="467"/>
      <c r="IZW40" s="467"/>
      <c r="IZX40" s="467"/>
      <c r="IZY40" s="467"/>
      <c r="IZZ40" s="467"/>
      <c r="JAA40" s="467"/>
      <c r="JAB40" s="467"/>
      <c r="JAC40" s="467"/>
      <c r="JAD40" s="467"/>
      <c r="JAE40" s="467"/>
      <c r="JAF40" s="467"/>
      <c r="JAG40" s="467"/>
      <c r="JAH40" s="467"/>
      <c r="JAI40" s="467"/>
      <c r="JAJ40" s="467"/>
      <c r="JAK40" s="467"/>
      <c r="JAL40" s="467"/>
      <c r="JAM40" s="467"/>
      <c r="JAN40" s="467"/>
      <c r="JAO40" s="467"/>
      <c r="JAP40" s="467"/>
      <c r="JAQ40" s="467"/>
      <c r="JAR40" s="467"/>
      <c r="JAS40" s="467"/>
      <c r="JAT40" s="467"/>
      <c r="JAU40" s="467"/>
      <c r="JAV40" s="467"/>
      <c r="JAW40" s="467"/>
      <c r="JAX40" s="467"/>
      <c r="JAY40" s="467"/>
      <c r="JAZ40" s="467"/>
      <c r="JBA40" s="467"/>
      <c r="JBB40" s="467"/>
      <c r="JBC40" s="467"/>
      <c r="JBD40" s="467"/>
      <c r="JBE40" s="467"/>
      <c r="JBF40" s="467"/>
      <c r="JBG40" s="467"/>
      <c r="JBH40" s="467"/>
      <c r="JBI40" s="467"/>
      <c r="JBJ40" s="467"/>
      <c r="JBK40" s="467"/>
      <c r="JBL40" s="467"/>
      <c r="JBM40" s="467"/>
      <c r="JBN40" s="467"/>
      <c r="JBO40" s="467"/>
      <c r="JBP40" s="467"/>
      <c r="JBQ40" s="467"/>
      <c r="JBR40" s="467"/>
      <c r="JBS40" s="467"/>
      <c r="JBT40" s="467"/>
      <c r="JBU40" s="467"/>
      <c r="JBV40" s="467"/>
      <c r="JBW40" s="467"/>
      <c r="JBX40" s="467"/>
      <c r="JBY40" s="467"/>
      <c r="JBZ40" s="467"/>
      <c r="JCA40" s="467"/>
      <c r="JCB40" s="467"/>
      <c r="JCC40" s="467"/>
      <c r="JCD40" s="467"/>
      <c r="JCE40" s="467"/>
      <c r="JCF40" s="467"/>
      <c r="JCG40" s="467"/>
      <c r="JCH40" s="467"/>
      <c r="JCI40" s="467"/>
      <c r="JCJ40" s="467"/>
      <c r="JCK40" s="467"/>
      <c r="JCL40" s="467"/>
      <c r="JCM40" s="467"/>
      <c r="JCN40" s="467"/>
      <c r="JCO40" s="467"/>
      <c r="JCP40" s="467"/>
      <c r="JCQ40" s="467"/>
      <c r="JCR40" s="467"/>
      <c r="JCS40" s="467"/>
      <c r="JCT40" s="467"/>
      <c r="JCU40" s="467"/>
      <c r="JCV40" s="467"/>
      <c r="JCW40" s="467"/>
      <c r="JCX40" s="467"/>
      <c r="JCY40" s="467"/>
      <c r="JCZ40" s="467"/>
      <c r="JDA40" s="467"/>
      <c r="JDB40" s="467"/>
      <c r="JDC40" s="467"/>
      <c r="JDD40" s="467"/>
      <c r="JDE40" s="467"/>
      <c r="JDF40" s="467"/>
      <c r="JDG40" s="467"/>
      <c r="JDH40" s="467"/>
      <c r="JDI40" s="467"/>
      <c r="JDJ40" s="467"/>
      <c r="JDK40" s="467"/>
      <c r="JDL40" s="467"/>
      <c r="JDM40" s="467"/>
      <c r="JDN40" s="467"/>
      <c r="JDO40" s="467"/>
      <c r="JDP40" s="467"/>
      <c r="JDQ40" s="467"/>
      <c r="JDR40" s="467"/>
      <c r="JDS40" s="467"/>
      <c r="JDT40" s="467"/>
      <c r="JDU40" s="467"/>
      <c r="JDV40" s="467"/>
      <c r="JDW40" s="467"/>
      <c r="JDX40" s="467"/>
      <c r="JDY40" s="467"/>
      <c r="JDZ40" s="467"/>
      <c r="JEA40" s="467"/>
      <c r="JEB40" s="467"/>
      <c r="JEC40" s="467"/>
      <c r="JED40" s="467"/>
      <c r="JEE40" s="467"/>
      <c r="JEF40" s="467"/>
      <c r="JEG40" s="467"/>
      <c r="JEH40" s="467"/>
      <c r="JEI40" s="467"/>
      <c r="JEJ40" s="467"/>
      <c r="JEK40" s="467"/>
      <c r="JEL40" s="467"/>
      <c r="JEM40" s="467"/>
      <c r="JEN40" s="467"/>
      <c r="JEO40" s="467"/>
      <c r="JEP40" s="467"/>
      <c r="JEQ40" s="467"/>
      <c r="JER40" s="467"/>
      <c r="JES40" s="467"/>
      <c r="JET40" s="467"/>
      <c r="JEU40" s="467"/>
      <c r="JEV40" s="467"/>
      <c r="JEW40" s="467"/>
      <c r="JEX40" s="467"/>
      <c r="JEY40" s="467"/>
      <c r="JEZ40" s="467"/>
      <c r="JFA40" s="467"/>
      <c r="JFB40" s="467"/>
      <c r="JFC40" s="467"/>
      <c r="JFD40" s="467"/>
      <c r="JFE40" s="467"/>
      <c r="JFF40" s="467"/>
      <c r="JFG40" s="467"/>
      <c r="JFH40" s="467"/>
      <c r="JFI40" s="467"/>
      <c r="JFJ40" s="467"/>
      <c r="JFK40" s="467"/>
      <c r="JFL40" s="467"/>
      <c r="JFM40" s="467"/>
      <c r="JFN40" s="467"/>
      <c r="JFO40" s="467"/>
      <c r="JFP40" s="467"/>
      <c r="JFQ40" s="467"/>
      <c r="JFR40" s="467"/>
      <c r="JFS40" s="467"/>
      <c r="JFT40" s="467"/>
      <c r="JFU40" s="467"/>
      <c r="JFV40" s="467"/>
      <c r="JFW40" s="467"/>
      <c r="JFX40" s="467"/>
      <c r="JFY40" s="467"/>
      <c r="JFZ40" s="467"/>
      <c r="JGA40" s="467"/>
      <c r="JGB40" s="467"/>
      <c r="JGC40" s="467"/>
      <c r="JGD40" s="467"/>
      <c r="JGE40" s="467"/>
      <c r="JGF40" s="467"/>
      <c r="JGG40" s="467"/>
      <c r="JGH40" s="467"/>
      <c r="JGI40" s="467"/>
      <c r="JGJ40" s="467"/>
      <c r="JGK40" s="467"/>
      <c r="JGL40" s="467"/>
      <c r="JGM40" s="467"/>
      <c r="JGN40" s="467"/>
      <c r="JGO40" s="467"/>
      <c r="JGP40" s="467"/>
      <c r="JGQ40" s="467"/>
      <c r="JGR40" s="467"/>
      <c r="JGS40" s="467"/>
      <c r="JGT40" s="467"/>
      <c r="JGU40" s="467"/>
      <c r="JGV40" s="467"/>
      <c r="JGW40" s="467"/>
      <c r="JGX40" s="467"/>
      <c r="JGY40" s="467"/>
      <c r="JGZ40" s="467"/>
      <c r="JHA40" s="467"/>
      <c r="JHB40" s="467"/>
      <c r="JHC40" s="467"/>
      <c r="JHD40" s="467"/>
      <c r="JHE40" s="467"/>
      <c r="JHF40" s="467"/>
      <c r="JHG40" s="467"/>
      <c r="JHH40" s="467"/>
      <c r="JHI40" s="467"/>
      <c r="JHJ40" s="467"/>
      <c r="JHK40" s="467"/>
      <c r="JHL40" s="467"/>
      <c r="JHM40" s="467"/>
      <c r="JHN40" s="467"/>
      <c r="JHO40" s="467"/>
      <c r="JHP40" s="467"/>
      <c r="JHQ40" s="467"/>
      <c r="JHR40" s="467"/>
      <c r="JHS40" s="467"/>
      <c r="JHT40" s="467"/>
      <c r="JHU40" s="467"/>
      <c r="JHV40" s="467"/>
      <c r="JHW40" s="467"/>
      <c r="JHX40" s="467"/>
      <c r="JHY40" s="467"/>
      <c r="JHZ40" s="467"/>
      <c r="JIA40" s="467"/>
      <c r="JIB40" s="467"/>
      <c r="JIC40" s="467"/>
      <c r="JID40" s="467"/>
      <c r="JIE40" s="467"/>
      <c r="JIF40" s="467"/>
      <c r="JIG40" s="467"/>
      <c r="JIH40" s="467"/>
      <c r="JII40" s="467"/>
      <c r="JIJ40" s="467"/>
      <c r="JIK40" s="467"/>
      <c r="JIL40" s="467"/>
      <c r="JIM40" s="467"/>
      <c r="JIN40" s="467"/>
      <c r="JIO40" s="467"/>
      <c r="JIP40" s="467"/>
      <c r="JIQ40" s="467"/>
      <c r="JIR40" s="467"/>
      <c r="JIS40" s="467"/>
      <c r="JIT40" s="467"/>
      <c r="JIU40" s="467"/>
      <c r="JIV40" s="467"/>
      <c r="JIW40" s="467"/>
      <c r="JIX40" s="467"/>
      <c r="JIY40" s="467"/>
      <c r="JIZ40" s="467"/>
      <c r="JJA40" s="467"/>
      <c r="JJB40" s="467"/>
      <c r="JJC40" s="467"/>
      <c r="JJD40" s="467"/>
      <c r="JJE40" s="467"/>
      <c r="JJF40" s="467"/>
      <c r="JJG40" s="467"/>
      <c r="JJH40" s="467"/>
      <c r="JJI40" s="467"/>
      <c r="JJJ40" s="467"/>
      <c r="JJK40" s="467"/>
      <c r="JJL40" s="467"/>
      <c r="JJM40" s="467"/>
      <c r="JJN40" s="467"/>
      <c r="JJO40" s="467"/>
      <c r="JJP40" s="467"/>
      <c r="JJQ40" s="467"/>
      <c r="JJR40" s="467"/>
      <c r="JJS40" s="467"/>
      <c r="JJT40" s="467"/>
      <c r="JJU40" s="467"/>
      <c r="JJV40" s="467"/>
      <c r="JJW40" s="467"/>
      <c r="JJX40" s="467"/>
      <c r="JJY40" s="467"/>
      <c r="JJZ40" s="467"/>
      <c r="JKA40" s="467"/>
      <c r="JKB40" s="467"/>
      <c r="JKC40" s="467"/>
      <c r="JKD40" s="467"/>
      <c r="JKE40" s="467"/>
      <c r="JKF40" s="467"/>
      <c r="JKG40" s="467"/>
      <c r="JKH40" s="467"/>
      <c r="JKI40" s="467"/>
      <c r="JKJ40" s="467"/>
      <c r="JKK40" s="467"/>
      <c r="JKL40" s="467"/>
      <c r="JKM40" s="467"/>
      <c r="JKN40" s="467"/>
      <c r="JKO40" s="467"/>
      <c r="JKP40" s="467"/>
      <c r="JKQ40" s="467"/>
      <c r="JKR40" s="467"/>
      <c r="JKS40" s="467"/>
      <c r="JKT40" s="467"/>
      <c r="JKU40" s="467"/>
      <c r="JKV40" s="467"/>
      <c r="JKW40" s="467"/>
      <c r="JKX40" s="467"/>
      <c r="JKY40" s="467"/>
      <c r="JKZ40" s="467"/>
      <c r="JLA40" s="467"/>
      <c r="JLB40" s="467"/>
      <c r="JLC40" s="467"/>
      <c r="JLD40" s="467"/>
      <c r="JLE40" s="467"/>
      <c r="JLF40" s="467"/>
      <c r="JLG40" s="467"/>
      <c r="JLH40" s="467"/>
      <c r="JLI40" s="467"/>
      <c r="JLJ40" s="467"/>
      <c r="JLK40" s="467"/>
      <c r="JLL40" s="467"/>
      <c r="JLM40" s="467"/>
      <c r="JLN40" s="467"/>
      <c r="JLO40" s="467"/>
      <c r="JLP40" s="467"/>
      <c r="JLQ40" s="467"/>
      <c r="JLR40" s="467"/>
      <c r="JLS40" s="467"/>
      <c r="JLT40" s="467"/>
      <c r="JLU40" s="467"/>
      <c r="JLV40" s="467"/>
      <c r="JLW40" s="467"/>
      <c r="JLX40" s="467"/>
      <c r="JLY40" s="467"/>
      <c r="JLZ40" s="467"/>
      <c r="JMA40" s="467"/>
      <c r="JMB40" s="467"/>
      <c r="JMC40" s="467"/>
      <c r="JMD40" s="467"/>
      <c r="JME40" s="467"/>
      <c r="JMF40" s="467"/>
      <c r="JMG40" s="467"/>
      <c r="JMH40" s="467"/>
      <c r="JMI40" s="467"/>
      <c r="JMJ40" s="467"/>
      <c r="JMK40" s="467"/>
      <c r="JML40" s="467"/>
      <c r="JMM40" s="467"/>
      <c r="JMN40" s="467"/>
      <c r="JMO40" s="467"/>
      <c r="JMP40" s="467"/>
      <c r="JMQ40" s="467"/>
      <c r="JMR40" s="467"/>
      <c r="JMS40" s="467"/>
      <c r="JMT40" s="467"/>
      <c r="JMU40" s="467"/>
      <c r="JMV40" s="467"/>
      <c r="JMW40" s="467"/>
      <c r="JMX40" s="467"/>
      <c r="JMY40" s="467"/>
      <c r="JMZ40" s="467"/>
      <c r="JNA40" s="467"/>
      <c r="JNB40" s="467"/>
      <c r="JNC40" s="467"/>
      <c r="JND40" s="467"/>
      <c r="JNE40" s="467"/>
      <c r="JNF40" s="467"/>
      <c r="JNG40" s="467"/>
      <c r="JNH40" s="467"/>
      <c r="JNI40" s="467"/>
      <c r="JNJ40" s="467"/>
      <c r="JNK40" s="467"/>
      <c r="JNL40" s="467"/>
      <c r="JNM40" s="467"/>
      <c r="JNN40" s="467"/>
      <c r="JNO40" s="467"/>
      <c r="JNP40" s="467"/>
      <c r="JNQ40" s="467"/>
      <c r="JNR40" s="467"/>
      <c r="JNS40" s="467"/>
      <c r="JNT40" s="467"/>
      <c r="JNU40" s="467"/>
      <c r="JNV40" s="467"/>
      <c r="JNW40" s="467"/>
      <c r="JNX40" s="467"/>
      <c r="JNY40" s="467"/>
      <c r="JNZ40" s="467"/>
      <c r="JOA40" s="467"/>
      <c r="JOB40" s="467"/>
      <c r="JOC40" s="467"/>
      <c r="JOD40" s="467"/>
      <c r="JOE40" s="467"/>
      <c r="JOF40" s="467"/>
      <c r="JOG40" s="467"/>
      <c r="JOH40" s="467"/>
      <c r="JOI40" s="467"/>
      <c r="JOJ40" s="467"/>
      <c r="JOK40" s="467"/>
      <c r="JOL40" s="467"/>
      <c r="JOM40" s="467"/>
      <c r="JON40" s="467"/>
      <c r="JOO40" s="467"/>
      <c r="JOP40" s="467"/>
      <c r="JOQ40" s="467"/>
      <c r="JOR40" s="467"/>
      <c r="JOS40" s="467"/>
      <c r="JOT40" s="467"/>
      <c r="JOU40" s="467"/>
      <c r="JOV40" s="467"/>
      <c r="JOW40" s="467"/>
      <c r="JOX40" s="467"/>
      <c r="JOY40" s="467"/>
      <c r="JOZ40" s="467"/>
      <c r="JPA40" s="467"/>
      <c r="JPB40" s="467"/>
      <c r="JPC40" s="467"/>
      <c r="JPD40" s="467"/>
      <c r="JPE40" s="467"/>
      <c r="JPF40" s="467"/>
      <c r="JPG40" s="467"/>
      <c r="JPH40" s="467"/>
      <c r="JPI40" s="467"/>
      <c r="JPJ40" s="467"/>
      <c r="JPK40" s="467"/>
      <c r="JPL40" s="467"/>
      <c r="JPM40" s="467"/>
      <c r="JPN40" s="467"/>
      <c r="JPO40" s="467"/>
      <c r="JPP40" s="467"/>
      <c r="JPQ40" s="467"/>
      <c r="JPR40" s="467"/>
      <c r="JPS40" s="467"/>
      <c r="JPT40" s="467"/>
      <c r="JPU40" s="467"/>
      <c r="JPV40" s="467"/>
      <c r="JPW40" s="467"/>
      <c r="JPX40" s="467"/>
      <c r="JPY40" s="467"/>
      <c r="JPZ40" s="467"/>
      <c r="JQA40" s="467"/>
      <c r="JQB40" s="467"/>
      <c r="JQC40" s="467"/>
      <c r="JQD40" s="467"/>
      <c r="JQE40" s="467"/>
      <c r="JQF40" s="467"/>
      <c r="JQG40" s="467"/>
      <c r="JQH40" s="467"/>
      <c r="JQI40" s="467"/>
      <c r="JQJ40" s="467"/>
      <c r="JQK40" s="467"/>
      <c r="JQL40" s="467"/>
      <c r="JQM40" s="467"/>
      <c r="JQN40" s="467"/>
      <c r="JQO40" s="467"/>
      <c r="JQP40" s="467"/>
      <c r="JQQ40" s="467"/>
      <c r="JQR40" s="467"/>
      <c r="JQS40" s="467"/>
      <c r="JQT40" s="467"/>
      <c r="JQU40" s="467"/>
      <c r="JQV40" s="467"/>
      <c r="JQW40" s="467"/>
      <c r="JQX40" s="467"/>
      <c r="JQY40" s="467"/>
      <c r="JQZ40" s="467"/>
      <c r="JRA40" s="467"/>
      <c r="JRB40" s="467"/>
      <c r="JRC40" s="467"/>
      <c r="JRD40" s="467"/>
      <c r="JRE40" s="467"/>
      <c r="JRF40" s="467"/>
      <c r="JRG40" s="467"/>
      <c r="JRH40" s="467"/>
      <c r="JRI40" s="467"/>
      <c r="JRJ40" s="467"/>
      <c r="JRK40" s="467"/>
      <c r="JRL40" s="467"/>
      <c r="JRM40" s="467"/>
      <c r="JRN40" s="467"/>
      <c r="JRO40" s="467"/>
      <c r="JRP40" s="467"/>
      <c r="JRQ40" s="467"/>
      <c r="JRR40" s="467"/>
      <c r="JRS40" s="467"/>
      <c r="JRT40" s="467"/>
      <c r="JRU40" s="467"/>
      <c r="JRV40" s="467"/>
      <c r="JRW40" s="467"/>
      <c r="JRX40" s="467"/>
      <c r="JRY40" s="467"/>
      <c r="JRZ40" s="467"/>
      <c r="JSA40" s="467"/>
      <c r="JSB40" s="467"/>
      <c r="JSC40" s="467"/>
      <c r="JSD40" s="467"/>
      <c r="JSE40" s="467"/>
      <c r="JSF40" s="467"/>
      <c r="JSG40" s="467"/>
      <c r="JSH40" s="467"/>
      <c r="JSI40" s="467"/>
      <c r="JSJ40" s="467"/>
      <c r="JSK40" s="467"/>
      <c r="JSL40" s="467"/>
      <c r="JSM40" s="467"/>
      <c r="JSN40" s="467"/>
      <c r="JSO40" s="467"/>
      <c r="JSP40" s="467"/>
      <c r="JSQ40" s="467"/>
      <c r="JSR40" s="467"/>
      <c r="JSS40" s="467"/>
      <c r="JST40" s="467"/>
      <c r="JSU40" s="467"/>
      <c r="JSV40" s="467"/>
      <c r="JSW40" s="467"/>
      <c r="JSX40" s="467"/>
      <c r="JSY40" s="467"/>
      <c r="JSZ40" s="467"/>
      <c r="JTA40" s="467"/>
      <c r="JTB40" s="467"/>
      <c r="JTC40" s="467"/>
      <c r="JTD40" s="467"/>
      <c r="JTE40" s="467"/>
      <c r="JTF40" s="467"/>
      <c r="JTG40" s="467"/>
      <c r="JTH40" s="467"/>
      <c r="JTI40" s="467"/>
      <c r="JTJ40" s="467"/>
      <c r="JTK40" s="467"/>
      <c r="JTL40" s="467"/>
      <c r="JTM40" s="467"/>
      <c r="JTN40" s="467"/>
      <c r="JTO40" s="467"/>
      <c r="JTP40" s="467"/>
      <c r="JTQ40" s="467"/>
      <c r="JTR40" s="467"/>
      <c r="JTS40" s="467"/>
      <c r="JTT40" s="467"/>
      <c r="JTU40" s="467"/>
      <c r="JTV40" s="467"/>
      <c r="JTW40" s="467"/>
      <c r="JTX40" s="467"/>
      <c r="JTY40" s="467"/>
      <c r="JTZ40" s="467"/>
      <c r="JUA40" s="467"/>
      <c r="JUB40" s="467"/>
      <c r="JUC40" s="467"/>
      <c r="JUD40" s="467"/>
      <c r="JUE40" s="467"/>
      <c r="JUF40" s="467"/>
      <c r="JUG40" s="467"/>
      <c r="JUH40" s="467"/>
      <c r="JUI40" s="467"/>
      <c r="JUJ40" s="467"/>
      <c r="JUK40" s="467"/>
      <c r="JUL40" s="467"/>
      <c r="JUM40" s="467"/>
      <c r="JUN40" s="467"/>
      <c r="JUO40" s="467"/>
      <c r="JUP40" s="467"/>
      <c r="JUQ40" s="467"/>
      <c r="JUR40" s="467"/>
      <c r="JUS40" s="467"/>
      <c r="JUT40" s="467"/>
      <c r="JUU40" s="467"/>
      <c r="JUV40" s="467"/>
      <c r="JUW40" s="467"/>
      <c r="JUX40" s="467"/>
      <c r="JUY40" s="467"/>
      <c r="JUZ40" s="467"/>
      <c r="JVA40" s="467"/>
      <c r="JVB40" s="467"/>
      <c r="JVC40" s="467"/>
      <c r="JVD40" s="467"/>
      <c r="JVE40" s="467"/>
      <c r="JVF40" s="467"/>
      <c r="JVG40" s="467"/>
      <c r="JVH40" s="467"/>
      <c r="JVI40" s="467"/>
      <c r="JVJ40" s="467"/>
      <c r="JVK40" s="467"/>
      <c r="JVL40" s="467"/>
      <c r="JVM40" s="467"/>
      <c r="JVN40" s="467"/>
      <c r="JVO40" s="467"/>
      <c r="JVP40" s="467"/>
      <c r="JVQ40" s="467"/>
      <c r="JVR40" s="467"/>
      <c r="JVS40" s="467"/>
      <c r="JVT40" s="467"/>
      <c r="JVU40" s="467"/>
      <c r="JVV40" s="467"/>
      <c r="JVW40" s="467"/>
      <c r="JVX40" s="467"/>
      <c r="JVY40" s="467"/>
      <c r="JVZ40" s="467"/>
      <c r="JWA40" s="467"/>
      <c r="JWB40" s="467"/>
      <c r="JWC40" s="467"/>
      <c r="JWD40" s="467"/>
      <c r="JWE40" s="467"/>
      <c r="JWF40" s="467"/>
      <c r="JWG40" s="467"/>
      <c r="JWH40" s="467"/>
      <c r="JWI40" s="467"/>
      <c r="JWJ40" s="467"/>
      <c r="JWK40" s="467"/>
      <c r="JWL40" s="467"/>
      <c r="JWM40" s="467"/>
      <c r="JWN40" s="467"/>
      <c r="JWO40" s="467"/>
      <c r="JWP40" s="467"/>
      <c r="JWQ40" s="467"/>
      <c r="JWR40" s="467"/>
      <c r="JWS40" s="467"/>
      <c r="JWT40" s="467"/>
      <c r="JWU40" s="467"/>
      <c r="JWV40" s="467"/>
      <c r="JWW40" s="467"/>
      <c r="JWX40" s="467"/>
      <c r="JWY40" s="467"/>
      <c r="JWZ40" s="467"/>
      <c r="JXA40" s="467"/>
      <c r="JXB40" s="467"/>
      <c r="JXC40" s="467"/>
      <c r="JXD40" s="467"/>
      <c r="JXE40" s="467"/>
      <c r="JXF40" s="467"/>
      <c r="JXG40" s="467"/>
      <c r="JXH40" s="467"/>
      <c r="JXI40" s="467"/>
      <c r="JXJ40" s="467"/>
      <c r="JXK40" s="467"/>
      <c r="JXL40" s="467"/>
      <c r="JXM40" s="467"/>
      <c r="JXN40" s="467"/>
      <c r="JXO40" s="467"/>
      <c r="JXP40" s="467"/>
      <c r="JXQ40" s="467"/>
      <c r="JXR40" s="467"/>
      <c r="JXS40" s="467"/>
      <c r="JXT40" s="467"/>
      <c r="JXU40" s="467"/>
      <c r="JXV40" s="467"/>
      <c r="JXW40" s="467"/>
      <c r="JXX40" s="467"/>
      <c r="JXY40" s="467"/>
      <c r="JXZ40" s="467"/>
      <c r="JYA40" s="467"/>
      <c r="JYB40" s="467"/>
      <c r="JYC40" s="467"/>
      <c r="JYD40" s="467"/>
      <c r="JYE40" s="467"/>
      <c r="JYF40" s="467"/>
      <c r="JYG40" s="467"/>
      <c r="JYH40" s="467"/>
      <c r="JYI40" s="467"/>
      <c r="JYJ40" s="467"/>
      <c r="JYK40" s="467"/>
      <c r="JYL40" s="467"/>
      <c r="JYM40" s="467"/>
      <c r="JYN40" s="467"/>
      <c r="JYO40" s="467"/>
      <c r="JYP40" s="467"/>
      <c r="JYQ40" s="467"/>
      <c r="JYR40" s="467"/>
      <c r="JYS40" s="467"/>
      <c r="JYT40" s="467"/>
      <c r="JYU40" s="467"/>
      <c r="JYV40" s="467"/>
      <c r="JYW40" s="467"/>
      <c r="JYX40" s="467"/>
      <c r="JYY40" s="467"/>
      <c r="JYZ40" s="467"/>
      <c r="JZA40" s="467"/>
      <c r="JZB40" s="467"/>
      <c r="JZC40" s="467"/>
      <c r="JZD40" s="467"/>
      <c r="JZE40" s="467"/>
      <c r="JZF40" s="467"/>
      <c r="JZG40" s="467"/>
      <c r="JZH40" s="467"/>
      <c r="JZI40" s="467"/>
      <c r="JZJ40" s="467"/>
      <c r="JZK40" s="467"/>
      <c r="JZL40" s="467"/>
      <c r="JZM40" s="467"/>
      <c r="JZN40" s="467"/>
      <c r="JZO40" s="467"/>
      <c r="JZP40" s="467"/>
      <c r="JZQ40" s="467"/>
      <c r="JZR40" s="467"/>
      <c r="JZS40" s="467"/>
      <c r="JZT40" s="467"/>
      <c r="JZU40" s="467"/>
      <c r="JZV40" s="467"/>
      <c r="JZW40" s="467"/>
      <c r="JZX40" s="467"/>
      <c r="JZY40" s="467"/>
      <c r="JZZ40" s="467"/>
      <c r="KAA40" s="467"/>
      <c r="KAB40" s="467"/>
      <c r="KAC40" s="467"/>
      <c r="KAD40" s="467"/>
      <c r="KAE40" s="467"/>
      <c r="KAF40" s="467"/>
      <c r="KAG40" s="467"/>
      <c r="KAH40" s="467"/>
      <c r="KAI40" s="467"/>
      <c r="KAJ40" s="467"/>
      <c r="KAK40" s="467"/>
      <c r="KAL40" s="467"/>
      <c r="KAM40" s="467"/>
      <c r="KAN40" s="467"/>
      <c r="KAO40" s="467"/>
      <c r="KAP40" s="467"/>
      <c r="KAQ40" s="467"/>
      <c r="KAR40" s="467"/>
      <c r="KAS40" s="467"/>
      <c r="KAT40" s="467"/>
      <c r="KAU40" s="467"/>
      <c r="KAV40" s="467"/>
      <c r="KAW40" s="467"/>
      <c r="KAX40" s="467"/>
      <c r="KAY40" s="467"/>
      <c r="KAZ40" s="467"/>
      <c r="KBA40" s="467"/>
      <c r="KBB40" s="467"/>
      <c r="KBC40" s="467"/>
      <c r="KBD40" s="467"/>
      <c r="KBE40" s="467"/>
      <c r="KBF40" s="467"/>
      <c r="KBG40" s="467"/>
      <c r="KBH40" s="467"/>
      <c r="KBI40" s="467"/>
      <c r="KBJ40" s="467"/>
      <c r="KBK40" s="467"/>
      <c r="KBL40" s="467"/>
      <c r="KBM40" s="467"/>
      <c r="KBN40" s="467"/>
      <c r="KBO40" s="467"/>
      <c r="KBP40" s="467"/>
      <c r="KBQ40" s="467"/>
      <c r="KBR40" s="467"/>
      <c r="KBS40" s="467"/>
      <c r="KBT40" s="467"/>
      <c r="KBU40" s="467"/>
      <c r="KBV40" s="467"/>
      <c r="KBW40" s="467"/>
      <c r="KBX40" s="467"/>
      <c r="KBY40" s="467"/>
      <c r="KBZ40" s="467"/>
      <c r="KCA40" s="467"/>
      <c r="KCB40" s="467"/>
      <c r="KCC40" s="467"/>
      <c r="KCD40" s="467"/>
      <c r="KCE40" s="467"/>
      <c r="KCF40" s="467"/>
      <c r="KCG40" s="467"/>
      <c r="KCH40" s="467"/>
      <c r="KCI40" s="467"/>
      <c r="KCJ40" s="467"/>
      <c r="KCK40" s="467"/>
      <c r="KCL40" s="467"/>
      <c r="KCM40" s="467"/>
      <c r="KCN40" s="467"/>
      <c r="KCO40" s="467"/>
      <c r="KCP40" s="467"/>
      <c r="KCQ40" s="467"/>
      <c r="KCR40" s="467"/>
      <c r="KCS40" s="467"/>
      <c r="KCT40" s="467"/>
      <c r="KCU40" s="467"/>
      <c r="KCV40" s="467"/>
      <c r="KCW40" s="467"/>
      <c r="KCX40" s="467"/>
      <c r="KCY40" s="467"/>
      <c r="KCZ40" s="467"/>
      <c r="KDA40" s="467"/>
      <c r="KDB40" s="467"/>
      <c r="KDC40" s="467"/>
      <c r="KDD40" s="467"/>
      <c r="KDE40" s="467"/>
      <c r="KDF40" s="467"/>
      <c r="KDG40" s="467"/>
      <c r="KDH40" s="467"/>
      <c r="KDI40" s="467"/>
      <c r="KDJ40" s="467"/>
      <c r="KDK40" s="467"/>
      <c r="KDL40" s="467"/>
      <c r="KDM40" s="467"/>
      <c r="KDN40" s="467"/>
      <c r="KDO40" s="467"/>
      <c r="KDP40" s="467"/>
      <c r="KDQ40" s="467"/>
      <c r="KDR40" s="467"/>
      <c r="KDS40" s="467"/>
      <c r="KDT40" s="467"/>
      <c r="KDU40" s="467"/>
      <c r="KDV40" s="467"/>
      <c r="KDW40" s="467"/>
      <c r="KDX40" s="467"/>
      <c r="KDY40" s="467"/>
      <c r="KDZ40" s="467"/>
      <c r="KEA40" s="467"/>
      <c r="KEB40" s="467"/>
      <c r="KEC40" s="467"/>
      <c r="KED40" s="467"/>
      <c r="KEE40" s="467"/>
      <c r="KEF40" s="467"/>
      <c r="KEG40" s="467"/>
      <c r="KEH40" s="467"/>
      <c r="KEI40" s="467"/>
      <c r="KEJ40" s="467"/>
      <c r="KEK40" s="467"/>
      <c r="KEL40" s="467"/>
      <c r="KEM40" s="467"/>
      <c r="KEN40" s="467"/>
      <c r="KEO40" s="467"/>
      <c r="KEP40" s="467"/>
      <c r="KEQ40" s="467"/>
      <c r="KER40" s="467"/>
      <c r="KES40" s="467"/>
      <c r="KET40" s="467"/>
      <c r="KEU40" s="467"/>
      <c r="KEV40" s="467"/>
      <c r="KEW40" s="467"/>
      <c r="KEX40" s="467"/>
      <c r="KEY40" s="467"/>
      <c r="KEZ40" s="467"/>
      <c r="KFA40" s="467"/>
      <c r="KFB40" s="467"/>
      <c r="KFC40" s="467"/>
      <c r="KFD40" s="467"/>
      <c r="KFE40" s="467"/>
      <c r="KFF40" s="467"/>
      <c r="KFG40" s="467"/>
      <c r="KFH40" s="467"/>
      <c r="KFI40" s="467"/>
      <c r="KFJ40" s="467"/>
      <c r="KFK40" s="467"/>
      <c r="KFL40" s="467"/>
      <c r="KFM40" s="467"/>
      <c r="KFN40" s="467"/>
      <c r="KFO40" s="467"/>
      <c r="KFP40" s="467"/>
      <c r="KFQ40" s="467"/>
      <c r="KFR40" s="467"/>
      <c r="KFS40" s="467"/>
      <c r="KFT40" s="467"/>
      <c r="KFU40" s="467"/>
      <c r="KFV40" s="467"/>
      <c r="KFW40" s="467"/>
      <c r="KFX40" s="467"/>
      <c r="KFY40" s="467"/>
      <c r="KFZ40" s="467"/>
      <c r="KGA40" s="467"/>
      <c r="KGB40" s="467"/>
      <c r="KGC40" s="467"/>
      <c r="KGD40" s="467"/>
      <c r="KGE40" s="467"/>
      <c r="KGF40" s="467"/>
      <c r="KGG40" s="467"/>
      <c r="KGH40" s="467"/>
      <c r="KGI40" s="467"/>
      <c r="KGJ40" s="467"/>
      <c r="KGK40" s="467"/>
      <c r="KGL40" s="467"/>
      <c r="KGM40" s="467"/>
      <c r="KGN40" s="467"/>
      <c r="KGO40" s="467"/>
      <c r="KGP40" s="467"/>
      <c r="KGQ40" s="467"/>
      <c r="KGR40" s="467"/>
      <c r="KGS40" s="467"/>
      <c r="KGT40" s="467"/>
      <c r="KGU40" s="467"/>
      <c r="KGV40" s="467"/>
      <c r="KGW40" s="467"/>
      <c r="KGX40" s="467"/>
      <c r="KGY40" s="467"/>
      <c r="KGZ40" s="467"/>
      <c r="KHA40" s="467"/>
      <c r="KHB40" s="467"/>
      <c r="KHC40" s="467"/>
      <c r="KHD40" s="467"/>
      <c r="KHE40" s="467"/>
      <c r="KHF40" s="467"/>
      <c r="KHG40" s="467"/>
      <c r="KHH40" s="467"/>
      <c r="KHI40" s="467"/>
      <c r="KHJ40" s="467"/>
      <c r="KHK40" s="467"/>
      <c r="KHL40" s="467"/>
      <c r="KHM40" s="467"/>
      <c r="KHN40" s="467"/>
      <c r="KHO40" s="467"/>
      <c r="KHP40" s="467"/>
      <c r="KHQ40" s="467"/>
      <c r="KHR40" s="467"/>
      <c r="KHS40" s="467"/>
      <c r="KHT40" s="467"/>
      <c r="KHU40" s="467"/>
      <c r="KHV40" s="467"/>
      <c r="KHW40" s="467"/>
      <c r="KHX40" s="467"/>
      <c r="KHY40" s="467"/>
      <c r="KHZ40" s="467"/>
      <c r="KIA40" s="467"/>
      <c r="KIB40" s="467"/>
      <c r="KIC40" s="467"/>
      <c r="KID40" s="467"/>
      <c r="KIE40" s="467"/>
      <c r="KIF40" s="467"/>
      <c r="KIG40" s="467"/>
      <c r="KIH40" s="467"/>
      <c r="KII40" s="467"/>
      <c r="KIJ40" s="467"/>
      <c r="KIK40" s="467"/>
      <c r="KIL40" s="467"/>
      <c r="KIM40" s="467"/>
      <c r="KIN40" s="467"/>
      <c r="KIO40" s="467"/>
      <c r="KIP40" s="467"/>
      <c r="KIQ40" s="467"/>
      <c r="KIR40" s="467"/>
      <c r="KIS40" s="467"/>
      <c r="KIT40" s="467"/>
      <c r="KIU40" s="467"/>
      <c r="KIV40" s="467"/>
      <c r="KIW40" s="467"/>
      <c r="KIX40" s="467"/>
      <c r="KIY40" s="467"/>
      <c r="KIZ40" s="467"/>
      <c r="KJA40" s="467"/>
      <c r="KJB40" s="467"/>
      <c r="KJC40" s="467"/>
      <c r="KJD40" s="467"/>
      <c r="KJE40" s="467"/>
      <c r="KJF40" s="467"/>
      <c r="KJG40" s="467"/>
      <c r="KJH40" s="467"/>
      <c r="KJI40" s="467"/>
      <c r="KJJ40" s="467"/>
      <c r="KJK40" s="467"/>
      <c r="KJL40" s="467"/>
      <c r="KJM40" s="467"/>
      <c r="KJN40" s="467"/>
      <c r="KJO40" s="467"/>
      <c r="KJP40" s="467"/>
      <c r="KJQ40" s="467"/>
      <c r="KJR40" s="467"/>
      <c r="KJS40" s="467"/>
      <c r="KJT40" s="467"/>
      <c r="KJU40" s="467"/>
      <c r="KJV40" s="467"/>
      <c r="KJW40" s="467"/>
      <c r="KJX40" s="467"/>
      <c r="KJY40" s="467"/>
      <c r="KJZ40" s="467"/>
      <c r="KKA40" s="467"/>
      <c r="KKB40" s="467"/>
      <c r="KKC40" s="467"/>
      <c r="KKD40" s="467"/>
      <c r="KKE40" s="467"/>
      <c r="KKF40" s="467"/>
      <c r="KKG40" s="467"/>
      <c r="KKH40" s="467"/>
      <c r="KKI40" s="467"/>
      <c r="KKJ40" s="467"/>
      <c r="KKK40" s="467"/>
      <c r="KKL40" s="467"/>
      <c r="KKM40" s="467"/>
      <c r="KKN40" s="467"/>
      <c r="KKO40" s="467"/>
      <c r="KKP40" s="467"/>
      <c r="KKQ40" s="467"/>
      <c r="KKR40" s="467"/>
      <c r="KKS40" s="467"/>
      <c r="KKT40" s="467"/>
      <c r="KKU40" s="467"/>
      <c r="KKV40" s="467"/>
      <c r="KKW40" s="467"/>
      <c r="KKX40" s="467"/>
      <c r="KKY40" s="467"/>
      <c r="KKZ40" s="467"/>
      <c r="KLA40" s="467"/>
      <c r="KLB40" s="467"/>
      <c r="KLC40" s="467"/>
      <c r="KLD40" s="467"/>
      <c r="KLE40" s="467"/>
      <c r="KLF40" s="467"/>
      <c r="KLG40" s="467"/>
      <c r="KLH40" s="467"/>
      <c r="KLI40" s="467"/>
      <c r="KLJ40" s="467"/>
      <c r="KLK40" s="467"/>
      <c r="KLL40" s="467"/>
      <c r="KLM40" s="467"/>
      <c r="KLN40" s="467"/>
      <c r="KLO40" s="467"/>
      <c r="KLP40" s="467"/>
      <c r="KLQ40" s="467"/>
      <c r="KLR40" s="467"/>
      <c r="KLS40" s="467"/>
      <c r="KLT40" s="467"/>
      <c r="KLU40" s="467"/>
      <c r="KLV40" s="467"/>
      <c r="KLW40" s="467"/>
      <c r="KLX40" s="467"/>
      <c r="KLY40" s="467"/>
      <c r="KLZ40" s="467"/>
      <c r="KMA40" s="467"/>
      <c r="KMB40" s="467"/>
      <c r="KMC40" s="467"/>
      <c r="KMD40" s="467"/>
      <c r="KME40" s="467"/>
      <c r="KMF40" s="467"/>
      <c r="KMG40" s="467"/>
      <c r="KMH40" s="467"/>
      <c r="KMI40" s="467"/>
      <c r="KMJ40" s="467"/>
      <c r="KMK40" s="467"/>
      <c r="KML40" s="467"/>
      <c r="KMM40" s="467"/>
      <c r="KMN40" s="467"/>
      <c r="KMO40" s="467"/>
      <c r="KMP40" s="467"/>
      <c r="KMQ40" s="467"/>
      <c r="KMR40" s="467"/>
      <c r="KMS40" s="467"/>
      <c r="KMT40" s="467"/>
      <c r="KMU40" s="467"/>
      <c r="KMV40" s="467"/>
      <c r="KMW40" s="467"/>
      <c r="KMX40" s="467"/>
      <c r="KMY40" s="467"/>
      <c r="KMZ40" s="467"/>
      <c r="KNA40" s="467"/>
      <c r="KNB40" s="467"/>
      <c r="KNC40" s="467"/>
      <c r="KND40" s="467"/>
      <c r="KNE40" s="467"/>
      <c r="KNF40" s="467"/>
      <c r="KNG40" s="467"/>
      <c r="KNH40" s="467"/>
      <c r="KNI40" s="467"/>
      <c r="KNJ40" s="467"/>
      <c r="KNK40" s="467"/>
      <c r="KNL40" s="467"/>
      <c r="KNM40" s="467"/>
      <c r="KNN40" s="467"/>
      <c r="KNO40" s="467"/>
      <c r="KNP40" s="467"/>
      <c r="KNQ40" s="467"/>
      <c r="KNR40" s="467"/>
      <c r="KNS40" s="467"/>
      <c r="KNT40" s="467"/>
      <c r="KNU40" s="467"/>
      <c r="KNV40" s="467"/>
      <c r="KNW40" s="467"/>
      <c r="KNX40" s="467"/>
      <c r="KNY40" s="467"/>
      <c r="KNZ40" s="467"/>
      <c r="KOA40" s="467"/>
      <c r="KOB40" s="467"/>
      <c r="KOC40" s="467"/>
      <c r="KOD40" s="467"/>
      <c r="KOE40" s="467"/>
      <c r="KOF40" s="467"/>
      <c r="KOG40" s="467"/>
      <c r="KOH40" s="467"/>
      <c r="KOI40" s="467"/>
      <c r="KOJ40" s="467"/>
      <c r="KOK40" s="467"/>
      <c r="KOL40" s="467"/>
      <c r="KOM40" s="467"/>
      <c r="KON40" s="467"/>
      <c r="KOO40" s="467"/>
      <c r="KOP40" s="467"/>
      <c r="KOQ40" s="467"/>
      <c r="KOR40" s="467"/>
      <c r="KOS40" s="467"/>
      <c r="KOT40" s="467"/>
      <c r="KOU40" s="467"/>
      <c r="KOV40" s="467"/>
      <c r="KOW40" s="467"/>
      <c r="KOX40" s="467"/>
      <c r="KOY40" s="467"/>
      <c r="KOZ40" s="467"/>
      <c r="KPA40" s="467"/>
      <c r="KPB40" s="467"/>
      <c r="KPC40" s="467"/>
      <c r="KPD40" s="467"/>
      <c r="KPE40" s="467"/>
      <c r="KPF40" s="467"/>
      <c r="KPG40" s="467"/>
      <c r="KPH40" s="467"/>
      <c r="KPI40" s="467"/>
      <c r="KPJ40" s="467"/>
      <c r="KPK40" s="467"/>
      <c r="KPL40" s="467"/>
      <c r="KPM40" s="467"/>
      <c r="KPN40" s="467"/>
      <c r="KPO40" s="467"/>
      <c r="KPP40" s="467"/>
      <c r="KPQ40" s="467"/>
      <c r="KPR40" s="467"/>
      <c r="KPS40" s="467"/>
      <c r="KPT40" s="467"/>
      <c r="KPU40" s="467"/>
      <c r="KPV40" s="467"/>
      <c r="KPW40" s="467"/>
      <c r="KPX40" s="467"/>
      <c r="KPY40" s="467"/>
      <c r="KPZ40" s="467"/>
      <c r="KQA40" s="467"/>
      <c r="KQB40" s="467"/>
      <c r="KQC40" s="467"/>
      <c r="KQD40" s="467"/>
      <c r="KQE40" s="467"/>
      <c r="KQF40" s="467"/>
      <c r="KQG40" s="467"/>
      <c r="KQH40" s="467"/>
      <c r="KQI40" s="467"/>
      <c r="KQJ40" s="467"/>
      <c r="KQK40" s="467"/>
      <c r="KQL40" s="467"/>
      <c r="KQM40" s="467"/>
      <c r="KQN40" s="467"/>
      <c r="KQO40" s="467"/>
      <c r="KQP40" s="467"/>
      <c r="KQQ40" s="467"/>
      <c r="KQR40" s="467"/>
      <c r="KQS40" s="467"/>
      <c r="KQT40" s="467"/>
      <c r="KQU40" s="467"/>
      <c r="KQV40" s="467"/>
      <c r="KQW40" s="467"/>
      <c r="KQX40" s="467"/>
      <c r="KQY40" s="467"/>
      <c r="KQZ40" s="467"/>
      <c r="KRA40" s="467"/>
      <c r="KRB40" s="467"/>
      <c r="KRC40" s="467"/>
      <c r="KRD40" s="467"/>
      <c r="KRE40" s="467"/>
      <c r="KRF40" s="467"/>
      <c r="KRG40" s="467"/>
      <c r="KRH40" s="467"/>
      <c r="KRI40" s="467"/>
      <c r="KRJ40" s="467"/>
      <c r="KRK40" s="467"/>
      <c r="KRL40" s="467"/>
      <c r="KRM40" s="467"/>
      <c r="KRN40" s="467"/>
      <c r="KRO40" s="467"/>
      <c r="KRP40" s="467"/>
      <c r="KRQ40" s="467"/>
      <c r="KRR40" s="467"/>
      <c r="KRS40" s="467"/>
      <c r="KRT40" s="467"/>
      <c r="KRU40" s="467"/>
      <c r="KRV40" s="467"/>
      <c r="KRW40" s="467"/>
      <c r="KRX40" s="467"/>
      <c r="KRY40" s="467"/>
      <c r="KRZ40" s="467"/>
      <c r="KSA40" s="467"/>
      <c r="KSB40" s="467"/>
      <c r="KSC40" s="467"/>
      <c r="KSD40" s="467"/>
      <c r="KSE40" s="467"/>
      <c r="KSF40" s="467"/>
      <c r="KSG40" s="467"/>
      <c r="KSH40" s="467"/>
      <c r="KSI40" s="467"/>
      <c r="KSJ40" s="467"/>
      <c r="KSK40" s="467"/>
      <c r="KSL40" s="467"/>
      <c r="KSM40" s="467"/>
      <c r="KSN40" s="467"/>
      <c r="KSO40" s="467"/>
      <c r="KSP40" s="467"/>
      <c r="KSQ40" s="467"/>
      <c r="KSR40" s="467"/>
      <c r="KSS40" s="467"/>
      <c r="KST40" s="467"/>
      <c r="KSU40" s="467"/>
      <c r="KSV40" s="467"/>
      <c r="KSW40" s="467"/>
      <c r="KSX40" s="467"/>
      <c r="KSY40" s="467"/>
      <c r="KSZ40" s="467"/>
      <c r="KTA40" s="467"/>
      <c r="KTB40" s="467"/>
      <c r="KTC40" s="467"/>
      <c r="KTD40" s="467"/>
      <c r="KTE40" s="467"/>
      <c r="KTF40" s="467"/>
      <c r="KTG40" s="467"/>
      <c r="KTH40" s="467"/>
      <c r="KTI40" s="467"/>
      <c r="KTJ40" s="467"/>
      <c r="KTK40" s="467"/>
      <c r="KTL40" s="467"/>
      <c r="KTM40" s="467"/>
      <c r="KTN40" s="467"/>
      <c r="KTO40" s="467"/>
      <c r="KTP40" s="467"/>
      <c r="KTQ40" s="467"/>
      <c r="KTR40" s="467"/>
      <c r="KTS40" s="467"/>
      <c r="KTT40" s="467"/>
      <c r="KTU40" s="467"/>
      <c r="KTV40" s="467"/>
      <c r="KTW40" s="467"/>
      <c r="KTX40" s="467"/>
      <c r="KTY40" s="467"/>
      <c r="KTZ40" s="467"/>
      <c r="KUA40" s="467"/>
      <c r="KUB40" s="467"/>
      <c r="KUC40" s="467"/>
      <c r="KUD40" s="467"/>
      <c r="KUE40" s="467"/>
      <c r="KUF40" s="467"/>
      <c r="KUG40" s="467"/>
      <c r="KUH40" s="467"/>
      <c r="KUI40" s="467"/>
      <c r="KUJ40" s="467"/>
      <c r="KUK40" s="467"/>
      <c r="KUL40" s="467"/>
      <c r="KUM40" s="467"/>
      <c r="KUN40" s="467"/>
      <c r="KUO40" s="467"/>
      <c r="KUP40" s="467"/>
      <c r="KUQ40" s="467"/>
      <c r="KUR40" s="467"/>
      <c r="KUS40" s="467"/>
      <c r="KUT40" s="467"/>
      <c r="KUU40" s="467"/>
      <c r="KUV40" s="467"/>
      <c r="KUW40" s="467"/>
      <c r="KUX40" s="467"/>
      <c r="KUY40" s="467"/>
      <c r="KUZ40" s="467"/>
      <c r="KVA40" s="467"/>
      <c r="KVB40" s="467"/>
      <c r="KVC40" s="467"/>
      <c r="KVD40" s="467"/>
      <c r="KVE40" s="467"/>
      <c r="KVF40" s="467"/>
      <c r="KVG40" s="467"/>
      <c r="KVH40" s="467"/>
      <c r="KVI40" s="467"/>
      <c r="KVJ40" s="467"/>
      <c r="KVK40" s="467"/>
      <c r="KVL40" s="467"/>
      <c r="KVM40" s="467"/>
      <c r="KVN40" s="467"/>
      <c r="KVO40" s="467"/>
      <c r="KVP40" s="467"/>
      <c r="KVQ40" s="467"/>
      <c r="KVR40" s="467"/>
      <c r="KVS40" s="467"/>
      <c r="KVT40" s="467"/>
      <c r="KVU40" s="467"/>
      <c r="KVV40" s="467"/>
      <c r="KVW40" s="467"/>
      <c r="KVX40" s="467"/>
      <c r="KVY40" s="467"/>
      <c r="KVZ40" s="467"/>
      <c r="KWA40" s="467"/>
      <c r="KWB40" s="467"/>
      <c r="KWC40" s="467"/>
      <c r="KWD40" s="467"/>
      <c r="KWE40" s="467"/>
      <c r="KWF40" s="467"/>
      <c r="KWG40" s="467"/>
      <c r="KWH40" s="467"/>
      <c r="KWI40" s="467"/>
      <c r="KWJ40" s="467"/>
      <c r="KWK40" s="467"/>
      <c r="KWL40" s="467"/>
      <c r="KWM40" s="467"/>
      <c r="KWN40" s="467"/>
      <c r="KWO40" s="467"/>
      <c r="KWP40" s="467"/>
      <c r="KWQ40" s="467"/>
      <c r="KWR40" s="467"/>
      <c r="KWS40" s="467"/>
      <c r="KWT40" s="467"/>
      <c r="KWU40" s="467"/>
      <c r="KWV40" s="467"/>
      <c r="KWW40" s="467"/>
      <c r="KWX40" s="467"/>
      <c r="KWY40" s="467"/>
      <c r="KWZ40" s="467"/>
      <c r="KXA40" s="467"/>
      <c r="KXB40" s="467"/>
      <c r="KXC40" s="467"/>
      <c r="KXD40" s="467"/>
      <c r="KXE40" s="467"/>
      <c r="KXF40" s="467"/>
      <c r="KXG40" s="467"/>
      <c r="KXH40" s="467"/>
      <c r="KXI40" s="467"/>
      <c r="KXJ40" s="467"/>
      <c r="KXK40" s="467"/>
      <c r="KXL40" s="467"/>
      <c r="KXM40" s="467"/>
      <c r="KXN40" s="467"/>
      <c r="KXO40" s="467"/>
      <c r="KXP40" s="467"/>
      <c r="KXQ40" s="467"/>
      <c r="KXR40" s="467"/>
      <c r="KXS40" s="467"/>
      <c r="KXT40" s="467"/>
      <c r="KXU40" s="467"/>
      <c r="KXV40" s="467"/>
      <c r="KXW40" s="467"/>
      <c r="KXX40" s="467"/>
      <c r="KXY40" s="467"/>
      <c r="KXZ40" s="467"/>
      <c r="KYA40" s="467"/>
      <c r="KYB40" s="467"/>
      <c r="KYC40" s="467"/>
      <c r="KYD40" s="467"/>
      <c r="KYE40" s="467"/>
      <c r="KYF40" s="467"/>
      <c r="KYG40" s="467"/>
      <c r="KYH40" s="467"/>
      <c r="KYI40" s="467"/>
      <c r="KYJ40" s="467"/>
      <c r="KYK40" s="467"/>
      <c r="KYL40" s="467"/>
      <c r="KYM40" s="467"/>
      <c r="KYN40" s="467"/>
      <c r="KYO40" s="467"/>
      <c r="KYP40" s="467"/>
      <c r="KYQ40" s="467"/>
      <c r="KYR40" s="467"/>
      <c r="KYS40" s="467"/>
      <c r="KYT40" s="467"/>
      <c r="KYU40" s="467"/>
      <c r="KYV40" s="467"/>
      <c r="KYW40" s="467"/>
      <c r="KYX40" s="467"/>
      <c r="KYY40" s="467"/>
      <c r="KYZ40" s="467"/>
      <c r="KZA40" s="467"/>
      <c r="KZB40" s="467"/>
      <c r="KZC40" s="467"/>
      <c r="KZD40" s="467"/>
      <c r="KZE40" s="467"/>
      <c r="KZF40" s="467"/>
      <c r="KZG40" s="467"/>
      <c r="KZH40" s="467"/>
      <c r="KZI40" s="467"/>
      <c r="KZJ40" s="467"/>
      <c r="KZK40" s="467"/>
      <c r="KZL40" s="467"/>
      <c r="KZM40" s="467"/>
      <c r="KZN40" s="467"/>
      <c r="KZO40" s="467"/>
      <c r="KZP40" s="467"/>
      <c r="KZQ40" s="467"/>
      <c r="KZR40" s="467"/>
      <c r="KZS40" s="467"/>
      <c r="KZT40" s="467"/>
      <c r="KZU40" s="467"/>
      <c r="KZV40" s="467"/>
      <c r="KZW40" s="467"/>
      <c r="KZX40" s="467"/>
      <c r="KZY40" s="467"/>
      <c r="KZZ40" s="467"/>
      <c r="LAA40" s="467"/>
      <c r="LAB40" s="467"/>
      <c r="LAC40" s="467"/>
      <c r="LAD40" s="467"/>
      <c r="LAE40" s="467"/>
      <c r="LAF40" s="467"/>
      <c r="LAG40" s="467"/>
      <c r="LAH40" s="467"/>
      <c r="LAI40" s="467"/>
      <c r="LAJ40" s="467"/>
      <c r="LAK40" s="467"/>
      <c r="LAL40" s="467"/>
      <c r="LAM40" s="467"/>
      <c r="LAN40" s="467"/>
      <c r="LAO40" s="467"/>
      <c r="LAP40" s="467"/>
      <c r="LAQ40" s="467"/>
      <c r="LAR40" s="467"/>
      <c r="LAS40" s="467"/>
      <c r="LAT40" s="467"/>
      <c r="LAU40" s="467"/>
      <c r="LAV40" s="467"/>
      <c r="LAW40" s="467"/>
      <c r="LAX40" s="467"/>
      <c r="LAY40" s="467"/>
      <c r="LAZ40" s="467"/>
      <c r="LBA40" s="467"/>
      <c r="LBB40" s="467"/>
      <c r="LBC40" s="467"/>
      <c r="LBD40" s="467"/>
      <c r="LBE40" s="467"/>
      <c r="LBF40" s="467"/>
      <c r="LBG40" s="467"/>
      <c r="LBH40" s="467"/>
      <c r="LBI40" s="467"/>
      <c r="LBJ40" s="467"/>
      <c r="LBK40" s="467"/>
      <c r="LBL40" s="467"/>
      <c r="LBM40" s="467"/>
      <c r="LBN40" s="467"/>
      <c r="LBO40" s="467"/>
      <c r="LBP40" s="467"/>
      <c r="LBQ40" s="467"/>
      <c r="LBR40" s="467"/>
      <c r="LBS40" s="467"/>
      <c r="LBT40" s="467"/>
      <c r="LBU40" s="467"/>
      <c r="LBV40" s="467"/>
      <c r="LBW40" s="467"/>
      <c r="LBX40" s="467"/>
      <c r="LBY40" s="467"/>
      <c r="LBZ40" s="467"/>
      <c r="LCA40" s="467"/>
      <c r="LCB40" s="467"/>
      <c r="LCC40" s="467"/>
      <c r="LCD40" s="467"/>
      <c r="LCE40" s="467"/>
      <c r="LCF40" s="467"/>
      <c r="LCG40" s="467"/>
      <c r="LCH40" s="467"/>
      <c r="LCI40" s="467"/>
      <c r="LCJ40" s="467"/>
      <c r="LCK40" s="467"/>
      <c r="LCL40" s="467"/>
      <c r="LCM40" s="467"/>
      <c r="LCN40" s="467"/>
      <c r="LCO40" s="467"/>
      <c r="LCP40" s="467"/>
      <c r="LCQ40" s="467"/>
      <c r="LCR40" s="467"/>
      <c r="LCS40" s="467"/>
      <c r="LCT40" s="467"/>
      <c r="LCU40" s="467"/>
      <c r="LCV40" s="467"/>
      <c r="LCW40" s="467"/>
      <c r="LCX40" s="467"/>
      <c r="LCY40" s="467"/>
      <c r="LCZ40" s="467"/>
      <c r="LDA40" s="467"/>
      <c r="LDB40" s="467"/>
      <c r="LDC40" s="467"/>
      <c r="LDD40" s="467"/>
      <c r="LDE40" s="467"/>
      <c r="LDF40" s="467"/>
      <c r="LDG40" s="467"/>
      <c r="LDH40" s="467"/>
      <c r="LDI40" s="467"/>
      <c r="LDJ40" s="467"/>
      <c r="LDK40" s="467"/>
      <c r="LDL40" s="467"/>
      <c r="LDM40" s="467"/>
      <c r="LDN40" s="467"/>
      <c r="LDO40" s="467"/>
      <c r="LDP40" s="467"/>
      <c r="LDQ40" s="467"/>
      <c r="LDR40" s="467"/>
      <c r="LDS40" s="467"/>
      <c r="LDT40" s="467"/>
      <c r="LDU40" s="467"/>
      <c r="LDV40" s="467"/>
      <c r="LDW40" s="467"/>
      <c r="LDX40" s="467"/>
      <c r="LDY40" s="467"/>
      <c r="LDZ40" s="467"/>
      <c r="LEA40" s="467"/>
      <c r="LEB40" s="467"/>
      <c r="LEC40" s="467"/>
      <c r="LED40" s="467"/>
      <c r="LEE40" s="467"/>
      <c r="LEF40" s="467"/>
      <c r="LEG40" s="467"/>
      <c r="LEH40" s="467"/>
      <c r="LEI40" s="467"/>
      <c r="LEJ40" s="467"/>
      <c r="LEK40" s="467"/>
      <c r="LEL40" s="467"/>
      <c r="LEM40" s="467"/>
      <c r="LEN40" s="467"/>
      <c r="LEO40" s="467"/>
      <c r="LEP40" s="467"/>
      <c r="LEQ40" s="467"/>
      <c r="LER40" s="467"/>
      <c r="LES40" s="467"/>
      <c r="LET40" s="467"/>
      <c r="LEU40" s="467"/>
      <c r="LEV40" s="467"/>
      <c r="LEW40" s="467"/>
      <c r="LEX40" s="467"/>
      <c r="LEY40" s="467"/>
      <c r="LEZ40" s="467"/>
      <c r="LFA40" s="467"/>
      <c r="LFB40" s="467"/>
      <c r="LFC40" s="467"/>
      <c r="LFD40" s="467"/>
      <c r="LFE40" s="467"/>
      <c r="LFF40" s="467"/>
      <c r="LFG40" s="467"/>
      <c r="LFH40" s="467"/>
      <c r="LFI40" s="467"/>
      <c r="LFJ40" s="467"/>
      <c r="LFK40" s="467"/>
      <c r="LFL40" s="467"/>
      <c r="LFM40" s="467"/>
      <c r="LFN40" s="467"/>
      <c r="LFO40" s="467"/>
      <c r="LFP40" s="467"/>
      <c r="LFQ40" s="467"/>
      <c r="LFR40" s="467"/>
      <c r="LFS40" s="467"/>
      <c r="LFT40" s="467"/>
      <c r="LFU40" s="467"/>
      <c r="LFV40" s="467"/>
      <c r="LFW40" s="467"/>
      <c r="LFX40" s="467"/>
      <c r="LFY40" s="467"/>
      <c r="LFZ40" s="467"/>
      <c r="LGA40" s="467"/>
      <c r="LGB40" s="467"/>
      <c r="LGC40" s="467"/>
      <c r="LGD40" s="467"/>
      <c r="LGE40" s="467"/>
      <c r="LGF40" s="467"/>
      <c r="LGG40" s="467"/>
      <c r="LGH40" s="467"/>
      <c r="LGI40" s="467"/>
      <c r="LGJ40" s="467"/>
      <c r="LGK40" s="467"/>
      <c r="LGL40" s="467"/>
      <c r="LGM40" s="467"/>
      <c r="LGN40" s="467"/>
      <c r="LGO40" s="467"/>
      <c r="LGP40" s="467"/>
      <c r="LGQ40" s="467"/>
      <c r="LGR40" s="467"/>
      <c r="LGS40" s="467"/>
      <c r="LGT40" s="467"/>
      <c r="LGU40" s="467"/>
      <c r="LGV40" s="467"/>
      <c r="LGW40" s="467"/>
      <c r="LGX40" s="467"/>
      <c r="LGY40" s="467"/>
      <c r="LGZ40" s="467"/>
      <c r="LHA40" s="467"/>
      <c r="LHB40" s="467"/>
      <c r="LHC40" s="467"/>
      <c r="LHD40" s="467"/>
      <c r="LHE40" s="467"/>
      <c r="LHF40" s="467"/>
      <c r="LHG40" s="467"/>
      <c r="LHH40" s="467"/>
      <c r="LHI40" s="467"/>
      <c r="LHJ40" s="467"/>
      <c r="LHK40" s="467"/>
      <c r="LHL40" s="467"/>
      <c r="LHM40" s="467"/>
      <c r="LHN40" s="467"/>
      <c r="LHO40" s="467"/>
      <c r="LHP40" s="467"/>
      <c r="LHQ40" s="467"/>
      <c r="LHR40" s="467"/>
      <c r="LHS40" s="467"/>
      <c r="LHT40" s="467"/>
      <c r="LHU40" s="467"/>
      <c r="LHV40" s="467"/>
      <c r="LHW40" s="467"/>
      <c r="LHX40" s="467"/>
      <c r="LHY40" s="467"/>
      <c r="LHZ40" s="467"/>
      <c r="LIA40" s="467"/>
      <c r="LIB40" s="467"/>
      <c r="LIC40" s="467"/>
      <c r="LID40" s="467"/>
      <c r="LIE40" s="467"/>
      <c r="LIF40" s="467"/>
      <c r="LIG40" s="467"/>
      <c r="LIH40" s="467"/>
      <c r="LII40" s="467"/>
      <c r="LIJ40" s="467"/>
      <c r="LIK40" s="467"/>
      <c r="LIL40" s="467"/>
      <c r="LIM40" s="467"/>
      <c r="LIN40" s="467"/>
      <c r="LIO40" s="467"/>
      <c r="LIP40" s="467"/>
      <c r="LIQ40" s="467"/>
      <c r="LIR40" s="467"/>
      <c r="LIS40" s="467"/>
      <c r="LIT40" s="467"/>
      <c r="LIU40" s="467"/>
      <c r="LIV40" s="467"/>
      <c r="LIW40" s="467"/>
      <c r="LIX40" s="467"/>
      <c r="LIY40" s="467"/>
      <c r="LIZ40" s="467"/>
      <c r="LJA40" s="467"/>
      <c r="LJB40" s="467"/>
      <c r="LJC40" s="467"/>
      <c r="LJD40" s="467"/>
      <c r="LJE40" s="467"/>
      <c r="LJF40" s="467"/>
      <c r="LJG40" s="467"/>
      <c r="LJH40" s="467"/>
      <c r="LJI40" s="467"/>
      <c r="LJJ40" s="467"/>
      <c r="LJK40" s="467"/>
      <c r="LJL40" s="467"/>
      <c r="LJM40" s="467"/>
      <c r="LJN40" s="467"/>
      <c r="LJO40" s="467"/>
      <c r="LJP40" s="467"/>
      <c r="LJQ40" s="467"/>
      <c r="LJR40" s="467"/>
      <c r="LJS40" s="467"/>
      <c r="LJT40" s="467"/>
      <c r="LJU40" s="467"/>
      <c r="LJV40" s="467"/>
      <c r="LJW40" s="467"/>
      <c r="LJX40" s="467"/>
      <c r="LJY40" s="467"/>
      <c r="LJZ40" s="467"/>
      <c r="LKA40" s="467"/>
      <c r="LKB40" s="467"/>
      <c r="LKC40" s="467"/>
      <c r="LKD40" s="467"/>
      <c r="LKE40" s="467"/>
      <c r="LKF40" s="467"/>
      <c r="LKG40" s="467"/>
      <c r="LKH40" s="467"/>
      <c r="LKI40" s="467"/>
      <c r="LKJ40" s="467"/>
      <c r="LKK40" s="467"/>
      <c r="LKL40" s="467"/>
      <c r="LKM40" s="467"/>
      <c r="LKN40" s="467"/>
      <c r="LKO40" s="467"/>
      <c r="LKP40" s="467"/>
      <c r="LKQ40" s="467"/>
      <c r="LKR40" s="467"/>
      <c r="LKS40" s="467"/>
      <c r="LKT40" s="467"/>
      <c r="LKU40" s="467"/>
      <c r="LKV40" s="467"/>
      <c r="LKW40" s="467"/>
      <c r="LKX40" s="467"/>
      <c r="LKY40" s="467"/>
      <c r="LKZ40" s="467"/>
      <c r="LLA40" s="467"/>
      <c r="LLB40" s="467"/>
      <c r="LLC40" s="467"/>
      <c r="LLD40" s="467"/>
      <c r="LLE40" s="467"/>
      <c r="LLF40" s="467"/>
      <c r="LLG40" s="467"/>
      <c r="LLH40" s="467"/>
      <c r="LLI40" s="467"/>
      <c r="LLJ40" s="467"/>
      <c r="LLK40" s="467"/>
      <c r="LLL40" s="467"/>
      <c r="LLM40" s="467"/>
      <c r="LLN40" s="467"/>
      <c r="LLO40" s="467"/>
      <c r="LLP40" s="467"/>
      <c r="LLQ40" s="467"/>
      <c r="LLR40" s="467"/>
      <c r="LLS40" s="467"/>
      <c r="LLT40" s="467"/>
      <c r="LLU40" s="467"/>
      <c r="LLV40" s="467"/>
      <c r="LLW40" s="467"/>
      <c r="LLX40" s="467"/>
      <c r="LLY40" s="467"/>
      <c r="LLZ40" s="467"/>
      <c r="LMA40" s="467"/>
      <c r="LMB40" s="467"/>
      <c r="LMC40" s="467"/>
      <c r="LMD40" s="467"/>
      <c r="LME40" s="467"/>
      <c r="LMF40" s="467"/>
      <c r="LMG40" s="467"/>
      <c r="LMH40" s="467"/>
      <c r="LMI40" s="467"/>
      <c r="LMJ40" s="467"/>
      <c r="LMK40" s="467"/>
      <c r="LML40" s="467"/>
      <c r="LMM40" s="467"/>
      <c r="LMN40" s="467"/>
      <c r="LMO40" s="467"/>
      <c r="LMP40" s="467"/>
      <c r="LMQ40" s="467"/>
      <c r="LMR40" s="467"/>
      <c r="LMS40" s="467"/>
      <c r="LMT40" s="467"/>
      <c r="LMU40" s="467"/>
      <c r="LMV40" s="467"/>
      <c r="LMW40" s="467"/>
      <c r="LMX40" s="467"/>
      <c r="LMY40" s="467"/>
      <c r="LMZ40" s="467"/>
      <c r="LNA40" s="467"/>
      <c r="LNB40" s="467"/>
      <c r="LNC40" s="467"/>
      <c r="LND40" s="467"/>
      <c r="LNE40" s="467"/>
      <c r="LNF40" s="467"/>
      <c r="LNG40" s="467"/>
      <c r="LNH40" s="467"/>
      <c r="LNI40" s="467"/>
      <c r="LNJ40" s="467"/>
      <c r="LNK40" s="467"/>
      <c r="LNL40" s="467"/>
      <c r="LNM40" s="467"/>
      <c r="LNN40" s="467"/>
      <c r="LNO40" s="467"/>
      <c r="LNP40" s="467"/>
      <c r="LNQ40" s="467"/>
      <c r="LNR40" s="467"/>
      <c r="LNS40" s="467"/>
      <c r="LNT40" s="467"/>
      <c r="LNU40" s="467"/>
      <c r="LNV40" s="467"/>
      <c r="LNW40" s="467"/>
      <c r="LNX40" s="467"/>
      <c r="LNY40" s="467"/>
      <c r="LNZ40" s="467"/>
      <c r="LOA40" s="467"/>
      <c r="LOB40" s="467"/>
      <c r="LOC40" s="467"/>
      <c r="LOD40" s="467"/>
      <c r="LOE40" s="467"/>
      <c r="LOF40" s="467"/>
      <c r="LOG40" s="467"/>
      <c r="LOH40" s="467"/>
      <c r="LOI40" s="467"/>
      <c r="LOJ40" s="467"/>
      <c r="LOK40" s="467"/>
      <c r="LOL40" s="467"/>
      <c r="LOM40" s="467"/>
      <c r="LON40" s="467"/>
      <c r="LOO40" s="467"/>
      <c r="LOP40" s="467"/>
      <c r="LOQ40" s="467"/>
      <c r="LOR40" s="467"/>
      <c r="LOS40" s="467"/>
      <c r="LOT40" s="467"/>
      <c r="LOU40" s="467"/>
      <c r="LOV40" s="467"/>
      <c r="LOW40" s="467"/>
      <c r="LOX40" s="467"/>
      <c r="LOY40" s="467"/>
      <c r="LOZ40" s="467"/>
      <c r="LPA40" s="467"/>
      <c r="LPB40" s="467"/>
      <c r="LPC40" s="467"/>
      <c r="LPD40" s="467"/>
      <c r="LPE40" s="467"/>
      <c r="LPF40" s="467"/>
      <c r="LPG40" s="467"/>
      <c r="LPH40" s="467"/>
      <c r="LPI40" s="467"/>
      <c r="LPJ40" s="467"/>
      <c r="LPK40" s="467"/>
      <c r="LPL40" s="467"/>
      <c r="LPM40" s="467"/>
      <c r="LPN40" s="467"/>
      <c r="LPO40" s="467"/>
      <c r="LPP40" s="467"/>
      <c r="LPQ40" s="467"/>
      <c r="LPR40" s="467"/>
      <c r="LPS40" s="467"/>
      <c r="LPT40" s="467"/>
      <c r="LPU40" s="467"/>
      <c r="LPV40" s="467"/>
      <c r="LPW40" s="467"/>
      <c r="LPX40" s="467"/>
      <c r="LPY40" s="467"/>
      <c r="LPZ40" s="467"/>
      <c r="LQA40" s="467"/>
      <c r="LQB40" s="467"/>
      <c r="LQC40" s="467"/>
      <c r="LQD40" s="467"/>
      <c r="LQE40" s="467"/>
      <c r="LQF40" s="467"/>
      <c r="LQG40" s="467"/>
      <c r="LQH40" s="467"/>
      <c r="LQI40" s="467"/>
      <c r="LQJ40" s="467"/>
      <c r="LQK40" s="467"/>
      <c r="LQL40" s="467"/>
      <c r="LQM40" s="467"/>
      <c r="LQN40" s="467"/>
      <c r="LQO40" s="467"/>
      <c r="LQP40" s="467"/>
      <c r="LQQ40" s="467"/>
      <c r="LQR40" s="467"/>
      <c r="LQS40" s="467"/>
      <c r="LQT40" s="467"/>
      <c r="LQU40" s="467"/>
      <c r="LQV40" s="467"/>
      <c r="LQW40" s="467"/>
      <c r="LQX40" s="467"/>
      <c r="LQY40" s="467"/>
      <c r="LQZ40" s="467"/>
      <c r="LRA40" s="467"/>
      <c r="LRB40" s="467"/>
      <c r="LRC40" s="467"/>
      <c r="LRD40" s="467"/>
      <c r="LRE40" s="467"/>
      <c r="LRF40" s="467"/>
      <c r="LRG40" s="467"/>
      <c r="LRH40" s="467"/>
      <c r="LRI40" s="467"/>
      <c r="LRJ40" s="467"/>
      <c r="LRK40" s="467"/>
      <c r="LRL40" s="467"/>
      <c r="LRM40" s="467"/>
      <c r="LRN40" s="467"/>
      <c r="LRO40" s="467"/>
      <c r="LRP40" s="467"/>
      <c r="LRQ40" s="467"/>
      <c r="LRR40" s="467"/>
      <c r="LRS40" s="467"/>
      <c r="LRT40" s="467"/>
      <c r="LRU40" s="467"/>
      <c r="LRV40" s="467"/>
      <c r="LRW40" s="467"/>
      <c r="LRX40" s="467"/>
      <c r="LRY40" s="467"/>
      <c r="LRZ40" s="467"/>
      <c r="LSA40" s="467"/>
      <c r="LSB40" s="467"/>
      <c r="LSC40" s="467"/>
      <c r="LSD40" s="467"/>
      <c r="LSE40" s="467"/>
      <c r="LSF40" s="467"/>
      <c r="LSG40" s="467"/>
      <c r="LSH40" s="467"/>
      <c r="LSI40" s="467"/>
      <c r="LSJ40" s="467"/>
      <c r="LSK40" s="467"/>
      <c r="LSL40" s="467"/>
      <c r="LSM40" s="467"/>
      <c r="LSN40" s="467"/>
      <c r="LSO40" s="467"/>
      <c r="LSP40" s="467"/>
      <c r="LSQ40" s="467"/>
      <c r="LSR40" s="467"/>
      <c r="LSS40" s="467"/>
      <c r="LST40" s="467"/>
      <c r="LSU40" s="467"/>
      <c r="LSV40" s="467"/>
      <c r="LSW40" s="467"/>
      <c r="LSX40" s="467"/>
      <c r="LSY40" s="467"/>
      <c r="LSZ40" s="467"/>
      <c r="LTA40" s="467"/>
      <c r="LTB40" s="467"/>
      <c r="LTC40" s="467"/>
      <c r="LTD40" s="467"/>
      <c r="LTE40" s="467"/>
      <c r="LTF40" s="467"/>
      <c r="LTG40" s="467"/>
      <c r="LTH40" s="467"/>
      <c r="LTI40" s="467"/>
      <c r="LTJ40" s="467"/>
      <c r="LTK40" s="467"/>
      <c r="LTL40" s="467"/>
      <c r="LTM40" s="467"/>
      <c r="LTN40" s="467"/>
      <c r="LTO40" s="467"/>
      <c r="LTP40" s="467"/>
      <c r="LTQ40" s="467"/>
      <c r="LTR40" s="467"/>
      <c r="LTS40" s="467"/>
      <c r="LTT40" s="467"/>
      <c r="LTU40" s="467"/>
      <c r="LTV40" s="467"/>
      <c r="LTW40" s="467"/>
      <c r="LTX40" s="467"/>
      <c r="LTY40" s="467"/>
      <c r="LTZ40" s="467"/>
      <c r="LUA40" s="467"/>
      <c r="LUB40" s="467"/>
      <c r="LUC40" s="467"/>
      <c r="LUD40" s="467"/>
      <c r="LUE40" s="467"/>
      <c r="LUF40" s="467"/>
      <c r="LUG40" s="467"/>
      <c r="LUH40" s="467"/>
      <c r="LUI40" s="467"/>
      <c r="LUJ40" s="467"/>
      <c r="LUK40" s="467"/>
      <c r="LUL40" s="467"/>
      <c r="LUM40" s="467"/>
      <c r="LUN40" s="467"/>
      <c r="LUO40" s="467"/>
      <c r="LUP40" s="467"/>
      <c r="LUQ40" s="467"/>
      <c r="LUR40" s="467"/>
      <c r="LUS40" s="467"/>
      <c r="LUT40" s="467"/>
      <c r="LUU40" s="467"/>
      <c r="LUV40" s="467"/>
      <c r="LUW40" s="467"/>
      <c r="LUX40" s="467"/>
      <c r="LUY40" s="467"/>
      <c r="LUZ40" s="467"/>
      <c r="LVA40" s="467"/>
      <c r="LVB40" s="467"/>
      <c r="LVC40" s="467"/>
      <c r="LVD40" s="467"/>
      <c r="LVE40" s="467"/>
      <c r="LVF40" s="467"/>
      <c r="LVG40" s="467"/>
      <c r="LVH40" s="467"/>
      <c r="LVI40" s="467"/>
      <c r="LVJ40" s="467"/>
      <c r="LVK40" s="467"/>
      <c r="LVL40" s="467"/>
      <c r="LVM40" s="467"/>
      <c r="LVN40" s="467"/>
      <c r="LVO40" s="467"/>
      <c r="LVP40" s="467"/>
      <c r="LVQ40" s="467"/>
      <c r="LVR40" s="467"/>
      <c r="LVS40" s="467"/>
      <c r="LVT40" s="467"/>
      <c r="LVU40" s="467"/>
      <c r="LVV40" s="467"/>
      <c r="LVW40" s="467"/>
      <c r="LVX40" s="467"/>
      <c r="LVY40" s="467"/>
      <c r="LVZ40" s="467"/>
      <c r="LWA40" s="467"/>
      <c r="LWB40" s="467"/>
      <c r="LWC40" s="467"/>
      <c r="LWD40" s="467"/>
      <c r="LWE40" s="467"/>
      <c r="LWF40" s="467"/>
      <c r="LWG40" s="467"/>
      <c r="LWH40" s="467"/>
      <c r="LWI40" s="467"/>
      <c r="LWJ40" s="467"/>
      <c r="LWK40" s="467"/>
      <c r="LWL40" s="467"/>
      <c r="LWM40" s="467"/>
      <c r="LWN40" s="467"/>
      <c r="LWO40" s="467"/>
      <c r="LWP40" s="467"/>
      <c r="LWQ40" s="467"/>
      <c r="LWR40" s="467"/>
      <c r="LWS40" s="467"/>
      <c r="LWT40" s="467"/>
      <c r="LWU40" s="467"/>
      <c r="LWV40" s="467"/>
      <c r="LWW40" s="467"/>
      <c r="LWX40" s="467"/>
      <c r="LWY40" s="467"/>
      <c r="LWZ40" s="467"/>
      <c r="LXA40" s="467"/>
      <c r="LXB40" s="467"/>
      <c r="LXC40" s="467"/>
      <c r="LXD40" s="467"/>
      <c r="LXE40" s="467"/>
      <c r="LXF40" s="467"/>
      <c r="LXG40" s="467"/>
      <c r="LXH40" s="467"/>
      <c r="LXI40" s="467"/>
      <c r="LXJ40" s="467"/>
      <c r="LXK40" s="467"/>
      <c r="LXL40" s="467"/>
      <c r="LXM40" s="467"/>
      <c r="LXN40" s="467"/>
      <c r="LXO40" s="467"/>
      <c r="LXP40" s="467"/>
      <c r="LXQ40" s="467"/>
      <c r="LXR40" s="467"/>
      <c r="LXS40" s="467"/>
      <c r="LXT40" s="467"/>
      <c r="LXU40" s="467"/>
      <c r="LXV40" s="467"/>
      <c r="LXW40" s="467"/>
      <c r="LXX40" s="467"/>
      <c r="LXY40" s="467"/>
      <c r="LXZ40" s="467"/>
      <c r="LYA40" s="467"/>
      <c r="LYB40" s="467"/>
      <c r="LYC40" s="467"/>
      <c r="LYD40" s="467"/>
      <c r="LYE40" s="467"/>
      <c r="LYF40" s="467"/>
      <c r="LYG40" s="467"/>
      <c r="LYH40" s="467"/>
      <c r="LYI40" s="467"/>
      <c r="LYJ40" s="467"/>
      <c r="LYK40" s="467"/>
      <c r="LYL40" s="467"/>
      <c r="LYM40" s="467"/>
      <c r="LYN40" s="467"/>
      <c r="LYO40" s="467"/>
      <c r="LYP40" s="467"/>
      <c r="LYQ40" s="467"/>
      <c r="LYR40" s="467"/>
      <c r="LYS40" s="467"/>
      <c r="LYT40" s="467"/>
      <c r="LYU40" s="467"/>
      <c r="LYV40" s="467"/>
      <c r="LYW40" s="467"/>
      <c r="LYX40" s="467"/>
      <c r="LYY40" s="467"/>
      <c r="LYZ40" s="467"/>
      <c r="LZA40" s="467"/>
      <c r="LZB40" s="467"/>
      <c r="LZC40" s="467"/>
      <c r="LZD40" s="467"/>
      <c r="LZE40" s="467"/>
      <c r="LZF40" s="467"/>
      <c r="LZG40" s="467"/>
      <c r="LZH40" s="467"/>
      <c r="LZI40" s="467"/>
      <c r="LZJ40" s="467"/>
      <c r="LZK40" s="467"/>
      <c r="LZL40" s="467"/>
      <c r="LZM40" s="467"/>
      <c r="LZN40" s="467"/>
      <c r="LZO40" s="467"/>
      <c r="LZP40" s="467"/>
      <c r="LZQ40" s="467"/>
      <c r="LZR40" s="467"/>
      <c r="LZS40" s="467"/>
      <c r="LZT40" s="467"/>
      <c r="LZU40" s="467"/>
      <c r="LZV40" s="467"/>
      <c r="LZW40" s="467"/>
      <c r="LZX40" s="467"/>
      <c r="LZY40" s="467"/>
      <c r="LZZ40" s="467"/>
      <c r="MAA40" s="467"/>
      <c r="MAB40" s="467"/>
      <c r="MAC40" s="467"/>
      <c r="MAD40" s="467"/>
      <c r="MAE40" s="467"/>
      <c r="MAF40" s="467"/>
      <c r="MAG40" s="467"/>
      <c r="MAH40" s="467"/>
      <c r="MAI40" s="467"/>
      <c r="MAJ40" s="467"/>
      <c r="MAK40" s="467"/>
      <c r="MAL40" s="467"/>
      <c r="MAM40" s="467"/>
      <c r="MAN40" s="467"/>
      <c r="MAO40" s="467"/>
      <c r="MAP40" s="467"/>
      <c r="MAQ40" s="467"/>
      <c r="MAR40" s="467"/>
      <c r="MAS40" s="467"/>
      <c r="MAT40" s="467"/>
      <c r="MAU40" s="467"/>
      <c r="MAV40" s="467"/>
      <c r="MAW40" s="467"/>
      <c r="MAX40" s="467"/>
      <c r="MAY40" s="467"/>
      <c r="MAZ40" s="467"/>
      <c r="MBA40" s="467"/>
      <c r="MBB40" s="467"/>
      <c r="MBC40" s="467"/>
      <c r="MBD40" s="467"/>
      <c r="MBE40" s="467"/>
      <c r="MBF40" s="467"/>
      <c r="MBG40" s="467"/>
      <c r="MBH40" s="467"/>
      <c r="MBI40" s="467"/>
      <c r="MBJ40" s="467"/>
      <c r="MBK40" s="467"/>
      <c r="MBL40" s="467"/>
      <c r="MBM40" s="467"/>
      <c r="MBN40" s="467"/>
      <c r="MBO40" s="467"/>
      <c r="MBP40" s="467"/>
      <c r="MBQ40" s="467"/>
      <c r="MBR40" s="467"/>
      <c r="MBS40" s="467"/>
      <c r="MBT40" s="467"/>
      <c r="MBU40" s="467"/>
      <c r="MBV40" s="467"/>
      <c r="MBW40" s="467"/>
      <c r="MBX40" s="467"/>
      <c r="MBY40" s="467"/>
      <c r="MBZ40" s="467"/>
      <c r="MCA40" s="467"/>
      <c r="MCB40" s="467"/>
      <c r="MCC40" s="467"/>
      <c r="MCD40" s="467"/>
      <c r="MCE40" s="467"/>
      <c r="MCF40" s="467"/>
      <c r="MCG40" s="467"/>
      <c r="MCH40" s="467"/>
      <c r="MCI40" s="467"/>
      <c r="MCJ40" s="467"/>
      <c r="MCK40" s="467"/>
      <c r="MCL40" s="467"/>
      <c r="MCM40" s="467"/>
      <c r="MCN40" s="467"/>
      <c r="MCO40" s="467"/>
      <c r="MCP40" s="467"/>
      <c r="MCQ40" s="467"/>
      <c r="MCR40" s="467"/>
      <c r="MCS40" s="467"/>
      <c r="MCT40" s="467"/>
      <c r="MCU40" s="467"/>
      <c r="MCV40" s="467"/>
      <c r="MCW40" s="467"/>
      <c r="MCX40" s="467"/>
      <c r="MCY40" s="467"/>
      <c r="MCZ40" s="467"/>
      <c r="MDA40" s="467"/>
      <c r="MDB40" s="467"/>
      <c r="MDC40" s="467"/>
      <c r="MDD40" s="467"/>
      <c r="MDE40" s="467"/>
      <c r="MDF40" s="467"/>
      <c r="MDG40" s="467"/>
      <c r="MDH40" s="467"/>
      <c r="MDI40" s="467"/>
      <c r="MDJ40" s="467"/>
      <c r="MDK40" s="467"/>
      <c r="MDL40" s="467"/>
      <c r="MDM40" s="467"/>
      <c r="MDN40" s="467"/>
      <c r="MDO40" s="467"/>
      <c r="MDP40" s="467"/>
      <c r="MDQ40" s="467"/>
      <c r="MDR40" s="467"/>
      <c r="MDS40" s="467"/>
      <c r="MDT40" s="467"/>
      <c r="MDU40" s="467"/>
      <c r="MDV40" s="467"/>
      <c r="MDW40" s="467"/>
      <c r="MDX40" s="467"/>
      <c r="MDY40" s="467"/>
      <c r="MDZ40" s="467"/>
      <c r="MEA40" s="467"/>
      <c r="MEB40" s="467"/>
      <c r="MEC40" s="467"/>
      <c r="MED40" s="467"/>
      <c r="MEE40" s="467"/>
      <c r="MEF40" s="467"/>
      <c r="MEG40" s="467"/>
      <c r="MEH40" s="467"/>
      <c r="MEI40" s="467"/>
      <c r="MEJ40" s="467"/>
      <c r="MEK40" s="467"/>
      <c r="MEL40" s="467"/>
      <c r="MEM40" s="467"/>
      <c r="MEN40" s="467"/>
      <c r="MEO40" s="467"/>
      <c r="MEP40" s="467"/>
      <c r="MEQ40" s="467"/>
      <c r="MER40" s="467"/>
      <c r="MES40" s="467"/>
      <c r="MET40" s="467"/>
      <c r="MEU40" s="467"/>
      <c r="MEV40" s="467"/>
      <c r="MEW40" s="467"/>
      <c r="MEX40" s="467"/>
      <c r="MEY40" s="467"/>
      <c r="MEZ40" s="467"/>
      <c r="MFA40" s="467"/>
      <c r="MFB40" s="467"/>
      <c r="MFC40" s="467"/>
      <c r="MFD40" s="467"/>
      <c r="MFE40" s="467"/>
      <c r="MFF40" s="467"/>
      <c r="MFG40" s="467"/>
      <c r="MFH40" s="467"/>
      <c r="MFI40" s="467"/>
      <c r="MFJ40" s="467"/>
      <c r="MFK40" s="467"/>
      <c r="MFL40" s="467"/>
      <c r="MFM40" s="467"/>
      <c r="MFN40" s="467"/>
      <c r="MFO40" s="467"/>
      <c r="MFP40" s="467"/>
      <c r="MFQ40" s="467"/>
      <c r="MFR40" s="467"/>
      <c r="MFS40" s="467"/>
      <c r="MFT40" s="467"/>
      <c r="MFU40" s="467"/>
      <c r="MFV40" s="467"/>
      <c r="MFW40" s="467"/>
      <c r="MFX40" s="467"/>
      <c r="MFY40" s="467"/>
      <c r="MFZ40" s="467"/>
      <c r="MGA40" s="467"/>
      <c r="MGB40" s="467"/>
      <c r="MGC40" s="467"/>
      <c r="MGD40" s="467"/>
      <c r="MGE40" s="467"/>
      <c r="MGF40" s="467"/>
      <c r="MGG40" s="467"/>
      <c r="MGH40" s="467"/>
      <c r="MGI40" s="467"/>
      <c r="MGJ40" s="467"/>
      <c r="MGK40" s="467"/>
      <c r="MGL40" s="467"/>
      <c r="MGM40" s="467"/>
      <c r="MGN40" s="467"/>
      <c r="MGO40" s="467"/>
      <c r="MGP40" s="467"/>
      <c r="MGQ40" s="467"/>
      <c r="MGR40" s="467"/>
      <c r="MGS40" s="467"/>
      <c r="MGT40" s="467"/>
      <c r="MGU40" s="467"/>
      <c r="MGV40" s="467"/>
      <c r="MGW40" s="467"/>
      <c r="MGX40" s="467"/>
      <c r="MGY40" s="467"/>
      <c r="MGZ40" s="467"/>
      <c r="MHA40" s="467"/>
      <c r="MHB40" s="467"/>
      <c r="MHC40" s="467"/>
      <c r="MHD40" s="467"/>
      <c r="MHE40" s="467"/>
      <c r="MHF40" s="467"/>
      <c r="MHG40" s="467"/>
      <c r="MHH40" s="467"/>
      <c r="MHI40" s="467"/>
      <c r="MHJ40" s="467"/>
      <c r="MHK40" s="467"/>
      <c r="MHL40" s="467"/>
      <c r="MHM40" s="467"/>
      <c r="MHN40" s="467"/>
      <c r="MHO40" s="467"/>
      <c r="MHP40" s="467"/>
      <c r="MHQ40" s="467"/>
      <c r="MHR40" s="467"/>
      <c r="MHS40" s="467"/>
      <c r="MHT40" s="467"/>
      <c r="MHU40" s="467"/>
      <c r="MHV40" s="467"/>
      <c r="MHW40" s="467"/>
      <c r="MHX40" s="467"/>
      <c r="MHY40" s="467"/>
      <c r="MHZ40" s="467"/>
      <c r="MIA40" s="467"/>
      <c r="MIB40" s="467"/>
      <c r="MIC40" s="467"/>
      <c r="MID40" s="467"/>
      <c r="MIE40" s="467"/>
      <c r="MIF40" s="467"/>
      <c r="MIG40" s="467"/>
      <c r="MIH40" s="467"/>
      <c r="MII40" s="467"/>
      <c r="MIJ40" s="467"/>
      <c r="MIK40" s="467"/>
      <c r="MIL40" s="467"/>
      <c r="MIM40" s="467"/>
      <c r="MIN40" s="467"/>
      <c r="MIO40" s="467"/>
      <c r="MIP40" s="467"/>
      <c r="MIQ40" s="467"/>
      <c r="MIR40" s="467"/>
      <c r="MIS40" s="467"/>
      <c r="MIT40" s="467"/>
      <c r="MIU40" s="467"/>
      <c r="MIV40" s="467"/>
      <c r="MIW40" s="467"/>
      <c r="MIX40" s="467"/>
      <c r="MIY40" s="467"/>
      <c r="MIZ40" s="467"/>
      <c r="MJA40" s="467"/>
      <c r="MJB40" s="467"/>
      <c r="MJC40" s="467"/>
      <c r="MJD40" s="467"/>
      <c r="MJE40" s="467"/>
      <c r="MJF40" s="467"/>
      <c r="MJG40" s="467"/>
      <c r="MJH40" s="467"/>
      <c r="MJI40" s="467"/>
      <c r="MJJ40" s="467"/>
      <c r="MJK40" s="467"/>
      <c r="MJL40" s="467"/>
      <c r="MJM40" s="467"/>
      <c r="MJN40" s="467"/>
      <c r="MJO40" s="467"/>
      <c r="MJP40" s="467"/>
      <c r="MJQ40" s="467"/>
      <c r="MJR40" s="467"/>
      <c r="MJS40" s="467"/>
      <c r="MJT40" s="467"/>
      <c r="MJU40" s="467"/>
      <c r="MJV40" s="467"/>
      <c r="MJW40" s="467"/>
      <c r="MJX40" s="467"/>
      <c r="MJY40" s="467"/>
      <c r="MJZ40" s="467"/>
      <c r="MKA40" s="467"/>
      <c r="MKB40" s="467"/>
      <c r="MKC40" s="467"/>
      <c r="MKD40" s="467"/>
      <c r="MKE40" s="467"/>
      <c r="MKF40" s="467"/>
      <c r="MKG40" s="467"/>
      <c r="MKH40" s="467"/>
      <c r="MKI40" s="467"/>
      <c r="MKJ40" s="467"/>
      <c r="MKK40" s="467"/>
      <c r="MKL40" s="467"/>
      <c r="MKM40" s="467"/>
      <c r="MKN40" s="467"/>
      <c r="MKO40" s="467"/>
      <c r="MKP40" s="467"/>
      <c r="MKQ40" s="467"/>
      <c r="MKR40" s="467"/>
      <c r="MKS40" s="467"/>
      <c r="MKT40" s="467"/>
      <c r="MKU40" s="467"/>
      <c r="MKV40" s="467"/>
      <c r="MKW40" s="467"/>
      <c r="MKX40" s="467"/>
      <c r="MKY40" s="467"/>
      <c r="MKZ40" s="467"/>
      <c r="MLA40" s="467"/>
      <c r="MLB40" s="467"/>
      <c r="MLC40" s="467"/>
      <c r="MLD40" s="467"/>
      <c r="MLE40" s="467"/>
      <c r="MLF40" s="467"/>
      <c r="MLG40" s="467"/>
      <c r="MLH40" s="467"/>
      <c r="MLI40" s="467"/>
      <c r="MLJ40" s="467"/>
      <c r="MLK40" s="467"/>
      <c r="MLL40" s="467"/>
      <c r="MLM40" s="467"/>
      <c r="MLN40" s="467"/>
      <c r="MLO40" s="467"/>
      <c r="MLP40" s="467"/>
      <c r="MLQ40" s="467"/>
      <c r="MLR40" s="467"/>
      <c r="MLS40" s="467"/>
      <c r="MLT40" s="467"/>
      <c r="MLU40" s="467"/>
      <c r="MLV40" s="467"/>
      <c r="MLW40" s="467"/>
      <c r="MLX40" s="467"/>
      <c r="MLY40" s="467"/>
      <c r="MLZ40" s="467"/>
      <c r="MMA40" s="467"/>
      <c r="MMB40" s="467"/>
      <c r="MMC40" s="467"/>
      <c r="MMD40" s="467"/>
      <c r="MME40" s="467"/>
      <c r="MMF40" s="467"/>
      <c r="MMG40" s="467"/>
      <c r="MMH40" s="467"/>
      <c r="MMI40" s="467"/>
      <c r="MMJ40" s="467"/>
      <c r="MMK40" s="467"/>
      <c r="MML40" s="467"/>
      <c r="MMM40" s="467"/>
      <c r="MMN40" s="467"/>
      <c r="MMO40" s="467"/>
      <c r="MMP40" s="467"/>
      <c r="MMQ40" s="467"/>
      <c r="MMR40" s="467"/>
      <c r="MMS40" s="467"/>
      <c r="MMT40" s="467"/>
      <c r="MMU40" s="467"/>
      <c r="MMV40" s="467"/>
      <c r="MMW40" s="467"/>
      <c r="MMX40" s="467"/>
      <c r="MMY40" s="467"/>
      <c r="MMZ40" s="467"/>
      <c r="MNA40" s="467"/>
      <c r="MNB40" s="467"/>
      <c r="MNC40" s="467"/>
      <c r="MND40" s="467"/>
      <c r="MNE40" s="467"/>
      <c r="MNF40" s="467"/>
      <c r="MNG40" s="467"/>
      <c r="MNH40" s="467"/>
      <c r="MNI40" s="467"/>
      <c r="MNJ40" s="467"/>
      <c r="MNK40" s="467"/>
      <c r="MNL40" s="467"/>
      <c r="MNM40" s="467"/>
      <c r="MNN40" s="467"/>
      <c r="MNO40" s="467"/>
      <c r="MNP40" s="467"/>
      <c r="MNQ40" s="467"/>
      <c r="MNR40" s="467"/>
      <c r="MNS40" s="467"/>
      <c r="MNT40" s="467"/>
      <c r="MNU40" s="467"/>
      <c r="MNV40" s="467"/>
      <c r="MNW40" s="467"/>
      <c r="MNX40" s="467"/>
      <c r="MNY40" s="467"/>
      <c r="MNZ40" s="467"/>
      <c r="MOA40" s="467"/>
      <c r="MOB40" s="467"/>
      <c r="MOC40" s="467"/>
      <c r="MOD40" s="467"/>
      <c r="MOE40" s="467"/>
      <c r="MOF40" s="467"/>
      <c r="MOG40" s="467"/>
      <c r="MOH40" s="467"/>
      <c r="MOI40" s="467"/>
      <c r="MOJ40" s="467"/>
      <c r="MOK40" s="467"/>
      <c r="MOL40" s="467"/>
      <c r="MOM40" s="467"/>
      <c r="MON40" s="467"/>
      <c r="MOO40" s="467"/>
      <c r="MOP40" s="467"/>
      <c r="MOQ40" s="467"/>
      <c r="MOR40" s="467"/>
      <c r="MOS40" s="467"/>
      <c r="MOT40" s="467"/>
      <c r="MOU40" s="467"/>
      <c r="MOV40" s="467"/>
      <c r="MOW40" s="467"/>
      <c r="MOX40" s="467"/>
      <c r="MOY40" s="467"/>
      <c r="MOZ40" s="467"/>
      <c r="MPA40" s="467"/>
      <c r="MPB40" s="467"/>
      <c r="MPC40" s="467"/>
      <c r="MPD40" s="467"/>
      <c r="MPE40" s="467"/>
      <c r="MPF40" s="467"/>
      <c r="MPG40" s="467"/>
      <c r="MPH40" s="467"/>
      <c r="MPI40" s="467"/>
      <c r="MPJ40" s="467"/>
      <c r="MPK40" s="467"/>
      <c r="MPL40" s="467"/>
      <c r="MPM40" s="467"/>
      <c r="MPN40" s="467"/>
      <c r="MPO40" s="467"/>
      <c r="MPP40" s="467"/>
      <c r="MPQ40" s="467"/>
      <c r="MPR40" s="467"/>
      <c r="MPS40" s="467"/>
      <c r="MPT40" s="467"/>
      <c r="MPU40" s="467"/>
      <c r="MPV40" s="467"/>
      <c r="MPW40" s="467"/>
      <c r="MPX40" s="467"/>
      <c r="MPY40" s="467"/>
      <c r="MPZ40" s="467"/>
      <c r="MQA40" s="467"/>
      <c r="MQB40" s="467"/>
      <c r="MQC40" s="467"/>
      <c r="MQD40" s="467"/>
      <c r="MQE40" s="467"/>
      <c r="MQF40" s="467"/>
      <c r="MQG40" s="467"/>
      <c r="MQH40" s="467"/>
      <c r="MQI40" s="467"/>
      <c r="MQJ40" s="467"/>
      <c r="MQK40" s="467"/>
      <c r="MQL40" s="467"/>
      <c r="MQM40" s="467"/>
      <c r="MQN40" s="467"/>
      <c r="MQO40" s="467"/>
      <c r="MQP40" s="467"/>
      <c r="MQQ40" s="467"/>
      <c r="MQR40" s="467"/>
      <c r="MQS40" s="467"/>
      <c r="MQT40" s="467"/>
      <c r="MQU40" s="467"/>
      <c r="MQV40" s="467"/>
      <c r="MQW40" s="467"/>
      <c r="MQX40" s="467"/>
      <c r="MQY40" s="467"/>
      <c r="MQZ40" s="467"/>
      <c r="MRA40" s="467"/>
      <c r="MRB40" s="467"/>
      <c r="MRC40" s="467"/>
      <c r="MRD40" s="467"/>
      <c r="MRE40" s="467"/>
      <c r="MRF40" s="467"/>
      <c r="MRG40" s="467"/>
      <c r="MRH40" s="467"/>
      <c r="MRI40" s="467"/>
      <c r="MRJ40" s="467"/>
      <c r="MRK40" s="467"/>
      <c r="MRL40" s="467"/>
      <c r="MRM40" s="467"/>
      <c r="MRN40" s="467"/>
      <c r="MRO40" s="467"/>
      <c r="MRP40" s="467"/>
      <c r="MRQ40" s="467"/>
      <c r="MRR40" s="467"/>
      <c r="MRS40" s="467"/>
      <c r="MRT40" s="467"/>
      <c r="MRU40" s="467"/>
      <c r="MRV40" s="467"/>
      <c r="MRW40" s="467"/>
      <c r="MRX40" s="467"/>
      <c r="MRY40" s="467"/>
      <c r="MRZ40" s="467"/>
      <c r="MSA40" s="467"/>
      <c r="MSB40" s="467"/>
      <c r="MSC40" s="467"/>
      <c r="MSD40" s="467"/>
      <c r="MSE40" s="467"/>
      <c r="MSF40" s="467"/>
      <c r="MSG40" s="467"/>
      <c r="MSH40" s="467"/>
      <c r="MSI40" s="467"/>
      <c r="MSJ40" s="467"/>
      <c r="MSK40" s="467"/>
      <c r="MSL40" s="467"/>
      <c r="MSM40" s="467"/>
      <c r="MSN40" s="467"/>
      <c r="MSO40" s="467"/>
      <c r="MSP40" s="467"/>
      <c r="MSQ40" s="467"/>
      <c r="MSR40" s="467"/>
      <c r="MSS40" s="467"/>
      <c r="MST40" s="467"/>
      <c r="MSU40" s="467"/>
      <c r="MSV40" s="467"/>
      <c r="MSW40" s="467"/>
      <c r="MSX40" s="467"/>
      <c r="MSY40" s="467"/>
      <c r="MSZ40" s="467"/>
      <c r="MTA40" s="467"/>
      <c r="MTB40" s="467"/>
      <c r="MTC40" s="467"/>
      <c r="MTD40" s="467"/>
      <c r="MTE40" s="467"/>
      <c r="MTF40" s="467"/>
      <c r="MTG40" s="467"/>
      <c r="MTH40" s="467"/>
      <c r="MTI40" s="467"/>
      <c r="MTJ40" s="467"/>
      <c r="MTK40" s="467"/>
      <c r="MTL40" s="467"/>
      <c r="MTM40" s="467"/>
      <c r="MTN40" s="467"/>
      <c r="MTO40" s="467"/>
      <c r="MTP40" s="467"/>
      <c r="MTQ40" s="467"/>
      <c r="MTR40" s="467"/>
      <c r="MTS40" s="467"/>
      <c r="MTT40" s="467"/>
      <c r="MTU40" s="467"/>
      <c r="MTV40" s="467"/>
      <c r="MTW40" s="467"/>
      <c r="MTX40" s="467"/>
      <c r="MTY40" s="467"/>
      <c r="MTZ40" s="467"/>
      <c r="MUA40" s="467"/>
      <c r="MUB40" s="467"/>
      <c r="MUC40" s="467"/>
      <c r="MUD40" s="467"/>
      <c r="MUE40" s="467"/>
      <c r="MUF40" s="467"/>
      <c r="MUG40" s="467"/>
      <c r="MUH40" s="467"/>
      <c r="MUI40" s="467"/>
      <c r="MUJ40" s="467"/>
      <c r="MUK40" s="467"/>
      <c r="MUL40" s="467"/>
      <c r="MUM40" s="467"/>
      <c r="MUN40" s="467"/>
      <c r="MUO40" s="467"/>
      <c r="MUP40" s="467"/>
      <c r="MUQ40" s="467"/>
      <c r="MUR40" s="467"/>
      <c r="MUS40" s="467"/>
      <c r="MUT40" s="467"/>
      <c r="MUU40" s="467"/>
      <c r="MUV40" s="467"/>
      <c r="MUW40" s="467"/>
      <c r="MUX40" s="467"/>
      <c r="MUY40" s="467"/>
      <c r="MUZ40" s="467"/>
      <c r="MVA40" s="467"/>
      <c r="MVB40" s="467"/>
      <c r="MVC40" s="467"/>
      <c r="MVD40" s="467"/>
      <c r="MVE40" s="467"/>
      <c r="MVF40" s="467"/>
      <c r="MVG40" s="467"/>
      <c r="MVH40" s="467"/>
      <c r="MVI40" s="467"/>
      <c r="MVJ40" s="467"/>
      <c r="MVK40" s="467"/>
      <c r="MVL40" s="467"/>
      <c r="MVM40" s="467"/>
      <c r="MVN40" s="467"/>
      <c r="MVO40" s="467"/>
      <c r="MVP40" s="467"/>
      <c r="MVQ40" s="467"/>
      <c r="MVR40" s="467"/>
      <c r="MVS40" s="467"/>
      <c r="MVT40" s="467"/>
      <c r="MVU40" s="467"/>
      <c r="MVV40" s="467"/>
      <c r="MVW40" s="467"/>
      <c r="MVX40" s="467"/>
      <c r="MVY40" s="467"/>
      <c r="MVZ40" s="467"/>
      <c r="MWA40" s="467"/>
      <c r="MWB40" s="467"/>
      <c r="MWC40" s="467"/>
      <c r="MWD40" s="467"/>
      <c r="MWE40" s="467"/>
      <c r="MWF40" s="467"/>
      <c r="MWG40" s="467"/>
      <c r="MWH40" s="467"/>
      <c r="MWI40" s="467"/>
      <c r="MWJ40" s="467"/>
      <c r="MWK40" s="467"/>
      <c r="MWL40" s="467"/>
      <c r="MWM40" s="467"/>
      <c r="MWN40" s="467"/>
      <c r="MWO40" s="467"/>
      <c r="MWP40" s="467"/>
      <c r="MWQ40" s="467"/>
      <c r="MWR40" s="467"/>
      <c r="MWS40" s="467"/>
      <c r="MWT40" s="467"/>
      <c r="MWU40" s="467"/>
      <c r="MWV40" s="467"/>
      <c r="MWW40" s="467"/>
      <c r="MWX40" s="467"/>
      <c r="MWY40" s="467"/>
      <c r="MWZ40" s="467"/>
      <c r="MXA40" s="467"/>
      <c r="MXB40" s="467"/>
      <c r="MXC40" s="467"/>
      <c r="MXD40" s="467"/>
      <c r="MXE40" s="467"/>
      <c r="MXF40" s="467"/>
      <c r="MXG40" s="467"/>
      <c r="MXH40" s="467"/>
      <c r="MXI40" s="467"/>
      <c r="MXJ40" s="467"/>
      <c r="MXK40" s="467"/>
      <c r="MXL40" s="467"/>
      <c r="MXM40" s="467"/>
      <c r="MXN40" s="467"/>
      <c r="MXO40" s="467"/>
      <c r="MXP40" s="467"/>
      <c r="MXQ40" s="467"/>
      <c r="MXR40" s="467"/>
      <c r="MXS40" s="467"/>
      <c r="MXT40" s="467"/>
      <c r="MXU40" s="467"/>
      <c r="MXV40" s="467"/>
      <c r="MXW40" s="467"/>
      <c r="MXX40" s="467"/>
      <c r="MXY40" s="467"/>
      <c r="MXZ40" s="467"/>
      <c r="MYA40" s="467"/>
      <c r="MYB40" s="467"/>
      <c r="MYC40" s="467"/>
      <c r="MYD40" s="467"/>
      <c r="MYE40" s="467"/>
      <c r="MYF40" s="467"/>
      <c r="MYG40" s="467"/>
      <c r="MYH40" s="467"/>
      <c r="MYI40" s="467"/>
      <c r="MYJ40" s="467"/>
      <c r="MYK40" s="467"/>
      <c r="MYL40" s="467"/>
      <c r="MYM40" s="467"/>
      <c r="MYN40" s="467"/>
      <c r="MYO40" s="467"/>
      <c r="MYP40" s="467"/>
      <c r="MYQ40" s="467"/>
      <c r="MYR40" s="467"/>
      <c r="MYS40" s="467"/>
      <c r="MYT40" s="467"/>
      <c r="MYU40" s="467"/>
      <c r="MYV40" s="467"/>
      <c r="MYW40" s="467"/>
      <c r="MYX40" s="467"/>
      <c r="MYY40" s="467"/>
      <c r="MYZ40" s="467"/>
      <c r="MZA40" s="467"/>
      <c r="MZB40" s="467"/>
      <c r="MZC40" s="467"/>
      <c r="MZD40" s="467"/>
      <c r="MZE40" s="467"/>
      <c r="MZF40" s="467"/>
      <c r="MZG40" s="467"/>
      <c r="MZH40" s="467"/>
      <c r="MZI40" s="467"/>
      <c r="MZJ40" s="467"/>
      <c r="MZK40" s="467"/>
      <c r="MZL40" s="467"/>
      <c r="MZM40" s="467"/>
      <c r="MZN40" s="467"/>
      <c r="MZO40" s="467"/>
      <c r="MZP40" s="467"/>
      <c r="MZQ40" s="467"/>
      <c r="MZR40" s="467"/>
      <c r="MZS40" s="467"/>
      <c r="MZT40" s="467"/>
      <c r="MZU40" s="467"/>
      <c r="MZV40" s="467"/>
      <c r="MZW40" s="467"/>
      <c r="MZX40" s="467"/>
      <c r="MZY40" s="467"/>
      <c r="MZZ40" s="467"/>
      <c r="NAA40" s="467"/>
      <c r="NAB40" s="467"/>
      <c r="NAC40" s="467"/>
      <c r="NAD40" s="467"/>
      <c r="NAE40" s="467"/>
      <c r="NAF40" s="467"/>
      <c r="NAG40" s="467"/>
      <c r="NAH40" s="467"/>
      <c r="NAI40" s="467"/>
      <c r="NAJ40" s="467"/>
      <c r="NAK40" s="467"/>
      <c r="NAL40" s="467"/>
      <c r="NAM40" s="467"/>
      <c r="NAN40" s="467"/>
      <c r="NAO40" s="467"/>
      <c r="NAP40" s="467"/>
      <c r="NAQ40" s="467"/>
      <c r="NAR40" s="467"/>
      <c r="NAS40" s="467"/>
      <c r="NAT40" s="467"/>
      <c r="NAU40" s="467"/>
      <c r="NAV40" s="467"/>
      <c r="NAW40" s="467"/>
      <c r="NAX40" s="467"/>
      <c r="NAY40" s="467"/>
      <c r="NAZ40" s="467"/>
      <c r="NBA40" s="467"/>
      <c r="NBB40" s="467"/>
      <c r="NBC40" s="467"/>
      <c r="NBD40" s="467"/>
      <c r="NBE40" s="467"/>
      <c r="NBF40" s="467"/>
      <c r="NBG40" s="467"/>
      <c r="NBH40" s="467"/>
      <c r="NBI40" s="467"/>
      <c r="NBJ40" s="467"/>
      <c r="NBK40" s="467"/>
      <c r="NBL40" s="467"/>
      <c r="NBM40" s="467"/>
      <c r="NBN40" s="467"/>
      <c r="NBO40" s="467"/>
      <c r="NBP40" s="467"/>
      <c r="NBQ40" s="467"/>
      <c r="NBR40" s="467"/>
      <c r="NBS40" s="467"/>
      <c r="NBT40" s="467"/>
      <c r="NBU40" s="467"/>
      <c r="NBV40" s="467"/>
      <c r="NBW40" s="467"/>
      <c r="NBX40" s="467"/>
      <c r="NBY40" s="467"/>
      <c r="NBZ40" s="467"/>
      <c r="NCA40" s="467"/>
      <c r="NCB40" s="467"/>
      <c r="NCC40" s="467"/>
      <c r="NCD40" s="467"/>
      <c r="NCE40" s="467"/>
      <c r="NCF40" s="467"/>
      <c r="NCG40" s="467"/>
      <c r="NCH40" s="467"/>
      <c r="NCI40" s="467"/>
      <c r="NCJ40" s="467"/>
      <c r="NCK40" s="467"/>
      <c r="NCL40" s="467"/>
      <c r="NCM40" s="467"/>
      <c r="NCN40" s="467"/>
      <c r="NCO40" s="467"/>
      <c r="NCP40" s="467"/>
      <c r="NCQ40" s="467"/>
      <c r="NCR40" s="467"/>
      <c r="NCS40" s="467"/>
      <c r="NCT40" s="467"/>
      <c r="NCU40" s="467"/>
      <c r="NCV40" s="467"/>
      <c r="NCW40" s="467"/>
      <c r="NCX40" s="467"/>
      <c r="NCY40" s="467"/>
      <c r="NCZ40" s="467"/>
      <c r="NDA40" s="467"/>
      <c r="NDB40" s="467"/>
      <c r="NDC40" s="467"/>
      <c r="NDD40" s="467"/>
      <c r="NDE40" s="467"/>
      <c r="NDF40" s="467"/>
      <c r="NDG40" s="467"/>
      <c r="NDH40" s="467"/>
      <c r="NDI40" s="467"/>
      <c r="NDJ40" s="467"/>
      <c r="NDK40" s="467"/>
      <c r="NDL40" s="467"/>
      <c r="NDM40" s="467"/>
      <c r="NDN40" s="467"/>
      <c r="NDO40" s="467"/>
      <c r="NDP40" s="467"/>
      <c r="NDQ40" s="467"/>
      <c r="NDR40" s="467"/>
      <c r="NDS40" s="467"/>
      <c r="NDT40" s="467"/>
      <c r="NDU40" s="467"/>
      <c r="NDV40" s="467"/>
      <c r="NDW40" s="467"/>
      <c r="NDX40" s="467"/>
      <c r="NDY40" s="467"/>
      <c r="NDZ40" s="467"/>
      <c r="NEA40" s="467"/>
      <c r="NEB40" s="467"/>
      <c r="NEC40" s="467"/>
      <c r="NED40" s="467"/>
      <c r="NEE40" s="467"/>
      <c r="NEF40" s="467"/>
      <c r="NEG40" s="467"/>
      <c r="NEH40" s="467"/>
      <c r="NEI40" s="467"/>
      <c r="NEJ40" s="467"/>
      <c r="NEK40" s="467"/>
      <c r="NEL40" s="467"/>
      <c r="NEM40" s="467"/>
      <c r="NEN40" s="467"/>
      <c r="NEO40" s="467"/>
      <c r="NEP40" s="467"/>
      <c r="NEQ40" s="467"/>
      <c r="NER40" s="467"/>
      <c r="NES40" s="467"/>
      <c r="NET40" s="467"/>
      <c r="NEU40" s="467"/>
      <c r="NEV40" s="467"/>
      <c r="NEW40" s="467"/>
      <c r="NEX40" s="467"/>
      <c r="NEY40" s="467"/>
      <c r="NEZ40" s="467"/>
      <c r="NFA40" s="467"/>
      <c r="NFB40" s="467"/>
      <c r="NFC40" s="467"/>
      <c r="NFD40" s="467"/>
      <c r="NFE40" s="467"/>
      <c r="NFF40" s="467"/>
      <c r="NFG40" s="467"/>
      <c r="NFH40" s="467"/>
      <c r="NFI40" s="467"/>
      <c r="NFJ40" s="467"/>
      <c r="NFK40" s="467"/>
      <c r="NFL40" s="467"/>
      <c r="NFM40" s="467"/>
      <c r="NFN40" s="467"/>
      <c r="NFO40" s="467"/>
      <c r="NFP40" s="467"/>
      <c r="NFQ40" s="467"/>
      <c r="NFR40" s="467"/>
      <c r="NFS40" s="467"/>
      <c r="NFT40" s="467"/>
      <c r="NFU40" s="467"/>
      <c r="NFV40" s="467"/>
      <c r="NFW40" s="467"/>
      <c r="NFX40" s="467"/>
      <c r="NFY40" s="467"/>
      <c r="NFZ40" s="467"/>
      <c r="NGA40" s="467"/>
      <c r="NGB40" s="467"/>
      <c r="NGC40" s="467"/>
      <c r="NGD40" s="467"/>
      <c r="NGE40" s="467"/>
      <c r="NGF40" s="467"/>
      <c r="NGG40" s="467"/>
      <c r="NGH40" s="467"/>
      <c r="NGI40" s="467"/>
      <c r="NGJ40" s="467"/>
      <c r="NGK40" s="467"/>
      <c r="NGL40" s="467"/>
      <c r="NGM40" s="467"/>
      <c r="NGN40" s="467"/>
      <c r="NGO40" s="467"/>
      <c r="NGP40" s="467"/>
      <c r="NGQ40" s="467"/>
      <c r="NGR40" s="467"/>
      <c r="NGS40" s="467"/>
      <c r="NGT40" s="467"/>
      <c r="NGU40" s="467"/>
      <c r="NGV40" s="467"/>
      <c r="NGW40" s="467"/>
      <c r="NGX40" s="467"/>
      <c r="NGY40" s="467"/>
      <c r="NGZ40" s="467"/>
      <c r="NHA40" s="467"/>
      <c r="NHB40" s="467"/>
      <c r="NHC40" s="467"/>
      <c r="NHD40" s="467"/>
      <c r="NHE40" s="467"/>
      <c r="NHF40" s="467"/>
      <c r="NHG40" s="467"/>
      <c r="NHH40" s="467"/>
      <c r="NHI40" s="467"/>
      <c r="NHJ40" s="467"/>
      <c r="NHK40" s="467"/>
      <c r="NHL40" s="467"/>
      <c r="NHM40" s="467"/>
      <c r="NHN40" s="467"/>
      <c r="NHO40" s="467"/>
      <c r="NHP40" s="467"/>
      <c r="NHQ40" s="467"/>
      <c r="NHR40" s="467"/>
      <c r="NHS40" s="467"/>
      <c r="NHT40" s="467"/>
      <c r="NHU40" s="467"/>
      <c r="NHV40" s="467"/>
      <c r="NHW40" s="467"/>
      <c r="NHX40" s="467"/>
      <c r="NHY40" s="467"/>
      <c r="NHZ40" s="467"/>
      <c r="NIA40" s="467"/>
      <c r="NIB40" s="467"/>
      <c r="NIC40" s="467"/>
      <c r="NID40" s="467"/>
      <c r="NIE40" s="467"/>
      <c r="NIF40" s="467"/>
      <c r="NIG40" s="467"/>
      <c r="NIH40" s="467"/>
      <c r="NII40" s="467"/>
      <c r="NIJ40" s="467"/>
      <c r="NIK40" s="467"/>
      <c r="NIL40" s="467"/>
      <c r="NIM40" s="467"/>
      <c r="NIN40" s="467"/>
      <c r="NIO40" s="467"/>
      <c r="NIP40" s="467"/>
      <c r="NIQ40" s="467"/>
      <c r="NIR40" s="467"/>
      <c r="NIS40" s="467"/>
      <c r="NIT40" s="467"/>
      <c r="NIU40" s="467"/>
      <c r="NIV40" s="467"/>
      <c r="NIW40" s="467"/>
      <c r="NIX40" s="467"/>
      <c r="NIY40" s="467"/>
      <c r="NIZ40" s="467"/>
      <c r="NJA40" s="467"/>
      <c r="NJB40" s="467"/>
      <c r="NJC40" s="467"/>
      <c r="NJD40" s="467"/>
      <c r="NJE40" s="467"/>
      <c r="NJF40" s="467"/>
      <c r="NJG40" s="467"/>
      <c r="NJH40" s="467"/>
      <c r="NJI40" s="467"/>
      <c r="NJJ40" s="467"/>
      <c r="NJK40" s="467"/>
      <c r="NJL40" s="467"/>
      <c r="NJM40" s="467"/>
      <c r="NJN40" s="467"/>
      <c r="NJO40" s="467"/>
      <c r="NJP40" s="467"/>
      <c r="NJQ40" s="467"/>
      <c r="NJR40" s="467"/>
      <c r="NJS40" s="467"/>
      <c r="NJT40" s="467"/>
      <c r="NJU40" s="467"/>
      <c r="NJV40" s="467"/>
      <c r="NJW40" s="467"/>
      <c r="NJX40" s="467"/>
      <c r="NJY40" s="467"/>
      <c r="NJZ40" s="467"/>
      <c r="NKA40" s="467"/>
      <c r="NKB40" s="467"/>
      <c r="NKC40" s="467"/>
      <c r="NKD40" s="467"/>
      <c r="NKE40" s="467"/>
      <c r="NKF40" s="467"/>
      <c r="NKG40" s="467"/>
      <c r="NKH40" s="467"/>
      <c r="NKI40" s="467"/>
      <c r="NKJ40" s="467"/>
      <c r="NKK40" s="467"/>
      <c r="NKL40" s="467"/>
      <c r="NKM40" s="467"/>
      <c r="NKN40" s="467"/>
      <c r="NKO40" s="467"/>
      <c r="NKP40" s="467"/>
      <c r="NKQ40" s="467"/>
      <c r="NKR40" s="467"/>
      <c r="NKS40" s="467"/>
      <c r="NKT40" s="467"/>
      <c r="NKU40" s="467"/>
      <c r="NKV40" s="467"/>
      <c r="NKW40" s="467"/>
      <c r="NKX40" s="467"/>
      <c r="NKY40" s="467"/>
      <c r="NKZ40" s="467"/>
      <c r="NLA40" s="467"/>
      <c r="NLB40" s="467"/>
      <c r="NLC40" s="467"/>
      <c r="NLD40" s="467"/>
      <c r="NLE40" s="467"/>
      <c r="NLF40" s="467"/>
      <c r="NLG40" s="467"/>
      <c r="NLH40" s="467"/>
      <c r="NLI40" s="467"/>
      <c r="NLJ40" s="467"/>
      <c r="NLK40" s="467"/>
      <c r="NLL40" s="467"/>
      <c r="NLM40" s="467"/>
      <c r="NLN40" s="467"/>
      <c r="NLO40" s="467"/>
      <c r="NLP40" s="467"/>
      <c r="NLQ40" s="467"/>
      <c r="NLR40" s="467"/>
      <c r="NLS40" s="467"/>
      <c r="NLT40" s="467"/>
      <c r="NLU40" s="467"/>
      <c r="NLV40" s="467"/>
      <c r="NLW40" s="467"/>
      <c r="NLX40" s="467"/>
      <c r="NLY40" s="467"/>
      <c r="NLZ40" s="467"/>
      <c r="NMA40" s="467"/>
      <c r="NMB40" s="467"/>
      <c r="NMC40" s="467"/>
      <c r="NMD40" s="467"/>
      <c r="NME40" s="467"/>
      <c r="NMF40" s="467"/>
      <c r="NMG40" s="467"/>
      <c r="NMH40" s="467"/>
      <c r="NMI40" s="467"/>
      <c r="NMJ40" s="467"/>
      <c r="NMK40" s="467"/>
      <c r="NML40" s="467"/>
      <c r="NMM40" s="467"/>
      <c r="NMN40" s="467"/>
      <c r="NMO40" s="467"/>
      <c r="NMP40" s="467"/>
      <c r="NMQ40" s="467"/>
      <c r="NMR40" s="467"/>
      <c r="NMS40" s="467"/>
      <c r="NMT40" s="467"/>
      <c r="NMU40" s="467"/>
      <c r="NMV40" s="467"/>
      <c r="NMW40" s="467"/>
      <c r="NMX40" s="467"/>
      <c r="NMY40" s="467"/>
      <c r="NMZ40" s="467"/>
      <c r="NNA40" s="467"/>
      <c r="NNB40" s="467"/>
      <c r="NNC40" s="467"/>
      <c r="NND40" s="467"/>
      <c r="NNE40" s="467"/>
      <c r="NNF40" s="467"/>
      <c r="NNG40" s="467"/>
      <c r="NNH40" s="467"/>
      <c r="NNI40" s="467"/>
      <c r="NNJ40" s="467"/>
      <c r="NNK40" s="467"/>
      <c r="NNL40" s="467"/>
      <c r="NNM40" s="467"/>
      <c r="NNN40" s="467"/>
      <c r="NNO40" s="467"/>
      <c r="NNP40" s="467"/>
      <c r="NNQ40" s="467"/>
      <c r="NNR40" s="467"/>
      <c r="NNS40" s="467"/>
      <c r="NNT40" s="467"/>
      <c r="NNU40" s="467"/>
      <c r="NNV40" s="467"/>
      <c r="NNW40" s="467"/>
      <c r="NNX40" s="467"/>
      <c r="NNY40" s="467"/>
      <c r="NNZ40" s="467"/>
      <c r="NOA40" s="467"/>
      <c r="NOB40" s="467"/>
      <c r="NOC40" s="467"/>
      <c r="NOD40" s="467"/>
      <c r="NOE40" s="467"/>
      <c r="NOF40" s="467"/>
      <c r="NOG40" s="467"/>
      <c r="NOH40" s="467"/>
      <c r="NOI40" s="467"/>
      <c r="NOJ40" s="467"/>
      <c r="NOK40" s="467"/>
      <c r="NOL40" s="467"/>
      <c r="NOM40" s="467"/>
      <c r="NON40" s="467"/>
      <c r="NOO40" s="467"/>
      <c r="NOP40" s="467"/>
      <c r="NOQ40" s="467"/>
      <c r="NOR40" s="467"/>
      <c r="NOS40" s="467"/>
      <c r="NOT40" s="467"/>
      <c r="NOU40" s="467"/>
      <c r="NOV40" s="467"/>
      <c r="NOW40" s="467"/>
      <c r="NOX40" s="467"/>
      <c r="NOY40" s="467"/>
      <c r="NOZ40" s="467"/>
      <c r="NPA40" s="467"/>
      <c r="NPB40" s="467"/>
      <c r="NPC40" s="467"/>
      <c r="NPD40" s="467"/>
      <c r="NPE40" s="467"/>
      <c r="NPF40" s="467"/>
      <c r="NPG40" s="467"/>
      <c r="NPH40" s="467"/>
      <c r="NPI40" s="467"/>
      <c r="NPJ40" s="467"/>
      <c r="NPK40" s="467"/>
      <c r="NPL40" s="467"/>
      <c r="NPM40" s="467"/>
      <c r="NPN40" s="467"/>
      <c r="NPO40" s="467"/>
      <c r="NPP40" s="467"/>
      <c r="NPQ40" s="467"/>
      <c r="NPR40" s="467"/>
      <c r="NPS40" s="467"/>
      <c r="NPT40" s="467"/>
      <c r="NPU40" s="467"/>
      <c r="NPV40" s="467"/>
      <c r="NPW40" s="467"/>
      <c r="NPX40" s="467"/>
      <c r="NPY40" s="467"/>
      <c r="NPZ40" s="467"/>
      <c r="NQA40" s="467"/>
      <c r="NQB40" s="467"/>
      <c r="NQC40" s="467"/>
      <c r="NQD40" s="467"/>
      <c r="NQE40" s="467"/>
      <c r="NQF40" s="467"/>
      <c r="NQG40" s="467"/>
      <c r="NQH40" s="467"/>
      <c r="NQI40" s="467"/>
      <c r="NQJ40" s="467"/>
      <c r="NQK40" s="467"/>
      <c r="NQL40" s="467"/>
      <c r="NQM40" s="467"/>
      <c r="NQN40" s="467"/>
      <c r="NQO40" s="467"/>
      <c r="NQP40" s="467"/>
      <c r="NQQ40" s="467"/>
      <c r="NQR40" s="467"/>
      <c r="NQS40" s="467"/>
      <c r="NQT40" s="467"/>
      <c r="NQU40" s="467"/>
      <c r="NQV40" s="467"/>
      <c r="NQW40" s="467"/>
      <c r="NQX40" s="467"/>
      <c r="NQY40" s="467"/>
      <c r="NQZ40" s="467"/>
      <c r="NRA40" s="467"/>
      <c r="NRB40" s="467"/>
      <c r="NRC40" s="467"/>
      <c r="NRD40" s="467"/>
      <c r="NRE40" s="467"/>
      <c r="NRF40" s="467"/>
      <c r="NRG40" s="467"/>
      <c r="NRH40" s="467"/>
      <c r="NRI40" s="467"/>
      <c r="NRJ40" s="467"/>
      <c r="NRK40" s="467"/>
      <c r="NRL40" s="467"/>
      <c r="NRM40" s="467"/>
      <c r="NRN40" s="467"/>
      <c r="NRO40" s="467"/>
      <c r="NRP40" s="467"/>
      <c r="NRQ40" s="467"/>
      <c r="NRR40" s="467"/>
      <c r="NRS40" s="467"/>
      <c r="NRT40" s="467"/>
      <c r="NRU40" s="467"/>
      <c r="NRV40" s="467"/>
      <c r="NRW40" s="467"/>
      <c r="NRX40" s="467"/>
      <c r="NRY40" s="467"/>
      <c r="NRZ40" s="467"/>
      <c r="NSA40" s="467"/>
      <c r="NSB40" s="467"/>
      <c r="NSC40" s="467"/>
      <c r="NSD40" s="467"/>
      <c r="NSE40" s="467"/>
      <c r="NSF40" s="467"/>
      <c r="NSG40" s="467"/>
      <c r="NSH40" s="467"/>
      <c r="NSI40" s="467"/>
      <c r="NSJ40" s="467"/>
      <c r="NSK40" s="467"/>
      <c r="NSL40" s="467"/>
      <c r="NSM40" s="467"/>
      <c r="NSN40" s="467"/>
      <c r="NSO40" s="467"/>
      <c r="NSP40" s="467"/>
      <c r="NSQ40" s="467"/>
      <c r="NSR40" s="467"/>
      <c r="NSS40" s="467"/>
      <c r="NST40" s="467"/>
      <c r="NSU40" s="467"/>
      <c r="NSV40" s="467"/>
      <c r="NSW40" s="467"/>
      <c r="NSX40" s="467"/>
      <c r="NSY40" s="467"/>
      <c r="NSZ40" s="467"/>
      <c r="NTA40" s="467"/>
      <c r="NTB40" s="467"/>
      <c r="NTC40" s="467"/>
      <c r="NTD40" s="467"/>
      <c r="NTE40" s="467"/>
      <c r="NTF40" s="467"/>
      <c r="NTG40" s="467"/>
      <c r="NTH40" s="467"/>
      <c r="NTI40" s="467"/>
      <c r="NTJ40" s="467"/>
      <c r="NTK40" s="467"/>
      <c r="NTL40" s="467"/>
      <c r="NTM40" s="467"/>
      <c r="NTN40" s="467"/>
      <c r="NTO40" s="467"/>
      <c r="NTP40" s="467"/>
      <c r="NTQ40" s="467"/>
      <c r="NTR40" s="467"/>
      <c r="NTS40" s="467"/>
      <c r="NTT40" s="467"/>
      <c r="NTU40" s="467"/>
      <c r="NTV40" s="467"/>
      <c r="NTW40" s="467"/>
      <c r="NTX40" s="467"/>
      <c r="NTY40" s="467"/>
      <c r="NTZ40" s="467"/>
      <c r="NUA40" s="467"/>
      <c r="NUB40" s="467"/>
      <c r="NUC40" s="467"/>
      <c r="NUD40" s="467"/>
      <c r="NUE40" s="467"/>
      <c r="NUF40" s="467"/>
      <c r="NUG40" s="467"/>
      <c r="NUH40" s="467"/>
      <c r="NUI40" s="467"/>
      <c r="NUJ40" s="467"/>
      <c r="NUK40" s="467"/>
      <c r="NUL40" s="467"/>
      <c r="NUM40" s="467"/>
      <c r="NUN40" s="467"/>
      <c r="NUO40" s="467"/>
      <c r="NUP40" s="467"/>
      <c r="NUQ40" s="467"/>
      <c r="NUR40" s="467"/>
      <c r="NUS40" s="467"/>
      <c r="NUT40" s="467"/>
      <c r="NUU40" s="467"/>
      <c r="NUV40" s="467"/>
      <c r="NUW40" s="467"/>
      <c r="NUX40" s="467"/>
      <c r="NUY40" s="467"/>
      <c r="NUZ40" s="467"/>
      <c r="NVA40" s="467"/>
      <c r="NVB40" s="467"/>
      <c r="NVC40" s="467"/>
      <c r="NVD40" s="467"/>
      <c r="NVE40" s="467"/>
      <c r="NVF40" s="467"/>
      <c r="NVG40" s="467"/>
      <c r="NVH40" s="467"/>
      <c r="NVI40" s="467"/>
      <c r="NVJ40" s="467"/>
      <c r="NVK40" s="467"/>
      <c r="NVL40" s="467"/>
      <c r="NVM40" s="467"/>
      <c r="NVN40" s="467"/>
      <c r="NVO40" s="467"/>
      <c r="NVP40" s="467"/>
      <c r="NVQ40" s="467"/>
      <c r="NVR40" s="467"/>
      <c r="NVS40" s="467"/>
      <c r="NVT40" s="467"/>
      <c r="NVU40" s="467"/>
      <c r="NVV40" s="467"/>
      <c r="NVW40" s="467"/>
      <c r="NVX40" s="467"/>
      <c r="NVY40" s="467"/>
      <c r="NVZ40" s="467"/>
      <c r="NWA40" s="467"/>
      <c r="NWB40" s="467"/>
      <c r="NWC40" s="467"/>
      <c r="NWD40" s="467"/>
      <c r="NWE40" s="467"/>
      <c r="NWF40" s="467"/>
      <c r="NWG40" s="467"/>
      <c r="NWH40" s="467"/>
      <c r="NWI40" s="467"/>
      <c r="NWJ40" s="467"/>
      <c r="NWK40" s="467"/>
      <c r="NWL40" s="467"/>
      <c r="NWM40" s="467"/>
      <c r="NWN40" s="467"/>
      <c r="NWO40" s="467"/>
      <c r="NWP40" s="467"/>
      <c r="NWQ40" s="467"/>
      <c r="NWR40" s="467"/>
      <c r="NWS40" s="467"/>
      <c r="NWT40" s="467"/>
      <c r="NWU40" s="467"/>
      <c r="NWV40" s="467"/>
      <c r="NWW40" s="467"/>
      <c r="NWX40" s="467"/>
      <c r="NWY40" s="467"/>
      <c r="NWZ40" s="467"/>
      <c r="NXA40" s="467"/>
      <c r="NXB40" s="467"/>
      <c r="NXC40" s="467"/>
      <c r="NXD40" s="467"/>
      <c r="NXE40" s="467"/>
      <c r="NXF40" s="467"/>
      <c r="NXG40" s="467"/>
      <c r="NXH40" s="467"/>
      <c r="NXI40" s="467"/>
      <c r="NXJ40" s="467"/>
      <c r="NXK40" s="467"/>
      <c r="NXL40" s="467"/>
      <c r="NXM40" s="467"/>
      <c r="NXN40" s="467"/>
      <c r="NXO40" s="467"/>
      <c r="NXP40" s="467"/>
      <c r="NXQ40" s="467"/>
      <c r="NXR40" s="467"/>
      <c r="NXS40" s="467"/>
      <c r="NXT40" s="467"/>
      <c r="NXU40" s="467"/>
      <c r="NXV40" s="467"/>
      <c r="NXW40" s="467"/>
      <c r="NXX40" s="467"/>
      <c r="NXY40" s="467"/>
      <c r="NXZ40" s="467"/>
      <c r="NYA40" s="467"/>
      <c r="NYB40" s="467"/>
      <c r="NYC40" s="467"/>
      <c r="NYD40" s="467"/>
      <c r="NYE40" s="467"/>
      <c r="NYF40" s="467"/>
      <c r="NYG40" s="467"/>
      <c r="NYH40" s="467"/>
      <c r="NYI40" s="467"/>
      <c r="NYJ40" s="467"/>
      <c r="NYK40" s="467"/>
      <c r="NYL40" s="467"/>
      <c r="NYM40" s="467"/>
      <c r="NYN40" s="467"/>
      <c r="NYO40" s="467"/>
      <c r="NYP40" s="467"/>
      <c r="NYQ40" s="467"/>
      <c r="NYR40" s="467"/>
      <c r="NYS40" s="467"/>
      <c r="NYT40" s="467"/>
      <c r="NYU40" s="467"/>
      <c r="NYV40" s="467"/>
      <c r="NYW40" s="467"/>
      <c r="NYX40" s="467"/>
      <c r="NYY40" s="467"/>
      <c r="NYZ40" s="467"/>
      <c r="NZA40" s="467"/>
      <c r="NZB40" s="467"/>
      <c r="NZC40" s="467"/>
      <c r="NZD40" s="467"/>
      <c r="NZE40" s="467"/>
      <c r="NZF40" s="467"/>
      <c r="NZG40" s="467"/>
      <c r="NZH40" s="467"/>
      <c r="NZI40" s="467"/>
      <c r="NZJ40" s="467"/>
      <c r="NZK40" s="467"/>
      <c r="NZL40" s="467"/>
      <c r="NZM40" s="467"/>
      <c r="NZN40" s="467"/>
      <c r="NZO40" s="467"/>
      <c r="NZP40" s="467"/>
      <c r="NZQ40" s="467"/>
      <c r="NZR40" s="467"/>
      <c r="NZS40" s="467"/>
      <c r="NZT40" s="467"/>
      <c r="NZU40" s="467"/>
      <c r="NZV40" s="467"/>
      <c r="NZW40" s="467"/>
      <c r="NZX40" s="467"/>
      <c r="NZY40" s="467"/>
      <c r="NZZ40" s="467"/>
      <c r="OAA40" s="467"/>
      <c r="OAB40" s="467"/>
      <c r="OAC40" s="467"/>
      <c r="OAD40" s="467"/>
      <c r="OAE40" s="467"/>
      <c r="OAF40" s="467"/>
      <c r="OAG40" s="467"/>
      <c r="OAH40" s="467"/>
      <c r="OAI40" s="467"/>
      <c r="OAJ40" s="467"/>
      <c r="OAK40" s="467"/>
      <c r="OAL40" s="467"/>
      <c r="OAM40" s="467"/>
      <c r="OAN40" s="467"/>
      <c r="OAO40" s="467"/>
      <c r="OAP40" s="467"/>
      <c r="OAQ40" s="467"/>
      <c r="OAR40" s="467"/>
      <c r="OAS40" s="467"/>
      <c r="OAT40" s="467"/>
      <c r="OAU40" s="467"/>
      <c r="OAV40" s="467"/>
      <c r="OAW40" s="467"/>
      <c r="OAX40" s="467"/>
      <c r="OAY40" s="467"/>
      <c r="OAZ40" s="467"/>
      <c r="OBA40" s="467"/>
      <c r="OBB40" s="467"/>
      <c r="OBC40" s="467"/>
      <c r="OBD40" s="467"/>
      <c r="OBE40" s="467"/>
      <c r="OBF40" s="467"/>
      <c r="OBG40" s="467"/>
      <c r="OBH40" s="467"/>
      <c r="OBI40" s="467"/>
      <c r="OBJ40" s="467"/>
      <c r="OBK40" s="467"/>
      <c r="OBL40" s="467"/>
      <c r="OBM40" s="467"/>
      <c r="OBN40" s="467"/>
      <c r="OBO40" s="467"/>
      <c r="OBP40" s="467"/>
      <c r="OBQ40" s="467"/>
      <c r="OBR40" s="467"/>
      <c r="OBS40" s="467"/>
      <c r="OBT40" s="467"/>
      <c r="OBU40" s="467"/>
      <c r="OBV40" s="467"/>
      <c r="OBW40" s="467"/>
      <c r="OBX40" s="467"/>
      <c r="OBY40" s="467"/>
      <c r="OBZ40" s="467"/>
      <c r="OCA40" s="467"/>
      <c r="OCB40" s="467"/>
      <c r="OCC40" s="467"/>
      <c r="OCD40" s="467"/>
      <c r="OCE40" s="467"/>
      <c r="OCF40" s="467"/>
      <c r="OCG40" s="467"/>
      <c r="OCH40" s="467"/>
      <c r="OCI40" s="467"/>
      <c r="OCJ40" s="467"/>
      <c r="OCK40" s="467"/>
      <c r="OCL40" s="467"/>
      <c r="OCM40" s="467"/>
      <c r="OCN40" s="467"/>
      <c r="OCO40" s="467"/>
      <c r="OCP40" s="467"/>
      <c r="OCQ40" s="467"/>
      <c r="OCR40" s="467"/>
      <c r="OCS40" s="467"/>
      <c r="OCT40" s="467"/>
      <c r="OCU40" s="467"/>
      <c r="OCV40" s="467"/>
      <c r="OCW40" s="467"/>
      <c r="OCX40" s="467"/>
      <c r="OCY40" s="467"/>
      <c r="OCZ40" s="467"/>
      <c r="ODA40" s="467"/>
      <c r="ODB40" s="467"/>
      <c r="ODC40" s="467"/>
      <c r="ODD40" s="467"/>
      <c r="ODE40" s="467"/>
      <c r="ODF40" s="467"/>
      <c r="ODG40" s="467"/>
      <c r="ODH40" s="467"/>
      <c r="ODI40" s="467"/>
      <c r="ODJ40" s="467"/>
      <c r="ODK40" s="467"/>
      <c r="ODL40" s="467"/>
      <c r="ODM40" s="467"/>
      <c r="ODN40" s="467"/>
      <c r="ODO40" s="467"/>
      <c r="ODP40" s="467"/>
      <c r="ODQ40" s="467"/>
      <c r="ODR40" s="467"/>
      <c r="ODS40" s="467"/>
      <c r="ODT40" s="467"/>
      <c r="ODU40" s="467"/>
      <c r="ODV40" s="467"/>
      <c r="ODW40" s="467"/>
      <c r="ODX40" s="467"/>
      <c r="ODY40" s="467"/>
      <c r="ODZ40" s="467"/>
      <c r="OEA40" s="467"/>
      <c r="OEB40" s="467"/>
      <c r="OEC40" s="467"/>
      <c r="OED40" s="467"/>
      <c r="OEE40" s="467"/>
      <c r="OEF40" s="467"/>
      <c r="OEG40" s="467"/>
      <c r="OEH40" s="467"/>
      <c r="OEI40" s="467"/>
      <c r="OEJ40" s="467"/>
      <c r="OEK40" s="467"/>
      <c r="OEL40" s="467"/>
      <c r="OEM40" s="467"/>
      <c r="OEN40" s="467"/>
      <c r="OEO40" s="467"/>
      <c r="OEP40" s="467"/>
      <c r="OEQ40" s="467"/>
      <c r="OER40" s="467"/>
      <c r="OES40" s="467"/>
      <c r="OET40" s="467"/>
      <c r="OEU40" s="467"/>
      <c r="OEV40" s="467"/>
      <c r="OEW40" s="467"/>
      <c r="OEX40" s="467"/>
      <c r="OEY40" s="467"/>
      <c r="OEZ40" s="467"/>
      <c r="OFA40" s="467"/>
      <c r="OFB40" s="467"/>
      <c r="OFC40" s="467"/>
      <c r="OFD40" s="467"/>
      <c r="OFE40" s="467"/>
      <c r="OFF40" s="467"/>
      <c r="OFG40" s="467"/>
      <c r="OFH40" s="467"/>
      <c r="OFI40" s="467"/>
      <c r="OFJ40" s="467"/>
      <c r="OFK40" s="467"/>
      <c r="OFL40" s="467"/>
      <c r="OFM40" s="467"/>
      <c r="OFN40" s="467"/>
      <c r="OFO40" s="467"/>
      <c r="OFP40" s="467"/>
      <c r="OFQ40" s="467"/>
      <c r="OFR40" s="467"/>
      <c r="OFS40" s="467"/>
      <c r="OFT40" s="467"/>
      <c r="OFU40" s="467"/>
      <c r="OFV40" s="467"/>
      <c r="OFW40" s="467"/>
      <c r="OFX40" s="467"/>
      <c r="OFY40" s="467"/>
      <c r="OFZ40" s="467"/>
      <c r="OGA40" s="467"/>
      <c r="OGB40" s="467"/>
      <c r="OGC40" s="467"/>
      <c r="OGD40" s="467"/>
      <c r="OGE40" s="467"/>
      <c r="OGF40" s="467"/>
      <c r="OGG40" s="467"/>
      <c r="OGH40" s="467"/>
      <c r="OGI40" s="467"/>
      <c r="OGJ40" s="467"/>
      <c r="OGK40" s="467"/>
      <c r="OGL40" s="467"/>
      <c r="OGM40" s="467"/>
      <c r="OGN40" s="467"/>
      <c r="OGO40" s="467"/>
      <c r="OGP40" s="467"/>
      <c r="OGQ40" s="467"/>
      <c r="OGR40" s="467"/>
      <c r="OGS40" s="467"/>
      <c r="OGT40" s="467"/>
      <c r="OGU40" s="467"/>
      <c r="OGV40" s="467"/>
      <c r="OGW40" s="467"/>
      <c r="OGX40" s="467"/>
      <c r="OGY40" s="467"/>
      <c r="OGZ40" s="467"/>
      <c r="OHA40" s="467"/>
      <c r="OHB40" s="467"/>
      <c r="OHC40" s="467"/>
      <c r="OHD40" s="467"/>
      <c r="OHE40" s="467"/>
      <c r="OHF40" s="467"/>
      <c r="OHG40" s="467"/>
      <c r="OHH40" s="467"/>
      <c r="OHI40" s="467"/>
      <c r="OHJ40" s="467"/>
      <c r="OHK40" s="467"/>
      <c r="OHL40" s="467"/>
      <c r="OHM40" s="467"/>
      <c r="OHN40" s="467"/>
      <c r="OHO40" s="467"/>
      <c r="OHP40" s="467"/>
      <c r="OHQ40" s="467"/>
      <c r="OHR40" s="467"/>
      <c r="OHS40" s="467"/>
      <c r="OHT40" s="467"/>
      <c r="OHU40" s="467"/>
      <c r="OHV40" s="467"/>
      <c r="OHW40" s="467"/>
      <c r="OHX40" s="467"/>
      <c r="OHY40" s="467"/>
      <c r="OHZ40" s="467"/>
      <c r="OIA40" s="467"/>
      <c r="OIB40" s="467"/>
      <c r="OIC40" s="467"/>
      <c r="OID40" s="467"/>
      <c r="OIE40" s="467"/>
      <c r="OIF40" s="467"/>
      <c r="OIG40" s="467"/>
      <c r="OIH40" s="467"/>
      <c r="OII40" s="467"/>
      <c r="OIJ40" s="467"/>
      <c r="OIK40" s="467"/>
      <c r="OIL40" s="467"/>
      <c r="OIM40" s="467"/>
      <c r="OIN40" s="467"/>
      <c r="OIO40" s="467"/>
      <c r="OIP40" s="467"/>
      <c r="OIQ40" s="467"/>
      <c r="OIR40" s="467"/>
      <c r="OIS40" s="467"/>
      <c r="OIT40" s="467"/>
      <c r="OIU40" s="467"/>
      <c r="OIV40" s="467"/>
      <c r="OIW40" s="467"/>
      <c r="OIX40" s="467"/>
      <c r="OIY40" s="467"/>
      <c r="OIZ40" s="467"/>
      <c r="OJA40" s="467"/>
      <c r="OJB40" s="467"/>
      <c r="OJC40" s="467"/>
      <c r="OJD40" s="467"/>
      <c r="OJE40" s="467"/>
      <c r="OJF40" s="467"/>
      <c r="OJG40" s="467"/>
      <c r="OJH40" s="467"/>
      <c r="OJI40" s="467"/>
      <c r="OJJ40" s="467"/>
      <c r="OJK40" s="467"/>
      <c r="OJL40" s="467"/>
      <c r="OJM40" s="467"/>
      <c r="OJN40" s="467"/>
      <c r="OJO40" s="467"/>
      <c r="OJP40" s="467"/>
      <c r="OJQ40" s="467"/>
      <c r="OJR40" s="467"/>
      <c r="OJS40" s="467"/>
      <c r="OJT40" s="467"/>
      <c r="OJU40" s="467"/>
      <c r="OJV40" s="467"/>
      <c r="OJW40" s="467"/>
      <c r="OJX40" s="467"/>
      <c r="OJY40" s="467"/>
      <c r="OJZ40" s="467"/>
      <c r="OKA40" s="467"/>
      <c r="OKB40" s="467"/>
      <c r="OKC40" s="467"/>
      <c r="OKD40" s="467"/>
      <c r="OKE40" s="467"/>
      <c r="OKF40" s="467"/>
      <c r="OKG40" s="467"/>
      <c r="OKH40" s="467"/>
      <c r="OKI40" s="467"/>
      <c r="OKJ40" s="467"/>
      <c r="OKK40" s="467"/>
      <c r="OKL40" s="467"/>
      <c r="OKM40" s="467"/>
      <c r="OKN40" s="467"/>
      <c r="OKO40" s="467"/>
      <c r="OKP40" s="467"/>
      <c r="OKQ40" s="467"/>
      <c r="OKR40" s="467"/>
      <c r="OKS40" s="467"/>
      <c r="OKT40" s="467"/>
      <c r="OKU40" s="467"/>
      <c r="OKV40" s="467"/>
      <c r="OKW40" s="467"/>
      <c r="OKX40" s="467"/>
      <c r="OKY40" s="467"/>
      <c r="OKZ40" s="467"/>
      <c r="OLA40" s="467"/>
      <c r="OLB40" s="467"/>
      <c r="OLC40" s="467"/>
      <c r="OLD40" s="467"/>
      <c r="OLE40" s="467"/>
      <c r="OLF40" s="467"/>
      <c r="OLG40" s="467"/>
      <c r="OLH40" s="467"/>
      <c r="OLI40" s="467"/>
      <c r="OLJ40" s="467"/>
      <c r="OLK40" s="467"/>
      <c r="OLL40" s="467"/>
      <c r="OLM40" s="467"/>
      <c r="OLN40" s="467"/>
      <c r="OLO40" s="467"/>
      <c r="OLP40" s="467"/>
      <c r="OLQ40" s="467"/>
      <c r="OLR40" s="467"/>
      <c r="OLS40" s="467"/>
      <c r="OLT40" s="467"/>
      <c r="OLU40" s="467"/>
      <c r="OLV40" s="467"/>
      <c r="OLW40" s="467"/>
      <c r="OLX40" s="467"/>
      <c r="OLY40" s="467"/>
      <c r="OLZ40" s="467"/>
      <c r="OMA40" s="467"/>
      <c r="OMB40" s="467"/>
      <c r="OMC40" s="467"/>
      <c r="OMD40" s="467"/>
      <c r="OME40" s="467"/>
      <c r="OMF40" s="467"/>
      <c r="OMG40" s="467"/>
      <c r="OMH40" s="467"/>
      <c r="OMI40" s="467"/>
      <c r="OMJ40" s="467"/>
      <c r="OMK40" s="467"/>
      <c r="OML40" s="467"/>
      <c r="OMM40" s="467"/>
      <c r="OMN40" s="467"/>
      <c r="OMO40" s="467"/>
      <c r="OMP40" s="467"/>
      <c r="OMQ40" s="467"/>
      <c r="OMR40" s="467"/>
      <c r="OMS40" s="467"/>
      <c r="OMT40" s="467"/>
      <c r="OMU40" s="467"/>
      <c r="OMV40" s="467"/>
      <c r="OMW40" s="467"/>
      <c r="OMX40" s="467"/>
      <c r="OMY40" s="467"/>
      <c r="OMZ40" s="467"/>
      <c r="ONA40" s="467"/>
      <c r="ONB40" s="467"/>
      <c r="ONC40" s="467"/>
      <c r="OND40" s="467"/>
      <c r="ONE40" s="467"/>
      <c r="ONF40" s="467"/>
      <c r="ONG40" s="467"/>
      <c r="ONH40" s="467"/>
      <c r="ONI40" s="467"/>
      <c r="ONJ40" s="467"/>
      <c r="ONK40" s="467"/>
      <c r="ONL40" s="467"/>
      <c r="ONM40" s="467"/>
      <c r="ONN40" s="467"/>
      <c r="ONO40" s="467"/>
      <c r="ONP40" s="467"/>
      <c r="ONQ40" s="467"/>
      <c r="ONR40" s="467"/>
      <c r="ONS40" s="467"/>
      <c r="ONT40" s="467"/>
      <c r="ONU40" s="467"/>
      <c r="ONV40" s="467"/>
      <c r="ONW40" s="467"/>
      <c r="ONX40" s="467"/>
      <c r="ONY40" s="467"/>
      <c r="ONZ40" s="467"/>
      <c r="OOA40" s="467"/>
      <c r="OOB40" s="467"/>
      <c r="OOC40" s="467"/>
      <c r="OOD40" s="467"/>
      <c r="OOE40" s="467"/>
      <c r="OOF40" s="467"/>
      <c r="OOG40" s="467"/>
      <c r="OOH40" s="467"/>
      <c r="OOI40" s="467"/>
      <c r="OOJ40" s="467"/>
      <c r="OOK40" s="467"/>
      <c r="OOL40" s="467"/>
      <c r="OOM40" s="467"/>
      <c r="OON40" s="467"/>
      <c r="OOO40" s="467"/>
      <c r="OOP40" s="467"/>
      <c r="OOQ40" s="467"/>
      <c r="OOR40" s="467"/>
      <c r="OOS40" s="467"/>
      <c r="OOT40" s="467"/>
      <c r="OOU40" s="467"/>
      <c r="OOV40" s="467"/>
      <c r="OOW40" s="467"/>
      <c r="OOX40" s="467"/>
      <c r="OOY40" s="467"/>
      <c r="OOZ40" s="467"/>
      <c r="OPA40" s="467"/>
      <c r="OPB40" s="467"/>
      <c r="OPC40" s="467"/>
      <c r="OPD40" s="467"/>
      <c r="OPE40" s="467"/>
      <c r="OPF40" s="467"/>
      <c r="OPG40" s="467"/>
      <c r="OPH40" s="467"/>
      <c r="OPI40" s="467"/>
      <c r="OPJ40" s="467"/>
      <c r="OPK40" s="467"/>
      <c r="OPL40" s="467"/>
      <c r="OPM40" s="467"/>
      <c r="OPN40" s="467"/>
      <c r="OPO40" s="467"/>
      <c r="OPP40" s="467"/>
      <c r="OPQ40" s="467"/>
      <c r="OPR40" s="467"/>
      <c r="OPS40" s="467"/>
      <c r="OPT40" s="467"/>
      <c r="OPU40" s="467"/>
      <c r="OPV40" s="467"/>
      <c r="OPW40" s="467"/>
      <c r="OPX40" s="467"/>
      <c r="OPY40" s="467"/>
      <c r="OPZ40" s="467"/>
      <c r="OQA40" s="467"/>
      <c r="OQB40" s="467"/>
      <c r="OQC40" s="467"/>
      <c r="OQD40" s="467"/>
      <c r="OQE40" s="467"/>
      <c r="OQF40" s="467"/>
      <c r="OQG40" s="467"/>
      <c r="OQH40" s="467"/>
      <c r="OQI40" s="467"/>
      <c r="OQJ40" s="467"/>
      <c r="OQK40" s="467"/>
      <c r="OQL40" s="467"/>
      <c r="OQM40" s="467"/>
      <c r="OQN40" s="467"/>
      <c r="OQO40" s="467"/>
      <c r="OQP40" s="467"/>
      <c r="OQQ40" s="467"/>
      <c r="OQR40" s="467"/>
      <c r="OQS40" s="467"/>
      <c r="OQT40" s="467"/>
      <c r="OQU40" s="467"/>
      <c r="OQV40" s="467"/>
      <c r="OQW40" s="467"/>
      <c r="OQX40" s="467"/>
      <c r="OQY40" s="467"/>
      <c r="OQZ40" s="467"/>
      <c r="ORA40" s="467"/>
      <c r="ORB40" s="467"/>
      <c r="ORC40" s="467"/>
      <c r="ORD40" s="467"/>
      <c r="ORE40" s="467"/>
      <c r="ORF40" s="467"/>
      <c r="ORG40" s="467"/>
      <c r="ORH40" s="467"/>
      <c r="ORI40" s="467"/>
      <c r="ORJ40" s="467"/>
      <c r="ORK40" s="467"/>
      <c r="ORL40" s="467"/>
      <c r="ORM40" s="467"/>
      <c r="ORN40" s="467"/>
      <c r="ORO40" s="467"/>
      <c r="ORP40" s="467"/>
      <c r="ORQ40" s="467"/>
      <c r="ORR40" s="467"/>
      <c r="ORS40" s="467"/>
      <c r="ORT40" s="467"/>
      <c r="ORU40" s="467"/>
      <c r="ORV40" s="467"/>
      <c r="ORW40" s="467"/>
      <c r="ORX40" s="467"/>
      <c r="ORY40" s="467"/>
      <c r="ORZ40" s="467"/>
      <c r="OSA40" s="467"/>
      <c r="OSB40" s="467"/>
      <c r="OSC40" s="467"/>
      <c r="OSD40" s="467"/>
      <c r="OSE40" s="467"/>
      <c r="OSF40" s="467"/>
      <c r="OSG40" s="467"/>
      <c r="OSH40" s="467"/>
      <c r="OSI40" s="467"/>
      <c r="OSJ40" s="467"/>
      <c r="OSK40" s="467"/>
      <c r="OSL40" s="467"/>
      <c r="OSM40" s="467"/>
      <c r="OSN40" s="467"/>
      <c r="OSO40" s="467"/>
      <c r="OSP40" s="467"/>
      <c r="OSQ40" s="467"/>
      <c r="OSR40" s="467"/>
      <c r="OSS40" s="467"/>
      <c r="OST40" s="467"/>
      <c r="OSU40" s="467"/>
      <c r="OSV40" s="467"/>
      <c r="OSW40" s="467"/>
      <c r="OSX40" s="467"/>
      <c r="OSY40" s="467"/>
      <c r="OSZ40" s="467"/>
      <c r="OTA40" s="467"/>
      <c r="OTB40" s="467"/>
      <c r="OTC40" s="467"/>
      <c r="OTD40" s="467"/>
      <c r="OTE40" s="467"/>
      <c r="OTF40" s="467"/>
      <c r="OTG40" s="467"/>
      <c r="OTH40" s="467"/>
      <c r="OTI40" s="467"/>
      <c r="OTJ40" s="467"/>
      <c r="OTK40" s="467"/>
      <c r="OTL40" s="467"/>
      <c r="OTM40" s="467"/>
      <c r="OTN40" s="467"/>
      <c r="OTO40" s="467"/>
      <c r="OTP40" s="467"/>
      <c r="OTQ40" s="467"/>
      <c r="OTR40" s="467"/>
      <c r="OTS40" s="467"/>
      <c r="OTT40" s="467"/>
      <c r="OTU40" s="467"/>
      <c r="OTV40" s="467"/>
      <c r="OTW40" s="467"/>
      <c r="OTX40" s="467"/>
      <c r="OTY40" s="467"/>
      <c r="OTZ40" s="467"/>
      <c r="OUA40" s="467"/>
      <c r="OUB40" s="467"/>
      <c r="OUC40" s="467"/>
      <c r="OUD40" s="467"/>
      <c r="OUE40" s="467"/>
      <c r="OUF40" s="467"/>
      <c r="OUG40" s="467"/>
      <c r="OUH40" s="467"/>
      <c r="OUI40" s="467"/>
      <c r="OUJ40" s="467"/>
      <c r="OUK40" s="467"/>
      <c r="OUL40" s="467"/>
      <c r="OUM40" s="467"/>
      <c r="OUN40" s="467"/>
      <c r="OUO40" s="467"/>
      <c r="OUP40" s="467"/>
      <c r="OUQ40" s="467"/>
      <c r="OUR40" s="467"/>
      <c r="OUS40" s="467"/>
      <c r="OUT40" s="467"/>
      <c r="OUU40" s="467"/>
      <c r="OUV40" s="467"/>
      <c r="OUW40" s="467"/>
      <c r="OUX40" s="467"/>
      <c r="OUY40" s="467"/>
      <c r="OUZ40" s="467"/>
      <c r="OVA40" s="467"/>
      <c r="OVB40" s="467"/>
      <c r="OVC40" s="467"/>
      <c r="OVD40" s="467"/>
      <c r="OVE40" s="467"/>
      <c r="OVF40" s="467"/>
      <c r="OVG40" s="467"/>
      <c r="OVH40" s="467"/>
      <c r="OVI40" s="467"/>
      <c r="OVJ40" s="467"/>
      <c r="OVK40" s="467"/>
      <c r="OVL40" s="467"/>
      <c r="OVM40" s="467"/>
      <c r="OVN40" s="467"/>
      <c r="OVO40" s="467"/>
      <c r="OVP40" s="467"/>
      <c r="OVQ40" s="467"/>
      <c r="OVR40" s="467"/>
      <c r="OVS40" s="467"/>
      <c r="OVT40" s="467"/>
      <c r="OVU40" s="467"/>
      <c r="OVV40" s="467"/>
      <c r="OVW40" s="467"/>
      <c r="OVX40" s="467"/>
      <c r="OVY40" s="467"/>
      <c r="OVZ40" s="467"/>
      <c r="OWA40" s="467"/>
      <c r="OWB40" s="467"/>
      <c r="OWC40" s="467"/>
      <c r="OWD40" s="467"/>
      <c r="OWE40" s="467"/>
      <c r="OWF40" s="467"/>
      <c r="OWG40" s="467"/>
      <c r="OWH40" s="467"/>
      <c r="OWI40" s="467"/>
      <c r="OWJ40" s="467"/>
      <c r="OWK40" s="467"/>
      <c r="OWL40" s="467"/>
      <c r="OWM40" s="467"/>
      <c r="OWN40" s="467"/>
      <c r="OWO40" s="467"/>
      <c r="OWP40" s="467"/>
      <c r="OWQ40" s="467"/>
      <c r="OWR40" s="467"/>
      <c r="OWS40" s="467"/>
      <c r="OWT40" s="467"/>
      <c r="OWU40" s="467"/>
      <c r="OWV40" s="467"/>
      <c r="OWW40" s="467"/>
      <c r="OWX40" s="467"/>
      <c r="OWY40" s="467"/>
      <c r="OWZ40" s="467"/>
      <c r="OXA40" s="467"/>
      <c r="OXB40" s="467"/>
      <c r="OXC40" s="467"/>
      <c r="OXD40" s="467"/>
      <c r="OXE40" s="467"/>
      <c r="OXF40" s="467"/>
      <c r="OXG40" s="467"/>
      <c r="OXH40" s="467"/>
      <c r="OXI40" s="467"/>
      <c r="OXJ40" s="467"/>
      <c r="OXK40" s="467"/>
      <c r="OXL40" s="467"/>
      <c r="OXM40" s="467"/>
      <c r="OXN40" s="467"/>
      <c r="OXO40" s="467"/>
      <c r="OXP40" s="467"/>
      <c r="OXQ40" s="467"/>
      <c r="OXR40" s="467"/>
      <c r="OXS40" s="467"/>
      <c r="OXT40" s="467"/>
      <c r="OXU40" s="467"/>
      <c r="OXV40" s="467"/>
      <c r="OXW40" s="467"/>
      <c r="OXX40" s="467"/>
      <c r="OXY40" s="467"/>
      <c r="OXZ40" s="467"/>
      <c r="OYA40" s="467"/>
      <c r="OYB40" s="467"/>
      <c r="OYC40" s="467"/>
      <c r="OYD40" s="467"/>
      <c r="OYE40" s="467"/>
      <c r="OYF40" s="467"/>
      <c r="OYG40" s="467"/>
      <c r="OYH40" s="467"/>
      <c r="OYI40" s="467"/>
      <c r="OYJ40" s="467"/>
      <c r="OYK40" s="467"/>
      <c r="OYL40" s="467"/>
      <c r="OYM40" s="467"/>
      <c r="OYN40" s="467"/>
      <c r="OYO40" s="467"/>
      <c r="OYP40" s="467"/>
      <c r="OYQ40" s="467"/>
      <c r="OYR40" s="467"/>
      <c r="OYS40" s="467"/>
      <c r="OYT40" s="467"/>
      <c r="OYU40" s="467"/>
      <c r="OYV40" s="467"/>
      <c r="OYW40" s="467"/>
      <c r="OYX40" s="467"/>
      <c r="OYY40" s="467"/>
      <c r="OYZ40" s="467"/>
      <c r="OZA40" s="467"/>
      <c r="OZB40" s="467"/>
      <c r="OZC40" s="467"/>
      <c r="OZD40" s="467"/>
      <c r="OZE40" s="467"/>
      <c r="OZF40" s="467"/>
      <c r="OZG40" s="467"/>
      <c r="OZH40" s="467"/>
      <c r="OZI40" s="467"/>
      <c r="OZJ40" s="467"/>
      <c r="OZK40" s="467"/>
      <c r="OZL40" s="467"/>
      <c r="OZM40" s="467"/>
      <c r="OZN40" s="467"/>
      <c r="OZO40" s="467"/>
      <c r="OZP40" s="467"/>
      <c r="OZQ40" s="467"/>
      <c r="OZR40" s="467"/>
      <c r="OZS40" s="467"/>
      <c r="OZT40" s="467"/>
      <c r="OZU40" s="467"/>
      <c r="OZV40" s="467"/>
      <c r="OZW40" s="467"/>
      <c r="OZX40" s="467"/>
      <c r="OZY40" s="467"/>
      <c r="OZZ40" s="467"/>
      <c r="PAA40" s="467"/>
      <c r="PAB40" s="467"/>
      <c r="PAC40" s="467"/>
      <c r="PAD40" s="467"/>
      <c r="PAE40" s="467"/>
      <c r="PAF40" s="467"/>
      <c r="PAG40" s="467"/>
      <c r="PAH40" s="467"/>
      <c r="PAI40" s="467"/>
      <c r="PAJ40" s="467"/>
      <c r="PAK40" s="467"/>
      <c r="PAL40" s="467"/>
      <c r="PAM40" s="467"/>
      <c r="PAN40" s="467"/>
      <c r="PAO40" s="467"/>
      <c r="PAP40" s="467"/>
      <c r="PAQ40" s="467"/>
      <c r="PAR40" s="467"/>
      <c r="PAS40" s="467"/>
      <c r="PAT40" s="467"/>
      <c r="PAU40" s="467"/>
      <c r="PAV40" s="467"/>
      <c r="PAW40" s="467"/>
      <c r="PAX40" s="467"/>
      <c r="PAY40" s="467"/>
      <c r="PAZ40" s="467"/>
      <c r="PBA40" s="467"/>
      <c r="PBB40" s="467"/>
      <c r="PBC40" s="467"/>
      <c r="PBD40" s="467"/>
      <c r="PBE40" s="467"/>
      <c r="PBF40" s="467"/>
      <c r="PBG40" s="467"/>
      <c r="PBH40" s="467"/>
      <c r="PBI40" s="467"/>
      <c r="PBJ40" s="467"/>
      <c r="PBK40" s="467"/>
      <c r="PBL40" s="467"/>
      <c r="PBM40" s="467"/>
      <c r="PBN40" s="467"/>
      <c r="PBO40" s="467"/>
      <c r="PBP40" s="467"/>
      <c r="PBQ40" s="467"/>
      <c r="PBR40" s="467"/>
      <c r="PBS40" s="467"/>
      <c r="PBT40" s="467"/>
      <c r="PBU40" s="467"/>
      <c r="PBV40" s="467"/>
      <c r="PBW40" s="467"/>
      <c r="PBX40" s="467"/>
      <c r="PBY40" s="467"/>
      <c r="PBZ40" s="467"/>
      <c r="PCA40" s="467"/>
      <c r="PCB40" s="467"/>
      <c r="PCC40" s="467"/>
      <c r="PCD40" s="467"/>
      <c r="PCE40" s="467"/>
      <c r="PCF40" s="467"/>
      <c r="PCG40" s="467"/>
      <c r="PCH40" s="467"/>
      <c r="PCI40" s="467"/>
      <c r="PCJ40" s="467"/>
      <c r="PCK40" s="467"/>
      <c r="PCL40" s="467"/>
      <c r="PCM40" s="467"/>
      <c r="PCN40" s="467"/>
      <c r="PCO40" s="467"/>
      <c r="PCP40" s="467"/>
      <c r="PCQ40" s="467"/>
      <c r="PCR40" s="467"/>
      <c r="PCS40" s="467"/>
      <c r="PCT40" s="467"/>
      <c r="PCU40" s="467"/>
      <c r="PCV40" s="467"/>
      <c r="PCW40" s="467"/>
      <c r="PCX40" s="467"/>
      <c r="PCY40" s="467"/>
      <c r="PCZ40" s="467"/>
      <c r="PDA40" s="467"/>
      <c r="PDB40" s="467"/>
      <c r="PDC40" s="467"/>
      <c r="PDD40" s="467"/>
      <c r="PDE40" s="467"/>
      <c r="PDF40" s="467"/>
      <c r="PDG40" s="467"/>
      <c r="PDH40" s="467"/>
      <c r="PDI40" s="467"/>
      <c r="PDJ40" s="467"/>
      <c r="PDK40" s="467"/>
      <c r="PDL40" s="467"/>
      <c r="PDM40" s="467"/>
      <c r="PDN40" s="467"/>
      <c r="PDO40" s="467"/>
      <c r="PDP40" s="467"/>
      <c r="PDQ40" s="467"/>
      <c r="PDR40" s="467"/>
      <c r="PDS40" s="467"/>
      <c r="PDT40" s="467"/>
      <c r="PDU40" s="467"/>
      <c r="PDV40" s="467"/>
      <c r="PDW40" s="467"/>
      <c r="PDX40" s="467"/>
      <c r="PDY40" s="467"/>
      <c r="PDZ40" s="467"/>
      <c r="PEA40" s="467"/>
      <c r="PEB40" s="467"/>
      <c r="PEC40" s="467"/>
      <c r="PED40" s="467"/>
      <c r="PEE40" s="467"/>
      <c r="PEF40" s="467"/>
      <c r="PEG40" s="467"/>
      <c r="PEH40" s="467"/>
      <c r="PEI40" s="467"/>
      <c r="PEJ40" s="467"/>
      <c r="PEK40" s="467"/>
      <c r="PEL40" s="467"/>
      <c r="PEM40" s="467"/>
      <c r="PEN40" s="467"/>
      <c r="PEO40" s="467"/>
      <c r="PEP40" s="467"/>
      <c r="PEQ40" s="467"/>
      <c r="PER40" s="467"/>
      <c r="PES40" s="467"/>
      <c r="PET40" s="467"/>
      <c r="PEU40" s="467"/>
      <c r="PEV40" s="467"/>
      <c r="PEW40" s="467"/>
      <c r="PEX40" s="467"/>
      <c r="PEY40" s="467"/>
      <c r="PEZ40" s="467"/>
      <c r="PFA40" s="467"/>
      <c r="PFB40" s="467"/>
      <c r="PFC40" s="467"/>
      <c r="PFD40" s="467"/>
      <c r="PFE40" s="467"/>
      <c r="PFF40" s="467"/>
      <c r="PFG40" s="467"/>
      <c r="PFH40" s="467"/>
      <c r="PFI40" s="467"/>
      <c r="PFJ40" s="467"/>
      <c r="PFK40" s="467"/>
      <c r="PFL40" s="467"/>
      <c r="PFM40" s="467"/>
      <c r="PFN40" s="467"/>
      <c r="PFO40" s="467"/>
      <c r="PFP40" s="467"/>
      <c r="PFQ40" s="467"/>
      <c r="PFR40" s="467"/>
      <c r="PFS40" s="467"/>
      <c r="PFT40" s="467"/>
      <c r="PFU40" s="467"/>
      <c r="PFV40" s="467"/>
      <c r="PFW40" s="467"/>
      <c r="PFX40" s="467"/>
      <c r="PFY40" s="467"/>
      <c r="PFZ40" s="467"/>
      <c r="PGA40" s="467"/>
      <c r="PGB40" s="467"/>
      <c r="PGC40" s="467"/>
      <c r="PGD40" s="467"/>
      <c r="PGE40" s="467"/>
      <c r="PGF40" s="467"/>
      <c r="PGG40" s="467"/>
      <c r="PGH40" s="467"/>
      <c r="PGI40" s="467"/>
      <c r="PGJ40" s="467"/>
      <c r="PGK40" s="467"/>
      <c r="PGL40" s="467"/>
      <c r="PGM40" s="467"/>
      <c r="PGN40" s="467"/>
      <c r="PGO40" s="467"/>
      <c r="PGP40" s="467"/>
      <c r="PGQ40" s="467"/>
      <c r="PGR40" s="467"/>
      <c r="PGS40" s="467"/>
      <c r="PGT40" s="467"/>
      <c r="PGU40" s="467"/>
      <c r="PGV40" s="467"/>
      <c r="PGW40" s="467"/>
      <c r="PGX40" s="467"/>
      <c r="PGY40" s="467"/>
      <c r="PGZ40" s="467"/>
      <c r="PHA40" s="467"/>
      <c r="PHB40" s="467"/>
      <c r="PHC40" s="467"/>
      <c r="PHD40" s="467"/>
      <c r="PHE40" s="467"/>
      <c r="PHF40" s="467"/>
      <c r="PHG40" s="467"/>
      <c r="PHH40" s="467"/>
      <c r="PHI40" s="467"/>
      <c r="PHJ40" s="467"/>
      <c r="PHK40" s="467"/>
      <c r="PHL40" s="467"/>
      <c r="PHM40" s="467"/>
      <c r="PHN40" s="467"/>
      <c r="PHO40" s="467"/>
      <c r="PHP40" s="467"/>
      <c r="PHQ40" s="467"/>
      <c r="PHR40" s="467"/>
      <c r="PHS40" s="467"/>
      <c r="PHT40" s="467"/>
      <c r="PHU40" s="467"/>
      <c r="PHV40" s="467"/>
      <c r="PHW40" s="467"/>
      <c r="PHX40" s="467"/>
      <c r="PHY40" s="467"/>
      <c r="PHZ40" s="467"/>
      <c r="PIA40" s="467"/>
      <c r="PIB40" s="467"/>
      <c r="PIC40" s="467"/>
      <c r="PID40" s="467"/>
      <c r="PIE40" s="467"/>
      <c r="PIF40" s="467"/>
      <c r="PIG40" s="467"/>
      <c r="PIH40" s="467"/>
      <c r="PII40" s="467"/>
      <c r="PIJ40" s="467"/>
      <c r="PIK40" s="467"/>
      <c r="PIL40" s="467"/>
      <c r="PIM40" s="467"/>
      <c r="PIN40" s="467"/>
      <c r="PIO40" s="467"/>
      <c r="PIP40" s="467"/>
      <c r="PIQ40" s="467"/>
      <c r="PIR40" s="467"/>
      <c r="PIS40" s="467"/>
      <c r="PIT40" s="467"/>
      <c r="PIU40" s="467"/>
      <c r="PIV40" s="467"/>
      <c r="PIW40" s="467"/>
      <c r="PIX40" s="467"/>
      <c r="PIY40" s="467"/>
      <c r="PIZ40" s="467"/>
      <c r="PJA40" s="467"/>
      <c r="PJB40" s="467"/>
      <c r="PJC40" s="467"/>
      <c r="PJD40" s="467"/>
      <c r="PJE40" s="467"/>
      <c r="PJF40" s="467"/>
      <c r="PJG40" s="467"/>
      <c r="PJH40" s="467"/>
      <c r="PJI40" s="467"/>
      <c r="PJJ40" s="467"/>
      <c r="PJK40" s="467"/>
      <c r="PJL40" s="467"/>
      <c r="PJM40" s="467"/>
      <c r="PJN40" s="467"/>
      <c r="PJO40" s="467"/>
      <c r="PJP40" s="467"/>
      <c r="PJQ40" s="467"/>
      <c r="PJR40" s="467"/>
      <c r="PJS40" s="467"/>
      <c r="PJT40" s="467"/>
      <c r="PJU40" s="467"/>
      <c r="PJV40" s="467"/>
      <c r="PJW40" s="467"/>
      <c r="PJX40" s="467"/>
      <c r="PJY40" s="467"/>
      <c r="PJZ40" s="467"/>
      <c r="PKA40" s="467"/>
      <c r="PKB40" s="467"/>
      <c r="PKC40" s="467"/>
      <c r="PKD40" s="467"/>
      <c r="PKE40" s="467"/>
      <c r="PKF40" s="467"/>
      <c r="PKG40" s="467"/>
      <c r="PKH40" s="467"/>
      <c r="PKI40" s="467"/>
      <c r="PKJ40" s="467"/>
      <c r="PKK40" s="467"/>
      <c r="PKL40" s="467"/>
      <c r="PKM40" s="467"/>
      <c r="PKN40" s="467"/>
      <c r="PKO40" s="467"/>
      <c r="PKP40" s="467"/>
      <c r="PKQ40" s="467"/>
      <c r="PKR40" s="467"/>
      <c r="PKS40" s="467"/>
      <c r="PKT40" s="467"/>
      <c r="PKU40" s="467"/>
      <c r="PKV40" s="467"/>
      <c r="PKW40" s="467"/>
      <c r="PKX40" s="467"/>
      <c r="PKY40" s="467"/>
      <c r="PKZ40" s="467"/>
      <c r="PLA40" s="467"/>
      <c r="PLB40" s="467"/>
      <c r="PLC40" s="467"/>
      <c r="PLD40" s="467"/>
      <c r="PLE40" s="467"/>
      <c r="PLF40" s="467"/>
      <c r="PLG40" s="467"/>
      <c r="PLH40" s="467"/>
      <c r="PLI40" s="467"/>
      <c r="PLJ40" s="467"/>
      <c r="PLK40" s="467"/>
      <c r="PLL40" s="467"/>
      <c r="PLM40" s="467"/>
      <c r="PLN40" s="467"/>
      <c r="PLO40" s="467"/>
      <c r="PLP40" s="467"/>
      <c r="PLQ40" s="467"/>
      <c r="PLR40" s="467"/>
      <c r="PLS40" s="467"/>
      <c r="PLT40" s="467"/>
      <c r="PLU40" s="467"/>
      <c r="PLV40" s="467"/>
      <c r="PLW40" s="467"/>
      <c r="PLX40" s="467"/>
      <c r="PLY40" s="467"/>
      <c r="PLZ40" s="467"/>
      <c r="PMA40" s="467"/>
      <c r="PMB40" s="467"/>
      <c r="PMC40" s="467"/>
      <c r="PMD40" s="467"/>
      <c r="PME40" s="467"/>
      <c r="PMF40" s="467"/>
      <c r="PMG40" s="467"/>
      <c r="PMH40" s="467"/>
      <c r="PMI40" s="467"/>
      <c r="PMJ40" s="467"/>
      <c r="PMK40" s="467"/>
      <c r="PML40" s="467"/>
      <c r="PMM40" s="467"/>
      <c r="PMN40" s="467"/>
      <c r="PMO40" s="467"/>
      <c r="PMP40" s="467"/>
      <c r="PMQ40" s="467"/>
      <c r="PMR40" s="467"/>
      <c r="PMS40" s="467"/>
      <c r="PMT40" s="467"/>
      <c r="PMU40" s="467"/>
      <c r="PMV40" s="467"/>
      <c r="PMW40" s="467"/>
      <c r="PMX40" s="467"/>
      <c r="PMY40" s="467"/>
      <c r="PMZ40" s="467"/>
      <c r="PNA40" s="467"/>
      <c r="PNB40" s="467"/>
      <c r="PNC40" s="467"/>
      <c r="PND40" s="467"/>
      <c r="PNE40" s="467"/>
      <c r="PNF40" s="467"/>
      <c r="PNG40" s="467"/>
      <c r="PNH40" s="467"/>
      <c r="PNI40" s="467"/>
      <c r="PNJ40" s="467"/>
      <c r="PNK40" s="467"/>
      <c r="PNL40" s="467"/>
      <c r="PNM40" s="467"/>
      <c r="PNN40" s="467"/>
      <c r="PNO40" s="467"/>
      <c r="PNP40" s="467"/>
      <c r="PNQ40" s="467"/>
      <c r="PNR40" s="467"/>
      <c r="PNS40" s="467"/>
      <c r="PNT40" s="467"/>
      <c r="PNU40" s="467"/>
      <c r="PNV40" s="467"/>
      <c r="PNW40" s="467"/>
      <c r="PNX40" s="467"/>
      <c r="PNY40" s="467"/>
      <c r="PNZ40" s="467"/>
      <c r="POA40" s="467"/>
      <c r="POB40" s="467"/>
      <c r="POC40" s="467"/>
      <c r="POD40" s="467"/>
      <c r="POE40" s="467"/>
      <c r="POF40" s="467"/>
      <c r="POG40" s="467"/>
      <c r="POH40" s="467"/>
      <c r="POI40" s="467"/>
      <c r="POJ40" s="467"/>
      <c r="POK40" s="467"/>
      <c r="POL40" s="467"/>
      <c r="POM40" s="467"/>
      <c r="PON40" s="467"/>
      <c r="POO40" s="467"/>
      <c r="POP40" s="467"/>
      <c r="POQ40" s="467"/>
      <c r="POR40" s="467"/>
      <c r="POS40" s="467"/>
      <c r="POT40" s="467"/>
      <c r="POU40" s="467"/>
      <c r="POV40" s="467"/>
      <c r="POW40" s="467"/>
      <c r="POX40" s="467"/>
      <c r="POY40" s="467"/>
      <c r="POZ40" s="467"/>
      <c r="PPA40" s="467"/>
      <c r="PPB40" s="467"/>
      <c r="PPC40" s="467"/>
      <c r="PPD40" s="467"/>
      <c r="PPE40" s="467"/>
      <c r="PPF40" s="467"/>
      <c r="PPG40" s="467"/>
      <c r="PPH40" s="467"/>
      <c r="PPI40" s="467"/>
      <c r="PPJ40" s="467"/>
      <c r="PPK40" s="467"/>
      <c r="PPL40" s="467"/>
      <c r="PPM40" s="467"/>
      <c r="PPN40" s="467"/>
      <c r="PPO40" s="467"/>
      <c r="PPP40" s="467"/>
      <c r="PPQ40" s="467"/>
      <c r="PPR40" s="467"/>
      <c r="PPS40" s="467"/>
      <c r="PPT40" s="467"/>
      <c r="PPU40" s="467"/>
      <c r="PPV40" s="467"/>
      <c r="PPW40" s="467"/>
      <c r="PPX40" s="467"/>
      <c r="PPY40" s="467"/>
      <c r="PPZ40" s="467"/>
      <c r="PQA40" s="467"/>
      <c r="PQB40" s="467"/>
      <c r="PQC40" s="467"/>
      <c r="PQD40" s="467"/>
      <c r="PQE40" s="467"/>
      <c r="PQF40" s="467"/>
      <c r="PQG40" s="467"/>
      <c r="PQH40" s="467"/>
      <c r="PQI40" s="467"/>
      <c r="PQJ40" s="467"/>
      <c r="PQK40" s="467"/>
      <c r="PQL40" s="467"/>
      <c r="PQM40" s="467"/>
      <c r="PQN40" s="467"/>
      <c r="PQO40" s="467"/>
      <c r="PQP40" s="467"/>
      <c r="PQQ40" s="467"/>
      <c r="PQR40" s="467"/>
      <c r="PQS40" s="467"/>
      <c r="PQT40" s="467"/>
      <c r="PQU40" s="467"/>
      <c r="PQV40" s="467"/>
      <c r="PQW40" s="467"/>
      <c r="PQX40" s="467"/>
      <c r="PQY40" s="467"/>
      <c r="PQZ40" s="467"/>
      <c r="PRA40" s="467"/>
      <c r="PRB40" s="467"/>
      <c r="PRC40" s="467"/>
      <c r="PRD40" s="467"/>
      <c r="PRE40" s="467"/>
      <c r="PRF40" s="467"/>
      <c r="PRG40" s="467"/>
      <c r="PRH40" s="467"/>
      <c r="PRI40" s="467"/>
      <c r="PRJ40" s="467"/>
      <c r="PRK40" s="467"/>
      <c r="PRL40" s="467"/>
      <c r="PRM40" s="467"/>
      <c r="PRN40" s="467"/>
      <c r="PRO40" s="467"/>
      <c r="PRP40" s="467"/>
      <c r="PRQ40" s="467"/>
      <c r="PRR40" s="467"/>
      <c r="PRS40" s="467"/>
      <c r="PRT40" s="467"/>
      <c r="PRU40" s="467"/>
      <c r="PRV40" s="467"/>
      <c r="PRW40" s="467"/>
      <c r="PRX40" s="467"/>
      <c r="PRY40" s="467"/>
      <c r="PRZ40" s="467"/>
      <c r="PSA40" s="467"/>
      <c r="PSB40" s="467"/>
      <c r="PSC40" s="467"/>
      <c r="PSD40" s="467"/>
      <c r="PSE40" s="467"/>
      <c r="PSF40" s="467"/>
      <c r="PSG40" s="467"/>
      <c r="PSH40" s="467"/>
      <c r="PSI40" s="467"/>
      <c r="PSJ40" s="467"/>
      <c r="PSK40" s="467"/>
      <c r="PSL40" s="467"/>
      <c r="PSM40" s="467"/>
      <c r="PSN40" s="467"/>
      <c r="PSO40" s="467"/>
      <c r="PSP40" s="467"/>
      <c r="PSQ40" s="467"/>
      <c r="PSR40" s="467"/>
      <c r="PSS40" s="467"/>
      <c r="PST40" s="467"/>
      <c r="PSU40" s="467"/>
      <c r="PSV40" s="467"/>
      <c r="PSW40" s="467"/>
      <c r="PSX40" s="467"/>
      <c r="PSY40" s="467"/>
      <c r="PSZ40" s="467"/>
      <c r="PTA40" s="467"/>
      <c r="PTB40" s="467"/>
      <c r="PTC40" s="467"/>
      <c r="PTD40" s="467"/>
      <c r="PTE40" s="467"/>
      <c r="PTF40" s="467"/>
      <c r="PTG40" s="467"/>
      <c r="PTH40" s="467"/>
      <c r="PTI40" s="467"/>
      <c r="PTJ40" s="467"/>
      <c r="PTK40" s="467"/>
      <c r="PTL40" s="467"/>
      <c r="PTM40" s="467"/>
      <c r="PTN40" s="467"/>
      <c r="PTO40" s="467"/>
      <c r="PTP40" s="467"/>
      <c r="PTQ40" s="467"/>
      <c r="PTR40" s="467"/>
      <c r="PTS40" s="467"/>
      <c r="PTT40" s="467"/>
      <c r="PTU40" s="467"/>
      <c r="PTV40" s="467"/>
      <c r="PTW40" s="467"/>
      <c r="PTX40" s="467"/>
      <c r="PTY40" s="467"/>
      <c r="PTZ40" s="467"/>
      <c r="PUA40" s="467"/>
      <c r="PUB40" s="467"/>
      <c r="PUC40" s="467"/>
      <c r="PUD40" s="467"/>
      <c r="PUE40" s="467"/>
      <c r="PUF40" s="467"/>
      <c r="PUG40" s="467"/>
      <c r="PUH40" s="467"/>
      <c r="PUI40" s="467"/>
      <c r="PUJ40" s="467"/>
      <c r="PUK40" s="467"/>
      <c r="PUL40" s="467"/>
      <c r="PUM40" s="467"/>
      <c r="PUN40" s="467"/>
      <c r="PUO40" s="467"/>
      <c r="PUP40" s="467"/>
      <c r="PUQ40" s="467"/>
      <c r="PUR40" s="467"/>
      <c r="PUS40" s="467"/>
      <c r="PUT40" s="467"/>
      <c r="PUU40" s="467"/>
      <c r="PUV40" s="467"/>
      <c r="PUW40" s="467"/>
      <c r="PUX40" s="467"/>
      <c r="PUY40" s="467"/>
      <c r="PUZ40" s="467"/>
      <c r="PVA40" s="467"/>
      <c r="PVB40" s="467"/>
      <c r="PVC40" s="467"/>
      <c r="PVD40" s="467"/>
      <c r="PVE40" s="467"/>
      <c r="PVF40" s="467"/>
      <c r="PVG40" s="467"/>
      <c r="PVH40" s="467"/>
      <c r="PVI40" s="467"/>
      <c r="PVJ40" s="467"/>
      <c r="PVK40" s="467"/>
      <c r="PVL40" s="467"/>
      <c r="PVM40" s="467"/>
      <c r="PVN40" s="467"/>
      <c r="PVO40" s="467"/>
      <c r="PVP40" s="467"/>
      <c r="PVQ40" s="467"/>
      <c r="PVR40" s="467"/>
      <c r="PVS40" s="467"/>
      <c r="PVT40" s="467"/>
      <c r="PVU40" s="467"/>
      <c r="PVV40" s="467"/>
      <c r="PVW40" s="467"/>
      <c r="PVX40" s="467"/>
      <c r="PVY40" s="467"/>
      <c r="PVZ40" s="467"/>
      <c r="PWA40" s="467"/>
      <c r="PWB40" s="467"/>
      <c r="PWC40" s="467"/>
      <c r="PWD40" s="467"/>
      <c r="PWE40" s="467"/>
      <c r="PWF40" s="467"/>
      <c r="PWG40" s="467"/>
      <c r="PWH40" s="467"/>
      <c r="PWI40" s="467"/>
      <c r="PWJ40" s="467"/>
      <c r="PWK40" s="467"/>
      <c r="PWL40" s="467"/>
      <c r="PWM40" s="467"/>
      <c r="PWN40" s="467"/>
      <c r="PWO40" s="467"/>
      <c r="PWP40" s="467"/>
      <c r="PWQ40" s="467"/>
      <c r="PWR40" s="467"/>
      <c r="PWS40" s="467"/>
      <c r="PWT40" s="467"/>
      <c r="PWU40" s="467"/>
      <c r="PWV40" s="467"/>
      <c r="PWW40" s="467"/>
      <c r="PWX40" s="467"/>
      <c r="PWY40" s="467"/>
      <c r="PWZ40" s="467"/>
      <c r="PXA40" s="467"/>
      <c r="PXB40" s="467"/>
      <c r="PXC40" s="467"/>
      <c r="PXD40" s="467"/>
      <c r="PXE40" s="467"/>
      <c r="PXF40" s="467"/>
      <c r="PXG40" s="467"/>
      <c r="PXH40" s="467"/>
      <c r="PXI40" s="467"/>
      <c r="PXJ40" s="467"/>
      <c r="PXK40" s="467"/>
      <c r="PXL40" s="467"/>
      <c r="PXM40" s="467"/>
      <c r="PXN40" s="467"/>
      <c r="PXO40" s="467"/>
      <c r="PXP40" s="467"/>
      <c r="PXQ40" s="467"/>
      <c r="PXR40" s="467"/>
      <c r="PXS40" s="467"/>
      <c r="PXT40" s="467"/>
      <c r="PXU40" s="467"/>
      <c r="PXV40" s="467"/>
      <c r="PXW40" s="467"/>
      <c r="PXX40" s="467"/>
      <c r="PXY40" s="467"/>
      <c r="PXZ40" s="467"/>
      <c r="PYA40" s="467"/>
      <c r="PYB40" s="467"/>
      <c r="PYC40" s="467"/>
      <c r="PYD40" s="467"/>
      <c r="PYE40" s="467"/>
      <c r="PYF40" s="467"/>
      <c r="PYG40" s="467"/>
      <c r="PYH40" s="467"/>
      <c r="PYI40" s="467"/>
      <c r="PYJ40" s="467"/>
      <c r="PYK40" s="467"/>
      <c r="PYL40" s="467"/>
      <c r="PYM40" s="467"/>
      <c r="PYN40" s="467"/>
      <c r="PYO40" s="467"/>
      <c r="PYP40" s="467"/>
      <c r="PYQ40" s="467"/>
      <c r="PYR40" s="467"/>
      <c r="PYS40" s="467"/>
      <c r="PYT40" s="467"/>
      <c r="PYU40" s="467"/>
      <c r="PYV40" s="467"/>
      <c r="PYW40" s="467"/>
      <c r="PYX40" s="467"/>
      <c r="PYY40" s="467"/>
      <c r="PYZ40" s="467"/>
      <c r="PZA40" s="467"/>
      <c r="PZB40" s="467"/>
      <c r="PZC40" s="467"/>
      <c r="PZD40" s="467"/>
      <c r="PZE40" s="467"/>
      <c r="PZF40" s="467"/>
      <c r="PZG40" s="467"/>
      <c r="PZH40" s="467"/>
      <c r="PZI40" s="467"/>
      <c r="PZJ40" s="467"/>
      <c r="PZK40" s="467"/>
      <c r="PZL40" s="467"/>
      <c r="PZM40" s="467"/>
      <c r="PZN40" s="467"/>
      <c r="PZO40" s="467"/>
      <c r="PZP40" s="467"/>
      <c r="PZQ40" s="467"/>
      <c r="PZR40" s="467"/>
      <c r="PZS40" s="467"/>
      <c r="PZT40" s="467"/>
      <c r="PZU40" s="467"/>
      <c r="PZV40" s="467"/>
      <c r="PZW40" s="467"/>
      <c r="PZX40" s="467"/>
      <c r="PZY40" s="467"/>
      <c r="PZZ40" s="467"/>
      <c r="QAA40" s="467"/>
      <c r="QAB40" s="467"/>
      <c r="QAC40" s="467"/>
      <c r="QAD40" s="467"/>
      <c r="QAE40" s="467"/>
      <c r="QAF40" s="467"/>
      <c r="QAG40" s="467"/>
      <c r="QAH40" s="467"/>
      <c r="QAI40" s="467"/>
      <c r="QAJ40" s="467"/>
      <c r="QAK40" s="467"/>
      <c r="QAL40" s="467"/>
      <c r="QAM40" s="467"/>
      <c r="QAN40" s="467"/>
      <c r="QAO40" s="467"/>
      <c r="QAP40" s="467"/>
      <c r="QAQ40" s="467"/>
      <c r="QAR40" s="467"/>
      <c r="QAS40" s="467"/>
      <c r="QAT40" s="467"/>
      <c r="QAU40" s="467"/>
      <c r="QAV40" s="467"/>
      <c r="QAW40" s="467"/>
      <c r="QAX40" s="467"/>
      <c r="QAY40" s="467"/>
      <c r="QAZ40" s="467"/>
      <c r="QBA40" s="467"/>
      <c r="QBB40" s="467"/>
      <c r="QBC40" s="467"/>
      <c r="QBD40" s="467"/>
      <c r="QBE40" s="467"/>
      <c r="QBF40" s="467"/>
      <c r="QBG40" s="467"/>
      <c r="QBH40" s="467"/>
      <c r="QBI40" s="467"/>
      <c r="QBJ40" s="467"/>
      <c r="QBK40" s="467"/>
      <c r="QBL40" s="467"/>
      <c r="QBM40" s="467"/>
      <c r="QBN40" s="467"/>
      <c r="QBO40" s="467"/>
      <c r="QBP40" s="467"/>
      <c r="QBQ40" s="467"/>
      <c r="QBR40" s="467"/>
      <c r="QBS40" s="467"/>
      <c r="QBT40" s="467"/>
      <c r="QBU40" s="467"/>
      <c r="QBV40" s="467"/>
      <c r="QBW40" s="467"/>
      <c r="QBX40" s="467"/>
      <c r="QBY40" s="467"/>
      <c r="QBZ40" s="467"/>
      <c r="QCA40" s="467"/>
      <c r="QCB40" s="467"/>
      <c r="QCC40" s="467"/>
      <c r="QCD40" s="467"/>
      <c r="QCE40" s="467"/>
      <c r="QCF40" s="467"/>
      <c r="QCG40" s="467"/>
      <c r="QCH40" s="467"/>
      <c r="QCI40" s="467"/>
      <c r="QCJ40" s="467"/>
      <c r="QCK40" s="467"/>
      <c r="QCL40" s="467"/>
      <c r="QCM40" s="467"/>
      <c r="QCN40" s="467"/>
      <c r="QCO40" s="467"/>
      <c r="QCP40" s="467"/>
      <c r="QCQ40" s="467"/>
      <c r="QCR40" s="467"/>
      <c r="QCS40" s="467"/>
      <c r="QCT40" s="467"/>
      <c r="QCU40" s="467"/>
      <c r="QCV40" s="467"/>
      <c r="QCW40" s="467"/>
      <c r="QCX40" s="467"/>
      <c r="QCY40" s="467"/>
      <c r="QCZ40" s="467"/>
      <c r="QDA40" s="467"/>
      <c r="QDB40" s="467"/>
      <c r="QDC40" s="467"/>
      <c r="QDD40" s="467"/>
      <c r="QDE40" s="467"/>
      <c r="QDF40" s="467"/>
      <c r="QDG40" s="467"/>
      <c r="QDH40" s="467"/>
      <c r="QDI40" s="467"/>
      <c r="QDJ40" s="467"/>
      <c r="QDK40" s="467"/>
      <c r="QDL40" s="467"/>
      <c r="QDM40" s="467"/>
      <c r="QDN40" s="467"/>
      <c r="QDO40" s="467"/>
      <c r="QDP40" s="467"/>
      <c r="QDQ40" s="467"/>
      <c r="QDR40" s="467"/>
      <c r="QDS40" s="467"/>
      <c r="QDT40" s="467"/>
      <c r="QDU40" s="467"/>
      <c r="QDV40" s="467"/>
      <c r="QDW40" s="467"/>
      <c r="QDX40" s="467"/>
      <c r="QDY40" s="467"/>
      <c r="QDZ40" s="467"/>
      <c r="QEA40" s="467"/>
      <c r="QEB40" s="467"/>
      <c r="QEC40" s="467"/>
      <c r="QED40" s="467"/>
      <c r="QEE40" s="467"/>
      <c r="QEF40" s="467"/>
      <c r="QEG40" s="467"/>
      <c r="QEH40" s="467"/>
      <c r="QEI40" s="467"/>
      <c r="QEJ40" s="467"/>
      <c r="QEK40" s="467"/>
      <c r="QEL40" s="467"/>
      <c r="QEM40" s="467"/>
      <c r="QEN40" s="467"/>
      <c r="QEO40" s="467"/>
      <c r="QEP40" s="467"/>
      <c r="QEQ40" s="467"/>
      <c r="QER40" s="467"/>
      <c r="QES40" s="467"/>
      <c r="QET40" s="467"/>
      <c r="QEU40" s="467"/>
      <c r="QEV40" s="467"/>
      <c r="QEW40" s="467"/>
      <c r="QEX40" s="467"/>
      <c r="QEY40" s="467"/>
      <c r="QEZ40" s="467"/>
      <c r="QFA40" s="467"/>
      <c r="QFB40" s="467"/>
      <c r="QFC40" s="467"/>
      <c r="QFD40" s="467"/>
      <c r="QFE40" s="467"/>
      <c r="QFF40" s="467"/>
      <c r="QFG40" s="467"/>
      <c r="QFH40" s="467"/>
      <c r="QFI40" s="467"/>
      <c r="QFJ40" s="467"/>
      <c r="QFK40" s="467"/>
      <c r="QFL40" s="467"/>
      <c r="QFM40" s="467"/>
      <c r="QFN40" s="467"/>
      <c r="QFO40" s="467"/>
      <c r="QFP40" s="467"/>
      <c r="QFQ40" s="467"/>
      <c r="QFR40" s="467"/>
      <c r="QFS40" s="467"/>
      <c r="QFT40" s="467"/>
      <c r="QFU40" s="467"/>
      <c r="QFV40" s="467"/>
      <c r="QFW40" s="467"/>
      <c r="QFX40" s="467"/>
      <c r="QFY40" s="467"/>
      <c r="QFZ40" s="467"/>
      <c r="QGA40" s="467"/>
      <c r="QGB40" s="467"/>
      <c r="QGC40" s="467"/>
      <c r="QGD40" s="467"/>
      <c r="QGE40" s="467"/>
      <c r="QGF40" s="467"/>
      <c r="QGG40" s="467"/>
      <c r="QGH40" s="467"/>
      <c r="QGI40" s="467"/>
      <c r="QGJ40" s="467"/>
      <c r="QGK40" s="467"/>
      <c r="QGL40" s="467"/>
      <c r="QGM40" s="467"/>
      <c r="QGN40" s="467"/>
      <c r="QGO40" s="467"/>
      <c r="QGP40" s="467"/>
      <c r="QGQ40" s="467"/>
      <c r="QGR40" s="467"/>
      <c r="QGS40" s="467"/>
      <c r="QGT40" s="467"/>
      <c r="QGU40" s="467"/>
      <c r="QGV40" s="467"/>
      <c r="QGW40" s="467"/>
      <c r="QGX40" s="467"/>
      <c r="QGY40" s="467"/>
      <c r="QGZ40" s="467"/>
      <c r="QHA40" s="467"/>
      <c r="QHB40" s="467"/>
      <c r="QHC40" s="467"/>
      <c r="QHD40" s="467"/>
      <c r="QHE40" s="467"/>
      <c r="QHF40" s="467"/>
      <c r="QHG40" s="467"/>
      <c r="QHH40" s="467"/>
      <c r="QHI40" s="467"/>
      <c r="QHJ40" s="467"/>
      <c r="QHK40" s="467"/>
      <c r="QHL40" s="467"/>
      <c r="QHM40" s="467"/>
      <c r="QHN40" s="467"/>
      <c r="QHO40" s="467"/>
      <c r="QHP40" s="467"/>
      <c r="QHQ40" s="467"/>
      <c r="QHR40" s="467"/>
      <c r="QHS40" s="467"/>
      <c r="QHT40" s="467"/>
      <c r="QHU40" s="467"/>
      <c r="QHV40" s="467"/>
      <c r="QHW40" s="467"/>
      <c r="QHX40" s="467"/>
      <c r="QHY40" s="467"/>
      <c r="QHZ40" s="467"/>
      <c r="QIA40" s="467"/>
      <c r="QIB40" s="467"/>
      <c r="QIC40" s="467"/>
      <c r="QID40" s="467"/>
      <c r="QIE40" s="467"/>
      <c r="QIF40" s="467"/>
      <c r="QIG40" s="467"/>
      <c r="QIH40" s="467"/>
      <c r="QII40" s="467"/>
      <c r="QIJ40" s="467"/>
      <c r="QIK40" s="467"/>
      <c r="QIL40" s="467"/>
      <c r="QIM40" s="467"/>
      <c r="QIN40" s="467"/>
      <c r="QIO40" s="467"/>
      <c r="QIP40" s="467"/>
      <c r="QIQ40" s="467"/>
      <c r="QIR40" s="467"/>
      <c r="QIS40" s="467"/>
      <c r="QIT40" s="467"/>
      <c r="QIU40" s="467"/>
      <c r="QIV40" s="467"/>
      <c r="QIW40" s="467"/>
      <c r="QIX40" s="467"/>
      <c r="QIY40" s="467"/>
      <c r="QIZ40" s="467"/>
      <c r="QJA40" s="467"/>
      <c r="QJB40" s="467"/>
      <c r="QJC40" s="467"/>
      <c r="QJD40" s="467"/>
      <c r="QJE40" s="467"/>
      <c r="QJF40" s="467"/>
      <c r="QJG40" s="467"/>
      <c r="QJH40" s="467"/>
      <c r="QJI40" s="467"/>
      <c r="QJJ40" s="467"/>
      <c r="QJK40" s="467"/>
      <c r="QJL40" s="467"/>
      <c r="QJM40" s="467"/>
      <c r="QJN40" s="467"/>
      <c r="QJO40" s="467"/>
      <c r="QJP40" s="467"/>
      <c r="QJQ40" s="467"/>
      <c r="QJR40" s="467"/>
      <c r="QJS40" s="467"/>
      <c r="QJT40" s="467"/>
      <c r="QJU40" s="467"/>
      <c r="QJV40" s="467"/>
      <c r="QJW40" s="467"/>
      <c r="QJX40" s="467"/>
      <c r="QJY40" s="467"/>
      <c r="QJZ40" s="467"/>
      <c r="QKA40" s="467"/>
      <c r="QKB40" s="467"/>
      <c r="QKC40" s="467"/>
      <c r="QKD40" s="467"/>
      <c r="QKE40" s="467"/>
      <c r="QKF40" s="467"/>
      <c r="QKG40" s="467"/>
      <c r="QKH40" s="467"/>
      <c r="QKI40" s="467"/>
      <c r="QKJ40" s="467"/>
      <c r="QKK40" s="467"/>
      <c r="QKL40" s="467"/>
      <c r="QKM40" s="467"/>
      <c r="QKN40" s="467"/>
      <c r="QKO40" s="467"/>
      <c r="QKP40" s="467"/>
      <c r="QKQ40" s="467"/>
      <c r="QKR40" s="467"/>
      <c r="QKS40" s="467"/>
      <c r="QKT40" s="467"/>
      <c r="QKU40" s="467"/>
      <c r="QKV40" s="467"/>
      <c r="QKW40" s="467"/>
      <c r="QKX40" s="467"/>
      <c r="QKY40" s="467"/>
      <c r="QKZ40" s="467"/>
      <c r="QLA40" s="467"/>
      <c r="QLB40" s="467"/>
      <c r="QLC40" s="467"/>
      <c r="QLD40" s="467"/>
      <c r="QLE40" s="467"/>
      <c r="QLF40" s="467"/>
      <c r="QLG40" s="467"/>
      <c r="QLH40" s="467"/>
      <c r="QLI40" s="467"/>
      <c r="QLJ40" s="467"/>
      <c r="QLK40" s="467"/>
      <c r="QLL40" s="467"/>
      <c r="QLM40" s="467"/>
      <c r="QLN40" s="467"/>
      <c r="QLO40" s="467"/>
      <c r="QLP40" s="467"/>
      <c r="QLQ40" s="467"/>
      <c r="QLR40" s="467"/>
      <c r="QLS40" s="467"/>
      <c r="QLT40" s="467"/>
      <c r="QLU40" s="467"/>
      <c r="QLV40" s="467"/>
      <c r="QLW40" s="467"/>
      <c r="QLX40" s="467"/>
      <c r="QLY40" s="467"/>
      <c r="QLZ40" s="467"/>
      <c r="QMA40" s="467"/>
      <c r="QMB40" s="467"/>
      <c r="QMC40" s="467"/>
      <c r="QMD40" s="467"/>
      <c r="QME40" s="467"/>
      <c r="QMF40" s="467"/>
      <c r="QMG40" s="467"/>
      <c r="QMH40" s="467"/>
      <c r="QMI40" s="467"/>
      <c r="QMJ40" s="467"/>
      <c r="QMK40" s="467"/>
      <c r="QML40" s="467"/>
      <c r="QMM40" s="467"/>
      <c r="QMN40" s="467"/>
      <c r="QMO40" s="467"/>
      <c r="QMP40" s="467"/>
      <c r="QMQ40" s="467"/>
      <c r="QMR40" s="467"/>
      <c r="QMS40" s="467"/>
      <c r="QMT40" s="467"/>
      <c r="QMU40" s="467"/>
      <c r="QMV40" s="467"/>
      <c r="QMW40" s="467"/>
      <c r="QMX40" s="467"/>
      <c r="QMY40" s="467"/>
      <c r="QMZ40" s="467"/>
      <c r="QNA40" s="467"/>
      <c r="QNB40" s="467"/>
      <c r="QNC40" s="467"/>
      <c r="QND40" s="467"/>
      <c r="QNE40" s="467"/>
      <c r="QNF40" s="467"/>
      <c r="QNG40" s="467"/>
      <c r="QNH40" s="467"/>
      <c r="QNI40" s="467"/>
      <c r="QNJ40" s="467"/>
      <c r="QNK40" s="467"/>
      <c r="QNL40" s="467"/>
      <c r="QNM40" s="467"/>
      <c r="QNN40" s="467"/>
      <c r="QNO40" s="467"/>
      <c r="QNP40" s="467"/>
      <c r="QNQ40" s="467"/>
      <c r="QNR40" s="467"/>
      <c r="QNS40" s="467"/>
      <c r="QNT40" s="467"/>
      <c r="QNU40" s="467"/>
      <c r="QNV40" s="467"/>
      <c r="QNW40" s="467"/>
      <c r="QNX40" s="467"/>
      <c r="QNY40" s="467"/>
      <c r="QNZ40" s="467"/>
      <c r="QOA40" s="467"/>
      <c r="QOB40" s="467"/>
      <c r="QOC40" s="467"/>
      <c r="QOD40" s="467"/>
      <c r="QOE40" s="467"/>
      <c r="QOF40" s="467"/>
      <c r="QOG40" s="467"/>
      <c r="QOH40" s="467"/>
      <c r="QOI40" s="467"/>
      <c r="QOJ40" s="467"/>
      <c r="QOK40" s="467"/>
      <c r="QOL40" s="467"/>
      <c r="QOM40" s="467"/>
      <c r="QON40" s="467"/>
      <c r="QOO40" s="467"/>
      <c r="QOP40" s="467"/>
      <c r="QOQ40" s="467"/>
      <c r="QOR40" s="467"/>
      <c r="QOS40" s="467"/>
      <c r="QOT40" s="467"/>
      <c r="QOU40" s="467"/>
      <c r="QOV40" s="467"/>
      <c r="QOW40" s="467"/>
      <c r="QOX40" s="467"/>
      <c r="QOY40" s="467"/>
      <c r="QOZ40" s="467"/>
      <c r="QPA40" s="467"/>
      <c r="QPB40" s="467"/>
      <c r="QPC40" s="467"/>
      <c r="QPD40" s="467"/>
      <c r="QPE40" s="467"/>
      <c r="QPF40" s="467"/>
      <c r="QPG40" s="467"/>
      <c r="QPH40" s="467"/>
      <c r="QPI40" s="467"/>
      <c r="QPJ40" s="467"/>
      <c r="QPK40" s="467"/>
      <c r="QPL40" s="467"/>
      <c r="QPM40" s="467"/>
      <c r="QPN40" s="467"/>
      <c r="QPO40" s="467"/>
      <c r="QPP40" s="467"/>
      <c r="QPQ40" s="467"/>
      <c r="QPR40" s="467"/>
      <c r="QPS40" s="467"/>
      <c r="QPT40" s="467"/>
      <c r="QPU40" s="467"/>
      <c r="QPV40" s="467"/>
      <c r="QPW40" s="467"/>
      <c r="QPX40" s="467"/>
      <c r="QPY40" s="467"/>
      <c r="QPZ40" s="467"/>
      <c r="QQA40" s="467"/>
      <c r="QQB40" s="467"/>
      <c r="QQC40" s="467"/>
      <c r="QQD40" s="467"/>
      <c r="QQE40" s="467"/>
      <c r="QQF40" s="467"/>
      <c r="QQG40" s="467"/>
      <c r="QQH40" s="467"/>
      <c r="QQI40" s="467"/>
      <c r="QQJ40" s="467"/>
      <c r="QQK40" s="467"/>
      <c r="QQL40" s="467"/>
      <c r="QQM40" s="467"/>
      <c r="QQN40" s="467"/>
      <c r="QQO40" s="467"/>
      <c r="QQP40" s="467"/>
      <c r="QQQ40" s="467"/>
      <c r="QQR40" s="467"/>
      <c r="QQS40" s="467"/>
      <c r="QQT40" s="467"/>
      <c r="QQU40" s="467"/>
      <c r="QQV40" s="467"/>
      <c r="QQW40" s="467"/>
      <c r="QQX40" s="467"/>
      <c r="QQY40" s="467"/>
      <c r="QQZ40" s="467"/>
      <c r="QRA40" s="467"/>
      <c r="QRB40" s="467"/>
      <c r="QRC40" s="467"/>
      <c r="QRD40" s="467"/>
      <c r="QRE40" s="467"/>
      <c r="QRF40" s="467"/>
      <c r="QRG40" s="467"/>
      <c r="QRH40" s="467"/>
      <c r="QRI40" s="467"/>
      <c r="QRJ40" s="467"/>
      <c r="QRK40" s="467"/>
      <c r="QRL40" s="467"/>
      <c r="QRM40" s="467"/>
      <c r="QRN40" s="467"/>
      <c r="QRO40" s="467"/>
      <c r="QRP40" s="467"/>
      <c r="QRQ40" s="467"/>
      <c r="QRR40" s="467"/>
      <c r="QRS40" s="467"/>
      <c r="QRT40" s="467"/>
      <c r="QRU40" s="467"/>
      <c r="QRV40" s="467"/>
      <c r="QRW40" s="467"/>
      <c r="QRX40" s="467"/>
      <c r="QRY40" s="467"/>
      <c r="QRZ40" s="467"/>
      <c r="QSA40" s="467"/>
      <c r="QSB40" s="467"/>
      <c r="QSC40" s="467"/>
      <c r="QSD40" s="467"/>
      <c r="QSE40" s="467"/>
      <c r="QSF40" s="467"/>
      <c r="QSG40" s="467"/>
      <c r="QSH40" s="467"/>
      <c r="QSI40" s="467"/>
      <c r="QSJ40" s="467"/>
      <c r="QSK40" s="467"/>
      <c r="QSL40" s="467"/>
      <c r="QSM40" s="467"/>
      <c r="QSN40" s="467"/>
      <c r="QSO40" s="467"/>
      <c r="QSP40" s="467"/>
      <c r="QSQ40" s="467"/>
      <c r="QSR40" s="467"/>
      <c r="QSS40" s="467"/>
      <c r="QST40" s="467"/>
      <c r="QSU40" s="467"/>
      <c r="QSV40" s="467"/>
      <c r="QSW40" s="467"/>
      <c r="QSX40" s="467"/>
      <c r="QSY40" s="467"/>
      <c r="QSZ40" s="467"/>
      <c r="QTA40" s="467"/>
      <c r="QTB40" s="467"/>
      <c r="QTC40" s="467"/>
      <c r="QTD40" s="467"/>
      <c r="QTE40" s="467"/>
      <c r="QTF40" s="467"/>
      <c r="QTG40" s="467"/>
      <c r="QTH40" s="467"/>
      <c r="QTI40" s="467"/>
      <c r="QTJ40" s="467"/>
      <c r="QTK40" s="467"/>
      <c r="QTL40" s="467"/>
      <c r="QTM40" s="467"/>
      <c r="QTN40" s="467"/>
      <c r="QTO40" s="467"/>
      <c r="QTP40" s="467"/>
      <c r="QTQ40" s="467"/>
      <c r="QTR40" s="467"/>
      <c r="QTS40" s="467"/>
      <c r="QTT40" s="467"/>
      <c r="QTU40" s="467"/>
      <c r="QTV40" s="467"/>
      <c r="QTW40" s="467"/>
      <c r="QTX40" s="467"/>
      <c r="QTY40" s="467"/>
      <c r="QTZ40" s="467"/>
      <c r="QUA40" s="467"/>
      <c r="QUB40" s="467"/>
      <c r="QUC40" s="467"/>
      <c r="QUD40" s="467"/>
      <c r="QUE40" s="467"/>
      <c r="QUF40" s="467"/>
      <c r="QUG40" s="467"/>
      <c r="QUH40" s="467"/>
      <c r="QUI40" s="467"/>
      <c r="QUJ40" s="467"/>
      <c r="QUK40" s="467"/>
      <c r="QUL40" s="467"/>
      <c r="QUM40" s="467"/>
      <c r="QUN40" s="467"/>
      <c r="QUO40" s="467"/>
      <c r="QUP40" s="467"/>
      <c r="QUQ40" s="467"/>
      <c r="QUR40" s="467"/>
      <c r="QUS40" s="467"/>
      <c r="QUT40" s="467"/>
      <c r="QUU40" s="467"/>
      <c r="QUV40" s="467"/>
      <c r="QUW40" s="467"/>
      <c r="QUX40" s="467"/>
      <c r="QUY40" s="467"/>
      <c r="QUZ40" s="467"/>
      <c r="QVA40" s="467"/>
      <c r="QVB40" s="467"/>
      <c r="QVC40" s="467"/>
      <c r="QVD40" s="467"/>
      <c r="QVE40" s="467"/>
      <c r="QVF40" s="467"/>
      <c r="QVG40" s="467"/>
      <c r="QVH40" s="467"/>
      <c r="QVI40" s="467"/>
      <c r="QVJ40" s="467"/>
      <c r="QVK40" s="467"/>
      <c r="QVL40" s="467"/>
      <c r="QVM40" s="467"/>
      <c r="QVN40" s="467"/>
      <c r="QVO40" s="467"/>
      <c r="QVP40" s="467"/>
      <c r="QVQ40" s="467"/>
      <c r="QVR40" s="467"/>
      <c r="QVS40" s="467"/>
      <c r="QVT40" s="467"/>
      <c r="QVU40" s="467"/>
      <c r="QVV40" s="467"/>
      <c r="QVW40" s="467"/>
      <c r="QVX40" s="467"/>
      <c r="QVY40" s="467"/>
      <c r="QVZ40" s="467"/>
      <c r="QWA40" s="467"/>
      <c r="QWB40" s="467"/>
      <c r="QWC40" s="467"/>
      <c r="QWD40" s="467"/>
      <c r="QWE40" s="467"/>
      <c r="QWF40" s="467"/>
      <c r="QWG40" s="467"/>
      <c r="QWH40" s="467"/>
      <c r="QWI40" s="467"/>
      <c r="QWJ40" s="467"/>
      <c r="QWK40" s="467"/>
      <c r="QWL40" s="467"/>
      <c r="QWM40" s="467"/>
      <c r="QWN40" s="467"/>
      <c r="QWO40" s="467"/>
      <c r="QWP40" s="467"/>
      <c r="QWQ40" s="467"/>
      <c r="QWR40" s="467"/>
      <c r="QWS40" s="467"/>
      <c r="QWT40" s="467"/>
      <c r="QWU40" s="467"/>
      <c r="QWV40" s="467"/>
      <c r="QWW40" s="467"/>
      <c r="QWX40" s="467"/>
      <c r="QWY40" s="467"/>
      <c r="QWZ40" s="467"/>
      <c r="QXA40" s="467"/>
      <c r="QXB40" s="467"/>
      <c r="QXC40" s="467"/>
      <c r="QXD40" s="467"/>
      <c r="QXE40" s="467"/>
      <c r="QXF40" s="467"/>
      <c r="QXG40" s="467"/>
      <c r="QXH40" s="467"/>
      <c r="QXI40" s="467"/>
      <c r="QXJ40" s="467"/>
      <c r="QXK40" s="467"/>
      <c r="QXL40" s="467"/>
      <c r="QXM40" s="467"/>
      <c r="QXN40" s="467"/>
      <c r="QXO40" s="467"/>
      <c r="QXP40" s="467"/>
      <c r="QXQ40" s="467"/>
      <c r="QXR40" s="467"/>
      <c r="QXS40" s="467"/>
      <c r="QXT40" s="467"/>
      <c r="QXU40" s="467"/>
      <c r="QXV40" s="467"/>
      <c r="QXW40" s="467"/>
      <c r="QXX40" s="467"/>
      <c r="QXY40" s="467"/>
      <c r="QXZ40" s="467"/>
      <c r="QYA40" s="467"/>
      <c r="QYB40" s="467"/>
      <c r="QYC40" s="467"/>
      <c r="QYD40" s="467"/>
      <c r="QYE40" s="467"/>
      <c r="QYF40" s="467"/>
      <c r="QYG40" s="467"/>
      <c r="QYH40" s="467"/>
      <c r="QYI40" s="467"/>
      <c r="QYJ40" s="467"/>
      <c r="QYK40" s="467"/>
      <c r="QYL40" s="467"/>
      <c r="QYM40" s="467"/>
      <c r="QYN40" s="467"/>
      <c r="QYO40" s="467"/>
      <c r="QYP40" s="467"/>
      <c r="QYQ40" s="467"/>
      <c r="QYR40" s="467"/>
      <c r="QYS40" s="467"/>
      <c r="QYT40" s="467"/>
      <c r="QYU40" s="467"/>
      <c r="QYV40" s="467"/>
      <c r="QYW40" s="467"/>
      <c r="QYX40" s="467"/>
      <c r="QYY40" s="467"/>
      <c r="QYZ40" s="467"/>
      <c r="QZA40" s="467"/>
      <c r="QZB40" s="467"/>
      <c r="QZC40" s="467"/>
      <c r="QZD40" s="467"/>
      <c r="QZE40" s="467"/>
      <c r="QZF40" s="467"/>
      <c r="QZG40" s="467"/>
      <c r="QZH40" s="467"/>
      <c r="QZI40" s="467"/>
      <c r="QZJ40" s="467"/>
      <c r="QZK40" s="467"/>
      <c r="QZL40" s="467"/>
      <c r="QZM40" s="467"/>
      <c r="QZN40" s="467"/>
      <c r="QZO40" s="467"/>
      <c r="QZP40" s="467"/>
      <c r="QZQ40" s="467"/>
      <c r="QZR40" s="467"/>
      <c r="QZS40" s="467"/>
      <c r="QZT40" s="467"/>
      <c r="QZU40" s="467"/>
      <c r="QZV40" s="467"/>
      <c r="QZW40" s="467"/>
      <c r="QZX40" s="467"/>
      <c r="QZY40" s="467"/>
      <c r="QZZ40" s="467"/>
      <c r="RAA40" s="467"/>
      <c r="RAB40" s="467"/>
      <c r="RAC40" s="467"/>
      <c r="RAD40" s="467"/>
      <c r="RAE40" s="467"/>
      <c r="RAF40" s="467"/>
      <c r="RAG40" s="467"/>
      <c r="RAH40" s="467"/>
      <c r="RAI40" s="467"/>
      <c r="RAJ40" s="467"/>
      <c r="RAK40" s="467"/>
      <c r="RAL40" s="467"/>
      <c r="RAM40" s="467"/>
      <c r="RAN40" s="467"/>
      <c r="RAO40" s="467"/>
      <c r="RAP40" s="467"/>
      <c r="RAQ40" s="467"/>
      <c r="RAR40" s="467"/>
      <c r="RAS40" s="467"/>
      <c r="RAT40" s="467"/>
      <c r="RAU40" s="467"/>
      <c r="RAV40" s="467"/>
      <c r="RAW40" s="467"/>
      <c r="RAX40" s="467"/>
      <c r="RAY40" s="467"/>
      <c r="RAZ40" s="467"/>
      <c r="RBA40" s="467"/>
      <c r="RBB40" s="467"/>
      <c r="RBC40" s="467"/>
      <c r="RBD40" s="467"/>
      <c r="RBE40" s="467"/>
      <c r="RBF40" s="467"/>
      <c r="RBG40" s="467"/>
      <c r="RBH40" s="467"/>
      <c r="RBI40" s="467"/>
      <c r="RBJ40" s="467"/>
      <c r="RBK40" s="467"/>
      <c r="RBL40" s="467"/>
      <c r="RBM40" s="467"/>
      <c r="RBN40" s="467"/>
      <c r="RBO40" s="467"/>
      <c r="RBP40" s="467"/>
      <c r="RBQ40" s="467"/>
      <c r="RBR40" s="467"/>
      <c r="RBS40" s="467"/>
      <c r="RBT40" s="467"/>
      <c r="RBU40" s="467"/>
      <c r="RBV40" s="467"/>
      <c r="RBW40" s="467"/>
      <c r="RBX40" s="467"/>
      <c r="RBY40" s="467"/>
      <c r="RBZ40" s="467"/>
      <c r="RCA40" s="467"/>
      <c r="RCB40" s="467"/>
      <c r="RCC40" s="467"/>
      <c r="RCD40" s="467"/>
      <c r="RCE40" s="467"/>
      <c r="RCF40" s="467"/>
      <c r="RCG40" s="467"/>
      <c r="RCH40" s="467"/>
      <c r="RCI40" s="467"/>
      <c r="RCJ40" s="467"/>
      <c r="RCK40" s="467"/>
      <c r="RCL40" s="467"/>
      <c r="RCM40" s="467"/>
      <c r="RCN40" s="467"/>
      <c r="RCO40" s="467"/>
      <c r="RCP40" s="467"/>
      <c r="RCQ40" s="467"/>
      <c r="RCR40" s="467"/>
      <c r="RCS40" s="467"/>
      <c r="RCT40" s="467"/>
      <c r="RCU40" s="467"/>
      <c r="RCV40" s="467"/>
      <c r="RCW40" s="467"/>
      <c r="RCX40" s="467"/>
      <c r="RCY40" s="467"/>
      <c r="RCZ40" s="467"/>
      <c r="RDA40" s="467"/>
      <c r="RDB40" s="467"/>
      <c r="RDC40" s="467"/>
      <c r="RDD40" s="467"/>
      <c r="RDE40" s="467"/>
      <c r="RDF40" s="467"/>
      <c r="RDG40" s="467"/>
      <c r="RDH40" s="467"/>
      <c r="RDI40" s="467"/>
      <c r="RDJ40" s="467"/>
      <c r="RDK40" s="467"/>
      <c r="RDL40" s="467"/>
      <c r="RDM40" s="467"/>
      <c r="RDN40" s="467"/>
      <c r="RDO40" s="467"/>
      <c r="RDP40" s="467"/>
      <c r="RDQ40" s="467"/>
      <c r="RDR40" s="467"/>
      <c r="RDS40" s="467"/>
      <c r="RDT40" s="467"/>
      <c r="RDU40" s="467"/>
      <c r="RDV40" s="467"/>
      <c r="RDW40" s="467"/>
      <c r="RDX40" s="467"/>
      <c r="RDY40" s="467"/>
      <c r="RDZ40" s="467"/>
      <c r="REA40" s="467"/>
      <c r="REB40" s="467"/>
      <c r="REC40" s="467"/>
      <c r="RED40" s="467"/>
      <c r="REE40" s="467"/>
      <c r="REF40" s="467"/>
      <c r="REG40" s="467"/>
      <c r="REH40" s="467"/>
      <c r="REI40" s="467"/>
      <c r="REJ40" s="467"/>
      <c r="REK40" s="467"/>
      <c r="REL40" s="467"/>
      <c r="REM40" s="467"/>
      <c r="REN40" s="467"/>
      <c r="REO40" s="467"/>
      <c r="REP40" s="467"/>
      <c r="REQ40" s="467"/>
      <c r="RER40" s="467"/>
      <c r="RES40" s="467"/>
      <c r="RET40" s="467"/>
      <c r="REU40" s="467"/>
      <c r="REV40" s="467"/>
      <c r="REW40" s="467"/>
      <c r="REX40" s="467"/>
      <c r="REY40" s="467"/>
      <c r="REZ40" s="467"/>
      <c r="RFA40" s="467"/>
      <c r="RFB40" s="467"/>
      <c r="RFC40" s="467"/>
      <c r="RFD40" s="467"/>
      <c r="RFE40" s="467"/>
      <c r="RFF40" s="467"/>
      <c r="RFG40" s="467"/>
      <c r="RFH40" s="467"/>
      <c r="RFI40" s="467"/>
      <c r="RFJ40" s="467"/>
      <c r="RFK40" s="467"/>
      <c r="RFL40" s="467"/>
      <c r="RFM40" s="467"/>
      <c r="RFN40" s="467"/>
      <c r="RFO40" s="467"/>
      <c r="RFP40" s="467"/>
      <c r="RFQ40" s="467"/>
      <c r="RFR40" s="467"/>
      <c r="RFS40" s="467"/>
      <c r="RFT40" s="467"/>
      <c r="RFU40" s="467"/>
      <c r="RFV40" s="467"/>
      <c r="RFW40" s="467"/>
      <c r="RFX40" s="467"/>
      <c r="RFY40" s="467"/>
      <c r="RFZ40" s="467"/>
      <c r="RGA40" s="467"/>
      <c r="RGB40" s="467"/>
      <c r="RGC40" s="467"/>
      <c r="RGD40" s="467"/>
      <c r="RGE40" s="467"/>
      <c r="RGF40" s="467"/>
      <c r="RGG40" s="467"/>
      <c r="RGH40" s="467"/>
      <c r="RGI40" s="467"/>
      <c r="RGJ40" s="467"/>
      <c r="RGK40" s="467"/>
      <c r="RGL40" s="467"/>
      <c r="RGM40" s="467"/>
      <c r="RGN40" s="467"/>
      <c r="RGO40" s="467"/>
      <c r="RGP40" s="467"/>
      <c r="RGQ40" s="467"/>
      <c r="RGR40" s="467"/>
      <c r="RGS40" s="467"/>
      <c r="RGT40" s="467"/>
      <c r="RGU40" s="467"/>
      <c r="RGV40" s="467"/>
      <c r="RGW40" s="467"/>
      <c r="RGX40" s="467"/>
      <c r="RGY40" s="467"/>
      <c r="RGZ40" s="467"/>
      <c r="RHA40" s="467"/>
      <c r="RHB40" s="467"/>
      <c r="RHC40" s="467"/>
      <c r="RHD40" s="467"/>
      <c r="RHE40" s="467"/>
      <c r="RHF40" s="467"/>
      <c r="RHG40" s="467"/>
      <c r="RHH40" s="467"/>
      <c r="RHI40" s="467"/>
      <c r="RHJ40" s="467"/>
      <c r="RHK40" s="467"/>
      <c r="RHL40" s="467"/>
      <c r="RHM40" s="467"/>
      <c r="RHN40" s="467"/>
      <c r="RHO40" s="467"/>
      <c r="RHP40" s="467"/>
      <c r="RHQ40" s="467"/>
      <c r="RHR40" s="467"/>
      <c r="RHS40" s="467"/>
      <c r="RHT40" s="467"/>
      <c r="RHU40" s="467"/>
      <c r="RHV40" s="467"/>
      <c r="RHW40" s="467"/>
      <c r="RHX40" s="467"/>
      <c r="RHY40" s="467"/>
      <c r="RHZ40" s="467"/>
      <c r="RIA40" s="467"/>
      <c r="RIB40" s="467"/>
      <c r="RIC40" s="467"/>
      <c r="RID40" s="467"/>
      <c r="RIE40" s="467"/>
      <c r="RIF40" s="467"/>
      <c r="RIG40" s="467"/>
      <c r="RIH40" s="467"/>
      <c r="RII40" s="467"/>
      <c r="RIJ40" s="467"/>
      <c r="RIK40" s="467"/>
      <c r="RIL40" s="467"/>
      <c r="RIM40" s="467"/>
      <c r="RIN40" s="467"/>
      <c r="RIO40" s="467"/>
      <c r="RIP40" s="467"/>
      <c r="RIQ40" s="467"/>
      <c r="RIR40" s="467"/>
      <c r="RIS40" s="467"/>
      <c r="RIT40" s="467"/>
      <c r="RIU40" s="467"/>
      <c r="RIV40" s="467"/>
      <c r="RIW40" s="467"/>
      <c r="RIX40" s="467"/>
      <c r="RIY40" s="467"/>
      <c r="RIZ40" s="467"/>
      <c r="RJA40" s="467"/>
      <c r="RJB40" s="467"/>
      <c r="RJC40" s="467"/>
      <c r="RJD40" s="467"/>
      <c r="RJE40" s="467"/>
      <c r="RJF40" s="467"/>
      <c r="RJG40" s="467"/>
      <c r="RJH40" s="467"/>
      <c r="RJI40" s="467"/>
      <c r="RJJ40" s="467"/>
      <c r="RJK40" s="467"/>
      <c r="RJL40" s="467"/>
      <c r="RJM40" s="467"/>
      <c r="RJN40" s="467"/>
      <c r="RJO40" s="467"/>
      <c r="RJP40" s="467"/>
      <c r="RJQ40" s="467"/>
      <c r="RJR40" s="467"/>
      <c r="RJS40" s="467"/>
      <c r="RJT40" s="467"/>
      <c r="RJU40" s="467"/>
      <c r="RJV40" s="467"/>
      <c r="RJW40" s="467"/>
      <c r="RJX40" s="467"/>
      <c r="RJY40" s="467"/>
      <c r="RJZ40" s="467"/>
      <c r="RKA40" s="467"/>
      <c r="RKB40" s="467"/>
      <c r="RKC40" s="467"/>
      <c r="RKD40" s="467"/>
      <c r="RKE40" s="467"/>
      <c r="RKF40" s="467"/>
      <c r="RKG40" s="467"/>
      <c r="RKH40" s="467"/>
      <c r="RKI40" s="467"/>
      <c r="RKJ40" s="467"/>
      <c r="RKK40" s="467"/>
      <c r="RKL40" s="467"/>
      <c r="RKM40" s="467"/>
      <c r="RKN40" s="467"/>
      <c r="RKO40" s="467"/>
      <c r="RKP40" s="467"/>
      <c r="RKQ40" s="467"/>
      <c r="RKR40" s="467"/>
      <c r="RKS40" s="467"/>
      <c r="RKT40" s="467"/>
      <c r="RKU40" s="467"/>
      <c r="RKV40" s="467"/>
      <c r="RKW40" s="467"/>
      <c r="RKX40" s="467"/>
      <c r="RKY40" s="467"/>
      <c r="RKZ40" s="467"/>
      <c r="RLA40" s="467"/>
      <c r="RLB40" s="467"/>
      <c r="RLC40" s="467"/>
      <c r="RLD40" s="467"/>
      <c r="RLE40" s="467"/>
      <c r="RLF40" s="467"/>
      <c r="RLG40" s="467"/>
      <c r="RLH40" s="467"/>
      <c r="RLI40" s="467"/>
      <c r="RLJ40" s="467"/>
      <c r="RLK40" s="467"/>
      <c r="RLL40" s="467"/>
      <c r="RLM40" s="467"/>
      <c r="RLN40" s="467"/>
      <c r="RLO40" s="467"/>
      <c r="RLP40" s="467"/>
      <c r="RLQ40" s="467"/>
      <c r="RLR40" s="467"/>
      <c r="RLS40" s="467"/>
      <c r="RLT40" s="467"/>
      <c r="RLU40" s="467"/>
      <c r="RLV40" s="467"/>
      <c r="RLW40" s="467"/>
      <c r="RLX40" s="467"/>
      <c r="RLY40" s="467"/>
      <c r="RLZ40" s="467"/>
      <c r="RMA40" s="467"/>
      <c r="RMB40" s="467"/>
      <c r="RMC40" s="467"/>
      <c r="RMD40" s="467"/>
      <c r="RME40" s="467"/>
      <c r="RMF40" s="467"/>
      <c r="RMG40" s="467"/>
      <c r="RMH40" s="467"/>
      <c r="RMI40" s="467"/>
      <c r="RMJ40" s="467"/>
      <c r="RMK40" s="467"/>
      <c r="RML40" s="467"/>
      <c r="RMM40" s="467"/>
      <c r="RMN40" s="467"/>
      <c r="RMO40" s="467"/>
      <c r="RMP40" s="467"/>
      <c r="RMQ40" s="467"/>
      <c r="RMR40" s="467"/>
      <c r="RMS40" s="467"/>
      <c r="RMT40" s="467"/>
      <c r="RMU40" s="467"/>
      <c r="RMV40" s="467"/>
      <c r="RMW40" s="467"/>
      <c r="RMX40" s="467"/>
      <c r="RMY40" s="467"/>
      <c r="RMZ40" s="467"/>
      <c r="RNA40" s="467"/>
      <c r="RNB40" s="467"/>
      <c r="RNC40" s="467"/>
      <c r="RND40" s="467"/>
      <c r="RNE40" s="467"/>
      <c r="RNF40" s="467"/>
      <c r="RNG40" s="467"/>
      <c r="RNH40" s="467"/>
      <c r="RNI40" s="467"/>
      <c r="RNJ40" s="467"/>
      <c r="RNK40" s="467"/>
      <c r="RNL40" s="467"/>
      <c r="RNM40" s="467"/>
      <c r="RNN40" s="467"/>
      <c r="RNO40" s="467"/>
      <c r="RNP40" s="467"/>
      <c r="RNQ40" s="467"/>
      <c r="RNR40" s="467"/>
      <c r="RNS40" s="467"/>
      <c r="RNT40" s="467"/>
      <c r="RNU40" s="467"/>
      <c r="RNV40" s="467"/>
      <c r="RNW40" s="467"/>
      <c r="RNX40" s="467"/>
      <c r="RNY40" s="467"/>
      <c r="RNZ40" s="467"/>
      <c r="ROA40" s="467"/>
      <c r="ROB40" s="467"/>
      <c r="ROC40" s="467"/>
      <c r="ROD40" s="467"/>
      <c r="ROE40" s="467"/>
      <c r="ROF40" s="467"/>
      <c r="ROG40" s="467"/>
      <c r="ROH40" s="467"/>
      <c r="ROI40" s="467"/>
      <c r="ROJ40" s="467"/>
      <c r="ROK40" s="467"/>
      <c r="ROL40" s="467"/>
      <c r="ROM40" s="467"/>
      <c r="RON40" s="467"/>
      <c r="ROO40" s="467"/>
      <c r="ROP40" s="467"/>
      <c r="ROQ40" s="467"/>
      <c r="ROR40" s="467"/>
      <c r="ROS40" s="467"/>
      <c r="ROT40" s="467"/>
      <c r="ROU40" s="467"/>
      <c r="ROV40" s="467"/>
      <c r="ROW40" s="467"/>
      <c r="ROX40" s="467"/>
      <c r="ROY40" s="467"/>
      <c r="ROZ40" s="467"/>
      <c r="RPA40" s="467"/>
      <c r="RPB40" s="467"/>
      <c r="RPC40" s="467"/>
      <c r="RPD40" s="467"/>
      <c r="RPE40" s="467"/>
      <c r="RPF40" s="467"/>
      <c r="RPG40" s="467"/>
      <c r="RPH40" s="467"/>
      <c r="RPI40" s="467"/>
      <c r="RPJ40" s="467"/>
      <c r="RPK40" s="467"/>
      <c r="RPL40" s="467"/>
      <c r="RPM40" s="467"/>
      <c r="RPN40" s="467"/>
      <c r="RPO40" s="467"/>
      <c r="RPP40" s="467"/>
      <c r="RPQ40" s="467"/>
      <c r="RPR40" s="467"/>
      <c r="RPS40" s="467"/>
      <c r="RPT40" s="467"/>
      <c r="RPU40" s="467"/>
      <c r="RPV40" s="467"/>
      <c r="RPW40" s="467"/>
      <c r="RPX40" s="467"/>
      <c r="RPY40" s="467"/>
      <c r="RPZ40" s="467"/>
      <c r="RQA40" s="467"/>
      <c r="RQB40" s="467"/>
      <c r="RQC40" s="467"/>
      <c r="RQD40" s="467"/>
      <c r="RQE40" s="467"/>
      <c r="RQF40" s="467"/>
      <c r="RQG40" s="467"/>
      <c r="RQH40" s="467"/>
      <c r="RQI40" s="467"/>
      <c r="RQJ40" s="467"/>
      <c r="RQK40" s="467"/>
      <c r="RQL40" s="467"/>
      <c r="RQM40" s="467"/>
      <c r="RQN40" s="467"/>
      <c r="RQO40" s="467"/>
      <c r="RQP40" s="467"/>
      <c r="RQQ40" s="467"/>
      <c r="RQR40" s="467"/>
      <c r="RQS40" s="467"/>
      <c r="RQT40" s="467"/>
      <c r="RQU40" s="467"/>
      <c r="RQV40" s="467"/>
      <c r="RQW40" s="467"/>
      <c r="RQX40" s="467"/>
      <c r="RQY40" s="467"/>
      <c r="RQZ40" s="467"/>
      <c r="RRA40" s="467"/>
      <c r="RRB40" s="467"/>
      <c r="RRC40" s="467"/>
      <c r="RRD40" s="467"/>
      <c r="RRE40" s="467"/>
      <c r="RRF40" s="467"/>
      <c r="RRG40" s="467"/>
      <c r="RRH40" s="467"/>
      <c r="RRI40" s="467"/>
      <c r="RRJ40" s="467"/>
      <c r="RRK40" s="467"/>
      <c r="RRL40" s="467"/>
      <c r="RRM40" s="467"/>
      <c r="RRN40" s="467"/>
      <c r="RRO40" s="467"/>
      <c r="RRP40" s="467"/>
      <c r="RRQ40" s="467"/>
      <c r="RRR40" s="467"/>
      <c r="RRS40" s="467"/>
      <c r="RRT40" s="467"/>
      <c r="RRU40" s="467"/>
      <c r="RRV40" s="467"/>
      <c r="RRW40" s="467"/>
      <c r="RRX40" s="467"/>
      <c r="RRY40" s="467"/>
      <c r="RRZ40" s="467"/>
      <c r="RSA40" s="467"/>
      <c r="RSB40" s="467"/>
      <c r="RSC40" s="467"/>
      <c r="RSD40" s="467"/>
      <c r="RSE40" s="467"/>
      <c r="RSF40" s="467"/>
      <c r="RSG40" s="467"/>
      <c r="RSH40" s="467"/>
      <c r="RSI40" s="467"/>
      <c r="RSJ40" s="467"/>
      <c r="RSK40" s="467"/>
      <c r="RSL40" s="467"/>
      <c r="RSM40" s="467"/>
      <c r="RSN40" s="467"/>
      <c r="RSO40" s="467"/>
      <c r="RSP40" s="467"/>
      <c r="RSQ40" s="467"/>
      <c r="RSR40" s="467"/>
      <c r="RSS40" s="467"/>
      <c r="RST40" s="467"/>
      <c r="RSU40" s="467"/>
      <c r="RSV40" s="467"/>
      <c r="RSW40" s="467"/>
      <c r="RSX40" s="467"/>
      <c r="RSY40" s="467"/>
      <c r="RSZ40" s="467"/>
      <c r="RTA40" s="467"/>
      <c r="RTB40" s="467"/>
      <c r="RTC40" s="467"/>
      <c r="RTD40" s="467"/>
      <c r="RTE40" s="467"/>
      <c r="RTF40" s="467"/>
      <c r="RTG40" s="467"/>
      <c r="RTH40" s="467"/>
      <c r="RTI40" s="467"/>
      <c r="RTJ40" s="467"/>
      <c r="RTK40" s="467"/>
      <c r="RTL40" s="467"/>
      <c r="RTM40" s="467"/>
      <c r="RTN40" s="467"/>
      <c r="RTO40" s="467"/>
      <c r="RTP40" s="467"/>
      <c r="RTQ40" s="467"/>
      <c r="RTR40" s="467"/>
      <c r="RTS40" s="467"/>
      <c r="RTT40" s="467"/>
      <c r="RTU40" s="467"/>
      <c r="RTV40" s="467"/>
      <c r="RTW40" s="467"/>
      <c r="RTX40" s="467"/>
      <c r="RTY40" s="467"/>
      <c r="RTZ40" s="467"/>
      <c r="RUA40" s="467"/>
      <c r="RUB40" s="467"/>
      <c r="RUC40" s="467"/>
      <c r="RUD40" s="467"/>
      <c r="RUE40" s="467"/>
      <c r="RUF40" s="467"/>
      <c r="RUG40" s="467"/>
      <c r="RUH40" s="467"/>
      <c r="RUI40" s="467"/>
      <c r="RUJ40" s="467"/>
      <c r="RUK40" s="467"/>
      <c r="RUL40" s="467"/>
      <c r="RUM40" s="467"/>
      <c r="RUN40" s="467"/>
      <c r="RUO40" s="467"/>
      <c r="RUP40" s="467"/>
      <c r="RUQ40" s="467"/>
      <c r="RUR40" s="467"/>
      <c r="RUS40" s="467"/>
      <c r="RUT40" s="467"/>
      <c r="RUU40" s="467"/>
      <c r="RUV40" s="467"/>
      <c r="RUW40" s="467"/>
      <c r="RUX40" s="467"/>
      <c r="RUY40" s="467"/>
      <c r="RUZ40" s="467"/>
      <c r="RVA40" s="467"/>
      <c r="RVB40" s="467"/>
      <c r="RVC40" s="467"/>
      <c r="RVD40" s="467"/>
      <c r="RVE40" s="467"/>
      <c r="RVF40" s="467"/>
      <c r="RVG40" s="467"/>
      <c r="RVH40" s="467"/>
      <c r="RVI40" s="467"/>
      <c r="RVJ40" s="467"/>
      <c r="RVK40" s="467"/>
      <c r="RVL40" s="467"/>
      <c r="RVM40" s="467"/>
      <c r="RVN40" s="467"/>
      <c r="RVO40" s="467"/>
      <c r="RVP40" s="467"/>
      <c r="RVQ40" s="467"/>
      <c r="RVR40" s="467"/>
      <c r="RVS40" s="467"/>
      <c r="RVT40" s="467"/>
      <c r="RVU40" s="467"/>
      <c r="RVV40" s="467"/>
      <c r="RVW40" s="467"/>
      <c r="RVX40" s="467"/>
      <c r="RVY40" s="467"/>
      <c r="RVZ40" s="467"/>
      <c r="RWA40" s="467"/>
      <c r="RWB40" s="467"/>
      <c r="RWC40" s="467"/>
      <c r="RWD40" s="467"/>
      <c r="RWE40" s="467"/>
      <c r="RWF40" s="467"/>
      <c r="RWG40" s="467"/>
      <c r="RWH40" s="467"/>
      <c r="RWI40" s="467"/>
      <c r="RWJ40" s="467"/>
      <c r="RWK40" s="467"/>
      <c r="RWL40" s="467"/>
      <c r="RWM40" s="467"/>
      <c r="RWN40" s="467"/>
      <c r="RWO40" s="467"/>
      <c r="RWP40" s="467"/>
      <c r="RWQ40" s="467"/>
      <c r="RWR40" s="467"/>
      <c r="RWS40" s="467"/>
      <c r="RWT40" s="467"/>
      <c r="RWU40" s="467"/>
      <c r="RWV40" s="467"/>
      <c r="RWW40" s="467"/>
      <c r="RWX40" s="467"/>
      <c r="RWY40" s="467"/>
      <c r="RWZ40" s="467"/>
      <c r="RXA40" s="467"/>
      <c r="RXB40" s="467"/>
      <c r="RXC40" s="467"/>
      <c r="RXD40" s="467"/>
      <c r="RXE40" s="467"/>
      <c r="RXF40" s="467"/>
      <c r="RXG40" s="467"/>
      <c r="RXH40" s="467"/>
      <c r="RXI40" s="467"/>
      <c r="RXJ40" s="467"/>
      <c r="RXK40" s="467"/>
      <c r="RXL40" s="467"/>
      <c r="RXM40" s="467"/>
      <c r="RXN40" s="467"/>
      <c r="RXO40" s="467"/>
      <c r="RXP40" s="467"/>
      <c r="RXQ40" s="467"/>
      <c r="RXR40" s="467"/>
      <c r="RXS40" s="467"/>
      <c r="RXT40" s="467"/>
      <c r="RXU40" s="467"/>
      <c r="RXV40" s="467"/>
      <c r="RXW40" s="467"/>
      <c r="RXX40" s="467"/>
      <c r="RXY40" s="467"/>
      <c r="RXZ40" s="467"/>
      <c r="RYA40" s="467"/>
      <c r="RYB40" s="467"/>
      <c r="RYC40" s="467"/>
      <c r="RYD40" s="467"/>
      <c r="RYE40" s="467"/>
      <c r="RYF40" s="467"/>
      <c r="RYG40" s="467"/>
      <c r="RYH40" s="467"/>
      <c r="RYI40" s="467"/>
      <c r="RYJ40" s="467"/>
      <c r="RYK40" s="467"/>
      <c r="RYL40" s="467"/>
      <c r="RYM40" s="467"/>
      <c r="RYN40" s="467"/>
      <c r="RYO40" s="467"/>
      <c r="RYP40" s="467"/>
      <c r="RYQ40" s="467"/>
      <c r="RYR40" s="467"/>
      <c r="RYS40" s="467"/>
      <c r="RYT40" s="467"/>
      <c r="RYU40" s="467"/>
      <c r="RYV40" s="467"/>
      <c r="RYW40" s="467"/>
      <c r="RYX40" s="467"/>
      <c r="RYY40" s="467"/>
      <c r="RYZ40" s="467"/>
      <c r="RZA40" s="467"/>
      <c r="RZB40" s="467"/>
      <c r="RZC40" s="467"/>
      <c r="RZD40" s="467"/>
      <c r="RZE40" s="467"/>
      <c r="RZF40" s="467"/>
      <c r="RZG40" s="467"/>
      <c r="RZH40" s="467"/>
      <c r="RZI40" s="467"/>
      <c r="RZJ40" s="467"/>
      <c r="RZK40" s="467"/>
      <c r="RZL40" s="467"/>
      <c r="RZM40" s="467"/>
      <c r="RZN40" s="467"/>
      <c r="RZO40" s="467"/>
      <c r="RZP40" s="467"/>
      <c r="RZQ40" s="467"/>
      <c r="RZR40" s="467"/>
      <c r="RZS40" s="467"/>
      <c r="RZT40" s="467"/>
      <c r="RZU40" s="467"/>
      <c r="RZV40" s="467"/>
      <c r="RZW40" s="467"/>
      <c r="RZX40" s="467"/>
      <c r="RZY40" s="467"/>
      <c r="RZZ40" s="467"/>
      <c r="SAA40" s="467"/>
      <c r="SAB40" s="467"/>
      <c r="SAC40" s="467"/>
      <c r="SAD40" s="467"/>
      <c r="SAE40" s="467"/>
      <c r="SAF40" s="467"/>
      <c r="SAG40" s="467"/>
      <c r="SAH40" s="467"/>
      <c r="SAI40" s="467"/>
      <c r="SAJ40" s="467"/>
      <c r="SAK40" s="467"/>
      <c r="SAL40" s="467"/>
      <c r="SAM40" s="467"/>
      <c r="SAN40" s="467"/>
      <c r="SAO40" s="467"/>
      <c r="SAP40" s="467"/>
      <c r="SAQ40" s="467"/>
      <c r="SAR40" s="467"/>
      <c r="SAS40" s="467"/>
      <c r="SAT40" s="467"/>
      <c r="SAU40" s="467"/>
      <c r="SAV40" s="467"/>
      <c r="SAW40" s="467"/>
      <c r="SAX40" s="467"/>
      <c r="SAY40" s="467"/>
      <c r="SAZ40" s="467"/>
      <c r="SBA40" s="467"/>
      <c r="SBB40" s="467"/>
      <c r="SBC40" s="467"/>
      <c r="SBD40" s="467"/>
      <c r="SBE40" s="467"/>
      <c r="SBF40" s="467"/>
      <c r="SBG40" s="467"/>
      <c r="SBH40" s="467"/>
      <c r="SBI40" s="467"/>
      <c r="SBJ40" s="467"/>
      <c r="SBK40" s="467"/>
      <c r="SBL40" s="467"/>
      <c r="SBM40" s="467"/>
      <c r="SBN40" s="467"/>
      <c r="SBO40" s="467"/>
      <c r="SBP40" s="467"/>
      <c r="SBQ40" s="467"/>
      <c r="SBR40" s="467"/>
      <c r="SBS40" s="467"/>
      <c r="SBT40" s="467"/>
      <c r="SBU40" s="467"/>
      <c r="SBV40" s="467"/>
      <c r="SBW40" s="467"/>
      <c r="SBX40" s="467"/>
      <c r="SBY40" s="467"/>
      <c r="SBZ40" s="467"/>
      <c r="SCA40" s="467"/>
      <c r="SCB40" s="467"/>
      <c r="SCC40" s="467"/>
      <c r="SCD40" s="467"/>
      <c r="SCE40" s="467"/>
      <c r="SCF40" s="467"/>
      <c r="SCG40" s="467"/>
      <c r="SCH40" s="467"/>
      <c r="SCI40" s="467"/>
      <c r="SCJ40" s="467"/>
      <c r="SCK40" s="467"/>
      <c r="SCL40" s="467"/>
      <c r="SCM40" s="467"/>
      <c r="SCN40" s="467"/>
      <c r="SCO40" s="467"/>
      <c r="SCP40" s="467"/>
      <c r="SCQ40" s="467"/>
      <c r="SCR40" s="467"/>
      <c r="SCS40" s="467"/>
      <c r="SCT40" s="467"/>
      <c r="SCU40" s="467"/>
      <c r="SCV40" s="467"/>
      <c r="SCW40" s="467"/>
      <c r="SCX40" s="467"/>
      <c r="SCY40" s="467"/>
      <c r="SCZ40" s="467"/>
      <c r="SDA40" s="467"/>
      <c r="SDB40" s="467"/>
      <c r="SDC40" s="467"/>
      <c r="SDD40" s="467"/>
      <c r="SDE40" s="467"/>
      <c r="SDF40" s="467"/>
      <c r="SDG40" s="467"/>
      <c r="SDH40" s="467"/>
      <c r="SDI40" s="467"/>
      <c r="SDJ40" s="467"/>
      <c r="SDK40" s="467"/>
      <c r="SDL40" s="467"/>
      <c r="SDM40" s="467"/>
      <c r="SDN40" s="467"/>
      <c r="SDO40" s="467"/>
      <c r="SDP40" s="467"/>
      <c r="SDQ40" s="467"/>
      <c r="SDR40" s="467"/>
      <c r="SDS40" s="467"/>
      <c r="SDT40" s="467"/>
      <c r="SDU40" s="467"/>
      <c r="SDV40" s="467"/>
      <c r="SDW40" s="467"/>
      <c r="SDX40" s="467"/>
      <c r="SDY40" s="467"/>
      <c r="SDZ40" s="467"/>
      <c r="SEA40" s="467"/>
      <c r="SEB40" s="467"/>
      <c r="SEC40" s="467"/>
      <c r="SED40" s="467"/>
      <c r="SEE40" s="467"/>
      <c r="SEF40" s="467"/>
      <c r="SEG40" s="467"/>
      <c r="SEH40" s="467"/>
      <c r="SEI40" s="467"/>
      <c r="SEJ40" s="467"/>
      <c r="SEK40" s="467"/>
      <c r="SEL40" s="467"/>
      <c r="SEM40" s="467"/>
      <c r="SEN40" s="467"/>
      <c r="SEO40" s="467"/>
      <c r="SEP40" s="467"/>
      <c r="SEQ40" s="467"/>
      <c r="SER40" s="467"/>
      <c r="SES40" s="467"/>
      <c r="SET40" s="467"/>
      <c r="SEU40" s="467"/>
      <c r="SEV40" s="467"/>
      <c r="SEW40" s="467"/>
      <c r="SEX40" s="467"/>
      <c r="SEY40" s="467"/>
      <c r="SEZ40" s="467"/>
      <c r="SFA40" s="467"/>
      <c r="SFB40" s="467"/>
      <c r="SFC40" s="467"/>
      <c r="SFD40" s="467"/>
      <c r="SFE40" s="467"/>
      <c r="SFF40" s="467"/>
      <c r="SFG40" s="467"/>
      <c r="SFH40" s="467"/>
      <c r="SFI40" s="467"/>
      <c r="SFJ40" s="467"/>
      <c r="SFK40" s="467"/>
      <c r="SFL40" s="467"/>
      <c r="SFM40" s="467"/>
      <c r="SFN40" s="467"/>
      <c r="SFO40" s="467"/>
      <c r="SFP40" s="467"/>
      <c r="SFQ40" s="467"/>
      <c r="SFR40" s="467"/>
      <c r="SFS40" s="467"/>
      <c r="SFT40" s="467"/>
      <c r="SFU40" s="467"/>
      <c r="SFV40" s="467"/>
      <c r="SFW40" s="467"/>
      <c r="SFX40" s="467"/>
      <c r="SFY40" s="467"/>
      <c r="SFZ40" s="467"/>
      <c r="SGA40" s="467"/>
      <c r="SGB40" s="467"/>
      <c r="SGC40" s="467"/>
      <c r="SGD40" s="467"/>
      <c r="SGE40" s="467"/>
      <c r="SGF40" s="467"/>
      <c r="SGG40" s="467"/>
      <c r="SGH40" s="467"/>
      <c r="SGI40" s="467"/>
      <c r="SGJ40" s="467"/>
      <c r="SGK40" s="467"/>
      <c r="SGL40" s="467"/>
      <c r="SGM40" s="467"/>
      <c r="SGN40" s="467"/>
      <c r="SGO40" s="467"/>
      <c r="SGP40" s="467"/>
      <c r="SGQ40" s="467"/>
      <c r="SGR40" s="467"/>
      <c r="SGS40" s="467"/>
      <c r="SGT40" s="467"/>
      <c r="SGU40" s="467"/>
      <c r="SGV40" s="467"/>
      <c r="SGW40" s="467"/>
      <c r="SGX40" s="467"/>
      <c r="SGY40" s="467"/>
      <c r="SGZ40" s="467"/>
      <c r="SHA40" s="467"/>
      <c r="SHB40" s="467"/>
      <c r="SHC40" s="467"/>
      <c r="SHD40" s="467"/>
      <c r="SHE40" s="467"/>
      <c r="SHF40" s="467"/>
      <c r="SHG40" s="467"/>
      <c r="SHH40" s="467"/>
      <c r="SHI40" s="467"/>
      <c r="SHJ40" s="467"/>
      <c r="SHK40" s="467"/>
      <c r="SHL40" s="467"/>
      <c r="SHM40" s="467"/>
      <c r="SHN40" s="467"/>
      <c r="SHO40" s="467"/>
      <c r="SHP40" s="467"/>
      <c r="SHQ40" s="467"/>
      <c r="SHR40" s="467"/>
      <c r="SHS40" s="467"/>
      <c r="SHT40" s="467"/>
      <c r="SHU40" s="467"/>
      <c r="SHV40" s="467"/>
      <c r="SHW40" s="467"/>
      <c r="SHX40" s="467"/>
      <c r="SHY40" s="467"/>
      <c r="SHZ40" s="467"/>
      <c r="SIA40" s="467"/>
      <c r="SIB40" s="467"/>
      <c r="SIC40" s="467"/>
      <c r="SID40" s="467"/>
      <c r="SIE40" s="467"/>
      <c r="SIF40" s="467"/>
      <c r="SIG40" s="467"/>
      <c r="SIH40" s="467"/>
      <c r="SII40" s="467"/>
      <c r="SIJ40" s="467"/>
      <c r="SIK40" s="467"/>
      <c r="SIL40" s="467"/>
      <c r="SIM40" s="467"/>
      <c r="SIN40" s="467"/>
      <c r="SIO40" s="467"/>
      <c r="SIP40" s="467"/>
      <c r="SIQ40" s="467"/>
      <c r="SIR40" s="467"/>
      <c r="SIS40" s="467"/>
      <c r="SIT40" s="467"/>
      <c r="SIU40" s="467"/>
      <c r="SIV40" s="467"/>
      <c r="SIW40" s="467"/>
      <c r="SIX40" s="467"/>
      <c r="SIY40" s="467"/>
      <c r="SIZ40" s="467"/>
      <c r="SJA40" s="467"/>
      <c r="SJB40" s="467"/>
      <c r="SJC40" s="467"/>
      <c r="SJD40" s="467"/>
      <c r="SJE40" s="467"/>
      <c r="SJF40" s="467"/>
      <c r="SJG40" s="467"/>
      <c r="SJH40" s="467"/>
      <c r="SJI40" s="467"/>
      <c r="SJJ40" s="467"/>
      <c r="SJK40" s="467"/>
      <c r="SJL40" s="467"/>
      <c r="SJM40" s="467"/>
      <c r="SJN40" s="467"/>
      <c r="SJO40" s="467"/>
      <c r="SJP40" s="467"/>
      <c r="SJQ40" s="467"/>
      <c r="SJR40" s="467"/>
      <c r="SJS40" s="467"/>
      <c r="SJT40" s="467"/>
      <c r="SJU40" s="467"/>
      <c r="SJV40" s="467"/>
      <c r="SJW40" s="467"/>
      <c r="SJX40" s="467"/>
      <c r="SJY40" s="467"/>
      <c r="SJZ40" s="467"/>
      <c r="SKA40" s="467"/>
      <c r="SKB40" s="467"/>
      <c r="SKC40" s="467"/>
      <c r="SKD40" s="467"/>
      <c r="SKE40" s="467"/>
      <c r="SKF40" s="467"/>
      <c r="SKG40" s="467"/>
      <c r="SKH40" s="467"/>
      <c r="SKI40" s="467"/>
      <c r="SKJ40" s="467"/>
      <c r="SKK40" s="467"/>
      <c r="SKL40" s="467"/>
      <c r="SKM40" s="467"/>
      <c r="SKN40" s="467"/>
      <c r="SKO40" s="467"/>
      <c r="SKP40" s="467"/>
      <c r="SKQ40" s="467"/>
      <c r="SKR40" s="467"/>
      <c r="SKS40" s="467"/>
      <c r="SKT40" s="467"/>
      <c r="SKU40" s="467"/>
      <c r="SKV40" s="467"/>
      <c r="SKW40" s="467"/>
      <c r="SKX40" s="467"/>
      <c r="SKY40" s="467"/>
      <c r="SKZ40" s="467"/>
      <c r="SLA40" s="467"/>
      <c r="SLB40" s="467"/>
      <c r="SLC40" s="467"/>
      <c r="SLD40" s="467"/>
      <c r="SLE40" s="467"/>
      <c r="SLF40" s="467"/>
      <c r="SLG40" s="467"/>
      <c r="SLH40" s="467"/>
      <c r="SLI40" s="467"/>
      <c r="SLJ40" s="467"/>
      <c r="SLK40" s="467"/>
      <c r="SLL40" s="467"/>
      <c r="SLM40" s="467"/>
      <c r="SLN40" s="467"/>
      <c r="SLO40" s="467"/>
      <c r="SLP40" s="467"/>
      <c r="SLQ40" s="467"/>
      <c r="SLR40" s="467"/>
      <c r="SLS40" s="467"/>
      <c r="SLT40" s="467"/>
      <c r="SLU40" s="467"/>
      <c r="SLV40" s="467"/>
      <c r="SLW40" s="467"/>
      <c r="SLX40" s="467"/>
      <c r="SLY40" s="467"/>
      <c r="SLZ40" s="467"/>
      <c r="SMA40" s="467"/>
      <c r="SMB40" s="467"/>
      <c r="SMC40" s="467"/>
      <c r="SMD40" s="467"/>
      <c r="SME40" s="467"/>
      <c r="SMF40" s="467"/>
      <c r="SMG40" s="467"/>
      <c r="SMH40" s="467"/>
      <c r="SMI40" s="467"/>
      <c r="SMJ40" s="467"/>
      <c r="SMK40" s="467"/>
      <c r="SML40" s="467"/>
      <c r="SMM40" s="467"/>
      <c r="SMN40" s="467"/>
      <c r="SMO40" s="467"/>
      <c r="SMP40" s="467"/>
      <c r="SMQ40" s="467"/>
      <c r="SMR40" s="467"/>
      <c r="SMS40" s="467"/>
      <c r="SMT40" s="467"/>
      <c r="SMU40" s="467"/>
      <c r="SMV40" s="467"/>
      <c r="SMW40" s="467"/>
      <c r="SMX40" s="467"/>
      <c r="SMY40" s="467"/>
      <c r="SMZ40" s="467"/>
      <c r="SNA40" s="467"/>
      <c r="SNB40" s="467"/>
      <c r="SNC40" s="467"/>
      <c r="SND40" s="467"/>
      <c r="SNE40" s="467"/>
      <c r="SNF40" s="467"/>
      <c r="SNG40" s="467"/>
      <c r="SNH40" s="467"/>
      <c r="SNI40" s="467"/>
      <c r="SNJ40" s="467"/>
      <c r="SNK40" s="467"/>
      <c r="SNL40" s="467"/>
      <c r="SNM40" s="467"/>
      <c r="SNN40" s="467"/>
      <c r="SNO40" s="467"/>
      <c r="SNP40" s="467"/>
      <c r="SNQ40" s="467"/>
      <c r="SNR40" s="467"/>
      <c r="SNS40" s="467"/>
      <c r="SNT40" s="467"/>
      <c r="SNU40" s="467"/>
      <c r="SNV40" s="467"/>
      <c r="SNW40" s="467"/>
      <c r="SNX40" s="467"/>
      <c r="SNY40" s="467"/>
      <c r="SNZ40" s="467"/>
      <c r="SOA40" s="467"/>
      <c r="SOB40" s="467"/>
      <c r="SOC40" s="467"/>
      <c r="SOD40" s="467"/>
      <c r="SOE40" s="467"/>
      <c r="SOF40" s="467"/>
      <c r="SOG40" s="467"/>
      <c r="SOH40" s="467"/>
      <c r="SOI40" s="467"/>
      <c r="SOJ40" s="467"/>
      <c r="SOK40" s="467"/>
      <c r="SOL40" s="467"/>
      <c r="SOM40" s="467"/>
      <c r="SON40" s="467"/>
      <c r="SOO40" s="467"/>
      <c r="SOP40" s="467"/>
      <c r="SOQ40" s="467"/>
      <c r="SOR40" s="467"/>
      <c r="SOS40" s="467"/>
      <c r="SOT40" s="467"/>
      <c r="SOU40" s="467"/>
      <c r="SOV40" s="467"/>
      <c r="SOW40" s="467"/>
      <c r="SOX40" s="467"/>
      <c r="SOY40" s="467"/>
      <c r="SOZ40" s="467"/>
      <c r="SPA40" s="467"/>
      <c r="SPB40" s="467"/>
      <c r="SPC40" s="467"/>
      <c r="SPD40" s="467"/>
      <c r="SPE40" s="467"/>
      <c r="SPF40" s="467"/>
      <c r="SPG40" s="467"/>
      <c r="SPH40" s="467"/>
      <c r="SPI40" s="467"/>
      <c r="SPJ40" s="467"/>
      <c r="SPK40" s="467"/>
      <c r="SPL40" s="467"/>
      <c r="SPM40" s="467"/>
      <c r="SPN40" s="467"/>
      <c r="SPO40" s="467"/>
      <c r="SPP40" s="467"/>
      <c r="SPQ40" s="467"/>
      <c r="SPR40" s="467"/>
      <c r="SPS40" s="467"/>
      <c r="SPT40" s="467"/>
      <c r="SPU40" s="467"/>
      <c r="SPV40" s="467"/>
      <c r="SPW40" s="467"/>
      <c r="SPX40" s="467"/>
      <c r="SPY40" s="467"/>
      <c r="SPZ40" s="467"/>
      <c r="SQA40" s="467"/>
      <c r="SQB40" s="467"/>
      <c r="SQC40" s="467"/>
      <c r="SQD40" s="467"/>
      <c r="SQE40" s="467"/>
      <c r="SQF40" s="467"/>
      <c r="SQG40" s="467"/>
      <c r="SQH40" s="467"/>
      <c r="SQI40" s="467"/>
      <c r="SQJ40" s="467"/>
      <c r="SQK40" s="467"/>
      <c r="SQL40" s="467"/>
      <c r="SQM40" s="467"/>
      <c r="SQN40" s="467"/>
      <c r="SQO40" s="467"/>
      <c r="SQP40" s="467"/>
      <c r="SQQ40" s="467"/>
      <c r="SQR40" s="467"/>
      <c r="SQS40" s="467"/>
      <c r="SQT40" s="467"/>
      <c r="SQU40" s="467"/>
      <c r="SQV40" s="467"/>
      <c r="SQW40" s="467"/>
      <c r="SQX40" s="467"/>
      <c r="SQY40" s="467"/>
      <c r="SQZ40" s="467"/>
      <c r="SRA40" s="467"/>
      <c r="SRB40" s="467"/>
      <c r="SRC40" s="467"/>
      <c r="SRD40" s="467"/>
      <c r="SRE40" s="467"/>
      <c r="SRF40" s="467"/>
      <c r="SRG40" s="467"/>
      <c r="SRH40" s="467"/>
      <c r="SRI40" s="467"/>
      <c r="SRJ40" s="467"/>
      <c r="SRK40" s="467"/>
      <c r="SRL40" s="467"/>
      <c r="SRM40" s="467"/>
      <c r="SRN40" s="467"/>
      <c r="SRO40" s="467"/>
      <c r="SRP40" s="467"/>
      <c r="SRQ40" s="467"/>
      <c r="SRR40" s="467"/>
      <c r="SRS40" s="467"/>
      <c r="SRT40" s="467"/>
      <c r="SRU40" s="467"/>
      <c r="SRV40" s="467"/>
      <c r="SRW40" s="467"/>
      <c r="SRX40" s="467"/>
      <c r="SRY40" s="467"/>
      <c r="SRZ40" s="467"/>
      <c r="SSA40" s="467"/>
      <c r="SSB40" s="467"/>
      <c r="SSC40" s="467"/>
      <c r="SSD40" s="467"/>
      <c r="SSE40" s="467"/>
      <c r="SSF40" s="467"/>
      <c r="SSG40" s="467"/>
      <c r="SSH40" s="467"/>
      <c r="SSI40" s="467"/>
      <c r="SSJ40" s="467"/>
      <c r="SSK40" s="467"/>
      <c r="SSL40" s="467"/>
      <c r="SSM40" s="467"/>
      <c r="SSN40" s="467"/>
      <c r="SSO40" s="467"/>
      <c r="SSP40" s="467"/>
      <c r="SSQ40" s="467"/>
      <c r="SSR40" s="467"/>
      <c r="SSS40" s="467"/>
      <c r="SST40" s="467"/>
      <c r="SSU40" s="467"/>
      <c r="SSV40" s="467"/>
      <c r="SSW40" s="467"/>
      <c r="SSX40" s="467"/>
      <c r="SSY40" s="467"/>
      <c r="SSZ40" s="467"/>
      <c r="STA40" s="467"/>
      <c r="STB40" s="467"/>
      <c r="STC40" s="467"/>
      <c r="STD40" s="467"/>
      <c r="STE40" s="467"/>
      <c r="STF40" s="467"/>
      <c r="STG40" s="467"/>
      <c r="STH40" s="467"/>
      <c r="STI40" s="467"/>
      <c r="STJ40" s="467"/>
      <c r="STK40" s="467"/>
      <c r="STL40" s="467"/>
      <c r="STM40" s="467"/>
      <c r="STN40" s="467"/>
      <c r="STO40" s="467"/>
      <c r="STP40" s="467"/>
      <c r="STQ40" s="467"/>
      <c r="STR40" s="467"/>
      <c r="STS40" s="467"/>
      <c r="STT40" s="467"/>
      <c r="STU40" s="467"/>
      <c r="STV40" s="467"/>
      <c r="STW40" s="467"/>
      <c r="STX40" s="467"/>
      <c r="STY40" s="467"/>
      <c r="STZ40" s="467"/>
      <c r="SUA40" s="467"/>
      <c r="SUB40" s="467"/>
      <c r="SUC40" s="467"/>
      <c r="SUD40" s="467"/>
      <c r="SUE40" s="467"/>
      <c r="SUF40" s="467"/>
      <c r="SUG40" s="467"/>
      <c r="SUH40" s="467"/>
      <c r="SUI40" s="467"/>
      <c r="SUJ40" s="467"/>
      <c r="SUK40" s="467"/>
      <c r="SUL40" s="467"/>
      <c r="SUM40" s="467"/>
      <c r="SUN40" s="467"/>
      <c r="SUO40" s="467"/>
      <c r="SUP40" s="467"/>
      <c r="SUQ40" s="467"/>
      <c r="SUR40" s="467"/>
      <c r="SUS40" s="467"/>
      <c r="SUT40" s="467"/>
      <c r="SUU40" s="467"/>
      <c r="SUV40" s="467"/>
      <c r="SUW40" s="467"/>
      <c r="SUX40" s="467"/>
      <c r="SUY40" s="467"/>
      <c r="SUZ40" s="467"/>
      <c r="SVA40" s="467"/>
      <c r="SVB40" s="467"/>
      <c r="SVC40" s="467"/>
      <c r="SVD40" s="467"/>
      <c r="SVE40" s="467"/>
      <c r="SVF40" s="467"/>
      <c r="SVG40" s="467"/>
      <c r="SVH40" s="467"/>
      <c r="SVI40" s="467"/>
      <c r="SVJ40" s="467"/>
      <c r="SVK40" s="467"/>
      <c r="SVL40" s="467"/>
      <c r="SVM40" s="467"/>
      <c r="SVN40" s="467"/>
      <c r="SVO40" s="467"/>
      <c r="SVP40" s="467"/>
      <c r="SVQ40" s="467"/>
      <c r="SVR40" s="467"/>
      <c r="SVS40" s="467"/>
      <c r="SVT40" s="467"/>
      <c r="SVU40" s="467"/>
      <c r="SVV40" s="467"/>
      <c r="SVW40" s="467"/>
      <c r="SVX40" s="467"/>
      <c r="SVY40" s="467"/>
      <c r="SVZ40" s="467"/>
      <c r="SWA40" s="467"/>
      <c r="SWB40" s="467"/>
      <c r="SWC40" s="467"/>
      <c r="SWD40" s="467"/>
      <c r="SWE40" s="467"/>
      <c r="SWF40" s="467"/>
      <c r="SWG40" s="467"/>
      <c r="SWH40" s="467"/>
      <c r="SWI40" s="467"/>
      <c r="SWJ40" s="467"/>
      <c r="SWK40" s="467"/>
      <c r="SWL40" s="467"/>
      <c r="SWM40" s="467"/>
      <c r="SWN40" s="467"/>
      <c r="SWO40" s="467"/>
      <c r="SWP40" s="467"/>
      <c r="SWQ40" s="467"/>
      <c r="SWR40" s="467"/>
      <c r="SWS40" s="467"/>
      <c r="SWT40" s="467"/>
      <c r="SWU40" s="467"/>
      <c r="SWV40" s="467"/>
      <c r="SWW40" s="467"/>
      <c r="SWX40" s="467"/>
      <c r="SWY40" s="467"/>
      <c r="SWZ40" s="467"/>
      <c r="SXA40" s="467"/>
      <c r="SXB40" s="467"/>
      <c r="SXC40" s="467"/>
      <c r="SXD40" s="467"/>
      <c r="SXE40" s="467"/>
      <c r="SXF40" s="467"/>
      <c r="SXG40" s="467"/>
      <c r="SXH40" s="467"/>
      <c r="SXI40" s="467"/>
      <c r="SXJ40" s="467"/>
      <c r="SXK40" s="467"/>
      <c r="SXL40" s="467"/>
      <c r="SXM40" s="467"/>
      <c r="SXN40" s="467"/>
      <c r="SXO40" s="467"/>
      <c r="SXP40" s="467"/>
      <c r="SXQ40" s="467"/>
      <c r="SXR40" s="467"/>
      <c r="SXS40" s="467"/>
      <c r="SXT40" s="467"/>
      <c r="SXU40" s="467"/>
      <c r="SXV40" s="467"/>
      <c r="SXW40" s="467"/>
      <c r="SXX40" s="467"/>
      <c r="SXY40" s="467"/>
      <c r="SXZ40" s="467"/>
      <c r="SYA40" s="467"/>
      <c r="SYB40" s="467"/>
      <c r="SYC40" s="467"/>
      <c r="SYD40" s="467"/>
      <c r="SYE40" s="467"/>
      <c r="SYF40" s="467"/>
      <c r="SYG40" s="467"/>
      <c r="SYH40" s="467"/>
      <c r="SYI40" s="467"/>
      <c r="SYJ40" s="467"/>
      <c r="SYK40" s="467"/>
      <c r="SYL40" s="467"/>
      <c r="SYM40" s="467"/>
      <c r="SYN40" s="467"/>
      <c r="SYO40" s="467"/>
      <c r="SYP40" s="467"/>
      <c r="SYQ40" s="467"/>
      <c r="SYR40" s="467"/>
      <c r="SYS40" s="467"/>
      <c r="SYT40" s="467"/>
      <c r="SYU40" s="467"/>
      <c r="SYV40" s="467"/>
      <c r="SYW40" s="467"/>
      <c r="SYX40" s="467"/>
      <c r="SYY40" s="467"/>
      <c r="SYZ40" s="467"/>
      <c r="SZA40" s="467"/>
      <c r="SZB40" s="467"/>
      <c r="SZC40" s="467"/>
      <c r="SZD40" s="467"/>
      <c r="SZE40" s="467"/>
      <c r="SZF40" s="467"/>
      <c r="SZG40" s="467"/>
      <c r="SZH40" s="467"/>
      <c r="SZI40" s="467"/>
      <c r="SZJ40" s="467"/>
      <c r="SZK40" s="467"/>
      <c r="SZL40" s="467"/>
      <c r="SZM40" s="467"/>
      <c r="SZN40" s="467"/>
      <c r="SZO40" s="467"/>
      <c r="SZP40" s="467"/>
      <c r="SZQ40" s="467"/>
      <c r="SZR40" s="467"/>
      <c r="SZS40" s="467"/>
      <c r="SZT40" s="467"/>
      <c r="SZU40" s="467"/>
      <c r="SZV40" s="467"/>
      <c r="SZW40" s="467"/>
      <c r="SZX40" s="467"/>
      <c r="SZY40" s="467"/>
      <c r="SZZ40" s="467"/>
      <c r="TAA40" s="467"/>
      <c r="TAB40" s="467"/>
      <c r="TAC40" s="467"/>
      <c r="TAD40" s="467"/>
      <c r="TAE40" s="467"/>
      <c r="TAF40" s="467"/>
      <c r="TAG40" s="467"/>
      <c r="TAH40" s="467"/>
      <c r="TAI40" s="467"/>
      <c r="TAJ40" s="467"/>
      <c r="TAK40" s="467"/>
      <c r="TAL40" s="467"/>
      <c r="TAM40" s="467"/>
      <c r="TAN40" s="467"/>
      <c r="TAO40" s="467"/>
      <c r="TAP40" s="467"/>
      <c r="TAQ40" s="467"/>
      <c r="TAR40" s="467"/>
      <c r="TAS40" s="467"/>
      <c r="TAT40" s="467"/>
      <c r="TAU40" s="467"/>
      <c r="TAV40" s="467"/>
      <c r="TAW40" s="467"/>
      <c r="TAX40" s="467"/>
      <c r="TAY40" s="467"/>
      <c r="TAZ40" s="467"/>
      <c r="TBA40" s="467"/>
      <c r="TBB40" s="467"/>
      <c r="TBC40" s="467"/>
      <c r="TBD40" s="467"/>
      <c r="TBE40" s="467"/>
      <c r="TBF40" s="467"/>
      <c r="TBG40" s="467"/>
      <c r="TBH40" s="467"/>
      <c r="TBI40" s="467"/>
      <c r="TBJ40" s="467"/>
      <c r="TBK40" s="467"/>
      <c r="TBL40" s="467"/>
      <c r="TBM40" s="467"/>
      <c r="TBN40" s="467"/>
      <c r="TBO40" s="467"/>
      <c r="TBP40" s="467"/>
      <c r="TBQ40" s="467"/>
      <c r="TBR40" s="467"/>
      <c r="TBS40" s="467"/>
      <c r="TBT40" s="467"/>
      <c r="TBU40" s="467"/>
      <c r="TBV40" s="467"/>
      <c r="TBW40" s="467"/>
      <c r="TBX40" s="467"/>
      <c r="TBY40" s="467"/>
      <c r="TBZ40" s="467"/>
      <c r="TCA40" s="467"/>
      <c r="TCB40" s="467"/>
      <c r="TCC40" s="467"/>
      <c r="TCD40" s="467"/>
      <c r="TCE40" s="467"/>
      <c r="TCF40" s="467"/>
      <c r="TCG40" s="467"/>
      <c r="TCH40" s="467"/>
      <c r="TCI40" s="467"/>
      <c r="TCJ40" s="467"/>
      <c r="TCK40" s="467"/>
      <c r="TCL40" s="467"/>
      <c r="TCM40" s="467"/>
      <c r="TCN40" s="467"/>
      <c r="TCO40" s="467"/>
      <c r="TCP40" s="467"/>
      <c r="TCQ40" s="467"/>
      <c r="TCR40" s="467"/>
      <c r="TCS40" s="467"/>
      <c r="TCT40" s="467"/>
      <c r="TCU40" s="467"/>
      <c r="TCV40" s="467"/>
      <c r="TCW40" s="467"/>
      <c r="TCX40" s="467"/>
      <c r="TCY40" s="467"/>
      <c r="TCZ40" s="467"/>
      <c r="TDA40" s="467"/>
      <c r="TDB40" s="467"/>
      <c r="TDC40" s="467"/>
      <c r="TDD40" s="467"/>
      <c r="TDE40" s="467"/>
      <c r="TDF40" s="467"/>
      <c r="TDG40" s="467"/>
      <c r="TDH40" s="467"/>
      <c r="TDI40" s="467"/>
      <c r="TDJ40" s="467"/>
      <c r="TDK40" s="467"/>
      <c r="TDL40" s="467"/>
      <c r="TDM40" s="467"/>
      <c r="TDN40" s="467"/>
      <c r="TDO40" s="467"/>
      <c r="TDP40" s="467"/>
      <c r="TDQ40" s="467"/>
      <c r="TDR40" s="467"/>
      <c r="TDS40" s="467"/>
      <c r="TDT40" s="467"/>
      <c r="TDU40" s="467"/>
      <c r="TDV40" s="467"/>
      <c r="TDW40" s="467"/>
      <c r="TDX40" s="467"/>
      <c r="TDY40" s="467"/>
      <c r="TDZ40" s="467"/>
      <c r="TEA40" s="467"/>
      <c r="TEB40" s="467"/>
      <c r="TEC40" s="467"/>
      <c r="TED40" s="467"/>
      <c r="TEE40" s="467"/>
      <c r="TEF40" s="467"/>
      <c r="TEG40" s="467"/>
      <c r="TEH40" s="467"/>
      <c r="TEI40" s="467"/>
      <c r="TEJ40" s="467"/>
      <c r="TEK40" s="467"/>
      <c r="TEL40" s="467"/>
      <c r="TEM40" s="467"/>
      <c r="TEN40" s="467"/>
      <c r="TEO40" s="467"/>
      <c r="TEP40" s="467"/>
      <c r="TEQ40" s="467"/>
      <c r="TER40" s="467"/>
      <c r="TES40" s="467"/>
      <c r="TET40" s="467"/>
      <c r="TEU40" s="467"/>
      <c r="TEV40" s="467"/>
      <c r="TEW40" s="467"/>
      <c r="TEX40" s="467"/>
      <c r="TEY40" s="467"/>
      <c r="TEZ40" s="467"/>
      <c r="TFA40" s="467"/>
      <c r="TFB40" s="467"/>
      <c r="TFC40" s="467"/>
      <c r="TFD40" s="467"/>
      <c r="TFE40" s="467"/>
      <c r="TFF40" s="467"/>
      <c r="TFG40" s="467"/>
      <c r="TFH40" s="467"/>
      <c r="TFI40" s="467"/>
      <c r="TFJ40" s="467"/>
      <c r="TFK40" s="467"/>
      <c r="TFL40" s="467"/>
      <c r="TFM40" s="467"/>
      <c r="TFN40" s="467"/>
      <c r="TFO40" s="467"/>
      <c r="TFP40" s="467"/>
      <c r="TFQ40" s="467"/>
      <c r="TFR40" s="467"/>
      <c r="TFS40" s="467"/>
      <c r="TFT40" s="467"/>
      <c r="TFU40" s="467"/>
      <c r="TFV40" s="467"/>
      <c r="TFW40" s="467"/>
      <c r="TFX40" s="467"/>
      <c r="TFY40" s="467"/>
      <c r="TFZ40" s="467"/>
      <c r="TGA40" s="467"/>
      <c r="TGB40" s="467"/>
      <c r="TGC40" s="467"/>
      <c r="TGD40" s="467"/>
      <c r="TGE40" s="467"/>
      <c r="TGF40" s="467"/>
      <c r="TGG40" s="467"/>
      <c r="TGH40" s="467"/>
      <c r="TGI40" s="467"/>
      <c r="TGJ40" s="467"/>
      <c r="TGK40" s="467"/>
      <c r="TGL40" s="467"/>
      <c r="TGM40" s="467"/>
      <c r="TGN40" s="467"/>
      <c r="TGO40" s="467"/>
      <c r="TGP40" s="467"/>
      <c r="TGQ40" s="467"/>
      <c r="TGR40" s="467"/>
      <c r="TGS40" s="467"/>
      <c r="TGT40" s="467"/>
      <c r="TGU40" s="467"/>
      <c r="TGV40" s="467"/>
      <c r="TGW40" s="467"/>
      <c r="TGX40" s="467"/>
      <c r="TGY40" s="467"/>
      <c r="TGZ40" s="467"/>
      <c r="THA40" s="467"/>
      <c r="THB40" s="467"/>
      <c r="THC40" s="467"/>
      <c r="THD40" s="467"/>
      <c r="THE40" s="467"/>
      <c r="THF40" s="467"/>
      <c r="THG40" s="467"/>
      <c r="THH40" s="467"/>
      <c r="THI40" s="467"/>
      <c r="THJ40" s="467"/>
      <c r="THK40" s="467"/>
      <c r="THL40" s="467"/>
      <c r="THM40" s="467"/>
      <c r="THN40" s="467"/>
      <c r="THO40" s="467"/>
      <c r="THP40" s="467"/>
      <c r="THQ40" s="467"/>
      <c r="THR40" s="467"/>
      <c r="THS40" s="467"/>
      <c r="THT40" s="467"/>
      <c r="THU40" s="467"/>
      <c r="THV40" s="467"/>
      <c r="THW40" s="467"/>
      <c r="THX40" s="467"/>
      <c r="THY40" s="467"/>
      <c r="THZ40" s="467"/>
      <c r="TIA40" s="467"/>
      <c r="TIB40" s="467"/>
      <c r="TIC40" s="467"/>
      <c r="TID40" s="467"/>
      <c r="TIE40" s="467"/>
      <c r="TIF40" s="467"/>
      <c r="TIG40" s="467"/>
      <c r="TIH40" s="467"/>
      <c r="TII40" s="467"/>
      <c r="TIJ40" s="467"/>
      <c r="TIK40" s="467"/>
      <c r="TIL40" s="467"/>
      <c r="TIM40" s="467"/>
      <c r="TIN40" s="467"/>
      <c r="TIO40" s="467"/>
      <c r="TIP40" s="467"/>
      <c r="TIQ40" s="467"/>
      <c r="TIR40" s="467"/>
      <c r="TIS40" s="467"/>
      <c r="TIT40" s="467"/>
      <c r="TIU40" s="467"/>
      <c r="TIV40" s="467"/>
      <c r="TIW40" s="467"/>
      <c r="TIX40" s="467"/>
      <c r="TIY40" s="467"/>
      <c r="TIZ40" s="467"/>
      <c r="TJA40" s="467"/>
      <c r="TJB40" s="467"/>
      <c r="TJC40" s="467"/>
      <c r="TJD40" s="467"/>
      <c r="TJE40" s="467"/>
      <c r="TJF40" s="467"/>
      <c r="TJG40" s="467"/>
      <c r="TJH40" s="467"/>
      <c r="TJI40" s="467"/>
      <c r="TJJ40" s="467"/>
      <c r="TJK40" s="467"/>
      <c r="TJL40" s="467"/>
      <c r="TJM40" s="467"/>
      <c r="TJN40" s="467"/>
      <c r="TJO40" s="467"/>
      <c r="TJP40" s="467"/>
      <c r="TJQ40" s="467"/>
      <c r="TJR40" s="467"/>
      <c r="TJS40" s="467"/>
      <c r="TJT40" s="467"/>
      <c r="TJU40" s="467"/>
      <c r="TJV40" s="467"/>
      <c r="TJW40" s="467"/>
      <c r="TJX40" s="467"/>
      <c r="TJY40" s="467"/>
      <c r="TJZ40" s="467"/>
      <c r="TKA40" s="467"/>
      <c r="TKB40" s="467"/>
      <c r="TKC40" s="467"/>
      <c r="TKD40" s="467"/>
      <c r="TKE40" s="467"/>
      <c r="TKF40" s="467"/>
      <c r="TKG40" s="467"/>
      <c r="TKH40" s="467"/>
      <c r="TKI40" s="467"/>
      <c r="TKJ40" s="467"/>
      <c r="TKK40" s="467"/>
      <c r="TKL40" s="467"/>
      <c r="TKM40" s="467"/>
      <c r="TKN40" s="467"/>
      <c r="TKO40" s="467"/>
      <c r="TKP40" s="467"/>
      <c r="TKQ40" s="467"/>
      <c r="TKR40" s="467"/>
      <c r="TKS40" s="467"/>
      <c r="TKT40" s="467"/>
      <c r="TKU40" s="467"/>
      <c r="TKV40" s="467"/>
      <c r="TKW40" s="467"/>
      <c r="TKX40" s="467"/>
      <c r="TKY40" s="467"/>
      <c r="TKZ40" s="467"/>
      <c r="TLA40" s="467"/>
      <c r="TLB40" s="467"/>
      <c r="TLC40" s="467"/>
      <c r="TLD40" s="467"/>
      <c r="TLE40" s="467"/>
      <c r="TLF40" s="467"/>
      <c r="TLG40" s="467"/>
      <c r="TLH40" s="467"/>
      <c r="TLI40" s="467"/>
      <c r="TLJ40" s="467"/>
      <c r="TLK40" s="467"/>
      <c r="TLL40" s="467"/>
      <c r="TLM40" s="467"/>
      <c r="TLN40" s="467"/>
      <c r="TLO40" s="467"/>
      <c r="TLP40" s="467"/>
      <c r="TLQ40" s="467"/>
      <c r="TLR40" s="467"/>
      <c r="TLS40" s="467"/>
      <c r="TLT40" s="467"/>
      <c r="TLU40" s="467"/>
      <c r="TLV40" s="467"/>
      <c r="TLW40" s="467"/>
      <c r="TLX40" s="467"/>
      <c r="TLY40" s="467"/>
      <c r="TLZ40" s="467"/>
      <c r="TMA40" s="467"/>
      <c r="TMB40" s="467"/>
      <c r="TMC40" s="467"/>
      <c r="TMD40" s="467"/>
      <c r="TME40" s="467"/>
      <c r="TMF40" s="467"/>
      <c r="TMG40" s="467"/>
      <c r="TMH40" s="467"/>
      <c r="TMI40" s="467"/>
      <c r="TMJ40" s="467"/>
      <c r="TMK40" s="467"/>
      <c r="TML40" s="467"/>
      <c r="TMM40" s="467"/>
      <c r="TMN40" s="467"/>
      <c r="TMO40" s="467"/>
      <c r="TMP40" s="467"/>
      <c r="TMQ40" s="467"/>
      <c r="TMR40" s="467"/>
      <c r="TMS40" s="467"/>
      <c r="TMT40" s="467"/>
      <c r="TMU40" s="467"/>
      <c r="TMV40" s="467"/>
      <c r="TMW40" s="467"/>
      <c r="TMX40" s="467"/>
      <c r="TMY40" s="467"/>
      <c r="TMZ40" s="467"/>
      <c r="TNA40" s="467"/>
      <c r="TNB40" s="467"/>
      <c r="TNC40" s="467"/>
      <c r="TND40" s="467"/>
      <c r="TNE40" s="467"/>
      <c r="TNF40" s="467"/>
      <c r="TNG40" s="467"/>
      <c r="TNH40" s="467"/>
      <c r="TNI40" s="467"/>
      <c r="TNJ40" s="467"/>
      <c r="TNK40" s="467"/>
      <c r="TNL40" s="467"/>
      <c r="TNM40" s="467"/>
      <c r="TNN40" s="467"/>
      <c r="TNO40" s="467"/>
      <c r="TNP40" s="467"/>
      <c r="TNQ40" s="467"/>
      <c r="TNR40" s="467"/>
      <c r="TNS40" s="467"/>
      <c r="TNT40" s="467"/>
      <c r="TNU40" s="467"/>
      <c r="TNV40" s="467"/>
      <c r="TNW40" s="467"/>
      <c r="TNX40" s="467"/>
      <c r="TNY40" s="467"/>
      <c r="TNZ40" s="467"/>
      <c r="TOA40" s="467"/>
      <c r="TOB40" s="467"/>
      <c r="TOC40" s="467"/>
      <c r="TOD40" s="467"/>
      <c r="TOE40" s="467"/>
      <c r="TOF40" s="467"/>
      <c r="TOG40" s="467"/>
      <c r="TOH40" s="467"/>
      <c r="TOI40" s="467"/>
      <c r="TOJ40" s="467"/>
      <c r="TOK40" s="467"/>
      <c r="TOL40" s="467"/>
      <c r="TOM40" s="467"/>
      <c r="TON40" s="467"/>
      <c r="TOO40" s="467"/>
      <c r="TOP40" s="467"/>
      <c r="TOQ40" s="467"/>
      <c r="TOR40" s="467"/>
      <c r="TOS40" s="467"/>
      <c r="TOT40" s="467"/>
      <c r="TOU40" s="467"/>
      <c r="TOV40" s="467"/>
      <c r="TOW40" s="467"/>
      <c r="TOX40" s="467"/>
      <c r="TOY40" s="467"/>
      <c r="TOZ40" s="467"/>
      <c r="TPA40" s="467"/>
      <c r="TPB40" s="467"/>
      <c r="TPC40" s="467"/>
      <c r="TPD40" s="467"/>
      <c r="TPE40" s="467"/>
      <c r="TPF40" s="467"/>
      <c r="TPG40" s="467"/>
      <c r="TPH40" s="467"/>
      <c r="TPI40" s="467"/>
      <c r="TPJ40" s="467"/>
      <c r="TPK40" s="467"/>
      <c r="TPL40" s="467"/>
      <c r="TPM40" s="467"/>
      <c r="TPN40" s="467"/>
      <c r="TPO40" s="467"/>
      <c r="TPP40" s="467"/>
      <c r="TPQ40" s="467"/>
      <c r="TPR40" s="467"/>
      <c r="TPS40" s="467"/>
      <c r="TPT40" s="467"/>
      <c r="TPU40" s="467"/>
      <c r="TPV40" s="467"/>
      <c r="TPW40" s="467"/>
      <c r="TPX40" s="467"/>
      <c r="TPY40" s="467"/>
      <c r="TPZ40" s="467"/>
      <c r="TQA40" s="467"/>
      <c r="TQB40" s="467"/>
      <c r="TQC40" s="467"/>
      <c r="TQD40" s="467"/>
      <c r="TQE40" s="467"/>
      <c r="TQF40" s="467"/>
      <c r="TQG40" s="467"/>
      <c r="TQH40" s="467"/>
      <c r="TQI40" s="467"/>
      <c r="TQJ40" s="467"/>
      <c r="TQK40" s="467"/>
      <c r="TQL40" s="467"/>
      <c r="TQM40" s="467"/>
      <c r="TQN40" s="467"/>
      <c r="TQO40" s="467"/>
      <c r="TQP40" s="467"/>
      <c r="TQQ40" s="467"/>
      <c r="TQR40" s="467"/>
      <c r="TQS40" s="467"/>
      <c r="TQT40" s="467"/>
      <c r="TQU40" s="467"/>
      <c r="TQV40" s="467"/>
      <c r="TQW40" s="467"/>
      <c r="TQX40" s="467"/>
      <c r="TQY40" s="467"/>
      <c r="TQZ40" s="467"/>
      <c r="TRA40" s="467"/>
      <c r="TRB40" s="467"/>
      <c r="TRC40" s="467"/>
      <c r="TRD40" s="467"/>
      <c r="TRE40" s="467"/>
      <c r="TRF40" s="467"/>
      <c r="TRG40" s="467"/>
      <c r="TRH40" s="467"/>
      <c r="TRI40" s="467"/>
      <c r="TRJ40" s="467"/>
      <c r="TRK40" s="467"/>
      <c r="TRL40" s="467"/>
      <c r="TRM40" s="467"/>
      <c r="TRN40" s="467"/>
      <c r="TRO40" s="467"/>
      <c r="TRP40" s="467"/>
      <c r="TRQ40" s="467"/>
      <c r="TRR40" s="467"/>
      <c r="TRS40" s="467"/>
      <c r="TRT40" s="467"/>
      <c r="TRU40" s="467"/>
      <c r="TRV40" s="467"/>
      <c r="TRW40" s="467"/>
      <c r="TRX40" s="467"/>
      <c r="TRY40" s="467"/>
      <c r="TRZ40" s="467"/>
      <c r="TSA40" s="467"/>
      <c r="TSB40" s="467"/>
      <c r="TSC40" s="467"/>
      <c r="TSD40" s="467"/>
      <c r="TSE40" s="467"/>
      <c r="TSF40" s="467"/>
      <c r="TSG40" s="467"/>
      <c r="TSH40" s="467"/>
      <c r="TSI40" s="467"/>
      <c r="TSJ40" s="467"/>
      <c r="TSK40" s="467"/>
      <c r="TSL40" s="467"/>
      <c r="TSM40" s="467"/>
      <c r="TSN40" s="467"/>
      <c r="TSO40" s="467"/>
      <c r="TSP40" s="467"/>
      <c r="TSQ40" s="467"/>
      <c r="TSR40" s="467"/>
      <c r="TSS40" s="467"/>
      <c r="TST40" s="467"/>
      <c r="TSU40" s="467"/>
      <c r="TSV40" s="467"/>
      <c r="TSW40" s="467"/>
      <c r="TSX40" s="467"/>
      <c r="TSY40" s="467"/>
      <c r="TSZ40" s="467"/>
      <c r="TTA40" s="467"/>
      <c r="TTB40" s="467"/>
      <c r="TTC40" s="467"/>
      <c r="TTD40" s="467"/>
      <c r="TTE40" s="467"/>
      <c r="TTF40" s="467"/>
      <c r="TTG40" s="467"/>
      <c r="TTH40" s="467"/>
      <c r="TTI40" s="467"/>
      <c r="TTJ40" s="467"/>
      <c r="TTK40" s="467"/>
      <c r="TTL40" s="467"/>
      <c r="TTM40" s="467"/>
      <c r="TTN40" s="467"/>
      <c r="TTO40" s="467"/>
      <c r="TTP40" s="467"/>
      <c r="TTQ40" s="467"/>
      <c r="TTR40" s="467"/>
      <c r="TTS40" s="467"/>
      <c r="TTT40" s="467"/>
      <c r="TTU40" s="467"/>
      <c r="TTV40" s="467"/>
      <c r="TTW40" s="467"/>
      <c r="TTX40" s="467"/>
      <c r="TTY40" s="467"/>
      <c r="TTZ40" s="467"/>
      <c r="TUA40" s="467"/>
      <c r="TUB40" s="467"/>
      <c r="TUC40" s="467"/>
      <c r="TUD40" s="467"/>
      <c r="TUE40" s="467"/>
      <c r="TUF40" s="467"/>
      <c r="TUG40" s="467"/>
      <c r="TUH40" s="467"/>
      <c r="TUI40" s="467"/>
      <c r="TUJ40" s="467"/>
      <c r="TUK40" s="467"/>
      <c r="TUL40" s="467"/>
      <c r="TUM40" s="467"/>
      <c r="TUN40" s="467"/>
      <c r="TUO40" s="467"/>
      <c r="TUP40" s="467"/>
      <c r="TUQ40" s="467"/>
      <c r="TUR40" s="467"/>
      <c r="TUS40" s="467"/>
      <c r="TUT40" s="467"/>
      <c r="TUU40" s="467"/>
      <c r="TUV40" s="467"/>
      <c r="TUW40" s="467"/>
      <c r="TUX40" s="467"/>
      <c r="TUY40" s="467"/>
      <c r="TUZ40" s="467"/>
      <c r="TVA40" s="467"/>
      <c r="TVB40" s="467"/>
      <c r="TVC40" s="467"/>
      <c r="TVD40" s="467"/>
      <c r="TVE40" s="467"/>
      <c r="TVF40" s="467"/>
      <c r="TVG40" s="467"/>
      <c r="TVH40" s="467"/>
      <c r="TVI40" s="467"/>
      <c r="TVJ40" s="467"/>
      <c r="TVK40" s="467"/>
      <c r="TVL40" s="467"/>
      <c r="TVM40" s="467"/>
      <c r="TVN40" s="467"/>
      <c r="TVO40" s="467"/>
      <c r="TVP40" s="467"/>
      <c r="TVQ40" s="467"/>
      <c r="TVR40" s="467"/>
      <c r="TVS40" s="467"/>
      <c r="TVT40" s="467"/>
      <c r="TVU40" s="467"/>
      <c r="TVV40" s="467"/>
      <c r="TVW40" s="467"/>
      <c r="TVX40" s="467"/>
      <c r="TVY40" s="467"/>
      <c r="TVZ40" s="467"/>
      <c r="TWA40" s="467"/>
      <c r="TWB40" s="467"/>
      <c r="TWC40" s="467"/>
      <c r="TWD40" s="467"/>
      <c r="TWE40" s="467"/>
      <c r="TWF40" s="467"/>
      <c r="TWG40" s="467"/>
      <c r="TWH40" s="467"/>
      <c r="TWI40" s="467"/>
      <c r="TWJ40" s="467"/>
      <c r="TWK40" s="467"/>
      <c r="TWL40" s="467"/>
      <c r="TWM40" s="467"/>
      <c r="TWN40" s="467"/>
      <c r="TWO40" s="467"/>
      <c r="TWP40" s="467"/>
      <c r="TWQ40" s="467"/>
      <c r="TWR40" s="467"/>
      <c r="TWS40" s="467"/>
      <c r="TWT40" s="467"/>
      <c r="TWU40" s="467"/>
      <c r="TWV40" s="467"/>
      <c r="TWW40" s="467"/>
      <c r="TWX40" s="467"/>
      <c r="TWY40" s="467"/>
      <c r="TWZ40" s="467"/>
      <c r="TXA40" s="467"/>
      <c r="TXB40" s="467"/>
      <c r="TXC40" s="467"/>
      <c r="TXD40" s="467"/>
      <c r="TXE40" s="467"/>
      <c r="TXF40" s="467"/>
      <c r="TXG40" s="467"/>
      <c r="TXH40" s="467"/>
      <c r="TXI40" s="467"/>
      <c r="TXJ40" s="467"/>
      <c r="TXK40" s="467"/>
      <c r="TXL40" s="467"/>
      <c r="TXM40" s="467"/>
      <c r="TXN40" s="467"/>
      <c r="TXO40" s="467"/>
      <c r="TXP40" s="467"/>
      <c r="TXQ40" s="467"/>
      <c r="TXR40" s="467"/>
      <c r="TXS40" s="467"/>
      <c r="TXT40" s="467"/>
      <c r="TXU40" s="467"/>
      <c r="TXV40" s="467"/>
      <c r="TXW40" s="467"/>
      <c r="TXX40" s="467"/>
      <c r="TXY40" s="467"/>
      <c r="TXZ40" s="467"/>
      <c r="TYA40" s="467"/>
      <c r="TYB40" s="467"/>
      <c r="TYC40" s="467"/>
      <c r="TYD40" s="467"/>
      <c r="TYE40" s="467"/>
      <c r="TYF40" s="467"/>
      <c r="TYG40" s="467"/>
      <c r="TYH40" s="467"/>
      <c r="TYI40" s="467"/>
      <c r="TYJ40" s="467"/>
      <c r="TYK40" s="467"/>
      <c r="TYL40" s="467"/>
      <c r="TYM40" s="467"/>
      <c r="TYN40" s="467"/>
      <c r="TYO40" s="467"/>
      <c r="TYP40" s="467"/>
      <c r="TYQ40" s="467"/>
      <c r="TYR40" s="467"/>
      <c r="TYS40" s="467"/>
      <c r="TYT40" s="467"/>
      <c r="TYU40" s="467"/>
      <c r="TYV40" s="467"/>
      <c r="TYW40" s="467"/>
      <c r="TYX40" s="467"/>
      <c r="TYY40" s="467"/>
      <c r="TYZ40" s="467"/>
      <c r="TZA40" s="467"/>
      <c r="TZB40" s="467"/>
      <c r="TZC40" s="467"/>
      <c r="TZD40" s="467"/>
      <c r="TZE40" s="467"/>
      <c r="TZF40" s="467"/>
      <c r="TZG40" s="467"/>
      <c r="TZH40" s="467"/>
      <c r="TZI40" s="467"/>
      <c r="TZJ40" s="467"/>
      <c r="TZK40" s="467"/>
      <c r="TZL40" s="467"/>
      <c r="TZM40" s="467"/>
      <c r="TZN40" s="467"/>
      <c r="TZO40" s="467"/>
      <c r="TZP40" s="467"/>
      <c r="TZQ40" s="467"/>
      <c r="TZR40" s="467"/>
      <c r="TZS40" s="467"/>
      <c r="TZT40" s="467"/>
      <c r="TZU40" s="467"/>
      <c r="TZV40" s="467"/>
      <c r="TZW40" s="467"/>
      <c r="TZX40" s="467"/>
      <c r="TZY40" s="467"/>
      <c r="TZZ40" s="467"/>
      <c r="UAA40" s="467"/>
      <c r="UAB40" s="467"/>
      <c r="UAC40" s="467"/>
      <c r="UAD40" s="467"/>
      <c r="UAE40" s="467"/>
      <c r="UAF40" s="467"/>
      <c r="UAG40" s="467"/>
      <c r="UAH40" s="467"/>
      <c r="UAI40" s="467"/>
      <c r="UAJ40" s="467"/>
      <c r="UAK40" s="467"/>
      <c r="UAL40" s="467"/>
      <c r="UAM40" s="467"/>
      <c r="UAN40" s="467"/>
      <c r="UAO40" s="467"/>
      <c r="UAP40" s="467"/>
      <c r="UAQ40" s="467"/>
      <c r="UAR40" s="467"/>
      <c r="UAS40" s="467"/>
      <c r="UAT40" s="467"/>
      <c r="UAU40" s="467"/>
      <c r="UAV40" s="467"/>
      <c r="UAW40" s="467"/>
      <c r="UAX40" s="467"/>
      <c r="UAY40" s="467"/>
      <c r="UAZ40" s="467"/>
      <c r="UBA40" s="467"/>
      <c r="UBB40" s="467"/>
      <c r="UBC40" s="467"/>
      <c r="UBD40" s="467"/>
      <c r="UBE40" s="467"/>
      <c r="UBF40" s="467"/>
      <c r="UBG40" s="467"/>
      <c r="UBH40" s="467"/>
      <c r="UBI40" s="467"/>
      <c r="UBJ40" s="467"/>
      <c r="UBK40" s="467"/>
      <c r="UBL40" s="467"/>
      <c r="UBM40" s="467"/>
      <c r="UBN40" s="467"/>
      <c r="UBO40" s="467"/>
      <c r="UBP40" s="467"/>
      <c r="UBQ40" s="467"/>
      <c r="UBR40" s="467"/>
      <c r="UBS40" s="467"/>
      <c r="UBT40" s="467"/>
      <c r="UBU40" s="467"/>
      <c r="UBV40" s="467"/>
      <c r="UBW40" s="467"/>
      <c r="UBX40" s="467"/>
      <c r="UBY40" s="467"/>
      <c r="UBZ40" s="467"/>
      <c r="UCA40" s="467"/>
      <c r="UCB40" s="467"/>
      <c r="UCC40" s="467"/>
      <c r="UCD40" s="467"/>
      <c r="UCE40" s="467"/>
      <c r="UCF40" s="467"/>
      <c r="UCG40" s="467"/>
      <c r="UCH40" s="467"/>
      <c r="UCI40" s="467"/>
      <c r="UCJ40" s="467"/>
      <c r="UCK40" s="467"/>
      <c r="UCL40" s="467"/>
      <c r="UCM40" s="467"/>
      <c r="UCN40" s="467"/>
      <c r="UCO40" s="467"/>
      <c r="UCP40" s="467"/>
      <c r="UCQ40" s="467"/>
      <c r="UCR40" s="467"/>
      <c r="UCS40" s="467"/>
      <c r="UCT40" s="467"/>
      <c r="UCU40" s="467"/>
      <c r="UCV40" s="467"/>
      <c r="UCW40" s="467"/>
      <c r="UCX40" s="467"/>
      <c r="UCY40" s="467"/>
      <c r="UCZ40" s="467"/>
      <c r="UDA40" s="467"/>
      <c r="UDB40" s="467"/>
      <c r="UDC40" s="467"/>
      <c r="UDD40" s="467"/>
      <c r="UDE40" s="467"/>
      <c r="UDF40" s="467"/>
      <c r="UDG40" s="467"/>
      <c r="UDH40" s="467"/>
      <c r="UDI40" s="467"/>
      <c r="UDJ40" s="467"/>
      <c r="UDK40" s="467"/>
      <c r="UDL40" s="467"/>
      <c r="UDM40" s="467"/>
      <c r="UDN40" s="467"/>
      <c r="UDO40" s="467"/>
      <c r="UDP40" s="467"/>
      <c r="UDQ40" s="467"/>
      <c r="UDR40" s="467"/>
      <c r="UDS40" s="467"/>
      <c r="UDT40" s="467"/>
      <c r="UDU40" s="467"/>
      <c r="UDV40" s="467"/>
      <c r="UDW40" s="467"/>
      <c r="UDX40" s="467"/>
      <c r="UDY40" s="467"/>
      <c r="UDZ40" s="467"/>
      <c r="UEA40" s="467"/>
      <c r="UEB40" s="467"/>
      <c r="UEC40" s="467"/>
      <c r="UED40" s="467"/>
      <c r="UEE40" s="467"/>
      <c r="UEF40" s="467"/>
      <c r="UEG40" s="467"/>
      <c r="UEH40" s="467"/>
      <c r="UEI40" s="467"/>
      <c r="UEJ40" s="467"/>
      <c r="UEK40" s="467"/>
      <c r="UEL40" s="467"/>
      <c r="UEM40" s="467"/>
      <c r="UEN40" s="467"/>
      <c r="UEO40" s="467"/>
      <c r="UEP40" s="467"/>
      <c r="UEQ40" s="467"/>
      <c r="UER40" s="467"/>
      <c r="UES40" s="467"/>
      <c r="UET40" s="467"/>
      <c r="UEU40" s="467"/>
      <c r="UEV40" s="467"/>
      <c r="UEW40" s="467"/>
      <c r="UEX40" s="467"/>
      <c r="UEY40" s="467"/>
      <c r="UEZ40" s="467"/>
      <c r="UFA40" s="467"/>
      <c r="UFB40" s="467"/>
      <c r="UFC40" s="467"/>
      <c r="UFD40" s="467"/>
      <c r="UFE40" s="467"/>
      <c r="UFF40" s="467"/>
      <c r="UFG40" s="467"/>
      <c r="UFH40" s="467"/>
      <c r="UFI40" s="467"/>
      <c r="UFJ40" s="467"/>
      <c r="UFK40" s="467"/>
      <c r="UFL40" s="467"/>
      <c r="UFM40" s="467"/>
      <c r="UFN40" s="467"/>
      <c r="UFO40" s="467"/>
      <c r="UFP40" s="467"/>
      <c r="UFQ40" s="467"/>
      <c r="UFR40" s="467"/>
      <c r="UFS40" s="467"/>
      <c r="UFT40" s="467"/>
      <c r="UFU40" s="467"/>
      <c r="UFV40" s="467"/>
      <c r="UFW40" s="467"/>
      <c r="UFX40" s="467"/>
      <c r="UFY40" s="467"/>
      <c r="UFZ40" s="467"/>
      <c r="UGA40" s="467"/>
      <c r="UGB40" s="467"/>
      <c r="UGC40" s="467"/>
      <c r="UGD40" s="467"/>
      <c r="UGE40" s="467"/>
      <c r="UGF40" s="467"/>
      <c r="UGG40" s="467"/>
      <c r="UGH40" s="467"/>
      <c r="UGI40" s="467"/>
      <c r="UGJ40" s="467"/>
      <c r="UGK40" s="467"/>
      <c r="UGL40" s="467"/>
      <c r="UGM40" s="467"/>
      <c r="UGN40" s="467"/>
      <c r="UGO40" s="467"/>
      <c r="UGP40" s="467"/>
      <c r="UGQ40" s="467"/>
      <c r="UGR40" s="467"/>
      <c r="UGS40" s="467"/>
      <c r="UGT40" s="467"/>
      <c r="UGU40" s="467"/>
      <c r="UGV40" s="467"/>
      <c r="UGW40" s="467"/>
      <c r="UGX40" s="467"/>
      <c r="UGY40" s="467"/>
      <c r="UGZ40" s="467"/>
      <c r="UHA40" s="467"/>
      <c r="UHB40" s="467"/>
      <c r="UHC40" s="467"/>
      <c r="UHD40" s="467"/>
      <c r="UHE40" s="467"/>
      <c r="UHF40" s="467"/>
      <c r="UHG40" s="467"/>
      <c r="UHH40" s="467"/>
      <c r="UHI40" s="467"/>
      <c r="UHJ40" s="467"/>
      <c r="UHK40" s="467"/>
      <c r="UHL40" s="467"/>
      <c r="UHM40" s="467"/>
      <c r="UHN40" s="467"/>
      <c r="UHO40" s="467"/>
      <c r="UHP40" s="467"/>
      <c r="UHQ40" s="467"/>
      <c r="UHR40" s="467"/>
      <c r="UHS40" s="467"/>
      <c r="UHT40" s="467"/>
      <c r="UHU40" s="467"/>
      <c r="UHV40" s="467"/>
      <c r="UHW40" s="467"/>
      <c r="UHX40" s="467"/>
      <c r="UHY40" s="467"/>
      <c r="UHZ40" s="467"/>
      <c r="UIA40" s="467"/>
      <c r="UIB40" s="467"/>
      <c r="UIC40" s="467"/>
      <c r="UID40" s="467"/>
      <c r="UIE40" s="467"/>
      <c r="UIF40" s="467"/>
      <c r="UIG40" s="467"/>
      <c r="UIH40" s="467"/>
      <c r="UII40" s="467"/>
      <c r="UIJ40" s="467"/>
      <c r="UIK40" s="467"/>
      <c r="UIL40" s="467"/>
      <c r="UIM40" s="467"/>
      <c r="UIN40" s="467"/>
      <c r="UIO40" s="467"/>
      <c r="UIP40" s="467"/>
      <c r="UIQ40" s="467"/>
      <c r="UIR40" s="467"/>
      <c r="UIS40" s="467"/>
      <c r="UIT40" s="467"/>
      <c r="UIU40" s="467"/>
      <c r="UIV40" s="467"/>
      <c r="UIW40" s="467"/>
      <c r="UIX40" s="467"/>
      <c r="UIY40" s="467"/>
      <c r="UIZ40" s="467"/>
      <c r="UJA40" s="467"/>
      <c r="UJB40" s="467"/>
      <c r="UJC40" s="467"/>
      <c r="UJD40" s="467"/>
      <c r="UJE40" s="467"/>
      <c r="UJF40" s="467"/>
      <c r="UJG40" s="467"/>
      <c r="UJH40" s="467"/>
      <c r="UJI40" s="467"/>
      <c r="UJJ40" s="467"/>
      <c r="UJK40" s="467"/>
      <c r="UJL40" s="467"/>
      <c r="UJM40" s="467"/>
      <c r="UJN40" s="467"/>
      <c r="UJO40" s="467"/>
      <c r="UJP40" s="467"/>
      <c r="UJQ40" s="467"/>
      <c r="UJR40" s="467"/>
      <c r="UJS40" s="467"/>
      <c r="UJT40" s="467"/>
      <c r="UJU40" s="467"/>
      <c r="UJV40" s="467"/>
      <c r="UJW40" s="467"/>
      <c r="UJX40" s="467"/>
      <c r="UJY40" s="467"/>
      <c r="UJZ40" s="467"/>
      <c r="UKA40" s="467"/>
      <c r="UKB40" s="467"/>
      <c r="UKC40" s="467"/>
      <c r="UKD40" s="467"/>
      <c r="UKE40" s="467"/>
      <c r="UKF40" s="467"/>
      <c r="UKG40" s="467"/>
      <c r="UKH40" s="467"/>
      <c r="UKI40" s="467"/>
      <c r="UKJ40" s="467"/>
      <c r="UKK40" s="467"/>
      <c r="UKL40" s="467"/>
      <c r="UKM40" s="467"/>
      <c r="UKN40" s="467"/>
      <c r="UKO40" s="467"/>
      <c r="UKP40" s="467"/>
      <c r="UKQ40" s="467"/>
      <c r="UKR40" s="467"/>
      <c r="UKS40" s="467"/>
      <c r="UKT40" s="467"/>
      <c r="UKU40" s="467"/>
      <c r="UKV40" s="467"/>
      <c r="UKW40" s="467"/>
      <c r="UKX40" s="467"/>
      <c r="UKY40" s="467"/>
      <c r="UKZ40" s="467"/>
      <c r="ULA40" s="467"/>
      <c r="ULB40" s="467"/>
      <c r="ULC40" s="467"/>
      <c r="ULD40" s="467"/>
      <c r="ULE40" s="467"/>
      <c r="ULF40" s="467"/>
      <c r="ULG40" s="467"/>
      <c r="ULH40" s="467"/>
      <c r="ULI40" s="467"/>
      <c r="ULJ40" s="467"/>
      <c r="ULK40" s="467"/>
      <c r="ULL40" s="467"/>
      <c r="ULM40" s="467"/>
      <c r="ULN40" s="467"/>
      <c r="ULO40" s="467"/>
      <c r="ULP40" s="467"/>
      <c r="ULQ40" s="467"/>
      <c r="ULR40" s="467"/>
      <c r="ULS40" s="467"/>
      <c r="ULT40" s="467"/>
      <c r="ULU40" s="467"/>
      <c r="ULV40" s="467"/>
      <c r="ULW40" s="467"/>
      <c r="ULX40" s="467"/>
      <c r="ULY40" s="467"/>
      <c r="ULZ40" s="467"/>
      <c r="UMA40" s="467"/>
      <c r="UMB40" s="467"/>
      <c r="UMC40" s="467"/>
      <c r="UMD40" s="467"/>
      <c r="UME40" s="467"/>
      <c r="UMF40" s="467"/>
      <c r="UMG40" s="467"/>
      <c r="UMH40" s="467"/>
      <c r="UMI40" s="467"/>
      <c r="UMJ40" s="467"/>
      <c r="UMK40" s="467"/>
      <c r="UML40" s="467"/>
      <c r="UMM40" s="467"/>
      <c r="UMN40" s="467"/>
      <c r="UMO40" s="467"/>
      <c r="UMP40" s="467"/>
      <c r="UMQ40" s="467"/>
      <c r="UMR40" s="467"/>
      <c r="UMS40" s="467"/>
      <c r="UMT40" s="467"/>
      <c r="UMU40" s="467"/>
      <c r="UMV40" s="467"/>
      <c r="UMW40" s="467"/>
      <c r="UMX40" s="467"/>
      <c r="UMY40" s="467"/>
      <c r="UMZ40" s="467"/>
      <c r="UNA40" s="467"/>
      <c r="UNB40" s="467"/>
      <c r="UNC40" s="467"/>
      <c r="UND40" s="467"/>
      <c r="UNE40" s="467"/>
      <c r="UNF40" s="467"/>
      <c r="UNG40" s="467"/>
      <c r="UNH40" s="467"/>
      <c r="UNI40" s="467"/>
      <c r="UNJ40" s="467"/>
      <c r="UNK40" s="467"/>
      <c r="UNL40" s="467"/>
      <c r="UNM40" s="467"/>
      <c r="UNN40" s="467"/>
      <c r="UNO40" s="467"/>
      <c r="UNP40" s="467"/>
      <c r="UNQ40" s="467"/>
      <c r="UNR40" s="467"/>
      <c r="UNS40" s="467"/>
      <c r="UNT40" s="467"/>
      <c r="UNU40" s="467"/>
      <c r="UNV40" s="467"/>
      <c r="UNW40" s="467"/>
      <c r="UNX40" s="467"/>
      <c r="UNY40" s="467"/>
      <c r="UNZ40" s="467"/>
      <c r="UOA40" s="467"/>
      <c r="UOB40" s="467"/>
      <c r="UOC40" s="467"/>
      <c r="UOD40" s="467"/>
      <c r="UOE40" s="467"/>
      <c r="UOF40" s="467"/>
      <c r="UOG40" s="467"/>
      <c r="UOH40" s="467"/>
      <c r="UOI40" s="467"/>
      <c r="UOJ40" s="467"/>
      <c r="UOK40" s="467"/>
      <c r="UOL40" s="467"/>
      <c r="UOM40" s="467"/>
      <c r="UON40" s="467"/>
      <c r="UOO40" s="467"/>
      <c r="UOP40" s="467"/>
      <c r="UOQ40" s="467"/>
      <c r="UOR40" s="467"/>
      <c r="UOS40" s="467"/>
      <c r="UOT40" s="467"/>
      <c r="UOU40" s="467"/>
      <c r="UOV40" s="467"/>
      <c r="UOW40" s="467"/>
      <c r="UOX40" s="467"/>
      <c r="UOY40" s="467"/>
      <c r="UOZ40" s="467"/>
      <c r="UPA40" s="467"/>
      <c r="UPB40" s="467"/>
      <c r="UPC40" s="467"/>
      <c r="UPD40" s="467"/>
      <c r="UPE40" s="467"/>
      <c r="UPF40" s="467"/>
      <c r="UPG40" s="467"/>
      <c r="UPH40" s="467"/>
      <c r="UPI40" s="467"/>
      <c r="UPJ40" s="467"/>
      <c r="UPK40" s="467"/>
      <c r="UPL40" s="467"/>
      <c r="UPM40" s="467"/>
      <c r="UPN40" s="467"/>
      <c r="UPO40" s="467"/>
      <c r="UPP40" s="467"/>
      <c r="UPQ40" s="467"/>
      <c r="UPR40" s="467"/>
      <c r="UPS40" s="467"/>
      <c r="UPT40" s="467"/>
      <c r="UPU40" s="467"/>
      <c r="UPV40" s="467"/>
      <c r="UPW40" s="467"/>
      <c r="UPX40" s="467"/>
      <c r="UPY40" s="467"/>
      <c r="UPZ40" s="467"/>
      <c r="UQA40" s="467"/>
      <c r="UQB40" s="467"/>
      <c r="UQC40" s="467"/>
      <c r="UQD40" s="467"/>
      <c r="UQE40" s="467"/>
      <c r="UQF40" s="467"/>
      <c r="UQG40" s="467"/>
      <c r="UQH40" s="467"/>
      <c r="UQI40" s="467"/>
      <c r="UQJ40" s="467"/>
      <c r="UQK40" s="467"/>
      <c r="UQL40" s="467"/>
      <c r="UQM40" s="467"/>
      <c r="UQN40" s="467"/>
      <c r="UQO40" s="467"/>
      <c r="UQP40" s="467"/>
      <c r="UQQ40" s="467"/>
      <c r="UQR40" s="467"/>
      <c r="UQS40" s="467"/>
      <c r="UQT40" s="467"/>
      <c r="UQU40" s="467"/>
      <c r="UQV40" s="467"/>
      <c r="UQW40" s="467"/>
      <c r="UQX40" s="467"/>
      <c r="UQY40" s="467"/>
      <c r="UQZ40" s="467"/>
      <c r="URA40" s="467"/>
      <c r="URB40" s="467"/>
      <c r="URC40" s="467"/>
      <c r="URD40" s="467"/>
      <c r="URE40" s="467"/>
      <c r="URF40" s="467"/>
      <c r="URG40" s="467"/>
      <c r="URH40" s="467"/>
      <c r="URI40" s="467"/>
      <c r="URJ40" s="467"/>
      <c r="URK40" s="467"/>
      <c r="URL40" s="467"/>
      <c r="URM40" s="467"/>
      <c r="URN40" s="467"/>
      <c r="URO40" s="467"/>
      <c r="URP40" s="467"/>
      <c r="URQ40" s="467"/>
      <c r="URR40" s="467"/>
      <c r="URS40" s="467"/>
      <c r="URT40" s="467"/>
      <c r="URU40" s="467"/>
      <c r="URV40" s="467"/>
      <c r="URW40" s="467"/>
      <c r="URX40" s="467"/>
      <c r="URY40" s="467"/>
      <c r="URZ40" s="467"/>
      <c r="USA40" s="467"/>
      <c r="USB40" s="467"/>
      <c r="USC40" s="467"/>
      <c r="USD40" s="467"/>
      <c r="USE40" s="467"/>
      <c r="USF40" s="467"/>
      <c r="USG40" s="467"/>
      <c r="USH40" s="467"/>
      <c r="USI40" s="467"/>
      <c r="USJ40" s="467"/>
      <c r="USK40" s="467"/>
      <c r="USL40" s="467"/>
      <c r="USM40" s="467"/>
      <c r="USN40" s="467"/>
      <c r="USO40" s="467"/>
      <c r="USP40" s="467"/>
      <c r="USQ40" s="467"/>
      <c r="USR40" s="467"/>
      <c r="USS40" s="467"/>
      <c r="UST40" s="467"/>
      <c r="USU40" s="467"/>
      <c r="USV40" s="467"/>
      <c r="USW40" s="467"/>
      <c r="USX40" s="467"/>
      <c r="USY40" s="467"/>
      <c r="USZ40" s="467"/>
      <c r="UTA40" s="467"/>
      <c r="UTB40" s="467"/>
      <c r="UTC40" s="467"/>
      <c r="UTD40" s="467"/>
      <c r="UTE40" s="467"/>
      <c r="UTF40" s="467"/>
      <c r="UTG40" s="467"/>
      <c r="UTH40" s="467"/>
      <c r="UTI40" s="467"/>
      <c r="UTJ40" s="467"/>
      <c r="UTK40" s="467"/>
      <c r="UTL40" s="467"/>
      <c r="UTM40" s="467"/>
      <c r="UTN40" s="467"/>
      <c r="UTO40" s="467"/>
      <c r="UTP40" s="467"/>
      <c r="UTQ40" s="467"/>
      <c r="UTR40" s="467"/>
      <c r="UTS40" s="467"/>
      <c r="UTT40" s="467"/>
      <c r="UTU40" s="467"/>
      <c r="UTV40" s="467"/>
      <c r="UTW40" s="467"/>
      <c r="UTX40" s="467"/>
      <c r="UTY40" s="467"/>
      <c r="UTZ40" s="467"/>
      <c r="UUA40" s="467"/>
      <c r="UUB40" s="467"/>
      <c r="UUC40" s="467"/>
      <c r="UUD40" s="467"/>
      <c r="UUE40" s="467"/>
      <c r="UUF40" s="467"/>
      <c r="UUG40" s="467"/>
      <c r="UUH40" s="467"/>
      <c r="UUI40" s="467"/>
      <c r="UUJ40" s="467"/>
      <c r="UUK40" s="467"/>
      <c r="UUL40" s="467"/>
      <c r="UUM40" s="467"/>
      <c r="UUN40" s="467"/>
      <c r="UUO40" s="467"/>
      <c r="UUP40" s="467"/>
      <c r="UUQ40" s="467"/>
      <c r="UUR40" s="467"/>
      <c r="UUS40" s="467"/>
      <c r="UUT40" s="467"/>
      <c r="UUU40" s="467"/>
      <c r="UUV40" s="467"/>
      <c r="UUW40" s="467"/>
      <c r="UUX40" s="467"/>
      <c r="UUY40" s="467"/>
      <c r="UUZ40" s="467"/>
      <c r="UVA40" s="467"/>
      <c r="UVB40" s="467"/>
      <c r="UVC40" s="467"/>
      <c r="UVD40" s="467"/>
      <c r="UVE40" s="467"/>
      <c r="UVF40" s="467"/>
      <c r="UVG40" s="467"/>
      <c r="UVH40" s="467"/>
      <c r="UVI40" s="467"/>
      <c r="UVJ40" s="467"/>
      <c r="UVK40" s="467"/>
      <c r="UVL40" s="467"/>
      <c r="UVM40" s="467"/>
      <c r="UVN40" s="467"/>
      <c r="UVO40" s="467"/>
      <c r="UVP40" s="467"/>
      <c r="UVQ40" s="467"/>
      <c r="UVR40" s="467"/>
      <c r="UVS40" s="467"/>
      <c r="UVT40" s="467"/>
      <c r="UVU40" s="467"/>
      <c r="UVV40" s="467"/>
      <c r="UVW40" s="467"/>
      <c r="UVX40" s="467"/>
      <c r="UVY40" s="467"/>
      <c r="UVZ40" s="467"/>
      <c r="UWA40" s="467"/>
      <c r="UWB40" s="467"/>
      <c r="UWC40" s="467"/>
      <c r="UWD40" s="467"/>
      <c r="UWE40" s="467"/>
      <c r="UWF40" s="467"/>
      <c r="UWG40" s="467"/>
      <c r="UWH40" s="467"/>
      <c r="UWI40" s="467"/>
      <c r="UWJ40" s="467"/>
      <c r="UWK40" s="467"/>
      <c r="UWL40" s="467"/>
      <c r="UWM40" s="467"/>
      <c r="UWN40" s="467"/>
      <c r="UWO40" s="467"/>
      <c r="UWP40" s="467"/>
      <c r="UWQ40" s="467"/>
      <c r="UWR40" s="467"/>
      <c r="UWS40" s="467"/>
      <c r="UWT40" s="467"/>
      <c r="UWU40" s="467"/>
      <c r="UWV40" s="467"/>
      <c r="UWW40" s="467"/>
      <c r="UWX40" s="467"/>
      <c r="UWY40" s="467"/>
      <c r="UWZ40" s="467"/>
      <c r="UXA40" s="467"/>
      <c r="UXB40" s="467"/>
      <c r="UXC40" s="467"/>
      <c r="UXD40" s="467"/>
      <c r="UXE40" s="467"/>
      <c r="UXF40" s="467"/>
      <c r="UXG40" s="467"/>
      <c r="UXH40" s="467"/>
      <c r="UXI40" s="467"/>
      <c r="UXJ40" s="467"/>
      <c r="UXK40" s="467"/>
      <c r="UXL40" s="467"/>
      <c r="UXM40" s="467"/>
      <c r="UXN40" s="467"/>
      <c r="UXO40" s="467"/>
      <c r="UXP40" s="467"/>
      <c r="UXQ40" s="467"/>
      <c r="UXR40" s="467"/>
      <c r="UXS40" s="467"/>
      <c r="UXT40" s="467"/>
      <c r="UXU40" s="467"/>
      <c r="UXV40" s="467"/>
      <c r="UXW40" s="467"/>
      <c r="UXX40" s="467"/>
      <c r="UXY40" s="467"/>
      <c r="UXZ40" s="467"/>
      <c r="UYA40" s="467"/>
      <c r="UYB40" s="467"/>
      <c r="UYC40" s="467"/>
      <c r="UYD40" s="467"/>
      <c r="UYE40" s="467"/>
      <c r="UYF40" s="467"/>
      <c r="UYG40" s="467"/>
      <c r="UYH40" s="467"/>
      <c r="UYI40" s="467"/>
      <c r="UYJ40" s="467"/>
      <c r="UYK40" s="467"/>
      <c r="UYL40" s="467"/>
      <c r="UYM40" s="467"/>
      <c r="UYN40" s="467"/>
      <c r="UYO40" s="467"/>
      <c r="UYP40" s="467"/>
      <c r="UYQ40" s="467"/>
      <c r="UYR40" s="467"/>
      <c r="UYS40" s="467"/>
      <c r="UYT40" s="467"/>
      <c r="UYU40" s="467"/>
      <c r="UYV40" s="467"/>
      <c r="UYW40" s="467"/>
      <c r="UYX40" s="467"/>
      <c r="UYY40" s="467"/>
      <c r="UYZ40" s="467"/>
      <c r="UZA40" s="467"/>
      <c r="UZB40" s="467"/>
      <c r="UZC40" s="467"/>
      <c r="UZD40" s="467"/>
      <c r="UZE40" s="467"/>
      <c r="UZF40" s="467"/>
      <c r="UZG40" s="467"/>
      <c r="UZH40" s="467"/>
      <c r="UZI40" s="467"/>
      <c r="UZJ40" s="467"/>
      <c r="UZK40" s="467"/>
      <c r="UZL40" s="467"/>
      <c r="UZM40" s="467"/>
      <c r="UZN40" s="467"/>
      <c r="UZO40" s="467"/>
      <c r="UZP40" s="467"/>
      <c r="UZQ40" s="467"/>
      <c r="UZR40" s="467"/>
      <c r="UZS40" s="467"/>
      <c r="UZT40" s="467"/>
      <c r="UZU40" s="467"/>
      <c r="UZV40" s="467"/>
      <c r="UZW40" s="467"/>
      <c r="UZX40" s="467"/>
      <c r="UZY40" s="467"/>
      <c r="UZZ40" s="467"/>
      <c r="VAA40" s="467"/>
      <c r="VAB40" s="467"/>
      <c r="VAC40" s="467"/>
      <c r="VAD40" s="467"/>
      <c r="VAE40" s="467"/>
      <c r="VAF40" s="467"/>
      <c r="VAG40" s="467"/>
      <c r="VAH40" s="467"/>
      <c r="VAI40" s="467"/>
      <c r="VAJ40" s="467"/>
      <c r="VAK40" s="467"/>
      <c r="VAL40" s="467"/>
      <c r="VAM40" s="467"/>
      <c r="VAN40" s="467"/>
      <c r="VAO40" s="467"/>
      <c r="VAP40" s="467"/>
      <c r="VAQ40" s="467"/>
      <c r="VAR40" s="467"/>
      <c r="VAS40" s="467"/>
      <c r="VAT40" s="467"/>
      <c r="VAU40" s="467"/>
      <c r="VAV40" s="467"/>
      <c r="VAW40" s="467"/>
      <c r="VAX40" s="467"/>
      <c r="VAY40" s="467"/>
      <c r="VAZ40" s="467"/>
      <c r="VBA40" s="467"/>
      <c r="VBB40" s="467"/>
      <c r="VBC40" s="467"/>
      <c r="VBD40" s="467"/>
      <c r="VBE40" s="467"/>
      <c r="VBF40" s="467"/>
      <c r="VBG40" s="467"/>
      <c r="VBH40" s="467"/>
      <c r="VBI40" s="467"/>
      <c r="VBJ40" s="467"/>
      <c r="VBK40" s="467"/>
      <c r="VBL40" s="467"/>
      <c r="VBM40" s="467"/>
      <c r="VBN40" s="467"/>
      <c r="VBO40" s="467"/>
      <c r="VBP40" s="467"/>
      <c r="VBQ40" s="467"/>
      <c r="VBR40" s="467"/>
      <c r="VBS40" s="467"/>
      <c r="VBT40" s="467"/>
      <c r="VBU40" s="467"/>
      <c r="VBV40" s="467"/>
      <c r="VBW40" s="467"/>
      <c r="VBX40" s="467"/>
      <c r="VBY40" s="467"/>
      <c r="VBZ40" s="467"/>
      <c r="VCA40" s="467"/>
      <c r="VCB40" s="467"/>
      <c r="VCC40" s="467"/>
      <c r="VCD40" s="467"/>
      <c r="VCE40" s="467"/>
      <c r="VCF40" s="467"/>
      <c r="VCG40" s="467"/>
      <c r="VCH40" s="467"/>
      <c r="VCI40" s="467"/>
      <c r="VCJ40" s="467"/>
      <c r="VCK40" s="467"/>
      <c r="VCL40" s="467"/>
      <c r="VCM40" s="467"/>
      <c r="VCN40" s="467"/>
      <c r="VCO40" s="467"/>
      <c r="VCP40" s="467"/>
      <c r="VCQ40" s="467"/>
      <c r="VCR40" s="467"/>
      <c r="VCS40" s="467"/>
      <c r="VCT40" s="467"/>
      <c r="VCU40" s="467"/>
      <c r="VCV40" s="467"/>
      <c r="VCW40" s="467"/>
      <c r="VCX40" s="467"/>
      <c r="VCY40" s="467"/>
      <c r="VCZ40" s="467"/>
      <c r="VDA40" s="467"/>
      <c r="VDB40" s="467"/>
      <c r="VDC40" s="467"/>
      <c r="VDD40" s="467"/>
      <c r="VDE40" s="467"/>
      <c r="VDF40" s="467"/>
      <c r="VDG40" s="467"/>
      <c r="VDH40" s="467"/>
      <c r="VDI40" s="467"/>
      <c r="VDJ40" s="467"/>
      <c r="VDK40" s="467"/>
      <c r="VDL40" s="467"/>
      <c r="VDM40" s="467"/>
      <c r="VDN40" s="467"/>
      <c r="VDO40" s="467"/>
      <c r="VDP40" s="467"/>
      <c r="VDQ40" s="467"/>
      <c r="VDR40" s="467"/>
      <c r="VDS40" s="467"/>
      <c r="VDT40" s="467"/>
      <c r="VDU40" s="467"/>
      <c r="VDV40" s="467"/>
      <c r="VDW40" s="467"/>
      <c r="VDX40" s="467"/>
      <c r="VDY40" s="467"/>
      <c r="VDZ40" s="467"/>
      <c r="VEA40" s="467"/>
      <c r="VEB40" s="467"/>
      <c r="VEC40" s="467"/>
      <c r="VED40" s="467"/>
      <c r="VEE40" s="467"/>
      <c r="VEF40" s="467"/>
      <c r="VEG40" s="467"/>
      <c r="VEH40" s="467"/>
      <c r="VEI40" s="467"/>
      <c r="VEJ40" s="467"/>
      <c r="VEK40" s="467"/>
      <c r="VEL40" s="467"/>
      <c r="VEM40" s="467"/>
      <c r="VEN40" s="467"/>
      <c r="VEO40" s="467"/>
      <c r="VEP40" s="467"/>
      <c r="VEQ40" s="467"/>
      <c r="VER40" s="467"/>
      <c r="VES40" s="467"/>
      <c r="VET40" s="467"/>
      <c r="VEU40" s="467"/>
      <c r="VEV40" s="467"/>
      <c r="VEW40" s="467"/>
      <c r="VEX40" s="467"/>
      <c r="VEY40" s="467"/>
      <c r="VEZ40" s="467"/>
      <c r="VFA40" s="467"/>
      <c r="VFB40" s="467"/>
      <c r="VFC40" s="467"/>
      <c r="VFD40" s="467"/>
      <c r="VFE40" s="467"/>
      <c r="VFF40" s="467"/>
      <c r="VFG40" s="467"/>
      <c r="VFH40" s="467"/>
      <c r="VFI40" s="467"/>
      <c r="VFJ40" s="467"/>
      <c r="VFK40" s="467"/>
      <c r="VFL40" s="467"/>
      <c r="VFM40" s="467"/>
      <c r="VFN40" s="467"/>
      <c r="VFO40" s="467"/>
      <c r="VFP40" s="467"/>
      <c r="VFQ40" s="467"/>
      <c r="VFR40" s="467"/>
      <c r="VFS40" s="467"/>
      <c r="VFT40" s="467"/>
      <c r="VFU40" s="467"/>
      <c r="VFV40" s="467"/>
      <c r="VFW40" s="467"/>
      <c r="VFX40" s="467"/>
      <c r="VFY40" s="467"/>
      <c r="VFZ40" s="467"/>
      <c r="VGA40" s="467"/>
      <c r="VGB40" s="467"/>
      <c r="VGC40" s="467"/>
      <c r="VGD40" s="467"/>
      <c r="VGE40" s="467"/>
      <c r="VGF40" s="467"/>
      <c r="VGG40" s="467"/>
      <c r="VGH40" s="467"/>
      <c r="VGI40" s="467"/>
      <c r="VGJ40" s="467"/>
      <c r="VGK40" s="467"/>
      <c r="VGL40" s="467"/>
      <c r="VGM40" s="467"/>
      <c r="VGN40" s="467"/>
      <c r="VGO40" s="467"/>
      <c r="VGP40" s="467"/>
      <c r="VGQ40" s="467"/>
      <c r="VGR40" s="467"/>
      <c r="VGS40" s="467"/>
      <c r="VGT40" s="467"/>
      <c r="VGU40" s="467"/>
      <c r="VGV40" s="467"/>
      <c r="VGW40" s="467"/>
      <c r="VGX40" s="467"/>
      <c r="VGY40" s="467"/>
      <c r="VGZ40" s="467"/>
      <c r="VHA40" s="467"/>
      <c r="VHB40" s="467"/>
      <c r="VHC40" s="467"/>
      <c r="VHD40" s="467"/>
      <c r="VHE40" s="467"/>
      <c r="VHF40" s="467"/>
      <c r="VHG40" s="467"/>
      <c r="VHH40" s="467"/>
      <c r="VHI40" s="467"/>
      <c r="VHJ40" s="467"/>
      <c r="VHK40" s="467"/>
      <c r="VHL40" s="467"/>
      <c r="VHM40" s="467"/>
      <c r="VHN40" s="467"/>
      <c r="VHO40" s="467"/>
      <c r="VHP40" s="467"/>
      <c r="VHQ40" s="467"/>
      <c r="VHR40" s="467"/>
      <c r="VHS40" s="467"/>
      <c r="VHT40" s="467"/>
      <c r="VHU40" s="467"/>
      <c r="VHV40" s="467"/>
      <c r="VHW40" s="467"/>
      <c r="VHX40" s="467"/>
      <c r="VHY40" s="467"/>
      <c r="VHZ40" s="467"/>
      <c r="VIA40" s="467"/>
      <c r="VIB40" s="467"/>
      <c r="VIC40" s="467"/>
      <c r="VID40" s="467"/>
      <c r="VIE40" s="467"/>
      <c r="VIF40" s="467"/>
      <c r="VIG40" s="467"/>
      <c r="VIH40" s="467"/>
      <c r="VII40" s="467"/>
      <c r="VIJ40" s="467"/>
      <c r="VIK40" s="467"/>
      <c r="VIL40" s="467"/>
      <c r="VIM40" s="467"/>
      <c r="VIN40" s="467"/>
      <c r="VIO40" s="467"/>
      <c r="VIP40" s="467"/>
      <c r="VIQ40" s="467"/>
      <c r="VIR40" s="467"/>
      <c r="VIS40" s="467"/>
      <c r="VIT40" s="467"/>
      <c r="VIU40" s="467"/>
      <c r="VIV40" s="467"/>
      <c r="VIW40" s="467"/>
      <c r="VIX40" s="467"/>
      <c r="VIY40" s="467"/>
      <c r="VIZ40" s="467"/>
      <c r="VJA40" s="467"/>
      <c r="VJB40" s="467"/>
      <c r="VJC40" s="467"/>
      <c r="VJD40" s="467"/>
      <c r="VJE40" s="467"/>
      <c r="VJF40" s="467"/>
      <c r="VJG40" s="467"/>
      <c r="VJH40" s="467"/>
      <c r="VJI40" s="467"/>
      <c r="VJJ40" s="467"/>
      <c r="VJK40" s="467"/>
      <c r="VJL40" s="467"/>
      <c r="VJM40" s="467"/>
      <c r="VJN40" s="467"/>
      <c r="VJO40" s="467"/>
      <c r="VJP40" s="467"/>
      <c r="VJQ40" s="467"/>
      <c r="VJR40" s="467"/>
      <c r="VJS40" s="467"/>
      <c r="VJT40" s="467"/>
      <c r="VJU40" s="467"/>
      <c r="VJV40" s="467"/>
      <c r="VJW40" s="467"/>
      <c r="VJX40" s="467"/>
      <c r="VJY40" s="467"/>
      <c r="VJZ40" s="467"/>
      <c r="VKA40" s="467"/>
      <c r="VKB40" s="467"/>
      <c r="VKC40" s="467"/>
      <c r="VKD40" s="467"/>
      <c r="VKE40" s="467"/>
      <c r="VKF40" s="467"/>
      <c r="VKG40" s="467"/>
      <c r="VKH40" s="467"/>
      <c r="VKI40" s="467"/>
      <c r="VKJ40" s="467"/>
      <c r="VKK40" s="467"/>
      <c r="VKL40" s="467"/>
      <c r="VKM40" s="467"/>
      <c r="VKN40" s="467"/>
      <c r="VKO40" s="467"/>
      <c r="VKP40" s="467"/>
      <c r="VKQ40" s="467"/>
      <c r="VKR40" s="467"/>
      <c r="VKS40" s="467"/>
      <c r="VKT40" s="467"/>
      <c r="VKU40" s="467"/>
      <c r="VKV40" s="467"/>
      <c r="VKW40" s="467"/>
      <c r="VKX40" s="467"/>
      <c r="VKY40" s="467"/>
      <c r="VKZ40" s="467"/>
      <c r="VLA40" s="467"/>
      <c r="VLB40" s="467"/>
      <c r="VLC40" s="467"/>
      <c r="VLD40" s="467"/>
      <c r="VLE40" s="467"/>
      <c r="VLF40" s="467"/>
      <c r="VLG40" s="467"/>
      <c r="VLH40" s="467"/>
      <c r="VLI40" s="467"/>
      <c r="VLJ40" s="467"/>
      <c r="VLK40" s="467"/>
      <c r="VLL40" s="467"/>
      <c r="VLM40" s="467"/>
      <c r="VLN40" s="467"/>
      <c r="VLO40" s="467"/>
      <c r="VLP40" s="467"/>
      <c r="VLQ40" s="467"/>
      <c r="VLR40" s="467"/>
      <c r="VLS40" s="467"/>
      <c r="VLT40" s="467"/>
      <c r="VLU40" s="467"/>
      <c r="VLV40" s="467"/>
      <c r="VLW40" s="467"/>
      <c r="VLX40" s="467"/>
      <c r="VLY40" s="467"/>
      <c r="VLZ40" s="467"/>
      <c r="VMA40" s="467"/>
      <c r="VMB40" s="467"/>
      <c r="VMC40" s="467"/>
      <c r="VMD40" s="467"/>
      <c r="VME40" s="467"/>
      <c r="VMF40" s="467"/>
      <c r="VMG40" s="467"/>
      <c r="VMH40" s="467"/>
      <c r="VMI40" s="467"/>
      <c r="VMJ40" s="467"/>
      <c r="VMK40" s="467"/>
      <c r="VML40" s="467"/>
      <c r="VMM40" s="467"/>
      <c r="VMN40" s="467"/>
      <c r="VMO40" s="467"/>
      <c r="VMP40" s="467"/>
      <c r="VMQ40" s="467"/>
      <c r="VMR40" s="467"/>
      <c r="VMS40" s="467"/>
      <c r="VMT40" s="467"/>
      <c r="VMU40" s="467"/>
      <c r="VMV40" s="467"/>
      <c r="VMW40" s="467"/>
      <c r="VMX40" s="467"/>
      <c r="VMY40" s="467"/>
      <c r="VMZ40" s="467"/>
      <c r="VNA40" s="467"/>
      <c r="VNB40" s="467"/>
      <c r="VNC40" s="467"/>
      <c r="VND40" s="467"/>
      <c r="VNE40" s="467"/>
      <c r="VNF40" s="467"/>
      <c r="VNG40" s="467"/>
      <c r="VNH40" s="467"/>
      <c r="VNI40" s="467"/>
      <c r="VNJ40" s="467"/>
      <c r="VNK40" s="467"/>
      <c r="VNL40" s="467"/>
      <c r="VNM40" s="467"/>
      <c r="VNN40" s="467"/>
      <c r="VNO40" s="467"/>
      <c r="VNP40" s="467"/>
      <c r="VNQ40" s="467"/>
      <c r="VNR40" s="467"/>
      <c r="VNS40" s="467"/>
      <c r="VNT40" s="467"/>
      <c r="VNU40" s="467"/>
      <c r="VNV40" s="467"/>
      <c r="VNW40" s="467"/>
      <c r="VNX40" s="467"/>
      <c r="VNY40" s="467"/>
      <c r="VNZ40" s="467"/>
      <c r="VOA40" s="467"/>
      <c r="VOB40" s="467"/>
      <c r="VOC40" s="467"/>
      <c r="VOD40" s="467"/>
      <c r="VOE40" s="467"/>
      <c r="VOF40" s="467"/>
      <c r="VOG40" s="467"/>
      <c r="VOH40" s="467"/>
      <c r="VOI40" s="467"/>
      <c r="VOJ40" s="467"/>
      <c r="VOK40" s="467"/>
      <c r="VOL40" s="467"/>
      <c r="VOM40" s="467"/>
      <c r="VON40" s="467"/>
      <c r="VOO40" s="467"/>
      <c r="VOP40" s="467"/>
      <c r="VOQ40" s="467"/>
      <c r="VOR40" s="467"/>
      <c r="VOS40" s="467"/>
      <c r="VOT40" s="467"/>
      <c r="VOU40" s="467"/>
      <c r="VOV40" s="467"/>
      <c r="VOW40" s="467"/>
      <c r="VOX40" s="467"/>
      <c r="VOY40" s="467"/>
      <c r="VOZ40" s="467"/>
      <c r="VPA40" s="467"/>
      <c r="VPB40" s="467"/>
      <c r="VPC40" s="467"/>
      <c r="VPD40" s="467"/>
      <c r="VPE40" s="467"/>
      <c r="VPF40" s="467"/>
      <c r="VPG40" s="467"/>
      <c r="VPH40" s="467"/>
      <c r="VPI40" s="467"/>
      <c r="VPJ40" s="467"/>
      <c r="VPK40" s="467"/>
      <c r="VPL40" s="467"/>
      <c r="VPM40" s="467"/>
      <c r="VPN40" s="467"/>
      <c r="VPO40" s="467"/>
      <c r="VPP40" s="467"/>
      <c r="VPQ40" s="467"/>
      <c r="VPR40" s="467"/>
      <c r="VPS40" s="467"/>
      <c r="VPT40" s="467"/>
      <c r="VPU40" s="467"/>
      <c r="VPV40" s="467"/>
      <c r="VPW40" s="467"/>
      <c r="VPX40" s="467"/>
      <c r="VPY40" s="467"/>
      <c r="VPZ40" s="467"/>
      <c r="VQA40" s="467"/>
      <c r="VQB40" s="467"/>
      <c r="VQC40" s="467"/>
      <c r="VQD40" s="467"/>
      <c r="VQE40" s="467"/>
      <c r="VQF40" s="467"/>
      <c r="VQG40" s="467"/>
      <c r="VQH40" s="467"/>
      <c r="VQI40" s="467"/>
      <c r="VQJ40" s="467"/>
      <c r="VQK40" s="467"/>
      <c r="VQL40" s="467"/>
      <c r="VQM40" s="467"/>
      <c r="VQN40" s="467"/>
      <c r="VQO40" s="467"/>
      <c r="VQP40" s="467"/>
      <c r="VQQ40" s="467"/>
      <c r="VQR40" s="467"/>
      <c r="VQS40" s="467"/>
      <c r="VQT40" s="467"/>
      <c r="VQU40" s="467"/>
      <c r="VQV40" s="467"/>
      <c r="VQW40" s="467"/>
      <c r="VQX40" s="467"/>
      <c r="VQY40" s="467"/>
      <c r="VQZ40" s="467"/>
      <c r="VRA40" s="467"/>
      <c r="VRB40" s="467"/>
      <c r="VRC40" s="467"/>
      <c r="VRD40" s="467"/>
      <c r="VRE40" s="467"/>
      <c r="VRF40" s="467"/>
      <c r="VRG40" s="467"/>
      <c r="VRH40" s="467"/>
      <c r="VRI40" s="467"/>
      <c r="VRJ40" s="467"/>
      <c r="VRK40" s="467"/>
      <c r="VRL40" s="467"/>
      <c r="VRM40" s="467"/>
      <c r="VRN40" s="467"/>
      <c r="VRO40" s="467"/>
      <c r="VRP40" s="467"/>
      <c r="VRQ40" s="467"/>
      <c r="VRR40" s="467"/>
      <c r="VRS40" s="467"/>
      <c r="VRT40" s="467"/>
      <c r="VRU40" s="467"/>
      <c r="VRV40" s="467"/>
      <c r="VRW40" s="467"/>
      <c r="VRX40" s="467"/>
      <c r="VRY40" s="467"/>
      <c r="VRZ40" s="467"/>
      <c r="VSA40" s="467"/>
      <c r="VSB40" s="467"/>
      <c r="VSC40" s="467"/>
      <c r="VSD40" s="467"/>
      <c r="VSE40" s="467"/>
      <c r="VSF40" s="467"/>
      <c r="VSG40" s="467"/>
      <c r="VSH40" s="467"/>
      <c r="VSI40" s="467"/>
      <c r="VSJ40" s="467"/>
      <c r="VSK40" s="467"/>
      <c r="VSL40" s="467"/>
      <c r="VSM40" s="467"/>
      <c r="VSN40" s="467"/>
      <c r="VSO40" s="467"/>
      <c r="VSP40" s="467"/>
      <c r="VSQ40" s="467"/>
      <c r="VSR40" s="467"/>
      <c r="VSS40" s="467"/>
      <c r="VST40" s="467"/>
      <c r="VSU40" s="467"/>
      <c r="VSV40" s="467"/>
      <c r="VSW40" s="467"/>
      <c r="VSX40" s="467"/>
      <c r="VSY40" s="467"/>
      <c r="VSZ40" s="467"/>
      <c r="VTA40" s="467"/>
      <c r="VTB40" s="467"/>
      <c r="VTC40" s="467"/>
      <c r="VTD40" s="467"/>
      <c r="VTE40" s="467"/>
      <c r="VTF40" s="467"/>
      <c r="VTG40" s="467"/>
      <c r="VTH40" s="467"/>
      <c r="VTI40" s="467"/>
      <c r="VTJ40" s="467"/>
      <c r="VTK40" s="467"/>
      <c r="VTL40" s="467"/>
      <c r="VTM40" s="467"/>
      <c r="VTN40" s="467"/>
      <c r="VTO40" s="467"/>
      <c r="VTP40" s="467"/>
      <c r="VTQ40" s="467"/>
      <c r="VTR40" s="467"/>
      <c r="VTS40" s="467"/>
      <c r="VTT40" s="467"/>
      <c r="VTU40" s="467"/>
      <c r="VTV40" s="467"/>
      <c r="VTW40" s="467"/>
      <c r="VTX40" s="467"/>
      <c r="VTY40" s="467"/>
      <c r="VTZ40" s="467"/>
      <c r="VUA40" s="467"/>
      <c r="VUB40" s="467"/>
      <c r="VUC40" s="467"/>
      <c r="VUD40" s="467"/>
      <c r="VUE40" s="467"/>
      <c r="VUF40" s="467"/>
      <c r="VUG40" s="467"/>
      <c r="VUH40" s="467"/>
      <c r="VUI40" s="467"/>
      <c r="VUJ40" s="467"/>
      <c r="VUK40" s="467"/>
      <c r="VUL40" s="467"/>
      <c r="VUM40" s="467"/>
      <c r="VUN40" s="467"/>
      <c r="VUO40" s="467"/>
      <c r="VUP40" s="467"/>
      <c r="VUQ40" s="467"/>
      <c r="VUR40" s="467"/>
      <c r="VUS40" s="467"/>
      <c r="VUT40" s="467"/>
      <c r="VUU40" s="467"/>
      <c r="VUV40" s="467"/>
      <c r="VUW40" s="467"/>
      <c r="VUX40" s="467"/>
      <c r="VUY40" s="467"/>
      <c r="VUZ40" s="467"/>
      <c r="VVA40" s="467"/>
      <c r="VVB40" s="467"/>
      <c r="VVC40" s="467"/>
      <c r="VVD40" s="467"/>
      <c r="VVE40" s="467"/>
      <c r="VVF40" s="467"/>
      <c r="VVG40" s="467"/>
      <c r="VVH40" s="467"/>
      <c r="VVI40" s="467"/>
      <c r="VVJ40" s="467"/>
      <c r="VVK40" s="467"/>
      <c r="VVL40" s="467"/>
      <c r="VVM40" s="467"/>
      <c r="VVN40" s="467"/>
      <c r="VVO40" s="467"/>
      <c r="VVP40" s="467"/>
      <c r="VVQ40" s="467"/>
      <c r="VVR40" s="467"/>
      <c r="VVS40" s="467"/>
      <c r="VVT40" s="467"/>
      <c r="VVU40" s="467"/>
      <c r="VVV40" s="467"/>
      <c r="VVW40" s="467"/>
      <c r="VVX40" s="467"/>
      <c r="VVY40" s="467"/>
      <c r="VVZ40" s="467"/>
      <c r="VWA40" s="467"/>
      <c r="VWB40" s="467"/>
      <c r="VWC40" s="467"/>
      <c r="VWD40" s="467"/>
      <c r="VWE40" s="467"/>
      <c r="VWF40" s="467"/>
      <c r="VWG40" s="467"/>
      <c r="VWH40" s="467"/>
      <c r="VWI40" s="467"/>
      <c r="VWJ40" s="467"/>
      <c r="VWK40" s="467"/>
      <c r="VWL40" s="467"/>
      <c r="VWM40" s="467"/>
      <c r="VWN40" s="467"/>
      <c r="VWO40" s="467"/>
      <c r="VWP40" s="467"/>
      <c r="VWQ40" s="467"/>
      <c r="VWR40" s="467"/>
      <c r="VWS40" s="467"/>
      <c r="VWT40" s="467"/>
      <c r="VWU40" s="467"/>
      <c r="VWV40" s="467"/>
      <c r="VWW40" s="467"/>
      <c r="VWX40" s="467"/>
      <c r="VWY40" s="467"/>
      <c r="VWZ40" s="467"/>
      <c r="VXA40" s="467"/>
      <c r="VXB40" s="467"/>
      <c r="VXC40" s="467"/>
      <c r="VXD40" s="467"/>
      <c r="VXE40" s="467"/>
      <c r="VXF40" s="467"/>
      <c r="VXG40" s="467"/>
      <c r="VXH40" s="467"/>
      <c r="VXI40" s="467"/>
      <c r="VXJ40" s="467"/>
      <c r="VXK40" s="467"/>
      <c r="VXL40" s="467"/>
      <c r="VXM40" s="467"/>
      <c r="VXN40" s="467"/>
      <c r="VXO40" s="467"/>
      <c r="VXP40" s="467"/>
      <c r="VXQ40" s="467"/>
      <c r="VXR40" s="467"/>
      <c r="VXS40" s="467"/>
      <c r="VXT40" s="467"/>
      <c r="VXU40" s="467"/>
      <c r="VXV40" s="467"/>
      <c r="VXW40" s="467"/>
      <c r="VXX40" s="467"/>
      <c r="VXY40" s="467"/>
      <c r="VXZ40" s="467"/>
      <c r="VYA40" s="467"/>
      <c r="VYB40" s="467"/>
      <c r="VYC40" s="467"/>
      <c r="VYD40" s="467"/>
      <c r="VYE40" s="467"/>
      <c r="VYF40" s="467"/>
      <c r="VYG40" s="467"/>
      <c r="VYH40" s="467"/>
      <c r="VYI40" s="467"/>
      <c r="VYJ40" s="467"/>
      <c r="VYK40" s="467"/>
      <c r="VYL40" s="467"/>
      <c r="VYM40" s="467"/>
      <c r="VYN40" s="467"/>
      <c r="VYO40" s="467"/>
      <c r="VYP40" s="467"/>
      <c r="VYQ40" s="467"/>
      <c r="VYR40" s="467"/>
      <c r="VYS40" s="467"/>
      <c r="VYT40" s="467"/>
      <c r="VYU40" s="467"/>
      <c r="VYV40" s="467"/>
      <c r="VYW40" s="467"/>
      <c r="VYX40" s="467"/>
      <c r="VYY40" s="467"/>
      <c r="VYZ40" s="467"/>
      <c r="VZA40" s="467"/>
      <c r="VZB40" s="467"/>
      <c r="VZC40" s="467"/>
      <c r="VZD40" s="467"/>
      <c r="VZE40" s="467"/>
      <c r="VZF40" s="467"/>
      <c r="VZG40" s="467"/>
      <c r="VZH40" s="467"/>
      <c r="VZI40" s="467"/>
      <c r="VZJ40" s="467"/>
      <c r="VZK40" s="467"/>
      <c r="VZL40" s="467"/>
      <c r="VZM40" s="467"/>
      <c r="VZN40" s="467"/>
      <c r="VZO40" s="467"/>
      <c r="VZP40" s="467"/>
      <c r="VZQ40" s="467"/>
      <c r="VZR40" s="467"/>
      <c r="VZS40" s="467"/>
      <c r="VZT40" s="467"/>
      <c r="VZU40" s="467"/>
      <c r="VZV40" s="467"/>
      <c r="VZW40" s="467"/>
      <c r="VZX40" s="467"/>
      <c r="VZY40" s="467"/>
      <c r="VZZ40" s="467"/>
      <c r="WAA40" s="467"/>
      <c r="WAB40" s="467"/>
      <c r="WAC40" s="467"/>
      <c r="WAD40" s="467"/>
      <c r="WAE40" s="467"/>
      <c r="WAF40" s="467"/>
      <c r="WAG40" s="467"/>
      <c r="WAH40" s="467"/>
      <c r="WAI40" s="467"/>
      <c r="WAJ40" s="467"/>
      <c r="WAK40" s="467"/>
      <c r="WAL40" s="467"/>
      <c r="WAM40" s="467"/>
      <c r="WAN40" s="467"/>
      <c r="WAO40" s="467"/>
      <c r="WAP40" s="467"/>
      <c r="WAQ40" s="467"/>
      <c r="WAR40" s="467"/>
      <c r="WAS40" s="467"/>
      <c r="WAT40" s="467"/>
      <c r="WAU40" s="467"/>
      <c r="WAV40" s="467"/>
      <c r="WAW40" s="467"/>
      <c r="WAX40" s="467"/>
      <c r="WAY40" s="467"/>
      <c r="WAZ40" s="467"/>
      <c r="WBA40" s="467"/>
      <c r="WBB40" s="467"/>
      <c r="WBC40" s="467"/>
      <c r="WBD40" s="467"/>
      <c r="WBE40" s="467"/>
      <c r="WBF40" s="467"/>
      <c r="WBG40" s="467"/>
      <c r="WBH40" s="467"/>
      <c r="WBI40" s="467"/>
      <c r="WBJ40" s="467"/>
      <c r="WBK40" s="467"/>
      <c r="WBL40" s="467"/>
      <c r="WBM40" s="467"/>
      <c r="WBN40" s="467"/>
      <c r="WBO40" s="467"/>
      <c r="WBP40" s="467"/>
      <c r="WBQ40" s="467"/>
      <c r="WBR40" s="467"/>
      <c r="WBS40" s="467"/>
      <c r="WBT40" s="467"/>
      <c r="WBU40" s="467"/>
      <c r="WBV40" s="467"/>
      <c r="WBW40" s="467"/>
      <c r="WBX40" s="467"/>
      <c r="WBY40" s="467"/>
      <c r="WBZ40" s="467"/>
      <c r="WCA40" s="467"/>
      <c r="WCB40" s="467"/>
      <c r="WCC40" s="467"/>
      <c r="WCD40" s="467"/>
      <c r="WCE40" s="467"/>
      <c r="WCF40" s="467"/>
      <c r="WCG40" s="467"/>
      <c r="WCH40" s="467"/>
      <c r="WCI40" s="467"/>
      <c r="WCJ40" s="467"/>
      <c r="WCK40" s="467"/>
      <c r="WCL40" s="467"/>
      <c r="WCM40" s="467"/>
      <c r="WCN40" s="467"/>
      <c r="WCO40" s="467"/>
      <c r="WCP40" s="467"/>
      <c r="WCQ40" s="467"/>
      <c r="WCR40" s="467"/>
      <c r="WCS40" s="467"/>
      <c r="WCT40" s="467"/>
      <c r="WCU40" s="467"/>
      <c r="WCV40" s="467"/>
      <c r="WCW40" s="467"/>
      <c r="WCX40" s="467"/>
      <c r="WCY40" s="467"/>
      <c r="WCZ40" s="467"/>
      <c r="WDA40" s="467"/>
      <c r="WDB40" s="467"/>
      <c r="WDC40" s="467"/>
      <c r="WDD40" s="467"/>
      <c r="WDE40" s="467"/>
      <c r="WDF40" s="467"/>
      <c r="WDG40" s="467"/>
      <c r="WDH40" s="467"/>
      <c r="WDI40" s="467"/>
      <c r="WDJ40" s="467"/>
      <c r="WDK40" s="467"/>
      <c r="WDL40" s="467"/>
      <c r="WDM40" s="467"/>
      <c r="WDN40" s="467"/>
      <c r="WDO40" s="467"/>
      <c r="WDP40" s="467"/>
      <c r="WDQ40" s="467"/>
      <c r="WDR40" s="467"/>
      <c r="WDS40" s="467"/>
      <c r="WDT40" s="467"/>
      <c r="WDU40" s="467"/>
      <c r="WDV40" s="467"/>
      <c r="WDW40" s="467"/>
      <c r="WDX40" s="467"/>
      <c r="WDY40" s="467"/>
      <c r="WDZ40" s="467"/>
      <c r="WEA40" s="467"/>
      <c r="WEB40" s="467"/>
      <c r="WEC40" s="467"/>
      <c r="WED40" s="467"/>
      <c r="WEE40" s="467"/>
      <c r="WEF40" s="467"/>
      <c r="WEG40" s="467"/>
      <c r="WEH40" s="467"/>
      <c r="WEI40" s="467"/>
      <c r="WEJ40" s="467"/>
      <c r="WEK40" s="467"/>
      <c r="WEL40" s="467"/>
      <c r="WEM40" s="467"/>
      <c r="WEN40" s="467"/>
      <c r="WEO40" s="467"/>
      <c r="WEP40" s="467"/>
      <c r="WEQ40" s="467"/>
      <c r="WER40" s="467"/>
      <c r="WES40" s="467"/>
      <c r="WET40" s="467"/>
      <c r="WEU40" s="467"/>
      <c r="WEV40" s="467"/>
      <c r="WEW40" s="467"/>
      <c r="WEX40" s="467"/>
      <c r="WEY40" s="467"/>
      <c r="WEZ40" s="467"/>
      <c r="WFA40" s="467"/>
      <c r="WFB40" s="467"/>
      <c r="WFC40" s="467"/>
      <c r="WFD40" s="467"/>
      <c r="WFE40" s="467"/>
      <c r="WFF40" s="467"/>
      <c r="WFG40" s="467"/>
      <c r="WFH40" s="467"/>
      <c r="WFI40" s="467"/>
      <c r="WFJ40" s="467"/>
      <c r="WFK40" s="467"/>
      <c r="WFL40" s="467"/>
      <c r="WFM40" s="467"/>
      <c r="WFN40" s="467"/>
      <c r="WFO40" s="467"/>
      <c r="WFP40" s="467"/>
      <c r="WFQ40" s="467"/>
      <c r="WFR40" s="467"/>
      <c r="WFS40" s="467"/>
      <c r="WFT40" s="467"/>
      <c r="WFU40" s="467"/>
      <c r="WFV40" s="467"/>
      <c r="WFW40" s="467"/>
      <c r="WFX40" s="467"/>
      <c r="WFY40" s="467"/>
      <c r="WFZ40" s="467"/>
      <c r="WGA40" s="467"/>
      <c r="WGB40" s="467"/>
      <c r="WGC40" s="467"/>
      <c r="WGD40" s="467"/>
      <c r="WGE40" s="467"/>
      <c r="WGF40" s="467"/>
      <c r="WGG40" s="467"/>
      <c r="WGH40" s="467"/>
      <c r="WGI40" s="467"/>
      <c r="WGJ40" s="467"/>
      <c r="WGK40" s="467"/>
      <c r="WGL40" s="467"/>
      <c r="WGM40" s="467"/>
      <c r="WGN40" s="467"/>
      <c r="WGO40" s="467"/>
      <c r="WGP40" s="467"/>
      <c r="WGQ40" s="467"/>
      <c r="WGR40" s="467"/>
      <c r="WGS40" s="467"/>
      <c r="WGT40" s="467"/>
      <c r="WGU40" s="467"/>
      <c r="WGV40" s="467"/>
      <c r="WGW40" s="467"/>
      <c r="WGX40" s="467"/>
      <c r="WGY40" s="467"/>
      <c r="WGZ40" s="467"/>
      <c r="WHA40" s="467"/>
      <c r="WHB40" s="467"/>
      <c r="WHC40" s="467"/>
      <c r="WHD40" s="467"/>
      <c r="WHE40" s="467"/>
      <c r="WHF40" s="467"/>
      <c r="WHG40" s="467"/>
      <c r="WHH40" s="467"/>
      <c r="WHI40" s="467"/>
      <c r="WHJ40" s="467"/>
      <c r="WHK40" s="467"/>
      <c r="WHL40" s="467"/>
      <c r="WHM40" s="467"/>
      <c r="WHN40" s="467"/>
      <c r="WHO40" s="467"/>
      <c r="WHP40" s="467"/>
      <c r="WHQ40" s="467"/>
      <c r="WHR40" s="467"/>
      <c r="WHS40" s="467"/>
      <c r="WHT40" s="467"/>
      <c r="WHU40" s="467"/>
      <c r="WHV40" s="467"/>
      <c r="WHW40" s="467"/>
      <c r="WHX40" s="467"/>
      <c r="WHY40" s="467"/>
      <c r="WHZ40" s="467"/>
      <c r="WIA40" s="467"/>
      <c r="WIB40" s="467"/>
      <c r="WIC40" s="467"/>
      <c r="WID40" s="467"/>
      <c r="WIE40" s="467"/>
      <c r="WIF40" s="467"/>
      <c r="WIG40" s="467"/>
      <c r="WIH40" s="467"/>
      <c r="WII40" s="467"/>
      <c r="WIJ40" s="467"/>
      <c r="WIK40" s="467"/>
      <c r="WIL40" s="467"/>
      <c r="WIM40" s="467"/>
      <c r="WIN40" s="467"/>
      <c r="WIO40" s="467"/>
      <c r="WIP40" s="467"/>
      <c r="WIQ40" s="467"/>
      <c r="WIR40" s="467"/>
      <c r="WIS40" s="467"/>
      <c r="WIT40" s="467"/>
      <c r="WIU40" s="467"/>
      <c r="WIV40" s="467"/>
      <c r="WIW40" s="467"/>
      <c r="WIX40" s="467"/>
      <c r="WIY40" s="467"/>
      <c r="WIZ40" s="467"/>
      <c r="WJA40" s="467"/>
      <c r="WJB40" s="467"/>
      <c r="WJC40" s="467"/>
      <c r="WJD40" s="467"/>
      <c r="WJE40" s="467"/>
      <c r="WJF40" s="467"/>
      <c r="WJG40" s="467"/>
      <c r="WJH40" s="467"/>
      <c r="WJI40" s="467"/>
      <c r="WJJ40" s="467"/>
      <c r="WJK40" s="467"/>
      <c r="WJL40" s="467"/>
      <c r="WJM40" s="467"/>
      <c r="WJN40" s="467"/>
      <c r="WJO40" s="467"/>
      <c r="WJP40" s="467"/>
      <c r="WJQ40" s="467"/>
      <c r="WJR40" s="467"/>
      <c r="WJS40" s="467"/>
      <c r="WJT40" s="467"/>
      <c r="WJU40" s="467"/>
      <c r="WJV40" s="467"/>
      <c r="WJW40" s="467"/>
      <c r="WJX40" s="467"/>
      <c r="WJY40" s="467"/>
      <c r="WJZ40" s="467"/>
      <c r="WKA40" s="467"/>
      <c r="WKB40" s="467"/>
      <c r="WKC40" s="467"/>
      <c r="WKD40" s="467"/>
      <c r="WKE40" s="467"/>
      <c r="WKF40" s="467"/>
      <c r="WKG40" s="467"/>
      <c r="WKH40" s="467"/>
      <c r="WKI40" s="467"/>
      <c r="WKJ40" s="467"/>
      <c r="WKK40" s="467"/>
      <c r="WKL40" s="467"/>
      <c r="WKM40" s="467"/>
      <c r="WKN40" s="467"/>
      <c r="WKO40" s="467"/>
      <c r="WKP40" s="467"/>
      <c r="WKQ40" s="467"/>
      <c r="WKR40" s="467"/>
      <c r="WKS40" s="467"/>
      <c r="WKT40" s="467"/>
      <c r="WKU40" s="467"/>
      <c r="WKV40" s="467"/>
      <c r="WKW40" s="467"/>
      <c r="WKX40" s="467"/>
      <c r="WKY40" s="467"/>
      <c r="WKZ40" s="467"/>
      <c r="WLA40" s="467"/>
      <c r="WLB40" s="467"/>
      <c r="WLC40" s="467"/>
      <c r="WLD40" s="467"/>
      <c r="WLE40" s="467"/>
      <c r="WLF40" s="467"/>
      <c r="WLG40" s="467"/>
      <c r="WLH40" s="467"/>
      <c r="WLI40" s="467"/>
      <c r="WLJ40" s="467"/>
      <c r="WLK40" s="467"/>
      <c r="WLL40" s="467"/>
      <c r="WLM40" s="467"/>
      <c r="WLN40" s="467"/>
      <c r="WLO40" s="467"/>
      <c r="WLP40" s="467"/>
      <c r="WLQ40" s="467"/>
      <c r="WLR40" s="467"/>
      <c r="WLS40" s="467"/>
      <c r="WLT40" s="467"/>
      <c r="WLU40" s="467"/>
      <c r="WLV40" s="467"/>
      <c r="WLW40" s="467"/>
      <c r="WLX40" s="467"/>
      <c r="WLY40" s="467"/>
      <c r="WLZ40" s="467"/>
      <c r="WMA40" s="467"/>
      <c r="WMB40" s="467"/>
      <c r="WMC40" s="467"/>
      <c r="WMD40" s="467"/>
      <c r="WME40" s="467"/>
      <c r="WMF40" s="467"/>
      <c r="WMG40" s="467"/>
      <c r="WMH40" s="467"/>
      <c r="WMI40" s="467"/>
      <c r="WMJ40" s="467"/>
      <c r="WMK40" s="467"/>
      <c r="WML40" s="467"/>
      <c r="WMM40" s="467"/>
      <c r="WMN40" s="467"/>
      <c r="WMO40" s="467"/>
      <c r="WMP40" s="467"/>
      <c r="WMQ40" s="467"/>
      <c r="WMR40" s="467"/>
      <c r="WMS40" s="467"/>
      <c r="WMT40" s="467"/>
      <c r="WMU40" s="467"/>
      <c r="WMV40" s="467"/>
      <c r="WMW40" s="467"/>
      <c r="WMX40" s="467"/>
      <c r="WMY40" s="467"/>
      <c r="WMZ40" s="467"/>
      <c r="WNA40" s="467"/>
      <c r="WNB40" s="467"/>
      <c r="WNC40" s="467"/>
      <c r="WND40" s="467"/>
      <c r="WNE40" s="467"/>
      <c r="WNF40" s="467"/>
      <c r="WNG40" s="467"/>
      <c r="WNH40" s="467"/>
      <c r="WNI40" s="467"/>
      <c r="WNJ40" s="467"/>
      <c r="WNK40" s="467"/>
      <c r="WNL40" s="467"/>
      <c r="WNM40" s="467"/>
      <c r="WNN40" s="467"/>
      <c r="WNO40" s="467"/>
      <c r="WNP40" s="467"/>
      <c r="WNQ40" s="467"/>
      <c r="WNR40" s="467"/>
      <c r="WNS40" s="467"/>
      <c r="WNT40" s="467"/>
      <c r="WNU40" s="467"/>
      <c r="WNV40" s="467"/>
      <c r="WNW40" s="467"/>
      <c r="WNX40" s="467"/>
      <c r="WNY40" s="467"/>
      <c r="WNZ40" s="467"/>
      <c r="WOA40" s="467"/>
      <c r="WOB40" s="467"/>
      <c r="WOC40" s="467"/>
      <c r="WOD40" s="467"/>
      <c r="WOE40" s="467"/>
      <c r="WOF40" s="467"/>
      <c r="WOG40" s="467"/>
      <c r="WOH40" s="467"/>
      <c r="WOI40" s="467"/>
      <c r="WOJ40" s="467"/>
      <c r="WOK40" s="467"/>
      <c r="WOL40" s="467"/>
      <c r="WOM40" s="467"/>
      <c r="WON40" s="467"/>
      <c r="WOO40" s="467"/>
      <c r="WOP40" s="467"/>
      <c r="WOQ40" s="467"/>
      <c r="WOR40" s="467"/>
      <c r="WOS40" s="467"/>
      <c r="WOT40" s="467"/>
      <c r="WOU40" s="467"/>
      <c r="WOV40" s="467"/>
      <c r="WOW40" s="467"/>
      <c r="WOX40" s="467"/>
      <c r="WOY40" s="467"/>
      <c r="WOZ40" s="467"/>
      <c r="WPA40" s="467"/>
      <c r="WPB40" s="467"/>
      <c r="WPC40" s="467"/>
      <c r="WPD40" s="467"/>
      <c r="WPE40" s="467"/>
      <c r="WPF40" s="467"/>
      <c r="WPG40" s="467"/>
      <c r="WPH40" s="467"/>
      <c r="WPI40" s="467"/>
      <c r="WPJ40" s="467"/>
      <c r="WPK40" s="467"/>
      <c r="WPL40" s="467"/>
      <c r="WPM40" s="467"/>
      <c r="WPN40" s="467"/>
      <c r="WPO40" s="467"/>
      <c r="WPP40" s="467"/>
      <c r="WPQ40" s="467"/>
      <c r="WPR40" s="467"/>
      <c r="WPS40" s="467"/>
      <c r="WPT40" s="467"/>
      <c r="WPU40" s="467"/>
      <c r="WPV40" s="467"/>
      <c r="WPW40" s="467"/>
      <c r="WPX40" s="467"/>
      <c r="WPY40" s="467"/>
      <c r="WPZ40" s="467"/>
      <c r="WQA40" s="467"/>
      <c r="WQB40" s="467"/>
      <c r="WQC40" s="467"/>
      <c r="WQD40" s="467"/>
      <c r="WQE40" s="467"/>
      <c r="WQF40" s="467"/>
      <c r="WQG40" s="467"/>
      <c r="WQH40" s="467"/>
      <c r="WQI40" s="467"/>
      <c r="WQJ40" s="467"/>
      <c r="WQK40" s="467"/>
      <c r="WQL40" s="467"/>
      <c r="WQM40" s="467"/>
      <c r="WQN40" s="467"/>
      <c r="WQO40" s="467"/>
      <c r="WQP40" s="467"/>
      <c r="WQQ40" s="467"/>
      <c r="WQR40" s="467"/>
      <c r="WQS40" s="467"/>
      <c r="WQT40" s="467"/>
      <c r="WQU40" s="467"/>
      <c r="WQV40" s="467"/>
      <c r="WQW40" s="467"/>
      <c r="WQX40" s="467"/>
      <c r="WQY40" s="467"/>
      <c r="WQZ40" s="467"/>
      <c r="WRA40" s="467"/>
      <c r="WRB40" s="467"/>
      <c r="WRC40" s="467"/>
      <c r="WRD40" s="467"/>
      <c r="WRE40" s="467"/>
      <c r="WRF40" s="467"/>
      <c r="WRG40" s="467"/>
      <c r="WRH40" s="467"/>
      <c r="WRI40" s="467"/>
      <c r="WRJ40" s="467"/>
      <c r="WRK40" s="467"/>
      <c r="WRL40" s="467"/>
      <c r="WRM40" s="467"/>
      <c r="WRN40" s="467"/>
      <c r="WRO40" s="467"/>
      <c r="WRP40" s="467"/>
      <c r="WRQ40" s="467"/>
      <c r="WRR40" s="467"/>
      <c r="WRS40" s="467"/>
      <c r="WRT40" s="467"/>
      <c r="WRU40" s="467"/>
      <c r="WRV40" s="467"/>
      <c r="WRW40" s="467"/>
      <c r="WRX40" s="467"/>
      <c r="WRY40" s="467"/>
      <c r="WRZ40" s="467"/>
      <c r="WSA40" s="467"/>
      <c r="WSB40" s="467"/>
      <c r="WSC40" s="467"/>
      <c r="WSD40" s="467"/>
      <c r="WSE40" s="467"/>
      <c r="WSF40" s="467"/>
      <c r="WSG40" s="467"/>
      <c r="WSH40" s="467"/>
      <c r="WSI40" s="467"/>
      <c r="WSJ40" s="467"/>
      <c r="WSK40" s="467"/>
      <c r="WSL40" s="467"/>
      <c r="WSM40" s="467"/>
      <c r="WSN40" s="467"/>
      <c r="WSO40" s="467"/>
      <c r="WSP40" s="467"/>
      <c r="WSQ40" s="467"/>
      <c r="WSR40" s="467"/>
      <c r="WSS40" s="467"/>
      <c r="WST40" s="467"/>
      <c r="WSU40" s="467"/>
      <c r="WSV40" s="467"/>
      <c r="WSW40" s="467"/>
      <c r="WSX40" s="467"/>
      <c r="WSY40" s="467"/>
      <c r="WSZ40" s="467"/>
      <c r="WTA40" s="467"/>
      <c r="WTB40" s="467"/>
      <c r="WTC40" s="467"/>
      <c r="WTD40" s="467"/>
      <c r="WTE40" s="467"/>
      <c r="WTF40" s="467"/>
      <c r="WTG40" s="467"/>
      <c r="WTH40" s="467"/>
      <c r="WTI40" s="467"/>
      <c r="WTJ40" s="467"/>
      <c r="WTK40" s="467"/>
      <c r="WTL40" s="467"/>
      <c r="WTM40" s="467"/>
      <c r="WTN40" s="467"/>
      <c r="WTO40" s="467"/>
      <c r="WTP40" s="467"/>
      <c r="WTQ40" s="467"/>
      <c r="WTR40" s="467"/>
      <c r="WTS40" s="467"/>
      <c r="WTT40" s="467"/>
      <c r="WTU40" s="467"/>
      <c r="WTV40" s="467"/>
      <c r="WTW40" s="467"/>
      <c r="WTX40" s="467"/>
      <c r="WTY40" s="467"/>
      <c r="WTZ40" s="467"/>
      <c r="WUA40" s="467"/>
      <c r="WUB40" s="467"/>
      <c r="WUC40" s="467"/>
      <c r="WUD40" s="467"/>
      <c r="WUE40" s="467"/>
      <c r="WUF40" s="467"/>
      <c r="WUG40" s="467"/>
      <c r="WUH40" s="467"/>
      <c r="WUI40" s="467"/>
      <c r="WUJ40" s="467"/>
      <c r="WUK40" s="467"/>
      <c r="WUL40" s="467"/>
      <c r="WUM40" s="467"/>
      <c r="WUN40" s="467"/>
      <c r="WUO40" s="467"/>
      <c r="WUP40" s="467"/>
      <c r="WUQ40" s="467"/>
      <c r="WUR40" s="467"/>
      <c r="WUS40" s="467"/>
      <c r="WUT40" s="467"/>
      <c r="WUU40" s="467"/>
      <c r="WUV40" s="467"/>
      <c r="WUW40" s="467"/>
      <c r="WUX40" s="467"/>
      <c r="WUY40" s="467"/>
      <c r="WUZ40" s="467"/>
      <c r="WVA40" s="467"/>
      <c r="WVB40" s="467"/>
      <c r="WVC40" s="467"/>
      <c r="WVD40" s="467"/>
      <c r="WVE40" s="467"/>
      <c r="WVF40" s="467"/>
      <c r="WVG40" s="467"/>
      <c r="WVH40" s="467"/>
      <c r="WVI40" s="467"/>
      <c r="WVJ40" s="467"/>
      <c r="WVK40" s="467"/>
      <c r="WVL40" s="467"/>
      <c r="WVM40" s="467"/>
      <c r="WVN40" s="467"/>
      <c r="WVO40" s="467"/>
      <c r="WVP40" s="467"/>
      <c r="WVQ40" s="467"/>
      <c r="WVR40" s="467"/>
      <c r="WVS40" s="467"/>
      <c r="WVT40" s="467"/>
      <c r="WVU40" s="467"/>
      <c r="WVV40" s="467"/>
      <c r="WVW40" s="467"/>
      <c r="WVX40" s="467"/>
      <c r="WVY40" s="467"/>
      <c r="WVZ40" s="467"/>
      <c r="WWA40" s="467"/>
      <c r="WWB40" s="467"/>
      <c r="WWC40" s="467"/>
      <c r="WWD40" s="467"/>
      <c r="WWE40" s="467"/>
      <c r="WWF40" s="467"/>
      <c r="WWG40" s="467"/>
      <c r="WWH40" s="467"/>
      <c r="WWI40" s="467"/>
      <c r="WWJ40" s="467"/>
      <c r="WWK40" s="467"/>
      <c r="WWL40" s="467"/>
      <c r="WWM40" s="467"/>
      <c r="WWN40" s="467"/>
      <c r="WWO40" s="467"/>
      <c r="WWP40" s="467"/>
      <c r="WWQ40" s="467"/>
      <c r="WWR40" s="467"/>
      <c r="WWS40" s="467"/>
      <c r="WWT40" s="467"/>
      <c r="WWU40" s="467"/>
      <c r="WWV40" s="467"/>
      <c r="WWW40" s="467"/>
      <c r="WWX40" s="467"/>
      <c r="WWY40" s="467"/>
      <c r="WWZ40" s="467"/>
      <c r="WXA40" s="467"/>
      <c r="WXB40" s="467"/>
      <c r="WXC40" s="467"/>
      <c r="WXD40" s="467"/>
      <c r="WXE40" s="467"/>
      <c r="WXF40" s="467"/>
      <c r="WXG40" s="467"/>
      <c r="WXH40" s="467"/>
      <c r="WXI40" s="467"/>
      <c r="WXJ40" s="467"/>
      <c r="WXK40" s="467"/>
      <c r="WXL40" s="467"/>
      <c r="WXM40" s="467"/>
      <c r="WXN40" s="467"/>
      <c r="WXO40" s="467"/>
      <c r="WXP40" s="467"/>
      <c r="WXQ40" s="467"/>
      <c r="WXR40" s="467"/>
      <c r="WXS40" s="467"/>
      <c r="WXT40" s="467"/>
      <c r="WXU40" s="467"/>
      <c r="WXV40" s="467"/>
      <c r="WXW40" s="467"/>
      <c r="WXX40" s="467"/>
      <c r="WXY40" s="467"/>
      <c r="WXZ40" s="467"/>
      <c r="WYA40" s="467"/>
      <c r="WYB40" s="467"/>
      <c r="WYC40" s="467"/>
      <c r="WYD40" s="467"/>
      <c r="WYE40" s="467"/>
      <c r="WYF40" s="467"/>
      <c r="WYG40" s="467"/>
      <c r="WYH40" s="467"/>
      <c r="WYI40" s="467"/>
      <c r="WYJ40" s="467"/>
      <c r="WYK40" s="467"/>
      <c r="WYL40" s="467"/>
      <c r="WYM40" s="467"/>
      <c r="WYN40" s="467"/>
      <c r="WYO40" s="467"/>
      <c r="WYP40" s="467"/>
      <c r="WYQ40" s="467"/>
      <c r="WYR40" s="467"/>
      <c r="WYS40" s="467"/>
      <c r="WYT40" s="467"/>
      <c r="WYU40" s="467"/>
      <c r="WYV40" s="467"/>
      <c r="WYW40" s="467"/>
      <c r="WYX40" s="467"/>
      <c r="WYY40" s="467"/>
      <c r="WYZ40" s="467"/>
      <c r="WZA40" s="467"/>
      <c r="WZB40" s="467"/>
      <c r="WZC40" s="467"/>
      <c r="WZD40" s="467"/>
      <c r="WZE40" s="467"/>
      <c r="WZF40" s="467"/>
      <c r="WZG40" s="467"/>
      <c r="WZH40" s="467"/>
      <c r="WZI40" s="467"/>
      <c r="WZJ40" s="467"/>
      <c r="WZK40" s="467"/>
      <c r="WZL40" s="467"/>
      <c r="WZM40" s="467"/>
      <c r="WZN40" s="467"/>
      <c r="WZO40" s="467"/>
      <c r="WZP40" s="467"/>
      <c r="WZQ40" s="467"/>
      <c r="WZR40" s="467"/>
      <c r="WZS40" s="467"/>
      <c r="WZT40" s="467"/>
      <c r="WZU40" s="467"/>
      <c r="WZV40" s="467"/>
      <c r="WZW40" s="467"/>
      <c r="WZX40" s="467"/>
      <c r="WZY40" s="467"/>
      <c r="WZZ40" s="467"/>
      <c r="XAA40" s="467"/>
      <c r="XAB40" s="467"/>
      <c r="XAC40" s="467"/>
      <c r="XAD40" s="467"/>
      <c r="XAE40" s="467"/>
      <c r="XAF40" s="467"/>
      <c r="XAG40" s="467"/>
      <c r="XAH40" s="467"/>
      <c r="XAI40" s="467"/>
      <c r="XAJ40" s="467"/>
      <c r="XAK40" s="467"/>
      <c r="XAL40" s="467"/>
      <c r="XAM40" s="467"/>
      <c r="XAN40" s="467"/>
      <c r="XAO40" s="467"/>
      <c r="XAP40" s="467"/>
      <c r="XAQ40" s="467"/>
      <c r="XAR40" s="467"/>
      <c r="XAS40" s="467"/>
      <c r="XAT40" s="467"/>
      <c r="XAU40" s="467"/>
      <c r="XAV40" s="467"/>
      <c r="XAW40" s="467"/>
      <c r="XAX40" s="467"/>
      <c r="XAY40" s="467"/>
      <c r="XAZ40" s="467"/>
      <c r="XBA40" s="467"/>
      <c r="XBB40" s="467"/>
      <c r="XBC40" s="467"/>
      <c r="XBD40" s="467"/>
      <c r="XBE40" s="467"/>
      <c r="XBF40" s="467"/>
      <c r="XBG40" s="467"/>
      <c r="XBH40" s="467"/>
      <c r="XBI40" s="467"/>
      <c r="XBJ40" s="467"/>
      <c r="XBK40" s="467"/>
      <c r="XBL40" s="467"/>
      <c r="XBM40" s="467"/>
      <c r="XBN40" s="467"/>
      <c r="XBO40" s="467"/>
      <c r="XBP40" s="467"/>
      <c r="XBQ40" s="467"/>
      <c r="XBR40" s="467"/>
      <c r="XBS40" s="467"/>
      <c r="XBT40" s="467"/>
      <c r="XBU40" s="467"/>
      <c r="XBV40" s="467"/>
      <c r="XBW40" s="467"/>
      <c r="XBX40" s="467"/>
      <c r="XBY40" s="467"/>
      <c r="XBZ40" s="467"/>
      <c r="XCA40" s="467"/>
      <c r="XCB40" s="467"/>
      <c r="XCC40" s="467"/>
      <c r="XCD40" s="467"/>
      <c r="XCE40" s="467"/>
      <c r="XCF40" s="467"/>
      <c r="XCG40" s="467"/>
      <c r="XCH40" s="467"/>
      <c r="XCI40" s="467"/>
      <c r="XCJ40" s="467"/>
      <c r="XCK40" s="467"/>
      <c r="XCL40" s="467"/>
      <c r="XCM40" s="467"/>
      <c r="XCN40" s="467"/>
      <c r="XCO40" s="467"/>
      <c r="XCP40" s="467"/>
      <c r="XCQ40" s="467"/>
      <c r="XCR40" s="467"/>
      <c r="XCS40" s="467"/>
      <c r="XCT40" s="467"/>
      <c r="XCU40" s="467"/>
      <c r="XCV40" s="467"/>
      <c r="XCW40" s="467"/>
      <c r="XCX40" s="467"/>
      <c r="XCY40" s="467"/>
      <c r="XCZ40" s="467"/>
      <c r="XDA40" s="467"/>
      <c r="XDB40" s="467"/>
      <c r="XDC40" s="467"/>
      <c r="XDD40" s="467"/>
      <c r="XDE40" s="467"/>
      <c r="XDF40" s="467"/>
      <c r="XDG40" s="467"/>
      <c r="XDH40" s="467"/>
      <c r="XDI40" s="467"/>
      <c r="XDJ40" s="467"/>
      <c r="XDK40" s="467"/>
      <c r="XDL40" s="467"/>
      <c r="XDM40" s="467"/>
      <c r="XDN40" s="467"/>
      <c r="XDO40" s="467"/>
      <c r="XDP40" s="467"/>
      <c r="XDQ40" s="467"/>
      <c r="XDR40" s="467"/>
      <c r="XDS40" s="467"/>
      <c r="XDT40" s="467"/>
      <c r="XDU40" s="467"/>
      <c r="XDV40" s="467"/>
      <c r="XDW40" s="467"/>
      <c r="XDX40" s="467"/>
      <c r="XDY40" s="467"/>
      <c r="XDZ40" s="467"/>
      <c r="XEA40" s="467"/>
      <c r="XEB40" s="467"/>
      <c r="XEC40" s="467"/>
      <c r="XED40" s="467"/>
      <c r="XEE40" s="467"/>
      <c r="XEF40" s="467"/>
      <c r="XEG40" s="467"/>
      <c r="XEH40" s="467"/>
      <c r="XEI40" s="467"/>
      <c r="XEJ40" s="467"/>
      <c r="XEK40" s="467"/>
      <c r="XEL40" s="467"/>
      <c r="XEM40" s="467"/>
      <c r="XEN40" s="467"/>
      <c r="XEO40" s="467"/>
      <c r="XEP40" s="467"/>
      <c r="XEQ40" s="467"/>
      <c r="XER40" s="467"/>
      <c r="XES40" s="467"/>
      <c r="XET40" s="467"/>
      <c r="XEU40" s="467"/>
      <c r="XEV40" s="467"/>
      <c r="XEW40" s="467"/>
      <c r="XEX40" s="467"/>
      <c r="XEY40" s="467"/>
      <c r="XEZ40" s="467"/>
      <c r="XFA40" s="467"/>
      <c r="XFB40" s="467"/>
    </row>
    <row r="41" spans="1:16382" s="364" customFormat="1" ht="13" customHeight="1">
      <c r="A41" s="412">
        <f>IF(details!A41="","",details!A41)</f>
        <v>33</v>
      </c>
      <c r="B41" s="394" t="str">
        <f>IF(details!B41="","",details!B41)</f>
        <v>GEN</v>
      </c>
      <c r="C41" s="394" t="str">
        <f>IF(details!C41="","",details!C41)</f>
        <v>G</v>
      </c>
      <c r="D41" s="394">
        <f>IF(details!D41="","",details!D41)</f>
        <v>10326</v>
      </c>
      <c r="E41" s="401">
        <f>IF(details!E41="","",details!E41)</f>
        <v>11433</v>
      </c>
      <c r="F41" s="72">
        <f>IF(details!F41="","",details!F41)</f>
        <v>34090</v>
      </c>
      <c r="G41" s="89" t="str">
        <f>IF(details!G41="","",details!G41)</f>
        <v>A 033</v>
      </c>
      <c r="H41" s="89" t="str">
        <f>IF(details!H41="","",details!H41)</f>
        <v>B 033</v>
      </c>
      <c r="I41" s="89" t="str">
        <f>IF(details!I41="","",details!I41)</f>
        <v>C 033</v>
      </c>
      <c r="J41" s="394">
        <f>IF(details!J41="","",details!J41)</f>
        <v>5</v>
      </c>
      <c r="K41" s="394">
        <f>IF(details!K41="","",details!K41)</f>
        <v>6</v>
      </c>
      <c r="L41" s="394">
        <f>IF(details!L41="","",details!L41)</f>
        <v>5</v>
      </c>
      <c r="M41" s="205">
        <f t="shared" si="171"/>
        <v>16</v>
      </c>
      <c r="N41" s="394">
        <f>IF(details!M41="","",details!M41)</f>
        <v>31</v>
      </c>
      <c r="O41" s="205">
        <f t="shared" si="172"/>
        <v>47</v>
      </c>
      <c r="P41" s="394">
        <f>IF(details!N41="","",details!N41)</f>
        <v>61</v>
      </c>
      <c r="Q41" s="392">
        <f t="shared" si="173"/>
        <v>108</v>
      </c>
      <c r="R41" s="409">
        <f t="shared" si="282"/>
        <v>0</v>
      </c>
      <c r="S41" s="66">
        <f t="shared" si="39"/>
        <v>200</v>
      </c>
      <c r="T41" s="409" t="str">
        <f t="shared" ref="T41:T72" si="311">IF(AND(OR(J41="ab",J41="ml"),OR(K41="ab",K41="ml"),OR(L41="ab",L41="ml")),"AB",IF(AND(OR(J41="ab",J41="ml"),OR(K41="ab",K41="ml"),OR(N41="ab",N41="ml")),"AB",IF(AND(OR(J41="ab",J41="ml"),OR(N41="ab",N41="ml"),OR(L41="ab",L41="ml")),"AB",IF(AND(OR(N41="ab",N41="ml"),OR(K41="ab",K41="ml"),OR(L41="ab",L41="ml")),"AB",""))))</f>
        <v/>
      </c>
      <c r="U41" s="409" t="str">
        <f t="shared" si="40"/>
        <v>P</v>
      </c>
      <c r="V41" s="409" t="str">
        <f t="shared" ref="V41:V72" si="312">IF(OR(U41="",U41=0,U41="S",U41="RE",U41="F",U41="AB"),U41,IF(Q41&gt;=75%*S41,"D",IF(Q41&gt;=60%*S41,"I",IF(Q41&gt;=48%*S41,"II",IF(Q41&gt;=36%*S41,"III",U41)))))</f>
        <v>II</v>
      </c>
      <c r="W41" s="394">
        <f>IF(details!O41="","",details!O41)</f>
        <v>6</v>
      </c>
      <c r="X41" s="394">
        <f>IF(details!P41="","",details!P41)</f>
        <v>6</v>
      </c>
      <c r="Y41" s="394">
        <f>IF(details!Q41="","",details!Q41)</f>
        <v>7</v>
      </c>
      <c r="Z41" s="205">
        <f t="shared" si="174"/>
        <v>19</v>
      </c>
      <c r="AA41" s="394">
        <f>IF(details!R41="","",details!R41)</f>
        <v>31</v>
      </c>
      <c r="AB41" s="205">
        <f t="shared" si="175"/>
        <v>50</v>
      </c>
      <c r="AC41" s="394">
        <f>IF(details!S41="","",details!S41)</f>
        <v>44</v>
      </c>
      <c r="AD41" s="392">
        <f t="shared" si="176"/>
        <v>94</v>
      </c>
      <c r="AE41" s="409">
        <f t="shared" si="281"/>
        <v>0</v>
      </c>
      <c r="AF41" s="66">
        <f t="shared" si="45"/>
        <v>200</v>
      </c>
      <c r="AG41" s="409" t="str">
        <f t="shared" ref="AG41:AG72" si="313">IF(AND(OR(W41="ab",W41="ml"),OR(X41="ab",X41="ml"),OR(Y41="ab",Y41="ml")),"AB",IF(AND(OR(W41="ab",W41="ml"),OR(X41="ab",X41="ml"),OR(AA41="ab",AA41="ml")),"AB",IF(AND(OR(W41="ab",W41="ml"),OR(AA41="ab",AA41="ml"),OR(Y41="ab",Y41="ml")),"AB",IF(AND(OR(AA41="ab",AA41="ml"),OR(X41="ab",X41="ml"),OR(Y41="ab",Y41="ml")),"AB",""))))</f>
        <v/>
      </c>
      <c r="AH41" s="409" t="str">
        <f>IF(OR($E41="NSO",$E41="",AC41=""),"",IF(OR(AG41="AB",AC41="ab"),"AB",IF(AC41="ML","RE",IF(AND(AD41&gt;=36%*AF41,AC41&gt;=20),"P",IF(AND(AD41&gt;=34%*AF41,#REF!=0,AC41&gt;=20),"G2",IF(AND(AD41&gt;=31%*AF41,#REF!=0,AC41&gt;=20),"G1",IF(AD41&gt;=25%*AF41,"S","F")))))))</f>
        <v>P</v>
      </c>
      <c r="AI41" s="409" t="str">
        <f t="shared" ref="AI41:AI72" si="314">IF(OR(AH41="",AH41=0,AH41="S",AH41="RE",AH41="F",AH41="AB"),AH41,IF(AD41&gt;=75%*AF41,"D",IF(AD41&gt;=60%*AF41,"I",IF(AD41&gt;=48%*AF41,"II",IF(AD41&gt;=36%*AF41,"III",AH41)))))</f>
        <v>III</v>
      </c>
      <c r="AJ41" s="394" t="str">
        <f>IF(details!T41="","",details!T41)</f>
        <v>a</v>
      </c>
      <c r="AK41" s="89" t="str">
        <f t="shared" si="177"/>
        <v>PHYSICS</v>
      </c>
      <c r="AL41" s="394">
        <f>IF(details!U41="","",details!U41)</f>
        <v>4</v>
      </c>
      <c r="AM41" s="394">
        <f>IF(details!V41="","",details!V41)</f>
        <v>4</v>
      </c>
      <c r="AN41" s="394">
        <f>IF(details!W41="","",details!W41)</f>
        <v>10</v>
      </c>
      <c r="AO41" s="205">
        <f t="shared" si="178"/>
        <v>18</v>
      </c>
      <c r="AP41" s="394">
        <f>IF(details!X41="","",details!X41)</f>
        <v>14</v>
      </c>
      <c r="AQ41" s="394">
        <f>IF(details!Y41="","",details!Y41)</f>
        <v>12</v>
      </c>
      <c r="AR41" s="205">
        <f t="shared" si="179"/>
        <v>26</v>
      </c>
      <c r="AS41" s="205">
        <f t="shared" si="180"/>
        <v>32</v>
      </c>
      <c r="AT41" s="205">
        <f t="shared" si="181"/>
        <v>44</v>
      </c>
      <c r="AU41" s="394">
        <f>IF(details!Z41="","",details!Z41)</f>
        <v>15</v>
      </c>
      <c r="AV41" s="394">
        <f>IF(details!AA41="","",details!AA41)</f>
        <v>18</v>
      </c>
      <c r="AW41" s="205">
        <f t="shared" si="182"/>
        <v>33</v>
      </c>
      <c r="AX41" s="205">
        <f t="shared" si="183"/>
        <v>47</v>
      </c>
      <c r="AY41" s="205">
        <f t="shared" si="184"/>
        <v>30</v>
      </c>
      <c r="AZ41" s="401">
        <f t="shared" si="185"/>
        <v>77</v>
      </c>
      <c r="BA41" s="332">
        <f t="shared" si="186"/>
        <v>0</v>
      </c>
      <c r="BB41" s="409">
        <f t="shared" si="187"/>
        <v>0</v>
      </c>
      <c r="BC41" s="66">
        <f t="shared" si="188"/>
        <v>70</v>
      </c>
      <c r="BD41" s="66">
        <f t="shared" si="189"/>
        <v>30</v>
      </c>
      <c r="BE41" s="66">
        <f t="shared" si="190"/>
        <v>150</v>
      </c>
      <c r="BF41" s="66">
        <f t="shared" si="93"/>
        <v>50</v>
      </c>
      <c r="BG41" s="332">
        <f t="shared" si="94"/>
        <v>200</v>
      </c>
      <c r="BH41" s="409" t="str">
        <f t="shared" si="95"/>
        <v/>
      </c>
      <c r="BI41" s="66" t="str">
        <f t="shared" si="96"/>
        <v>G1</v>
      </c>
      <c r="BJ41" s="66" t="str">
        <f t="shared" si="97"/>
        <v>P</v>
      </c>
      <c r="BK41" s="409" t="str">
        <f t="shared" si="98"/>
        <v>G1</v>
      </c>
      <c r="BL41" s="394" t="str">
        <f>IF(details!AB41="","",details!AB41)</f>
        <v>A</v>
      </c>
      <c r="BM41" s="89" t="str">
        <f t="shared" si="191"/>
        <v>CHEMISTRY</v>
      </c>
      <c r="BN41" s="394">
        <f>IF(details!AC41="","",details!AC41)</f>
        <v>4</v>
      </c>
      <c r="BO41" s="394">
        <f>IF(details!AD41="","",details!AD41)</f>
        <v>10</v>
      </c>
      <c r="BP41" s="394">
        <f>IF(details!AE41="","",details!AE41)</f>
        <v>10</v>
      </c>
      <c r="BQ41" s="205">
        <f t="shared" si="192"/>
        <v>24</v>
      </c>
      <c r="BR41" s="394">
        <f>IF(details!AF41="","",details!AF41)</f>
        <v>6</v>
      </c>
      <c r="BS41" s="394">
        <f>IF(details!AG41="","",details!AG41)</f>
        <v>16</v>
      </c>
      <c r="BT41" s="205">
        <f t="shared" si="193"/>
        <v>22</v>
      </c>
      <c r="BU41" s="205">
        <f t="shared" si="194"/>
        <v>30</v>
      </c>
      <c r="BV41" s="205">
        <f t="shared" si="195"/>
        <v>46</v>
      </c>
      <c r="BW41" s="394">
        <f>IF(details!AH41="","",details!AH41)</f>
        <v>24</v>
      </c>
      <c r="BX41" s="394">
        <f>IF(details!AI41="","",details!AI41)</f>
        <v>26</v>
      </c>
      <c r="BY41" s="205">
        <f t="shared" si="196"/>
        <v>50</v>
      </c>
      <c r="BZ41" s="205">
        <f t="shared" si="197"/>
        <v>54</v>
      </c>
      <c r="CA41" s="205">
        <f t="shared" si="198"/>
        <v>42</v>
      </c>
      <c r="CB41" s="401">
        <f t="shared" si="199"/>
        <v>96</v>
      </c>
      <c r="CC41" s="332">
        <f t="shared" si="56"/>
        <v>0</v>
      </c>
      <c r="CD41" s="409">
        <f t="shared" si="57"/>
        <v>0</v>
      </c>
      <c r="CE41" s="66">
        <f t="shared" si="58"/>
        <v>70</v>
      </c>
      <c r="CF41" s="66">
        <f t="shared" si="200"/>
        <v>30</v>
      </c>
      <c r="CG41" s="66">
        <f t="shared" si="201"/>
        <v>150</v>
      </c>
      <c r="CH41" s="66">
        <f t="shared" si="61"/>
        <v>50</v>
      </c>
      <c r="CI41" s="332">
        <f t="shared" si="62"/>
        <v>200</v>
      </c>
      <c r="CJ41" s="409" t="str">
        <f t="shared" si="63"/>
        <v/>
      </c>
      <c r="CK41" s="66" t="str">
        <f t="shared" si="64"/>
        <v>P</v>
      </c>
      <c r="CL41" s="66" t="str">
        <f t="shared" si="65"/>
        <v>P</v>
      </c>
      <c r="CM41" s="409" t="str">
        <f t="shared" si="66"/>
        <v>II</v>
      </c>
      <c r="CN41" s="394" t="str">
        <f>IF(details!AJ41="","",details!AJ41)</f>
        <v>a</v>
      </c>
      <c r="CO41" s="89" t="str">
        <f t="shared" si="202"/>
        <v>BIOLOGY</v>
      </c>
      <c r="CP41" s="394">
        <f>IF(details!AK41="","",details!AK41)</f>
        <v>7</v>
      </c>
      <c r="CQ41" s="394">
        <f>IF(details!AL41="","",details!AL41)</f>
        <v>8</v>
      </c>
      <c r="CR41" s="394">
        <f>IF(details!AM41="","",details!AM41)</f>
        <v>9</v>
      </c>
      <c r="CS41" s="205">
        <f t="shared" si="203"/>
        <v>24</v>
      </c>
      <c r="CT41" s="394">
        <f>IF(details!AN41="","",details!AN41)</f>
        <v>9</v>
      </c>
      <c r="CU41" s="394">
        <f>IF(details!AO41="","",details!AO41)</f>
        <v>16</v>
      </c>
      <c r="CV41" s="205">
        <f t="shared" si="204"/>
        <v>25</v>
      </c>
      <c r="CW41" s="205">
        <f t="shared" si="205"/>
        <v>33</v>
      </c>
      <c r="CX41" s="205">
        <f t="shared" si="206"/>
        <v>49</v>
      </c>
      <c r="CY41" s="394">
        <f>IF(details!AP41="","",details!AP41)</f>
        <v>28</v>
      </c>
      <c r="CZ41" s="394">
        <f>IF(details!AQ41="","",details!AQ41)</f>
        <v>28</v>
      </c>
      <c r="DA41" s="205">
        <f t="shared" si="207"/>
        <v>56</v>
      </c>
      <c r="DB41" s="205">
        <f t="shared" si="208"/>
        <v>61</v>
      </c>
      <c r="DC41" s="205">
        <f t="shared" si="209"/>
        <v>44</v>
      </c>
      <c r="DD41" s="401">
        <f t="shared" si="210"/>
        <v>105</v>
      </c>
      <c r="DE41" s="332">
        <f t="shared" si="75"/>
        <v>0</v>
      </c>
      <c r="DF41" s="409">
        <f t="shared" si="76"/>
        <v>0</v>
      </c>
      <c r="DG41" s="66">
        <f t="shared" si="77"/>
        <v>70</v>
      </c>
      <c r="DH41" s="66">
        <f t="shared" si="211"/>
        <v>30</v>
      </c>
      <c r="DI41" s="66">
        <f t="shared" si="79"/>
        <v>150</v>
      </c>
      <c r="DJ41" s="66">
        <f t="shared" si="80"/>
        <v>50</v>
      </c>
      <c r="DK41" s="332">
        <f t="shared" si="81"/>
        <v>200</v>
      </c>
      <c r="DL41" s="409" t="str">
        <f t="shared" si="82"/>
        <v/>
      </c>
      <c r="DM41" s="66" t="str">
        <f t="shared" si="83"/>
        <v>P</v>
      </c>
      <c r="DN41" s="66" t="str">
        <f t="shared" si="84"/>
        <v>P</v>
      </c>
      <c r="DO41" s="409" t="str">
        <f t="shared" si="85"/>
        <v>II</v>
      </c>
      <c r="DP41" s="66">
        <f t="shared" si="86"/>
        <v>0</v>
      </c>
      <c r="DQ41" s="394">
        <f>IF(details!AR41="","",details!AR41)</f>
        <v>8</v>
      </c>
      <c r="DR41" s="394">
        <f>IF(details!AS41="","",details!AS41)</f>
        <v>9</v>
      </c>
      <c r="DS41" s="394">
        <f>IF(details!AT41="","",details!AT41)</f>
        <v>10</v>
      </c>
      <c r="DT41" s="205">
        <f t="shared" si="212"/>
        <v>27</v>
      </c>
      <c r="DU41" s="394">
        <f>IF(details!AU41="","",details!AU41)</f>
        <v>51</v>
      </c>
      <c r="DV41" s="205">
        <f t="shared" si="213"/>
        <v>78</v>
      </c>
      <c r="DW41" s="394">
        <f>IF(details!AV41="","",details!AV41)</f>
        <v>67</v>
      </c>
      <c r="DX41" s="392">
        <f t="shared" si="214"/>
        <v>145</v>
      </c>
      <c r="DY41" s="409">
        <f t="shared" si="215"/>
        <v>0</v>
      </c>
      <c r="DZ41" s="409">
        <f t="shared" si="216"/>
        <v>0</v>
      </c>
      <c r="EA41" s="66">
        <f t="shared" si="217"/>
        <v>200</v>
      </c>
      <c r="EB41" s="409" t="str">
        <f t="shared" si="218"/>
        <v/>
      </c>
      <c r="EC41" s="409" t="str">
        <f t="shared" ref="EC41:EC72" si="315">IF(OR($E41="NSO",$E41=0,DW41=""),"",IF(OR(EB41="AB",DW41="ab"),"AB",IF(AND(EX41="FAIL",(OR(DW41="ml",DW41&lt;20%*$DW$6,DX41&lt;36%*EA41))),"F",IF(OR(DW41="ML",DW41&lt;20%*$DW$6,DX41&lt;36%*EA41),"RE",IF(DX41&gt;80%*EA41,"A",IF(DX41&gt;60%*EA41,"B",IF(DX41&gt;40%*EA41,"C","D")))))))</f>
        <v>B</v>
      </c>
      <c r="ED41" s="394">
        <f>IF(details!AW41="","",details!AW41)</f>
        <v>22</v>
      </c>
      <c r="EE41" s="394">
        <f>IF(details!AX41="","",details!AX41)</f>
        <v>26</v>
      </c>
      <c r="EF41" s="394">
        <f>IF(details!AY41="","",details!AY41)</f>
        <v>31</v>
      </c>
      <c r="EG41" s="392">
        <f t="shared" si="219"/>
        <v>79</v>
      </c>
      <c r="EH41" s="409">
        <f t="shared" si="220"/>
        <v>0</v>
      </c>
      <c r="EI41" s="409">
        <f t="shared" si="221"/>
        <v>0</v>
      </c>
      <c r="EJ41" s="66">
        <f t="shared" si="222"/>
        <v>100</v>
      </c>
      <c r="EK41" s="409" t="str">
        <f t="shared" si="223"/>
        <v/>
      </c>
      <c r="EL41" s="409" t="str">
        <f t="shared" ref="EL41:EL72" si="316">IF(OR($E41="NSO",$E41=0,EF41=""),"",IF(OR(EK41="AB",EF41="ab"),"AB",IF(AND(EX41="FAIL",(OR(EF41="ml",EF41&lt;20%*$EF$6,EG41&lt;36%*EJ41))),"F",IF(OR(EF41="ML",EF41&lt;20%*$EF$6,EG41&lt;36%*EJ41),"RE",IF(EG41&gt;80%*EJ41,"A",IF(EG41&gt;60%*EJ41,"B",IF(EG41&gt;40%*EJ41,"C","D")))))))</f>
        <v>B</v>
      </c>
      <c r="EM41" s="409" t="str">
        <f t="shared" ref="EM41:EM72" si="317">V41</f>
        <v>II</v>
      </c>
      <c r="EN41" s="409" t="str">
        <f t="shared" ref="EN41:EN72" si="318">AI41</f>
        <v>III</v>
      </c>
      <c r="EO41" s="409" t="str">
        <f t="shared" ref="EO41:EO72" si="319">BK41</f>
        <v>G1</v>
      </c>
      <c r="EP41" s="409" t="str">
        <f t="shared" si="224"/>
        <v>II</v>
      </c>
      <c r="EQ41" s="409" t="str">
        <f t="shared" si="225"/>
        <v>II</v>
      </c>
      <c r="ER41" s="409">
        <f t="shared" si="226"/>
        <v>0</v>
      </c>
      <c r="ES41" s="409">
        <f t="shared" si="227"/>
        <v>0</v>
      </c>
      <c r="ET41" s="409">
        <f t="shared" si="228"/>
        <v>1</v>
      </c>
      <c r="EU41" s="409">
        <f t="shared" si="229"/>
        <v>0</v>
      </c>
      <c r="EV41" s="409">
        <f t="shared" si="230"/>
        <v>0</v>
      </c>
      <c r="EW41" s="409" t="str">
        <f t="shared" si="231"/>
        <v/>
      </c>
      <c r="EX41" s="74" t="str">
        <f t="shared" ref="EX41:EX72" si="320">IF(E41="NSO","NSO",IF(OR(E41="",E41=0,P41="",AC41="",AU41="",BW41="",CY41=""),"",IF(OR(ER41&gt;0,(ES41+ET41+EU41)&gt;2),"FAIL",IF(EV41&gt;0,"RE-EXAM.",IF(OR(ES41&gt;0,ET41&gt;1),"SUPPL.",IF(AND(ET41&gt;0,EU41&gt;0),"SUPPL.",IF((ET41+EU41)&gt;0,"PASS BY GRACE","PASS")))))))</f>
        <v>PASS BY GRACE</v>
      </c>
      <c r="EY41" s="68" t="str">
        <f>IF(details!CF41="","",details!CF41)</f>
        <v/>
      </c>
      <c r="EZ41" s="69" t="str">
        <f>IF(details!CG41="","",details!CG41)</f>
        <v/>
      </c>
      <c r="FA41" s="68" t="str">
        <f>IF(details!CJ41="","",details!CJ41)</f>
        <v/>
      </c>
      <c r="FB41" s="69" t="str">
        <f>IF(details!CK41="","",details!CK41)</f>
        <v/>
      </c>
      <c r="FC41" s="68" t="str">
        <f>IF(details!CN41="","",details!CN41)</f>
        <v/>
      </c>
      <c r="FD41" s="69" t="str">
        <f>IF(details!CO41="","",details!CO41)</f>
        <v/>
      </c>
      <c r="FE41" s="68" t="str">
        <f>IF(details!CR41="","",details!CR41)</f>
        <v/>
      </c>
      <c r="FF41" s="69" t="str">
        <f>IF(details!CS41="","",details!CS41)</f>
        <v/>
      </c>
      <c r="FG41" s="68">
        <f>IF(details!CV41="","",details!CV41)</f>
        <v>44</v>
      </c>
      <c r="FH41" s="69">
        <f>IF(details!CW41="","",details!CW41)</f>
        <v>0</v>
      </c>
      <c r="FI41" s="343">
        <f t="shared" si="250"/>
        <v>0</v>
      </c>
      <c r="FJ41" s="394" t="str">
        <f t="shared" ref="FJ41:FJ72" si="321">IF(AND(EX41="FAIL",(OR(EM41="G1",EM41="G2",EM41="S",EM41="RE"))),"F",IF(AND(EX41="RE-EXAM.",(OR(EM41="G1",EM41="G2",EM41="S"))),"S",IF(AND(EX41="SUPPL.",(OR(EM41="G1",EM41="G2"))),"S",IF(AND(EX41="PASS BY GRACE",(OR(EM41="G1",EM41="G2"))),"G",EM41))))</f>
        <v>II</v>
      </c>
      <c r="FK41" s="394" t="str">
        <f t="shared" si="232"/>
        <v/>
      </c>
      <c r="FL41" s="460" t="str">
        <f t="shared" ref="FL41:FL72" si="322">IF(FJ41="G",ROUNDUP(36%*S41-Q41,0),"")</f>
        <v/>
      </c>
      <c r="FM41" s="394" t="str">
        <f t="shared" ref="FM41:FM72" si="323">IF(AND(EX41="FAIL",(OR(EN41="G1",EN41="G2",EN41="S",EN41="RE"))),"F",IF(AND(EX41="RE-EXAM.",(OR(EN41="G1",EN41="G2",EN41="S"))),"S",IF(AND(EX41="SUPPL.",(OR(EN41="G1",EN41="G2"))),"S",IF(AND(EX41="PASS BY GRACE",(OR(EN41="G1",EN41="G2"))),"G",EN41))))</f>
        <v>III</v>
      </c>
      <c r="FN41" s="77" t="str">
        <f t="shared" si="233"/>
        <v/>
      </c>
      <c r="FO41" s="460" t="str">
        <f t="shared" ref="FO41:FO72" si="324">IF(FM41="G",ROUNDUP(36%*AF41-AD41,0),"")</f>
        <v/>
      </c>
      <c r="FP41" s="78" t="str">
        <f t="shared" ref="FP41:FP72" si="325">IF(AND(EX41="FAIL",(OR(EO41="G1",EO41="G2",EO41="S",EO41="RE"))),"F",IF(AND(EX41="RE-EXAM.",(OR(EO41="G1",EO41="G2",EO41="S"))),"S",IF(AND(EX41="SUPPL.",(OR(EO41="G1",EO41="G2"))),"S",IF(AND(EX41="PASS BY GRACE",(OR(EO41="G1",EO41="G2"))),"G",EO41))))</f>
        <v>G</v>
      </c>
      <c r="FQ41" s="394" t="str">
        <f t="shared" ref="FQ41:FQ72" si="326">IF(AJ41="a",FP41,"")</f>
        <v>G</v>
      </c>
      <c r="FR41" s="394" t="str">
        <f t="shared" si="234"/>
        <v/>
      </c>
      <c r="FS41" s="394" t="str">
        <f t="shared" si="235"/>
        <v/>
      </c>
      <c r="FT41" s="394" t="str">
        <f t="shared" si="236"/>
        <v/>
      </c>
      <c r="FU41" s="364" t="str">
        <f t="shared" si="237"/>
        <v/>
      </c>
      <c r="FV41" s="394" t="str">
        <f t="shared" si="238"/>
        <v/>
      </c>
      <c r="FW41" s="394" t="str">
        <f t="shared" si="239"/>
        <v/>
      </c>
      <c r="FX41" s="394" t="str">
        <f t="shared" si="240"/>
        <v/>
      </c>
      <c r="FY41" s="394" t="str">
        <f t="shared" ref="FY41:FY72" si="327">IF(FP41="G",",+","")</f>
        <v>,+</v>
      </c>
      <c r="FZ41" s="461">
        <f t="shared" ref="FZ41:FZ72" si="328">IF(FP41="G",ROUNDUP(36%*BE41-AX41,0),"")</f>
        <v>7</v>
      </c>
      <c r="GA41" s="78" t="str">
        <f t="shared" ref="GA41:GA72" si="329">IF(AND(EX41="FAIL",(OR(EP41="G1",EP41="G2",EP41="S",EP41="RE",))),"F",IF(AND(EX41="RE-EXAM.",(OR(EP41="G1",EP41="G2",EP41="S"))),"S",IF(AND(EX41="SUPPL.",(OR(EP41="G1",EP41="G2"))),"S",IF(AND(EX41="PASS BY GRACE",(OR(EP41="G1",EP41="G2"))),"G",EP41))))</f>
        <v>II</v>
      </c>
      <c r="GB41" s="394" t="str">
        <f t="shared" ref="GB41:GB72" si="330">IF(BL41="a",GA41,"")</f>
        <v>II</v>
      </c>
      <c r="GC41" s="394" t="str">
        <f t="shared" ref="GC41:GC72" si="331">IF(BL41="b",GA41,"")</f>
        <v/>
      </c>
      <c r="GD41" s="394" t="str">
        <f t="shared" ref="GD41:GD72" si="332">IF(BL41="c",GA41,"")</f>
        <v/>
      </c>
      <c r="GE41" s="394" t="str">
        <f t="shared" ref="GE41:GE72" si="333">IF(BL41="d",GA41,"")</f>
        <v/>
      </c>
      <c r="GF41" s="462" t="str">
        <f t="shared" si="241"/>
        <v/>
      </c>
      <c r="GG41" s="397" t="str">
        <f t="shared" si="242"/>
        <v/>
      </c>
      <c r="GH41" s="394" t="str">
        <f t="shared" si="243"/>
        <v/>
      </c>
      <c r="GI41" s="394" t="str">
        <f t="shared" si="244"/>
        <v/>
      </c>
      <c r="GJ41" s="394" t="str">
        <f t="shared" ref="GJ41:GJ72" si="334">IF(GA41="G",",+","")</f>
        <v/>
      </c>
      <c r="GK41" s="461" t="str">
        <f t="shared" ref="GK41:GK72" si="335">IF(GA41="G",ROUNDUP(36%*CG41-BZ41,0),"")</f>
        <v/>
      </c>
      <c r="GL41" s="78" t="str">
        <f t="shared" ref="GL41:GL72" si="336">IF(AND(EX41="FAIL",(OR(EQ41="G1",EQ41="G2",EQ41="S",EQ41="RE"))),"F",IF(AND(EX41="RE-EXAM.",(OR(EQ41="G1",EQ41="G2",EQ41="S"))),"S",IF(AND(EX41="SUPPL.",(OR(EQ41="G1",EQ41="G2"))),"S",IF(AND(EX41="PASS BY GRACE",(OR(EQ41="G1",EQ41="G2"))),"G",EQ41))))</f>
        <v>II</v>
      </c>
      <c r="GM41" s="394" t="str">
        <f t="shared" ref="GM41:GM72" si="337">IF(CN41="a",GL41,"")</f>
        <v>II</v>
      </c>
      <c r="GN41" s="394" t="str">
        <f t="shared" ref="GN41:GN72" si="338">IF(CN41="b",GL41,"")</f>
        <v/>
      </c>
      <c r="GO41" s="394" t="str">
        <f t="shared" ref="GO41:GO72" si="339">IF(CN41="c",GL41,"")</f>
        <v/>
      </c>
      <c r="GP41" s="394" t="str">
        <f t="shared" ref="GP41:GP72" si="340">IF(CN41="d",GL41,"")</f>
        <v/>
      </c>
      <c r="GQ41" s="394" t="str">
        <f t="shared" si="245"/>
        <v/>
      </c>
      <c r="GR41" s="394" t="str">
        <f t="shared" si="246"/>
        <v/>
      </c>
      <c r="GS41" s="394" t="str">
        <f t="shared" si="247"/>
        <v/>
      </c>
      <c r="GT41" s="394" t="str">
        <f t="shared" si="248"/>
        <v/>
      </c>
      <c r="GU41" s="394" t="str">
        <f t="shared" ref="GU41:GU72" si="341">IF(GL41="G",",+","")</f>
        <v/>
      </c>
      <c r="GV41" s="461" t="str">
        <f t="shared" ref="GV41:GV72" si="342">IF(GL41="G",ROUNDUP(36%*DI41-DB41,0),"")</f>
        <v/>
      </c>
      <c r="GW41" s="394" t="str">
        <f t="shared" ref="GW41:GW72" si="343">IF(AND(EX41="FAIL",EC41="RE"),"F",EC41)</f>
        <v>B</v>
      </c>
      <c r="GX41" s="394" t="str">
        <f t="shared" ref="GX41:GX72" si="344">IF(AND(EX41="FAIL",EL41="RE"),"F",EL41)</f>
        <v>B</v>
      </c>
      <c r="GY41" s="394" t="str">
        <f t="shared" ref="GY41:GY72" si="345">CONCATENATE(IF(FJ41="F",$FJ$5,"")," ",IF(FM41="F",$FM$5,"")," ",IF(FQ41="F",$FQ$5,IF(FR41="F",$FR$5,IF(FS41="F",$FS$5,IF(FT41="F",$FT$5,""))))," ",IF(GB41="F",$GB$5,IF(GC41="F",$GC$5,IF(GD41="F",$GD$5,IF(GE41="F",$GE$5,""))))," ",IF(GM41="F",$GM$5,IF(GN41="F",$GN$5,IF(GO41="F",$GO$5,IF(GP41="F",$GP$5,"")))))</f>
        <v xml:space="preserve">    </v>
      </c>
      <c r="GZ41" s="394" t="str">
        <f t="shared" ref="GZ41:GZ72" si="346">CONCATENATE(IF(FJ41="S",$FJ$5,"")," ",IF(FM41="S",$FM$5,"")," ",IF(FQ41="S",$FQ$5,IF(FR41="S",$FR$5,IF(FS41="S",$FS$5,IF(FT41="S",$FT$5,""))))," ",IF(GB41="S",$GB$5,IF(GC41="S",$GC$5,IF(GD41="S",$GD$5,IF(GE41="S",$GE$5,""))))," ",IF(GM41="S",$GM$5,IF(GN41="S",$GN$5,IF(GO41="S",$GO$5,IF(GP41="S",$GP$5,"")))))</f>
        <v xml:space="preserve">    </v>
      </c>
      <c r="HA41" s="394" t="str">
        <f t="shared" ref="HA41:HA72" si="347">CONCATENATE(IF(FJ41="G",$FJ$5,"")," ",IF(FM41="G",$FM$5,"")," ",IF(FQ41="G",$FQ$5,IF(FR41="G",$FR$5,IF(FS41="G",$FS$5,IF(FT41="G",$FT$5,""))))," ",IF(GB41="G",$GB$5,IF(GC41="G",$GC$5,IF(GD41="G",$GD$5,IF(GE41="G",$GE$5,""))))," ",IF(GM41="G",$GM$5,IF(GN41="G",$GN$5,IF(GO41="G",$GO$5,IF(GP41="G",$GP$5,"")))))</f>
        <v xml:space="preserve">  PHYSICS  </v>
      </c>
      <c r="HB41" s="394" t="str">
        <f t="shared" ref="HB41:HB72" si="348">CONCATENATE(IF(FJ41="RE",$FJ$5,"")," ",IF(FM41="RE",$FM$5,"")," ",IF(OR(FQ41="RE",FQ41="REP"),$FQ$5,IF(OR(FR41="RE",FR41="REP"),$FR$5,IF(OR(FS41="RE",FS41="REP"),$FS$5,IF(OR(FT41="RE",FT41="REP"),$FT$5,""))))," ",IF(OR(GB41="RE",GB41="REP"),$GB$5,IF(OR(GC41="RE",GC41="REP"),$GC$5,IF(OR(GD41="RE",GD41="REP"),$GD$5,IF(OR(GE41="RE",GE41="REP"),$GE$5,""))))," ",IF(OR(GM41="RE",GM41="REP"),$GM$5,IF(OR(GN41="RE",GN41="REP"),$GN$5,IF(OR(GO41="RE",GO41="REP"),$GO$5,IF(OR(GP41="RE",GP41="REP"),$GP$5,""))))," ",IF(GW41="RE",$GW$5," ")," ",IF(GX41="RE",$GX$5," "),"",)</f>
        <v xml:space="preserve">        </v>
      </c>
      <c r="HC41" s="394" t="str">
        <f t="shared" ref="HC41:HC72" si="349">CONCATENATE(IF(FJ41="D",$FJ$5,"")," ",IF($X41="D",$FM$5,"")," ",IF(FQ41="D",$FQ$5,IF(FR41="D",$FR$5,IF(FS41="D",$FS$5,IF(FT41="D",$FT$5,""))))," ",IF(GB41="D",$GB$5,IF(GC41="D",$GC$5,IF(GD41="D",$GD$5,IF(GE41="D",$GE$5,""))))," ",IF(GM41="D",$GM$5,IF(GN41="D",$GN$5,IF(GO41="D",$GO$5,IF(GP41="D",$GP$5,"")))))</f>
        <v xml:space="preserve">    </v>
      </c>
      <c r="HD41" s="394" t="str">
        <f t="shared" ref="HD41:HD72" si="350">IF(E41="NSO","NSO",IF(AND(OR(EX41="PASS",EX41="PASS BY GRACE",EX41="RE-EXAM."),EW41="F"),"FAIL",IF(AND(OR(EX41="PASS",EX41="PASS BY GRACE"),EW41="RE"),"RE-EXAM.",EX41)))</f>
        <v>PASS BY GRACE</v>
      </c>
      <c r="HE41" s="67">
        <f t="shared" ref="HE41:HE72" si="351">IF(AND(Q41="",AD41="",AZ41="",CB41="",DD41=""),"",SUM(Q41,AD41,AZ41,CB41,DD41))</f>
        <v>480</v>
      </c>
      <c r="HF41" s="73">
        <f t="shared" ref="HF41:HF72" si="352">IF(HE41="","",HE41*100/(1000-DP41))</f>
        <v>48</v>
      </c>
      <c r="HG41" s="394" t="str">
        <f t="shared" ref="HG41:HG72" si="353">IF(HF41="","",IF(AND(HF41&gt;=60,(HD41="PASS")),"I",IF(AND(HF41&gt;=60,(HD41="PASS BY GRACE")),"I",IF(AND(HF41&gt;=48,(HD41="PASS")),"II",IF(AND(HF41&gt;=48,(HD41="PASS BY GRACE")),"II",IF(AND(HF41&gt;=36,(HD41="PASS")),"III",IF(AND(HF41&gt;=36,(HD41="PASS BY GRACE")),"III","")))))))</f>
        <v>II</v>
      </c>
      <c r="HH41" s="75">
        <f t="shared" ref="HH41:HH72" si="354">IF(OR(HD41="PASS",HD41="PASS BY GRACE"),HF41,"")</f>
        <v>48</v>
      </c>
      <c r="HI41" s="76">
        <f t="shared" si="249"/>
        <v>40.000000000000149</v>
      </c>
      <c r="HJ41" s="394" t="str">
        <f>IF(OR(HD41="SUPPL.",HD41="RE-EXAM."),'result subject-wise'!AR41,HD41)</f>
        <v>PASS BY GRACE</v>
      </c>
      <c r="HK41" s="463" t="str">
        <f t="shared" ref="HK41:HK72" si="355">HP41</f>
        <v/>
      </c>
      <c r="HL41" s="464">
        <f t="shared" ref="HL41:HL72" si="356">IF(HK41="",HF41,HK41)</f>
        <v>48</v>
      </c>
      <c r="HM41" s="394" t="str">
        <f t="shared" ref="HM41:HM72" si="357">IF(HL41="","",IF(AND(HL41&gt;=60,(HJ41="PASS")),"I",IF(AND(HL41&gt;=60,(HJ41="PASS BY GRACE")),"I",IF(AND(HL41&gt;=48,(HJ41="PASS")),"II",IF(AND(HL41&gt;=48,(HJ41="PASS BY GRACE")),"II",IF(AND(HL41&gt;=36,(HJ41="PASS")),"III",IF(AND(HL41&gt;=36,(HJ41="PASS BY GRACE")),"III","")))))))</f>
        <v>II</v>
      </c>
      <c r="HN41" s="240"/>
      <c r="HP41" s="465" t="str">
        <f>'full report'!V881</f>
        <v/>
      </c>
      <c r="HQ41" s="466"/>
      <c r="HR41" s="238" t="s">
        <v>187</v>
      </c>
      <c r="HS41" s="73">
        <f>IF(HS34=0,0,HS38/HS34*100)</f>
        <v>89.795918367346943</v>
      </c>
      <c r="HT41" s="214">
        <f>IF(HT34=0,0,HT38/HT34*100)</f>
        <v>0</v>
      </c>
      <c r="HU41" s="625">
        <f>IF(HU34=0,0,HU38/HU34*100)</f>
        <v>89.795918367346943</v>
      </c>
      <c r="HV41" s="626"/>
      <c r="IT41" s="219"/>
      <c r="JJ41" s="467"/>
      <c r="JK41" s="467"/>
      <c r="JL41" s="467"/>
      <c r="JM41" s="467"/>
      <c r="JN41" s="467"/>
      <c r="JO41" s="467"/>
      <c r="JP41" s="467"/>
      <c r="JQ41" s="467"/>
      <c r="JR41" s="467"/>
      <c r="JS41" s="467"/>
      <c r="JT41" s="467"/>
      <c r="JU41" s="467"/>
      <c r="JV41" s="467"/>
      <c r="JW41" s="467"/>
      <c r="JX41" s="467"/>
      <c r="JY41" s="467"/>
      <c r="JZ41" s="467"/>
      <c r="KA41" s="467"/>
      <c r="KB41" s="467"/>
      <c r="KC41" s="467"/>
      <c r="KD41" s="467"/>
      <c r="KE41" s="467"/>
      <c r="KF41" s="467"/>
      <c r="KG41" s="467"/>
      <c r="KH41" s="467"/>
      <c r="KI41" s="467"/>
      <c r="KJ41" s="467"/>
      <c r="KK41" s="467"/>
      <c r="KL41" s="467"/>
      <c r="KM41" s="467"/>
      <c r="KN41" s="467"/>
      <c r="KO41" s="467"/>
      <c r="KP41" s="467"/>
      <c r="KQ41" s="467"/>
      <c r="KR41" s="467"/>
      <c r="KS41" s="467"/>
      <c r="KT41" s="467"/>
      <c r="KU41" s="467"/>
      <c r="KV41" s="467"/>
      <c r="KW41" s="467"/>
      <c r="KX41" s="467"/>
      <c r="KY41" s="467"/>
      <c r="KZ41" s="467"/>
      <c r="LA41" s="467"/>
      <c r="LB41" s="467"/>
      <c r="LC41" s="467"/>
      <c r="LD41" s="467"/>
      <c r="LE41" s="467"/>
      <c r="LF41" s="467"/>
      <c r="LG41" s="467"/>
      <c r="LH41" s="467"/>
      <c r="LI41" s="467"/>
      <c r="LJ41" s="467"/>
      <c r="LK41" s="467"/>
      <c r="LL41" s="467"/>
      <c r="LM41" s="467"/>
      <c r="LN41" s="467"/>
      <c r="LO41" s="467"/>
      <c r="LP41" s="467"/>
      <c r="LQ41" s="467"/>
      <c r="LR41" s="467"/>
      <c r="LS41" s="467"/>
      <c r="LT41" s="467"/>
      <c r="LU41" s="467"/>
      <c r="LV41" s="467"/>
      <c r="LW41" s="467"/>
      <c r="LX41" s="467"/>
      <c r="LY41" s="467"/>
      <c r="LZ41" s="467"/>
      <c r="MA41" s="467"/>
      <c r="MB41" s="467"/>
      <c r="MC41" s="467"/>
      <c r="MD41" s="467"/>
      <c r="ME41" s="467"/>
      <c r="MF41" s="467"/>
      <c r="MG41" s="467"/>
      <c r="MH41" s="467"/>
      <c r="MI41" s="467"/>
      <c r="MJ41" s="467"/>
      <c r="MK41" s="467"/>
      <c r="ML41" s="467"/>
      <c r="MM41" s="467"/>
      <c r="MN41" s="467"/>
      <c r="MO41" s="467"/>
      <c r="MP41" s="467"/>
      <c r="MQ41" s="467"/>
      <c r="MR41" s="467"/>
      <c r="MS41" s="467"/>
      <c r="MT41" s="467"/>
      <c r="MU41" s="467"/>
      <c r="MV41" s="467"/>
      <c r="MW41" s="467"/>
      <c r="MX41" s="467"/>
      <c r="MY41" s="467"/>
      <c r="MZ41" s="467"/>
      <c r="NA41" s="467"/>
      <c r="NB41" s="467"/>
      <c r="NC41" s="467"/>
      <c r="ND41" s="467"/>
      <c r="NE41" s="467"/>
      <c r="NF41" s="467"/>
      <c r="NG41" s="467"/>
      <c r="NH41" s="467"/>
      <c r="NI41" s="467"/>
      <c r="NJ41" s="467"/>
      <c r="NK41" s="467"/>
      <c r="NL41" s="467"/>
      <c r="NM41" s="467"/>
      <c r="NN41" s="467"/>
      <c r="NO41" s="467"/>
      <c r="NP41" s="467"/>
      <c r="NQ41" s="467"/>
      <c r="NR41" s="467"/>
      <c r="NS41" s="467"/>
      <c r="NT41" s="467"/>
      <c r="NU41" s="467"/>
      <c r="NV41" s="467"/>
      <c r="NW41" s="467"/>
      <c r="NX41" s="467"/>
      <c r="NY41" s="467"/>
      <c r="NZ41" s="467"/>
      <c r="OA41" s="467"/>
      <c r="OB41" s="467"/>
      <c r="OC41" s="467"/>
      <c r="OD41" s="467"/>
      <c r="OE41" s="467"/>
      <c r="OF41" s="467"/>
      <c r="OG41" s="467"/>
      <c r="OH41" s="467"/>
      <c r="OI41" s="467"/>
      <c r="OJ41" s="467"/>
      <c r="OK41" s="467"/>
      <c r="OL41" s="467"/>
      <c r="OM41" s="467"/>
      <c r="ON41" s="467"/>
      <c r="OO41" s="467"/>
      <c r="OP41" s="467"/>
      <c r="OQ41" s="467"/>
      <c r="OR41" s="467"/>
      <c r="OS41" s="467"/>
      <c r="OT41" s="467"/>
      <c r="OU41" s="467"/>
      <c r="OV41" s="467"/>
      <c r="OW41" s="467"/>
      <c r="OX41" s="467"/>
      <c r="OY41" s="467"/>
      <c r="OZ41" s="467"/>
      <c r="PA41" s="467"/>
      <c r="PB41" s="467"/>
      <c r="PC41" s="467"/>
      <c r="PD41" s="467"/>
      <c r="PE41" s="467"/>
      <c r="PF41" s="467"/>
      <c r="PG41" s="467"/>
      <c r="PH41" s="467"/>
      <c r="PI41" s="467"/>
      <c r="PJ41" s="467"/>
      <c r="PK41" s="467"/>
      <c r="PL41" s="467"/>
      <c r="PM41" s="467"/>
      <c r="PN41" s="467"/>
      <c r="PO41" s="467"/>
      <c r="PP41" s="467"/>
      <c r="PQ41" s="467"/>
      <c r="PR41" s="467"/>
      <c r="PS41" s="467"/>
      <c r="PT41" s="467"/>
      <c r="PU41" s="467"/>
      <c r="PV41" s="467"/>
      <c r="PW41" s="467"/>
      <c r="PX41" s="467"/>
      <c r="PY41" s="467"/>
      <c r="PZ41" s="467"/>
      <c r="QA41" s="467"/>
      <c r="QB41" s="467"/>
      <c r="QC41" s="467"/>
      <c r="QD41" s="467"/>
      <c r="QE41" s="467"/>
      <c r="QF41" s="467"/>
      <c r="QG41" s="467"/>
      <c r="QH41" s="467"/>
      <c r="QI41" s="467"/>
      <c r="QJ41" s="467"/>
      <c r="QK41" s="467"/>
      <c r="QL41" s="467"/>
      <c r="QM41" s="467"/>
      <c r="QN41" s="467"/>
      <c r="QO41" s="467"/>
      <c r="QP41" s="467"/>
      <c r="QQ41" s="467"/>
      <c r="QR41" s="467"/>
      <c r="QS41" s="467"/>
      <c r="QT41" s="467"/>
      <c r="QU41" s="467"/>
      <c r="QV41" s="467"/>
      <c r="QW41" s="467"/>
      <c r="QX41" s="467"/>
      <c r="QY41" s="467"/>
      <c r="QZ41" s="467"/>
      <c r="RA41" s="467"/>
      <c r="RB41" s="467"/>
      <c r="RC41" s="467"/>
      <c r="RD41" s="467"/>
      <c r="RE41" s="467"/>
      <c r="RF41" s="467"/>
      <c r="RG41" s="467"/>
      <c r="RH41" s="467"/>
      <c r="RI41" s="467"/>
      <c r="RJ41" s="467"/>
      <c r="RK41" s="467"/>
      <c r="RL41" s="467"/>
      <c r="RM41" s="467"/>
      <c r="RN41" s="467"/>
      <c r="RO41" s="467"/>
      <c r="RP41" s="467"/>
      <c r="RQ41" s="467"/>
      <c r="RR41" s="467"/>
      <c r="RS41" s="467"/>
      <c r="RT41" s="467"/>
      <c r="RU41" s="467"/>
      <c r="RV41" s="467"/>
      <c r="RW41" s="467"/>
      <c r="RX41" s="467"/>
      <c r="RY41" s="467"/>
      <c r="RZ41" s="467"/>
      <c r="SA41" s="467"/>
      <c r="SB41" s="467"/>
      <c r="SC41" s="467"/>
      <c r="SD41" s="467"/>
      <c r="SE41" s="467"/>
      <c r="SF41" s="467"/>
      <c r="SG41" s="467"/>
      <c r="SH41" s="467"/>
      <c r="SI41" s="467"/>
      <c r="SJ41" s="467"/>
      <c r="SK41" s="467"/>
      <c r="SL41" s="467"/>
      <c r="SM41" s="467"/>
      <c r="SN41" s="467"/>
      <c r="SO41" s="467"/>
      <c r="SP41" s="467"/>
      <c r="SQ41" s="467"/>
      <c r="SR41" s="467"/>
      <c r="SS41" s="467"/>
      <c r="ST41" s="467"/>
      <c r="SU41" s="467"/>
      <c r="SV41" s="467"/>
      <c r="SW41" s="467"/>
      <c r="SX41" s="467"/>
      <c r="SY41" s="467"/>
      <c r="SZ41" s="467"/>
      <c r="TA41" s="467"/>
      <c r="TB41" s="467"/>
      <c r="TC41" s="467"/>
      <c r="TD41" s="467"/>
      <c r="TE41" s="467"/>
      <c r="TF41" s="467"/>
      <c r="TG41" s="467"/>
      <c r="TH41" s="467"/>
      <c r="TI41" s="467"/>
      <c r="TJ41" s="467"/>
      <c r="TK41" s="467"/>
      <c r="TL41" s="467"/>
      <c r="TM41" s="467"/>
      <c r="TN41" s="467"/>
      <c r="TO41" s="467"/>
      <c r="TP41" s="467"/>
      <c r="TQ41" s="467"/>
      <c r="TR41" s="467"/>
      <c r="TS41" s="467"/>
      <c r="TT41" s="467"/>
      <c r="TU41" s="467"/>
      <c r="TV41" s="467"/>
      <c r="TW41" s="467"/>
      <c r="TX41" s="467"/>
      <c r="TY41" s="467"/>
      <c r="TZ41" s="467"/>
      <c r="UA41" s="467"/>
      <c r="UB41" s="467"/>
      <c r="UC41" s="467"/>
      <c r="UD41" s="467"/>
      <c r="UE41" s="467"/>
      <c r="UF41" s="467"/>
      <c r="UG41" s="467"/>
      <c r="UH41" s="467"/>
      <c r="UI41" s="467"/>
      <c r="UJ41" s="467"/>
      <c r="UK41" s="467"/>
      <c r="UL41" s="467"/>
      <c r="UM41" s="467"/>
      <c r="UN41" s="467"/>
      <c r="UO41" s="467"/>
      <c r="UP41" s="467"/>
      <c r="UQ41" s="467"/>
      <c r="UR41" s="467"/>
      <c r="US41" s="467"/>
      <c r="UT41" s="467"/>
      <c r="UU41" s="467"/>
      <c r="UV41" s="467"/>
      <c r="UW41" s="467"/>
      <c r="UX41" s="467"/>
      <c r="UY41" s="467"/>
      <c r="UZ41" s="467"/>
      <c r="VA41" s="467"/>
      <c r="VB41" s="467"/>
      <c r="VC41" s="467"/>
      <c r="VD41" s="467"/>
      <c r="VE41" s="467"/>
      <c r="VF41" s="467"/>
      <c r="VG41" s="467"/>
      <c r="VH41" s="467"/>
      <c r="VI41" s="467"/>
      <c r="VJ41" s="467"/>
      <c r="VK41" s="467"/>
      <c r="VL41" s="467"/>
      <c r="VM41" s="467"/>
      <c r="VN41" s="467"/>
      <c r="VO41" s="467"/>
      <c r="VP41" s="467"/>
      <c r="VQ41" s="467"/>
      <c r="VR41" s="467"/>
      <c r="VS41" s="467"/>
      <c r="VT41" s="467"/>
      <c r="VU41" s="467"/>
      <c r="VV41" s="467"/>
      <c r="VW41" s="467"/>
      <c r="VX41" s="467"/>
      <c r="VY41" s="467"/>
      <c r="VZ41" s="467"/>
      <c r="WA41" s="467"/>
      <c r="WB41" s="467"/>
      <c r="WC41" s="467"/>
      <c r="WD41" s="467"/>
      <c r="WE41" s="467"/>
      <c r="WF41" s="467"/>
      <c r="WG41" s="467"/>
      <c r="WH41" s="467"/>
      <c r="WI41" s="467"/>
      <c r="WJ41" s="467"/>
      <c r="WK41" s="467"/>
      <c r="WL41" s="467"/>
      <c r="WM41" s="467"/>
      <c r="WN41" s="467"/>
      <c r="WO41" s="467"/>
      <c r="WP41" s="467"/>
      <c r="WQ41" s="467"/>
      <c r="WR41" s="467"/>
      <c r="WS41" s="467"/>
      <c r="WT41" s="467"/>
      <c r="WU41" s="467"/>
      <c r="WV41" s="467"/>
      <c r="WW41" s="467"/>
      <c r="WX41" s="467"/>
      <c r="WY41" s="467"/>
      <c r="WZ41" s="467"/>
      <c r="XA41" s="467"/>
      <c r="XB41" s="467"/>
      <c r="XC41" s="467"/>
      <c r="XD41" s="467"/>
      <c r="XE41" s="467"/>
      <c r="XF41" s="467"/>
      <c r="XG41" s="467"/>
      <c r="XH41" s="467"/>
      <c r="XI41" s="467"/>
      <c r="XJ41" s="467"/>
      <c r="XK41" s="467"/>
      <c r="XL41" s="467"/>
      <c r="XM41" s="467"/>
      <c r="XN41" s="467"/>
      <c r="XO41" s="467"/>
      <c r="XP41" s="467"/>
      <c r="XQ41" s="467"/>
      <c r="XR41" s="467"/>
      <c r="XS41" s="467"/>
      <c r="XT41" s="467"/>
      <c r="XU41" s="467"/>
      <c r="XV41" s="467"/>
      <c r="XW41" s="467"/>
      <c r="XX41" s="467"/>
      <c r="XY41" s="467"/>
      <c r="XZ41" s="467"/>
      <c r="YA41" s="467"/>
      <c r="YB41" s="467"/>
      <c r="YC41" s="467"/>
      <c r="YD41" s="467"/>
      <c r="YE41" s="467"/>
      <c r="YF41" s="467"/>
      <c r="YG41" s="467"/>
      <c r="YH41" s="467"/>
      <c r="YI41" s="467"/>
      <c r="YJ41" s="467"/>
      <c r="YK41" s="467"/>
      <c r="YL41" s="467"/>
      <c r="YM41" s="467"/>
      <c r="YN41" s="467"/>
      <c r="YO41" s="467"/>
      <c r="YP41" s="467"/>
      <c r="YQ41" s="467"/>
      <c r="YR41" s="467"/>
      <c r="YS41" s="467"/>
      <c r="YT41" s="467"/>
      <c r="YU41" s="467"/>
      <c r="YV41" s="467"/>
      <c r="YW41" s="467"/>
      <c r="YX41" s="467"/>
      <c r="YY41" s="467"/>
      <c r="YZ41" s="467"/>
      <c r="ZA41" s="467"/>
      <c r="ZB41" s="467"/>
      <c r="ZC41" s="467"/>
      <c r="ZD41" s="467"/>
      <c r="ZE41" s="467"/>
      <c r="ZF41" s="467"/>
      <c r="ZG41" s="467"/>
      <c r="ZH41" s="467"/>
      <c r="ZI41" s="467"/>
      <c r="ZJ41" s="467"/>
      <c r="ZK41" s="467"/>
      <c r="ZL41" s="467"/>
      <c r="ZM41" s="467"/>
      <c r="ZN41" s="467"/>
      <c r="ZO41" s="467"/>
      <c r="ZP41" s="467"/>
      <c r="ZQ41" s="467"/>
      <c r="ZR41" s="467"/>
      <c r="ZS41" s="467"/>
      <c r="ZT41" s="467"/>
      <c r="ZU41" s="467"/>
      <c r="ZV41" s="467"/>
      <c r="ZW41" s="467"/>
      <c r="ZX41" s="467"/>
      <c r="ZY41" s="467"/>
      <c r="ZZ41" s="467"/>
      <c r="AAA41" s="467"/>
      <c r="AAB41" s="467"/>
      <c r="AAC41" s="467"/>
      <c r="AAD41" s="467"/>
      <c r="AAE41" s="467"/>
      <c r="AAF41" s="467"/>
      <c r="AAG41" s="467"/>
      <c r="AAH41" s="467"/>
      <c r="AAI41" s="467"/>
      <c r="AAJ41" s="467"/>
      <c r="AAK41" s="467"/>
      <c r="AAL41" s="467"/>
      <c r="AAM41" s="467"/>
      <c r="AAN41" s="467"/>
      <c r="AAO41" s="467"/>
      <c r="AAP41" s="467"/>
      <c r="AAQ41" s="467"/>
      <c r="AAR41" s="467"/>
      <c r="AAS41" s="467"/>
      <c r="AAT41" s="467"/>
      <c r="AAU41" s="467"/>
      <c r="AAV41" s="467"/>
      <c r="AAW41" s="467"/>
      <c r="AAX41" s="467"/>
      <c r="AAY41" s="467"/>
      <c r="AAZ41" s="467"/>
      <c r="ABA41" s="467"/>
      <c r="ABB41" s="467"/>
      <c r="ABC41" s="467"/>
      <c r="ABD41" s="467"/>
      <c r="ABE41" s="467"/>
      <c r="ABF41" s="467"/>
      <c r="ABG41" s="467"/>
      <c r="ABH41" s="467"/>
      <c r="ABI41" s="467"/>
      <c r="ABJ41" s="467"/>
      <c r="ABK41" s="467"/>
      <c r="ABL41" s="467"/>
      <c r="ABM41" s="467"/>
      <c r="ABN41" s="467"/>
      <c r="ABO41" s="467"/>
      <c r="ABP41" s="467"/>
      <c r="ABQ41" s="467"/>
      <c r="ABR41" s="467"/>
      <c r="ABS41" s="467"/>
      <c r="ABT41" s="467"/>
      <c r="ABU41" s="467"/>
      <c r="ABV41" s="467"/>
      <c r="ABW41" s="467"/>
      <c r="ABX41" s="467"/>
      <c r="ABY41" s="467"/>
      <c r="ABZ41" s="467"/>
      <c r="ACA41" s="467"/>
      <c r="ACB41" s="467"/>
      <c r="ACC41" s="467"/>
      <c r="ACD41" s="467"/>
      <c r="ACE41" s="467"/>
      <c r="ACF41" s="467"/>
      <c r="ACG41" s="467"/>
      <c r="ACH41" s="467"/>
      <c r="ACI41" s="467"/>
      <c r="ACJ41" s="467"/>
      <c r="ACK41" s="467"/>
      <c r="ACL41" s="467"/>
      <c r="ACM41" s="467"/>
      <c r="ACN41" s="467"/>
      <c r="ACO41" s="467"/>
      <c r="ACP41" s="467"/>
      <c r="ACQ41" s="467"/>
      <c r="ACR41" s="467"/>
      <c r="ACS41" s="467"/>
      <c r="ACT41" s="467"/>
      <c r="ACU41" s="467"/>
      <c r="ACV41" s="467"/>
      <c r="ACW41" s="467"/>
      <c r="ACX41" s="467"/>
      <c r="ACY41" s="467"/>
      <c r="ACZ41" s="467"/>
      <c r="ADA41" s="467"/>
      <c r="ADB41" s="467"/>
      <c r="ADC41" s="467"/>
      <c r="ADD41" s="467"/>
      <c r="ADE41" s="467"/>
      <c r="ADF41" s="467"/>
      <c r="ADG41" s="467"/>
      <c r="ADH41" s="467"/>
      <c r="ADI41" s="467"/>
      <c r="ADJ41" s="467"/>
      <c r="ADK41" s="467"/>
      <c r="ADL41" s="467"/>
      <c r="ADM41" s="467"/>
      <c r="ADN41" s="467"/>
      <c r="ADO41" s="467"/>
      <c r="ADP41" s="467"/>
      <c r="ADQ41" s="467"/>
      <c r="ADR41" s="467"/>
      <c r="ADS41" s="467"/>
      <c r="ADT41" s="467"/>
      <c r="ADU41" s="467"/>
      <c r="ADV41" s="467"/>
      <c r="ADW41" s="467"/>
      <c r="ADX41" s="467"/>
      <c r="ADY41" s="467"/>
      <c r="ADZ41" s="467"/>
      <c r="AEA41" s="467"/>
      <c r="AEB41" s="467"/>
      <c r="AEC41" s="467"/>
      <c r="AED41" s="467"/>
      <c r="AEE41" s="467"/>
      <c r="AEF41" s="467"/>
      <c r="AEG41" s="467"/>
      <c r="AEH41" s="467"/>
      <c r="AEI41" s="467"/>
      <c r="AEJ41" s="467"/>
      <c r="AEK41" s="467"/>
      <c r="AEL41" s="467"/>
      <c r="AEM41" s="467"/>
      <c r="AEN41" s="467"/>
      <c r="AEO41" s="467"/>
      <c r="AEP41" s="467"/>
      <c r="AEQ41" s="467"/>
      <c r="AER41" s="467"/>
      <c r="AES41" s="467"/>
      <c r="AET41" s="467"/>
      <c r="AEU41" s="467"/>
      <c r="AEV41" s="467"/>
      <c r="AEW41" s="467"/>
      <c r="AEX41" s="467"/>
      <c r="AEY41" s="467"/>
      <c r="AEZ41" s="467"/>
      <c r="AFA41" s="467"/>
      <c r="AFB41" s="467"/>
      <c r="AFC41" s="467"/>
      <c r="AFD41" s="467"/>
      <c r="AFE41" s="467"/>
      <c r="AFF41" s="467"/>
      <c r="AFG41" s="467"/>
      <c r="AFH41" s="467"/>
      <c r="AFI41" s="467"/>
      <c r="AFJ41" s="467"/>
      <c r="AFK41" s="467"/>
      <c r="AFL41" s="467"/>
      <c r="AFM41" s="467"/>
      <c r="AFN41" s="467"/>
      <c r="AFO41" s="467"/>
      <c r="AFP41" s="467"/>
      <c r="AFQ41" s="467"/>
      <c r="AFR41" s="467"/>
      <c r="AFS41" s="467"/>
      <c r="AFT41" s="467"/>
      <c r="AFU41" s="467"/>
      <c r="AFV41" s="467"/>
      <c r="AFW41" s="467"/>
      <c r="AFX41" s="467"/>
      <c r="AFY41" s="467"/>
      <c r="AFZ41" s="467"/>
      <c r="AGA41" s="467"/>
      <c r="AGB41" s="467"/>
      <c r="AGC41" s="467"/>
      <c r="AGD41" s="467"/>
      <c r="AGE41" s="467"/>
      <c r="AGF41" s="467"/>
      <c r="AGG41" s="467"/>
      <c r="AGH41" s="467"/>
      <c r="AGI41" s="467"/>
      <c r="AGJ41" s="467"/>
      <c r="AGK41" s="467"/>
      <c r="AGL41" s="467"/>
      <c r="AGM41" s="467"/>
      <c r="AGN41" s="467"/>
      <c r="AGO41" s="467"/>
      <c r="AGP41" s="467"/>
      <c r="AGQ41" s="467"/>
      <c r="AGR41" s="467"/>
      <c r="AGS41" s="467"/>
      <c r="AGT41" s="467"/>
      <c r="AGU41" s="467"/>
      <c r="AGV41" s="467"/>
      <c r="AGW41" s="467"/>
      <c r="AGX41" s="467"/>
      <c r="AGY41" s="467"/>
      <c r="AGZ41" s="467"/>
      <c r="AHA41" s="467"/>
      <c r="AHB41" s="467"/>
      <c r="AHC41" s="467"/>
      <c r="AHD41" s="467"/>
      <c r="AHE41" s="467"/>
      <c r="AHF41" s="467"/>
      <c r="AHG41" s="467"/>
      <c r="AHH41" s="467"/>
      <c r="AHI41" s="467"/>
      <c r="AHJ41" s="467"/>
      <c r="AHK41" s="467"/>
      <c r="AHL41" s="467"/>
      <c r="AHM41" s="467"/>
      <c r="AHN41" s="467"/>
      <c r="AHO41" s="467"/>
      <c r="AHP41" s="467"/>
      <c r="AHQ41" s="467"/>
      <c r="AHR41" s="467"/>
      <c r="AHS41" s="467"/>
      <c r="AHT41" s="467"/>
      <c r="AHU41" s="467"/>
      <c r="AHV41" s="467"/>
      <c r="AHW41" s="467"/>
      <c r="AHX41" s="467"/>
      <c r="AHY41" s="467"/>
      <c r="AHZ41" s="467"/>
      <c r="AIA41" s="467"/>
      <c r="AIB41" s="467"/>
      <c r="AIC41" s="467"/>
      <c r="AID41" s="467"/>
      <c r="AIE41" s="467"/>
      <c r="AIF41" s="467"/>
      <c r="AIG41" s="467"/>
      <c r="AIH41" s="467"/>
      <c r="AII41" s="467"/>
      <c r="AIJ41" s="467"/>
      <c r="AIK41" s="467"/>
      <c r="AIL41" s="467"/>
      <c r="AIM41" s="467"/>
      <c r="AIN41" s="467"/>
      <c r="AIO41" s="467"/>
      <c r="AIP41" s="467"/>
      <c r="AIQ41" s="467"/>
      <c r="AIR41" s="467"/>
      <c r="AIS41" s="467"/>
      <c r="AIT41" s="467"/>
      <c r="AIU41" s="467"/>
      <c r="AIV41" s="467"/>
      <c r="AIW41" s="467"/>
      <c r="AIX41" s="467"/>
      <c r="AIY41" s="467"/>
      <c r="AIZ41" s="467"/>
      <c r="AJA41" s="467"/>
      <c r="AJB41" s="467"/>
      <c r="AJC41" s="467"/>
      <c r="AJD41" s="467"/>
      <c r="AJE41" s="467"/>
      <c r="AJF41" s="467"/>
      <c r="AJG41" s="467"/>
      <c r="AJH41" s="467"/>
      <c r="AJI41" s="467"/>
      <c r="AJJ41" s="467"/>
      <c r="AJK41" s="467"/>
      <c r="AJL41" s="467"/>
      <c r="AJM41" s="467"/>
      <c r="AJN41" s="467"/>
      <c r="AJO41" s="467"/>
      <c r="AJP41" s="467"/>
      <c r="AJQ41" s="467"/>
      <c r="AJR41" s="467"/>
      <c r="AJS41" s="467"/>
      <c r="AJT41" s="467"/>
      <c r="AJU41" s="467"/>
      <c r="AJV41" s="467"/>
      <c r="AJW41" s="467"/>
      <c r="AJX41" s="467"/>
      <c r="AJY41" s="467"/>
      <c r="AJZ41" s="467"/>
      <c r="AKA41" s="467"/>
      <c r="AKB41" s="467"/>
      <c r="AKC41" s="467"/>
      <c r="AKD41" s="467"/>
      <c r="AKE41" s="467"/>
      <c r="AKF41" s="467"/>
      <c r="AKG41" s="467"/>
      <c r="AKH41" s="467"/>
      <c r="AKI41" s="467"/>
      <c r="AKJ41" s="467"/>
      <c r="AKK41" s="467"/>
      <c r="AKL41" s="467"/>
      <c r="AKM41" s="467"/>
      <c r="AKN41" s="467"/>
      <c r="AKO41" s="467"/>
      <c r="AKP41" s="467"/>
      <c r="AKQ41" s="467"/>
      <c r="AKR41" s="467"/>
      <c r="AKS41" s="467"/>
      <c r="AKT41" s="467"/>
      <c r="AKU41" s="467"/>
      <c r="AKV41" s="467"/>
      <c r="AKW41" s="467"/>
      <c r="AKX41" s="467"/>
      <c r="AKY41" s="467"/>
      <c r="AKZ41" s="467"/>
      <c r="ALA41" s="467"/>
      <c r="ALB41" s="467"/>
      <c r="ALC41" s="467"/>
      <c r="ALD41" s="467"/>
      <c r="ALE41" s="467"/>
      <c r="ALF41" s="467"/>
      <c r="ALG41" s="467"/>
      <c r="ALH41" s="467"/>
      <c r="ALI41" s="467"/>
      <c r="ALJ41" s="467"/>
      <c r="ALK41" s="467"/>
      <c r="ALL41" s="467"/>
      <c r="ALM41" s="467"/>
      <c r="ALN41" s="467"/>
      <c r="ALO41" s="467"/>
      <c r="ALP41" s="467"/>
      <c r="ALQ41" s="467"/>
      <c r="ALR41" s="467"/>
      <c r="ALS41" s="467"/>
      <c r="ALT41" s="467"/>
      <c r="ALU41" s="467"/>
      <c r="ALV41" s="467"/>
      <c r="ALW41" s="467"/>
      <c r="ALX41" s="467"/>
      <c r="ALY41" s="467"/>
      <c r="ALZ41" s="467"/>
      <c r="AMA41" s="467"/>
      <c r="AMB41" s="467"/>
      <c r="AMC41" s="467"/>
      <c r="AMD41" s="467"/>
      <c r="AME41" s="467"/>
      <c r="AMF41" s="467"/>
      <c r="AMG41" s="467"/>
      <c r="AMH41" s="467"/>
      <c r="AMI41" s="467"/>
      <c r="AMJ41" s="467"/>
      <c r="AMK41" s="467"/>
      <c r="AML41" s="467"/>
      <c r="AMM41" s="467"/>
      <c r="AMN41" s="467"/>
      <c r="AMO41" s="467"/>
      <c r="AMP41" s="467"/>
      <c r="AMQ41" s="467"/>
      <c r="AMR41" s="467"/>
      <c r="AMS41" s="467"/>
      <c r="AMT41" s="467"/>
      <c r="AMU41" s="467"/>
      <c r="AMV41" s="467"/>
      <c r="AMW41" s="467"/>
      <c r="AMX41" s="467"/>
      <c r="AMY41" s="467"/>
      <c r="AMZ41" s="467"/>
      <c r="ANA41" s="467"/>
      <c r="ANB41" s="467"/>
      <c r="ANC41" s="467"/>
      <c r="AND41" s="467"/>
      <c r="ANE41" s="467"/>
      <c r="ANF41" s="467"/>
      <c r="ANG41" s="467"/>
      <c r="ANH41" s="467"/>
      <c r="ANI41" s="467"/>
      <c r="ANJ41" s="467"/>
      <c r="ANK41" s="467"/>
      <c r="ANL41" s="467"/>
      <c r="ANM41" s="467"/>
      <c r="ANN41" s="467"/>
      <c r="ANO41" s="467"/>
      <c r="ANP41" s="467"/>
      <c r="ANQ41" s="467"/>
      <c r="ANR41" s="467"/>
      <c r="ANS41" s="467"/>
      <c r="ANT41" s="467"/>
      <c r="ANU41" s="467"/>
      <c r="ANV41" s="467"/>
      <c r="ANW41" s="467"/>
      <c r="ANX41" s="467"/>
      <c r="ANY41" s="467"/>
      <c r="ANZ41" s="467"/>
      <c r="AOA41" s="467"/>
      <c r="AOB41" s="467"/>
      <c r="AOC41" s="467"/>
      <c r="AOD41" s="467"/>
      <c r="AOE41" s="467"/>
      <c r="AOF41" s="467"/>
      <c r="AOG41" s="467"/>
      <c r="AOH41" s="467"/>
      <c r="AOI41" s="467"/>
      <c r="AOJ41" s="467"/>
      <c r="AOK41" s="467"/>
      <c r="AOL41" s="467"/>
      <c r="AOM41" s="467"/>
      <c r="AON41" s="467"/>
      <c r="AOO41" s="467"/>
      <c r="AOP41" s="467"/>
      <c r="AOQ41" s="467"/>
      <c r="AOR41" s="467"/>
      <c r="AOS41" s="467"/>
      <c r="AOT41" s="467"/>
      <c r="AOU41" s="467"/>
      <c r="AOV41" s="467"/>
      <c r="AOW41" s="467"/>
      <c r="AOX41" s="467"/>
      <c r="AOY41" s="467"/>
      <c r="AOZ41" s="467"/>
      <c r="APA41" s="467"/>
      <c r="APB41" s="467"/>
      <c r="APC41" s="467"/>
      <c r="APD41" s="467"/>
      <c r="APE41" s="467"/>
      <c r="APF41" s="467"/>
      <c r="APG41" s="467"/>
      <c r="APH41" s="467"/>
      <c r="API41" s="467"/>
      <c r="APJ41" s="467"/>
      <c r="APK41" s="467"/>
      <c r="APL41" s="467"/>
      <c r="APM41" s="467"/>
      <c r="APN41" s="467"/>
      <c r="APO41" s="467"/>
      <c r="APP41" s="467"/>
      <c r="APQ41" s="467"/>
      <c r="APR41" s="467"/>
      <c r="APS41" s="467"/>
      <c r="APT41" s="467"/>
      <c r="APU41" s="467"/>
      <c r="APV41" s="467"/>
      <c r="APW41" s="467"/>
      <c r="APX41" s="467"/>
      <c r="APY41" s="467"/>
      <c r="APZ41" s="467"/>
      <c r="AQA41" s="467"/>
      <c r="AQB41" s="467"/>
      <c r="AQC41" s="467"/>
      <c r="AQD41" s="467"/>
      <c r="AQE41" s="467"/>
      <c r="AQF41" s="467"/>
      <c r="AQG41" s="467"/>
      <c r="AQH41" s="467"/>
      <c r="AQI41" s="467"/>
      <c r="AQJ41" s="467"/>
      <c r="AQK41" s="467"/>
      <c r="AQL41" s="467"/>
      <c r="AQM41" s="467"/>
      <c r="AQN41" s="467"/>
      <c r="AQO41" s="467"/>
      <c r="AQP41" s="467"/>
      <c r="AQQ41" s="467"/>
      <c r="AQR41" s="467"/>
      <c r="AQS41" s="467"/>
      <c r="AQT41" s="467"/>
      <c r="AQU41" s="467"/>
      <c r="AQV41" s="467"/>
      <c r="AQW41" s="467"/>
      <c r="AQX41" s="467"/>
      <c r="AQY41" s="467"/>
      <c r="AQZ41" s="467"/>
      <c r="ARA41" s="467"/>
      <c r="ARB41" s="467"/>
      <c r="ARC41" s="467"/>
      <c r="ARD41" s="467"/>
      <c r="ARE41" s="467"/>
      <c r="ARF41" s="467"/>
      <c r="ARG41" s="467"/>
      <c r="ARH41" s="467"/>
      <c r="ARI41" s="467"/>
      <c r="ARJ41" s="467"/>
      <c r="ARK41" s="467"/>
      <c r="ARL41" s="467"/>
      <c r="ARM41" s="467"/>
      <c r="ARN41" s="467"/>
      <c r="ARO41" s="467"/>
      <c r="ARP41" s="467"/>
      <c r="ARQ41" s="467"/>
      <c r="ARR41" s="467"/>
      <c r="ARS41" s="467"/>
      <c r="ART41" s="467"/>
      <c r="ARU41" s="467"/>
      <c r="ARV41" s="467"/>
      <c r="ARW41" s="467"/>
      <c r="ARX41" s="467"/>
      <c r="ARY41" s="467"/>
      <c r="ARZ41" s="467"/>
      <c r="ASA41" s="467"/>
      <c r="ASB41" s="467"/>
      <c r="ASC41" s="467"/>
      <c r="ASD41" s="467"/>
      <c r="ASE41" s="467"/>
      <c r="ASF41" s="467"/>
      <c r="ASG41" s="467"/>
      <c r="ASH41" s="467"/>
      <c r="ASI41" s="467"/>
      <c r="ASJ41" s="467"/>
      <c r="ASK41" s="467"/>
      <c r="ASL41" s="467"/>
      <c r="ASM41" s="467"/>
      <c r="ASN41" s="467"/>
      <c r="ASO41" s="467"/>
      <c r="ASP41" s="467"/>
      <c r="ASQ41" s="467"/>
      <c r="ASR41" s="467"/>
      <c r="ASS41" s="467"/>
      <c r="AST41" s="467"/>
      <c r="ASU41" s="467"/>
      <c r="ASV41" s="467"/>
      <c r="ASW41" s="467"/>
      <c r="ASX41" s="467"/>
      <c r="ASY41" s="467"/>
      <c r="ASZ41" s="467"/>
      <c r="ATA41" s="467"/>
      <c r="ATB41" s="467"/>
      <c r="ATC41" s="467"/>
      <c r="ATD41" s="467"/>
      <c r="ATE41" s="467"/>
      <c r="ATF41" s="467"/>
      <c r="ATG41" s="467"/>
      <c r="ATH41" s="467"/>
      <c r="ATI41" s="467"/>
      <c r="ATJ41" s="467"/>
      <c r="ATK41" s="467"/>
      <c r="ATL41" s="467"/>
      <c r="ATM41" s="467"/>
      <c r="ATN41" s="467"/>
      <c r="ATO41" s="467"/>
      <c r="ATP41" s="467"/>
      <c r="ATQ41" s="467"/>
      <c r="ATR41" s="467"/>
      <c r="ATS41" s="467"/>
      <c r="ATT41" s="467"/>
      <c r="ATU41" s="467"/>
      <c r="ATV41" s="467"/>
      <c r="ATW41" s="467"/>
      <c r="ATX41" s="467"/>
      <c r="ATY41" s="467"/>
      <c r="ATZ41" s="467"/>
      <c r="AUA41" s="467"/>
      <c r="AUB41" s="467"/>
      <c r="AUC41" s="467"/>
      <c r="AUD41" s="467"/>
      <c r="AUE41" s="467"/>
      <c r="AUF41" s="467"/>
      <c r="AUG41" s="467"/>
      <c r="AUH41" s="467"/>
      <c r="AUI41" s="467"/>
      <c r="AUJ41" s="467"/>
      <c r="AUK41" s="467"/>
      <c r="AUL41" s="467"/>
      <c r="AUM41" s="467"/>
      <c r="AUN41" s="467"/>
      <c r="AUO41" s="467"/>
      <c r="AUP41" s="467"/>
      <c r="AUQ41" s="467"/>
      <c r="AUR41" s="467"/>
      <c r="AUS41" s="467"/>
      <c r="AUT41" s="467"/>
      <c r="AUU41" s="467"/>
      <c r="AUV41" s="467"/>
      <c r="AUW41" s="467"/>
      <c r="AUX41" s="467"/>
      <c r="AUY41" s="467"/>
      <c r="AUZ41" s="467"/>
      <c r="AVA41" s="467"/>
      <c r="AVB41" s="467"/>
      <c r="AVC41" s="467"/>
      <c r="AVD41" s="467"/>
      <c r="AVE41" s="467"/>
      <c r="AVF41" s="467"/>
      <c r="AVG41" s="467"/>
      <c r="AVH41" s="467"/>
      <c r="AVI41" s="467"/>
      <c r="AVJ41" s="467"/>
      <c r="AVK41" s="467"/>
      <c r="AVL41" s="467"/>
      <c r="AVM41" s="467"/>
      <c r="AVN41" s="467"/>
      <c r="AVO41" s="467"/>
      <c r="AVP41" s="467"/>
      <c r="AVQ41" s="467"/>
      <c r="AVR41" s="467"/>
      <c r="AVS41" s="467"/>
      <c r="AVT41" s="467"/>
      <c r="AVU41" s="467"/>
      <c r="AVV41" s="467"/>
      <c r="AVW41" s="467"/>
      <c r="AVX41" s="467"/>
      <c r="AVY41" s="467"/>
      <c r="AVZ41" s="467"/>
      <c r="AWA41" s="467"/>
      <c r="AWB41" s="467"/>
      <c r="AWC41" s="467"/>
      <c r="AWD41" s="467"/>
      <c r="AWE41" s="467"/>
      <c r="AWF41" s="467"/>
      <c r="AWG41" s="467"/>
      <c r="AWH41" s="467"/>
      <c r="AWI41" s="467"/>
      <c r="AWJ41" s="467"/>
      <c r="AWK41" s="467"/>
      <c r="AWL41" s="467"/>
      <c r="AWM41" s="467"/>
      <c r="AWN41" s="467"/>
      <c r="AWO41" s="467"/>
      <c r="AWP41" s="467"/>
      <c r="AWQ41" s="467"/>
      <c r="AWR41" s="467"/>
      <c r="AWS41" s="467"/>
      <c r="AWT41" s="467"/>
      <c r="AWU41" s="467"/>
      <c r="AWV41" s="467"/>
      <c r="AWW41" s="467"/>
      <c r="AWX41" s="467"/>
      <c r="AWY41" s="467"/>
      <c r="AWZ41" s="467"/>
      <c r="AXA41" s="467"/>
      <c r="AXB41" s="467"/>
      <c r="AXC41" s="467"/>
      <c r="AXD41" s="467"/>
      <c r="AXE41" s="467"/>
      <c r="AXF41" s="467"/>
      <c r="AXG41" s="467"/>
      <c r="AXH41" s="467"/>
      <c r="AXI41" s="467"/>
      <c r="AXJ41" s="467"/>
      <c r="AXK41" s="467"/>
      <c r="AXL41" s="467"/>
      <c r="AXM41" s="467"/>
      <c r="AXN41" s="467"/>
      <c r="AXO41" s="467"/>
      <c r="AXP41" s="467"/>
      <c r="AXQ41" s="467"/>
      <c r="AXR41" s="467"/>
      <c r="AXS41" s="467"/>
      <c r="AXT41" s="467"/>
      <c r="AXU41" s="467"/>
      <c r="AXV41" s="467"/>
      <c r="AXW41" s="467"/>
      <c r="AXX41" s="467"/>
      <c r="AXY41" s="467"/>
      <c r="AXZ41" s="467"/>
      <c r="AYA41" s="467"/>
      <c r="AYB41" s="467"/>
      <c r="AYC41" s="467"/>
      <c r="AYD41" s="467"/>
      <c r="AYE41" s="467"/>
      <c r="AYF41" s="467"/>
      <c r="AYG41" s="467"/>
      <c r="AYH41" s="467"/>
      <c r="AYI41" s="467"/>
      <c r="AYJ41" s="467"/>
      <c r="AYK41" s="467"/>
      <c r="AYL41" s="467"/>
      <c r="AYM41" s="467"/>
      <c r="AYN41" s="467"/>
      <c r="AYO41" s="467"/>
      <c r="AYP41" s="467"/>
      <c r="AYQ41" s="467"/>
      <c r="AYR41" s="467"/>
      <c r="AYS41" s="467"/>
      <c r="AYT41" s="467"/>
      <c r="AYU41" s="467"/>
      <c r="AYV41" s="467"/>
      <c r="AYW41" s="467"/>
      <c r="AYX41" s="467"/>
      <c r="AYY41" s="467"/>
      <c r="AYZ41" s="467"/>
      <c r="AZA41" s="467"/>
      <c r="AZB41" s="467"/>
      <c r="AZC41" s="467"/>
      <c r="AZD41" s="467"/>
      <c r="AZE41" s="467"/>
      <c r="AZF41" s="467"/>
      <c r="AZG41" s="467"/>
      <c r="AZH41" s="467"/>
      <c r="AZI41" s="467"/>
      <c r="AZJ41" s="467"/>
      <c r="AZK41" s="467"/>
      <c r="AZL41" s="467"/>
      <c r="AZM41" s="467"/>
      <c r="AZN41" s="467"/>
      <c r="AZO41" s="467"/>
      <c r="AZP41" s="467"/>
      <c r="AZQ41" s="467"/>
      <c r="AZR41" s="467"/>
      <c r="AZS41" s="467"/>
      <c r="AZT41" s="467"/>
      <c r="AZU41" s="467"/>
      <c r="AZV41" s="467"/>
      <c r="AZW41" s="467"/>
      <c r="AZX41" s="467"/>
      <c r="AZY41" s="467"/>
      <c r="AZZ41" s="467"/>
      <c r="BAA41" s="467"/>
      <c r="BAB41" s="467"/>
      <c r="BAC41" s="467"/>
      <c r="BAD41" s="467"/>
      <c r="BAE41" s="467"/>
      <c r="BAF41" s="467"/>
      <c r="BAG41" s="467"/>
      <c r="BAH41" s="467"/>
      <c r="BAI41" s="467"/>
      <c r="BAJ41" s="467"/>
      <c r="BAK41" s="467"/>
      <c r="BAL41" s="467"/>
      <c r="BAM41" s="467"/>
      <c r="BAN41" s="467"/>
      <c r="BAO41" s="467"/>
      <c r="BAP41" s="467"/>
      <c r="BAQ41" s="467"/>
      <c r="BAR41" s="467"/>
      <c r="BAS41" s="467"/>
      <c r="BAT41" s="467"/>
      <c r="BAU41" s="467"/>
      <c r="BAV41" s="467"/>
      <c r="BAW41" s="467"/>
      <c r="BAX41" s="467"/>
      <c r="BAY41" s="467"/>
      <c r="BAZ41" s="467"/>
      <c r="BBA41" s="467"/>
      <c r="BBB41" s="467"/>
      <c r="BBC41" s="467"/>
      <c r="BBD41" s="467"/>
      <c r="BBE41" s="467"/>
      <c r="BBF41" s="467"/>
      <c r="BBG41" s="467"/>
      <c r="BBH41" s="467"/>
      <c r="BBI41" s="467"/>
      <c r="BBJ41" s="467"/>
      <c r="BBK41" s="467"/>
      <c r="BBL41" s="467"/>
      <c r="BBM41" s="467"/>
      <c r="BBN41" s="467"/>
      <c r="BBO41" s="467"/>
      <c r="BBP41" s="467"/>
      <c r="BBQ41" s="467"/>
      <c r="BBR41" s="467"/>
      <c r="BBS41" s="467"/>
      <c r="BBT41" s="467"/>
      <c r="BBU41" s="467"/>
      <c r="BBV41" s="467"/>
      <c r="BBW41" s="467"/>
      <c r="BBX41" s="467"/>
      <c r="BBY41" s="467"/>
      <c r="BBZ41" s="467"/>
      <c r="BCA41" s="467"/>
      <c r="BCB41" s="467"/>
      <c r="BCC41" s="467"/>
      <c r="BCD41" s="467"/>
      <c r="BCE41" s="467"/>
      <c r="BCF41" s="467"/>
      <c r="BCG41" s="467"/>
      <c r="BCH41" s="467"/>
      <c r="BCI41" s="467"/>
      <c r="BCJ41" s="467"/>
      <c r="BCK41" s="467"/>
      <c r="BCL41" s="467"/>
      <c r="BCM41" s="467"/>
      <c r="BCN41" s="467"/>
      <c r="BCO41" s="467"/>
      <c r="BCP41" s="467"/>
      <c r="BCQ41" s="467"/>
      <c r="BCR41" s="467"/>
      <c r="BCS41" s="467"/>
      <c r="BCT41" s="467"/>
      <c r="BCU41" s="467"/>
      <c r="BCV41" s="467"/>
      <c r="BCW41" s="467"/>
      <c r="BCX41" s="467"/>
      <c r="BCY41" s="467"/>
      <c r="BCZ41" s="467"/>
      <c r="BDA41" s="467"/>
      <c r="BDB41" s="467"/>
      <c r="BDC41" s="467"/>
      <c r="BDD41" s="467"/>
      <c r="BDE41" s="467"/>
      <c r="BDF41" s="467"/>
      <c r="BDG41" s="467"/>
      <c r="BDH41" s="467"/>
      <c r="BDI41" s="467"/>
      <c r="BDJ41" s="467"/>
      <c r="BDK41" s="467"/>
      <c r="BDL41" s="467"/>
      <c r="BDM41" s="467"/>
      <c r="BDN41" s="467"/>
      <c r="BDO41" s="467"/>
      <c r="BDP41" s="467"/>
      <c r="BDQ41" s="467"/>
      <c r="BDR41" s="467"/>
      <c r="BDS41" s="467"/>
      <c r="BDT41" s="467"/>
      <c r="BDU41" s="467"/>
      <c r="BDV41" s="467"/>
      <c r="BDW41" s="467"/>
      <c r="BDX41" s="467"/>
      <c r="BDY41" s="467"/>
      <c r="BDZ41" s="467"/>
      <c r="BEA41" s="467"/>
      <c r="BEB41" s="467"/>
      <c r="BEC41" s="467"/>
      <c r="BED41" s="467"/>
      <c r="BEE41" s="467"/>
      <c r="BEF41" s="467"/>
      <c r="BEG41" s="467"/>
      <c r="BEH41" s="467"/>
      <c r="BEI41" s="467"/>
      <c r="BEJ41" s="467"/>
      <c r="BEK41" s="467"/>
      <c r="BEL41" s="467"/>
      <c r="BEM41" s="467"/>
      <c r="BEN41" s="467"/>
      <c r="BEO41" s="467"/>
      <c r="BEP41" s="467"/>
      <c r="BEQ41" s="467"/>
      <c r="BER41" s="467"/>
      <c r="BES41" s="467"/>
      <c r="BET41" s="467"/>
      <c r="BEU41" s="467"/>
      <c r="BEV41" s="467"/>
      <c r="BEW41" s="467"/>
      <c r="BEX41" s="467"/>
      <c r="BEY41" s="467"/>
      <c r="BEZ41" s="467"/>
      <c r="BFA41" s="467"/>
      <c r="BFB41" s="467"/>
      <c r="BFC41" s="467"/>
      <c r="BFD41" s="467"/>
      <c r="BFE41" s="467"/>
      <c r="BFF41" s="467"/>
      <c r="BFG41" s="467"/>
      <c r="BFH41" s="467"/>
      <c r="BFI41" s="467"/>
      <c r="BFJ41" s="467"/>
      <c r="BFK41" s="467"/>
      <c r="BFL41" s="467"/>
      <c r="BFM41" s="467"/>
      <c r="BFN41" s="467"/>
      <c r="BFO41" s="467"/>
      <c r="BFP41" s="467"/>
      <c r="BFQ41" s="467"/>
      <c r="BFR41" s="467"/>
      <c r="BFS41" s="467"/>
      <c r="BFT41" s="467"/>
      <c r="BFU41" s="467"/>
      <c r="BFV41" s="467"/>
      <c r="BFW41" s="467"/>
      <c r="BFX41" s="467"/>
      <c r="BFY41" s="467"/>
      <c r="BFZ41" s="467"/>
      <c r="BGA41" s="467"/>
      <c r="BGB41" s="467"/>
      <c r="BGC41" s="467"/>
      <c r="BGD41" s="467"/>
      <c r="BGE41" s="467"/>
      <c r="BGF41" s="467"/>
      <c r="BGG41" s="467"/>
      <c r="BGH41" s="467"/>
      <c r="BGI41" s="467"/>
      <c r="BGJ41" s="467"/>
      <c r="BGK41" s="467"/>
      <c r="BGL41" s="467"/>
      <c r="BGM41" s="467"/>
      <c r="BGN41" s="467"/>
      <c r="BGO41" s="467"/>
      <c r="BGP41" s="467"/>
      <c r="BGQ41" s="467"/>
      <c r="BGR41" s="467"/>
      <c r="BGS41" s="467"/>
      <c r="BGT41" s="467"/>
      <c r="BGU41" s="467"/>
      <c r="BGV41" s="467"/>
      <c r="BGW41" s="467"/>
      <c r="BGX41" s="467"/>
      <c r="BGY41" s="467"/>
      <c r="BGZ41" s="467"/>
      <c r="BHA41" s="467"/>
      <c r="BHB41" s="467"/>
      <c r="BHC41" s="467"/>
      <c r="BHD41" s="467"/>
      <c r="BHE41" s="467"/>
      <c r="BHF41" s="467"/>
      <c r="BHG41" s="467"/>
      <c r="BHH41" s="467"/>
      <c r="BHI41" s="467"/>
      <c r="BHJ41" s="467"/>
      <c r="BHK41" s="467"/>
      <c r="BHL41" s="467"/>
      <c r="BHM41" s="467"/>
      <c r="BHN41" s="467"/>
      <c r="BHO41" s="467"/>
      <c r="BHP41" s="467"/>
      <c r="BHQ41" s="467"/>
      <c r="BHR41" s="467"/>
      <c r="BHS41" s="467"/>
      <c r="BHT41" s="467"/>
      <c r="BHU41" s="467"/>
      <c r="BHV41" s="467"/>
      <c r="BHW41" s="467"/>
      <c r="BHX41" s="467"/>
      <c r="BHY41" s="467"/>
      <c r="BHZ41" s="467"/>
      <c r="BIA41" s="467"/>
      <c r="BIB41" s="467"/>
      <c r="BIC41" s="467"/>
      <c r="BID41" s="467"/>
      <c r="BIE41" s="467"/>
      <c r="BIF41" s="467"/>
      <c r="BIG41" s="467"/>
      <c r="BIH41" s="467"/>
      <c r="BII41" s="467"/>
      <c r="BIJ41" s="467"/>
      <c r="BIK41" s="467"/>
      <c r="BIL41" s="467"/>
      <c r="BIM41" s="467"/>
      <c r="BIN41" s="467"/>
      <c r="BIO41" s="467"/>
      <c r="BIP41" s="467"/>
      <c r="BIQ41" s="467"/>
      <c r="BIR41" s="467"/>
      <c r="BIS41" s="467"/>
      <c r="BIT41" s="467"/>
      <c r="BIU41" s="467"/>
      <c r="BIV41" s="467"/>
      <c r="BIW41" s="467"/>
      <c r="BIX41" s="467"/>
      <c r="BIY41" s="467"/>
      <c r="BIZ41" s="467"/>
      <c r="BJA41" s="467"/>
      <c r="BJB41" s="467"/>
      <c r="BJC41" s="467"/>
      <c r="BJD41" s="467"/>
      <c r="BJE41" s="467"/>
      <c r="BJF41" s="467"/>
      <c r="BJG41" s="467"/>
      <c r="BJH41" s="467"/>
      <c r="BJI41" s="467"/>
      <c r="BJJ41" s="467"/>
      <c r="BJK41" s="467"/>
      <c r="BJL41" s="467"/>
      <c r="BJM41" s="467"/>
      <c r="BJN41" s="467"/>
      <c r="BJO41" s="467"/>
      <c r="BJP41" s="467"/>
      <c r="BJQ41" s="467"/>
      <c r="BJR41" s="467"/>
      <c r="BJS41" s="467"/>
      <c r="BJT41" s="467"/>
      <c r="BJU41" s="467"/>
      <c r="BJV41" s="467"/>
      <c r="BJW41" s="467"/>
      <c r="BJX41" s="467"/>
      <c r="BJY41" s="467"/>
      <c r="BJZ41" s="467"/>
      <c r="BKA41" s="467"/>
      <c r="BKB41" s="467"/>
      <c r="BKC41" s="467"/>
      <c r="BKD41" s="467"/>
      <c r="BKE41" s="467"/>
      <c r="BKF41" s="467"/>
      <c r="BKG41" s="467"/>
      <c r="BKH41" s="467"/>
      <c r="BKI41" s="467"/>
      <c r="BKJ41" s="467"/>
      <c r="BKK41" s="467"/>
      <c r="BKL41" s="467"/>
      <c r="BKM41" s="467"/>
      <c r="BKN41" s="467"/>
      <c r="BKO41" s="467"/>
      <c r="BKP41" s="467"/>
      <c r="BKQ41" s="467"/>
      <c r="BKR41" s="467"/>
      <c r="BKS41" s="467"/>
      <c r="BKT41" s="467"/>
      <c r="BKU41" s="467"/>
      <c r="BKV41" s="467"/>
      <c r="BKW41" s="467"/>
      <c r="BKX41" s="467"/>
      <c r="BKY41" s="467"/>
      <c r="BKZ41" s="467"/>
      <c r="BLA41" s="467"/>
      <c r="BLB41" s="467"/>
      <c r="BLC41" s="467"/>
      <c r="BLD41" s="467"/>
      <c r="BLE41" s="467"/>
      <c r="BLF41" s="467"/>
      <c r="BLG41" s="467"/>
      <c r="BLH41" s="467"/>
      <c r="BLI41" s="467"/>
      <c r="BLJ41" s="467"/>
      <c r="BLK41" s="467"/>
      <c r="BLL41" s="467"/>
      <c r="BLM41" s="467"/>
      <c r="BLN41" s="467"/>
      <c r="BLO41" s="467"/>
      <c r="BLP41" s="467"/>
      <c r="BLQ41" s="467"/>
      <c r="BLR41" s="467"/>
      <c r="BLS41" s="467"/>
      <c r="BLT41" s="467"/>
      <c r="BLU41" s="467"/>
      <c r="BLV41" s="467"/>
      <c r="BLW41" s="467"/>
      <c r="BLX41" s="467"/>
      <c r="BLY41" s="467"/>
      <c r="BLZ41" s="467"/>
      <c r="BMA41" s="467"/>
      <c r="BMB41" s="467"/>
      <c r="BMC41" s="467"/>
      <c r="BMD41" s="467"/>
      <c r="BME41" s="467"/>
      <c r="BMF41" s="467"/>
      <c r="BMG41" s="467"/>
      <c r="BMH41" s="467"/>
      <c r="BMI41" s="467"/>
      <c r="BMJ41" s="467"/>
      <c r="BMK41" s="467"/>
      <c r="BML41" s="467"/>
      <c r="BMM41" s="467"/>
      <c r="BMN41" s="467"/>
      <c r="BMO41" s="467"/>
      <c r="BMP41" s="467"/>
      <c r="BMQ41" s="467"/>
      <c r="BMR41" s="467"/>
      <c r="BMS41" s="467"/>
      <c r="BMT41" s="467"/>
      <c r="BMU41" s="467"/>
      <c r="BMV41" s="467"/>
      <c r="BMW41" s="467"/>
      <c r="BMX41" s="467"/>
      <c r="BMY41" s="467"/>
      <c r="BMZ41" s="467"/>
      <c r="BNA41" s="467"/>
      <c r="BNB41" s="467"/>
      <c r="BNC41" s="467"/>
      <c r="BND41" s="467"/>
      <c r="BNE41" s="467"/>
      <c r="BNF41" s="467"/>
      <c r="BNG41" s="467"/>
      <c r="BNH41" s="467"/>
      <c r="BNI41" s="467"/>
      <c r="BNJ41" s="467"/>
      <c r="BNK41" s="467"/>
      <c r="BNL41" s="467"/>
      <c r="BNM41" s="467"/>
      <c r="BNN41" s="467"/>
      <c r="BNO41" s="467"/>
      <c r="BNP41" s="467"/>
      <c r="BNQ41" s="467"/>
      <c r="BNR41" s="467"/>
      <c r="BNS41" s="467"/>
      <c r="BNT41" s="467"/>
      <c r="BNU41" s="467"/>
      <c r="BNV41" s="467"/>
      <c r="BNW41" s="467"/>
      <c r="BNX41" s="467"/>
      <c r="BNY41" s="467"/>
      <c r="BNZ41" s="467"/>
      <c r="BOA41" s="467"/>
      <c r="BOB41" s="467"/>
      <c r="BOC41" s="467"/>
      <c r="BOD41" s="467"/>
      <c r="BOE41" s="467"/>
      <c r="BOF41" s="467"/>
      <c r="BOG41" s="467"/>
      <c r="BOH41" s="467"/>
      <c r="BOI41" s="467"/>
      <c r="BOJ41" s="467"/>
      <c r="BOK41" s="467"/>
      <c r="BOL41" s="467"/>
      <c r="BOM41" s="467"/>
      <c r="BON41" s="467"/>
      <c r="BOO41" s="467"/>
      <c r="BOP41" s="467"/>
      <c r="BOQ41" s="467"/>
      <c r="BOR41" s="467"/>
      <c r="BOS41" s="467"/>
      <c r="BOT41" s="467"/>
      <c r="BOU41" s="467"/>
      <c r="BOV41" s="467"/>
      <c r="BOW41" s="467"/>
      <c r="BOX41" s="467"/>
      <c r="BOY41" s="467"/>
      <c r="BOZ41" s="467"/>
      <c r="BPA41" s="467"/>
      <c r="BPB41" s="467"/>
      <c r="BPC41" s="467"/>
      <c r="BPD41" s="467"/>
      <c r="BPE41" s="467"/>
      <c r="BPF41" s="467"/>
      <c r="BPG41" s="467"/>
      <c r="BPH41" s="467"/>
      <c r="BPI41" s="467"/>
      <c r="BPJ41" s="467"/>
      <c r="BPK41" s="467"/>
      <c r="BPL41" s="467"/>
      <c r="BPM41" s="467"/>
      <c r="BPN41" s="467"/>
      <c r="BPO41" s="467"/>
      <c r="BPP41" s="467"/>
      <c r="BPQ41" s="467"/>
      <c r="BPR41" s="467"/>
      <c r="BPS41" s="467"/>
      <c r="BPT41" s="467"/>
      <c r="BPU41" s="467"/>
      <c r="BPV41" s="467"/>
      <c r="BPW41" s="467"/>
      <c r="BPX41" s="467"/>
      <c r="BPY41" s="467"/>
      <c r="BPZ41" s="467"/>
      <c r="BQA41" s="467"/>
      <c r="BQB41" s="467"/>
      <c r="BQC41" s="467"/>
      <c r="BQD41" s="467"/>
      <c r="BQE41" s="467"/>
      <c r="BQF41" s="467"/>
      <c r="BQG41" s="467"/>
      <c r="BQH41" s="467"/>
      <c r="BQI41" s="467"/>
      <c r="BQJ41" s="467"/>
      <c r="BQK41" s="467"/>
      <c r="BQL41" s="467"/>
      <c r="BQM41" s="467"/>
      <c r="BQN41" s="467"/>
      <c r="BQO41" s="467"/>
      <c r="BQP41" s="467"/>
      <c r="BQQ41" s="467"/>
      <c r="BQR41" s="467"/>
      <c r="BQS41" s="467"/>
      <c r="BQT41" s="467"/>
      <c r="BQU41" s="467"/>
      <c r="BQV41" s="467"/>
      <c r="BQW41" s="467"/>
      <c r="BQX41" s="467"/>
      <c r="BQY41" s="467"/>
      <c r="BQZ41" s="467"/>
      <c r="BRA41" s="467"/>
      <c r="BRB41" s="467"/>
      <c r="BRC41" s="467"/>
      <c r="BRD41" s="467"/>
      <c r="BRE41" s="467"/>
      <c r="BRF41" s="467"/>
      <c r="BRG41" s="467"/>
      <c r="BRH41" s="467"/>
      <c r="BRI41" s="467"/>
      <c r="BRJ41" s="467"/>
      <c r="BRK41" s="467"/>
      <c r="BRL41" s="467"/>
      <c r="BRM41" s="467"/>
      <c r="BRN41" s="467"/>
      <c r="BRO41" s="467"/>
      <c r="BRP41" s="467"/>
      <c r="BRQ41" s="467"/>
      <c r="BRR41" s="467"/>
      <c r="BRS41" s="467"/>
      <c r="BRT41" s="467"/>
      <c r="BRU41" s="467"/>
      <c r="BRV41" s="467"/>
      <c r="BRW41" s="467"/>
      <c r="BRX41" s="467"/>
      <c r="BRY41" s="467"/>
      <c r="BRZ41" s="467"/>
      <c r="BSA41" s="467"/>
      <c r="BSB41" s="467"/>
      <c r="BSC41" s="467"/>
      <c r="BSD41" s="467"/>
      <c r="BSE41" s="467"/>
      <c r="BSF41" s="467"/>
      <c r="BSG41" s="467"/>
      <c r="BSH41" s="467"/>
      <c r="BSI41" s="467"/>
      <c r="BSJ41" s="467"/>
      <c r="BSK41" s="467"/>
      <c r="BSL41" s="467"/>
      <c r="BSM41" s="467"/>
      <c r="BSN41" s="467"/>
      <c r="BSO41" s="467"/>
      <c r="BSP41" s="467"/>
      <c r="BSQ41" s="467"/>
      <c r="BSR41" s="467"/>
      <c r="BSS41" s="467"/>
      <c r="BST41" s="467"/>
      <c r="BSU41" s="467"/>
      <c r="BSV41" s="467"/>
      <c r="BSW41" s="467"/>
      <c r="BSX41" s="467"/>
      <c r="BSY41" s="467"/>
      <c r="BSZ41" s="467"/>
      <c r="BTA41" s="467"/>
      <c r="BTB41" s="467"/>
      <c r="BTC41" s="467"/>
      <c r="BTD41" s="467"/>
      <c r="BTE41" s="467"/>
      <c r="BTF41" s="467"/>
      <c r="BTG41" s="467"/>
      <c r="BTH41" s="467"/>
      <c r="BTI41" s="467"/>
      <c r="BTJ41" s="467"/>
      <c r="BTK41" s="467"/>
      <c r="BTL41" s="467"/>
      <c r="BTM41" s="467"/>
      <c r="BTN41" s="467"/>
      <c r="BTO41" s="467"/>
      <c r="BTP41" s="467"/>
      <c r="BTQ41" s="467"/>
      <c r="BTR41" s="467"/>
      <c r="BTS41" s="467"/>
      <c r="BTT41" s="467"/>
      <c r="BTU41" s="467"/>
      <c r="BTV41" s="467"/>
      <c r="BTW41" s="467"/>
      <c r="BTX41" s="467"/>
      <c r="BTY41" s="467"/>
      <c r="BTZ41" s="467"/>
      <c r="BUA41" s="467"/>
      <c r="BUB41" s="467"/>
      <c r="BUC41" s="467"/>
      <c r="BUD41" s="467"/>
      <c r="BUE41" s="467"/>
      <c r="BUF41" s="467"/>
      <c r="BUG41" s="467"/>
      <c r="BUH41" s="467"/>
      <c r="BUI41" s="467"/>
      <c r="BUJ41" s="467"/>
      <c r="BUK41" s="467"/>
      <c r="BUL41" s="467"/>
      <c r="BUM41" s="467"/>
      <c r="BUN41" s="467"/>
      <c r="BUO41" s="467"/>
      <c r="BUP41" s="467"/>
      <c r="BUQ41" s="467"/>
      <c r="BUR41" s="467"/>
      <c r="BUS41" s="467"/>
      <c r="BUT41" s="467"/>
      <c r="BUU41" s="467"/>
      <c r="BUV41" s="467"/>
      <c r="BUW41" s="467"/>
      <c r="BUX41" s="467"/>
      <c r="BUY41" s="467"/>
      <c r="BUZ41" s="467"/>
      <c r="BVA41" s="467"/>
      <c r="BVB41" s="467"/>
      <c r="BVC41" s="467"/>
      <c r="BVD41" s="467"/>
      <c r="BVE41" s="467"/>
      <c r="BVF41" s="467"/>
      <c r="BVG41" s="467"/>
      <c r="BVH41" s="467"/>
      <c r="BVI41" s="467"/>
      <c r="BVJ41" s="467"/>
      <c r="BVK41" s="467"/>
      <c r="BVL41" s="467"/>
      <c r="BVM41" s="467"/>
      <c r="BVN41" s="467"/>
      <c r="BVO41" s="467"/>
      <c r="BVP41" s="467"/>
      <c r="BVQ41" s="467"/>
      <c r="BVR41" s="467"/>
      <c r="BVS41" s="467"/>
      <c r="BVT41" s="467"/>
      <c r="BVU41" s="467"/>
      <c r="BVV41" s="467"/>
      <c r="BVW41" s="467"/>
      <c r="BVX41" s="467"/>
      <c r="BVY41" s="467"/>
      <c r="BVZ41" s="467"/>
      <c r="BWA41" s="467"/>
      <c r="BWB41" s="467"/>
      <c r="BWC41" s="467"/>
      <c r="BWD41" s="467"/>
      <c r="BWE41" s="467"/>
      <c r="BWF41" s="467"/>
      <c r="BWG41" s="467"/>
      <c r="BWH41" s="467"/>
      <c r="BWI41" s="467"/>
      <c r="BWJ41" s="467"/>
      <c r="BWK41" s="467"/>
      <c r="BWL41" s="467"/>
      <c r="BWM41" s="467"/>
      <c r="BWN41" s="467"/>
      <c r="BWO41" s="467"/>
      <c r="BWP41" s="467"/>
      <c r="BWQ41" s="467"/>
      <c r="BWR41" s="467"/>
      <c r="BWS41" s="467"/>
      <c r="BWT41" s="467"/>
      <c r="BWU41" s="467"/>
      <c r="BWV41" s="467"/>
      <c r="BWW41" s="467"/>
      <c r="BWX41" s="467"/>
      <c r="BWY41" s="467"/>
      <c r="BWZ41" s="467"/>
      <c r="BXA41" s="467"/>
      <c r="BXB41" s="467"/>
      <c r="BXC41" s="467"/>
      <c r="BXD41" s="467"/>
      <c r="BXE41" s="467"/>
      <c r="BXF41" s="467"/>
      <c r="BXG41" s="467"/>
      <c r="BXH41" s="467"/>
      <c r="BXI41" s="467"/>
      <c r="BXJ41" s="467"/>
      <c r="BXK41" s="467"/>
      <c r="BXL41" s="467"/>
      <c r="BXM41" s="467"/>
      <c r="BXN41" s="467"/>
      <c r="BXO41" s="467"/>
      <c r="BXP41" s="467"/>
      <c r="BXQ41" s="467"/>
      <c r="BXR41" s="467"/>
      <c r="BXS41" s="467"/>
      <c r="BXT41" s="467"/>
      <c r="BXU41" s="467"/>
      <c r="BXV41" s="467"/>
      <c r="BXW41" s="467"/>
      <c r="BXX41" s="467"/>
      <c r="BXY41" s="467"/>
      <c r="BXZ41" s="467"/>
      <c r="BYA41" s="467"/>
      <c r="BYB41" s="467"/>
      <c r="BYC41" s="467"/>
      <c r="BYD41" s="467"/>
      <c r="BYE41" s="467"/>
      <c r="BYF41" s="467"/>
      <c r="BYG41" s="467"/>
      <c r="BYH41" s="467"/>
      <c r="BYI41" s="467"/>
      <c r="BYJ41" s="467"/>
      <c r="BYK41" s="467"/>
      <c r="BYL41" s="467"/>
      <c r="BYM41" s="467"/>
      <c r="BYN41" s="467"/>
      <c r="BYO41" s="467"/>
      <c r="BYP41" s="467"/>
      <c r="BYQ41" s="467"/>
      <c r="BYR41" s="467"/>
      <c r="BYS41" s="467"/>
      <c r="BYT41" s="467"/>
      <c r="BYU41" s="467"/>
      <c r="BYV41" s="467"/>
      <c r="BYW41" s="467"/>
      <c r="BYX41" s="467"/>
      <c r="BYY41" s="467"/>
      <c r="BYZ41" s="467"/>
      <c r="BZA41" s="467"/>
      <c r="BZB41" s="467"/>
      <c r="BZC41" s="467"/>
      <c r="BZD41" s="467"/>
      <c r="BZE41" s="467"/>
      <c r="BZF41" s="467"/>
      <c r="BZG41" s="467"/>
      <c r="BZH41" s="467"/>
      <c r="BZI41" s="467"/>
      <c r="BZJ41" s="467"/>
      <c r="BZK41" s="467"/>
      <c r="BZL41" s="467"/>
      <c r="BZM41" s="467"/>
      <c r="BZN41" s="467"/>
      <c r="BZO41" s="467"/>
      <c r="BZP41" s="467"/>
      <c r="BZQ41" s="467"/>
      <c r="BZR41" s="467"/>
      <c r="BZS41" s="467"/>
      <c r="BZT41" s="467"/>
      <c r="BZU41" s="467"/>
      <c r="BZV41" s="467"/>
      <c r="BZW41" s="467"/>
      <c r="BZX41" s="467"/>
      <c r="BZY41" s="467"/>
      <c r="BZZ41" s="467"/>
      <c r="CAA41" s="467"/>
      <c r="CAB41" s="467"/>
      <c r="CAC41" s="467"/>
      <c r="CAD41" s="467"/>
      <c r="CAE41" s="467"/>
      <c r="CAF41" s="467"/>
      <c r="CAG41" s="467"/>
      <c r="CAH41" s="467"/>
      <c r="CAI41" s="467"/>
      <c r="CAJ41" s="467"/>
      <c r="CAK41" s="467"/>
      <c r="CAL41" s="467"/>
      <c r="CAM41" s="467"/>
      <c r="CAN41" s="467"/>
      <c r="CAO41" s="467"/>
      <c r="CAP41" s="467"/>
      <c r="CAQ41" s="467"/>
      <c r="CAR41" s="467"/>
      <c r="CAS41" s="467"/>
      <c r="CAT41" s="467"/>
      <c r="CAU41" s="467"/>
      <c r="CAV41" s="467"/>
      <c r="CAW41" s="467"/>
      <c r="CAX41" s="467"/>
      <c r="CAY41" s="467"/>
      <c r="CAZ41" s="467"/>
      <c r="CBA41" s="467"/>
      <c r="CBB41" s="467"/>
      <c r="CBC41" s="467"/>
      <c r="CBD41" s="467"/>
      <c r="CBE41" s="467"/>
      <c r="CBF41" s="467"/>
      <c r="CBG41" s="467"/>
      <c r="CBH41" s="467"/>
      <c r="CBI41" s="467"/>
      <c r="CBJ41" s="467"/>
      <c r="CBK41" s="467"/>
      <c r="CBL41" s="467"/>
      <c r="CBM41" s="467"/>
      <c r="CBN41" s="467"/>
      <c r="CBO41" s="467"/>
      <c r="CBP41" s="467"/>
      <c r="CBQ41" s="467"/>
      <c r="CBR41" s="467"/>
      <c r="CBS41" s="467"/>
      <c r="CBT41" s="467"/>
      <c r="CBU41" s="467"/>
      <c r="CBV41" s="467"/>
      <c r="CBW41" s="467"/>
      <c r="CBX41" s="467"/>
      <c r="CBY41" s="467"/>
      <c r="CBZ41" s="467"/>
      <c r="CCA41" s="467"/>
      <c r="CCB41" s="467"/>
      <c r="CCC41" s="467"/>
      <c r="CCD41" s="467"/>
      <c r="CCE41" s="467"/>
      <c r="CCF41" s="467"/>
      <c r="CCG41" s="467"/>
      <c r="CCH41" s="467"/>
      <c r="CCI41" s="467"/>
      <c r="CCJ41" s="467"/>
      <c r="CCK41" s="467"/>
      <c r="CCL41" s="467"/>
      <c r="CCM41" s="467"/>
      <c r="CCN41" s="467"/>
      <c r="CCO41" s="467"/>
      <c r="CCP41" s="467"/>
      <c r="CCQ41" s="467"/>
      <c r="CCR41" s="467"/>
      <c r="CCS41" s="467"/>
      <c r="CCT41" s="467"/>
      <c r="CCU41" s="467"/>
      <c r="CCV41" s="467"/>
      <c r="CCW41" s="467"/>
      <c r="CCX41" s="467"/>
      <c r="CCY41" s="467"/>
      <c r="CCZ41" s="467"/>
      <c r="CDA41" s="467"/>
      <c r="CDB41" s="467"/>
      <c r="CDC41" s="467"/>
      <c r="CDD41" s="467"/>
      <c r="CDE41" s="467"/>
      <c r="CDF41" s="467"/>
      <c r="CDG41" s="467"/>
      <c r="CDH41" s="467"/>
      <c r="CDI41" s="467"/>
      <c r="CDJ41" s="467"/>
      <c r="CDK41" s="467"/>
      <c r="CDL41" s="467"/>
      <c r="CDM41" s="467"/>
      <c r="CDN41" s="467"/>
      <c r="CDO41" s="467"/>
      <c r="CDP41" s="467"/>
      <c r="CDQ41" s="467"/>
      <c r="CDR41" s="467"/>
      <c r="CDS41" s="467"/>
      <c r="CDT41" s="467"/>
      <c r="CDU41" s="467"/>
      <c r="CDV41" s="467"/>
      <c r="CDW41" s="467"/>
      <c r="CDX41" s="467"/>
      <c r="CDY41" s="467"/>
      <c r="CDZ41" s="467"/>
      <c r="CEA41" s="467"/>
      <c r="CEB41" s="467"/>
      <c r="CEC41" s="467"/>
      <c r="CED41" s="467"/>
      <c r="CEE41" s="467"/>
      <c r="CEF41" s="467"/>
      <c r="CEG41" s="467"/>
      <c r="CEH41" s="467"/>
      <c r="CEI41" s="467"/>
      <c r="CEJ41" s="467"/>
      <c r="CEK41" s="467"/>
      <c r="CEL41" s="467"/>
      <c r="CEM41" s="467"/>
      <c r="CEN41" s="467"/>
      <c r="CEO41" s="467"/>
      <c r="CEP41" s="467"/>
      <c r="CEQ41" s="467"/>
      <c r="CER41" s="467"/>
      <c r="CES41" s="467"/>
      <c r="CET41" s="467"/>
      <c r="CEU41" s="467"/>
      <c r="CEV41" s="467"/>
      <c r="CEW41" s="467"/>
      <c r="CEX41" s="467"/>
      <c r="CEY41" s="467"/>
      <c r="CEZ41" s="467"/>
      <c r="CFA41" s="467"/>
      <c r="CFB41" s="467"/>
      <c r="CFC41" s="467"/>
      <c r="CFD41" s="467"/>
      <c r="CFE41" s="467"/>
      <c r="CFF41" s="467"/>
      <c r="CFG41" s="467"/>
      <c r="CFH41" s="467"/>
      <c r="CFI41" s="467"/>
      <c r="CFJ41" s="467"/>
      <c r="CFK41" s="467"/>
      <c r="CFL41" s="467"/>
      <c r="CFM41" s="467"/>
      <c r="CFN41" s="467"/>
      <c r="CFO41" s="467"/>
      <c r="CFP41" s="467"/>
      <c r="CFQ41" s="467"/>
      <c r="CFR41" s="467"/>
      <c r="CFS41" s="467"/>
      <c r="CFT41" s="467"/>
      <c r="CFU41" s="467"/>
      <c r="CFV41" s="467"/>
      <c r="CFW41" s="467"/>
      <c r="CFX41" s="467"/>
      <c r="CFY41" s="467"/>
      <c r="CFZ41" s="467"/>
      <c r="CGA41" s="467"/>
      <c r="CGB41" s="467"/>
      <c r="CGC41" s="467"/>
      <c r="CGD41" s="467"/>
      <c r="CGE41" s="467"/>
      <c r="CGF41" s="467"/>
      <c r="CGG41" s="467"/>
      <c r="CGH41" s="467"/>
      <c r="CGI41" s="467"/>
      <c r="CGJ41" s="467"/>
      <c r="CGK41" s="467"/>
      <c r="CGL41" s="467"/>
      <c r="CGM41" s="467"/>
      <c r="CGN41" s="467"/>
      <c r="CGO41" s="467"/>
      <c r="CGP41" s="467"/>
      <c r="CGQ41" s="467"/>
      <c r="CGR41" s="467"/>
      <c r="CGS41" s="467"/>
      <c r="CGT41" s="467"/>
      <c r="CGU41" s="467"/>
      <c r="CGV41" s="467"/>
      <c r="CGW41" s="467"/>
      <c r="CGX41" s="467"/>
      <c r="CGY41" s="467"/>
      <c r="CGZ41" s="467"/>
      <c r="CHA41" s="467"/>
      <c r="CHB41" s="467"/>
      <c r="CHC41" s="467"/>
      <c r="CHD41" s="467"/>
      <c r="CHE41" s="467"/>
      <c r="CHF41" s="467"/>
      <c r="CHG41" s="467"/>
      <c r="CHH41" s="467"/>
      <c r="CHI41" s="467"/>
      <c r="CHJ41" s="467"/>
      <c r="CHK41" s="467"/>
      <c r="CHL41" s="467"/>
      <c r="CHM41" s="467"/>
      <c r="CHN41" s="467"/>
      <c r="CHO41" s="467"/>
      <c r="CHP41" s="467"/>
      <c r="CHQ41" s="467"/>
      <c r="CHR41" s="467"/>
      <c r="CHS41" s="467"/>
      <c r="CHT41" s="467"/>
      <c r="CHU41" s="467"/>
      <c r="CHV41" s="467"/>
      <c r="CHW41" s="467"/>
      <c r="CHX41" s="467"/>
      <c r="CHY41" s="467"/>
      <c r="CHZ41" s="467"/>
      <c r="CIA41" s="467"/>
      <c r="CIB41" s="467"/>
      <c r="CIC41" s="467"/>
      <c r="CID41" s="467"/>
      <c r="CIE41" s="467"/>
      <c r="CIF41" s="467"/>
      <c r="CIG41" s="467"/>
      <c r="CIH41" s="467"/>
      <c r="CII41" s="467"/>
      <c r="CIJ41" s="467"/>
      <c r="CIK41" s="467"/>
      <c r="CIL41" s="467"/>
      <c r="CIM41" s="467"/>
      <c r="CIN41" s="467"/>
      <c r="CIO41" s="467"/>
      <c r="CIP41" s="467"/>
      <c r="CIQ41" s="467"/>
      <c r="CIR41" s="467"/>
      <c r="CIS41" s="467"/>
      <c r="CIT41" s="467"/>
      <c r="CIU41" s="467"/>
      <c r="CIV41" s="467"/>
      <c r="CIW41" s="467"/>
      <c r="CIX41" s="467"/>
      <c r="CIY41" s="467"/>
      <c r="CIZ41" s="467"/>
      <c r="CJA41" s="467"/>
      <c r="CJB41" s="467"/>
      <c r="CJC41" s="467"/>
      <c r="CJD41" s="467"/>
      <c r="CJE41" s="467"/>
      <c r="CJF41" s="467"/>
      <c r="CJG41" s="467"/>
      <c r="CJH41" s="467"/>
      <c r="CJI41" s="467"/>
      <c r="CJJ41" s="467"/>
      <c r="CJK41" s="467"/>
      <c r="CJL41" s="467"/>
      <c r="CJM41" s="467"/>
      <c r="CJN41" s="467"/>
      <c r="CJO41" s="467"/>
      <c r="CJP41" s="467"/>
      <c r="CJQ41" s="467"/>
      <c r="CJR41" s="467"/>
      <c r="CJS41" s="467"/>
      <c r="CJT41" s="467"/>
      <c r="CJU41" s="467"/>
      <c r="CJV41" s="467"/>
      <c r="CJW41" s="467"/>
      <c r="CJX41" s="467"/>
      <c r="CJY41" s="467"/>
      <c r="CJZ41" s="467"/>
      <c r="CKA41" s="467"/>
      <c r="CKB41" s="467"/>
      <c r="CKC41" s="467"/>
      <c r="CKD41" s="467"/>
      <c r="CKE41" s="467"/>
      <c r="CKF41" s="467"/>
      <c r="CKG41" s="467"/>
      <c r="CKH41" s="467"/>
      <c r="CKI41" s="467"/>
      <c r="CKJ41" s="467"/>
      <c r="CKK41" s="467"/>
      <c r="CKL41" s="467"/>
      <c r="CKM41" s="467"/>
      <c r="CKN41" s="467"/>
      <c r="CKO41" s="467"/>
      <c r="CKP41" s="467"/>
      <c r="CKQ41" s="467"/>
      <c r="CKR41" s="467"/>
      <c r="CKS41" s="467"/>
      <c r="CKT41" s="467"/>
      <c r="CKU41" s="467"/>
      <c r="CKV41" s="467"/>
      <c r="CKW41" s="467"/>
      <c r="CKX41" s="467"/>
      <c r="CKY41" s="467"/>
      <c r="CKZ41" s="467"/>
      <c r="CLA41" s="467"/>
      <c r="CLB41" s="467"/>
      <c r="CLC41" s="467"/>
      <c r="CLD41" s="467"/>
      <c r="CLE41" s="467"/>
      <c r="CLF41" s="467"/>
      <c r="CLG41" s="467"/>
      <c r="CLH41" s="467"/>
      <c r="CLI41" s="467"/>
      <c r="CLJ41" s="467"/>
      <c r="CLK41" s="467"/>
      <c r="CLL41" s="467"/>
      <c r="CLM41" s="467"/>
      <c r="CLN41" s="467"/>
      <c r="CLO41" s="467"/>
      <c r="CLP41" s="467"/>
      <c r="CLQ41" s="467"/>
      <c r="CLR41" s="467"/>
      <c r="CLS41" s="467"/>
      <c r="CLT41" s="467"/>
      <c r="CLU41" s="467"/>
      <c r="CLV41" s="467"/>
      <c r="CLW41" s="467"/>
      <c r="CLX41" s="467"/>
      <c r="CLY41" s="467"/>
      <c r="CLZ41" s="467"/>
      <c r="CMA41" s="467"/>
      <c r="CMB41" s="467"/>
      <c r="CMC41" s="467"/>
      <c r="CMD41" s="467"/>
      <c r="CME41" s="467"/>
      <c r="CMF41" s="467"/>
      <c r="CMG41" s="467"/>
      <c r="CMH41" s="467"/>
      <c r="CMI41" s="467"/>
      <c r="CMJ41" s="467"/>
      <c r="CMK41" s="467"/>
      <c r="CML41" s="467"/>
      <c r="CMM41" s="467"/>
      <c r="CMN41" s="467"/>
      <c r="CMO41" s="467"/>
      <c r="CMP41" s="467"/>
      <c r="CMQ41" s="467"/>
      <c r="CMR41" s="467"/>
      <c r="CMS41" s="467"/>
      <c r="CMT41" s="467"/>
      <c r="CMU41" s="467"/>
      <c r="CMV41" s="467"/>
      <c r="CMW41" s="467"/>
      <c r="CMX41" s="467"/>
      <c r="CMY41" s="467"/>
      <c r="CMZ41" s="467"/>
      <c r="CNA41" s="467"/>
      <c r="CNB41" s="467"/>
      <c r="CNC41" s="467"/>
      <c r="CND41" s="467"/>
      <c r="CNE41" s="467"/>
      <c r="CNF41" s="467"/>
      <c r="CNG41" s="467"/>
      <c r="CNH41" s="467"/>
      <c r="CNI41" s="467"/>
      <c r="CNJ41" s="467"/>
      <c r="CNK41" s="467"/>
      <c r="CNL41" s="467"/>
      <c r="CNM41" s="467"/>
      <c r="CNN41" s="467"/>
      <c r="CNO41" s="467"/>
      <c r="CNP41" s="467"/>
      <c r="CNQ41" s="467"/>
      <c r="CNR41" s="467"/>
      <c r="CNS41" s="467"/>
      <c r="CNT41" s="467"/>
      <c r="CNU41" s="467"/>
      <c r="CNV41" s="467"/>
      <c r="CNW41" s="467"/>
      <c r="CNX41" s="467"/>
      <c r="CNY41" s="467"/>
      <c r="CNZ41" s="467"/>
      <c r="COA41" s="467"/>
      <c r="COB41" s="467"/>
      <c r="COC41" s="467"/>
      <c r="COD41" s="467"/>
      <c r="COE41" s="467"/>
      <c r="COF41" s="467"/>
      <c r="COG41" s="467"/>
      <c r="COH41" s="467"/>
      <c r="COI41" s="467"/>
      <c r="COJ41" s="467"/>
      <c r="COK41" s="467"/>
      <c r="COL41" s="467"/>
      <c r="COM41" s="467"/>
      <c r="CON41" s="467"/>
      <c r="COO41" s="467"/>
      <c r="COP41" s="467"/>
      <c r="COQ41" s="467"/>
      <c r="COR41" s="467"/>
      <c r="COS41" s="467"/>
      <c r="COT41" s="467"/>
      <c r="COU41" s="467"/>
      <c r="COV41" s="467"/>
      <c r="COW41" s="467"/>
      <c r="COX41" s="467"/>
      <c r="COY41" s="467"/>
      <c r="COZ41" s="467"/>
      <c r="CPA41" s="467"/>
      <c r="CPB41" s="467"/>
      <c r="CPC41" s="467"/>
      <c r="CPD41" s="467"/>
      <c r="CPE41" s="467"/>
      <c r="CPF41" s="467"/>
      <c r="CPG41" s="467"/>
      <c r="CPH41" s="467"/>
      <c r="CPI41" s="467"/>
      <c r="CPJ41" s="467"/>
      <c r="CPK41" s="467"/>
      <c r="CPL41" s="467"/>
      <c r="CPM41" s="467"/>
      <c r="CPN41" s="467"/>
      <c r="CPO41" s="467"/>
      <c r="CPP41" s="467"/>
      <c r="CPQ41" s="467"/>
      <c r="CPR41" s="467"/>
      <c r="CPS41" s="467"/>
      <c r="CPT41" s="467"/>
      <c r="CPU41" s="467"/>
      <c r="CPV41" s="467"/>
      <c r="CPW41" s="467"/>
      <c r="CPX41" s="467"/>
      <c r="CPY41" s="467"/>
      <c r="CPZ41" s="467"/>
      <c r="CQA41" s="467"/>
      <c r="CQB41" s="467"/>
      <c r="CQC41" s="467"/>
      <c r="CQD41" s="467"/>
      <c r="CQE41" s="467"/>
      <c r="CQF41" s="467"/>
      <c r="CQG41" s="467"/>
      <c r="CQH41" s="467"/>
      <c r="CQI41" s="467"/>
      <c r="CQJ41" s="467"/>
      <c r="CQK41" s="467"/>
      <c r="CQL41" s="467"/>
      <c r="CQM41" s="467"/>
      <c r="CQN41" s="467"/>
      <c r="CQO41" s="467"/>
      <c r="CQP41" s="467"/>
      <c r="CQQ41" s="467"/>
      <c r="CQR41" s="467"/>
      <c r="CQS41" s="467"/>
      <c r="CQT41" s="467"/>
      <c r="CQU41" s="467"/>
      <c r="CQV41" s="467"/>
      <c r="CQW41" s="467"/>
      <c r="CQX41" s="467"/>
      <c r="CQY41" s="467"/>
      <c r="CQZ41" s="467"/>
      <c r="CRA41" s="467"/>
      <c r="CRB41" s="467"/>
      <c r="CRC41" s="467"/>
      <c r="CRD41" s="467"/>
      <c r="CRE41" s="467"/>
      <c r="CRF41" s="467"/>
      <c r="CRG41" s="467"/>
      <c r="CRH41" s="467"/>
      <c r="CRI41" s="467"/>
      <c r="CRJ41" s="467"/>
      <c r="CRK41" s="467"/>
      <c r="CRL41" s="467"/>
      <c r="CRM41" s="467"/>
      <c r="CRN41" s="467"/>
      <c r="CRO41" s="467"/>
      <c r="CRP41" s="467"/>
      <c r="CRQ41" s="467"/>
      <c r="CRR41" s="467"/>
      <c r="CRS41" s="467"/>
      <c r="CRT41" s="467"/>
      <c r="CRU41" s="467"/>
      <c r="CRV41" s="467"/>
      <c r="CRW41" s="467"/>
      <c r="CRX41" s="467"/>
      <c r="CRY41" s="467"/>
      <c r="CRZ41" s="467"/>
      <c r="CSA41" s="467"/>
      <c r="CSB41" s="467"/>
      <c r="CSC41" s="467"/>
      <c r="CSD41" s="467"/>
      <c r="CSE41" s="467"/>
      <c r="CSF41" s="467"/>
      <c r="CSG41" s="467"/>
      <c r="CSH41" s="467"/>
      <c r="CSI41" s="467"/>
      <c r="CSJ41" s="467"/>
      <c r="CSK41" s="467"/>
      <c r="CSL41" s="467"/>
      <c r="CSM41" s="467"/>
      <c r="CSN41" s="467"/>
      <c r="CSO41" s="467"/>
      <c r="CSP41" s="467"/>
      <c r="CSQ41" s="467"/>
      <c r="CSR41" s="467"/>
      <c r="CSS41" s="467"/>
      <c r="CST41" s="467"/>
      <c r="CSU41" s="467"/>
      <c r="CSV41" s="467"/>
      <c r="CSW41" s="467"/>
      <c r="CSX41" s="467"/>
      <c r="CSY41" s="467"/>
      <c r="CSZ41" s="467"/>
      <c r="CTA41" s="467"/>
      <c r="CTB41" s="467"/>
      <c r="CTC41" s="467"/>
      <c r="CTD41" s="467"/>
      <c r="CTE41" s="467"/>
      <c r="CTF41" s="467"/>
      <c r="CTG41" s="467"/>
      <c r="CTH41" s="467"/>
      <c r="CTI41" s="467"/>
      <c r="CTJ41" s="467"/>
      <c r="CTK41" s="467"/>
      <c r="CTL41" s="467"/>
      <c r="CTM41" s="467"/>
      <c r="CTN41" s="467"/>
      <c r="CTO41" s="467"/>
      <c r="CTP41" s="467"/>
      <c r="CTQ41" s="467"/>
      <c r="CTR41" s="467"/>
      <c r="CTS41" s="467"/>
      <c r="CTT41" s="467"/>
      <c r="CTU41" s="467"/>
      <c r="CTV41" s="467"/>
      <c r="CTW41" s="467"/>
      <c r="CTX41" s="467"/>
      <c r="CTY41" s="467"/>
      <c r="CTZ41" s="467"/>
      <c r="CUA41" s="467"/>
      <c r="CUB41" s="467"/>
      <c r="CUC41" s="467"/>
      <c r="CUD41" s="467"/>
      <c r="CUE41" s="467"/>
      <c r="CUF41" s="467"/>
      <c r="CUG41" s="467"/>
      <c r="CUH41" s="467"/>
      <c r="CUI41" s="467"/>
      <c r="CUJ41" s="467"/>
      <c r="CUK41" s="467"/>
      <c r="CUL41" s="467"/>
      <c r="CUM41" s="467"/>
      <c r="CUN41" s="467"/>
      <c r="CUO41" s="467"/>
      <c r="CUP41" s="467"/>
      <c r="CUQ41" s="467"/>
      <c r="CUR41" s="467"/>
      <c r="CUS41" s="467"/>
      <c r="CUT41" s="467"/>
      <c r="CUU41" s="467"/>
      <c r="CUV41" s="467"/>
      <c r="CUW41" s="467"/>
      <c r="CUX41" s="467"/>
      <c r="CUY41" s="467"/>
      <c r="CUZ41" s="467"/>
      <c r="CVA41" s="467"/>
      <c r="CVB41" s="467"/>
      <c r="CVC41" s="467"/>
      <c r="CVD41" s="467"/>
      <c r="CVE41" s="467"/>
      <c r="CVF41" s="467"/>
      <c r="CVG41" s="467"/>
      <c r="CVH41" s="467"/>
      <c r="CVI41" s="467"/>
      <c r="CVJ41" s="467"/>
      <c r="CVK41" s="467"/>
      <c r="CVL41" s="467"/>
      <c r="CVM41" s="467"/>
      <c r="CVN41" s="467"/>
      <c r="CVO41" s="467"/>
      <c r="CVP41" s="467"/>
      <c r="CVQ41" s="467"/>
      <c r="CVR41" s="467"/>
      <c r="CVS41" s="467"/>
      <c r="CVT41" s="467"/>
      <c r="CVU41" s="467"/>
      <c r="CVV41" s="467"/>
      <c r="CVW41" s="467"/>
      <c r="CVX41" s="467"/>
      <c r="CVY41" s="467"/>
      <c r="CVZ41" s="467"/>
      <c r="CWA41" s="467"/>
      <c r="CWB41" s="467"/>
      <c r="CWC41" s="467"/>
      <c r="CWD41" s="467"/>
      <c r="CWE41" s="467"/>
      <c r="CWF41" s="467"/>
      <c r="CWG41" s="467"/>
      <c r="CWH41" s="467"/>
      <c r="CWI41" s="467"/>
      <c r="CWJ41" s="467"/>
      <c r="CWK41" s="467"/>
      <c r="CWL41" s="467"/>
      <c r="CWM41" s="467"/>
      <c r="CWN41" s="467"/>
      <c r="CWO41" s="467"/>
      <c r="CWP41" s="467"/>
      <c r="CWQ41" s="467"/>
      <c r="CWR41" s="467"/>
      <c r="CWS41" s="467"/>
      <c r="CWT41" s="467"/>
      <c r="CWU41" s="467"/>
      <c r="CWV41" s="467"/>
      <c r="CWW41" s="467"/>
      <c r="CWX41" s="467"/>
      <c r="CWY41" s="467"/>
      <c r="CWZ41" s="467"/>
      <c r="CXA41" s="467"/>
      <c r="CXB41" s="467"/>
      <c r="CXC41" s="467"/>
      <c r="CXD41" s="467"/>
      <c r="CXE41" s="467"/>
      <c r="CXF41" s="467"/>
      <c r="CXG41" s="467"/>
      <c r="CXH41" s="467"/>
      <c r="CXI41" s="467"/>
      <c r="CXJ41" s="467"/>
      <c r="CXK41" s="467"/>
      <c r="CXL41" s="467"/>
      <c r="CXM41" s="467"/>
      <c r="CXN41" s="467"/>
      <c r="CXO41" s="467"/>
      <c r="CXP41" s="467"/>
      <c r="CXQ41" s="467"/>
      <c r="CXR41" s="467"/>
      <c r="CXS41" s="467"/>
      <c r="CXT41" s="467"/>
      <c r="CXU41" s="467"/>
      <c r="CXV41" s="467"/>
      <c r="CXW41" s="467"/>
      <c r="CXX41" s="467"/>
      <c r="CXY41" s="467"/>
      <c r="CXZ41" s="467"/>
      <c r="CYA41" s="467"/>
      <c r="CYB41" s="467"/>
      <c r="CYC41" s="467"/>
      <c r="CYD41" s="467"/>
      <c r="CYE41" s="467"/>
      <c r="CYF41" s="467"/>
      <c r="CYG41" s="467"/>
      <c r="CYH41" s="467"/>
      <c r="CYI41" s="467"/>
      <c r="CYJ41" s="467"/>
      <c r="CYK41" s="467"/>
      <c r="CYL41" s="467"/>
      <c r="CYM41" s="467"/>
      <c r="CYN41" s="467"/>
      <c r="CYO41" s="467"/>
      <c r="CYP41" s="467"/>
      <c r="CYQ41" s="467"/>
      <c r="CYR41" s="467"/>
      <c r="CYS41" s="467"/>
      <c r="CYT41" s="467"/>
      <c r="CYU41" s="467"/>
      <c r="CYV41" s="467"/>
      <c r="CYW41" s="467"/>
      <c r="CYX41" s="467"/>
      <c r="CYY41" s="467"/>
      <c r="CYZ41" s="467"/>
      <c r="CZA41" s="467"/>
      <c r="CZB41" s="467"/>
      <c r="CZC41" s="467"/>
      <c r="CZD41" s="467"/>
      <c r="CZE41" s="467"/>
      <c r="CZF41" s="467"/>
      <c r="CZG41" s="467"/>
      <c r="CZH41" s="467"/>
      <c r="CZI41" s="467"/>
      <c r="CZJ41" s="467"/>
      <c r="CZK41" s="467"/>
      <c r="CZL41" s="467"/>
      <c r="CZM41" s="467"/>
      <c r="CZN41" s="467"/>
      <c r="CZO41" s="467"/>
      <c r="CZP41" s="467"/>
      <c r="CZQ41" s="467"/>
      <c r="CZR41" s="467"/>
      <c r="CZS41" s="467"/>
      <c r="CZT41" s="467"/>
      <c r="CZU41" s="467"/>
      <c r="CZV41" s="467"/>
      <c r="CZW41" s="467"/>
      <c r="CZX41" s="467"/>
      <c r="CZY41" s="467"/>
      <c r="CZZ41" s="467"/>
      <c r="DAA41" s="467"/>
      <c r="DAB41" s="467"/>
      <c r="DAC41" s="467"/>
      <c r="DAD41" s="467"/>
      <c r="DAE41" s="467"/>
      <c r="DAF41" s="467"/>
      <c r="DAG41" s="467"/>
      <c r="DAH41" s="467"/>
      <c r="DAI41" s="467"/>
      <c r="DAJ41" s="467"/>
      <c r="DAK41" s="467"/>
      <c r="DAL41" s="467"/>
      <c r="DAM41" s="467"/>
      <c r="DAN41" s="467"/>
      <c r="DAO41" s="467"/>
      <c r="DAP41" s="467"/>
      <c r="DAQ41" s="467"/>
      <c r="DAR41" s="467"/>
      <c r="DAS41" s="467"/>
      <c r="DAT41" s="467"/>
      <c r="DAU41" s="467"/>
      <c r="DAV41" s="467"/>
      <c r="DAW41" s="467"/>
      <c r="DAX41" s="467"/>
      <c r="DAY41" s="467"/>
      <c r="DAZ41" s="467"/>
      <c r="DBA41" s="467"/>
      <c r="DBB41" s="467"/>
      <c r="DBC41" s="467"/>
      <c r="DBD41" s="467"/>
      <c r="DBE41" s="467"/>
      <c r="DBF41" s="467"/>
      <c r="DBG41" s="467"/>
      <c r="DBH41" s="467"/>
      <c r="DBI41" s="467"/>
      <c r="DBJ41" s="467"/>
      <c r="DBK41" s="467"/>
      <c r="DBL41" s="467"/>
      <c r="DBM41" s="467"/>
      <c r="DBN41" s="467"/>
      <c r="DBO41" s="467"/>
      <c r="DBP41" s="467"/>
      <c r="DBQ41" s="467"/>
      <c r="DBR41" s="467"/>
      <c r="DBS41" s="467"/>
      <c r="DBT41" s="467"/>
      <c r="DBU41" s="467"/>
      <c r="DBV41" s="467"/>
      <c r="DBW41" s="467"/>
      <c r="DBX41" s="467"/>
      <c r="DBY41" s="467"/>
      <c r="DBZ41" s="467"/>
      <c r="DCA41" s="467"/>
      <c r="DCB41" s="467"/>
      <c r="DCC41" s="467"/>
      <c r="DCD41" s="467"/>
      <c r="DCE41" s="467"/>
      <c r="DCF41" s="467"/>
      <c r="DCG41" s="467"/>
      <c r="DCH41" s="467"/>
      <c r="DCI41" s="467"/>
      <c r="DCJ41" s="467"/>
      <c r="DCK41" s="467"/>
      <c r="DCL41" s="467"/>
      <c r="DCM41" s="467"/>
      <c r="DCN41" s="467"/>
      <c r="DCO41" s="467"/>
      <c r="DCP41" s="467"/>
      <c r="DCQ41" s="467"/>
      <c r="DCR41" s="467"/>
      <c r="DCS41" s="467"/>
      <c r="DCT41" s="467"/>
      <c r="DCU41" s="467"/>
      <c r="DCV41" s="467"/>
      <c r="DCW41" s="467"/>
      <c r="DCX41" s="467"/>
      <c r="DCY41" s="467"/>
      <c r="DCZ41" s="467"/>
      <c r="DDA41" s="467"/>
      <c r="DDB41" s="467"/>
      <c r="DDC41" s="467"/>
      <c r="DDD41" s="467"/>
      <c r="DDE41" s="467"/>
      <c r="DDF41" s="467"/>
      <c r="DDG41" s="467"/>
      <c r="DDH41" s="467"/>
      <c r="DDI41" s="467"/>
      <c r="DDJ41" s="467"/>
      <c r="DDK41" s="467"/>
      <c r="DDL41" s="467"/>
      <c r="DDM41" s="467"/>
      <c r="DDN41" s="467"/>
      <c r="DDO41" s="467"/>
      <c r="DDP41" s="467"/>
      <c r="DDQ41" s="467"/>
      <c r="DDR41" s="467"/>
      <c r="DDS41" s="467"/>
      <c r="DDT41" s="467"/>
      <c r="DDU41" s="467"/>
      <c r="DDV41" s="467"/>
      <c r="DDW41" s="467"/>
      <c r="DDX41" s="467"/>
      <c r="DDY41" s="467"/>
      <c r="DDZ41" s="467"/>
      <c r="DEA41" s="467"/>
      <c r="DEB41" s="467"/>
      <c r="DEC41" s="467"/>
      <c r="DED41" s="467"/>
      <c r="DEE41" s="467"/>
      <c r="DEF41" s="467"/>
      <c r="DEG41" s="467"/>
      <c r="DEH41" s="467"/>
      <c r="DEI41" s="467"/>
      <c r="DEJ41" s="467"/>
      <c r="DEK41" s="467"/>
      <c r="DEL41" s="467"/>
      <c r="DEM41" s="467"/>
      <c r="DEN41" s="467"/>
      <c r="DEO41" s="467"/>
      <c r="DEP41" s="467"/>
      <c r="DEQ41" s="467"/>
      <c r="DER41" s="467"/>
      <c r="DES41" s="467"/>
      <c r="DET41" s="467"/>
      <c r="DEU41" s="467"/>
      <c r="DEV41" s="467"/>
      <c r="DEW41" s="467"/>
      <c r="DEX41" s="467"/>
      <c r="DEY41" s="467"/>
      <c r="DEZ41" s="467"/>
      <c r="DFA41" s="467"/>
      <c r="DFB41" s="467"/>
      <c r="DFC41" s="467"/>
      <c r="DFD41" s="467"/>
      <c r="DFE41" s="467"/>
      <c r="DFF41" s="467"/>
      <c r="DFG41" s="467"/>
      <c r="DFH41" s="467"/>
      <c r="DFI41" s="467"/>
      <c r="DFJ41" s="467"/>
      <c r="DFK41" s="467"/>
      <c r="DFL41" s="467"/>
      <c r="DFM41" s="467"/>
      <c r="DFN41" s="467"/>
      <c r="DFO41" s="467"/>
      <c r="DFP41" s="467"/>
      <c r="DFQ41" s="467"/>
      <c r="DFR41" s="467"/>
      <c r="DFS41" s="467"/>
      <c r="DFT41" s="467"/>
      <c r="DFU41" s="467"/>
      <c r="DFV41" s="467"/>
      <c r="DFW41" s="467"/>
      <c r="DFX41" s="467"/>
      <c r="DFY41" s="467"/>
      <c r="DFZ41" s="467"/>
      <c r="DGA41" s="467"/>
      <c r="DGB41" s="467"/>
      <c r="DGC41" s="467"/>
      <c r="DGD41" s="467"/>
      <c r="DGE41" s="467"/>
      <c r="DGF41" s="467"/>
      <c r="DGG41" s="467"/>
      <c r="DGH41" s="467"/>
      <c r="DGI41" s="467"/>
      <c r="DGJ41" s="467"/>
      <c r="DGK41" s="467"/>
      <c r="DGL41" s="467"/>
      <c r="DGM41" s="467"/>
      <c r="DGN41" s="467"/>
      <c r="DGO41" s="467"/>
      <c r="DGP41" s="467"/>
      <c r="DGQ41" s="467"/>
      <c r="DGR41" s="467"/>
      <c r="DGS41" s="467"/>
      <c r="DGT41" s="467"/>
      <c r="DGU41" s="467"/>
      <c r="DGV41" s="467"/>
      <c r="DGW41" s="467"/>
      <c r="DGX41" s="467"/>
      <c r="DGY41" s="467"/>
      <c r="DGZ41" s="467"/>
      <c r="DHA41" s="467"/>
      <c r="DHB41" s="467"/>
      <c r="DHC41" s="467"/>
      <c r="DHD41" s="467"/>
      <c r="DHE41" s="467"/>
      <c r="DHF41" s="467"/>
      <c r="DHG41" s="467"/>
      <c r="DHH41" s="467"/>
      <c r="DHI41" s="467"/>
      <c r="DHJ41" s="467"/>
      <c r="DHK41" s="467"/>
      <c r="DHL41" s="467"/>
      <c r="DHM41" s="467"/>
      <c r="DHN41" s="467"/>
      <c r="DHO41" s="467"/>
      <c r="DHP41" s="467"/>
      <c r="DHQ41" s="467"/>
      <c r="DHR41" s="467"/>
      <c r="DHS41" s="467"/>
      <c r="DHT41" s="467"/>
      <c r="DHU41" s="467"/>
      <c r="DHV41" s="467"/>
      <c r="DHW41" s="467"/>
      <c r="DHX41" s="467"/>
      <c r="DHY41" s="467"/>
      <c r="DHZ41" s="467"/>
      <c r="DIA41" s="467"/>
      <c r="DIB41" s="467"/>
      <c r="DIC41" s="467"/>
      <c r="DID41" s="467"/>
      <c r="DIE41" s="467"/>
      <c r="DIF41" s="467"/>
      <c r="DIG41" s="467"/>
      <c r="DIH41" s="467"/>
      <c r="DII41" s="467"/>
      <c r="DIJ41" s="467"/>
      <c r="DIK41" s="467"/>
      <c r="DIL41" s="467"/>
      <c r="DIM41" s="467"/>
      <c r="DIN41" s="467"/>
      <c r="DIO41" s="467"/>
      <c r="DIP41" s="467"/>
      <c r="DIQ41" s="467"/>
      <c r="DIR41" s="467"/>
      <c r="DIS41" s="467"/>
      <c r="DIT41" s="467"/>
      <c r="DIU41" s="467"/>
      <c r="DIV41" s="467"/>
      <c r="DIW41" s="467"/>
      <c r="DIX41" s="467"/>
      <c r="DIY41" s="467"/>
      <c r="DIZ41" s="467"/>
      <c r="DJA41" s="467"/>
      <c r="DJB41" s="467"/>
      <c r="DJC41" s="467"/>
      <c r="DJD41" s="467"/>
      <c r="DJE41" s="467"/>
      <c r="DJF41" s="467"/>
      <c r="DJG41" s="467"/>
      <c r="DJH41" s="467"/>
      <c r="DJI41" s="467"/>
      <c r="DJJ41" s="467"/>
      <c r="DJK41" s="467"/>
      <c r="DJL41" s="467"/>
      <c r="DJM41" s="467"/>
      <c r="DJN41" s="467"/>
      <c r="DJO41" s="467"/>
      <c r="DJP41" s="467"/>
      <c r="DJQ41" s="467"/>
      <c r="DJR41" s="467"/>
      <c r="DJS41" s="467"/>
      <c r="DJT41" s="467"/>
      <c r="DJU41" s="467"/>
      <c r="DJV41" s="467"/>
      <c r="DJW41" s="467"/>
      <c r="DJX41" s="467"/>
      <c r="DJY41" s="467"/>
      <c r="DJZ41" s="467"/>
      <c r="DKA41" s="467"/>
      <c r="DKB41" s="467"/>
      <c r="DKC41" s="467"/>
      <c r="DKD41" s="467"/>
      <c r="DKE41" s="467"/>
      <c r="DKF41" s="467"/>
      <c r="DKG41" s="467"/>
      <c r="DKH41" s="467"/>
      <c r="DKI41" s="467"/>
      <c r="DKJ41" s="467"/>
      <c r="DKK41" s="467"/>
      <c r="DKL41" s="467"/>
      <c r="DKM41" s="467"/>
      <c r="DKN41" s="467"/>
      <c r="DKO41" s="467"/>
      <c r="DKP41" s="467"/>
      <c r="DKQ41" s="467"/>
      <c r="DKR41" s="467"/>
      <c r="DKS41" s="467"/>
      <c r="DKT41" s="467"/>
      <c r="DKU41" s="467"/>
      <c r="DKV41" s="467"/>
      <c r="DKW41" s="467"/>
      <c r="DKX41" s="467"/>
      <c r="DKY41" s="467"/>
      <c r="DKZ41" s="467"/>
      <c r="DLA41" s="467"/>
      <c r="DLB41" s="467"/>
      <c r="DLC41" s="467"/>
      <c r="DLD41" s="467"/>
      <c r="DLE41" s="467"/>
      <c r="DLF41" s="467"/>
      <c r="DLG41" s="467"/>
      <c r="DLH41" s="467"/>
      <c r="DLI41" s="467"/>
      <c r="DLJ41" s="467"/>
      <c r="DLK41" s="467"/>
      <c r="DLL41" s="467"/>
      <c r="DLM41" s="467"/>
      <c r="DLN41" s="467"/>
      <c r="DLO41" s="467"/>
      <c r="DLP41" s="467"/>
      <c r="DLQ41" s="467"/>
      <c r="DLR41" s="467"/>
      <c r="DLS41" s="467"/>
      <c r="DLT41" s="467"/>
      <c r="DLU41" s="467"/>
      <c r="DLV41" s="467"/>
      <c r="DLW41" s="467"/>
      <c r="DLX41" s="467"/>
      <c r="DLY41" s="467"/>
      <c r="DLZ41" s="467"/>
      <c r="DMA41" s="467"/>
      <c r="DMB41" s="467"/>
      <c r="DMC41" s="467"/>
      <c r="DMD41" s="467"/>
      <c r="DME41" s="467"/>
      <c r="DMF41" s="467"/>
      <c r="DMG41" s="467"/>
      <c r="DMH41" s="467"/>
      <c r="DMI41" s="467"/>
      <c r="DMJ41" s="467"/>
      <c r="DMK41" s="467"/>
      <c r="DML41" s="467"/>
      <c r="DMM41" s="467"/>
      <c r="DMN41" s="467"/>
      <c r="DMO41" s="467"/>
      <c r="DMP41" s="467"/>
      <c r="DMQ41" s="467"/>
      <c r="DMR41" s="467"/>
      <c r="DMS41" s="467"/>
      <c r="DMT41" s="467"/>
      <c r="DMU41" s="467"/>
      <c r="DMV41" s="467"/>
      <c r="DMW41" s="467"/>
      <c r="DMX41" s="467"/>
      <c r="DMY41" s="467"/>
      <c r="DMZ41" s="467"/>
      <c r="DNA41" s="467"/>
      <c r="DNB41" s="467"/>
      <c r="DNC41" s="467"/>
      <c r="DND41" s="467"/>
      <c r="DNE41" s="467"/>
      <c r="DNF41" s="467"/>
      <c r="DNG41" s="467"/>
      <c r="DNH41" s="467"/>
      <c r="DNI41" s="467"/>
      <c r="DNJ41" s="467"/>
      <c r="DNK41" s="467"/>
      <c r="DNL41" s="467"/>
      <c r="DNM41" s="467"/>
      <c r="DNN41" s="467"/>
      <c r="DNO41" s="467"/>
      <c r="DNP41" s="467"/>
      <c r="DNQ41" s="467"/>
      <c r="DNR41" s="467"/>
      <c r="DNS41" s="467"/>
      <c r="DNT41" s="467"/>
      <c r="DNU41" s="467"/>
      <c r="DNV41" s="467"/>
      <c r="DNW41" s="467"/>
      <c r="DNX41" s="467"/>
      <c r="DNY41" s="467"/>
      <c r="DNZ41" s="467"/>
      <c r="DOA41" s="467"/>
      <c r="DOB41" s="467"/>
      <c r="DOC41" s="467"/>
      <c r="DOD41" s="467"/>
      <c r="DOE41" s="467"/>
      <c r="DOF41" s="467"/>
      <c r="DOG41" s="467"/>
      <c r="DOH41" s="467"/>
      <c r="DOI41" s="467"/>
      <c r="DOJ41" s="467"/>
      <c r="DOK41" s="467"/>
      <c r="DOL41" s="467"/>
      <c r="DOM41" s="467"/>
      <c r="DON41" s="467"/>
      <c r="DOO41" s="467"/>
      <c r="DOP41" s="467"/>
      <c r="DOQ41" s="467"/>
      <c r="DOR41" s="467"/>
      <c r="DOS41" s="467"/>
      <c r="DOT41" s="467"/>
      <c r="DOU41" s="467"/>
      <c r="DOV41" s="467"/>
      <c r="DOW41" s="467"/>
      <c r="DOX41" s="467"/>
      <c r="DOY41" s="467"/>
      <c r="DOZ41" s="467"/>
      <c r="DPA41" s="467"/>
      <c r="DPB41" s="467"/>
      <c r="DPC41" s="467"/>
      <c r="DPD41" s="467"/>
      <c r="DPE41" s="467"/>
      <c r="DPF41" s="467"/>
      <c r="DPG41" s="467"/>
      <c r="DPH41" s="467"/>
      <c r="DPI41" s="467"/>
      <c r="DPJ41" s="467"/>
      <c r="DPK41" s="467"/>
      <c r="DPL41" s="467"/>
      <c r="DPM41" s="467"/>
      <c r="DPN41" s="467"/>
      <c r="DPO41" s="467"/>
      <c r="DPP41" s="467"/>
      <c r="DPQ41" s="467"/>
      <c r="DPR41" s="467"/>
      <c r="DPS41" s="467"/>
      <c r="DPT41" s="467"/>
      <c r="DPU41" s="467"/>
      <c r="DPV41" s="467"/>
      <c r="DPW41" s="467"/>
      <c r="DPX41" s="467"/>
      <c r="DPY41" s="467"/>
      <c r="DPZ41" s="467"/>
      <c r="DQA41" s="467"/>
      <c r="DQB41" s="467"/>
      <c r="DQC41" s="467"/>
      <c r="DQD41" s="467"/>
      <c r="DQE41" s="467"/>
      <c r="DQF41" s="467"/>
      <c r="DQG41" s="467"/>
      <c r="DQH41" s="467"/>
      <c r="DQI41" s="467"/>
      <c r="DQJ41" s="467"/>
      <c r="DQK41" s="467"/>
      <c r="DQL41" s="467"/>
      <c r="DQM41" s="467"/>
      <c r="DQN41" s="467"/>
      <c r="DQO41" s="467"/>
      <c r="DQP41" s="467"/>
      <c r="DQQ41" s="467"/>
      <c r="DQR41" s="467"/>
      <c r="DQS41" s="467"/>
      <c r="DQT41" s="467"/>
      <c r="DQU41" s="467"/>
      <c r="DQV41" s="467"/>
      <c r="DQW41" s="467"/>
      <c r="DQX41" s="467"/>
      <c r="DQY41" s="467"/>
      <c r="DQZ41" s="467"/>
      <c r="DRA41" s="467"/>
      <c r="DRB41" s="467"/>
      <c r="DRC41" s="467"/>
      <c r="DRD41" s="467"/>
      <c r="DRE41" s="467"/>
      <c r="DRF41" s="467"/>
      <c r="DRG41" s="467"/>
      <c r="DRH41" s="467"/>
      <c r="DRI41" s="467"/>
      <c r="DRJ41" s="467"/>
      <c r="DRK41" s="467"/>
      <c r="DRL41" s="467"/>
      <c r="DRM41" s="467"/>
      <c r="DRN41" s="467"/>
      <c r="DRO41" s="467"/>
      <c r="DRP41" s="467"/>
      <c r="DRQ41" s="467"/>
      <c r="DRR41" s="467"/>
      <c r="DRS41" s="467"/>
      <c r="DRT41" s="467"/>
      <c r="DRU41" s="467"/>
      <c r="DRV41" s="467"/>
      <c r="DRW41" s="467"/>
      <c r="DRX41" s="467"/>
      <c r="DRY41" s="467"/>
      <c r="DRZ41" s="467"/>
      <c r="DSA41" s="467"/>
      <c r="DSB41" s="467"/>
      <c r="DSC41" s="467"/>
      <c r="DSD41" s="467"/>
      <c r="DSE41" s="467"/>
      <c r="DSF41" s="467"/>
      <c r="DSG41" s="467"/>
      <c r="DSH41" s="467"/>
      <c r="DSI41" s="467"/>
      <c r="DSJ41" s="467"/>
      <c r="DSK41" s="467"/>
      <c r="DSL41" s="467"/>
      <c r="DSM41" s="467"/>
      <c r="DSN41" s="467"/>
      <c r="DSO41" s="467"/>
      <c r="DSP41" s="467"/>
      <c r="DSQ41" s="467"/>
      <c r="DSR41" s="467"/>
      <c r="DSS41" s="467"/>
      <c r="DST41" s="467"/>
      <c r="DSU41" s="467"/>
      <c r="DSV41" s="467"/>
      <c r="DSW41" s="467"/>
      <c r="DSX41" s="467"/>
      <c r="DSY41" s="467"/>
      <c r="DSZ41" s="467"/>
      <c r="DTA41" s="467"/>
      <c r="DTB41" s="467"/>
      <c r="DTC41" s="467"/>
      <c r="DTD41" s="467"/>
      <c r="DTE41" s="467"/>
      <c r="DTF41" s="467"/>
      <c r="DTG41" s="467"/>
      <c r="DTH41" s="467"/>
      <c r="DTI41" s="467"/>
      <c r="DTJ41" s="467"/>
      <c r="DTK41" s="467"/>
      <c r="DTL41" s="467"/>
      <c r="DTM41" s="467"/>
      <c r="DTN41" s="467"/>
      <c r="DTO41" s="467"/>
      <c r="DTP41" s="467"/>
      <c r="DTQ41" s="467"/>
      <c r="DTR41" s="467"/>
      <c r="DTS41" s="467"/>
      <c r="DTT41" s="467"/>
      <c r="DTU41" s="467"/>
      <c r="DTV41" s="467"/>
      <c r="DTW41" s="467"/>
      <c r="DTX41" s="467"/>
      <c r="DTY41" s="467"/>
      <c r="DTZ41" s="467"/>
      <c r="DUA41" s="467"/>
      <c r="DUB41" s="467"/>
      <c r="DUC41" s="467"/>
      <c r="DUD41" s="467"/>
      <c r="DUE41" s="467"/>
      <c r="DUF41" s="467"/>
      <c r="DUG41" s="467"/>
      <c r="DUH41" s="467"/>
      <c r="DUI41" s="467"/>
      <c r="DUJ41" s="467"/>
      <c r="DUK41" s="467"/>
      <c r="DUL41" s="467"/>
      <c r="DUM41" s="467"/>
      <c r="DUN41" s="467"/>
      <c r="DUO41" s="467"/>
      <c r="DUP41" s="467"/>
      <c r="DUQ41" s="467"/>
      <c r="DUR41" s="467"/>
      <c r="DUS41" s="467"/>
      <c r="DUT41" s="467"/>
      <c r="DUU41" s="467"/>
      <c r="DUV41" s="467"/>
      <c r="DUW41" s="467"/>
      <c r="DUX41" s="467"/>
      <c r="DUY41" s="467"/>
      <c r="DUZ41" s="467"/>
      <c r="DVA41" s="467"/>
      <c r="DVB41" s="467"/>
      <c r="DVC41" s="467"/>
      <c r="DVD41" s="467"/>
      <c r="DVE41" s="467"/>
      <c r="DVF41" s="467"/>
      <c r="DVG41" s="467"/>
      <c r="DVH41" s="467"/>
      <c r="DVI41" s="467"/>
      <c r="DVJ41" s="467"/>
      <c r="DVK41" s="467"/>
      <c r="DVL41" s="467"/>
      <c r="DVM41" s="467"/>
      <c r="DVN41" s="467"/>
      <c r="DVO41" s="467"/>
      <c r="DVP41" s="467"/>
      <c r="DVQ41" s="467"/>
      <c r="DVR41" s="467"/>
      <c r="DVS41" s="467"/>
      <c r="DVT41" s="467"/>
      <c r="DVU41" s="467"/>
      <c r="DVV41" s="467"/>
      <c r="DVW41" s="467"/>
      <c r="DVX41" s="467"/>
      <c r="DVY41" s="467"/>
      <c r="DVZ41" s="467"/>
      <c r="DWA41" s="467"/>
      <c r="DWB41" s="467"/>
      <c r="DWC41" s="467"/>
      <c r="DWD41" s="467"/>
      <c r="DWE41" s="467"/>
      <c r="DWF41" s="467"/>
      <c r="DWG41" s="467"/>
      <c r="DWH41" s="467"/>
      <c r="DWI41" s="467"/>
      <c r="DWJ41" s="467"/>
      <c r="DWK41" s="467"/>
      <c r="DWL41" s="467"/>
      <c r="DWM41" s="467"/>
      <c r="DWN41" s="467"/>
      <c r="DWO41" s="467"/>
      <c r="DWP41" s="467"/>
      <c r="DWQ41" s="467"/>
      <c r="DWR41" s="467"/>
      <c r="DWS41" s="467"/>
      <c r="DWT41" s="467"/>
      <c r="DWU41" s="467"/>
      <c r="DWV41" s="467"/>
      <c r="DWW41" s="467"/>
      <c r="DWX41" s="467"/>
      <c r="DWY41" s="467"/>
      <c r="DWZ41" s="467"/>
      <c r="DXA41" s="467"/>
      <c r="DXB41" s="467"/>
      <c r="DXC41" s="467"/>
      <c r="DXD41" s="467"/>
      <c r="DXE41" s="467"/>
      <c r="DXF41" s="467"/>
      <c r="DXG41" s="467"/>
      <c r="DXH41" s="467"/>
      <c r="DXI41" s="467"/>
      <c r="DXJ41" s="467"/>
      <c r="DXK41" s="467"/>
      <c r="DXL41" s="467"/>
      <c r="DXM41" s="467"/>
      <c r="DXN41" s="467"/>
      <c r="DXO41" s="467"/>
      <c r="DXP41" s="467"/>
      <c r="DXQ41" s="467"/>
      <c r="DXR41" s="467"/>
      <c r="DXS41" s="467"/>
      <c r="DXT41" s="467"/>
      <c r="DXU41" s="467"/>
      <c r="DXV41" s="467"/>
      <c r="DXW41" s="467"/>
      <c r="DXX41" s="467"/>
      <c r="DXY41" s="467"/>
      <c r="DXZ41" s="467"/>
      <c r="DYA41" s="467"/>
      <c r="DYB41" s="467"/>
      <c r="DYC41" s="467"/>
      <c r="DYD41" s="467"/>
      <c r="DYE41" s="467"/>
      <c r="DYF41" s="467"/>
      <c r="DYG41" s="467"/>
      <c r="DYH41" s="467"/>
      <c r="DYI41" s="467"/>
      <c r="DYJ41" s="467"/>
      <c r="DYK41" s="467"/>
      <c r="DYL41" s="467"/>
      <c r="DYM41" s="467"/>
      <c r="DYN41" s="467"/>
      <c r="DYO41" s="467"/>
      <c r="DYP41" s="467"/>
      <c r="DYQ41" s="467"/>
      <c r="DYR41" s="467"/>
      <c r="DYS41" s="467"/>
      <c r="DYT41" s="467"/>
      <c r="DYU41" s="467"/>
      <c r="DYV41" s="467"/>
      <c r="DYW41" s="467"/>
      <c r="DYX41" s="467"/>
      <c r="DYY41" s="467"/>
      <c r="DYZ41" s="467"/>
      <c r="DZA41" s="467"/>
      <c r="DZB41" s="467"/>
      <c r="DZC41" s="467"/>
      <c r="DZD41" s="467"/>
      <c r="DZE41" s="467"/>
      <c r="DZF41" s="467"/>
      <c r="DZG41" s="467"/>
      <c r="DZH41" s="467"/>
      <c r="DZI41" s="467"/>
      <c r="DZJ41" s="467"/>
      <c r="DZK41" s="467"/>
      <c r="DZL41" s="467"/>
      <c r="DZM41" s="467"/>
      <c r="DZN41" s="467"/>
      <c r="DZO41" s="467"/>
      <c r="DZP41" s="467"/>
      <c r="DZQ41" s="467"/>
      <c r="DZR41" s="467"/>
      <c r="DZS41" s="467"/>
      <c r="DZT41" s="467"/>
      <c r="DZU41" s="467"/>
      <c r="DZV41" s="467"/>
      <c r="DZW41" s="467"/>
      <c r="DZX41" s="467"/>
      <c r="DZY41" s="467"/>
      <c r="DZZ41" s="467"/>
      <c r="EAA41" s="467"/>
      <c r="EAB41" s="467"/>
      <c r="EAC41" s="467"/>
      <c r="EAD41" s="467"/>
      <c r="EAE41" s="467"/>
      <c r="EAF41" s="467"/>
      <c r="EAG41" s="467"/>
      <c r="EAH41" s="467"/>
      <c r="EAI41" s="467"/>
      <c r="EAJ41" s="467"/>
      <c r="EAK41" s="467"/>
      <c r="EAL41" s="467"/>
      <c r="EAM41" s="467"/>
      <c r="EAN41" s="467"/>
      <c r="EAO41" s="467"/>
      <c r="EAP41" s="467"/>
      <c r="EAQ41" s="467"/>
      <c r="EAR41" s="467"/>
      <c r="EAS41" s="467"/>
      <c r="EAT41" s="467"/>
      <c r="EAU41" s="467"/>
      <c r="EAV41" s="467"/>
      <c r="EAW41" s="467"/>
      <c r="EAX41" s="467"/>
      <c r="EAY41" s="467"/>
      <c r="EAZ41" s="467"/>
      <c r="EBA41" s="467"/>
      <c r="EBB41" s="467"/>
      <c r="EBC41" s="467"/>
      <c r="EBD41" s="467"/>
      <c r="EBE41" s="467"/>
      <c r="EBF41" s="467"/>
      <c r="EBG41" s="467"/>
      <c r="EBH41" s="467"/>
      <c r="EBI41" s="467"/>
      <c r="EBJ41" s="467"/>
      <c r="EBK41" s="467"/>
      <c r="EBL41" s="467"/>
      <c r="EBM41" s="467"/>
      <c r="EBN41" s="467"/>
      <c r="EBO41" s="467"/>
      <c r="EBP41" s="467"/>
      <c r="EBQ41" s="467"/>
      <c r="EBR41" s="467"/>
      <c r="EBS41" s="467"/>
      <c r="EBT41" s="467"/>
      <c r="EBU41" s="467"/>
      <c r="EBV41" s="467"/>
      <c r="EBW41" s="467"/>
      <c r="EBX41" s="467"/>
      <c r="EBY41" s="467"/>
      <c r="EBZ41" s="467"/>
      <c r="ECA41" s="467"/>
      <c r="ECB41" s="467"/>
      <c r="ECC41" s="467"/>
      <c r="ECD41" s="467"/>
      <c r="ECE41" s="467"/>
      <c r="ECF41" s="467"/>
      <c r="ECG41" s="467"/>
      <c r="ECH41" s="467"/>
      <c r="ECI41" s="467"/>
      <c r="ECJ41" s="467"/>
      <c r="ECK41" s="467"/>
      <c r="ECL41" s="467"/>
      <c r="ECM41" s="467"/>
      <c r="ECN41" s="467"/>
      <c r="ECO41" s="467"/>
      <c r="ECP41" s="467"/>
      <c r="ECQ41" s="467"/>
      <c r="ECR41" s="467"/>
      <c r="ECS41" s="467"/>
      <c r="ECT41" s="467"/>
      <c r="ECU41" s="467"/>
      <c r="ECV41" s="467"/>
      <c r="ECW41" s="467"/>
      <c r="ECX41" s="467"/>
      <c r="ECY41" s="467"/>
      <c r="ECZ41" s="467"/>
      <c r="EDA41" s="467"/>
      <c r="EDB41" s="467"/>
      <c r="EDC41" s="467"/>
      <c r="EDD41" s="467"/>
      <c r="EDE41" s="467"/>
      <c r="EDF41" s="467"/>
      <c r="EDG41" s="467"/>
      <c r="EDH41" s="467"/>
      <c r="EDI41" s="467"/>
      <c r="EDJ41" s="467"/>
      <c r="EDK41" s="467"/>
      <c r="EDL41" s="467"/>
      <c r="EDM41" s="467"/>
      <c r="EDN41" s="467"/>
      <c r="EDO41" s="467"/>
      <c r="EDP41" s="467"/>
      <c r="EDQ41" s="467"/>
      <c r="EDR41" s="467"/>
      <c r="EDS41" s="467"/>
      <c r="EDT41" s="467"/>
      <c r="EDU41" s="467"/>
      <c r="EDV41" s="467"/>
      <c r="EDW41" s="467"/>
      <c r="EDX41" s="467"/>
      <c r="EDY41" s="467"/>
      <c r="EDZ41" s="467"/>
      <c r="EEA41" s="467"/>
      <c r="EEB41" s="467"/>
      <c r="EEC41" s="467"/>
      <c r="EED41" s="467"/>
      <c r="EEE41" s="467"/>
      <c r="EEF41" s="467"/>
      <c r="EEG41" s="467"/>
      <c r="EEH41" s="467"/>
      <c r="EEI41" s="467"/>
      <c r="EEJ41" s="467"/>
      <c r="EEK41" s="467"/>
      <c r="EEL41" s="467"/>
      <c r="EEM41" s="467"/>
      <c r="EEN41" s="467"/>
      <c r="EEO41" s="467"/>
      <c r="EEP41" s="467"/>
      <c r="EEQ41" s="467"/>
      <c r="EER41" s="467"/>
      <c r="EES41" s="467"/>
      <c r="EET41" s="467"/>
      <c r="EEU41" s="467"/>
      <c r="EEV41" s="467"/>
      <c r="EEW41" s="467"/>
      <c r="EEX41" s="467"/>
      <c r="EEY41" s="467"/>
      <c r="EEZ41" s="467"/>
      <c r="EFA41" s="467"/>
      <c r="EFB41" s="467"/>
      <c r="EFC41" s="467"/>
      <c r="EFD41" s="467"/>
      <c r="EFE41" s="467"/>
      <c r="EFF41" s="467"/>
      <c r="EFG41" s="467"/>
      <c r="EFH41" s="467"/>
      <c r="EFI41" s="467"/>
      <c r="EFJ41" s="467"/>
      <c r="EFK41" s="467"/>
      <c r="EFL41" s="467"/>
      <c r="EFM41" s="467"/>
      <c r="EFN41" s="467"/>
      <c r="EFO41" s="467"/>
      <c r="EFP41" s="467"/>
      <c r="EFQ41" s="467"/>
      <c r="EFR41" s="467"/>
      <c r="EFS41" s="467"/>
      <c r="EFT41" s="467"/>
      <c r="EFU41" s="467"/>
      <c r="EFV41" s="467"/>
      <c r="EFW41" s="467"/>
      <c r="EFX41" s="467"/>
      <c r="EFY41" s="467"/>
      <c r="EFZ41" s="467"/>
      <c r="EGA41" s="467"/>
      <c r="EGB41" s="467"/>
      <c r="EGC41" s="467"/>
      <c r="EGD41" s="467"/>
      <c r="EGE41" s="467"/>
      <c r="EGF41" s="467"/>
      <c r="EGG41" s="467"/>
      <c r="EGH41" s="467"/>
      <c r="EGI41" s="467"/>
      <c r="EGJ41" s="467"/>
      <c r="EGK41" s="467"/>
      <c r="EGL41" s="467"/>
      <c r="EGM41" s="467"/>
      <c r="EGN41" s="467"/>
      <c r="EGO41" s="467"/>
      <c r="EGP41" s="467"/>
      <c r="EGQ41" s="467"/>
      <c r="EGR41" s="467"/>
      <c r="EGS41" s="467"/>
      <c r="EGT41" s="467"/>
      <c r="EGU41" s="467"/>
      <c r="EGV41" s="467"/>
      <c r="EGW41" s="467"/>
      <c r="EGX41" s="467"/>
      <c r="EGY41" s="467"/>
      <c r="EGZ41" s="467"/>
      <c r="EHA41" s="467"/>
      <c r="EHB41" s="467"/>
      <c r="EHC41" s="467"/>
      <c r="EHD41" s="467"/>
      <c r="EHE41" s="467"/>
      <c r="EHF41" s="467"/>
      <c r="EHG41" s="467"/>
      <c r="EHH41" s="467"/>
      <c r="EHI41" s="467"/>
      <c r="EHJ41" s="467"/>
      <c r="EHK41" s="467"/>
      <c r="EHL41" s="467"/>
      <c r="EHM41" s="467"/>
      <c r="EHN41" s="467"/>
      <c r="EHO41" s="467"/>
      <c r="EHP41" s="467"/>
      <c r="EHQ41" s="467"/>
      <c r="EHR41" s="467"/>
      <c r="EHS41" s="467"/>
      <c r="EHT41" s="467"/>
      <c r="EHU41" s="467"/>
      <c r="EHV41" s="467"/>
      <c r="EHW41" s="467"/>
      <c r="EHX41" s="467"/>
      <c r="EHY41" s="467"/>
      <c r="EHZ41" s="467"/>
      <c r="EIA41" s="467"/>
      <c r="EIB41" s="467"/>
      <c r="EIC41" s="467"/>
      <c r="EID41" s="467"/>
      <c r="EIE41" s="467"/>
      <c r="EIF41" s="467"/>
      <c r="EIG41" s="467"/>
      <c r="EIH41" s="467"/>
      <c r="EII41" s="467"/>
      <c r="EIJ41" s="467"/>
      <c r="EIK41" s="467"/>
      <c r="EIL41" s="467"/>
      <c r="EIM41" s="467"/>
      <c r="EIN41" s="467"/>
      <c r="EIO41" s="467"/>
      <c r="EIP41" s="467"/>
      <c r="EIQ41" s="467"/>
      <c r="EIR41" s="467"/>
      <c r="EIS41" s="467"/>
      <c r="EIT41" s="467"/>
      <c r="EIU41" s="467"/>
      <c r="EIV41" s="467"/>
      <c r="EIW41" s="467"/>
      <c r="EIX41" s="467"/>
      <c r="EIY41" s="467"/>
      <c r="EIZ41" s="467"/>
      <c r="EJA41" s="467"/>
      <c r="EJB41" s="467"/>
      <c r="EJC41" s="467"/>
      <c r="EJD41" s="467"/>
      <c r="EJE41" s="467"/>
      <c r="EJF41" s="467"/>
      <c r="EJG41" s="467"/>
      <c r="EJH41" s="467"/>
      <c r="EJI41" s="467"/>
      <c r="EJJ41" s="467"/>
      <c r="EJK41" s="467"/>
      <c r="EJL41" s="467"/>
      <c r="EJM41" s="467"/>
      <c r="EJN41" s="467"/>
      <c r="EJO41" s="467"/>
      <c r="EJP41" s="467"/>
      <c r="EJQ41" s="467"/>
      <c r="EJR41" s="467"/>
      <c r="EJS41" s="467"/>
      <c r="EJT41" s="467"/>
      <c r="EJU41" s="467"/>
      <c r="EJV41" s="467"/>
      <c r="EJW41" s="467"/>
      <c r="EJX41" s="467"/>
      <c r="EJY41" s="467"/>
      <c r="EJZ41" s="467"/>
      <c r="EKA41" s="467"/>
      <c r="EKB41" s="467"/>
      <c r="EKC41" s="467"/>
      <c r="EKD41" s="467"/>
      <c r="EKE41" s="467"/>
      <c r="EKF41" s="467"/>
      <c r="EKG41" s="467"/>
      <c r="EKH41" s="467"/>
      <c r="EKI41" s="467"/>
      <c r="EKJ41" s="467"/>
      <c r="EKK41" s="467"/>
      <c r="EKL41" s="467"/>
      <c r="EKM41" s="467"/>
      <c r="EKN41" s="467"/>
      <c r="EKO41" s="467"/>
      <c r="EKP41" s="467"/>
      <c r="EKQ41" s="467"/>
      <c r="EKR41" s="467"/>
      <c r="EKS41" s="467"/>
      <c r="EKT41" s="467"/>
      <c r="EKU41" s="467"/>
      <c r="EKV41" s="467"/>
      <c r="EKW41" s="467"/>
      <c r="EKX41" s="467"/>
      <c r="EKY41" s="467"/>
      <c r="EKZ41" s="467"/>
      <c r="ELA41" s="467"/>
      <c r="ELB41" s="467"/>
      <c r="ELC41" s="467"/>
      <c r="ELD41" s="467"/>
      <c r="ELE41" s="467"/>
      <c r="ELF41" s="467"/>
      <c r="ELG41" s="467"/>
      <c r="ELH41" s="467"/>
      <c r="ELI41" s="467"/>
      <c r="ELJ41" s="467"/>
      <c r="ELK41" s="467"/>
      <c r="ELL41" s="467"/>
      <c r="ELM41" s="467"/>
      <c r="ELN41" s="467"/>
      <c r="ELO41" s="467"/>
      <c r="ELP41" s="467"/>
      <c r="ELQ41" s="467"/>
      <c r="ELR41" s="467"/>
      <c r="ELS41" s="467"/>
      <c r="ELT41" s="467"/>
      <c r="ELU41" s="467"/>
      <c r="ELV41" s="467"/>
      <c r="ELW41" s="467"/>
      <c r="ELX41" s="467"/>
      <c r="ELY41" s="467"/>
      <c r="ELZ41" s="467"/>
      <c r="EMA41" s="467"/>
      <c r="EMB41" s="467"/>
      <c r="EMC41" s="467"/>
      <c r="EMD41" s="467"/>
      <c r="EME41" s="467"/>
      <c r="EMF41" s="467"/>
      <c r="EMG41" s="467"/>
      <c r="EMH41" s="467"/>
      <c r="EMI41" s="467"/>
      <c r="EMJ41" s="467"/>
      <c r="EMK41" s="467"/>
      <c r="EML41" s="467"/>
      <c r="EMM41" s="467"/>
      <c r="EMN41" s="467"/>
      <c r="EMO41" s="467"/>
      <c r="EMP41" s="467"/>
      <c r="EMQ41" s="467"/>
      <c r="EMR41" s="467"/>
      <c r="EMS41" s="467"/>
      <c r="EMT41" s="467"/>
      <c r="EMU41" s="467"/>
      <c r="EMV41" s="467"/>
      <c r="EMW41" s="467"/>
      <c r="EMX41" s="467"/>
      <c r="EMY41" s="467"/>
      <c r="EMZ41" s="467"/>
      <c r="ENA41" s="467"/>
      <c r="ENB41" s="467"/>
      <c r="ENC41" s="467"/>
      <c r="END41" s="467"/>
      <c r="ENE41" s="467"/>
      <c r="ENF41" s="467"/>
      <c r="ENG41" s="467"/>
      <c r="ENH41" s="467"/>
      <c r="ENI41" s="467"/>
      <c r="ENJ41" s="467"/>
      <c r="ENK41" s="467"/>
      <c r="ENL41" s="467"/>
      <c r="ENM41" s="467"/>
      <c r="ENN41" s="467"/>
      <c r="ENO41" s="467"/>
      <c r="ENP41" s="467"/>
      <c r="ENQ41" s="467"/>
      <c r="ENR41" s="467"/>
      <c r="ENS41" s="467"/>
      <c r="ENT41" s="467"/>
      <c r="ENU41" s="467"/>
      <c r="ENV41" s="467"/>
      <c r="ENW41" s="467"/>
      <c r="ENX41" s="467"/>
      <c r="ENY41" s="467"/>
      <c r="ENZ41" s="467"/>
      <c r="EOA41" s="467"/>
      <c r="EOB41" s="467"/>
      <c r="EOC41" s="467"/>
      <c r="EOD41" s="467"/>
      <c r="EOE41" s="467"/>
      <c r="EOF41" s="467"/>
      <c r="EOG41" s="467"/>
      <c r="EOH41" s="467"/>
      <c r="EOI41" s="467"/>
      <c r="EOJ41" s="467"/>
      <c r="EOK41" s="467"/>
      <c r="EOL41" s="467"/>
      <c r="EOM41" s="467"/>
      <c r="EON41" s="467"/>
      <c r="EOO41" s="467"/>
      <c r="EOP41" s="467"/>
      <c r="EOQ41" s="467"/>
      <c r="EOR41" s="467"/>
      <c r="EOS41" s="467"/>
      <c r="EOT41" s="467"/>
      <c r="EOU41" s="467"/>
      <c r="EOV41" s="467"/>
      <c r="EOW41" s="467"/>
      <c r="EOX41" s="467"/>
      <c r="EOY41" s="467"/>
      <c r="EOZ41" s="467"/>
      <c r="EPA41" s="467"/>
      <c r="EPB41" s="467"/>
      <c r="EPC41" s="467"/>
      <c r="EPD41" s="467"/>
      <c r="EPE41" s="467"/>
      <c r="EPF41" s="467"/>
      <c r="EPG41" s="467"/>
      <c r="EPH41" s="467"/>
      <c r="EPI41" s="467"/>
      <c r="EPJ41" s="467"/>
      <c r="EPK41" s="467"/>
      <c r="EPL41" s="467"/>
      <c r="EPM41" s="467"/>
      <c r="EPN41" s="467"/>
      <c r="EPO41" s="467"/>
      <c r="EPP41" s="467"/>
      <c r="EPQ41" s="467"/>
      <c r="EPR41" s="467"/>
      <c r="EPS41" s="467"/>
      <c r="EPT41" s="467"/>
      <c r="EPU41" s="467"/>
      <c r="EPV41" s="467"/>
      <c r="EPW41" s="467"/>
      <c r="EPX41" s="467"/>
      <c r="EPY41" s="467"/>
      <c r="EPZ41" s="467"/>
      <c r="EQA41" s="467"/>
      <c r="EQB41" s="467"/>
      <c r="EQC41" s="467"/>
      <c r="EQD41" s="467"/>
      <c r="EQE41" s="467"/>
      <c r="EQF41" s="467"/>
      <c r="EQG41" s="467"/>
      <c r="EQH41" s="467"/>
      <c r="EQI41" s="467"/>
      <c r="EQJ41" s="467"/>
      <c r="EQK41" s="467"/>
      <c r="EQL41" s="467"/>
      <c r="EQM41" s="467"/>
      <c r="EQN41" s="467"/>
      <c r="EQO41" s="467"/>
      <c r="EQP41" s="467"/>
      <c r="EQQ41" s="467"/>
      <c r="EQR41" s="467"/>
      <c r="EQS41" s="467"/>
      <c r="EQT41" s="467"/>
      <c r="EQU41" s="467"/>
      <c r="EQV41" s="467"/>
      <c r="EQW41" s="467"/>
      <c r="EQX41" s="467"/>
      <c r="EQY41" s="467"/>
      <c r="EQZ41" s="467"/>
      <c r="ERA41" s="467"/>
      <c r="ERB41" s="467"/>
      <c r="ERC41" s="467"/>
      <c r="ERD41" s="467"/>
      <c r="ERE41" s="467"/>
      <c r="ERF41" s="467"/>
      <c r="ERG41" s="467"/>
      <c r="ERH41" s="467"/>
      <c r="ERI41" s="467"/>
      <c r="ERJ41" s="467"/>
      <c r="ERK41" s="467"/>
      <c r="ERL41" s="467"/>
      <c r="ERM41" s="467"/>
      <c r="ERN41" s="467"/>
      <c r="ERO41" s="467"/>
      <c r="ERP41" s="467"/>
      <c r="ERQ41" s="467"/>
      <c r="ERR41" s="467"/>
      <c r="ERS41" s="467"/>
      <c r="ERT41" s="467"/>
      <c r="ERU41" s="467"/>
      <c r="ERV41" s="467"/>
      <c r="ERW41" s="467"/>
      <c r="ERX41" s="467"/>
      <c r="ERY41" s="467"/>
      <c r="ERZ41" s="467"/>
      <c r="ESA41" s="467"/>
      <c r="ESB41" s="467"/>
      <c r="ESC41" s="467"/>
      <c r="ESD41" s="467"/>
      <c r="ESE41" s="467"/>
      <c r="ESF41" s="467"/>
      <c r="ESG41" s="467"/>
      <c r="ESH41" s="467"/>
      <c r="ESI41" s="467"/>
      <c r="ESJ41" s="467"/>
      <c r="ESK41" s="467"/>
      <c r="ESL41" s="467"/>
      <c r="ESM41" s="467"/>
      <c r="ESN41" s="467"/>
      <c r="ESO41" s="467"/>
      <c r="ESP41" s="467"/>
      <c r="ESQ41" s="467"/>
      <c r="ESR41" s="467"/>
      <c r="ESS41" s="467"/>
      <c r="EST41" s="467"/>
      <c r="ESU41" s="467"/>
      <c r="ESV41" s="467"/>
      <c r="ESW41" s="467"/>
      <c r="ESX41" s="467"/>
      <c r="ESY41" s="467"/>
      <c r="ESZ41" s="467"/>
      <c r="ETA41" s="467"/>
      <c r="ETB41" s="467"/>
      <c r="ETC41" s="467"/>
      <c r="ETD41" s="467"/>
      <c r="ETE41" s="467"/>
      <c r="ETF41" s="467"/>
      <c r="ETG41" s="467"/>
      <c r="ETH41" s="467"/>
      <c r="ETI41" s="467"/>
      <c r="ETJ41" s="467"/>
      <c r="ETK41" s="467"/>
      <c r="ETL41" s="467"/>
      <c r="ETM41" s="467"/>
      <c r="ETN41" s="467"/>
      <c r="ETO41" s="467"/>
      <c r="ETP41" s="467"/>
      <c r="ETQ41" s="467"/>
      <c r="ETR41" s="467"/>
      <c r="ETS41" s="467"/>
      <c r="ETT41" s="467"/>
      <c r="ETU41" s="467"/>
      <c r="ETV41" s="467"/>
      <c r="ETW41" s="467"/>
      <c r="ETX41" s="467"/>
      <c r="ETY41" s="467"/>
      <c r="ETZ41" s="467"/>
      <c r="EUA41" s="467"/>
      <c r="EUB41" s="467"/>
      <c r="EUC41" s="467"/>
      <c r="EUD41" s="467"/>
      <c r="EUE41" s="467"/>
      <c r="EUF41" s="467"/>
      <c r="EUG41" s="467"/>
      <c r="EUH41" s="467"/>
      <c r="EUI41" s="467"/>
      <c r="EUJ41" s="467"/>
      <c r="EUK41" s="467"/>
      <c r="EUL41" s="467"/>
      <c r="EUM41" s="467"/>
      <c r="EUN41" s="467"/>
      <c r="EUO41" s="467"/>
      <c r="EUP41" s="467"/>
      <c r="EUQ41" s="467"/>
      <c r="EUR41" s="467"/>
      <c r="EUS41" s="467"/>
      <c r="EUT41" s="467"/>
      <c r="EUU41" s="467"/>
      <c r="EUV41" s="467"/>
      <c r="EUW41" s="467"/>
      <c r="EUX41" s="467"/>
      <c r="EUY41" s="467"/>
      <c r="EUZ41" s="467"/>
      <c r="EVA41" s="467"/>
      <c r="EVB41" s="467"/>
      <c r="EVC41" s="467"/>
      <c r="EVD41" s="467"/>
      <c r="EVE41" s="467"/>
      <c r="EVF41" s="467"/>
      <c r="EVG41" s="467"/>
      <c r="EVH41" s="467"/>
      <c r="EVI41" s="467"/>
      <c r="EVJ41" s="467"/>
      <c r="EVK41" s="467"/>
      <c r="EVL41" s="467"/>
      <c r="EVM41" s="467"/>
      <c r="EVN41" s="467"/>
      <c r="EVO41" s="467"/>
      <c r="EVP41" s="467"/>
      <c r="EVQ41" s="467"/>
      <c r="EVR41" s="467"/>
      <c r="EVS41" s="467"/>
      <c r="EVT41" s="467"/>
      <c r="EVU41" s="467"/>
      <c r="EVV41" s="467"/>
      <c r="EVW41" s="467"/>
      <c r="EVX41" s="467"/>
      <c r="EVY41" s="467"/>
      <c r="EVZ41" s="467"/>
      <c r="EWA41" s="467"/>
      <c r="EWB41" s="467"/>
      <c r="EWC41" s="467"/>
      <c r="EWD41" s="467"/>
      <c r="EWE41" s="467"/>
      <c r="EWF41" s="467"/>
      <c r="EWG41" s="467"/>
      <c r="EWH41" s="467"/>
      <c r="EWI41" s="467"/>
      <c r="EWJ41" s="467"/>
      <c r="EWK41" s="467"/>
      <c r="EWL41" s="467"/>
      <c r="EWM41" s="467"/>
      <c r="EWN41" s="467"/>
      <c r="EWO41" s="467"/>
      <c r="EWP41" s="467"/>
      <c r="EWQ41" s="467"/>
      <c r="EWR41" s="467"/>
      <c r="EWS41" s="467"/>
      <c r="EWT41" s="467"/>
      <c r="EWU41" s="467"/>
      <c r="EWV41" s="467"/>
      <c r="EWW41" s="467"/>
      <c r="EWX41" s="467"/>
      <c r="EWY41" s="467"/>
      <c r="EWZ41" s="467"/>
      <c r="EXA41" s="467"/>
      <c r="EXB41" s="467"/>
      <c r="EXC41" s="467"/>
      <c r="EXD41" s="467"/>
      <c r="EXE41" s="467"/>
      <c r="EXF41" s="467"/>
      <c r="EXG41" s="467"/>
      <c r="EXH41" s="467"/>
      <c r="EXI41" s="467"/>
      <c r="EXJ41" s="467"/>
      <c r="EXK41" s="467"/>
      <c r="EXL41" s="467"/>
      <c r="EXM41" s="467"/>
      <c r="EXN41" s="467"/>
      <c r="EXO41" s="467"/>
      <c r="EXP41" s="467"/>
      <c r="EXQ41" s="467"/>
      <c r="EXR41" s="467"/>
      <c r="EXS41" s="467"/>
      <c r="EXT41" s="467"/>
      <c r="EXU41" s="467"/>
      <c r="EXV41" s="467"/>
      <c r="EXW41" s="467"/>
      <c r="EXX41" s="467"/>
      <c r="EXY41" s="467"/>
      <c r="EXZ41" s="467"/>
      <c r="EYA41" s="467"/>
      <c r="EYB41" s="467"/>
      <c r="EYC41" s="467"/>
      <c r="EYD41" s="467"/>
      <c r="EYE41" s="467"/>
      <c r="EYF41" s="467"/>
      <c r="EYG41" s="467"/>
      <c r="EYH41" s="467"/>
      <c r="EYI41" s="467"/>
      <c r="EYJ41" s="467"/>
      <c r="EYK41" s="467"/>
      <c r="EYL41" s="467"/>
      <c r="EYM41" s="467"/>
      <c r="EYN41" s="467"/>
      <c r="EYO41" s="467"/>
      <c r="EYP41" s="467"/>
      <c r="EYQ41" s="467"/>
      <c r="EYR41" s="467"/>
      <c r="EYS41" s="467"/>
      <c r="EYT41" s="467"/>
      <c r="EYU41" s="467"/>
      <c r="EYV41" s="467"/>
      <c r="EYW41" s="467"/>
      <c r="EYX41" s="467"/>
      <c r="EYY41" s="467"/>
      <c r="EYZ41" s="467"/>
      <c r="EZA41" s="467"/>
      <c r="EZB41" s="467"/>
      <c r="EZC41" s="467"/>
      <c r="EZD41" s="467"/>
      <c r="EZE41" s="467"/>
      <c r="EZF41" s="467"/>
      <c r="EZG41" s="467"/>
      <c r="EZH41" s="467"/>
      <c r="EZI41" s="467"/>
      <c r="EZJ41" s="467"/>
      <c r="EZK41" s="467"/>
      <c r="EZL41" s="467"/>
      <c r="EZM41" s="467"/>
      <c r="EZN41" s="467"/>
      <c r="EZO41" s="467"/>
      <c r="EZP41" s="467"/>
      <c r="EZQ41" s="467"/>
      <c r="EZR41" s="467"/>
      <c r="EZS41" s="467"/>
      <c r="EZT41" s="467"/>
      <c r="EZU41" s="467"/>
      <c r="EZV41" s="467"/>
      <c r="EZW41" s="467"/>
      <c r="EZX41" s="467"/>
      <c r="EZY41" s="467"/>
      <c r="EZZ41" s="467"/>
      <c r="FAA41" s="467"/>
      <c r="FAB41" s="467"/>
      <c r="FAC41" s="467"/>
      <c r="FAD41" s="467"/>
      <c r="FAE41" s="467"/>
      <c r="FAF41" s="467"/>
      <c r="FAG41" s="467"/>
      <c r="FAH41" s="467"/>
      <c r="FAI41" s="467"/>
      <c r="FAJ41" s="467"/>
      <c r="FAK41" s="467"/>
      <c r="FAL41" s="467"/>
      <c r="FAM41" s="467"/>
      <c r="FAN41" s="467"/>
      <c r="FAO41" s="467"/>
      <c r="FAP41" s="467"/>
      <c r="FAQ41" s="467"/>
      <c r="FAR41" s="467"/>
      <c r="FAS41" s="467"/>
      <c r="FAT41" s="467"/>
      <c r="FAU41" s="467"/>
      <c r="FAV41" s="467"/>
      <c r="FAW41" s="467"/>
      <c r="FAX41" s="467"/>
      <c r="FAY41" s="467"/>
      <c r="FAZ41" s="467"/>
      <c r="FBA41" s="467"/>
      <c r="FBB41" s="467"/>
      <c r="FBC41" s="467"/>
      <c r="FBD41" s="467"/>
      <c r="FBE41" s="467"/>
      <c r="FBF41" s="467"/>
      <c r="FBG41" s="467"/>
      <c r="FBH41" s="467"/>
      <c r="FBI41" s="467"/>
      <c r="FBJ41" s="467"/>
      <c r="FBK41" s="467"/>
      <c r="FBL41" s="467"/>
      <c r="FBM41" s="467"/>
      <c r="FBN41" s="467"/>
      <c r="FBO41" s="467"/>
      <c r="FBP41" s="467"/>
      <c r="FBQ41" s="467"/>
      <c r="FBR41" s="467"/>
      <c r="FBS41" s="467"/>
      <c r="FBT41" s="467"/>
      <c r="FBU41" s="467"/>
      <c r="FBV41" s="467"/>
      <c r="FBW41" s="467"/>
      <c r="FBX41" s="467"/>
      <c r="FBY41" s="467"/>
      <c r="FBZ41" s="467"/>
      <c r="FCA41" s="467"/>
      <c r="FCB41" s="467"/>
      <c r="FCC41" s="467"/>
      <c r="FCD41" s="467"/>
      <c r="FCE41" s="467"/>
      <c r="FCF41" s="467"/>
      <c r="FCG41" s="467"/>
      <c r="FCH41" s="467"/>
      <c r="FCI41" s="467"/>
      <c r="FCJ41" s="467"/>
      <c r="FCK41" s="467"/>
      <c r="FCL41" s="467"/>
      <c r="FCM41" s="467"/>
      <c r="FCN41" s="467"/>
      <c r="FCO41" s="467"/>
      <c r="FCP41" s="467"/>
      <c r="FCQ41" s="467"/>
      <c r="FCR41" s="467"/>
      <c r="FCS41" s="467"/>
      <c r="FCT41" s="467"/>
      <c r="FCU41" s="467"/>
      <c r="FCV41" s="467"/>
      <c r="FCW41" s="467"/>
      <c r="FCX41" s="467"/>
      <c r="FCY41" s="467"/>
      <c r="FCZ41" s="467"/>
      <c r="FDA41" s="467"/>
      <c r="FDB41" s="467"/>
      <c r="FDC41" s="467"/>
      <c r="FDD41" s="467"/>
      <c r="FDE41" s="467"/>
      <c r="FDF41" s="467"/>
      <c r="FDG41" s="467"/>
      <c r="FDH41" s="467"/>
      <c r="FDI41" s="467"/>
      <c r="FDJ41" s="467"/>
      <c r="FDK41" s="467"/>
      <c r="FDL41" s="467"/>
      <c r="FDM41" s="467"/>
      <c r="FDN41" s="467"/>
      <c r="FDO41" s="467"/>
      <c r="FDP41" s="467"/>
      <c r="FDQ41" s="467"/>
      <c r="FDR41" s="467"/>
      <c r="FDS41" s="467"/>
      <c r="FDT41" s="467"/>
      <c r="FDU41" s="467"/>
      <c r="FDV41" s="467"/>
      <c r="FDW41" s="467"/>
      <c r="FDX41" s="467"/>
      <c r="FDY41" s="467"/>
      <c r="FDZ41" s="467"/>
      <c r="FEA41" s="467"/>
      <c r="FEB41" s="467"/>
      <c r="FEC41" s="467"/>
      <c r="FED41" s="467"/>
      <c r="FEE41" s="467"/>
      <c r="FEF41" s="467"/>
      <c r="FEG41" s="467"/>
      <c r="FEH41" s="467"/>
      <c r="FEI41" s="467"/>
      <c r="FEJ41" s="467"/>
      <c r="FEK41" s="467"/>
      <c r="FEL41" s="467"/>
      <c r="FEM41" s="467"/>
      <c r="FEN41" s="467"/>
      <c r="FEO41" s="467"/>
      <c r="FEP41" s="467"/>
      <c r="FEQ41" s="467"/>
      <c r="FER41" s="467"/>
      <c r="FES41" s="467"/>
      <c r="FET41" s="467"/>
      <c r="FEU41" s="467"/>
      <c r="FEV41" s="467"/>
      <c r="FEW41" s="467"/>
      <c r="FEX41" s="467"/>
      <c r="FEY41" s="467"/>
      <c r="FEZ41" s="467"/>
      <c r="FFA41" s="467"/>
      <c r="FFB41" s="467"/>
      <c r="FFC41" s="467"/>
      <c r="FFD41" s="467"/>
      <c r="FFE41" s="467"/>
      <c r="FFF41" s="467"/>
      <c r="FFG41" s="467"/>
      <c r="FFH41" s="467"/>
      <c r="FFI41" s="467"/>
      <c r="FFJ41" s="467"/>
      <c r="FFK41" s="467"/>
      <c r="FFL41" s="467"/>
      <c r="FFM41" s="467"/>
      <c r="FFN41" s="467"/>
      <c r="FFO41" s="467"/>
      <c r="FFP41" s="467"/>
      <c r="FFQ41" s="467"/>
      <c r="FFR41" s="467"/>
      <c r="FFS41" s="467"/>
      <c r="FFT41" s="467"/>
      <c r="FFU41" s="467"/>
      <c r="FFV41" s="467"/>
      <c r="FFW41" s="467"/>
      <c r="FFX41" s="467"/>
      <c r="FFY41" s="467"/>
      <c r="FFZ41" s="467"/>
      <c r="FGA41" s="467"/>
      <c r="FGB41" s="467"/>
      <c r="FGC41" s="467"/>
      <c r="FGD41" s="467"/>
      <c r="FGE41" s="467"/>
      <c r="FGF41" s="467"/>
      <c r="FGG41" s="467"/>
      <c r="FGH41" s="467"/>
      <c r="FGI41" s="467"/>
      <c r="FGJ41" s="467"/>
      <c r="FGK41" s="467"/>
      <c r="FGL41" s="467"/>
      <c r="FGM41" s="467"/>
      <c r="FGN41" s="467"/>
      <c r="FGO41" s="467"/>
      <c r="FGP41" s="467"/>
      <c r="FGQ41" s="467"/>
      <c r="FGR41" s="467"/>
      <c r="FGS41" s="467"/>
      <c r="FGT41" s="467"/>
      <c r="FGU41" s="467"/>
      <c r="FGV41" s="467"/>
      <c r="FGW41" s="467"/>
      <c r="FGX41" s="467"/>
      <c r="FGY41" s="467"/>
      <c r="FGZ41" s="467"/>
      <c r="FHA41" s="467"/>
      <c r="FHB41" s="467"/>
      <c r="FHC41" s="467"/>
      <c r="FHD41" s="467"/>
      <c r="FHE41" s="467"/>
      <c r="FHF41" s="467"/>
      <c r="FHG41" s="467"/>
      <c r="FHH41" s="467"/>
      <c r="FHI41" s="467"/>
      <c r="FHJ41" s="467"/>
      <c r="FHK41" s="467"/>
      <c r="FHL41" s="467"/>
      <c r="FHM41" s="467"/>
      <c r="FHN41" s="467"/>
      <c r="FHO41" s="467"/>
      <c r="FHP41" s="467"/>
      <c r="FHQ41" s="467"/>
      <c r="FHR41" s="467"/>
      <c r="FHS41" s="467"/>
      <c r="FHT41" s="467"/>
      <c r="FHU41" s="467"/>
      <c r="FHV41" s="467"/>
      <c r="FHW41" s="467"/>
      <c r="FHX41" s="467"/>
      <c r="FHY41" s="467"/>
      <c r="FHZ41" s="467"/>
      <c r="FIA41" s="467"/>
      <c r="FIB41" s="467"/>
      <c r="FIC41" s="467"/>
      <c r="FID41" s="467"/>
      <c r="FIE41" s="467"/>
      <c r="FIF41" s="467"/>
      <c r="FIG41" s="467"/>
      <c r="FIH41" s="467"/>
      <c r="FII41" s="467"/>
      <c r="FIJ41" s="467"/>
      <c r="FIK41" s="467"/>
      <c r="FIL41" s="467"/>
      <c r="FIM41" s="467"/>
      <c r="FIN41" s="467"/>
      <c r="FIO41" s="467"/>
      <c r="FIP41" s="467"/>
      <c r="FIQ41" s="467"/>
      <c r="FIR41" s="467"/>
      <c r="FIS41" s="467"/>
      <c r="FIT41" s="467"/>
      <c r="FIU41" s="467"/>
      <c r="FIV41" s="467"/>
      <c r="FIW41" s="467"/>
      <c r="FIX41" s="467"/>
      <c r="FIY41" s="467"/>
      <c r="FIZ41" s="467"/>
      <c r="FJA41" s="467"/>
      <c r="FJB41" s="467"/>
      <c r="FJC41" s="467"/>
      <c r="FJD41" s="467"/>
      <c r="FJE41" s="467"/>
      <c r="FJF41" s="467"/>
      <c r="FJG41" s="467"/>
      <c r="FJH41" s="467"/>
      <c r="FJI41" s="467"/>
      <c r="FJJ41" s="467"/>
      <c r="FJK41" s="467"/>
      <c r="FJL41" s="467"/>
      <c r="FJM41" s="467"/>
      <c r="FJN41" s="467"/>
      <c r="FJO41" s="467"/>
      <c r="FJP41" s="467"/>
      <c r="FJQ41" s="467"/>
      <c r="FJR41" s="467"/>
      <c r="FJS41" s="467"/>
      <c r="FJT41" s="467"/>
      <c r="FJU41" s="467"/>
      <c r="FJV41" s="467"/>
      <c r="FJW41" s="467"/>
      <c r="FJX41" s="467"/>
      <c r="FJY41" s="467"/>
      <c r="FJZ41" s="467"/>
      <c r="FKA41" s="467"/>
      <c r="FKB41" s="467"/>
      <c r="FKC41" s="467"/>
      <c r="FKD41" s="467"/>
      <c r="FKE41" s="467"/>
      <c r="FKF41" s="467"/>
      <c r="FKG41" s="467"/>
      <c r="FKH41" s="467"/>
      <c r="FKI41" s="467"/>
      <c r="FKJ41" s="467"/>
      <c r="FKK41" s="467"/>
      <c r="FKL41" s="467"/>
      <c r="FKM41" s="467"/>
      <c r="FKN41" s="467"/>
      <c r="FKO41" s="467"/>
      <c r="FKP41" s="467"/>
      <c r="FKQ41" s="467"/>
      <c r="FKR41" s="467"/>
      <c r="FKS41" s="467"/>
      <c r="FKT41" s="467"/>
      <c r="FKU41" s="467"/>
      <c r="FKV41" s="467"/>
      <c r="FKW41" s="467"/>
      <c r="FKX41" s="467"/>
      <c r="FKY41" s="467"/>
      <c r="FKZ41" s="467"/>
      <c r="FLA41" s="467"/>
      <c r="FLB41" s="467"/>
      <c r="FLC41" s="467"/>
      <c r="FLD41" s="467"/>
      <c r="FLE41" s="467"/>
      <c r="FLF41" s="467"/>
      <c r="FLG41" s="467"/>
      <c r="FLH41" s="467"/>
      <c r="FLI41" s="467"/>
      <c r="FLJ41" s="467"/>
      <c r="FLK41" s="467"/>
      <c r="FLL41" s="467"/>
      <c r="FLM41" s="467"/>
      <c r="FLN41" s="467"/>
      <c r="FLO41" s="467"/>
      <c r="FLP41" s="467"/>
      <c r="FLQ41" s="467"/>
      <c r="FLR41" s="467"/>
      <c r="FLS41" s="467"/>
      <c r="FLT41" s="467"/>
      <c r="FLU41" s="467"/>
      <c r="FLV41" s="467"/>
      <c r="FLW41" s="467"/>
      <c r="FLX41" s="467"/>
      <c r="FLY41" s="467"/>
      <c r="FLZ41" s="467"/>
      <c r="FMA41" s="467"/>
      <c r="FMB41" s="467"/>
      <c r="FMC41" s="467"/>
      <c r="FMD41" s="467"/>
      <c r="FME41" s="467"/>
      <c r="FMF41" s="467"/>
      <c r="FMG41" s="467"/>
      <c r="FMH41" s="467"/>
      <c r="FMI41" s="467"/>
      <c r="FMJ41" s="467"/>
      <c r="FMK41" s="467"/>
      <c r="FML41" s="467"/>
      <c r="FMM41" s="467"/>
      <c r="FMN41" s="467"/>
      <c r="FMO41" s="467"/>
      <c r="FMP41" s="467"/>
      <c r="FMQ41" s="467"/>
      <c r="FMR41" s="467"/>
      <c r="FMS41" s="467"/>
      <c r="FMT41" s="467"/>
      <c r="FMU41" s="467"/>
      <c r="FMV41" s="467"/>
      <c r="FMW41" s="467"/>
      <c r="FMX41" s="467"/>
      <c r="FMY41" s="467"/>
      <c r="FMZ41" s="467"/>
      <c r="FNA41" s="467"/>
      <c r="FNB41" s="467"/>
      <c r="FNC41" s="467"/>
      <c r="FND41" s="467"/>
      <c r="FNE41" s="467"/>
      <c r="FNF41" s="467"/>
      <c r="FNG41" s="467"/>
      <c r="FNH41" s="467"/>
      <c r="FNI41" s="467"/>
      <c r="FNJ41" s="467"/>
      <c r="FNK41" s="467"/>
      <c r="FNL41" s="467"/>
      <c r="FNM41" s="467"/>
      <c r="FNN41" s="467"/>
      <c r="FNO41" s="467"/>
      <c r="FNP41" s="467"/>
      <c r="FNQ41" s="467"/>
      <c r="FNR41" s="467"/>
      <c r="FNS41" s="467"/>
      <c r="FNT41" s="467"/>
      <c r="FNU41" s="467"/>
      <c r="FNV41" s="467"/>
      <c r="FNW41" s="467"/>
      <c r="FNX41" s="467"/>
      <c r="FNY41" s="467"/>
      <c r="FNZ41" s="467"/>
      <c r="FOA41" s="467"/>
      <c r="FOB41" s="467"/>
      <c r="FOC41" s="467"/>
      <c r="FOD41" s="467"/>
      <c r="FOE41" s="467"/>
      <c r="FOF41" s="467"/>
      <c r="FOG41" s="467"/>
      <c r="FOH41" s="467"/>
      <c r="FOI41" s="467"/>
      <c r="FOJ41" s="467"/>
      <c r="FOK41" s="467"/>
      <c r="FOL41" s="467"/>
      <c r="FOM41" s="467"/>
      <c r="FON41" s="467"/>
      <c r="FOO41" s="467"/>
      <c r="FOP41" s="467"/>
      <c r="FOQ41" s="467"/>
      <c r="FOR41" s="467"/>
      <c r="FOS41" s="467"/>
      <c r="FOT41" s="467"/>
      <c r="FOU41" s="467"/>
      <c r="FOV41" s="467"/>
      <c r="FOW41" s="467"/>
      <c r="FOX41" s="467"/>
      <c r="FOY41" s="467"/>
      <c r="FOZ41" s="467"/>
      <c r="FPA41" s="467"/>
      <c r="FPB41" s="467"/>
      <c r="FPC41" s="467"/>
      <c r="FPD41" s="467"/>
      <c r="FPE41" s="467"/>
      <c r="FPF41" s="467"/>
      <c r="FPG41" s="467"/>
      <c r="FPH41" s="467"/>
      <c r="FPI41" s="467"/>
      <c r="FPJ41" s="467"/>
      <c r="FPK41" s="467"/>
      <c r="FPL41" s="467"/>
      <c r="FPM41" s="467"/>
      <c r="FPN41" s="467"/>
      <c r="FPO41" s="467"/>
      <c r="FPP41" s="467"/>
      <c r="FPQ41" s="467"/>
      <c r="FPR41" s="467"/>
      <c r="FPS41" s="467"/>
      <c r="FPT41" s="467"/>
      <c r="FPU41" s="467"/>
      <c r="FPV41" s="467"/>
      <c r="FPW41" s="467"/>
      <c r="FPX41" s="467"/>
      <c r="FPY41" s="467"/>
      <c r="FPZ41" s="467"/>
      <c r="FQA41" s="467"/>
      <c r="FQB41" s="467"/>
      <c r="FQC41" s="467"/>
      <c r="FQD41" s="467"/>
      <c r="FQE41" s="467"/>
      <c r="FQF41" s="467"/>
      <c r="FQG41" s="467"/>
      <c r="FQH41" s="467"/>
      <c r="FQI41" s="467"/>
      <c r="FQJ41" s="467"/>
      <c r="FQK41" s="467"/>
      <c r="FQL41" s="467"/>
      <c r="FQM41" s="467"/>
      <c r="FQN41" s="467"/>
      <c r="FQO41" s="467"/>
      <c r="FQP41" s="467"/>
      <c r="FQQ41" s="467"/>
      <c r="FQR41" s="467"/>
      <c r="FQS41" s="467"/>
      <c r="FQT41" s="467"/>
      <c r="FQU41" s="467"/>
      <c r="FQV41" s="467"/>
      <c r="FQW41" s="467"/>
      <c r="FQX41" s="467"/>
      <c r="FQY41" s="467"/>
      <c r="FQZ41" s="467"/>
      <c r="FRA41" s="467"/>
      <c r="FRB41" s="467"/>
      <c r="FRC41" s="467"/>
      <c r="FRD41" s="467"/>
      <c r="FRE41" s="467"/>
      <c r="FRF41" s="467"/>
      <c r="FRG41" s="467"/>
      <c r="FRH41" s="467"/>
      <c r="FRI41" s="467"/>
      <c r="FRJ41" s="467"/>
      <c r="FRK41" s="467"/>
      <c r="FRL41" s="467"/>
      <c r="FRM41" s="467"/>
      <c r="FRN41" s="467"/>
      <c r="FRO41" s="467"/>
      <c r="FRP41" s="467"/>
      <c r="FRQ41" s="467"/>
      <c r="FRR41" s="467"/>
      <c r="FRS41" s="467"/>
      <c r="FRT41" s="467"/>
      <c r="FRU41" s="467"/>
      <c r="FRV41" s="467"/>
      <c r="FRW41" s="467"/>
      <c r="FRX41" s="467"/>
      <c r="FRY41" s="467"/>
      <c r="FRZ41" s="467"/>
      <c r="FSA41" s="467"/>
      <c r="FSB41" s="467"/>
      <c r="FSC41" s="467"/>
      <c r="FSD41" s="467"/>
      <c r="FSE41" s="467"/>
      <c r="FSF41" s="467"/>
      <c r="FSG41" s="467"/>
      <c r="FSH41" s="467"/>
      <c r="FSI41" s="467"/>
      <c r="FSJ41" s="467"/>
      <c r="FSK41" s="467"/>
      <c r="FSL41" s="467"/>
      <c r="FSM41" s="467"/>
      <c r="FSN41" s="467"/>
      <c r="FSO41" s="467"/>
      <c r="FSP41" s="467"/>
      <c r="FSQ41" s="467"/>
      <c r="FSR41" s="467"/>
      <c r="FSS41" s="467"/>
      <c r="FST41" s="467"/>
      <c r="FSU41" s="467"/>
      <c r="FSV41" s="467"/>
      <c r="FSW41" s="467"/>
      <c r="FSX41" s="467"/>
      <c r="FSY41" s="467"/>
      <c r="FSZ41" s="467"/>
      <c r="FTA41" s="467"/>
      <c r="FTB41" s="467"/>
      <c r="FTC41" s="467"/>
      <c r="FTD41" s="467"/>
      <c r="FTE41" s="467"/>
      <c r="FTF41" s="467"/>
      <c r="FTG41" s="467"/>
      <c r="FTH41" s="467"/>
      <c r="FTI41" s="467"/>
      <c r="FTJ41" s="467"/>
      <c r="FTK41" s="467"/>
      <c r="FTL41" s="467"/>
      <c r="FTM41" s="467"/>
      <c r="FTN41" s="467"/>
      <c r="FTO41" s="467"/>
      <c r="FTP41" s="467"/>
      <c r="FTQ41" s="467"/>
      <c r="FTR41" s="467"/>
      <c r="FTS41" s="467"/>
      <c r="FTT41" s="467"/>
      <c r="FTU41" s="467"/>
      <c r="FTV41" s="467"/>
      <c r="FTW41" s="467"/>
      <c r="FTX41" s="467"/>
      <c r="FTY41" s="467"/>
      <c r="FTZ41" s="467"/>
      <c r="FUA41" s="467"/>
      <c r="FUB41" s="467"/>
      <c r="FUC41" s="467"/>
      <c r="FUD41" s="467"/>
      <c r="FUE41" s="467"/>
      <c r="FUF41" s="467"/>
      <c r="FUG41" s="467"/>
      <c r="FUH41" s="467"/>
      <c r="FUI41" s="467"/>
      <c r="FUJ41" s="467"/>
      <c r="FUK41" s="467"/>
      <c r="FUL41" s="467"/>
      <c r="FUM41" s="467"/>
      <c r="FUN41" s="467"/>
      <c r="FUO41" s="467"/>
      <c r="FUP41" s="467"/>
      <c r="FUQ41" s="467"/>
      <c r="FUR41" s="467"/>
      <c r="FUS41" s="467"/>
      <c r="FUT41" s="467"/>
      <c r="FUU41" s="467"/>
      <c r="FUV41" s="467"/>
      <c r="FUW41" s="467"/>
      <c r="FUX41" s="467"/>
      <c r="FUY41" s="467"/>
      <c r="FUZ41" s="467"/>
      <c r="FVA41" s="467"/>
      <c r="FVB41" s="467"/>
      <c r="FVC41" s="467"/>
      <c r="FVD41" s="467"/>
      <c r="FVE41" s="467"/>
      <c r="FVF41" s="467"/>
      <c r="FVG41" s="467"/>
      <c r="FVH41" s="467"/>
      <c r="FVI41" s="467"/>
      <c r="FVJ41" s="467"/>
      <c r="FVK41" s="467"/>
      <c r="FVL41" s="467"/>
      <c r="FVM41" s="467"/>
      <c r="FVN41" s="467"/>
      <c r="FVO41" s="467"/>
      <c r="FVP41" s="467"/>
      <c r="FVQ41" s="467"/>
      <c r="FVR41" s="467"/>
      <c r="FVS41" s="467"/>
      <c r="FVT41" s="467"/>
      <c r="FVU41" s="467"/>
      <c r="FVV41" s="467"/>
      <c r="FVW41" s="467"/>
      <c r="FVX41" s="467"/>
      <c r="FVY41" s="467"/>
      <c r="FVZ41" s="467"/>
      <c r="FWA41" s="467"/>
      <c r="FWB41" s="467"/>
      <c r="FWC41" s="467"/>
      <c r="FWD41" s="467"/>
      <c r="FWE41" s="467"/>
      <c r="FWF41" s="467"/>
      <c r="FWG41" s="467"/>
      <c r="FWH41" s="467"/>
      <c r="FWI41" s="467"/>
      <c r="FWJ41" s="467"/>
      <c r="FWK41" s="467"/>
      <c r="FWL41" s="467"/>
      <c r="FWM41" s="467"/>
      <c r="FWN41" s="467"/>
      <c r="FWO41" s="467"/>
      <c r="FWP41" s="467"/>
      <c r="FWQ41" s="467"/>
      <c r="FWR41" s="467"/>
      <c r="FWS41" s="467"/>
      <c r="FWT41" s="467"/>
      <c r="FWU41" s="467"/>
      <c r="FWV41" s="467"/>
      <c r="FWW41" s="467"/>
      <c r="FWX41" s="467"/>
      <c r="FWY41" s="467"/>
      <c r="FWZ41" s="467"/>
      <c r="FXA41" s="467"/>
      <c r="FXB41" s="467"/>
      <c r="FXC41" s="467"/>
      <c r="FXD41" s="467"/>
      <c r="FXE41" s="467"/>
      <c r="FXF41" s="467"/>
      <c r="FXG41" s="467"/>
      <c r="FXH41" s="467"/>
      <c r="FXI41" s="467"/>
      <c r="FXJ41" s="467"/>
      <c r="FXK41" s="467"/>
      <c r="FXL41" s="467"/>
      <c r="FXM41" s="467"/>
      <c r="FXN41" s="467"/>
      <c r="FXO41" s="467"/>
      <c r="FXP41" s="467"/>
      <c r="FXQ41" s="467"/>
      <c r="FXR41" s="467"/>
      <c r="FXS41" s="467"/>
      <c r="FXT41" s="467"/>
      <c r="FXU41" s="467"/>
      <c r="FXV41" s="467"/>
      <c r="FXW41" s="467"/>
      <c r="FXX41" s="467"/>
      <c r="FXY41" s="467"/>
      <c r="FXZ41" s="467"/>
      <c r="FYA41" s="467"/>
      <c r="FYB41" s="467"/>
      <c r="FYC41" s="467"/>
      <c r="FYD41" s="467"/>
      <c r="FYE41" s="467"/>
      <c r="FYF41" s="467"/>
      <c r="FYG41" s="467"/>
      <c r="FYH41" s="467"/>
      <c r="FYI41" s="467"/>
      <c r="FYJ41" s="467"/>
      <c r="FYK41" s="467"/>
      <c r="FYL41" s="467"/>
      <c r="FYM41" s="467"/>
      <c r="FYN41" s="467"/>
      <c r="FYO41" s="467"/>
      <c r="FYP41" s="467"/>
      <c r="FYQ41" s="467"/>
      <c r="FYR41" s="467"/>
      <c r="FYS41" s="467"/>
      <c r="FYT41" s="467"/>
      <c r="FYU41" s="467"/>
      <c r="FYV41" s="467"/>
      <c r="FYW41" s="467"/>
      <c r="FYX41" s="467"/>
      <c r="FYY41" s="467"/>
      <c r="FYZ41" s="467"/>
      <c r="FZA41" s="467"/>
      <c r="FZB41" s="467"/>
      <c r="FZC41" s="467"/>
      <c r="FZD41" s="467"/>
      <c r="FZE41" s="467"/>
      <c r="FZF41" s="467"/>
      <c r="FZG41" s="467"/>
      <c r="FZH41" s="467"/>
      <c r="FZI41" s="467"/>
      <c r="FZJ41" s="467"/>
      <c r="FZK41" s="467"/>
      <c r="FZL41" s="467"/>
      <c r="FZM41" s="467"/>
      <c r="FZN41" s="467"/>
      <c r="FZO41" s="467"/>
      <c r="FZP41" s="467"/>
      <c r="FZQ41" s="467"/>
      <c r="FZR41" s="467"/>
      <c r="FZS41" s="467"/>
      <c r="FZT41" s="467"/>
      <c r="FZU41" s="467"/>
      <c r="FZV41" s="467"/>
      <c r="FZW41" s="467"/>
      <c r="FZX41" s="467"/>
      <c r="FZY41" s="467"/>
      <c r="FZZ41" s="467"/>
      <c r="GAA41" s="467"/>
      <c r="GAB41" s="467"/>
      <c r="GAC41" s="467"/>
      <c r="GAD41" s="467"/>
      <c r="GAE41" s="467"/>
      <c r="GAF41" s="467"/>
      <c r="GAG41" s="467"/>
      <c r="GAH41" s="467"/>
      <c r="GAI41" s="467"/>
      <c r="GAJ41" s="467"/>
      <c r="GAK41" s="467"/>
      <c r="GAL41" s="467"/>
      <c r="GAM41" s="467"/>
      <c r="GAN41" s="467"/>
      <c r="GAO41" s="467"/>
      <c r="GAP41" s="467"/>
      <c r="GAQ41" s="467"/>
      <c r="GAR41" s="467"/>
      <c r="GAS41" s="467"/>
      <c r="GAT41" s="467"/>
      <c r="GAU41" s="467"/>
      <c r="GAV41" s="467"/>
      <c r="GAW41" s="467"/>
      <c r="GAX41" s="467"/>
      <c r="GAY41" s="467"/>
      <c r="GAZ41" s="467"/>
      <c r="GBA41" s="467"/>
      <c r="GBB41" s="467"/>
      <c r="GBC41" s="467"/>
      <c r="GBD41" s="467"/>
      <c r="GBE41" s="467"/>
      <c r="GBF41" s="467"/>
      <c r="GBG41" s="467"/>
      <c r="GBH41" s="467"/>
      <c r="GBI41" s="467"/>
      <c r="GBJ41" s="467"/>
      <c r="GBK41" s="467"/>
      <c r="GBL41" s="467"/>
      <c r="GBM41" s="467"/>
      <c r="GBN41" s="467"/>
      <c r="GBO41" s="467"/>
      <c r="GBP41" s="467"/>
      <c r="GBQ41" s="467"/>
      <c r="GBR41" s="467"/>
      <c r="GBS41" s="467"/>
      <c r="GBT41" s="467"/>
      <c r="GBU41" s="467"/>
      <c r="GBV41" s="467"/>
      <c r="GBW41" s="467"/>
      <c r="GBX41" s="467"/>
      <c r="GBY41" s="467"/>
      <c r="GBZ41" s="467"/>
      <c r="GCA41" s="467"/>
      <c r="GCB41" s="467"/>
      <c r="GCC41" s="467"/>
      <c r="GCD41" s="467"/>
      <c r="GCE41" s="467"/>
      <c r="GCF41" s="467"/>
      <c r="GCG41" s="467"/>
      <c r="GCH41" s="467"/>
      <c r="GCI41" s="467"/>
      <c r="GCJ41" s="467"/>
      <c r="GCK41" s="467"/>
      <c r="GCL41" s="467"/>
      <c r="GCM41" s="467"/>
      <c r="GCN41" s="467"/>
      <c r="GCO41" s="467"/>
      <c r="GCP41" s="467"/>
      <c r="GCQ41" s="467"/>
      <c r="GCR41" s="467"/>
      <c r="GCS41" s="467"/>
      <c r="GCT41" s="467"/>
      <c r="GCU41" s="467"/>
      <c r="GCV41" s="467"/>
      <c r="GCW41" s="467"/>
      <c r="GCX41" s="467"/>
      <c r="GCY41" s="467"/>
      <c r="GCZ41" s="467"/>
      <c r="GDA41" s="467"/>
      <c r="GDB41" s="467"/>
      <c r="GDC41" s="467"/>
      <c r="GDD41" s="467"/>
      <c r="GDE41" s="467"/>
      <c r="GDF41" s="467"/>
      <c r="GDG41" s="467"/>
      <c r="GDH41" s="467"/>
      <c r="GDI41" s="467"/>
      <c r="GDJ41" s="467"/>
      <c r="GDK41" s="467"/>
      <c r="GDL41" s="467"/>
      <c r="GDM41" s="467"/>
      <c r="GDN41" s="467"/>
      <c r="GDO41" s="467"/>
      <c r="GDP41" s="467"/>
      <c r="GDQ41" s="467"/>
      <c r="GDR41" s="467"/>
      <c r="GDS41" s="467"/>
      <c r="GDT41" s="467"/>
      <c r="GDU41" s="467"/>
      <c r="GDV41" s="467"/>
      <c r="GDW41" s="467"/>
      <c r="GDX41" s="467"/>
      <c r="GDY41" s="467"/>
      <c r="GDZ41" s="467"/>
      <c r="GEA41" s="467"/>
      <c r="GEB41" s="467"/>
      <c r="GEC41" s="467"/>
      <c r="GED41" s="467"/>
      <c r="GEE41" s="467"/>
      <c r="GEF41" s="467"/>
      <c r="GEG41" s="467"/>
      <c r="GEH41" s="467"/>
      <c r="GEI41" s="467"/>
      <c r="GEJ41" s="467"/>
      <c r="GEK41" s="467"/>
      <c r="GEL41" s="467"/>
      <c r="GEM41" s="467"/>
      <c r="GEN41" s="467"/>
      <c r="GEO41" s="467"/>
      <c r="GEP41" s="467"/>
      <c r="GEQ41" s="467"/>
      <c r="GER41" s="467"/>
      <c r="GES41" s="467"/>
      <c r="GET41" s="467"/>
      <c r="GEU41" s="467"/>
      <c r="GEV41" s="467"/>
      <c r="GEW41" s="467"/>
      <c r="GEX41" s="467"/>
      <c r="GEY41" s="467"/>
      <c r="GEZ41" s="467"/>
      <c r="GFA41" s="467"/>
      <c r="GFB41" s="467"/>
      <c r="GFC41" s="467"/>
      <c r="GFD41" s="467"/>
      <c r="GFE41" s="467"/>
      <c r="GFF41" s="467"/>
      <c r="GFG41" s="467"/>
      <c r="GFH41" s="467"/>
      <c r="GFI41" s="467"/>
      <c r="GFJ41" s="467"/>
      <c r="GFK41" s="467"/>
      <c r="GFL41" s="467"/>
      <c r="GFM41" s="467"/>
      <c r="GFN41" s="467"/>
      <c r="GFO41" s="467"/>
      <c r="GFP41" s="467"/>
      <c r="GFQ41" s="467"/>
      <c r="GFR41" s="467"/>
      <c r="GFS41" s="467"/>
      <c r="GFT41" s="467"/>
      <c r="GFU41" s="467"/>
      <c r="GFV41" s="467"/>
      <c r="GFW41" s="467"/>
      <c r="GFX41" s="467"/>
      <c r="GFY41" s="467"/>
      <c r="GFZ41" s="467"/>
      <c r="GGA41" s="467"/>
      <c r="GGB41" s="467"/>
      <c r="GGC41" s="467"/>
      <c r="GGD41" s="467"/>
      <c r="GGE41" s="467"/>
      <c r="GGF41" s="467"/>
      <c r="GGG41" s="467"/>
      <c r="GGH41" s="467"/>
      <c r="GGI41" s="467"/>
      <c r="GGJ41" s="467"/>
      <c r="GGK41" s="467"/>
      <c r="GGL41" s="467"/>
      <c r="GGM41" s="467"/>
      <c r="GGN41" s="467"/>
      <c r="GGO41" s="467"/>
      <c r="GGP41" s="467"/>
      <c r="GGQ41" s="467"/>
      <c r="GGR41" s="467"/>
      <c r="GGS41" s="467"/>
      <c r="GGT41" s="467"/>
      <c r="GGU41" s="467"/>
      <c r="GGV41" s="467"/>
      <c r="GGW41" s="467"/>
      <c r="GGX41" s="467"/>
      <c r="GGY41" s="467"/>
      <c r="GGZ41" s="467"/>
      <c r="GHA41" s="467"/>
      <c r="GHB41" s="467"/>
      <c r="GHC41" s="467"/>
      <c r="GHD41" s="467"/>
      <c r="GHE41" s="467"/>
      <c r="GHF41" s="467"/>
      <c r="GHG41" s="467"/>
      <c r="GHH41" s="467"/>
      <c r="GHI41" s="467"/>
      <c r="GHJ41" s="467"/>
      <c r="GHK41" s="467"/>
      <c r="GHL41" s="467"/>
      <c r="GHM41" s="467"/>
      <c r="GHN41" s="467"/>
      <c r="GHO41" s="467"/>
      <c r="GHP41" s="467"/>
      <c r="GHQ41" s="467"/>
      <c r="GHR41" s="467"/>
      <c r="GHS41" s="467"/>
      <c r="GHT41" s="467"/>
      <c r="GHU41" s="467"/>
      <c r="GHV41" s="467"/>
      <c r="GHW41" s="467"/>
      <c r="GHX41" s="467"/>
      <c r="GHY41" s="467"/>
      <c r="GHZ41" s="467"/>
      <c r="GIA41" s="467"/>
      <c r="GIB41" s="467"/>
      <c r="GIC41" s="467"/>
      <c r="GID41" s="467"/>
      <c r="GIE41" s="467"/>
      <c r="GIF41" s="467"/>
      <c r="GIG41" s="467"/>
      <c r="GIH41" s="467"/>
      <c r="GII41" s="467"/>
      <c r="GIJ41" s="467"/>
      <c r="GIK41" s="467"/>
      <c r="GIL41" s="467"/>
      <c r="GIM41" s="467"/>
      <c r="GIN41" s="467"/>
      <c r="GIO41" s="467"/>
      <c r="GIP41" s="467"/>
      <c r="GIQ41" s="467"/>
      <c r="GIR41" s="467"/>
      <c r="GIS41" s="467"/>
      <c r="GIT41" s="467"/>
      <c r="GIU41" s="467"/>
      <c r="GIV41" s="467"/>
      <c r="GIW41" s="467"/>
      <c r="GIX41" s="467"/>
      <c r="GIY41" s="467"/>
      <c r="GIZ41" s="467"/>
      <c r="GJA41" s="467"/>
      <c r="GJB41" s="467"/>
      <c r="GJC41" s="467"/>
      <c r="GJD41" s="467"/>
      <c r="GJE41" s="467"/>
      <c r="GJF41" s="467"/>
      <c r="GJG41" s="467"/>
      <c r="GJH41" s="467"/>
      <c r="GJI41" s="467"/>
      <c r="GJJ41" s="467"/>
      <c r="GJK41" s="467"/>
      <c r="GJL41" s="467"/>
      <c r="GJM41" s="467"/>
      <c r="GJN41" s="467"/>
      <c r="GJO41" s="467"/>
      <c r="GJP41" s="467"/>
      <c r="GJQ41" s="467"/>
      <c r="GJR41" s="467"/>
      <c r="GJS41" s="467"/>
      <c r="GJT41" s="467"/>
      <c r="GJU41" s="467"/>
      <c r="GJV41" s="467"/>
      <c r="GJW41" s="467"/>
      <c r="GJX41" s="467"/>
      <c r="GJY41" s="467"/>
      <c r="GJZ41" s="467"/>
      <c r="GKA41" s="467"/>
      <c r="GKB41" s="467"/>
      <c r="GKC41" s="467"/>
      <c r="GKD41" s="467"/>
      <c r="GKE41" s="467"/>
      <c r="GKF41" s="467"/>
      <c r="GKG41" s="467"/>
      <c r="GKH41" s="467"/>
      <c r="GKI41" s="467"/>
      <c r="GKJ41" s="467"/>
      <c r="GKK41" s="467"/>
      <c r="GKL41" s="467"/>
      <c r="GKM41" s="467"/>
      <c r="GKN41" s="467"/>
      <c r="GKO41" s="467"/>
      <c r="GKP41" s="467"/>
      <c r="GKQ41" s="467"/>
      <c r="GKR41" s="467"/>
      <c r="GKS41" s="467"/>
      <c r="GKT41" s="467"/>
      <c r="GKU41" s="467"/>
      <c r="GKV41" s="467"/>
      <c r="GKW41" s="467"/>
      <c r="GKX41" s="467"/>
      <c r="GKY41" s="467"/>
      <c r="GKZ41" s="467"/>
      <c r="GLA41" s="467"/>
      <c r="GLB41" s="467"/>
      <c r="GLC41" s="467"/>
      <c r="GLD41" s="467"/>
      <c r="GLE41" s="467"/>
      <c r="GLF41" s="467"/>
      <c r="GLG41" s="467"/>
      <c r="GLH41" s="467"/>
      <c r="GLI41" s="467"/>
      <c r="GLJ41" s="467"/>
      <c r="GLK41" s="467"/>
      <c r="GLL41" s="467"/>
      <c r="GLM41" s="467"/>
      <c r="GLN41" s="467"/>
      <c r="GLO41" s="467"/>
      <c r="GLP41" s="467"/>
      <c r="GLQ41" s="467"/>
      <c r="GLR41" s="467"/>
      <c r="GLS41" s="467"/>
      <c r="GLT41" s="467"/>
      <c r="GLU41" s="467"/>
      <c r="GLV41" s="467"/>
      <c r="GLW41" s="467"/>
      <c r="GLX41" s="467"/>
      <c r="GLY41" s="467"/>
      <c r="GLZ41" s="467"/>
      <c r="GMA41" s="467"/>
      <c r="GMB41" s="467"/>
      <c r="GMC41" s="467"/>
      <c r="GMD41" s="467"/>
      <c r="GME41" s="467"/>
      <c r="GMF41" s="467"/>
      <c r="GMG41" s="467"/>
      <c r="GMH41" s="467"/>
      <c r="GMI41" s="467"/>
      <c r="GMJ41" s="467"/>
      <c r="GMK41" s="467"/>
      <c r="GML41" s="467"/>
      <c r="GMM41" s="467"/>
      <c r="GMN41" s="467"/>
      <c r="GMO41" s="467"/>
      <c r="GMP41" s="467"/>
      <c r="GMQ41" s="467"/>
      <c r="GMR41" s="467"/>
      <c r="GMS41" s="467"/>
      <c r="GMT41" s="467"/>
      <c r="GMU41" s="467"/>
      <c r="GMV41" s="467"/>
      <c r="GMW41" s="467"/>
      <c r="GMX41" s="467"/>
      <c r="GMY41" s="467"/>
      <c r="GMZ41" s="467"/>
      <c r="GNA41" s="467"/>
      <c r="GNB41" s="467"/>
      <c r="GNC41" s="467"/>
      <c r="GND41" s="467"/>
      <c r="GNE41" s="467"/>
      <c r="GNF41" s="467"/>
      <c r="GNG41" s="467"/>
      <c r="GNH41" s="467"/>
      <c r="GNI41" s="467"/>
      <c r="GNJ41" s="467"/>
      <c r="GNK41" s="467"/>
      <c r="GNL41" s="467"/>
      <c r="GNM41" s="467"/>
      <c r="GNN41" s="467"/>
      <c r="GNO41" s="467"/>
      <c r="GNP41" s="467"/>
      <c r="GNQ41" s="467"/>
      <c r="GNR41" s="467"/>
      <c r="GNS41" s="467"/>
      <c r="GNT41" s="467"/>
      <c r="GNU41" s="467"/>
      <c r="GNV41" s="467"/>
      <c r="GNW41" s="467"/>
      <c r="GNX41" s="467"/>
      <c r="GNY41" s="467"/>
      <c r="GNZ41" s="467"/>
      <c r="GOA41" s="467"/>
      <c r="GOB41" s="467"/>
      <c r="GOC41" s="467"/>
      <c r="GOD41" s="467"/>
      <c r="GOE41" s="467"/>
      <c r="GOF41" s="467"/>
      <c r="GOG41" s="467"/>
      <c r="GOH41" s="467"/>
      <c r="GOI41" s="467"/>
      <c r="GOJ41" s="467"/>
      <c r="GOK41" s="467"/>
      <c r="GOL41" s="467"/>
      <c r="GOM41" s="467"/>
      <c r="GON41" s="467"/>
      <c r="GOO41" s="467"/>
      <c r="GOP41" s="467"/>
      <c r="GOQ41" s="467"/>
      <c r="GOR41" s="467"/>
      <c r="GOS41" s="467"/>
      <c r="GOT41" s="467"/>
      <c r="GOU41" s="467"/>
      <c r="GOV41" s="467"/>
      <c r="GOW41" s="467"/>
      <c r="GOX41" s="467"/>
      <c r="GOY41" s="467"/>
      <c r="GOZ41" s="467"/>
      <c r="GPA41" s="467"/>
      <c r="GPB41" s="467"/>
      <c r="GPC41" s="467"/>
      <c r="GPD41" s="467"/>
      <c r="GPE41" s="467"/>
      <c r="GPF41" s="467"/>
      <c r="GPG41" s="467"/>
      <c r="GPH41" s="467"/>
      <c r="GPI41" s="467"/>
      <c r="GPJ41" s="467"/>
      <c r="GPK41" s="467"/>
      <c r="GPL41" s="467"/>
      <c r="GPM41" s="467"/>
      <c r="GPN41" s="467"/>
      <c r="GPO41" s="467"/>
      <c r="GPP41" s="467"/>
      <c r="GPQ41" s="467"/>
      <c r="GPR41" s="467"/>
      <c r="GPS41" s="467"/>
      <c r="GPT41" s="467"/>
      <c r="GPU41" s="467"/>
      <c r="GPV41" s="467"/>
      <c r="GPW41" s="467"/>
      <c r="GPX41" s="467"/>
      <c r="GPY41" s="467"/>
      <c r="GPZ41" s="467"/>
      <c r="GQA41" s="467"/>
      <c r="GQB41" s="467"/>
      <c r="GQC41" s="467"/>
      <c r="GQD41" s="467"/>
      <c r="GQE41" s="467"/>
      <c r="GQF41" s="467"/>
      <c r="GQG41" s="467"/>
      <c r="GQH41" s="467"/>
      <c r="GQI41" s="467"/>
      <c r="GQJ41" s="467"/>
      <c r="GQK41" s="467"/>
      <c r="GQL41" s="467"/>
      <c r="GQM41" s="467"/>
      <c r="GQN41" s="467"/>
      <c r="GQO41" s="467"/>
      <c r="GQP41" s="467"/>
      <c r="GQQ41" s="467"/>
      <c r="GQR41" s="467"/>
      <c r="GQS41" s="467"/>
      <c r="GQT41" s="467"/>
      <c r="GQU41" s="467"/>
      <c r="GQV41" s="467"/>
      <c r="GQW41" s="467"/>
      <c r="GQX41" s="467"/>
      <c r="GQY41" s="467"/>
      <c r="GQZ41" s="467"/>
      <c r="GRA41" s="467"/>
      <c r="GRB41" s="467"/>
      <c r="GRC41" s="467"/>
      <c r="GRD41" s="467"/>
      <c r="GRE41" s="467"/>
      <c r="GRF41" s="467"/>
      <c r="GRG41" s="467"/>
      <c r="GRH41" s="467"/>
      <c r="GRI41" s="467"/>
      <c r="GRJ41" s="467"/>
      <c r="GRK41" s="467"/>
      <c r="GRL41" s="467"/>
      <c r="GRM41" s="467"/>
      <c r="GRN41" s="467"/>
      <c r="GRO41" s="467"/>
      <c r="GRP41" s="467"/>
      <c r="GRQ41" s="467"/>
      <c r="GRR41" s="467"/>
      <c r="GRS41" s="467"/>
      <c r="GRT41" s="467"/>
      <c r="GRU41" s="467"/>
      <c r="GRV41" s="467"/>
      <c r="GRW41" s="467"/>
      <c r="GRX41" s="467"/>
      <c r="GRY41" s="467"/>
      <c r="GRZ41" s="467"/>
      <c r="GSA41" s="467"/>
      <c r="GSB41" s="467"/>
      <c r="GSC41" s="467"/>
      <c r="GSD41" s="467"/>
      <c r="GSE41" s="467"/>
      <c r="GSF41" s="467"/>
      <c r="GSG41" s="467"/>
      <c r="GSH41" s="467"/>
      <c r="GSI41" s="467"/>
      <c r="GSJ41" s="467"/>
      <c r="GSK41" s="467"/>
      <c r="GSL41" s="467"/>
      <c r="GSM41" s="467"/>
      <c r="GSN41" s="467"/>
      <c r="GSO41" s="467"/>
      <c r="GSP41" s="467"/>
      <c r="GSQ41" s="467"/>
      <c r="GSR41" s="467"/>
      <c r="GSS41" s="467"/>
      <c r="GST41" s="467"/>
      <c r="GSU41" s="467"/>
      <c r="GSV41" s="467"/>
      <c r="GSW41" s="467"/>
      <c r="GSX41" s="467"/>
      <c r="GSY41" s="467"/>
      <c r="GSZ41" s="467"/>
      <c r="GTA41" s="467"/>
      <c r="GTB41" s="467"/>
      <c r="GTC41" s="467"/>
      <c r="GTD41" s="467"/>
      <c r="GTE41" s="467"/>
      <c r="GTF41" s="467"/>
      <c r="GTG41" s="467"/>
      <c r="GTH41" s="467"/>
      <c r="GTI41" s="467"/>
      <c r="GTJ41" s="467"/>
      <c r="GTK41" s="467"/>
      <c r="GTL41" s="467"/>
      <c r="GTM41" s="467"/>
      <c r="GTN41" s="467"/>
      <c r="GTO41" s="467"/>
      <c r="GTP41" s="467"/>
      <c r="GTQ41" s="467"/>
      <c r="GTR41" s="467"/>
      <c r="GTS41" s="467"/>
      <c r="GTT41" s="467"/>
      <c r="GTU41" s="467"/>
      <c r="GTV41" s="467"/>
      <c r="GTW41" s="467"/>
      <c r="GTX41" s="467"/>
      <c r="GTY41" s="467"/>
      <c r="GTZ41" s="467"/>
      <c r="GUA41" s="467"/>
      <c r="GUB41" s="467"/>
      <c r="GUC41" s="467"/>
      <c r="GUD41" s="467"/>
      <c r="GUE41" s="467"/>
      <c r="GUF41" s="467"/>
      <c r="GUG41" s="467"/>
      <c r="GUH41" s="467"/>
      <c r="GUI41" s="467"/>
      <c r="GUJ41" s="467"/>
      <c r="GUK41" s="467"/>
      <c r="GUL41" s="467"/>
      <c r="GUM41" s="467"/>
      <c r="GUN41" s="467"/>
      <c r="GUO41" s="467"/>
      <c r="GUP41" s="467"/>
      <c r="GUQ41" s="467"/>
      <c r="GUR41" s="467"/>
      <c r="GUS41" s="467"/>
      <c r="GUT41" s="467"/>
      <c r="GUU41" s="467"/>
      <c r="GUV41" s="467"/>
      <c r="GUW41" s="467"/>
      <c r="GUX41" s="467"/>
      <c r="GUY41" s="467"/>
      <c r="GUZ41" s="467"/>
      <c r="GVA41" s="467"/>
      <c r="GVB41" s="467"/>
      <c r="GVC41" s="467"/>
      <c r="GVD41" s="467"/>
      <c r="GVE41" s="467"/>
      <c r="GVF41" s="467"/>
      <c r="GVG41" s="467"/>
      <c r="GVH41" s="467"/>
      <c r="GVI41" s="467"/>
      <c r="GVJ41" s="467"/>
      <c r="GVK41" s="467"/>
      <c r="GVL41" s="467"/>
      <c r="GVM41" s="467"/>
      <c r="GVN41" s="467"/>
      <c r="GVO41" s="467"/>
      <c r="GVP41" s="467"/>
      <c r="GVQ41" s="467"/>
      <c r="GVR41" s="467"/>
      <c r="GVS41" s="467"/>
      <c r="GVT41" s="467"/>
      <c r="GVU41" s="467"/>
      <c r="GVV41" s="467"/>
      <c r="GVW41" s="467"/>
      <c r="GVX41" s="467"/>
      <c r="GVY41" s="467"/>
      <c r="GVZ41" s="467"/>
      <c r="GWA41" s="467"/>
      <c r="GWB41" s="467"/>
      <c r="GWC41" s="467"/>
      <c r="GWD41" s="467"/>
      <c r="GWE41" s="467"/>
      <c r="GWF41" s="467"/>
      <c r="GWG41" s="467"/>
      <c r="GWH41" s="467"/>
      <c r="GWI41" s="467"/>
      <c r="GWJ41" s="467"/>
      <c r="GWK41" s="467"/>
      <c r="GWL41" s="467"/>
      <c r="GWM41" s="467"/>
      <c r="GWN41" s="467"/>
      <c r="GWO41" s="467"/>
      <c r="GWP41" s="467"/>
      <c r="GWQ41" s="467"/>
      <c r="GWR41" s="467"/>
      <c r="GWS41" s="467"/>
      <c r="GWT41" s="467"/>
      <c r="GWU41" s="467"/>
      <c r="GWV41" s="467"/>
      <c r="GWW41" s="467"/>
      <c r="GWX41" s="467"/>
      <c r="GWY41" s="467"/>
      <c r="GWZ41" s="467"/>
      <c r="GXA41" s="467"/>
      <c r="GXB41" s="467"/>
      <c r="GXC41" s="467"/>
      <c r="GXD41" s="467"/>
      <c r="GXE41" s="467"/>
      <c r="GXF41" s="467"/>
      <c r="GXG41" s="467"/>
      <c r="GXH41" s="467"/>
      <c r="GXI41" s="467"/>
      <c r="GXJ41" s="467"/>
      <c r="GXK41" s="467"/>
      <c r="GXL41" s="467"/>
      <c r="GXM41" s="467"/>
      <c r="GXN41" s="467"/>
      <c r="GXO41" s="467"/>
      <c r="GXP41" s="467"/>
      <c r="GXQ41" s="467"/>
      <c r="GXR41" s="467"/>
      <c r="GXS41" s="467"/>
      <c r="GXT41" s="467"/>
      <c r="GXU41" s="467"/>
      <c r="GXV41" s="467"/>
      <c r="GXW41" s="467"/>
      <c r="GXX41" s="467"/>
      <c r="GXY41" s="467"/>
      <c r="GXZ41" s="467"/>
      <c r="GYA41" s="467"/>
      <c r="GYB41" s="467"/>
      <c r="GYC41" s="467"/>
      <c r="GYD41" s="467"/>
      <c r="GYE41" s="467"/>
      <c r="GYF41" s="467"/>
      <c r="GYG41" s="467"/>
      <c r="GYH41" s="467"/>
      <c r="GYI41" s="467"/>
      <c r="GYJ41" s="467"/>
      <c r="GYK41" s="467"/>
      <c r="GYL41" s="467"/>
      <c r="GYM41" s="467"/>
      <c r="GYN41" s="467"/>
      <c r="GYO41" s="467"/>
      <c r="GYP41" s="467"/>
      <c r="GYQ41" s="467"/>
      <c r="GYR41" s="467"/>
      <c r="GYS41" s="467"/>
      <c r="GYT41" s="467"/>
      <c r="GYU41" s="467"/>
      <c r="GYV41" s="467"/>
      <c r="GYW41" s="467"/>
      <c r="GYX41" s="467"/>
      <c r="GYY41" s="467"/>
      <c r="GYZ41" s="467"/>
      <c r="GZA41" s="467"/>
      <c r="GZB41" s="467"/>
      <c r="GZC41" s="467"/>
      <c r="GZD41" s="467"/>
      <c r="GZE41" s="467"/>
      <c r="GZF41" s="467"/>
      <c r="GZG41" s="467"/>
      <c r="GZH41" s="467"/>
      <c r="GZI41" s="467"/>
      <c r="GZJ41" s="467"/>
      <c r="GZK41" s="467"/>
      <c r="GZL41" s="467"/>
      <c r="GZM41" s="467"/>
      <c r="GZN41" s="467"/>
      <c r="GZO41" s="467"/>
      <c r="GZP41" s="467"/>
      <c r="GZQ41" s="467"/>
      <c r="GZR41" s="467"/>
      <c r="GZS41" s="467"/>
      <c r="GZT41" s="467"/>
      <c r="GZU41" s="467"/>
      <c r="GZV41" s="467"/>
      <c r="GZW41" s="467"/>
      <c r="GZX41" s="467"/>
      <c r="GZY41" s="467"/>
      <c r="GZZ41" s="467"/>
      <c r="HAA41" s="467"/>
      <c r="HAB41" s="467"/>
      <c r="HAC41" s="467"/>
      <c r="HAD41" s="467"/>
      <c r="HAE41" s="467"/>
      <c r="HAF41" s="467"/>
      <c r="HAG41" s="467"/>
      <c r="HAH41" s="467"/>
      <c r="HAI41" s="467"/>
      <c r="HAJ41" s="467"/>
      <c r="HAK41" s="467"/>
      <c r="HAL41" s="467"/>
      <c r="HAM41" s="467"/>
      <c r="HAN41" s="467"/>
      <c r="HAO41" s="467"/>
      <c r="HAP41" s="467"/>
      <c r="HAQ41" s="467"/>
      <c r="HAR41" s="467"/>
      <c r="HAS41" s="467"/>
      <c r="HAT41" s="467"/>
      <c r="HAU41" s="467"/>
      <c r="HAV41" s="467"/>
      <c r="HAW41" s="467"/>
      <c r="HAX41" s="467"/>
      <c r="HAY41" s="467"/>
      <c r="HAZ41" s="467"/>
      <c r="HBA41" s="467"/>
      <c r="HBB41" s="467"/>
      <c r="HBC41" s="467"/>
      <c r="HBD41" s="467"/>
      <c r="HBE41" s="467"/>
      <c r="HBF41" s="467"/>
      <c r="HBG41" s="467"/>
      <c r="HBH41" s="467"/>
      <c r="HBI41" s="467"/>
      <c r="HBJ41" s="467"/>
      <c r="HBK41" s="467"/>
      <c r="HBL41" s="467"/>
      <c r="HBM41" s="467"/>
      <c r="HBN41" s="467"/>
      <c r="HBO41" s="467"/>
      <c r="HBP41" s="467"/>
      <c r="HBQ41" s="467"/>
      <c r="HBR41" s="467"/>
      <c r="HBS41" s="467"/>
      <c r="HBT41" s="467"/>
      <c r="HBU41" s="467"/>
      <c r="HBV41" s="467"/>
      <c r="HBW41" s="467"/>
      <c r="HBX41" s="467"/>
      <c r="HBY41" s="467"/>
      <c r="HBZ41" s="467"/>
      <c r="HCA41" s="467"/>
      <c r="HCB41" s="467"/>
      <c r="HCC41" s="467"/>
      <c r="HCD41" s="467"/>
      <c r="HCE41" s="467"/>
      <c r="HCF41" s="467"/>
      <c r="HCG41" s="467"/>
      <c r="HCH41" s="467"/>
      <c r="HCI41" s="467"/>
      <c r="HCJ41" s="467"/>
      <c r="HCK41" s="467"/>
      <c r="HCL41" s="467"/>
      <c r="HCM41" s="467"/>
      <c r="HCN41" s="467"/>
      <c r="HCO41" s="467"/>
      <c r="HCP41" s="467"/>
      <c r="HCQ41" s="467"/>
      <c r="HCR41" s="467"/>
      <c r="HCS41" s="467"/>
      <c r="HCT41" s="467"/>
      <c r="HCU41" s="467"/>
      <c r="HCV41" s="467"/>
      <c r="HCW41" s="467"/>
      <c r="HCX41" s="467"/>
      <c r="HCY41" s="467"/>
      <c r="HCZ41" s="467"/>
      <c r="HDA41" s="467"/>
      <c r="HDB41" s="467"/>
      <c r="HDC41" s="467"/>
      <c r="HDD41" s="467"/>
      <c r="HDE41" s="467"/>
      <c r="HDF41" s="467"/>
      <c r="HDG41" s="467"/>
      <c r="HDH41" s="467"/>
      <c r="HDI41" s="467"/>
      <c r="HDJ41" s="467"/>
      <c r="HDK41" s="467"/>
      <c r="HDL41" s="467"/>
      <c r="HDM41" s="467"/>
      <c r="HDN41" s="467"/>
      <c r="HDO41" s="467"/>
      <c r="HDP41" s="467"/>
      <c r="HDQ41" s="467"/>
      <c r="HDR41" s="467"/>
      <c r="HDS41" s="467"/>
      <c r="HDT41" s="467"/>
      <c r="HDU41" s="467"/>
      <c r="HDV41" s="467"/>
      <c r="HDW41" s="467"/>
      <c r="HDX41" s="467"/>
      <c r="HDY41" s="467"/>
      <c r="HDZ41" s="467"/>
      <c r="HEA41" s="467"/>
      <c r="HEB41" s="467"/>
      <c r="HEC41" s="467"/>
      <c r="HED41" s="467"/>
      <c r="HEE41" s="467"/>
      <c r="HEF41" s="467"/>
      <c r="HEG41" s="467"/>
      <c r="HEH41" s="467"/>
      <c r="HEI41" s="467"/>
      <c r="HEJ41" s="467"/>
      <c r="HEK41" s="467"/>
      <c r="HEL41" s="467"/>
      <c r="HEM41" s="467"/>
      <c r="HEN41" s="467"/>
      <c r="HEO41" s="467"/>
      <c r="HEP41" s="467"/>
      <c r="HEQ41" s="467"/>
      <c r="HER41" s="467"/>
      <c r="HES41" s="467"/>
      <c r="HET41" s="467"/>
      <c r="HEU41" s="467"/>
      <c r="HEV41" s="467"/>
      <c r="HEW41" s="467"/>
      <c r="HEX41" s="467"/>
      <c r="HEY41" s="467"/>
      <c r="HEZ41" s="467"/>
      <c r="HFA41" s="467"/>
      <c r="HFB41" s="467"/>
      <c r="HFC41" s="467"/>
      <c r="HFD41" s="467"/>
      <c r="HFE41" s="467"/>
      <c r="HFF41" s="467"/>
      <c r="HFG41" s="467"/>
      <c r="HFH41" s="467"/>
      <c r="HFI41" s="467"/>
      <c r="HFJ41" s="467"/>
      <c r="HFK41" s="467"/>
      <c r="HFL41" s="467"/>
      <c r="HFM41" s="467"/>
      <c r="HFN41" s="467"/>
      <c r="HFO41" s="467"/>
      <c r="HFP41" s="467"/>
      <c r="HFQ41" s="467"/>
      <c r="HFR41" s="467"/>
      <c r="HFS41" s="467"/>
      <c r="HFT41" s="467"/>
      <c r="HFU41" s="467"/>
      <c r="HFV41" s="467"/>
      <c r="HFW41" s="467"/>
      <c r="HFX41" s="467"/>
      <c r="HFY41" s="467"/>
      <c r="HFZ41" s="467"/>
      <c r="HGA41" s="467"/>
      <c r="HGB41" s="467"/>
      <c r="HGC41" s="467"/>
      <c r="HGD41" s="467"/>
      <c r="HGE41" s="467"/>
      <c r="HGF41" s="467"/>
      <c r="HGG41" s="467"/>
      <c r="HGH41" s="467"/>
      <c r="HGI41" s="467"/>
      <c r="HGJ41" s="467"/>
      <c r="HGK41" s="467"/>
      <c r="HGL41" s="467"/>
      <c r="HGM41" s="467"/>
      <c r="HGN41" s="467"/>
      <c r="HGO41" s="467"/>
      <c r="HGP41" s="467"/>
      <c r="HGQ41" s="467"/>
      <c r="HGR41" s="467"/>
      <c r="HGS41" s="467"/>
      <c r="HGT41" s="467"/>
      <c r="HGU41" s="467"/>
      <c r="HGV41" s="467"/>
      <c r="HGW41" s="467"/>
      <c r="HGX41" s="467"/>
      <c r="HGY41" s="467"/>
      <c r="HGZ41" s="467"/>
      <c r="HHA41" s="467"/>
      <c r="HHB41" s="467"/>
      <c r="HHC41" s="467"/>
      <c r="HHD41" s="467"/>
      <c r="HHE41" s="467"/>
      <c r="HHF41" s="467"/>
      <c r="HHG41" s="467"/>
      <c r="HHH41" s="467"/>
      <c r="HHI41" s="467"/>
      <c r="HHJ41" s="467"/>
      <c r="HHK41" s="467"/>
      <c r="HHL41" s="467"/>
      <c r="HHM41" s="467"/>
      <c r="HHN41" s="467"/>
      <c r="HHO41" s="467"/>
      <c r="HHP41" s="467"/>
      <c r="HHQ41" s="467"/>
      <c r="HHR41" s="467"/>
      <c r="HHS41" s="467"/>
      <c r="HHT41" s="467"/>
      <c r="HHU41" s="467"/>
      <c r="HHV41" s="467"/>
      <c r="HHW41" s="467"/>
      <c r="HHX41" s="467"/>
      <c r="HHY41" s="467"/>
      <c r="HHZ41" s="467"/>
      <c r="HIA41" s="467"/>
      <c r="HIB41" s="467"/>
      <c r="HIC41" s="467"/>
      <c r="HID41" s="467"/>
      <c r="HIE41" s="467"/>
      <c r="HIF41" s="467"/>
      <c r="HIG41" s="467"/>
      <c r="HIH41" s="467"/>
      <c r="HII41" s="467"/>
      <c r="HIJ41" s="467"/>
      <c r="HIK41" s="467"/>
      <c r="HIL41" s="467"/>
      <c r="HIM41" s="467"/>
      <c r="HIN41" s="467"/>
      <c r="HIO41" s="467"/>
      <c r="HIP41" s="467"/>
      <c r="HIQ41" s="467"/>
      <c r="HIR41" s="467"/>
      <c r="HIS41" s="467"/>
      <c r="HIT41" s="467"/>
      <c r="HIU41" s="467"/>
      <c r="HIV41" s="467"/>
      <c r="HIW41" s="467"/>
      <c r="HIX41" s="467"/>
      <c r="HIY41" s="467"/>
      <c r="HIZ41" s="467"/>
      <c r="HJA41" s="467"/>
      <c r="HJB41" s="467"/>
      <c r="HJC41" s="467"/>
      <c r="HJD41" s="467"/>
      <c r="HJE41" s="467"/>
      <c r="HJF41" s="467"/>
      <c r="HJG41" s="467"/>
      <c r="HJH41" s="467"/>
      <c r="HJI41" s="467"/>
      <c r="HJJ41" s="467"/>
      <c r="HJK41" s="467"/>
      <c r="HJL41" s="467"/>
      <c r="HJM41" s="467"/>
      <c r="HJN41" s="467"/>
      <c r="HJO41" s="467"/>
      <c r="HJP41" s="467"/>
      <c r="HJQ41" s="467"/>
      <c r="HJR41" s="467"/>
      <c r="HJS41" s="467"/>
      <c r="HJT41" s="467"/>
      <c r="HJU41" s="467"/>
      <c r="HJV41" s="467"/>
      <c r="HJW41" s="467"/>
      <c r="HJX41" s="467"/>
      <c r="HJY41" s="467"/>
      <c r="HJZ41" s="467"/>
      <c r="HKA41" s="467"/>
      <c r="HKB41" s="467"/>
      <c r="HKC41" s="467"/>
      <c r="HKD41" s="467"/>
      <c r="HKE41" s="467"/>
      <c r="HKF41" s="467"/>
      <c r="HKG41" s="467"/>
      <c r="HKH41" s="467"/>
      <c r="HKI41" s="467"/>
      <c r="HKJ41" s="467"/>
      <c r="HKK41" s="467"/>
      <c r="HKL41" s="467"/>
      <c r="HKM41" s="467"/>
      <c r="HKN41" s="467"/>
      <c r="HKO41" s="467"/>
      <c r="HKP41" s="467"/>
      <c r="HKQ41" s="467"/>
      <c r="HKR41" s="467"/>
      <c r="HKS41" s="467"/>
      <c r="HKT41" s="467"/>
      <c r="HKU41" s="467"/>
      <c r="HKV41" s="467"/>
      <c r="HKW41" s="467"/>
      <c r="HKX41" s="467"/>
      <c r="HKY41" s="467"/>
      <c r="HKZ41" s="467"/>
      <c r="HLA41" s="467"/>
      <c r="HLB41" s="467"/>
      <c r="HLC41" s="467"/>
      <c r="HLD41" s="467"/>
      <c r="HLE41" s="467"/>
      <c r="HLF41" s="467"/>
      <c r="HLG41" s="467"/>
      <c r="HLH41" s="467"/>
      <c r="HLI41" s="467"/>
      <c r="HLJ41" s="467"/>
      <c r="HLK41" s="467"/>
      <c r="HLL41" s="467"/>
      <c r="HLM41" s="467"/>
      <c r="HLN41" s="467"/>
      <c r="HLO41" s="467"/>
      <c r="HLP41" s="467"/>
      <c r="HLQ41" s="467"/>
      <c r="HLR41" s="467"/>
      <c r="HLS41" s="467"/>
      <c r="HLT41" s="467"/>
      <c r="HLU41" s="467"/>
      <c r="HLV41" s="467"/>
      <c r="HLW41" s="467"/>
      <c r="HLX41" s="467"/>
      <c r="HLY41" s="467"/>
      <c r="HLZ41" s="467"/>
      <c r="HMA41" s="467"/>
      <c r="HMB41" s="467"/>
      <c r="HMC41" s="467"/>
      <c r="HMD41" s="467"/>
      <c r="HME41" s="467"/>
      <c r="HMF41" s="467"/>
      <c r="HMG41" s="467"/>
      <c r="HMH41" s="467"/>
      <c r="HMI41" s="467"/>
      <c r="HMJ41" s="467"/>
      <c r="HMK41" s="467"/>
      <c r="HML41" s="467"/>
      <c r="HMM41" s="467"/>
      <c r="HMN41" s="467"/>
      <c r="HMO41" s="467"/>
      <c r="HMP41" s="467"/>
      <c r="HMQ41" s="467"/>
      <c r="HMR41" s="467"/>
      <c r="HMS41" s="467"/>
      <c r="HMT41" s="467"/>
      <c r="HMU41" s="467"/>
      <c r="HMV41" s="467"/>
      <c r="HMW41" s="467"/>
      <c r="HMX41" s="467"/>
      <c r="HMY41" s="467"/>
      <c r="HMZ41" s="467"/>
      <c r="HNA41" s="467"/>
      <c r="HNB41" s="467"/>
      <c r="HNC41" s="467"/>
      <c r="HND41" s="467"/>
      <c r="HNE41" s="467"/>
      <c r="HNF41" s="467"/>
      <c r="HNG41" s="467"/>
      <c r="HNH41" s="467"/>
      <c r="HNI41" s="467"/>
      <c r="HNJ41" s="467"/>
      <c r="HNK41" s="467"/>
      <c r="HNL41" s="467"/>
      <c r="HNM41" s="467"/>
      <c r="HNN41" s="467"/>
      <c r="HNO41" s="467"/>
      <c r="HNP41" s="467"/>
      <c r="HNQ41" s="467"/>
      <c r="HNR41" s="467"/>
      <c r="HNS41" s="467"/>
      <c r="HNT41" s="467"/>
      <c r="HNU41" s="467"/>
      <c r="HNV41" s="467"/>
      <c r="HNW41" s="467"/>
      <c r="HNX41" s="467"/>
      <c r="HNY41" s="467"/>
      <c r="HNZ41" s="467"/>
      <c r="HOA41" s="467"/>
      <c r="HOB41" s="467"/>
      <c r="HOC41" s="467"/>
      <c r="HOD41" s="467"/>
      <c r="HOE41" s="467"/>
      <c r="HOF41" s="467"/>
      <c r="HOG41" s="467"/>
      <c r="HOH41" s="467"/>
      <c r="HOI41" s="467"/>
      <c r="HOJ41" s="467"/>
      <c r="HOK41" s="467"/>
      <c r="HOL41" s="467"/>
      <c r="HOM41" s="467"/>
      <c r="HON41" s="467"/>
      <c r="HOO41" s="467"/>
      <c r="HOP41" s="467"/>
      <c r="HOQ41" s="467"/>
      <c r="HOR41" s="467"/>
      <c r="HOS41" s="467"/>
      <c r="HOT41" s="467"/>
      <c r="HOU41" s="467"/>
      <c r="HOV41" s="467"/>
      <c r="HOW41" s="467"/>
      <c r="HOX41" s="467"/>
      <c r="HOY41" s="467"/>
      <c r="HOZ41" s="467"/>
      <c r="HPA41" s="467"/>
      <c r="HPB41" s="467"/>
      <c r="HPC41" s="467"/>
      <c r="HPD41" s="467"/>
      <c r="HPE41" s="467"/>
      <c r="HPF41" s="467"/>
      <c r="HPG41" s="467"/>
      <c r="HPH41" s="467"/>
      <c r="HPI41" s="467"/>
      <c r="HPJ41" s="467"/>
      <c r="HPK41" s="467"/>
      <c r="HPL41" s="467"/>
      <c r="HPM41" s="467"/>
      <c r="HPN41" s="467"/>
      <c r="HPO41" s="467"/>
      <c r="HPP41" s="467"/>
      <c r="HPQ41" s="467"/>
      <c r="HPR41" s="467"/>
      <c r="HPS41" s="467"/>
      <c r="HPT41" s="467"/>
      <c r="HPU41" s="467"/>
      <c r="HPV41" s="467"/>
      <c r="HPW41" s="467"/>
      <c r="HPX41" s="467"/>
      <c r="HPY41" s="467"/>
      <c r="HPZ41" s="467"/>
      <c r="HQA41" s="467"/>
      <c r="HQB41" s="467"/>
      <c r="HQC41" s="467"/>
      <c r="HQD41" s="467"/>
      <c r="HQE41" s="467"/>
      <c r="HQF41" s="467"/>
      <c r="HQG41" s="467"/>
      <c r="HQH41" s="467"/>
      <c r="HQI41" s="467"/>
      <c r="HQJ41" s="467"/>
      <c r="HQK41" s="467"/>
      <c r="HQL41" s="467"/>
      <c r="HQM41" s="467"/>
      <c r="HQN41" s="467"/>
      <c r="HQO41" s="467"/>
      <c r="HQP41" s="467"/>
      <c r="HQQ41" s="467"/>
      <c r="HQR41" s="467"/>
      <c r="HQS41" s="467"/>
      <c r="HQT41" s="467"/>
      <c r="HQU41" s="467"/>
      <c r="HQV41" s="467"/>
      <c r="HQW41" s="467"/>
      <c r="HQX41" s="467"/>
      <c r="HQY41" s="467"/>
      <c r="HQZ41" s="467"/>
      <c r="HRA41" s="467"/>
      <c r="HRB41" s="467"/>
      <c r="HRC41" s="467"/>
      <c r="HRD41" s="467"/>
      <c r="HRE41" s="467"/>
      <c r="HRF41" s="467"/>
      <c r="HRG41" s="467"/>
      <c r="HRH41" s="467"/>
      <c r="HRI41" s="467"/>
      <c r="HRJ41" s="467"/>
      <c r="HRK41" s="467"/>
      <c r="HRL41" s="467"/>
      <c r="HRM41" s="467"/>
      <c r="HRN41" s="467"/>
      <c r="HRO41" s="467"/>
      <c r="HRP41" s="467"/>
      <c r="HRQ41" s="467"/>
      <c r="HRR41" s="467"/>
      <c r="HRS41" s="467"/>
      <c r="HRT41" s="467"/>
      <c r="HRU41" s="467"/>
      <c r="HRV41" s="467"/>
      <c r="HRW41" s="467"/>
      <c r="HRX41" s="467"/>
      <c r="HRY41" s="467"/>
      <c r="HRZ41" s="467"/>
      <c r="HSA41" s="467"/>
      <c r="HSB41" s="467"/>
      <c r="HSC41" s="467"/>
      <c r="HSD41" s="467"/>
      <c r="HSE41" s="467"/>
      <c r="HSF41" s="467"/>
      <c r="HSG41" s="467"/>
      <c r="HSH41" s="467"/>
      <c r="HSI41" s="467"/>
      <c r="HSJ41" s="467"/>
      <c r="HSK41" s="467"/>
      <c r="HSL41" s="467"/>
      <c r="HSM41" s="467"/>
      <c r="HSN41" s="467"/>
      <c r="HSO41" s="467"/>
      <c r="HSP41" s="467"/>
      <c r="HSQ41" s="467"/>
      <c r="HSR41" s="467"/>
      <c r="HSS41" s="467"/>
      <c r="HST41" s="467"/>
      <c r="HSU41" s="467"/>
      <c r="HSV41" s="467"/>
      <c r="HSW41" s="467"/>
      <c r="HSX41" s="467"/>
      <c r="HSY41" s="467"/>
      <c r="HSZ41" s="467"/>
      <c r="HTA41" s="467"/>
      <c r="HTB41" s="467"/>
      <c r="HTC41" s="467"/>
      <c r="HTD41" s="467"/>
      <c r="HTE41" s="467"/>
      <c r="HTF41" s="467"/>
      <c r="HTG41" s="467"/>
      <c r="HTH41" s="467"/>
      <c r="HTI41" s="467"/>
      <c r="HTJ41" s="467"/>
      <c r="HTK41" s="467"/>
      <c r="HTL41" s="467"/>
      <c r="HTM41" s="467"/>
      <c r="HTN41" s="467"/>
      <c r="HTO41" s="467"/>
      <c r="HTP41" s="467"/>
      <c r="HTQ41" s="467"/>
      <c r="HTR41" s="467"/>
      <c r="HTS41" s="467"/>
      <c r="HTT41" s="467"/>
      <c r="HTU41" s="467"/>
      <c r="HTV41" s="467"/>
      <c r="HTW41" s="467"/>
      <c r="HTX41" s="467"/>
      <c r="HTY41" s="467"/>
      <c r="HTZ41" s="467"/>
      <c r="HUA41" s="467"/>
      <c r="HUB41" s="467"/>
      <c r="HUC41" s="467"/>
      <c r="HUD41" s="467"/>
      <c r="HUE41" s="467"/>
      <c r="HUF41" s="467"/>
      <c r="HUG41" s="467"/>
      <c r="HUH41" s="467"/>
      <c r="HUI41" s="467"/>
      <c r="HUJ41" s="467"/>
      <c r="HUK41" s="467"/>
      <c r="HUL41" s="467"/>
      <c r="HUM41" s="467"/>
      <c r="HUN41" s="467"/>
      <c r="HUO41" s="467"/>
      <c r="HUP41" s="467"/>
      <c r="HUQ41" s="467"/>
      <c r="HUR41" s="467"/>
      <c r="HUS41" s="467"/>
      <c r="HUT41" s="467"/>
      <c r="HUU41" s="467"/>
      <c r="HUV41" s="467"/>
      <c r="HUW41" s="467"/>
      <c r="HUX41" s="467"/>
      <c r="HUY41" s="467"/>
      <c r="HUZ41" s="467"/>
      <c r="HVA41" s="467"/>
      <c r="HVB41" s="467"/>
      <c r="HVC41" s="467"/>
      <c r="HVD41" s="467"/>
      <c r="HVE41" s="467"/>
      <c r="HVF41" s="467"/>
      <c r="HVG41" s="467"/>
      <c r="HVH41" s="467"/>
      <c r="HVI41" s="467"/>
      <c r="HVJ41" s="467"/>
      <c r="HVK41" s="467"/>
      <c r="HVL41" s="467"/>
      <c r="HVM41" s="467"/>
      <c r="HVN41" s="467"/>
      <c r="HVO41" s="467"/>
      <c r="HVP41" s="467"/>
      <c r="HVQ41" s="467"/>
      <c r="HVR41" s="467"/>
      <c r="HVS41" s="467"/>
      <c r="HVT41" s="467"/>
      <c r="HVU41" s="467"/>
      <c r="HVV41" s="467"/>
      <c r="HVW41" s="467"/>
      <c r="HVX41" s="467"/>
      <c r="HVY41" s="467"/>
      <c r="HVZ41" s="467"/>
      <c r="HWA41" s="467"/>
      <c r="HWB41" s="467"/>
      <c r="HWC41" s="467"/>
      <c r="HWD41" s="467"/>
      <c r="HWE41" s="467"/>
      <c r="HWF41" s="467"/>
      <c r="HWG41" s="467"/>
      <c r="HWH41" s="467"/>
      <c r="HWI41" s="467"/>
      <c r="HWJ41" s="467"/>
      <c r="HWK41" s="467"/>
      <c r="HWL41" s="467"/>
      <c r="HWM41" s="467"/>
      <c r="HWN41" s="467"/>
      <c r="HWO41" s="467"/>
      <c r="HWP41" s="467"/>
      <c r="HWQ41" s="467"/>
      <c r="HWR41" s="467"/>
      <c r="HWS41" s="467"/>
      <c r="HWT41" s="467"/>
      <c r="HWU41" s="467"/>
      <c r="HWV41" s="467"/>
      <c r="HWW41" s="467"/>
      <c r="HWX41" s="467"/>
      <c r="HWY41" s="467"/>
      <c r="HWZ41" s="467"/>
      <c r="HXA41" s="467"/>
      <c r="HXB41" s="467"/>
      <c r="HXC41" s="467"/>
      <c r="HXD41" s="467"/>
      <c r="HXE41" s="467"/>
      <c r="HXF41" s="467"/>
      <c r="HXG41" s="467"/>
      <c r="HXH41" s="467"/>
      <c r="HXI41" s="467"/>
      <c r="HXJ41" s="467"/>
      <c r="HXK41" s="467"/>
      <c r="HXL41" s="467"/>
      <c r="HXM41" s="467"/>
      <c r="HXN41" s="467"/>
      <c r="HXO41" s="467"/>
      <c r="HXP41" s="467"/>
      <c r="HXQ41" s="467"/>
      <c r="HXR41" s="467"/>
      <c r="HXS41" s="467"/>
      <c r="HXT41" s="467"/>
      <c r="HXU41" s="467"/>
      <c r="HXV41" s="467"/>
      <c r="HXW41" s="467"/>
      <c r="HXX41" s="467"/>
      <c r="HXY41" s="467"/>
      <c r="HXZ41" s="467"/>
      <c r="HYA41" s="467"/>
      <c r="HYB41" s="467"/>
      <c r="HYC41" s="467"/>
      <c r="HYD41" s="467"/>
      <c r="HYE41" s="467"/>
      <c r="HYF41" s="467"/>
      <c r="HYG41" s="467"/>
      <c r="HYH41" s="467"/>
      <c r="HYI41" s="467"/>
      <c r="HYJ41" s="467"/>
      <c r="HYK41" s="467"/>
      <c r="HYL41" s="467"/>
      <c r="HYM41" s="467"/>
      <c r="HYN41" s="467"/>
      <c r="HYO41" s="467"/>
      <c r="HYP41" s="467"/>
      <c r="HYQ41" s="467"/>
      <c r="HYR41" s="467"/>
      <c r="HYS41" s="467"/>
      <c r="HYT41" s="467"/>
      <c r="HYU41" s="467"/>
      <c r="HYV41" s="467"/>
      <c r="HYW41" s="467"/>
      <c r="HYX41" s="467"/>
      <c r="HYY41" s="467"/>
      <c r="HYZ41" s="467"/>
      <c r="HZA41" s="467"/>
      <c r="HZB41" s="467"/>
      <c r="HZC41" s="467"/>
      <c r="HZD41" s="467"/>
      <c r="HZE41" s="467"/>
      <c r="HZF41" s="467"/>
      <c r="HZG41" s="467"/>
      <c r="HZH41" s="467"/>
      <c r="HZI41" s="467"/>
      <c r="HZJ41" s="467"/>
      <c r="HZK41" s="467"/>
      <c r="HZL41" s="467"/>
      <c r="HZM41" s="467"/>
      <c r="HZN41" s="467"/>
      <c r="HZO41" s="467"/>
      <c r="HZP41" s="467"/>
      <c r="HZQ41" s="467"/>
      <c r="HZR41" s="467"/>
      <c r="HZS41" s="467"/>
      <c r="HZT41" s="467"/>
      <c r="HZU41" s="467"/>
      <c r="HZV41" s="467"/>
      <c r="HZW41" s="467"/>
      <c r="HZX41" s="467"/>
      <c r="HZY41" s="467"/>
      <c r="HZZ41" s="467"/>
      <c r="IAA41" s="467"/>
      <c r="IAB41" s="467"/>
      <c r="IAC41" s="467"/>
      <c r="IAD41" s="467"/>
      <c r="IAE41" s="467"/>
      <c r="IAF41" s="467"/>
      <c r="IAG41" s="467"/>
      <c r="IAH41" s="467"/>
      <c r="IAI41" s="467"/>
      <c r="IAJ41" s="467"/>
      <c r="IAK41" s="467"/>
      <c r="IAL41" s="467"/>
      <c r="IAM41" s="467"/>
      <c r="IAN41" s="467"/>
      <c r="IAO41" s="467"/>
      <c r="IAP41" s="467"/>
      <c r="IAQ41" s="467"/>
      <c r="IAR41" s="467"/>
      <c r="IAS41" s="467"/>
      <c r="IAT41" s="467"/>
      <c r="IAU41" s="467"/>
      <c r="IAV41" s="467"/>
      <c r="IAW41" s="467"/>
      <c r="IAX41" s="467"/>
      <c r="IAY41" s="467"/>
      <c r="IAZ41" s="467"/>
      <c r="IBA41" s="467"/>
      <c r="IBB41" s="467"/>
      <c r="IBC41" s="467"/>
      <c r="IBD41" s="467"/>
      <c r="IBE41" s="467"/>
      <c r="IBF41" s="467"/>
      <c r="IBG41" s="467"/>
      <c r="IBH41" s="467"/>
      <c r="IBI41" s="467"/>
      <c r="IBJ41" s="467"/>
      <c r="IBK41" s="467"/>
      <c r="IBL41" s="467"/>
      <c r="IBM41" s="467"/>
      <c r="IBN41" s="467"/>
      <c r="IBO41" s="467"/>
      <c r="IBP41" s="467"/>
      <c r="IBQ41" s="467"/>
      <c r="IBR41" s="467"/>
      <c r="IBS41" s="467"/>
      <c r="IBT41" s="467"/>
      <c r="IBU41" s="467"/>
      <c r="IBV41" s="467"/>
      <c r="IBW41" s="467"/>
      <c r="IBX41" s="467"/>
      <c r="IBY41" s="467"/>
      <c r="IBZ41" s="467"/>
      <c r="ICA41" s="467"/>
      <c r="ICB41" s="467"/>
      <c r="ICC41" s="467"/>
      <c r="ICD41" s="467"/>
      <c r="ICE41" s="467"/>
      <c r="ICF41" s="467"/>
      <c r="ICG41" s="467"/>
      <c r="ICH41" s="467"/>
      <c r="ICI41" s="467"/>
      <c r="ICJ41" s="467"/>
      <c r="ICK41" s="467"/>
      <c r="ICL41" s="467"/>
      <c r="ICM41" s="467"/>
      <c r="ICN41" s="467"/>
      <c r="ICO41" s="467"/>
      <c r="ICP41" s="467"/>
      <c r="ICQ41" s="467"/>
      <c r="ICR41" s="467"/>
      <c r="ICS41" s="467"/>
      <c r="ICT41" s="467"/>
      <c r="ICU41" s="467"/>
      <c r="ICV41" s="467"/>
      <c r="ICW41" s="467"/>
      <c r="ICX41" s="467"/>
      <c r="ICY41" s="467"/>
      <c r="ICZ41" s="467"/>
      <c r="IDA41" s="467"/>
      <c r="IDB41" s="467"/>
      <c r="IDC41" s="467"/>
      <c r="IDD41" s="467"/>
      <c r="IDE41" s="467"/>
      <c r="IDF41" s="467"/>
      <c r="IDG41" s="467"/>
      <c r="IDH41" s="467"/>
      <c r="IDI41" s="467"/>
      <c r="IDJ41" s="467"/>
      <c r="IDK41" s="467"/>
      <c r="IDL41" s="467"/>
      <c r="IDM41" s="467"/>
      <c r="IDN41" s="467"/>
      <c r="IDO41" s="467"/>
      <c r="IDP41" s="467"/>
      <c r="IDQ41" s="467"/>
      <c r="IDR41" s="467"/>
      <c r="IDS41" s="467"/>
      <c r="IDT41" s="467"/>
      <c r="IDU41" s="467"/>
      <c r="IDV41" s="467"/>
      <c r="IDW41" s="467"/>
      <c r="IDX41" s="467"/>
      <c r="IDY41" s="467"/>
      <c r="IDZ41" s="467"/>
      <c r="IEA41" s="467"/>
      <c r="IEB41" s="467"/>
      <c r="IEC41" s="467"/>
      <c r="IED41" s="467"/>
      <c r="IEE41" s="467"/>
      <c r="IEF41" s="467"/>
      <c r="IEG41" s="467"/>
      <c r="IEH41" s="467"/>
      <c r="IEI41" s="467"/>
      <c r="IEJ41" s="467"/>
      <c r="IEK41" s="467"/>
      <c r="IEL41" s="467"/>
      <c r="IEM41" s="467"/>
      <c r="IEN41" s="467"/>
      <c r="IEO41" s="467"/>
      <c r="IEP41" s="467"/>
      <c r="IEQ41" s="467"/>
      <c r="IER41" s="467"/>
      <c r="IES41" s="467"/>
      <c r="IET41" s="467"/>
      <c r="IEU41" s="467"/>
      <c r="IEV41" s="467"/>
      <c r="IEW41" s="467"/>
      <c r="IEX41" s="467"/>
      <c r="IEY41" s="467"/>
      <c r="IEZ41" s="467"/>
      <c r="IFA41" s="467"/>
      <c r="IFB41" s="467"/>
      <c r="IFC41" s="467"/>
      <c r="IFD41" s="467"/>
      <c r="IFE41" s="467"/>
      <c r="IFF41" s="467"/>
      <c r="IFG41" s="467"/>
      <c r="IFH41" s="467"/>
      <c r="IFI41" s="467"/>
      <c r="IFJ41" s="467"/>
      <c r="IFK41" s="467"/>
      <c r="IFL41" s="467"/>
      <c r="IFM41" s="467"/>
      <c r="IFN41" s="467"/>
      <c r="IFO41" s="467"/>
      <c r="IFP41" s="467"/>
      <c r="IFQ41" s="467"/>
      <c r="IFR41" s="467"/>
      <c r="IFS41" s="467"/>
      <c r="IFT41" s="467"/>
      <c r="IFU41" s="467"/>
      <c r="IFV41" s="467"/>
      <c r="IFW41" s="467"/>
      <c r="IFX41" s="467"/>
      <c r="IFY41" s="467"/>
      <c r="IFZ41" s="467"/>
      <c r="IGA41" s="467"/>
      <c r="IGB41" s="467"/>
      <c r="IGC41" s="467"/>
      <c r="IGD41" s="467"/>
      <c r="IGE41" s="467"/>
      <c r="IGF41" s="467"/>
      <c r="IGG41" s="467"/>
      <c r="IGH41" s="467"/>
      <c r="IGI41" s="467"/>
      <c r="IGJ41" s="467"/>
      <c r="IGK41" s="467"/>
      <c r="IGL41" s="467"/>
      <c r="IGM41" s="467"/>
      <c r="IGN41" s="467"/>
      <c r="IGO41" s="467"/>
      <c r="IGP41" s="467"/>
      <c r="IGQ41" s="467"/>
      <c r="IGR41" s="467"/>
      <c r="IGS41" s="467"/>
      <c r="IGT41" s="467"/>
      <c r="IGU41" s="467"/>
      <c r="IGV41" s="467"/>
      <c r="IGW41" s="467"/>
      <c r="IGX41" s="467"/>
      <c r="IGY41" s="467"/>
      <c r="IGZ41" s="467"/>
      <c r="IHA41" s="467"/>
      <c r="IHB41" s="467"/>
      <c r="IHC41" s="467"/>
      <c r="IHD41" s="467"/>
      <c r="IHE41" s="467"/>
      <c r="IHF41" s="467"/>
      <c r="IHG41" s="467"/>
      <c r="IHH41" s="467"/>
      <c r="IHI41" s="467"/>
      <c r="IHJ41" s="467"/>
      <c r="IHK41" s="467"/>
      <c r="IHL41" s="467"/>
      <c r="IHM41" s="467"/>
      <c r="IHN41" s="467"/>
      <c r="IHO41" s="467"/>
      <c r="IHP41" s="467"/>
      <c r="IHQ41" s="467"/>
      <c r="IHR41" s="467"/>
      <c r="IHS41" s="467"/>
      <c r="IHT41" s="467"/>
      <c r="IHU41" s="467"/>
      <c r="IHV41" s="467"/>
      <c r="IHW41" s="467"/>
      <c r="IHX41" s="467"/>
      <c r="IHY41" s="467"/>
      <c r="IHZ41" s="467"/>
      <c r="IIA41" s="467"/>
      <c r="IIB41" s="467"/>
      <c r="IIC41" s="467"/>
      <c r="IID41" s="467"/>
      <c r="IIE41" s="467"/>
      <c r="IIF41" s="467"/>
      <c r="IIG41" s="467"/>
      <c r="IIH41" s="467"/>
      <c r="III41" s="467"/>
      <c r="IIJ41" s="467"/>
      <c r="IIK41" s="467"/>
      <c r="IIL41" s="467"/>
      <c r="IIM41" s="467"/>
      <c r="IIN41" s="467"/>
      <c r="IIO41" s="467"/>
      <c r="IIP41" s="467"/>
      <c r="IIQ41" s="467"/>
      <c r="IIR41" s="467"/>
      <c r="IIS41" s="467"/>
      <c r="IIT41" s="467"/>
      <c r="IIU41" s="467"/>
      <c r="IIV41" s="467"/>
      <c r="IIW41" s="467"/>
      <c r="IIX41" s="467"/>
      <c r="IIY41" s="467"/>
      <c r="IIZ41" s="467"/>
      <c r="IJA41" s="467"/>
      <c r="IJB41" s="467"/>
      <c r="IJC41" s="467"/>
      <c r="IJD41" s="467"/>
      <c r="IJE41" s="467"/>
      <c r="IJF41" s="467"/>
      <c r="IJG41" s="467"/>
      <c r="IJH41" s="467"/>
      <c r="IJI41" s="467"/>
      <c r="IJJ41" s="467"/>
      <c r="IJK41" s="467"/>
      <c r="IJL41" s="467"/>
      <c r="IJM41" s="467"/>
      <c r="IJN41" s="467"/>
      <c r="IJO41" s="467"/>
      <c r="IJP41" s="467"/>
      <c r="IJQ41" s="467"/>
      <c r="IJR41" s="467"/>
      <c r="IJS41" s="467"/>
      <c r="IJT41" s="467"/>
      <c r="IJU41" s="467"/>
      <c r="IJV41" s="467"/>
      <c r="IJW41" s="467"/>
      <c r="IJX41" s="467"/>
      <c r="IJY41" s="467"/>
      <c r="IJZ41" s="467"/>
      <c r="IKA41" s="467"/>
      <c r="IKB41" s="467"/>
      <c r="IKC41" s="467"/>
      <c r="IKD41" s="467"/>
      <c r="IKE41" s="467"/>
      <c r="IKF41" s="467"/>
      <c r="IKG41" s="467"/>
      <c r="IKH41" s="467"/>
      <c r="IKI41" s="467"/>
      <c r="IKJ41" s="467"/>
      <c r="IKK41" s="467"/>
      <c r="IKL41" s="467"/>
      <c r="IKM41" s="467"/>
      <c r="IKN41" s="467"/>
      <c r="IKO41" s="467"/>
      <c r="IKP41" s="467"/>
      <c r="IKQ41" s="467"/>
      <c r="IKR41" s="467"/>
      <c r="IKS41" s="467"/>
      <c r="IKT41" s="467"/>
      <c r="IKU41" s="467"/>
      <c r="IKV41" s="467"/>
      <c r="IKW41" s="467"/>
      <c r="IKX41" s="467"/>
      <c r="IKY41" s="467"/>
      <c r="IKZ41" s="467"/>
      <c r="ILA41" s="467"/>
      <c r="ILB41" s="467"/>
      <c r="ILC41" s="467"/>
      <c r="ILD41" s="467"/>
      <c r="ILE41" s="467"/>
      <c r="ILF41" s="467"/>
      <c r="ILG41" s="467"/>
      <c r="ILH41" s="467"/>
      <c r="ILI41" s="467"/>
      <c r="ILJ41" s="467"/>
      <c r="ILK41" s="467"/>
      <c r="ILL41" s="467"/>
      <c r="ILM41" s="467"/>
      <c r="ILN41" s="467"/>
      <c r="ILO41" s="467"/>
      <c r="ILP41" s="467"/>
      <c r="ILQ41" s="467"/>
      <c r="ILR41" s="467"/>
      <c r="ILS41" s="467"/>
      <c r="ILT41" s="467"/>
      <c r="ILU41" s="467"/>
      <c r="ILV41" s="467"/>
      <c r="ILW41" s="467"/>
      <c r="ILX41" s="467"/>
      <c r="ILY41" s="467"/>
      <c r="ILZ41" s="467"/>
      <c r="IMA41" s="467"/>
      <c r="IMB41" s="467"/>
      <c r="IMC41" s="467"/>
      <c r="IMD41" s="467"/>
      <c r="IME41" s="467"/>
      <c r="IMF41" s="467"/>
      <c r="IMG41" s="467"/>
      <c r="IMH41" s="467"/>
      <c r="IMI41" s="467"/>
      <c r="IMJ41" s="467"/>
      <c r="IMK41" s="467"/>
      <c r="IML41" s="467"/>
      <c r="IMM41" s="467"/>
      <c r="IMN41" s="467"/>
      <c r="IMO41" s="467"/>
      <c r="IMP41" s="467"/>
      <c r="IMQ41" s="467"/>
      <c r="IMR41" s="467"/>
      <c r="IMS41" s="467"/>
      <c r="IMT41" s="467"/>
      <c r="IMU41" s="467"/>
      <c r="IMV41" s="467"/>
      <c r="IMW41" s="467"/>
      <c r="IMX41" s="467"/>
      <c r="IMY41" s="467"/>
      <c r="IMZ41" s="467"/>
      <c r="INA41" s="467"/>
      <c r="INB41" s="467"/>
      <c r="INC41" s="467"/>
      <c r="IND41" s="467"/>
      <c r="INE41" s="467"/>
      <c r="INF41" s="467"/>
      <c r="ING41" s="467"/>
      <c r="INH41" s="467"/>
      <c r="INI41" s="467"/>
      <c r="INJ41" s="467"/>
      <c r="INK41" s="467"/>
      <c r="INL41" s="467"/>
      <c r="INM41" s="467"/>
      <c r="INN41" s="467"/>
      <c r="INO41" s="467"/>
      <c r="INP41" s="467"/>
      <c r="INQ41" s="467"/>
      <c r="INR41" s="467"/>
      <c r="INS41" s="467"/>
      <c r="INT41" s="467"/>
      <c r="INU41" s="467"/>
      <c r="INV41" s="467"/>
      <c r="INW41" s="467"/>
      <c r="INX41" s="467"/>
      <c r="INY41" s="467"/>
      <c r="INZ41" s="467"/>
      <c r="IOA41" s="467"/>
      <c r="IOB41" s="467"/>
      <c r="IOC41" s="467"/>
      <c r="IOD41" s="467"/>
      <c r="IOE41" s="467"/>
      <c r="IOF41" s="467"/>
      <c r="IOG41" s="467"/>
      <c r="IOH41" s="467"/>
      <c r="IOI41" s="467"/>
      <c r="IOJ41" s="467"/>
      <c r="IOK41" s="467"/>
      <c r="IOL41" s="467"/>
      <c r="IOM41" s="467"/>
      <c r="ION41" s="467"/>
      <c r="IOO41" s="467"/>
      <c r="IOP41" s="467"/>
      <c r="IOQ41" s="467"/>
      <c r="IOR41" s="467"/>
      <c r="IOS41" s="467"/>
      <c r="IOT41" s="467"/>
      <c r="IOU41" s="467"/>
      <c r="IOV41" s="467"/>
      <c r="IOW41" s="467"/>
      <c r="IOX41" s="467"/>
      <c r="IOY41" s="467"/>
      <c r="IOZ41" s="467"/>
      <c r="IPA41" s="467"/>
      <c r="IPB41" s="467"/>
      <c r="IPC41" s="467"/>
      <c r="IPD41" s="467"/>
      <c r="IPE41" s="467"/>
      <c r="IPF41" s="467"/>
      <c r="IPG41" s="467"/>
      <c r="IPH41" s="467"/>
      <c r="IPI41" s="467"/>
      <c r="IPJ41" s="467"/>
      <c r="IPK41" s="467"/>
      <c r="IPL41" s="467"/>
      <c r="IPM41" s="467"/>
      <c r="IPN41" s="467"/>
      <c r="IPO41" s="467"/>
      <c r="IPP41" s="467"/>
      <c r="IPQ41" s="467"/>
      <c r="IPR41" s="467"/>
      <c r="IPS41" s="467"/>
      <c r="IPT41" s="467"/>
      <c r="IPU41" s="467"/>
      <c r="IPV41" s="467"/>
      <c r="IPW41" s="467"/>
      <c r="IPX41" s="467"/>
      <c r="IPY41" s="467"/>
      <c r="IPZ41" s="467"/>
      <c r="IQA41" s="467"/>
      <c r="IQB41" s="467"/>
      <c r="IQC41" s="467"/>
      <c r="IQD41" s="467"/>
      <c r="IQE41" s="467"/>
      <c r="IQF41" s="467"/>
      <c r="IQG41" s="467"/>
      <c r="IQH41" s="467"/>
      <c r="IQI41" s="467"/>
      <c r="IQJ41" s="467"/>
      <c r="IQK41" s="467"/>
      <c r="IQL41" s="467"/>
      <c r="IQM41" s="467"/>
      <c r="IQN41" s="467"/>
      <c r="IQO41" s="467"/>
      <c r="IQP41" s="467"/>
      <c r="IQQ41" s="467"/>
      <c r="IQR41" s="467"/>
      <c r="IQS41" s="467"/>
      <c r="IQT41" s="467"/>
      <c r="IQU41" s="467"/>
      <c r="IQV41" s="467"/>
      <c r="IQW41" s="467"/>
      <c r="IQX41" s="467"/>
      <c r="IQY41" s="467"/>
      <c r="IQZ41" s="467"/>
      <c r="IRA41" s="467"/>
      <c r="IRB41" s="467"/>
      <c r="IRC41" s="467"/>
      <c r="IRD41" s="467"/>
      <c r="IRE41" s="467"/>
      <c r="IRF41" s="467"/>
      <c r="IRG41" s="467"/>
      <c r="IRH41" s="467"/>
      <c r="IRI41" s="467"/>
      <c r="IRJ41" s="467"/>
      <c r="IRK41" s="467"/>
      <c r="IRL41" s="467"/>
      <c r="IRM41" s="467"/>
      <c r="IRN41" s="467"/>
      <c r="IRO41" s="467"/>
      <c r="IRP41" s="467"/>
      <c r="IRQ41" s="467"/>
      <c r="IRR41" s="467"/>
      <c r="IRS41" s="467"/>
      <c r="IRT41" s="467"/>
      <c r="IRU41" s="467"/>
      <c r="IRV41" s="467"/>
      <c r="IRW41" s="467"/>
      <c r="IRX41" s="467"/>
      <c r="IRY41" s="467"/>
      <c r="IRZ41" s="467"/>
      <c r="ISA41" s="467"/>
      <c r="ISB41" s="467"/>
      <c r="ISC41" s="467"/>
      <c r="ISD41" s="467"/>
      <c r="ISE41" s="467"/>
      <c r="ISF41" s="467"/>
      <c r="ISG41" s="467"/>
      <c r="ISH41" s="467"/>
      <c r="ISI41" s="467"/>
      <c r="ISJ41" s="467"/>
      <c r="ISK41" s="467"/>
      <c r="ISL41" s="467"/>
      <c r="ISM41" s="467"/>
      <c r="ISN41" s="467"/>
      <c r="ISO41" s="467"/>
      <c r="ISP41" s="467"/>
      <c r="ISQ41" s="467"/>
      <c r="ISR41" s="467"/>
      <c r="ISS41" s="467"/>
      <c r="IST41" s="467"/>
      <c r="ISU41" s="467"/>
      <c r="ISV41" s="467"/>
      <c r="ISW41" s="467"/>
      <c r="ISX41" s="467"/>
      <c r="ISY41" s="467"/>
      <c r="ISZ41" s="467"/>
      <c r="ITA41" s="467"/>
      <c r="ITB41" s="467"/>
      <c r="ITC41" s="467"/>
      <c r="ITD41" s="467"/>
      <c r="ITE41" s="467"/>
      <c r="ITF41" s="467"/>
      <c r="ITG41" s="467"/>
      <c r="ITH41" s="467"/>
      <c r="ITI41" s="467"/>
      <c r="ITJ41" s="467"/>
      <c r="ITK41" s="467"/>
      <c r="ITL41" s="467"/>
      <c r="ITM41" s="467"/>
      <c r="ITN41" s="467"/>
      <c r="ITO41" s="467"/>
      <c r="ITP41" s="467"/>
      <c r="ITQ41" s="467"/>
      <c r="ITR41" s="467"/>
      <c r="ITS41" s="467"/>
      <c r="ITT41" s="467"/>
      <c r="ITU41" s="467"/>
      <c r="ITV41" s="467"/>
      <c r="ITW41" s="467"/>
      <c r="ITX41" s="467"/>
      <c r="ITY41" s="467"/>
      <c r="ITZ41" s="467"/>
      <c r="IUA41" s="467"/>
      <c r="IUB41" s="467"/>
      <c r="IUC41" s="467"/>
      <c r="IUD41" s="467"/>
      <c r="IUE41" s="467"/>
      <c r="IUF41" s="467"/>
      <c r="IUG41" s="467"/>
      <c r="IUH41" s="467"/>
      <c r="IUI41" s="467"/>
      <c r="IUJ41" s="467"/>
      <c r="IUK41" s="467"/>
      <c r="IUL41" s="467"/>
      <c r="IUM41" s="467"/>
      <c r="IUN41" s="467"/>
      <c r="IUO41" s="467"/>
      <c r="IUP41" s="467"/>
      <c r="IUQ41" s="467"/>
      <c r="IUR41" s="467"/>
      <c r="IUS41" s="467"/>
      <c r="IUT41" s="467"/>
      <c r="IUU41" s="467"/>
      <c r="IUV41" s="467"/>
      <c r="IUW41" s="467"/>
      <c r="IUX41" s="467"/>
      <c r="IUY41" s="467"/>
      <c r="IUZ41" s="467"/>
      <c r="IVA41" s="467"/>
      <c r="IVB41" s="467"/>
      <c r="IVC41" s="467"/>
      <c r="IVD41" s="467"/>
      <c r="IVE41" s="467"/>
      <c r="IVF41" s="467"/>
      <c r="IVG41" s="467"/>
      <c r="IVH41" s="467"/>
      <c r="IVI41" s="467"/>
      <c r="IVJ41" s="467"/>
      <c r="IVK41" s="467"/>
      <c r="IVL41" s="467"/>
      <c r="IVM41" s="467"/>
      <c r="IVN41" s="467"/>
      <c r="IVO41" s="467"/>
      <c r="IVP41" s="467"/>
      <c r="IVQ41" s="467"/>
      <c r="IVR41" s="467"/>
      <c r="IVS41" s="467"/>
      <c r="IVT41" s="467"/>
      <c r="IVU41" s="467"/>
      <c r="IVV41" s="467"/>
      <c r="IVW41" s="467"/>
      <c r="IVX41" s="467"/>
      <c r="IVY41" s="467"/>
      <c r="IVZ41" s="467"/>
      <c r="IWA41" s="467"/>
      <c r="IWB41" s="467"/>
      <c r="IWC41" s="467"/>
      <c r="IWD41" s="467"/>
      <c r="IWE41" s="467"/>
      <c r="IWF41" s="467"/>
      <c r="IWG41" s="467"/>
      <c r="IWH41" s="467"/>
      <c r="IWI41" s="467"/>
      <c r="IWJ41" s="467"/>
      <c r="IWK41" s="467"/>
      <c r="IWL41" s="467"/>
      <c r="IWM41" s="467"/>
      <c r="IWN41" s="467"/>
      <c r="IWO41" s="467"/>
      <c r="IWP41" s="467"/>
      <c r="IWQ41" s="467"/>
      <c r="IWR41" s="467"/>
      <c r="IWS41" s="467"/>
      <c r="IWT41" s="467"/>
      <c r="IWU41" s="467"/>
      <c r="IWV41" s="467"/>
      <c r="IWW41" s="467"/>
      <c r="IWX41" s="467"/>
      <c r="IWY41" s="467"/>
      <c r="IWZ41" s="467"/>
      <c r="IXA41" s="467"/>
      <c r="IXB41" s="467"/>
      <c r="IXC41" s="467"/>
      <c r="IXD41" s="467"/>
      <c r="IXE41" s="467"/>
      <c r="IXF41" s="467"/>
      <c r="IXG41" s="467"/>
      <c r="IXH41" s="467"/>
      <c r="IXI41" s="467"/>
      <c r="IXJ41" s="467"/>
      <c r="IXK41" s="467"/>
      <c r="IXL41" s="467"/>
      <c r="IXM41" s="467"/>
      <c r="IXN41" s="467"/>
      <c r="IXO41" s="467"/>
      <c r="IXP41" s="467"/>
      <c r="IXQ41" s="467"/>
      <c r="IXR41" s="467"/>
      <c r="IXS41" s="467"/>
      <c r="IXT41" s="467"/>
      <c r="IXU41" s="467"/>
      <c r="IXV41" s="467"/>
      <c r="IXW41" s="467"/>
      <c r="IXX41" s="467"/>
      <c r="IXY41" s="467"/>
      <c r="IXZ41" s="467"/>
      <c r="IYA41" s="467"/>
      <c r="IYB41" s="467"/>
      <c r="IYC41" s="467"/>
      <c r="IYD41" s="467"/>
      <c r="IYE41" s="467"/>
      <c r="IYF41" s="467"/>
      <c r="IYG41" s="467"/>
      <c r="IYH41" s="467"/>
      <c r="IYI41" s="467"/>
      <c r="IYJ41" s="467"/>
      <c r="IYK41" s="467"/>
      <c r="IYL41" s="467"/>
      <c r="IYM41" s="467"/>
      <c r="IYN41" s="467"/>
      <c r="IYO41" s="467"/>
      <c r="IYP41" s="467"/>
      <c r="IYQ41" s="467"/>
      <c r="IYR41" s="467"/>
      <c r="IYS41" s="467"/>
      <c r="IYT41" s="467"/>
      <c r="IYU41" s="467"/>
      <c r="IYV41" s="467"/>
      <c r="IYW41" s="467"/>
      <c r="IYX41" s="467"/>
      <c r="IYY41" s="467"/>
      <c r="IYZ41" s="467"/>
      <c r="IZA41" s="467"/>
      <c r="IZB41" s="467"/>
      <c r="IZC41" s="467"/>
      <c r="IZD41" s="467"/>
      <c r="IZE41" s="467"/>
      <c r="IZF41" s="467"/>
      <c r="IZG41" s="467"/>
      <c r="IZH41" s="467"/>
      <c r="IZI41" s="467"/>
      <c r="IZJ41" s="467"/>
      <c r="IZK41" s="467"/>
      <c r="IZL41" s="467"/>
      <c r="IZM41" s="467"/>
      <c r="IZN41" s="467"/>
      <c r="IZO41" s="467"/>
      <c r="IZP41" s="467"/>
      <c r="IZQ41" s="467"/>
      <c r="IZR41" s="467"/>
      <c r="IZS41" s="467"/>
      <c r="IZT41" s="467"/>
      <c r="IZU41" s="467"/>
      <c r="IZV41" s="467"/>
      <c r="IZW41" s="467"/>
      <c r="IZX41" s="467"/>
      <c r="IZY41" s="467"/>
      <c r="IZZ41" s="467"/>
      <c r="JAA41" s="467"/>
      <c r="JAB41" s="467"/>
      <c r="JAC41" s="467"/>
      <c r="JAD41" s="467"/>
      <c r="JAE41" s="467"/>
      <c r="JAF41" s="467"/>
      <c r="JAG41" s="467"/>
      <c r="JAH41" s="467"/>
      <c r="JAI41" s="467"/>
      <c r="JAJ41" s="467"/>
      <c r="JAK41" s="467"/>
      <c r="JAL41" s="467"/>
      <c r="JAM41" s="467"/>
      <c r="JAN41" s="467"/>
      <c r="JAO41" s="467"/>
      <c r="JAP41" s="467"/>
      <c r="JAQ41" s="467"/>
      <c r="JAR41" s="467"/>
      <c r="JAS41" s="467"/>
      <c r="JAT41" s="467"/>
      <c r="JAU41" s="467"/>
      <c r="JAV41" s="467"/>
      <c r="JAW41" s="467"/>
      <c r="JAX41" s="467"/>
      <c r="JAY41" s="467"/>
      <c r="JAZ41" s="467"/>
      <c r="JBA41" s="467"/>
      <c r="JBB41" s="467"/>
      <c r="JBC41" s="467"/>
      <c r="JBD41" s="467"/>
      <c r="JBE41" s="467"/>
      <c r="JBF41" s="467"/>
      <c r="JBG41" s="467"/>
      <c r="JBH41" s="467"/>
      <c r="JBI41" s="467"/>
      <c r="JBJ41" s="467"/>
      <c r="JBK41" s="467"/>
      <c r="JBL41" s="467"/>
      <c r="JBM41" s="467"/>
      <c r="JBN41" s="467"/>
      <c r="JBO41" s="467"/>
      <c r="JBP41" s="467"/>
      <c r="JBQ41" s="467"/>
      <c r="JBR41" s="467"/>
      <c r="JBS41" s="467"/>
      <c r="JBT41" s="467"/>
      <c r="JBU41" s="467"/>
      <c r="JBV41" s="467"/>
      <c r="JBW41" s="467"/>
      <c r="JBX41" s="467"/>
      <c r="JBY41" s="467"/>
      <c r="JBZ41" s="467"/>
      <c r="JCA41" s="467"/>
      <c r="JCB41" s="467"/>
      <c r="JCC41" s="467"/>
      <c r="JCD41" s="467"/>
      <c r="JCE41" s="467"/>
      <c r="JCF41" s="467"/>
      <c r="JCG41" s="467"/>
      <c r="JCH41" s="467"/>
      <c r="JCI41" s="467"/>
      <c r="JCJ41" s="467"/>
      <c r="JCK41" s="467"/>
      <c r="JCL41" s="467"/>
      <c r="JCM41" s="467"/>
      <c r="JCN41" s="467"/>
      <c r="JCO41" s="467"/>
      <c r="JCP41" s="467"/>
      <c r="JCQ41" s="467"/>
      <c r="JCR41" s="467"/>
      <c r="JCS41" s="467"/>
      <c r="JCT41" s="467"/>
      <c r="JCU41" s="467"/>
      <c r="JCV41" s="467"/>
      <c r="JCW41" s="467"/>
      <c r="JCX41" s="467"/>
      <c r="JCY41" s="467"/>
      <c r="JCZ41" s="467"/>
      <c r="JDA41" s="467"/>
      <c r="JDB41" s="467"/>
      <c r="JDC41" s="467"/>
      <c r="JDD41" s="467"/>
      <c r="JDE41" s="467"/>
      <c r="JDF41" s="467"/>
      <c r="JDG41" s="467"/>
      <c r="JDH41" s="467"/>
      <c r="JDI41" s="467"/>
      <c r="JDJ41" s="467"/>
      <c r="JDK41" s="467"/>
      <c r="JDL41" s="467"/>
      <c r="JDM41" s="467"/>
      <c r="JDN41" s="467"/>
      <c r="JDO41" s="467"/>
      <c r="JDP41" s="467"/>
      <c r="JDQ41" s="467"/>
      <c r="JDR41" s="467"/>
      <c r="JDS41" s="467"/>
      <c r="JDT41" s="467"/>
      <c r="JDU41" s="467"/>
      <c r="JDV41" s="467"/>
      <c r="JDW41" s="467"/>
      <c r="JDX41" s="467"/>
      <c r="JDY41" s="467"/>
      <c r="JDZ41" s="467"/>
      <c r="JEA41" s="467"/>
      <c r="JEB41" s="467"/>
      <c r="JEC41" s="467"/>
      <c r="JED41" s="467"/>
      <c r="JEE41" s="467"/>
      <c r="JEF41" s="467"/>
      <c r="JEG41" s="467"/>
      <c r="JEH41" s="467"/>
      <c r="JEI41" s="467"/>
      <c r="JEJ41" s="467"/>
      <c r="JEK41" s="467"/>
      <c r="JEL41" s="467"/>
      <c r="JEM41" s="467"/>
      <c r="JEN41" s="467"/>
      <c r="JEO41" s="467"/>
      <c r="JEP41" s="467"/>
      <c r="JEQ41" s="467"/>
      <c r="JER41" s="467"/>
      <c r="JES41" s="467"/>
      <c r="JET41" s="467"/>
      <c r="JEU41" s="467"/>
      <c r="JEV41" s="467"/>
      <c r="JEW41" s="467"/>
      <c r="JEX41" s="467"/>
      <c r="JEY41" s="467"/>
      <c r="JEZ41" s="467"/>
      <c r="JFA41" s="467"/>
      <c r="JFB41" s="467"/>
      <c r="JFC41" s="467"/>
      <c r="JFD41" s="467"/>
      <c r="JFE41" s="467"/>
      <c r="JFF41" s="467"/>
      <c r="JFG41" s="467"/>
      <c r="JFH41" s="467"/>
      <c r="JFI41" s="467"/>
      <c r="JFJ41" s="467"/>
      <c r="JFK41" s="467"/>
      <c r="JFL41" s="467"/>
      <c r="JFM41" s="467"/>
      <c r="JFN41" s="467"/>
      <c r="JFO41" s="467"/>
      <c r="JFP41" s="467"/>
      <c r="JFQ41" s="467"/>
      <c r="JFR41" s="467"/>
      <c r="JFS41" s="467"/>
      <c r="JFT41" s="467"/>
      <c r="JFU41" s="467"/>
      <c r="JFV41" s="467"/>
      <c r="JFW41" s="467"/>
      <c r="JFX41" s="467"/>
      <c r="JFY41" s="467"/>
      <c r="JFZ41" s="467"/>
      <c r="JGA41" s="467"/>
      <c r="JGB41" s="467"/>
      <c r="JGC41" s="467"/>
      <c r="JGD41" s="467"/>
      <c r="JGE41" s="467"/>
      <c r="JGF41" s="467"/>
      <c r="JGG41" s="467"/>
      <c r="JGH41" s="467"/>
      <c r="JGI41" s="467"/>
      <c r="JGJ41" s="467"/>
      <c r="JGK41" s="467"/>
      <c r="JGL41" s="467"/>
      <c r="JGM41" s="467"/>
      <c r="JGN41" s="467"/>
      <c r="JGO41" s="467"/>
      <c r="JGP41" s="467"/>
      <c r="JGQ41" s="467"/>
      <c r="JGR41" s="467"/>
      <c r="JGS41" s="467"/>
      <c r="JGT41" s="467"/>
      <c r="JGU41" s="467"/>
      <c r="JGV41" s="467"/>
      <c r="JGW41" s="467"/>
      <c r="JGX41" s="467"/>
      <c r="JGY41" s="467"/>
      <c r="JGZ41" s="467"/>
      <c r="JHA41" s="467"/>
      <c r="JHB41" s="467"/>
      <c r="JHC41" s="467"/>
      <c r="JHD41" s="467"/>
      <c r="JHE41" s="467"/>
      <c r="JHF41" s="467"/>
      <c r="JHG41" s="467"/>
      <c r="JHH41" s="467"/>
      <c r="JHI41" s="467"/>
      <c r="JHJ41" s="467"/>
      <c r="JHK41" s="467"/>
      <c r="JHL41" s="467"/>
      <c r="JHM41" s="467"/>
      <c r="JHN41" s="467"/>
      <c r="JHO41" s="467"/>
      <c r="JHP41" s="467"/>
      <c r="JHQ41" s="467"/>
      <c r="JHR41" s="467"/>
      <c r="JHS41" s="467"/>
      <c r="JHT41" s="467"/>
      <c r="JHU41" s="467"/>
      <c r="JHV41" s="467"/>
      <c r="JHW41" s="467"/>
      <c r="JHX41" s="467"/>
      <c r="JHY41" s="467"/>
      <c r="JHZ41" s="467"/>
      <c r="JIA41" s="467"/>
      <c r="JIB41" s="467"/>
      <c r="JIC41" s="467"/>
      <c r="JID41" s="467"/>
      <c r="JIE41" s="467"/>
      <c r="JIF41" s="467"/>
      <c r="JIG41" s="467"/>
      <c r="JIH41" s="467"/>
      <c r="JII41" s="467"/>
      <c r="JIJ41" s="467"/>
      <c r="JIK41" s="467"/>
      <c r="JIL41" s="467"/>
      <c r="JIM41" s="467"/>
      <c r="JIN41" s="467"/>
      <c r="JIO41" s="467"/>
      <c r="JIP41" s="467"/>
      <c r="JIQ41" s="467"/>
      <c r="JIR41" s="467"/>
      <c r="JIS41" s="467"/>
      <c r="JIT41" s="467"/>
      <c r="JIU41" s="467"/>
      <c r="JIV41" s="467"/>
      <c r="JIW41" s="467"/>
      <c r="JIX41" s="467"/>
      <c r="JIY41" s="467"/>
      <c r="JIZ41" s="467"/>
      <c r="JJA41" s="467"/>
      <c r="JJB41" s="467"/>
      <c r="JJC41" s="467"/>
      <c r="JJD41" s="467"/>
      <c r="JJE41" s="467"/>
      <c r="JJF41" s="467"/>
      <c r="JJG41" s="467"/>
      <c r="JJH41" s="467"/>
      <c r="JJI41" s="467"/>
      <c r="JJJ41" s="467"/>
      <c r="JJK41" s="467"/>
      <c r="JJL41" s="467"/>
      <c r="JJM41" s="467"/>
      <c r="JJN41" s="467"/>
      <c r="JJO41" s="467"/>
      <c r="JJP41" s="467"/>
      <c r="JJQ41" s="467"/>
      <c r="JJR41" s="467"/>
      <c r="JJS41" s="467"/>
      <c r="JJT41" s="467"/>
      <c r="JJU41" s="467"/>
      <c r="JJV41" s="467"/>
      <c r="JJW41" s="467"/>
      <c r="JJX41" s="467"/>
      <c r="JJY41" s="467"/>
      <c r="JJZ41" s="467"/>
      <c r="JKA41" s="467"/>
      <c r="JKB41" s="467"/>
      <c r="JKC41" s="467"/>
      <c r="JKD41" s="467"/>
      <c r="JKE41" s="467"/>
      <c r="JKF41" s="467"/>
      <c r="JKG41" s="467"/>
      <c r="JKH41" s="467"/>
      <c r="JKI41" s="467"/>
      <c r="JKJ41" s="467"/>
      <c r="JKK41" s="467"/>
      <c r="JKL41" s="467"/>
      <c r="JKM41" s="467"/>
      <c r="JKN41" s="467"/>
      <c r="JKO41" s="467"/>
      <c r="JKP41" s="467"/>
      <c r="JKQ41" s="467"/>
      <c r="JKR41" s="467"/>
      <c r="JKS41" s="467"/>
      <c r="JKT41" s="467"/>
      <c r="JKU41" s="467"/>
      <c r="JKV41" s="467"/>
      <c r="JKW41" s="467"/>
      <c r="JKX41" s="467"/>
      <c r="JKY41" s="467"/>
      <c r="JKZ41" s="467"/>
      <c r="JLA41" s="467"/>
      <c r="JLB41" s="467"/>
      <c r="JLC41" s="467"/>
      <c r="JLD41" s="467"/>
      <c r="JLE41" s="467"/>
      <c r="JLF41" s="467"/>
      <c r="JLG41" s="467"/>
      <c r="JLH41" s="467"/>
      <c r="JLI41" s="467"/>
      <c r="JLJ41" s="467"/>
      <c r="JLK41" s="467"/>
      <c r="JLL41" s="467"/>
      <c r="JLM41" s="467"/>
      <c r="JLN41" s="467"/>
      <c r="JLO41" s="467"/>
      <c r="JLP41" s="467"/>
      <c r="JLQ41" s="467"/>
      <c r="JLR41" s="467"/>
      <c r="JLS41" s="467"/>
      <c r="JLT41" s="467"/>
      <c r="JLU41" s="467"/>
      <c r="JLV41" s="467"/>
      <c r="JLW41" s="467"/>
      <c r="JLX41" s="467"/>
      <c r="JLY41" s="467"/>
      <c r="JLZ41" s="467"/>
      <c r="JMA41" s="467"/>
      <c r="JMB41" s="467"/>
      <c r="JMC41" s="467"/>
      <c r="JMD41" s="467"/>
      <c r="JME41" s="467"/>
      <c r="JMF41" s="467"/>
      <c r="JMG41" s="467"/>
      <c r="JMH41" s="467"/>
      <c r="JMI41" s="467"/>
      <c r="JMJ41" s="467"/>
      <c r="JMK41" s="467"/>
      <c r="JML41" s="467"/>
      <c r="JMM41" s="467"/>
      <c r="JMN41" s="467"/>
      <c r="JMO41" s="467"/>
      <c r="JMP41" s="467"/>
      <c r="JMQ41" s="467"/>
      <c r="JMR41" s="467"/>
      <c r="JMS41" s="467"/>
      <c r="JMT41" s="467"/>
      <c r="JMU41" s="467"/>
      <c r="JMV41" s="467"/>
      <c r="JMW41" s="467"/>
      <c r="JMX41" s="467"/>
      <c r="JMY41" s="467"/>
      <c r="JMZ41" s="467"/>
      <c r="JNA41" s="467"/>
      <c r="JNB41" s="467"/>
      <c r="JNC41" s="467"/>
      <c r="JND41" s="467"/>
      <c r="JNE41" s="467"/>
      <c r="JNF41" s="467"/>
      <c r="JNG41" s="467"/>
      <c r="JNH41" s="467"/>
      <c r="JNI41" s="467"/>
      <c r="JNJ41" s="467"/>
      <c r="JNK41" s="467"/>
      <c r="JNL41" s="467"/>
      <c r="JNM41" s="467"/>
      <c r="JNN41" s="467"/>
      <c r="JNO41" s="467"/>
      <c r="JNP41" s="467"/>
      <c r="JNQ41" s="467"/>
      <c r="JNR41" s="467"/>
      <c r="JNS41" s="467"/>
      <c r="JNT41" s="467"/>
      <c r="JNU41" s="467"/>
      <c r="JNV41" s="467"/>
      <c r="JNW41" s="467"/>
      <c r="JNX41" s="467"/>
      <c r="JNY41" s="467"/>
      <c r="JNZ41" s="467"/>
      <c r="JOA41" s="467"/>
      <c r="JOB41" s="467"/>
      <c r="JOC41" s="467"/>
      <c r="JOD41" s="467"/>
      <c r="JOE41" s="467"/>
      <c r="JOF41" s="467"/>
      <c r="JOG41" s="467"/>
      <c r="JOH41" s="467"/>
      <c r="JOI41" s="467"/>
      <c r="JOJ41" s="467"/>
      <c r="JOK41" s="467"/>
      <c r="JOL41" s="467"/>
      <c r="JOM41" s="467"/>
      <c r="JON41" s="467"/>
      <c r="JOO41" s="467"/>
      <c r="JOP41" s="467"/>
      <c r="JOQ41" s="467"/>
      <c r="JOR41" s="467"/>
      <c r="JOS41" s="467"/>
      <c r="JOT41" s="467"/>
      <c r="JOU41" s="467"/>
      <c r="JOV41" s="467"/>
      <c r="JOW41" s="467"/>
      <c r="JOX41" s="467"/>
      <c r="JOY41" s="467"/>
      <c r="JOZ41" s="467"/>
      <c r="JPA41" s="467"/>
      <c r="JPB41" s="467"/>
      <c r="JPC41" s="467"/>
      <c r="JPD41" s="467"/>
      <c r="JPE41" s="467"/>
      <c r="JPF41" s="467"/>
      <c r="JPG41" s="467"/>
      <c r="JPH41" s="467"/>
      <c r="JPI41" s="467"/>
      <c r="JPJ41" s="467"/>
      <c r="JPK41" s="467"/>
      <c r="JPL41" s="467"/>
      <c r="JPM41" s="467"/>
      <c r="JPN41" s="467"/>
      <c r="JPO41" s="467"/>
      <c r="JPP41" s="467"/>
      <c r="JPQ41" s="467"/>
      <c r="JPR41" s="467"/>
      <c r="JPS41" s="467"/>
      <c r="JPT41" s="467"/>
      <c r="JPU41" s="467"/>
      <c r="JPV41" s="467"/>
      <c r="JPW41" s="467"/>
      <c r="JPX41" s="467"/>
      <c r="JPY41" s="467"/>
      <c r="JPZ41" s="467"/>
      <c r="JQA41" s="467"/>
      <c r="JQB41" s="467"/>
      <c r="JQC41" s="467"/>
      <c r="JQD41" s="467"/>
      <c r="JQE41" s="467"/>
      <c r="JQF41" s="467"/>
      <c r="JQG41" s="467"/>
      <c r="JQH41" s="467"/>
      <c r="JQI41" s="467"/>
      <c r="JQJ41" s="467"/>
      <c r="JQK41" s="467"/>
      <c r="JQL41" s="467"/>
      <c r="JQM41" s="467"/>
      <c r="JQN41" s="467"/>
      <c r="JQO41" s="467"/>
      <c r="JQP41" s="467"/>
      <c r="JQQ41" s="467"/>
      <c r="JQR41" s="467"/>
      <c r="JQS41" s="467"/>
      <c r="JQT41" s="467"/>
      <c r="JQU41" s="467"/>
      <c r="JQV41" s="467"/>
      <c r="JQW41" s="467"/>
      <c r="JQX41" s="467"/>
      <c r="JQY41" s="467"/>
      <c r="JQZ41" s="467"/>
      <c r="JRA41" s="467"/>
      <c r="JRB41" s="467"/>
      <c r="JRC41" s="467"/>
      <c r="JRD41" s="467"/>
      <c r="JRE41" s="467"/>
      <c r="JRF41" s="467"/>
      <c r="JRG41" s="467"/>
      <c r="JRH41" s="467"/>
      <c r="JRI41" s="467"/>
      <c r="JRJ41" s="467"/>
      <c r="JRK41" s="467"/>
      <c r="JRL41" s="467"/>
      <c r="JRM41" s="467"/>
      <c r="JRN41" s="467"/>
      <c r="JRO41" s="467"/>
      <c r="JRP41" s="467"/>
      <c r="JRQ41" s="467"/>
      <c r="JRR41" s="467"/>
      <c r="JRS41" s="467"/>
      <c r="JRT41" s="467"/>
      <c r="JRU41" s="467"/>
      <c r="JRV41" s="467"/>
      <c r="JRW41" s="467"/>
      <c r="JRX41" s="467"/>
      <c r="JRY41" s="467"/>
      <c r="JRZ41" s="467"/>
      <c r="JSA41" s="467"/>
      <c r="JSB41" s="467"/>
      <c r="JSC41" s="467"/>
      <c r="JSD41" s="467"/>
      <c r="JSE41" s="467"/>
      <c r="JSF41" s="467"/>
      <c r="JSG41" s="467"/>
      <c r="JSH41" s="467"/>
      <c r="JSI41" s="467"/>
      <c r="JSJ41" s="467"/>
      <c r="JSK41" s="467"/>
      <c r="JSL41" s="467"/>
      <c r="JSM41" s="467"/>
      <c r="JSN41" s="467"/>
      <c r="JSO41" s="467"/>
      <c r="JSP41" s="467"/>
      <c r="JSQ41" s="467"/>
      <c r="JSR41" s="467"/>
      <c r="JSS41" s="467"/>
      <c r="JST41" s="467"/>
      <c r="JSU41" s="467"/>
      <c r="JSV41" s="467"/>
      <c r="JSW41" s="467"/>
      <c r="JSX41" s="467"/>
      <c r="JSY41" s="467"/>
      <c r="JSZ41" s="467"/>
      <c r="JTA41" s="467"/>
      <c r="JTB41" s="467"/>
      <c r="JTC41" s="467"/>
      <c r="JTD41" s="467"/>
      <c r="JTE41" s="467"/>
      <c r="JTF41" s="467"/>
      <c r="JTG41" s="467"/>
      <c r="JTH41" s="467"/>
      <c r="JTI41" s="467"/>
      <c r="JTJ41" s="467"/>
      <c r="JTK41" s="467"/>
      <c r="JTL41" s="467"/>
      <c r="JTM41" s="467"/>
      <c r="JTN41" s="467"/>
      <c r="JTO41" s="467"/>
      <c r="JTP41" s="467"/>
      <c r="JTQ41" s="467"/>
      <c r="JTR41" s="467"/>
      <c r="JTS41" s="467"/>
      <c r="JTT41" s="467"/>
      <c r="JTU41" s="467"/>
      <c r="JTV41" s="467"/>
      <c r="JTW41" s="467"/>
      <c r="JTX41" s="467"/>
      <c r="JTY41" s="467"/>
      <c r="JTZ41" s="467"/>
      <c r="JUA41" s="467"/>
      <c r="JUB41" s="467"/>
      <c r="JUC41" s="467"/>
      <c r="JUD41" s="467"/>
      <c r="JUE41" s="467"/>
      <c r="JUF41" s="467"/>
      <c r="JUG41" s="467"/>
      <c r="JUH41" s="467"/>
      <c r="JUI41" s="467"/>
      <c r="JUJ41" s="467"/>
      <c r="JUK41" s="467"/>
      <c r="JUL41" s="467"/>
      <c r="JUM41" s="467"/>
      <c r="JUN41" s="467"/>
      <c r="JUO41" s="467"/>
      <c r="JUP41" s="467"/>
      <c r="JUQ41" s="467"/>
      <c r="JUR41" s="467"/>
      <c r="JUS41" s="467"/>
      <c r="JUT41" s="467"/>
      <c r="JUU41" s="467"/>
      <c r="JUV41" s="467"/>
      <c r="JUW41" s="467"/>
      <c r="JUX41" s="467"/>
      <c r="JUY41" s="467"/>
      <c r="JUZ41" s="467"/>
      <c r="JVA41" s="467"/>
      <c r="JVB41" s="467"/>
      <c r="JVC41" s="467"/>
      <c r="JVD41" s="467"/>
      <c r="JVE41" s="467"/>
      <c r="JVF41" s="467"/>
      <c r="JVG41" s="467"/>
      <c r="JVH41" s="467"/>
      <c r="JVI41" s="467"/>
      <c r="JVJ41" s="467"/>
      <c r="JVK41" s="467"/>
      <c r="JVL41" s="467"/>
      <c r="JVM41" s="467"/>
      <c r="JVN41" s="467"/>
      <c r="JVO41" s="467"/>
      <c r="JVP41" s="467"/>
      <c r="JVQ41" s="467"/>
      <c r="JVR41" s="467"/>
      <c r="JVS41" s="467"/>
      <c r="JVT41" s="467"/>
      <c r="JVU41" s="467"/>
      <c r="JVV41" s="467"/>
      <c r="JVW41" s="467"/>
      <c r="JVX41" s="467"/>
      <c r="JVY41" s="467"/>
      <c r="JVZ41" s="467"/>
      <c r="JWA41" s="467"/>
      <c r="JWB41" s="467"/>
      <c r="JWC41" s="467"/>
      <c r="JWD41" s="467"/>
      <c r="JWE41" s="467"/>
      <c r="JWF41" s="467"/>
      <c r="JWG41" s="467"/>
      <c r="JWH41" s="467"/>
      <c r="JWI41" s="467"/>
      <c r="JWJ41" s="467"/>
      <c r="JWK41" s="467"/>
      <c r="JWL41" s="467"/>
      <c r="JWM41" s="467"/>
      <c r="JWN41" s="467"/>
      <c r="JWO41" s="467"/>
      <c r="JWP41" s="467"/>
      <c r="JWQ41" s="467"/>
      <c r="JWR41" s="467"/>
      <c r="JWS41" s="467"/>
      <c r="JWT41" s="467"/>
      <c r="JWU41" s="467"/>
      <c r="JWV41" s="467"/>
      <c r="JWW41" s="467"/>
      <c r="JWX41" s="467"/>
      <c r="JWY41" s="467"/>
      <c r="JWZ41" s="467"/>
      <c r="JXA41" s="467"/>
      <c r="JXB41" s="467"/>
      <c r="JXC41" s="467"/>
      <c r="JXD41" s="467"/>
      <c r="JXE41" s="467"/>
      <c r="JXF41" s="467"/>
      <c r="JXG41" s="467"/>
      <c r="JXH41" s="467"/>
      <c r="JXI41" s="467"/>
      <c r="JXJ41" s="467"/>
      <c r="JXK41" s="467"/>
      <c r="JXL41" s="467"/>
      <c r="JXM41" s="467"/>
      <c r="JXN41" s="467"/>
      <c r="JXO41" s="467"/>
      <c r="JXP41" s="467"/>
      <c r="JXQ41" s="467"/>
      <c r="JXR41" s="467"/>
      <c r="JXS41" s="467"/>
      <c r="JXT41" s="467"/>
      <c r="JXU41" s="467"/>
      <c r="JXV41" s="467"/>
      <c r="JXW41" s="467"/>
      <c r="JXX41" s="467"/>
      <c r="JXY41" s="467"/>
      <c r="JXZ41" s="467"/>
      <c r="JYA41" s="467"/>
      <c r="JYB41" s="467"/>
      <c r="JYC41" s="467"/>
      <c r="JYD41" s="467"/>
      <c r="JYE41" s="467"/>
      <c r="JYF41" s="467"/>
      <c r="JYG41" s="467"/>
      <c r="JYH41" s="467"/>
      <c r="JYI41" s="467"/>
      <c r="JYJ41" s="467"/>
      <c r="JYK41" s="467"/>
      <c r="JYL41" s="467"/>
      <c r="JYM41" s="467"/>
      <c r="JYN41" s="467"/>
      <c r="JYO41" s="467"/>
      <c r="JYP41" s="467"/>
      <c r="JYQ41" s="467"/>
      <c r="JYR41" s="467"/>
      <c r="JYS41" s="467"/>
      <c r="JYT41" s="467"/>
      <c r="JYU41" s="467"/>
      <c r="JYV41" s="467"/>
      <c r="JYW41" s="467"/>
      <c r="JYX41" s="467"/>
      <c r="JYY41" s="467"/>
      <c r="JYZ41" s="467"/>
      <c r="JZA41" s="467"/>
      <c r="JZB41" s="467"/>
      <c r="JZC41" s="467"/>
      <c r="JZD41" s="467"/>
      <c r="JZE41" s="467"/>
      <c r="JZF41" s="467"/>
      <c r="JZG41" s="467"/>
      <c r="JZH41" s="467"/>
      <c r="JZI41" s="467"/>
      <c r="JZJ41" s="467"/>
      <c r="JZK41" s="467"/>
      <c r="JZL41" s="467"/>
      <c r="JZM41" s="467"/>
      <c r="JZN41" s="467"/>
      <c r="JZO41" s="467"/>
      <c r="JZP41" s="467"/>
      <c r="JZQ41" s="467"/>
      <c r="JZR41" s="467"/>
      <c r="JZS41" s="467"/>
      <c r="JZT41" s="467"/>
      <c r="JZU41" s="467"/>
      <c r="JZV41" s="467"/>
      <c r="JZW41" s="467"/>
      <c r="JZX41" s="467"/>
      <c r="JZY41" s="467"/>
      <c r="JZZ41" s="467"/>
      <c r="KAA41" s="467"/>
      <c r="KAB41" s="467"/>
      <c r="KAC41" s="467"/>
      <c r="KAD41" s="467"/>
      <c r="KAE41" s="467"/>
      <c r="KAF41" s="467"/>
      <c r="KAG41" s="467"/>
      <c r="KAH41" s="467"/>
      <c r="KAI41" s="467"/>
      <c r="KAJ41" s="467"/>
      <c r="KAK41" s="467"/>
      <c r="KAL41" s="467"/>
      <c r="KAM41" s="467"/>
      <c r="KAN41" s="467"/>
      <c r="KAO41" s="467"/>
      <c r="KAP41" s="467"/>
      <c r="KAQ41" s="467"/>
      <c r="KAR41" s="467"/>
      <c r="KAS41" s="467"/>
      <c r="KAT41" s="467"/>
      <c r="KAU41" s="467"/>
      <c r="KAV41" s="467"/>
      <c r="KAW41" s="467"/>
      <c r="KAX41" s="467"/>
      <c r="KAY41" s="467"/>
      <c r="KAZ41" s="467"/>
      <c r="KBA41" s="467"/>
      <c r="KBB41" s="467"/>
      <c r="KBC41" s="467"/>
      <c r="KBD41" s="467"/>
      <c r="KBE41" s="467"/>
      <c r="KBF41" s="467"/>
      <c r="KBG41" s="467"/>
      <c r="KBH41" s="467"/>
      <c r="KBI41" s="467"/>
      <c r="KBJ41" s="467"/>
      <c r="KBK41" s="467"/>
      <c r="KBL41" s="467"/>
      <c r="KBM41" s="467"/>
      <c r="KBN41" s="467"/>
      <c r="KBO41" s="467"/>
      <c r="KBP41" s="467"/>
      <c r="KBQ41" s="467"/>
      <c r="KBR41" s="467"/>
      <c r="KBS41" s="467"/>
      <c r="KBT41" s="467"/>
      <c r="KBU41" s="467"/>
      <c r="KBV41" s="467"/>
      <c r="KBW41" s="467"/>
      <c r="KBX41" s="467"/>
      <c r="KBY41" s="467"/>
      <c r="KBZ41" s="467"/>
      <c r="KCA41" s="467"/>
      <c r="KCB41" s="467"/>
      <c r="KCC41" s="467"/>
      <c r="KCD41" s="467"/>
      <c r="KCE41" s="467"/>
      <c r="KCF41" s="467"/>
      <c r="KCG41" s="467"/>
      <c r="KCH41" s="467"/>
      <c r="KCI41" s="467"/>
      <c r="KCJ41" s="467"/>
      <c r="KCK41" s="467"/>
      <c r="KCL41" s="467"/>
      <c r="KCM41" s="467"/>
      <c r="KCN41" s="467"/>
      <c r="KCO41" s="467"/>
      <c r="KCP41" s="467"/>
      <c r="KCQ41" s="467"/>
      <c r="KCR41" s="467"/>
      <c r="KCS41" s="467"/>
      <c r="KCT41" s="467"/>
      <c r="KCU41" s="467"/>
      <c r="KCV41" s="467"/>
      <c r="KCW41" s="467"/>
      <c r="KCX41" s="467"/>
      <c r="KCY41" s="467"/>
      <c r="KCZ41" s="467"/>
      <c r="KDA41" s="467"/>
      <c r="KDB41" s="467"/>
      <c r="KDC41" s="467"/>
      <c r="KDD41" s="467"/>
      <c r="KDE41" s="467"/>
      <c r="KDF41" s="467"/>
      <c r="KDG41" s="467"/>
      <c r="KDH41" s="467"/>
      <c r="KDI41" s="467"/>
      <c r="KDJ41" s="467"/>
      <c r="KDK41" s="467"/>
      <c r="KDL41" s="467"/>
      <c r="KDM41" s="467"/>
      <c r="KDN41" s="467"/>
      <c r="KDO41" s="467"/>
      <c r="KDP41" s="467"/>
      <c r="KDQ41" s="467"/>
      <c r="KDR41" s="467"/>
      <c r="KDS41" s="467"/>
      <c r="KDT41" s="467"/>
      <c r="KDU41" s="467"/>
      <c r="KDV41" s="467"/>
      <c r="KDW41" s="467"/>
      <c r="KDX41" s="467"/>
      <c r="KDY41" s="467"/>
      <c r="KDZ41" s="467"/>
      <c r="KEA41" s="467"/>
      <c r="KEB41" s="467"/>
      <c r="KEC41" s="467"/>
      <c r="KED41" s="467"/>
      <c r="KEE41" s="467"/>
      <c r="KEF41" s="467"/>
      <c r="KEG41" s="467"/>
      <c r="KEH41" s="467"/>
      <c r="KEI41" s="467"/>
      <c r="KEJ41" s="467"/>
      <c r="KEK41" s="467"/>
      <c r="KEL41" s="467"/>
      <c r="KEM41" s="467"/>
      <c r="KEN41" s="467"/>
      <c r="KEO41" s="467"/>
      <c r="KEP41" s="467"/>
      <c r="KEQ41" s="467"/>
      <c r="KER41" s="467"/>
      <c r="KES41" s="467"/>
      <c r="KET41" s="467"/>
      <c r="KEU41" s="467"/>
      <c r="KEV41" s="467"/>
      <c r="KEW41" s="467"/>
      <c r="KEX41" s="467"/>
      <c r="KEY41" s="467"/>
      <c r="KEZ41" s="467"/>
      <c r="KFA41" s="467"/>
      <c r="KFB41" s="467"/>
      <c r="KFC41" s="467"/>
      <c r="KFD41" s="467"/>
      <c r="KFE41" s="467"/>
      <c r="KFF41" s="467"/>
      <c r="KFG41" s="467"/>
      <c r="KFH41" s="467"/>
      <c r="KFI41" s="467"/>
      <c r="KFJ41" s="467"/>
      <c r="KFK41" s="467"/>
      <c r="KFL41" s="467"/>
      <c r="KFM41" s="467"/>
      <c r="KFN41" s="467"/>
      <c r="KFO41" s="467"/>
      <c r="KFP41" s="467"/>
      <c r="KFQ41" s="467"/>
      <c r="KFR41" s="467"/>
      <c r="KFS41" s="467"/>
      <c r="KFT41" s="467"/>
      <c r="KFU41" s="467"/>
      <c r="KFV41" s="467"/>
      <c r="KFW41" s="467"/>
      <c r="KFX41" s="467"/>
      <c r="KFY41" s="467"/>
      <c r="KFZ41" s="467"/>
      <c r="KGA41" s="467"/>
      <c r="KGB41" s="467"/>
      <c r="KGC41" s="467"/>
      <c r="KGD41" s="467"/>
      <c r="KGE41" s="467"/>
      <c r="KGF41" s="467"/>
      <c r="KGG41" s="467"/>
      <c r="KGH41" s="467"/>
      <c r="KGI41" s="467"/>
      <c r="KGJ41" s="467"/>
      <c r="KGK41" s="467"/>
      <c r="KGL41" s="467"/>
      <c r="KGM41" s="467"/>
      <c r="KGN41" s="467"/>
      <c r="KGO41" s="467"/>
      <c r="KGP41" s="467"/>
      <c r="KGQ41" s="467"/>
      <c r="KGR41" s="467"/>
      <c r="KGS41" s="467"/>
      <c r="KGT41" s="467"/>
      <c r="KGU41" s="467"/>
      <c r="KGV41" s="467"/>
      <c r="KGW41" s="467"/>
      <c r="KGX41" s="467"/>
      <c r="KGY41" s="467"/>
      <c r="KGZ41" s="467"/>
      <c r="KHA41" s="467"/>
      <c r="KHB41" s="467"/>
      <c r="KHC41" s="467"/>
      <c r="KHD41" s="467"/>
      <c r="KHE41" s="467"/>
      <c r="KHF41" s="467"/>
      <c r="KHG41" s="467"/>
      <c r="KHH41" s="467"/>
      <c r="KHI41" s="467"/>
      <c r="KHJ41" s="467"/>
      <c r="KHK41" s="467"/>
      <c r="KHL41" s="467"/>
      <c r="KHM41" s="467"/>
      <c r="KHN41" s="467"/>
      <c r="KHO41" s="467"/>
      <c r="KHP41" s="467"/>
      <c r="KHQ41" s="467"/>
      <c r="KHR41" s="467"/>
      <c r="KHS41" s="467"/>
      <c r="KHT41" s="467"/>
      <c r="KHU41" s="467"/>
      <c r="KHV41" s="467"/>
      <c r="KHW41" s="467"/>
      <c r="KHX41" s="467"/>
      <c r="KHY41" s="467"/>
      <c r="KHZ41" s="467"/>
      <c r="KIA41" s="467"/>
      <c r="KIB41" s="467"/>
      <c r="KIC41" s="467"/>
      <c r="KID41" s="467"/>
      <c r="KIE41" s="467"/>
      <c r="KIF41" s="467"/>
      <c r="KIG41" s="467"/>
      <c r="KIH41" s="467"/>
      <c r="KII41" s="467"/>
      <c r="KIJ41" s="467"/>
      <c r="KIK41" s="467"/>
      <c r="KIL41" s="467"/>
      <c r="KIM41" s="467"/>
      <c r="KIN41" s="467"/>
      <c r="KIO41" s="467"/>
      <c r="KIP41" s="467"/>
      <c r="KIQ41" s="467"/>
      <c r="KIR41" s="467"/>
      <c r="KIS41" s="467"/>
      <c r="KIT41" s="467"/>
      <c r="KIU41" s="467"/>
      <c r="KIV41" s="467"/>
      <c r="KIW41" s="467"/>
      <c r="KIX41" s="467"/>
      <c r="KIY41" s="467"/>
      <c r="KIZ41" s="467"/>
      <c r="KJA41" s="467"/>
      <c r="KJB41" s="467"/>
      <c r="KJC41" s="467"/>
      <c r="KJD41" s="467"/>
      <c r="KJE41" s="467"/>
      <c r="KJF41" s="467"/>
      <c r="KJG41" s="467"/>
      <c r="KJH41" s="467"/>
      <c r="KJI41" s="467"/>
      <c r="KJJ41" s="467"/>
      <c r="KJK41" s="467"/>
      <c r="KJL41" s="467"/>
      <c r="KJM41" s="467"/>
      <c r="KJN41" s="467"/>
      <c r="KJO41" s="467"/>
      <c r="KJP41" s="467"/>
      <c r="KJQ41" s="467"/>
      <c r="KJR41" s="467"/>
      <c r="KJS41" s="467"/>
      <c r="KJT41" s="467"/>
      <c r="KJU41" s="467"/>
      <c r="KJV41" s="467"/>
      <c r="KJW41" s="467"/>
      <c r="KJX41" s="467"/>
      <c r="KJY41" s="467"/>
      <c r="KJZ41" s="467"/>
      <c r="KKA41" s="467"/>
      <c r="KKB41" s="467"/>
      <c r="KKC41" s="467"/>
      <c r="KKD41" s="467"/>
      <c r="KKE41" s="467"/>
      <c r="KKF41" s="467"/>
      <c r="KKG41" s="467"/>
      <c r="KKH41" s="467"/>
      <c r="KKI41" s="467"/>
      <c r="KKJ41" s="467"/>
      <c r="KKK41" s="467"/>
      <c r="KKL41" s="467"/>
      <c r="KKM41" s="467"/>
      <c r="KKN41" s="467"/>
      <c r="KKO41" s="467"/>
      <c r="KKP41" s="467"/>
      <c r="KKQ41" s="467"/>
      <c r="KKR41" s="467"/>
      <c r="KKS41" s="467"/>
      <c r="KKT41" s="467"/>
      <c r="KKU41" s="467"/>
      <c r="KKV41" s="467"/>
      <c r="KKW41" s="467"/>
      <c r="KKX41" s="467"/>
      <c r="KKY41" s="467"/>
      <c r="KKZ41" s="467"/>
      <c r="KLA41" s="467"/>
      <c r="KLB41" s="467"/>
      <c r="KLC41" s="467"/>
      <c r="KLD41" s="467"/>
      <c r="KLE41" s="467"/>
      <c r="KLF41" s="467"/>
      <c r="KLG41" s="467"/>
      <c r="KLH41" s="467"/>
      <c r="KLI41" s="467"/>
      <c r="KLJ41" s="467"/>
      <c r="KLK41" s="467"/>
      <c r="KLL41" s="467"/>
      <c r="KLM41" s="467"/>
      <c r="KLN41" s="467"/>
      <c r="KLO41" s="467"/>
      <c r="KLP41" s="467"/>
      <c r="KLQ41" s="467"/>
      <c r="KLR41" s="467"/>
      <c r="KLS41" s="467"/>
      <c r="KLT41" s="467"/>
      <c r="KLU41" s="467"/>
      <c r="KLV41" s="467"/>
      <c r="KLW41" s="467"/>
      <c r="KLX41" s="467"/>
      <c r="KLY41" s="467"/>
      <c r="KLZ41" s="467"/>
      <c r="KMA41" s="467"/>
      <c r="KMB41" s="467"/>
      <c r="KMC41" s="467"/>
      <c r="KMD41" s="467"/>
      <c r="KME41" s="467"/>
      <c r="KMF41" s="467"/>
      <c r="KMG41" s="467"/>
      <c r="KMH41" s="467"/>
      <c r="KMI41" s="467"/>
      <c r="KMJ41" s="467"/>
      <c r="KMK41" s="467"/>
      <c r="KML41" s="467"/>
      <c r="KMM41" s="467"/>
      <c r="KMN41" s="467"/>
      <c r="KMO41" s="467"/>
      <c r="KMP41" s="467"/>
      <c r="KMQ41" s="467"/>
      <c r="KMR41" s="467"/>
      <c r="KMS41" s="467"/>
      <c r="KMT41" s="467"/>
      <c r="KMU41" s="467"/>
      <c r="KMV41" s="467"/>
      <c r="KMW41" s="467"/>
      <c r="KMX41" s="467"/>
      <c r="KMY41" s="467"/>
      <c r="KMZ41" s="467"/>
      <c r="KNA41" s="467"/>
      <c r="KNB41" s="467"/>
      <c r="KNC41" s="467"/>
      <c r="KND41" s="467"/>
      <c r="KNE41" s="467"/>
      <c r="KNF41" s="467"/>
      <c r="KNG41" s="467"/>
      <c r="KNH41" s="467"/>
      <c r="KNI41" s="467"/>
      <c r="KNJ41" s="467"/>
      <c r="KNK41" s="467"/>
      <c r="KNL41" s="467"/>
      <c r="KNM41" s="467"/>
      <c r="KNN41" s="467"/>
      <c r="KNO41" s="467"/>
      <c r="KNP41" s="467"/>
      <c r="KNQ41" s="467"/>
      <c r="KNR41" s="467"/>
      <c r="KNS41" s="467"/>
      <c r="KNT41" s="467"/>
      <c r="KNU41" s="467"/>
      <c r="KNV41" s="467"/>
      <c r="KNW41" s="467"/>
      <c r="KNX41" s="467"/>
      <c r="KNY41" s="467"/>
      <c r="KNZ41" s="467"/>
      <c r="KOA41" s="467"/>
      <c r="KOB41" s="467"/>
      <c r="KOC41" s="467"/>
      <c r="KOD41" s="467"/>
      <c r="KOE41" s="467"/>
      <c r="KOF41" s="467"/>
      <c r="KOG41" s="467"/>
      <c r="KOH41" s="467"/>
      <c r="KOI41" s="467"/>
      <c r="KOJ41" s="467"/>
      <c r="KOK41" s="467"/>
      <c r="KOL41" s="467"/>
      <c r="KOM41" s="467"/>
      <c r="KON41" s="467"/>
      <c r="KOO41" s="467"/>
      <c r="KOP41" s="467"/>
      <c r="KOQ41" s="467"/>
      <c r="KOR41" s="467"/>
      <c r="KOS41" s="467"/>
      <c r="KOT41" s="467"/>
      <c r="KOU41" s="467"/>
      <c r="KOV41" s="467"/>
      <c r="KOW41" s="467"/>
      <c r="KOX41" s="467"/>
      <c r="KOY41" s="467"/>
      <c r="KOZ41" s="467"/>
      <c r="KPA41" s="467"/>
      <c r="KPB41" s="467"/>
      <c r="KPC41" s="467"/>
      <c r="KPD41" s="467"/>
      <c r="KPE41" s="467"/>
      <c r="KPF41" s="467"/>
      <c r="KPG41" s="467"/>
      <c r="KPH41" s="467"/>
      <c r="KPI41" s="467"/>
      <c r="KPJ41" s="467"/>
      <c r="KPK41" s="467"/>
      <c r="KPL41" s="467"/>
      <c r="KPM41" s="467"/>
      <c r="KPN41" s="467"/>
      <c r="KPO41" s="467"/>
      <c r="KPP41" s="467"/>
      <c r="KPQ41" s="467"/>
      <c r="KPR41" s="467"/>
      <c r="KPS41" s="467"/>
      <c r="KPT41" s="467"/>
      <c r="KPU41" s="467"/>
      <c r="KPV41" s="467"/>
      <c r="KPW41" s="467"/>
      <c r="KPX41" s="467"/>
      <c r="KPY41" s="467"/>
      <c r="KPZ41" s="467"/>
      <c r="KQA41" s="467"/>
      <c r="KQB41" s="467"/>
      <c r="KQC41" s="467"/>
      <c r="KQD41" s="467"/>
      <c r="KQE41" s="467"/>
      <c r="KQF41" s="467"/>
      <c r="KQG41" s="467"/>
      <c r="KQH41" s="467"/>
      <c r="KQI41" s="467"/>
      <c r="KQJ41" s="467"/>
      <c r="KQK41" s="467"/>
      <c r="KQL41" s="467"/>
      <c r="KQM41" s="467"/>
      <c r="KQN41" s="467"/>
      <c r="KQO41" s="467"/>
      <c r="KQP41" s="467"/>
      <c r="KQQ41" s="467"/>
      <c r="KQR41" s="467"/>
      <c r="KQS41" s="467"/>
      <c r="KQT41" s="467"/>
      <c r="KQU41" s="467"/>
      <c r="KQV41" s="467"/>
      <c r="KQW41" s="467"/>
      <c r="KQX41" s="467"/>
      <c r="KQY41" s="467"/>
      <c r="KQZ41" s="467"/>
      <c r="KRA41" s="467"/>
      <c r="KRB41" s="467"/>
      <c r="KRC41" s="467"/>
      <c r="KRD41" s="467"/>
      <c r="KRE41" s="467"/>
      <c r="KRF41" s="467"/>
      <c r="KRG41" s="467"/>
      <c r="KRH41" s="467"/>
      <c r="KRI41" s="467"/>
      <c r="KRJ41" s="467"/>
      <c r="KRK41" s="467"/>
      <c r="KRL41" s="467"/>
      <c r="KRM41" s="467"/>
      <c r="KRN41" s="467"/>
      <c r="KRO41" s="467"/>
      <c r="KRP41" s="467"/>
      <c r="KRQ41" s="467"/>
      <c r="KRR41" s="467"/>
      <c r="KRS41" s="467"/>
      <c r="KRT41" s="467"/>
      <c r="KRU41" s="467"/>
      <c r="KRV41" s="467"/>
      <c r="KRW41" s="467"/>
      <c r="KRX41" s="467"/>
      <c r="KRY41" s="467"/>
      <c r="KRZ41" s="467"/>
      <c r="KSA41" s="467"/>
      <c r="KSB41" s="467"/>
      <c r="KSC41" s="467"/>
      <c r="KSD41" s="467"/>
      <c r="KSE41" s="467"/>
      <c r="KSF41" s="467"/>
      <c r="KSG41" s="467"/>
      <c r="KSH41" s="467"/>
      <c r="KSI41" s="467"/>
      <c r="KSJ41" s="467"/>
      <c r="KSK41" s="467"/>
      <c r="KSL41" s="467"/>
      <c r="KSM41" s="467"/>
      <c r="KSN41" s="467"/>
      <c r="KSO41" s="467"/>
      <c r="KSP41" s="467"/>
      <c r="KSQ41" s="467"/>
      <c r="KSR41" s="467"/>
      <c r="KSS41" s="467"/>
      <c r="KST41" s="467"/>
      <c r="KSU41" s="467"/>
      <c r="KSV41" s="467"/>
      <c r="KSW41" s="467"/>
      <c r="KSX41" s="467"/>
      <c r="KSY41" s="467"/>
      <c r="KSZ41" s="467"/>
      <c r="KTA41" s="467"/>
      <c r="KTB41" s="467"/>
      <c r="KTC41" s="467"/>
      <c r="KTD41" s="467"/>
      <c r="KTE41" s="467"/>
      <c r="KTF41" s="467"/>
      <c r="KTG41" s="467"/>
      <c r="KTH41" s="467"/>
      <c r="KTI41" s="467"/>
      <c r="KTJ41" s="467"/>
      <c r="KTK41" s="467"/>
      <c r="KTL41" s="467"/>
      <c r="KTM41" s="467"/>
      <c r="KTN41" s="467"/>
      <c r="KTO41" s="467"/>
      <c r="KTP41" s="467"/>
      <c r="KTQ41" s="467"/>
      <c r="KTR41" s="467"/>
      <c r="KTS41" s="467"/>
      <c r="KTT41" s="467"/>
      <c r="KTU41" s="467"/>
      <c r="KTV41" s="467"/>
      <c r="KTW41" s="467"/>
      <c r="KTX41" s="467"/>
      <c r="KTY41" s="467"/>
      <c r="KTZ41" s="467"/>
      <c r="KUA41" s="467"/>
      <c r="KUB41" s="467"/>
      <c r="KUC41" s="467"/>
      <c r="KUD41" s="467"/>
      <c r="KUE41" s="467"/>
      <c r="KUF41" s="467"/>
      <c r="KUG41" s="467"/>
      <c r="KUH41" s="467"/>
      <c r="KUI41" s="467"/>
      <c r="KUJ41" s="467"/>
      <c r="KUK41" s="467"/>
      <c r="KUL41" s="467"/>
      <c r="KUM41" s="467"/>
      <c r="KUN41" s="467"/>
      <c r="KUO41" s="467"/>
      <c r="KUP41" s="467"/>
      <c r="KUQ41" s="467"/>
      <c r="KUR41" s="467"/>
      <c r="KUS41" s="467"/>
      <c r="KUT41" s="467"/>
      <c r="KUU41" s="467"/>
      <c r="KUV41" s="467"/>
      <c r="KUW41" s="467"/>
      <c r="KUX41" s="467"/>
      <c r="KUY41" s="467"/>
      <c r="KUZ41" s="467"/>
      <c r="KVA41" s="467"/>
      <c r="KVB41" s="467"/>
      <c r="KVC41" s="467"/>
      <c r="KVD41" s="467"/>
      <c r="KVE41" s="467"/>
      <c r="KVF41" s="467"/>
      <c r="KVG41" s="467"/>
      <c r="KVH41" s="467"/>
      <c r="KVI41" s="467"/>
      <c r="KVJ41" s="467"/>
      <c r="KVK41" s="467"/>
      <c r="KVL41" s="467"/>
      <c r="KVM41" s="467"/>
      <c r="KVN41" s="467"/>
      <c r="KVO41" s="467"/>
      <c r="KVP41" s="467"/>
      <c r="KVQ41" s="467"/>
      <c r="KVR41" s="467"/>
      <c r="KVS41" s="467"/>
      <c r="KVT41" s="467"/>
      <c r="KVU41" s="467"/>
      <c r="KVV41" s="467"/>
      <c r="KVW41" s="467"/>
      <c r="KVX41" s="467"/>
      <c r="KVY41" s="467"/>
      <c r="KVZ41" s="467"/>
      <c r="KWA41" s="467"/>
      <c r="KWB41" s="467"/>
      <c r="KWC41" s="467"/>
      <c r="KWD41" s="467"/>
      <c r="KWE41" s="467"/>
      <c r="KWF41" s="467"/>
      <c r="KWG41" s="467"/>
      <c r="KWH41" s="467"/>
      <c r="KWI41" s="467"/>
      <c r="KWJ41" s="467"/>
      <c r="KWK41" s="467"/>
      <c r="KWL41" s="467"/>
      <c r="KWM41" s="467"/>
      <c r="KWN41" s="467"/>
      <c r="KWO41" s="467"/>
      <c r="KWP41" s="467"/>
      <c r="KWQ41" s="467"/>
      <c r="KWR41" s="467"/>
      <c r="KWS41" s="467"/>
      <c r="KWT41" s="467"/>
      <c r="KWU41" s="467"/>
      <c r="KWV41" s="467"/>
      <c r="KWW41" s="467"/>
      <c r="KWX41" s="467"/>
      <c r="KWY41" s="467"/>
      <c r="KWZ41" s="467"/>
      <c r="KXA41" s="467"/>
      <c r="KXB41" s="467"/>
      <c r="KXC41" s="467"/>
      <c r="KXD41" s="467"/>
      <c r="KXE41" s="467"/>
      <c r="KXF41" s="467"/>
      <c r="KXG41" s="467"/>
      <c r="KXH41" s="467"/>
      <c r="KXI41" s="467"/>
      <c r="KXJ41" s="467"/>
      <c r="KXK41" s="467"/>
      <c r="KXL41" s="467"/>
      <c r="KXM41" s="467"/>
      <c r="KXN41" s="467"/>
      <c r="KXO41" s="467"/>
      <c r="KXP41" s="467"/>
      <c r="KXQ41" s="467"/>
      <c r="KXR41" s="467"/>
      <c r="KXS41" s="467"/>
      <c r="KXT41" s="467"/>
      <c r="KXU41" s="467"/>
      <c r="KXV41" s="467"/>
      <c r="KXW41" s="467"/>
      <c r="KXX41" s="467"/>
      <c r="KXY41" s="467"/>
      <c r="KXZ41" s="467"/>
      <c r="KYA41" s="467"/>
      <c r="KYB41" s="467"/>
      <c r="KYC41" s="467"/>
      <c r="KYD41" s="467"/>
      <c r="KYE41" s="467"/>
      <c r="KYF41" s="467"/>
      <c r="KYG41" s="467"/>
      <c r="KYH41" s="467"/>
      <c r="KYI41" s="467"/>
      <c r="KYJ41" s="467"/>
      <c r="KYK41" s="467"/>
      <c r="KYL41" s="467"/>
      <c r="KYM41" s="467"/>
      <c r="KYN41" s="467"/>
      <c r="KYO41" s="467"/>
      <c r="KYP41" s="467"/>
      <c r="KYQ41" s="467"/>
      <c r="KYR41" s="467"/>
      <c r="KYS41" s="467"/>
      <c r="KYT41" s="467"/>
      <c r="KYU41" s="467"/>
      <c r="KYV41" s="467"/>
      <c r="KYW41" s="467"/>
      <c r="KYX41" s="467"/>
      <c r="KYY41" s="467"/>
      <c r="KYZ41" s="467"/>
      <c r="KZA41" s="467"/>
      <c r="KZB41" s="467"/>
      <c r="KZC41" s="467"/>
      <c r="KZD41" s="467"/>
      <c r="KZE41" s="467"/>
      <c r="KZF41" s="467"/>
      <c r="KZG41" s="467"/>
      <c r="KZH41" s="467"/>
      <c r="KZI41" s="467"/>
      <c r="KZJ41" s="467"/>
      <c r="KZK41" s="467"/>
      <c r="KZL41" s="467"/>
      <c r="KZM41" s="467"/>
      <c r="KZN41" s="467"/>
      <c r="KZO41" s="467"/>
      <c r="KZP41" s="467"/>
      <c r="KZQ41" s="467"/>
      <c r="KZR41" s="467"/>
      <c r="KZS41" s="467"/>
      <c r="KZT41" s="467"/>
      <c r="KZU41" s="467"/>
      <c r="KZV41" s="467"/>
      <c r="KZW41" s="467"/>
      <c r="KZX41" s="467"/>
      <c r="KZY41" s="467"/>
      <c r="KZZ41" s="467"/>
      <c r="LAA41" s="467"/>
      <c r="LAB41" s="467"/>
      <c r="LAC41" s="467"/>
      <c r="LAD41" s="467"/>
      <c r="LAE41" s="467"/>
      <c r="LAF41" s="467"/>
      <c r="LAG41" s="467"/>
      <c r="LAH41" s="467"/>
      <c r="LAI41" s="467"/>
      <c r="LAJ41" s="467"/>
      <c r="LAK41" s="467"/>
      <c r="LAL41" s="467"/>
      <c r="LAM41" s="467"/>
      <c r="LAN41" s="467"/>
      <c r="LAO41" s="467"/>
      <c r="LAP41" s="467"/>
      <c r="LAQ41" s="467"/>
      <c r="LAR41" s="467"/>
      <c r="LAS41" s="467"/>
      <c r="LAT41" s="467"/>
      <c r="LAU41" s="467"/>
      <c r="LAV41" s="467"/>
      <c r="LAW41" s="467"/>
      <c r="LAX41" s="467"/>
      <c r="LAY41" s="467"/>
      <c r="LAZ41" s="467"/>
      <c r="LBA41" s="467"/>
      <c r="LBB41" s="467"/>
      <c r="LBC41" s="467"/>
      <c r="LBD41" s="467"/>
      <c r="LBE41" s="467"/>
      <c r="LBF41" s="467"/>
      <c r="LBG41" s="467"/>
      <c r="LBH41" s="467"/>
      <c r="LBI41" s="467"/>
      <c r="LBJ41" s="467"/>
      <c r="LBK41" s="467"/>
      <c r="LBL41" s="467"/>
      <c r="LBM41" s="467"/>
      <c r="LBN41" s="467"/>
      <c r="LBO41" s="467"/>
      <c r="LBP41" s="467"/>
      <c r="LBQ41" s="467"/>
      <c r="LBR41" s="467"/>
      <c r="LBS41" s="467"/>
      <c r="LBT41" s="467"/>
      <c r="LBU41" s="467"/>
      <c r="LBV41" s="467"/>
      <c r="LBW41" s="467"/>
      <c r="LBX41" s="467"/>
      <c r="LBY41" s="467"/>
      <c r="LBZ41" s="467"/>
      <c r="LCA41" s="467"/>
      <c r="LCB41" s="467"/>
      <c r="LCC41" s="467"/>
      <c r="LCD41" s="467"/>
      <c r="LCE41" s="467"/>
      <c r="LCF41" s="467"/>
      <c r="LCG41" s="467"/>
      <c r="LCH41" s="467"/>
      <c r="LCI41" s="467"/>
      <c r="LCJ41" s="467"/>
      <c r="LCK41" s="467"/>
      <c r="LCL41" s="467"/>
      <c r="LCM41" s="467"/>
      <c r="LCN41" s="467"/>
      <c r="LCO41" s="467"/>
      <c r="LCP41" s="467"/>
      <c r="LCQ41" s="467"/>
      <c r="LCR41" s="467"/>
      <c r="LCS41" s="467"/>
      <c r="LCT41" s="467"/>
      <c r="LCU41" s="467"/>
      <c r="LCV41" s="467"/>
      <c r="LCW41" s="467"/>
      <c r="LCX41" s="467"/>
      <c r="LCY41" s="467"/>
      <c r="LCZ41" s="467"/>
      <c r="LDA41" s="467"/>
      <c r="LDB41" s="467"/>
      <c r="LDC41" s="467"/>
      <c r="LDD41" s="467"/>
      <c r="LDE41" s="467"/>
      <c r="LDF41" s="467"/>
      <c r="LDG41" s="467"/>
      <c r="LDH41" s="467"/>
      <c r="LDI41" s="467"/>
      <c r="LDJ41" s="467"/>
      <c r="LDK41" s="467"/>
      <c r="LDL41" s="467"/>
      <c r="LDM41" s="467"/>
      <c r="LDN41" s="467"/>
      <c r="LDO41" s="467"/>
      <c r="LDP41" s="467"/>
      <c r="LDQ41" s="467"/>
      <c r="LDR41" s="467"/>
      <c r="LDS41" s="467"/>
      <c r="LDT41" s="467"/>
      <c r="LDU41" s="467"/>
      <c r="LDV41" s="467"/>
      <c r="LDW41" s="467"/>
      <c r="LDX41" s="467"/>
      <c r="LDY41" s="467"/>
      <c r="LDZ41" s="467"/>
      <c r="LEA41" s="467"/>
      <c r="LEB41" s="467"/>
      <c r="LEC41" s="467"/>
      <c r="LED41" s="467"/>
      <c r="LEE41" s="467"/>
      <c r="LEF41" s="467"/>
      <c r="LEG41" s="467"/>
      <c r="LEH41" s="467"/>
      <c r="LEI41" s="467"/>
      <c r="LEJ41" s="467"/>
      <c r="LEK41" s="467"/>
      <c r="LEL41" s="467"/>
      <c r="LEM41" s="467"/>
      <c r="LEN41" s="467"/>
      <c r="LEO41" s="467"/>
      <c r="LEP41" s="467"/>
      <c r="LEQ41" s="467"/>
      <c r="LER41" s="467"/>
      <c r="LES41" s="467"/>
      <c r="LET41" s="467"/>
      <c r="LEU41" s="467"/>
      <c r="LEV41" s="467"/>
      <c r="LEW41" s="467"/>
      <c r="LEX41" s="467"/>
      <c r="LEY41" s="467"/>
      <c r="LEZ41" s="467"/>
      <c r="LFA41" s="467"/>
      <c r="LFB41" s="467"/>
      <c r="LFC41" s="467"/>
      <c r="LFD41" s="467"/>
      <c r="LFE41" s="467"/>
      <c r="LFF41" s="467"/>
      <c r="LFG41" s="467"/>
      <c r="LFH41" s="467"/>
      <c r="LFI41" s="467"/>
      <c r="LFJ41" s="467"/>
      <c r="LFK41" s="467"/>
      <c r="LFL41" s="467"/>
      <c r="LFM41" s="467"/>
      <c r="LFN41" s="467"/>
      <c r="LFO41" s="467"/>
      <c r="LFP41" s="467"/>
      <c r="LFQ41" s="467"/>
      <c r="LFR41" s="467"/>
      <c r="LFS41" s="467"/>
      <c r="LFT41" s="467"/>
      <c r="LFU41" s="467"/>
      <c r="LFV41" s="467"/>
      <c r="LFW41" s="467"/>
      <c r="LFX41" s="467"/>
      <c r="LFY41" s="467"/>
      <c r="LFZ41" s="467"/>
      <c r="LGA41" s="467"/>
      <c r="LGB41" s="467"/>
      <c r="LGC41" s="467"/>
      <c r="LGD41" s="467"/>
      <c r="LGE41" s="467"/>
      <c r="LGF41" s="467"/>
      <c r="LGG41" s="467"/>
      <c r="LGH41" s="467"/>
      <c r="LGI41" s="467"/>
      <c r="LGJ41" s="467"/>
      <c r="LGK41" s="467"/>
      <c r="LGL41" s="467"/>
      <c r="LGM41" s="467"/>
      <c r="LGN41" s="467"/>
      <c r="LGO41" s="467"/>
      <c r="LGP41" s="467"/>
      <c r="LGQ41" s="467"/>
      <c r="LGR41" s="467"/>
      <c r="LGS41" s="467"/>
      <c r="LGT41" s="467"/>
      <c r="LGU41" s="467"/>
      <c r="LGV41" s="467"/>
      <c r="LGW41" s="467"/>
      <c r="LGX41" s="467"/>
      <c r="LGY41" s="467"/>
      <c r="LGZ41" s="467"/>
      <c r="LHA41" s="467"/>
      <c r="LHB41" s="467"/>
      <c r="LHC41" s="467"/>
      <c r="LHD41" s="467"/>
      <c r="LHE41" s="467"/>
      <c r="LHF41" s="467"/>
      <c r="LHG41" s="467"/>
      <c r="LHH41" s="467"/>
      <c r="LHI41" s="467"/>
      <c r="LHJ41" s="467"/>
      <c r="LHK41" s="467"/>
      <c r="LHL41" s="467"/>
      <c r="LHM41" s="467"/>
      <c r="LHN41" s="467"/>
      <c r="LHO41" s="467"/>
      <c r="LHP41" s="467"/>
      <c r="LHQ41" s="467"/>
      <c r="LHR41" s="467"/>
      <c r="LHS41" s="467"/>
      <c r="LHT41" s="467"/>
      <c r="LHU41" s="467"/>
      <c r="LHV41" s="467"/>
      <c r="LHW41" s="467"/>
      <c r="LHX41" s="467"/>
      <c r="LHY41" s="467"/>
      <c r="LHZ41" s="467"/>
      <c r="LIA41" s="467"/>
      <c r="LIB41" s="467"/>
      <c r="LIC41" s="467"/>
      <c r="LID41" s="467"/>
      <c r="LIE41" s="467"/>
      <c r="LIF41" s="467"/>
      <c r="LIG41" s="467"/>
      <c r="LIH41" s="467"/>
      <c r="LII41" s="467"/>
      <c r="LIJ41" s="467"/>
      <c r="LIK41" s="467"/>
      <c r="LIL41" s="467"/>
      <c r="LIM41" s="467"/>
      <c r="LIN41" s="467"/>
      <c r="LIO41" s="467"/>
      <c r="LIP41" s="467"/>
      <c r="LIQ41" s="467"/>
      <c r="LIR41" s="467"/>
      <c r="LIS41" s="467"/>
      <c r="LIT41" s="467"/>
      <c r="LIU41" s="467"/>
      <c r="LIV41" s="467"/>
      <c r="LIW41" s="467"/>
      <c r="LIX41" s="467"/>
      <c r="LIY41" s="467"/>
      <c r="LIZ41" s="467"/>
      <c r="LJA41" s="467"/>
      <c r="LJB41" s="467"/>
      <c r="LJC41" s="467"/>
      <c r="LJD41" s="467"/>
      <c r="LJE41" s="467"/>
      <c r="LJF41" s="467"/>
      <c r="LJG41" s="467"/>
      <c r="LJH41" s="467"/>
      <c r="LJI41" s="467"/>
      <c r="LJJ41" s="467"/>
      <c r="LJK41" s="467"/>
      <c r="LJL41" s="467"/>
      <c r="LJM41" s="467"/>
      <c r="LJN41" s="467"/>
      <c r="LJO41" s="467"/>
      <c r="LJP41" s="467"/>
      <c r="LJQ41" s="467"/>
      <c r="LJR41" s="467"/>
      <c r="LJS41" s="467"/>
      <c r="LJT41" s="467"/>
      <c r="LJU41" s="467"/>
      <c r="LJV41" s="467"/>
      <c r="LJW41" s="467"/>
      <c r="LJX41" s="467"/>
      <c r="LJY41" s="467"/>
      <c r="LJZ41" s="467"/>
      <c r="LKA41" s="467"/>
      <c r="LKB41" s="467"/>
      <c r="LKC41" s="467"/>
      <c r="LKD41" s="467"/>
      <c r="LKE41" s="467"/>
      <c r="LKF41" s="467"/>
      <c r="LKG41" s="467"/>
      <c r="LKH41" s="467"/>
      <c r="LKI41" s="467"/>
      <c r="LKJ41" s="467"/>
      <c r="LKK41" s="467"/>
      <c r="LKL41" s="467"/>
      <c r="LKM41" s="467"/>
      <c r="LKN41" s="467"/>
      <c r="LKO41" s="467"/>
      <c r="LKP41" s="467"/>
      <c r="LKQ41" s="467"/>
      <c r="LKR41" s="467"/>
      <c r="LKS41" s="467"/>
      <c r="LKT41" s="467"/>
      <c r="LKU41" s="467"/>
      <c r="LKV41" s="467"/>
      <c r="LKW41" s="467"/>
      <c r="LKX41" s="467"/>
      <c r="LKY41" s="467"/>
      <c r="LKZ41" s="467"/>
      <c r="LLA41" s="467"/>
      <c r="LLB41" s="467"/>
      <c r="LLC41" s="467"/>
      <c r="LLD41" s="467"/>
      <c r="LLE41" s="467"/>
      <c r="LLF41" s="467"/>
      <c r="LLG41" s="467"/>
      <c r="LLH41" s="467"/>
      <c r="LLI41" s="467"/>
      <c r="LLJ41" s="467"/>
      <c r="LLK41" s="467"/>
      <c r="LLL41" s="467"/>
      <c r="LLM41" s="467"/>
      <c r="LLN41" s="467"/>
      <c r="LLO41" s="467"/>
      <c r="LLP41" s="467"/>
      <c r="LLQ41" s="467"/>
      <c r="LLR41" s="467"/>
      <c r="LLS41" s="467"/>
      <c r="LLT41" s="467"/>
      <c r="LLU41" s="467"/>
      <c r="LLV41" s="467"/>
      <c r="LLW41" s="467"/>
      <c r="LLX41" s="467"/>
      <c r="LLY41" s="467"/>
      <c r="LLZ41" s="467"/>
      <c r="LMA41" s="467"/>
      <c r="LMB41" s="467"/>
      <c r="LMC41" s="467"/>
      <c r="LMD41" s="467"/>
      <c r="LME41" s="467"/>
      <c r="LMF41" s="467"/>
      <c r="LMG41" s="467"/>
      <c r="LMH41" s="467"/>
      <c r="LMI41" s="467"/>
      <c r="LMJ41" s="467"/>
      <c r="LMK41" s="467"/>
      <c r="LML41" s="467"/>
      <c r="LMM41" s="467"/>
      <c r="LMN41" s="467"/>
      <c r="LMO41" s="467"/>
      <c r="LMP41" s="467"/>
      <c r="LMQ41" s="467"/>
      <c r="LMR41" s="467"/>
      <c r="LMS41" s="467"/>
      <c r="LMT41" s="467"/>
      <c r="LMU41" s="467"/>
      <c r="LMV41" s="467"/>
      <c r="LMW41" s="467"/>
      <c r="LMX41" s="467"/>
      <c r="LMY41" s="467"/>
      <c r="LMZ41" s="467"/>
      <c r="LNA41" s="467"/>
      <c r="LNB41" s="467"/>
      <c r="LNC41" s="467"/>
      <c r="LND41" s="467"/>
      <c r="LNE41" s="467"/>
      <c r="LNF41" s="467"/>
      <c r="LNG41" s="467"/>
      <c r="LNH41" s="467"/>
      <c r="LNI41" s="467"/>
      <c r="LNJ41" s="467"/>
      <c r="LNK41" s="467"/>
      <c r="LNL41" s="467"/>
      <c r="LNM41" s="467"/>
      <c r="LNN41" s="467"/>
      <c r="LNO41" s="467"/>
      <c r="LNP41" s="467"/>
      <c r="LNQ41" s="467"/>
      <c r="LNR41" s="467"/>
      <c r="LNS41" s="467"/>
      <c r="LNT41" s="467"/>
      <c r="LNU41" s="467"/>
      <c r="LNV41" s="467"/>
      <c r="LNW41" s="467"/>
      <c r="LNX41" s="467"/>
      <c r="LNY41" s="467"/>
      <c r="LNZ41" s="467"/>
      <c r="LOA41" s="467"/>
      <c r="LOB41" s="467"/>
      <c r="LOC41" s="467"/>
      <c r="LOD41" s="467"/>
      <c r="LOE41" s="467"/>
      <c r="LOF41" s="467"/>
      <c r="LOG41" s="467"/>
      <c r="LOH41" s="467"/>
      <c r="LOI41" s="467"/>
      <c r="LOJ41" s="467"/>
      <c r="LOK41" s="467"/>
      <c r="LOL41" s="467"/>
      <c r="LOM41" s="467"/>
      <c r="LON41" s="467"/>
      <c r="LOO41" s="467"/>
      <c r="LOP41" s="467"/>
      <c r="LOQ41" s="467"/>
      <c r="LOR41" s="467"/>
      <c r="LOS41" s="467"/>
      <c r="LOT41" s="467"/>
      <c r="LOU41" s="467"/>
      <c r="LOV41" s="467"/>
      <c r="LOW41" s="467"/>
      <c r="LOX41" s="467"/>
      <c r="LOY41" s="467"/>
      <c r="LOZ41" s="467"/>
      <c r="LPA41" s="467"/>
      <c r="LPB41" s="467"/>
      <c r="LPC41" s="467"/>
      <c r="LPD41" s="467"/>
      <c r="LPE41" s="467"/>
      <c r="LPF41" s="467"/>
      <c r="LPG41" s="467"/>
      <c r="LPH41" s="467"/>
      <c r="LPI41" s="467"/>
      <c r="LPJ41" s="467"/>
      <c r="LPK41" s="467"/>
      <c r="LPL41" s="467"/>
      <c r="LPM41" s="467"/>
      <c r="LPN41" s="467"/>
      <c r="LPO41" s="467"/>
      <c r="LPP41" s="467"/>
      <c r="LPQ41" s="467"/>
      <c r="LPR41" s="467"/>
      <c r="LPS41" s="467"/>
      <c r="LPT41" s="467"/>
      <c r="LPU41" s="467"/>
      <c r="LPV41" s="467"/>
      <c r="LPW41" s="467"/>
      <c r="LPX41" s="467"/>
      <c r="LPY41" s="467"/>
      <c r="LPZ41" s="467"/>
      <c r="LQA41" s="467"/>
      <c r="LQB41" s="467"/>
      <c r="LQC41" s="467"/>
      <c r="LQD41" s="467"/>
      <c r="LQE41" s="467"/>
      <c r="LQF41" s="467"/>
      <c r="LQG41" s="467"/>
      <c r="LQH41" s="467"/>
      <c r="LQI41" s="467"/>
      <c r="LQJ41" s="467"/>
      <c r="LQK41" s="467"/>
      <c r="LQL41" s="467"/>
      <c r="LQM41" s="467"/>
      <c r="LQN41" s="467"/>
      <c r="LQO41" s="467"/>
      <c r="LQP41" s="467"/>
      <c r="LQQ41" s="467"/>
      <c r="LQR41" s="467"/>
      <c r="LQS41" s="467"/>
      <c r="LQT41" s="467"/>
      <c r="LQU41" s="467"/>
      <c r="LQV41" s="467"/>
      <c r="LQW41" s="467"/>
      <c r="LQX41" s="467"/>
      <c r="LQY41" s="467"/>
      <c r="LQZ41" s="467"/>
      <c r="LRA41" s="467"/>
      <c r="LRB41" s="467"/>
      <c r="LRC41" s="467"/>
      <c r="LRD41" s="467"/>
      <c r="LRE41" s="467"/>
      <c r="LRF41" s="467"/>
      <c r="LRG41" s="467"/>
      <c r="LRH41" s="467"/>
      <c r="LRI41" s="467"/>
      <c r="LRJ41" s="467"/>
      <c r="LRK41" s="467"/>
      <c r="LRL41" s="467"/>
      <c r="LRM41" s="467"/>
      <c r="LRN41" s="467"/>
      <c r="LRO41" s="467"/>
      <c r="LRP41" s="467"/>
      <c r="LRQ41" s="467"/>
      <c r="LRR41" s="467"/>
      <c r="LRS41" s="467"/>
      <c r="LRT41" s="467"/>
      <c r="LRU41" s="467"/>
      <c r="LRV41" s="467"/>
      <c r="LRW41" s="467"/>
      <c r="LRX41" s="467"/>
      <c r="LRY41" s="467"/>
      <c r="LRZ41" s="467"/>
      <c r="LSA41" s="467"/>
      <c r="LSB41" s="467"/>
      <c r="LSC41" s="467"/>
      <c r="LSD41" s="467"/>
      <c r="LSE41" s="467"/>
      <c r="LSF41" s="467"/>
      <c r="LSG41" s="467"/>
      <c r="LSH41" s="467"/>
      <c r="LSI41" s="467"/>
      <c r="LSJ41" s="467"/>
      <c r="LSK41" s="467"/>
      <c r="LSL41" s="467"/>
      <c r="LSM41" s="467"/>
      <c r="LSN41" s="467"/>
      <c r="LSO41" s="467"/>
      <c r="LSP41" s="467"/>
      <c r="LSQ41" s="467"/>
      <c r="LSR41" s="467"/>
      <c r="LSS41" s="467"/>
      <c r="LST41" s="467"/>
      <c r="LSU41" s="467"/>
      <c r="LSV41" s="467"/>
      <c r="LSW41" s="467"/>
      <c r="LSX41" s="467"/>
      <c r="LSY41" s="467"/>
      <c r="LSZ41" s="467"/>
      <c r="LTA41" s="467"/>
      <c r="LTB41" s="467"/>
      <c r="LTC41" s="467"/>
      <c r="LTD41" s="467"/>
      <c r="LTE41" s="467"/>
      <c r="LTF41" s="467"/>
      <c r="LTG41" s="467"/>
      <c r="LTH41" s="467"/>
      <c r="LTI41" s="467"/>
      <c r="LTJ41" s="467"/>
      <c r="LTK41" s="467"/>
      <c r="LTL41" s="467"/>
      <c r="LTM41" s="467"/>
      <c r="LTN41" s="467"/>
      <c r="LTO41" s="467"/>
      <c r="LTP41" s="467"/>
      <c r="LTQ41" s="467"/>
      <c r="LTR41" s="467"/>
      <c r="LTS41" s="467"/>
      <c r="LTT41" s="467"/>
      <c r="LTU41" s="467"/>
      <c r="LTV41" s="467"/>
      <c r="LTW41" s="467"/>
      <c r="LTX41" s="467"/>
      <c r="LTY41" s="467"/>
      <c r="LTZ41" s="467"/>
      <c r="LUA41" s="467"/>
      <c r="LUB41" s="467"/>
      <c r="LUC41" s="467"/>
      <c r="LUD41" s="467"/>
      <c r="LUE41" s="467"/>
      <c r="LUF41" s="467"/>
      <c r="LUG41" s="467"/>
      <c r="LUH41" s="467"/>
      <c r="LUI41" s="467"/>
      <c r="LUJ41" s="467"/>
      <c r="LUK41" s="467"/>
      <c r="LUL41" s="467"/>
      <c r="LUM41" s="467"/>
      <c r="LUN41" s="467"/>
      <c r="LUO41" s="467"/>
      <c r="LUP41" s="467"/>
      <c r="LUQ41" s="467"/>
      <c r="LUR41" s="467"/>
      <c r="LUS41" s="467"/>
      <c r="LUT41" s="467"/>
      <c r="LUU41" s="467"/>
      <c r="LUV41" s="467"/>
      <c r="LUW41" s="467"/>
      <c r="LUX41" s="467"/>
      <c r="LUY41" s="467"/>
      <c r="LUZ41" s="467"/>
      <c r="LVA41" s="467"/>
      <c r="LVB41" s="467"/>
      <c r="LVC41" s="467"/>
      <c r="LVD41" s="467"/>
      <c r="LVE41" s="467"/>
      <c r="LVF41" s="467"/>
      <c r="LVG41" s="467"/>
      <c r="LVH41" s="467"/>
      <c r="LVI41" s="467"/>
      <c r="LVJ41" s="467"/>
      <c r="LVK41" s="467"/>
      <c r="LVL41" s="467"/>
      <c r="LVM41" s="467"/>
      <c r="LVN41" s="467"/>
      <c r="LVO41" s="467"/>
      <c r="LVP41" s="467"/>
      <c r="LVQ41" s="467"/>
      <c r="LVR41" s="467"/>
      <c r="LVS41" s="467"/>
      <c r="LVT41" s="467"/>
      <c r="LVU41" s="467"/>
      <c r="LVV41" s="467"/>
      <c r="LVW41" s="467"/>
      <c r="LVX41" s="467"/>
      <c r="LVY41" s="467"/>
      <c r="LVZ41" s="467"/>
      <c r="LWA41" s="467"/>
      <c r="LWB41" s="467"/>
      <c r="LWC41" s="467"/>
      <c r="LWD41" s="467"/>
      <c r="LWE41" s="467"/>
      <c r="LWF41" s="467"/>
      <c r="LWG41" s="467"/>
      <c r="LWH41" s="467"/>
      <c r="LWI41" s="467"/>
      <c r="LWJ41" s="467"/>
      <c r="LWK41" s="467"/>
      <c r="LWL41" s="467"/>
      <c r="LWM41" s="467"/>
      <c r="LWN41" s="467"/>
      <c r="LWO41" s="467"/>
      <c r="LWP41" s="467"/>
      <c r="LWQ41" s="467"/>
      <c r="LWR41" s="467"/>
      <c r="LWS41" s="467"/>
      <c r="LWT41" s="467"/>
      <c r="LWU41" s="467"/>
      <c r="LWV41" s="467"/>
      <c r="LWW41" s="467"/>
      <c r="LWX41" s="467"/>
      <c r="LWY41" s="467"/>
      <c r="LWZ41" s="467"/>
      <c r="LXA41" s="467"/>
      <c r="LXB41" s="467"/>
      <c r="LXC41" s="467"/>
      <c r="LXD41" s="467"/>
      <c r="LXE41" s="467"/>
      <c r="LXF41" s="467"/>
      <c r="LXG41" s="467"/>
      <c r="LXH41" s="467"/>
      <c r="LXI41" s="467"/>
      <c r="LXJ41" s="467"/>
      <c r="LXK41" s="467"/>
      <c r="LXL41" s="467"/>
      <c r="LXM41" s="467"/>
      <c r="LXN41" s="467"/>
      <c r="LXO41" s="467"/>
      <c r="LXP41" s="467"/>
      <c r="LXQ41" s="467"/>
      <c r="LXR41" s="467"/>
      <c r="LXS41" s="467"/>
      <c r="LXT41" s="467"/>
      <c r="LXU41" s="467"/>
      <c r="LXV41" s="467"/>
      <c r="LXW41" s="467"/>
      <c r="LXX41" s="467"/>
      <c r="LXY41" s="467"/>
      <c r="LXZ41" s="467"/>
      <c r="LYA41" s="467"/>
      <c r="LYB41" s="467"/>
      <c r="LYC41" s="467"/>
      <c r="LYD41" s="467"/>
      <c r="LYE41" s="467"/>
      <c r="LYF41" s="467"/>
      <c r="LYG41" s="467"/>
      <c r="LYH41" s="467"/>
      <c r="LYI41" s="467"/>
      <c r="LYJ41" s="467"/>
      <c r="LYK41" s="467"/>
      <c r="LYL41" s="467"/>
      <c r="LYM41" s="467"/>
      <c r="LYN41" s="467"/>
      <c r="LYO41" s="467"/>
      <c r="LYP41" s="467"/>
      <c r="LYQ41" s="467"/>
      <c r="LYR41" s="467"/>
      <c r="LYS41" s="467"/>
      <c r="LYT41" s="467"/>
      <c r="LYU41" s="467"/>
      <c r="LYV41" s="467"/>
      <c r="LYW41" s="467"/>
      <c r="LYX41" s="467"/>
      <c r="LYY41" s="467"/>
      <c r="LYZ41" s="467"/>
      <c r="LZA41" s="467"/>
      <c r="LZB41" s="467"/>
      <c r="LZC41" s="467"/>
      <c r="LZD41" s="467"/>
      <c r="LZE41" s="467"/>
      <c r="LZF41" s="467"/>
      <c r="LZG41" s="467"/>
      <c r="LZH41" s="467"/>
      <c r="LZI41" s="467"/>
      <c r="LZJ41" s="467"/>
      <c r="LZK41" s="467"/>
      <c r="LZL41" s="467"/>
      <c r="LZM41" s="467"/>
      <c r="LZN41" s="467"/>
      <c r="LZO41" s="467"/>
      <c r="LZP41" s="467"/>
      <c r="LZQ41" s="467"/>
      <c r="LZR41" s="467"/>
      <c r="LZS41" s="467"/>
      <c r="LZT41" s="467"/>
      <c r="LZU41" s="467"/>
      <c r="LZV41" s="467"/>
      <c r="LZW41" s="467"/>
      <c r="LZX41" s="467"/>
      <c r="LZY41" s="467"/>
      <c r="LZZ41" s="467"/>
      <c r="MAA41" s="467"/>
      <c r="MAB41" s="467"/>
      <c r="MAC41" s="467"/>
      <c r="MAD41" s="467"/>
      <c r="MAE41" s="467"/>
      <c r="MAF41" s="467"/>
      <c r="MAG41" s="467"/>
      <c r="MAH41" s="467"/>
      <c r="MAI41" s="467"/>
      <c r="MAJ41" s="467"/>
      <c r="MAK41" s="467"/>
      <c r="MAL41" s="467"/>
      <c r="MAM41" s="467"/>
      <c r="MAN41" s="467"/>
      <c r="MAO41" s="467"/>
      <c r="MAP41" s="467"/>
      <c r="MAQ41" s="467"/>
      <c r="MAR41" s="467"/>
      <c r="MAS41" s="467"/>
      <c r="MAT41" s="467"/>
      <c r="MAU41" s="467"/>
      <c r="MAV41" s="467"/>
      <c r="MAW41" s="467"/>
      <c r="MAX41" s="467"/>
      <c r="MAY41" s="467"/>
      <c r="MAZ41" s="467"/>
      <c r="MBA41" s="467"/>
      <c r="MBB41" s="467"/>
      <c r="MBC41" s="467"/>
      <c r="MBD41" s="467"/>
      <c r="MBE41" s="467"/>
      <c r="MBF41" s="467"/>
      <c r="MBG41" s="467"/>
      <c r="MBH41" s="467"/>
      <c r="MBI41" s="467"/>
      <c r="MBJ41" s="467"/>
      <c r="MBK41" s="467"/>
      <c r="MBL41" s="467"/>
      <c r="MBM41" s="467"/>
      <c r="MBN41" s="467"/>
      <c r="MBO41" s="467"/>
      <c r="MBP41" s="467"/>
      <c r="MBQ41" s="467"/>
      <c r="MBR41" s="467"/>
      <c r="MBS41" s="467"/>
      <c r="MBT41" s="467"/>
      <c r="MBU41" s="467"/>
      <c r="MBV41" s="467"/>
      <c r="MBW41" s="467"/>
      <c r="MBX41" s="467"/>
      <c r="MBY41" s="467"/>
      <c r="MBZ41" s="467"/>
      <c r="MCA41" s="467"/>
      <c r="MCB41" s="467"/>
      <c r="MCC41" s="467"/>
      <c r="MCD41" s="467"/>
      <c r="MCE41" s="467"/>
      <c r="MCF41" s="467"/>
      <c r="MCG41" s="467"/>
      <c r="MCH41" s="467"/>
      <c r="MCI41" s="467"/>
      <c r="MCJ41" s="467"/>
      <c r="MCK41" s="467"/>
      <c r="MCL41" s="467"/>
      <c r="MCM41" s="467"/>
      <c r="MCN41" s="467"/>
      <c r="MCO41" s="467"/>
      <c r="MCP41" s="467"/>
      <c r="MCQ41" s="467"/>
      <c r="MCR41" s="467"/>
      <c r="MCS41" s="467"/>
      <c r="MCT41" s="467"/>
      <c r="MCU41" s="467"/>
      <c r="MCV41" s="467"/>
      <c r="MCW41" s="467"/>
      <c r="MCX41" s="467"/>
      <c r="MCY41" s="467"/>
      <c r="MCZ41" s="467"/>
      <c r="MDA41" s="467"/>
      <c r="MDB41" s="467"/>
      <c r="MDC41" s="467"/>
      <c r="MDD41" s="467"/>
      <c r="MDE41" s="467"/>
      <c r="MDF41" s="467"/>
      <c r="MDG41" s="467"/>
      <c r="MDH41" s="467"/>
      <c r="MDI41" s="467"/>
      <c r="MDJ41" s="467"/>
      <c r="MDK41" s="467"/>
      <c r="MDL41" s="467"/>
      <c r="MDM41" s="467"/>
      <c r="MDN41" s="467"/>
      <c r="MDO41" s="467"/>
      <c r="MDP41" s="467"/>
      <c r="MDQ41" s="467"/>
      <c r="MDR41" s="467"/>
      <c r="MDS41" s="467"/>
      <c r="MDT41" s="467"/>
      <c r="MDU41" s="467"/>
      <c r="MDV41" s="467"/>
      <c r="MDW41" s="467"/>
      <c r="MDX41" s="467"/>
      <c r="MDY41" s="467"/>
      <c r="MDZ41" s="467"/>
      <c r="MEA41" s="467"/>
      <c r="MEB41" s="467"/>
      <c r="MEC41" s="467"/>
      <c r="MED41" s="467"/>
      <c r="MEE41" s="467"/>
      <c r="MEF41" s="467"/>
      <c r="MEG41" s="467"/>
      <c r="MEH41" s="467"/>
      <c r="MEI41" s="467"/>
      <c r="MEJ41" s="467"/>
      <c r="MEK41" s="467"/>
      <c r="MEL41" s="467"/>
      <c r="MEM41" s="467"/>
      <c r="MEN41" s="467"/>
      <c r="MEO41" s="467"/>
      <c r="MEP41" s="467"/>
      <c r="MEQ41" s="467"/>
      <c r="MER41" s="467"/>
      <c r="MES41" s="467"/>
      <c r="MET41" s="467"/>
      <c r="MEU41" s="467"/>
      <c r="MEV41" s="467"/>
      <c r="MEW41" s="467"/>
      <c r="MEX41" s="467"/>
      <c r="MEY41" s="467"/>
      <c r="MEZ41" s="467"/>
      <c r="MFA41" s="467"/>
      <c r="MFB41" s="467"/>
      <c r="MFC41" s="467"/>
      <c r="MFD41" s="467"/>
      <c r="MFE41" s="467"/>
      <c r="MFF41" s="467"/>
      <c r="MFG41" s="467"/>
      <c r="MFH41" s="467"/>
      <c r="MFI41" s="467"/>
      <c r="MFJ41" s="467"/>
      <c r="MFK41" s="467"/>
      <c r="MFL41" s="467"/>
      <c r="MFM41" s="467"/>
      <c r="MFN41" s="467"/>
      <c r="MFO41" s="467"/>
      <c r="MFP41" s="467"/>
      <c r="MFQ41" s="467"/>
      <c r="MFR41" s="467"/>
      <c r="MFS41" s="467"/>
      <c r="MFT41" s="467"/>
      <c r="MFU41" s="467"/>
      <c r="MFV41" s="467"/>
      <c r="MFW41" s="467"/>
      <c r="MFX41" s="467"/>
      <c r="MFY41" s="467"/>
      <c r="MFZ41" s="467"/>
      <c r="MGA41" s="467"/>
      <c r="MGB41" s="467"/>
      <c r="MGC41" s="467"/>
      <c r="MGD41" s="467"/>
      <c r="MGE41" s="467"/>
      <c r="MGF41" s="467"/>
      <c r="MGG41" s="467"/>
      <c r="MGH41" s="467"/>
      <c r="MGI41" s="467"/>
      <c r="MGJ41" s="467"/>
      <c r="MGK41" s="467"/>
      <c r="MGL41" s="467"/>
      <c r="MGM41" s="467"/>
      <c r="MGN41" s="467"/>
      <c r="MGO41" s="467"/>
      <c r="MGP41" s="467"/>
      <c r="MGQ41" s="467"/>
      <c r="MGR41" s="467"/>
      <c r="MGS41" s="467"/>
      <c r="MGT41" s="467"/>
      <c r="MGU41" s="467"/>
      <c r="MGV41" s="467"/>
      <c r="MGW41" s="467"/>
      <c r="MGX41" s="467"/>
      <c r="MGY41" s="467"/>
      <c r="MGZ41" s="467"/>
      <c r="MHA41" s="467"/>
      <c r="MHB41" s="467"/>
      <c r="MHC41" s="467"/>
      <c r="MHD41" s="467"/>
      <c r="MHE41" s="467"/>
      <c r="MHF41" s="467"/>
      <c r="MHG41" s="467"/>
      <c r="MHH41" s="467"/>
      <c r="MHI41" s="467"/>
      <c r="MHJ41" s="467"/>
      <c r="MHK41" s="467"/>
      <c r="MHL41" s="467"/>
      <c r="MHM41" s="467"/>
      <c r="MHN41" s="467"/>
      <c r="MHO41" s="467"/>
      <c r="MHP41" s="467"/>
      <c r="MHQ41" s="467"/>
      <c r="MHR41" s="467"/>
      <c r="MHS41" s="467"/>
      <c r="MHT41" s="467"/>
      <c r="MHU41" s="467"/>
      <c r="MHV41" s="467"/>
      <c r="MHW41" s="467"/>
      <c r="MHX41" s="467"/>
      <c r="MHY41" s="467"/>
      <c r="MHZ41" s="467"/>
      <c r="MIA41" s="467"/>
      <c r="MIB41" s="467"/>
      <c r="MIC41" s="467"/>
      <c r="MID41" s="467"/>
      <c r="MIE41" s="467"/>
      <c r="MIF41" s="467"/>
      <c r="MIG41" s="467"/>
      <c r="MIH41" s="467"/>
      <c r="MII41" s="467"/>
      <c r="MIJ41" s="467"/>
      <c r="MIK41" s="467"/>
      <c r="MIL41" s="467"/>
      <c r="MIM41" s="467"/>
      <c r="MIN41" s="467"/>
      <c r="MIO41" s="467"/>
      <c r="MIP41" s="467"/>
      <c r="MIQ41" s="467"/>
      <c r="MIR41" s="467"/>
      <c r="MIS41" s="467"/>
      <c r="MIT41" s="467"/>
      <c r="MIU41" s="467"/>
      <c r="MIV41" s="467"/>
      <c r="MIW41" s="467"/>
      <c r="MIX41" s="467"/>
      <c r="MIY41" s="467"/>
      <c r="MIZ41" s="467"/>
      <c r="MJA41" s="467"/>
      <c r="MJB41" s="467"/>
      <c r="MJC41" s="467"/>
      <c r="MJD41" s="467"/>
      <c r="MJE41" s="467"/>
      <c r="MJF41" s="467"/>
      <c r="MJG41" s="467"/>
      <c r="MJH41" s="467"/>
      <c r="MJI41" s="467"/>
      <c r="MJJ41" s="467"/>
      <c r="MJK41" s="467"/>
      <c r="MJL41" s="467"/>
      <c r="MJM41" s="467"/>
      <c r="MJN41" s="467"/>
      <c r="MJO41" s="467"/>
      <c r="MJP41" s="467"/>
      <c r="MJQ41" s="467"/>
      <c r="MJR41" s="467"/>
      <c r="MJS41" s="467"/>
      <c r="MJT41" s="467"/>
      <c r="MJU41" s="467"/>
      <c r="MJV41" s="467"/>
      <c r="MJW41" s="467"/>
      <c r="MJX41" s="467"/>
      <c r="MJY41" s="467"/>
      <c r="MJZ41" s="467"/>
      <c r="MKA41" s="467"/>
      <c r="MKB41" s="467"/>
      <c r="MKC41" s="467"/>
      <c r="MKD41" s="467"/>
      <c r="MKE41" s="467"/>
      <c r="MKF41" s="467"/>
      <c r="MKG41" s="467"/>
      <c r="MKH41" s="467"/>
      <c r="MKI41" s="467"/>
      <c r="MKJ41" s="467"/>
      <c r="MKK41" s="467"/>
      <c r="MKL41" s="467"/>
      <c r="MKM41" s="467"/>
      <c r="MKN41" s="467"/>
      <c r="MKO41" s="467"/>
      <c r="MKP41" s="467"/>
      <c r="MKQ41" s="467"/>
      <c r="MKR41" s="467"/>
      <c r="MKS41" s="467"/>
      <c r="MKT41" s="467"/>
      <c r="MKU41" s="467"/>
      <c r="MKV41" s="467"/>
      <c r="MKW41" s="467"/>
      <c r="MKX41" s="467"/>
      <c r="MKY41" s="467"/>
      <c r="MKZ41" s="467"/>
      <c r="MLA41" s="467"/>
      <c r="MLB41" s="467"/>
      <c r="MLC41" s="467"/>
      <c r="MLD41" s="467"/>
      <c r="MLE41" s="467"/>
      <c r="MLF41" s="467"/>
      <c r="MLG41" s="467"/>
      <c r="MLH41" s="467"/>
      <c r="MLI41" s="467"/>
      <c r="MLJ41" s="467"/>
      <c r="MLK41" s="467"/>
      <c r="MLL41" s="467"/>
      <c r="MLM41" s="467"/>
      <c r="MLN41" s="467"/>
      <c r="MLO41" s="467"/>
      <c r="MLP41" s="467"/>
      <c r="MLQ41" s="467"/>
      <c r="MLR41" s="467"/>
      <c r="MLS41" s="467"/>
      <c r="MLT41" s="467"/>
      <c r="MLU41" s="467"/>
      <c r="MLV41" s="467"/>
      <c r="MLW41" s="467"/>
      <c r="MLX41" s="467"/>
      <c r="MLY41" s="467"/>
      <c r="MLZ41" s="467"/>
      <c r="MMA41" s="467"/>
      <c r="MMB41" s="467"/>
      <c r="MMC41" s="467"/>
      <c r="MMD41" s="467"/>
      <c r="MME41" s="467"/>
      <c r="MMF41" s="467"/>
      <c r="MMG41" s="467"/>
      <c r="MMH41" s="467"/>
      <c r="MMI41" s="467"/>
      <c r="MMJ41" s="467"/>
      <c r="MMK41" s="467"/>
      <c r="MML41" s="467"/>
      <c r="MMM41" s="467"/>
      <c r="MMN41" s="467"/>
      <c r="MMO41" s="467"/>
      <c r="MMP41" s="467"/>
      <c r="MMQ41" s="467"/>
      <c r="MMR41" s="467"/>
      <c r="MMS41" s="467"/>
      <c r="MMT41" s="467"/>
      <c r="MMU41" s="467"/>
      <c r="MMV41" s="467"/>
      <c r="MMW41" s="467"/>
      <c r="MMX41" s="467"/>
      <c r="MMY41" s="467"/>
      <c r="MMZ41" s="467"/>
      <c r="MNA41" s="467"/>
      <c r="MNB41" s="467"/>
      <c r="MNC41" s="467"/>
      <c r="MND41" s="467"/>
      <c r="MNE41" s="467"/>
      <c r="MNF41" s="467"/>
      <c r="MNG41" s="467"/>
      <c r="MNH41" s="467"/>
      <c r="MNI41" s="467"/>
      <c r="MNJ41" s="467"/>
      <c r="MNK41" s="467"/>
      <c r="MNL41" s="467"/>
      <c r="MNM41" s="467"/>
      <c r="MNN41" s="467"/>
      <c r="MNO41" s="467"/>
      <c r="MNP41" s="467"/>
      <c r="MNQ41" s="467"/>
      <c r="MNR41" s="467"/>
      <c r="MNS41" s="467"/>
      <c r="MNT41" s="467"/>
      <c r="MNU41" s="467"/>
      <c r="MNV41" s="467"/>
      <c r="MNW41" s="467"/>
      <c r="MNX41" s="467"/>
      <c r="MNY41" s="467"/>
      <c r="MNZ41" s="467"/>
      <c r="MOA41" s="467"/>
      <c r="MOB41" s="467"/>
      <c r="MOC41" s="467"/>
      <c r="MOD41" s="467"/>
      <c r="MOE41" s="467"/>
      <c r="MOF41" s="467"/>
      <c r="MOG41" s="467"/>
      <c r="MOH41" s="467"/>
      <c r="MOI41" s="467"/>
      <c r="MOJ41" s="467"/>
      <c r="MOK41" s="467"/>
      <c r="MOL41" s="467"/>
      <c r="MOM41" s="467"/>
      <c r="MON41" s="467"/>
      <c r="MOO41" s="467"/>
      <c r="MOP41" s="467"/>
      <c r="MOQ41" s="467"/>
      <c r="MOR41" s="467"/>
      <c r="MOS41" s="467"/>
      <c r="MOT41" s="467"/>
      <c r="MOU41" s="467"/>
      <c r="MOV41" s="467"/>
      <c r="MOW41" s="467"/>
      <c r="MOX41" s="467"/>
      <c r="MOY41" s="467"/>
      <c r="MOZ41" s="467"/>
      <c r="MPA41" s="467"/>
      <c r="MPB41" s="467"/>
      <c r="MPC41" s="467"/>
      <c r="MPD41" s="467"/>
      <c r="MPE41" s="467"/>
      <c r="MPF41" s="467"/>
      <c r="MPG41" s="467"/>
      <c r="MPH41" s="467"/>
      <c r="MPI41" s="467"/>
      <c r="MPJ41" s="467"/>
      <c r="MPK41" s="467"/>
      <c r="MPL41" s="467"/>
      <c r="MPM41" s="467"/>
      <c r="MPN41" s="467"/>
      <c r="MPO41" s="467"/>
      <c r="MPP41" s="467"/>
      <c r="MPQ41" s="467"/>
      <c r="MPR41" s="467"/>
      <c r="MPS41" s="467"/>
      <c r="MPT41" s="467"/>
      <c r="MPU41" s="467"/>
      <c r="MPV41" s="467"/>
      <c r="MPW41" s="467"/>
      <c r="MPX41" s="467"/>
      <c r="MPY41" s="467"/>
      <c r="MPZ41" s="467"/>
      <c r="MQA41" s="467"/>
      <c r="MQB41" s="467"/>
      <c r="MQC41" s="467"/>
      <c r="MQD41" s="467"/>
      <c r="MQE41" s="467"/>
      <c r="MQF41" s="467"/>
      <c r="MQG41" s="467"/>
      <c r="MQH41" s="467"/>
      <c r="MQI41" s="467"/>
      <c r="MQJ41" s="467"/>
      <c r="MQK41" s="467"/>
      <c r="MQL41" s="467"/>
      <c r="MQM41" s="467"/>
      <c r="MQN41" s="467"/>
      <c r="MQO41" s="467"/>
      <c r="MQP41" s="467"/>
      <c r="MQQ41" s="467"/>
      <c r="MQR41" s="467"/>
      <c r="MQS41" s="467"/>
      <c r="MQT41" s="467"/>
      <c r="MQU41" s="467"/>
      <c r="MQV41" s="467"/>
      <c r="MQW41" s="467"/>
      <c r="MQX41" s="467"/>
      <c r="MQY41" s="467"/>
      <c r="MQZ41" s="467"/>
      <c r="MRA41" s="467"/>
      <c r="MRB41" s="467"/>
      <c r="MRC41" s="467"/>
      <c r="MRD41" s="467"/>
      <c r="MRE41" s="467"/>
      <c r="MRF41" s="467"/>
      <c r="MRG41" s="467"/>
      <c r="MRH41" s="467"/>
      <c r="MRI41" s="467"/>
      <c r="MRJ41" s="467"/>
      <c r="MRK41" s="467"/>
      <c r="MRL41" s="467"/>
      <c r="MRM41" s="467"/>
      <c r="MRN41" s="467"/>
      <c r="MRO41" s="467"/>
      <c r="MRP41" s="467"/>
      <c r="MRQ41" s="467"/>
      <c r="MRR41" s="467"/>
      <c r="MRS41" s="467"/>
      <c r="MRT41" s="467"/>
      <c r="MRU41" s="467"/>
      <c r="MRV41" s="467"/>
      <c r="MRW41" s="467"/>
      <c r="MRX41" s="467"/>
      <c r="MRY41" s="467"/>
      <c r="MRZ41" s="467"/>
      <c r="MSA41" s="467"/>
      <c r="MSB41" s="467"/>
      <c r="MSC41" s="467"/>
      <c r="MSD41" s="467"/>
      <c r="MSE41" s="467"/>
      <c r="MSF41" s="467"/>
      <c r="MSG41" s="467"/>
      <c r="MSH41" s="467"/>
      <c r="MSI41" s="467"/>
      <c r="MSJ41" s="467"/>
      <c r="MSK41" s="467"/>
      <c r="MSL41" s="467"/>
      <c r="MSM41" s="467"/>
      <c r="MSN41" s="467"/>
      <c r="MSO41" s="467"/>
      <c r="MSP41" s="467"/>
      <c r="MSQ41" s="467"/>
      <c r="MSR41" s="467"/>
      <c r="MSS41" s="467"/>
      <c r="MST41" s="467"/>
      <c r="MSU41" s="467"/>
      <c r="MSV41" s="467"/>
      <c r="MSW41" s="467"/>
      <c r="MSX41" s="467"/>
      <c r="MSY41" s="467"/>
      <c r="MSZ41" s="467"/>
      <c r="MTA41" s="467"/>
      <c r="MTB41" s="467"/>
      <c r="MTC41" s="467"/>
      <c r="MTD41" s="467"/>
      <c r="MTE41" s="467"/>
      <c r="MTF41" s="467"/>
      <c r="MTG41" s="467"/>
      <c r="MTH41" s="467"/>
      <c r="MTI41" s="467"/>
      <c r="MTJ41" s="467"/>
      <c r="MTK41" s="467"/>
      <c r="MTL41" s="467"/>
      <c r="MTM41" s="467"/>
      <c r="MTN41" s="467"/>
      <c r="MTO41" s="467"/>
      <c r="MTP41" s="467"/>
      <c r="MTQ41" s="467"/>
      <c r="MTR41" s="467"/>
      <c r="MTS41" s="467"/>
      <c r="MTT41" s="467"/>
      <c r="MTU41" s="467"/>
      <c r="MTV41" s="467"/>
      <c r="MTW41" s="467"/>
      <c r="MTX41" s="467"/>
      <c r="MTY41" s="467"/>
      <c r="MTZ41" s="467"/>
      <c r="MUA41" s="467"/>
      <c r="MUB41" s="467"/>
      <c r="MUC41" s="467"/>
      <c r="MUD41" s="467"/>
      <c r="MUE41" s="467"/>
      <c r="MUF41" s="467"/>
      <c r="MUG41" s="467"/>
      <c r="MUH41" s="467"/>
      <c r="MUI41" s="467"/>
      <c r="MUJ41" s="467"/>
      <c r="MUK41" s="467"/>
      <c r="MUL41" s="467"/>
      <c r="MUM41" s="467"/>
      <c r="MUN41" s="467"/>
      <c r="MUO41" s="467"/>
      <c r="MUP41" s="467"/>
      <c r="MUQ41" s="467"/>
      <c r="MUR41" s="467"/>
      <c r="MUS41" s="467"/>
      <c r="MUT41" s="467"/>
      <c r="MUU41" s="467"/>
      <c r="MUV41" s="467"/>
      <c r="MUW41" s="467"/>
      <c r="MUX41" s="467"/>
      <c r="MUY41" s="467"/>
      <c r="MUZ41" s="467"/>
      <c r="MVA41" s="467"/>
      <c r="MVB41" s="467"/>
      <c r="MVC41" s="467"/>
      <c r="MVD41" s="467"/>
      <c r="MVE41" s="467"/>
      <c r="MVF41" s="467"/>
      <c r="MVG41" s="467"/>
      <c r="MVH41" s="467"/>
      <c r="MVI41" s="467"/>
      <c r="MVJ41" s="467"/>
      <c r="MVK41" s="467"/>
      <c r="MVL41" s="467"/>
      <c r="MVM41" s="467"/>
      <c r="MVN41" s="467"/>
      <c r="MVO41" s="467"/>
      <c r="MVP41" s="467"/>
      <c r="MVQ41" s="467"/>
      <c r="MVR41" s="467"/>
      <c r="MVS41" s="467"/>
      <c r="MVT41" s="467"/>
      <c r="MVU41" s="467"/>
      <c r="MVV41" s="467"/>
      <c r="MVW41" s="467"/>
      <c r="MVX41" s="467"/>
      <c r="MVY41" s="467"/>
      <c r="MVZ41" s="467"/>
      <c r="MWA41" s="467"/>
      <c r="MWB41" s="467"/>
      <c r="MWC41" s="467"/>
      <c r="MWD41" s="467"/>
      <c r="MWE41" s="467"/>
      <c r="MWF41" s="467"/>
      <c r="MWG41" s="467"/>
      <c r="MWH41" s="467"/>
      <c r="MWI41" s="467"/>
      <c r="MWJ41" s="467"/>
      <c r="MWK41" s="467"/>
      <c r="MWL41" s="467"/>
      <c r="MWM41" s="467"/>
      <c r="MWN41" s="467"/>
      <c r="MWO41" s="467"/>
      <c r="MWP41" s="467"/>
      <c r="MWQ41" s="467"/>
      <c r="MWR41" s="467"/>
      <c r="MWS41" s="467"/>
      <c r="MWT41" s="467"/>
      <c r="MWU41" s="467"/>
      <c r="MWV41" s="467"/>
      <c r="MWW41" s="467"/>
      <c r="MWX41" s="467"/>
      <c r="MWY41" s="467"/>
      <c r="MWZ41" s="467"/>
      <c r="MXA41" s="467"/>
      <c r="MXB41" s="467"/>
      <c r="MXC41" s="467"/>
      <c r="MXD41" s="467"/>
      <c r="MXE41" s="467"/>
      <c r="MXF41" s="467"/>
      <c r="MXG41" s="467"/>
      <c r="MXH41" s="467"/>
      <c r="MXI41" s="467"/>
      <c r="MXJ41" s="467"/>
      <c r="MXK41" s="467"/>
      <c r="MXL41" s="467"/>
      <c r="MXM41" s="467"/>
      <c r="MXN41" s="467"/>
      <c r="MXO41" s="467"/>
      <c r="MXP41" s="467"/>
      <c r="MXQ41" s="467"/>
      <c r="MXR41" s="467"/>
      <c r="MXS41" s="467"/>
      <c r="MXT41" s="467"/>
      <c r="MXU41" s="467"/>
      <c r="MXV41" s="467"/>
      <c r="MXW41" s="467"/>
      <c r="MXX41" s="467"/>
      <c r="MXY41" s="467"/>
      <c r="MXZ41" s="467"/>
      <c r="MYA41" s="467"/>
      <c r="MYB41" s="467"/>
      <c r="MYC41" s="467"/>
      <c r="MYD41" s="467"/>
      <c r="MYE41" s="467"/>
      <c r="MYF41" s="467"/>
      <c r="MYG41" s="467"/>
      <c r="MYH41" s="467"/>
      <c r="MYI41" s="467"/>
      <c r="MYJ41" s="467"/>
      <c r="MYK41" s="467"/>
      <c r="MYL41" s="467"/>
      <c r="MYM41" s="467"/>
      <c r="MYN41" s="467"/>
      <c r="MYO41" s="467"/>
      <c r="MYP41" s="467"/>
      <c r="MYQ41" s="467"/>
      <c r="MYR41" s="467"/>
      <c r="MYS41" s="467"/>
      <c r="MYT41" s="467"/>
      <c r="MYU41" s="467"/>
      <c r="MYV41" s="467"/>
      <c r="MYW41" s="467"/>
      <c r="MYX41" s="467"/>
      <c r="MYY41" s="467"/>
      <c r="MYZ41" s="467"/>
      <c r="MZA41" s="467"/>
      <c r="MZB41" s="467"/>
      <c r="MZC41" s="467"/>
      <c r="MZD41" s="467"/>
      <c r="MZE41" s="467"/>
      <c r="MZF41" s="467"/>
      <c r="MZG41" s="467"/>
      <c r="MZH41" s="467"/>
      <c r="MZI41" s="467"/>
      <c r="MZJ41" s="467"/>
      <c r="MZK41" s="467"/>
      <c r="MZL41" s="467"/>
      <c r="MZM41" s="467"/>
      <c r="MZN41" s="467"/>
      <c r="MZO41" s="467"/>
      <c r="MZP41" s="467"/>
      <c r="MZQ41" s="467"/>
      <c r="MZR41" s="467"/>
      <c r="MZS41" s="467"/>
      <c r="MZT41" s="467"/>
      <c r="MZU41" s="467"/>
      <c r="MZV41" s="467"/>
      <c r="MZW41" s="467"/>
      <c r="MZX41" s="467"/>
      <c r="MZY41" s="467"/>
      <c r="MZZ41" s="467"/>
      <c r="NAA41" s="467"/>
      <c r="NAB41" s="467"/>
      <c r="NAC41" s="467"/>
      <c r="NAD41" s="467"/>
      <c r="NAE41" s="467"/>
      <c r="NAF41" s="467"/>
      <c r="NAG41" s="467"/>
      <c r="NAH41" s="467"/>
      <c r="NAI41" s="467"/>
      <c r="NAJ41" s="467"/>
      <c r="NAK41" s="467"/>
      <c r="NAL41" s="467"/>
      <c r="NAM41" s="467"/>
      <c r="NAN41" s="467"/>
      <c r="NAO41" s="467"/>
      <c r="NAP41" s="467"/>
      <c r="NAQ41" s="467"/>
      <c r="NAR41" s="467"/>
      <c r="NAS41" s="467"/>
      <c r="NAT41" s="467"/>
      <c r="NAU41" s="467"/>
      <c r="NAV41" s="467"/>
      <c r="NAW41" s="467"/>
      <c r="NAX41" s="467"/>
      <c r="NAY41" s="467"/>
      <c r="NAZ41" s="467"/>
      <c r="NBA41" s="467"/>
      <c r="NBB41" s="467"/>
      <c r="NBC41" s="467"/>
      <c r="NBD41" s="467"/>
      <c r="NBE41" s="467"/>
      <c r="NBF41" s="467"/>
      <c r="NBG41" s="467"/>
      <c r="NBH41" s="467"/>
      <c r="NBI41" s="467"/>
      <c r="NBJ41" s="467"/>
      <c r="NBK41" s="467"/>
      <c r="NBL41" s="467"/>
      <c r="NBM41" s="467"/>
      <c r="NBN41" s="467"/>
      <c r="NBO41" s="467"/>
      <c r="NBP41" s="467"/>
      <c r="NBQ41" s="467"/>
      <c r="NBR41" s="467"/>
      <c r="NBS41" s="467"/>
      <c r="NBT41" s="467"/>
      <c r="NBU41" s="467"/>
      <c r="NBV41" s="467"/>
      <c r="NBW41" s="467"/>
      <c r="NBX41" s="467"/>
      <c r="NBY41" s="467"/>
      <c r="NBZ41" s="467"/>
      <c r="NCA41" s="467"/>
      <c r="NCB41" s="467"/>
      <c r="NCC41" s="467"/>
      <c r="NCD41" s="467"/>
      <c r="NCE41" s="467"/>
      <c r="NCF41" s="467"/>
      <c r="NCG41" s="467"/>
      <c r="NCH41" s="467"/>
      <c r="NCI41" s="467"/>
      <c r="NCJ41" s="467"/>
      <c r="NCK41" s="467"/>
      <c r="NCL41" s="467"/>
      <c r="NCM41" s="467"/>
      <c r="NCN41" s="467"/>
      <c r="NCO41" s="467"/>
      <c r="NCP41" s="467"/>
      <c r="NCQ41" s="467"/>
      <c r="NCR41" s="467"/>
      <c r="NCS41" s="467"/>
      <c r="NCT41" s="467"/>
      <c r="NCU41" s="467"/>
      <c r="NCV41" s="467"/>
      <c r="NCW41" s="467"/>
      <c r="NCX41" s="467"/>
      <c r="NCY41" s="467"/>
      <c r="NCZ41" s="467"/>
      <c r="NDA41" s="467"/>
      <c r="NDB41" s="467"/>
      <c r="NDC41" s="467"/>
      <c r="NDD41" s="467"/>
      <c r="NDE41" s="467"/>
      <c r="NDF41" s="467"/>
      <c r="NDG41" s="467"/>
      <c r="NDH41" s="467"/>
      <c r="NDI41" s="467"/>
      <c r="NDJ41" s="467"/>
      <c r="NDK41" s="467"/>
      <c r="NDL41" s="467"/>
      <c r="NDM41" s="467"/>
      <c r="NDN41" s="467"/>
      <c r="NDO41" s="467"/>
      <c r="NDP41" s="467"/>
      <c r="NDQ41" s="467"/>
      <c r="NDR41" s="467"/>
      <c r="NDS41" s="467"/>
      <c r="NDT41" s="467"/>
      <c r="NDU41" s="467"/>
      <c r="NDV41" s="467"/>
      <c r="NDW41" s="467"/>
      <c r="NDX41" s="467"/>
      <c r="NDY41" s="467"/>
      <c r="NDZ41" s="467"/>
      <c r="NEA41" s="467"/>
      <c r="NEB41" s="467"/>
      <c r="NEC41" s="467"/>
      <c r="NED41" s="467"/>
      <c r="NEE41" s="467"/>
      <c r="NEF41" s="467"/>
      <c r="NEG41" s="467"/>
      <c r="NEH41" s="467"/>
      <c r="NEI41" s="467"/>
      <c r="NEJ41" s="467"/>
      <c r="NEK41" s="467"/>
      <c r="NEL41" s="467"/>
      <c r="NEM41" s="467"/>
      <c r="NEN41" s="467"/>
      <c r="NEO41" s="467"/>
      <c r="NEP41" s="467"/>
      <c r="NEQ41" s="467"/>
      <c r="NER41" s="467"/>
      <c r="NES41" s="467"/>
      <c r="NET41" s="467"/>
      <c r="NEU41" s="467"/>
      <c r="NEV41" s="467"/>
      <c r="NEW41" s="467"/>
      <c r="NEX41" s="467"/>
      <c r="NEY41" s="467"/>
      <c r="NEZ41" s="467"/>
      <c r="NFA41" s="467"/>
      <c r="NFB41" s="467"/>
      <c r="NFC41" s="467"/>
      <c r="NFD41" s="467"/>
      <c r="NFE41" s="467"/>
      <c r="NFF41" s="467"/>
      <c r="NFG41" s="467"/>
      <c r="NFH41" s="467"/>
      <c r="NFI41" s="467"/>
      <c r="NFJ41" s="467"/>
      <c r="NFK41" s="467"/>
      <c r="NFL41" s="467"/>
      <c r="NFM41" s="467"/>
      <c r="NFN41" s="467"/>
      <c r="NFO41" s="467"/>
      <c r="NFP41" s="467"/>
      <c r="NFQ41" s="467"/>
      <c r="NFR41" s="467"/>
      <c r="NFS41" s="467"/>
      <c r="NFT41" s="467"/>
      <c r="NFU41" s="467"/>
      <c r="NFV41" s="467"/>
      <c r="NFW41" s="467"/>
      <c r="NFX41" s="467"/>
      <c r="NFY41" s="467"/>
      <c r="NFZ41" s="467"/>
      <c r="NGA41" s="467"/>
      <c r="NGB41" s="467"/>
      <c r="NGC41" s="467"/>
      <c r="NGD41" s="467"/>
      <c r="NGE41" s="467"/>
      <c r="NGF41" s="467"/>
      <c r="NGG41" s="467"/>
      <c r="NGH41" s="467"/>
      <c r="NGI41" s="467"/>
      <c r="NGJ41" s="467"/>
      <c r="NGK41" s="467"/>
      <c r="NGL41" s="467"/>
      <c r="NGM41" s="467"/>
      <c r="NGN41" s="467"/>
      <c r="NGO41" s="467"/>
      <c r="NGP41" s="467"/>
      <c r="NGQ41" s="467"/>
      <c r="NGR41" s="467"/>
      <c r="NGS41" s="467"/>
      <c r="NGT41" s="467"/>
      <c r="NGU41" s="467"/>
      <c r="NGV41" s="467"/>
      <c r="NGW41" s="467"/>
      <c r="NGX41" s="467"/>
      <c r="NGY41" s="467"/>
      <c r="NGZ41" s="467"/>
      <c r="NHA41" s="467"/>
      <c r="NHB41" s="467"/>
      <c r="NHC41" s="467"/>
      <c r="NHD41" s="467"/>
      <c r="NHE41" s="467"/>
      <c r="NHF41" s="467"/>
      <c r="NHG41" s="467"/>
      <c r="NHH41" s="467"/>
      <c r="NHI41" s="467"/>
      <c r="NHJ41" s="467"/>
      <c r="NHK41" s="467"/>
      <c r="NHL41" s="467"/>
      <c r="NHM41" s="467"/>
      <c r="NHN41" s="467"/>
      <c r="NHO41" s="467"/>
      <c r="NHP41" s="467"/>
      <c r="NHQ41" s="467"/>
      <c r="NHR41" s="467"/>
      <c r="NHS41" s="467"/>
      <c r="NHT41" s="467"/>
      <c r="NHU41" s="467"/>
      <c r="NHV41" s="467"/>
      <c r="NHW41" s="467"/>
      <c r="NHX41" s="467"/>
      <c r="NHY41" s="467"/>
      <c r="NHZ41" s="467"/>
      <c r="NIA41" s="467"/>
      <c r="NIB41" s="467"/>
      <c r="NIC41" s="467"/>
      <c r="NID41" s="467"/>
      <c r="NIE41" s="467"/>
      <c r="NIF41" s="467"/>
      <c r="NIG41" s="467"/>
      <c r="NIH41" s="467"/>
      <c r="NII41" s="467"/>
      <c r="NIJ41" s="467"/>
      <c r="NIK41" s="467"/>
      <c r="NIL41" s="467"/>
      <c r="NIM41" s="467"/>
      <c r="NIN41" s="467"/>
      <c r="NIO41" s="467"/>
      <c r="NIP41" s="467"/>
      <c r="NIQ41" s="467"/>
      <c r="NIR41" s="467"/>
      <c r="NIS41" s="467"/>
      <c r="NIT41" s="467"/>
      <c r="NIU41" s="467"/>
      <c r="NIV41" s="467"/>
      <c r="NIW41" s="467"/>
      <c r="NIX41" s="467"/>
      <c r="NIY41" s="467"/>
      <c r="NIZ41" s="467"/>
      <c r="NJA41" s="467"/>
      <c r="NJB41" s="467"/>
      <c r="NJC41" s="467"/>
      <c r="NJD41" s="467"/>
      <c r="NJE41" s="467"/>
      <c r="NJF41" s="467"/>
      <c r="NJG41" s="467"/>
      <c r="NJH41" s="467"/>
      <c r="NJI41" s="467"/>
      <c r="NJJ41" s="467"/>
      <c r="NJK41" s="467"/>
      <c r="NJL41" s="467"/>
      <c r="NJM41" s="467"/>
      <c r="NJN41" s="467"/>
      <c r="NJO41" s="467"/>
      <c r="NJP41" s="467"/>
      <c r="NJQ41" s="467"/>
      <c r="NJR41" s="467"/>
      <c r="NJS41" s="467"/>
      <c r="NJT41" s="467"/>
      <c r="NJU41" s="467"/>
      <c r="NJV41" s="467"/>
      <c r="NJW41" s="467"/>
      <c r="NJX41" s="467"/>
      <c r="NJY41" s="467"/>
      <c r="NJZ41" s="467"/>
      <c r="NKA41" s="467"/>
      <c r="NKB41" s="467"/>
      <c r="NKC41" s="467"/>
      <c r="NKD41" s="467"/>
      <c r="NKE41" s="467"/>
      <c r="NKF41" s="467"/>
      <c r="NKG41" s="467"/>
      <c r="NKH41" s="467"/>
      <c r="NKI41" s="467"/>
      <c r="NKJ41" s="467"/>
      <c r="NKK41" s="467"/>
      <c r="NKL41" s="467"/>
      <c r="NKM41" s="467"/>
      <c r="NKN41" s="467"/>
      <c r="NKO41" s="467"/>
      <c r="NKP41" s="467"/>
      <c r="NKQ41" s="467"/>
      <c r="NKR41" s="467"/>
      <c r="NKS41" s="467"/>
      <c r="NKT41" s="467"/>
      <c r="NKU41" s="467"/>
      <c r="NKV41" s="467"/>
      <c r="NKW41" s="467"/>
      <c r="NKX41" s="467"/>
      <c r="NKY41" s="467"/>
      <c r="NKZ41" s="467"/>
      <c r="NLA41" s="467"/>
      <c r="NLB41" s="467"/>
      <c r="NLC41" s="467"/>
      <c r="NLD41" s="467"/>
      <c r="NLE41" s="467"/>
      <c r="NLF41" s="467"/>
      <c r="NLG41" s="467"/>
      <c r="NLH41" s="467"/>
      <c r="NLI41" s="467"/>
      <c r="NLJ41" s="467"/>
      <c r="NLK41" s="467"/>
      <c r="NLL41" s="467"/>
      <c r="NLM41" s="467"/>
      <c r="NLN41" s="467"/>
      <c r="NLO41" s="467"/>
      <c r="NLP41" s="467"/>
      <c r="NLQ41" s="467"/>
      <c r="NLR41" s="467"/>
      <c r="NLS41" s="467"/>
      <c r="NLT41" s="467"/>
      <c r="NLU41" s="467"/>
      <c r="NLV41" s="467"/>
      <c r="NLW41" s="467"/>
      <c r="NLX41" s="467"/>
      <c r="NLY41" s="467"/>
      <c r="NLZ41" s="467"/>
      <c r="NMA41" s="467"/>
      <c r="NMB41" s="467"/>
      <c r="NMC41" s="467"/>
      <c r="NMD41" s="467"/>
      <c r="NME41" s="467"/>
      <c r="NMF41" s="467"/>
      <c r="NMG41" s="467"/>
      <c r="NMH41" s="467"/>
      <c r="NMI41" s="467"/>
      <c r="NMJ41" s="467"/>
      <c r="NMK41" s="467"/>
      <c r="NML41" s="467"/>
      <c r="NMM41" s="467"/>
      <c r="NMN41" s="467"/>
      <c r="NMO41" s="467"/>
      <c r="NMP41" s="467"/>
      <c r="NMQ41" s="467"/>
      <c r="NMR41" s="467"/>
      <c r="NMS41" s="467"/>
      <c r="NMT41" s="467"/>
      <c r="NMU41" s="467"/>
      <c r="NMV41" s="467"/>
      <c r="NMW41" s="467"/>
      <c r="NMX41" s="467"/>
      <c r="NMY41" s="467"/>
      <c r="NMZ41" s="467"/>
      <c r="NNA41" s="467"/>
      <c r="NNB41" s="467"/>
      <c r="NNC41" s="467"/>
      <c r="NND41" s="467"/>
      <c r="NNE41" s="467"/>
      <c r="NNF41" s="467"/>
      <c r="NNG41" s="467"/>
      <c r="NNH41" s="467"/>
      <c r="NNI41" s="467"/>
      <c r="NNJ41" s="467"/>
      <c r="NNK41" s="467"/>
      <c r="NNL41" s="467"/>
      <c r="NNM41" s="467"/>
      <c r="NNN41" s="467"/>
      <c r="NNO41" s="467"/>
      <c r="NNP41" s="467"/>
      <c r="NNQ41" s="467"/>
      <c r="NNR41" s="467"/>
      <c r="NNS41" s="467"/>
      <c r="NNT41" s="467"/>
      <c r="NNU41" s="467"/>
      <c r="NNV41" s="467"/>
      <c r="NNW41" s="467"/>
      <c r="NNX41" s="467"/>
      <c r="NNY41" s="467"/>
      <c r="NNZ41" s="467"/>
      <c r="NOA41" s="467"/>
      <c r="NOB41" s="467"/>
      <c r="NOC41" s="467"/>
      <c r="NOD41" s="467"/>
      <c r="NOE41" s="467"/>
      <c r="NOF41" s="467"/>
      <c r="NOG41" s="467"/>
      <c r="NOH41" s="467"/>
      <c r="NOI41" s="467"/>
      <c r="NOJ41" s="467"/>
      <c r="NOK41" s="467"/>
      <c r="NOL41" s="467"/>
      <c r="NOM41" s="467"/>
      <c r="NON41" s="467"/>
      <c r="NOO41" s="467"/>
      <c r="NOP41" s="467"/>
      <c r="NOQ41" s="467"/>
      <c r="NOR41" s="467"/>
      <c r="NOS41" s="467"/>
      <c r="NOT41" s="467"/>
      <c r="NOU41" s="467"/>
      <c r="NOV41" s="467"/>
      <c r="NOW41" s="467"/>
      <c r="NOX41" s="467"/>
      <c r="NOY41" s="467"/>
      <c r="NOZ41" s="467"/>
      <c r="NPA41" s="467"/>
      <c r="NPB41" s="467"/>
      <c r="NPC41" s="467"/>
      <c r="NPD41" s="467"/>
      <c r="NPE41" s="467"/>
      <c r="NPF41" s="467"/>
      <c r="NPG41" s="467"/>
      <c r="NPH41" s="467"/>
      <c r="NPI41" s="467"/>
      <c r="NPJ41" s="467"/>
      <c r="NPK41" s="467"/>
      <c r="NPL41" s="467"/>
      <c r="NPM41" s="467"/>
      <c r="NPN41" s="467"/>
      <c r="NPO41" s="467"/>
      <c r="NPP41" s="467"/>
      <c r="NPQ41" s="467"/>
      <c r="NPR41" s="467"/>
      <c r="NPS41" s="467"/>
      <c r="NPT41" s="467"/>
      <c r="NPU41" s="467"/>
      <c r="NPV41" s="467"/>
      <c r="NPW41" s="467"/>
      <c r="NPX41" s="467"/>
      <c r="NPY41" s="467"/>
      <c r="NPZ41" s="467"/>
      <c r="NQA41" s="467"/>
      <c r="NQB41" s="467"/>
      <c r="NQC41" s="467"/>
      <c r="NQD41" s="467"/>
      <c r="NQE41" s="467"/>
      <c r="NQF41" s="467"/>
      <c r="NQG41" s="467"/>
      <c r="NQH41" s="467"/>
      <c r="NQI41" s="467"/>
      <c r="NQJ41" s="467"/>
      <c r="NQK41" s="467"/>
      <c r="NQL41" s="467"/>
      <c r="NQM41" s="467"/>
      <c r="NQN41" s="467"/>
      <c r="NQO41" s="467"/>
      <c r="NQP41" s="467"/>
      <c r="NQQ41" s="467"/>
      <c r="NQR41" s="467"/>
      <c r="NQS41" s="467"/>
      <c r="NQT41" s="467"/>
      <c r="NQU41" s="467"/>
      <c r="NQV41" s="467"/>
      <c r="NQW41" s="467"/>
      <c r="NQX41" s="467"/>
      <c r="NQY41" s="467"/>
      <c r="NQZ41" s="467"/>
      <c r="NRA41" s="467"/>
      <c r="NRB41" s="467"/>
      <c r="NRC41" s="467"/>
      <c r="NRD41" s="467"/>
      <c r="NRE41" s="467"/>
      <c r="NRF41" s="467"/>
      <c r="NRG41" s="467"/>
      <c r="NRH41" s="467"/>
      <c r="NRI41" s="467"/>
      <c r="NRJ41" s="467"/>
      <c r="NRK41" s="467"/>
      <c r="NRL41" s="467"/>
      <c r="NRM41" s="467"/>
      <c r="NRN41" s="467"/>
      <c r="NRO41" s="467"/>
      <c r="NRP41" s="467"/>
      <c r="NRQ41" s="467"/>
      <c r="NRR41" s="467"/>
      <c r="NRS41" s="467"/>
      <c r="NRT41" s="467"/>
      <c r="NRU41" s="467"/>
      <c r="NRV41" s="467"/>
      <c r="NRW41" s="467"/>
      <c r="NRX41" s="467"/>
      <c r="NRY41" s="467"/>
      <c r="NRZ41" s="467"/>
      <c r="NSA41" s="467"/>
      <c r="NSB41" s="467"/>
      <c r="NSC41" s="467"/>
      <c r="NSD41" s="467"/>
      <c r="NSE41" s="467"/>
      <c r="NSF41" s="467"/>
      <c r="NSG41" s="467"/>
      <c r="NSH41" s="467"/>
      <c r="NSI41" s="467"/>
      <c r="NSJ41" s="467"/>
      <c r="NSK41" s="467"/>
      <c r="NSL41" s="467"/>
      <c r="NSM41" s="467"/>
      <c r="NSN41" s="467"/>
      <c r="NSO41" s="467"/>
      <c r="NSP41" s="467"/>
      <c r="NSQ41" s="467"/>
      <c r="NSR41" s="467"/>
      <c r="NSS41" s="467"/>
      <c r="NST41" s="467"/>
      <c r="NSU41" s="467"/>
      <c r="NSV41" s="467"/>
      <c r="NSW41" s="467"/>
      <c r="NSX41" s="467"/>
      <c r="NSY41" s="467"/>
      <c r="NSZ41" s="467"/>
      <c r="NTA41" s="467"/>
      <c r="NTB41" s="467"/>
      <c r="NTC41" s="467"/>
      <c r="NTD41" s="467"/>
      <c r="NTE41" s="467"/>
      <c r="NTF41" s="467"/>
      <c r="NTG41" s="467"/>
      <c r="NTH41" s="467"/>
      <c r="NTI41" s="467"/>
      <c r="NTJ41" s="467"/>
      <c r="NTK41" s="467"/>
      <c r="NTL41" s="467"/>
      <c r="NTM41" s="467"/>
      <c r="NTN41" s="467"/>
      <c r="NTO41" s="467"/>
      <c r="NTP41" s="467"/>
      <c r="NTQ41" s="467"/>
      <c r="NTR41" s="467"/>
      <c r="NTS41" s="467"/>
      <c r="NTT41" s="467"/>
      <c r="NTU41" s="467"/>
      <c r="NTV41" s="467"/>
      <c r="NTW41" s="467"/>
      <c r="NTX41" s="467"/>
      <c r="NTY41" s="467"/>
      <c r="NTZ41" s="467"/>
      <c r="NUA41" s="467"/>
      <c r="NUB41" s="467"/>
      <c r="NUC41" s="467"/>
      <c r="NUD41" s="467"/>
      <c r="NUE41" s="467"/>
      <c r="NUF41" s="467"/>
      <c r="NUG41" s="467"/>
      <c r="NUH41" s="467"/>
      <c r="NUI41" s="467"/>
      <c r="NUJ41" s="467"/>
      <c r="NUK41" s="467"/>
      <c r="NUL41" s="467"/>
      <c r="NUM41" s="467"/>
      <c r="NUN41" s="467"/>
      <c r="NUO41" s="467"/>
      <c r="NUP41" s="467"/>
      <c r="NUQ41" s="467"/>
      <c r="NUR41" s="467"/>
      <c r="NUS41" s="467"/>
      <c r="NUT41" s="467"/>
      <c r="NUU41" s="467"/>
      <c r="NUV41" s="467"/>
      <c r="NUW41" s="467"/>
      <c r="NUX41" s="467"/>
      <c r="NUY41" s="467"/>
      <c r="NUZ41" s="467"/>
      <c r="NVA41" s="467"/>
      <c r="NVB41" s="467"/>
      <c r="NVC41" s="467"/>
      <c r="NVD41" s="467"/>
      <c r="NVE41" s="467"/>
      <c r="NVF41" s="467"/>
      <c r="NVG41" s="467"/>
      <c r="NVH41" s="467"/>
      <c r="NVI41" s="467"/>
      <c r="NVJ41" s="467"/>
      <c r="NVK41" s="467"/>
      <c r="NVL41" s="467"/>
      <c r="NVM41" s="467"/>
      <c r="NVN41" s="467"/>
      <c r="NVO41" s="467"/>
      <c r="NVP41" s="467"/>
      <c r="NVQ41" s="467"/>
      <c r="NVR41" s="467"/>
      <c r="NVS41" s="467"/>
      <c r="NVT41" s="467"/>
      <c r="NVU41" s="467"/>
      <c r="NVV41" s="467"/>
      <c r="NVW41" s="467"/>
      <c r="NVX41" s="467"/>
      <c r="NVY41" s="467"/>
      <c r="NVZ41" s="467"/>
      <c r="NWA41" s="467"/>
      <c r="NWB41" s="467"/>
      <c r="NWC41" s="467"/>
      <c r="NWD41" s="467"/>
      <c r="NWE41" s="467"/>
      <c r="NWF41" s="467"/>
      <c r="NWG41" s="467"/>
      <c r="NWH41" s="467"/>
      <c r="NWI41" s="467"/>
      <c r="NWJ41" s="467"/>
      <c r="NWK41" s="467"/>
      <c r="NWL41" s="467"/>
      <c r="NWM41" s="467"/>
      <c r="NWN41" s="467"/>
      <c r="NWO41" s="467"/>
      <c r="NWP41" s="467"/>
      <c r="NWQ41" s="467"/>
      <c r="NWR41" s="467"/>
      <c r="NWS41" s="467"/>
      <c r="NWT41" s="467"/>
      <c r="NWU41" s="467"/>
      <c r="NWV41" s="467"/>
      <c r="NWW41" s="467"/>
      <c r="NWX41" s="467"/>
      <c r="NWY41" s="467"/>
      <c r="NWZ41" s="467"/>
      <c r="NXA41" s="467"/>
      <c r="NXB41" s="467"/>
      <c r="NXC41" s="467"/>
      <c r="NXD41" s="467"/>
      <c r="NXE41" s="467"/>
      <c r="NXF41" s="467"/>
      <c r="NXG41" s="467"/>
      <c r="NXH41" s="467"/>
      <c r="NXI41" s="467"/>
      <c r="NXJ41" s="467"/>
      <c r="NXK41" s="467"/>
      <c r="NXL41" s="467"/>
      <c r="NXM41" s="467"/>
      <c r="NXN41" s="467"/>
      <c r="NXO41" s="467"/>
      <c r="NXP41" s="467"/>
      <c r="NXQ41" s="467"/>
      <c r="NXR41" s="467"/>
      <c r="NXS41" s="467"/>
      <c r="NXT41" s="467"/>
      <c r="NXU41" s="467"/>
      <c r="NXV41" s="467"/>
      <c r="NXW41" s="467"/>
      <c r="NXX41" s="467"/>
      <c r="NXY41" s="467"/>
      <c r="NXZ41" s="467"/>
      <c r="NYA41" s="467"/>
      <c r="NYB41" s="467"/>
      <c r="NYC41" s="467"/>
      <c r="NYD41" s="467"/>
      <c r="NYE41" s="467"/>
      <c r="NYF41" s="467"/>
      <c r="NYG41" s="467"/>
      <c r="NYH41" s="467"/>
      <c r="NYI41" s="467"/>
      <c r="NYJ41" s="467"/>
      <c r="NYK41" s="467"/>
      <c r="NYL41" s="467"/>
      <c r="NYM41" s="467"/>
      <c r="NYN41" s="467"/>
      <c r="NYO41" s="467"/>
      <c r="NYP41" s="467"/>
      <c r="NYQ41" s="467"/>
      <c r="NYR41" s="467"/>
      <c r="NYS41" s="467"/>
      <c r="NYT41" s="467"/>
      <c r="NYU41" s="467"/>
      <c r="NYV41" s="467"/>
      <c r="NYW41" s="467"/>
      <c r="NYX41" s="467"/>
      <c r="NYY41" s="467"/>
      <c r="NYZ41" s="467"/>
      <c r="NZA41" s="467"/>
      <c r="NZB41" s="467"/>
      <c r="NZC41" s="467"/>
      <c r="NZD41" s="467"/>
      <c r="NZE41" s="467"/>
      <c r="NZF41" s="467"/>
      <c r="NZG41" s="467"/>
      <c r="NZH41" s="467"/>
      <c r="NZI41" s="467"/>
      <c r="NZJ41" s="467"/>
      <c r="NZK41" s="467"/>
      <c r="NZL41" s="467"/>
      <c r="NZM41" s="467"/>
      <c r="NZN41" s="467"/>
      <c r="NZO41" s="467"/>
      <c r="NZP41" s="467"/>
      <c r="NZQ41" s="467"/>
      <c r="NZR41" s="467"/>
      <c r="NZS41" s="467"/>
      <c r="NZT41" s="467"/>
      <c r="NZU41" s="467"/>
      <c r="NZV41" s="467"/>
      <c r="NZW41" s="467"/>
      <c r="NZX41" s="467"/>
      <c r="NZY41" s="467"/>
      <c r="NZZ41" s="467"/>
      <c r="OAA41" s="467"/>
      <c r="OAB41" s="467"/>
      <c r="OAC41" s="467"/>
      <c r="OAD41" s="467"/>
      <c r="OAE41" s="467"/>
      <c r="OAF41" s="467"/>
      <c r="OAG41" s="467"/>
      <c r="OAH41" s="467"/>
      <c r="OAI41" s="467"/>
      <c r="OAJ41" s="467"/>
      <c r="OAK41" s="467"/>
      <c r="OAL41" s="467"/>
      <c r="OAM41" s="467"/>
      <c r="OAN41" s="467"/>
      <c r="OAO41" s="467"/>
      <c r="OAP41" s="467"/>
      <c r="OAQ41" s="467"/>
      <c r="OAR41" s="467"/>
      <c r="OAS41" s="467"/>
      <c r="OAT41" s="467"/>
      <c r="OAU41" s="467"/>
      <c r="OAV41" s="467"/>
      <c r="OAW41" s="467"/>
      <c r="OAX41" s="467"/>
      <c r="OAY41" s="467"/>
      <c r="OAZ41" s="467"/>
      <c r="OBA41" s="467"/>
      <c r="OBB41" s="467"/>
      <c r="OBC41" s="467"/>
      <c r="OBD41" s="467"/>
      <c r="OBE41" s="467"/>
      <c r="OBF41" s="467"/>
      <c r="OBG41" s="467"/>
      <c r="OBH41" s="467"/>
      <c r="OBI41" s="467"/>
      <c r="OBJ41" s="467"/>
      <c r="OBK41" s="467"/>
      <c r="OBL41" s="467"/>
      <c r="OBM41" s="467"/>
      <c r="OBN41" s="467"/>
      <c r="OBO41" s="467"/>
      <c r="OBP41" s="467"/>
      <c r="OBQ41" s="467"/>
      <c r="OBR41" s="467"/>
      <c r="OBS41" s="467"/>
      <c r="OBT41" s="467"/>
      <c r="OBU41" s="467"/>
      <c r="OBV41" s="467"/>
      <c r="OBW41" s="467"/>
      <c r="OBX41" s="467"/>
      <c r="OBY41" s="467"/>
      <c r="OBZ41" s="467"/>
      <c r="OCA41" s="467"/>
      <c r="OCB41" s="467"/>
      <c r="OCC41" s="467"/>
      <c r="OCD41" s="467"/>
      <c r="OCE41" s="467"/>
      <c r="OCF41" s="467"/>
      <c r="OCG41" s="467"/>
      <c r="OCH41" s="467"/>
      <c r="OCI41" s="467"/>
      <c r="OCJ41" s="467"/>
      <c r="OCK41" s="467"/>
      <c r="OCL41" s="467"/>
      <c r="OCM41" s="467"/>
      <c r="OCN41" s="467"/>
      <c r="OCO41" s="467"/>
      <c r="OCP41" s="467"/>
      <c r="OCQ41" s="467"/>
      <c r="OCR41" s="467"/>
      <c r="OCS41" s="467"/>
      <c r="OCT41" s="467"/>
      <c r="OCU41" s="467"/>
      <c r="OCV41" s="467"/>
      <c r="OCW41" s="467"/>
      <c r="OCX41" s="467"/>
      <c r="OCY41" s="467"/>
      <c r="OCZ41" s="467"/>
      <c r="ODA41" s="467"/>
      <c r="ODB41" s="467"/>
      <c r="ODC41" s="467"/>
      <c r="ODD41" s="467"/>
      <c r="ODE41" s="467"/>
      <c r="ODF41" s="467"/>
      <c r="ODG41" s="467"/>
      <c r="ODH41" s="467"/>
      <c r="ODI41" s="467"/>
      <c r="ODJ41" s="467"/>
      <c r="ODK41" s="467"/>
      <c r="ODL41" s="467"/>
      <c r="ODM41" s="467"/>
      <c r="ODN41" s="467"/>
      <c r="ODO41" s="467"/>
      <c r="ODP41" s="467"/>
      <c r="ODQ41" s="467"/>
      <c r="ODR41" s="467"/>
      <c r="ODS41" s="467"/>
      <c r="ODT41" s="467"/>
      <c r="ODU41" s="467"/>
      <c r="ODV41" s="467"/>
      <c r="ODW41" s="467"/>
      <c r="ODX41" s="467"/>
      <c r="ODY41" s="467"/>
      <c r="ODZ41" s="467"/>
      <c r="OEA41" s="467"/>
      <c r="OEB41" s="467"/>
      <c r="OEC41" s="467"/>
      <c r="OED41" s="467"/>
      <c r="OEE41" s="467"/>
      <c r="OEF41" s="467"/>
      <c r="OEG41" s="467"/>
      <c r="OEH41" s="467"/>
      <c r="OEI41" s="467"/>
      <c r="OEJ41" s="467"/>
      <c r="OEK41" s="467"/>
      <c r="OEL41" s="467"/>
      <c r="OEM41" s="467"/>
      <c r="OEN41" s="467"/>
      <c r="OEO41" s="467"/>
      <c r="OEP41" s="467"/>
      <c r="OEQ41" s="467"/>
      <c r="OER41" s="467"/>
      <c r="OES41" s="467"/>
      <c r="OET41" s="467"/>
      <c r="OEU41" s="467"/>
      <c r="OEV41" s="467"/>
      <c r="OEW41" s="467"/>
      <c r="OEX41" s="467"/>
      <c r="OEY41" s="467"/>
      <c r="OEZ41" s="467"/>
      <c r="OFA41" s="467"/>
      <c r="OFB41" s="467"/>
      <c r="OFC41" s="467"/>
      <c r="OFD41" s="467"/>
      <c r="OFE41" s="467"/>
      <c r="OFF41" s="467"/>
      <c r="OFG41" s="467"/>
      <c r="OFH41" s="467"/>
      <c r="OFI41" s="467"/>
      <c r="OFJ41" s="467"/>
      <c r="OFK41" s="467"/>
      <c r="OFL41" s="467"/>
      <c r="OFM41" s="467"/>
      <c r="OFN41" s="467"/>
      <c r="OFO41" s="467"/>
      <c r="OFP41" s="467"/>
      <c r="OFQ41" s="467"/>
      <c r="OFR41" s="467"/>
      <c r="OFS41" s="467"/>
      <c r="OFT41" s="467"/>
      <c r="OFU41" s="467"/>
      <c r="OFV41" s="467"/>
      <c r="OFW41" s="467"/>
      <c r="OFX41" s="467"/>
      <c r="OFY41" s="467"/>
      <c r="OFZ41" s="467"/>
      <c r="OGA41" s="467"/>
      <c r="OGB41" s="467"/>
      <c r="OGC41" s="467"/>
      <c r="OGD41" s="467"/>
      <c r="OGE41" s="467"/>
      <c r="OGF41" s="467"/>
      <c r="OGG41" s="467"/>
      <c r="OGH41" s="467"/>
      <c r="OGI41" s="467"/>
      <c r="OGJ41" s="467"/>
      <c r="OGK41" s="467"/>
      <c r="OGL41" s="467"/>
      <c r="OGM41" s="467"/>
      <c r="OGN41" s="467"/>
      <c r="OGO41" s="467"/>
      <c r="OGP41" s="467"/>
      <c r="OGQ41" s="467"/>
      <c r="OGR41" s="467"/>
      <c r="OGS41" s="467"/>
      <c r="OGT41" s="467"/>
      <c r="OGU41" s="467"/>
      <c r="OGV41" s="467"/>
      <c r="OGW41" s="467"/>
      <c r="OGX41" s="467"/>
      <c r="OGY41" s="467"/>
      <c r="OGZ41" s="467"/>
      <c r="OHA41" s="467"/>
      <c r="OHB41" s="467"/>
      <c r="OHC41" s="467"/>
      <c r="OHD41" s="467"/>
      <c r="OHE41" s="467"/>
      <c r="OHF41" s="467"/>
      <c r="OHG41" s="467"/>
      <c r="OHH41" s="467"/>
      <c r="OHI41" s="467"/>
      <c r="OHJ41" s="467"/>
      <c r="OHK41" s="467"/>
      <c r="OHL41" s="467"/>
      <c r="OHM41" s="467"/>
      <c r="OHN41" s="467"/>
      <c r="OHO41" s="467"/>
      <c r="OHP41" s="467"/>
      <c r="OHQ41" s="467"/>
      <c r="OHR41" s="467"/>
      <c r="OHS41" s="467"/>
      <c r="OHT41" s="467"/>
      <c r="OHU41" s="467"/>
      <c r="OHV41" s="467"/>
      <c r="OHW41" s="467"/>
      <c r="OHX41" s="467"/>
      <c r="OHY41" s="467"/>
      <c r="OHZ41" s="467"/>
      <c r="OIA41" s="467"/>
      <c r="OIB41" s="467"/>
      <c r="OIC41" s="467"/>
      <c r="OID41" s="467"/>
      <c r="OIE41" s="467"/>
      <c r="OIF41" s="467"/>
      <c r="OIG41" s="467"/>
      <c r="OIH41" s="467"/>
      <c r="OII41" s="467"/>
      <c r="OIJ41" s="467"/>
      <c r="OIK41" s="467"/>
      <c r="OIL41" s="467"/>
      <c r="OIM41" s="467"/>
      <c r="OIN41" s="467"/>
      <c r="OIO41" s="467"/>
      <c r="OIP41" s="467"/>
      <c r="OIQ41" s="467"/>
      <c r="OIR41" s="467"/>
      <c r="OIS41" s="467"/>
      <c r="OIT41" s="467"/>
      <c r="OIU41" s="467"/>
      <c r="OIV41" s="467"/>
      <c r="OIW41" s="467"/>
      <c r="OIX41" s="467"/>
      <c r="OIY41" s="467"/>
      <c r="OIZ41" s="467"/>
      <c r="OJA41" s="467"/>
      <c r="OJB41" s="467"/>
      <c r="OJC41" s="467"/>
      <c r="OJD41" s="467"/>
      <c r="OJE41" s="467"/>
      <c r="OJF41" s="467"/>
      <c r="OJG41" s="467"/>
      <c r="OJH41" s="467"/>
      <c r="OJI41" s="467"/>
      <c r="OJJ41" s="467"/>
      <c r="OJK41" s="467"/>
      <c r="OJL41" s="467"/>
      <c r="OJM41" s="467"/>
      <c r="OJN41" s="467"/>
      <c r="OJO41" s="467"/>
      <c r="OJP41" s="467"/>
      <c r="OJQ41" s="467"/>
      <c r="OJR41" s="467"/>
      <c r="OJS41" s="467"/>
      <c r="OJT41" s="467"/>
      <c r="OJU41" s="467"/>
      <c r="OJV41" s="467"/>
      <c r="OJW41" s="467"/>
      <c r="OJX41" s="467"/>
      <c r="OJY41" s="467"/>
      <c r="OJZ41" s="467"/>
      <c r="OKA41" s="467"/>
      <c r="OKB41" s="467"/>
      <c r="OKC41" s="467"/>
      <c r="OKD41" s="467"/>
      <c r="OKE41" s="467"/>
      <c r="OKF41" s="467"/>
      <c r="OKG41" s="467"/>
      <c r="OKH41" s="467"/>
      <c r="OKI41" s="467"/>
      <c r="OKJ41" s="467"/>
      <c r="OKK41" s="467"/>
      <c r="OKL41" s="467"/>
      <c r="OKM41" s="467"/>
      <c r="OKN41" s="467"/>
      <c r="OKO41" s="467"/>
      <c r="OKP41" s="467"/>
      <c r="OKQ41" s="467"/>
      <c r="OKR41" s="467"/>
      <c r="OKS41" s="467"/>
      <c r="OKT41" s="467"/>
      <c r="OKU41" s="467"/>
      <c r="OKV41" s="467"/>
      <c r="OKW41" s="467"/>
      <c r="OKX41" s="467"/>
      <c r="OKY41" s="467"/>
      <c r="OKZ41" s="467"/>
      <c r="OLA41" s="467"/>
      <c r="OLB41" s="467"/>
      <c r="OLC41" s="467"/>
      <c r="OLD41" s="467"/>
      <c r="OLE41" s="467"/>
      <c r="OLF41" s="467"/>
      <c r="OLG41" s="467"/>
      <c r="OLH41" s="467"/>
      <c r="OLI41" s="467"/>
      <c r="OLJ41" s="467"/>
      <c r="OLK41" s="467"/>
      <c r="OLL41" s="467"/>
      <c r="OLM41" s="467"/>
      <c r="OLN41" s="467"/>
      <c r="OLO41" s="467"/>
      <c r="OLP41" s="467"/>
      <c r="OLQ41" s="467"/>
      <c r="OLR41" s="467"/>
      <c r="OLS41" s="467"/>
      <c r="OLT41" s="467"/>
      <c r="OLU41" s="467"/>
      <c r="OLV41" s="467"/>
      <c r="OLW41" s="467"/>
      <c r="OLX41" s="467"/>
      <c r="OLY41" s="467"/>
      <c r="OLZ41" s="467"/>
      <c r="OMA41" s="467"/>
      <c r="OMB41" s="467"/>
      <c r="OMC41" s="467"/>
      <c r="OMD41" s="467"/>
      <c r="OME41" s="467"/>
      <c r="OMF41" s="467"/>
      <c r="OMG41" s="467"/>
      <c r="OMH41" s="467"/>
      <c r="OMI41" s="467"/>
      <c r="OMJ41" s="467"/>
      <c r="OMK41" s="467"/>
      <c r="OML41" s="467"/>
      <c r="OMM41" s="467"/>
      <c r="OMN41" s="467"/>
      <c r="OMO41" s="467"/>
      <c r="OMP41" s="467"/>
      <c r="OMQ41" s="467"/>
      <c r="OMR41" s="467"/>
      <c r="OMS41" s="467"/>
      <c r="OMT41" s="467"/>
      <c r="OMU41" s="467"/>
      <c r="OMV41" s="467"/>
      <c r="OMW41" s="467"/>
      <c r="OMX41" s="467"/>
      <c r="OMY41" s="467"/>
      <c r="OMZ41" s="467"/>
      <c r="ONA41" s="467"/>
      <c r="ONB41" s="467"/>
      <c r="ONC41" s="467"/>
      <c r="OND41" s="467"/>
      <c r="ONE41" s="467"/>
      <c r="ONF41" s="467"/>
      <c r="ONG41" s="467"/>
      <c r="ONH41" s="467"/>
      <c r="ONI41" s="467"/>
      <c r="ONJ41" s="467"/>
      <c r="ONK41" s="467"/>
      <c r="ONL41" s="467"/>
      <c r="ONM41" s="467"/>
      <c r="ONN41" s="467"/>
      <c r="ONO41" s="467"/>
      <c r="ONP41" s="467"/>
      <c r="ONQ41" s="467"/>
      <c r="ONR41" s="467"/>
      <c r="ONS41" s="467"/>
      <c r="ONT41" s="467"/>
      <c r="ONU41" s="467"/>
      <c r="ONV41" s="467"/>
      <c r="ONW41" s="467"/>
      <c r="ONX41" s="467"/>
      <c r="ONY41" s="467"/>
      <c r="ONZ41" s="467"/>
      <c r="OOA41" s="467"/>
      <c r="OOB41" s="467"/>
      <c r="OOC41" s="467"/>
      <c r="OOD41" s="467"/>
      <c r="OOE41" s="467"/>
      <c r="OOF41" s="467"/>
      <c r="OOG41" s="467"/>
      <c r="OOH41" s="467"/>
      <c r="OOI41" s="467"/>
      <c r="OOJ41" s="467"/>
      <c r="OOK41" s="467"/>
      <c r="OOL41" s="467"/>
      <c r="OOM41" s="467"/>
      <c r="OON41" s="467"/>
      <c r="OOO41" s="467"/>
      <c r="OOP41" s="467"/>
      <c r="OOQ41" s="467"/>
      <c r="OOR41" s="467"/>
      <c r="OOS41" s="467"/>
      <c r="OOT41" s="467"/>
      <c r="OOU41" s="467"/>
      <c r="OOV41" s="467"/>
      <c r="OOW41" s="467"/>
      <c r="OOX41" s="467"/>
      <c r="OOY41" s="467"/>
      <c r="OOZ41" s="467"/>
      <c r="OPA41" s="467"/>
      <c r="OPB41" s="467"/>
      <c r="OPC41" s="467"/>
      <c r="OPD41" s="467"/>
      <c r="OPE41" s="467"/>
      <c r="OPF41" s="467"/>
      <c r="OPG41" s="467"/>
      <c r="OPH41" s="467"/>
      <c r="OPI41" s="467"/>
      <c r="OPJ41" s="467"/>
      <c r="OPK41" s="467"/>
      <c r="OPL41" s="467"/>
      <c r="OPM41" s="467"/>
      <c r="OPN41" s="467"/>
      <c r="OPO41" s="467"/>
      <c r="OPP41" s="467"/>
      <c r="OPQ41" s="467"/>
      <c r="OPR41" s="467"/>
      <c r="OPS41" s="467"/>
      <c r="OPT41" s="467"/>
      <c r="OPU41" s="467"/>
      <c r="OPV41" s="467"/>
      <c r="OPW41" s="467"/>
      <c r="OPX41" s="467"/>
      <c r="OPY41" s="467"/>
      <c r="OPZ41" s="467"/>
      <c r="OQA41" s="467"/>
      <c r="OQB41" s="467"/>
      <c r="OQC41" s="467"/>
      <c r="OQD41" s="467"/>
      <c r="OQE41" s="467"/>
      <c r="OQF41" s="467"/>
      <c r="OQG41" s="467"/>
      <c r="OQH41" s="467"/>
      <c r="OQI41" s="467"/>
      <c r="OQJ41" s="467"/>
      <c r="OQK41" s="467"/>
      <c r="OQL41" s="467"/>
      <c r="OQM41" s="467"/>
      <c r="OQN41" s="467"/>
      <c r="OQO41" s="467"/>
      <c r="OQP41" s="467"/>
      <c r="OQQ41" s="467"/>
      <c r="OQR41" s="467"/>
      <c r="OQS41" s="467"/>
      <c r="OQT41" s="467"/>
      <c r="OQU41" s="467"/>
      <c r="OQV41" s="467"/>
      <c r="OQW41" s="467"/>
      <c r="OQX41" s="467"/>
      <c r="OQY41" s="467"/>
      <c r="OQZ41" s="467"/>
      <c r="ORA41" s="467"/>
      <c r="ORB41" s="467"/>
      <c r="ORC41" s="467"/>
      <c r="ORD41" s="467"/>
      <c r="ORE41" s="467"/>
      <c r="ORF41" s="467"/>
      <c r="ORG41" s="467"/>
      <c r="ORH41" s="467"/>
      <c r="ORI41" s="467"/>
      <c r="ORJ41" s="467"/>
      <c r="ORK41" s="467"/>
      <c r="ORL41" s="467"/>
      <c r="ORM41" s="467"/>
      <c r="ORN41" s="467"/>
      <c r="ORO41" s="467"/>
      <c r="ORP41" s="467"/>
      <c r="ORQ41" s="467"/>
      <c r="ORR41" s="467"/>
      <c r="ORS41" s="467"/>
      <c r="ORT41" s="467"/>
      <c r="ORU41" s="467"/>
      <c r="ORV41" s="467"/>
      <c r="ORW41" s="467"/>
      <c r="ORX41" s="467"/>
      <c r="ORY41" s="467"/>
      <c r="ORZ41" s="467"/>
      <c r="OSA41" s="467"/>
      <c r="OSB41" s="467"/>
      <c r="OSC41" s="467"/>
      <c r="OSD41" s="467"/>
      <c r="OSE41" s="467"/>
      <c r="OSF41" s="467"/>
      <c r="OSG41" s="467"/>
      <c r="OSH41" s="467"/>
      <c r="OSI41" s="467"/>
      <c r="OSJ41" s="467"/>
      <c r="OSK41" s="467"/>
      <c r="OSL41" s="467"/>
      <c r="OSM41" s="467"/>
      <c r="OSN41" s="467"/>
      <c r="OSO41" s="467"/>
      <c r="OSP41" s="467"/>
      <c r="OSQ41" s="467"/>
      <c r="OSR41" s="467"/>
      <c r="OSS41" s="467"/>
      <c r="OST41" s="467"/>
      <c r="OSU41" s="467"/>
      <c r="OSV41" s="467"/>
      <c r="OSW41" s="467"/>
      <c r="OSX41" s="467"/>
      <c r="OSY41" s="467"/>
      <c r="OSZ41" s="467"/>
      <c r="OTA41" s="467"/>
      <c r="OTB41" s="467"/>
      <c r="OTC41" s="467"/>
      <c r="OTD41" s="467"/>
      <c r="OTE41" s="467"/>
      <c r="OTF41" s="467"/>
      <c r="OTG41" s="467"/>
      <c r="OTH41" s="467"/>
      <c r="OTI41" s="467"/>
      <c r="OTJ41" s="467"/>
      <c r="OTK41" s="467"/>
      <c r="OTL41" s="467"/>
      <c r="OTM41" s="467"/>
      <c r="OTN41" s="467"/>
      <c r="OTO41" s="467"/>
      <c r="OTP41" s="467"/>
      <c r="OTQ41" s="467"/>
      <c r="OTR41" s="467"/>
      <c r="OTS41" s="467"/>
      <c r="OTT41" s="467"/>
      <c r="OTU41" s="467"/>
      <c r="OTV41" s="467"/>
      <c r="OTW41" s="467"/>
      <c r="OTX41" s="467"/>
      <c r="OTY41" s="467"/>
      <c r="OTZ41" s="467"/>
      <c r="OUA41" s="467"/>
      <c r="OUB41" s="467"/>
      <c r="OUC41" s="467"/>
      <c r="OUD41" s="467"/>
      <c r="OUE41" s="467"/>
      <c r="OUF41" s="467"/>
      <c r="OUG41" s="467"/>
      <c r="OUH41" s="467"/>
      <c r="OUI41" s="467"/>
      <c r="OUJ41" s="467"/>
      <c r="OUK41" s="467"/>
      <c r="OUL41" s="467"/>
      <c r="OUM41" s="467"/>
      <c r="OUN41" s="467"/>
      <c r="OUO41" s="467"/>
      <c r="OUP41" s="467"/>
      <c r="OUQ41" s="467"/>
      <c r="OUR41" s="467"/>
      <c r="OUS41" s="467"/>
      <c r="OUT41" s="467"/>
      <c r="OUU41" s="467"/>
      <c r="OUV41" s="467"/>
      <c r="OUW41" s="467"/>
      <c r="OUX41" s="467"/>
      <c r="OUY41" s="467"/>
      <c r="OUZ41" s="467"/>
      <c r="OVA41" s="467"/>
      <c r="OVB41" s="467"/>
      <c r="OVC41" s="467"/>
      <c r="OVD41" s="467"/>
      <c r="OVE41" s="467"/>
      <c r="OVF41" s="467"/>
      <c r="OVG41" s="467"/>
      <c r="OVH41" s="467"/>
      <c r="OVI41" s="467"/>
      <c r="OVJ41" s="467"/>
      <c r="OVK41" s="467"/>
      <c r="OVL41" s="467"/>
      <c r="OVM41" s="467"/>
      <c r="OVN41" s="467"/>
      <c r="OVO41" s="467"/>
      <c r="OVP41" s="467"/>
      <c r="OVQ41" s="467"/>
      <c r="OVR41" s="467"/>
      <c r="OVS41" s="467"/>
      <c r="OVT41" s="467"/>
      <c r="OVU41" s="467"/>
      <c r="OVV41" s="467"/>
      <c r="OVW41" s="467"/>
      <c r="OVX41" s="467"/>
      <c r="OVY41" s="467"/>
      <c r="OVZ41" s="467"/>
      <c r="OWA41" s="467"/>
      <c r="OWB41" s="467"/>
      <c r="OWC41" s="467"/>
      <c r="OWD41" s="467"/>
      <c r="OWE41" s="467"/>
      <c r="OWF41" s="467"/>
      <c r="OWG41" s="467"/>
      <c r="OWH41" s="467"/>
      <c r="OWI41" s="467"/>
      <c r="OWJ41" s="467"/>
      <c r="OWK41" s="467"/>
      <c r="OWL41" s="467"/>
      <c r="OWM41" s="467"/>
      <c r="OWN41" s="467"/>
      <c r="OWO41" s="467"/>
      <c r="OWP41" s="467"/>
      <c r="OWQ41" s="467"/>
      <c r="OWR41" s="467"/>
      <c r="OWS41" s="467"/>
      <c r="OWT41" s="467"/>
      <c r="OWU41" s="467"/>
      <c r="OWV41" s="467"/>
      <c r="OWW41" s="467"/>
      <c r="OWX41" s="467"/>
      <c r="OWY41" s="467"/>
      <c r="OWZ41" s="467"/>
      <c r="OXA41" s="467"/>
      <c r="OXB41" s="467"/>
      <c r="OXC41" s="467"/>
      <c r="OXD41" s="467"/>
      <c r="OXE41" s="467"/>
      <c r="OXF41" s="467"/>
      <c r="OXG41" s="467"/>
      <c r="OXH41" s="467"/>
      <c r="OXI41" s="467"/>
      <c r="OXJ41" s="467"/>
      <c r="OXK41" s="467"/>
      <c r="OXL41" s="467"/>
      <c r="OXM41" s="467"/>
      <c r="OXN41" s="467"/>
      <c r="OXO41" s="467"/>
      <c r="OXP41" s="467"/>
      <c r="OXQ41" s="467"/>
      <c r="OXR41" s="467"/>
      <c r="OXS41" s="467"/>
      <c r="OXT41" s="467"/>
      <c r="OXU41" s="467"/>
      <c r="OXV41" s="467"/>
      <c r="OXW41" s="467"/>
      <c r="OXX41" s="467"/>
      <c r="OXY41" s="467"/>
      <c r="OXZ41" s="467"/>
      <c r="OYA41" s="467"/>
      <c r="OYB41" s="467"/>
      <c r="OYC41" s="467"/>
      <c r="OYD41" s="467"/>
      <c r="OYE41" s="467"/>
      <c r="OYF41" s="467"/>
      <c r="OYG41" s="467"/>
      <c r="OYH41" s="467"/>
      <c r="OYI41" s="467"/>
      <c r="OYJ41" s="467"/>
      <c r="OYK41" s="467"/>
      <c r="OYL41" s="467"/>
      <c r="OYM41" s="467"/>
      <c r="OYN41" s="467"/>
      <c r="OYO41" s="467"/>
      <c r="OYP41" s="467"/>
      <c r="OYQ41" s="467"/>
      <c r="OYR41" s="467"/>
      <c r="OYS41" s="467"/>
      <c r="OYT41" s="467"/>
      <c r="OYU41" s="467"/>
      <c r="OYV41" s="467"/>
      <c r="OYW41" s="467"/>
      <c r="OYX41" s="467"/>
      <c r="OYY41" s="467"/>
      <c r="OYZ41" s="467"/>
      <c r="OZA41" s="467"/>
      <c r="OZB41" s="467"/>
      <c r="OZC41" s="467"/>
      <c r="OZD41" s="467"/>
      <c r="OZE41" s="467"/>
      <c r="OZF41" s="467"/>
      <c r="OZG41" s="467"/>
      <c r="OZH41" s="467"/>
      <c r="OZI41" s="467"/>
      <c r="OZJ41" s="467"/>
      <c r="OZK41" s="467"/>
      <c r="OZL41" s="467"/>
      <c r="OZM41" s="467"/>
      <c r="OZN41" s="467"/>
      <c r="OZO41" s="467"/>
      <c r="OZP41" s="467"/>
      <c r="OZQ41" s="467"/>
      <c r="OZR41" s="467"/>
      <c r="OZS41" s="467"/>
      <c r="OZT41" s="467"/>
      <c r="OZU41" s="467"/>
      <c r="OZV41" s="467"/>
      <c r="OZW41" s="467"/>
      <c r="OZX41" s="467"/>
      <c r="OZY41" s="467"/>
      <c r="OZZ41" s="467"/>
      <c r="PAA41" s="467"/>
      <c r="PAB41" s="467"/>
      <c r="PAC41" s="467"/>
      <c r="PAD41" s="467"/>
      <c r="PAE41" s="467"/>
      <c r="PAF41" s="467"/>
      <c r="PAG41" s="467"/>
      <c r="PAH41" s="467"/>
      <c r="PAI41" s="467"/>
      <c r="PAJ41" s="467"/>
      <c r="PAK41" s="467"/>
      <c r="PAL41" s="467"/>
      <c r="PAM41" s="467"/>
      <c r="PAN41" s="467"/>
      <c r="PAO41" s="467"/>
      <c r="PAP41" s="467"/>
      <c r="PAQ41" s="467"/>
      <c r="PAR41" s="467"/>
      <c r="PAS41" s="467"/>
      <c r="PAT41" s="467"/>
      <c r="PAU41" s="467"/>
      <c r="PAV41" s="467"/>
      <c r="PAW41" s="467"/>
      <c r="PAX41" s="467"/>
      <c r="PAY41" s="467"/>
      <c r="PAZ41" s="467"/>
      <c r="PBA41" s="467"/>
      <c r="PBB41" s="467"/>
      <c r="PBC41" s="467"/>
      <c r="PBD41" s="467"/>
      <c r="PBE41" s="467"/>
      <c r="PBF41" s="467"/>
      <c r="PBG41" s="467"/>
      <c r="PBH41" s="467"/>
      <c r="PBI41" s="467"/>
      <c r="PBJ41" s="467"/>
      <c r="PBK41" s="467"/>
      <c r="PBL41" s="467"/>
      <c r="PBM41" s="467"/>
      <c r="PBN41" s="467"/>
      <c r="PBO41" s="467"/>
      <c r="PBP41" s="467"/>
      <c r="PBQ41" s="467"/>
      <c r="PBR41" s="467"/>
      <c r="PBS41" s="467"/>
      <c r="PBT41" s="467"/>
      <c r="PBU41" s="467"/>
      <c r="PBV41" s="467"/>
      <c r="PBW41" s="467"/>
      <c r="PBX41" s="467"/>
      <c r="PBY41" s="467"/>
      <c r="PBZ41" s="467"/>
      <c r="PCA41" s="467"/>
      <c r="PCB41" s="467"/>
      <c r="PCC41" s="467"/>
      <c r="PCD41" s="467"/>
      <c r="PCE41" s="467"/>
      <c r="PCF41" s="467"/>
      <c r="PCG41" s="467"/>
      <c r="PCH41" s="467"/>
      <c r="PCI41" s="467"/>
      <c r="PCJ41" s="467"/>
      <c r="PCK41" s="467"/>
      <c r="PCL41" s="467"/>
      <c r="PCM41" s="467"/>
      <c r="PCN41" s="467"/>
      <c r="PCO41" s="467"/>
      <c r="PCP41" s="467"/>
      <c r="PCQ41" s="467"/>
      <c r="PCR41" s="467"/>
      <c r="PCS41" s="467"/>
      <c r="PCT41" s="467"/>
      <c r="PCU41" s="467"/>
      <c r="PCV41" s="467"/>
      <c r="PCW41" s="467"/>
      <c r="PCX41" s="467"/>
      <c r="PCY41" s="467"/>
      <c r="PCZ41" s="467"/>
      <c r="PDA41" s="467"/>
      <c r="PDB41" s="467"/>
      <c r="PDC41" s="467"/>
      <c r="PDD41" s="467"/>
      <c r="PDE41" s="467"/>
      <c r="PDF41" s="467"/>
      <c r="PDG41" s="467"/>
      <c r="PDH41" s="467"/>
      <c r="PDI41" s="467"/>
      <c r="PDJ41" s="467"/>
      <c r="PDK41" s="467"/>
      <c r="PDL41" s="467"/>
      <c r="PDM41" s="467"/>
      <c r="PDN41" s="467"/>
      <c r="PDO41" s="467"/>
      <c r="PDP41" s="467"/>
      <c r="PDQ41" s="467"/>
      <c r="PDR41" s="467"/>
      <c r="PDS41" s="467"/>
      <c r="PDT41" s="467"/>
      <c r="PDU41" s="467"/>
      <c r="PDV41" s="467"/>
      <c r="PDW41" s="467"/>
      <c r="PDX41" s="467"/>
      <c r="PDY41" s="467"/>
      <c r="PDZ41" s="467"/>
      <c r="PEA41" s="467"/>
      <c r="PEB41" s="467"/>
      <c r="PEC41" s="467"/>
      <c r="PED41" s="467"/>
      <c r="PEE41" s="467"/>
      <c r="PEF41" s="467"/>
      <c r="PEG41" s="467"/>
      <c r="PEH41" s="467"/>
      <c r="PEI41" s="467"/>
      <c r="PEJ41" s="467"/>
      <c r="PEK41" s="467"/>
      <c r="PEL41" s="467"/>
      <c r="PEM41" s="467"/>
      <c r="PEN41" s="467"/>
      <c r="PEO41" s="467"/>
      <c r="PEP41" s="467"/>
      <c r="PEQ41" s="467"/>
      <c r="PER41" s="467"/>
      <c r="PES41" s="467"/>
      <c r="PET41" s="467"/>
      <c r="PEU41" s="467"/>
      <c r="PEV41" s="467"/>
      <c r="PEW41" s="467"/>
      <c r="PEX41" s="467"/>
      <c r="PEY41" s="467"/>
      <c r="PEZ41" s="467"/>
      <c r="PFA41" s="467"/>
      <c r="PFB41" s="467"/>
      <c r="PFC41" s="467"/>
      <c r="PFD41" s="467"/>
      <c r="PFE41" s="467"/>
      <c r="PFF41" s="467"/>
      <c r="PFG41" s="467"/>
      <c r="PFH41" s="467"/>
      <c r="PFI41" s="467"/>
      <c r="PFJ41" s="467"/>
      <c r="PFK41" s="467"/>
      <c r="PFL41" s="467"/>
      <c r="PFM41" s="467"/>
      <c r="PFN41" s="467"/>
      <c r="PFO41" s="467"/>
      <c r="PFP41" s="467"/>
      <c r="PFQ41" s="467"/>
      <c r="PFR41" s="467"/>
      <c r="PFS41" s="467"/>
      <c r="PFT41" s="467"/>
      <c r="PFU41" s="467"/>
      <c r="PFV41" s="467"/>
      <c r="PFW41" s="467"/>
      <c r="PFX41" s="467"/>
      <c r="PFY41" s="467"/>
      <c r="PFZ41" s="467"/>
      <c r="PGA41" s="467"/>
      <c r="PGB41" s="467"/>
      <c r="PGC41" s="467"/>
      <c r="PGD41" s="467"/>
      <c r="PGE41" s="467"/>
      <c r="PGF41" s="467"/>
      <c r="PGG41" s="467"/>
      <c r="PGH41" s="467"/>
      <c r="PGI41" s="467"/>
      <c r="PGJ41" s="467"/>
      <c r="PGK41" s="467"/>
      <c r="PGL41" s="467"/>
      <c r="PGM41" s="467"/>
      <c r="PGN41" s="467"/>
      <c r="PGO41" s="467"/>
      <c r="PGP41" s="467"/>
      <c r="PGQ41" s="467"/>
      <c r="PGR41" s="467"/>
      <c r="PGS41" s="467"/>
      <c r="PGT41" s="467"/>
      <c r="PGU41" s="467"/>
      <c r="PGV41" s="467"/>
      <c r="PGW41" s="467"/>
      <c r="PGX41" s="467"/>
      <c r="PGY41" s="467"/>
      <c r="PGZ41" s="467"/>
      <c r="PHA41" s="467"/>
      <c r="PHB41" s="467"/>
      <c r="PHC41" s="467"/>
      <c r="PHD41" s="467"/>
      <c r="PHE41" s="467"/>
      <c r="PHF41" s="467"/>
      <c r="PHG41" s="467"/>
      <c r="PHH41" s="467"/>
      <c r="PHI41" s="467"/>
      <c r="PHJ41" s="467"/>
      <c r="PHK41" s="467"/>
      <c r="PHL41" s="467"/>
      <c r="PHM41" s="467"/>
      <c r="PHN41" s="467"/>
      <c r="PHO41" s="467"/>
      <c r="PHP41" s="467"/>
      <c r="PHQ41" s="467"/>
      <c r="PHR41" s="467"/>
      <c r="PHS41" s="467"/>
      <c r="PHT41" s="467"/>
      <c r="PHU41" s="467"/>
      <c r="PHV41" s="467"/>
      <c r="PHW41" s="467"/>
      <c r="PHX41" s="467"/>
      <c r="PHY41" s="467"/>
      <c r="PHZ41" s="467"/>
      <c r="PIA41" s="467"/>
      <c r="PIB41" s="467"/>
      <c r="PIC41" s="467"/>
      <c r="PID41" s="467"/>
      <c r="PIE41" s="467"/>
      <c r="PIF41" s="467"/>
      <c r="PIG41" s="467"/>
      <c r="PIH41" s="467"/>
      <c r="PII41" s="467"/>
      <c r="PIJ41" s="467"/>
      <c r="PIK41" s="467"/>
      <c r="PIL41" s="467"/>
      <c r="PIM41" s="467"/>
      <c r="PIN41" s="467"/>
      <c r="PIO41" s="467"/>
      <c r="PIP41" s="467"/>
      <c r="PIQ41" s="467"/>
      <c r="PIR41" s="467"/>
      <c r="PIS41" s="467"/>
      <c r="PIT41" s="467"/>
      <c r="PIU41" s="467"/>
      <c r="PIV41" s="467"/>
      <c r="PIW41" s="467"/>
      <c r="PIX41" s="467"/>
      <c r="PIY41" s="467"/>
      <c r="PIZ41" s="467"/>
      <c r="PJA41" s="467"/>
      <c r="PJB41" s="467"/>
      <c r="PJC41" s="467"/>
      <c r="PJD41" s="467"/>
      <c r="PJE41" s="467"/>
      <c r="PJF41" s="467"/>
      <c r="PJG41" s="467"/>
      <c r="PJH41" s="467"/>
      <c r="PJI41" s="467"/>
      <c r="PJJ41" s="467"/>
      <c r="PJK41" s="467"/>
      <c r="PJL41" s="467"/>
      <c r="PJM41" s="467"/>
      <c r="PJN41" s="467"/>
      <c r="PJO41" s="467"/>
      <c r="PJP41" s="467"/>
      <c r="PJQ41" s="467"/>
      <c r="PJR41" s="467"/>
      <c r="PJS41" s="467"/>
      <c r="PJT41" s="467"/>
      <c r="PJU41" s="467"/>
      <c r="PJV41" s="467"/>
      <c r="PJW41" s="467"/>
      <c r="PJX41" s="467"/>
      <c r="PJY41" s="467"/>
      <c r="PJZ41" s="467"/>
      <c r="PKA41" s="467"/>
      <c r="PKB41" s="467"/>
      <c r="PKC41" s="467"/>
      <c r="PKD41" s="467"/>
      <c r="PKE41" s="467"/>
      <c r="PKF41" s="467"/>
      <c r="PKG41" s="467"/>
      <c r="PKH41" s="467"/>
      <c r="PKI41" s="467"/>
      <c r="PKJ41" s="467"/>
      <c r="PKK41" s="467"/>
      <c r="PKL41" s="467"/>
      <c r="PKM41" s="467"/>
      <c r="PKN41" s="467"/>
      <c r="PKO41" s="467"/>
      <c r="PKP41" s="467"/>
      <c r="PKQ41" s="467"/>
      <c r="PKR41" s="467"/>
      <c r="PKS41" s="467"/>
      <c r="PKT41" s="467"/>
      <c r="PKU41" s="467"/>
      <c r="PKV41" s="467"/>
      <c r="PKW41" s="467"/>
      <c r="PKX41" s="467"/>
      <c r="PKY41" s="467"/>
      <c r="PKZ41" s="467"/>
      <c r="PLA41" s="467"/>
      <c r="PLB41" s="467"/>
      <c r="PLC41" s="467"/>
      <c r="PLD41" s="467"/>
      <c r="PLE41" s="467"/>
      <c r="PLF41" s="467"/>
      <c r="PLG41" s="467"/>
      <c r="PLH41" s="467"/>
      <c r="PLI41" s="467"/>
      <c r="PLJ41" s="467"/>
      <c r="PLK41" s="467"/>
      <c r="PLL41" s="467"/>
      <c r="PLM41" s="467"/>
      <c r="PLN41" s="467"/>
      <c r="PLO41" s="467"/>
      <c r="PLP41" s="467"/>
      <c r="PLQ41" s="467"/>
      <c r="PLR41" s="467"/>
      <c r="PLS41" s="467"/>
      <c r="PLT41" s="467"/>
      <c r="PLU41" s="467"/>
      <c r="PLV41" s="467"/>
      <c r="PLW41" s="467"/>
      <c r="PLX41" s="467"/>
      <c r="PLY41" s="467"/>
      <c r="PLZ41" s="467"/>
      <c r="PMA41" s="467"/>
      <c r="PMB41" s="467"/>
      <c r="PMC41" s="467"/>
      <c r="PMD41" s="467"/>
      <c r="PME41" s="467"/>
      <c r="PMF41" s="467"/>
      <c r="PMG41" s="467"/>
      <c r="PMH41" s="467"/>
      <c r="PMI41" s="467"/>
      <c r="PMJ41" s="467"/>
      <c r="PMK41" s="467"/>
      <c r="PML41" s="467"/>
      <c r="PMM41" s="467"/>
      <c r="PMN41" s="467"/>
      <c r="PMO41" s="467"/>
      <c r="PMP41" s="467"/>
      <c r="PMQ41" s="467"/>
      <c r="PMR41" s="467"/>
      <c r="PMS41" s="467"/>
      <c r="PMT41" s="467"/>
      <c r="PMU41" s="467"/>
      <c r="PMV41" s="467"/>
      <c r="PMW41" s="467"/>
      <c r="PMX41" s="467"/>
      <c r="PMY41" s="467"/>
      <c r="PMZ41" s="467"/>
      <c r="PNA41" s="467"/>
      <c r="PNB41" s="467"/>
      <c r="PNC41" s="467"/>
      <c r="PND41" s="467"/>
      <c r="PNE41" s="467"/>
      <c r="PNF41" s="467"/>
      <c r="PNG41" s="467"/>
      <c r="PNH41" s="467"/>
      <c r="PNI41" s="467"/>
      <c r="PNJ41" s="467"/>
      <c r="PNK41" s="467"/>
      <c r="PNL41" s="467"/>
      <c r="PNM41" s="467"/>
      <c r="PNN41" s="467"/>
      <c r="PNO41" s="467"/>
      <c r="PNP41" s="467"/>
      <c r="PNQ41" s="467"/>
      <c r="PNR41" s="467"/>
      <c r="PNS41" s="467"/>
      <c r="PNT41" s="467"/>
      <c r="PNU41" s="467"/>
      <c r="PNV41" s="467"/>
      <c r="PNW41" s="467"/>
      <c r="PNX41" s="467"/>
      <c r="PNY41" s="467"/>
      <c r="PNZ41" s="467"/>
      <c r="POA41" s="467"/>
      <c r="POB41" s="467"/>
      <c r="POC41" s="467"/>
      <c r="POD41" s="467"/>
      <c r="POE41" s="467"/>
      <c r="POF41" s="467"/>
      <c r="POG41" s="467"/>
      <c r="POH41" s="467"/>
      <c r="POI41" s="467"/>
      <c r="POJ41" s="467"/>
      <c r="POK41" s="467"/>
      <c r="POL41" s="467"/>
      <c r="POM41" s="467"/>
      <c r="PON41" s="467"/>
      <c r="POO41" s="467"/>
      <c r="POP41" s="467"/>
      <c r="POQ41" s="467"/>
      <c r="POR41" s="467"/>
      <c r="POS41" s="467"/>
      <c r="POT41" s="467"/>
      <c r="POU41" s="467"/>
      <c r="POV41" s="467"/>
      <c r="POW41" s="467"/>
      <c r="POX41" s="467"/>
      <c r="POY41" s="467"/>
      <c r="POZ41" s="467"/>
      <c r="PPA41" s="467"/>
      <c r="PPB41" s="467"/>
      <c r="PPC41" s="467"/>
      <c r="PPD41" s="467"/>
      <c r="PPE41" s="467"/>
      <c r="PPF41" s="467"/>
      <c r="PPG41" s="467"/>
      <c r="PPH41" s="467"/>
      <c r="PPI41" s="467"/>
      <c r="PPJ41" s="467"/>
      <c r="PPK41" s="467"/>
      <c r="PPL41" s="467"/>
      <c r="PPM41" s="467"/>
      <c r="PPN41" s="467"/>
      <c r="PPO41" s="467"/>
      <c r="PPP41" s="467"/>
      <c r="PPQ41" s="467"/>
      <c r="PPR41" s="467"/>
      <c r="PPS41" s="467"/>
      <c r="PPT41" s="467"/>
      <c r="PPU41" s="467"/>
      <c r="PPV41" s="467"/>
      <c r="PPW41" s="467"/>
      <c r="PPX41" s="467"/>
      <c r="PPY41" s="467"/>
      <c r="PPZ41" s="467"/>
      <c r="PQA41" s="467"/>
      <c r="PQB41" s="467"/>
      <c r="PQC41" s="467"/>
      <c r="PQD41" s="467"/>
      <c r="PQE41" s="467"/>
      <c r="PQF41" s="467"/>
      <c r="PQG41" s="467"/>
      <c r="PQH41" s="467"/>
      <c r="PQI41" s="467"/>
      <c r="PQJ41" s="467"/>
      <c r="PQK41" s="467"/>
      <c r="PQL41" s="467"/>
      <c r="PQM41" s="467"/>
      <c r="PQN41" s="467"/>
      <c r="PQO41" s="467"/>
      <c r="PQP41" s="467"/>
      <c r="PQQ41" s="467"/>
      <c r="PQR41" s="467"/>
      <c r="PQS41" s="467"/>
      <c r="PQT41" s="467"/>
      <c r="PQU41" s="467"/>
      <c r="PQV41" s="467"/>
      <c r="PQW41" s="467"/>
      <c r="PQX41" s="467"/>
      <c r="PQY41" s="467"/>
      <c r="PQZ41" s="467"/>
      <c r="PRA41" s="467"/>
      <c r="PRB41" s="467"/>
      <c r="PRC41" s="467"/>
      <c r="PRD41" s="467"/>
      <c r="PRE41" s="467"/>
      <c r="PRF41" s="467"/>
      <c r="PRG41" s="467"/>
      <c r="PRH41" s="467"/>
      <c r="PRI41" s="467"/>
      <c r="PRJ41" s="467"/>
      <c r="PRK41" s="467"/>
      <c r="PRL41" s="467"/>
      <c r="PRM41" s="467"/>
      <c r="PRN41" s="467"/>
      <c r="PRO41" s="467"/>
      <c r="PRP41" s="467"/>
      <c r="PRQ41" s="467"/>
      <c r="PRR41" s="467"/>
      <c r="PRS41" s="467"/>
      <c r="PRT41" s="467"/>
      <c r="PRU41" s="467"/>
      <c r="PRV41" s="467"/>
      <c r="PRW41" s="467"/>
      <c r="PRX41" s="467"/>
      <c r="PRY41" s="467"/>
      <c r="PRZ41" s="467"/>
      <c r="PSA41" s="467"/>
      <c r="PSB41" s="467"/>
      <c r="PSC41" s="467"/>
      <c r="PSD41" s="467"/>
      <c r="PSE41" s="467"/>
      <c r="PSF41" s="467"/>
      <c r="PSG41" s="467"/>
      <c r="PSH41" s="467"/>
      <c r="PSI41" s="467"/>
      <c r="PSJ41" s="467"/>
      <c r="PSK41" s="467"/>
      <c r="PSL41" s="467"/>
      <c r="PSM41" s="467"/>
      <c r="PSN41" s="467"/>
      <c r="PSO41" s="467"/>
      <c r="PSP41" s="467"/>
      <c r="PSQ41" s="467"/>
      <c r="PSR41" s="467"/>
      <c r="PSS41" s="467"/>
      <c r="PST41" s="467"/>
      <c r="PSU41" s="467"/>
      <c r="PSV41" s="467"/>
      <c r="PSW41" s="467"/>
      <c r="PSX41" s="467"/>
      <c r="PSY41" s="467"/>
      <c r="PSZ41" s="467"/>
      <c r="PTA41" s="467"/>
      <c r="PTB41" s="467"/>
      <c r="PTC41" s="467"/>
      <c r="PTD41" s="467"/>
      <c r="PTE41" s="467"/>
      <c r="PTF41" s="467"/>
      <c r="PTG41" s="467"/>
      <c r="PTH41" s="467"/>
      <c r="PTI41" s="467"/>
      <c r="PTJ41" s="467"/>
      <c r="PTK41" s="467"/>
      <c r="PTL41" s="467"/>
      <c r="PTM41" s="467"/>
      <c r="PTN41" s="467"/>
      <c r="PTO41" s="467"/>
      <c r="PTP41" s="467"/>
      <c r="PTQ41" s="467"/>
      <c r="PTR41" s="467"/>
      <c r="PTS41" s="467"/>
      <c r="PTT41" s="467"/>
      <c r="PTU41" s="467"/>
      <c r="PTV41" s="467"/>
      <c r="PTW41" s="467"/>
      <c r="PTX41" s="467"/>
      <c r="PTY41" s="467"/>
      <c r="PTZ41" s="467"/>
      <c r="PUA41" s="467"/>
      <c r="PUB41" s="467"/>
      <c r="PUC41" s="467"/>
      <c r="PUD41" s="467"/>
      <c r="PUE41" s="467"/>
      <c r="PUF41" s="467"/>
      <c r="PUG41" s="467"/>
      <c r="PUH41" s="467"/>
      <c r="PUI41" s="467"/>
      <c r="PUJ41" s="467"/>
      <c r="PUK41" s="467"/>
      <c r="PUL41" s="467"/>
      <c r="PUM41" s="467"/>
      <c r="PUN41" s="467"/>
      <c r="PUO41" s="467"/>
      <c r="PUP41" s="467"/>
      <c r="PUQ41" s="467"/>
      <c r="PUR41" s="467"/>
      <c r="PUS41" s="467"/>
      <c r="PUT41" s="467"/>
      <c r="PUU41" s="467"/>
      <c r="PUV41" s="467"/>
      <c r="PUW41" s="467"/>
      <c r="PUX41" s="467"/>
      <c r="PUY41" s="467"/>
      <c r="PUZ41" s="467"/>
      <c r="PVA41" s="467"/>
      <c r="PVB41" s="467"/>
      <c r="PVC41" s="467"/>
      <c r="PVD41" s="467"/>
      <c r="PVE41" s="467"/>
      <c r="PVF41" s="467"/>
      <c r="PVG41" s="467"/>
      <c r="PVH41" s="467"/>
      <c r="PVI41" s="467"/>
      <c r="PVJ41" s="467"/>
      <c r="PVK41" s="467"/>
      <c r="PVL41" s="467"/>
      <c r="PVM41" s="467"/>
      <c r="PVN41" s="467"/>
      <c r="PVO41" s="467"/>
      <c r="PVP41" s="467"/>
      <c r="PVQ41" s="467"/>
      <c r="PVR41" s="467"/>
      <c r="PVS41" s="467"/>
      <c r="PVT41" s="467"/>
      <c r="PVU41" s="467"/>
      <c r="PVV41" s="467"/>
      <c r="PVW41" s="467"/>
      <c r="PVX41" s="467"/>
      <c r="PVY41" s="467"/>
      <c r="PVZ41" s="467"/>
      <c r="PWA41" s="467"/>
      <c r="PWB41" s="467"/>
      <c r="PWC41" s="467"/>
      <c r="PWD41" s="467"/>
      <c r="PWE41" s="467"/>
      <c r="PWF41" s="467"/>
      <c r="PWG41" s="467"/>
      <c r="PWH41" s="467"/>
      <c r="PWI41" s="467"/>
      <c r="PWJ41" s="467"/>
      <c r="PWK41" s="467"/>
      <c r="PWL41" s="467"/>
      <c r="PWM41" s="467"/>
      <c r="PWN41" s="467"/>
      <c r="PWO41" s="467"/>
      <c r="PWP41" s="467"/>
      <c r="PWQ41" s="467"/>
      <c r="PWR41" s="467"/>
      <c r="PWS41" s="467"/>
      <c r="PWT41" s="467"/>
      <c r="PWU41" s="467"/>
      <c r="PWV41" s="467"/>
      <c r="PWW41" s="467"/>
      <c r="PWX41" s="467"/>
      <c r="PWY41" s="467"/>
      <c r="PWZ41" s="467"/>
      <c r="PXA41" s="467"/>
      <c r="PXB41" s="467"/>
      <c r="PXC41" s="467"/>
      <c r="PXD41" s="467"/>
      <c r="PXE41" s="467"/>
      <c r="PXF41" s="467"/>
      <c r="PXG41" s="467"/>
      <c r="PXH41" s="467"/>
      <c r="PXI41" s="467"/>
      <c r="PXJ41" s="467"/>
      <c r="PXK41" s="467"/>
      <c r="PXL41" s="467"/>
      <c r="PXM41" s="467"/>
      <c r="PXN41" s="467"/>
      <c r="PXO41" s="467"/>
      <c r="PXP41" s="467"/>
      <c r="PXQ41" s="467"/>
      <c r="PXR41" s="467"/>
      <c r="PXS41" s="467"/>
      <c r="PXT41" s="467"/>
      <c r="PXU41" s="467"/>
      <c r="PXV41" s="467"/>
      <c r="PXW41" s="467"/>
      <c r="PXX41" s="467"/>
      <c r="PXY41" s="467"/>
      <c r="PXZ41" s="467"/>
      <c r="PYA41" s="467"/>
      <c r="PYB41" s="467"/>
      <c r="PYC41" s="467"/>
      <c r="PYD41" s="467"/>
      <c r="PYE41" s="467"/>
      <c r="PYF41" s="467"/>
      <c r="PYG41" s="467"/>
      <c r="PYH41" s="467"/>
      <c r="PYI41" s="467"/>
      <c r="PYJ41" s="467"/>
      <c r="PYK41" s="467"/>
      <c r="PYL41" s="467"/>
      <c r="PYM41" s="467"/>
      <c r="PYN41" s="467"/>
      <c r="PYO41" s="467"/>
      <c r="PYP41" s="467"/>
      <c r="PYQ41" s="467"/>
      <c r="PYR41" s="467"/>
      <c r="PYS41" s="467"/>
      <c r="PYT41" s="467"/>
      <c r="PYU41" s="467"/>
      <c r="PYV41" s="467"/>
      <c r="PYW41" s="467"/>
      <c r="PYX41" s="467"/>
      <c r="PYY41" s="467"/>
      <c r="PYZ41" s="467"/>
      <c r="PZA41" s="467"/>
      <c r="PZB41" s="467"/>
      <c r="PZC41" s="467"/>
      <c r="PZD41" s="467"/>
      <c r="PZE41" s="467"/>
      <c r="PZF41" s="467"/>
      <c r="PZG41" s="467"/>
      <c r="PZH41" s="467"/>
      <c r="PZI41" s="467"/>
      <c r="PZJ41" s="467"/>
      <c r="PZK41" s="467"/>
      <c r="PZL41" s="467"/>
      <c r="PZM41" s="467"/>
      <c r="PZN41" s="467"/>
      <c r="PZO41" s="467"/>
      <c r="PZP41" s="467"/>
      <c r="PZQ41" s="467"/>
      <c r="PZR41" s="467"/>
      <c r="PZS41" s="467"/>
      <c r="PZT41" s="467"/>
      <c r="PZU41" s="467"/>
      <c r="PZV41" s="467"/>
      <c r="PZW41" s="467"/>
      <c r="PZX41" s="467"/>
      <c r="PZY41" s="467"/>
      <c r="PZZ41" s="467"/>
      <c r="QAA41" s="467"/>
      <c r="QAB41" s="467"/>
      <c r="QAC41" s="467"/>
      <c r="QAD41" s="467"/>
      <c r="QAE41" s="467"/>
      <c r="QAF41" s="467"/>
      <c r="QAG41" s="467"/>
      <c r="QAH41" s="467"/>
      <c r="QAI41" s="467"/>
      <c r="QAJ41" s="467"/>
      <c r="QAK41" s="467"/>
      <c r="QAL41" s="467"/>
      <c r="QAM41" s="467"/>
      <c r="QAN41" s="467"/>
      <c r="QAO41" s="467"/>
      <c r="QAP41" s="467"/>
      <c r="QAQ41" s="467"/>
      <c r="QAR41" s="467"/>
      <c r="QAS41" s="467"/>
      <c r="QAT41" s="467"/>
      <c r="QAU41" s="467"/>
      <c r="QAV41" s="467"/>
      <c r="QAW41" s="467"/>
      <c r="QAX41" s="467"/>
      <c r="QAY41" s="467"/>
      <c r="QAZ41" s="467"/>
      <c r="QBA41" s="467"/>
      <c r="QBB41" s="467"/>
      <c r="QBC41" s="467"/>
      <c r="QBD41" s="467"/>
      <c r="QBE41" s="467"/>
      <c r="QBF41" s="467"/>
      <c r="QBG41" s="467"/>
      <c r="QBH41" s="467"/>
      <c r="QBI41" s="467"/>
      <c r="QBJ41" s="467"/>
      <c r="QBK41" s="467"/>
      <c r="QBL41" s="467"/>
      <c r="QBM41" s="467"/>
      <c r="QBN41" s="467"/>
      <c r="QBO41" s="467"/>
      <c r="QBP41" s="467"/>
      <c r="QBQ41" s="467"/>
      <c r="QBR41" s="467"/>
      <c r="QBS41" s="467"/>
      <c r="QBT41" s="467"/>
      <c r="QBU41" s="467"/>
      <c r="QBV41" s="467"/>
      <c r="QBW41" s="467"/>
      <c r="QBX41" s="467"/>
      <c r="QBY41" s="467"/>
      <c r="QBZ41" s="467"/>
      <c r="QCA41" s="467"/>
      <c r="QCB41" s="467"/>
      <c r="QCC41" s="467"/>
      <c r="QCD41" s="467"/>
      <c r="QCE41" s="467"/>
      <c r="QCF41" s="467"/>
      <c r="QCG41" s="467"/>
      <c r="QCH41" s="467"/>
      <c r="QCI41" s="467"/>
      <c r="QCJ41" s="467"/>
      <c r="QCK41" s="467"/>
      <c r="QCL41" s="467"/>
      <c r="QCM41" s="467"/>
      <c r="QCN41" s="467"/>
      <c r="QCO41" s="467"/>
      <c r="QCP41" s="467"/>
      <c r="QCQ41" s="467"/>
      <c r="QCR41" s="467"/>
      <c r="QCS41" s="467"/>
      <c r="QCT41" s="467"/>
      <c r="QCU41" s="467"/>
      <c r="QCV41" s="467"/>
      <c r="QCW41" s="467"/>
      <c r="QCX41" s="467"/>
      <c r="QCY41" s="467"/>
      <c r="QCZ41" s="467"/>
      <c r="QDA41" s="467"/>
      <c r="QDB41" s="467"/>
      <c r="QDC41" s="467"/>
      <c r="QDD41" s="467"/>
      <c r="QDE41" s="467"/>
      <c r="QDF41" s="467"/>
      <c r="QDG41" s="467"/>
      <c r="QDH41" s="467"/>
      <c r="QDI41" s="467"/>
      <c r="QDJ41" s="467"/>
      <c r="QDK41" s="467"/>
      <c r="QDL41" s="467"/>
      <c r="QDM41" s="467"/>
      <c r="QDN41" s="467"/>
      <c r="QDO41" s="467"/>
      <c r="QDP41" s="467"/>
      <c r="QDQ41" s="467"/>
      <c r="QDR41" s="467"/>
      <c r="QDS41" s="467"/>
      <c r="QDT41" s="467"/>
      <c r="QDU41" s="467"/>
      <c r="QDV41" s="467"/>
      <c r="QDW41" s="467"/>
      <c r="QDX41" s="467"/>
      <c r="QDY41" s="467"/>
      <c r="QDZ41" s="467"/>
      <c r="QEA41" s="467"/>
      <c r="QEB41" s="467"/>
      <c r="QEC41" s="467"/>
      <c r="QED41" s="467"/>
      <c r="QEE41" s="467"/>
      <c r="QEF41" s="467"/>
      <c r="QEG41" s="467"/>
      <c r="QEH41" s="467"/>
      <c r="QEI41" s="467"/>
      <c r="QEJ41" s="467"/>
      <c r="QEK41" s="467"/>
      <c r="QEL41" s="467"/>
      <c r="QEM41" s="467"/>
      <c r="QEN41" s="467"/>
      <c r="QEO41" s="467"/>
      <c r="QEP41" s="467"/>
      <c r="QEQ41" s="467"/>
      <c r="QER41" s="467"/>
      <c r="QES41" s="467"/>
      <c r="QET41" s="467"/>
      <c r="QEU41" s="467"/>
      <c r="QEV41" s="467"/>
      <c r="QEW41" s="467"/>
      <c r="QEX41" s="467"/>
      <c r="QEY41" s="467"/>
      <c r="QEZ41" s="467"/>
      <c r="QFA41" s="467"/>
      <c r="QFB41" s="467"/>
      <c r="QFC41" s="467"/>
      <c r="QFD41" s="467"/>
      <c r="QFE41" s="467"/>
      <c r="QFF41" s="467"/>
      <c r="QFG41" s="467"/>
      <c r="QFH41" s="467"/>
      <c r="QFI41" s="467"/>
      <c r="QFJ41" s="467"/>
      <c r="QFK41" s="467"/>
      <c r="QFL41" s="467"/>
      <c r="QFM41" s="467"/>
      <c r="QFN41" s="467"/>
      <c r="QFO41" s="467"/>
      <c r="QFP41" s="467"/>
      <c r="QFQ41" s="467"/>
      <c r="QFR41" s="467"/>
      <c r="QFS41" s="467"/>
      <c r="QFT41" s="467"/>
      <c r="QFU41" s="467"/>
      <c r="QFV41" s="467"/>
      <c r="QFW41" s="467"/>
      <c r="QFX41" s="467"/>
      <c r="QFY41" s="467"/>
      <c r="QFZ41" s="467"/>
      <c r="QGA41" s="467"/>
      <c r="QGB41" s="467"/>
      <c r="QGC41" s="467"/>
      <c r="QGD41" s="467"/>
      <c r="QGE41" s="467"/>
      <c r="QGF41" s="467"/>
      <c r="QGG41" s="467"/>
      <c r="QGH41" s="467"/>
      <c r="QGI41" s="467"/>
      <c r="QGJ41" s="467"/>
      <c r="QGK41" s="467"/>
      <c r="QGL41" s="467"/>
      <c r="QGM41" s="467"/>
      <c r="QGN41" s="467"/>
      <c r="QGO41" s="467"/>
      <c r="QGP41" s="467"/>
      <c r="QGQ41" s="467"/>
      <c r="QGR41" s="467"/>
      <c r="QGS41" s="467"/>
      <c r="QGT41" s="467"/>
      <c r="QGU41" s="467"/>
      <c r="QGV41" s="467"/>
      <c r="QGW41" s="467"/>
      <c r="QGX41" s="467"/>
      <c r="QGY41" s="467"/>
      <c r="QGZ41" s="467"/>
      <c r="QHA41" s="467"/>
      <c r="QHB41" s="467"/>
      <c r="QHC41" s="467"/>
      <c r="QHD41" s="467"/>
      <c r="QHE41" s="467"/>
      <c r="QHF41" s="467"/>
      <c r="QHG41" s="467"/>
      <c r="QHH41" s="467"/>
      <c r="QHI41" s="467"/>
      <c r="QHJ41" s="467"/>
      <c r="QHK41" s="467"/>
      <c r="QHL41" s="467"/>
      <c r="QHM41" s="467"/>
      <c r="QHN41" s="467"/>
      <c r="QHO41" s="467"/>
      <c r="QHP41" s="467"/>
      <c r="QHQ41" s="467"/>
      <c r="QHR41" s="467"/>
      <c r="QHS41" s="467"/>
      <c r="QHT41" s="467"/>
      <c r="QHU41" s="467"/>
      <c r="QHV41" s="467"/>
      <c r="QHW41" s="467"/>
      <c r="QHX41" s="467"/>
      <c r="QHY41" s="467"/>
      <c r="QHZ41" s="467"/>
      <c r="QIA41" s="467"/>
      <c r="QIB41" s="467"/>
      <c r="QIC41" s="467"/>
      <c r="QID41" s="467"/>
      <c r="QIE41" s="467"/>
      <c r="QIF41" s="467"/>
      <c r="QIG41" s="467"/>
      <c r="QIH41" s="467"/>
      <c r="QII41" s="467"/>
      <c r="QIJ41" s="467"/>
      <c r="QIK41" s="467"/>
      <c r="QIL41" s="467"/>
      <c r="QIM41" s="467"/>
      <c r="QIN41" s="467"/>
      <c r="QIO41" s="467"/>
      <c r="QIP41" s="467"/>
      <c r="QIQ41" s="467"/>
      <c r="QIR41" s="467"/>
      <c r="QIS41" s="467"/>
      <c r="QIT41" s="467"/>
      <c r="QIU41" s="467"/>
      <c r="QIV41" s="467"/>
      <c r="QIW41" s="467"/>
      <c r="QIX41" s="467"/>
      <c r="QIY41" s="467"/>
      <c r="QIZ41" s="467"/>
      <c r="QJA41" s="467"/>
      <c r="QJB41" s="467"/>
      <c r="QJC41" s="467"/>
      <c r="QJD41" s="467"/>
      <c r="QJE41" s="467"/>
      <c r="QJF41" s="467"/>
      <c r="QJG41" s="467"/>
      <c r="QJH41" s="467"/>
      <c r="QJI41" s="467"/>
      <c r="QJJ41" s="467"/>
      <c r="QJK41" s="467"/>
      <c r="QJL41" s="467"/>
      <c r="QJM41" s="467"/>
      <c r="QJN41" s="467"/>
      <c r="QJO41" s="467"/>
      <c r="QJP41" s="467"/>
      <c r="QJQ41" s="467"/>
      <c r="QJR41" s="467"/>
      <c r="QJS41" s="467"/>
      <c r="QJT41" s="467"/>
      <c r="QJU41" s="467"/>
      <c r="QJV41" s="467"/>
      <c r="QJW41" s="467"/>
      <c r="QJX41" s="467"/>
      <c r="QJY41" s="467"/>
      <c r="QJZ41" s="467"/>
      <c r="QKA41" s="467"/>
      <c r="QKB41" s="467"/>
      <c r="QKC41" s="467"/>
      <c r="QKD41" s="467"/>
      <c r="QKE41" s="467"/>
      <c r="QKF41" s="467"/>
      <c r="QKG41" s="467"/>
      <c r="QKH41" s="467"/>
      <c r="QKI41" s="467"/>
      <c r="QKJ41" s="467"/>
      <c r="QKK41" s="467"/>
      <c r="QKL41" s="467"/>
      <c r="QKM41" s="467"/>
      <c r="QKN41" s="467"/>
      <c r="QKO41" s="467"/>
      <c r="QKP41" s="467"/>
      <c r="QKQ41" s="467"/>
      <c r="QKR41" s="467"/>
      <c r="QKS41" s="467"/>
      <c r="QKT41" s="467"/>
      <c r="QKU41" s="467"/>
      <c r="QKV41" s="467"/>
      <c r="QKW41" s="467"/>
      <c r="QKX41" s="467"/>
      <c r="QKY41" s="467"/>
      <c r="QKZ41" s="467"/>
      <c r="QLA41" s="467"/>
      <c r="QLB41" s="467"/>
      <c r="QLC41" s="467"/>
      <c r="QLD41" s="467"/>
      <c r="QLE41" s="467"/>
      <c r="QLF41" s="467"/>
      <c r="QLG41" s="467"/>
      <c r="QLH41" s="467"/>
      <c r="QLI41" s="467"/>
      <c r="QLJ41" s="467"/>
      <c r="QLK41" s="467"/>
      <c r="QLL41" s="467"/>
      <c r="QLM41" s="467"/>
      <c r="QLN41" s="467"/>
      <c r="QLO41" s="467"/>
      <c r="QLP41" s="467"/>
      <c r="QLQ41" s="467"/>
      <c r="QLR41" s="467"/>
      <c r="QLS41" s="467"/>
      <c r="QLT41" s="467"/>
      <c r="QLU41" s="467"/>
      <c r="QLV41" s="467"/>
      <c r="QLW41" s="467"/>
      <c r="QLX41" s="467"/>
      <c r="QLY41" s="467"/>
      <c r="QLZ41" s="467"/>
      <c r="QMA41" s="467"/>
      <c r="QMB41" s="467"/>
      <c r="QMC41" s="467"/>
      <c r="QMD41" s="467"/>
      <c r="QME41" s="467"/>
      <c r="QMF41" s="467"/>
      <c r="QMG41" s="467"/>
      <c r="QMH41" s="467"/>
      <c r="QMI41" s="467"/>
      <c r="QMJ41" s="467"/>
      <c r="QMK41" s="467"/>
      <c r="QML41" s="467"/>
      <c r="QMM41" s="467"/>
      <c r="QMN41" s="467"/>
      <c r="QMO41" s="467"/>
      <c r="QMP41" s="467"/>
      <c r="QMQ41" s="467"/>
      <c r="QMR41" s="467"/>
      <c r="QMS41" s="467"/>
      <c r="QMT41" s="467"/>
      <c r="QMU41" s="467"/>
      <c r="QMV41" s="467"/>
      <c r="QMW41" s="467"/>
      <c r="QMX41" s="467"/>
      <c r="QMY41" s="467"/>
      <c r="QMZ41" s="467"/>
      <c r="QNA41" s="467"/>
      <c r="QNB41" s="467"/>
      <c r="QNC41" s="467"/>
      <c r="QND41" s="467"/>
      <c r="QNE41" s="467"/>
      <c r="QNF41" s="467"/>
      <c r="QNG41" s="467"/>
      <c r="QNH41" s="467"/>
      <c r="QNI41" s="467"/>
      <c r="QNJ41" s="467"/>
      <c r="QNK41" s="467"/>
      <c r="QNL41" s="467"/>
      <c r="QNM41" s="467"/>
      <c r="QNN41" s="467"/>
      <c r="QNO41" s="467"/>
      <c r="QNP41" s="467"/>
      <c r="QNQ41" s="467"/>
      <c r="QNR41" s="467"/>
      <c r="QNS41" s="467"/>
      <c r="QNT41" s="467"/>
      <c r="QNU41" s="467"/>
      <c r="QNV41" s="467"/>
      <c r="QNW41" s="467"/>
      <c r="QNX41" s="467"/>
      <c r="QNY41" s="467"/>
      <c r="QNZ41" s="467"/>
      <c r="QOA41" s="467"/>
      <c r="QOB41" s="467"/>
      <c r="QOC41" s="467"/>
      <c r="QOD41" s="467"/>
      <c r="QOE41" s="467"/>
      <c r="QOF41" s="467"/>
      <c r="QOG41" s="467"/>
      <c r="QOH41" s="467"/>
      <c r="QOI41" s="467"/>
      <c r="QOJ41" s="467"/>
      <c r="QOK41" s="467"/>
      <c r="QOL41" s="467"/>
      <c r="QOM41" s="467"/>
      <c r="QON41" s="467"/>
      <c r="QOO41" s="467"/>
      <c r="QOP41" s="467"/>
      <c r="QOQ41" s="467"/>
      <c r="QOR41" s="467"/>
      <c r="QOS41" s="467"/>
      <c r="QOT41" s="467"/>
      <c r="QOU41" s="467"/>
      <c r="QOV41" s="467"/>
      <c r="QOW41" s="467"/>
      <c r="QOX41" s="467"/>
      <c r="QOY41" s="467"/>
      <c r="QOZ41" s="467"/>
      <c r="QPA41" s="467"/>
      <c r="QPB41" s="467"/>
      <c r="QPC41" s="467"/>
      <c r="QPD41" s="467"/>
      <c r="QPE41" s="467"/>
      <c r="QPF41" s="467"/>
      <c r="QPG41" s="467"/>
      <c r="QPH41" s="467"/>
      <c r="QPI41" s="467"/>
      <c r="QPJ41" s="467"/>
      <c r="QPK41" s="467"/>
      <c r="QPL41" s="467"/>
      <c r="QPM41" s="467"/>
      <c r="QPN41" s="467"/>
      <c r="QPO41" s="467"/>
      <c r="QPP41" s="467"/>
      <c r="QPQ41" s="467"/>
      <c r="QPR41" s="467"/>
      <c r="QPS41" s="467"/>
      <c r="QPT41" s="467"/>
      <c r="QPU41" s="467"/>
      <c r="QPV41" s="467"/>
      <c r="QPW41" s="467"/>
      <c r="QPX41" s="467"/>
      <c r="QPY41" s="467"/>
      <c r="QPZ41" s="467"/>
      <c r="QQA41" s="467"/>
      <c r="QQB41" s="467"/>
      <c r="QQC41" s="467"/>
      <c r="QQD41" s="467"/>
      <c r="QQE41" s="467"/>
      <c r="QQF41" s="467"/>
      <c r="QQG41" s="467"/>
      <c r="QQH41" s="467"/>
      <c r="QQI41" s="467"/>
      <c r="QQJ41" s="467"/>
      <c r="QQK41" s="467"/>
      <c r="QQL41" s="467"/>
      <c r="QQM41" s="467"/>
      <c r="QQN41" s="467"/>
      <c r="QQO41" s="467"/>
      <c r="QQP41" s="467"/>
      <c r="QQQ41" s="467"/>
      <c r="QQR41" s="467"/>
      <c r="QQS41" s="467"/>
      <c r="QQT41" s="467"/>
      <c r="QQU41" s="467"/>
      <c r="QQV41" s="467"/>
      <c r="QQW41" s="467"/>
      <c r="QQX41" s="467"/>
      <c r="QQY41" s="467"/>
      <c r="QQZ41" s="467"/>
      <c r="QRA41" s="467"/>
      <c r="QRB41" s="467"/>
      <c r="QRC41" s="467"/>
      <c r="QRD41" s="467"/>
      <c r="QRE41" s="467"/>
      <c r="QRF41" s="467"/>
      <c r="QRG41" s="467"/>
      <c r="QRH41" s="467"/>
      <c r="QRI41" s="467"/>
      <c r="QRJ41" s="467"/>
      <c r="QRK41" s="467"/>
      <c r="QRL41" s="467"/>
      <c r="QRM41" s="467"/>
      <c r="QRN41" s="467"/>
      <c r="QRO41" s="467"/>
      <c r="QRP41" s="467"/>
      <c r="QRQ41" s="467"/>
      <c r="QRR41" s="467"/>
      <c r="QRS41" s="467"/>
      <c r="QRT41" s="467"/>
      <c r="QRU41" s="467"/>
      <c r="QRV41" s="467"/>
      <c r="QRW41" s="467"/>
      <c r="QRX41" s="467"/>
      <c r="QRY41" s="467"/>
      <c r="QRZ41" s="467"/>
      <c r="QSA41" s="467"/>
      <c r="QSB41" s="467"/>
      <c r="QSC41" s="467"/>
      <c r="QSD41" s="467"/>
      <c r="QSE41" s="467"/>
      <c r="QSF41" s="467"/>
      <c r="QSG41" s="467"/>
      <c r="QSH41" s="467"/>
      <c r="QSI41" s="467"/>
      <c r="QSJ41" s="467"/>
      <c r="QSK41" s="467"/>
      <c r="QSL41" s="467"/>
      <c r="QSM41" s="467"/>
      <c r="QSN41" s="467"/>
      <c r="QSO41" s="467"/>
      <c r="QSP41" s="467"/>
      <c r="QSQ41" s="467"/>
      <c r="QSR41" s="467"/>
      <c r="QSS41" s="467"/>
      <c r="QST41" s="467"/>
      <c r="QSU41" s="467"/>
      <c r="QSV41" s="467"/>
      <c r="QSW41" s="467"/>
      <c r="QSX41" s="467"/>
      <c r="QSY41" s="467"/>
      <c r="QSZ41" s="467"/>
      <c r="QTA41" s="467"/>
      <c r="QTB41" s="467"/>
      <c r="QTC41" s="467"/>
      <c r="QTD41" s="467"/>
      <c r="QTE41" s="467"/>
      <c r="QTF41" s="467"/>
      <c r="QTG41" s="467"/>
      <c r="QTH41" s="467"/>
      <c r="QTI41" s="467"/>
      <c r="QTJ41" s="467"/>
      <c r="QTK41" s="467"/>
      <c r="QTL41" s="467"/>
      <c r="QTM41" s="467"/>
      <c r="QTN41" s="467"/>
      <c r="QTO41" s="467"/>
      <c r="QTP41" s="467"/>
      <c r="QTQ41" s="467"/>
      <c r="QTR41" s="467"/>
      <c r="QTS41" s="467"/>
      <c r="QTT41" s="467"/>
      <c r="QTU41" s="467"/>
      <c r="QTV41" s="467"/>
      <c r="QTW41" s="467"/>
      <c r="QTX41" s="467"/>
      <c r="QTY41" s="467"/>
      <c r="QTZ41" s="467"/>
      <c r="QUA41" s="467"/>
      <c r="QUB41" s="467"/>
      <c r="QUC41" s="467"/>
      <c r="QUD41" s="467"/>
      <c r="QUE41" s="467"/>
      <c r="QUF41" s="467"/>
      <c r="QUG41" s="467"/>
      <c r="QUH41" s="467"/>
      <c r="QUI41" s="467"/>
      <c r="QUJ41" s="467"/>
      <c r="QUK41" s="467"/>
      <c r="QUL41" s="467"/>
      <c r="QUM41" s="467"/>
      <c r="QUN41" s="467"/>
      <c r="QUO41" s="467"/>
      <c r="QUP41" s="467"/>
      <c r="QUQ41" s="467"/>
      <c r="QUR41" s="467"/>
      <c r="QUS41" s="467"/>
      <c r="QUT41" s="467"/>
      <c r="QUU41" s="467"/>
      <c r="QUV41" s="467"/>
      <c r="QUW41" s="467"/>
      <c r="QUX41" s="467"/>
      <c r="QUY41" s="467"/>
      <c r="QUZ41" s="467"/>
      <c r="QVA41" s="467"/>
      <c r="QVB41" s="467"/>
      <c r="QVC41" s="467"/>
      <c r="QVD41" s="467"/>
      <c r="QVE41" s="467"/>
      <c r="QVF41" s="467"/>
      <c r="QVG41" s="467"/>
      <c r="QVH41" s="467"/>
      <c r="QVI41" s="467"/>
      <c r="QVJ41" s="467"/>
      <c r="QVK41" s="467"/>
      <c r="QVL41" s="467"/>
      <c r="QVM41" s="467"/>
      <c r="QVN41" s="467"/>
      <c r="QVO41" s="467"/>
      <c r="QVP41" s="467"/>
      <c r="QVQ41" s="467"/>
      <c r="QVR41" s="467"/>
      <c r="QVS41" s="467"/>
      <c r="QVT41" s="467"/>
      <c r="QVU41" s="467"/>
      <c r="QVV41" s="467"/>
      <c r="QVW41" s="467"/>
      <c r="QVX41" s="467"/>
      <c r="QVY41" s="467"/>
      <c r="QVZ41" s="467"/>
      <c r="QWA41" s="467"/>
      <c r="QWB41" s="467"/>
      <c r="QWC41" s="467"/>
      <c r="QWD41" s="467"/>
      <c r="QWE41" s="467"/>
      <c r="QWF41" s="467"/>
      <c r="QWG41" s="467"/>
      <c r="QWH41" s="467"/>
      <c r="QWI41" s="467"/>
      <c r="QWJ41" s="467"/>
      <c r="QWK41" s="467"/>
      <c r="QWL41" s="467"/>
      <c r="QWM41" s="467"/>
      <c r="QWN41" s="467"/>
      <c r="QWO41" s="467"/>
      <c r="QWP41" s="467"/>
      <c r="QWQ41" s="467"/>
      <c r="QWR41" s="467"/>
      <c r="QWS41" s="467"/>
      <c r="QWT41" s="467"/>
      <c r="QWU41" s="467"/>
      <c r="QWV41" s="467"/>
      <c r="QWW41" s="467"/>
      <c r="QWX41" s="467"/>
      <c r="QWY41" s="467"/>
      <c r="QWZ41" s="467"/>
      <c r="QXA41" s="467"/>
      <c r="QXB41" s="467"/>
      <c r="QXC41" s="467"/>
      <c r="QXD41" s="467"/>
      <c r="QXE41" s="467"/>
      <c r="QXF41" s="467"/>
      <c r="QXG41" s="467"/>
      <c r="QXH41" s="467"/>
      <c r="QXI41" s="467"/>
      <c r="QXJ41" s="467"/>
      <c r="QXK41" s="467"/>
      <c r="QXL41" s="467"/>
      <c r="QXM41" s="467"/>
      <c r="QXN41" s="467"/>
      <c r="QXO41" s="467"/>
      <c r="QXP41" s="467"/>
      <c r="QXQ41" s="467"/>
      <c r="QXR41" s="467"/>
      <c r="QXS41" s="467"/>
      <c r="QXT41" s="467"/>
      <c r="QXU41" s="467"/>
      <c r="QXV41" s="467"/>
      <c r="QXW41" s="467"/>
      <c r="QXX41" s="467"/>
      <c r="QXY41" s="467"/>
      <c r="QXZ41" s="467"/>
      <c r="QYA41" s="467"/>
      <c r="QYB41" s="467"/>
      <c r="QYC41" s="467"/>
      <c r="QYD41" s="467"/>
      <c r="QYE41" s="467"/>
      <c r="QYF41" s="467"/>
      <c r="QYG41" s="467"/>
      <c r="QYH41" s="467"/>
      <c r="QYI41" s="467"/>
      <c r="QYJ41" s="467"/>
      <c r="QYK41" s="467"/>
      <c r="QYL41" s="467"/>
      <c r="QYM41" s="467"/>
      <c r="QYN41" s="467"/>
      <c r="QYO41" s="467"/>
      <c r="QYP41" s="467"/>
      <c r="QYQ41" s="467"/>
      <c r="QYR41" s="467"/>
      <c r="QYS41" s="467"/>
      <c r="QYT41" s="467"/>
      <c r="QYU41" s="467"/>
      <c r="QYV41" s="467"/>
      <c r="QYW41" s="467"/>
      <c r="QYX41" s="467"/>
      <c r="QYY41" s="467"/>
      <c r="QYZ41" s="467"/>
      <c r="QZA41" s="467"/>
      <c r="QZB41" s="467"/>
      <c r="QZC41" s="467"/>
      <c r="QZD41" s="467"/>
      <c r="QZE41" s="467"/>
      <c r="QZF41" s="467"/>
      <c r="QZG41" s="467"/>
      <c r="QZH41" s="467"/>
      <c r="QZI41" s="467"/>
      <c r="QZJ41" s="467"/>
      <c r="QZK41" s="467"/>
      <c r="QZL41" s="467"/>
      <c r="QZM41" s="467"/>
      <c r="QZN41" s="467"/>
      <c r="QZO41" s="467"/>
      <c r="QZP41" s="467"/>
      <c r="QZQ41" s="467"/>
      <c r="QZR41" s="467"/>
      <c r="QZS41" s="467"/>
      <c r="QZT41" s="467"/>
      <c r="QZU41" s="467"/>
      <c r="QZV41" s="467"/>
      <c r="QZW41" s="467"/>
      <c r="QZX41" s="467"/>
      <c r="QZY41" s="467"/>
      <c r="QZZ41" s="467"/>
      <c r="RAA41" s="467"/>
      <c r="RAB41" s="467"/>
      <c r="RAC41" s="467"/>
      <c r="RAD41" s="467"/>
      <c r="RAE41" s="467"/>
      <c r="RAF41" s="467"/>
      <c r="RAG41" s="467"/>
      <c r="RAH41" s="467"/>
      <c r="RAI41" s="467"/>
      <c r="RAJ41" s="467"/>
      <c r="RAK41" s="467"/>
      <c r="RAL41" s="467"/>
      <c r="RAM41" s="467"/>
      <c r="RAN41" s="467"/>
      <c r="RAO41" s="467"/>
      <c r="RAP41" s="467"/>
      <c r="RAQ41" s="467"/>
      <c r="RAR41" s="467"/>
      <c r="RAS41" s="467"/>
      <c r="RAT41" s="467"/>
      <c r="RAU41" s="467"/>
      <c r="RAV41" s="467"/>
      <c r="RAW41" s="467"/>
      <c r="RAX41" s="467"/>
      <c r="RAY41" s="467"/>
      <c r="RAZ41" s="467"/>
      <c r="RBA41" s="467"/>
      <c r="RBB41" s="467"/>
      <c r="RBC41" s="467"/>
      <c r="RBD41" s="467"/>
      <c r="RBE41" s="467"/>
      <c r="RBF41" s="467"/>
      <c r="RBG41" s="467"/>
      <c r="RBH41" s="467"/>
      <c r="RBI41" s="467"/>
      <c r="RBJ41" s="467"/>
      <c r="RBK41" s="467"/>
      <c r="RBL41" s="467"/>
      <c r="RBM41" s="467"/>
      <c r="RBN41" s="467"/>
      <c r="RBO41" s="467"/>
      <c r="RBP41" s="467"/>
      <c r="RBQ41" s="467"/>
      <c r="RBR41" s="467"/>
      <c r="RBS41" s="467"/>
      <c r="RBT41" s="467"/>
      <c r="RBU41" s="467"/>
      <c r="RBV41" s="467"/>
      <c r="RBW41" s="467"/>
      <c r="RBX41" s="467"/>
      <c r="RBY41" s="467"/>
      <c r="RBZ41" s="467"/>
      <c r="RCA41" s="467"/>
      <c r="RCB41" s="467"/>
      <c r="RCC41" s="467"/>
      <c r="RCD41" s="467"/>
      <c r="RCE41" s="467"/>
      <c r="RCF41" s="467"/>
      <c r="RCG41" s="467"/>
      <c r="RCH41" s="467"/>
      <c r="RCI41" s="467"/>
      <c r="RCJ41" s="467"/>
      <c r="RCK41" s="467"/>
      <c r="RCL41" s="467"/>
      <c r="RCM41" s="467"/>
      <c r="RCN41" s="467"/>
      <c r="RCO41" s="467"/>
      <c r="RCP41" s="467"/>
      <c r="RCQ41" s="467"/>
      <c r="RCR41" s="467"/>
      <c r="RCS41" s="467"/>
      <c r="RCT41" s="467"/>
      <c r="RCU41" s="467"/>
      <c r="RCV41" s="467"/>
      <c r="RCW41" s="467"/>
      <c r="RCX41" s="467"/>
      <c r="RCY41" s="467"/>
      <c r="RCZ41" s="467"/>
      <c r="RDA41" s="467"/>
      <c r="RDB41" s="467"/>
      <c r="RDC41" s="467"/>
      <c r="RDD41" s="467"/>
      <c r="RDE41" s="467"/>
      <c r="RDF41" s="467"/>
      <c r="RDG41" s="467"/>
      <c r="RDH41" s="467"/>
      <c r="RDI41" s="467"/>
      <c r="RDJ41" s="467"/>
      <c r="RDK41" s="467"/>
      <c r="RDL41" s="467"/>
      <c r="RDM41" s="467"/>
      <c r="RDN41" s="467"/>
      <c r="RDO41" s="467"/>
      <c r="RDP41" s="467"/>
      <c r="RDQ41" s="467"/>
      <c r="RDR41" s="467"/>
      <c r="RDS41" s="467"/>
      <c r="RDT41" s="467"/>
      <c r="RDU41" s="467"/>
      <c r="RDV41" s="467"/>
      <c r="RDW41" s="467"/>
      <c r="RDX41" s="467"/>
      <c r="RDY41" s="467"/>
      <c r="RDZ41" s="467"/>
      <c r="REA41" s="467"/>
      <c r="REB41" s="467"/>
      <c r="REC41" s="467"/>
      <c r="RED41" s="467"/>
      <c r="REE41" s="467"/>
      <c r="REF41" s="467"/>
      <c r="REG41" s="467"/>
      <c r="REH41" s="467"/>
      <c r="REI41" s="467"/>
      <c r="REJ41" s="467"/>
      <c r="REK41" s="467"/>
      <c r="REL41" s="467"/>
      <c r="REM41" s="467"/>
      <c r="REN41" s="467"/>
      <c r="REO41" s="467"/>
      <c r="REP41" s="467"/>
      <c r="REQ41" s="467"/>
      <c r="RER41" s="467"/>
      <c r="RES41" s="467"/>
      <c r="RET41" s="467"/>
      <c r="REU41" s="467"/>
      <c r="REV41" s="467"/>
      <c r="REW41" s="467"/>
      <c r="REX41" s="467"/>
      <c r="REY41" s="467"/>
      <c r="REZ41" s="467"/>
      <c r="RFA41" s="467"/>
      <c r="RFB41" s="467"/>
      <c r="RFC41" s="467"/>
      <c r="RFD41" s="467"/>
      <c r="RFE41" s="467"/>
      <c r="RFF41" s="467"/>
      <c r="RFG41" s="467"/>
      <c r="RFH41" s="467"/>
      <c r="RFI41" s="467"/>
      <c r="RFJ41" s="467"/>
      <c r="RFK41" s="467"/>
      <c r="RFL41" s="467"/>
      <c r="RFM41" s="467"/>
      <c r="RFN41" s="467"/>
      <c r="RFO41" s="467"/>
      <c r="RFP41" s="467"/>
      <c r="RFQ41" s="467"/>
      <c r="RFR41" s="467"/>
      <c r="RFS41" s="467"/>
      <c r="RFT41" s="467"/>
      <c r="RFU41" s="467"/>
      <c r="RFV41" s="467"/>
      <c r="RFW41" s="467"/>
      <c r="RFX41" s="467"/>
      <c r="RFY41" s="467"/>
      <c r="RFZ41" s="467"/>
      <c r="RGA41" s="467"/>
      <c r="RGB41" s="467"/>
      <c r="RGC41" s="467"/>
      <c r="RGD41" s="467"/>
      <c r="RGE41" s="467"/>
      <c r="RGF41" s="467"/>
      <c r="RGG41" s="467"/>
      <c r="RGH41" s="467"/>
      <c r="RGI41" s="467"/>
      <c r="RGJ41" s="467"/>
      <c r="RGK41" s="467"/>
      <c r="RGL41" s="467"/>
      <c r="RGM41" s="467"/>
      <c r="RGN41" s="467"/>
      <c r="RGO41" s="467"/>
      <c r="RGP41" s="467"/>
      <c r="RGQ41" s="467"/>
      <c r="RGR41" s="467"/>
      <c r="RGS41" s="467"/>
      <c r="RGT41" s="467"/>
      <c r="RGU41" s="467"/>
      <c r="RGV41" s="467"/>
      <c r="RGW41" s="467"/>
      <c r="RGX41" s="467"/>
      <c r="RGY41" s="467"/>
      <c r="RGZ41" s="467"/>
      <c r="RHA41" s="467"/>
      <c r="RHB41" s="467"/>
      <c r="RHC41" s="467"/>
      <c r="RHD41" s="467"/>
      <c r="RHE41" s="467"/>
      <c r="RHF41" s="467"/>
      <c r="RHG41" s="467"/>
      <c r="RHH41" s="467"/>
      <c r="RHI41" s="467"/>
      <c r="RHJ41" s="467"/>
      <c r="RHK41" s="467"/>
      <c r="RHL41" s="467"/>
      <c r="RHM41" s="467"/>
      <c r="RHN41" s="467"/>
      <c r="RHO41" s="467"/>
      <c r="RHP41" s="467"/>
      <c r="RHQ41" s="467"/>
      <c r="RHR41" s="467"/>
      <c r="RHS41" s="467"/>
      <c r="RHT41" s="467"/>
      <c r="RHU41" s="467"/>
      <c r="RHV41" s="467"/>
      <c r="RHW41" s="467"/>
      <c r="RHX41" s="467"/>
      <c r="RHY41" s="467"/>
      <c r="RHZ41" s="467"/>
      <c r="RIA41" s="467"/>
      <c r="RIB41" s="467"/>
      <c r="RIC41" s="467"/>
      <c r="RID41" s="467"/>
      <c r="RIE41" s="467"/>
      <c r="RIF41" s="467"/>
      <c r="RIG41" s="467"/>
      <c r="RIH41" s="467"/>
      <c r="RII41" s="467"/>
      <c r="RIJ41" s="467"/>
      <c r="RIK41" s="467"/>
      <c r="RIL41" s="467"/>
      <c r="RIM41" s="467"/>
      <c r="RIN41" s="467"/>
      <c r="RIO41" s="467"/>
      <c r="RIP41" s="467"/>
      <c r="RIQ41" s="467"/>
      <c r="RIR41" s="467"/>
      <c r="RIS41" s="467"/>
      <c r="RIT41" s="467"/>
      <c r="RIU41" s="467"/>
      <c r="RIV41" s="467"/>
      <c r="RIW41" s="467"/>
      <c r="RIX41" s="467"/>
      <c r="RIY41" s="467"/>
      <c r="RIZ41" s="467"/>
      <c r="RJA41" s="467"/>
      <c r="RJB41" s="467"/>
      <c r="RJC41" s="467"/>
      <c r="RJD41" s="467"/>
      <c r="RJE41" s="467"/>
      <c r="RJF41" s="467"/>
      <c r="RJG41" s="467"/>
      <c r="RJH41" s="467"/>
      <c r="RJI41" s="467"/>
      <c r="RJJ41" s="467"/>
      <c r="RJK41" s="467"/>
      <c r="RJL41" s="467"/>
      <c r="RJM41" s="467"/>
      <c r="RJN41" s="467"/>
      <c r="RJO41" s="467"/>
      <c r="RJP41" s="467"/>
      <c r="RJQ41" s="467"/>
      <c r="RJR41" s="467"/>
      <c r="RJS41" s="467"/>
      <c r="RJT41" s="467"/>
      <c r="RJU41" s="467"/>
      <c r="RJV41" s="467"/>
      <c r="RJW41" s="467"/>
      <c r="RJX41" s="467"/>
      <c r="RJY41" s="467"/>
      <c r="RJZ41" s="467"/>
      <c r="RKA41" s="467"/>
      <c r="RKB41" s="467"/>
      <c r="RKC41" s="467"/>
      <c r="RKD41" s="467"/>
      <c r="RKE41" s="467"/>
      <c r="RKF41" s="467"/>
      <c r="RKG41" s="467"/>
      <c r="RKH41" s="467"/>
      <c r="RKI41" s="467"/>
      <c r="RKJ41" s="467"/>
      <c r="RKK41" s="467"/>
      <c r="RKL41" s="467"/>
      <c r="RKM41" s="467"/>
      <c r="RKN41" s="467"/>
      <c r="RKO41" s="467"/>
      <c r="RKP41" s="467"/>
      <c r="RKQ41" s="467"/>
      <c r="RKR41" s="467"/>
      <c r="RKS41" s="467"/>
      <c r="RKT41" s="467"/>
      <c r="RKU41" s="467"/>
      <c r="RKV41" s="467"/>
      <c r="RKW41" s="467"/>
      <c r="RKX41" s="467"/>
      <c r="RKY41" s="467"/>
      <c r="RKZ41" s="467"/>
      <c r="RLA41" s="467"/>
      <c r="RLB41" s="467"/>
      <c r="RLC41" s="467"/>
      <c r="RLD41" s="467"/>
      <c r="RLE41" s="467"/>
      <c r="RLF41" s="467"/>
      <c r="RLG41" s="467"/>
      <c r="RLH41" s="467"/>
      <c r="RLI41" s="467"/>
      <c r="RLJ41" s="467"/>
      <c r="RLK41" s="467"/>
      <c r="RLL41" s="467"/>
      <c r="RLM41" s="467"/>
      <c r="RLN41" s="467"/>
      <c r="RLO41" s="467"/>
      <c r="RLP41" s="467"/>
      <c r="RLQ41" s="467"/>
      <c r="RLR41" s="467"/>
      <c r="RLS41" s="467"/>
      <c r="RLT41" s="467"/>
      <c r="RLU41" s="467"/>
      <c r="RLV41" s="467"/>
      <c r="RLW41" s="467"/>
      <c r="RLX41" s="467"/>
      <c r="RLY41" s="467"/>
      <c r="RLZ41" s="467"/>
      <c r="RMA41" s="467"/>
      <c r="RMB41" s="467"/>
      <c r="RMC41" s="467"/>
      <c r="RMD41" s="467"/>
      <c r="RME41" s="467"/>
      <c r="RMF41" s="467"/>
      <c r="RMG41" s="467"/>
      <c r="RMH41" s="467"/>
      <c r="RMI41" s="467"/>
      <c r="RMJ41" s="467"/>
      <c r="RMK41" s="467"/>
      <c r="RML41" s="467"/>
      <c r="RMM41" s="467"/>
      <c r="RMN41" s="467"/>
      <c r="RMO41" s="467"/>
      <c r="RMP41" s="467"/>
      <c r="RMQ41" s="467"/>
      <c r="RMR41" s="467"/>
      <c r="RMS41" s="467"/>
      <c r="RMT41" s="467"/>
      <c r="RMU41" s="467"/>
      <c r="RMV41" s="467"/>
      <c r="RMW41" s="467"/>
      <c r="RMX41" s="467"/>
      <c r="RMY41" s="467"/>
      <c r="RMZ41" s="467"/>
      <c r="RNA41" s="467"/>
      <c r="RNB41" s="467"/>
      <c r="RNC41" s="467"/>
      <c r="RND41" s="467"/>
      <c r="RNE41" s="467"/>
      <c r="RNF41" s="467"/>
      <c r="RNG41" s="467"/>
      <c r="RNH41" s="467"/>
      <c r="RNI41" s="467"/>
      <c r="RNJ41" s="467"/>
      <c r="RNK41" s="467"/>
      <c r="RNL41" s="467"/>
      <c r="RNM41" s="467"/>
      <c r="RNN41" s="467"/>
      <c r="RNO41" s="467"/>
      <c r="RNP41" s="467"/>
      <c r="RNQ41" s="467"/>
      <c r="RNR41" s="467"/>
      <c r="RNS41" s="467"/>
      <c r="RNT41" s="467"/>
      <c r="RNU41" s="467"/>
      <c r="RNV41" s="467"/>
      <c r="RNW41" s="467"/>
      <c r="RNX41" s="467"/>
      <c r="RNY41" s="467"/>
      <c r="RNZ41" s="467"/>
      <c r="ROA41" s="467"/>
      <c r="ROB41" s="467"/>
      <c r="ROC41" s="467"/>
      <c r="ROD41" s="467"/>
      <c r="ROE41" s="467"/>
      <c r="ROF41" s="467"/>
      <c r="ROG41" s="467"/>
      <c r="ROH41" s="467"/>
      <c r="ROI41" s="467"/>
      <c r="ROJ41" s="467"/>
      <c r="ROK41" s="467"/>
      <c r="ROL41" s="467"/>
      <c r="ROM41" s="467"/>
      <c r="RON41" s="467"/>
      <c r="ROO41" s="467"/>
      <c r="ROP41" s="467"/>
      <c r="ROQ41" s="467"/>
      <c r="ROR41" s="467"/>
      <c r="ROS41" s="467"/>
      <c r="ROT41" s="467"/>
      <c r="ROU41" s="467"/>
      <c r="ROV41" s="467"/>
      <c r="ROW41" s="467"/>
      <c r="ROX41" s="467"/>
      <c r="ROY41" s="467"/>
      <c r="ROZ41" s="467"/>
      <c r="RPA41" s="467"/>
      <c r="RPB41" s="467"/>
      <c r="RPC41" s="467"/>
      <c r="RPD41" s="467"/>
      <c r="RPE41" s="467"/>
      <c r="RPF41" s="467"/>
      <c r="RPG41" s="467"/>
      <c r="RPH41" s="467"/>
      <c r="RPI41" s="467"/>
      <c r="RPJ41" s="467"/>
      <c r="RPK41" s="467"/>
      <c r="RPL41" s="467"/>
      <c r="RPM41" s="467"/>
      <c r="RPN41" s="467"/>
      <c r="RPO41" s="467"/>
      <c r="RPP41" s="467"/>
      <c r="RPQ41" s="467"/>
      <c r="RPR41" s="467"/>
      <c r="RPS41" s="467"/>
      <c r="RPT41" s="467"/>
      <c r="RPU41" s="467"/>
      <c r="RPV41" s="467"/>
      <c r="RPW41" s="467"/>
      <c r="RPX41" s="467"/>
      <c r="RPY41" s="467"/>
      <c r="RPZ41" s="467"/>
      <c r="RQA41" s="467"/>
      <c r="RQB41" s="467"/>
      <c r="RQC41" s="467"/>
      <c r="RQD41" s="467"/>
      <c r="RQE41" s="467"/>
      <c r="RQF41" s="467"/>
      <c r="RQG41" s="467"/>
      <c r="RQH41" s="467"/>
      <c r="RQI41" s="467"/>
      <c r="RQJ41" s="467"/>
      <c r="RQK41" s="467"/>
      <c r="RQL41" s="467"/>
      <c r="RQM41" s="467"/>
      <c r="RQN41" s="467"/>
      <c r="RQO41" s="467"/>
      <c r="RQP41" s="467"/>
      <c r="RQQ41" s="467"/>
      <c r="RQR41" s="467"/>
      <c r="RQS41" s="467"/>
      <c r="RQT41" s="467"/>
      <c r="RQU41" s="467"/>
      <c r="RQV41" s="467"/>
      <c r="RQW41" s="467"/>
      <c r="RQX41" s="467"/>
      <c r="RQY41" s="467"/>
      <c r="RQZ41" s="467"/>
      <c r="RRA41" s="467"/>
      <c r="RRB41" s="467"/>
      <c r="RRC41" s="467"/>
      <c r="RRD41" s="467"/>
      <c r="RRE41" s="467"/>
      <c r="RRF41" s="467"/>
      <c r="RRG41" s="467"/>
      <c r="RRH41" s="467"/>
      <c r="RRI41" s="467"/>
      <c r="RRJ41" s="467"/>
      <c r="RRK41" s="467"/>
      <c r="RRL41" s="467"/>
      <c r="RRM41" s="467"/>
      <c r="RRN41" s="467"/>
      <c r="RRO41" s="467"/>
      <c r="RRP41" s="467"/>
      <c r="RRQ41" s="467"/>
      <c r="RRR41" s="467"/>
      <c r="RRS41" s="467"/>
      <c r="RRT41" s="467"/>
      <c r="RRU41" s="467"/>
      <c r="RRV41" s="467"/>
      <c r="RRW41" s="467"/>
      <c r="RRX41" s="467"/>
      <c r="RRY41" s="467"/>
      <c r="RRZ41" s="467"/>
      <c r="RSA41" s="467"/>
      <c r="RSB41" s="467"/>
      <c r="RSC41" s="467"/>
      <c r="RSD41" s="467"/>
      <c r="RSE41" s="467"/>
      <c r="RSF41" s="467"/>
      <c r="RSG41" s="467"/>
      <c r="RSH41" s="467"/>
      <c r="RSI41" s="467"/>
      <c r="RSJ41" s="467"/>
      <c r="RSK41" s="467"/>
      <c r="RSL41" s="467"/>
      <c r="RSM41" s="467"/>
      <c r="RSN41" s="467"/>
      <c r="RSO41" s="467"/>
      <c r="RSP41" s="467"/>
      <c r="RSQ41" s="467"/>
      <c r="RSR41" s="467"/>
      <c r="RSS41" s="467"/>
      <c r="RST41" s="467"/>
      <c r="RSU41" s="467"/>
      <c r="RSV41" s="467"/>
      <c r="RSW41" s="467"/>
      <c r="RSX41" s="467"/>
      <c r="RSY41" s="467"/>
      <c r="RSZ41" s="467"/>
      <c r="RTA41" s="467"/>
      <c r="RTB41" s="467"/>
      <c r="RTC41" s="467"/>
      <c r="RTD41" s="467"/>
      <c r="RTE41" s="467"/>
      <c r="RTF41" s="467"/>
      <c r="RTG41" s="467"/>
      <c r="RTH41" s="467"/>
      <c r="RTI41" s="467"/>
      <c r="RTJ41" s="467"/>
      <c r="RTK41" s="467"/>
      <c r="RTL41" s="467"/>
      <c r="RTM41" s="467"/>
      <c r="RTN41" s="467"/>
      <c r="RTO41" s="467"/>
      <c r="RTP41" s="467"/>
      <c r="RTQ41" s="467"/>
      <c r="RTR41" s="467"/>
      <c r="RTS41" s="467"/>
      <c r="RTT41" s="467"/>
      <c r="RTU41" s="467"/>
      <c r="RTV41" s="467"/>
      <c r="RTW41" s="467"/>
      <c r="RTX41" s="467"/>
      <c r="RTY41" s="467"/>
      <c r="RTZ41" s="467"/>
      <c r="RUA41" s="467"/>
      <c r="RUB41" s="467"/>
      <c r="RUC41" s="467"/>
      <c r="RUD41" s="467"/>
      <c r="RUE41" s="467"/>
      <c r="RUF41" s="467"/>
      <c r="RUG41" s="467"/>
      <c r="RUH41" s="467"/>
      <c r="RUI41" s="467"/>
      <c r="RUJ41" s="467"/>
      <c r="RUK41" s="467"/>
      <c r="RUL41" s="467"/>
      <c r="RUM41" s="467"/>
      <c r="RUN41" s="467"/>
      <c r="RUO41" s="467"/>
      <c r="RUP41" s="467"/>
      <c r="RUQ41" s="467"/>
      <c r="RUR41" s="467"/>
      <c r="RUS41" s="467"/>
      <c r="RUT41" s="467"/>
      <c r="RUU41" s="467"/>
      <c r="RUV41" s="467"/>
      <c r="RUW41" s="467"/>
      <c r="RUX41" s="467"/>
      <c r="RUY41" s="467"/>
      <c r="RUZ41" s="467"/>
      <c r="RVA41" s="467"/>
      <c r="RVB41" s="467"/>
      <c r="RVC41" s="467"/>
      <c r="RVD41" s="467"/>
      <c r="RVE41" s="467"/>
      <c r="RVF41" s="467"/>
      <c r="RVG41" s="467"/>
      <c r="RVH41" s="467"/>
      <c r="RVI41" s="467"/>
      <c r="RVJ41" s="467"/>
      <c r="RVK41" s="467"/>
      <c r="RVL41" s="467"/>
      <c r="RVM41" s="467"/>
      <c r="RVN41" s="467"/>
      <c r="RVO41" s="467"/>
      <c r="RVP41" s="467"/>
      <c r="RVQ41" s="467"/>
      <c r="RVR41" s="467"/>
      <c r="RVS41" s="467"/>
      <c r="RVT41" s="467"/>
      <c r="RVU41" s="467"/>
      <c r="RVV41" s="467"/>
      <c r="RVW41" s="467"/>
      <c r="RVX41" s="467"/>
      <c r="RVY41" s="467"/>
      <c r="RVZ41" s="467"/>
      <c r="RWA41" s="467"/>
      <c r="RWB41" s="467"/>
      <c r="RWC41" s="467"/>
      <c r="RWD41" s="467"/>
      <c r="RWE41" s="467"/>
      <c r="RWF41" s="467"/>
      <c r="RWG41" s="467"/>
      <c r="RWH41" s="467"/>
      <c r="RWI41" s="467"/>
      <c r="RWJ41" s="467"/>
      <c r="RWK41" s="467"/>
      <c r="RWL41" s="467"/>
      <c r="RWM41" s="467"/>
      <c r="RWN41" s="467"/>
      <c r="RWO41" s="467"/>
      <c r="RWP41" s="467"/>
      <c r="RWQ41" s="467"/>
      <c r="RWR41" s="467"/>
      <c r="RWS41" s="467"/>
      <c r="RWT41" s="467"/>
      <c r="RWU41" s="467"/>
      <c r="RWV41" s="467"/>
      <c r="RWW41" s="467"/>
      <c r="RWX41" s="467"/>
      <c r="RWY41" s="467"/>
      <c r="RWZ41" s="467"/>
      <c r="RXA41" s="467"/>
      <c r="RXB41" s="467"/>
      <c r="RXC41" s="467"/>
      <c r="RXD41" s="467"/>
      <c r="RXE41" s="467"/>
      <c r="RXF41" s="467"/>
      <c r="RXG41" s="467"/>
      <c r="RXH41" s="467"/>
      <c r="RXI41" s="467"/>
      <c r="RXJ41" s="467"/>
      <c r="RXK41" s="467"/>
      <c r="RXL41" s="467"/>
      <c r="RXM41" s="467"/>
      <c r="RXN41" s="467"/>
      <c r="RXO41" s="467"/>
      <c r="RXP41" s="467"/>
      <c r="RXQ41" s="467"/>
      <c r="RXR41" s="467"/>
      <c r="RXS41" s="467"/>
      <c r="RXT41" s="467"/>
      <c r="RXU41" s="467"/>
      <c r="RXV41" s="467"/>
      <c r="RXW41" s="467"/>
      <c r="RXX41" s="467"/>
      <c r="RXY41" s="467"/>
      <c r="RXZ41" s="467"/>
      <c r="RYA41" s="467"/>
      <c r="RYB41" s="467"/>
      <c r="RYC41" s="467"/>
      <c r="RYD41" s="467"/>
      <c r="RYE41" s="467"/>
      <c r="RYF41" s="467"/>
      <c r="RYG41" s="467"/>
      <c r="RYH41" s="467"/>
      <c r="RYI41" s="467"/>
      <c r="RYJ41" s="467"/>
      <c r="RYK41" s="467"/>
      <c r="RYL41" s="467"/>
      <c r="RYM41" s="467"/>
      <c r="RYN41" s="467"/>
      <c r="RYO41" s="467"/>
      <c r="RYP41" s="467"/>
      <c r="RYQ41" s="467"/>
      <c r="RYR41" s="467"/>
      <c r="RYS41" s="467"/>
      <c r="RYT41" s="467"/>
      <c r="RYU41" s="467"/>
      <c r="RYV41" s="467"/>
      <c r="RYW41" s="467"/>
      <c r="RYX41" s="467"/>
      <c r="RYY41" s="467"/>
      <c r="RYZ41" s="467"/>
      <c r="RZA41" s="467"/>
      <c r="RZB41" s="467"/>
      <c r="RZC41" s="467"/>
      <c r="RZD41" s="467"/>
      <c r="RZE41" s="467"/>
      <c r="RZF41" s="467"/>
      <c r="RZG41" s="467"/>
      <c r="RZH41" s="467"/>
      <c r="RZI41" s="467"/>
      <c r="RZJ41" s="467"/>
      <c r="RZK41" s="467"/>
      <c r="RZL41" s="467"/>
      <c r="RZM41" s="467"/>
      <c r="RZN41" s="467"/>
      <c r="RZO41" s="467"/>
      <c r="RZP41" s="467"/>
      <c r="RZQ41" s="467"/>
      <c r="RZR41" s="467"/>
      <c r="RZS41" s="467"/>
      <c r="RZT41" s="467"/>
      <c r="RZU41" s="467"/>
      <c r="RZV41" s="467"/>
      <c r="RZW41" s="467"/>
      <c r="RZX41" s="467"/>
      <c r="RZY41" s="467"/>
      <c r="RZZ41" s="467"/>
      <c r="SAA41" s="467"/>
      <c r="SAB41" s="467"/>
      <c r="SAC41" s="467"/>
      <c r="SAD41" s="467"/>
      <c r="SAE41" s="467"/>
      <c r="SAF41" s="467"/>
      <c r="SAG41" s="467"/>
      <c r="SAH41" s="467"/>
      <c r="SAI41" s="467"/>
      <c r="SAJ41" s="467"/>
      <c r="SAK41" s="467"/>
      <c r="SAL41" s="467"/>
      <c r="SAM41" s="467"/>
      <c r="SAN41" s="467"/>
      <c r="SAO41" s="467"/>
      <c r="SAP41" s="467"/>
      <c r="SAQ41" s="467"/>
      <c r="SAR41" s="467"/>
      <c r="SAS41" s="467"/>
      <c r="SAT41" s="467"/>
      <c r="SAU41" s="467"/>
      <c r="SAV41" s="467"/>
      <c r="SAW41" s="467"/>
      <c r="SAX41" s="467"/>
      <c r="SAY41" s="467"/>
      <c r="SAZ41" s="467"/>
      <c r="SBA41" s="467"/>
      <c r="SBB41" s="467"/>
      <c r="SBC41" s="467"/>
      <c r="SBD41" s="467"/>
      <c r="SBE41" s="467"/>
      <c r="SBF41" s="467"/>
      <c r="SBG41" s="467"/>
      <c r="SBH41" s="467"/>
      <c r="SBI41" s="467"/>
      <c r="SBJ41" s="467"/>
      <c r="SBK41" s="467"/>
      <c r="SBL41" s="467"/>
      <c r="SBM41" s="467"/>
      <c r="SBN41" s="467"/>
      <c r="SBO41" s="467"/>
      <c r="SBP41" s="467"/>
      <c r="SBQ41" s="467"/>
      <c r="SBR41" s="467"/>
      <c r="SBS41" s="467"/>
      <c r="SBT41" s="467"/>
      <c r="SBU41" s="467"/>
      <c r="SBV41" s="467"/>
      <c r="SBW41" s="467"/>
      <c r="SBX41" s="467"/>
      <c r="SBY41" s="467"/>
      <c r="SBZ41" s="467"/>
      <c r="SCA41" s="467"/>
      <c r="SCB41" s="467"/>
      <c r="SCC41" s="467"/>
      <c r="SCD41" s="467"/>
      <c r="SCE41" s="467"/>
      <c r="SCF41" s="467"/>
      <c r="SCG41" s="467"/>
      <c r="SCH41" s="467"/>
      <c r="SCI41" s="467"/>
      <c r="SCJ41" s="467"/>
      <c r="SCK41" s="467"/>
      <c r="SCL41" s="467"/>
      <c r="SCM41" s="467"/>
      <c r="SCN41" s="467"/>
      <c r="SCO41" s="467"/>
      <c r="SCP41" s="467"/>
      <c r="SCQ41" s="467"/>
      <c r="SCR41" s="467"/>
      <c r="SCS41" s="467"/>
      <c r="SCT41" s="467"/>
      <c r="SCU41" s="467"/>
      <c r="SCV41" s="467"/>
      <c r="SCW41" s="467"/>
      <c r="SCX41" s="467"/>
      <c r="SCY41" s="467"/>
      <c r="SCZ41" s="467"/>
      <c r="SDA41" s="467"/>
      <c r="SDB41" s="467"/>
      <c r="SDC41" s="467"/>
      <c r="SDD41" s="467"/>
      <c r="SDE41" s="467"/>
      <c r="SDF41" s="467"/>
      <c r="SDG41" s="467"/>
      <c r="SDH41" s="467"/>
      <c r="SDI41" s="467"/>
      <c r="SDJ41" s="467"/>
      <c r="SDK41" s="467"/>
      <c r="SDL41" s="467"/>
      <c r="SDM41" s="467"/>
      <c r="SDN41" s="467"/>
      <c r="SDO41" s="467"/>
      <c r="SDP41" s="467"/>
      <c r="SDQ41" s="467"/>
      <c r="SDR41" s="467"/>
      <c r="SDS41" s="467"/>
      <c r="SDT41" s="467"/>
      <c r="SDU41" s="467"/>
      <c r="SDV41" s="467"/>
      <c r="SDW41" s="467"/>
      <c r="SDX41" s="467"/>
      <c r="SDY41" s="467"/>
      <c r="SDZ41" s="467"/>
      <c r="SEA41" s="467"/>
      <c r="SEB41" s="467"/>
      <c r="SEC41" s="467"/>
      <c r="SED41" s="467"/>
      <c r="SEE41" s="467"/>
      <c r="SEF41" s="467"/>
      <c r="SEG41" s="467"/>
      <c r="SEH41" s="467"/>
      <c r="SEI41" s="467"/>
      <c r="SEJ41" s="467"/>
      <c r="SEK41" s="467"/>
      <c r="SEL41" s="467"/>
      <c r="SEM41" s="467"/>
      <c r="SEN41" s="467"/>
      <c r="SEO41" s="467"/>
      <c r="SEP41" s="467"/>
      <c r="SEQ41" s="467"/>
      <c r="SER41" s="467"/>
      <c r="SES41" s="467"/>
      <c r="SET41" s="467"/>
      <c r="SEU41" s="467"/>
      <c r="SEV41" s="467"/>
      <c r="SEW41" s="467"/>
      <c r="SEX41" s="467"/>
      <c r="SEY41" s="467"/>
      <c r="SEZ41" s="467"/>
      <c r="SFA41" s="467"/>
      <c r="SFB41" s="467"/>
      <c r="SFC41" s="467"/>
      <c r="SFD41" s="467"/>
      <c r="SFE41" s="467"/>
      <c r="SFF41" s="467"/>
      <c r="SFG41" s="467"/>
      <c r="SFH41" s="467"/>
      <c r="SFI41" s="467"/>
      <c r="SFJ41" s="467"/>
      <c r="SFK41" s="467"/>
      <c r="SFL41" s="467"/>
      <c r="SFM41" s="467"/>
      <c r="SFN41" s="467"/>
      <c r="SFO41" s="467"/>
      <c r="SFP41" s="467"/>
      <c r="SFQ41" s="467"/>
      <c r="SFR41" s="467"/>
      <c r="SFS41" s="467"/>
      <c r="SFT41" s="467"/>
      <c r="SFU41" s="467"/>
      <c r="SFV41" s="467"/>
      <c r="SFW41" s="467"/>
      <c r="SFX41" s="467"/>
      <c r="SFY41" s="467"/>
      <c r="SFZ41" s="467"/>
      <c r="SGA41" s="467"/>
      <c r="SGB41" s="467"/>
      <c r="SGC41" s="467"/>
      <c r="SGD41" s="467"/>
      <c r="SGE41" s="467"/>
      <c r="SGF41" s="467"/>
      <c r="SGG41" s="467"/>
      <c r="SGH41" s="467"/>
      <c r="SGI41" s="467"/>
      <c r="SGJ41" s="467"/>
      <c r="SGK41" s="467"/>
      <c r="SGL41" s="467"/>
      <c r="SGM41" s="467"/>
      <c r="SGN41" s="467"/>
      <c r="SGO41" s="467"/>
      <c r="SGP41" s="467"/>
      <c r="SGQ41" s="467"/>
      <c r="SGR41" s="467"/>
      <c r="SGS41" s="467"/>
      <c r="SGT41" s="467"/>
      <c r="SGU41" s="467"/>
      <c r="SGV41" s="467"/>
      <c r="SGW41" s="467"/>
      <c r="SGX41" s="467"/>
      <c r="SGY41" s="467"/>
      <c r="SGZ41" s="467"/>
      <c r="SHA41" s="467"/>
      <c r="SHB41" s="467"/>
      <c r="SHC41" s="467"/>
      <c r="SHD41" s="467"/>
      <c r="SHE41" s="467"/>
      <c r="SHF41" s="467"/>
      <c r="SHG41" s="467"/>
      <c r="SHH41" s="467"/>
      <c r="SHI41" s="467"/>
      <c r="SHJ41" s="467"/>
      <c r="SHK41" s="467"/>
      <c r="SHL41" s="467"/>
      <c r="SHM41" s="467"/>
      <c r="SHN41" s="467"/>
      <c r="SHO41" s="467"/>
      <c r="SHP41" s="467"/>
      <c r="SHQ41" s="467"/>
      <c r="SHR41" s="467"/>
      <c r="SHS41" s="467"/>
      <c r="SHT41" s="467"/>
      <c r="SHU41" s="467"/>
      <c r="SHV41" s="467"/>
      <c r="SHW41" s="467"/>
      <c r="SHX41" s="467"/>
      <c r="SHY41" s="467"/>
      <c r="SHZ41" s="467"/>
      <c r="SIA41" s="467"/>
      <c r="SIB41" s="467"/>
      <c r="SIC41" s="467"/>
      <c r="SID41" s="467"/>
      <c r="SIE41" s="467"/>
      <c r="SIF41" s="467"/>
      <c r="SIG41" s="467"/>
      <c r="SIH41" s="467"/>
      <c r="SII41" s="467"/>
      <c r="SIJ41" s="467"/>
      <c r="SIK41" s="467"/>
      <c r="SIL41" s="467"/>
      <c r="SIM41" s="467"/>
      <c r="SIN41" s="467"/>
      <c r="SIO41" s="467"/>
      <c r="SIP41" s="467"/>
      <c r="SIQ41" s="467"/>
      <c r="SIR41" s="467"/>
      <c r="SIS41" s="467"/>
      <c r="SIT41" s="467"/>
      <c r="SIU41" s="467"/>
      <c r="SIV41" s="467"/>
      <c r="SIW41" s="467"/>
      <c r="SIX41" s="467"/>
      <c r="SIY41" s="467"/>
      <c r="SIZ41" s="467"/>
      <c r="SJA41" s="467"/>
      <c r="SJB41" s="467"/>
      <c r="SJC41" s="467"/>
      <c r="SJD41" s="467"/>
      <c r="SJE41" s="467"/>
      <c r="SJF41" s="467"/>
      <c r="SJG41" s="467"/>
      <c r="SJH41" s="467"/>
      <c r="SJI41" s="467"/>
      <c r="SJJ41" s="467"/>
      <c r="SJK41" s="467"/>
      <c r="SJL41" s="467"/>
      <c r="SJM41" s="467"/>
      <c r="SJN41" s="467"/>
      <c r="SJO41" s="467"/>
      <c r="SJP41" s="467"/>
      <c r="SJQ41" s="467"/>
      <c r="SJR41" s="467"/>
      <c r="SJS41" s="467"/>
      <c r="SJT41" s="467"/>
      <c r="SJU41" s="467"/>
      <c r="SJV41" s="467"/>
      <c r="SJW41" s="467"/>
      <c r="SJX41" s="467"/>
      <c r="SJY41" s="467"/>
      <c r="SJZ41" s="467"/>
      <c r="SKA41" s="467"/>
      <c r="SKB41" s="467"/>
      <c r="SKC41" s="467"/>
      <c r="SKD41" s="467"/>
      <c r="SKE41" s="467"/>
      <c r="SKF41" s="467"/>
      <c r="SKG41" s="467"/>
      <c r="SKH41" s="467"/>
      <c r="SKI41" s="467"/>
      <c r="SKJ41" s="467"/>
      <c r="SKK41" s="467"/>
      <c r="SKL41" s="467"/>
      <c r="SKM41" s="467"/>
      <c r="SKN41" s="467"/>
      <c r="SKO41" s="467"/>
      <c r="SKP41" s="467"/>
      <c r="SKQ41" s="467"/>
      <c r="SKR41" s="467"/>
      <c r="SKS41" s="467"/>
      <c r="SKT41" s="467"/>
      <c r="SKU41" s="467"/>
      <c r="SKV41" s="467"/>
      <c r="SKW41" s="467"/>
      <c r="SKX41" s="467"/>
      <c r="SKY41" s="467"/>
      <c r="SKZ41" s="467"/>
      <c r="SLA41" s="467"/>
      <c r="SLB41" s="467"/>
      <c r="SLC41" s="467"/>
      <c r="SLD41" s="467"/>
      <c r="SLE41" s="467"/>
      <c r="SLF41" s="467"/>
      <c r="SLG41" s="467"/>
      <c r="SLH41" s="467"/>
      <c r="SLI41" s="467"/>
      <c r="SLJ41" s="467"/>
      <c r="SLK41" s="467"/>
      <c r="SLL41" s="467"/>
      <c r="SLM41" s="467"/>
      <c r="SLN41" s="467"/>
      <c r="SLO41" s="467"/>
      <c r="SLP41" s="467"/>
      <c r="SLQ41" s="467"/>
      <c r="SLR41" s="467"/>
      <c r="SLS41" s="467"/>
      <c r="SLT41" s="467"/>
      <c r="SLU41" s="467"/>
      <c r="SLV41" s="467"/>
      <c r="SLW41" s="467"/>
      <c r="SLX41" s="467"/>
      <c r="SLY41" s="467"/>
      <c r="SLZ41" s="467"/>
      <c r="SMA41" s="467"/>
      <c r="SMB41" s="467"/>
      <c r="SMC41" s="467"/>
      <c r="SMD41" s="467"/>
      <c r="SME41" s="467"/>
      <c r="SMF41" s="467"/>
      <c r="SMG41" s="467"/>
      <c r="SMH41" s="467"/>
      <c r="SMI41" s="467"/>
      <c r="SMJ41" s="467"/>
      <c r="SMK41" s="467"/>
      <c r="SML41" s="467"/>
      <c r="SMM41" s="467"/>
      <c r="SMN41" s="467"/>
      <c r="SMO41" s="467"/>
      <c r="SMP41" s="467"/>
      <c r="SMQ41" s="467"/>
      <c r="SMR41" s="467"/>
      <c r="SMS41" s="467"/>
      <c r="SMT41" s="467"/>
      <c r="SMU41" s="467"/>
      <c r="SMV41" s="467"/>
      <c r="SMW41" s="467"/>
      <c r="SMX41" s="467"/>
      <c r="SMY41" s="467"/>
      <c r="SMZ41" s="467"/>
      <c r="SNA41" s="467"/>
      <c r="SNB41" s="467"/>
      <c r="SNC41" s="467"/>
      <c r="SND41" s="467"/>
      <c r="SNE41" s="467"/>
      <c r="SNF41" s="467"/>
      <c r="SNG41" s="467"/>
      <c r="SNH41" s="467"/>
      <c r="SNI41" s="467"/>
      <c r="SNJ41" s="467"/>
      <c r="SNK41" s="467"/>
      <c r="SNL41" s="467"/>
      <c r="SNM41" s="467"/>
      <c r="SNN41" s="467"/>
      <c r="SNO41" s="467"/>
      <c r="SNP41" s="467"/>
      <c r="SNQ41" s="467"/>
      <c r="SNR41" s="467"/>
      <c r="SNS41" s="467"/>
      <c r="SNT41" s="467"/>
      <c r="SNU41" s="467"/>
      <c r="SNV41" s="467"/>
      <c r="SNW41" s="467"/>
      <c r="SNX41" s="467"/>
      <c r="SNY41" s="467"/>
      <c r="SNZ41" s="467"/>
      <c r="SOA41" s="467"/>
      <c r="SOB41" s="467"/>
      <c r="SOC41" s="467"/>
      <c r="SOD41" s="467"/>
      <c r="SOE41" s="467"/>
      <c r="SOF41" s="467"/>
      <c r="SOG41" s="467"/>
      <c r="SOH41" s="467"/>
      <c r="SOI41" s="467"/>
      <c r="SOJ41" s="467"/>
      <c r="SOK41" s="467"/>
      <c r="SOL41" s="467"/>
      <c r="SOM41" s="467"/>
      <c r="SON41" s="467"/>
      <c r="SOO41" s="467"/>
      <c r="SOP41" s="467"/>
      <c r="SOQ41" s="467"/>
      <c r="SOR41" s="467"/>
      <c r="SOS41" s="467"/>
      <c r="SOT41" s="467"/>
      <c r="SOU41" s="467"/>
      <c r="SOV41" s="467"/>
      <c r="SOW41" s="467"/>
      <c r="SOX41" s="467"/>
      <c r="SOY41" s="467"/>
      <c r="SOZ41" s="467"/>
      <c r="SPA41" s="467"/>
      <c r="SPB41" s="467"/>
      <c r="SPC41" s="467"/>
      <c r="SPD41" s="467"/>
      <c r="SPE41" s="467"/>
      <c r="SPF41" s="467"/>
      <c r="SPG41" s="467"/>
      <c r="SPH41" s="467"/>
      <c r="SPI41" s="467"/>
      <c r="SPJ41" s="467"/>
      <c r="SPK41" s="467"/>
      <c r="SPL41" s="467"/>
      <c r="SPM41" s="467"/>
      <c r="SPN41" s="467"/>
      <c r="SPO41" s="467"/>
      <c r="SPP41" s="467"/>
      <c r="SPQ41" s="467"/>
      <c r="SPR41" s="467"/>
      <c r="SPS41" s="467"/>
      <c r="SPT41" s="467"/>
      <c r="SPU41" s="467"/>
      <c r="SPV41" s="467"/>
      <c r="SPW41" s="467"/>
      <c r="SPX41" s="467"/>
      <c r="SPY41" s="467"/>
      <c r="SPZ41" s="467"/>
      <c r="SQA41" s="467"/>
      <c r="SQB41" s="467"/>
      <c r="SQC41" s="467"/>
      <c r="SQD41" s="467"/>
      <c r="SQE41" s="467"/>
      <c r="SQF41" s="467"/>
      <c r="SQG41" s="467"/>
      <c r="SQH41" s="467"/>
      <c r="SQI41" s="467"/>
      <c r="SQJ41" s="467"/>
      <c r="SQK41" s="467"/>
      <c r="SQL41" s="467"/>
      <c r="SQM41" s="467"/>
      <c r="SQN41" s="467"/>
      <c r="SQO41" s="467"/>
      <c r="SQP41" s="467"/>
      <c r="SQQ41" s="467"/>
      <c r="SQR41" s="467"/>
      <c r="SQS41" s="467"/>
      <c r="SQT41" s="467"/>
      <c r="SQU41" s="467"/>
      <c r="SQV41" s="467"/>
      <c r="SQW41" s="467"/>
      <c r="SQX41" s="467"/>
      <c r="SQY41" s="467"/>
      <c r="SQZ41" s="467"/>
      <c r="SRA41" s="467"/>
      <c r="SRB41" s="467"/>
      <c r="SRC41" s="467"/>
      <c r="SRD41" s="467"/>
      <c r="SRE41" s="467"/>
      <c r="SRF41" s="467"/>
      <c r="SRG41" s="467"/>
      <c r="SRH41" s="467"/>
      <c r="SRI41" s="467"/>
      <c r="SRJ41" s="467"/>
      <c r="SRK41" s="467"/>
      <c r="SRL41" s="467"/>
      <c r="SRM41" s="467"/>
      <c r="SRN41" s="467"/>
      <c r="SRO41" s="467"/>
      <c r="SRP41" s="467"/>
      <c r="SRQ41" s="467"/>
      <c r="SRR41" s="467"/>
      <c r="SRS41" s="467"/>
      <c r="SRT41" s="467"/>
      <c r="SRU41" s="467"/>
      <c r="SRV41" s="467"/>
      <c r="SRW41" s="467"/>
      <c r="SRX41" s="467"/>
      <c r="SRY41" s="467"/>
      <c r="SRZ41" s="467"/>
      <c r="SSA41" s="467"/>
      <c r="SSB41" s="467"/>
      <c r="SSC41" s="467"/>
      <c r="SSD41" s="467"/>
      <c r="SSE41" s="467"/>
      <c r="SSF41" s="467"/>
      <c r="SSG41" s="467"/>
      <c r="SSH41" s="467"/>
      <c r="SSI41" s="467"/>
      <c r="SSJ41" s="467"/>
      <c r="SSK41" s="467"/>
      <c r="SSL41" s="467"/>
      <c r="SSM41" s="467"/>
      <c r="SSN41" s="467"/>
      <c r="SSO41" s="467"/>
      <c r="SSP41" s="467"/>
      <c r="SSQ41" s="467"/>
      <c r="SSR41" s="467"/>
      <c r="SSS41" s="467"/>
      <c r="SST41" s="467"/>
      <c r="SSU41" s="467"/>
      <c r="SSV41" s="467"/>
      <c r="SSW41" s="467"/>
      <c r="SSX41" s="467"/>
      <c r="SSY41" s="467"/>
      <c r="SSZ41" s="467"/>
      <c r="STA41" s="467"/>
      <c r="STB41" s="467"/>
      <c r="STC41" s="467"/>
      <c r="STD41" s="467"/>
      <c r="STE41" s="467"/>
      <c r="STF41" s="467"/>
      <c r="STG41" s="467"/>
      <c r="STH41" s="467"/>
      <c r="STI41" s="467"/>
      <c r="STJ41" s="467"/>
      <c r="STK41" s="467"/>
      <c r="STL41" s="467"/>
      <c r="STM41" s="467"/>
      <c r="STN41" s="467"/>
      <c r="STO41" s="467"/>
      <c r="STP41" s="467"/>
      <c r="STQ41" s="467"/>
      <c r="STR41" s="467"/>
      <c r="STS41" s="467"/>
      <c r="STT41" s="467"/>
      <c r="STU41" s="467"/>
      <c r="STV41" s="467"/>
      <c r="STW41" s="467"/>
      <c r="STX41" s="467"/>
      <c r="STY41" s="467"/>
      <c r="STZ41" s="467"/>
      <c r="SUA41" s="467"/>
      <c r="SUB41" s="467"/>
      <c r="SUC41" s="467"/>
      <c r="SUD41" s="467"/>
      <c r="SUE41" s="467"/>
      <c r="SUF41" s="467"/>
      <c r="SUG41" s="467"/>
      <c r="SUH41" s="467"/>
      <c r="SUI41" s="467"/>
      <c r="SUJ41" s="467"/>
      <c r="SUK41" s="467"/>
      <c r="SUL41" s="467"/>
      <c r="SUM41" s="467"/>
      <c r="SUN41" s="467"/>
      <c r="SUO41" s="467"/>
      <c r="SUP41" s="467"/>
      <c r="SUQ41" s="467"/>
      <c r="SUR41" s="467"/>
      <c r="SUS41" s="467"/>
      <c r="SUT41" s="467"/>
      <c r="SUU41" s="467"/>
      <c r="SUV41" s="467"/>
      <c r="SUW41" s="467"/>
      <c r="SUX41" s="467"/>
      <c r="SUY41" s="467"/>
      <c r="SUZ41" s="467"/>
      <c r="SVA41" s="467"/>
      <c r="SVB41" s="467"/>
      <c r="SVC41" s="467"/>
      <c r="SVD41" s="467"/>
      <c r="SVE41" s="467"/>
      <c r="SVF41" s="467"/>
      <c r="SVG41" s="467"/>
      <c r="SVH41" s="467"/>
      <c r="SVI41" s="467"/>
      <c r="SVJ41" s="467"/>
      <c r="SVK41" s="467"/>
      <c r="SVL41" s="467"/>
      <c r="SVM41" s="467"/>
      <c r="SVN41" s="467"/>
      <c r="SVO41" s="467"/>
      <c r="SVP41" s="467"/>
      <c r="SVQ41" s="467"/>
      <c r="SVR41" s="467"/>
      <c r="SVS41" s="467"/>
      <c r="SVT41" s="467"/>
      <c r="SVU41" s="467"/>
      <c r="SVV41" s="467"/>
      <c r="SVW41" s="467"/>
      <c r="SVX41" s="467"/>
      <c r="SVY41" s="467"/>
      <c r="SVZ41" s="467"/>
      <c r="SWA41" s="467"/>
      <c r="SWB41" s="467"/>
      <c r="SWC41" s="467"/>
      <c r="SWD41" s="467"/>
      <c r="SWE41" s="467"/>
      <c r="SWF41" s="467"/>
      <c r="SWG41" s="467"/>
      <c r="SWH41" s="467"/>
      <c r="SWI41" s="467"/>
      <c r="SWJ41" s="467"/>
      <c r="SWK41" s="467"/>
      <c r="SWL41" s="467"/>
      <c r="SWM41" s="467"/>
      <c r="SWN41" s="467"/>
      <c r="SWO41" s="467"/>
      <c r="SWP41" s="467"/>
      <c r="SWQ41" s="467"/>
      <c r="SWR41" s="467"/>
      <c r="SWS41" s="467"/>
      <c r="SWT41" s="467"/>
      <c r="SWU41" s="467"/>
      <c r="SWV41" s="467"/>
      <c r="SWW41" s="467"/>
      <c r="SWX41" s="467"/>
      <c r="SWY41" s="467"/>
      <c r="SWZ41" s="467"/>
      <c r="SXA41" s="467"/>
      <c r="SXB41" s="467"/>
      <c r="SXC41" s="467"/>
      <c r="SXD41" s="467"/>
      <c r="SXE41" s="467"/>
      <c r="SXF41" s="467"/>
      <c r="SXG41" s="467"/>
      <c r="SXH41" s="467"/>
      <c r="SXI41" s="467"/>
      <c r="SXJ41" s="467"/>
      <c r="SXK41" s="467"/>
      <c r="SXL41" s="467"/>
      <c r="SXM41" s="467"/>
      <c r="SXN41" s="467"/>
      <c r="SXO41" s="467"/>
      <c r="SXP41" s="467"/>
      <c r="SXQ41" s="467"/>
      <c r="SXR41" s="467"/>
      <c r="SXS41" s="467"/>
      <c r="SXT41" s="467"/>
      <c r="SXU41" s="467"/>
      <c r="SXV41" s="467"/>
      <c r="SXW41" s="467"/>
      <c r="SXX41" s="467"/>
      <c r="SXY41" s="467"/>
      <c r="SXZ41" s="467"/>
      <c r="SYA41" s="467"/>
      <c r="SYB41" s="467"/>
      <c r="SYC41" s="467"/>
      <c r="SYD41" s="467"/>
      <c r="SYE41" s="467"/>
      <c r="SYF41" s="467"/>
      <c r="SYG41" s="467"/>
      <c r="SYH41" s="467"/>
      <c r="SYI41" s="467"/>
      <c r="SYJ41" s="467"/>
      <c r="SYK41" s="467"/>
      <c r="SYL41" s="467"/>
      <c r="SYM41" s="467"/>
      <c r="SYN41" s="467"/>
      <c r="SYO41" s="467"/>
      <c r="SYP41" s="467"/>
      <c r="SYQ41" s="467"/>
      <c r="SYR41" s="467"/>
      <c r="SYS41" s="467"/>
      <c r="SYT41" s="467"/>
      <c r="SYU41" s="467"/>
      <c r="SYV41" s="467"/>
      <c r="SYW41" s="467"/>
      <c r="SYX41" s="467"/>
      <c r="SYY41" s="467"/>
      <c r="SYZ41" s="467"/>
      <c r="SZA41" s="467"/>
      <c r="SZB41" s="467"/>
      <c r="SZC41" s="467"/>
      <c r="SZD41" s="467"/>
      <c r="SZE41" s="467"/>
      <c r="SZF41" s="467"/>
      <c r="SZG41" s="467"/>
      <c r="SZH41" s="467"/>
      <c r="SZI41" s="467"/>
      <c r="SZJ41" s="467"/>
      <c r="SZK41" s="467"/>
      <c r="SZL41" s="467"/>
      <c r="SZM41" s="467"/>
      <c r="SZN41" s="467"/>
      <c r="SZO41" s="467"/>
      <c r="SZP41" s="467"/>
      <c r="SZQ41" s="467"/>
      <c r="SZR41" s="467"/>
      <c r="SZS41" s="467"/>
      <c r="SZT41" s="467"/>
      <c r="SZU41" s="467"/>
      <c r="SZV41" s="467"/>
      <c r="SZW41" s="467"/>
      <c r="SZX41" s="467"/>
      <c r="SZY41" s="467"/>
      <c r="SZZ41" s="467"/>
      <c r="TAA41" s="467"/>
      <c r="TAB41" s="467"/>
      <c r="TAC41" s="467"/>
      <c r="TAD41" s="467"/>
      <c r="TAE41" s="467"/>
      <c r="TAF41" s="467"/>
      <c r="TAG41" s="467"/>
      <c r="TAH41" s="467"/>
      <c r="TAI41" s="467"/>
      <c r="TAJ41" s="467"/>
      <c r="TAK41" s="467"/>
      <c r="TAL41" s="467"/>
      <c r="TAM41" s="467"/>
      <c r="TAN41" s="467"/>
      <c r="TAO41" s="467"/>
      <c r="TAP41" s="467"/>
      <c r="TAQ41" s="467"/>
      <c r="TAR41" s="467"/>
      <c r="TAS41" s="467"/>
      <c r="TAT41" s="467"/>
      <c r="TAU41" s="467"/>
      <c r="TAV41" s="467"/>
      <c r="TAW41" s="467"/>
      <c r="TAX41" s="467"/>
      <c r="TAY41" s="467"/>
      <c r="TAZ41" s="467"/>
      <c r="TBA41" s="467"/>
      <c r="TBB41" s="467"/>
      <c r="TBC41" s="467"/>
      <c r="TBD41" s="467"/>
      <c r="TBE41" s="467"/>
      <c r="TBF41" s="467"/>
      <c r="TBG41" s="467"/>
      <c r="TBH41" s="467"/>
      <c r="TBI41" s="467"/>
      <c r="TBJ41" s="467"/>
      <c r="TBK41" s="467"/>
      <c r="TBL41" s="467"/>
      <c r="TBM41" s="467"/>
      <c r="TBN41" s="467"/>
      <c r="TBO41" s="467"/>
      <c r="TBP41" s="467"/>
      <c r="TBQ41" s="467"/>
      <c r="TBR41" s="467"/>
      <c r="TBS41" s="467"/>
      <c r="TBT41" s="467"/>
      <c r="TBU41" s="467"/>
      <c r="TBV41" s="467"/>
      <c r="TBW41" s="467"/>
      <c r="TBX41" s="467"/>
      <c r="TBY41" s="467"/>
      <c r="TBZ41" s="467"/>
      <c r="TCA41" s="467"/>
      <c r="TCB41" s="467"/>
      <c r="TCC41" s="467"/>
      <c r="TCD41" s="467"/>
      <c r="TCE41" s="467"/>
      <c r="TCF41" s="467"/>
      <c r="TCG41" s="467"/>
      <c r="TCH41" s="467"/>
      <c r="TCI41" s="467"/>
      <c r="TCJ41" s="467"/>
      <c r="TCK41" s="467"/>
      <c r="TCL41" s="467"/>
      <c r="TCM41" s="467"/>
      <c r="TCN41" s="467"/>
      <c r="TCO41" s="467"/>
      <c r="TCP41" s="467"/>
      <c r="TCQ41" s="467"/>
      <c r="TCR41" s="467"/>
      <c r="TCS41" s="467"/>
      <c r="TCT41" s="467"/>
      <c r="TCU41" s="467"/>
      <c r="TCV41" s="467"/>
      <c r="TCW41" s="467"/>
      <c r="TCX41" s="467"/>
      <c r="TCY41" s="467"/>
      <c r="TCZ41" s="467"/>
      <c r="TDA41" s="467"/>
      <c r="TDB41" s="467"/>
      <c r="TDC41" s="467"/>
      <c r="TDD41" s="467"/>
      <c r="TDE41" s="467"/>
      <c r="TDF41" s="467"/>
      <c r="TDG41" s="467"/>
      <c r="TDH41" s="467"/>
      <c r="TDI41" s="467"/>
      <c r="TDJ41" s="467"/>
      <c r="TDK41" s="467"/>
      <c r="TDL41" s="467"/>
      <c r="TDM41" s="467"/>
      <c r="TDN41" s="467"/>
      <c r="TDO41" s="467"/>
      <c r="TDP41" s="467"/>
      <c r="TDQ41" s="467"/>
      <c r="TDR41" s="467"/>
      <c r="TDS41" s="467"/>
      <c r="TDT41" s="467"/>
      <c r="TDU41" s="467"/>
      <c r="TDV41" s="467"/>
      <c r="TDW41" s="467"/>
      <c r="TDX41" s="467"/>
      <c r="TDY41" s="467"/>
      <c r="TDZ41" s="467"/>
      <c r="TEA41" s="467"/>
      <c r="TEB41" s="467"/>
      <c r="TEC41" s="467"/>
      <c r="TED41" s="467"/>
      <c r="TEE41" s="467"/>
      <c r="TEF41" s="467"/>
      <c r="TEG41" s="467"/>
      <c r="TEH41" s="467"/>
      <c r="TEI41" s="467"/>
      <c r="TEJ41" s="467"/>
      <c r="TEK41" s="467"/>
      <c r="TEL41" s="467"/>
      <c r="TEM41" s="467"/>
      <c r="TEN41" s="467"/>
      <c r="TEO41" s="467"/>
      <c r="TEP41" s="467"/>
      <c r="TEQ41" s="467"/>
      <c r="TER41" s="467"/>
      <c r="TES41" s="467"/>
      <c r="TET41" s="467"/>
      <c r="TEU41" s="467"/>
      <c r="TEV41" s="467"/>
      <c r="TEW41" s="467"/>
      <c r="TEX41" s="467"/>
      <c r="TEY41" s="467"/>
      <c r="TEZ41" s="467"/>
      <c r="TFA41" s="467"/>
      <c r="TFB41" s="467"/>
      <c r="TFC41" s="467"/>
      <c r="TFD41" s="467"/>
      <c r="TFE41" s="467"/>
      <c r="TFF41" s="467"/>
      <c r="TFG41" s="467"/>
      <c r="TFH41" s="467"/>
      <c r="TFI41" s="467"/>
      <c r="TFJ41" s="467"/>
      <c r="TFK41" s="467"/>
      <c r="TFL41" s="467"/>
      <c r="TFM41" s="467"/>
      <c r="TFN41" s="467"/>
      <c r="TFO41" s="467"/>
      <c r="TFP41" s="467"/>
      <c r="TFQ41" s="467"/>
      <c r="TFR41" s="467"/>
      <c r="TFS41" s="467"/>
      <c r="TFT41" s="467"/>
      <c r="TFU41" s="467"/>
      <c r="TFV41" s="467"/>
      <c r="TFW41" s="467"/>
      <c r="TFX41" s="467"/>
      <c r="TFY41" s="467"/>
      <c r="TFZ41" s="467"/>
      <c r="TGA41" s="467"/>
      <c r="TGB41" s="467"/>
      <c r="TGC41" s="467"/>
      <c r="TGD41" s="467"/>
      <c r="TGE41" s="467"/>
      <c r="TGF41" s="467"/>
      <c r="TGG41" s="467"/>
      <c r="TGH41" s="467"/>
      <c r="TGI41" s="467"/>
      <c r="TGJ41" s="467"/>
      <c r="TGK41" s="467"/>
      <c r="TGL41" s="467"/>
      <c r="TGM41" s="467"/>
      <c r="TGN41" s="467"/>
      <c r="TGO41" s="467"/>
      <c r="TGP41" s="467"/>
      <c r="TGQ41" s="467"/>
      <c r="TGR41" s="467"/>
      <c r="TGS41" s="467"/>
      <c r="TGT41" s="467"/>
      <c r="TGU41" s="467"/>
      <c r="TGV41" s="467"/>
      <c r="TGW41" s="467"/>
      <c r="TGX41" s="467"/>
      <c r="TGY41" s="467"/>
      <c r="TGZ41" s="467"/>
      <c r="THA41" s="467"/>
      <c r="THB41" s="467"/>
      <c r="THC41" s="467"/>
      <c r="THD41" s="467"/>
      <c r="THE41" s="467"/>
      <c r="THF41" s="467"/>
      <c r="THG41" s="467"/>
      <c r="THH41" s="467"/>
      <c r="THI41" s="467"/>
      <c r="THJ41" s="467"/>
      <c r="THK41" s="467"/>
      <c r="THL41" s="467"/>
      <c r="THM41" s="467"/>
      <c r="THN41" s="467"/>
      <c r="THO41" s="467"/>
      <c r="THP41" s="467"/>
      <c r="THQ41" s="467"/>
      <c r="THR41" s="467"/>
      <c r="THS41" s="467"/>
      <c r="THT41" s="467"/>
      <c r="THU41" s="467"/>
      <c r="THV41" s="467"/>
      <c r="THW41" s="467"/>
      <c r="THX41" s="467"/>
      <c r="THY41" s="467"/>
      <c r="THZ41" s="467"/>
      <c r="TIA41" s="467"/>
      <c r="TIB41" s="467"/>
      <c r="TIC41" s="467"/>
      <c r="TID41" s="467"/>
      <c r="TIE41" s="467"/>
      <c r="TIF41" s="467"/>
      <c r="TIG41" s="467"/>
      <c r="TIH41" s="467"/>
      <c r="TII41" s="467"/>
      <c r="TIJ41" s="467"/>
      <c r="TIK41" s="467"/>
      <c r="TIL41" s="467"/>
      <c r="TIM41" s="467"/>
      <c r="TIN41" s="467"/>
      <c r="TIO41" s="467"/>
      <c r="TIP41" s="467"/>
      <c r="TIQ41" s="467"/>
      <c r="TIR41" s="467"/>
      <c r="TIS41" s="467"/>
      <c r="TIT41" s="467"/>
      <c r="TIU41" s="467"/>
      <c r="TIV41" s="467"/>
      <c r="TIW41" s="467"/>
      <c r="TIX41" s="467"/>
      <c r="TIY41" s="467"/>
      <c r="TIZ41" s="467"/>
      <c r="TJA41" s="467"/>
      <c r="TJB41" s="467"/>
      <c r="TJC41" s="467"/>
      <c r="TJD41" s="467"/>
      <c r="TJE41" s="467"/>
      <c r="TJF41" s="467"/>
      <c r="TJG41" s="467"/>
      <c r="TJH41" s="467"/>
      <c r="TJI41" s="467"/>
      <c r="TJJ41" s="467"/>
      <c r="TJK41" s="467"/>
      <c r="TJL41" s="467"/>
      <c r="TJM41" s="467"/>
      <c r="TJN41" s="467"/>
      <c r="TJO41" s="467"/>
      <c r="TJP41" s="467"/>
      <c r="TJQ41" s="467"/>
      <c r="TJR41" s="467"/>
      <c r="TJS41" s="467"/>
      <c r="TJT41" s="467"/>
      <c r="TJU41" s="467"/>
      <c r="TJV41" s="467"/>
      <c r="TJW41" s="467"/>
      <c r="TJX41" s="467"/>
      <c r="TJY41" s="467"/>
      <c r="TJZ41" s="467"/>
      <c r="TKA41" s="467"/>
      <c r="TKB41" s="467"/>
      <c r="TKC41" s="467"/>
      <c r="TKD41" s="467"/>
      <c r="TKE41" s="467"/>
      <c r="TKF41" s="467"/>
      <c r="TKG41" s="467"/>
      <c r="TKH41" s="467"/>
      <c r="TKI41" s="467"/>
      <c r="TKJ41" s="467"/>
      <c r="TKK41" s="467"/>
      <c r="TKL41" s="467"/>
      <c r="TKM41" s="467"/>
      <c r="TKN41" s="467"/>
      <c r="TKO41" s="467"/>
      <c r="TKP41" s="467"/>
      <c r="TKQ41" s="467"/>
      <c r="TKR41" s="467"/>
      <c r="TKS41" s="467"/>
      <c r="TKT41" s="467"/>
      <c r="TKU41" s="467"/>
      <c r="TKV41" s="467"/>
      <c r="TKW41" s="467"/>
      <c r="TKX41" s="467"/>
      <c r="TKY41" s="467"/>
      <c r="TKZ41" s="467"/>
      <c r="TLA41" s="467"/>
      <c r="TLB41" s="467"/>
      <c r="TLC41" s="467"/>
      <c r="TLD41" s="467"/>
      <c r="TLE41" s="467"/>
      <c r="TLF41" s="467"/>
      <c r="TLG41" s="467"/>
      <c r="TLH41" s="467"/>
      <c r="TLI41" s="467"/>
      <c r="TLJ41" s="467"/>
      <c r="TLK41" s="467"/>
      <c r="TLL41" s="467"/>
      <c r="TLM41" s="467"/>
      <c r="TLN41" s="467"/>
      <c r="TLO41" s="467"/>
      <c r="TLP41" s="467"/>
      <c r="TLQ41" s="467"/>
      <c r="TLR41" s="467"/>
      <c r="TLS41" s="467"/>
      <c r="TLT41" s="467"/>
      <c r="TLU41" s="467"/>
      <c r="TLV41" s="467"/>
      <c r="TLW41" s="467"/>
      <c r="TLX41" s="467"/>
      <c r="TLY41" s="467"/>
      <c r="TLZ41" s="467"/>
      <c r="TMA41" s="467"/>
      <c r="TMB41" s="467"/>
      <c r="TMC41" s="467"/>
      <c r="TMD41" s="467"/>
      <c r="TME41" s="467"/>
      <c r="TMF41" s="467"/>
      <c r="TMG41" s="467"/>
      <c r="TMH41" s="467"/>
      <c r="TMI41" s="467"/>
      <c r="TMJ41" s="467"/>
      <c r="TMK41" s="467"/>
      <c r="TML41" s="467"/>
      <c r="TMM41" s="467"/>
      <c r="TMN41" s="467"/>
      <c r="TMO41" s="467"/>
      <c r="TMP41" s="467"/>
      <c r="TMQ41" s="467"/>
      <c r="TMR41" s="467"/>
      <c r="TMS41" s="467"/>
      <c r="TMT41" s="467"/>
      <c r="TMU41" s="467"/>
      <c r="TMV41" s="467"/>
      <c r="TMW41" s="467"/>
      <c r="TMX41" s="467"/>
      <c r="TMY41" s="467"/>
      <c r="TMZ41" s="467"/>
      <c r="TNA41" s="467"/>
      <c r="TNB41" s="467"/>
      <c r="TNC41" s="467"/>
      <c r="TND41" s="467"/>
      <c r="TNE41" s="467"/>
      <c r="TNF41" s="467"/>
      <c r="TNG41" s="467"/>
      <c r="TNH41" s="467"/>
      <c r="TNI41" s="467"/>
      <c r="TNJ41" s="467"/>
      <c r="TNK41" s="467"/>
      <c r="TNL41" s="467"/>
      <c r="TNM41" s="467"/>
      <c r="TNN41" s="467"/>
      <c r="TNO41" s="467"/>
      <c r="TNP41" s="467"/>
      <c r="TNQ41" s="467"/>
      <c r="TNR41" s="467"/>
      <c r="TNS41" s="467"/>
      <c r="TNT41" s="467"/>
      <c r="TNU41" s="467"/>
      <c r="TNV41" s="467"/>
      <c r="TNW41" s="467"/>
      <c r="TNX41" s="467"/>
      <c r="TNY41" s="467"/>
      <c r="TNZ41" s="467"/>
      <c r="TOA41" s="467"/>
      <c r="TOB41" s="467"/>
      <c r="TOC41" s="467"/>
      <c r="TOD41" s="467"/>
      <c r="TOE41" s="467"/>
      <c r="TOF41" s="467"/>
      <c r="TOG41" s="467"/>
      <c r="TOH41" s="467"/>
      <c r="TOI41" s="467"/>
      <c r="TOJ41" s="467"/>
      <c r="TOK41" s="467"/>
      <c r="TOL41" s="467"/>
      <c r="TOM41" s="467"/>
      <c r="TON41" s="467"/>
      <c r="TOO41" s="467"/>
      <c r="TOP41" s="467"/>
      <c r="TOQ41" s="467"/>
      <c r="TOR41" s="467"/>
      <c r="TOS41" s="467"/>
      <c r="TOT41" s="467"/>
      <c r="TOU41" s="467"/>
      <c r="TOV41" s="467"/>
      <c r="TOW41" s="467"/>
      <c r="TOX41" s="467"/>
      <c r="TOY41" s="467"/>
      <c r="TOZ41" s="467"/>
      <c r="TPA41" s="467"/>
      <c r="TPB41" s="467"/>
      <c r="TPC41" s="467"/>
      <c r="TPD41" s="467"/>
      <c r="TPE41" s="467"/>
      <c r="TPF41" s="467"/>
      <c r="TPG41" s="467"/>
      <c r="TPH41" s="467"/>
      <c r="TPI41" s="467"/>
      <c r="TPJ41" s="467"/>
      <c r="TPK41" s="467"/>
      <c r="TPL41" s="467"/>
      <c r="TPM41" s="467"/>
      <c r="TPN41" s="467"/>
      <c r="TPO41" s="467"/>
      <c r="TPP41" s="467"/>
      <c r="TPQ41" s="467"/>
      <c r="TPR41" s="467"/>
      <c r="TPS41" s="467"/>
      <c r="TPT41" s="467"/>
      <c r="TPU41" s="467"/>
      <c r="TPV41" s="467"/>
      <c r="TPW41" s="467"/>
      <c r="TPX41" s="467"/>
      <c r="TPY41" s="467"/>
      <c r="TPZ41" s="467"/>
      <c r="TQA41" s="467"/>
      <c r="TQB41" s="467"/>
      <c r="TQC41" s="467"/>
      <c r="TQD41" s="467"/>
      <c r="TQE41" s="467"/>
      <c r="TQF41" s="467"/>
      <c r="TQG41" s="467"/>
      <c r="TQH41" s="467"/>
      <c r="TQI41" s="467"/>
      <c r="TQJ41" s="467"/>
      <c r="TQK41" s="467"/>
      <c r="TQL41" s="467"/>
      <c r="TQM41" s="467"/>
      <c r="TQN41" s="467"/>
      <c r="TQO41" s="467"/>
      <c r="TQP41" s="467"/>
      <c r="TQQ41" s="467"/>
      <c r="TQR41" s="467"/>
      <c r="TQS41" s="467"/>
      <c r="TQT41" s="467"/>
      <c r="TQU41" s="467"/>
      <c r="TQV41" s="467"/>
      <c r="TQW41" s="467"/>
      <c r="TQX41" s="467"/>
      <c r="TQY41" s="467"/>
      <c r="TQZ41" s="467"/>
      <c r="TRA41" s="467"/>
      <c r="TRB41" s="467"/>
      <c r="TRC41" s="467"/>
      <c r="TRD41" s="467"/>
      <c r="TRE41" s="467"/>
      <c r="TRF41" s="467"/>
      <c r="TRG41" s="467"/>
      <c r="TRH41" s="467"/>
      <c r="TRI41" s="467"/>
      <c r="TRJ41" s="467"/>
      <c r="TRK41" s="467"/>
      <c r="TRL41" s="467"/>
      <c r="TRM41" s="467"/>
      <c r="TRN41" s="467"/>
      <c r="TRO41" s="467"/>
      <c r="TRP41" s="467"/>
      <c r="TRQ41" s="467"/>
      <c r="TRR41" s="467"/>
      <c r="TRS41" s="467"/>
      <c r="TRT41" s="467"/>
      <c r="TRU41" s="467"/>
      <c r="TRV41" s="467"/>
      <c r="TRW41" s="467"/>
      <c r="TRX41" s="467"/>
      <c r="TRY41" s="467"/>
      <c r="TRZ41" s="467"/>
      <c r="TSA41" s="467"/>
      <c r="TSB41" s="467"/>
      <c r="TSC41" s="467"/>
      <c r="TSD41" s="467"/>
      <c r="TSE41" s="467"/>
      <c r="TSF41" s="467"/>
      <c r="TSG41" s="467"/>
      <c r="TSH41" s="467"/>
      <c r="TSI41" s="467"/>
      <c r="TSJ41" s="467"/>
      <c r="TSK41" s="467"/>
      <c r="TSL41" s="467"/>
      <c r="TSM41" s="467"/>
      <c r="TSN41" s="467"/>
      <c r="TSO41" s="467"/>
      <c r="TSP41" s="467"/>
      <c r="TSQ41" s="467"/>
      <c r="TSR41" s="467"/>
      <c r="TSS41" s="467"/>
      <c r="TST41" s="467"/>
      <c r="TSU41" s="467"/>
      <c r="TSV41" s="467"/>
      <c r="TSW41" s="467"/>
      <c r="TSX41" s="467"/>
      <c r="TSY41" s="467"/>
      <c r="TSZ41" s="467"/>
      <c r="TTA41" s="467"/>
      <c r="TTB41" s="467"/>
      <c r="TTC41" s="467"/>
      <c r="TTD41" s="467"/>
      <c r="TTE41" s="467"/>
      <c r="TTF41" s="467"/>
      <c r="TTG41" s="467"/>
      <c r="TTH41" s="467"/>
      <c r="TTI41" s="467"/>
      <c r="TTJ41" s="467"/>
      <c r="TTK41" s="467"/>
      <c r="TTL41" s="467"/>
      <c r="TTM41" s="467"/>
      <c r="TTN41" s="467"/>
      <c r="TTO41" s="467"/>
      <c r="TTP41" s="467"/>
      <c r="TTQ41" s="467"/>
      <c r="TTR41" s="467"/>
      <c r="TTS41" s="467"/>
      <c r="TTT41" s="467"/>
      <c r="TTU41" s="467"/>
      <c r="TTV41" s="467"/>
      <c r="TTW41" s="467"/>
      <c r="TTX41" s="467"/>
      <c r="TTY41" s="467"/>
      <c r="TTZ41" s="467"/>
      <c r="TUA41" s="467"/>
      <c r="TUB41" s="467"/>
      <c r="TUC41" s="467"/>
      <c r="TUD41" s="467"/>
      <c r="TUE41" s="467"/>
      <c r="TUF41" s="467"/>
      <c r="TUG41" s="467"/>
      <c r="TUH41" s="467"/>
      <c r="TUI41" s="467"/>
      <c r="TUJ41" s="467"/>
      <c r="TUK41" s="467"/>
      <c r="TUL41" s="467"/>
      <c r="TUM41" s="467"/>
      <c r="TUN41" s="467"/>
      <c r="TUO41" s="467"/>
      <c r="TUP41" s="467"/>
      <c r="TUQ41" s="467"/>
      <c r="TUR41" s="467"/>
      <c r="TUS41" s="467"/>
      <c r="TUT41" s="467"/>
      <c r="TUU41" s="467"/>
      <c r="TUV41" s="467"/>
      <c r="TUW41" s="467"/>
      <c r="TUX41" s="467"/>
      <c r="TUY41" s="467"/>
      <c r="TUZ41" s="467"/>
      <c r="TVA41" s="467"/>
      <c r="TVB41" s="467"/>
      <c r="TVC41" s="467"/>
      <c r="TVD41" s="467"/>
      <c r="TVE41" s="467"/>
      <c r="TVF41" s="467"/>
      <c r="TVG41" s="467"/>
      <c r="TVH41" s="467"/>
      <c r="TVI41" s="467"/>
      <c r="TVJ41" s="467"/>
      <c r="TVK41" s="467"/>
      <c r="TVL41" s="467"/>
      <c r="TVM41" s="467"/>
      <c r="TVN41" s="467"/>
      <c r="TVO41" s="467"/>
      <c r="TVP41" s="467"/>
      <c r="TVQ41" s="467"/>
      <c r="TVR41" s="467"/>
      <c r="TVS41" s="467"/>
      <c r="TVT41" s="467"/>
      <c r="TVU41" s="467"/>
      <c r="TVV41" s="467"/>
      <c r="TVW41" s="467"/>
      <c r="TVX41" s="467"/>
      <c r="TVY41" s="467"/>
      <c r="TVZ41" s="467"/>
      <c r="TWA41" s="467"/>
      <c r="TWB41" s="467"/>
      <c r="TWC41" s="467"/>
      <c r="TWD41" s="467"/>
      <c r="TWE41" s="467"/>
      <c r="TWF41" s="467"/>
      <c r="TWG41" s="467"/>
      <c r="TWH41" s="467"/>
      <c r="TWI41" s="467"/>
      <c r="TWJ41" s="467"/>
      <c r="TWK41" s="467"/>
      <c r="TWL41" s="467"/>
      <c r="TWM41" s="467"/>
      <c r="TWN41" s="467"/>
      <c r="TWO41" s="467"/>
      <c r="TWP41" s="467"/>
      <c r="TWQ41" s="467"/>
      <c r="TWR41" s="467"/>
      <c r="TWS41" s="467"/>
      <c r="TWT41" s="467"/>
      <c r="TWU41" s="467"/>
      <c r="TWV41" s="467"/>
      <c r="TWW41" s="467"/>
      <c r="TWX41" s="467"/>
      <c r="TWY41" s="467"/>
      <c r="TWZ41" s="467"/>
      <c r="TXA41" s="467"/>
      <c r="TXB41" s="467"/>
      <c r="TXC41" s="467"/>
      <c r="TXD41" s="467"/>
      <c r="TXE41" s="467"/>
      <c r="TXF41" s="467"/>
      <c r="TXG41" s="467"/>
      <c r="TXH41" s="467"/>
      <c r="TXI41" s="467"/>
      <c r="TXJ41" s="467"/>
      <c r="TXK41" s="467"/>
      <c r="TXL41" s="467"/>
      <c r="TXM41" s="467"/>
      <c r="TXN41" s="467"/>
      <c r="TXO41" s="467"/>
      <c r="TXP41" s="467"/>
      <c r="TXQ41" s="467"/>
      <c r="TXR41" s="467"/>
      <c r="TXS41" s="467"/>
      <c r="TXT41" s="467"/>
      <c r="TXU41" s="467"/>
      <c r="TXV41" s="467"/>
      <c r="TXW41" s="467"/>
      <c r="TXX41" s="467"/>
      <c r="TXY41" s="467"/>
      <c r="TXZ41" s="467"/>
      <c r="TYA41" s="467"/>
      <c r="TYB41" s="467"/>
      <c r="TYC41" s="467"/>
      <c r="TYD41" s="467"/>
      <c r="TYE41" s="467"/>
      <c r="TYF41" s="467"/>
      <c r="TYG41" s="467"/>
      <c r="TYH41" s="467"/>
      <c r="TYI41" s="467"/>
      <c r="TYJ41" s="467"/>
      <c r="TYK41" s="467"/>
      <c r="TYL41" s="467"/>
      <c r="TYM41" s="467"/>
      <c r="TYN41" s="467"/>
      <c r="TYO41" s="467"/>
      <c r="TYP41" s="467"/>
      <c r="TYQ41" s="467"/>
      <c r="TYR41" s="467"/>
      <c r="TYS41" s="467"/>
      <c r="TYT41" s="467"/>
      <c r="TYU41" s="467"/>
      <c r="TYV41" s="467"/>
      <c r="TYW41" s="467"/>
      <c r="TYX41" s="467"/>
      <c r="TYY41" s="467"/>
      <c r="TYZ41" s="467"/>
      <c r="TZA41" s="467"/>
      <c r="TZB41" s="467"/>
      <c r="TZC41" s="467"/>
      <c r="TZD41" s="467"/>
      <c r="TZE41" s="467"/>
      <c r="TZF41" s="467"/>
      <c r="TZG41" s="467"/>
      <c r="TZH41" s="467"/>
      <c r="TZI41" s="467"/>
      <c r="TZJ41" s="467"/>
      <c r="TZK41" s="467"/>
      <c r="TZL41" s="467"/>
      <c r="TZM41" s="467"/>
      <c r="TZN41" s="467"/>
      <c r="TZO41" s="467"/>
      <c r="TZP41" s="467"/>
      <c r="TZQ41" s="467"/>
      <c r="TZR41" s="467"/>
      <c r="TZS41" s="467"/>
      <c r="TZT41" s="467"/>
      <c r="TZU41" s="467"/>
      <c r="TZV41" s="467"/>
      <c r="TZW41" s="467"/>
      <c r="TZX41" s="467"/>
      <c r="TZY41" s="467"/>
      <c r="TZZ41" s="467"/>
      <c r="UAA41" s="467"/>
      <c r="UAB41" s="467"/>
      <c r="UAC41" s="467"/>
      <c r="UAD41" s="467"/>
      <c r="UAE41" s="467"/>
      <c r="UAF41" s="467"/>
      <c r="UAG41" s="467"/>
      <c r="UAH41" s="467"/>
      <c r="UAI41" s="467"/>
      <c r="UAJ41" s="467"/>
      <c r="UAK41" s="467"/>
      <c r="UAL41" s="467"/>
      <c r="UAM41" s="467"/>
      <c r="UAN41" s="467"/>
      <c r="UAO41" s="467"/>
      <c r="UAP41" s="467"/>
      <c r="UAQ41" s="467"/>
      <c r="UAR41" s="467"/>
      <c r="UAS41" s="467"/>
      <c r="UAT41" s="467"/>
      <c r="UAU41" s="467"/>
      <c r="UAV41" s="467"/>
      <c r="UAW41" s="467"/>
      <c r="UAX41" s="467"/>
      <c r="UAY41" s="467"/>
      <c r="UAZ41" s="467"/>
      <c r="UBA41" s="467"/>
      <c r="UBB41" s="467"/>
      <c r="UBC41" s="467"/>
      <c r="UBD41" s="467"/>
      <c r="UBE41" s="467"/>
      <c r="UBF41" s="467"/>
      <c r="UBG41" s="467"/>
      <c r="UBH41" s="467"/>
      <c r="UBI41" s="467"/>
      <c r="UBJ41" s="467"/>
      <c r="UBK41" s="467"/>
      <c r="UBL41" s="467"/>
      <c r="UBM41" s="467"/>
      <c r="UBN41" s="467"/>
      <c r="UBO41" s="467"/>
      <c r="UBP41" s="467"/>
      <c r="UBQ41" s="467"/>
      <c r="UBR41" s="467"/>
      <c r="UBS41" s="467"/>
      <c r="UBT41" s="467"/>
      <c r="UBU41" s="467"/>
      <c r="UBV41" s="467"/>
      <c r="UBW41" s="467"/>
      <c r="UBX41" s="467"/>
      <c r="UBY41" s="467"/>
      <c r="UBZ41" s="467"/>
      <c r="UCA41" s="467"/>
      <c r="UCB41" s="467"/>
      <c r="UCC41" s="467"/>
      <c r="UCD41" s="467"/>
      <c r="UCE41" s="467"/>
      <c r="UCF41" s="467"/>
      <c r="UCG41" s="467"/>
      <c r="UCH41" s="467"/>
      <c r="UCI41" s="467"/>
      <c r="UCJ41" s="467"/>
      <c r="UCK41" s="467"/>
      <c r="UCL41" s="467"/>
      <c r="UCM41" s="467"/>
      <c r="UCN41" s="467"/>
      <c r="UCO41" s="467"/>
      <c r="UCP41" s="467"/>
      <c r="UCQ41" s="467"/>
      <c r="UCR41" s="467"/>
      <c r="UCS41" s="467"/>
      <c r="UCT41" s="467"/>
      <c r="UCU41" s="467"/>
      <c r="UCV41" s="467"/>
      <c r="UCW41" s="467"/>
      <c r="UCX41" s="467"/>
      <c r="UCY41" s="467"/>
      <c r="UCZ41" s="467"/>
      <c r="UDA41" s="467"/>
      <c r="UDB41" s="467"/>
      <c r="UDC41" s="467"/>
      <c r="UDD41" s="467"/>
      <c r="UDE41" s="467"/>
      <c r="UDF41" s="467"/>
      <c r="UDG41" s="467"/>
      <c r="UDH41" s="467"/>
      <c r="UDI41" s="467"/>
      <c r="UDJ41" s="467"/>
      <c r="UDK41" s="467"/>
      <c r="UDL41" s="467"/>
      <c r="UDM41" s="467"/>
      <c r="UDN41" s="467"/>
      <c r="UDO41" s="467"/>
      <c r="UDP41" s="467"/>
      <c r="UDQ41" s="467"/>
      <c r="UDR41" s="467"/>
      <c r="UDS41" s="467"/>
      <c r="UDT41" s="467"/>
      <c r="UDU41" s="467"/>
      <c r="UDV41" s="467"/>
      <c r="UDW41" s="467"/>
      <c r="UDX41" s="467"/>
      <c r="UDY41" s="467"/>
      <c r="UDZ41" s="467"/>
      <c r="UEA41" s="467"/>
      <c r="UEB41" s="467"/>
      <c r="UEC41" s="467"/>
      <c r="UED41" s="467"/>
      <c r="UEE41" s="467"/>
      <c r="UEF41" s="467"/>
      <c r="UEG41" s="467"/>
      <c r="UEH41" s="467"/>
      <c r="UEI41" s="467"/>
      <c r="UEJ41" s="467"/>
      <c r="UEK41" s="467"/>
      <c r="UEL41" s="467"/>
      <c r="UEM41" s="467"/>
      <c r="UEN41" s="467"/>
      <c r="UEO41" s="467"/>
      <c r="UEP41" s="467"/>
      <c r="UEQ41" s="467"/>
      <c r="UER41" s="467"/>
      <c r="UES41" s="467"/>
      <c r="UET41" s="467"/>
      <c r="UEU41" s="467"/>
      <c r="UEV41" s="467"/>
      <c r="UEW41" s="467"/>
      <c r="UEX41" s="467"/>
      <c r="UEY41" s="467"/>
      <c r="UEZ41" s="467"/>
      <c r="UFA41" s="467"/>
      <c r="UFB41" s="467"/>
      <c r="UFC41" s="467"/>
      <c r="UFD41" s="467"/>
      <c r="UFE41" s="467"/>
      <c r="UFF41" s="467"/>
      <c r="UFG41" s="467"/>
      <c r="UFH41" s="467"/>
      <c r="UFI41" s="467"/>
      <c r="UFJ41" s="467"/>
      <c r="UFK41" s="467"/>
      <c r="UFL41" s="467"/>
      <c r="UFM41" s="467"/>
      <c r="UFN41" s="467"/>
      <c r="UFO41" s="467"/>
      <c r="UFP41" s="467"/>
      <c r="UFQ41" s="467"/>
      <c r="UFR41" s="467"/>
      <c r="UFS41" s="467"/>
      <c r="UFT41" s="467"/>
      <c r="UFU41" s="467"/>
      <c r="UFV41" s="467"/>
      <c r="UFW41" s="467"/>
      <c r="UFX41" s="467"/>
      <c r="UFY41" s="467"/>
      <c r="UFZ41" s="467"/>
      <c r="UGA41" s="467"/>
      <c r="UGB41" s="467"/>
      <c r="UGC41" s="467"/>
      <c r="UGD41" s="467"/>
      <c r="UGE41" s="467"/>
      <c r="UGF41" s="467"/>
      <c r="UGG41" s="467"/>
      <c r="UGH41" s="467"/>
      <c r="UGI41" s="467"/>
      <c r="UGJ41" s="467"/>
      <c r="UGK41" s="467"/>
      <c r="UGL41" s="467"/>
      <c r="UGM41" s="467"/>
      <c r="UGN41" s="467"/>
      <c r="UGO41" s="467"/>
      <c r="UGP41" s="467"/>
      <c r="UGQ41" s="467"/>
      <c r="UGR41" s="467"/>
      <c r="UGS41" s="467"/>
      <c r="UGT41" s="467"/>
      <c r="UGU41" s="467"/>
      <c r="UGV41" s="467"/>
      <c r="UGW41" s="467"/>
      <c r="UGX41" s="467"/>
      <c r="UGY41" s="467"/>
      <c r="UGZ41" s="467"/>
      <c r="UHA41" s="467"/>
      <c r="UHB41" s="467"/>
      <c r="UHC41" s="467"/>
      <c r="UHD41" s="467"/>
      <c r="UHE41" s="467"/>
      <c r="UHF41" s="467"/>
      <c r="UHG41" s="467"/>
      <c r="UHH41" s="467"/>
      <c r="UHI41" s="467"/>
      <c r="UHJ41" s="467"/>
      <c r="UHK41" s="467"/>
      <c r="UHL41" s="467"/>
      <c r="UHM41" s="467"/>
      <c r="UHN41" s="467"/>
      <c r="UHO41" s="467"/>
      <c r="UHP41" s="467"/>
      <c r="UHQ41" s="467"/>
      <c r="UHR41" s="467"/>
      <c r="UHS41" s="467"/>
      <c r="UHT41" s="467"/>
      <c r="UHU41" s="467"/>
      <c r="UHV41" s="467"/>
      <c r="UHW41" s="467"/>
      <c r="UHX41" s="467"/>
      <c r="UHY41" s="467"/>
      <c r="UHZ41" s="467"/>
      <c r="UIA41" s="467"/>
      <c r="UIB41" s="467"/>
      <c r="UIC41" s="467"/>
      <c r="UID41" s="467"/>
      <c r="UIE41" s="467"/>
      <c r="UIF41" s="467"/>
      <c r="UIG41" s="467"/>
      <c r="UIH41" s="467"/>
      <c r="UII41" s="467"/>
      <c r="UIJ41" s="467"/>
      <c r="UIK41" s="467"/>
      <c r="UIL41" s="467"/>
      <c r="UIM41" s="467"/>
      <c r="UIN41" s="467"/>
      <c r="UIO41" s="467"/>
      <c r="UIP41" s="467"/>
      <c r="UIQ41" s="467"/>
      <c r="UIR41" s="467"/>
      <c r="UIS41" s="467"/>
      <c r="UIT41" s="467"/>
      <c r="UIU41" s="467"/>
      <c r="UIV41" s="467"/>
      <c r="UIW41" s="467"/>
      <c r="UIX41" s="467"/>
      <c r="UIY41" s="467"/>
      <c r="UIZ41" s="467"/>
      <c r="UJA41" s="467"/>
      <c r="UJB41" s="467"/>
      <c r="UJC41" s="467"/>
      <c r="UJD41" s="467"/>
      <c r="UJE41" s="467"/>
      <c r="UJF41" s="467"/>
      <c r="UJG41" s="467"/>
      <c r="UJH41" s="467"/>
      <c r="UJI41" s="467"/>
      <c r="UJJ41" s="467"/>
      <c r="UJK41" s="467"/>
      <c r="UJL41" s="467"/>
      <c r="UJM41" s="467"/>
      <c r="UJN41" s="467"/>
      <c r="UJO41" s="467"/>
      <c r="UJP41" s="467"/>
      <c r="UJQ41" s="467"/>
      <c r="UJR41" s="467"/>
      <c r="UJS41" s="467"/>
      <c r="UJT41" s="467"/>
      <c r="UJU41" s="467"/>
      <c r="UJV41" s="467"/>
      <c r="UJW41" s="467"/>
      <c r="UJX41" s="467"/>
      <c r="UJY41" s="467"/>
      <c r="UJZ41" s="467"/>
      <c r="UKA41" s="467"/>
      <c r="UKB41" s="467"/>
      <c r="UKC41" s="467"/>
      <c r="UKD41" s="467"/>
      <c r="UKE41" s="467"/>
      <c r="UKF41" s="467"/>
      <c r="UKG41" s="467"/>
      <c r="UKH41" s="467"/>
      <c r="UKI41" s="467"/>
      <c r="UKJ41" s="467"/>
      <c r="UKK41" s="467"/>
      <c r="UKL41" s="467"/>
      <c r="UKM41" s="467"/>
      <c r="UKN41" s="467"/>
      <c r="UKO41" s="467"/>
      <c r="UKP41" s="467"/>
      <c r="UKQ41" s="467"/>
      <c r="UKR41" s="467"/>
      <c r="UKS41" s="467"/>
      <c r="UKT41" s="467"/>
      <c r="UKU41" s="467"/>
      <c r="UKV41" s="467"/>
      <c r="UKW41" s="467"/>
      <c r="UKX41" s="467"/>
      <c r="UKY41" s="467"/>
      <c r="UKZ41" s="467"/>
      <c r="ULA41" s="467"/>
      <c r="ULB41" s="467"/>
      <c r="ULC41" s="467"/>
      <c r="ULD41" s="467"/>
      <c r="ULE41" s="467"/>
      <c r="ULF41" s="467"/>
      <c r="ULG41" s="467"/>
      <c r="ULH41" s="467"/>
      <c r="ULI41" s="467"/>
      <c r="ULJ41" s="467"/>
      <c r="ULK41" s="467"/>
      <c r="ULL41" s="467"/>
      <c r="ULM41" s="467"/>
      <c r="ULN41" s="467"/>
      <c r="ULO41" s="467"/>
      <c r="ULP41" s="467"/>
      <c r="ULQ41" s="467"/>
      <c r="ULR41" s="467"/>
      <c r="ULS41" s="467"/>
      <c r="ULT41" s="467"/>
      <c r="ULU41" s="467"/>
      <c r="ULV41" s="467"/>
      <c r="ULW41" s="467"/>
      <c r="ULX41" s="467"/>
      <c r="ULY41" s="467"/>
      <c r="ULZ41" s="467"/>
      <c r="UMA41" s="467"/>
      <c r="UMB41" s="467"/>
      <c r="UMC41" s="467"/>
      <c r="UMD41" s="467"/>
      <c r="UME41" s="467"/>
      <c r="UMF41" s="467"/>
      <c r="UMG41" s="467"/>
      <c r="UMH41" s="467"/>
      <c r="UMI41" s="467"/>
      <c r="UMJ41" s="467"/>
      <c r="UMK41" s="467"/>
      <c r="UML41" s="467"/>
      <c r="UMM41" s="467"/>
      <c r="UMN41" s="467"/>
      <c r="UMO41" s="467"/>
      <c r="UMP41" s="467"/>
      <c r="UMQ41" s="467"/>
      <c r="UMR41" s="467"/>
      <c r="UMS41" s="467"/>
      <c r="UMT41" s="467"/>
      <c r="UMU41" s="467"/>
      <c r="UMV41" s="467"/>
      <c r="UMW41" s="467"/>
      <c r="UMX41" s="467"/>
      <c r="UMY41" s="467"/>
      <c r="UMZ41" s="467"/>
      <c r="UNA41" s="467"/>
      <c r="UNB41" s="467"/>
      <c r="UNC41" s="467"/>
      <c r="UND41" s="467"/>
      <c r="UNE41" s="467"/>
      <c r="UNF41" s="467"/>
      <c r="UNG41" s="467"/>
      <c r="UNH41" s="467"/>
      <c r="UNI41" s="467"/>
      <c r="UNJ41" s="467"/>
      <c r="UNK41" s="467"/>
      <c r="UNL41" s="467"/>
      <c r="UNM41" s="467"/>
      <c r="UNN41" s="467"/>
      <c r="UNO41" s="467"/>
      <c r="UNP41" s="467"/>
      <c r="UNQ41" s="467"/>
      <c r="UNR41" s="467"/>
      <c r="UNS41" s="467"/>
      <c r="UNT41" s="467"/>
      <c r="UNU41" s="467"/>
      <c r="UNV41" s="467"/>
      <c r="UNW41" s="467"/>
      <c r="UNX41" s="467"/>
      <c r="UNY41" s="467"/>
      <c r="UNZ41" s="467"/>
      <c r="UOA41" s="467"/>
      <c r="UOB41" s="467"/>
      <c r="UOC41" s="467"/>
      <c r="UOD41" s="467"/>
      <c r="UOE41" s="467"/>
      <c r="UOF41" s="467"/>
      <c r="UOG41" s="467"/>
      <c r="UOH41" s="467"/>
      <c r="UOI41" s="467"/>
      <c r="UOJ41" s="467"/>
      <c r="UOK41" s="467"/>
      <c r="UOL41" s="467"/>
      <c r="UOM41" s="467"/>
      <c r="UON41" s="467"/>
      <c r="UOO41" s="467"/>
      <c r="UOP41" s="467"/>
      <c r="UOQ41" s="467"/>
      <c r="UOR41" s="467"/>
      <c r="UOS41" s="467"/>
      <c r="UOT41" s="467"/>
      <c r="UOU41" s="467"/>
      <c r="UOV41" s="467"/>
      <c r="UOW41" s="467"/>
      <c r="UOX41" s="467"/>
      <c r="UOY41" s="467"/>
      <c r="UOZ41" s="467"/>
      <c r="UPA41" s="467"/>
      <c r="UPB41" s="467"/>
      <c r="UPC41" s="467"/>
      <c r="UPD41" s="467"/>
      <c r="UPE41" s="467"/>
      <c r="UPF41" s="467"/>
      <c r="UPG41" s="467"/>
      <c r="UPH41" s="467"/>
      <c r="UPI41" s="467"/>
      <c r="UPJ41" s="467"/>
      <c r="UPK41" s="467"/>
      <c r="UPL41" s="467"/>
      <c r="UPM41" s="467"/>
      <c r="UPN41" s="467"/>
      <c r="UPO41" s="467"/>
      <c r="UPP41" s="467"/>
      <c r="UPQ41" s="467"/>
      <c r="UPR41" s="467"/>
      <c r="UPS41" s="467"/>
      <c r="UPT41" s="467"/>
      <c r="UPU41" s="467"/>
      <c r="UPV41" s="467"/>
      <c r="UPW41" s="467"/>
      <c r="UPX41" s="467"/>
      <c r="UPY41" s="467"/>
      <c r="UPZ41" s="467"/>
      <c r="UQA41" s="467"/>
      <c r="UQB41" s="467"/>
      <c r="UQC41" s="467"/>
      <c r="UQD41" s="467"/>
      <c r="UQE41" s="467"/>
      <c r="UQF41" s="467"/>
      <c r="UQG41" s="467"/>
      <c r="UQH41" s="467"/>
      <c r="UQI41" s="467"/>
      <c r="UQJ41" s="467"/>
      <c r="UQK41" s="467"/>
      <c r="UQL41" s="467"/>
      <c r="UQM41" s="467"/>
      <c r="UQN41" s="467"/>
      <c r="UQO41" s="467"/>
      <c r="UQP41" s="467"/>
      <c r="UQQ41" s="467"/>
      <c r="UQR41" s="467"/>
      <c r="UQS41" s="467"/>
      <c r="UQT41" s="467"/>
      <c r="UQU41" s="467"/>
      <c r="UQV41" s="467"/>
      <c r="UQW41" s="467"/>
      <c r="UQX41" s="467"/>
      <c r="UQY41" s="467"/>
      <c r="UQZ41" s="467"/>
      <c r="URA41" s="467"/>
      <c r="URB41" s="467"/>
      <c r="URC41" s="467"/>
      <c r="URD41" s="467"/>
      <c r="URE41" s="467"/>
      <c r="URF41" s="467"/>
      <c r="URG41" s="467"/>
      <c r="URH41" s="467"/>
      <c r="URI41" s="467"/>
      <c r="URJ41" s="467"/>
      <c r="URK41" s="467"/>
      <c r="URL41" s="467"/>
      <c r="URM41" s="467"/>
      <c r="URN41" s="467"/>
      <c r="URO41" s="467"/>
      <c r="URP41" s="467"/>
      <c r="URQ41" s="467"/>
      <c r="URR41" s="467"/>
      <c r="URS41" s="467"/>
      <c r="URT41" s="467"/>
      <c r="URU41" s="467"/>
      <c r="URV41" s="467"/>
      <c r="URW41" s="467"/>
      <c r="URX41" s="467"/>
      <c r="URY41" s="467"/>
      <c r="URZ41" s="467"/>
      <c r="USA41" s="467"/>
      <c r="USB41" s="467"/>
      <c r="USC41" s="467"/>
      <c r="USD41" s="467"/>
      <c r="USE41" s="467"/>
      <c r="USF41" s="467"/>
      <c r="USG41" s="467"/>
      <c r="USH41" s="467"/>
      <c r="USI41" s="467"/>
      <c r="USJ41" s="467"/>
      <c r="USK41" s="467"/>
      <c r="USL41" s="467"/>
      <c r="USM41" s="467"/>
      <c r="USN41" s="467"/>
      <c r="USO41" s="467"/>
      <c r="USP41" s="467"/>
      <c r="USQ41" s="467"/>
      <c r="USR41" s="467"/>
      <c r="USS41" s="467"/>
      <c r="UST41" s="467"/>
      <c r="USU41" s="467"/>
      <c r="USV41" s="467"/>
      <c r="USW41" s="467"/>
      <c r="USX41" s="467"/>
      <c r="USY41" s="467"/>
      <c r="USZ41" s="467"/>
      <c r="UTA41" s="467"/>
      <c r="UTB41" s="467"/>
      <c r="UTC41" s="467"/>
      <c r="UTD41" s="467"/>
      <c r="UTE41" s="467"/>
      <c r="UTF41" s="467"/>
      <c r="UTG41" s="467"/>
      <c r="UTH41" s="467"/>
      <c r="UTI41" s="467"/>
      <c r="UTJ41" s="467"/>
      <c r="UTK41" s="467"/>
      <c r="UTL41" s="467"/>
      <c r="UTM41" s="467"/>
      <c r="UTN41" s="467"/>
      <c r="UTO41" s="467"/>
      <c r="UTP41" s="467"/>
      <c r="UTQ41" s="467"/>
      <c r="UTR41" s="467"/>
      <c r="UTS41" s="467"/>
      <c r="UTT41" s="467"/>
      <c r="UTU41" s="467"/>
      <c r="UTV41" s="467"/>
      <c r="UTW41" s="467"/>
      <c r="UTX41" s="467"/>
      <c r="UTY41" s="467"/>
      <c r="UTZ41" s="467"/>
      <c r="UUA41" s="467"/>
      <c r="UUB41" s="467"/>
      <c r="UUC41" s="467"/>
      <c r="UUD41" s="467"/>
      <c r="UUE41" s="467"/>
      <c r="UUF41" s="467"/>
      <c r="UUG41" s="467"/>
      <c r="UUH41" s="467"/>
      <c r="UUI41" s="467"/>
      <c r="UUJ41" s="467"/>
      <c r="UUK41" s="467"/>
      <c r="UUL41" s="467"/>
      <c r="UUM41" s="467"/>
      <c r="UUN41" s="467"/>
      <c r="UUO41" s="467"/>
      <c r="UUP41" s="467"/>
      <c r="UUQ41" s="467"/>
      <c r="UUR41" s="467"/>
      <c r="UUS41" s="467"/>
      <c r="UUT41" s="467"/>
      <c r="UUU41" s="467"/>
      <c r="UUV41" s="467"/>
      <c r="UUW41" s="467"/>
      <c r="UUX41" s="467"/>
      <c r="UUY41" s="467"/>
      <c r="UUZ41" s="467"/>
      <c r="UVA41" s="467"/>
      <c r="UVB41" s="467"/>
      <c r="UVC41" s="467"/>
      <c r="UVD41" s="467"/>
      <c r="UVE41" s="467"/>
      <c r="UVF41" s="467"/>
      <c r="UVG41" s="467"/>
      <c r="UVH41" s="467"/>
      <c r="UVI41" s="467"/>
      <c r="UVJ41" s="467"/>
      <c r="UVK41" s="467"/>
      <c r="UVL41" s="467"/>
      <c r="UVM41" s="467"/>
      <c r="UVN41" s="467"/>
      <c r="UVO41" s="467"/>
      <c r="UVP41" s="467"/>
      <c r="UVQ41" s="467"/>
      <c r="UVR41" s="467"/>
      <c r="UVS41" s="467"/>
      <c r="UVT41" s="467"/>
      <c r="UVU41" s="467"/>
      <c r="UVV41" s="467"/>
      <c r="UVW41" s="467"/>
      <c r="UVX41" s="467"/>
      <c r="UVY41" s="467"/>
      <c r="UVZ41" s="467"/>
      <c r="UWA41" s="467"/>
      <c r="UWB41" s="467"/>
      <c r="UWC41" s="467"/>
      <c r="UWD41" s="467"/>
      <c r="UWE41" s="467"/>
      <c r="UWF41" s="467"/>
      <c r="UWG41" s="467"/>
      <c r="UWH41" s="467"/>
      <c r="UWI41" s="467"/>
      <c r="UWJ41" s="467"/>
      <c r="UWK41" s="467"/>
      <c r="UWL41" s="467"/>
      <c r="UWM41" s="467"/>
      <c r="UWN41" s="467"/>
      <c r="UWO41" s="467"/>
      <c r="UWP41" s="467"/>
      <c r="UWQ41" s="467"/>
      <c r="UWR41" s="467"/>
      <c r="UWS41" s="467"/>
      <c r="UWT41" s="467"/>
      <c r="UWU41" s="467"/>
      <c r="UWV41" s="467"/>
      <c r="UWW41" s="467"/>
      <c r="UWX41" s="467"/>
      <c r="UWY41" s="467"/>
      <c r="UWZ41" s="467"/>
      <c r="UXA41" s="467"/>
      <c r="UXB41" s="467"/>
      <c r="UXC41" s="467"/>
      <c r="UXD41" s="467"/>
      <c r="UXE41" s="467"/>
      <c r="UXF41" s="467"/>
      <c r="UXG41" s="467"/>
      <c r="UXH41" s="467"/>
      <c r="UXI41" s="467"/>
      <c r="UXJ41" s="467"/>
      <c r="UXK41" s="467"/>
      <c r="UXL41" s="467"/>
      <c r="UXM41" s="467"/>
      <c r="UXN41" s="467"/>
      <c r="UXO41" s="467"/>
      <c r="UXP41" s="467"/>
      <c r="UXQ41" s="467"/>
      <c r="UXR41" s="467"/>
      <c r="UXS41" s="467"/>
      <c r="UXT41" s="467"/>
      <c r="UXU41" s="467"/>
      <c r="UXV41" s="467"/>
      <c r="UXW41" s="467"/>
      <c r="UXX41" s="467"/>
      <c r="UXY41" s="467"/>
      <c r="UXZ41" s="467"/>
      <c r="UYA41" s="467"/>
      <c r="UYB41" s="467"/>
      <c r="UYC41" s="467"/>
      <c r="UYD41" s="467"/>
      <c r="UYE41" s="467"/>
      <c r="UYF41" s="467"/>
      <c r="UYG41" s="467"/>
      <c r="UYH41" s="467"/>
      <c r="UYI41" s="467"/>
      <c r="UYJ41" s="467"/>
      <c r="UYK41" s="467"/>
      <c r="UYL41" s="467"/>
      <c r="UYM41" s="467"/>
      <c r="UYN41" s="467"/>
      <c r="UYO41" s="467"/>
      <c r="UYP41" s="467"/>
      <c r="UYQ41" s="467"/>
      <c r="UYR41" s="467"/>
      <c r="UYS41" s="467"/>
      <c r="UYT41" s="467"/>
      <c r="UYU41" s="467"/>
      <c r="UYV41" s="467"/>
      <c r="UYW41" s="467"/>
      <c r="UYX41" s="467"/>
      <c r="UYY41" s="467"/>
      <c r="UYZ41" s="467"/>
      <c r="UZA41" s="467"/>
      <c r="UZB41" s="467"/>
      <c r="UZC41" s="467"/>
      <c r="UZD41" s="467"/>
      <c r="UZE41" s="467"/>
      <c r="UZF41" s="467"/>
      <c r="UZG41" s="467"/>
      <c r="UZH41" s="467"/>
      <c r="UZI41" s="467"/>
      <c r="UZJ41" s="467"/>
      <c r="UZK41" s="467"/>
      <c r="UZL41" s="467"/>
      <c r="UZM41" s="467"/>
      <c r="UZN41" s="467"/>
      <c r="UZO41" s="467"/>
      <c r="UZP41" s="467"/>
      <c r="UZQ41" s="467"/>
      <c r="UZR41" s="467"/>
      <c r="UZS41" s="467"/>
      <c r="UZT41" s="467"/>
      <c r="UZU41" s="467"/>
      <c r="UZV41" s="467"/>
      <c r="UZW41" s="467"/>
      <c r="UZX41" s="467"/>
      <c r="UZY41" s="467"/>
      <c r="UZZ41" s="467"/>
      <c r="VAA41" s="467"/>
      <c r="VAB41" s="467"/>
      <c r="VAC41" s="467"/>
      <c r="VAD41" s="467"/>
      <c r="VAE41" s="467"/>
      <c r="VAF41" s="467"/>
      <c r="VAG41" s="467"/>
      <c r="VAH41" s="467"/>
      <c r="VAI41" s="467"/>
      <c r="VAJ41" s="467"/>
      <c r="VAK41" s="467"/>
      <c r="VAL41" s="467"/>
      <c r="VAM41" s="467"/>
      <c r="VAN41" s="467"/>
      <c r="VAO41" s="467"/>
      <c r="VAP41" s="467"/>
      <c r="VAQ41" s="467"/>
      <c r="VAR41" s="467"/>
      <c r="VAS41" s="467"/>
      <c r="VAT41" s="467"/>
      <c r="VAU41" s="467"/>
      <c r="VAV41" s="467"/>
      <c r="VAW41" s="467"/>
      <c r="VAX41" s="467"/>
      <c r="VAY41" s="467"/>
      <c r="VAZ41" s="467"/>
      <c r="VBA41" s="467"/>
      <c r="VBB41" s="467"/>
      <c r="VBC41" s="467"/>
      <c r="VBD41" s="467"/>
      <c r="VBE41" s="467"/>
      <c r="VBF41" s="467"/>
      <c r="VBG41" s="467"/>
      <c r="VBH41" s="467"/>
      <c r="VBI41" s="467"/>
      <c r="VBJ41" s="467"/>
      <c r="VBK41" s="467"/>
      <c r="VBL41" s="467"/>
      <c r="VBM41" s="467"/>
      <c r="VBN41" s="467"/>
      <c r="VBO41" s="467"/>
      <c r="VBP41" s="467"/>
      <c r="VBQ41" s="467"/>
      <c r="VBR41" s="467"/>
      <c r="VBS41" s="467"/>
      <c r="VBT41" s="467"/>
      <c r="VBU41" s="467"/>
      <c r="VBV41" s="467"/>
      <c r="VBW41" s="467"/>
      <c r="VBX41" s="467"/>
      <c r="VBY41" s="467"/>
      <c r="VBZ41" s="467"/>
      <c r="VCA41" s="467"/>
      <c r="VCB41" s="467"/>
      <c r="VCC41" s="467"/>
      <c r="VCD41" s="467"/>
      <c r="VCE41" s="467"/>
      <c r="VCF41" s="467"/>
      <c r="VCG41" s="467"/>
      <c r="VCH41" s="467"/>
      <c r="VCI41" s="467"/>
      <c r="VCJ41" s="467"/>
      <c r="VCK41" s="467"/>
      <c r="VCL41" s="467"/>
      <c r="VCM41" s="467"/>
      <c r="VCN41" s="467"/>
      <c r="VCO41" s="467"/>
      <c r="VCP41" s="467"/>
      <c r="VCQ41" s="467"/>
      <c r="VCR41" s="467"/>
      <c r="VCS41" s="467"/>
      <c r="VCT41" s="467"/>
      <c r="VCU41" s="467"/>
      <c r="VCV41" s="467"/>
      <c r="VCW41" s="467"/>
      <c r="VCX41" s="467"/>
      <c r="VCY41" s="467"/>
      <c r="VCZ41" s="467"/>
      <c r="VDA41" s="467"/>
      <c r="VDB41" s="467"/>
      <c r="VDC41" s="467"/>
      <c r="VDD41" s="467"/>
      <c r="VDE41" s="467"/>
      <c r="VDF41" s="467"/>
      <c r="VDG41" s="467"/>
      <c r="VDH41" s="467"/>
      <c r="VDI41" s="467"/>
      <c r="VDJ41" s="467"/>
      <c r="VDK41" s="467"/>
      <c r="VDL41" s="467"/>
      <c r="VDM41" s="467"/>
      <c r="VDN41" s="467"/>
      <c r="VDO41" s="467"/>
      <c r="VDP41" s="467"/>
      <c r="VDQ41" s="467"/>
      <c r="VDR41" s="467"/>
      <c r="VDS41" s="467"/>
      <c r="VDT41" s="467"/>
      <c r="VDU41" s="467"/>
      <c r="VDV41" s="467"/>
      <c r="VDW41" s="467"/>
      <c r="VDX41" s="467"/>
      <c r="VDY41" s="467"/>
      <c r="VDZ41" s="467"/>
      <c r="VEA41" s="467"/>
      <c r="VEB41" s="467"/>
      <c r="VEC41" s="467"/>
      <c r="VED41" s="467"/>
      <c r="VEE41" s="467"/>
      <c r="VEF41" s="467"/>
      <c r="VEG41" s="467"/>
      <c r="VEH41" s="467"/>
      <c r="VEI41" s="467"/>
      <c r="VEJ41" s="467"/>
      <c r="VEK41" s="467"/>
      <c r="VEL41" s="467"/>
      <c r="VEM41" s="467"/>
      <c r="VEN41" s="467"/>
      <c r="VEO41" s="467"/>
      <c r="VEP41" s="467"/>
      <c r="VEQ41" s="467"/>
      <c r="VER41" s="467"/>
      <c r="VES41" s="467"/>
      <c r="VET41" s="467"/>
      <c r="VEU41" s="467"/>
      <c r="VEV41" s="467"/>
      <c r="VEW41" s="467"/>
      <c r="VEX41" s="467"/>
      <c r="VEY41" s="467"/>
      <c r="VEZ41" s="467"/>
      <c r="VFA41" s="467"/>
      <c r="VFB41" s="467"/>
      <c r="VFC41" s="467"/>
      <c r="VFD41" s="467"/>
      <c r="VFE41" s="467"/>
      <c r="VFF41" s="467"/>
      <c r="VFG41" s="467"/>
      <c r="VFH41" s="467"/>
      <c r="VFI41" s="467"/>
      <c r="VFJ41" s="467"/>
      <c r="VFK41" s="467"/>
      <c r="VFL41" s="467"/>
      <c r="VFM41" s="467"/>
      <c r="VFN41" s="467"/>
      <c r="VFO41" s="467"/>
      <c r="VFP41" s="467"/>
      <c r="VFQ41" s="467"/>
      <c r="VFR41" s="467"/>
      <c r="VFS41" s="467"/>
      <c r="VFT41" s="467"/>
      <c r="VFU41" s="467"/>
      <c r="VFV41" s="467"/>
      <c r="VFW41" s="467"/>
      <c r="VFX41" s="467"/>
      <c r="VFY41" s="467"/>
      <c r="VFZ41" s="467"/>
      <c r="VGA41" s="467"/>
      <c r="VGB41" s="467"/>
      <c r="VGC41" s="467"/>
      <c r="VGD41" s="467"/>
      <c r="VGE41" s="467"/>
      <c r="VGF41" s="467"/>
      <c r="VGG41" s="467"/>
      <c r="VGH41" s="467"/>
      <c r="VGI41" s="467"/>
      <c r="VGJ41" s="467"/>
      <c r="VGK41" s="467"/>
      <c r="VGL41" s="467"/>
      <c r="VGM41" s="467"/>
      <c r="VGN41" s="467"/>
      <c r="VGO41" s="467"/>
      <c r="VGP41" s="467"/>
      <c r="VGQ41" s="467"/>
      <c r="VGR41" s="467"/>
      <c r="VGS41" s="467"/>
      <c r="VGT41" s="467"/>
      <c r="VGU41" s="467"/>
      <c r="VGV41" s="467"/>
      <c r="VGW41" s="467"/>
      <c r="VGX41" s="467"/>
      <c r="VGY41" s="467"/>
      <c r="VGZ41" s="467"/>
      <c r="VHA41" s="467"/>
      <c r="VHB41" s="467"/>
      <c r="VHC41" s="467"/>
      <c r="VHD41" s="467"/>
      <c r="VHE41" s="467"/>
      <c r="VHF41" s="467"/>
      <c r="VHG41" s="467"/>
      <c r="VHH41" s="467"/>
      <c r="VHI41" s="467"/>
      <c r="VHJ41" s="467"/>
      <c r="VHK41" s="467"/>
      <c r="VHL41" s="467"/>
      <c r="VHM41" s="467"/>
      <c r="VHN41" s="467"/>
      <c r="VHO41" s="467"/>
      <c r="VHP41" s="467"/>
      <c r="VHQ41" s="467"/>
      <c r="VHR41" s="467"/>
      <c r="VHS41" s="467"/>
      <c r="VHT41" s="467"/>
      <c r="VHU41" s="467"/>
      <c r="VHV41" s="467"/>
      <c r="VHW41" s="467"/>
      <c r="VHX41" s="467"/>
      <c r="VHY41" s="467"/>
      <c r="VHZ41" s="467"/>
      <c r="VIA41" s="467"/>
      <c r="VIB41" s="467"/>
      <c r="VIC41" s="467"/>
      <c r="VID41" s="467"/>
      <c r="VIE41" s="467"/>
      <c r="VIF41" s="467"/>
      <c r="VIG41" s="467"/>
      <c r="VIH41" s="467"/>
      <c r="VII41" s="467"/>
      <c r="VIJ41" s="467"/>
      <c r="VIK41" s="467"/>
      <c r="VIL41" s="467"/>
      <c r="VIM41" s="467"/>
      <c r="VIN41" s="467"/>
      <c r="VIO41" s="467"/>
      <c r="VIP41" s="467"/>
      <c r="VIQ41" s="467"/>
      <c r="VIR41" s="467"/>
      <c r="VIS41" s="467"/>
      <c r="VIT41" s="467"/>
      <c r="VIU41" s="467"/>
      <c r="VIV41" s="467"/>
      <c r="VIW41" s="467"/>
      <c r="VIX41" s="467"/>
      <c r="VIY41" s="467"/>
      <c r="VIZ41" s="467"/>
      <c r="VJA41" s="467"/>
      <c r="VJB41" s="467"/>
      <c r="VJC41" s="467"/>
      <c r="VJD41" s="467"/>
      <c r="VJE41" s="467"/>
      <c r="VJF41" s="467"/>
      <c r="VJG41" s="467"/>
      <c r="VJH41" s="467"/>
      <c r="VJI41" s="467"/>
      <c r="VJJ41" s="467"/>
      <c r="VJK41" s="467"/>
      <c r="VJL41" s="467"/>
      <c r="VJM41" s="467"/>
      <c r="VJN41" s="467"/>
      <c r="VJO41" s="467"/>
      <c r="VJP41" s="467"/>
      <c r="VJQ41" s="467"/>
      <c r="VJR41" s="467"/>
      <c r="VJS41" s="467"/>
      <c r="VJT41" s="467"/>
      <c r="VJU41" s="467"/>
      <c r="VJV41" s="467"/>
      <c r="VJW41" s="467"/>
      <c r="VJX41" s="467"/>
      <c r="VJY41" s="467"/>
      <c r="VJZ41" s="467"/>
      <c r="VKA41" s="467"/>
      <c r="VKB41" s="467"/>
      <c r="VKC41" s="467"/>
      <c r="VKD41" s="467"/>
      <c r="VKE41" s="467"/>
      <c r="VKF41" s="467"/>
      <c r="VKG41" s="467"/>
      <c r="VKH41" s="467"/>
      <c r="VKI41" s="467"/>
      <c r="VKJ41" s="467"/>
      <c r="VKK41" s="467"/>
      <c r="VKL41" s="467"/>
      <c r="VKM41" s="467"/>
      <c r="VKN41" s="467"/>
      <c r="VKO41" s="467"/>
      <c r="VKP41" s="467"/>
      <c r="VKQ41" s="467"/>
      <c r="VKR41" s="467"/>
      <c r="VKS41" s="467"/>
      <c r="VKT41" s="467"/>
      <c r="VKU41" s="467"/>
      <c r="VKV41" s="467"/>
      <c r="VKW41" s="467"/>
      <c r="VKX41" s="467"/>
      <c r="VKY41" s="467"/>
      <c r="VKZ41" s="467"/>
      <c r="VLA41" s="467"/>
      <c r="VLB41" s="467"/>
      <c r="VLC41" s="467"/>
      <c r="VLD41" s="467"/>
      <c r="VLE41" s="467"/>
      <c r="VLF41" s="467"/>
      <c r="VLG41" s="467"/>
      <c r="VLH41" s="467"/>
      <c r="VLI41" s="467"/>
      <c r="VLJ41" s="467"/>
      <c r="VLK41" s="467"/>
      <c r="VLL41" s="467"/>
      <c r="VLM41" s="467"/>
      <c r="VLN41" s="467"/>
      <c r="VLO41" s="467"/>
      <c r="VLP41" s="467"/>
      <c r="VLQ41" s="467"/>
      <c r="VLR41" s="467"/>
      <c r="VLS41" s="467"/>
      <c r="VLT41" s="467"/>
      <c r="VLU41" s="467"/>
      <c r="VLV41" s="467"/>
      <c r="VLW41" s="467"/>
      <c r="VLX41" s="467"/>
      <c r="VLY41" s="467"/>
      <c r="VLZ41" s="467"/>
      <c r="VMA41" s="467"/>
      <c r="VMB41" s="467"/>
      <c r="VMC41" s="467"/>
      <c r="VMD41" s="467"/>
      <c r="VME41" s="467"/>
      <c r="VMF41" s="467"/>
      <c r="VMG41" s="467"/>
      <c r="VMH41" s="467"/>
      <c r="VMI41" s="467"/>
      <c r="VMJ41" s="467"/>
      <c r="VMK41" s="467"/>
      <c r="VML41" s="467"/>
      <c r="VMM41" s="467"/>
      <c r="VMN41" s="467"/>
      <c r="VMO41" s="467"/>
      <c r="VMP41" s="467"/>
      <c r="VMQ41" s="467"/>
      <c r="VMR41" s="467"/>
      <c r="VMS41" s="467"/>
      <c r="VMT41" s="467"/>
      <c r="VMU41" s="467"/>
      <c r="VMV41" s="467"/>
      <c r="VMW41" s="467"/>
      <c r="VMX41" s="467"/>
      <c r="VMY41" s="467"/>
      <c r="VMZ41" s="467"/>
      <c r="VNA41" s="467"/>
      <c r="VNB41" s="467"/>
      <c r="VNC41" s="467"/>
      <c r="VND41" s="467"/>
      <c r="VNE41" s="467"/>
      <c r="VNF41" s="467"/>
      <c r="VNG41" s="467"/>
      <c r="VNH41" s="467"/>
      <c r="VNI41" s="467"/>
      <c r="VNJ41" s="467"/>
      <c r="VNK41" s="467"/>
      <c r="VNL41" s="467"/>
      <c r="VNM41" s="467"/>
      <c r="VNN41" s="467"/>
      <c r="VNO41" s="467"/>
      <c r="VNP41" s="467"/>
      <c r="VNQ41" s="467"/>
      <c r="VNR41" s="467"/>
      <c r="VNS41" s="467"/>
      <c r="VNT41" s="467"/>
      <c r="VNU41" s="467"/>
      <c r="VNV41" s="467"/>
      <c r="VNW41" s="467"/>
      <c r="VNX41" s="467"/>
      <c r="VNY41" s="467"/>
      <c r="VNZ41" s="467"/>
      <c r="VOA41" s="467"/>
      <c r="VOB41" s="467"/>
      <c r="VOC41" s="467"/>
      <c r="VOD41" s="467"/>
      <c r="VOE41" s="467"/>
      <c r="VOF41" s="467"/>
      <c r="VOG41" s="467"/>
      <c r="VOH41" s="467"/>
      <c r="VOI41" s="467"/>
      <c r="VOJ41" s="467"/>
      <c r="VOK41" s="467"/>
      <c r="VOL41" s="467"/>
      <c r="VOM41" s="467"/>
      <c r="VON41" s="467"/>
      <c r="VOO41" s="467"/>
      <c r="VOP41" s="467"/>
      <c r="VOQ41" s="467"/>
      <c r="VOR41" s="467"/>
      <c r="VOS41" s="467"/>
      <c r="VOT41" s="467"/>
      <c r="VOU41" s="467"/>
      <c r="VOV41" s="467"/>
      <c r="VOW41" s="467"/>
      <c r="VOX41" s="467"/>
      <c r="VOY41" s="467"/>
      <c r="VOZ41" s="467"/>
      <c r="VPA41" s="467"/>
      <c r="VPB41" s="467"/>
      <c r="VPC41" s="467"/>
      <c r="VPD41" s="467"/>
      <c r="VPE41" s="467"/>
      <c r="VPF41" s="467"/>
      <c r="VPG41" s="467"/>
      <c r="VPH41" s="467"/>
      <c r="VPI41" s="467"/>
      <c r="VPJ41" s="467"/>
      <c r="VPK41" s="467"/>
      <c r="VPL41" s="467"/>
      <c r="VPM41" s="467"/>
      <c r="VPN41" s="467"/>
      <c r="VPO41" s="467"/>
      <c r="VPP41" s="467"/>
      <c r="VPQ41" s="467"/>
      <c r="VPR41" s="467"/>
      <c r="VPS41" s="467"/>
      <c r="VPT41" s="467"/>
      <c r="VPU41" s="467"/>
      <c r="VPV41" s="467"/>
      <c r="VPW41" s="467"/>
      <c r="VPX41" s="467"/>
      <c r="VPY41" s="467"/>
      <c r="VPZ41" s="467"/>
      <c r="VQA41" s="467"/>
      <c r="VQB41" s="467"/>
      <c r="VQC41" s="467"/>
      <c r="VQD41" s="467"/>
      <c r="VQE41" s="467"/>
      <c r="VQF41" s="467"/>
      <c r="VQG41" s="467"/>
      <c r="VQH41" s="467"/>
      <c r="VQI41" s="467"/>
      <c r="VQJ41" s="467"/>
      <c r="VQK41" s="467"/>
      <c r="VQL41" s="467"/>
      <c r="VQM41" s="467"/>
      <c r="VQN41" s="467"/>
      <c r="VQO41" s="467"/>
      <c r="VQP41" s="467"/>
      <c r="VQQ41" s="467"/>
      <c r="VQR41" s="467"/>
      <c r="VQS41" s="467"/>
      <c r="VQT41" s="467"/>
      <c r="VQU41" s="467"/>
      <c r="VQV41" s="467"/>
      <c r="VQW41" s="467"/>
      <c r="VQX41" s="467"/>
      <c r="VQY41" s="467"/>
      <c r="VQZ41" s="467"/>
      <c r="VRA41" s="467"/>
      <c r="VRB41" s="467"/>
      <c r="VRC41" s="467"/>
      <c r="VRD41" s="467"/>
      <c r="VRE41" s="467"/>
      <c r="VRF41" s="467"/>
      <c r="VRG41" s="467"/>
      <c r="VRH41" s="467"/>
      <c r="VRI41" s="467"/>
      <c r="VRJ41" s="467"/>
      <c r="VRK41" s="467"/>
      <c r="VRL41" s="467"/>
      <c r="VRM41" s="467"/>
      <c r="VRN41" s="467"/>
      <c r="VRO41" s="467"/>
      <c r="VRP41" s="467"/>
      <c r="VRQ41" s="467"/>
      <c r="VRR41" s="467"/>
      <c r="VRS41" s="467"/>
      <c r="VRT41" s="467"/>
      <c r="VRU41" s="467"/>
      <c r="VRV41" s="467"/>
      <c r="VRW41" s="467"/>
      <c r="VRX41" s="467"/>
      <c r="VRY41" s="467"/>
      <c r="VRZ41" s="467"/>
      <c r="VSA41" s="467"/>
      <c r="VSB41" s="467"/>
      <c r="VSC41" s="467"/>
      <c r="VSD41" s="467"/>
      <c r="VSE41" s="467"/>
      <c r="VSF41" s="467"/>
      <c r="VSG41" s="467"/>
      <c r="VSH41" s="467"/>
      <c r="VSI41" s="467"/>
      <c r="VSJ41" s="467"/>
      <c r="VSK41" s="467"/>
      <c r="VSL41" s="467"/>
      <c r="VSM41" s="467"/>
      <c r="VSN41" s="467"/>
      <c r="VSO41" s="467"/>
      <c r="VSP41" s="467"/>
      <c r="VSQ41" s="467"/>
      <c r="VSR41" s="467"/>
      <c r="VSS41" s="467"/>
      <c r="VST41" s="467"/>
      <c r="VSU41" s="467"/>
      <c r="VSV41" s="467"/>
      <c r="VSW41" s="467"/>
      <c r="VSX41" s="467"/>
      <c r="VSY41" s="467"/>
      <c r="VSZ41" s="467"/>
      <c r="VTA41" s="467"/>
      <c r="VTB41" s="467"/>
      <c r="VTC41" s="467"/>
      <c r="VTD41" s="467"/>
      <c r="VTE41" s="467"/>
      <c r="VTF41" s="467"/>
      <c r="VTG41" s="467"/>
      <c r="VTH41" s="467"/>
      <c r="VTI41" s="467"/>
      <c r="VTJ41" s="467"/>
      <c r="VTK41" s="467"/>
      <c r="VTL41" s="467"/>
      <c r="VTM41" s="467"/>
      <c r="VTN41" s="467"/>
      <c r="VTO41" s="467"/>
      <c r="VTP41" s="467"/>
      <c r="VTQ41" s="467"/>
      <c r="VTR41" s="467"/>
      <c r="VTS41" s="467"/>
      <c r="VTT41" s="467"/>
      <c r="VTU41" s="467"/>
      <c r="VTV41" s="467"/>
      <c r="VTW41" s="467"/>
      <c r="VTX41" s="467"/>
      <c r="VTY41" s="467"/>
      <c r="VTZ41" s="467"/>
      <c r="VUA41" s="467"/>
      <c r="VUB41" s="467"/>
      <c r="VUC41" s="467"/>
      <c r="VUD41" s="467"/>
      <c r="VUE41" s="467"/>
      <c r="VUF41" s="467"/>
      <c r="VUG41" s="467"/>
      <c r="VUH41" s="467"/>
      <c r="VUI41" s="467"/>
      <c r="VUJ41" s="467"/>
      <c r="VUK41" s="467"/>
      <c r="VUL41" s="467"/>
      <c r="VUM41" s="467"/>
      <c r="VUN41" s="467"/>
      <c r="VUO41" s="467"/>
      <c r="VUP41" s="467"/>
      <c r="VUQ41" s="467"/>
      <c r="VUR41" s="467"/>
      <c r="VUS41" s="467"/>
      <c r="VUT41" s="467"/>
      <c r="VUU41" s="467"/>
      <c r="VUV41" s="467"/>
      <c r="VUW41" s="467"/>
      <c r="VUX41" s="467"/>
      <c r="VUY41" s="467"/>
      <c r="VUZ41" s="467"/>
      <c r="VVA41" s="467"/>
      <c r="VVB41" s="467"/>
      <c r="VVC41" s="467"/>
      <c r="VVD41" s="467"/>
      <c r="VVE41" s="467"/>
      <c r="VVF41" s="467"/>
      <c r="VVG41" s="467"/>
      <c r="VVH41" s="467"/>
      <c r="VVI41" s="467"/>
      <c r="VVJ41" s="467"/>
      <c r="VVK41" s="467"/>
      <c r="VVL41" s="467"/>
      <c r="VVM41" s="467"/>
      <c r="VVN41" s="467"/>
      <c r="VVO41" s="467"/>
      <c r="VVP41" s="467"/>
      <c r="VVQ41" s="467"/>
      <c r="VVR41" s="467"/>
      <c r="VVS41" s="467"/>
      <c r="VVT41" s="467"/>
      <c r="VVU41" s="467"/>
      <c r="VVV41" s="467"/>
      <c r="VVW41" s="467"/>
      <c r="VVX41" s="467"/>
      <c r="VVY41" s="467"/>
      <c r="VVZ41" s="467"/>
      <c r="VWA41" s="467"/>
      <c r="VWB41" s="467"/>
      <c r="VWC41" s="467"/>
      <c r="VWD41" s="467"/>
      <c r="VWE41" s="467"/>
      <c r="VWF41" s="467"/>
      <c r="VWG41" s="467"/>
      <c r="VWH41" s="467"/>
      <c r="VWI41" s="467"/>
      <c r="VWJ41" s="467"/>
      <c r="VWK41" s="467"/>
      <c r="VWL41" s="467"/>
      <c r="VWM41" s="467"/>
      <c r="VWN41" s="467"/>
      <c r="VWO41" s="467"/>
      <c r="VWP41" s="467"/>
      <c r="VWQ41" s="467"/>
      <c r="VWR41" s="467"/>
      <c r="VWS41" s="467"/>
      <c r="VWT41" s="467"/>
      <c r="VWU41" s="467"/>
      <c r="VWV41" s="467"/>
      <c r="VWW41" s="467"/>
      <c r="VWX41" s="467"/>
      <c r="VWY41" s="467"/>
      <c r="VWZ41" s="467"/>
      <c r="VXA41" s="467"/>
      <c r="VXB41" s="467"/>
      <c r="VXC41" s="467"/>
      <c r="VXD41" s="467"/>
      <c r="VXE41" s="467"/>
      <c r="VXF41" s="467"/>
      <c r="VXG41" s="467"/>
      <c r="VXH41" s="467"/>
      <c r="VXI41" s="467"/>
      <c r="VXJ41" s="467"/>
      <c r="VXK41" s="467"/>
      <c r="VXL41" s="467"/>
      <c r="VXM41" s="467"/>
      <c r="VXN41" s="467"/>
      <c r="VXO41" s="467"/>
      <c r="VXP41" s="467"/>
      <c r="VXQ41" s="467"/>
      <c r="VXR41" s="467"/>
      <c r="VXS41" s="467"/>
      <c r="VXT41" s="467"/>
      <c r="VXU41" s="467"/>
      <c r="VXV41" s="467"/>
      <c r="VXW41" s="467"/>
      <c r="VXX41" s="467"/>
      <c r="VXY41" s="467"/>
      <c r="VXZ41" s="467"/>
      <c r="VYA41" s="467"/>
      <c r="VYB41" s="467"/>
      <c r="VYC41" s="467"/>
      <c r="VYD41" s="467"/>
      <c r="VYE41" s="467"/>
      <c r="VYF41" s="467"/>
      <c r="VYG41" s="467"/>
      <c r="VYH41" s="467"/>
      <c r="VYI41" s="467"/>
      <c r="VYJ41" s="467"/>
      <c r="VYK41" s="467"/>
      <c r="VYL41" s="467"/>
      <c r="VYM41" s="467"/>
      <c r="VYN41" s="467"/>
      <c r="VYO41" s="467"/>
      <c r="VYP41" s="467"/>
      <c r="VYQ41" s="467"/>
      <c r="VYR41" s="467"/>
      <c r="VYS41" s="467"/>
      <c r="VYT41" s="467"/>
      <c r="VYU41" s="467"/>
      <c r="VYV41" s="467"/>
      <c r="VYW41" s="467"/>
      <c r="VYX41" s="467"/>
      <c r="VYY41" s="467"/>
      <c r="VYZ41" s="467"/>
      <c r="VZA41" s="467"/>
      <c r="VZB41" s="467"/>
      <c r="VZC41" s="467"/>
      <c r="VZD41" s="467"/>
      <c r="VZE41" s="467"/>
      <c r="VZF41" s="467"/>
      <c r="VZG41" s="467"/>
      <c r="VZH41" s="467"/>
      <c r="VZI41" s="467"/>
      <c r="VZJ41" s="467"/>
      <c r="VZK41" s="467"/>
      <c r="VZL41" s="467"/>
      <c r="VZM41" s="467"/>
      <c r="VZN41" s="467"/>
      <c r="VZO41" s="467"/>
      <c r="VZP41" s="467"/>
      <c r="VZQ41" s="467"/>
      <c r="VZR41" s="467"/>
      <c r="VZS41" s="467"/>
      <c r="VZT41" s="467"/>
      <c r="VZU41" s="467"/>
      <c r="VZV41" s="467"/>
      <c r="VZW41" s="467"/>
      <c r="VZX41" s="467"/>
      <c r="VZY41" s="467"/>
      <c r="VZZ41" s="467"/>
      <c r="WAA41" s="467"/>
      <c r="WAB41" s="467"/>
      <c r="WAC41" s="467"/>
      <c r="WAD41" s="467"/>
      <c r="WAE41" s="467"/>
      <c r="WAF41" s="467"/>
      <c r="WAG41" s="467"/>
      <c r="WAH41" s="467"/>
      <c r="WAI41" s="467"/>
      <c r="WAJ41" s="467"/>
      <c r="WAK41" s="467"/>
      <c r="WAL41" s="467"/>
      <c r="WAM41" s="467"/>
      <c r="WAN41" s="467"/>
      <c r="WAO41" s="467"/>
      <c r="WAP41" s="467"/>
      <c r="WAQ41" s="467"/>
      <c r="WAR41" s="467"/>
      <c r="WAS41" s="467"/>
      <c r="WAT41" s="467"/>
      <c r="WAU41" s="467"/>
      <c r="WAV41" s="467"/>
      <c r="WAW41" s="467"/>
      <c r="WAX41" s="467"/>
      <c r="WAY41" s="467"/>
      <c r="WAZ41" s="467"/>
      <c r="WBA41" s="467"/>
      <c r="WBB41" s="467"/>
      <c r="WBC41" s="467"/>
      <c r="WBD41" s="467"/>
      <c r="WBE41" s="467"/>
      <c r="WBF41" s="467"/>
      <c r="WBG41" s="467"/>
      <c r="WBH41" s="467"/>
      <c r="WBI41" s="467"/>
      <c r="WBJ41" s="467"/>
      <c r="WBK41" s="467"/>
      <c r="WBL41" s="467"/>
      <c r="WBM41" s="467"/>
      <c r="WBN41" s="467"/>
      <c r="WBO41" s="467"/>
      <c r="WBP41" s="467"/>
      <c r="WBQ41" s="467"/>
      <c r="WBR41" s="467"/>
      <c r="WBS41" s="467"/>
      <c r="WBT41" s="467"/>
      <c r="WBU41" s="467"/>
      <c r="WBV41" s="467"/>
      <c r="WBW41" s="467"/>
      <c r="WBX41" s="467"/>
      <c r="WBY41" s="467"/>
      <c r="WBZ41" s="467"/>
      <c r="WCA41" s="467"/>
      <c r="WCB41" s="467"/>
      <c r="WCC41" s="467"/>
      <c r="WCD41" s="467"/>
      <c r="WCE41" s="467"/>
      <c r="WCF41" s="467"/>
      <c r="WCG41" s="467"/>
      <c r="WCH41" s="467"/>
      <c r="WCI41" s="467"/>
      <c r="WCJ41" s="467"/>
      <c r="WCK41" s="467"/>
      <c r="WCL41" s="467"/>
      <c r="WCM41" s="467"/>
      <c r="WCN41" s="467"/>
      <c r="WCO41" s="467"/>
      <c r="WCP41" s="467"/>
      <c r="WCQ41" s="467"/>
      <c r="WCR41" s="467"/>
      <c r="WCS41" s="467"/>
      <c r="WCT41" s="467"/>
      <c r="WCU41" s="467"/>
      <c r="WCV41" s="467"/>
      <c r="WCW41" s="467"/>
      <c r="WCX41" s="467"/>
      <c r="WCY41" s="467"/>
      <c r="WCZ41" s="467"/>
      <c r="WDA41" s="467"/>
      <c r="WDB41" s="467"/>
      <c r="WDC41" s="467"/>
      <c r="WDD41" s="467"/>
      <c r="WDE41" s="467"/>
      <c r="WDF41" s="467"/>
      <c r="WDG41" s="467"/>
      <c r="WDH41" s="467"/>
      <c r="WDI41" s="467"/>
      <c r="WDJ41" s="467"/>
      <c r="WDK41" s="467"/>
      <c r="WDL41" s="467"/>
      <c r="WDM41" s="467"/>
      <c r="WDN41" s="467"/>
      <c r="WDO41" s="467"/>
      <c r="WDP41" s="467"/>
      <c r="WDQ41" s="467"/>
      <c r="WDR41" s="467"/>
      <c r="WDS41" s="467"/>
      <c r="WDT41" s="467"/>
      <c r="WDU41" s="467"/>
      <c r="WDV41" s="467"/>
      <c r="WDW41" s="467"/>
      <c r="WDX41" s="467"/>
      <c r="WDY41" s="467"/>
      <c r="WDZ41" s="467"/>
      <c r="WEA41" s="467"/>
      <c r="WEB41" s="467"/>
      <c r="WEC41" s="467"/>
      <c r="WED41" s="467"/>
      <c r="WEE41" s="467"/>
      <c r="WEF41" s="467"/>
      <c r="WEG41" s="467"/>
      <c r="WEH41" s="467"/>
      <c r="WEI41" s="467"/>
      <c r="WEJ41" s="467"/>
      <c r="WEK41" s="467"/>
      <c r="WEL41" s="467"/>
      <c r="WEM41" s="467"/>
      <c r="WEN41" s="467"/>
      <c r="WEO41" s="467"/>
      <c r="WEP41" s="467"/>
      <c r="WEQ41" s="467"/>
      <c r="WER41" s="467"/>
      <c r="WES41" s="467"/>
      <c r="WET41" s="467"/>
      <c r="WEU41" s="467"/>
      <c r="WEV41" s="467"/>
      <c r="WEW41" s="467"/>
      <c r="WEX41" s="467"/>
      <c r="WEY41" s="467"/>
      <c r="WEZ41" s="467"/>
      <c r="WFA41" s="467"/>
      <c r="WFB41" s="467"/>
      <c r="WFC41" s="467"/>
      <c r="WFD41" s="467"/>
      <c r="WFE41" s="467"/>
      <c r="WFF41" s="467"/>
      <c r="WFG41" s="467"/>
      <c r="WFH41" s="467"/>
      <c r="WFI41" s="467"/>
      <c r="WFJ41" s="467"/>
      <c r="WFK41" s="467"/>
      <c r="WFL41" s="467"/>
      <c r="WFM41" s="467"/>
      <c r="WFN41" s="467"/>
      <c r="WFO41" s="467"/>
      <c r="WFP41" s="467"/>
      <c r="WFQ41" s="467"/>
      <c r="WFR41" s="467"/>
      <c r="WFS41" s="467"/>
      <c r="WFT41" s="467"/>
      <c r="WFU41" s="467"/>
      <c r="WFV41" s="467"/>
      <c r="WFW41" s="467"/>
      <c r="WFX41" s="467"/>
      <c r="WFY41" s="467"/>
      <c r="WFZ41" s="467"/>
      <c r="WGA41" s="467"/>
      <c r="WGB41" s="467"/>
      <c r="WGC41" s="467"/>
      <c r="WGD41" s="467"/>
      <c r="WGE41" s="467"/>
      <c r="WGF41" s="467"/>
      <c r="WGG41" s="467"/>
      <c r="WGH41" s="467"/>
      <c r="WGI41" s="467"/>
      <c r="WGJ41" s="467"/>
      <c r="WGK41" s="467"/>
      <c r="WGL41" s="467"/>
      <c r="WGM41" s="467"/>
      <c r="WGN41" s="467"/>
      <c r="WGO41" s="467"/>
      <c r="WGP41" s="467"/>
      <c r="WGQ41" s="467"/>
      <c r="WGR41" s="467"/>
      <c r="WGS41" s="467"/>
      <c r="WGT41" s="467"/>
      <c r="WGU41" s="467"/>
      <c r="WGV41" s="467"/>
      <c r="WGW41" s="467"/>
      <c r="WGX41" s="467"/>
      <c r="WGY41" s="467"/>
      <c r="WGZ41" s="467"/>
      <c r="WHA41" s="467"/>
      <c r="WHB41" s="467"/>
      <c r="WHC41" s="467"/>
      <c r="WHD41" s="467"/>
      <c r="WHE41" s="467"/>
      <c r="WHF41" s="467"/>
      <c r="WHG41" s="467"/>
      <c r="WHH41" s="467"/>
      <c r="WHI41" s="467"/>
      <c r="WHJ41" s="467"/>
      <c r="WHK41" s="467"/>
      <c r="WHL41" s="467"/>
      <c r="WHM41" s="467"/>
      <c r="WHN41" s="467"/>
      <c r="WHO41" s="467"/>
      <c r="WHP41" s="467"/>
      <c r="WHQ41" s="467"/>
      <c r="WHR41" s="467"/>
      <c r="WHS41" s="467"/>
      <c r="WHT41" s="467"/>
      <c r="WHU41" s="467"/>
      <c r="WHV41" s="467"/>
      <c r="WHW41" s="467"/>
      <c r="WHX41" s="467"/>
      <c r="WHY41" s="467"/>
      <c r="WHZ41" s="467"/>
      <c r="WIA41" s="467"/>
      <c r="WIB41" s="467"/>
      <c r="WIC41" s="467"/>
      <c r="WID41" s="467"/>
      <c r="WIE41" s="467"/>
      <c r="WIF41" s="467"/>
      <c r="WIG41" s="467"/>
      <c r="WIH41" s="467"/>
      <c r="WII41" s="467"/>
      <c r="WIJ41" s="467"/>
      <c r="WIK41" s="467"/>
      <c r="WIL41" s="467"/>
      <c r="WIM41" s="467"/>
      <c r="WIN41" s="467"/>
      <c r="WIO41" s="467"/>
      <c r="WIP41" s="467"/>
      <c r="WIQ41" s="467"/>
      <c r="WIR41" s="467"/>
      <c r="WIS41" s="467"/>
      <c r="WIT41" s="467"/>
      <c r="WIU41" s="467"/>
      <c r="WIV41" s="467"/>
      <c r="WIW41" s="467"/>
      <c r="WIX41" s="467"/>
      <c r="WIY41" s="467"/>
      <c r="WIZ41" s="467"/>
      <c r="WJA41" s="467"/>
      <c r="WJB41" s="467"/>
      <c r="WJC41" s="467"/>
      <c r="WJD41" s="467"/>
      <c r="WJE41" s="467"/>
      <c r="WJF41" s="467"/>
      <c r="WJG41" s="467"/>
      <c r="WJH41" s="467"/>
      <c r="WJI41" s="467"/>
      <c r="WJJ41" s="467"/>
      <c r="WJK41" s="467"/>
      <c r="WJL41" s="467"/>
      <c r="WJM41" s="467"/>
      <c r="WJN41" s="467"/>
      <c r="WJO41" s="467"/>
      <c r="WJP41" s="467"/>
      <c r="WJQ41" s="467"/>
      <c r="WJR41" s="467"/>
      <c r="WJS41" s="467"/>
      <c r="WJT41" s="467"/>
      <c r="WJU41" s="467"/>
      <c r="WJV41" s="467"/>
      <c r="WJW41" s="467"/>
      <c r="WJX41" s="467"/>
      <c r="WJY41" s="467"/>
      <c r="WJZ41" s="467"/>
      <c r="WKA41" s="467"/>
      <c r="WKB41" s="467"/>
      <c r="WKC41" s="467"/>
      <c r="WKD41" s="467"/>
      <c r="WKE41" s="467"/>
      <c r="WKF41" s="467"/>
      <c r="WKG41" s="467"/>
      <c r="WKH41" s="467"/>
      <c r="WKI41" s="467"/>
      <c r="WKJ41" s="467"/>
      <c r="WKK41" s="467"/>
      <c r="WKL41" s="467"/>
      <c r="WKM41" s="467"/>
      <c r="WKN41" s="467"/>
      <c r="WKO41" s="467"/>
      <c r="WKP41" s="467"/>
      <c r="WKQ41" s="467"/>
      <c r="WKR41" s="467"/>
      <c r="WKS41" s="467"/>
      <c r="WKT41" s="467"/>
      <c r="WKU41" s="467"/>
      <c r="WKV41" s="467"/>
      <c r="WKW41" s="467"/>
      <c r="WKX41" s="467"/>
      <c r="WKY41" s="467"/>
      <c r="WKZ41" s="467"/>
      <c r="WLA41" s="467"/>
      <c r="WLB41" s="467"/>
      <c r="WLC41" s="467"/>
      <c r="WLD41" s="467"/>
      <c r="WLE41" s="467"/>
      <c r="WLF41" s="467"/>
      <c r="WLG41" s="467"/>
      <c r="WLH41" s="467"/>
      <c r="WLI41" s="467"/>
      <c r="WLJ41" s="467"/>
      <c r="WLK41" s="467"/>
      <c r="WLL41" s="467"/>
      <c r="WLM41" s="467"/>
      <c r="WLN41" s="467"/>
      <c r="WLO41" s="467"/>
      <c r="WLP41" s="467"/>
      <c r="WLQ41" s="467"/>
      <c r="WLR41" s="467"/>
      <c r="WLS41" s="467"/>
      <c r="WLT41" s="467"/>
      <c r="WLU41" s="467"/>
      <c r="WLV41" s="467"/>
      <c r="WLW41" s="467"/>
      <c r="WLX41" s="467"/>
      <c r="WLY41" s="467"/>
      <c r="WLZ41" s="467"/>
      <c r="WMA41" s="467"/>
      <c r="WMB41" s="467"/>
      <c r="WMC41" s="467"/>
      <c r="WMD41" s="467"/>
      <c r="WME41" s="467"/>
      <c r="WMF41" s="467"/>
      <c r="WMG41" s="467"/>
      <c r="WMH41" s="467"/>
      <c r="WMI41" s="467"/>
      <c r="WMJ41" s="467"/>
      <c r="WMK41" s="467"/>
      <c r="WML41" s="467"/>
      <c r="WMM41" s="467"/>
      <c r="WMN41" s="467"/>
      <c r="WMO41" s="467"/>
      <c r="WMP41" s="467"/>
      <c r="WMQ41" s="467"/>
      <c r="WMR41" s="467"/>
      <c r="WMS41" s="467"/>
      <c r="WMT41" s="467"/>
      <c r="WMU41" s="467"/>
      <c r="WMV41" s="467"/>
      <c r="WMW41" s="467"/>
      <c r="WMX41" s="467"/>
      <c r="WMY41" s="467"/>
      <c r="WMZ41" s="467"/>
      <c r="WNA41" s="467"/>
      <c r="WNB41" s="467"/>
      <c r="WNC41" s="467"/>
      <c r="WND41" s="467"/>
      <c r="WNE41" s="467"/>
      <c r="WNF41" s="467"/>
      <c r="WNG41" s="467"/>
      <c r="WNH41" s="467"/>
      <c r="WNI41" s="467"/>
      <c r="WNJ41" s="467"/>
      <c r="WNK41" s="467"/>
      <c r="WNL41" s="467"/>
      <c r="WNM41" s="467"/>
      <c r="WNN41" s="467"/>
      <c r="WNO41" s="467"/>
      <c r="WNP41" s="467"/>
      <c r="WNQ41" s="467"/>
      <c r="WNR41" s="467"/>
      <c r="WNS41" s="467"/>
      <c r="WNT41" s="467"/>
      <c r="WNU41" s="467"/>
      <c r="WNV41" s="467"/>
      <c r="WNW41" s="467"/>
      <c r="WNX41" s="467"/>
      <c r="WNY41" s="467"/>
      <c r="WNZ41" s="467"/>
      <c r="WOA41" s="467"/>
      <c r="WOB41" s="467"/>
      <c r="WOC41" s="467"/>
      <c r="WOD41" s="467"/>
      <c r="WOE41" s="467"/>
      <c r="WOF41" s="467"/>
      <c r="WOG41" s="467"/>
      <c r="WOH41" s="467"/>
      <c r="WOI41" s="467"/>
      <c r="WOJ41" s="467"/>
      <c r="WOK41" s="467"/>
      <c r="WOL41" s="467"/>
      <c r="WOM41" s="467"/>
      <c r="WON41" s="467"/>
      <c r="WOO41" s="467"/>
      <c r="WOP41" s="467"/>
      <c r="WOQ41" s="467"/>
      <c r="WOR41" s="467"/>
      <c r="WOS41" s="467"/>
      <c r="WOT41" s="467"/>
      <c r="WOU41" s="467"/>
      <c r="WOV41" s="467"/>
      <c r="WOW41" s="467"/>
      <c r="WOX41" s="467"/>
      <c r="WOY41" s="467"/>
      <c r="WOZ41" s="467"/>
      <c r="WPA41" s="467"/>
      <c r="WPB41" s="467"/>
      <c r="WPC41" s="467"/>
      <c r="WPD41" s="467"/>
      <c r="WPE41" s="467"/>
      <c r="WPF41" s="467"/>
      <c r="WPG41" s="467"/>
      <c r="WPH41" s="467"/>
      <c r="WPI41" s="467"/>
      <c r="WPJ41" s="467"/>
      <c r="WPK41" s="467"/>
      <c r="WPL41" s="467"/>
      <c r="WPM41" s="467"/>
      <c r="WPN41" s="467"/>
      <c r="WPO41" s="467"/>
      <c r="WPP41" s="467"/>
      <c r="WPQ41" s="467"/>
      <c r="WPR41" s="467"/>
      <c r="WPS41" s="467"/>
      <c r="WPT41" s="467"/>
      <c r="WPU41" s="467"/>
      <c r="WPV41" s="467"/>
      <c r="WPW41" s="467"/>
      <c r="WPX41" s="467"/>
      <c r="WPY41" s="467"/>
      <c r="WPZ41" s="467"/>
      <c r="WQA41" s="467"/>
      <c r="WQB41" s="467"/>
      <c r="WQC41" s="467"/>
      <c r="WQD41" s="467"/>
      <c r="WQE41" s="467"/>
      <c r="WQF41" s="467"/>
      <c r="WQG41" s="467"/>
      <c r="WQH41" s="467"/>
      <c r="WQI41" s="467"/>
      <c r="WQJ41" s="467"/>
      <c r="WQK41" s="467"/>
      <c r="WQL41" s="467"/>
      <c r="WQM41" s="467"/>
      <c r="WQN41" s="467"/>
      <c r="WQO41" s="467"/>
      <c r="WQP41" s="467"/>
      <c r="WQQ41" s="467"/>
      <c r="WQR41" s="467"/>
      <c r="WQS41" s="467"/>
      <c r="WQT41" s="467"/>
      <c r="WQU41" s="467"/>
      <c r="WQV41" s="467"/>
      <c r="WQW41" s="467"/>
      <c r="WQX41" s="467"/>
      <c r="WQY41" s="467"/>
      <c r="WQZ41" s="467"/>
      <c r="WRA41" s="467"/>
      <c r="WRB41" s="467"/>
      <c r="WRC41" s="467"/>
      <c r="WRD41" s="467"/>
      <c r="WRE41" s="467"/>
      <c r="WRF41" s="467"/>
      <c r="WRG41" s="467"/>
      <c r="WRH41" s="467"/>
      <c r="WRI41" s="467"/>
      <c r="WRJ41" s="467"/>
      <c r="WRK41" s="467"/>
      <c r="WRL41" s="467"/>
      <c r="WRM41" s="467"/>
      <c r="WRN41" s="467"/>
      <c r="WRO41" s="467"/>
      <c r="WRP41" s="467"/>
      <c r="WRQ41" s="467"/>
      <c r="WRR41" s="467"/>
      <c r="WRS41" s="467"/>
      <c r="WRT41" s="467"/>
      <c r="WRU41" s="467"/>
      <c r="WRV41" s="467"/>
      <c r="WRW41" s="467"/>
      <c r="WRX41" s="467"/>
      <c r="WRY41" s="467"/>
      <c r="WRZ41" s="467"/>
      <c r="WSA41" s="467"/>
      <c r="WSB41" s="467"/>
      <c r="WSC41" s="467"/>
      <c r="WSD41" s="467"/>
      <c r="WSE41" s="467"/>
      <c r="WSF41" s="467"/>
      <c r="WSG41" s="467"/>
      <c r="WSH41" s="467"/>
      <c r="WSI41" s="467"/>
      <c r="WSJ41" s="467"/>
      <c r="WSK41" s="467"/>
      <c r="WSL41" s="467"/>
      <c r="WSM41" s="467"/>
      <c r="WSN41" s="467"/>
      <c r="WSO41" s="467"/>
      <c r="WSP41" s="467"/>
      <c r="WSQ41" s="467"/>
      <c r="WSR41" s="467"/>
      <c r="WSS41" s="467"/>
      <c r="WST41" s="467"/>
      <c r="WSU41" s="467"/>
      <c r="WSV41" s="467"/>
      <c r="WSW41" s="467"/>
      <c r="WSX41" s="467"/>
      <c r="WSY41" s="467"/>
      <c r="WSZ41" s="467"/>
      <c r="WTA41" s="467"/>
      <c r="WTB41" s="467"/>
      <c r="WTC41" s="467"/>
      <c r="WTD41" s="467"/>
      <c r="WTE41" s="467"/>
      <c r="WTF41" s="467"/>
      <c r="WTG41" s="467"/>
      <c r="WTH41" s="467"/>
      <c r="WTI41" s="467"/>
      <c r="WTJ41" s="467"/>
      <c r="WTK41" s="467"/>
      <c r="WTL41" s="467"/>
      <c r="WTM41" s="467"/>
      <c r="WTN41" s="467"/>
      <c r="WTO41" s="467"/>
      <c r="WTP41" s="467"/>
      <c r="WTQ41" s="467"/>
      <c r="WTR41" s="467"/>
      <c r="WTS41" s="467"/>
      <c r="WTT41" s="467"/>
      <c r="WTU41" s="467"/>
      <c r="WTV41" s="467"/>
      <c r="WTW41" s="467"/>
      <c r="WTX41" s="467"/>
      <c r="WTY41" s="467"/>
      <c r="WTZ41" s="467"/>
      <c r="WUA41" s="467"/>
      <c r="WUB41" s="467"/>
      <c r="WUC41" s="467"/>
      <c r="WUD41" s="467"/>
      <c r="WUE41" s="467"/>
      <c r="WUF41" s="467"/>
      <c r="WUG41" s="467"/>
      <c r="WUH41" s="467"/>
      <c r="WUI41" s="467"/>
      <c r="WUJ41" s="467"/>
      <c r="WUK41" s="467"/>
      <c r="WUL41" s="467"/>
      <c r="WUM41" s="467"/>
      <c r="WUN41" s="467"/>
      <c r="WUO41" s="467"/>
      <c r="WUP41" s="467"/>
      <c r="WUQ41" s="467"/>
      <c r="WUR41" s="467"/>
      <c r="WUS41" s="467"/>
      <c r="WUT41" s="467"/>
      <c r="WUU41" s="467"/>
      <c r="WUV41" s="467"/>
      <c r="WUW41" s="467"/>
      <c r="WUX41" s="467"/>
      <c r="WUY41" s="467"/>
      <c r="WUZ41" s="467"/>
      <c r="WVA41" s="467"/>
      <c r="WVB41" s="467"/>
      <c r="WVC41" s="467"/>
      <c r="WVD41" s="467"/>
      <c r="WVE41" s="467"/>
      <c r="WVF41" s="467"/>
      <c r="WVG41" s="467"/>
      <c r="WVH41" s="467"/>
      <c r="WVI41" s="467"/>
      <c r="WVJ41" s="467"/>
      <c r="WVK41" s="467"/>
      <c r="WVL41" s="467"/>
      <c r="WVM41" s="467"/>
      <c r="WVN41" s="467"/>
      <c r="WVO41" s="467"/>
      <c r="WVP41" s="467"/>
      <c r="WVQ41" s="467"/>
      <c r="WVR41" s="467"/>
      <c r="WVS41" s="467"/>
      <c r="WVT41" s="467"/>
      <c r="WVU41" s="467"/>
      <c r="WVV41" s="467"/>
      <c r="WVW41" s="467"/>
      <c r="WVX41" s="467"/>
      <c r="WVY41" s="467"/>
      <c r="WVZ41" s="467"/>
      <c r="WWA41" s="467"/>
      <c r="WWB41" s="467"/>
      <c r="WWC41" s="467"/>
      <c r="WWD41" s="467"/>
      <c r="WWE41" s="467"/>
      <c r="WWF41" s="467"/>
      <c r="WWG41" s="467"/>
      <c r="WWH41" s="467"/>
      <c r="WWI41" s="467"/>
      <c r="WWJ41" s="467"/>
      <c r="WWK41" s="467"/>
      <c r="WWL41" s="467"/>
      <c r="WWM41" s="467"/>
      <c r="WWN41" s="467"/>
      <c r="WWO41" s="467"/>
      <c r="WWP41" s="467"/>
      <c r="WWQ41" s="467"/>
      <c r="WWR41" s="467"/>
      <c r="WWS41" s="467"/>
      <c r="WWT41" s="467"/>
      <c r="WWU41" s="467"/>
      <c r="WWV41" s="467"/>
      <c r="WWW41" s="467"/>
      <c r="WWX41" s="467"/>
      <c r="WWY41" s="467"/>
      <c r="WWZ41" s="467"/>
      <c r="WXA41" s="467"/>
      <c r="WXB41" s="467"/>
      <c r="WXC41" s="467"/>
      <c r="WXD41" s="467"/>
      <c r="WXE41" s="467"/>
      <c r="WXF41" s="467"/>
      <c r="WXG41" s="467"/>
      <c r="WXH41" s="467"/>
      <c r="WXI41" s="467"/>
      <c r="WXJ41" s="467"/>
      <c r="WXK41" s="467"/>
      <c r="WXL41" s="467"/>
      <c r="WXM41" s="467"/>
      <c r="WXN41" s="467"/>
      <c r="WXO41" s="467"/>
      <c r="WXP41" s="467"/>
      <c r="WXQ41" s="467"/>
      <c r="WXR41" s="467"/>
      <c r="WXS41" s="467"/>
      <c r="WXT41" s="467"/>
      <c r="WXU41" s="467"/>
      <c r="WXV41" s="467"/>
      <c r="WXW41" s="467"/>
      <c r="WXX41" s="467"/>
      <c r="WXY41" s="467"/>
      <c r="WXZ41" s="467"/>
      <c r="WYA41" s="467"/>
      <c r="WYB41" s="467"/>
      <c r="WYC41" s="467"/>
      <c r="WYD41" s="467"/>
      <c r="WYE41" s="467"/>
      <c r="WYF41" s="467"/>
      <c r="WYG41" s="467"/>
      <c r="WYH41" s="467"/>
      <c r="WYI41" s="467"/>
      <c r="WYJ41" s="467"/>
      <c r="WYK41" s="467"/>
      <c r="WYL41" s="467"/>
      <c r="WYM41" s="467"/>
      <c r="WYN41" s="467"/>
      <c r="WYO41" s="467"/>
      <c r="WYP41" s="467"/>
      <c r="WYQ41" s="467"/>
      <c r="WYR41" s="467"/>
      <c r="WYS41" s="467"/>
      <c r="WYT41" s="467"/>
      <c r="WYU41" s="467"/>
      <c r="WYV41" s="467"/>
      <c r="WYW41" s="467"/>
      <c r="WYX41" s="467"/>
      <c r="WYY41" s="467"/>
      <c r="WYZ41" s="467"/>
      <c r="WZA41" s="467"/>
      <c r="WZB41" s="467"/>
      <c r="WZC41" s="467"/>
      <c r="WZD41" s="467"/>
      <c r="WZE41" s="467"/>
      <c r="WZF41" s="467"/>
      <c r="WZG41" s="467"/>
      <c r="WZH41" s="467"/>
      <c r="WZI41" s="467"/>
      <c r="WZJ41" s="467"/>
      <c r="WZK41" s="467"/>
      <c r="WZL41" s="467"/>
      <c r="WZM41" s="467"/>
      <c r="WZN41" s="467"/>
      <c r="WZO41" s="467"/>
      <c r="WZP41" s="467"/>
      <c r="WZQ41" s="467"/>
      <c r="WZR41" s="467"/>
      <c r="WZS41" s="467"/>
      <c r="WZT41" s="467"/>
      <c r="WZU41" s="467"/>
      <c r="WZV41" s="467"/>
      <c r="WZW41" s="467"/>
      <c r="WZX41" s="467"/>
      <c r="WZY41" s="467"/>
      <c r="WZZ41" s="467"/>
      <c r="XAA41" s="467"/>
      <c r="XAB41" s="467"/>
      <c r="XAC41" s="467"/>
      <c r="XAD41" s="467"/>
      <c r="XAE41" s="467"/>
      <c r="XAF41" s="467"/>
      <c r="XAG41" s="467"/>
      <c r="XAH41" s="467"/>
      <c r="XAI41" s="467"/>
      <c r="XAJ41" s="467"/>
      <c r="XAK41" s="467"/>
      <c r="XAL41" s="467"/>
      <c r="XAM41" s="467"/>
      <c r="XAN41" s="467"/>
      <c r="XAO41" s="467"/>
      <c r="XAP41" s="467"/>
      <c r="XAQ41" s="467"/>
      <c r="XAR41" s="467"/>
      <c r="XAS41" s="467"/>
      <c r="XAT41" s="467"/>
      <c r="XAU41" s="467"/>
      <c r="XAV41" s="467"/>
      <c r="XAW41" s="467"/>
      <c r="XAX41" s="467"/>
      <c r="XAY41" s="467"/>
      <c r="XAZ41" s="467"/>
      <c r="XBA41" s="467"/>
      <c r="XBB41" s="467"/>
      <c r="XBC41" s="467"/>
      <c r="XBD41" s="467"/>
      <c r="XBE41" s="467"/>
      <c r="XBF41" s="467"/>
      <c r="XBG41" s="467"/>
      <c r="XBH41" s="467"/>
      <c r="XBI41" s="467"/>
      <c r="XBJ41" s="467"/>
      <c r="XBK41" s="467"/>
      <c r="XBL41" s="467"/>
      <c r="XBM41" s="467"/>
      <c r="XBN41" s="467"/>
      <c r="XBO41" s="467"/>
      <c r="XBP41" s="467"/>
      <c r="XBQ41" s="467"/>
      <c r="XBR41" s="467"/>
      <c r="XBS41" s="467"/>
      <c r="XBT41" s="467"/>
      <c r="XBU41" s="467"/>
      <c r="XBV41" s="467"/>
      <c r="XBW41" s="467"/>
      <c r="XBX41" s="467"/>
      <c r="XBY41" s="467"/>
      <c r="XBZ41" s="467"/>
      <c r="XCA41" s="467"/>
      <c r="XCB41" s="467"/>
      <c r="XCC41" s="467"/>
      <c r="XCD41" s="467"/>
      <c r="XCE41" s="467"/>
      <c r="XCF41" s="467"/>
      <c r="XCG41" s="467"/>
      <c r="XCH41" s="467"/>
      <c r="XCI41" s="467"/>
      <c r="XCJ41" s="467"/>
      <c r="XCK41" s="467"/>
      <c r="XCL41" s="467"/>
      <c r="XCM41" s="467"/>
      <c r="XCN41" s="467"/>
      <c r="XCO41" s="467"/>
      <c r="XCP41" s="467"/>
      <c r="XCQ41" s="467"/>
      <c r="XCR41" s="467"/>
      <c r="XCS41" s="467"/>
      <c r="XCT41" s="467"/>
      <c r="XCU41" s="467"/>
      <c r="XCV41" s="467"/>
      <c r="XCW41" s="467"/>
      <c r="XCX41" s="467"/>
      <c r="XCY41" s="467"/>
      <c r="XCZ41" s="467"/>
      <c r="XDA41" s="467"/>
      <c r="XDB41" s="467"/>
      <c r="XDC41" s="467"/>
      <c r="XDD41" s="467"/>
      <c r="XDE41" s="467"/>
      <c r="XDF41" s="467"/>
      <c r="XDG41" s="467"/>
      <c r="XDH41" s="467"/>
      <c r="XDI41" s="467"/>
      <c r="XDJ41" s="467"/>
      <c r="XDK41" s="467"/>
      <c r="XDL41" s="467"/>
      <c r="XDM41" s="467"/>
      <c r="XDN41" s="467"/>
      <c r="XDO41" s="467"/>
      <c r="XDP41" s="467"/>
      <c r="XDQ41" s="467"/>
      <c r="XDR41" s="467"/>
      <c r="XDS41" s="467"/>
      <c r="XDT41" s="467"/>
      <c r="XDU41" s="467"/>
      <c r="XDV41" s="467"/>
      <c r="XDW41" s="467"/>
      <c r="XDX41" s="467"/>
      <c r="XDY41" s="467"/>
      <c r="XDZ41" s="467"/>
      <c r="XEA41" s="467"/>
      <c r="XEB41" s="467"/>
      <c r="XEC41" s="467"/>
      <c r="XED41" s="467"/>
      <c r="XEE41" s="467"/>
      <c r="XEF41" s="467"/>
      <c r="XEG41" s="467"/>
      <c r="XEH41" s="467"/>
      <c r="XEI41" s="467"/>
      <c r="XEJ41" s="467"/>
      <c r="XEK41" s="467"/>
      <c r="XEL41" s="467"/>
      <c r="XEM41" s="467"/>
      <c r="XEN41" s="467"/>
      <c r="XEO41" s="467"/>
      <c r="XEP41" s="467"/>
      <c r="XEQ41" s="467"/>
      <c r="XER41" s="467"/>
      <c r="XES41" s="467"/>
      <c r="XET41" s="467"/>
      <c r="XEU41" s="467"/>
      <c r="XEV41" s="467"/>
      <c r="XEW41" s="467"/>
      <c r="XEX41" s="467"/>
      <c r="XEY41" s="467"/>
      <c r="XEZ41" s="467"/>
      <c r="XFA41" s="467"/>
      <c r="XFB41" s="467"/>
    </row>
    <row r="42" spans="1:16382" s="364" customFormat="1" ht="13" customHeight="1">
      <c r="A42" s="412">
        <f>IF(details!A42="","",details!A42)</f>
        <v>34</v>
      </c>
      <c r="B42" s="394" t="str">
        <f>IF(details!B42="","",details!B42)</f>
        <v>GEN</v>
      </c>
      <c r="C42" s="394" t="str">
        <f>IF(details!C42="","",details!C42)</f>
        <v>G</v>
      </c>
      <c r="D42" s="394">
        <f>IF(details!D42="","",details!D42)</f>
        <v>10224</v>
      </c>
      <c r="E42" s="401">
        <f>IF(details!E42="","",details!E42)</f>
        <v>11434</v>
      </c>
      <c r="F42" s="72">
        <f>IF(details!F42="","",details!F42)</f>
        <v>35221</v>
      </c>
      <c r="G42" s="89" t="str">
        <f>IF(details!G42="","",details!G42)</f>
        <v>A 034</v>
      </c>
      <c r="H42" s="89" t="str">
        <f>IF(details!H42="","",details!H42)</f>
        <v>B 034</v>
      </c>
      <c r="I42" s="89" t="str">
        <f>IF(details!I42="","",details!I42)</f>
        <v>C 034</v>
      </c>
      <c r="J42" s="394">
        <f>IF(details!J42="","",details!J42)</f>
        <v>5</v>
      </c>
      <c r="K42" s="394">
        <f>IF(details!K42="","",details!K42)</f>
        <v>5</v>
      </c>
      <c r="L42" s="394">
        <f>IF(details!L42="","",details!L42)</f>
        <v>6</v>
      </c>
      <c r="M42" s="205">
        <f t="shared" si="171"/>
        <v>16</v>
      </c>
      <c r="N42" s="394">
        <f>IF(details!M42="","",details!M42)</f>
        <v>42</v>
      </c>
      <c r="O42" s="205">
        <f t="shared" si="172"/>
        <v>58</v>
      </c>
      <c r="P42" s="394">
        <f>IF(details!N42="","",details!N42)</f>
        <v>68</v>
      </c>
      <c r="Q42" s="392">
        <f t="shared" si="173"/>
        <v>126</v>
      </c>
      <c r="R42" s="409">
        <f t="shared" si="282"/>
        <v>0</v>
      </c>
      <c r="S42" s="66">
        <f t="shared" si="39"/>
        <v>200</v>
      </c>
      <c r="T42" s="409" t="str">
        <f t="shared" si="311"/>
        <v/>
      </c>
      <c r="U42" s="409" t="str">
        <f t="shared" si="40"/>
        <v>P</v>
      </c>
      <c r="V42" s="409" t="str">
        <f t="shared" si="312"/>
        <v>I</v>
      </c>
      <c r="W42" s="394">
        <f>IF(details!O42="","",details!O42)</f>
        <v>9</v>
      </c>
      <c r="X42" s="394">
        <f>IF(details!P42="","",details!P42)</f>
        <v>7</v>
      </c>
      <c r="Y42" s="394">
        <f>IF(details!Q42="","",details!Q42)</f>
        <v>7</v>
      </c>
      <c r="Z42" s="205">
        <f t="shared" si="174"/>
        <v>23</v>
      </c>
      <c r="AA42" s="394">
        <f>IF(details!R42="","",details!R42)</f>
        <v>28</v>
      </c>
      <c r="AB42" s="205">
        <f t="shared" si="175"/>
        <v>51</v>
      </c>
      <c r="AC42" s="394">
        <f>IF(details!S42="","",details!S42)</f>
        <v>51</v>
      </c>
      <c r="AD42" s="392">
        <f t="shared" si="176"/>
        <v>102</v>
      </c>
      <c r="AE42" s="409">
        <f t="shared" si="281"/>
        <v>0</v>
      </c>
      <c r="AF42" s="66">
        <f t="shared" si="45"/>
        <v>200</v>
      </c>
      <c r="AG42" s="409" t="str">
        <f t="shared" si="313"/>
        <v/>
      </c>
      <c r="AH42" s="409" t="str">
        <f>IF(OR($E42="NSO",$E42="",AC42=""),"",IF(OR(AG42="AB",AC42="ab"),"AB",IF(AC42="ML","RE",IF(AND(AD42&gt;=36%*AF42,AC42&gt;=20),"P",IF(AND(AD42&gt;=34%*AF42,#REF!=0,AC42&gt;=20),"G2",IF(AND(AD42&gt;=31%*AF42,#REF!=0,AC42&gt;=20),"G1",IF(AD42&gt;=25%*AF42,"S","F")))))))</f>
        <v>P</v>
      </c>
      <c r="AI42" s="409" t="str">
        <f t="shared" si="314"/>
        <v>II</v>
      </c>
      <c r="AJ42" s="394" t="str">
        <f>IF(details!T42="","",details!T42)</f>
        <v>a</v>
      </c>
      <c r="AK42" s="89" t="str">
        <f t="shared" si="177"/>
        <v>PHYSICS</v>
      </c>
      <c r="AL42" s="394">
        <f>IF(details!U42="","",details!U42)</f>
        <v>5</v>
      </c>
      <c r="AM42" s="394">
        <f>IF(details!V42="","",details!V42)</f>
        <v>8</v>
      </c>
      <c r="AN42" s="394">
        <f>IF(details!W42="","",details!W42)</f>
        <v>10</v>
      </c>
      <c r="AO42" s="205">
        <f t="shared" si="178"/>
        <v>23</v>
      </c>
      <c r="AP42" s="394">
        <f>IF(details!X42="","",details!X42)</f>
        <v>13</v>
      </c>
      <c r="AQ42" s="394">
        <f>IF(details!Y42="","",details!Y42)</f>
        <v>12</v>
      </c>
      <c r="AR42" s="205">
        <f t="shared" si="179"/>
        <v>25</v>
      </c>
      <c r="AS42" s="205">
        <f t="shared" si="180"/>
        <v>36</v>
      </c>
      <c r="AT42" s="205">
        <f t="shared" si="181"/>
        <v>48</v>
      </c>
      <c r="AU42" s="394">
        <f>IF(details!Z42="","",details!Z42)</f>
        <v>39</v>
      </c>
      <c r="AV42" s="394">
        <f>IF(details!AA42="","",details!AA42)</f>
        <v>20</v>
      </c>
      <c r="AW42" s="205">
        <f t="shared" si="182"/>
        <v>59</v>
      </c>
      <c r="AX42" s="205">
        <f t="shared" si="183"/>
        <v>75</v>
      </c>
      <c r="AY42" s="205">
        <f t="shared" si="184"/>
        <v>32</v>
      </c>
      <c r="AZ42" s="401">
        <f t="shared" si="185"/>
        <v>107</v>
      </c>
      <c r="BA42" s="332">
        <f t="shared" si="186"/>
        <v>0</v>
      </c>
      <c r="BB42" s="409">
        <f t="shared" si="187"/>
        <v>0</v>
      </c>
      <c r="BC42" s="66">
        <f t="shared" si="188"/>
        <v>70</v>
      </c>
      <c r="BD42" s="66">
        <f t="shared" si="189"/>
        <v>30</v>
      </c>
      <c r="BE42" s="66">
        <f t="shared" si="190"/>
        <v>150</v>
      </c>
      <c r="BF42" s="66">
        <f t="shared" si="93"/>
        <v>50</v>
      </c>
      <c r="BG42" s="332">
        <f t="shared" si="94"/>
        <v>200</v>
      </c>
      <c r="BH42" s="409" t="str">
        <f t="shared" si="95"/>
        <v/>
      </c>
      <c r="BI42" s="66" t="str">
        <f t="shared" si="96"/>
        <v>P</v>
      </c>
      <c r="BJ42" s="66" t="str">
        <f t="shared" si="97"/>
        <v>P</v>
      </c>
      <c r="BK42" s="409" t="str">
        <f t="shared" si="98"/>
        <v>II</v>
      </c>
      <c r="BL42" s="394" t="str">
        <f>IF(details!AB42="","",details!AB42)</f>
        <v>A</v>
      </c>
      <c r="BM42" s="89" t="str">
        <f t="shared" si="191"/>
        <v>CHEMISTRY</v>
      </c>
      <c r="BN42" s="394">
        <f>IF(details!AC42="","",details!AC42)</f>
        <v>7</v>
      </c>
      <c r="BO42" s="394">
        <f>IF(details!AD42="","",details!AD42)</f>
        <v>9</v>
      </c>
      <c r="BP42" s="394">
        <f>IF(details!AE42="","",details!AE42)</f>
        <v>9</v>
      </c>
      <c r="BQ42" s="205">
        <f t="shared" si="192"/>
        <v>25</v>
      </c>
      <c r="BR42" s="394">
        <f>IF(details!AF42="","",details!AF42)</f>
        <v>28</v>
      </c>
      <c r="BS42" s="394">
        <f>IF(details!AG42="","",details!AG42)</f>
        <v>18</v>
      </c>
      <c r="BT42" s="205">
        <f t="shared" si="193"/>
        <v>46</v>
      </c>
      <c r="BU42" s="205">
        <f t="shared" si="194"/>
        <v>53</v>
      </c>
      <c r="BV42" s="205">
        <f t="shared" si="195"/>
        <v>71</v>
      </c>
      <c r="BW42" s="394">
        <f>IF(details!AH42="","",details!AH42)</f>
        <v>43</v>
      </c>
      <c r="BX42" s="394">
        <f>IF(details!AI42="","",details!AI42)</f>
        <v>27</v>
      </c>
      <c r="BY42" s="205">
        <f t="shared" si="196"/>
        <v>70</v>
      </c>
      <c r="BZ42" s="205">
        <f t="shared" si="197"/>
        <v>96</v>
      </c>
      <c r="CA42" s="205">
        <f t="shared" si="198"/>
        <v>45</v>
      </c>
      <c r="CB42" s="401">
        <f t="shared" si="199"/>
        <v>141</v>
      </c>
      <c r="CC42" s="332">
        <f t="shared" si="56"/>
        <v>0</v>
      </c>
      <c r="CD42" s="409">
        <f t="shared" si="57"/>
        <v>0</v>
      </c>
      <c r="CE42" s="66">
        <f t="shared" si="58"/>
        <v>70</v>
      </c>
      <c r="CF42" s="66">
        <f t="shared" si="200"/>
        <v>30</v>
      </c>
      <c r="CG42" s="66">
        <f t="shared" si="201"/>
        <v>150</v>
      </c>
      <c r="CH42" s="66">
        <f t="shared" si="61"/>
        <v>50</v>
      </c>
      <c r="CI42" s="332">
        <f t="shared" si="62"/>
        <v>200</v>
      </c>
      <c r="CJ42" s="409" t="str">
        <f t="shared" si="63"/>
        <v/>
      </c>
      <c r="CK42" s="66" t="str">
        <f t="shared" si="64"/>
        <v>P</v>
      </c>
      <c r="CL42" s="66" t="str">
        <f t="shared" si="65"/>
        <v>P</v>
      </c>
      <c r="CM42" s="409" t="str">
        <f t="shared" si="66"/>
        <v>I</v>
      </c>
      <c r="CN42" s="394" t="str">
        <f>IF(details!AJ42="","",details!AJ42)</f>
        <v>a</v>
      </c>
      <c r="CO42" s="89" t="str">
        <f t="shared" si="202"/>
        <v>BIOLOGY</v>
      </c>
      <c r="CP42" s="394">
        <f>IF(details!AK42="","",details!AK42)</f>
        <v>7</v>
      </c>
      <c r="CQ42" s="394">
        <f>IF(details!AL42="","",details!AL42)</f>
        <v>7</v>
      </c>
      <c r="CR42" s="394">
        <f>IF(details!AM42="","",details!AM42)</f>
        <v>10</v>
      </c>
      <c r="CS42" s="205">
        <f t="shared" si="203"/>
        <v>24</v>
      </c>
      <c r="CT42" s="394">
        <f>IF(details!AN42="","",details!AN42)</f>
        <v>22</v>
      </c>
      <c r="CU42" s="394">
        <f>IF(details!AO42="","",details!AO42)</f>
        <v>16</v>
      </c>
      <c r="CV42" s="205">
        <f t="shared" si="204"/>
        <v>38</v>
      </c>
      <c r="CW42" s="205">
        <f t="shared" si="205"/>
        <v>46</v>
      </c>
      <c r="CX42" s="205">
        <f t="shared" si="206"/>
        <v>62</v>
      </c>
      <c r="CY42" s="394">
        <f>IF(details!AP42="","",details!AP42)</f>
        <v>37</v>
      </c>
      <c r="CZ42" s="394">
        <f>IF(details!AQ42="","",details!AQ42)</f>
        <v>26</v>
      </c>
      <c r="DA42" s="205">
        <f t="shared" si="207"/>
        <v>63</v>
      </c>
      <c r="DB42" s="205">
        <f t="shared" si="208"/>
        <v>83</v>
      </c>
      <c r="DC42" s="205">
        <f t="shared" si="209"/>
        <v>42</v>
      </c>
      <c r="DD42" s="401">
        <f t="shared" si="210"/>
        <v>125</v>
      </c>
      <c r="DE42" s="332">
        <f t="shared" si="75"/>
        <v>0</v>
      </c>
      <c r="DF42" s="409">
        <f t="shared" si="76"/>
        <v>0</v>
      </c>
      <c r="DG42" s="66">
        <f t="shared" si="77"/>
        <v>70</v>
      </c>
      <c r="DH42" s="66">
        <f t="shared" si="211"/>
        <v>30</v>
      </c>
      <c r="DI42" s="66">
        <f t="shared" si="79"/>
        <v>150</v>
      </c>
      <c r="DJ42" s="66">
        <f t="shared" si="80"/>
        <v>50</v>
      </c>
      <c r="DK42" s="332">
        <f t="shared" si="81"/>
        <v>200</v>
      </c>
      <c r="DL42" s="409" t="str">
        <f t="shared" si="82"/>
        <v/>
      </c>
      <c r="DM42" s="66" t="str">
        <f t="shared" si="83"/>
        <v>P</v>
      </c>
      <c r="DN42" s="66" t="str">
        <f t="shared" si="84"/>
        <v>P</v>
      </c>
      <c r="DO42" s="409" t="str">
        <f t="shared" si="85"/>
        <v>I</v>
      </c>
      <c r="DP42" s="66">
        <f t="shared" si="86"/>
        <v>0</v>
      </c>
      <c r="DQ42" s="394">
        <f>IF(details!AR42="","",details!AR42)</f>
        <v>8</v>
      </c>
      <c r="DR42" s="394">
        <f>IF(details!AS42="","",details!AS42)</f>
        <v>9</v>
      </c>
      <c r="DS42" s="394">
        <f>IF(details!AT42="","",details!AT42)</f>
        <v>10</v>
      </c>
      <c r="DT42" s="205">
        <f t="shared" si="212"/>
        <v>27</v>
      </c>
      <c r="DU42" s="394">
        <f>IF(details!AU42="","",details!AU42)</f>
        <v>41</v>
      </c>
      <c r="DV42" s="205">
        <f t="shared" si="213"/>
        <v>68</v>
      </c>
      <c r="DW42" s="394">
        <f>IF(details!AV42="","",details!AV42)</f>
        <v>58</v>
      </c>
      <c r="DX42" s="392">
        <f t="shared" si="214"/>
        <v>126</v>
      </c>
      <c r="DY42" s="409">
        <f t="shared" si="215"/>
        <v>0</v>
      </c>
      <c r="DZ42" s="409">
        <f t="shared" si="216"/>
        <v>0</v>
      </c>
      <c r="EA42" s="66">
        <f t="shared" si="217"/>
        <v>200</v>
      </c>
      <c r="EB42" s="409" t="str">
        <f t="shared" si="218"/>
        <v/>
      </c>
      <c r="EC42" s="409" t="str">
        <f t="shared" si="315"/>
        <v>B</v>
      </c>
      <c r="ED42" s="394">
        <f>IF(details!AW42="","",details!AW42)</f>
        <v>22</v>
      </c>
      <c r="EE42" s="394">
        <f>IF(details!AX42="","",details!AX42)</f>
        <v>26</v>
      </c>
      <c r="EF42" s="394">
        <f>IF(details!AY42="","",details!AY42)</f>
        <v>27</v>
      </c>
      <c r="EG42" s="392">
        <f t="shared" si="219"/>
        <v>75</v>
      </c>
      <c r="EH42" s="409">
        <f t="shared" si="220"/>
        <v>0</v>
      </c>
      <c r="EI42" s="409">
        <f t="shared" si="221"/>
        <v>0</v>
      </c>
      <c r="EJ42" s="66">
        <f t="shared" si="222"/>
        <v>100</v>
      </c>
      <c r="EK42" s="409" t="str">
        <f t="shared" si="223"/>
        <v/>
      </c>
      <c r="EL42" s="409" t="str">
        <f t="shared" si="316"/>
        <v>B</v>
      </c>
      <c r="EM42" s="409" t="str">
        <f t="shared" si="317"/>
        <v>I</v>
      </c>
      <c r="EN42" s="409" t="str">
        <f t="shared" si="318"/>
        <v>II</v>
      </c>
      <c r="EO42" s="409" t="str">
        <f t="shared" si="319"/>
        <v>II</v>
      </c>
      <c r="EP42" s="409" t="str">
        <f t="shared" si="224"/>
        <v>I</v>
      </c>
      <c r="EQ42" s="409" t="str">
        <f t="shared" si="225"/>
        <v>I</v>
      </c>
      <c r="ER42" s="409">
        <f t="shared" si="226"/>
        <v>0</v>
      </c>
      <c r="ES42" s="409">
        <f t="shared" si="227"/>
        <v>0</v>
      </c>
      <c r="ET42" s="409">
        <f t="shared" si="228"/>
        <v>0</v>
      </c>
      <c r="EU42" s="409">
        <f t="shared" si="229"/>
        <v>0</v>
      </c>
      <c r="EV42" s="409">
        <f t="shared" si="230"/>
        <v>0</v>
      </c>
      <c r="EW42" s="409" t="str">
        <f t="shared" si="231"/>
        <v/>
      </c>
      <c r="EX42" s="74" t="str">
        <f t="shared" si="320"/>
        <v>PASS</v>
      </c>
      <c r="EY42" s="68" t="str">
        <f>IF(details!CF42="","",details!CF42)</f>
        <v/>
      </c>
      <c r="EZ42" s="69" t="str">
        <f>IF(details!CG42="","",details!CG42)</f>
        <v/>
      </c>
      <c r="FA42" s="68" t="str">
        <f>IF(details!CJ42="","",details!CJ42)</f>
        <v/>
      </c>
      <c r="FB42" s="69" t="str">
        <f>IF(details!CK42="","",details!CK42)</f>
        <v/>
      </c>
      <c r="FC42" s="68" t="str">
        <f>IF(details!CN42="","",details!CN42)</f>
        <v/>
      </c>
      <c r="FD42" s="69" t="str">
        <f>IF(details!CO42="","",details!CO42)</f>
        <v/>
      </c>
      <c r="FE42" s="68" t="str">
        <f>IF(details!CR42="","",details!CR42)</f>
        <v/>
      </c>
      <c r="FF42" s="69" t="str">
        <f>IF(details!CS42="","",details!CS42)</f>
        <v/>
      </c>
      <c r="FG42" s="68">
        <f>IF(details!CV42="","",details!CV42)</f>
        <v>44</v>
      </c>
      <c r="FH42" s="69">
        <f>IF(details!CW42="","",details!CW42)</f>
        <v>0</v>
      </c>
      <c r="FI42" s="343">
        <f t="shared" si="250"/>
        <v>0</v>
      </c>
      <c r="FJ42" s="394" t="str">
        <f t="shared" si="321"/>
        <v>I</v>
      </c>
      <c r="FK42" s="394" t="str">
        <f t="shared" si="232"/>
        <v/>
      </c>
      <c r="FL42" s="460" t="str">
        <f t="shared" si="322"/>
        <v/>
      </c>
      <c r="FM42" s="394" t="str">
        <f t="shared" si="323"/>
        <v>II</v>
      </c>
      <c r="FN42" s="77" t="str">
        <f t="shared" si="233"/>
        <v/>
      </c>
      <c r="FO42" s="460" t="str">
        <f t="shared" si="324"/>
        <v/>
      </c>
      <c r="FP42" s="78" t="str">
        <f t="shared" si="325"/>
        <v>II</v>
      </c>
      <c r="FQ42" s="394" t="str">
        <f t="shared" si="326"/>
        <v>II</v>
      </c>
      <c r="FR42" s="394" t="str">
        <f t="shared" si="234"/>
        <v/>
      </c>
      <c r="FS42" s="394" t="str">
        <f t="shared" si="235"/>
        <v/>
      </c>
      <c r="FT42" s="394" t="str">
        <f t="shared" si="236"/>
        <v/>
      </c>
      <c r="FU42" s="364" t="str">
        <f t="shared" si="237"/>
        <v/>
      </c>
      <c r="FV42" s="394" t="str">
        <f t="shared" si="238"/>
        <v/>
      </c>
      <c r="FW42" s="394" t="str">
        <f t="shared" si="239"/>
        <v/>
      </c>
      <c r="FX42" s="394" t="str">
        <f t="shared" si="240"/>
        <v/>
      </c>
      <c r="FY42" s="394" t="str">
        <f t="shared" si="327"/>
        <v/>
      </c>
      <c r="FZ42" s="461" t="str">
        <f t="shared" si="328"/>
        <v/>
      </c>
      <c r="GA42" s="78" t="str">
        <f t="shared" si="329"/>
        <v>I</v>
      </c>
      <c r="GB42" s="394" t="str">
        <f t="shared" si="330"/>
        <v>I</v>
      </c>
      <c r="GC42" s="394" t="str">
        <f t="shared" si="331"/>
        <v/>
      </c>
      <c r="GD42" s="394" t="str">
        <f t="shared" si="332"/>
        <v/>
      </c>
      <c r="GE42" s="394" t="str">
        <f t="shared" si="333"/>
        <v/>
      </c>
      <c r="GF42" s="462" t="str">
        <f t="shared" si="241"/>
        <v/>
      </c>
      <c r="GG42" s="397" t="str">
        <f t="shared" si="242"/>
        <v/>
      </c>
      <c r="GH42" s="394" t="str">
        <f t="shared" si="243"/>
        <v/>
      </c>
      <c r="GI42" s="394" t="str">
        <f t="shared" si="244"/>
        <v/>
      </c>
      <c r="GJ42" s="394" t="str">
        <f t="shared" si="334"/>
        <v/>
      </c>
      <c r="GK42" s="461" t="str">
        <f t="shared" si="335"/>
        <v/>
      </c>
      <c r="GL42" s="78" t="str">
        <f t="shared" si="336"/>
        <v>I</v>
      </c>
      <c r="GM42" s="394" t="str">
        <f t="shared" si="337"/>
        <v>I</v>
      </c>
      <c r="GN42" s="394" t="str">
        <f t="shared" si="338"/>
        <v/>
      </c>
      <c r="GO42" s="394" t="str">
        <f t="shared" si="339"/>
        <v/>
      </c>
      <c r="GP42" s="394" t="str">
        <f t="shared" si="340"/>
        <v/>
      </c>
      <c r="GQ42" s="394" t="str">
        <f t="shared" si="245"/>
        <v/>
      </c>
      <c r="GR42" s="394" t="str">
        <f t="shared" si="246"/>
        <v/>
      </c>
      <c r="GS42" s="394" t="str">
        <f t="shared" si="247"/>
        <v/>
      </c>
      <c r="GT42" s="394" t="str">
        <f t="shared" si="248"/>
        <v/>
      </c>
      <c r="GU42" s="394" t="str">
        <f t="shared" si="341"/>
        <v/>
      </c>
      <c r="GV42" s="461" t="str">
        <f t="shared" si="342"/>
        <v/>
      </c>
      <c r="GW42" s="394" t="str">
        <f t="shared" si="343"/>
        <v>B</v>
      </c>
      <c r="GX42" s="394" t="str">
        <f t="shared" si="344"/>
        <v>B</v>
      </c>
      <c r="GY42" s="394" t="str">
        <f t="shared" si="345"/>
        <v xml:space="preserve">    </v>
      </c>
      <c r="GZ42" s="394" t="str">
        <f t="shared" si="346"/>
        <v xml:space="preserve">    </v>
      </c>
      <c r="HA42" s="394" t="str">
        <f t="shared" si="347"/>
        <v xml:space="preserve">    </v>
      </c>
      <c r="HB42" s="394" t="str">
        <f t="shared" si="348"/>
        <v xml:space="preserve">        </v>
      </c>
      <c r="HC42" s="394" t="str">
        <f t="shared" si="349"/>
        <v xml:space="preserve">    </v>
      </c>
      <c r="HD42" s="394" t="str">
        <f t="shared" si="350"/>
        <v>PASS</v>
      </c>
      <c r="HE42" s="67">
        <f t="shared" si="351"/>
        <v>601</v>
      </c>
      <c r="HF42" s="73">
        <f t="shared" si="352"/>
        <v>60.1</v>
      </c>
      <c r="HG42" s="394" t="str">
        <f t="shared" si="353"/>
        <v>I</v>
      </c>
      <c r="HH42" s="75">
        <f t="shared" si="354"/>
        <v>60.1</v>
      </c>
      <c r="HI42" s="76">
        <f t="shared" si="249"/>
        <v>10.999999999999975</v>
      </c>
      <c r="HJ42" s="394" t="str">
        <f>IF(OR(HD42="SUPPL.",HD42="RE-EXAM."),'result subject-wise'!AR42,HD42)</f>
        <v>PASS</v>
      </c>
      <c r="HK42" s="463" t="str">
        <f t="shared" si="355"/>
        <v/>
      </c>
      <c r="HL42" s="464">
        <f t="shared" si="356"/>
        <v>60.1</v>
      </c>
      <c r="HM42" s="394" t="str">
        <f t="shared" si="357"/>
        <v>I</v>
      </c>
      <c r="HN42" s="240"/>
      <c r="HP42" s="465" t="str">
        <f>'full report'!V908</f>
        <v/>
      </c>
      <c r="HQ42" s="466"/>
      <c r="HR42" s="238" t="s">
        <v>184</v>
      </c>
      <c r="HS42" s="394">
        <f>COUNTIF(HD9:HD108,"RE-EXAM.")</f>
        <v>3</v>
      </c>
      <c r="HT42" s="305"/>
      <c r="HU42" s="623"/>
      <c r="HV42" s="624"/>
      <c r="JJ42" s="467"/>
      <c r="JK42" s="467"/>
      <c r="JL42" s="467"/>
      <c r="JM42" s="467"/>
      <c r="JN42" s="467"/>
      <c r="JO42" s="467"/>
      <c r="JP42" s="467"/>
      <c r="JQ42" s="467"/>
      <c r="JR42" s="467"/>
      <c r="JS42" s="467"/>
      <c r="JT42" s="467"/>
      <c r="JU42" s="467"/>
      <c r="JV42" s="467"/>
      <c r="JW42" s="467"/>
      <c r="JX42" s="467"/>
      <c r="JY42" s="467"/>
      <c r="JZ42" s="467"/>
      <c r="KA42" s="467"/>
      <c r="KB42" s="467"/>
      <c r="KC42" s="467"/>
      <c r="KD42" s="467"/>
      <c r="KE42" s="467"/>
      <c r="KF42" s="467"/>
      <c r="KG42" s="467"/>
      <c r="KH42" s="467"/>
      <c r="KI42" s="467"/>
      <c r="KJ42" s="467"/>
      <c r="KK42" s="467"/>
      <c r="KL42" s="467"/>
      <c r="KM42" s="467"/>
      <c r="KN42" s="467"/>
      <c r="KO42" s="467"/>
      <c r="KP42" s="467"/>
      <c r="KQ42" s="467"/>
      <c r="KR42" s="467"/>
      <c r="KS42" s="467"/>
      <c r="KT42" s="467"/>
      <c r="KU42" s="467"/>
      <c r="KV42" s="467"/>
      <c r="KW42" s="467"/>
      <c r="KX42" s="467"/>
      <c r="KY42" s="467"/>
      <c r="KZ42" s="467"/>
      <c r="LA42" s="467"/>
      <c r="LB42" s="467"/>
      <c r="LC42" s="467"/>
      <c r="LD42" s="467"/>
      <c r="LE42" s="467"/>
      <c r="LF42" s="467"/>
      <c r="LG42" s="467"/>
      <c r="LH42" s="467"/>
      <c r="LI42" s="467"/>
      <c r="LJ42" s="467"/>
      <c r="LK42" s="467"/>
      <c r="LL42" s="467"/>
      <c r="LM42" s="467"/>
      <c r="LN42" s="467"/>
      <c r="LO42" s="467"/>
      <c r="LP42" s="467"/>
      <c r="LQ42" s="467"/>
      <c r="LR42" s="467"/>
      <c r="LS42" s="467"/>
      <c r="LT42" s="467"/>
      <c r="LU42" s="467"/>
      <c r="LV42" s="467"/>
      <c r="LW42" s="467"/>
      <c r="LX42" s="467"/>
      <c r="LY42" s="467"/>
      <c r="LZ42" s="467"/>
      <c r="MA42" s="467"/>
      <c r="MB42" s="467"/>
      <c r="MC42" s="467"/>
      <c r="MD42" s="467"/>
      <c r="ME42" s="467"/>
      <c r="MF42" s="467"/>
      <c r="MG42" s="467"/>
      <c r="MH42" s="467"/>
      <c r="MI42" s="467"/>
      <c r="MJ42" s="467"/>
      <c r="MK42" s="467"/>
      <c r="ML42" s="467"/>
      <c r="MM42" s="467"/>
      <c r="MN42" s="467"/>
      <c r="MO42" s="467"/>
      <c r="MP42" s="467"/>
      <c r="MQ42" s="467"/>
      <c r="MR42" s="467"/>
      <c r="MS42" s="467"/>
      <c r="MT42" s="467"/>
      <c r="MU42" s="467"/>
      <c r="MV42" s="467"/>
      <c r="MW42" s="467"/>
      <c r="MX42" s="467"/>
      <c r="MY42" s="467"/>
      <c r="MZ42" s="467"/>
      <c r="NA42" s="467"/>
      <c r="NB42" s="467"/>
      <c r="NC42" s="467"/>
      <c r="ND42" s="467"/>
      <c r="NE42" s="467"/>
      <c r="NF42" s="467"/>
      <c r="NG42" s="467"/>
      <c r="NH42" s="467"/>
      <c r="NI42" s="467"/>
      <c r="NJ42" s="467"/>
      <c r="NK42" s="467"/>
      <c r="NL42" s="467"/>
      <c r="NM42" s="467"/>
      <c r="NN42" s="467"/>
      <c r="NO42" s="467"/>
      <c r="NP42" s="467"/>
      <c r="NQ42" s="467"/>
      <c r="NR42" s="467"/>
      <c r="NS42" s="467"/>
      <c r="NT42" s="467"/>
      <c r="NU42" s="467"/>
      <c r="NV42" s="467"/>
      <c r="NW42" s="467"/>
      <c r="NX42" s="467"/>
      <c r="NY42" s="467"/>
      <c r="NZ42" s="467"/>
      <c r="OA42" s="467"/>
      <c r="OB42" s="467"/>
      <c r="OC42" s="467"/>
      <c r="OD42" s="467"/>
      <c r="OE42" s="467"/>
      <c r="OF42" s="467"/>
      <c r="OG42" s="467"/>
      <c r="OH42" s="467"/>
      <c r="OI42" s="467"/>
      <c r="OJ42" s="467"/>
      <c r="OK42" s="467"/>
      <c r="OL42" s="467"/>
      <c r="OM42" s="467"/>
      <c r="ON42" s="467"/>
      <c r="OO42" s="467"/>
      <c r="OP42" s="467"/>
      <c r="OQ42" s="467"/>
      <c r="OR42" s="467"/>
      <c r="OS42" s="467"/>
      <c r="OT42" s="467"/>
      <c r="OU42" s="467"/>
      <c r="OV42" s="467"/>
      <c r="OW42" s="467"/>
      <c r="OX42" s="467"/>
      <c r="OY42" s="467"/>
      <c r="OZ42" s="467"/>
      <c r="PA42" s="467"/>
      <c r="PB42" s="467"/>
      <c r="PC42" s="467"/>
      <c r="PD42" s="467"/>
      <c r="PE42" s="467"/>
      <c r="PF42" s="467"/>
      <c r="PG42" s="467"/>
      <c r="PH42" s="467"/>
      <c r="PI42" s="467"/>
      <c r="PJ42" s="467"/>
      <c r="PK42" s="467"/>
      <c r="PL42" s="467"/>
      <c r="PM42" s="467"/>
      <c r="PN42" s="467"/>
      <c r="PO42" s="467"/>
      <c r="PP42" s="467"/>
      <c r="PQ42" s="467"/>
      <c r="PR42" s="467"/>
      <c r="PS42" s="467"/>
      <c r="PT42" s="467"/>
      <c r="PU42" s="467"/>
      <c r="PV42" s="467"/>
      <c r="PW42" s="467"/>
      <c r="PX42" s="467"/>
      <c r="PY42" s="467"/>
      <c r="PZ42" s="467"/>
      <c r="QA42" s="467"/>
      <c r="QB42" s="467"/>
      <c r="QC42" s="467"/>
      <c r="QD42" s="467"/>
      <c r="QE42" s="467"/>
      <c r="QF42" s="467"/>
      <c r="QG42" s="467"/>
      <c r="QH42" s="467"/>
      <c r="QI42" s="467"/>
      <c r="QJ42" s="467"/>
      <c r="QK42" s="467"/>
      <c r="QL42" s="467"/>
      <c r="QM42" s="467"/>
      <c r="QN42" s="467"/>
      <c r="QO42" s="467"/>
      <c r="QP42" s="467"/>
      <c r="QQ42" s="467"/>
      <c r="QR42" s="467"/>
      <c r="QS42" s="467"/>
      <c r="QT42" s="467"/>
      <c r="QU42" s="467"/>
      <c r="QV42" s="467"/>
      <c r="QW42" s="467"/>
      <c r="QX42" s="467"/>
      <c r="QY42" s="467"/>
      <c r="QZ42" s="467"/>
      <c r="RA42" s="467"/>
      <c r="RB42" s="467"/>
      <c r="RC42" s="467"/>
      <c r="RD42" s="467"/>
      <c r="RE42" s="467"/>
      <c r="RF42" s="467"/>
      <c r="RG42" s="467"/>
      <c r="RH42" s="467"/>
      <c r="RI42" s="467"/>
      <c r="RJ42" s="467"/>
      <c r="RK42" s="467"/>
      <c r="RL42" s="467"/>
      <c r="RM42" s="467"/>
      <c r="RN42" s="467"/>
      <c r="RO42" s="467"/>
      <c r="RP42" s="467"/>
      <c r="RQ42" s="467"/>
      <c r="RR42" s="467"/>
      <c r="RS42" s="467"/>
      <c r="RT42" s="467"/>
      <c r="RU42" s="467"/>
      <c r="RV42" s="467"/>
      <c r="RW42" s="467"/>
      <c r="RX42" s="467"/>
      <c r="RY42" s="467"/>
      <c r="RZ42" s="467"/>
      <c r="SA42" s="467"/>
      <c r="SB42" s="467"/>
      <c r="SC42" s="467"/>
      <c r="SD42" s="467"/>
      <c r="SE42" s="467"/>
      <c r="SF42" s="467"/>
      <c r="SG42" s="467"/>
      <c r="SH42" s="467"/>
      <c r="SI42" s="467"/>
      <c r="SJ42" s="467"/>
      <c r="SK42" s="467"/>
      <c r="SL42" s="467"/>
      <c r="SM42" s="467"/>
      <c r="SN42" s="467"/>
      <c r="SO42" s="467"/>
      <c r="SP42" s="467"/>
      <c r="SQ42" s="467"/>
      <c r="SR42" s="467"/>
      <c r="SS42" s="467"/>
      <c r="ST42" s="467"/>
      <c r="SU42" s="467"/>
      <c r="SV42" s="467"/>
      <c r="SW42" s="467"/>
      <c r="SX42" s="467"/>
      <c r="SY42" s="467"/>
      <c r="SZ42" s="467"/>
      <c r="TA42" s="467"/>
      <c r="TB42" s="467"/>
      <c r="TC42" s="467"/>
      <c r="TD42" s="467"/>
      <c r="TE42" s="467"/>
      <c r="TF42" s="467"/>
      <c r="TG42" s="467"/>
      <c r="TH42" s="467"/>
      <c r="TI42" s="467"/>
      <c r="TJ42" s="467"/>
      <c r="TK42" s="467"/>
      <c r="TL42" s="467"/>
      <c r="TM42" s="467"/>
      <c r="TN42" s="467"/>
      <c r="TO42" s="467"/>
      <c r="TP42" s="467"/>
      <c r="TQ42" s="467"/>
      <c r="TR42" s="467"/>
      <c r="TS42" s="467"/>
      <c r="TT42" s="467"/>
      <c r="TU42" s="467"/>
      <c r="TV42" s="467"/>
      <c r="TW42" s="467"/>
      <c r="TX42" s="467"/>
      <c r="TY42" s="467"/>
      <c r="TZ42" s="467"/>
      <c r="UA42" s="467"/>
      <c r="UB42" s="467"/>
      <c r="UC42" s="467"/>
      <c r="UD42" s="467"/>
      <c r="UE42" s="467"/>
      <c r="UF42" s="467"/>
      <c r="UG42" s="467"/>
      <c r="UH42" s="467"/>
      <c r="UI42" s="467"/>
      <c r="UJ42" s="467"/>
      <c r="UK42" s="467"/>
      <c r="UL42" s="467"/>
      <c r="UM42" s="467"/>
      <c r="UN42" s="467"/>
      <c r="UO42" s="467"/>
      <c r="UP42" s="467"/>
      <c r="UQ42" s="467"/>
      <c r="UR42" s="467"/>
      <c r="US42" s="467"/>
      <c r="UT42" s="467"/>
      <c r="UU42" s="467"/>
      <c r="UV42" s="467"/>
      <c r="UW42" s="467"/>
      <c r="UX42" s="467"/>
      <c r="UY42" s="467"/>
      <c r="UZ42" s="467"/>
      <c r="VA42" s="467"/>
      <c r="VB42" s="467"/>
      <c r="VC42" s="467"/>
      <c r="VD42" s="467"/>
      <c r="VE42" s="467"/>
      <c r="VF42" s="467"/>
      <c r="VG42" s="467"/>
      <c r="VH42" s="467"/>
      <c r="VI42" s="467"/>
      <c r="VJ42" s="467"/>
      <c r="VK42" s="467"/>
      <c r="VL42" s="467"/>
      <c r="VM42" s="467"/>
      <c r="VN42" s="467"/>
      <c r="VO42" s="467"/>
      <c r="VP42" s="467"/>
      <c r="VQ42" s="467"/>
      <c r="VR42" s="467"/>
      <c r="VS42" s="467"/>
      <c r="VT42" s="467"/>
      <c r="VU42" s="467"/>
      <c r="VV42" s="467"/>
      <c r="VW42" s="467"/>
      <c r="VX42" s="467"/>
      <c r="VY42" s="467"/>
      <c r="VZ42" s="467"/>
      <c r="WA42" s="467"/>
      <c r="WB42" s="467"/>
      <c r="WC42" s="467"/>
      <c r="WD42" s="467"/>
      <c r="WE42" s="467"/>
      <c r="WF42" s="467"/>
      <c r="WG42" s="467"/>
      <c r="WH42" s="467"/>
      <c r="WI42" s="467"/>
      <c r="WJ42" s="467"/>
      <c r="WK42" s="467"/>
      <c r="WL42" s="467"/>
      <c r="WM42" s="467"/>
      <c r="WN42" s="467"/>
      <c r="WO42" s="467"/>
      <c r="WP42" s="467"/>
      <c r="WQ42" s="467"/>
      <c r="WR42" s="467"/>
      <c r="WS42" s="467"/>
      <c r="WT42" s="467"/>
      <c r="WU42" s="467"/>
      <c r="WV42" s="467"/>
      <c r="WW42" s="467"/>
      <c r="WX42" s="467"/>
      <c r="WY42" s="467"/>
      <c r="WZ42" s="467"/>
      <c r="XA42" s="467"/>
      <c r="XB42" s="467"/>
      <c r="XC42" s="467"/>
      <c r="XD42" s="467"/>
      <c r="XE42" s="467"/>
      <c r="XF42" s="467"/>
      <c r="XG42" s="467"/>
      <c r="XH42" s="467"/>
      <c r="XI42" s="467"/>
      <c r="XJ42" s="467"/>
      <c r="XK42" s="467"/>
      <c r="XL42" s="467"/>
      <c r="XM42" s="467"/>
      <c r="XN42" s="467"/>
      <c r="XO42" s="467"/>
      <c r="XP42" s="467"/>
      <c r="XQ42" s="467"/>
      <c r="XR42" s="467"/>
      <c r="XS42" s="467"/>
      <c r="XT42" s="467"/>
      <c r="XU42" s="467"/>
      <c r="XV42" s="467"/>
      <c r="XW42" s="467"/>
      <c r="XX42" s="467"/>
      <c r="XY42" s="467"/>
      <c r="XZ42" s="467"/>
      <c r="YA42" s="467"/>
      <c r="YB42" s="467"/>
      <c r="YC42" s="467"/>
      <c r="YD42" s="467"/>
      <c r="YE42" s="467"/>
      <c r="YF42" s="467"/>
      <c r="YG42" s="467"/>
      <c r="YH42" s="467"/>
      <c r="YI42" s="467"/>
      <c r="YJ42" s="467"/>
      <c r="YK42" s="467"/>
      <c r="YL42" s="467"/>
      <c r="YM42" s="467"/>
      <c r="YN42" s="467"/>
      <c r="YO42" s="467"/>
      <c r="YP42" s="467"/>
      <c r="YQ42" s="467"/>
      <c r="YR42" s="467"/>
      <c r="YS42" s="467"/>
      <c r="YT42" s="467"/>
      <c r="YU42" s="467"/>
      <c r="YV42" s="467"/>
      <c r="YW42" s="467"/>
      <c r="YX42" s="467"/>
      <c r="YY42" s="467"/>
      <c r="YZ42" s="467"/>
      <c r="ZA42" s="467"/>
      <c r="ZB42" s="467"/>
      <c r="ZC42" s="467"/>
      <c r="ZD42" s="467"/>
      <c r="ZE42" s="467"/>
      <c r="ZF42" s="467"/>
      <c r="ZG42" s="467"/>
      <c r="ZH42" s="467"/>
      <c r="ZI42" s="467"/>
      <c r="ZJ42" s="467"/>
      <c r="ZK42" s="467"/>
      <c r="ZL42" s="467"/>
      <c r="ZM42" s="467"/>
      <c r="ZN42" s="467"/>
      <c r="ZO42" s="467"/>
      <c r="ZP42" s="467"/>
      <c r="ZQ42" s="467"/>
      <c r="ZR42" s="467"/>
      <c r="ZS42" s="467"/>
      <c r="ZT42" s="467"/>
      <c r="ZU42" s="467"/>
      <c r="ZV42" s="467"/>
      <c r="ZW42" s="467"/>
      <c r="ZX42" s="467"/>
      <c r="ZY42" s="467"/>
      <c r="ZZ42" s="467"/>
      <c r="AAA42" s="467"/>
      <c r="AAB42" s="467"/>
      <c r="AAC42" s="467"/>
      <c r="AAD42" s="467"/>
      <c r="AAE42" s="467"/>
      <c r="AAF42" s="467"/>
      <c r="AAG42" s="467"/>
      <c r="AAH42" s="467"/>
      <c r="AAI42" s="467"/>
      <c r="AAJ42" s="467"/>
      <c r="AAK42" s="467"/>
      <c r="AAL42" s="467"/>
      <c r="AAM42" s="467"/>
      <c r="AAN42" s="467"/>
      <c r="AAO42" s="467"/>
      <c r="AAP42" s="467"/>
      <c r="AAQ42" s="467"/>
      <c r="AAR42" s="467"/>
      <c r="AAS42" s="467"/>
      <c r="AAT42" s="467"/>
      <c r="AAU42" s="467"/>
      <c r="AAV42" s="467"/>
      <c r="AAW42" s="467"/>
      <c r="AAX42" s="467"/>
      <c r="AAY42" s="467"/>
      <c r="AAZ42" s="467"/>
      <c r="ABA42" s="467"/>
      <c r="ABB42" s="467"/>
      <c r="ABC42" s="467"/>
      <c r="ABD42" s="467"/>
      <c r="ABE42" s="467"/>
      <c r="ABF42" s="467"/>
      <c r="ABG42" s="467"/>
      <c r="ABH42" s="467"/>
      <c r="ABI42" s="467"/>
      <c r="ABJ42" s="467"/>
      <c r="ABK42" s="467"/>
      <c r="ABL42" s="467"/>
      <c r="ABM42" s="467"/>
      <c r="ABN42" s="467"/>
      <c r="ABO42" s="467"/>
      <c r="ABP42" s="467"/>
      <c r="ABQ42" s="467"/>
      <c r="ABR42" s="467"/>
      <c r="ABS42" s="467"/>
      <c r="ABT42" s="467"/>
      <c r="ABU42" s="467"/>
      <c r="ABV42" s="467"/>
      <c r="ABW42" s="467"/>
      <c r="ABX42" s="467"/>
      <c r="ABY42" s="467"/>
      <c r="ABZ42" s="467"/>
      <c r="ACA42" s="467"/>
      <c r="ACB42" s="467"/>
      <c r="ACC42" s="467"/>
      <c r="ACD42" s="467"/>
      <c r="ACE42" s="467"/>
      <c r="ACF42" s="467"/>
      <c r="ACG42" s="467"/>
      <c r="ACH42" s="467"/>
      <c r="ACI42" s="467"/>
      <c r="ACJ42" s="467"/>
      <c r="ACK42" s="467"/>
      <c r="ACL42" s="467"/>
      <c r="ACM42" s="467"/>
      <c r="ACN42" s="467"/>
      <c r="ACO42" s="467"/>
      <c r="ACP42" s="467"/>
      <c r="ACQ42" s="467"/>
      <c r="ACR42" s="467"/>
      <c r="ACS42" s="467"/>
      <c r="ACT42" s="467"/>
      <c r="ACU42" s="467"/>
      <c r="ACV42" s="467"/>
      <c r="ACW42" s="467"/>
      <c r="ACX42" s="467"/>
      <c r="ACY42" s="467"/>
      <c r="ACZ42" s="467"/>
      <c r="ADA42" s="467"/>
      <c r="ADB42" s="467"/>
      <c r="ADC42" s="467"/>
      <c r="ADD42" s="467"/>
      <c r="ADE42" s="467"/>
      <c r="ADF42" s="467"/>
      <c r="ADG42" s="467"/>
      <c r="ADH42" s="467"/>
      <c r="ADI42" s="467"/>
      <c r="ADJ42" s="467"/>
      <c r="ADK42" s="467"/>
      <c r="ADL42" s="467"/>
      <c r="ADM42" s="467"/>
      <c r="ADN42" s="467"/>
      <c r="ADO42" s="467"/>
      <c r="ADP42" s="467"/>
      <c r="ADQ42" s="467"/>
      <c r="ADR42" s="467"/>
      <c r="ADS42" s="467"/>
      <c r="ADT42" s="467"/>
      <c r="ADU42" s="467"/>
      <c r="ADV42" s="467"/>
      <c r="ADW42" s="467"/>
      <c r="ADX42" s="467"/>
      <c r="ADY42" s="467"/>
      <c r="ADZ42" s="467"/>
      <c r="AEA42" s="467"/>
      <c r="AEB42" s="467"/>
      <c r="AEC42" s="467"/>
      <c r="AED42" s="467"/>
      <c r="AEE42" s="467"/>
      <c r="AEF42" s="467"/>
      <c r="AEG42" s="467"/>
      <c r="AEH42" s="467"/>
      <c r="AEI42" s="467"/>
      <c r="AEJ42" s="467"/>
      <c r="AEK42" s="467"/>
      <c r="AEL42" s="467"/>
      <c r="AEM42" s="467"/>
      <c r="AEN42" s="467"/>
      <c r="AEO42" s="467"/>
      <c r="AEP42" s="467"/>
      <c r="AEQ42" s="467"/>
      <c r="AER42" s="467"/>
      <c r="AES42" s="467"/>
      <c r="AET42" s="467"/>
      <c r="AEU42" s="467"/>
      <c r="AEV42" s="467"/>
      <c r="AEW42" s="467"/>
      <c r="AEX42" s="467"/>
      <c r="AEY42" s="467"/>
      <c r="AEZ42" s="467"/>
      <c r="AFA42" s="467"/>
      <c r="AFB42" s="467"/>
      <c r="AFC42" s="467"/>
      <c r="AFD42" s="467"/>
      <c r="AFE42" s="467"/>
      <c r="AFF42" s="467"/>
      <c r="AFG42" s="467"/>
      <c r="AFH42" s="467"/>
      <c r="AFI42" s="467"/>
      <c r="AFJ42" s="467"/>
      <c r="AFK42" s="467"/>
      <c r="AFL42" s="467"/>
      <c r="AFM42" s="467"/>
      <c r="AFN42" s="467"/>
      <c r="AFO42" s="467"/>
      <c r="AFP42" s="467"/>
      <c r="AFQ42" s="467"/>
      <c r="AFR42" s="467"/>
      <c r="AFS42" s="467"/>
      <c r="AFT42" s="467"/>
      <c r="AFU42" s="467"/>
      <c r="AFV42" s="467"/>
      <c r="AFW42" s="467"/>
      <c r="AFX42" s="467"/>
      <c r="AFY42" s="467"/>
      <c r="AFZ42" s="467"/>
      <c r="AGA42" s="467"/>
      <c r="AGB42" s="467"/>
      <c r="AGC42" s="467"/>
      <c r="AGD42" s="467"/>
      <c r="AGE42" s="467"/>
      <c r="AGF42" s="467"/>
      <c r="AGG42" s="467"/>
      <c r="AGH42" s="467"/>
      <c r="AGI42" s="467"/>
      <c r="AGJ42" s="467"/>
      <c r="AGK42" s="467"/>
      <c r="AGL42" s="467"/>
      <c r="AGM42" s="467"/>
      <c r="AGN42" s="467"/>
      <c r="AGO42" s="467"/>
      <c r="AGP42" s="467"/>
      <c r="AGQ42" s="467"/>
      <c r="AGR42" s="467"/>
      <c r="AGS42" s="467"/>
      <c r="AGT42" s="467"/>
      <c r="AGU42" s="467"/>
      <c r="AGV42" s="467"/>
      <c r="AGW42" s="467"/>
      <c r="AGX42" s="467"/>
      <c r="AGY42" s="467"/>
      <c r="AGZ42" s="467"/>
      <c r="AHA42" s="467"/>
      <c r="AHB42" s="467"/>
      <c r="AHC42" s="467"/>
      <c r="AHD42" s="467"/>
      <c r="AHE42" s="467"/>
      <c r="AHF42" s="467"/>
      <c r="AHG42" s="467"/>
      <c r="AHH42" s="467"/>
      <c r="AHI42" s="467"/>
      <c r="AHJ42" s="467"/>
      <c r="AHK42" s="467"/>
      <c r="AHL42" s="467"/>
      <c r="AHM42" s="467"/>
      <c r="AHN42" s="467"/>
      <c r="AHO42" s="467"/>
      <c r="AHP42" s="467"/>
      <c r="AHQ42" s="467"/>
      <c r="AHR42" s="467"/>
      <c r="AHS42" s="467"/>
      <c r="AHT42" s="467"/>
      <c r="AHU42" s="467"/>
      <c r="AHV42" s="467"/>
      <c r="AHW42" s="467"/>
      <c r="AHX42" s="467"/>
      <c r="AHY42" s="467"/>
      <c r="AHZ42" s="467"/>
      <c r="AIA42" s="467"/>
      <c r="AIB42" s="467"/>
      <c r="AIC42" s="467"/>
      <c r="AID42" s="467"/>
      <c r="AIE42" s="467"/>
      <c r="AIF42" s="467"/>
      <c r="AIG42" s="467"/>
      <c r="AIH42" s="467"/>
      <c r="AII42" s="467"/>
      <c r="AIJ42" s="467"/>
      <c r="AIK42" s="467"/>
      <c r="AIL42" s="467"/>
      <c r="AIM42" s="467"/>
      <c r="AIN42" s="467"/>
      <c r="AIO42" s="467"/>
      <c r="AIP42" s="467"/>
      <c r="AIQ42" s="467"/>
      <c r="AIR42" s="467"/>
      <c r="AIS42" s="467"/>
      <c r="AIT42" s="467"/>
      <c r="AIU42" s="467"/>
      <c r="AIV42" s="467"/>
      <c r="AIW42" s="467"/>
      <c r="AIX42" s="467"/>
      <c r="AIY42" s="467"/>
      <c r="AIZ42" s="467"/>
      <c r="AJA42" s="467"/>
      <c r="AJB42" s="467"/>
      <c r="AJC42" s="467"/>
      <c r="AJD42" s="467"/>
      <c r="AJE42" s="467"/>
      <c r="AJF42" s="467"/>
      <c r="AJG42" s="467"/>
      <c r="AJH42" s="467"/>
      <c r="AJI42" s="467"/>
      <c r="AJJ42" s="467"/>
      <c r="AJK42" s="467"/>
      <c r="AJL42" s="467"/>
      <c r="AJM42" s="467"/>
      <c r="AJN42" s="467"/>
      <c r="AJO42" s="467"/>
      <c r="AJP42" s="467"/>
      <c r="AJQ42" s="467"/>
      <c r="AJR42" s="467"/>
      <c r="AJS42" s="467"/>
      <c r="AJT42" s="467"/>
      <c r="AJU42" s="467"/>
      <c r="AJV42" s="467"/>
      <c r="AJW42" s="467"/>
      <c r="AJX42" s="467"/>
      <c r="AJY42" s="467"/>
      <c r="AJZ42" s="467"/>
      <c r="AKA42" s="467"/>
      <c r="AKB42" s="467"/>
      <c r="AKC42" s="467"/>
      <c r="AKD42" s="467"/>
      <c r="AKE42" s="467"/>
      <c r="AKF42" s="467"/>
      <c r="AKG42" s="467"/>
      <c r="AKH42" s="467"/>
      <c r="AKI42" s="467"/>
      <c r="AKJ42" s="467"/>
      <c r="AKK42" s="467"/>
      <c r="AKL42" s="467"/>
      <c r="AKM42" s="467"/>
      <c r="AKN42" s="467"/>
      <c r="AKO42" s="467"/>
      <c r="AKP42" s="467"/>
      <c r="AKQ42" s="467"/>
      <c r="AKR42" s="467"/>
      <c r="AKS42" s="467"/>
      <c r="AKT42" s="467"/>
      <c r="AKU42" s="467"/>
      <c r="AKV42" s="467"/>
      <c r="AKW42" s="467"/>
      <c r="AKX42" s="467"/>
      <c r="AKY42" s="467"/>
      <c r="AKZ42" s="467"/>
      <c r="ALA42" s="467"/>
      <c r="ALB42" s="467"/>
      <c r="ALC42" s="467"/>
      <c r="ALD42" s="467"/>
      <c r="ALE42" s="467"/>
      <c r="ALF42" s="467"/>
      <c r="ALG42" s="467"/>
      <c r="ALH42" s="467"/>
      <c r="ALI42" s="467"/>
      <c r="ALJ42" s="467"/>
      <c r="ALK42" s="467"/>
      <c r="ALL42" s="467"/>
      <c r="ALM42" s="467"/>
      <c r="ALN42" s="467"/>
      <c r="ALO42" s="467"/>
      <c r="ALP42" s="467"/>
      <c r="ALQ42" s="467"/>
      <c r="ALR42" s="467"/>
      <c r="ALS42" s="467"/>
      <c r="ALT42" s="467"/>
      <c r="ALU42" s="467"/>
      <c r="ALV42" s="467"/>
      <c r="ALW42" s="467"/>
      <c r="ALX42" s="467"/>
      <c r="ALY42" s="467"/>
      <c r="ALZ42" s="467"/>
      <c r="AMA42" s="467"/>
      <c r="AMB42" s="467"/>
      <c r="AMC42" s="467"/>
      <c r="AMD42" s="467"/>
      <c r="AME42" s="467"/>
      <c r="AMF42" s="467"/>
      <c r="AMG42" s="467"/>
      <c r="AMH42" s="467"/>
      <c r="AMI42" s="467"/>
      <c r="AMJ42" s="467"/>
      <c r="AMK42" s="467"/>
      <c r="AML42" s="467"/>
      <c r="AMM42" s="467"/>
      <c r="AMN42" s="467"/>
      <c r="AMO42" s="467"/>
      <c r="AMP42" s="467"/>
      <c r="AMQ42" s="467"/>
      <c r="AMR42" s="467"/>
      <c r="AMS42" s="467"/>
      <c r="AMT42" s="467"/>
      <c r="AMU42" s="467"/>
      <c r="AMV42" s="467"/>
      <c r="AMW42" s="467"/>
      <c r="AMX42" s="467"/>
      <c r="AMY42" s="467"/>
      <c r="AMZ42" s="467"/>
      <c r="ANA42" s="467"/>
      <c r="ANB42" s="467"/>
      <c r="ANC42" s="467"/>
      <c r="AND42" s="467"/>
      <c r="ANE42" s="467"/>
      <c r="ANF42" s="467"/>
      <c r="ANG42" s="467"/>
      <c r="ANH42" s="467"/>
      <c r="ANI42" s="467"/>
      <c r="ANJ42" s="467"/>
      <c r="ANK42" s="467"/>
      <c r="ANL42" s="467"/>
      <c r="ANM42" s="467"/>
      <c r="ANN42" s="467"/>
      <c r="ANO42" s="467"/>
      <c r="ANP42" s="467"/>
      <c r="ANQ42" s="467"/>
      <c r="ANR42" s="467"/>
      <c r="ANS42" s="467"/>
      <c r="ANT42" s="467"/>
      <c r="ANU42" s="467"/>
      <c r="ANV42" s="467"/>
      <c r="ANW42" s="467"/>
      <c r="ANX42" s="467"/>
      <c r="ANY42" s="467"/>
      <c r="ANZ42" s="467"/>
      <c r="AOA42" s="467"/>
      <c r="AOB42" s="467"/>
      <c r="AOC42" s="467"/>
      <c r="AOD42" s="467"/>
      <c r="AOE42" s="467"/>
      <c r="AOF42" s="467"/>
      <c r="AOG42" s="467"/>
      <c r="AOH42" s="467"/>
      <c r="AOI42" s="467"/>
      <c r="AOJ42" s="467"/>
      <c r="AOK42" s="467"/>
      <c r="AOL42" s="467"/>
      <c r="AOM42" s="467"/>
      <c r="AON42" s="467"/>
      <c r="AOO42" s="467"/>
      <c r="AOP42" s="467"/>
      <c r="AOQ42" s="467"/>
      <c r="AOR42" s="467"/>
      <c r="AOS42" s="467"/>
      <c r="AOT42" s="467"/>
      <c r="AOU42" s="467"/>
      <c r="AOV42" s="467"/>
      <c r="AOW42" s="467"/>
      <c r="AOX42" s="467"/>
      <c r="AOY42" s="467"/>
      <c r="AOZ42" s="467"/>
      <c r="APA42" s="467"/>
      <c r="APB42" s="467"/>
      <c r="APC42" s="467"/>
      <c r="APD42" s="467"/>
      <c r="APE42" s="467"/>
      <c r="APF42" s="467"/>
      <c r="APG42" s="467"/>
      <c r="APH42" s="467"/>
      <c r="API42" s="467"/>
      <c r="APJ42" s="467"/>
      <c r="APK42" s="467"/>
      <c r="APL42" s="467"/>
      <c r="APM42" s="467"/>
      <c r="APN42" s="467"/>
      <c r="APO42" s="467"/>
      <c r="APP42" s="467"/>
      <c r="APQ42" s="467"/>
      <c r="APR42" s="467"/>
      <c r="APS42" s="467"/>
      <c r="APT42" s="467"/>
      <c r="APU42" s="467"/>
      <c r="APV42" s="467"/>
      <c r="APW42" s="467"/>
      <c r="APX42" s="467"/>
      <c r="APY42" s="467"/>
      <c r="APZ42" s="467"/>
      <c r="AQA42" s="467"/>
      <c r="AQB42" s="467"/>
      <c r="AQC42" s="467"/>
      <c r="AQD42" s="467"/>
      <c r="AQE42" s="467"/>
      <c r="AQF42" s="467"/>
      <c r="AQG42" s="467"/>
      <c r="AQH42" s="467"/>
      <c r="AQI42" s="467"/>
      <c r="AQJ42" s="467"/>
      <c r="AQK42" s="467"/>
      <c r="AQL42" s="467"/>
      <c r="AQM42" s="467"/>
      <c r="AQN42" s="467"/>
      <c r="AQO42" s="467"/>
      <c r="AQP42" s="467"/>
      <c r="AQQ42" s="467"/>
      <c r="AQR42" s="467"/>
      <c r="AQS42" s="467"/>
      <c r="AQT42" s="467"/>
      <c r="AQU42" s="467"/>
      <c r="AQV42" s="467"/>
      <c r="AQW42" s="467"/>
      <c r="AQX42" s="467"/>
      <c r="AQY42" s="467"/>
      <c r="AQZ42" s="467"/>
      <c r="ARA42" s="467"/>
      <c r="ARB42" s="467"/>
      <c r="ARC42" s="467"/>
      <c r="ARD42" s="467"/>
      <c r="ARE42" s="467"/>
      <c r="ARF42" s="467"/>
      <c r="ARG42" s="467"/>
      <c r="ARH42" s="467"/>
      <c r="ARI42" s="467"/>
      <c r="ARJ42" s="467"/>
      <c r="ARK42" s="467"/>
      <c r="ARL42" s="467"/>
      <c r="ARM42" s="467"/>
      <c r="ARN42" s="467"/>
      <c r="ARO42" s="467"/>
      <c r="ARP42" s="467"/>
      <c r="ARQ42" s="467"/>
      <c r="ARR42" s="467"/>
      <c r="ARS42" s="467"/>
      <c r="ART42" s="467"/>
      <c r="ARU42" s="467"/>
      <c r="ARV42" s="467"/>
      <c r="ARW42" s="467"/>
      <c r="ARX42" s="467"/>
      <c r="ARY42" s="467"/>
      <c r="ARZ42" s="467"/>
      <c r="ASA42" s="467"/>
      <c r="ASB42" s="467"/>
      <c r="ASC42" s="467"/>
      <c r="ASD42" s="467"/>
      <c r="ASE42" s="467"/>
      <c r="ASF42" s="467"/>
      <c r="ASG42" s="467"/>
      <c r="ASH42" s="467"/>
      <c r="ASI42" s="467"/>
      <c r="ASJ42" s="467"/>
      <c r="ASK42" s="467"/>
      <c r="ASL42" s="467"/>
      <c r="ASM42" s="467"/>
      <c r="ASN42" s="467"/>
      <c r="ASO42" s="467"/>
      <c r="ASP42" s="467"/>
      <c r="ASQ42" s="467"/>
      <c r="ASR42" s="467"/>
      <c r="ASS42" s="467"/>
      <c r="AST42" s="467"/>
      <c r="ASU42" s="467"/>
      <c r="ASV42" s="467"/>
      <c r="ASW42" s="467"/>
      <c r="ASX42" s="467"/>
      <c r="ASY42" s="467"/>
      <c r="ASZ42" s="467"/>
      <c r="ATA42" s="467"/>
      <c r="ATB42" s="467"/>
      <c r="ATC42" s="467"/>
      <c r="ATD42" s="467"/>
      <c r="ATE42" s="467"/>
      <c r="ATF42" s="467"/>
      <c r="ATG42" s="467"/>
      <c r="ATH42" s="467"/>
      <c r="ATI42" s="467"/>
      <c r="ATJ42" s="467"/>
      <c r="ATK42" s="467"/>
      <c r="ATL42" s="467"/>
      <c r="ATM42" s="467"/>
      <c r="ATN42" s="467"/>
      <c r="ATO42" s="467"/>
      <c r="ATP42" s="467"/>
      <c r="ATQ42" s="467"/>
      <c r="ATR42" s="467"/>
      <c r="ATS42" s="467"/>
      <c r="ATT42" s="467"/>
      <c r="ATU42" s="467"/>
      <c r="ATV42" s="467"/>
      <c r="ATW42" s="467"/>
      <c r="ATX42" s="467"/>
      <c r="ATY42" s="467"/>
      <c r="ATZ42" s="467"/>
      <c r="AUA42" s="467"/>
      <c r="AUB42" s="467"/>
      <c r="AUC42" s="467"/>
      <c r="AUD42" s="467"/>
      <c r="AUE42" s="467"/>
      <c r="AUF42" s="467"/>
      <c r="AUG42" s="467"/>
      <c r="AUH42" s="467"/>
      <c r="AUI42" s="467"/>
      <c r="AUJ42" s="467"/>
      <c r="AUK42" s="467"/>
      <c r="AUL42" s="467"/>
      <c r="AUM42" s="467"/>
      <c r="AUN42" s="467"/>
      <c r="AUO42" s="467"/>
      <c r="AUP42" s="467"/>
      <c r="AUQ42" s="467"/>
      <c r="AUR42" s="467"/>
      <c r="AUS42" s="467"/>
      <c r="AUT42" s="467"/>
      <c r="AUU42" s="467"/>
      <c r="AUV42" s="467"/>
      <c r="AUW42" s="467"/>
      <c r="AUX42" s="467"/>
      <c r="AUY42" s="467"/>
      <c r="AUZ42" s="467"/>
      <c r="AVA42" s="467"/>
      <c r="AVB42" s="467"/>
      <c r="AVC42" s="467"/>
      <c r="AVD42" s="467"/>
      <c r="AVE42" s="467"/>
      <c r="AVF42" s="467"/>
      <c r="AVG42" s="467"/>
      <c r="AVH42" s="467"/>
      <c r="AVI42" s="467"/>
      <c r="AVJ42" s="467"/>
      <c r="AVK42" s="467"/>
      <c r="AVL42" s="467"/>
      <c r="AVM42" s="467"/>
      <c r="AVN42" s="467"/>
      <c r="AVO42" s="467"/>
      <c r="AVP42" s="467"/>
      <c r="AVQ42" s="467"/>
      <c r="AVR42" s="467"/>
      <c r="AVS42" s="467"/>
      <c r="AVT42" s="467"/>
      <c r="AVU42" s="467"/>
      <c r="AVV42" s="467"/>
      <c r="AVW42" s="467"/>
      <c r="AVX42" s="467"/>
      <c r="AVY42" s="467"/>
      <c r="AVZ42" s="467"/>
      <c r="AWA42" s="467"/>
      <c r="AWB42" s="467"/>
      <c r="AWC42" s="467"/>
      <c r="AWD42" s="467"/>
      <c r="AWE42" s="467"/>
      <c r="AWF42" s="467"/>
      <c r="AWG42" s="467"/>
      <c r="AWH42" s="467"/>
      <c r="AWI42" s="467"/>
      <c r="AWJ42" s="467"/>
      <c r="AWK42" s="467"/>
      <c r="AWL42" s="467"/>
      <c r="AWM42" s="467"/>
      <c r="AWN42" s="467"/>
      <c r="AWO42" s="467"/>
      <c r="AWP42" s="467"/>
      <c r="AWQ42" s="467"/>
      <c r="AWR42" s="467"/>
      <c r="AWS42" s="467"/>
      <c r="AWT42" s="467"/>
      <c r="AWU42" s="467"/>
      <c r="AWV42" s="467"/>
      <c r="AWW42" s="467"/>
      <c r="AWX42" s="467"/>
      <c r="AWY42" s="467"/>
      <c r="AWZ42" s="467"/>
      <c r="AXA42" s="467"/>
      <c r="AXB42" s="467"/>
      <c r="AXC42" s="467"/>
      <c r="AXD42" s="467"/>
      <c r="AXE42" s="467"/>
      <c r="AXF42" s="467"/>
      <c r="AXG42" s="467"/>
      <c r="AXH42" s="467"/>
      <c r="AXI42" s="467"/>
      <c r="AXJ42" s="467"/>
      <c r="AXK42" s="467"/>
      <c r="AXL42" s="467"/>
      <c r="AXM42" s="467"/>
      <c r="AXN42" s="467"/>
      <c r="AXO42" s="467"/>
      <c r="AXP42" s="467"/>
      <c r="AXQ42" s="467"/>
      <c r="AXR42" s="467"/>
      <c r="AXS42" s="467"/>
      <c r="AXT42" s="467"/>
      <c r="AXU42" s="467"/>
      <c r="AXV42" s="467"/>
      <c r="AXW42" s="467"/>
      <c r="AXX42" s="467"/>
      <c r="AXY42" s="467"/>
      <c r="AXZ42" s="467"/>
      <c r="AYA42" s="467"/>
      <c r="AYB42" s="467"/>
      <c r="AYC42" s="467"/>
      <c r="AYD42" s="467"/>
      <c r="AYE42" s="467"/>
      <c r="AYF42" s="467"/>
      <c r="AYG42" s="467"/>
      <c r="AYH42" s="467"/>
      <c r="AYI42" s="467"/>
      <c r="AYJ42" s="467"/>
      <c r="AYK42" s="467"/>
      <c r="AYL42" s="467"/>
      <c r="AYM42" s="467"/>
      <c r="AYN42" s="467"/>
      <c r="AYO42" s="467"/>
      <c r="AYP42" s="467"/>
      <c r="AYQ42" s="467"/>
      <c r="AYR42" s="467"/>
      <c r="AYS42" s="467"/>
      <c r="AYT42" s="467"/>
      <c r="AYU42" s="467"/>
      <c r="AYV42" s="467"/>
      <c r="AYW42" s="467"/>
      <c r="AYX42" s="467"/>
      <c r="AYY42" s="467"/>
      <c r="AYZ42" s="467"/>
      <c r="AZA42" s="467"/>
      <c r="AZB42" s="467"/>
      <c r="AZC42" s="467"/>
      <c r="AZD42" s="467"/>
      <c r="AZE42" s="467"/>
      <c r="AZF42" s="467"/>
      <c r="AZG42" s="467"/>
      <c r="AZH42" s="467"/>
      <c r="AZI42" s="467"/>
      <c r="AZJ42" s="467"/>
      <c r="AZK42" s="467"/>
      <c r="AZL42" s="467"/>
      <c r="AZM42" s="467"/>
      <c r="AZN42" s="467"/>
      <c r="AZO42" s="467"/>
      <c r="AZP42" s="467"/>
      <c r="AZQ42" s="467"/>
      <c r="AZR42" s="467"/>
      <c r="AZS42" s="467"/>
      <c r="AZT42" s="467"/>
      <c r="AZU42" s="467"/>
      <c r="AZV42" s="467"/>
      <c r="AZW42" s="467"/>
      <c r="AZX42" s="467"/>
      <c r="AZY42" s="467"/>
      <c r="AZZ42" s="467"/>
      <c r="BAA42" s="467"/>
      <c r="BAB42" s="467"/>
      <c r="BAC42" s="467"/>
      <c r="BAD42" s="467"/>
      <c r="BAE42" s="467"/>
      <c r="BAF42" s="467"/>
      <c r="BAG42" s="467"/>
      <c r="BAH42" s="467"/>
      <c r="BAI42" s="467"/>
      <c r="BAJ42" s="467"/>
      <c r="BAK42" s="467"/>
      <c r="BAL42" s="467"/>
      <c r="BAM42" s="467"/>
      <c r="BAN42" s="467"/>
      <c r="BAO42" s="467"/>
      <c r="BAP42" s="467"/>
      <c r="BAQ42" s="467"/>
      <c r="BAR42" s="467"/>
      <c r="BAS42" s="467"/>
      <c r="BAT42" s="467"/>
      <c r="BAU42" s="467"/>
      <c r="BAV42" s="467"/>
      <c r="BAW42" s="467"/>
      <c r="BAX42" s="467"/>
      <c r="BAY42" s="467"/>
      <c r="BAZ42" s="467"/>
      <c r="BBA42" s="467"/>
      <c r="BBB42" s="467"/>
      <c r="BBC42" s="467"/>
      <c r="BBD42" s="467"/>
      <c r="BBE42" s="467"/>
      <c r="BBF42" s="467"/>
      <c r="BBG42" s="467"/>
      <c r="BBH42" s="467"/>
      <c r="BBI42" s="467"/>
      <c r="BBJ42" s="467"/>
      <c r="BBK42" s="467"/>
      <c r="BBL42" s="467"/>
      <c r="BBM42" s="467"/>
      <c r="BBN42" s="467"/>
      <c r="BBO42" s="467"/>
      <c r="BBP42" s="467"/>
      <c r="BBQ42" s="467"/>
      <c r="BBR42" s="467"/>
      <c r="BBS42" s="467"/>
      <c r="BBT42" s="467"/>
      <c r="BBU42" s="467"/>
      <c r="BBV42" s="467"/>
      <c r="BBW42" s="467"/>
      <c r="BBX42" s="467"/>
      <c r="BBY42" s="467"/>
      <c r="BBZ42" s="467"/>
      <c r="BCA42" s="467"/>
      <c r="BCB42" s="467"/>
      <c r="BCC42" s="467"/>
      <c r="BCD42" s="467"/>
      <c r="BCE42" s="467"/>
      <c r="BCF42" s="467"/>
      <c r="BCG42" s="467"/>
      <c r="BCH42" s="467"/>
      <c r="BCI42" s="467"/>
      <c r="BCJ42" s="467"/>
      <c r="BCK42" s="467"/>
      <c r="BCL42" s="467"/>
      <c r="BCM42" s="467"/>
      <c r="BCN42" s="467"/>
      <c r="BCO42" s="467"/>
      <c r="BCP42" s="467"/>
      <c r="BCQ42" s="467"/>
      <c r="BCR42" s="467"/>
      <c r="BCS42" s="467"/>
      <c r="BCT42" s="467"/>
      <c r="BCU42" s="467"/>
      <c r="BCV42" s="467"/>
      <c r="BCW42" s="467"/>
      <c r="BCX42" s="467"/>
      <c r="BCY42" s="467"/>
      <c r="BCZ42" s="467"/>
      <c r="BDA42" s="467"/>
      <c r="BDB42" s="467"/>
      <c r="BDC42" s="467"/>
      <c r="BDD42" s="467"/>
      <c r="BDE42" s="467"/>
      <c r="BDF42" s="467"/>
      <c r="BDG42" s="467"/>
      <c r="BDH42" s="467"/>
      <c r="BDI42" s="467"/>
      <c r="BDJ42" s="467"/>
      <c r="BDK42" s="467"/>
      <c r="BDL42" s="467"/>
      <c r="BDM42" s="467"/>
      <c r="BDN42" s="467"/>
      <c r="BDO42" s="467"/>
      <c r="BDP42" s="467"/>
      <c r="BDQ42" s="467"/>
      <c r="BDR42" s="467"/>
      <c r="BDS42" s="467"/>
      <c r="BDT42" s="467"/>
      <c r="BDU42" s="467"/>
      <c r="BDV42" s="467"/>
      <c r="BDW42" s="467"/>
      <c r="BDX42" s="467"/>
      <c r="BDY42" s="467"/>
      <c r="BDZ42" s="467"/>
      <c r="BEA42" s="467"/>
      <c r="BEB42" s="467"/>
      <c r="BEC42" s="467"/>
      <c r="BED42" s="467"/>
      <c r="BEE42" s="467"/>
      <c r="BEF42" s="467"/>
      <c r="BEG42" s="467"/>
      <c r="BEH42" s="467"/>
      <c r="BEI42" s="467"/>
      <c r="BEJ42" s="467"/>
      <c r="BEK42" s="467"/>
      <c r="BEL42" s="467"/>
      <c r="BEM42" s="467"/>
      <c r="BEN42" s="467"/>
      <c r="BEO42" s="467"/>
      <c r="BEP42" s="467"/>
      <c r="BEQ42" s="467"/>
      <c r="BER42" s="467"/>
      <c r="BES42" s="467"/>
      <c r="BET42" s="467"/>
      <c r="BEU42" s="467"/>
      <c r="BEV42" s="467"/>
      <c r="BEW42" s="467"/>
      <c r="BEX42" s="467"/>
      <c r="BEY42" s="467"/>
      <c r="BEZ42" s="467"/>
      <c r="BFA42" s="467"/>
      <c r="BFB42" s="467"/>
      <c r="BFC42" s="467"/>
      <c r="BFD42" s="467"/>
      <c r="BFE42" s="467"/>
      <c r="BFF42" s="467"/>
      <c r="BFG42" s="467"/>
      <c r="BFH42" s="467"/>
      <c r="BFI42" s="467"/>
      <c r="BFJ42" s="467"/>
      <c r="BFK42" s="467"/>
      <c r="BFL42" s="467"/>
      <c r="BFM42" s="467"/>
      <c r="BFN42" s="467"/>
      <c r="BFO42" s="467"/>
      <c r="BFP42" s="467"/>
      <c r="BFQ42" s="467"/>
      <c r="BFR42" s="467"/>
      <c r="BFS42" s="467"/>
      <c r="BFT42" s="467"/>
      <c r="BFU42" s="467"/>
      <c r="BFV42" s="467"/>
      <c r="BFW42" s="467"/>
      <c r="BFX42" s="467"/>
      <c r="BFY42" s="467"/>
      <c r="BFZ42" s="467"/>
      <c r="BGA42" s="467"/>
      <c r="BGB42" s="467"/>
      <c r="BGC42" s="467"/>
      <c r="BGD42" s="467"/>
      <c r="BGE42" s="467"/>
      <c r="BGF42" s="467"/>
      <c r="BGG42" s="467"/>
      <c r="BGH42" s="467"/>
      <c r="BGI42" s="467"/>
      <c r="BGJ42" s="467"/>
      <c r="BGK42" s="467"/>
      <c r="BGL42" s="467"/>
      <c r="BGM42" s="467"/>
      <c r="BGN42" s="467"/>
      <c r="BGO42" s="467"/>
      <c r="BGP42" s="467"/>
      <c r="BGQ42" s="467"/>
      <c r="BGR42" s="467"/>
      <c r="BGS42" s="467"/>
      <c r="BGT42" s="467"/>
      <c r="BGU42" s="467"/>
      <c r="BGV42" s="467"/>
      <c r="BGW42" s="467"/>
      <c r="BGX42" s="467"/>
      <c r="BGY42" s="467"/>
      <c r="BGZ42" s="467"/>
      <c r="BHA42" s="467"/>
      <c r="BHB42" s="467"/>
      <c r="BHC42" s="467"/>
      <c r="BHD42" s="467"/>
      <c r="BHE42" s="467"/>
      <c r="BHF42" s="467"/>
      <c r="BHG42" s="467"/>
      <c r="BHH42" s="467"/>
      <c r="BHI42" s="467"/>
      <c r="BHJ42" s="467"/>
      <c r="BHK42" s="467"/>
      <c r="BHL42" s="467"/>
      <c r="BHM42" s="467"/>
      <c r="BHN42" s="467"/>
      <c r="BHO42" s="467"/>
      <c r="BHP42" s="467"/>
      <c r="BHQ42" s="467"/>
      <c r="BHR42" s="467"/>
      <c r="BHS42" s="467"/>
      <c r="BHT42" s="467"/>
      <c r="BHU42" s="467"/>
      <c r="BHV42" s="467"/>
      <c r="BHW42" s="467"/>
      <c r="BHX42" s="467"/>
      <c r="BHY42" s="467"/>
      <c r="BHZ42" s="467"/>
      <c r="BIA42" s="467"/>
      <c r="BIB42" s="467"/>
      <c r="BIC42" s="467"/>
      <c r="BID42" s="467"/>
      <c r="BIE42" s="467"/>
      <c r="BIF42" s="467"/>
      <c r="BIG42" s="467"/>
      <c r="BIH42" s="467"/>
      <c r="BII42" s="467"/>
      <c r="BIJ42" s="467"/>
      <c r="BIK42" s="467"/>
      <c r="BIL42" s="467"/>
      <c r="BIM42" s="467"/>
      <c r="BIN42" s="467"/>
      <c r="BIO42" s="467"/>
      <c r="BIP42" s="467"/>
      <c r="BIQ42" s="467"/>
      <c r="BIR42" s="467"/>
      <c r="BIS42" s="467"/>
      <c r="BIT42" s="467"/>
      <c r="BIU42" s="467"/>
      <c r="BIV42" s="467"/>
      <c r="BIW42" s="467"/>
      <c r="BIX42" s="467"/>
      <c r="BIY42" s="467"/>
      <c r="BIZ42" s="467"/>
      <c r="BJA42" s="467"/>
      <c r="BJB42" s="467"/>
      <c r="BJC42" s="467"/>
      <c r="BJD42" s="467"/>
      <c r="BJE42" s="467"/>
      <c r="BJF42" s="467"/>
      <c r="BJG42" s="467"/>
      <c r="BJH42" s="467"/>
      <c r="BJI42" s="467"/>
      <c r="BJJ42" s="467"/>
      <c r="BJK42" s="467"/>
      <c r="BJL42" s="467"/>
      <c r="BJM42" s="467"/>
      <c r="BJN42" s="467"/>
      <c r="BJO42" s="467"/>
      <c r="BJP42" s="467"/>
      <c r="BJQ42" s="467"/>
      <c r="BJR42" s="467"/>
      <c r="BJS42" s="467"/>
      <c r="BJT42" s="467"/>
      <c r="BJU42" s="467"/>
      <c r="BJV42" s="467"/>
      <c r="BJW42" s="467"/>
      <c r="BJX42" s="467"/>
      <c r="BJY42" s="467"/>
      <c r="BJZ42" s="467"/>
      <c r="BKA42" s="467"/>
      <c r="BKB42" s="467"/>
      <c r="BKC42" s="467"/>
      <c r="BKD42" s="467"/>
      <c r="BKE42" s="467"/>
      <c r="BKF42" s="467"/>
      <c r="BKG42" s="467"/>
      <c r="BKH42" s="467"/>
      <c r="BKI42" s="467"/>
      <c r="BKJ42" s="467"/>
      <c r="BKK42" s="467"/>
      <c r="BKL42" s="467"/>
      <c r="BKM42" s="467"/>
      <c r="BKN42" s="467"/>
      <c r="BKO42" s="467"/>
      <c r="BKP42" s="467"/>
      <c r="BKQ42" s="467"/>
      <c r="BKR42" s="467"/>
      <c r="BKS42" s="467"/>
      <c r="BKT42" s="467"/>
      <c r="BKU42" s="467"/>
      <c r="BKV42" s="467"/>
      <c r="BKW42" s="467"/>
      <c r="BKX42" s="467"/>
      <c r="BKY42" s="467"/>
      <c r="BKZ42" s="467"/>
      <c r="BLA42" s="467"/>
      <c r="BLB42" s="467"/>
      <c r="BLC42" s="467"/>
      <c r="BLD42" s="467"/>
      <c r="BLE42" s="467"/>
      <c r="BLF42" s="467"/>
      <c r="BLG42" s="467"/>
      <c r="BLH42" s="467"/>
      <c r="BLI42" s="467"/>
      <c r="BLJ42" s="467"/>
      <c r="BLK42" s="467"/>
      <c r="BLL42" s="467"/>
      <c r="BLM42" s="467"/>
      <c r="BLN42" s="467"/>
      <c r="BLO42" s="467"/>
      <c r="BLP42" s="467"/>
      <c r="BLQ42" s="467"/>
      <c r="BLR42" s="467"/>
      <c r="BLS42" s="467"/>
      <c r="BLT42" s="467"/>
      <c r="BLU42" s="467"/>
      <c r="BLV42" s="467"/>
      <c r="BLW42" s="467"/>
      <c r="BLX42" s="467"/>
      <c r="BLY42" s="467"/>
      <c r="BLZ42" s="467"/>
      <c r="BMA42" s="467"/>
      <c r="BMB42" s="467"/>
      <c r="BMC42" s="467"/>
      <c r="BMD42" s="467"/>
      <c r="BME42" s="467"/>
      <c r="BMF42" s="467"/>
      <c r="BMG42" s="467"/>
      <c r="BMH42" s="467"/>
      <c r="BMI42" s="467"/>
      <c r="BMJ42" s="467"/>
      <c r="BMK42" s="467"/>
      <c r="BML42" s="467"/>
      <c r="BMM42" s="467"/>
      <c r="BMN42" s="467"/>
      <c r="BMO42" s="467"/>
      <c r="BMP42" s="467"/>
      <c r="BMQ42" s="467"/>
      <c r="BMR42" s="467"/>
      <c r="BMS42" s="467"/>
      <c r="BMT42" s="467"/>
      <c r="BMU42" s="467"/>
      <c r="BMV42" s="467"/>
      <c r="BMW42" s="467"/>
      <c r="BMX42" s="467"/>
      <c r="BMY42" s="467"/>
      <c r="BMZ42" s="467"/>
      <c r="BNA42" s="467"/>
      <c r="BNB42" s="467"/>
      <c r="BNC42" s="467"/>
      <c r="BND42" s="467"/>
      <c r="BNE42" s="467"/>
      <c r="BNF42" s="467"/>
      <c r="BNG42" s="467"/>
      <c r="BNH42" s="467"/>
      <c r="BNI42" s="467"/>
      <c r="BNJ42" s="467"/>
      <c r="BNK42" s="467"/>
      <c r="BNL42" s="467"/>
      <c r="BNM42" s="467"/>
      <c r="BNN42" s="467"/>
      <c r="BNO42" s="467"/>
      <c r="BNP42" s="467"/>
      <c r="BNQ42" s="467"/>
      <c r="BNR42" s="467"/>
      <c r="BNS42" s="467"/>
      <c r="BNT42" s="467"/>
      <c r="BNU42" s="467"/>
      <c r="BNV42" s="467"/>
      <c r="BNW42" s="467"/>
      <c r="BNX42" s="467"/>
      <c r="BNY42" s="467"/>
      <c r="BNZ42" s="467"/>
      <c r="BOA42" s="467"/>
      <c r="BOB42" s="467"/>
      <c r="BOC42" s="467"/>
      <c r="BOD42" s="467"/>
      <c r="BOE42" s="467"/>
      <c r="BOF42" s="467"/>
      <c r="BOG42" s="467"/>
      <c r="BOH42" s="467"/>
      <c r="BOI42" s="467"/>
      <c r="BOJ42" s="467"/>
      <c r="BOK42" s="467"/>
      <c r="BOL42" s="467"/>
      <c r="BOM42" s="467"/>
      <c r="BON42" s="467"/>
      <c r="BOO42" s="467"/>
      <c r="BOP42" s="467"/>
      <c r="BOQ42" s="467"/>
      <c r="BOR42" s="467"/>
      <c r="BOS42" s="467"/>
      <c r="BOT42" s="467"/>
      <c r="BOU42" s="467"/>
      <c r="BOV42" s="467"/>
      <c r="BOW42" s="467"/>
      <c r="BOX42" s="467"/>
      <c r="BOY42" s="467"/>
      <c r="BOZ42" s="467"/>
      <c r="BPA42" s="467"/>
      <c r="BPB42" s="467"/>
      <c r="BPC42" s="467"/>
      <c r="BPD42" s="467"/>
      <c r="BPE42" s="467"/>
      <c r="BPF42" s="467"/>
      <c r="BPG42" s="467"/>
      <c r="BPH42" s="467"/>
      <c r="BPI42" s="467"/>
      <c r="BPJ42" s="467"/>
      <c r="BPK42" s="467"/>
      <c r="BPL42" s="467"/>
      <c r="BPM42" s="467"/>
      <c r="BPN42" s="467"/>
      <c r="BPO42" s="467"/>
      <c r="BPP42" s="467"/>
      <c r="BPQ42" s="467"/>
      <c r="BPR42" s="467"/>
      <c r="BPS42" s="467"/>
      <c r="BPT42" s="467"/>
      <c r="BPU42" s="467"/>
      <c r="BPV42" s="467"/>
      <c r="BPW42" s="467"/>
      <c r="BPX42" s="467"/>
      <c r="BPY42" s="467"/>
      <c r="BPZ42" s="467"/>
      <c r="BQA42" s="467"/>
      <c r="BQB42" s="467"/>
      <c r="BQC42" s="467"/>
      <c r="BQD42" s="467"/>
      <c r="BQE42" s="467"/>
      <c r="BQF42" s="467"/>
      <c r="BQG42" s="467"/>
      <c r="BQH42" s="467"/>
      <c r="BQI42" s="467"/>
      <c r="BQJ42" s="467"/>
      <c r="BQK42" s="467"/>
      <c r="BQL42" s="467"/>
      <c r="BQM42" s="467"/>
      <c r="BQN42" s="467"/>
      <c r="BQO42" s="467"/>
      <c r="BQP42" s="467"/>
      <c r="BQQ42" s="467"/>
      <c r="BQR42" s="467"/>
      <c r="BQS42" s="467"/>
      <c r="BQT42" s="467"/>
      <c r="BQU42" s="467"/>
      <c r="BQV42" s="467"/>
      <c r="BQW42" s="467"/>
      <c r="BQX42" s="467"/>
      <c r="BQY42" s="467"/>
      <c r="BQZ42" s="467"/>
      <c r="BRA42" s="467"/>
      <c r="BRB42" s="467"/>
      <c r="BRC42" s="467"/>
      <c r="BRD42" s="467"/>
      <c r="BRE42" s="467"/>
      <c r="BRF42" s="467"/>
      <c r="BRG42" s="467"/>
      <c r="BRH42" s="467"/>
      <c r="BRI42" s="467"/>
      <c r="BRJ42" s="467"/>
      <c r="BRK42" s="467"/>
      <c r="BRL42" s="467"/>
      <c r="BRM42" s="467"/>
      <c r="BRN42" s="467"/>
      <c r="BRO42" s="467"/>
      <c r="BRP42" s="467"/>
      <c r="BRQ42" s="467"/>
      <c r="BRR42" s="467"/>
      <c r="BRS42" s="467"/>
      <c r="BRT42" s="467"/>
      <c r="BRU42" s="467"/>
      <c r="BRV42" s="467"/>
      <c r="BRW42" s="467"/>
      <c r="BRX42" s="467"/>
      <c r="BRY42" s="467"/>
      <c r="BRZ42" s="467"/>
      <c r="BSA42" s="467"/>
      <c r="BSB42" s="467"/>
      <c r="BSC42" s="467"/>
      <c r="BSD42" s="467"/>
      <c r="BSE42" s="467"/>
      <c r="BSF42" s="467"/>
      <c r="BSG42" s="467"/>
      <c r="BSH42" s="467"/>
      <c r="BSI42" s="467"/>
      <c r="BSJ42" s="467"/>
      <c r="BSK42" s="467"/>
      <c r="BSL42" s="467"/>
      <c r="BSM42" s="467"/>
      <c r="BSN42" s="467"/>
      <c r="BSO42" s="467"/>
      <c r="BSP42" s="467"/>
      <c r="BSQ42" s="467"/>
      <c r="BSR42" s="467"/>
      <c r="BSS42" s="467"/>
      <c r="BST42" s="467"/>
      <c r="BSU42" s="467"/>
      <c r="BSV42" s="467"/>
      <c r="BSW42" s="467"/>
      <c r="BSX42" s="467"/>
      <c r="BSY42" s="467"/>
      <c r="BSZ42" s="467"/>
      <c r="BTA42" s="467"/>
      <c r="BTB42" s="467"/>
      <c r="BTC42" s="467"/>
      <c r="BTD42" s="467"/>
      <c r="BTE42" s="467"/>
      <c r="BTF42" s="467"/>
      <c r="BTG42" s="467"/>
      <c r="BTH42" s="467"/>
      <c r="BTI42" s="467"/>
      <c r="BTJ42" s="467"/>
      <c r="BTK42" s="467"/>
      <c r="BTL42" s="467"/>
      <c r="BTM42" s="467"/>
      <c r="BTN42" s="467"/>
      <c r="BTO42" s="467"/>
      <c r="BTP42" s="467"/>
      <c r="BTQ42" s="467"/>
      <c r="BTR42" s="467"/>
      <c r="BTS42" s="467"/>
      <c r="BTT42" s="467"/>
      <c r="BTU42" s="467"/>
      <c r="BTV42" s="467"/>
      <c r="BTW42" s="467"/>
      <c r="BTX42" s="467"/>
      <c r="BTY42" s="467"/>
      <c r="BTZ42" s="467"/>
      <c r="BUA42" s="467"/>
      <c r="BUB42" s="467"/>
      <c r="BUC42" s="467"/>
      <c r="BUD42" s="467"/>
      <c r="BUE42" s="467"/>
      <c r="BUF42" s="467"/>
      <c r="BUG42" s="467"/>
      <c r="BUH42" s="467"/>
      <c r="BUI42" s="467"/>
      <c r="BUJ42" s="467"/>
      <c r="BUK42" s="467"/>
      <c r="BUL42" s="467"/>
      <c r="BUM42" s="467"/>
      <c r="BUN42" s="467"/>
      <c r="BUO42" s="467"/>
      <c r="BUP42" s="467"/>
      <c r="BUQ42" s="467"/>
      <c r="BUR42" s="467"/>
      <c r="BUS42" s="467"/>
      <c r="BUT42" s="467"/>
      <c r="BUU42" s="467"/>
      <c r="BUV42" s="467"/>
      <c r="BUW42" s="467"/>
      <c r="BUX42" s="467"/>
      <c r="BUY42" s="467"/>
      <c r="BUZ42" s="467"/>
      <c r="BVA42" s="467"/>
      <c r="BVB42" s="467"/>
      <c r="BVC42" s="467"/>
      <c r="BVD42" s="467"/>
      <c r="BVE42" s="467"/>
      <c r="BVF42" s="467"/>
      <c r="BVG42" s="467"/>
      <c r="BVH42" s="467"/>
      <c r="BVI42" s="467"/>
      <c r="BVJ42" s="467"/>
      <c r="BVK42" s="467"/>
      <c r="BVL42" s="467"/>
      <c r="BVM42" s="467"/>
      <c r="BVN42" s="467"/>
      <c r="BVO42" s="467"/>
      <c r="BVP42" s="467"/>
      <c r="BVQ42" s="467"/>
      <c r="BVR42" s="467"/>
      <c r="BVS42" s="467"/>
      <c r="BVT42" s="467"/>
      <c r="BVU42" s="467"/>
      <c r="BVV42" s="467"/>
      <c r="BVW42" s="467"/>
      <c r="BVX42" s="467"/>
      <c r="BVY42" s="467"/>
      <c r="BVZ42" s="467"/>
      <c r="BWA42" s="467"/>
      <c r="BWB42" s="467"/>
      <c r="BWC42" s="467"/>
      <c r="BWD42" s="467"/>
      <c r="BWE42" s="467"/>
      <c r="BWF42" s="467"/>
      <c r="BWG42" s="467"/>
      <c r="BWH42" s="467"/>
      <c r="BWI42" s="467"/>
      <c r="BWJ42" s="467"/>
      <c r="BWK42" s="467"/>
      <c r="BWL42" s="467"/>
      <c r="BWM42" s="467"/>
      <c r="BWN42" s="467"/>
      <c r="BWO42" s="467"/>
      <c r="BWP42" s="467"/>
      <c r="BWQ42" s="467"/>
      <c r="BWR42" s="467"/>
      <c r="BWS42" s="467"/>
      <c r="BWT42" s="467"/>
      <c r="BWU42" s="467"/>
      <c r="BWV42" s="467"/>
      <c r="BWW42" s="467"/>
      <c r="BWX42" s="467"/>
      <c r="BWY42" s="467"/>
      <c r="BWZ42" s="467"/>
      <c r="BXA42" s="467"/>
      <c r="BXB42" s="467"/>
      <c r="BXC42" s="467"/>
      <c r="BXD42" s="467"/>
      <c r="BXE42" s="467"/>
      <c r="BXF42" s="467"/>
      <c r="BXG42" s="467"/>
      <c r="BXH42" s="467"/>
      <c r="BXI42" s="467"/>
      <c r="BXJ42" s="467"/>
      <c r="BXK42" s="467"/>
      <c r="BXL42" s="467"/>
      <c r="BXM42" s="467"/>
      <c r="BXN42" s="467"/>
      <c r="BXO42" s="467"/>
      <c r="BXP42" s="467"/>
      <c r="BXQ42" s="467"/>
      <c r="BXR42" s="467"/>
      <c r="BXS42" s="467"/>
      <c r="BXT42" s="467"/>
      <c r="BXU42" s="467"/>
      <c r="BXV42" s="467"/>
      <c r="BXW42" s="467"/>
      <c r="BXX42" s="467"/>
      <c r="BXY42" s="467"/>
      <c r="BXZ42" s="467"/>
      <c r="BYA42" s="467"/>
      <c r="BYB42" s="467"/>
      <c r="BYC42" s="467"/>
      <c r="BYD42" s="467"/>
      <c r="BYE42" s="467"/>
      <c r="BYF42" s="467"/>
      <c r="BYG42" s="467"/>
      <c r="BYH42" s="467"/>
      <c r="BYI42" s="467"/>
      <c r="BYJ42" s="467"/>
      <c r="BYK42" s="467"/>
      <c r="BYL42" s="467"/>
      <c r="BYM42" s="467"/>
      <c r="BYN42" s="467"/>
      <c r="BYO42" s="467"/>
      <c r="BYP42" s="467"/>
      <c r="BYQ42" s="467"/>
      <c r="BYR42" s="467"/>
      <c r="BYS42" s="467"/>
      <c r="BYT42" s="467"/>
      <c r="BYU42" s="467"/>
      <c r="BYV42" s="467"/>
      <c r="BYW42" s="467"/>
      <c r="BYX42" s="467"/>
      <c r="BYY42" s="467"/>
      <c r="BYZ42" s="467"/>
      <c r="BZA42" s="467"/>
      <c r="BZB42" s="467"/>
      <c r="BZC42" s="467"/>
      <c r="BZD42" s="467"/>
      <c r="BZE42" s="467"/>
      <c r="BZF42" s="467"/>
      <c r="BZG42" s="467"/>
      <c r="BZH42" s="467"/>
      <c r="BZI42" s="467"/>
      <c r="BZJ42" s="467"/>
      <c r="BZK42" s="467"/>
      <c r="BZL42" s="467"/>
      <c r="BZM42" s="467"/>
      <c r="BZN42" s="467"/>
      <c r="BZO42" s="467"/>
      <c r="BZP42" s="467"/>
      <c r="BZQ42" s="467"/>
      <c r="BZR42" s="467"/>
      <c r="BZS42" s="467"/>
      <c r="BZT42" s="467"/>
      <c r="BZU42" s="467"/>
      <c r="BZV42" s="467"/>
      <c r="BZW42" s="467"/>
      <c r="BZX42" s="467"/>
      <c r="BZY42" s="467"/>
      <c r="BZZ42" s="467"/>
      <c r="CAA42" s="467"/>
      <c r="CAB42" s="467"/>
      <c r="CAC42" s="467"/>
      <c r="CAD42" s="467"/>
      <c r="CAE42" s="467"/>
      <c r="CAF42" s="467"/>
      <c r="CAG42" s="467"/>
      <c r="CAH42" s="467"/>
      <c r="CAI42" s="467"/>
      <c r="CAJ42" s="467"/>
      <c r="CAK42" s="467"/>
      <c r="CAL42" s="467"/>
      <c r="CAM42" s="467"/>
      <c r="CAN42" s="467"/>
      <c r="CAO42" s="467"/>
      <c r="CAP42" s="467"/>
      <c r="CAQ42" s="467"/>
      <c r="CAR42" s="467"/>
      <c r="CAS42" s="467"/>
      <c r="CAT42" s="467"/>
      <c r="CAU42" s="467"/>
      <c r="CAV42" s="467"/>
      <c r="CAW42" s="467"/>
      <c r="CAX42" s="467"/>
      <c r="CAY42" s="467"/>
      <c r="CAZ42" s="467"/>
      <c r="CBA42" s="467"/>
      <c r="CBB42" s="467"/>
      <c r="CBC42" s="467"/>
      <c r="CBD42" s="467"/>
      <c r="CBE42" s="467"/>
      <c r="CBF42" s="467"/>
      <c r="CBG42" s="467"/>
      <c r="CBH42" s="467"/>
      <c r="CBI42" s="467"/>
      <c r="CBJ42" s="467"/>
      <c r="CBK42" s="467"/>
      <c r="CBL42" s="467"/>
      <c r="CBM42" s="467"/>
      <c r="CBN42" s="467"/>
      <c r="CBO42" s="467"/>
      <c r="CBP42" s="467"/>
      <c r="CBQ42" s="467"/>
      <c r="CBR42" s="467"/>
      <c r="CBS42" s="467"/>
      <c r="CBT42" s="467"/>
      <c r="CBU42" s="467"/>
      <c r="CBV42" s="467"/>
      <c r="CBW42" s="467"/>
      <c r="CBX42" s="467"/>
      <c r="CBY42" s="467"/>
      <c r="CBZ42" s="467"/>
      <c r="CCA42" s="467"/>
      <c r="CCB42" s="467"/>
      <c r="CCC42" s="467"/>
      <c r="CCD42" s="467"/>
      <c r="CCE42" s="467"/>
      <c r="CCF42" s="467"/>
      <c r="CCG42" s="467"/>
      <c r="CCH42" s="467"/>
      <c r="CCI42" s="467"/>
      <c r="CCJ42" s="467"/>
      <c r="CCK42" s="467"/>
      <c r="CCL42" s="467"/>
      <c r="CCM42" s="467"/>
      <c r="CCN42" s="467"/>
      <c r="CCO42" s="467"/>
      <c r="CCP42" s="467"/>
      <c r="CCQ42" s="467"/>
      <c r="CCR42" s="467"/>
      <c r="CCS42" s="467"/>
      <c r="CCT42" s="467"/>
      <c r="CCU42" s="467"/>
      <c r="CCV42" s="467"/>
      <c r="CCW42" s="467"/>
      <c r="CCX42" s="467"/>
      <c r="CCY42" s="467"/>
      <c r="CCZ42" s="467"/>
      <c r="CDA42" s="467"/>
      <c r="CDB42" s="467"/>
      <c r="CDC42" s="467"/>
      <c r="CDD42" s="467"/>
      <c r="CDE42" s="467"/>
      <c r="CDF42" s="467"/>
      <c r="CDG42" s="467"/>
      <c r="CDH42" s="467"/>
      <c r="CDI42" s="467"/>
      <c r="CDJ42" s="467"/>
      <c r="CDK42" s="467"/>
      <c r="CDL42" s="467"/>
      <c r="CDM42" s="467"/>
      <c r="CDN42" s="467"/>
      <c r="CDO42" s="467"/>
      <c r="CDP42" s="467"/>
      <c r="CDQ42" s="467"/>
      <c r="CDR42" s="467"/>
      <c r="CDS42" s="467"/>
      <c r="CDT42" s="467"/>
      <c r="CDU42" s="467"/>
      <c r="CDV42" s="467"/>
      <c r="CDW42" s="467"/>
      <c r="CDX42" s="467"/>
      <c r="CDY42" s="467"/>
      <c r="CDZ42" s="467"/>
      <c r="CEA42" s="467"/>
      <c r="CEB42" s="467"/>
      <c r="CEC42" s="467"/>
      <c r="CED42" s="467"/>
      <c r="CEE42" s="467"/>
      <c r="CEF42" s="467"/>
      <c r="CEG42" s="467"/>
      <c r="CEH42" s="467"/>
      <c r="CEI42" s="467"/>
      <c r="CEJ42" s="467"/>
      <c r="CEK42" s="467"/>
      <c r="CEL42" s="467"/>
      <c r="CEM42" s="467"/>
      <c r="CEN42" s="467"/>
      <c r="CEO42" s="467"/>
      <c r="CEP42" s="467"/>
      <c r="CEQ42" s="467"/>
      <c r="CER42" s="467"/>
      <c r="CES42" s="467"/>
      <c r="CET42" s="467"/>
      <c r="CEU42" s="467"/>
      <c r="CEV42" s="467"/>
      <c r="CEW42" s="467"/>
      <c r="CEX42" s="467"/>
      <c r="CEY42" s="467"/>
      <c r="CEZ42" s="467"/>
      <c r="CFA42" s="467"/>
      <c r="CFB42" s="467"/>
      <c r="CFC42" s="467"/>
      <c r="CFD42" s="467"/>
      <c r="CFE42" s="467"/>
      <c r="CFF42" s="467"/>
      <c r="CFG42" s="467"/>
      <c r="CFH42" s="467"/>
      <c r="CFI42" s="467"/>
      <c r="CFJ42" s="467"/>
      <c r="CFK42" s="467"/>
      <c r="CFL42" s="467"/>
      <c r="CFM42" s="467"/>
      <c r="CFN42" s="467"/>
      <c r="CFO42" s="467"/>
      <c r="CFP42" s="467"/>
      <c r="CFQ42" s="467"/>
      <c r="CFR42" s="467"/>
      <c r="CFS42" s="467"/>
      <c r="CFT42" s="467"/>
      <c r="CFU42" s="467"/>
      <c r="CFV42" s="467"/>
      <c r="CFW42" s="467"/>
      <c r="CFX42" s="467"/>
      <c r="CFY42" s="467"/>
      <c r="CFZ42" s="467"/>
      <c r="CGA42" s="467"/>
      <c r="CGB42" s="467"/>
      <c r="CGC42" s="467"/>
      <c r="CGD42" s="467"/>
      <c r="CGE42" s="467"/>
      <c r="CGF42" s="467"/>
      <c r="CGG42" s="467"/>
      <c r="CGH42" s="467"/>
      <c r="CGI42" s="467"/>
      <c r="CGJ42" s="467"/>
      <c r="CGK42" s="467"/>
      <c r="CGL42" s="467"/>
      <c r="CGM42" s="467"/>
      <c r="CGN42" s="467"/>
      <c r="CGO42" s="467"/>
      <c r="CGP42" s="467"/>
      <c r="CGQ42" s="467"/>
      <c r="CGR42" s="467"/>
      <c r="CGS42" s="467"/>
      <c r="CGT42" s="467"/>
      <c r="CGU42" s="467"/>
      <c r="CGV42" s="467"/>
      <c r="CGW42" s="467"/>
      <c r="CGX42" s="467"/>
      <c r="CGY42" s="467"/>
      <c r="CGZ42" s="467"/>
      <c r="CHA42" s="467"/>
      <c r="CHB42" s="467"/>
      <c r="CHC42" s="467"/>
      <c r="CHD42" s="467"/>
      <c r="CHE42" s="467"/>
      <c r="CHF42" s="467"/>
      <c r="CHG42" s="467"/>
      <c r="CHH42" s="467"/>
      <c r="CHI42" s="467"/>
      <c r="CHJ42" s="467"/>
      <c r="CHK42" s="467"/>
      <c r="CHL42" s="467"/>
      <c r="CHM42" s="467"/>
      <c r="CHN42" s="467"/>
      <c r="CHO42" s="467"/>
      <c r="CHP42" s="467"/>
      <c r="CHQ42" s="467"/>
      <c r="CHR42" s="467"/>
      <c r="CHS42" s="467"/>
      <c r="CHT42" s="467"/>
      <c r="CHU42" s="467"/>
      <c r="CHV42" s="467"/>
      <c r="CHW42" s="467"/>
      <c r="CHX42" s="467"/>
      <c r="CHY42" s="467"/>
      <c r="CHZ42" s="467"/>
      <c r="CIA42" s="467"/>
      <c r="CIB42" s="467"/>
      <c r="CIC42" s="467"/>
      <c r="CID42" s="467"/>
      <c r="CIE42" s="467"/>
      <c r="CIF42" s="467"/>
      <c r="CIG42" s="467"/>
      <c r="CIH42" s="467"/>
      <c r="CII42" s="467"/>
      <c r="CIJ42" s="467"/>
      <c r="CIK42" s="467"/>
      <c r="CIL42" s="467"/>
      <c r="CIM42" s="467"/>
      <c r="CIN42" s="467"/>
      <c r="CIO42" s="467"/>
      <c r="CIP42" s="467"/>
      <c r="CIQ42" s="467"/>
      <c r="CIR42" s="467"/>
      <c r="CIS42" s="467"/>
      <c r="CIT42" s="467"/>
      <c r="CIU42" s="467"/>
      <c r="CIV42" s="467"/>
      <c r="CIW42" s="467"/>
      <c r="CIX42" s="467"/>
      <c r="CIY42" s="467"/>
      <c r="CIZ42" s="467"/>
      <c r="CJA42" s="467"/>
      <c r="CJB42" s="467"/>
      <c r="CJC42" s="467"/>
      <c r="CJD42" s="467"/>
      <c r="CJE42" s="467"/>
      <c r="CJF42" s="467"/>
      <c r="CJG42" s="467"/>
      <c r="CJH42" s="467"/>
      <c r="CJI42" s="467"/>
      <c r="CJJ42" s="467"/>
      <c r="CJK42" s="467"/>
      <c r="CJL42" s="467"/>
      <c r="CJM42" s="467"/>
      <c r="CJN42" s="467"/>
      <c r="CJO42" s="467"/>
      <c r="CJP42" s="467"/>
      <c r="CJQ42" s="467"/>
      <c r="CJR42" s="467"/>
      <c r="CJS42" s="467"/>
      <c r="CJT42" s="467"/>
      <c r="CJU42" s="467"/>
      <c r="CJV42" s="467"/>
      <c r="CJW42" s="467"/>
      <c r="CJX42" s="467"/>
      <c r="CJY42" s="467"/>
      <c r="CJZ42" s="467"/>
      <c r="CKA42" s="467"/>
      <c r="CKB42" s="467"/>
      <c r="CKC42" s="467"/>
      <c r="CKD42" s="467"/>
      <c r="CKE42" s="467"/>
      <c r="CKF42" s="467"/>
      <c r="CKG42" s="467"/>
      <c r="CKH42" s="467"/>
      <c r="CKI42" s="467"/>
      <c r="CKJ42" s="467"/>
      <c r="CKK42" s="467"/>
      <c r="CKL42" s="467"/>
      <c r="CKM42" s="467"/>
      <c r="CKN42" s="467"/>
      <c r="CKO42" s="467"/>
      <c r="CKP42" s="467"/>
      <c r="CKQ42" s="467"/>
      <c r="CKR42" s="467"/>
      <c r="CKS42" s="467"/>
      <c r="CKT42" s="467"/>
      <c r="CKU42" s="467"/>
      <c r="CKV42" s="467"/>
      <c r="CKW42" s="467"/>
      <c r="CKX42" s="467"/>
      <c r="CKY42" s="467"/>
      <c r="CKZ42" s="467"/>
      <c r="CLA42" s="467"/>
      <c r="CLB42" s="467"/>
      <c r="CLC42" s="467"/>
      <c r="CLD42" s="467"/>
      <c r="CLE42" s="467"/>
      <c r="CLF42" s="467"/>
      <c r="CLG42" s="467"/>
      <c r="CLH42" s="467"/>
      <c r="CLI42" s="467"/>
      <c r="CLJ42" s="467"/>
      <c r="CLK42" s="467"/>
      <c r="CLL42" s="467"/>
      <c r="CLM42" s="467"/>
      <c r="CLN42" s="467"/>
      <c r="CLO42" s="467"/>
      <c r="CLP42" s="467"/>
      <c r="CLQ42" s="467"/>
      <c r="CLR42" s="467"/>
      <c r="CLS42" s="467"/>
      <c r="CLT42" s="467"/>
      <c r="CLU42" s="467"/>
      <c r="CLV42" s="467"/>
      <c r="CLW42" s="467"/>
      <c r="CLX42" s="467"/>
      <c r="CLY42" s="467"/>
      <c r="CLZ42" s="467"/>
      <c r="CMA42" s="467"/>
      <c r="CMB42" s="467"/>
      <c r="CMC42" s="467"/>
      <c r="CMD42" s="467"/>
      <c r="CME42" s="467"/>
      <c r="CMF42" s="467"/>
      <c r="CMG42" s="467"/>
      <c r="CMH42" s="467"/>
      <c r="CMI42" s="467"/>
      <c r="CMJ42" s="467"/>
      <c r="CMK42" s="467"/>
      <c r="CML42" s="467"/>
      <c r="CMM42" s="467"/>
      <c r="CMN42" s="467"/>
      <c r="CMO42" s="467"/>
      <c r="CMP42" s="467"/>
      <c r="CMQ42" s="467"/>
      <c r="CMR42" s="467"/>
      <c r="CMS42" s="467"/>
      <c r="CMT42" s="467"/>
      <c r="CMU42" s="467"/>
      <c r="CMV42" s="467"/>
      <c r="CMW42" s="467"/>
      <c r="CMX42" s="467"/>
      <c r="CMY42" s="467"/>
      <c r="CMZ42" s="467"/>
      <c r="CNA42" s="467"/>
      <c r="CNB42" s="467"/>
      <c r="CNC42" s="467"/>
      <c r="CND42" s="467"/>
      <c r="CNE42" s="467"/>
      <c r="CNF42" s="467"/>
      <c r="CNG42" s="467"/>
      <c r="CNH42" s="467"/>
      <c r="CNI42" s="467"/>
      <c r="CNJ42" s="467"/>
      <c r="CNK42" s="467"/>
      <c r="CNL42" s="467"/>
      <c r="CNM42" s="467"/>
      <c r="CNN42" s="467"/>
      <c r="CNO42" s="467"/>
      <c r="CNP42" s="467"/>
      <c r="CNQ42" s="467"/>
      <c r="CNR42" s="467"/>
      <c r="CNS42" s="467"/>
      <c r="CNT42" s="467"/>
      <c r="CNU42" s="467"/>
      <c r="CNV42" s="467"/>
      <c r="CNW42" s="467"/>
      <c r="CNX42" s="467"/>
      <c r="CNY42" s="467"/>
      <c r="CNZ42" s="467"/>
      <c r="COA42" s="467"/>
      <c r="COB42" s="467"/>
      <c r="COC42" s="467"/>
      <c r="COD42" s="467"/>
      <c r="COE42" s="467"/>
      <c r="COF42" s="467"/>
      <c r="COG42" s="467"/>
      <c r="COH42" s="467"/>
      <c r="COI42" s="467"/>
      <c r="COJ42" s="467"/>
      <c r="COK42" s="467"/>
      <c r="COL42" s="467"/>
      <c r="COM42" s="467"/>
      <c r="CON42" s="467"/>
      <c r="COO42" s="467"/>
      <c r="COP42" s="467"/>
      <c r="COQ42" s="467"/>
      <c r="COR42" s="467"/>
      <c r="COS42" s="467"/>
      <c r="COT42" s="467"/>
      <c r="COU42" s="467"/>
      <c r="COV42" s="467"/>
      <c r="COW42" s="467"/>
      <c r="COX42" s="467"/>
      <c r="COY42" s="467"/>
      <c r="COZ42" s="467"/>
      <c r="CPA42" s="467"/>
      <c r="CPB42" s="467"/>
      <c r="CPC42" s="467"/>
      <c r="CPD42" s="467"/>
      <c r="CPE42" s="467"/>
      <c r="CPF42" s="467"/>
      <c r="CPG42" s="467"/>
      <c r="CPH42" s="467"/>
      <c r="CPI42" s="467"/>
      <c r="CPJ42" s="467"/>
      <c r="CPK42" s="467"/>
      <c r="CPL42" s="467"/>
      <c r="CPM42" s="467"/>
      <c r="CPN42" s="467"/>
      <c r="CPO42" s="467"/>
      <c r="CPP42" s="467"/>
      <c r="CPQ42" s="467"/>
      <c r="CPR42" s="467"/>
      <c r="CPS42" s="467"/>
      <c r="CPT42" s="467"/>
      <c r="CPU42" s="467"/>
      <c r="CPV42" s="467"/>
      <c r="CPW42" s="467"/>
      <c r="CPX42" s="467"/>
      <c r="CPY42" s="467"/>
      <c r="CPZ42" s="467"/>
      <c r="CQA42" s="467"/>
      <c r="CQB42" s="467"/>
      <c r="CQC42" s="467"/>
      <c r="CQD42" s="467"/>
      <c r="CQE42" s="467"/>
      <c r="CQF42" s="467"/>
      <c r="CQG42" s="467"/>
      <c r="CQH42" s="467"/>
      <c r="CQI42" s="467"/>
      <c r="CQJ42" s="467"/>
      <c r="CQK42" s="467"/>
      <c r="CQL42" s="467"/>
      <c r="CQM42" s="467"/>
      <c r="CQN42" s="467"/>
      <c r="CQO42" s="467"/>
      <c r="CQP42" s="467"/>
      <c r="CQQ42" s="467"/>
      <c r="CQR42" s="467"/>
      <c r="CQS42" s="467"/>
      <c r="CQT42" s="467"/>
      <c r="CQU42" s="467"/>
      <c r="CQV42" s="467"/>
      <c r="CQW42" s="467"/>
      <c r="CQX42" s="467"/>
      <c r="CQY42" s="467"/>
      <c r="CQZ42" s="467"/>
      <c r="CRA42" s="467"/>
      <c r="CRB42" s="467"/>
      <c r="CRC42" s="467"/>
      <c r="CRD42" s="467"/>
      <c r="CRE42" s="467"/>
      <c r="CRF42" s="467"/>
      <c r="CRG42" s="467"/>
      <c r="CRH42" s="467"/>
      <c r="CRI42" s="467"/>
      <c r="CRJ42" s="467"/>
      <c r="CRK42" s="467"/>
      <c r="CRL42" s="467"/>
      <c r="CRM42" s="467"/>
      <c r="CRN42" s="467"/>
      <c r="CRO42" s="467"/>
      <c r="CRP42" s="467"/>
      <c r="CRQ42" s="467"/>
      <c r="CRR42" s="467"/>
      <c r="CRS42" s="467"/>
      <c r="CRT42" s="467"/>
      <c r="CRU42" s="467"/>
      <c r="CRV42" s="467"/>
      <c r="CRW42" s="467"/>
      <c r="CRX42" s="467"/>
      <c r="CRY42" s="467"/>
      <c r="CRZ42" s="467"/>
      <c r="CSA42" s="467"/>
      <c r="CSB42" s="467"/>
      <c r="CSC42" s="467"/>
      <c r="CSD42" s="467"/>
      <c r="CSE42" s="467"/>
      <c r="CSF42" s="467"/>
      <c r="CSG42" s="467"/>
      <c r="CSH42" s="467"/>
      <c r="CSI42" s="467"/>
      <c r="CSJ42" s="467"/>
      <c r="CSK42" s="467"/>
      <c r="CSL42" s="467"/>
      <c r="CSM42" s="467"/>
      <c r="CSN42" s="467"/>
      <c r="CSO42" s="467"/>
      <c r="CSP42" s="467"/>
      <c r="CSQ42" s="467"/>
      <c r="CSR42" s="467"/>
      <c r="CSS42" s="467"/>
      <c r="CST42" s="467"/>
      <c r="CSU42" s="467"/>
      <c r="CSV42" s="467"/>
      <c r="CSW42" s="467"/>
      <c r="CSX42" s="467"/>
      <c r="CSY42" s="467"/>
      <c r="CSZ42" s="467"/>
      <c r="CTA42" s="467"/>
      <c r="CTB42" s="467"/>
      <c r="CTC42" s="467"/>
      <c r="CTD42" s="467"/>
      <c r="CTE42" s="467"/>
      <c r="CTF42" s="467"/>
      <c r="CTG42" s="467"/>
      <c r="CTH42" s="467"/>
      <c r="CTI42" s="467"/>
      <c r="CTJ42" s="467"/>
      <c r="CTK42" s="467"/>
      <c r="CTL42" s="467"/>
      <c r="CTM42" s="467"/>
      <c r="CTN42" s="467"/>
      <c r="CTO42" s="467"/>
      <c r="CTP42" s="467"/>
      <c r="CTQ42" s="467"/>
      <c r="CTR42" s="467"/>
      <c r="CTS42" s="467"/>
      <c r="CTT42" s="467"/>
      <c r="CTU42" s="467"/>
      <c r="CTV42" s="467"/>
      <c r="CTW42" s="467"/>
      <c r="CTX42" s="467"/>
      <c r="CTY42" s="467"/>
      <c r="CTZ42" s="467"/>
      <c r="CUA42" s="467"/>
      <c r="CUB42" s="467"/>
      <c r="CUC42" s="467"/>
      <c r="CUD42" s="467"/>
      <c r="CUE42" s="467"/>
      <c r="CUF42" s="467"/>
      <c r="CUG42" s="467"/>
      <c r="CUH42" s="467"/>
      <c r="CUI42" s="467"/>
      <c r="CUJ42" s="467"/>
      <c r="CUK42" s="467"/>
      <c r="CUL42" s="467"/>
      <c r="CUM42" s="467"/>
      <c r="CUN42" s="467"/>
      <c r="CUO42" s="467"/>
      <c r="CUP42" s="467"/>
      <c r="CUQ42" s="467"/>
      <c r="CUR42" s="467"/>
      <c r="CUS42" s="467"/>
      <c r="CUT42" s="467"/>
      <c r="CUU42" s="467"/>
      <c r="CUV42" s="467"/>
      <c r="CUW42" s="467"/>
      <c r="CUX42" s="467"/>
      <c r="CUY42" s="467"/>
      <c r="CUZ42" s="467"/>
      <c r="CVA42" s="467"/>
      <c r="CVB42" s="467"/>
      <c r="CVC42" s="467"/>
      <c r="CVD42" s="467"/>
      <c r="CVE42" s="467"/>
      <c r="CVF42" s="467"/>
      <c r="CVG42" s="467"/>
      <c r="CVH42" s="467"/>
      <c r="CVI42" s="467"/>
      <c r="CVJ42" s="467"/>
      <c r="CVK42" s="467"/>
      <c r="CVL42" s="467"/>
      <c r="CVM42" s="467"/>
      <c r="CVN42" s="467"/>
      <c r="CVO42" s="467"/>
      <c r="CVP42" s="467"/>
      <c r="CVQ42" s="467"/>
      <c r="CVR42" s="467"/>
      <c r="CVS42" s="467"/>
      <c r="CVT42" s="467"/>
      <c r="CVU42" s="467"/>
      <c r="CVV42" s="467"/>
      <c r="CVW42" s="467"/>
      <c r="CVX42" s="467"/>
      <c r="CVY42" s="467"/>
      <c r="CVZ42" s="467"/>
      <c r="CWA42" s="467"/>
      <c r="CWB42" s="467"/>
      <c r="CWC42" s="467"/>
      <c r="CWD42" s="467"/>
      <c r="CWE42" s="467"/>
      <c r="CWF42" s="467"/>
      <c r="CWG42" s="467"/>
      <c r="CWH42" s="467"/>
      <c r="CWI42" s="467"/>
      <c r="CWJ42" s="467"/>
      <c r="CWK42" s="467"/>
      <c r="CWL42" s="467"/>
      <c r="CWM42" s="467"/>
      <c r="CWN42" s="467"/>
      <c r="CWO42" s="467"/>
      <c r="CWP42" s="467"/>
      <c r="CWQ42" s="467"/>
      <c r="CWR42" s="467"/>
      <c r="CWS42" s="467"/>
      <c r="CWT42" s="467"/>
      <c r="CWU42" s="467"/>
      <c r="CWV42" s="467"/>
      <c r="CWW42" s="467"/>
      <c r="CWX42" s="467"/>
      <c r="CWY42" s="467"/>
      <c r="CWZ42" s="467"/>
      <c r="CXA42" s="467"/>
      <c r="CXB42" s="467"/>
      <c r="CXC42" s="467"/>
      <c r="CXD42" s="467"/>
      <c r="CXE42" s="467"/>
      <c r="CXF42" s="467"/>
      <c r="CXG42" s="467"/>
      <c r="CXH42" s="467"/>
      <c r="CXI42" s="467"/>
      <c r="CXJ42" s="467"/>
      <c r="CXK42" s="467"/>
      <c r="CXL42" s="467"/>
      <c r="CXM42" s="467"/>
      <c r="CXN42" s="467"/>
      <c r="CXO42" s="467"/>
      <c r="CXP42" s="467"/>
      <c r="CXQ42" s="467"/>
      <c r="CXR42" s="467"/>
      <c r="CXS42" s="467"/>
      <c r="CXT42" s="467"/>
      <c r="CXU42" s="467"/>
      <c r="CXV42" s="467"/>
      <c r="CXW42" s="467"/>
      <c r="CXX42" s="467"/>
      <c r="CXY42" s="467"/>
      <c r="CXZ42" s="467"/>
      <c r="CYA42" s="467"/>
      <c r="CYB42" s="467"/>
      <c r="CYC42" s="467"/>
      <c r="CYD42" s="467"/>
      <c r="CYE42" s="467"/>
      <c r="CYF42" s="467"/>
      <c r="CYG42" s="467"/>
      <c r="CYH42" s="467"/>
      <c r="CYI42" s="467"/>
      <c r="CYJ42" s="467"/>
      <c r="CYK42" s="467"/>
      <c r="CYL42" s="467"/>
      <c r="CYM42" s="467"/>
      <c r="CYN42" s="467"/>
      <c r="CYO42" s="467"/>
      <c r="CYP42" s="467"/>
      <c r="CYQ42" s="467"/>
      <c r="CYR42" s="467"/>
      <c r="CYS42" s="467"/>
      <c r="CYT42" s="467"/>
      <c r="CYU42" s="467"/>
      <c r="CYV42" s="467"/>
      <c r="CYW42" s="467"/>
      <c r="CYX42" s="467"/>
      <c r="CYY42" s="467"/>
      <c r="CYZ42" s="467"/>
      <c r="CZA42" s="467"/>
      <c r="CZB42" s="467"/>
      <c r="CZC42" s="467"/>
      <c r="CZD42" s="467"/>
      <c r="CZE42" s="467"/>
      <c r="CZF42" s="467"/>
      <c r="CZG42" s="467"/>
      <c r="CZH42" s="467"/>
      <c r="CZI42" s="467"/>
      <c r="CZJ42" s="467"/>
      <c r="CZK42" s="467"/>
      <c r="CZL42" s="467"/>
      <c r="CZM42" s="467"/>
      <c r="CZN42" s="467"/>
      <c r="CZO42" s="467"/>
      <c r="CZP42" s="467"/>
      <c r="CZQ42" s="467"/>
      <c r="CZR42" s="467"/>
      <c r="CZS42" s="467"/>
      <c r="CZT42" s="467"/>
      <c r="CZU42" s="467"/>
      <c r="CZV42" s="467"/>
      <c r="CZW42" s="467"/>
      <c r="CZX42" s="467"/>
      <c r="CZY42" s="467"/>
      <c r="CZZ42" s="467"/>
      <c r="DAA42" s="467"/>
      <c r="DAB42" s="467"/>
      <c r="DAC42" s="467"/>
      <c r="DAD42" s="467"/>
      <c r="DAE42" s="467"/>
      <c r="DAF42" s="467"/>
      <c r="DAG42" s="467"/>
      <c r="DAH42" s="467"/>
      <c r="DAI42" s="467"/>
      <c r="DAJ42" s="467"/>
      <c r="DAK42" s="467"/>
      <c r="DAL42" s="467"/>
      <c r="DAM42" s="467"/>
      <c r="DAN42" s="467"/>
      <c r="DAO42" s="467"/>
      <c r="DAP42" s="467"/>
      <c r="DAQ42" s="467"/>
      <c r="DAR42" s="467"/>
      <c r="DAS42" s="467"/>
      <c r="DAT42" s="467"/>
      <c r="DAU42" s="467"/>
      <c r="DAV42" s="467"/>
      <c r="DAW42" s="467"/>
      <c r="DAX42" s="467"/>
      <c r="DAY42" s="467"/>
      <c r="DAZ42" s="467"/>
      <c r="DBA42" s="467"/>
      <c r="DBB42" s="467"/>
      <c r="DBC42" s="467"/>
      <c r="DBD42" s="467"/>
      <c r="DBE42" s="467"/>
      <c r="DBF42" s="467"/>
      <c r="DBG42" s="467"/>
      <c r="DBH42" s="467"/>
      <c r="DBI42" s="467"/>
      <c r="DBJ42" s="467"/>
      <c r="DBK42" s="467"/>
      <c r="DBL42" s="467"/>
      <c r="DBM42" s="467"/>
      <c r="DBN42" s="467"/>
      <c r="DBO42" s="467"/>
      <c r="DBP42" s="467"/>
      <c r="DBQ42" s="467"/>
      <c r="DBR42" s="467"/>
      <c r="DBS42" s="467"/>
      <c r="DBT42" s="467"/>
      <c r="DBU42" s="467"/>
      <c r="DBV42" s="467"/>
      <c r="DBW42" s="467"/>
      <c r="DBX42" s="467"/>
      <c r="DBY42" s="467"/>
      <c r="DBZ42" s="467"/>
      <c r="DCA42" s="467"/>
      <c r="DCB42" s="467"/>
      <c r="DCC42" s="467"/>
      <c r="DCD42" s="467"/>
      <c r="DCE42" s="467"/>
      <c r="DCF42" s="467"/>
      <c r="DCG42" s="467"/>
      <c r="DCH42" s="467"/>
      <c r="DCI42" s="467"/>
      <c r="DCJ42" s="467"/>
      <c r="DCK42" s="467"/>
      <c r="DCL42" s="467"/>
      <c r="DCM42" s="467"/>
      <c r="DCN42" s="467"/>
      <c r="DCO42" s="467"/>
      <c r="DCP42" s="467"/>
      <c r="DCQ42" s="467"/>
      <c r="DCR42" s="467"/>
      <c r="DCS42" s="467"/>
      <c r="DCT42" s="467"/>
      <c r="DCU42" s="467"/>
      <c r="DCV42" s="467"/>
      <c r="DCW42" s="467"/>
      <c r="DCX42" s="467"/>
      <c r="DCY42" s="467"/>
      <c r="DCZ42" s="467"/>
      <c r="DDA42" s="467"/>
      <c r="DDB42" s="467"/>
      <c r="DDC42" s="467"/>
      <c r="DDD42" s="467"/>
      <c r="DDE42" s="467"/>
      <c r="DDF42" s="467"/>
      <c r="DDG42" s="467"/>
      <c r="DDH42" s="467"/>
      <c r="DDI42" s="467"/>
      <c r="DDJ42" s="467"/>
      <c r="DDK42" s="467"/>
      <c r="DDL42" s="467"/>
      <c r="DDM42" s="467"/>
      <c r="DDN42" s="467"/>
      <c r="DDO42" s="467"/>
      <c r="DDP42" s="467"/>
      <c r="DDQ42" s="467"/>
      <c r="DDR42" s="467"/>
      <c r="DDS42" s="467"/>
      <c r="DDT42" s="467"/>
      <c r="DDU42" s="467"/>
      <c r="DDV42" s="467"/>
      <c r="DDW42" s="467"/>
      <c r="DDX42" s="467"/>
      <c r="DDY42" s="467"/>
      <c r="DDZ42" s="467"/>
      <c r="DEA42" s="467"/>
      <c r="DEB42" s="467"/>
      <c r="DEC42" s="467"/>
      <c r="DED42" s="467"/>
      <c r="DEE42" s="467"/>
      <c r="DEF42" s="467"/>
      <c r="DEG42" s="467"/>
      <c r="DEH42" s="467"/>
      <c r="DEI42" s="467"/>
      <c r="DEJ42" s="467"/>
      <c r="DEK42" s="467"/>
      <c r="DEL42" s="467"/>
      <c r="DEM42" s="467"/>
      <c r="DEN42" s="467"/>
      <c r="DEO42" s="467"/>
      <c r="DEP42" s="467"/>
      <c r="DEQ42" s="467"/>
      <c r="DER42" s="467"/>
      <c r="DES42" s="467"/>
      <c r="DET42" s="467"/>
      <c r="DEU42" s="467"/>
      <c r="DEV42" s="467"/>
      <c r="DEW42" s="467"/>
      <c r="DEX42" s="467"/>
      <c r="DEY42" s="467"/>
      <c r="DEZ42" s="467"/>
      <c r="DFA42" s="467"/>
      <c r="DFB42" s="467"/>
      <c r="DFC42" s="467"/>
      <c r="DFD42" s="467"/>
      <c r="DFE42" s="467"/>
      <c r="DFF42" s="467"/>
      <c r="DFG42" s="467"/>
      <c r="DFH42" s="467"/>
      <c r="DFI42" s="467"/>
      <c r="DFJ42" s="467"/>
      <c r="DFK42" s="467"/>
      <c r="DFL42" s="467"/>
      <c r="DFM42" s="467"/>
      <c r="DFN42" s="467"/>
      <c r="DFO42" s="467"/>
      <c r="DFP42" s="467"/>
      <c r="DFQ42" s="467"/>
      <c r="DFR42" s="467"/>
      <c r="DFS42" s="467"/>
      <c r="DFT42" s="467"/>
      <c r="DFU42" s="467"/>
      <c r="DFV42" s="467"/>
      <c r="DFW42" s="467"/>
      <c r="DFX42" s="467"/>
      <c r="DFY42" s="467"/>
      <c r="DFZ42" s="467"/>
      <c r="DGA42" s="467"/>
      <c r="DGB42" s="467"/>
      <c r="DGC42" s="467"/>
      <c r="DGD42" s="467"/>
      <c r="DGE42" s="467"/>
      <c r="DGF42" s="467"/>
      <c r="DGG42" s="467"/>
      <c r="DGH42" s="467"/>
      <c r="DGI42" s="467"/>
      <c r="DGJ42" s="467"/>
      <c r="DGK42" s="467"/>
      <c r="DGL42" s="467"/>
      <c r="DGM42" s="467"/>
      <c r="DGN42" s="467"/>
      <c r="DGO42" s="467"/>
      <c r="DGP42" s="467"/>
      <c r="DGQ42" s="467"/>
      <c r="DGR42" s="467"/>
      <c r="DGS42" s="467"/>
      <c r="DGT42" s="467"/>
      <c r="DGU42" s="467"/>
      <c r="DGV42" s="467"/>
      <c r="DGW42" s="467"/>
      <c r="DGX42" s="467"/>
      <c r="DGY42" s="467"/>
      <c r="DGZ42" s="467"/>
      <c r="DHA42" s="467"/>
      <c r="DHB42" s="467"/>
      <c r="DHC42" s="467"/>
      <c r="DHD42" s="467"/>
      <c r="DHE42" s="467"/>
      <c r="DHF42" s="467"/>
      <c r="DHG42" s="467"/>
      <c r="DHH42" s="467"/>
      <c r="DHI42" s="467"/>
      <c r="DHJ42" s="467"/>
      <c r="DHK42" s="467"/>
      <c r="DHL42" s="467"/>
      <c r="DHM42" s="467"/>
      <c r="DHN42" s="467"/>
      <c r="DHO42" s="467"/>
      <c r="DHP42" s="467"/>
      <c r="DHQ42" s="467"/>
      <c r="DHR42" s="467"/>
      <c r="DHS42" s="467"/>
      <c r="DHT42" s="467"/>
      <c r="DHU42" s="467"/>
      <c r="DHV42" s="467"/>
      <c r="DHW42" s="467"/>
      <c r="DHX42" s="467"/>
      <c r="DHY42" s="467"/>
      <c r="DHZ42" s="467"/>
      <c r="DIA42" s="467"/>
      <c r="DIB42" s="467"/>
      <c r="DIC42" s="467"/>
      <c r="DID42" s="467"/>
      <c r="DIE42" s="467"/>
      <c r="DIF42" s="467"/>
      <c r="DIG42" s="467"/>
      <c r="DIH42" s="467"/>
      <c r="DII42" s="467"/>
      <c r="DIJ42" s="467"/>
      <c r="DIK42" s="467"/>
      <c r="DIL42" s="467"/>
      <c r="DIM42" s="467"/>
      <c r="DIN42" s="467"/>
      <c r="DIO42" s="467"/>
      <c r="DIP42" s="467"/>
      <c r="DIQ42" s="467"/>
      <c r="DIR42" s="467"/>
      <c r="DIS42" s="467"/>
      <c r="DIT42" s="467"/>
      <c r="DIU42" s="467"/>
      <c r="DIV42" s="467"/>
      <c r="DIW42" s="467"/>
      <c r="DIX42" s="467"/>
      <c r="DIY42" s="467"/>
      <c r="DIZ42" s="467"/>
      <c r="DJA42" s="467"/>
      <c r="DJB42" s="467"/>
      <c r="DJC42" s="467"/>
      <c r="DJD42" s="467"/>
      <c r="DJE42" s="467"/>
      <c r="DJF42" s="467"/>
      <c r="DJG42" s="467"/>
      <c r="DJH42" s="467"/>
      <c r="DJI42" s="467"/>
      <c r="DJJ42" s="467"/>
      <c r="DJK42" s="467"/>
      <c r="DJL42" s="467"/>
      <c r="DJM42" s="467"/>
      <c r="DJN42" s="467"/>
      <c r="DJO42" s="467"/>
      <c r="DJP42" s="467"/>
      <c r="DJQ42" s="467"/>
      <c r="DJR42" s="467"/>
      <c r="DJS42" s="467"/>
      <c r="DJT42" s="467"/>
      <c r="DJU42" s="467"/>
      <c r="DJV42" s="467"/>
      <c r="DJW42" s="467"/>
      <c r="DJX42" s="467"/>
      <c r="DJY42" s="467"/>
      <c r="DJZ42" s="467"/>
      <c r="DKA42" s="467"/>
      <c r="DKB42" s="467"/>
      <c r="DKC42" s="467"/>
      <c r="DKD42" s="467"/>
      <c r="DKE42" s="467"/>
      <c r="DKF42" s="467"/>
      <c r="DKG42" s="467"/>
      <c r="DKH42" s="467"/>
      <c r="DKI42" s="467"/>
      <c r="DKJ42" s="467"/>
      <c r="DKK42" s="467"/>
      <c r="DKL42" s="467"/>
      <c r="DKM42" s="467"/>
      <c r="DKN42" s="467"/>
      <c r="DKO42" s="467"/>
      <c r="DKP42" s="467"/>
      <c r="DKQ42" s="467"/>
      <c r="DKR42" s="467"/>
      <c r="DKS42" s="467"/>
      <c r="DKT42" s="467"/>
      <c r="DKU42" s="467"/>
      <c r="DKV42" s="467"/>
      <c r="DKW42" s="467"/>
      <c r="DKX42" s="467"/>
      <c r="DKY42" s="467"/>
      <c r="DKZ42" s="467"/>
      <c r="DLA42" s="467"/>
      <c r="DLB42" s="467"/>
      <c r="DLC42" s="467"/>
      <c r="DLD42" s="467"/>
      <c r="DLE42" s="467"/>
      <c r="DLF42" s="467"/>
      <c r="DLG42" s="467"/>
      <c r="DLH42" s="467"/>
      <c r="DLI42" s="467"/>
      <c r="DLJ42" s="467"/>
      <c r="DLK42" s="467"/>
      <c r="DLL42" s="467"/>
      <c r="DLM42" s="467"/>
      <c r="DLN42" s="467"/>
      <c r="DLO42" s="467"/>
      <c r="DLP42" s="467"/>
      <c r="DLQ42" s="467"/>
      <c r="DLR42" s="467"/>
      <c r="DLS42" s="467"/>
      <c r="DLT42" s="467"/>
      <c r="DLU42" s="467"/>
      <c r="DLV42" s="467"/>
      <c r="DLW42" s="467"/>
      <c r="DLX42" s="467"/>
      <c r="DLY42" s="467"/>
      <c r="DLZ42" s="467"/>
      <c r="DMA42" s="467"/>
      <c r="DMB42" s="467"/>
      <c r="DMC42" s="467"/>
      <c r="DMD42" s="467"/>
      <c r="DME42" s="467"/>
      <c r="DMF42" s="467"/>
      <c r="DMG42" s="467"/>
      <c r="DMH42" s="467"/>
      <c r="DMI42" s="467"/>
      <c r="DMJ42" s="467"/>
      <c r="DMK42" s="467"/>
      <c r="DML42" s="467"/>
      <c r="DMM42" s="467"/>
      <c r="DMN42" s="467"/>
      <c r="DMO42" s="467"/>
      <c r="DMP42" s="467"/>
      <c r="DMQ42" s="467"/>
      <c r="DMR42" s="467"/>
      <c r="DMS42" s="467"/>
      <c r="DMT42" s="467"/>
      <c r="DMU42" s="467"/>
      <c r="DMV42" s="467"/>
      <c r="DMW42" s="467"/>
      <c r="DMX42" s="467"/>
      <c r="DMY42" s="467"/>
      <c r="DMZ42" s="467"/>
      <c r="DNA42" s="467"/>
      <c r="DNB42" s="467"/>
      <c r="DNC42" s="467"/>
      <c r="DND42" s="467"/>
      <c r="DNE42" s="467"/>
      <c r="DNF42" s="467"/>
      <c r="DNG42" s="467"/>
      <c r="DNH42" s="467"/>
      <c r="DNI42" s="467"/>
      <c r="DNJ42" s="467"/>
      <c r="DNK42" s="467"/>
      <c r="DNL42" s="467"/>
      <c r="DNM42" s="467"/>
      <c r="DNN42" s="467"/>
      <c r="DNO42" s="467"/>
      <c r="DNP42" s="467"/>
      <c r="DNQ42" s="467"/>
      <c r="DNR42" s="467"/>
      <c r="DNS42" s="467"/>
      <c r="DNT42" s="467"/>
      <c r="DNU42" s="467"/>
      <c r="DNV42" s="467"/>
      <c r="DNW42" s="467"/>
      <c r="DNX42" s="467"/>
      <c r="DNY42" s="467"/>
      <c r="DNZ42" s="467"/>
      <c r="DOA42" s="467"/>
      <c r="DOB42" s="467"/>
      <c r="DOC42" s="467"/>
      <c r="DOD42" s="467"/>
      <c r="DOE42" s="467"/>
      <c r="DOF42" s="467"/>
      <c r="DOG42" s="467"/>
      <c r="DOH42" s="467"/>
      <c r="DOI42" s="467"/>
      <c r="DOJ42" s="467"/>
      <c r="DOK42" s="467"/>
      <c r="DOL42" s="467"/>
      <c r="DOM42" s="467"/>
      <c r="DON42" s="467"/>
      <c r="DOO42" s="467"/>
      <c r="DOP42" s="467"/>
      <c r="DOQ42" s="467"/>
      <c r="DOR42" s="467"/>
      <c r="DOS42" s="467"/>
      <c r="DOT42" s="467"/>
      <c r="DOU42" s="467"/>
      <c r="DOV42" s="467"/>
      <c r="DOW42" s="467"/>
      <c r="DOX42" s="467"/>
      <c r="DOY42" s="467"/>
      <c r="DOZ42" s="467"/>
      <c r="DPA42" s="467"/>
      <c r="DPB42" s="467"/>
      <c r="DPC42" s="467"/>
      <c r="DPD42" s="467"/>
      <c r="DPE42" s="467"/>
      <c r="DPF42" s="467"/>
      <c r="DPG42" s="467"/>
      <c r="DPH42" s="467"/>
      <c r="DPI42" s="467"/>
      <c r="DPJ42" s="467"/>
      <c r="DPK42" s="467"/>
      <c r="DPL42" s="467"/>
      <c r="DPM42" s="467"/>
      <c r="DPN42" s="467"/>
      <c r="DPO42" s="467"/>
      <c r="DPP42" s="467"/>
      <c r="DPQ42" s="467"/>
      <c r="DPR42" s="467"/>
      <c r="DPS42" s="467"/>
      <c r="DPT42" s="467"/>
      <c r="DPU42" s="467"/>
      <c r="DPV42" s="467"/>
      <c r="DPW42" s="467"/>
      <c r="DPX42" s="467"/>
      <c r="DPY42" s="467"/>
      <c r="DPZ42" s="467"/>
      <c r="DQA42" s="467"/>
      <c r="DQB42" s="467"/>
      <c r="DQC42" s="467"/>
      <c r="DQD42" s="467"/>
      <c r="DQE42" s="467"/>
      <c r="DQF42" s="467"/>
      <c r="DQG42" s="467"/>
      <c r="DQH42" s="467"/>
      <c r="DQI42" s="467"/>
      <c r="DQJ42" s="467"/>
      <c r="DQK42" s="467"/>
      <c r="DQL42" s="467"/>
      <c r="DQM42" s="467"/>
      <c r="DQN42" s="467"/>
      <c r="DQO42" s="467"/>
      <c r="DQP42" s="467"/>
      <c r="DQQ42" s="467"/>
      <c r="DQR42" s="467"/>
      <c r="DQS42" s="467"/>
      <c r="DQT42" s="467"/>
      <c r="DQU42" s="467"/>
      <c r="DQV42" s="467"/>
      <c r="DQW42" s="467"/>
      <c r="DQX42" s="467"/>
      <c r="DQY42" s="467"/>
      <c r="DQZ42" s="467"/>
      <c r="DRA42" s="467"/>
      <c r="DRB42" s="467"/>
      <c r="DRC42" s="467"/>
      <c r="DRD42" s="467"/>
      <c r="DRE42" s="467"/>
      <c r="DRF42" s="467"/>
      <c r="DRG42" s="467"/>
      <c r="DRH42" s="467"/>
      <c r="DRI42" s="467"/>
      <c r="DRJ42" s="467"/>
      <c r="DRK42" s="467"/>
      <c r="DRL42" s="467"/>
      <c r="DRM42" s="467"/>
      <c r="DRN42" s="467"/>
      <c r="DRO42" s="467"/>
      <c r="DRP42" s="467"/>
      <c r="DRQ42" s="467"/>
      <c r="DRR42" s="467"/>
      <c r="DRS42" s="467"/>
      <c r="DRT42" s="467"/>
      <c r="DRU42" s="467"/>
      <c r="DRV42" s="467"/>
      <c r="DRW42" s="467"/>
      <c r="DRX42" s="467"/>
      <c r="DRY42" s="467"/>
      <c r="DRZ42" s="467"/>
      <c r="DSA42" s="467"/>
      <c r="DSB42" s="467"/>
      <c r="DSC42" s="467"/>
      <c r="DSD42" s="467"/>
      <c r="DSE42" s="467"/>
      <c r="DSF42" s="467"/>
      <c r="DSG42" s="467"/>
      <c r="DSH42" s="467"/>
      <c r="DSI42" s="467"/>
      <c r="DSJ42" s="467"/>
      <c r="DSK42" s="467"/>
      <c r="DSL42" s="467"/>
      <c r="DSM42" s="467"/>
      <c r="DSN42" s="467"/>
      <c r="DSO42" s="467"/>
      <c r="DSP42" s="467"/>
      <c r="DSQ42" s="467"/>
      <c r="DSR42" s="467"/>
      <c r="DSS42" s="467"/>
      <c r="DST42" s="467"/>
      <c r="DSU42" s="467"/>
      <c r="DSV42" s="467"/>
      <c r="DSW42" s="467"/>
      <c r="DSX42" s="467"/>
      <c r="DSY42" s="467"/>
      <c r="DSZ42" s="467"/>
      <c r="DTA42" s="467"/>
      <c r="DTB42" s="467"/>
      <c r="DTC42" s="467"/>
      <c r="DTD42" s="467"/>
      <c r="DTE42" s="467"/>
      <c r="DTF42" s="467"/>
      <c r="DTG42" s="467"/>
      <c r="DTH42" s="467"/>
      <c r="DTI42" s="467"/>
      <c r="DTJ42" s="467"/>
      <c r="DTK42" s="467"/>
      <c r="DTL42" s="467"/>
      <c r="DTM42" s="467"/>
      <c r="DTN42" s="467"/>
      <c r="DTO42" s="467"/>
      <c r="DTP42" s="467"/>
      <c r="DTQ42" s="467"/>
      <c r="DTR42" s="467"/>
      <c r="DTS42" s="467"/>
      <c r="DTT42" s="467"/>
      <c r="DTU42" s="467"/>
      <c r="DTV42" s="467"/>
      <c r="DTW42" s="467"/>
      <c r="DTX42" s="467"/>
      <c r="DTY42" s="467"/>
      <c r="DTZ42" s="467"/>
      <c r="DUA42" s="467"/>
      <c r="DUB42" s="467"/>
      <c r="DUC42" s="467"/>
      <c r="DUD42" s="467"/>
      <c r="DUE42" s="467"/>
      <c r="DUF42" s="467"/>
      <c r="DUG42" s="467"/>
      <c r="DUH42" s="467"/>
      <c r="DUI42" s="467"/>
      <c r="DUJ42" s="467"/>
      <c r="DUK42" s="467"/>
      <c r="DUL42" s="467"/>
      <c r="DUM42" s="467"/>
      <c r="DUN42" s="467"/>
      <c r="DUO42" s="467"/>
      <c r="DUP42" s="467"/>
      <c r="DUQ42" s="467"/>
      <c r="DUR42" s="467"/>
      <c r="DUS42" s="467"/>
      <c r="DUT42" s="467"/>
      <c r="DUU42" s="467"/>
      <c r="DUV42" s="467"/>
      <c r="DUW42" s="467"/>
      <c r="DUX42" s="467"/>
      <c r="DUY42" s="467"/>
      <c r="DUZ42" s="467"/>
      <c r="DVA42" s="467"/>
      <c r="DVB42" s="467"/>
      <c r="DVC42" s="467"/>
      <c r="DVD42" s="467"/>
      <c r="DVE42" s="467"/>
      <c r="DVF42" s="467"/>
      <c r="DVG42" s="467"/>
      <c r="DVH42" s="467"/>
      <c r="DVI42" s="467"/>
      <c r="DVJ42" s="467"/>
      <c r="DVK42" s="467"/>
      <c r="DVL42" s="467"/>
      <c r="DVM42" s="467"/>
      <c r="DVN42" s="467"/>
      <c r="DVO42" s="467"/>
      <c r="DVP42" s="467"/>
      <c r="DVQ42" s="467"/>
      <c r="DVR42" s="467"/>
      <c r="DVS42" s="467"/>
      <c r="DVT42" s="467"/>
      <c r="DVU42" s="467"/>
      <c r="DVV42" s="467"/>
      <c r="DVW42" s="467"/>
      <c r="DVX42" s="467"/>
      <c r="DVY42" s="467"/>
      <c r="DVZ42" s="467"/>
      <c r="DWA42" s="467"/>
      <c r="DWB42" s="467"/>
      <c r="DWC42" s="467"/>
      <c r="DWD42" s="467"/>
      <c r="DWE42" s="467"/>
      <c r="DWF42" s="467"/>
      <c r="DWG42" s="467"/>
      <c r="DWH42" s="467"/>
      <c r="DWI42" s="467"/>
      <c r="DWJ42" s="467"/>
      <c r="DWK42" s="467"/>
      <c r="DWL42" s="467"/>
      <c r="DWM42" s="467"/>
      <c r="DWN42" s="467"/>
      <c r="DWO42" s="467"/>
      <c r="DWP42" s="467"/>
      <c r="DWQ42" s="467"/>
      <c r="DWR42" s="467"/>
      <c r="DWS42" s="467"/>
      <c r="DWT42" s="467"/>
      <c r="DWU42" s="467"/>
      <c r="DWV42" s="467"/>
      <c r="DWW42" s="467"/>
      <c r="DWX42" s="467"/>
      <c r="DWY42" s="467"/>
      <c r="DWZ42" s="467"/>
      <c r="DXA42" s="467"/>
      <c r="DXB42" s="467"/>
      <c r="DXC42" s="467"/>
      <c r="DXD42" s="467"/>
      <c r="DXE42" s="467"/>
      <c r="DXF42" s="467"/>
      <c r="DXG42" s="467"/>
      <c r="DXH42" s="467"/>
      <c r="DXI42" s="467"/>
      <c r="DXJ42" s="467"/>
      <c r="DXK42" s="467"/>
      <c r="DXL42" s="467"/>
      <c r="DXM42" s="467"/>
      <c r="DXN42" s="467"/>
      <c r="DXO42" s="467"/>
      <c r="DXP42" s="467"/>
      <c r="DXQ42" s="467"/>
      <c r="DXR42" s="467"/>
      <c r="DXS42" s="467"/>
      <c r="DXT42" s="467"/>
      <c r="DXU42" s="467"/>
      <c r="DXV42" s="467"/>
      <c r="DXW42" s="467"/>
      <c r="DXX42" s="467"/>
      <c r="DXY42" s="467"/>
      <c r="DXZ42" s="467"/>
      <c r="DYA42" s="467"/>
      <c r="DYB42" s="467"/>
      <c r="DYC42" s="467"/>
      <c r="DYD42" s="467"/>
      <c r="DYE42" s="467"/>
      <c r="DYF42" s="467"/>
      <c r="DYG42" s="467"/>
      <c r="DYH42" s="467"/>
      <c r="DYI42" s="467"/>
      <c r="DYJ42" s="467"/>
      <c r="DYK42" s="467"/>
      <c r="DYL42" s="467"/>
      <c r="DYM42" s="467"/>
      <c r="DYN42" s="467"/>
      <c r="DYO42" s="467"/>
      <c r="DYP42" s="467"/>
      <c r="DYQ42" s="467"/>
      <c r="DYR42" s="467"/>
      <c r="DYS42" s="467"/>
      <c r="DYT42" s="467"/>
      <c r="DYU42" s="467"/>
      <c r="DYV42" s="467"/>
      <c r="DYW42" s="467"/>
      <c r="DYX42" s="467"/>
      <c r="DYY42" s="467"/>
      <c r="DYZ42" s="467"/>
      <c r="DZA42" s="467"/>
      <c r="DZB42" s="467"/>
      <c r="DZC42" s="467"/>
      <c r="DZD42" s="467"/>
      <c r="DZE42" s="467"/>
      <c r="DZF42" s="467"/>
      <c r="DZG42" s="467"/>
      <c r="DZH42" s="467"/>
      <c r="DZI42" s="467"/>
      <c r="DZJ42" s="467"/>
      <c r="DZK42" s="467"/>
      <c r="DZL42" s="467"/>
      <c r="DZM42" s="467"/>
      <c r="DZN42" s="467"/>
      <c r="DZO42" s="467"/>
      <c r="DZP42" s="467"/>
      <c r="DZQ42" s="467"/>
      <c r="DZR42" s="467"/>
      <c r="DZS42" s="467"/>
      <c r="DZT42" s="467"/>
      <c r="DZU42" s="467"/>
      <c r="DZV42" s="467"/>
      <c r="DZW42" s="467"/>
      <c r="DZX42" s="467"/>
      <c r="DZY42" s="467"/>
      <c r="DZZ42" s="467"/>
      <c r="EAA42" s="467"/>
      <c r="EAB42" s="467"/>
      <c r="EAC42" s="467"/>
      <c r="EAD42" s="467"/>
      <c r="EAE42" s="467"/>
      <c r="EAF42" s="467"/>
      <c r="EAG42" s="467"/>
      <c r="EAH42" s="467"/>
      <c r="EAI42" s="467"/>
      <c r="EAJ42" s="467"/>
      <c r="EAK42" s="467"/>
      <c r="EAL42" s="467"/>
      <c r="EAM42" s="467"/>
      <c r="EAN42" s="467"/>
      <c r="EAO42" s="467"/>
      <c r="EAP42" s="467"/>
      <c r="EAQ42" s="467"/>
      <c r="EAR42" s="467"/>
      <c r="EAS42" s="467"/>
      <c r="EAT42" s="467"/>
      <c r="EAU42" s="467"/>
      <c r="EAV42" s="467"/>
      <c r="EAW42" s="467"/>
      <c r="EAX42" s="467"/>
      <c r="EAY42" s="467"/>
      <c r="EAZ42" s="467"/>
      <c r="EBA42" s="467"/>
      <c r="EBB42" s="467"/>
      <c r="EBC42" s="467"/>
      <c r="EBD42" s="467"/>
      <c r="EBE42" s="467"/>
      <c r="EBF42" s="467"/>
      <c r="EBG42" s="467"/>
      <c r="EBH42" s="467"/>
      <c r="EBI42" s="467"/>
      <c r="EBJ42" s="467"/>
      <c r="EBK42" s="467"/>
      <c r="EBL42" s="467"/>
      <c r="EBM42" s="467"/>
      <c r="EBN42" s="467"/>
      <c r="EBO42" s="467"/>
      <c r="EBP42" s="467"/>
      <c r="EBQ42" s="467"/>
      <c r="EBR42" s="467"/>
      <c r="EBS42" s="467"/>
      <c r="EBT42" s="467"/>
      <c r="EBU42" s="467"/>
      <c r="EBV42" s="467"/>
      <c r="EBW42" s="467"/>
      <c r="EBX42" s="467"/>
      <c r="EBY42" s="467"/>
      <c r="EBZ42" s="467"/>
      <c r="ECA42" s="467"/>
      <c r="ECB42" s="467"/>
      <c r="ECC42" s="467"/>
      <c r="ECD42" s="467"/>
      <c r="ECE42" s="467"/>
      <c r="ECF42" s="467"/>
      <c r="ECG42" s="467"/>
      <c r="ECH42" s="467"/>
      <c r="ECI42" s="467"/>
      <c r="ECJ42" s="467"/>
      <c r="ECK42" s="467"/>
      <c r="ECL42" s="467"/>
      <c r="ECM42" s="467"/>
      <c r="ECN42" s="467"/>
      <c r="ECO42" s="467"/>
      <c r="ECP42" s="467"/>
      <c r="ECQ42" s="467"/>
      <c r="ECR42" s="467"/>
      <c r="ECS42" s="467"/>
      <c r="ECT42" s="467"/>
      <c r="ECU42" s="467"/>
      <c r="ECV42" s="467"/>
      <c r="ECW42" s="467"/>
      <c r="ECX42" s="467"/>
      <c r="ECY42" s="467"/>
      <c r="ECZ42" s="467"/>
      <c r="EDA42" s="467"/>
      <c r="EDB42" s="467"/>
      <c r="EDC42" s="467"/>
      <c r="EDD42" s="467"/>
      <c r="EDE42" s="467"/>
      <c r="EDF42" s="467"/>
      <c r="EDG42" s="467"/>
      <c r="EDH42" s="467"/>
      <c r="EDI42" s="467"/>
      <c r="EDJ42" s="467"/>
      <c r="EDK42" s="467"/>
      <c r="EDL42" s="467"/>
      <c r="EDM42" s="467"/>
      <c r="EDN42" s="467"/>
      <c r="EDO42" s="467"/>
      <c r="EDP42" s="467"/>
      <c r="EDQ42" s="467"/>
      <c r="EDR42" s="467"/>
      <c r="EDS42" s="467"/>
      <c r="EDT42" s="467"/>
      <c r="EDU42" s="467"/>
      <c r="EDV42" s="467"/>
      <c r="EDW42" s="467"/>
      <c r="EDX42" s="467"/>
      <c r="EDY42" s="467"/>
      <c r="EDZ42" s="467"/>
      <c r="EEA42" s="467"/>
      <c r="EEB42" s="467"/>
      <c r="EEC42" s="467"/>
      <c r="EED42" s="467"/>
      <c r="EEE42" s="467"/>
      <c r="EEF42" s="467"/>
      <c r="EEG42" s="467"/>
      <c r="EEH42" s="467"/>
      <c r="EEI42" s="467"/>
      <c r="EEJ42" s="467"/>
      <c r="EEK42" s="467"/>
      <c r="EEL42" s="467"/>
      <c r="EEM42" s="467"/>
      <c r="EEN42" s="467"/>
      <c r="EEO42" s="467"/>
      <c r="EEP42" s="467"/>
      <c r="EEQ42" s="467"/>
      <c r="EER42" s="467"/>
      <c r="EES42" s="467"/>
      <c r="EET42" s="467"/>
      <c r="EEU42" s="467"/>
      <c r="EEV42" s="467"/>
      <c r="EEW42" s="467"/>
      <c r="EEX42" s="467"/>
      <c r="EEY42" s="467"/>
      <c r="EEZ42" s="467"/>
      <c r="EFA42" s="467"/>
      <c r="EFB42" s="467"/>
      <c r="EFC42" s="467"/>
      <c r="EFD42" s="467"/>
      <c r="EFE42" s="467"/>
      <c r="EFF42" s="467"/>
      <c r="EFG42" s="467"/>
      <c r="EFH42" s="467"/>
      <c r="EFI42" s="467"/>
      <c r="EFJ42" s="467"/>
      <c r="EFK42" s="467"/>
      <c r="EFL42" s="467"/>
      <c r="EFM42" s="467"/>
      <c r="EFN42" s="467"/>
      <c r="EFO42" s="467"/>
      <c r="EFP42" s="467"/>
      <c r="EFQ42" s="467"/>
      <c r="EFR42" s="467"/>
      <c r="EFS42" s="467"/>
      <c r="EFT42" s="467"/>
      <c r="EFU42" s="467"/>
      <c r="EFV42" s="467"/>
      <c r="EFW42" s="467"/>
      <c r="EFX42" s="467"/>
      <c r="EFY42" s="467"/>
      <c r="EFZ42" s="467"/>
      <c r="EGA42" s="467"/>
      <c r="EGB42" s="467"/>
      <c r="EGC42" s="467"/>
      <c r="EGD42" s="467"/>
      <c r="EGE42" s="467"/>
      <c r="EGF42" s="467"/>
      <c r="EGG42" s="467"/>
      <c r="EGH42" s="467"/>
      <c r="EGI42" s="467"/>
      <c r="EGJ42" s="467"/>
      <c r="EGK42" s="467"/>
      <c r="EGL42" s="467"/>
      <c r="EGM42" s="467"/>
      <c r="EGN42" s="467"/>
      <c r="EGO42" s="467"/>
      <c r="EGP42" s="467"/>
      <c r="EGQ42" s="467"/>
      <c r="EGR42" s="467"/>
      <c r="EGS42" s="467"/>
      <c r="EGT42" s="467"/>
      <c r="EGU42" s="467"/>
      <c r="EGV42" s="467"/>
      <c r="EGW42" s="467"/>
      <c r="EGX42" s="467"/>
      <c r="EGY42" s="467"/>
      <c r="EGZ42" s="467"/>
      <c r="EHA42" s="467"/>
      <c r="EHB42" s="467"/>
      <c r="EHC42" s="467"/>
      <c r="EHD42" s="467"/>
      <c r="EHE42" s="467"/>
      <c r="EHF42" s="467"/>
      <c r="EHG42" s="467"/>
      <c r="EHH42" s="467"/>
      <c r="EHI42" s="467"/>
      <c r="EHJ42" s="467"/>
      <c r="EHK42" s="467"/>
      <c r="EHL42" s="467"/>
      <c r="EHM42" s="467"/>
      <c r="EHN42" s="467"/>
      <c r="EHO42" s="467"/>
      <c r="EHP42" s="467"/>
      <c r="EHQ42" s="467"/>
      <c r="EHR42" s="467"/>
      <c r="EHS42" s="467"/>
      <c r="EHT42" s="467"/>
      <c r="EHU42" s="467"/>
      <c r="EHV42" s="467"/>
      <c r="EHW42" s="467"/>
      <c r="EHX42" s="467"/>
      <c r="EHY42" s="467"/>
      <c r="EHZ42" s="467"/>
      <c r="EIA42" s="467"/>
      <c r="EIB42" s="467"/>
      <c r="EIC42" s="467"/>
      <c r="EID42" s="467"/>
      <c r="EIE42" s="467"/>
      <c r="EIF42" s="467"/>
      <c r="EIG42" s="467"/>
      <c r="EIH42" s="467"/>
      <c r="EII42" s="467"/>
      <c r="EIJ42" s="467"/>
      <c r="EIK42" s="467"/>
      <c r="EIL42" s="467"/>
      <c r="EIM42" s="467"/>
      <c r="EIN42" s="467"/>
      <c r="EIO42" s="467"/>
      <c r="EIP42" s="467"/>
      <c r="EIQ42" s="467"/>
      <c r="EIR42" s="467"/>
      <c r="EIS42" s="467"/>
      <c r="EIT42" s="467"/>
      <c r="EIU42" s="467"/>
      <c r="EIV42" s="467"/>
      <c r="EIW42" s="467"/>
      <c r="EIX42" s="467"/>
      <c r="EIY42" s="467"/>
      <c r="EIZ42" s="467"/>
      <c r="EJA42" s="467"/>
      <c r="EJB42" s="467"/>
      <c r="EJC42" s="467"/>
      <c r="EJD42" s="467"/>
      <c r="EJE42" s="467"/>
      <c r="EJF42" s="467"/>
      <c r="EJG42" s="467"/>
      <c r="EJH42" s="467"/>
      <c r="EJI42" s="467"/>
      <c r="EJJ42" s="467"/>
      <c r="EJK42" s="467"/>
      <c r="EJL42" s="467"/>
      <c r="EJM42" s="467"/>
      <c r="EJN42" s="467"/>
      <c r="EJO42" s="467"/>
      <c r="EJP42" s="467"/>
      <c r="EJQ42" s="467"/>
      <c r="EJR42" s="467"/>
      <c r="EJS42" s="467"/>
      <c r="EJT42" s="467"/>
      <c r="EJU42" s="467"/>
      <c r="EJV42" s="467"/>
      <c r="EJW42" s="467"/>
      <c r="EJX42" s="467"/>
      <c r="EJY42" s="467"/>
      <c r="EJZ42" s="467"/>
      <c r="EKA42" s="467"/>
      <c r="EKB42" s="467"/>
      <c r="EKC42" s="467"/>
      <c r="EKD42" s="467"/>
      <c r="EKE42" s="467"/>
      <c r="EKF42" s="467"/>
      <c r="EKG42" s="467"/>
      <c r="EKH42" s="467"/>
      <c r="EKI42" s="467"/>
      <c r="EKJ42" s="467"/>
      <c r="EKK42" s="467"/>
      <c r="EKL42" s="467"/>
      <c r="EKM42" s="467"/>
      <c r="EKN42" s="467"/>
      <c r="EKO42" s="467"/>
      <c r="EKP42" s="467"/>
      <c r="EKQ42" s="467"/>
      <c r="EKR42" s="467"/>
      <c r="EKS42" s="467"/>
      <c r="EKT42" s="467"/>
      <c r="EKU42" s="467"/>
      <c r="EKV42" s="467"/>
      <c r="EKW42" s="467"/>
      <c r="EKX42" s="467"/>
      <c r="EKY42" s="467"/>
      <c r="EKZ42" s="467"/>
      <c r="ELA42" s="467"/>
      <c r="ELB42" s="467"/>
      <c r="ELC42" s="467"/>
      <c r="ELD42" s="467"/>
      <c r="ELE42" s="467"/>
      <c r="ELF42" s="467"/>
      <c r="ELG42" s="467"/>
      <c r="ELH42" s="467"/>
      <c r="ELI42" s="467"/>
      <c r="ELJ42" s="467"/>
      <c r="ELK42" s="467"/>
      <c r="ELL42" s="467"/>
      <c r="ELM42" s="467"/>
      <c r="ELN42" s="467"/>
      <c r="ELO42" s="467"/>
      <c r="ELP42" s="467"/>
      <c r="ELQ42" s="467"/>
      <c r="ELR42" s="467"/>
      <c r="ELS42" s="467"/>
      <c r="ELT42" s="467"/>
      <c r="ELU42" s="467"/>
      <c r="ELV42" s="467"/>
      <c r="ELW42" s="467"/>
      <c r="ELX42" s="467"/>
      <c r="ELY42" s="467"/>
      <c r="ELZ42" s="467"/>
      <c r="EMA42" s="467"/>
      <c r="EMB42" s="467"/>
      <c r="EMC42" s="467"/>
      <c r="EMD42" s="467"/>
      <c r="EME42" s="467"/>
      <c r="EMF42" s="467"/>
      <c r="EMG42" s="467"/>
      <c r="EMH42" s="467"/>
      <c r="EMI42" s="467"/>
      <c r="EMJ42" s="467"/>
      <c r="EMK42" s="467"/>
      <c r="EML42" s="467"/>
      <c r="EMM42" s="467"/>
      <c r="EMN42" s="467"/>
      <c r="EMO42" s="467"/>
      <c r="EMP42" s="467"/>
      <c r="EMQ42" s="467"/>
      <c r="EMR42" s="467"/>
      <c r="EMS42" s="467"/>
      <c r="EMT42" s="467"/>
      <c r="EMU42" s="467"/>
      <c r="EMV42" s="467"/>
      <c r="EMW42" s="467"/>
      <c r="EMX42" s="467"/>
      <c r="EMY42" s="467"/>
      <c r="EMZ42" s="467"/>
      <c r="ENA42" s="467"/>
      <c r="ENB42" s="467"/>
      <c r="ENC42" s="467"/>
      <c r="END42" s="467"/>
      <c r="ENE42" s="467"/>
      <c r="ENF42" s="467"/>
      <c r="ENG42" s="467"/>
      <c r="ENH42" s="467"/>
      <c r="ENI42" s="467"/>
      <c r="ENJ42" s="467"/>
      <c r="ENK42" s="467"/>
      <c r="ENL42" s="467"/>
      <c r="ENM42" s="467"/>
      <c r="ENN42" s="467"/>
      <c r="ENO42" s="467"/>
      <c r="ENP42" s="467"/>
      <c r="ENQ42" s="467"/>
      <c r="ENR42" s="467"/>
      <c r="ENS42" s="467"/>
      <c r="ENT42" s="467"/>
      <c r="ENU42" s="467"/>
      <c r="ENV42" s="467"/>
      <c r="ENW42" s="467"/>
      <c r="ENX42" s="467"/>
      <c r="ENY42" s="467"/>
      <c r="ENZ42" s="467"/>
      <c r="EOA42" s="467"/>
      <c r="EOB42" s="467"/>
      <c r="EOC42" s="467"/>
      <c r="EOD42" s="467"/>
      <c r="EOE42" s="467"/>
      <c r="EOF42" s="467"/>
      <c r="EOG42" s="467"/>
      <c r="EOH42" s="467"/>
      <c r="EOI42" s="467"/>
      <c r="EOJ42" s="467"/>
      <c r="EOK42" s="467"/>
      <c r="EOL42" s="467"/>
      <c r="EOM42" s="467"/>
      <c r="EON42" s="467"/>
      <c r="EOO42" s="467"/>
      <c r="EOP42" s="467"/>
      <c r="EOQ42" s="467"/>
      <c r="EOR42" s="467"/>
      <c r="EOS42" s="467"/>
      <c r="EOT42" s="467"/>
      <c r="EOU42" s="467"/>
      <c r="EOV42" s="467"/>
      <c r="EOW42" s="467"/>
      <c r="EOX42" s="467"/>
      <c r="EOY42" s="467"/>
      <c r="EOZ42" s="467"/>
      <c r="EPA42" s="467"/>
      <c r="EPB42" s="467"/>
      <c r="EPC42" s="467"/>
      <c r="EPD42" s="467"/>
      <c r="EPE42" s="467"/>
      <c r="EPF42" s="467"/>
      <c r="EPG42" s="467"/>
      <c r="EPH42" s="467"/>
      <c r="EPI42" s="467"/>
      <c r="EPJ42" s="467"/>
      <c r="EPK42" s="467"/>
      <c r="EPL42" s="467"/>
      <c r="EPM42" s="467"/>
      <c r="EPN42" s="467"/>
      <c r="EPO42" s="467"/>
      <c r="EPP42" s="467"/>
      <c r="EPQ42" s="467"/>
      <c r="EPR42" s="467"/>
      <c r="EPS42" s="467"/>
      <c r="EPT42" s="467"/>
      <c r="EPU42" s="467"/>
      <c r="EPV42" s="467"/>
      <c r="EPW42" s="467"/>
      <c r="EPX42" s="467"/>
      <c r="EPY42" s="467"/>
      <c r="EPZ42" s="467"/>
      <c r="EQA42" s="467"/>
      <c r="EQB42" s="467"/>
      <c r="EQC42" s="467"/>
      <c r="EQD42" s="467"/>
      <c r="EQE42" s="467"/>
      <c r="EQF42" s="467"/>
      <c r="EQG42" s="467"/>
      <c r="EQH42" s="467"/>
      <c r="EQI42" s="467"/>
      <c r="EQJ42" s="467"/>
      <c r="EQK42" s="467"/>
      <c r="EQL42" s="467"/>
      <c r="EQM42" s="467"/>
      <c r="EQN42" s="467"/>
      <c r="EQO42" s="467"/>
      <c r="EQP42" s="467"/>
      <c r="EQQ42" s="467"/>
      <c r="EQR42" s="467"/>
      <c r="EQS42" s="467"/>
      <c r="EQT42" s="467"/>
      <c r="EQU42" s="467"/>
      <c r="EQV42" s="467"/>
      <c r="EQW42" s="467"/>
      <c r="EQX42" s="467"/>
      <c r="EQY42" s="467"/>
      <c r="EQZ42" s="467"/>
      <c r="ERA42" s="467"/>
      <c r="ERB42" s="467"/>
      <c r="ERC42" s="467"/>
      <c r="ERD42" s="467"/>
      <c r="ERE42" s="467"/>
      <c r="ERF42" s="467"/>
      <c r="ERG42" s="467"/>
      <c r="ERH42" s="467"/>
      <c r="ERI42" s="467"/>
      <c r="ERJ42" s="467"/>
      <c r="ERK42" s="467"/>
      <c r="ERL42" s="467"/>
      <c r="ERM42" s="467"/>
      <c r="ERN42" s="467"/>
      <c r="ERO42" s="467"/>
      <c r="ERP42" s="467"/>
      <c r="ERQ42" s="467"/>
      <c r="ERR42" s="467"/>
      <c r="ERS42" s="467"/>
      <c r="ERT42" s="467"/>
      <c r="ERU42" s="467"/>
      <c r="ERV42" s="467"/>
      <c r="ERW42" s="467"/>
      <c r="ERX42" s="467"/>
      <c r="ERY42" s="467"/>
      <c r="ERZ42" s="467"/>
      <c r="ESA42" s="467"/>
      <c r="ESB42" s="467"/>
      <c r="ESC42" s="467"/>
      <c r="ESD42" s="467"/>
      <c r="ESE42" s="467"/>
      <c r="ESF42" s="467"/>
      <c r="ESG42" s="467"/>
      <c r="ESH42" s="467"/>
      <c r="ESI42" s="467"/>
      <c r="ESJ42" s="467"/>
      <c r="ESK42" s="467"/>
      <c r="ESL42" s="467"/>
      <c r="ESM42" s="467"/>
      <c r="ESN42" s="467"/>
      <c r="ESO42" s="467"/>
      <c r="ESP42" s="467"/>
      <c r="ESQ42" s="467"/>
      <c r="ESR42" s="467"/>
      <c r="ESS42" s="467"/>
      <c r="EST42" s="467"/>
      <c r="ESU42" s="467"/>
      <c r="ESV42" s="467"/>
      <c r="ESW42" s="467"/>
      <c r="ESX42" s="467"/>
      <c r="ESY42" s="467"/>
      <c r="ESZ42" s="467"/>
      <c r="ETA42" s="467"/>
      <c r="ETB42" s="467"/>
      <c r="ETC42" s="467"/>
      <c r="ETD42" s="467"/>
      <c r="ETE42" s="467"/>
      <c r="ETF42" s="467"/>
      <c r="ETG42" s="467"/>
      <c r="ETH42" s="467"/>
      <c r="ETI42" s="467"/>
      <c r="ETJ42" s="467"/>
      <c r="ETK42" s="467"/>
      <c r="ETL42" s="467"/>
      <c r="ETM42" s="467"/>
      <c r="ETN42" s="467"/>
      <c r="ETO42" s="467"/>
      <c r="ETP42" s="467"/>
      <c r="ETQ42" s="467"/>
      <c r="ETR42" s="467"/>
      <c r="ETS42" s="467"/>
      <c r="ETT42" s="467"/>
      <c r="ETU42" s="467"/>
      <c r="ETV42" s="467"/>
      <c r="ETW42" s="467"/>
      <c r="ETX42" s="467"/>
      <c r="ETY42" s="467"/>
      <c r="ETZ42" s="467"/>
      <c r="EUA42" s="467"/>
      <c r="EUB42" s="467"/>
      <c r="EUC42" s="467"/>
      <c r="EUD42" s="467"/>
      <c r="EUE42" s="467"/>
      <c r="EUF42" s="467"/>
      <c r="EUG42" s="467"/>
      <c r="EUH42" s="467"/>
      <c r="EUI42" s="467"/>
      <c r="EUJ42" s="467"/>
      <c r="EUK42" s="467"/>
      <c r="EUL42" s="467"/>
      <c r="EUM42" s="467"/>
      <c r="EUN42" s="467"/>
      <c r="EUO42" s="467"/>
      <c r="EUP42" s="467"/>
      <c r="EUQ42" s="467"/>
      <c r="EUR42" s="467"/>
      <c r="EUS42" s="467"/>
      <c r="EUT42" s="467"/>
      <c r="EUU42" s="467"/>
      <c r="EUV42" s="467"/>
      <c r="EUW42" s="467"/>
      <c r="EUX42" s="467"/>
      <c r="EUY42" s="467"/>
      <c r="EUZ42" s="467"/>
      <c r="EVA42" s="467"/>
      <c r="EVB42" s="467"/>
      <c r="EVC42" s="467"/>
      <c r="EVD42" s="467"/>
      <c r="EVE42" s="467"/>
      <c r="EVF42" s="467"/>
      <c r="EVG42" s="467"/>
      <c r="EVH42" s="467"/>
      <c r="EVI42" s="467"/>
      <c r="EVJ42" s="467"/>
      <c r="EVK42" s="467"/>
      <c r="EVL42" s="467"/>
      <c r="EVM42" s="467"/>
      <c r="EVN42" s="467"/>
      <c r="EVO42" s="467"/>
      <c r="EVP42" s="467"/>
      <c r="EVQ42" s="467"/>
      <c r="EVR42" s="467"/>
      <c r="EVS42" s="467"/>
      <c r="EVT42" s="467"/>
      <c r="EVU42" s="467"/>
      <c r="EVV42" s="467"/>
      <c r="EVW42" s="467"/>
      <c r="EVX42" s="467"/>
      <c r="EVY42" s="467"/>
      <c r="EVZ42" s="467"/>
      <c r="EWA42" s="467"/>
      <c r="EWB42" s="467"/>
      <c r="EWC42" s="467"/>
      <c r="EWD42" s="467"/>
      <c r="EWE42" s="467"/>
      <c r="EWF42" s="467"/>
      <c r="EWG42" s="467"/>
      <c r="EWH42" s="467"/>
      <c r="EWI42" s="467"/>
      <c r="EWJ42" s="467"/>
      <c r="EWK42" s="467"/>
      <c r="EWL42" s="467"/>
      <c r="EWM42" s="467"/>
      <c r="EWN42" s="467"/>
      <c r="EWO42" s="467"/>
      <c r="EWP42" s="467"/>
      <c r="EWQ42" s="467"/>
      <c r="EWR42" s="467"/>
      <c r="EWS42" s="467"/>
      <c r="EWT42" s="467"/>
      <c r="EWU42" s="467"/>
      <c r="EWV42" s="467"/>
      <c r="EWW42" s="467"/>
      <c r="EWX42" s="467"/>
      <c r="EWY42" s="467"/>
      <c r="EWZ42" s="467"/>
      <c r="EXA42" s="467"/>
      <c r="EXB42" s="467"/>
      <c r="EXC42" s="467"/>
      <c r="EXD42" s="467"/>
      <c r="EXE42" s="467"/>
      <c r="EXF42" s="467"/>
      <c r="EXG42" s="467"/>
      <c r="EXH42" s="467"/>
      <c r="EXI42" s="467"/>
      <c r="EXJ42" s="467"/>
      <c r="EXK42" s="467"/>
      <c r="EXL42" s="467"/>
      <c r="EXM42" s="467"/>
      <c r="EXN42" s="467"/>
      <c r="EXO42" s="467"/>
      <c r="EXP42" s="467"/>
      <c r="EXQ42" s="467"/>
      <c r="EXR42" s="467"/>
      <c r="EXS42" s="467"/>
      <c r="EXT42" s="467"/>
      <c r="EXU42" s="467"/>
      <c r="EXV42" s="467"/>
      <c r="EXW42" s="467"/>
      <c r="EXX42" s="467"/>
      <c r="EXY42" s="467"/>
      <c r="EXZ42" s="467"/>
      <c r="EYA42" s="467"/>
      <c r="EYB42" s="467"/>
      <c r="EYC42" s="467"/>
      <c r="EYD42" s="467"/>
      <c r="EYE42" s="467"/>
      <c r="EYF42" s="467"/>
      <c r="EYG42" s="467"/>
      <c r="EYH42" s="467"/>
      <c r="EYI42" s="467"/>
      <c r="EYJ42" s="467"/>
      <c r="EYK42" s="467"/>
      <c r="EYL42" s="467"/>
      <c r="EYM42" s="467"/>
      <c r="EYN42" s="467"/>
      <c r="EYO42" s="467"/>
      <c r="EYP42" s="467"/>
      <c r="EYQ42" s="467"/>
      <c r="EYR42" s="467"/>
      <c r="EYS42" s="467"/>
      <c r="EYT42" s="467"/>
      <c r="EYU42" s="467"/>
      <c r="EYV42" s="467"/>
      <c r="EYW42" s="467"/>
      <c r="EYX42" s="467"/>
      <c r="EYY42" s="467"/>
      <c r="EYZ42" s="467"/>
      <c r="EZA42" s="467"/>
      <c r="EZB42" s="467"/>
      <c r="EZC42" s="467"/>
      <c r="EZD42" s="467"/>
      <c r="EZE42" s="467"/>
      <c r="EZF42" s="467"/>
      <c r="EZG42" s="467"/>
      <c r="EZH42" s="467"/>
      <c r="EZI42" s="467"/>
      <c r="EZJ42" s="467"/>
      <c r="EZK42" s="467"/>
      <c r="EZL42" s="467"/>
      <c r="EZM42" s="467"/>
      <c r="EZN42" s="467"/>
      <c r="EZO42" s="467"/>
      <c r="EZP42" s="467"/>
      <c r="EZQ42" s="467"/>
      <c r="EZR42" s="467"/>
      <c r="EZS42" s="467"/>
      <c r="EZT42" s="467"/>
      <c r="EZU42" s="467"/>
      <c r="EZV42" s="467"/>
      <c r="EZW42" s="467"/>
      <c r="EZX42" s="467"/>
      <c r="EZY42" s="467"/>
      <c r="EZZ42" s="467"/>
      <c r="FAA42" s="467"/>
      <c r="FAB42" s="467"/>
      <c r="FAC42" s="467"/>
      <c r="FAD42" s="467"/>
      <c r="FAE42" s="467"/>
      <c r="FAF42" s="467"/>
      <c r="FAG42" s="467"/>
      <c r="FAH42" s="467"/>
      <c r="FAI42" s="467"/>
      <c r="FAJ42" s="467"/>
      <c r="FAK42" s="467"/>
      <c r="FAL42" s="467"/>
      <c r="FAM42" s="467"/>
      <c r="FAN42" s="467"/>
      <c r="FAO42" s="467"/>
      <c r="FAP42" s="467"/>
      <c r="FAQ42" s="467"/>
      <c r="FAR42" s="467"/>
      <c r="FAS42" s="467"/>
      <c r="FAT42" s="467"/>
      <c r="FAU42" s="467"/>
      <c r="FAV42" s="467"/>
      <c r="FAW42" s="467"/>
      <c r="FAX42" s="467"/>
      <c r="FAY42" s="467"/>
      <c r="FAZ42" s="467"/>
      <c r="FBA42" s="467"/>
      <c r="FBB42" s="467"/>
      <c r="FBC42" s="467"/>
      <c r="FBD42" s="467"/>
      <c r="FBE42" s="467"/>
      <c r="FBF42" s="467"/>
      <c r="FBG42" s="467"/>
      <c r="FBH42" s="467"/>
      <c r="FBI42" s="467"/>
      <c r="FBJ42" s="467"/>
      <c r="FBK42" s="467"/>
      <c r="FBL42" s="467"/>
      <c r="FBM42" s="467"/>
      <c r="FBN42" s="467"/>
      <c r="FBO42" s="467"/>
      <c r="FBP42" s="467"/>
      <c r="FBQ42" s="467"/>
      <c r="FBR42" s="467"/>
      <c r="FBS42" s="467"/>
      <c r="FBT42" s="467"/>
      <c r="FBU42" s="467"/>
      <c r="FBV42" s="467"/>
      <c r="FBW42" s="467"/>
      <c r="FBX42" s="467"/>
      <c r="FBY42" s="467"/>
      <c r="FBZ42" s="467"/>
      <c r="FCA42" s="467"/>
      <c r="FCB42" s="467"/>
      <c r="FCC42" s="467"/>
      <c r="FCD42" s="467"/>
      <c r="FCE42" s="467"/>
      <c r="FCF42" s="467"/>
      <c r="FCG42" s="467"/>
      <c r="FCH42" s="467"/>
      <c r="FCI42" s="467"/>
      <c r="FCJ42" s="467"/>
      <c r="FCK42" s="467"/>
      <c r="FCL42" s="467"/>
      <c r="FCM42" s="467"/>
      <c r="FCN42" s="467"/>
      <c r="FCO42" s="467"/>
      <c r="FCP42" s="467"/>
      <c r="FCQ42" s="467"/>
      <c r="FCR42" s="467"/>
      <c r="FCS42" s="467"/>
      <c r="FCT42" s="467"/>
      <c r="FCU42" s="467"/>
      <c r="FCV42" s="467"/>
      <c r="FCW42" s="467"/>
      <c r="FCX42" s="467"/>
      <c r="FCY42" s="467"/>
      <c r="FCZ42" s="467"/>
      <c r="FDA42" s="467"/>
      <c r="FDB42" s="467"/>
      <c r="FDC42" s="467"/>
      <c r="FDD42" s="467"/>
      <c r="FDE42" s="467"/>
      <c r="FDF42" s="467"/>
      <c r="FDG42" s="467"/>
      <c r="FDH42" s="467"/>
      <c r="FDI42" s="467"/>
      <c r="FDJ42" s="467"/>
      <c r="FDK42" s="467"/>
      <c r="FDL42" s="467"/>
      <c r="FDM42" s="467"/>
      <c r="FDN42" s="467"/>
      <c r="FDO42" s="467"/>
      <c r="FDP42" s="467"/>
      <c r="FDQ42" s="467"/>
      <c r="FDR42" s="467"/>
      <c r="FDS42" s="467"/>
      <c r="FDT42" s="467"/>
      <c r="FDU42" s="467"/>
      <c r="FDV42" s="467"/>
      <c r="FDW42" s="467"/>
      <c r="FDX42" s="467"/>
      <c r="FDY42" s="467"/>
      <c r="FDZ42" s="467"/>
      <c r="FEA42" s="467"/>
      <c r="FEB42" s="467"/>
      <c r="FEC42" s="467"/>
      <c r="FED42" s="467"/>
      <c r="FEE42" s="467"/>
      <c r="FEF42" s="467"/>
      <c r="FEG42" s="467"/>
      <c r="FEH42" s="467"/>
      <c r="FEI42" s="467"/>
      <c r="FEJ42" s="467"/>
      <c r="FEK42" s="467"/>
      <c r="FEL42" s="467"/>
      <c r="FEM42" s="467"/>
      <c r="FEN42" s="467"/>
      <c r="FEO42" s="467"/>
      <c r="FEP42" s="467"/>
      <c r="FEQ42" s="467"/>
      <c r="FER42" s="467"/>
      <c r="FES42" s="467"/>
      <c r="FET42" s="467"/>
      <c r="FEU42" s="467"/>
      <c r="FEV42" s="467"/>
      <c r="FEW42" s="467"/>
      <c r="FEX42" s="467"/>
      <c r="FEY42" s="467"/>
      <c r="FEZ42" s="467"/>
      <c r="FFA42" s="467"/>
      <c r="FFB42" s="467"/>
      <c r="FFC42" s="467"/>
      <c r="FFD42" s="467"/>
      <c r="FFE42" s="467"/>
      <c r="FFF42" s="467"/>
      <c r="FFG42" s="467"/>
      <c r="FFH42" s="467"/>
      <c r="FFI42" s="467"/>
      <c r="FFJ42" s="467"/>
      <c r="FFK42" s="467"/>
      <c r="FFL42" s="467"/>
      <c r="FFM42" s="467"/>
      <c r="FFN42" s="467"/>
      <c r="FFO42" s="467"/>
      <c r="FFP42" s="467"/>
      <c r="FFQ42" s="467"/>
      <c r="FFR42" s="467"/>
      <c r="FFS42" s="467"/>
      <c r="FFT42" s="467"/>
      <c r="FFU42" s="467"/>
      <c r="FFV42" s="467"/>
      <c r="FFW42" s="467"/>
      <c r="FFX42" s="467"/>
      <c r="FFY42" s="467"/>
      <c r="FFZ42" s="467"/>
      <c r="FGA42" s="467"/>
      <c r="FGB42" s="467"/>
      <c r="FGC42" s="467"/>
      <c r="FGD42" s="467"/>
      <c r="FGE42" s="467"/>
      <c r="FGF42" s="467"/>
      <c r="FGG42" s="467"/>
      <c r="FGH42" s="467"/>
      <c r="FGI42" s="467"/>
      <c r="FGJ42" s="467"/>
      <c r="FGK42" s="467"/>
      <c r="FGL42" s="467"/>
      <c r="FGM42" s="467"/>
      <c r="FGN42" s="467"/>
      <c r="FGO42" s="467"/>
      <c r="FGP42" s="467"/>
      <c r="FGQ42" s="467"/>
      <c r="FGR42" s="467"/>
      <c r="FGS42" s="467"/>
      <c r="FGT42" s="467"/>
      <c r="FGU42" s="467"/>
      <c r="FGV42" s="467"/>
      <c r="FGW42" s="467"/>
      <c r="FGX42" s="467"/>
      <c r="FGY42" s="467"/>
      <c r="FGZ42" s="467"/>
      <c r="FHA42" s="467"/>
      <c r="FHB42" s="467"/>
      <c r="FHC42" s="467"/>
      <c r="FHD42" s="467"/>
      <c r="FHE42" s="467"/>
      <c r="FHF42" s="467"/>
      <c r="FHG42" s="467"/>
      <c r="FHH42" s="467"/>
      <c r="FHI42" s="467"/>
      <c r="FHJ42" s="467"/>
      <c r="FHK42" s="467"/>
      <c r="FHL42" s="467"/>
      <c r="FHM42" s="467"/>
      <c r="FHN42" s="467"/>
      <c r="FHO42" s="467"/>
      <c r="FHP42" s="467"/>
      <c r="FHQ42" s="467"/>
      <c r="FHR42" s="467"/>
      <c r="FHS42" s="467"/>
      <c r="FHT42" s="467"/>
      <c r="FHU42" s="467"/>
      <c r="FHV42" s="467"/>
      <c r="FHW42" s="467"/>
      <c r="FHX42" s="467"/>
      <c r="FHY42" s="467"/>
      <c r="FHZ42" s="467"/>
      <c r="FIA42" s="467"/>
      <c r="FIB42" s="467"/>
      <c r="FIC42" s="467"/>
      <c r="FID42" s="467"/>
      <c r="FIE42" s="467"/>
      <c r="FIF42" s="467"/>
      <c r="FIG42" s="467"/>
      <c r="FIH42" s="467"/>
      <c r="FII42" s="467"/>
      <c r="FIJ42" s="467"/>
      <c r="FIK42" s="467"/>
      <c r="FIL42" s="467"/>
      <c r="FIM42" s="467"/>
      <c r="FIN42" s="467"/>
      <c r="FIO42" s="467"/>
      <c r="FIP42" s="467"/>
      <c r="FIQ42" s="467"/>
      <c r="FIR42" s="467"/>
      <c r="FIS42" s="467"/>
      <c r="FIT42" s="467"/>
      <c r="FIU42" s="467"/>
      <c r="FIV42" s="467"/>
      <c r="FIW42" s="467"/>
      <c r="FIX42" s="467"/>
      <c r="FIY42" s="467"/>
      <c r="FIZ42" s="467"/>
      <c r="FJA42" s="467"/>
      <c r="FJB42" s="467"/>
      <c r="FJC42" s="467"/>
      <c r="FJD42" s="467"/>
      <c r="FJE42" s="467"/>
      <c r="FJF42" s="467"/>
      <c r="FJG42" s="467"/>
      <c r="FJH42" s="467"/>
      <c r="FJI42" s="467"/>
      <c r="FJJ42" s="467"/>
      <c r="FJK42" s="467"/>
      <c r="FJL42" s="467"/>
      <c r="FJM42" s="467"/>
      <c r="FJN42" s="467"/>
      <c r="FJO42" s="467"/>
      <c r="FJP42" s="467"/>
      <c r="FJQ42" s="467"/>
      <c r="FJR42" s="467"/>
      <c r="FJS42" s="467"/>
      <c r="FJT42" s="467"/>
      <c r="FJU42" s="467"/>
      <c r="FJV42" s="467"/>
      <c r="FJW42" s="467"/>
      <c r="FJX42" s="467"/>
      <c r="FJY42" s="467"/>
      <c r="FJZ42" s="467"/>
      <c r="FKA42" s="467"/>
      <c r="FKB42" s="467"/>
      <c r="FKC42" s="467"/>
      <c r="FKD42" s="467"/>
      <c r="FKE42" s="467"/>
      <c r="FKF42" s="467"/>
      <c r="FKG42" s="467"/>
      <c r="FKH42" s="467"/>
      <c r="FKI42" s="467"/>
      <c r="FKJ42" s="467"/>
      <c r="FKK42" s="467"/>
      <c r="FKL42" s="467"/>
      <c r="FKM42" s="467"/>
      <c r="FKN42" s="467"/>
      <c r="FKO42" s="467"/>
      <c r="FKP42" s="467"/>
      <c r="FKQ42" s="467"/>
      <c r="FKR42" s="467"/>
      <c r="FKS42" s="467"/>
      <c r="FKT42" s="467"/>
      <c r="FKU42" s="467"/>
      <c r="FKV42" s="467"/>
      <c r="FKW42" s="467"/>
      <c r="FKX42" s="467"/>
      <c r="FKY42" s="467"/>
      <c r="FKZ42" s="467"/>
      <c r="FLA42" s="467"/>
      <c r="FLB42" s="467"/>
      <c r="FLC42" s="467"/>
      <c r="FLD42" s="467"/>
      <c r="FLE42" s="467"/>
      <c r="FLF42" s="467"/>
      <c r="FLG42" s="467"/>
      <c r="FLH42" s="467"/>
      <c r="FLI42" s="467"/>
      <c r="FLJ42" s="467"/>
      <c r="FLK42" s="467"/>
      <c r="FLL42" s="467"/>
      <c r="FLM42" s="467"/>
      <c r="FLN42" s="467"/>
      <c r="FLO42" s="467"/>
      <c r="FLP42" s="467"/>
      <c r="FLQ42" s="467"/>
      <c r="FLR42" s="467"/>
      <c r="FLS42" s="467"/>
      <c r="FLT42" s="467"/>
      <c r="FLU42" s="467"/>
      <c r="FLV42" s="467"/>
      <c r="FLW42" s="467"/>
      <c r="FLX42" s="467"/>
      <c r="FLY42" s="467"/>
      <c r="FLZ42" s="467"/>
      <c r="FMA42" s="467"/>
      <c r="FMB42" s="467"/>
      <c r="FMC42" s="467"/>
      <c r="FMD42" s="467"/>
      <c r="FME42" s="467"/>
      <c r="FMF42" s="467"/>
      <c r="FMG42" s="467"/>
      <c r="FMH42" s="467"/>
      <c r="FMI42" s="467"/>
      <c r="FMJ42" s="467"/>
      <c r="FMK42" s="467"/>
      <c r="FML42" s="467"/>
      <c r="FMM42" s="467"/>
      <c r="FMN42" s="467"/>
      <c r="FMO42" s="467"/>
      <c r="FMP42" s="467"/>
      <c r="FMQ42" s="467"/>
      <c r="FMR42" s="467"/>
      <c r="FMS42" s="467"/>
      <c r="FMT42" s="467"/>
      <c r="FMU42" s="467"/>
      <c r="FMV42" s="467"/>
      <c r="FMW42" s="467"/>
      <c r="FMX42" s="467"/>
      <c r="FMY42" s="467"/>
      <c r="FMZ42" s="467"/>
      <c r="FNA42" s="467"/>
      <c r="FNB42" s="467"/>
      <c r="FNC42" s="467"/>
      <c r="FND42" s="467"/>
      <c r="FNE42" s="467"/>
      <c r="FNF42" s="467"/>
      <c r="FNG42" s="467"/>
      <c r="FNH42" s="467"/>
      <c r="FNI42" s="467"/>
      <c r="FNJ42" s="467"/>
      <c r="FNK42" s="467"/>
      <c r="FNL42" s="467"/>
      <c r="FNM42" s="467"/>
      <c r="FNN42" s="467"/>
      <c r="FNO42" s="467"/>
      <c r="FNP42" s="467"/>
      <c r="FNQ42" s="467"/>
      <c r="FNR42" s="467"/>
      <c r="FNS42" s="467"/>
      <c r="FNT42" s="467"/>
      <c r="FNU42" s="467"/>
      <c r="FNV42" s="467"/>
      <c r="FNW42" s="467"/>
      <c r="FNX42" s="467"/>
      <c r="FNY42" s="467"/>
      <c r="FNZ42" s="467"/>
      <c r="FOA42" s="467"/>
      <c r="FOB42" s="467"/>
      <c r="FOC42" s="467"/>
      <c r="FOD42" s="467"/>
      <c r="FOE42" s="467"/>
      <c r="FOF42" s="467"/>
      <c r="FOG42" s="467"/>
      <c r="FOH42" s="467"/>
      <c r="FOI42" s="467"/>
      <c r="FOJ42" s="467"/>
      <c r="FOK42" s="467"/>
      <c r="FOL42" s="467"/>
      <c r="FOM42" s="467"/>
      <c r="FON42" s="467"/>
      <c r="FOO42" s="467"/>
      <c r="FOP42" s="467"/>
      <c r="FOQ42" s="467"/>
      <c r="FOR42" s="467"/>
      <c r="FOS42" s="467"/>
      <c r="FOT42" s="467"/>
      <c r="FOU42" s="467"/>
      <c r="FOV42" s="467"/>
      <c r="FOW42" s="467"/>
      <c r="FOX42" s="467"/>
      <c r="FOY42" s="467"/>
      <c r="FOZ42" s="467"/>
      <c r="FPA42" s="467"/>
      <c r="FPB42" s="467"/>
      <c r="FPC42" s="467"/>
      <c r="FPD42" s="467"/>
      <c r="FPE42" s="467"/>
      <c r="FPF42" s="467"/>
      <c r="FPG42" s="467"/>
      <c r="FPH42" s="467"/>
      <c r="FPI42" s="467"/>
      <c r="FPJ42" s="467"/>
      <c r="FPK42" s="467"/>
      <c r="FPL42" s="467"/>
      <c r="FPM42" s="467"/>
      <c r="FPN42" s="467"/>
      <c r="FPO42" s="467"/>
      <c r="FPP42" s="467"/>
      <c r="FPQ42" s="467"/>
      <c r="FPR42" s="467"/>
      <c r="FPS42" s="467"/>
      <c r="FPT42" s="467"/>
      <c r="FPU42" s="467"/>
      <c r="FPV42" s="467"/>
      <c r="FPW42" s="467"/>
      <c r="FPX42" s="467"/>
      <c r="FPY42" s="467"/>
      <c r="FPZ42" s="467"/>
      <c r="FQA42" s="467"/>
      <c r="FQB42" s="467"/>
      <c r="FQC42" s="467"/>
      <c r="FQD42" s="467"/>
      <c r="FQE42" s="467"/>
      <c r="FQF42" s="467"/>
      <c r="FQG42" s="467"/>
      <c r="FQH42" s="467"/>
      <c r="FQI42" s="467"/>
      <c r="FQJ42" s="467"/>
      <c r="FQK42" s="467"/>
      <c r="FQL42" s="467"/>
      <c r="FQM42" s="467"/>
      <c r="FQN42" s="467"/>
      <c r="FQO42" s="467"/>
      <c r="FQP42" s="467"/>
      <c r="FQQ42" s="467"/>
      <c r="FQR42" s="467"/>
      <c r="FQS42" s="467"/>
      <c r="FQT42" s="467"/>
      <c r="FQU42" s="467"/>
      <c r="FQV42" s="467"/>
      <c r="FQW42" s="467"/>
      <c r="FQX42" s="467"/>
      <c r="FQY42" s="467"/>
      <c r="FQZ42" s="467"/>
      <c r="FRA42" s="467"/>
      <c r="FRB42" s="467"/>
      <c r="FRC42" s="467"/>
      <c r="FRD42" s="467"/>
      <c r="FRE42" s="467"/>
      <c r="FRF42" s="467"/>
      <c r="FRG42" s="467"/>
      <c r="FRH42" s="467"/>
      <c r="FRI42" s="467"/>
      <c r="FRJ42" s="467"/>
      <c r="FRK42" s="467"/>
      <c r="FRL42" s="467"/>
      <c r="FRM42" s="467"/>
      <c r="FRN42" s="467"/>
      <c r="FRO42" s="467"/>
      <c r="FRP42" s="467"/>
      <c r="FRQ42" s="467"/>
      <c r="FRR42" s="467"/>
      <c r="FRS42" s="467"/>
      <c r="FRT42" s="467"/>
      <c r="FRU42" s="467"/>
      <c r="FRV42" s="467"/>
      <c r="FRW42" s="467"/>
      <c r="FRX42" s="467"/>
      <c r="FRY42" s="467"/>
      <c r="FRZ42" s="467"/>
      <c r="FSA42" s="467"/>
      <c r="FSB42" s="467"/>
      <c r="FSC42" s="467"/>
      <c r="FSD42" s="467"/>
      <c r="FSE42" s="467"/>
      <c r="FSF42" s="467"/>
      <c r="FSG42" s="467"/>
      <c r="FSH42" s="467"/>
      <c r="FSI42" s="467"/>
      <c r="FSJ42" s="467"/>
      <c r="FSK42" s="467"/>
      <c r="FSL42" s="467"/>
      <c r="FSM42" s="467"/>
      <c r="FSN42" s="467"/>
      <c r="FSO42" s="467"/>
      <c r="FSP42" s="467"/>
      <c r="FSQ42" s="467"/>
      <c r="FSR42" s="467"/>
      <c r="FSS42" s="467"/>
      <c r="FST42" s="467"/>
      <c r="FSU42" s="467"/>
      <c r="FSV42" s="467"/>
      <c r="FSW42" s="467"/>
      <c r="FSX42" s="467"/>
      <c r="FSY42" s="467"/>
      <c r="FSZ42" s="467"/>
      <c r="FTA42" s="467"/>
      <c r="FTB42" s="467"/>
      <c r="FTC42" s="467"/>
      <c r="FTD42" s="467"/>
      <c r="FTE42" s="467"/>
      <c r="FTF42" s="467"/>
      <c r="FTG42" s="467"/>
      <c r="FTH42" s="467"/>
      <c r="FTI42" s="467"/>
      <c r="FTJ42" s="467"/>
      <c r="FTK42" s="467"/>
      <c r="FTL42" s="467"/>
      <c r="FTM42" s="467"/>
      <c r="FTN42" s="467"/>
      <c r="FTO42" s="467"/>
      <c r="FTP42" s="467"/>
      <c r="FTQ42" s="467"/>
      <c r="FTR42" s="467"/>
      <c r="FTS42" s="467"/>
      <c r="FTT42" s="467"/>
      <c r="FTU42" s="467"/>
      <c r="FTV42" s="467"/>
      <c r="FTW42" s="467"/>
      <c r="FTX42" s="467"/>
      <c r="FTY42" s="467"/>
      <c r="FTZ42" s="467"/>
      <c r="FUA42" s="467"/>
      <c r="FUB42" s="467"/>
      <c r="FUC42" s="467"/>
      <c r="FUD42" s="467"/>
      <c r="FUE42" s="467"/>
      <c r="FUF42" s="467"/>
      <c r="FUG42" s="467"/>
      <c r="FUH42" s="467"/>
      <c r="FUI42" s="467"/>
      <c r="FUJ42" s="467"/>
      <c r="FUK42" s="467"/>
      <c r="FUL42" s="467"/>
      <c r="FUM42" s="467"/>
      <c r="FUN42" s="467"/>
      <c r="FUO42" s="467"/>
      <c r="FUP42" s="467"/>
      <c r="FUQ42" s="467"/>
      <c r="FUR42" s="467"/>
      <c r="FUS42" s="467"/>
      <c r="FUT42" s="467"/>
      <c r="FUU42" s="467"/>
      <c r="FUV42" s="467"/>
      <c r="FUW42" s="467"/>
      <c r="FUX42" s="467"/>
      <c r="FUY42" s="467"/>
      <c r="FUZ42" s="467"/>
      <c r="FVA42" s="467"/>
      <c r="FVB42" s="467"/>
      <c r="FVC42" s="467"/>
      <c r="FVD42" s="467"/>
      <c r="FVE42" s="467"/>
      <c r="FVF42" s="467"/>
      <c r="FVG42" s="467"/>
      <c r="FVH42" s="467"/>
      <c r="FVI42" s="467"/>
      <c r="FVJ42" s="467"/>
      <c r="FVK42" s="467"/>
      <c r="FVL42" s="467"/>
      <c r="FVM42" s="467"/>
      <c r="FVN42" s="467"/>
      <c r="FVO42" s="467"/>
      <c r="FVP42" s="467"/>
      <c r="FVQ42" s="467"/>
      <c r="FVR42" s="467"/>
      <c r="FVS42" s="467"/>
      <c r="FVT42" s="467"/>
      <c r="FVU42" s="467"/>
      <c r="FVV42" s="467"/>
      <c r="FVW42" s="467"/>
      <c r="FVX42" s="467"/>
      <c r="FVY42" s="467"/>
      <c r="FVZ42" s="467"/>
      <c r="FWA42" s="467"/>
      <c r="FWB42" s="467"/>
      <c r="FWC42" s="467"/>
      <c r="FWD42" s="467"/>
      <c r="FWE42" s="467"/>
      <c r="FWF42" s="467"/>
      <c r="FWG42" s="467"/>
      <c r="FWH42" s="467"/>
      <c r="FWI42" s="467"/>
      <c r="FWJ42" s="467"/>
      <c r="FWK42" s="467"/>
      <c r="FWL42" s="467"/>
      <c r="FWM42" s="467"/>
      <c r="FWN42" s="467"/>
      <c r="FWO42" s="467"/>
      <c r="FWP42" s="467"/>
      <c r="FWQ42" s="467"/>
      <c r="FWR42" s="467"/>
      <c r="FWS42" s="467"/>
      <c r="FWT42" s="467"/>
      <c r="FWU42" s="467"/>
      <c r="FWV42" s="467"/>
      <c r="FWW42" s="467"/>
      <c r="FWX42" s="467"/>
      <c r="FWY42" s="467"/>
      <c r="FWZ42" s="467"/>
      <c r="FXA42" s="467"/>
      <c r="FXB42" s="467"/>
      <c r="FXC42" s="467"/>
      <c r="FXD42" s="467"/>
      <c r="FXE42" s="467"/>
      <c r="FXF42" s="467"/>
      <c r="FXG42" s="467"/>
      <c r="FXH42" s="467"/>
      <c r="FXI42" s="467"/>
      <c r="FXJ42" s="467"/>
      <c r="FXK42" s="467"/>
      <c r="FXL42" s="467"/>
      <c r="FXM42" s="467"/>
      <c r="FXN42" s="467"/>
      <c r="FXO42" s="467"/>
      <c r="FXP42" s="467"/>
      <c r="FXQ42" s="467"/>
      <c r="FXR42" s="467"/>
      <c r="FXS42" s="467"/>
      <c r="FXT42" s="467"/>
      <c r="FXU42" s="467"/>
      <c r="FXV42" s="467"/>
      <c r="FXW42" s="467"/>
      <c r="FXX42" s="467"/>
      <c r="FXY42" s="467"/>
      <c r="FXZ42" s="467"/>
      <c r="FYA42" s="467"/>
      <c r="FYB42" s="467"/>
      <c r="FYC42" s="467"/>
      <c r="FYD42" s="467"/>
      <c r="FYE42" s="467"/>
      <c r="FYF42" s="467"/>
      <c r="FYG42" s="467"/>
      <c r="FYH42" s="467"/>
      <c r="FYI42" s="467"/>
      <c r="FYJ42" s="467"/>
      <c r="FYK42" s="467"/>
      <c r="FYL42" s="467"/>
      <c r="FYM42" s="467"/>
      <c r="FYN42" s="467"/>
      <c r="FYO42" s="467"/>
      <c r="FYP42" s="467"/>
      <c r="FYQ42" s="467"/>
      <c r="FYR42" s="467"/>
      <c r="FYS42" s="467"/>
      <c r="FYT42" s="467"/>
      <c r="FYU42" s="467"/>
      <c r="FYV42" s="467"/>
      <c r="FYW42" s="467"/>
      <c r="FYX42" s="467"/>
      <c r="FYY42" s="467"/>
      <c r="FYZ42" s="467"/>
      <c r="FZA42" s="467"/>
      <c r="FZB42" s="467"/>
      <c r="FZC42" s="467"/>
      <c r="FZD42" s="467"/>
      <c r="FZE42" s="467"/>
      <c r="FZF42" s="467"/>
      <c r="FZG42" s="467"/>
      <c r="FZH42" s="467"/>
      <c r="FZI42" s="467"/>
      <c r="FZJ42" s="467"/>
      <c r="FZK42" s="467"/>
      <c r="FZL42" s="467"/>
      <c r="FZM42" s="467"/>
      <c r="FZN42" s="467"/>
      <c r="FZO42" s="467"/>
      <c r="FZP42" s="467"/>
      <c r="FZQ42" s="467"/>
      <c r="FZR42" s="467"/>
      <c r="FZS42" s="467"/>
      <c r="FZT42" s="467"/>
      <c r="FZU42" s="467"/>
      <c r="FZV42" s="467"/>
      <c r="FZW42" s="467"/>
      <c r="FZX42" s="467"/>
      <c r="FZY42" s="467"/>
      <c r="FZZ42" s="467"/>
      <c r="GAA42" s="467"/>
      <c r="GAB42" s="467"/>
      <c r="GAC42" s="467"/>
      <c r="GAD42" s="467"/>
      <c r="GAE42" s="467"/>
      <c r="GAF42" s="467"/>
      <c r="GAG42" s="467"/>
      <c r="GAH42" s="467"/>
      <c r="GAI42" s="467"/>
      <c r="GAJ42" s="467"/>
      <c r="GAK42" s="467"/>
      <c r="GAL42" s="467"/>
      <c r="GAM42" s="467"/>
      <c r="GAN42" s="467"/>
      <c r="GAO42" s="467"/>
      <c r="GAP42" s="467"/>
      <c r="GAQ42" s="467"/>
      <c r="GAR42" s="467"/>
      <c r="GAS42" s="467"/>
      <c r="GAT42" s="467"/>
      <c r="GAU42" s="467"/>
      <c r="GAV42" s="467"/>
      <c r="GAW42" s="467"/>
      <c r="GAX42" s="467"/>
      <c r="GAY42" s="467"/>
      <c r="GAZ42" s="467"/>
      <c r="GBA42" s="467"/>
      <c r="GBB42" s="467"/>
      <c r="GBC42" s="467"/>
      <c r="GBD42" s="467"/>
      <c r="GBE42" s="467"/>
      <c r="GBF42" s="467"/>
      <c r="GBG42" s="467"/>
      <c r="GBH42" s="467"/>
      <c r="GBI42" s="467"/>
      <c r="GBJ42" s="467"/>
      <c r="GBK42" s="467"/>
      <c r="GBL42" s="467"/>
      <c r="GBM42" s="467"/>
      <c r="GBN42" s="467"/>
      <c r="GBO42" s="467"/>
      <c r="GBP42" s="467"/>
      <c r="GBQ42" s="467"/>
      <c r="GBR42" s="467"/>
      <c r="GBS42" s="467"/>
      <c r="GBT42" s="467"/>
      <c r="GBU42" s="467"/>
      <c r="GBV42" s="467"/>
      <c r="GBW42" s="467"/>
      <c r="GBX42" s="467"/>
      <c r="GBY42" s="467"/>
      <c r="GBZ42" s="467"/>
      <c r="GCA42" s="467"/>
      <c r="GCB42" s="467"/>
      <c r="GCC42" s="467"/>
      <c r="GCD42" s="467"/>
      <c r="GCE42" s="467"/>
      <c r="GCF42" s="467"/>
      <c r="GCG42" s="467"/>
      <c r="GCH42" s="467"/>
      <c r="GCI42" s="467"/>
      <c r="GCJ42" s="467"/>
      <c r="GCK42" s="467"/>
      <c r="GCL42" s="467"/>
      <c r="GCM42" s="467"/>
      <c r="GCN42" s="467"/>
      <c r="GCO42" s="467"/>
      <c r="GCP42" s="467"/>
      <c r="GCQ42" s="467"/>
      <c r="GCR42" s="467"/>
      <c r="GCS42" s="467"/>
      <c r="GCT42" s="467"/>
      <c r="GCU42" s="467"/>
      <c r="GCV42" s="467"/>
      <c r="GCW42" s="467"/>
      <c r="GCX42" s="467"/>
      <c r="GCY42" s="467"/>
      <c r="GCZ42" s="467"/>
      <c r="GDA42" s="467"/>
      <c r="GDB42" s="467"/>
      <c r="GDC42" s="467"/>
      <c r="GDD42" s="467"/>
      <c r="GDE42" s="467"/>
      <c r="GDF42" s="467"/>
      <c r="GDG42" s="467"/>
      <c r="GDH42" s="467"/>
      <c r="GDI42" s="467"/>
      <c r="GDJ42" s="467"/>
      <c r="GDK42" s="467"/>
      <c r="GDL42" s="467"/>
      <c r="GDM42" s="467"/>
      <c r="GDN42" s="467"/>
      <c r="GDO42" s="467"/>
      <c r="GDP42" s="467"/>
      <c r="GDQ42" s="467"/>
      <c r="GDR42" s="467"/>
      <c r="GDS42" s="467"/>
      <c r="GDT42" s="467"/>
      <c r="GDU42" s="467"/>
      <c r="GDV42" s="467"/>
      <c r="GDW42" s="467"/>
      <c r="GDX42" s="467"/>
      <c r="GDY42" s="467"/>
      <c r="GDZ42" s="467"/>
      <c r="GEA42" s="467"/>
      <c r="GEB42" s="467"/>
      <c r="GEC42" s="467"/>
      <c r="GED42" s="467"/>
      <c r="GEE42" s="467"/>
      <c r="GEF42" s="467"/>
      <c r="GEG42" s="467"/>
      <c r="GEH42" s="467"/>
      <c r="GEI42" s="467"/>
      <c r="GEJ42" s="467"/>
      <c r="GEK42" s="467"/>
      <c r="GEL42" s="467"/>
      <c r="GEM42" s="467"/>
      <c r="GEN42" s="467"/>
      <c r="GEO42" s="467"/>
      <c r="GEP42" s="467"/>
      <c r="GEQ42" s="467"/>
      <c r="GER42" s="467"/>
      <c r="GES42" s="467"/>
      <c r="GET42" s="467"/>
      <c r="GEU42" s="467"/>
      <c r="GEV42" s="467"/>
      <c r="GEW42" s="467"/>
      <c r="GEX42" s="467"/>
      <c r="GEY42" s="467"/>
      <c r="GEZ42" s="467"/>
      <c r="GFA42" s="467"/>
      <c r="GFB42" s="467"/>
      <c r="GFC42" s="467"/>
      <c r="GFD42" s="467"/>
      <c r="GFE42" s="467"/>
      <c r="GFF42" s="467"/>
      <c r="GFG42" s="467"/>
      <c r="GFH42" s="467"/>
      <c r="GFI42" s="467"/>
      <c r="GFJ42" s="467"/>
      <c r="GFK42" s="467"/>
      <c r="GFL42" s="467"/>
      <c r="GFM42" s="467"/>
      <c r="GFN42" s="467"/>
      <c r="GFO42" s="467"/>
      <c r="GFP42" s="467"/>
      <c r="GFQ42" s="467"/>
      <c r="GFR42" s="467"/>
      <c r="GFS42" s="467"/>
      <c r="GFT42" s="467"/>
      <c r="GFU42" s="467"/>
      <c r="GFV42" s="467"/>
      <c r="GFW42" s="467"/>
      <c r="GFX42" s="467"/>
      <c r="GFY42" s="467"/>
      <c r="GFZ42" s="467"/>
      <c r="GGA42" s="467"/>
      <c r="GGB42" s="467"/>
      <c r="GGC42" s="467"/>
      <c r="GGD42" s="467"/>
      <c r="GGE42" s="467"/>
      <c r="GGF42" s="467"/>
      <c r="GGG42" s="467"/>
      <c r="GGH42" s="467"/>
      <c r="GGI42" s="467"/>
      <c r="GGJ42" s="467"/>
      <c r="GGK42" s="467"/>
      <c r="GGL42" s="467"/>
      <c r="GGM42" s="467"/>
      <c r="GGN42" s="467"/>
      <c r="GGO42" s="467"/>
      <c r="GGP42" s="467"/>
      <c r="GGQ42" s="467"/>
      <c r="GGR42" s="467"/>
      <c r="GGS42" s="467"/>
      <c r="GGT42" s="467"/>
      <c r="GGU42" s="467"/>
      <c r="GGV42" s="467"/>
      <c r="GGW42" s="467"/>
      <c r="GGX42" s="467"/>
      <c r="GGY42" s="467"/>
      <c r="GGZ42" s="467"/>
      <c r="GHA42" s="467"/>
      <c r="GHB42" s="467"/>
      <c r="GHC42" s="467"/>
      <c r="GHD42" s="467"/>
      <c r="GHE42" s="467"/>
      <c r="GHF42" s="467"/>
      <c r="GHG42" s="467"/>
      <c r="GHH42" s="467"/>
      <c r="GHI42" s="467"/>
      <c r="GHJ42" s="467"/>
      <c r="GHK42" s="467"/>
      <c r="GHL42" s="467"/>
      <c r="GHM42" s="467"/>
      <c r="GHN42" s="467"/>
      <c r="GHO42" s="467"/>
      <c r="GHP42" s="467"/>
      <c r="GHQ42" s="467"/>
      <c r="GHR42" s="467"/>
      <c r="GHS42" s="467"/>
      <c r="GHT42" s="467"/>
      <c r="GHU42" s="467"/>
      <c r="GHV42" s="467"/>
      <c r="GHW42" s="467"/>
      <c r="GHX42" s="467"/>
      <c r="GHY42" s="467"/>
      <c r="GHZ42" s="467"/>
      <c r="GIA42" s="467"/>
      <c r="GIB42" s="467"/>
      <c r="GIC42" s="467"/>
      <c r="GID42" s="467"/>
      <c r="GIE42" s="467"/>
      <c r="GIF42" s="467"/>
      <c r="GIG42" s="467"/>
      <c r="GIH42" s="467"/>
      <c r="GII42" s="467"/>
      <c r="GIJ42" s="467"/>
      <c r="GIK42" s="467"/>
      <c r="GIL42" s="467"/>
      <c r="GIM42" s="467"/>
      <c r="GIN42" s="467"/>
      <c r="GIO42" s="467"/>
      <c r="GIP42" s="467"/>
      <c r="GIQ42" s="467"/>
      <c r="GIR42" s="467"/>
      <c r="GIS42" s="467"/>
      <c r="GIT42" s="467"/>
      <c r="GIU42" s="467"/>
      <c r="GIV42" s="467"/>
      <c r="GIW42" s="467"/>
      <c r="GIX42" s="467"/>
      <c r="GIY42" s="467"/>
      <c r="GIZ42" s="467"/>
      <c r="GJA42" s="467"/>
      <c r="GJB42" s="467"/>
      <c r="GJC42" s="467"/>
      <c r="GJD42" s="467"/>
      <c r="GJE42" s="467"/>
      <c r="GJF42" s="467"/>
      <c r="GJG42" s="467"/>
      <c r="GJH42" s="467"/>
      <c r="GJI42" s="467"/>
      <c r="GJJ42" s="467"/>
      <c r="GJK42" s="467"/>
      <c r="GJL42" s="467"/>
      <c r="GJM42" s="467"/>
      <c r="GJN42" s="467"/>
      <c r="GJO42" s="467"/>
      <c r="GJP42" s="467"/>
      <c r="GJQ42" s="467"/>
      <c r="GJR42" s="467"/>
      <c r="GJS42" s="467"/>
      <c r="GJT42" s="467"/>
      <c r="GJU42" s="467"/>
      <c r="GJV42" s="467"/>
      <c r="GJW42" s="467"/>
      <c r="GJX42" s="467"/>
      <c r="GJY42" s="467"/>
      <c r="GJZ42" s="467"/>
      <c r="GKA42" s="467"/>
      <c r="GKB42" s="467"/>
      <c r="GKC42" s="467"/>
      <c r="GKD42" s="467"/>
      <c r="GKE42" s="467"/>
      <c r="GKF42" s="467"/>
      <c r="GKG42" s="467"/>
      <c r="GKH42" s="467"/>
      <c r="GKI42" s="467"/>
      <c r="GKJ42" s="467"/>
      <c r="GKK42" s="467"/>
      <c r="GKL42" s="467"/>
      <c r="GKM42" s="467"/>
      <c r="GKN42" s="467"/>
      <c r="GKO42" s="467"/>
      <c r="GKP42" s="467"/>
      <c r="GKQ42" s="467"/>
      <c r="GKR42" s="467"/>
      <c r="GKS42" s="467"/>
      <c r="GKT42" s="467"/>
      <c r="GKU42" s="467"/>
      <c r="GKV42" s="467"/>
      <c r="GKW42" s="467"/>
      <c r="GKX42" s="467"/>
      <c r="GKY42" s="467"/>
      <c r="GKZ42" s="467"/>
      <c r="GLA42" s="467"/>
      <c r="GLB42" s="467"/>
      <c r="GLC42" s="467"/>
      <c r="GLD42" s="467"/>
      <c r="GLE42" s="467"/>
      <c r="GLF42" s="467"/>
      <c r="GLG42" s="467"/>
      <c r="GLH42" s="467"/>
      <c r="GLI42" s="467"/>
      <c r="GLJ42" s="467"/>
      <c r="GLK42" s="467"/>
      <c r="GLL42" s="467"/>
      <c r="GLM42" s="467"/>
      <c r="GLN42" s="467"/>
      <c r="GLO42" s="467"/>
      <c r="GLP42" s="467"/>
      <c r="GLQ42" s="467"/>
      <c r="GLR42" s="467"/>
      <c r="GLS42" s="467"/>
      <c r="GLT42" s="467"/>
      <c r="GLU42" s="467"/>
      <c r="GLV42" s="467"/>
      <c r="GLW42" s="467"/>
      <c r="GLX42" s="467"/>
      <c r="GLY42" s="467"/>
      <c r="GLZ42" s="467"/>
      <c r="GMA42" s="467"/>
      <c r="GMB42" s="467"/>
      <c r="GMC42" s="467"/>
      <c r="GMD42" s="467"/>
      <c r="GME42" s="467"/>
      <c r="GMF42" s="467"/>
      <c r="GMG42" s="467"/>
      <c r="GMH42" s="467"/>
      <c r="GMI42" s="467"/>
      <c r="GMJ42" s="467"/>
      <c r="GMK42" s="467"/>
      <c r="GML42" s="467"/>
      <c r="GMM42" s="467"/>
      <c r="GMN42" s="467"/>
      <c r="GMO42" s="467"/>
      <c r="GMP42" s="467"/>
      <c r="GMQ42" s="467"/>
      <c r="GMR42" s="467"/>
      <c r="GMS42" s="467"/>
      <c r="GMT42" s="467"/>
      <c r="GMU42" s="467"/>
      <c r="GMV42" s="467"/>
      <c r="GMW42" s="467"/>
      <c r="GMX42" s="467"/>
      <c r="GMY42" s="467"/>
      <c r="GMZ42" s="467"/>
      <c r="GNA42" s="467"/>
      <c r="GNB42" s="467"/>
      <c r="GNC42" s="467"/>
      <c r="GND42" s="467"/>
      <c r="GNE42" s="467"/>
      <c r="GNF42" s="467"/>
      <c r="GNG42" s="467"/>
      <c r="GNH42" s="467"/>
      <c r="GNI42" s="467"/>
      <c r="GNJ42" s="467"/>
      <c r="GNK42" s="467"/>
      <c r="GNL42" s="467"/>
      <c r="GNM42" s="467"/>
      <c r="GNN42" s="467"/>
      <c r="GNO42" s="467"/>
      <c r="GNP42" s="467"/>
      <c r="GNQ42" s="467"/>
      <c r="GNR42" s="467"/>
      <c r="GNS42" s="467"/>
      <c r="GNT42" s="467"/>
      <c r="GNU42" s="467"/>
      <c r="GNV42" s="467"/>
      <c r="GNW42" s="467"/>
      <c r="GNX42" s="467"/>
      <c r="GNY42" s="467"/>
      <c r="GNZ42" s="467"/>
      <c r="GOA42" s="467"/>
      <c r="GOB42" s="467"/>
      <c r="GOC42" s="467"/>
      <c r="GOD42" s="467"/>
      <c r="GOE42" s="467"/>
      <c r="GOF42" s="467"/>
      <c r="GOG42" s="467"/>
      <c r="GOH42" s="467"/>
      <c r="GOI42" s="467"/>
      <c r="GOJ42" s="467"/>
      <c r="GOK42" s="467"/>
      <c r="GOL42" s="467"/>
      <c r="GOM42" s="467"/>
      <c r="GON42" s="467"/>
      <c r="GOO42" s="467"/>
      <c r="GOP42" s="467"/>
      <c r="GOQ42" s="467"/>
      <c r="GOR42" s="467"/>
      <c r="GOS42" s="467"/>
      <c r="GOT42" s="467"/>
      <c r="GOU42" s="467"/>
      <c r="GOV42" s="467"/>
      <c r="GOW42" s="467"/>
      <c r="GOX42" s="467"/>
      <c r="GOY42" s="467"/>
      <c r="GOZ42" s="467"/>
      <c r="GPA42" s="467"/>
      <c r="GPB42" s="467"/>
      <c r="GPC42" s="467"/>
      <c r="GPD42" s="467"/>
      <c r="GPE42" s="467"/>
      <c r="GPF42" s="467"/>
      <c r="GPG42" s="467"/>
      <c r="GPH42" s="467"/>
      <c r="GPI42" s="467"/>
      <c r="GPJ42" s="467"/>
      <c r="GPK42" s="467"/>
      <c r="GPL42" s="467"/>
      <c r="GPM42" s="467"/>
      <c r="GPN42" s="467"/>
      <c r="GPO42" s="467"/>
      <c r="GPP42" s="467"/>
      <c r="GPQ42" s="467"/>
      <c r="GPR42" s="467"/>
      <c r="GPS42" s="467"/>
      <c r="GPT42" s="467"/>
      <c r="GPU42" s="467"/>
      <c r="GPV42" s="467"/>
      <c r="GPW42" s="467"/>
      <c r="GPX42" s="467"/>
      <c r="GPY42" s="467"/>
      <c r="GPZ42" s="467"/>
      <c r="GQA42" s="467"/>
      <c r="GQB42" s="467"/>
      <c r="GQC42" s="467"/>
      <c r="GQD42" s="467"/>
      <c r="GQE42" s="467"/>
      <c r="GQF42" s="467"/>
      <c r="GQG42" s="467"/>
      <c r="GQH42" s="467"/>
      <c r="GQI42" s="467"/>
      <c r="GQJ42" s="467"/>
      <c r="GQK42" s="467"/>
      <c r="GQL42" s="467"/>
      <c r="GQM42" s="467"/>
      <c r="GQN42" s="467"/>
      <c r="GQO42" s="467"/>
      <c r="GQP42" s="467"/>
      <c r="GQQ42" s="467"/>
      <c r="GQR42" s="467"/>
      <c r="GQS42" s="467"/>
      <c r="GQT42" s="467"/>
      <c r="GQU42" s="467"/>
      <c r="GQV42" s="467"/>
      <c r="GQW42" s="467"/>
      <c r="GQX42" s="467"/>
      <c r="GQY42" s="467"/>
      <c r="GQZ42" s="467"/>
      <c r="GRA42" s="467"/>
      <c r="GRB42" s="467"/>
      <c r="GRC42" s="467"/>
      <c r="GRD42" s="467"/>
      <c r="GRE42" s="467"/>
      <c r="GRF42" s="467"/>
      <c r="GRG42" s="467"/>
      <c r="GRH42" s="467"/>
      <c r="GRI42" s="467"/>
      <c r="GRJ42" s="467"/>
      <c r="GRK42" s="467"/>
      <c r="GRL42" s="467"/>
      <c r="GRM42" s="467"/>
      <c r="GRN42" s="467"/>
      <c r="GRO42" s="467"/>
      <c r="GRP42" s="467"/>
      <c r="GRQ42" s="467"/>
      <c r="GRR42" s="467"/>
      <c r="GRS42" s="467"/>
      <c r="GRT42" s="467"/>
      <c r="GRU42" s="467"/>
      <c r="GRV42" s="467"/>
      <c r="GRW42" s="467"/>
      <c r="GRX42" s="467"/>
      <c r="GRY42" s="467"/>
      <c r="GRZ42" s="467"/>
      <c r="GSA42" s="467"/>
      <c r="GSB42" s="467"/>
      <c r="GSC42" s="467"/>
      <c r="GSD42" s="467"/>
      <c r="GSE42" s="467"/>
      <c r="GSF42" s="467"/>
      <c r="GSG42" s="467"/>
      <c r="GSH42" s="467"/>
      <c r="GSI42" s="467"/>
      <c r="GSJ42" s="467"/>
      <c r="GSK42" s="467"/>
      <c r="GSL42" s="467"/>
      <c r="GSM42" s="467"/>
      <c r="GSN42" s="467"/>
      <c r="GSO42" s="467"/>
      <c r="GSP42" s="467"/>
      <c r="GSQ42" s="467"/>
      <c r="GSR42" s="467"/>
      <c r="GSS42" s="467"/>
      <c r="GST42" s="467"/>
      <c r="GSU42" s="467"/>
      <c r="GSV42" s="467"/>
      <c r="GSW42" s="467"/>
      <c r="GSX42" s="467"/>
      <c r="GSY42" s="467"/>
      <c r="GSZ42" s="467"/>
      <c r="GTA42" s="467"/>
      <c r="GTB42" s="467"/>
      <c r="GTC42" s="467"/>
      <c r="GTD42" s="467"/>
      <c r="GTE42" s="467"/>
      <c r="GTF42" s="467"/>
      <c r="GTG42" s="467"/>
      <c r="GTH42" s="467"/>
      <c r="GTI42" s="467"/>
      <c r="GTJ42" s="467"/>
      <c r="GTK42" s="467"/>
      <c r="GTL42" s="467"/>
      <c r="GTM42" s="467"/>
      <c r="GTN42" s="467"/>
      <c r="GTO42" s="467"/>
      <c r="GTP42" s="467"/>
      <c r="GTQ42" s="467"/>
      <c r="GTR42" s="467"/>
      <c r="GTS42" s="467"/>
      <c r="GTT42" s="467"/>
      <c r="GTU42" s="467"/>
      <c r="GTV42" s="467"/>
      <c r="GTW42" s="467"/>
      <c r="GTX42" s="467"/>
      <c r="GTY42" s="467"/>
      <c r="GTZ42" s="467"/>
      <c r="GUA42" s="467"/>
      <c r="GUB42" s="467"/>
      <c r="GUC42" s="467"/>
      <c r="GUD42" s="467"/>
      <c r="GUE42" s="467"/>
      <c r="GUF42" s="467"/>
      <c r="GUG42" s="467"/>
      <c r="GUH42" s="467"/>
      <c r="GUI42" s="467"/>
      <c r="GUJ42" s="467"/>
      <c r="GUK42" s="467"/>
      <c r="GUL42" s="467"/>
      <c r="GUM42" s="467"/>
      <c r="GUN42" s="467"/>
      <c r="GUO42" s="467"/>
      <c r="GUP42" s="467"/>
      <c r="GUQ42" s="467"/>
      <c r="GUR42" s="467"/>
      <c r="GUS42" s="467"/>
      <c r="GUT42" s="467"/>
      <c r="GUU42" s="467"/>
      <c r="GUV42" s="467"/>
      <c r="GUW42" s="467"/>
      <c r="GUX42" s="467"/>
      <c r="GUY42" s="467"/>
      <c r="GUZ42" s="467"/>
      <c r="GVA42" s="467"/>
      <c r="GVB42" s="467"/>
      <c r="GVC42" s="467"/>
      <c r="GVD42" s="467"/>
      <c r="GVE42" s="467"/>
      <c r="GVF42" s="467"/>
      <c r="GVG42" s="467"/>
      <c r="GVH42" s="467"/>
      <c r="GVI42" s="467"/>
      <c r="GVJ42" s="467"/>
      <c r="GVK42" s="467"/>
      <c r="GVL42" s="467"/>
      <c r="GVM42" s="467"/>
      <c r="GVN42" s="467"/>
      <c r="GVO42" s="467"/>
      <c r="GVP42" s="467"/>
      <c r="GVQ42" s="467"/>
      <c r="GVR42" s="467"/>
      <c r="GVS42" s="467"/>
      <c r="GVT42" s="467"/>
      <c r="GVU42" s="467"/>
      <c r="GVV42" s="467"/>
      <c r="GVW42" s="467"/>
      <c r="GVX42" s="467"/>
      <c r="GVY42" s="467"/>
      <c r="GVZ42" s="467"/>
      <c r="GWA42" s="467"/>
      <c r="GWB42" s="467"/>
      <c r="GWC42" s="467"/>
      <c r="GWD42" s="467"/>
      <c r="GWE42" s="467"/>
      <c r="GWF42" s="467"/>
      <c r="GWG42" s="467"/>
      <c r="GWH42" s="467"/>
      <c r="GWI42" s="467"/>
      <c r="GWJ42" s="467"/>
      <c r="GWK42" s="467"/>
      <c r="GWL42" s="467"/>
      <c r="GWM42" s="467"/>
      <c r="GWN42" s="467"/>
      <c r="GWO42" s="467"/>
      <c r="GWP42" s="467"/>
      <c r="GWQ42" s="467"/>
      <c r="GWR42" s="467"/>
      <c r="GWS42" s="467"/>
      <c r="GWT42" s="467"/>
      <c r="GWU42" s="467"/>
      <c r="GWV42" s="467"/>
      <c r="GWW42" s="467"/>
      <c r="GWX42" s="467"/>
      <c r="GWY42" s="467"/>
      <c r="GWZ42" s="467"/>
      <c r="GXA42" s="467"/>
      <c r="GXB42" s="467"/>
      <c r="GXC42" s="467"/>
      <c r="GXD42" s="467"/>
      <c r="GXE42" s="467"/>
      <c r="GXF42" s="467"/>
      <c r="GXG42" s="467"/>
      <c r="GXH42" s="467"/>
      <c r="GXI42" s="467"/>
      <c r="GXJ42" s="467"/>
      <c r="GXK42" s="467"/>
      <c r="GXL42" s="467"/>
      <c r="GXM42" s="467"/>
      <c r="GXN42" s="467"/>
      <c r="GXO42" s="467"/>
      <c r="GXP42" s="467"/>
      <c r="GXQ42" s="467"/>
      <c r="GXR42" s="467"/>
      <c r="GXS42" s="467"/>
      <c r="GXT42" s="467"/>
      <c r="GXU42" s="467"/>
      <c r="GXV42" s="467"/>
      <c r="GXW42" s="467"/>
      <c r="GXX42" s="467"/>
      <c r="GXY42" s="467"/>
      <c r="GXZ42" s="467"/>
      <c r="GYA42" s="467"/>
      <c r="GYB42" s="467"/>
      <c r="GYC42" s="467"/>
      <c r="GYD42" s="467"/>
      <c r="GYE42" s="467"/>
      <c r="GYF42" s="467"/>
      <c r="GYG42" s="467"/>
      <c r="GYH42" s="467"/>
      <c r="GYI42" s="467"/>
      <c r="GYJ42" s="467"/>
      <c r="GYK42" s="467"/>
      <c r="GYL42" s="467"/>
      <c r="GYM42" s="467"/>
      <c r="GYN42" s="467"/>
      <c r="GYO42" s="467"/>
      <c r="GYP42" s="467"/>
      <c r="GYQ42" s="467"/>
      <c r="GYR42" s="467"/>
      <c r="GYS42" s="467"/>
      <c r="GYT42" s="467"/>
      <c r="GYU42" s="467"/>
      <c r="GYV42" s="467"/>
      <c r="GYW42" s="467"/>
      <c r="GYX42" s="467"/>
      <c r="GYY42" s="467"/>
      <c r="GYZ42" s="467"/>
      <c r="GZA42" s="467"/>
      <c r="GZB42" s="467"/>
      <c r="GZC42" s="467"/>
      <c r="GZD42" s="467"/>
      <c r="GZE42" s="467"/>
      <c r="GZF42" s="467"/>
      <c r="GZG42" s="467"/>
      <c r="GZH42" s="467"/>
      <c r="GZI42" s="467"/>
      <c r="GZJ42" s="467"/>
      <c r="GZK42" s="467"/>
      <c r="GZL42" s="467"/>
      <c r="GZM42" s="467"/>
      <c r="GZN42" s="467"/>
      <c r="GZO42" s="467"/>
      <c r="GZP42" s="467"/>
      <c r="GZQ42" s="467"/>
      <c r="GZR42" s="467"/>
      <c r="GZS42" s="467"/>
      <c r="GZT42" s="467"/>
      <c r="GZU42" s="467"/>
      <c r="GZV42" s="467"/>
      <c r="GZW42" s="467"/>
      <c r="GZX42" s="467"/>
      <c r="GZY42" s="467"/>
      <c r="GZZ42" s="467"/>
      <c r="HAA42" s="467"/>
      <c r="HAB42" s="467"/>
      <c r="HAC42" s="467"/>
      <c r="HAD42" s="467"/>
      <c r="HAE42" s="467"/>
      <c r="HAF42" s="467"/>
      <c r="HAG42" s="467"/>
      <c r="HAH42" s="467"/>
      <c r="HAI42" s="467"/>
      <c r="HAJ42" s="467"/>
      <c r="HAK42" s="467"/>
      <c r="HAL42" s="467"/>
      <c r="HAM42" s="467"/>
      <c r="HAN42" s="467"/>
      <c r="HAO42" s="467"/>
      <c r="HAP42" s="467"/>
      <c r="HAQ42" s="467"/>
      <c r="HAR42" s="467"/>
      <c r="HAS42" s="467"/>
      <c r="HAT42" s="467"/>
      <c r="HAU42" s="467"/>
      <c r="HAV42" s="467"/>
      <c r="HAW42" s="467"/>
      <c r="HAX42" s="467"/>
      <c r="HAY42" s="467"/>
      <c r="HAZ42" s="467"/>
      <c r="HBA42" s="467"/>
      <c r="HBB42" s="467"/>
      <c r="HBC42" s="467"/>
      <c r="HBD42" s="467"/>
      <c r="HBE42" s="467"/>
      <c r="HBF42" s="467"/>
      <c r="HBG42" s="467"/>
      <c r="HBH42" s="467"/>
      <c r="HBI42" s="467"/>
      <c r="HBJ42" s="467"/>
      <c r="HBK42" s="467"/>
      <c r="HBL42" s="467"/>
      <c r="HBM42" s="467"/>
      <c r="HBN42" s="467"/>
      <c r="HBO42" s="467"/>
      <c r="HBP42" s="467"/>
      <c r="HBQ42" s="467"/>
      <c r="HBR42" s="467"/>
      <c r="HBS42" s="467"/>
      <c r="HBT42" s="467"/>
      <c r="HBU42" s="467"/>
      <c r="HBV42" s="467"/>
      <c r="HBW42" s="467"/>
      <c r="HBX42" s="467"/>
      <c r="HBY42" s="467"/>
      <c r="HBZ42" s="467"/>
      <c r="HCA42" s="467"/>
      <c r="HCB42" s="467"/>
      <c r="HCC42" s="467"/>
      <c r="HCD42" s="467"/>
      <c r="HCE42" s="467"/>
      <c r="HCF42" s="467"/>
      <c r="HCG42" s="467"/>
      <c r="HCH42" s="467"/>
      <c r="HCI42" s="467"/>
      <c r="HCJ42" s="467"/>
      <c r="HCK42" s="467"/>
      <c r="HCL42" s="467"/>
      <c r="HCM42" s="467"/>
      <c r="HCN42" s="467"/>
      <c r="HCO42" s="467"/>
      <c r="HCP42" s="467"/>
      <c r="HCQ42" s="467"/>
      <c r="HCR42" s="467"/>
      <c r="HCS42" s="467"/>
      <c r="HCT42" s="467"/>
      <c r="HCU42" s="467"/>
      <c r="HCV42" s="467"/>
      <c r="HCW42" s="467"/>
      <c r="HCX42" s="467"/>
      <c r="HCY42" s="467"/>
      <c r="HCZ42" s="467"/>
      <c r="HDA42" s="467"/>
      <c r="HDB42" s="467"/>
      <c r="HDC42" s="467"/>
      <c r="HDD42" s="467"/>
      <c r="HDE42" s="467"/>
      <c r="HDF42" s="467"/>
      <c r="HDG42" s="467"/>
      <c r="HDH42" s="467"/>
      <c r="HDI42" s="467"/>
      <c r="HDJ42" s="467"/>
      <c r="HDK42" s="467"/>
      <c r="HDL42" s="467"/>
      <c r="HDM42" s="467"/>
      <c r="HDN42" s="467"/>
      <c r="HDO42" s="467"/>
      <c r="HDP42" s="467"/>
      <c r="HDQ42" s="467"/>
      <c r="HDR42" s="467"/>
      <c r="HDS42" s="467"/>
      <c r="HDT42" s="467"/>
      <c r="HDU42" s="467"/>
      <c r="HDV42" s="467"/>
      <c r="HDW42" s="467"/>
      <c r="HDX42" s="467"/>
      <c r="HDY42" s="467"/>
      <c r="HDZ42" s="467"/>
      <c r="HEA42" s="467"/>
      <c r="HEB42" s="467"/>
      <c r="HEC42" s="467"/>
      <c r="HED42" s="467"/>
      <c r="HEE42" s="467"/>
      <c r="HEF42" s="467"/>
      <c r="HEG42" s="467"/>
      <c r="HEH42" s="467"/>
      <c r="HEI42" s="467"/>
      <c r="HEJ42" s="467"/>
      <c r="HEK42" s="467"/>
      <c r="HEL42" s="467"/>
      <c r="HEM42" s="467"/>
      <c r="HEN42" s="467"/>
      <c r="HEO42" s="467"/>
      <c r="HEP42" s="467"/>
      <c r="HEQ42" s="467"/>
      <c r="HER42" s="467"/>
      <c r="HES42" s="467"/>
      <c r="HET42" s="467"/>
      <c r="HEU42" s="467"/>
      <c r="HEV42" s="467"/>
      <c r="HEW42" s="467"/>
      <c r="HEX42" s="467"/>
      <c r="HEY42" s="467"/>
      <c r="HEZ42" s="467"/>
      <c r="HFA42" s="467"/>
      <c r="HFB42" s="467"/>
      <c r="HFC42" s="467"/>
      <c r="HFD42" s="467"/>
      <c r="HFE42" s="467"/>
      <c r="HFF42" s="467"/>
      <c r="HFG42" s="467"/>
      <c r="HFH42" s="467"/>
      <c r="HFI42" s="467"/>
      <c r="HFJ42" s="467"/>
      <c r="HFK42" s="467"/>
      <c r="HFL42" s="467"/>
      <c r="HFM42" s="467"/>
      <c r="HFN42" s="467"/>
      <c r="HFO42" s="467"/>
      <c r="HFP42" s="467"/>
      <c r="HFQ42" s="467"/>
      <c r="HFR42" s="467"/>
      <c r="HFS42" s="467"/>
      <c r="HFT42" s="467"/>
      <c r="HFU42" s="467"/>
      <c r="HFV42" s="467"/>
      <c r="HFW42" s="467"/>
      <c r="HFX42" s="467"/>
      <c r="HFY42" s="467"/>
      <c r="HFZ42" s="467"/>
      <c r="HGA42" s="467"/>
      <c r="HGB42" s="467"/>
      <c r="HGC42" s="467"/>
      <c r="HGD42" s="467"/>
      <c r="HGE42" s="467"/>
      <c r="HGF42" s="467"/>
      <c r="HGG42" s="467"/>
      <c r="HGH42" s="467"/>
      <c r="HGI42" s="467"/>
      <c r="HGJ42" s="467"/>
      <c r="HGK42" s="467"/>
      <c r="HGL42" s="467"/>
      <c r="HGM42" s="467"/>
      <c r="HGN42" s="467"/>
      <c r="HGO42" s="467"/>
      <c r="HGP42" s="467"/>
      <c r="HGQ42" s="467"/>
      <c r="HGR42" s="467"/>
      <c r="HGS42" s="467"/>
      <c r="HGT42" s="467"/>
      <c r="HGU42" s="467"/>
      <c r="HGV42" s="467"/>
      <c r="HGW42" s="467"/>
      <c r="HGX42" s="467"/>
      <c r="HGY42" s="467"/>
      <c r="HGZ42" s="467"/>
      <c r="HHA42" s="467"/>
      <c r="HHB42" s="467"/>
      <c r="HHC42" s="467"/>
      <c r="HHD42" s="467"/>
      <c r="HHE42" s="467"/>
      <c r="HHF42" s="467"/>
      <c r="HHG42" s="467"/>
      <c r="HHH42" s="467"/>
      <c r="HHI42" s="467"/>
      <c r="HHJ42" s="467"/>
      <c r="HHK42" s="467"/>
      <c r="HHL42" s="467"/>
      <c r="HHM42" s="467"/>
      <c r="HHN42" s="467"/>
      <c r="HHO42" s="467"/>
      <c r="HHP42" s="467"/>
      <c r="HHQ42" s="467"/>
      <c r="HHR42" s="467"/>
      <c r="HHS42" s="467"/>
      <c r="HHT42" s="467"/>
      <c r="HHU42" s="467"/>
      <c r="HHV42" s="467"/>
      <c r="HHW42" s="467"/>
      <c r="HHX42" s="467"/>
      <c r="HHY42" s="467"/>
      <c r="HHZ42" s="467"/>
      <c r="HIA42" s="467"/>
      <c r="HIB42" s="467"/>
      <c r="HIC42" s="467"/>
      <c r="HID42" s="467"/>
      <c r="HIE42" s="467"/>
      <c r="HIF42" s="467"/>
      <c r="HIG42" s="467"/>
      <c r="HIH42" s="467"/>
      <c r="HII42" s="467"/>
      <c r="HIJ42" s="467"/>
      <c r="HIK42" s="467"/>
      <c r="HIL42" s="467"/>
      <c r="HIM42" s="467"/>
      <c r="HIN42" s="467"/>
      <c r="HIO42" s="467"/>
      <c r="HIP42" s="467"/>
      <c r="HIQ42" s="467"/>
      <c r="HIR42" s="467"/>
      <c r="HIS42" s="467"/>
      <c r="HIT42" s="467"/>
      <c r="HIU42" s="467"/>
      <c r="HIV42" s="467"/>
      <c r="HIW42" s="467"/>
      <c r="HIX42" s="467"/>
      <c r="HIY42" s="467"/>
      <c r="HIZ42" s="467"/>
      <c r="HJA42" s="467"/>
      <c r="HJB42" s="467"/>
      <c r="HJC42" s="467"/>
      <c r="HJD42" s="467"/>
      <c r="HJE42" s="467"/>
      <c r="HJF42" s="467"/>
      <c r="HJG42" s="467"/>
      <c r="HJH42" s="467"/>
      <c r="HJI42" s="467"/>
      <c r="HJJ42" s="467"/>
      <c r="HJK42" s="467"/>
      <c r="HJL42" s="467"/>
      <c r="HJM42" s="467"/>
      <c r="HJN42" s="467"/>
      <c r="HJO42" s="467"/>
      <c r="HJP42" s="467"/>
      <c r="HJQ42" s="467"/>
      <c r="HJR42" s="467"/>
      <c r="HJS42" s="467"/>
      <c r="HJT42" s="467"/>
      <c r="HJU42" s="467"/>
      <c r="HJV42" s="467"/>
      <c r="HJW42" s="467"/>
      <c r="HJX42" s="467"/>
      <c r="HJY42" s="467"/>
      <c r="HJZ42" s="467"/>
      <c r="HKA42" s="467"/>
      <c r="HKB42" s="467"/>
      <c r="HKC42" s="467"/>
      <c r="HKD42" s="467"/>
      <c r="HKE42" s="467"/>
      <c r="HKF42" s="467"/>
      <c r="HKG42" s="467"/>
      <c r="HKH42" s="467"/>
      <c r="HKI42" s="467"/>
      <c r="HKJ42" s="467"/>
      <c r="HKK42" s="467"/>
      <c r="HKL42" s="467"/>
      <c r="HKM42" s="467"/>
      <c r="HKN42" s="467"/>
      <c r="HKO42" s="467"/>
      <c r="HKP42" s="467"/>
      <c r="HKQ42" s="467"/>
      <c r="HKR42" s="467"/>
      <c r="HKS42" s="467"/>
      <c r="HKT42" s="467"/>
      <c r="HKU42" s="467"/>
      <c r="HKV42" s="467"/>
      <c r="HKW42" s="467"/>
      <c r="HKX42" s="467"/>
      <c r="HKY42" s="467"/>
      <c r="HKZ42" s="467"/>
      <c r="HLA42" s="467"/>
      <c r="HLB42" s="467"/>
      <c r="HLC42" s="467"/>
      <c r="HLD42" s="467"/>
      <c r="HLE42" s="467"/>
      <c r="HLF42" s="467"/>
      <c r="HLG42" s="467"/>
      <c r="HLH42" s="467"/>
      <c r="HLI42" s="467"/>
      <c r="HLJ42" s="467"/>
      <c r="HLK42" s="467"/>
      <c r="HLL42" s="467"/>
      <c r="HLM42" s="467"/>
      <c r="HLN42" s="467"/>
      <c r="HLO42" s="467"/>
      <c r="HLP42" s="467"/>
      <c r="HLQ42" s="467"/>
      <c r="HLR42" s="467"/>
      <c r="HLS42" s="467"/>
      <c r="HLT42" s="467"/>
      <c r="HLU42" s="467"/>
      <c r="HLV42" s="467"/>
      <c r="HLW42" s="467"/>
      <c r="HLX42" s="467"/>
      <c r="HLY42" s="467"/>
      <c r="HLZ42" s="467"/>
      <c r="HMA42" s="467"/>
      <c r="HMB42" s="467"/>
      <c r="HMC42" s="467"/>
      <c r="HMD42" s="467"/>
      <c r="HME42" s="467"/>
      <c r="HMF42" s="467"/>
      <c r="HMG42" s="467"/>
      <c r="HMH42" s="467"/>
      <c r="HMI42" s="467"/>
      <c r="HMJ42" s="467"/>
      <c r="HMK42" s="467"/>
      <c r="HML42" s="467"/>
      <c r="HMM42" s="467"/>
      <c r="HMN42" s="467"/>
      <c r="HMO42" s="467"/>
      <c r="HMP42" s="467"/>
      <c r="HMQ42" s="467"/>
      <c r="HMR42" s="467"/>
      <c r="HMS42" s="467"/>
      <c r="HMT42" s="467"/>
      <c r="HMU42" s="467"/>
      <c r="HMV42" s="467"/>
      <c r="HMW42" s="467"/>
      <c r="HMX42" s="467"/>
      <c r="HMY42" s="467"/>
      <c r="HMZ42" s="467"/>
      <c r="HNA42" s="467"/>
      <c r="HNB42" s="467"/>
      <c r="HNC42" s="467"/>
      <c r="HND42" s="467"/>
      <c r="HNE42" s="467"/>
      <c r="HNF42" s="467"/>
      <c r="HNG42" s="467"/>
      <c r="HNH42" s="467"/>
      <c r="HNI42" s="467"/>
      <c r="HNJ42" s="467"/>
      <c r="HNK42" s="467"/>
      <c r="HNL42" s="467"/>
      <c r="HNM42" s="467"/>
      <c r="HNN42" s="467"/>
      <c r="HNO42" s="467"/>
      <c r="HNP42" s="467"/>
      <c r="HNQ42" s="467"/>
      <c r="HNR42" s="467"/>
      <c r="HNS42" s="467"/>
      <c r="HNT42" s="467"/>
      <c r="HNU42" s="467"/>
      <c r="HNV42" s="467"/>
      <c r="HNW42" s="467"/>
      <c r="HNX42" s="467"/>
      <c r="HNY42" s="467"/>
      <c r="HNZ42" s="467"/>
      <c r="HOA42" s="467"/>
      <c r="HOB42" s="467"/>
      <c r="HOC42" s="467"/>
      <c r="HOD42" s="467"/>
      <c r="HOE42" s="467"/>
      <c r="HOF42" s="467"/>
      <c r="HOG42" s="467"/>
      <c r="HOH42" s="467"/>
      <c r="HOI42" s="467"/>
      <c r="HOJ42" s="467"/>
      <c r="HOK42" s="467"/>
      <c r="HOL42" s="467"/>
      <c r="HOM42" s="467"/>
      <c r="HON42" s="467"/>
      <c r="HOO42" s="467"/>
      <c r="HOP42" s="467"/>
      <c r="HOQ42" s="467"/>
      <c r="HOR42" s="467"/>
      <c r="HOS42" s="467"/>
      <c r="HOT42" s="467"/>
      <c r="HOU42" s="467"/>
      <c r="HOV42" s="467"/>
      <c r="HOW42" s="467"/>
      <c r="HOX42" s="467"/>
      <c r="HOY42" s="467"/>
      <c r="HOZ42" s="467"/>
      <c r="HPA42" s="467"/>
      <c r="HPB42" s="467"/>
      <c r="HPC42" s="467"/>
      <c r="HPD42" s="467"/>
      <c r="HPE42" s="467"/>
      <c r="HPF42" s="467"/>
      <c r="HPG42" s="467"/>
      <c r="HPH42" s="467"/>
      <c r="HPI42" s="467"/>
      <c r="HPJ42" s="467"/>
      <c r="HPK42" s="467"/>
      <c r="HPL42" s="467"/>
      <c r="HPM42" s="467"/>
      <c r="HPN42" s="467"/>
      <c r="HPO42" s="467"/>
      <c r="HPP42" s="467"/>
      <c r="HPQ42" s="467"/>
      <c r="HPR42" s="467"/>
      <c r="HPS42" s="467"/>
      <c r="HPT42" s="467"/>
      <c r="HPU42" s="467"/>
      <c r="HPV42" s="467"/>
      <c r="HPW42" s="467"/>
      <c r="HPX42" s="467"/>
      <c r="HPY42" s="467"/>
      <c r="HPZ42" s="467"/>
      <c r="HQA42" s="467"/>
      <c r="HQB42" s="467"/>
      <c r="HQC42" s="467"/>
      <c r="HQD42" s="467"/>
      <c r="HQE42" s="467"/>
      <c r="HQF42" s="467"/>
      <c r="HQG42" s="467"/>
      <c r="HQH42" s="467"/>
      <c r="HQI42" s="467"/>
      <c r="HQJ42" s="467"/>
      <c r="HQK42" s="467"/>
      <c r="HQL42" s="467"/>
      <c r="HQM42" s="467"/>
      <c r="HQN42" s="467"/>
      <c r="HQO42" s="467"/>
      <c r="HQP42" s="467"/>
      <c r="HQQ42" s="467"/>
      <c r="HQR42" s="467"/>
      <c r="HQS42" s="467"/>
      <c r="HQT42" s="467"/>
      <c r="HQU42" s="467"/>
      <c r="HQV42" s="467"/>
      <c r="HQW42" s="467"/>
      <c r="HQX42" s="467"/>
      <c r="HQY42" s="467"/>
      <c r="HQZ42" s="467"/>
      <c r="HRA42" s="467"/>
      <c r="HRB42" s="467"/>
      <c r="HRC42" s="467"/>
      <c r="HRD42" s="467"/>
      <c r="HRE42" s="467"/>
      <c r="HRF42" s="467"/>
      <c r="HRG42" s="467"/>
      <c r="HRH42" s="467"/>
      <c r="HRI42" s="467"/>
      <c r="HRJ42" s="467"/>
      <c r="HRK42" s="467"/>
      <c r="HRL42" s="467"/>
      <c r="HRM42" s="467"/>
      <c r="HRN42" s="467"/>
      <c r="HRO42" s="467"/>
      <c r="HRP42" s="467"/>
      <c r="HRQ42" s="467"/>
      <c r="HRR42" s="467"/>
      <c r="HRS42" s="467"/>
      <c r="HRT42" s="467"/>
      <c r="HRU42" s="467"/>
      <c r="HRV42" s="467"/>
      <c r="HRW42" s="467"/>
      <c r="HRX42" s="467"/>
      <c r="HRY42" s="467"/>
      <c r="HRZ42" s="467"/>
      <c r="HSA42" s="467"/>
      <c r="HSB42" s="467"/>
      <c r="HSC42" s="467"/>
      <c r="HSD42" s="467"/>
      <c r="HSE42" s="467"/>
      <c r="HSF42" s="467"/>
      <c r="HSG42" s="467"/>
      <c r="HSH42" s="467"/>
      <c r="HSI42" s="467"/>
      <c r="HSJ42" s="467"/>
      <c r="HSK42" s="467"/>
      <c r="HSL42" s="467"/>
      <c r="HSM42" s="467"/>
      <c r="HSN42" s="467"/>
      <c r="HSO42" s="467"/>
      <c r="HSP42" s="467"/>
      <c r="HSQ42" s="467"/>
      <c r="HSR42" s="467"/>
      <c r="HSS42" s="467"/>
      <c r="HST42" s="467"/>
      <c r="HSU42" s="467"/>
      <c r="HSV42" s="467"/>
      <c r="HSW42" s="467"/>
      <c r="HSX42" s="467"/>
      <c r="HSY42" s="467"/>
      <c r="HSZ42" s="467"/>
      <c r="HTA42" s="467"/>
      <c r="HTB42" s="467"/>
      <c r="HTC42" s="467"/>
      <c r="HTD42" s="467"/>
      <c r="HTE42" s="467"/>
      <c r="HTF42" s="467"/>
      <c r="HTG42" s="467"/>
      <c r="HTH42" s="467"/>
      <c r="HTI42" s="467"/>
      <c r="HTJ42" s="467"/>
      <c r="HTK42" s="467"/>
      <c r="HTL42" s="467"/>
      <c r="HTM42" s="467"/>
      <c r="HTN42" s="467"/>
      <c r="HTO42" s="467"/>
      <c r="HTP42" s="467"/>
      <c r="HTQ42" s="467"/>
      <c r="HTR42" s="467"/>
      <c r="HTS42" s="467"/>
      <c r="HTT42" s="467"/>
      <c r="HTU42" s="467"/>
      <c r="HTV42" s="467"/>
      <c r="HTW42" s="467"/>
      <c r="HTX42" s="467"/>
      <c r="HTY42" s="467"/>
      <c r="HTZ42" s="467"/>
      <c r="HUA42" s="467"/>
      <c r="HUB42" s="467"/>
      <c r="HUC42" s="467"/>
      <c r="HUD42" s="467"/>
      <c r="HUE42" s="467"/>
      <c r="HUF42" s="467"/>
      <c r="HUG42" s="467"/>
      <c r="HUH42" s="467"/>
      <c r="HUI42" s="467"/>
      <c r="HUJ42" s="467"/>
      <c r="HUK42" s="467"/>
      <c r="HUL42" s="467"/>
      <c r="HUM42" s="467"/>
      <c r="HUN42" s="467"/>
      <c r="HUO42" s="467"/>
      <c r="HUP42" s="467"/>
      <c r="HUQ42" s="467"/>
      <c r="HUR42" s="467"/>
      <c r="HUS42" s="467"/>
      <c r="HUT42" s="467"/>
      <c r="HUU42" s="467"/>
      <c r="HUV42" s="467"/>
      <c r="HUW42" s="467"/>
      <c r="HUX42" s="467"/>
      <c r="HUY42" s="467"/>
      <c r="HUZ42" s="467"/>
      <c r="HVA42" s="467"/>
      <c r="HVB42" s="467"/>
      <c r="HVC42" s="467"/>
      <c r="HVD42" s="467"/>
      <c r="HVE42" s="467"/>
      <c r="HVF42" s="467"/>
      <c r="HVG42" s="467"/>
      <c r="HVH42" s="467"/>
      <c r="HVI42" s="467"/>
      <c r="HVJ42" s="467"/>
      <c r="HVK42" s="467"/>
      <c r="HVL42" s="467"/>
      <c r="HVM42" s="467"/>
      <c r="HVN42" s="467"/>
      <c r="HVO42" s="467"/>
      <c r="HVP42" s="467"/>
      <c r="HVQ42" s="467"/>
      <c r="HVR42" s="467"/>
      <c r="HVS42" s="467"/>
      <c r="HVT42" s="467"/>
      <c r="HVU42" s="467"/>
      <c r="HVV42" s="467"/>
      <c r="HVW42" s="467"/>
      <c r="HVX42" s="467"/>
      <c r="HVY42" s="467"/>
      <c r="HVZ42" s="467"/>
      <c r="HWA42" s="467"/>
      <c r="HWB42" s="467"/>
      <c r="HWC42" s="467"/>
      <c r="HWD42" s="467"/>
      <c r="HWE42" s="467"/>
      <c r="HWF42" s="467"/>
      <c r="HWG42" s="467"/>
      <c r="HWH42" s="467"/>
      <c r="HWI42" s="467"/>
      <c r="HWJ42" s="467"/>
      <c r="HWK42" s="467"/>
      <c r="HWL42" s="467"/>
      <c r="HWM42" s="467"/>
      <c r="HWN42" s="467"/>
      <c r="HWO42" s="467"/>
      <c r="HWP42" s="467"/>
      <c r="HWQ42" s="467"/>
      <c r="HWR42" s="467"/>
      <c r="HWS42" s="467"/>
      <c r="HWT42" s="467"/>
      <c r="HWU42" s="467"/>
      <c r="HWV42" s="467"/>
      <c r="HWW42" s="467"/>
      <c r="HWX42" s="467"/>
      <c r="HWY42" s="467"/>
      <c r="HWZ42" s="467"/>
      <c r="HXA42" s="467"/>
      <c r="HXB42" s="467"/>
      <c r="HXC42" s="467"/>
      <c r="HXD42" s="467"/>
      <c r="HXE42" s="467"/>
      <c r="HXF42" s="467"/>
      <c r="HXG42" s="467"/>
      <c r="HXH42" s="467"/>
      <c r="HXI42" s="467"/>
      <c r="HXJ42" s="467"/>
      <c r="HXK42" s="467"/>
      <c r="HXL42" s="467"/>
      <c r="HXM42" s="467"/>
      <c r="HXN42" s="467"/>
      <c r="HXO42" s="467"/>
      <c r="HXP42" s="467"/>
      <c r="HXQ42" s="467"/>
      <c r="HXR42" s="467"/>
      <c r="HXS42" s="467"/>
      <c r="HXT42" s="467"/>
      <c r="HXU42" s="467"/>
      <c r="HXV42" s="467"/>
      <c r="HXW42" s="467"/>
      <c r="HXX42" s="467"/>
      <c r="HXY42" s="467"/>
      <c r="HXZ42" s="467"/>
      <c r="HYA42" s="467"/>
      <c r="HYB42" s="467"/>
      <c r="HYC42" s="467"/>
      <c r="HYD42" s="467"/>
      <c r="HYE42" s="467"/>
      <c r="HYF42" s="467"/>
      <c r="HYG42" s="467"/>
      <c r="HYH42" s="467"/>
      <c r="HYI42" s="467"/>
      <c r="HYJ42" s="467"/>
      <c r="HYK42" s="467"/>
      <c r="HYL42" s="467"/>
      <c r="HYM42" s="467"/>
      <c r="HYN42" s="467"/>
      <c r="HYO42" s="467"/>
      <c r="HYP42" s="467"/>
      <c r="HYQ42" s="467"/>
      <c r="HYR42" s="467"/>
      <c r="HYS42" s="467"/>
      <c r="HYT42" s="467"/>
      <c r="HYU42" s="467"/>
      <c r="HYV42" s="467"/>
      <c r="HYW42" s="467"/>
      <c r="HYX42" s="467"/>
      <c r="HYY42" s="467"/>
      <c r="HYZ42" s="467"/>
      <c r="HZA42" s="467"/>
      <c r="HZB42" s="467"/>
      <c r="HZC42" s="467"/>
      <c r="HZD42" s="467"/>
      <c r="HZE42" s="467"/>
      <c r="HZF42" s="467"/>
      <c r="HZG42" s="467"/>
      <c r="HZH42" s="467"/>
      <c r="HZI42" s="467"/>
      <c r="HZJ42" s="467"/>
      <c r="HZK42" s="467"/>
      <c r="HZL42" s="467"/>
      <c r="HZM42" s="467"/>
      <c r="HZN42" s="467"/>
      <c r="HZO42" s="467"/>
      <c r="HZP42" s="467"/>
      <c r="HZQ42" s="467"/>
      <c r="HZR42" s="467"/>
      <c r="HZS42" s="467"/>
      <c r="HZT42" s="467"/>
      <c r="HZU42" s="467"/>
      <c r="HZV42" s="467"/>
      <c r="HZW42" s="467"/>
      <c r="HZX42" s="467"/>
      <c r="HZY42" s="467"/>
      <c r="HZZ42" s="467"/>
      <c r="IAA42" s="467"/>
      <c r="IAB42" s="467"/>
      <c r="IAC42" s="467"/>
      <c r="IAD42" s="467"/>
      <c r="IAE42" s="467"/>
      <c r="IAF42" s="467"/>
      <c r="IAG42" s="467"/>
      <c r="IAH42" s="467"/>
      <c r="IAI42" s="467"/>
      <c r="IAJ42" s="467"/>
      <c r="IAK42" s="467"/>
      <c r="IAL42" s="467"/>
      <c r="IAM42" s="467"/>
      <c r="IAN42" s="467"/>
      <c r="IAO42" s="467"/>
      <c r="IAP42" s="467"/>
      <c r="IAQ42" s="467"/>
      <c r="IAR42" s="467"/>
      <c r="IAS42" s="467"/>
      <c r="IAT42" s="467"/>
      <c r="IAU42" s="467"/>
      <c r="IAV42" s="467"/>
      <c r="IAW42" s="467"/>
      <c r="IAX42" s="467"/>
      <c r="IAY42" s="467"/>
      <c r="IAZ42" s="467"/>
      <c r="IBA42" s="467"/>
      <c r="IBB42" s="467"/>
      <c r="IBC42" s="467"/>
      <c r="IBD42" s="467"/>
      <c r="IBE42" s="467"/>
      <c r="IBF42" s="467"/>
      <c r="IBG42" s="467"/>
      <c r="IBH42" s="467"/>
      <c r="IBI42" s="467"/>
      <c r="IBJ42" s="467"/>
      <c r="IBK42" s="467"/>
      <c r="IBL42" s="467"/>
      <c r="IBM42" s="467"/>
      <c r="IBN42" s="467"/>
      <c r="IBO42" s="467"/>
      <c r="IBP42" s="467"/>
      <c r="IBQ42" s="467"/>
      <c r="IBR42" s="467"/>
      <c r="IBS42" s="467"/>
      <c r="IBT42" s="467"/>
      <c r="IBU42" s="467"/>
      <c r="IBV42" s="467"/>
      <c r="IBW42" s="467"/>
      <c r="IBX42" s="467"/>
      <c r="IBY42" s="467"/>
      <c r="IBZ42" s="467"/>
      <c r="ICA42" s="467"/>
      <c r="ICB42" s="467"/>
      <c r="ICC42" s="467"/>
      <c r="ICD42" s="467"/>
      <c r="ICE42" s="467"/>
      <c r="ICF42" s="467"/>
      <c r="ICG42" s="467"/>
      <c r="ICH42" s="467"/>
      <c r="ICI42" s="467"/>
      <c r="ICJ42" s="467"/>
      <c r="ICK42" s="467"/>
      <c r="ICL42" s="467"/>
      <c r="ICM42" s="467"/>
      <c r="ICN42" s="467"/>
      <c r="ICO42" s="467"/>
      <c r="ICP42" s="467"/>
      <c r="ICQ42" s="467"/>
      <c r="ICR42" s="467"/>
      <c r="ICS42" s="467"/>
      <c r="ICT42" s="467"/>
      <c r="ICU42" s="467"/>
      <c r="ICV42" s="467"/>
      <c r="ICW42" s="467"/>
      <c r="ICX42" s="467"/>
      <c r="ICY42" s="467"/>
      <c r="ICZ42" s="467"/>
      <c r="IDA42" s="467"/>
      <c r="IDB42" s="467"/>
      <c r="IDC42" s="467"/>
      <c r="IDD42" s="467"/>
      <c r="IDE42" s="467"/>
      <c r="IDF42" s="467"/>
      <c r="IDG42" s="467"/>
      <c r="IDH42" s="467"/>
      <c r="IDI42" s="467"/>
      <c r="IDJ42" s="467"/>
      <c r="IDK42" s="467"/>
      <c r="IDL42" s="467"/>
      <c r="IDM42" s="467"/>
      <c r="IDN42" s="467"/>
      <c r="IDO42" s="467"/>
      <c r="IDP42" s="467"/>
      <c r="IDQ42" s="467"/>
      <c r="IDR42" s="467"/>
      <c r="IDS42" s="467"/>
      <c r="IDT42" s="467"/>
      <c r="IDU42" s="467"/>
      <c r="IDV42" s="467"/>
      <c r="IDW42" s="467"/>
      <c r="IDX42" s="467"/>
      <c r="IDY42" s="467"/>
      <c r="IDZ42" s="467"/>
      <c r="IEA42" s="467"/>
      <c r="IEB42" s="467"/>
      <c r="IEC42" s="467"/>
      <c r="IED42" s="467"/>
      <c r="IEE42" s="467"/>
      <c r="IEF42" s="467"/>
      <c r="IEG42" s="467"/>
      <c r="IEH42" s="467"/>
      <c r="IEI42" s="467"/>
      <c r="IEJ42" s="467"/>
      <c r="IEK42" s="467"/>
      <c r="IEL42" s="467"/>
      <c r="IEM42" s="467"/>
      <c r="IEN42" s="467"/>
      <c r="IEO42" s="467"/>
      <c r="IEP42" s="467"/>
      <c r="IEQ42" s="467"/>
      <c r="IER42" s="467"/>
      <c r="IES42" s="467"/>
      <c r="IET42" s="467"/>
      <c r="IEU42" s="467"/>
      <c r="IEV42" s="467"/>
      <c r="IEW42" s="467"/>
      <c r="IEX42" s="467"/>
      <c r="IEY42" s="467"/>
      <c r="IEZ42" s="467"/>
      <c r="IFA42" s="467"/>
      <c r="IFB42" s="467"/>
      <c r="IFC42" s="467"/>
      <c r="IFD42" s="467"/>
      <c r="IFE42" s="467"/>
      <c r="IFF42" s="467"/>
      <c r="IFG42" s="467"/>
      <c r="IFH42" s="467"/>
      <c r="IFI42" s="467"/>
      <c r="IFJ42" s="467"/>
      <c r="IFK42" s="467"/>
      <c r="IFL42" s="467"/>
      <c r="IFM42" s="467"/>
      <c r="IFN42" s="467"/>
      <c r="IFO42" s="467"/>
      <c r="IFP42" s="467"/>
      <c r="IFQ42" s="467"/>
      <c r="IFR42" s="467"/>
      <c r="IFS42" s="467"/>
      <c r="IFT42" s="467"/>
      <c r="IFU42" s="467"/>
      <c r="IFV42" s="467"/>
      <c r="IFW42" s="467"/>
      <c r="IFX42" s="467"/>
      <c r="IFY42" s="467"/>
      <c r="IFZ42" s="467"/>
      <c r="IGA42" s="467"/>
      <c r="IGB42" s="467"/>
      <c r="IGC42" s="467"/>
      <c r="IGD42" s="467"/>
      <c r="IGE42" s="467"/>
      <c r="IGF42" s="467"/>
      <c r="IGG42" s="467"/>
      <c r="IGH42" s="467"/>
      <c r="IGI42" s="467"/>
      <c r="IGJ42" s="467"/>
      <c r="IGK42" s="467"/>
      <c r="IGL42" s="467"/>
      <c r="IGM42" s="467"/>
      <c r="IGN42" s="467"/>
      <c r="IGO42" s="467"/>
      <c r="IGP42" s="467"/>
      <c r="IGQ42" s="467"/>
      <c r="IGR42" s="467"/>
      <c r="IGS42" s="467"/>
      <c r="IGT42" s="467"/>
      <c r="IGU42" s="467"/>
      <c r="IGV42" s="467"/>
      <c r="IGW42" s="467"/>
      <c r="IGX42" s="467"/>
      <c r="IGY42" s="467"/>
      <c r="IGZ42" s="467"/>
      <c r="IHA42" s="467"/>
      <c r="IHB42" s="467"/>
      <c r="IHC42" s="467"/>
      <c r="IHD42" s="467"/>
      <c r="IHE42" s="467"/>
      <c r="IHF42" s="467"/>
      <c r="IHG42" s="467"/>
      <c r="IHH42" s="467"/>
      <c r="IHI42" s="467"/>
      <c r="IHJ42" s="467"/>
      <c r="IHK42" s="467"/>
      <c r="IHL42" s="467"/>
      <c r="IHM42" s="467"/>
      <c r="IHN42" s="467"/>
      <c r="IHO42" s="467"/>
      <c r="IHP42" s="467"/>
      <c r="IHQ42" s="467"/>
      <c r="IHR42" s="467"/>
      <c r="IHS42" s="467"/>
      <c r="IHT42" s="467"/>
      <c r="IHU42" s="467"/>
      <c r="IHV42" s="467"/>
      <c r="IHW42" s="467"/>
      <c r="IHX42" s="467"/>
      <c r="IHY42" s="467"/>
      <c r="IHZ42" s="467"/>
      <c r="IIA42" s="467"/>
      <c r="IIB42" s="467"/>
      <c r="IIC42" s="467"/>
      <c r="IID42" s="467"/>
      <c r="IIE42" s="467"/>
      <c r="IIF42" s="467"/>
      <c r="IIG42" s="467"/>
      <c r="IIH42" s="467"/>
      <c r="III42" s="467"/>
      <c r="IIJ42" s="467"/>
      <c r="IIK42" s="467"/>
      <c r="IIL42" s="467"/>
      <c r="IIM42" s="467"/>
      <c r="IIN42" s="467"/>
      <c r="IIO42" s="467"/>
      <c r="IIP42" s="467"/>
      <c r="IIQ42" s="467"/>
      <c r="IIR42" s="467"/>
      <c r="IIS42" s="467"/>
      <c r="IIT42" s="467"/>
      <c r="IIU42" s="467"/>
      <c r="IIV42" s="467"/>
      <c r="IIW42" s="467"/>
      <c r="IIX42" s="467"/>
      <c r="IIY42" s="467"/>
      <c r="IIZ42" s="467"/>
      <c r="IJA42" s="467"/>
      <c r="IJB42" s="467"/>
      <c r="IJC42" s="467"/>
      <c r="IJD42" s="467"/>
      <c r="IJE42" s="467"/>
      <c r="IJF42" s="467"/>
      <c r="IJG42" s="467"/>
      <c r="IJH42" s="467"/>
      <c r="IJI42" s="467"/>
      <c r="IJJ42" s="467"/>
      <c r="IJK42" s="467"/>
      <c r="IJL42" s="467"/>
      <c r="IJM42" s="467"/>
      <c r="IJN42" s="467"/>
      <c r="IJO42" s="467"/>
      <c r="IJP42" s="467"/>
      <c r="IJQ42" s="467"/>
      <c r="IJR42" s="467"/>
      <c r="IJS42" s="467"/>
      <c r="IJT42" s="467"/>
      <c r="IJU42" s="467"/>
      <c r="IJV42" s="467"/>
      <c r="IJW42" s="467"/>
      <c r="IJX42" s="467"/>
      <c r="IJY42" s="467"/>
      <c r="IJZ42" s="467"/>
      <c r="IKA42" s="467"/>
      <c r="IKB42" s="467"/>
      <c r="IKC42" s="467"/>
      <c r="IKD42" s="467"/>
      <c r="IKE42" s="467"/>
      <c r="IKF42" s="467"/>
      <c r="IKG42" s="467"/>
      <c r="IKH42" s="467"/>
      <c r="IKI42" s="467"/>
      <c r="IKJ42" s="467"/>
      <c r="IKK42" s="467"/>
      <c r="IKL42" s="467"/>
      <c r="IKM42" s="467"/>
      <c r="IKN42" s="467"/>
      <c r="IKO42" s="467"/>
      <c r="IKP42" s="467"/>
      <c r="IKQ42" s="467"/>
      <c r="IKR42" s="467"/>
      <c r="IKS42" s="467"/>
      <c r="IKT42" s="467"/>
      <c r="IKU42" s="467"/>
      <c r="IKV42" s="467"/>
      <c r="IKW42" s="467"/>
      <c r="IKX42" s="467"/>
      <c r="IKY42" s="467"/>
      <c r="IKZ42" s="467"/>
      <c r="ILA42" s="467"/>
      <c r="ILB42" s="467"/>
      <c r="ILC42" s="467"/>
      <c r="ILD42" s="467"/>
      <c r="ILE42" s="467"/>
      <c r="ILF42" s="467"/>
      <c r="ILG42" s="467"/>
      <c r="ILH42" s="467"/>
      <c r="ILI42" s="467"/>
      <c r="ILJ42" s="467"/>
      <c r="ILK42" s="467"/>
      <c r="ILL42" s="467"/>
      <c r="ILM42" s="467"/>
      <c r="ILN42" s="467"/>
      <c r="ILO42" s="467"/>
      <c r="ILP42" s="467"/>
      <c r="ILQ42" s="467"/>
      <c r="ILR42" s="467"/>
      <c r="ILS42" s="467"/>
      <c r="ILT42" s="467"/>
      <c r="ILU42" s="467"/>
      <c r="ILV42" s="467"/>
      <c r="ILW42" s="467"/>
      <c r="ILX42" s="467"/>
      <c r="ILY42" s="467"/>
      <c r="ILZ42" s="467"/>
      <c r="IMA42" s="467"/>
      <c r="IMB42" s="467"/>
      <c r="IMC42" s="467"/>
      <c r="IMD42" s="467"/>
      <c r="IME42" s="467"/>
      <c r="IMF42" s="467"/>
      <c r="IMG42" s="467"/>
      <c r="IMH42" s="467"/>
      <c r="IMI42" s="467"/>
      <c r="IMJ42" s="467"/>
      <c r="IMK42" s="467"/>
      <c r="IML42" s="467"/>
      <c r="IMM42" s="467"/>
      <c r="IMN42" s="467"/>
      <c r="IMO42" s="467"/>
      <c r="IMP42" s="467"/>
      <c r="IMQ42" s="467"/>
      <c r="IMR42" s="467"/>
      <c r="IMS42" s="467"/>
      <c r="IMT42" s="467"/>
      <c r="IMU42" s="467"/>
      <c r="IMV42" s="467"/>
      <c r="IMW42" s="467"/>
      <c r="IMX42" s="467"/>
      <c r="IMY42" s="467"/>
      <c r="IMZ42" s="467"/>
      <c r="INA42" s="467"/>
      <c r="INB42" s="467"/>
      <c r="INC42" s="467"/>
      <c r="IND42" s="467"/>
      <c r="INE42" s="467"/>
      <c r="INF42" s="467"/>
      <c r="ING42" s="467"/>
      <c r="INH42" s="467"/>
      <c r="INI42" s="467"/>
      <c r="INJ42" s="467"/>
      <c r="INK42" s="467"/>
      <c r="INL42" s="467"/>
      <c r="INM42" s="467"/>
      <c r="INN42" s="467"/>
      <c r="INO42" s="467"/>
      <c r="INP42" s="467"/>
      <c r="INQ42" s="467"/>
      <c r="INR42" s="467"/>
      <c r="INS42" s="467"/>
      <c r="INT42" s="467"/>
      <c r="INU42" s="467"/>
      <c r="INV42" s="467"/>
      <c r="INW42" s="467"/>
      <c r="INX42" s="467"/>
      <c r="INY42" s="467"/>
      <c r="INZ42" s="467"/>
      <c r="IOA42" s="467"/>
      <c r="IOB42" s="467"/>
      <c r="IOC42" s="467"/>
      <c r="IOD42" s="467"/>
      <c r="IOE42" s="467"/>
      <c r="IOF42" s="467"/>
      <c r="IOG42" s="467"/>
      <c r="IOH42" s="467"/>
      <c r="IOI42" s="467"/>
      <c r="IOJ42" s="467"/>
      <c r="IOK42" s="467"/>
      <c r="IOL42" s="467"/>
      <c r="IOM42" s="467"/>
      <c r="ION42" s="467"/>
      <c r="IOO42" s="467"/>
      <c r="IOP42" s="467"/>
      <c r="IOQ42" s="467"/>
      <c r="IOR42" s="467"/>
      <c r="IOS42" s="467"/>
      <c r="IOT42" s="467"/>
      <c r="IOU42" s="467"/>
      <c r="IOV42" s="467"/>
      <c r="IOW42" s="467"/>
      <c r="IOX42" s="467"/>
      <c r="IOY42" s="467"/>
      <c r="IOZ42" s="467"/>
      <c r="IPA42" s="467"/>
      <c r="IPB42" s="467"/>
      <c r="IPC42" s="467"/>
      <c r="IPD42" s="467"/>
      <c r="IPE42" s="467"/>
      <c r="IPF42" s="467"/>
      <c r="IPG42" s="467"/>
      <c r="IPH42" s="467"/>
      <c r="IPI42" s="467"/>
      <c r="IPJ42" s="467"/>
      <c r="IPK42" s="467"/>
      <c r="IPL42" s="467"/>
      <c r="IPM42" s="467"/>
      <c r="IPN42" s="467"/>
      <c r="IPO42" s="467"/>
      <c r="IPP42" s="467"/>
      <c r="IPQ42" s="467"/>
      <c r="IPR42" s="467"/>
      <c r="IPS42" s="467"/>
      <c r="IPT42" s="467"/>
      <c r="IPU42" s="467"/>
      <c r="IPV42" s="467"/>
      <c r="IPW42" s="467"/>
      <c r="IPX42" s="467"/>
      <c r="IPY42" s="467"/>
      <c r="IPZ42" s="467"/>
      <c r="IQA42" s="467"/>
      <c r="IQB42" s="467"/>
      <c r="IQC42" s="467"/>
      <c r="IQD42" s="467"/>
      <c r="IQE42" s="467"/>
      <c r="IQF42" s="467"/>
      <c r="IQG42" s="467"/>
      <c r="IQH42" s="467"/>
      <c r="IQI42" s="467"/>
      <c r="IQJ42" s="467"/>
      <c r="IQK42" s="467"/>
      <c r="IQL42" s="467"/>
      <c r="IQM42" s="467"/>
      <c r="IQN42" s="467"/>
      <c r="IQO42" s="467"/>
      <c r="IQP42" s="467"/>
      <c r="IQQ42" s="467"/>
      <c r="IQR42" s="467"/>
      <c r="IQS42" s="467"/>
      <c r="IQT42" s="467"/>
      <c r="IQU42" s="467"/>
      <c r="IQV42" s="467"/>
      <c r="IQW42" s="467"/>
      <c r="IQX42" s="467"/>
      <c r="IQY42" s="467"/>
      <c r="IQZ42" s="467"/>
      <c r="IRA42" s="467"/>
      <c r="IRB42" s="467"/>
      <c r="IRC42" s="467"/>
      <c r="IRD42" s="467"/>
      <c r="IRE42" s="467"/>
      <c r="IRF42" s="467"/>
      <c r="IRG42" s="467"/>
      <c r="IRH42" s="467"/>
      <c r="IRI42" s="467"/>
      <c r="IRJ42" s="467"/>
      <c r="IRK42" s="467"/>
      <c r="IRL42" s="467"/>
      <c r="IRM42" s="467"/>
      <c r="IRN42" s="467"/>
      <c r="IRO42" s="467"/>
      <c r="IRP42" s="467"/>
      <c r="IRQ42" s="467"/>
      <c r="IRR42" s="467"/>
      <c r="IRS42" s="467"/>
      <c r="IRT42" s="467"/>
      <c r="IRU42" s="467"/>
      <c r="IRV42" s="467"/>
      <c r="IRW42" s="467"/>
      <c r="IRX42" s="467"/>
      <c r="IRY42" s="467"/>
      <c r="IRZ42" s="467"/>
      <c r="ISA42" s="467"/>
      <c r="ISB42" s="467"/>
      <c r="ISC42" s="467"/>
      <c r="ISD42" s="467"/>
      <c r="ISE42" s="467"/>
      <c r="ISF42" s="467"/>
      <c r="ISG42" s="467"/>
      <c r="ISH42" s="467"/>
      <c r="ISI42" s="467"/>
      <c r="ISJ42" s="467"/>
      <c r="ISK42" s="467"/>
      <c r="ISL42" s="467"/>
      <c r="ISM42" s="467"/>
      <c r="ISN42" s="467"/>
      <c r="ISO42" s="467"/>
      <c r="ISP42" s="467"/>
      <c r="ISQ42" s="467"/>
      <c r="ISR42" s="467"/>
      <c r="ISS42" s="467"/>
      <c r="IST42" s="467"/>
      <c r="ISU42" s="467"/>
      <c r="ISV42" s="467"/>
      <c r="ISW42" s="467"/>
      <c r="ISX42" s="467"/>
      <c r="ISY42" s="467"/>
      <c r="ISZ42" s="467"/>
      <c r="ITA42" s="467"/>
      <c r="ITB42" s="467"/>
      <c r="ITC42" s="467"/>
      <c r="ITD42" s="467"/>
      <c r="ITE42" s="467"/>
      <c r="ITF42" s="467"/>
      <c r="ITG42" s="467"/>
      <c r="ITH42" s="467"/>
      <c r="ITI42" s="467"/>
      <c r="ITJ42" s="467"/>
      <c r="ITK42" s="467"/>
      <c r="ITL42" s="467"/>
      <c r="ITM42" s="467"/>
      <c r="ITN42" s="467"/>
      <c r="ITO42" s="467"/>
      <c r="ITP42" s="467"/>
      <c r="ITQ42" s="467"/>
      <c r="ITR42" s="467"/>
      <c r="ITS42" s="467"/>
      <c r="ITT42" s="467"/>
      <c r="ITU42" s="467"/>
      <c r="ITV42" s="467"/>
      <c r="ITW42" s="467"/>
      <c r="ITX42" s="467"/>
      <c r="ITY42" s="467"/>
      <c r="ITZ42" s="467"/>
      <c r="IUA42" s="467"/>
      <c r="IUB42" s="467"/>
      <c r="IUC42" s="467"/>
      <c r="IUD42" s="467"/>
      <c r="IUE42" s="467"/>
      <c r="IUF42" s="467"/>
      <c r="IUG42" s="467"/>
      <c r="IUH42" s="467"/>
      <c r="IUI42" s="467"/>
      <c r="IUJ42" s="467"/>
      <c r="IUK42" s="467"/>
      <c r="IUL42" s="467"/>
      <c r="IUM42" s="467"/>
      <c r="IUN42" s="467"/>
      <c r="IUO42" s="467"/>
      <c r="IUP42" s="467"/>
      <c r="IUQ42" s="467"/>
      <c r="IUR42" s="467"/>
      <c r="IUS42" s="467"/>
      <c r="IUT42" s="467"/>
      <c r="IUU42" s="467"/>
      <c r="IUV42" s="467"/>
      <c r="IUW42" s="467"/>
      <c r="IUX42" s="467"/>
      <c r="IUY42" s="467"/>
      <c r="IUZ42" s="467"/>
      <c r="IVA42" s="467"/>
      <c r="IVB42" s="467"/>
      <c r="IVC42" s="467"/>
      <c r="IVD42" s="467"/>
      <c r="IVE42" s="467"/>
      <c r="IVF42" s="467"/>
      <c r="IVG42" s="467"/>
      <c r="IVH42" s="467"/>
      <c r="IVI42" s="467"/>
      <c r="IVJ42" s="467"/>
      <c r="IVK42" s="467"/>
      <c r="IVL42" s="467"/>
      <c r="IVM42" s="467"/>
      <c r="IVN42" s="467"/>
      <c r="IVO42" s="467"/>
      <c r="IVP42" s="467"/>
      <c r="IVQ42" s="467"/>
      <c r="IVR42" s="467"/>
      <c r="IVS42" s="467"/>
      <c r="IVT42" s="467"/>
      <c r="IVU42" s="467"/>
      <c r="IVV42" s="467"/>
      <c r="IVW42" s="467"/>
      <c r="IVX42" s="467"/>
      <c r="IVY42" s="467"/>
      <c r="IVZ42" s="467"/>
      <c r="IWA42" s="467"/>
      <c r="IWB42" s="467"/>
      <c r="IWC42" s="467"/>
      <c r="IWD42" s="467"/>
      <c r="IWE42" s="467"/>
      <c r="IWF42" s="467"/>
      <c r="IWG42" s="467"/>
      <c r="IWH42" s="467"/>
      <c r="IWI42" s="467"/>
      <c r="IWJ42" s="467"/>
      <c r="IWK42" s="467"/>
      <c r="IWL42" s="467"/>
      <c r="IWM42" s="467"/>
      <c r="IWN42" s="467"/>
      <c r="IWO42" s="467"/>
      <c r="IWP42" s="467"/>
      <c r="IWQ42" s="467"/>
      <c r="IWR42" s="467"/>
      <c r="IWS42" s="467"/>
      <c r="IWT42" s="467"/>
      <c r="IWU42" s="467"/>
      <c r="IWV42" s="467"/>
      <c r="IWW42" s="467"/>
      <c r="IWX42" s="467"/>
      <c r="IWY42" s="467"/>
      <c r="IWZ42" s="467"/>
      <c r="IXA42" s="467"/>
      <c r="IXB42" s="467"/>
      <c r="IXC42" s="467"/>
      <c r="IXD42" s="467"/>
      <c r="IXE42" s="467"/>
      <c r="IXF42" s="467"/>
      <c r="IXG42" s="467"/>
      <c r="IXH42" s="467"/>
      <c r="IXI42" s="467"/>
      <c r="IXJ42" s="467"/>
      <c r="IXK42" s="467"/>
      <c r="IXL42" s="467"/>
      <c r="IXM42" s="467"/>
      <c r="IXN42" s="467"/>
      <c r="IXO42" s="467"/>
      <c r="IXP42" s="467"/>
      <c r="IXQ42" s="467"/>
      <c r="IXR42" s="467"/>
      <c r="IXS42" s="467"/>
      <c r="IXT42" s="467"/>
      <c r="IXU42" s="467"/>
      <c r="IXV42" s="467"/>
      <c r="IXW42" s="467"/>
      <c r="IXX42" s="467"/>
      <c r="IXY42" s="467"/>
      <c r="IXZ42" s="467"/>
      <c r="IYA42" s="467"/>
      <c r="IYB42" s="467"/>
      <c r="IYC42" s="467"/>
      <c r="IYD42" s="467"/>
      <c r="IYE42" s="467"/>
      <c r="IYF42" s="467"/>
      <c r="IYG42" s="467"/>
      <c r="IYH42" s="467"/>
      <c r="IYI42" s="467"/>
      <c r="IYJ42" s="467"/>
      <c r="IYK42" s="467"/>
      <c r="IYL42" s="467"/>
      <c r="IYM42" s="467"/>
      <c r="IYN42" s="467"/>
      <c r="IYO42" s="467"/>
      <c r="IYP42" s="467"/>
      <c r="IYQ42" s="467"/>
      <c r="IYR42" s="467"/>
      <c r="IYS42" s="467"/>
      <c r="IYT42" s="467"/>
      <c r="IYU42" s="467"/>
      <c r="IYV42" s="467"/>
      <c r="IYW42" s="467"/>
      <c r="IYX42" s="467"/>
      <c r="IYY42" s="467"/>
      <c r="IYZ42" s="467"/>
      <c r="IZA42" s="467"/>
      <c r="IZB42" s="467"/>
      <c r="IZC42" s="467"/>
      <c r="IZD42" s="467"/>
      <c r="IZE42" s="467"/>
      <c r="IZF42" s="467"/>
      <c r="IZG42" s="467"/>
      <c r="IZH42" s="467"/>
      <c r="IZI42" s="467"/>
      <c r="IZJ42" s="467"/>
      <c r="IZK42" s="467"/>
      <c r="IZL42" s="467"/>
      <c r="IZM42" s="467"/>
      <c r="IZN42" s="467"/>
      <c r="IZO42" s="467"/>
      <c r="IZP42" s="467"/>
      <c r="IZQ42" s="467"/>
      <c r="IZR42" s="467"/>
      <c r="IZS42" s="467"/>
      <c r="IZT42" s="467"/>
      <c r="IZU42" s="467"/>
      <c r="IZV42" s="467"/>
      <c r="IZW42" s="467"/>
      <c r="IZX42" s="467"/>
      <c r="IZY42" s="467"/>
      <c r="IZZ42" s="467"/>
      <c r="JAA42" s="467"/>
      <c r="JAB42" s="467"/>
      <c r="JAC42" s="467"/>
      <c r="JAD42" s="467"/>
      <c r="JAE42" s="467"/>
      <c r="JAF42" s="467"/>
      <c r="JAG42" s="467"/>
      <c r="JAH42" s="467"/>
      <c r="JAI42" s="467"/>
      <c r="JAJ42" s="467"/>
      <c r="JAK42" s="467"/>
      <c r="JAL42" s="467"/>
      <c r="JAM42" s="467"/>
      <c r="JAN42" s="467"/>
      <c r="JAO42" s="467"/>
      <c r="JAP42" s="467"/>
      <c r="JAQ42" s="467"/>
      <c r="JAR42" s="467"/>
      <c r="JAS42" s="467"/>
      <c r="JAT42" s="467"/>
      <c r="JAU42" s="467"/>
      <c r="JAV42" s="467"/>
      <c r="JAW42" s="467"/>
      <c r="JAX42" s="467"/>
      <c r="JAY42" s="467"/>
      <c r="JAZ42" s="467"/>
      <c r="JBA42" s="467"/>
      <c r="JBB42" s="467"/>
      <c r="JBC42" s="467"/>
      <c r="JBD42" s="467"/>
      <c r="JBE42" s="467"/>
      <c r="JBF42" s="467"/>
      <c r="JBG42" s="467"/>
      <c r="JBH42" s="467"/>
      <c r="JBI42" s="467"/>
      <c r="JBJ42" s="467"/>
      <c r="JBK42" s="467"/>
      <c r="JBL42" s="467"/>
      <c r="JBM42" s="467"/>
      <c r="JBN42" s="467"/>
      <c r="JBO42" s="467"/>
      <c r="JBP42" s="467"/>
      <c r="JBQ42" s="467"/>
      <c r="JBR42" s="467"/>
      <c r="JBS42" s="467"/>
      <c r="JBT42" s="467"/>
      <c r="JBU42" s="467"/>
      <c r="JBV42" s="467"/>
      <c r="JBW42" s="467"/>
      <c r="JBX42" s="467"/>
      <c r="JBY42" s="467"/>
      <c r="JBZ42" s="467"/>
      <c r="JCA42" s="467"/>
      <c r="JCB42" s="467"/>
      <c r="JCC42" s="467"/>
      <c r="JCD42" s="467"/>
      <c r="JCE42" s="467"/>
      <c r="JCF42" s="467"/>
      <c r="JCG42" s="467"/>
      <c r="JCH42" s="467"/>
      <c r="JCI42" s="467"/>
      <c r="JCJ42" s="467"/>
      <c r="JCK42" s="467"/>
      <c r="JCL42" s="467"/>
      <c r="JCM42" s="467"/>
      <c r="JCN42" s="467"/>
      <c r="JCO42" s="467"/>
      <c r="JCP42" s="467"/>
      <c r="JCQ42" s="467"/>
      <c r="JCR42" s="467"/>
      <c r="JCS42" s="467"/>
      <c r="JCT42" s="467"/>
      <c r="JCU42" s="467"/>
      <c r="JCV42" s="467"/>
      <c r="JCW42" s="467"/>
      <c r="JCX42" s="467"/>
      <c r="JCY42" s="467"/>
      <c r="JCZ42" s="467"/>
      <c r="JDA42" s="467"/>
      <c r="JDB42" s="467"/>
      <c r="JDC42" s="467"/>
      <c r="JDD42" s="467"/>
      <c r="JDE42" s="467"/>
      <c r="JDF42" s="467"/>
      <c r="JDG42" s="467"/>
      <c r="JDH42" s="467"/>
      <c r="JDI42" s="467"/>
      <c r="JDJ42" s="467"/>
      <c r="JDK42" s="467"/>
      <c r="JDL42" s="467"/>
      <c r="JDM42" s="467"/>
      <c r="JDN42" s="467"/>
      <c r="JDO42" s="467"/>
      <c r="JDP42" s="467"/>
      <c r="JDQ42" s="467"/>
      <c r="JDR42" s="467"/>
      <c r="JDS42" s="467"/>
      <c r="JDT42" s="467"/>
      <c r="JDU42" s="467"/>
      <c r="JDV42" s="467"/>
      <c r="JDW42" s="467"/>
      <c r="JDX42" s="467"/>
      <c r="JDY42" s="467"/>
      <c r="JDZ42" s="467"/>
      <c r="JEA42" s="467"/>
      <c r="JEB42" s="467"/>
      <c r="JEC42" s="467"/>
      <c r="JED42" s="467"/>
      <c r="JEE42" s="467"/>
      <c r="JEF42" s="467"/>
      <c r="JEG42" s="467"/>
      <c r="JEH42" s="467"/>
      <c r="JEI42" s="467"/>
      <c r="JEJ42" s="467"/>
      <c r="JEK42" s="467"/>
      <c r="JEL42" s="467"/>
      <c r="JEM42" s="467"/>
      <c r="JEN42" s="467"/>
      <c r="JEO42" s="467"/>
      <c r="JEP42" s="467"/>
      <c r="JEQ42" s="467"/>
      <c r="JER42" s="467"/>
      <c r="JES42" s="467"/>
      <c r="JET42" s="467"/>
      <c r="JEU42" s="467"/>
      <c r="JEV42" s="467"/>
      <c r="JEW42" s="467"/>
      <c r="JEX42" s="467"/>
      <c r="JEY42" s="467"/>
      <c r="JEZ42" s="467"/>
      <c r="JFA42" s="467"/>
      <c r="JFB42" s="467"/>
      <c r="JFC42" s="467"/>
      <c r="JFD42" s="467"/>
      <c r="JFE42" s="467"/>
      <c r="JFF42" s="467"/>
      <c r="JFG42" s="467"/>
      <c r="JFH42" s="467"/>
      <c r="JFI42" s="467"/>
      <c r="JFJ42" s="467"/>
      <c r="JFK42" s="467"/>
      <c r="JFL42" s="467"/>
      <c r="JFM42" s="467"/>
      <c r="JFN42" s="467"/>
      <c r="JFO42" s="467"/>
      <c r="JFP42" s="467"/>
      <c r="JFQ42" s="467"/>
      <c r="JFR42" s="467"/>
      <c r="JFS42" s="467"/>
      <c r="JFT42" s="467"/>
      <c r="JFU42" s="467"/>
      <c r="JFV42" s="467"/>
      <c r="JFW42" s="467"/>
      <c r="JFX42" s="467"/>
      <c r="JFY42" s="467"/>
      <c r="JFZ42" s="467"/>
      <c r="JGA42" s="467"/>
      <c r="JGB42" s="467"/>
      <c r="JGC42" s="467"/>
      <c r="JGD42" s="467"/>
      <c r="JGE42" s="467"/>
      <c r="JGF42" s="467"/>
      <c r="JGG42" s="467"/>
      <c r="JGH42" s="467"/>
      <c r="JGI42" s="467"/>
      <c r="JGJ42" s="467"/>
      <c r="JGK42" s="467"/>
      <c r="JGL42" s="467"/>
      <c r="JGM42" s="467"/>
      <c r="JGN42" s="467"/>
      <c r="JGO42" s="467"/>
      <c r="JGP42" s="467"/>
      <c r="JGQ42" s="467"/>
      <c r="JGR42" s="467"/>
      <c r="JGS42" s="467"/>
      <c r="JGT42" s="467"/>
      <c r="JGU42" s="467"/>
      <c r="JGV42" s="467"/>
      <c r="JGW42" s="467"/>
      <c r="JGX42" s="467"/>
      <c r="JGY42" s="467"/>
      <c r="JGZ42" s="467"/>
      <c r="JHA42" s="467"/>
      <c r="JHB42" s="467"/>
      <c r="JHC42" s="467"/>
      <c r="JHD42" s="467"/>
      <c r="JHE42" s="467"/>
      <c r="JHF42" s="467"/>
      <c r="JHG42" s="467"/>
      <c r="JHH42" s="467"/>
      <c r="JHI42" s="467"/>
      <c r="JHJ42" s="467"/>
      <c r="JHK42" s="467"/>
      <c r="JHL42" s="467"/>
      <c r="JHM42" s="467"/>
      <c r="JHN42" s="467"/>
      <c r="JHO42" s="467"/>
      <c r="JHP42" s="467"/>
      <c r="JHQ42" s="467"/>
      <c r="JHR42" s="467"/>
      <c r="JHS42" s="467"/>
      <c r="JHT42" s="467"/>
      <c r="JHU42" s="467"/>
      <c r="JHV42" s="467"/>
      <c r="JHW42" s="467"/>
      <c r="JHX42" s="467"/>
      <c r="JHY42" s="467"/>
      <c r="JHZ42" s="467"/>
      <c r="JIA42" s="467"/>
      <c r="JIB42" s="467"/>
      <c r="JIC42" s="467"/>
      <c r="JID42" s="467"/>
      <c r="JIE42" s="467"/>
      <c r="JIF42" s="467"/>
      <c r="JIG42" s="467"/>
      <c r="JIH42" s="467"/>
      <c r="JII42" s="467"/>
      <c r="JIJ42" s="467"/>
      <c r="JIK42" s="467"/>
      <c r="JIL42" s="467"/>
      <c r="JIM42" s="467"/>
      <c r="JIN42" s="467"/>
      <c r="JIO42" s="467"/>
      <c r="JIP42" s="467"/>
      <c r="JIQ42" s="467"/>
      <c r="JIR42" s="467"/>
      <c r="JIS42" s="467"/>
      <c r="JIT42" s="467"/>
      <c r="JIU42" s="467"/>
      <c r="JIV42" s="467"/>
      <c r="JIW42" s="467"/>
      <c r="JIX42" s="467"/>
      <c r="JIY42" s="467"/>
      <c r="JIZ42" s="467"/>
      <c r="JJA42" s="467"/>
      <c r="JJB42" s="467"/>
      <c r="JJC42" s="467"/>
      <c r="JJD42" s="467"/>
      <c r="JJE42" s="467"/>
      <c r="JJF42" s="467"/>
      <c r="JJG42" s="467"/>
      <c r="JJH42" s="467"/>
      <c r="JJI42" s="467"/>
      <c r="JJJ42" s="467"/>
      <c r="JJK42" s="467"/>
      <c r="JJL42" s="467"/>
      <c r="JJM42" s="467"/>
      <c r="JJN42" s="467"/>
      <c r="JJO42" s="467"/>
      <c r="JJP42" s="467"/>
      <c r="JJQ42" s="467"/>
      <c r="JJR42" s="467"/>
      <c r="JJS42" s="467"/>
      <c r="JJT42" s="467"/>
      <c r="JJU42" s="467"/>
      <c r="JJV42" s="467"/>
      <c r="JJW42" s="467"/>
      <c r="JJX42" s="467"/>
      <c r="JJY42" s="467"/>
      <c r="JJZ42" s="467"/>
      <c r="JKA42" s="467"/>
      <c r="JKB42" s="467"/>
      <c r="JKC42" s="467"/>
      <c r="JKD42" s="467"/>
      <c r="JKE42" s="467"/>
      <c r="JKF42" s="467"/>
      <c r="JKG42" s="467"/>
      <c r="JKH42" s="467"/>
      <c r="JKI42" s="467"/>
      <c r="JKJ42" s="467"/>
      <c r="JKK42" s="467"/>
      <c r="JKL42" s="467"/>
      <c r="JKM42" s="467"/>
      <c r="JKN42" s="467"/>
      <c r="JKO42" s="467"/>
      <c r="JKP42" s="467"/>
      <c r="JKQ42" s="467"/>
      <c r="JKR42" s="467"/>
      <c r="JKS42" s="467"/>
      <c r="JKT42" s="467"/>
      <c r="JKU42" s="467"/>
      <c r="JKV42" s="467"/>
      <c r="JKW42" s="467"/>
      <c r="JKX42" s="467"/>
      <c r="JKY42" s="467"/>
      <c r="JKZ42" s="467"/>
      <c r="JLA42" s="467"/>
      <c r="JLB42" s="467"/>
      <c r="JLC42" s="467"/>
      <c r="JLD42" s="467"/>
      <c r="JLE42" s="467"/>
      <c r="JLF42" s="467"/>
      <c r="JLG42" s="467"/>
      <c r="JLH42" s="467"/>
      <c r="JLI42" s="467"/>
      <c r="JLJ42" s="467"/>
      <c r="JLK42" s="467"/>
      <c r="JLL42" s="467"/>
      <c r="JLM42" s="467"/>
      <c r="JLN42" s="467"/>
      <c r="JLO42" s="467"/>
      <c r="JLP42" s="467"/>
      <c r="JLQ42" s="467"/>
      <c r="JLR42" s="467"/>
      <c r="JLS42" s="467"/>
      <c r="JLT42" s="467"/>
      <c r="JLU42" s="467"/>
      <c r="JLV42" s="467"/>
      <c r="JLW42" s="467"/>
      <c r="JLX42" s="467"/>
      <c r="JLY42" s="467"/>
      <c r="JLZ42" s="467"/>
      <c r="JMA42" s="467"/>
      <c r="JMB42" s="467"/>
      <c r="JMC42" s="467"/>
      <c r="JMD42" s="467"/>
      <c r="JME42" s="467"/>
      <c r="JMF42" s="467"/>
      <c r="JMG42" s="467"/>
      <c r="JMH42" s="467"/>
      <c r="JMI42" s="467"/>
      <c r="JMJ42" s="467"/>
      <c r="JMK42" s="467"/>
      <c r="JML42" s="467"/>
      <c r="JMM42" s="467"/>
      <c r="JMN42" s="467"/>
      <c r="JMO42" s="467"/>
      <c r="JMP42" s="467"/>
      <c r="JMQ42" s="467"/>
      <c r="JMR42" s="467"/>
      <c r="JMS42" s="467"/>
      <c r="JMT42" s="467"/>
      <c r="JMU42" s="467"/>
      <c r="JMV42" s="467"/>
      <c r="JMW42" s="467"/>
      <c r="JMX42" s="467"/>
      <c r="JMY42" s="467"/>
      <c r="JMZ42" s="467"/>
      <c r="JNA42" s="467"/>
      <c r="JNB42" s="467"/>
      <c r="JNC42" s="467"/>
      <c r="JND42" s="467"/>
      <c r="JNE42" s="467"/>
      <c r="JNF42" s="467"/>
      <c r="JNG42" s="467"/>
      <c r="JNH42" s="467"/>
      <c r="JNI42" s="467"/>
      <c r="JNJ42" s="467"/>
      <c r="JNK42" s="467"/>
      <c r="JNL42" s="467"/>
      <c r="JNM42" s="467"/>
      <c r="JNN42" s="467"/>
      <c r="JNO42" s="467"/>
      <c r="JNP42" s="467"/>
      <c r="JNQ42" s="467"/>
      <c r="JNR42" s="467"/>
      <c r="JNS42" s="467"/>
      <c r="JNT42" s="467"/>
      <c r="JNU42" s="467"/>
      <c r="JNV42" s="467"/>
      <c r="JNW42" s="467"/>
      <c r="JNX42" s="467"/>
      <c r="JNY42" s="467"/>
      <c r="JNZ42" s="467"/>
      <c r="JOA42" s="467"/>
      <c r="JOB42" s="467"/>
      <c r="JOC42" s="467"/>
      <c r="JOD42" s="467"/>
      <c r="JOE42" s="467"/>
      <c r="JOF42" s="467"/>
      <c r="JOG42" s="467"/>
      <c r="JOH42" s="467"/>
      <c r="JOI42" s="467"/>
      <c r="JOJ42" s="467"/>
      <c r="JOK42" s="467"/>
      <c r="JOL42" s="467"/>
      <c r="JOM42" s="467"/>
      <c r="JON42" s="467"/>
      <c r="JOO42" s="467"/>
      <c r="JOP42" s="467"/>
      <c r="JOQ42" s="467"/>
      <c r="JOR42" s="467"/>
      <c r="JOS42" s="467"/>
      <c r="JOT42" s="467"/>
      <c r="JOU42" s="467"/>
      <c r="JOV42" s="467"/>
      <c r="JOW42" s="467"/>
      <c r="JOX42" s="467"/>
      <c r="JOY42" s="467"/>
      <c r="JOZ42" s="467"/>
      <c r="JPA42" s="467"/>
      <c r="JPB42" s="467"/>
      <c r="JPC42" s="467"/>
      <c r="JPD42" s="467"/>
      <c r="JPE42" s="467"/>
      <c r="JPF42" s="467"/>
      <c r="JPG42" s="467"/>
      <c r="JPH42" s="467"/>
      <c r="JPI42" s="467"/>
      <c r="JPJ42" s="467"/>
      <c r="JPK42" s="467"/>
      <c r="JPL42" s="467"/>
      <c r="JPM42" s="467"/>
      <c r="JPN42" s="467"/>
      <c r="JPO42" s="467"/>
      <c r="JPP42" s="467"/>
      <c r="JPQ42" s="467"/>
      <c r="JPR42" s="467"/>
      <c r="JPS42" s="467"/>
      <c r="JPT42" s="467"/>
      <c r="JPU42" s="467"/>
      <c r="JPV42" s="467"/>
      <c r="JPW42" s="467"/>
      <c r="JPX42" s="467"/>
      <c r="JPY42" s="467"/>
      <c r="JPZ42" s="467"/>
      <c r="JQA42" s="467"/>
      <c r="JQB42" s="467"/>
      <c r="JQC42" s="467"/>
      <c r="JQD42" s="467"/>
      <c r="JQE42" s="467"/>
      <c r="JQF42" s="467"/>
      <c r="JQG42" s="467"/>
      <c r="JQH42" s="467"/>
      <c r="JQI42" s="467"/>
      <c r="JQJ42" s="467"/>
      <c r="JQK42" s="467"/>
      <c r="JQL42" s="467"/>
      <c r="JQM42" s="467"/>
      <c r="JQN42" s="467"/>
      <c r="JQO42" s="467"/>
      <c r="JQP42" s="467"/>
      <c r="JQQ42" s="467"/>
      <c r="JQR42" s="467"/>
      <c r="JQS42" s="467"/>
      <c r="JQT42" s="467"/>
      <c r="JQU42" s="467"/>
      <c r="JQV42" s="467"/>
      <c r="JQW42" s="467"/>
      <c r="JQX42" s="467"/>
      <c r="JQY42" s="467"/>
      <c r="JQZ42" s="467"/>
      <c r="JRA42" s="467"/>
      <c r="JRB42" s="467"/>
      <c r="JRC42" s="467"/>
      <c r="JRD42" s="467"/>
      <c r="JRE42" s="467"/>
      <c r="JRF42" s="467"/>
      <c r="JRG42" s="467"/>
      <c r="JRH42" s="467"/>
      <c r="JRI42" s="467"/>
      <c r="JRJ42" s="467"/>
      <c r="JRK42" s="467"/>
      <c r="JRL42" s="467"/>
      <c r="JRM42" s="467"/>
      <c r="JRN42" s="467"/>
      <c r="JRO42" s="467"/>
      <c r="JRP42" s="467"/>
      <c r="JRQ42" s="467"/>
      <c r="JRR42" s="467"/>
      <c r="JRS42" s="467"/>
      <c r="JRT42" s="467"/>
      <c r="JRU42" s="467"/>
      <c r="JRV42" s="467"/>
      <c r="JRW42" s="467"/>
      <c r="JRX42" s="467"/>
      <c r="JRY42" s="467"/>
      <c r="JRZ42" s="467"/>
      <c r="JSA42" s="467"/>
      <c r="JSB42" s="467"/>
      <c r="JSC42" s="467"/>
      <c r="JSD42" s="467"/>
      <c r="JSE42" s="467"/>
      <c r="JSF42" s="467"/>
      <c r="JSG42" s="467"/>
      <c r="JSH42" s="467"/>
      <c r="JSI42" s="467"/>
      <c r="JSJ42" s="467"/>
      <c r="JSK42" s="467"/>
      <c r="JSL42" s="467"/>
      <c r="JSM42" s="467"/>
      <c r="JSN42" s="467"/>
      <c r="JSO42" s="467"/>
      <c r="JSP42" s="467"/>
      <c r="JSQ42" s="467"/>
      <c r="JSR42" s="467"/>
      <c r="JSS42" s="467"/>
      <c r="JST42" s="467"/>
      <c r="JSU42" s="467"/>
      <c r="JSV42" s="467"/>
      <c r="JSW42" s="467"/>
      <c r="JSX42" s="467"/>
      <c r="JSY42" s="467"/>
      <c r="JSZ42" s="467"/>
      <c r="JTA42" s="467"/>
      <c r="JTB42" s="467"/>
      <c r="JTC42" s="467"/>
      <c r="JTD42" s="467"/>
      <c r="JTE42" s="467"/>
      <c r="JTF42" s="467"/>
      <c r="JTG42" s="467"/>
      <c r="JTH42" s="467"/>
      <c r="JTI42" s="467"/>
      <c r="JTJ42" s="467"/>
      <c r="JTK42" s="467"/>
      <c r="JTL42" s="467"/>
      <c r="JTM42" s="467"/>
      <c r="JTN42" s="467"/>
      <c r="JTO42" s="467"/>
      <c r="JTP42" s="467"/>
      <c r="JTQ42" s="467"/>
      <c r="JTR42" s="467"/>
      <c r="JTS42" s="467"/>
      <c r="JTT42" s="467"/>
      <c r="JTU42" s="467"/>
      <c r="JTV42" s="467"/>
      <c r="JTW42" s="467"/>
      <c r="JTX42" s="467"/>
      <c r="JTY42" s="467"/>
      <c r="JTZ42" s="467"/>
      <c r="JUA42" s="467"/>
      <c r="JUB42" s="467"/>
      <c r="JUC42" s="467"/>
      <c r="JUD42" s="467"/>
      <c r="JUE42" s="467"/>
      <c r="JUF42" s="467"/>
      <c r="JUG42" s="467"/>
      <c r="JUH42" s="467"/>
      <c r="JUI42" s="467"/>
      <c r="JUJ42" s="467"/>
      <c r="JUK42" s="467"/>
      <c r="JUL42" s="467"/>
      <c r="JUM42" s="467"/>
      <c r="JUN42" s="467"/>
      <c r="JUO42" s="467"/>
      <c r="JUP42" s="467"/>
      <c r="JUQ42" s="467"/>
      <c r="JUR42" s="467"/>
      <c r="JUS42" s="467"/>
      <c r="JUT42" s="467"/>
      <c r="JUU42" s="467"/>
      <c r="JUV42" s="467"/>
      <c r="JUW42" s="467"/>
      <c r="JUX42" s="467"/>
      <c r="JUY42" s="467"/>
      <c r="JUZ42" s="467"/>
      <c r="JVA42" s="467"/>
      <c r="JVB42" s="467"/>
      <c r="JVC42" s="467"/>
      <c r="JVD42" s="467"/>
      <c r="JVE42" s="467"/>
      <c r="JVF42" s="467"/>
      <c r="JVG42" s="467"/>
      <c r="JVH42" s="467"/>
      <c r="JVI42" s="467"/>
      <c r="JVJ42" s="467"/>
      <c r="JVK42" s="467"/>
      <c r="JVL42" s="467"/>
      <c r="JVM42" s="467"/>
      <c r="JVN42" s="467"/>
      <c r="JVO42" s="467"/>
      <c r="JVP42" s="467"/>
      <c r="JVQ42" s="467"/>
      <c r="JVR42" s="467"/>
      <c r="JVS42" s="467"/>
      <c r="JVT42" s="467"/>
      <c r="JVU42" s="467"/>
      <c r="JVV42" s="467"/>
      <c r="JVW42" s="467"/>
      <c r="JVX42" s="467"/>
      <c r="JVY42" s="467"/>
      <c r="JVZ42" s="467"/>
      <c r="JWA42" s="467"/>
      <c r="JWB42" s="467"/>
      <c r="JWC42" s="467"/>
      <c r="JWD42" s="467"/>
      <c r="JWE42" s="467"/>
      <c r="JWF42" s="467"/>
      <c r="JWG42" s="467"/>
      <c r="JWH42" s="467"/>
      <c r="JWI42" s="467"/>
      <c r="JWJ42" s="467"/>
      <c r="JWK42" s="467"/>
      <c r="JWL42" s="467"/>
      <c r="JWM42" s="467"/>
      <c r="JWN42" s="467"/>
      <c r="JWO42" s="467"/>
      <c r="JWP42" s="467"/>
      <c r="JWQ42" s="467"/>
      <c r="JWR42" s="467"/>
      <c r="JWS42" s="467"/>
      <c r="JWT42" s="467"/>
      <c r="JWU42" s="467"/>
      <c r="JWV42" s="467"/>
      <c r="JWW42" s="467"/>
      <c r="JWX42" s="467"/>
      <c r="JWY42" s="467"/>
      <c r="JWZ42" s="467"/>
      <c r="JXA42" s="467"/>
      <c r="JXB42" s="467"/>
      <c r="JXC42" s="467"/>
      <c r="JXD42" s="467"/>
      <c r="JXE42" s="467"/>
      <c r="JXF42" s="467"/>
      <c r="JXG42" s="467"/>
      <c r="JXH42" s="467"/>
      <c r="JXI42" s="467"/>
      <c r="JXJ42" s="467"/>
      <c r="JXK42" s="467"/>
      <c r="JXL42" s="467"/>
      <c r="JXM42" s="467"/>
      <c r="JXN42" s="467"/>
      <c r="JXO42" s="467"/>
      <c r="JXP42" s="467"/>
      <c r="JXQ42" s="467"/>
      <c r="JXR42" s="467"/>
      <c r="JXS42" s="467"/>
      <c r="JXT42" s="467"/>
      <c r="JXU42" s="467"/>
      <c r="JXV42" s="467"/>
      <c r="JXW42" s="467"/>
      <c r="JXX42" s="467"/>
      <c r="JXY42" s="467"/>
      <c r="JXZ42" s="467"/>
      <c r="JYA42" s="467"/>
      <c r="JYB42" s="467"/>
      <c r="JYC42" s="467"/>
      <c r="JYD42" s="467"/>
      <c r="JYE42" s="467"/>
      <c r="JYF42" s="467"/>
      <c r="JYG42" s="467"/>
      <c r="JYH42" s="467"/>
      <c r="JYI42" s="467"/>
      <c r="JYJ42" s="467"/>
      <c r="JYK42" s="467"/>
      <c r="JYL42" s="467"/>
      <c r="JYM42" s="467"/>
      <c r="JYN42" s="467"/>
      <c r="JYO42" s="467"/>
      <c r="JYP42" s="467"/>
      <c r="JYQ42" s="467"/>
      <c r="JYR42" s="467"/>
      <c r="JYS42" s="467"/>
      <c r="JYT42" s="467"/>
      <c r="JYU42" s="467"/>
      <c r="JYV42" s="467"/>
      <c r="JYW42" s="467"/>
      <c r="JYX42" s="467"/>
      <c r="JYY42" s="467"/>
      <c r="JYZ42" s="467"/>
      <c r="JZA42" s="467"/>
      <c r="JZB42" s="467"/>
      <c r="JZC42" s="467"/>
      <c r="JZD42" s="467"/>
      <c r="JZE42" s="467"/>
      <c r="JZF42" s="467"/>
      <c r="JZG42" s="467"/>
      <c r="JZH42" s="467"/>
      <c r="JZI42" s="467"/>
      <c r="JZJ42" s="467"/>
      <c r="JZK42" s="467"/>
      <c r="JZL42" s="467"/>
      <c r="JZM42" s="467"/>
      <c r="JZN42" s="467"/>
      <c r="JZO42" s="467"/>
      <c r="JZP42" s="467"/>
      <c r="JZQ42" s="467"/>
      <c r="JZR42" s="467"/>
      <c r="JZS42" s="467"/>
      <c r="JZT42" s="467"/>
      <c r="JZU42" s="467"/>
      <c r="JZV42" s="467"/>
      <c r="JZW42" s="467"/>
      <c r="JZX42" s="467"/>
      <c r="JZY42" s="467"/>
      <c r="JZZ42" s="467"/>
      <c r="KAA42" s="467"/>
      <c r="KAB42" s="467"/>
      <c r="KAC42" s="467"/>
      <c r="KAD42" s="467"/>
      <c r="KAE42" s="467"/>
      <c r="KAF42" s="467"/>
      <c r="KAG42" s="467"/>
      <c r="KAH42" s="467"/>
      <c r="KAI42" s="467"/>
      <c r="KAJ42" s="467"/>
      <c r="KAK42" s="467"/>
      <c r="KAL42" s="467"/>
      <c r="KAM42" s="467"/>
      <c r="KAN42" s="467"/>
      <c r="KAO42" s="467"/>
      <c r="KAP42" s="467"/>
      <c r="KAQ42" s="467"/>
      <c r="KAR42" s="467"/>
      <c r="KAS42" s="467"/>
      <c r="KAT42" s="467"/>
      <c r="KAU42" s="467"/>
      <c r="KAV42" s="467"/>
      <c r="KAW42" s="467"/>
      <c r="KAX42" s="467"/>
      <c r="KAY42" s="467"/>
      <c r="KAZ42" s="467"/>
      <c r="KBA42" s="467"/>
      <c r="KBB42" s="467"/>
      <c r="KBC42" s="467"/>
      <c r="KBD42" s="467"/>
      <c r="KBE42" s="467"/>
      <c r="KBF42" s="467"/>
      <c r="KBG42" s="467"/>
      <c r="KBH42" s="467"/>
      <c r="KBI42" s="467"/>
      <c r="KBJ42" s="467"/>
      <c r="KBK42" s="467"/>
      <c r="KBL42" s="467"/>
      <c r="KBM42" s="467"/>
      <c r="KBN42" s="467"/>
      <c r="KBO42" s="467"/>
      <c r="KBP42" s="467"/>
      <c r="KBQ42" s="467"/>
      <c r="KBR42" s="467"/>
      <c r="KBS42" s="467"/>
      <c r="KBT42" s="467"/>
      <c r="KBU42" s="467"/>
      <c r="KBV42" s="467"/>
      <c r="KBW42" s="467"/>
      <c r="KBX42" s="467"/>
      <c r="KBY42" s="467"/>
      <c r="KBZ42" s="467"/>
      <c r="KCA42" s="467"/>
      <c r="KCB42" s="467"/>
      <c r="KCC42" s="467"/>
      <c r="KCD42" s="467"/>
      <c r="KCE42" s="467"/>
      <c r="KCF42" s="467"/>
      <c r="KCG42" s="467"/>
      <c r="KCH42" s="467"/>
      <c r="KCI42" s="467"/>
      <c r="KCJ42" s="467"/>
      <c r="KCK42" s="467"/>
      <c r="KCL42" s="467"/>
      <c r="KCM42" s="467"/>
      <c r="KCN42" s="467"/>
      <c r="KCO42" s="467"/>
      <c r="KCP42" s="467"/>
      <c r="KCQ42" s="467"/>
      <c r="KCR42" s="467"/>
      <c r="KCS42" s="467"/>
      <c r="KCT42" s="467"/>
      <c r="KCU42" s="467"/>
      <c r="KCV42" s="467"/>
      <c r="KCW42" s="467"/>
      <c r="KCX42" s="467"/>
      <c r="KCY42" s="467"/>
      <c r="KCZ42" s="467"/>
      <c r="KDA42" s="467"/>
      <c r="KDB42" s="467"/>
      <c r="KDC42" s="467"/>
      <c r="KDD42" s="467"/>
      <c r="KDE42" s="467"/>
      <c r="KDF42" s="467"/>
      <c r="KDG42" s="467"/>
      <c r="KDH42" s="467"/>
      <c r="KDI42" s="467"/>
      <c r="KDJ42" s="467"/>
      <c r="KDK42" s="467"/>
      <c r="KDL42" s="467"/>
      <c r="KDM42" s="467"/>
      <c r="KDN42" s="467"/>
      <c r="KDO42" s="467"/>
      <c r="KDP42" s="467"/>
      <c r="KDQ42" s="467"/>
      <c r="KDR42" s="467"/>
      <c r="KDS42" s="467"/>
      <c r="KDT42" s="467"/>
      <c r="KDU42" s="467"/>
      <c r="KDV42" s="467"/>
      <c r="KDW42" s="467"/>
      <c r="KDX42" s="467"/>
      <c r="KDY42" s="467"/>
      <c r="KDZ42" s="467"/>
      <c r="KEA42" s="467"/>
      <c r="KEB42" s="467"/>
      <c r="KEC42" s="467"/>
      <c r="KED42" s="467"/>
      <c r="KEE42" s="467"/>
      <c r="KEF42" s="467"/>
      <c r="KEG42" s="467"/>
      <c r="KEH42" s="467"/>
      <c r="KEI42" s="467"/>
      <c r="KEJ42" s="467"/>
      <c r="KEK42" s="467"/>
      <c r="KEL42" s="467"/>
      <c r="KEM42" s="467"/>
      <c r="KEN42" s="467"/>
      <c r="KEO42" s="467"/>
      <c r="KEP42" s="467"/>
      <c r="KEQ42" s="467"/>
      <c r="KER42" s="467"/>
      <c r="KES42" s="467"/>
      <c r="KET42" s="467"/>
      <c r="KEU42" s="467"/>
      <c r="KEV42" s="467"/>
      <c r="KEW42" s="467"/>
      <c r="KEX42" s="467"/>
      <c r="KEY42" s="467"/>
      <c r="KEZ42" s="467"/>
      <c r="KFA42" s="467"/>
      <c r="KFB42" s="467"/>
      <c r="KFC42" s="467"/>
      <c r="KFD42" s="467"/>
      <c r="KFE42" s="467"/>
      <c r="KFF42" s="467"/>
      <c r="KFG42" s="467"/>
      <c r="KFH42" s="467"/>
      <c r="KFI42" s="467"/>
      <c r="KFJ42" s="467"/>
      <c r="KFK42" s="467"/>
      <c r="KFL42" s="467"/>
      <c r="KFM42" s="467"/>
      <c r="KFN42" s="467"/>
      <c r="KFO42" s="467"/>
      <c r="KFP42" s="467"/>
      <c r="KFQ42" s="467"/>
      <c r="KFR42" s="467"/>
      <c r="KFS42" s="467"/>
      <c r="KFT42" s="467"/>
      <c r="KFU42" s="467"/>
      <c r="KFV42" s="467"/>
      <c r="KFW42" s="467"/>
      <c r="KFX42" s="467"/>
      <c r="KFY42" s="467"/>
      <c r="KFZ42" s="467"/>
      <c r="KGA42" s="467"/>
      <c r="KGB42" s="467"/>
      <c r="KGC42" s="467"/>
      <c r="KGD42" s="467"/>
      <c r="KGE42" s="467"/>
      <c r="KGF42" s="467"/>
      <c r="KGG42" s="467"/>
      <c r="KGH42" s="467"/>
      <c r="KGI42" s="467"/>
      <c r="KGJ42" s="467"/>
      <c r="KGK42" s="467"/>
      <c r="KGL42" s="467"/>
      <c r="KGM42" s="467"/>
      <c r="KGN42" s="467"/>
      <c r="KGO42" s="467"/>
      <c r="KGP42" s="467"/>
      <c r="KGQ42" s="467"/>
      <c r="KGR42" s="467"/>
      <c r="KGS42" s="467"/>
      <c r="KGT42" s="467"/>
      <c r="KGU42" s="467"/>
      <c r="KGV42" s="467"/>
      <c r="KGW42" s="467"/>
      <c r="KGX42" s="467"/>
      <c r="KGY42" s="467"/>
      <c r="KGZ42" s="467"/>
      <c r="KHA42" s="467"/>
      <c r="KHB42" s="467"/>
      <c r="KHC42" s="467"/>
      <c r="KHD42" s="467"/>
      <c r="KHE42" s="467"/>
      <c r="KHF42" s="467"/>
      <c r="KHG42" s="467"/>
      <c r="KHH42" s="467"/>
      <c r="KHI42" s="467"/>
      <c r="KHJ42" s="467"/>
      <c r="KHK42" s="467"/>
      <c r="KHL42" s="467"/>
      <c r="KHM42" s="467"/>
      <c r="KHN42" s="467"/>
      <c r="KHO42" s="467"/>
      <c r="KHP42" s="467"/>
      <c r="KHQ42" s="467"/>
      <c r="KHR42" s="467"/>
      <c r="KHS42" s="467"/>
      <c r="KHT42" s="467"/>
      <c r="KHU42" s="467"/>
      <c r="KHV42" s="467"/>
      <c r="KHW42" s="467"/>
      <c r="KHX42" s="467"/>
      <c r="KHY42" s="467"/>
      <c r="KHZ42" s="467"/>
      <c r="KIA42" s="467"/>
      <c r="KIB42" s="467"/>
      <c r="KIC42" s="467"/>
      <c r="KID42" s="467"/>
      <c r="KIE42" s="467"/>
      <c r="KIF42" s="467"/>
      <c r="KIG42" s="467"/>
      <c r="KIH42" s="467"/>
      <c r="KII42" s="467"/>
      <c r="KIJ42" s="467"/>
      <c r="KIK42" s="467"/>
      <c r="KIL42" s="467"/>
      <c r="KIM42" s="467"/>
      <c r="KIN42" s="467"/>
      <c r="KIO42" s="467"/>
      <c r="KIP42" s="467"/>
      <c r="KIQ42" s="467"/>
      <c r="KIR42" s="467"/>
      <c r="KIS42" s="467"/>
      <c r="KIT42" s="467"/>
      <c r="KIU42" s="467"/>
      <c r="KIV42" s="467"/>
      <c r="KIW42" s="467"/>
      <c r="KIX42" s="467"/>
      <c r="KIY42" s="467"/>
      <c r="KIZ42" s="467"/>
      <c r="KJA42" s="467"/>
      <c r="KJB42" s="467"/>
      <c r="KJC42" s="467"/>
      <c r="KJD42" s="467"/>
      <c r="KJE42" s="467"/>
      <c r="KJF42" s="467"/>
      <c r="KJG42" s="467"/>
      <c r="KJH42" s="467"/>
      <c r="KJI42" s="467"/>
      <c r="KJJ42" s="467"/>
      <c r="KJK42" s="467"/>
      <c r="KJL42" s="467"/>
      <c r="KJM42" s="467"/>
      <c r="KJN42" s="467"/>
      <c r="KJO42" s="467"/>
      <c r="KJP42" s="467"/>
      <c r="KJQ42" s="467"/>
      <c r="KJR42" s="467"/>
      <c r="KJS42" s="467"/>
      <c r="KJT42" s="467"/>
      <c r="KJU42" s="467"/>
      <c r="KJV42" s="467"/>
      <c r="KJW42" s="467"/>
      <c r="KJX42" s="467"/>
      <c r="KJY42" s="467"/>
      <c r="KJZ42" s="467"/>
      <c r="KKA42" s="467"/>
      <c r="KKB42" s="467"/>
      <c r="KKC42" s="467"/>
      <c r="KKD42" s="467"/>
      <c r="KKE42" s="467"/>
      <c r="KKF42" s="467"/>
      <c r="KKG42" s="467"/>
      <c r="KKH42" s="467"/>
      <c r="KKI42" s="467"/>
      <c r="KKJ42" s="467"/>
      <c r="KKK42" s="467"/>
      <c r="KKL42" s="467"/>
      <c r="KKM42" s="467"/>
      <c r="KKN42" s="467"/>
      <c r="KKO42" s="467"/>
      <c r="KKP42" s="467"/>
      <c r="KKQ42" s="467"/>
      <c r="KKR42" s="467"/>
      <c r="KKS42" s="467"/>
      <c r="KKT42" s="467"/>
      <c r="KKU42" s="467"/>
      <c r="KKV42" s="467"/>
      <c r="KKW42" s="467"/>
      <c r="KKX42" s="467"/>
      <c r="KKY42" s="467"/>
      <c r="KKZ42" s="467"/>
      <c r="KLA42" s="467"/>
      <c r="KLB42" s="467"/>
      <c r="KLC42" s="467"/>
      <c r="KLD42" s="467"/>
      <c r="KLE42" s="467"/>
      <c r="KLF42" s="467"/>
      <c r="KLG42" s="467"/>
      <c r="KLH42" s="467"/>
      <c r="KLI42" s="467"/>
      <c r="KLJ42" s="467"/>
      <c r="KLK42" s="467"/>
      <c r="KLL42" s="467"/>
      <c r="KLM42" s="467"/>
      <c r="KLN42" s="467"/>
      <c r="KLO42" s="467"/>
      <c r="KLP42" s="467"/>
      <c r="KLQ42" s="467"/>
      <c r="KLR42" s="467"/>
      <c r="KLS42" s="467"/>
      <c r="KLT42" s="467"/>
      <c r="KLU42" s="467"/>
      <c r="KLV42" s="467"/>
      <c r="KLW42" s="467"/>
      <c r="KLX42" s="467"/>
      <c r="KLY42" s="467"/>
      <c r="KLZ42" s="467"/>
      <c r="KMA42" s="467"/>
      <c r="KMB42" s="467"/>
      <c r="KMC42" s="467"/>
      <c r="KMD42" s="467"/>
      <c r="KME42" s="467"/>
      <c r="KMF42" s="467"/>
      <c r="KMG42" s="467"/>
      <c r="KMH42" s="467"/>
      <c r="KMI42" s="467"/>
      <c r="KMJ42" s="467"/>
      <c r="KMK42" s="467"/>
      <c r="KML42" s="467"/>
      <c r="KMM42" s="467"/>
      <c r="KMN42" s="467"/>
      <c r="KMO42" s="467"/>
      <c r="KMP42" s="467"/>
      <c r="KMQ42" s="467"/>
      <c r="KMR42" s="467"/>
      <c r="KMS42" s="467"/>
      <c r="KMT42" s="467"/>
      <c r="KMU42" s="467"/>
      <c r="KMV42" s="467"/>
      <c r="KMW42" s="467"/>
      <c r="KMX42" s="467"/>
      <c r="KMY42" s="467"/>
      <c r="KMZ42" s="467"/>
      <c r="KNA42" s="467"/>
      <c r="KNB42" s="467"/>
      <c r="KNC42" s="467"/>
      <c r="KND42" s="467"/>
      <c r="KNE42" s="467"/>
      <c r="KNF42" s="467"/>
      <c r="KNG42" s="467"/>
      <c r="KNH42" s="467"/>
      <c r="KNI42" s="467"/>
      <c r="KNJ42" s="467"/>
      <c r="KNK42" s="467"/>
      <c r="KNL42" s="467"/>
      <c r="KNM42" s="467"/>
      <c r="KNN42" s="467"/>
      <c r="KNO42" s="467"/>
      <c r="KNP42" s="467"/>
      <c r="KNQ42" s="467"/>
      <c r="KNR42" s="467"/>
      <c r="KNS42" s="467"/>
      <c r="KNT42" s="467"/>
      <c r="KNU42" s="467"/>
      <c r="KNV42" s="467"/>
      <c r="KNW42" s="467"/>
      <c r="KNX42" s="467"/>
      <c r="KNY42" s="467"/>
      <c r="KNZ42" s="467"/>
      <c r="KOA42" s="467"/>
      <c r="KOB42" s="467"/>
      <c r="KOC42" s="467"/>
      <c r="KOD42" s="467"/>
      <c r="KOE42" s="467"/>
      <c r="KOF42" s="467"/>
      <c r="KOG42" s="467"/>
      <c r="KOH42" s="467"/>
      <c r="KOI42" s="467"/>
      <c r="KOJ42" s="467"/>
      <c r="KOK42" s="467"/>
      <c r="KOL42" s="467"/>
      <c r="KOM42" s="467"/>
      <c r="KON42" s="467"/>
      <c r="KOO42" s="467"/>
      <c r="KOP42" s="467"/>
      <c r="KOQ42" s="467"/>
      <c r="KOR42" s="467"/>
      <c r="KOS42" s="467"/>
      <c r="KOT42" s="467"/>
      <c r="KOU42" s="467"/>
      <c r="KOV42" s="467"/>
      <c r="KOW42" s="467"/>
      <c r="KOX42" s="467"/>
      <c r="KOY42" s="467"/>
      <c r="KOZ42" s="467"/>
      <c r="KPA42" s="467"/>
      <c r="KPB42" s="467"/>
      <c r="KPC42" s="467"/>
      <c r="KPD42" s="467"/>
      <c r="KPE42" s="467"/>
      <c r="KPF42" s="467"/>
      <c r="KPG42" s="467"/>
      <c r="KPH42" s="467"/>
      <c r="KPI42" s="467"/>
      <c r="KPJ42" s="467"/>
      <c r="KPK42" s="467"/>
      <c r="KPL42" s="467"/>
      <c r="KPM42" s="467"/>
      <c r="KPN42" s="467"/>
      <c r="KPO42" s="467"/>
      <c r="KPP42" s="467"/>
      <c r="KPQ42" s="467"/>
      <c r="KPR42" s="467"/>
      <c r="KPS42" s="467"/>
      <c r="KPT42" s="467"/>
      <c r="KPU42" s="467"/>
      <c r="KPV42" s="467"/>
      <c r="KPW42" s="467"/>
      <c r="KPX42" s="467"/>
      <c r="KPY42" s="467"/>
      <c r="KPZ42" s="467"/>
      <c r="KQA42" s="467"/>
      <c r="KQB42" s="467"/>
      <c r="KQC42" s="467"/>
      <c r="KQD42" s="467"/>
      <c r="KQE42" s="467"/>
      <c r="KQF42" s="467"/>
      <c r="KQG42" s="467"/>
      <c r="KQH42" s="467"/>
      <c r="KQI42" s="467"/>
      <c r="KQJ42" s="467"/>
      <c r="KQK42" s="467"/>
      <c r="KQL42" s="467"/>
      <c r="KQM42" s="467"/>
      <c r="KQN42" s="467"/>
      <c r="KQO42" s="467"/>
      <c r="KQP42" s="467"/>
      <c r="KQQ42" s="467"/>
      <c r="KQR42" s="467"/>
      <c r="KQS42" s="467"/>
      <c r="KQT42" s="467"/>
      <c r="KQU42" s="467"/>
      <c r="KQV42" s="467"/>
      <c r="KQW42" s="467"/>
      <c r="KQX42" s="467"/>
      <c r="KQY42" s="467"/>
      <c r="KQZ42" s="467"/>
      <c r="KRA42" s="467"/>
      <c r="KRB42" s="467"/>
      <c r="KRC42" s="467"/>
      <c r="KRD42" s="467"/>
      <c r="KRE42" s="467"/>
      <c r="KRF42" s="467"/>
      <c r="KRG42" s="467"/>
      <c r="KRH42" s="467"/>
      <c r="KRI42" s="467"/>
      <c r="KRJ42" s="467"/>
      <c r="KRK42" s="467"/>
      <c r="KRL42" s="467"/>
      <c r="KRM42" s="467"/>
      <c r="KRN42" s="467"/>
      <c r="KRO42" s="467"/>
      <c r="KRP42" s="467"/>
      <c r="KRQ42" s="467"/>
      <c r="KRR42" s="467"/>
      <c r="KRS42" s="467"/>
      <c r="KRT42" s="467"/>
      <c r="KRU42" s="467"/>
      <c r="KRV42" s="467"/>
      <c r="KRW42" s="467"/>
      <c r="KRX42" s="467"/>
      <c r="KRY42" s="467"/>
      <c r="KRZ42" s="467"/>
      <c r="KSA42" s="467"/>
      <c r="KSB42" s="467"/>
      <c r="KSC42" s="467"/>
      <c r="KSD42" s="467"/>
      <c r="KSE42" s="467"/>
      <c r="KSF42" s="467"/>
      <c r="KSG42" s="467"/>
      <c r="KSH42" s="467"/>
      <c r="KSI42" s="467"/>
      <c r="KSJ42" s="467"/>
      <c r="KSK42" s="467"/>
      <c r="KSL42" s="467"/>
      <c r="KSM42" s="467"/>
      <c r="KSN42" s="467"/>
      <c r="KSO42" s="467"/>
      <c r="KSP42" s="467"/>
      <c r="KSQ42" s="467"/>
      <c r="KSR42" s="467"/>
      <c r="KSS42" s="467"/>
      <c r="KST42" s="467"/>
      <c r="KSU42" s="467"/>
      <c r="KSV42" s="467"/>
      <c r="KSW42" s="467"/>
      <c r="KSX42" s="467"/>
      <c r="KSY42" s="467"/>
      <c r="KSZ42" s="467"/>
      <c r="KTA42" s="467"/>
      <c r="KTB42" s="467"/>
      <c r="KTC42" s="467"/>
      <c r="KTD42" s="467"/>
      <c r="KTE42" s="467"/>
      <c r="KTF42" s="467"/>
      <c r="KTG42" s="467"/>
      <c r="KTH42" s="467"/>
      <c r="KTI42" s="467"/>
      <c r="KTJ42" s="467"/>
      <c r="KTK42" s="467"/>
      <c r="KTL42" s="467"/>
      <c r="KTM42" s="467"/>
      <c r="KTN42" s="467"/>
      <c r="KTO42" s="467"/>
      <c r="KTP42" s="467"/>
      <c r="KTQ42" s="467"/>
      <c r="KTR42" s="467"/>
      <c r="KTS42" s="467"/>
      <c r="KTT42" s="467"/>
      <c r="KTU42" s="467"/>
      <c r="KTV42" s="467"/>
      <c r="KTW42" s="467"/>
      <c r="KTX42" s="467"/>
      <c r="KTY42" s="467"/>
      <c r="KTZ42" s="467"/>
      <c r="KUA42" s="467"/>
      <c r="KUB42" s="467"/>
      <c r="KUC42" s="467"/>
      <c r="KUD42" s="467"/>
      <c r="KUE42" s="467"/>
      <c r="KUF42" s="467"/>
      <c r="KUG42" s="467"/>
      <c r="KUH42" s="467"/>
      <c r="KUI42" s="467"/>
      <c r="KUJ42" s="467"/>
      <c r="KUK42" s="467"/>
      <c r="KUL42" s="467"/>
      <c r="KUM42" s="467"/>
      <c r="KUN42" s="467"/>
      <c r="KUO42" s="467"/>
      <c r="KUP42" s="467"/>
      <c r="KUQ42" s="467"/>
      <c r="KUR42" s="467"/>
      <c r="KUS42" s="467"/>
      <c r="KUT42" s="467"/>
      <c r="KUU42" s="467"/>
      <c r="KUV42" s="467"/>
      <c r="KUW42" s="467"/>
      <c r="KUX42" s="467"/>
      <c r="KUY42" s="467"/>
      <c r="KUZ42" s="467"/>
      <c r="KVA42" s="467"/>
      <c r="KVB42" s="467"/>
      <c r="KVC42" s="467"/>
      <c r="KVD42" s="467"/>
      <c r="KVE42" s="467"/>
      <c r="KVF42" s="467"/>
      <c r="KVG42" s="467"/>
      <c r="KVH42" s="467"/>
      <c r="KVI42" s="467"/>
      <c r="KVJ42" s="467"/>
      <c r="KVK42" s="467"/>
      <c r="KVL42" s="467"/>
      <c r="KVM42" s="467"/>
      <c r="KVN42" s="467"/>
      <c r="KVO42" s="467"/>
      <c r="KVP42" s="467"/>
      <c r="KVQ42" s="467"/>
      <c r="KVR42" s="467"/>
      <c r="KVS42" s="467"/>
      <c r="KVT42" s="467"/>
      <c r="KVU42" s="467"/>
      <c r="KVV42" s="467"/>
      <c r="KVW42" s="467"/>
      <c r="KVX42" s="467"/>
      <c r="KVY42" s="467"/>
      <c r="KVZ42" s="467"/>
      <c r="KWA42" s="467"/>
      <c r="KWB42" s="467"/>
      <c r="KWC42" s="467"/>
      <c r="KWD42" s="467"/>
      <c r="KWE42" s="467"/>
      <c r="KWF42" s="467"/>
      <c r="KWG42" s="467"/>
      <c r="KWH42" s="467"/>
      <c r="KWI42" s="467"/>
      <c r="KWJ42" s="467"/>
      <c r="KWK42" s="467"/>
      <c r="KWL42" s="467"/>
      <c r="KWM42" s="467"/>
      <c r="KWN42" s="467"/>
      <c r="KWO42" s="467"/>
      <c r="KWP42" s="467"/>
      <c r="KWQ42" s="467"/>
      <c r="KWR42" s="467"/>
      <c r="KWS42" s="467"/>
      <c r="KWT42" s="467"/>
      <c r="KWU42" s="467"/>
      <c r="KWV42" s="467"/>
      <c r="KWW42" s="467"/>
      <c r="KWX42" s="467"/>
      <c r="KWY42" s="467"/>
      <c r="KWZ42" s="467"/>
      <c r="KXA42" s="467"/>
      <c r="KXB42" s="467"/>
      <c r="KXC42" s="467"/>
      <c r="KXD42" s="467"/>
      <c r="KXE42" s="467"/>
      <c r="KXF42" s="467"/>
      <c r="KXG42" s="467"/>
      <c r="KXH42" s="467"/>
      <c r="KXI42" s="467"/>
      <c r="KXJ42" s="467"/>
      <c r="KXK42" s="467"/>
      <c r="KXL42" s="467"/>
      <c r="KXM42" s="467"/>
      <c r="KXN42" s="467"/>
      <c r="KXO42" s="467"/>
      <c r="KXP42" s="467"/>
      <c r="KXQ42" s="467"/>
      <c r="KXR42" s="467"/>
      <c r="KXS42" s="467"/>
      <c r="KXT42" s="467"/>
      <c r="KXU42" s="467"/>
      <c r="KXV42" s="467"/>
      <c r="KXW42" s="467"/>
      <c r="KXX42" s="467"/>
      <c r="KXY42" s="467"/>
      <c r="KXZ42" s="467"/>
      <c r="KYA42" s="467"/>
      <c r="KYB42" s="467"/>
      <c r="KYC42" s="467"/>
      <c r="KYD42" s="467"/>
      <c r="KYE42" s="467"/>
      <c r="KYF42" s="467"/>
      <c r="KYG42" s="467"/>
      <c r="KYH42" s="467"/>
      <c r="KYI42" s="467"/>
      <c r="KYJ42" s="467"/>
      <c r="KYK42" s="467"/>
      <c r="KYL42" s="467"/>
      <c r="KYM42" s="467"/>
      <c r="KYN42" s="467"/>
      <c r="KYO42" s="467"/>
      <c r="KYP42" s="467"/>
      <c r="KYQ42" s="467"/>
      <c r="KYR42" s="467"/>
      <c r="KYS42" s="467"/>
      <c r="KYT42" s="467"/>
      <c r="KYU42" s="467"/>
      <c r="KYV42" s="467"/>
      <c r="KYW42" s="467"/>
      <c r="KYX42" s="467"/>
      <c r="KYY42" s="467"/>
      <c r="KYZ42" s="467"/>
      <c r="KZA42" s="467"/>
      <c r="KZB42" s="467"/>
      <c r="KZC42" s="467"/>
      <c r="KZD42" s="467"/>
      <c r="KZE42" s="467"/>
      <c r="KZF42" s="467"/>
      <c r="KZG42" s="467"/>
      <c r="KZH42" s="467"/>
      <c r="KZI42" s="467"/>
      <c r="KZJ42" s="467"/>
      <c r="KZK42" s="467"/>
      <c r="KZL42" s="467"/>
      <c r="KZM42" s="467"/>
      <c r="KZN42" s="467"/>
      <c r="KZO42" s="467"/>
      <c r="KZP42" s="467"/>
      <c r="KZQ42" s="467"/>
      <c r="KZR42" s="467"/>
      <c r="KZS42" s="467"/>
      <c r="KZT42" s="467"/>
      <c r="KZU42" s="467"/>
      <c r="KZV42" s="467"/>
      <c r="KZW42" s="467"/>
      <c r="KZX42" s="467"/>
      <c r="KZY42" s="467"/>
      <c r="KZZ42" s="467"/>
      <c r="LAA42" s="467"/>
      <c r="LAB42" s="467"/>
      <c r="LAC42" s="467"/>
      <c r="LAD42" s="467"/>
      <c r="LAE42" s="467"/>
      <c r="LAF42" s="467"/>
      <c r="LAG42" s="467"/>
      <c r="LAH42" s="467"/>
      <c r="LAI42" s="467"/>
      <c r="LAJ42" s="467"/>
      <c r="LAK42" s="467"/>
      <c r="LAL42" s="467"/>
      <c r="LAM42" s="467"/>
      <c r="LAN42" s="467"/>
      <c r="LAO42" s="467"/>
      <c r="LAP42" s="467"/>
      <c r="LAQ42" s="467"/>
      <c r="LAR42" s="467"/>
      <c r="LAS42" s="467"/>
      <c r="LAT42" s="467"/>
      <c r="LAU42" s="467"/>
      <c r="LAV42" s="467"/>
      <c r="LAW42" s="467"/>
      <c r="LAX42" s="467"/>
      <c r="LAY42" s="467"/>
      <c r="LAZ42" s="467"/>
      <c r="LBA42" s="467"/>
      <c r="LBB42" s="467"/>
      <c r="LBC42" s="467"/>
      <c r="LBD42" s="467"/>
      <c r="LBE42" s="467"/>
      <c r="LBF42" s="467"/>
      <c r="LBG42" s="467"/>
      <c r="LBH42" s="467"/>
      <c r="LBI42" s="467"/>
      <c r="LBJ42" s="467"/>
      <c r="LBK42" s="467"/>
      <c r="LBL42" s="467"/>
      <c r="LBM42" s="467"/>
      <c r="LBN42" s="467"/>
      <c r="LBO42" s="467"/>
      <c r="LBP42" s="467"/>
      <c r="LBQ42" s="467"/>
      <c r="LBR42" s="467"/>
      <c r="LBS42" s="467"/>
      <c r="LBT42" s="467"/>
      <c r="LBU42" s="467"/>
      <c r="LBV42" s="467"/>
      <c r="LBW42" s="467"/>
      <c r="LBX42" s="467"/>
      <c r="LBY42" s="467"/>
      <c r="LBZ42" s="467"/>
      <c r="LCA42" s="467"/>
      <c r="LCB42" s="467"/>
      <c r="LCC42" s="467"/>
      <c r="LCD42" s="467"/>
      <c r="LCE42" s="467"/>
      <c r="LCF42" s="467"/>
      <c r="LCG42" s="467"/>
      <c r="LCH42" s="467"/>
      <c r="LCI42" s="467"/>
      <c r="LCJ42" s="467"/>
      <c r="LCK42" s="467"/>
      <c r="LCL42" s="467"/>
      <c r="LCM42" s="467"/>
      <c r="LCN42" s="467"/>
      <c r="LCO42" s="467"/>
      <c r="LCP42" s="467"/>
      <c r="LCQ42" s="467"/>
      <c r="LCR42" s="467"/>
      <c r="LCS42" s="467"/>
      <c r="LCT42" s="467"/>
      <c r="LCU42" s="467"/>
      <c r="LCV42" s="467"/>
      <c r="LCW42" s="467"/>
      <c r="LCX42" s="467"/>
      <c r="LCY42" s="467"/>
      <c r="LCZ42" s="467"/>
      <c r="LDA42" s="467"/>
      <c r="LDB42" s="467"/>
      <c r="LDC42" s="467"/>
      <c r="LDD42" s="467"/>
      <c r="LDE42" s="467"/>
      <c r="LDF42" s="467"/>
      <c r="LDG42" s="467"/>
      <c r="LDH42" s="467"/>
      <c r="LDI42" s="467"/>
      <c r="LDJ42" s="467"/>
      <c r="LDK42" s="467"/>
      <c r="LDL42" s="467"/>
      <c r="LDM42" s="467"/>
      <c r="LDN42" s="467"/>
      <c r="LDO42" s="467"/>
      <c r="LDP42" s="467"/>
      <c r="LDQ42" s="467"/>
      <c r="LDR42" s="467"/>
      <c r="LDS42" s="467"/>
      <c r="LDT42" s="467"/>
      <c r="LDU42" s="467"/>
      <c r="LDV42" s="467"/>
      <c r="LDW42" s="467"/>
      <c r="LDX42" s="467"/>
      <c r="LDY42" s="467"/>
      <c r="LDZ42" s="467"/>
      <c r="LEA42" s="467"/>
      <c r="LEB42" s="467"/>
      <c r="LEC42" s="467"/>
      <c r="LED42" s="467"/>
      <c r="LEE42" s="467"/>
      <c r="LEF42" s="467"/>
      <c r="LEG42" s="467"/>
      <c r="LEH42" s="467"/>
      <c r="LEI42" s="467"/>
      <c r="LEJ42" s="467"/>
      <c r="LEK42" s="467"/>
      <c r="LEL42" s="467"/>
      <c r="LEM42" s="467"/>
      <c r="LEN42" s="467"/>
      <c r="LEO42" s="467"/>
      <c r="LEP42" s="467"/>
      <c r="LEQ42" s="467"/>
      <c r="LER42" s="467"/>
      <c r="LES42" s="467"/>
      <c r="LET42" s="467"/>
      <c r="LEU42" s="467"/>
      <c r="LEV42" s="467"/>
      <c r="LEW42" s="467"/>
      <c r="LEX42" s="467"/>
      <c r="LEY42" s="467"/>
      <c r="LEZ42" s="467"/>
      <c r="LFA42" s="467"/>
      <c r="LFB42" s="467"/>
      <c r="LFC42" s="467"/>
      <c r="LFD42" s="467"/>
      <c r="LFE42" s="467"/>
      <c r="LFF42" s="467"/>
      <c r="LFG42" s="467"/>
      <c r="LFH42" s="467"/>
      <c r="LFI42" s="467"/>
      <c r="LFJ42" s="467"/>
      <c r="LFK42" s="467"/>
      <c r="LFL42" s="467"/>
      <c r="LFM42" s="467"/>
      <c r="LFN42" s="467"/>
      <c r="LFO42" s="467"/>
      <c r="LFP42" s="467"/>
      <c r="LFQ42" s="467"/>
      <c r="LFR42" s="467"/>
      <c r="LFS42" s="467"/>
      <c r="LFT42" s="467"/>
      <c r="LFU42" s="467"/>
      <c r="LFV42" s="467"/>
      <c r="LFW42" s="467"/>
      <c r="LFX42" s="467"/>
      <c r="LFY42" s="467"/>
      <c r="LFZ42" s="467"/>
      <c r="LGA42" s="467"/>
      <c r="LGB42" s="467"/>
      <c r="LGC42" s="467"/>
      <c r="LGD42" s="467"/>
      <c r="LGE42" s="467"/>
      <c r="LGF42" s="467"/>
      <c r="LGG42" s="467"/>
      <c r="LGH42" s="467"/>
      <c r="LGI42" s="467"/>
      <c r="LGJ42" s="467"/>
      <c r="LGK42" s="467"/>
      <c r="LGL42" s="467"/>
      <c r="LGM42" s="467"/>
      <c r="LGN42" s="467"/>
      <c r="LGO42" s="467"/>
      <c r="LGP42" s="467"/>
      <c r="LGQ42" s="467"/>
      <c r="LGR42" s="467"/>
      <c r="LGS42" s="467"/>
      <c r="LGT42" s="467"/>
      <c r="LGU42" s="467"/>
      <c r="LGV42" s="467"/>
      <c r="LGW42" s="467"/>
      <c r="LGX42" s="467"/>
      <c r="LGY42" s="467"/>
      <c r="LGZ42" s="467"/>
      <c r="LHA42" s="467"/>
      <c r="LHB42" s="467"/>
      <c r="LHC42" s="467"/>
      <c r="LHD42" s="467"/>
      <c r="LHE42" s="467"/>
      <c r="LHF42" s="467"/>
      <c r="LHG42" s="467"/>
      <c r="LHH42" s="467"/>
      <c r="LHI42" s="467"/>
      <c r="LHJ42" s="467"/>
      <c r="LHK42" s="467"/>
      <c r="LHL42" s="467"/>
      <c r="LHM42" s="467"/>
      <c r="LHN42" s="467"/>
      <c r="LHO42" s="467"/>
      <c r="LHP42" s="467"/>
      <c r="LHQ42" s="467"/>
      <c r="LHR42" s="467"/>
      <c r="LHS42" s="467"/>
      <c r="LHT42" s="467"/>
      <c r="LHU42" s="467"/>
      <c r="LHV42" s="467"/>
      <c r="LHW42" s="467"/>
      <c r="LHX42" s="467"/>
      <c r="LHY42" s="467"/>
      <c r="LHZ42" s="467"/>
      <c r="LIA42" s="467"/>
      <c r="LIB42" s="467"/>
      <c r="LIC42" s="467"/>
      <c r="LID42" s="467"/>
      <c r="LIE42" s="467"/>
      <c r="LIF42" s="467"/>
      <c r="LIG42" s="467"/>
      <c r="LIH42" s="467"/>
      <c r="LII42" s="467"/>
      <c r="LIJ42" s="467"/>
      <c r="LIK42" s="467"/>
      <c r="LIL42" s="467"/>
      <c r="LIM42" s="467"/>
      <c r="LIN42" s="467"/>
      <c r="LIO42" s="467"/>
      <c r="LIP42" s="467"/>
      <c r="LIQ42" s="467"/>
      <c r="LIR42" s="467"/>
      <c r="LIS42" s="467"/>
      <c r="LIT42" s="467"/>
      <c r="LIU42" s="467"/>
      <c r="LIV42" s="467"/>
      <c r="LIW42" s="467"/>
      <c r="LIX42" s="467"/>
      <c r="LIY42" s="467"/>
      <c r="LIZ42" s="467"/>
      <c r="LJA42" s="467"/>
      <c r="LJB42" s="467"/>
      <c r="LJC42" s="467"/>
      <c r="LJD42" s="467"/>
      <c r="LJE42" s="467"/>
      <c r="LJF42" s="467"/>
      <c r="LJG42" s="467"/>
      <c r="LJH42" s="467"/>
      <c r="LJI42" s="467"/>
      <c r="LJJ42" s="467"/>
      <c r="LJK42" s="467"/>
      <c r="LJL42" s="467"/>
      <c r="LJM42" s="467"/>
      <c r="LJN42" s="467"/>
      <c r="LJO42" s="467"/>
      <c r="LJP42" s="467"/>
      <c r="LJQ42" s="467"/>
      <c r="LJR42" s="467"/>
      <c r="LJS42" s="467"/>
      <c r="LJT42" s="467"/>
      <c r="LJU42" s="467"/>
      <c r="LJV42" s="467"/>
      <c r="LJW42" s="467"/>
      <c r="LJX42" s="467"/>
      <c r="LJY42" s="467"/>
      <c r="LJZ42" s="467"/>
      <c r="LKA42" s="467"/>
      <c r="LKB42" s="467"/>
      <c r="LKC42" s="467"/>
      <c r="LKD42" s="467"/>
      <c r="LKE42" s="467"/>
      <c r="LKF42" s="467"/>
      <c r="LKG42" s="467"/>
      <c r="LKH42" s="467"/>
      <c r="LKI42" s="467"/>
      <c r="LKJ42" s="467"/>
      <c r="LKK42" s="467"/>
      <c r="LKL42" s="467"/>
      <c r="LKM42" s="467"/>
      <c r="LKN42" s="467"/>
      <c r="LKO42" s="467"/>
      <c r="LKP42" s="467"/>
      <c r="LKQ42" s="467"/>
      <c r="LKR42" s="467"/>
      <c r="LKS42" s="467"/>
      <c r="LKT42" s="467"/>
      <c r="LKU42" s="467"/>
      <c r="LKV42" s="467"/>
      <c r="LKW42" s="467"/>
      <c r="LKX42" s="467"/>
      <c r="LKY42" s="467"/>
      <c r="LKZ42" s="467"/>
      <c r="LLA42" s="467"/>
      <c r="LLB42" s="467"/>
      <c r="LLC42" s="467"/>
      <c r="LLD42" s="467"/>
      <c r="LLE42" s="467"/>
      <c r="LLF42" s="467"/>
      <c r="LLG42" s="467"/>
      <c r="LLH42" s="467"/>
      <c r="LLI42" s="467"/>
      <c r="LLJ42" s="467"/>
      <c r="LLK42" s="467"/>
      <c r="LLL42" s="467"/>
      <c r="LLM42" s="467"/>
      <c r="LLN42" s="467"/>
      <c r="LLO42" s="467"/>
      <c r="LLP42" s="467"/>
      <c r="LLQ42" s="467"/>
      <c r="LLR42" s="467"/>
      <c r="LLS42" s="467"/>
      <c r="LLT42" s="467"/>
      <c r="LLU42" s="467"/>
      <c r="LLV42" s="467"/>
      <c r="LLW42" s="467"/>
      <c r="LLX42" s="467"/>
      <c r="LLY42" s="467"/>
      <c r="LLZ42" s="467"/>
      <c r="LMA42" s="467"/>
      <c r="LMB42" s="467"/>
      <c r="LMC42" s="467"/>
      <c r="LMD42" s="467"/>
      <c r="LME42" s="467"/>
      <c r="LMF42" s="467"/>
      <c r="LMG42" s="467"/>
      <c r="LMH42" s="467"/>
      <c r="LMI42" s="467"/>
      <c r="LMJ42" s="467"/>
      <c r="LMK42" s="467"/>
      <c r="LML42" s="467"/>
      <c r="LMM42" s="467"/>
      <c r="LMN42" s="467"/>
      <c r="LMO42" s="467"/>
      <c r="LMP42" s="467"/>
      <c r="LMQ42" s="467"/>
      <c r="LMR42" s="467"/>
      <c r="LMS42" s="467"/>
      <c r="LMT42" s="467"/>
      <c r="LMU42" s="467"/>
      <c r="LMV42" s="467"/>
      <c r="LMW42" s="467"/>
      <c r="LMX42" s="467"/>
      <c r="LMY42" s="467"/>
      <c r="LMZ42" s="467"/>
      <c r="LNA42" s="467"/>
      <c r="LNB42" s="467"/>
      <c r="LNC42" s="467"/>
      <c r="LND42" s="467"/>
      <c r="LNE42" s="467"/>
      <c r="LNF42" s="467"/>
      <c r="LNG42" s="467"/>
      <c r="LNH42" s="467"/>
      <c r="LNI42" s="467"/>
      <c r="LNJ42" s="467"/>
      <c r="LNK42" s="467"/>
      <c r="LNL42" s="467"/>
      <c r="LNM42" s="467"/>
      <c r="LNN42" s="467"/>
      <c r="LNO42" s="467"/>
      <c r="LNP42" s="467"/>
      <c r="LNQ42" s="467"/>
      <c r="LNR42" s="467"/>
      <c r="LNS42" s="467"/>
      <c r="LNT42" s="467"/>
      <c r="LNU42" s="467"/>
      <c r="LNV42" s="467"/>
      <c r="LNW42" s="467"/>
      <c r="LNX42" s="467"/>
      <c r="LNY42" s="467"/>
      <c r="LNZ42" s="467"/>
      <c r="LOA42" s="467"/>
      <c r="LOB42" s="467"/>
      <c r="LOC42" s="467"/>
      <c r="LOD42" s="467"/>
      <c r="LOE42" s="467"/>
      <c r="LOF42" s="467"/>
      <c r="LOG42" s="467"/>
      <c r="LOH42" s="467"/>
      <c r="LOI42" s="467"/>
      <c r="LOJ42" s="467"/>
      <c r="LOK42" s="467"/>
      <c r="LOL42" s="467"/>
      <c r="LOM42" s="467"/>
      <c r="LON42" s="467"/>
      <c r="LOO42" s="467"/>
      <c r="LOP42" s="467"/>
      <c r="LOQ42" s="467"/>
      <c r="LOR42" s="467"/>
      <c r="LOS42" s="467"/>
      <c r="LOT42" s="467"/>
      <c r="LOU42" s="467"/>
      <c r="LOV42" s="467"/>
      <c r="LOW42" s="467"/>
      <c r="LOX42" s="467"/>
      <c r="LOY42" s="467"/>
      <c r="LOZ42" s="467"/>
      <c r="LPA42" s="467"/>
      <c r="LPB42" s="467"/>
      <c r="LPC42" s="467"/>
      <c r="LPD42" s="467"/>
      <c r="LPE42" s="467"/>
      <c r="LPF42" s="467"/>
      <c r="LPG42" s="467"/>
      <c r="LPH42" s="467"/>
      <c r="LPI42" s="467"/>
      <c r="LPJ42" s="467"/>
      <c r="LPK42" s="467"/>
      <c r="LPL42" s="467"/>
      <c r="LPM42" s="467"/>
      <c r="LPN42" s="467"/>
      <c r="LPO42" s="467"/>
      <c r="LPP42" s="467"/>
      <c r="LPQ42" s="467"/>
      <c r="LPR42" s="467"/>
      <c r="LPS42" s="467"/>
      <c r="LPT42" s="467"/>
      <c r="LPU42" s="467"/>
      <c r="LPV42" s="467"/>
      <c r="LPW42" s="467"/>
      <c r="LPX42" s="467"/>
      <c r="LPY42" s="467"/>
      <c r="LPZ42" s="467"/>
      <c r="LQA42" s="467"/>
      <c r="LQB42" s="467"/>
      <c r="LQC42" s="467"/>
      <c r="LQD42" s="467"/>
      <c r="LQE42" s="467"/>
      <c r="LQF42" s="467"/>
      <c r="LQG42" s="467"/>
      <c r="LQH42" s="467"/>
      <c r="LQI42" s="467"/>
      <c r="LQJ42" s="467"/>
      <c r="LQK42" s="467"/>
      <c r="LQL42" s="467"/>
      <c r="LQM42" s="467"/>
      <c r="LQN42" s="467"/>
      <c r="LQO42" s="467"/>
      <c r="LQP42" s="467"/>
      <c r="LQQ42" s="467"/>
      <c r="LQR42" s="467"/>
      <c r="LQS42" s="467"/>
      <c r="LQT42" s="467"/>
      <c r="LQU42" s="467"/>
      <c r="LQV42" s="467"/>
      <c r="LQW42" s="467"/>
      <c r="LQX42" s="467"/>
      <c r="LQY42" s="467"/>
      <c r="LQZ42" s="467"/>
      <c r="LRA42" s="467"/>
      <c r="LRB42" s="467"/>
      <c r="LRC42" s="467"/>
      <c r="LRD42" s="467"/>
      <c r="LRE42" s="467"/>
      <c r="LRF42" s="467"/>
      <c r="LRG42" s="467"/>
      <c r="LRH42" s="467"/>
      <c r="LRI42" s="467"/>
      <c r="LRJ42" s="467"/>
      <c r="LRK42" s="467"/>
      <c r="LRL42" s="467"/>
      <c r="LRM42" s="467"/>
      <c r="LRN42" s="467"/>
      <c r="LRO42" s="467"/>
      <c r="LRP42" s="467"/>
      <c r="LRQ42" s="467"/>
      <c r="LRR42" s="467"/>
      <c r="LRS42" s="467"/>
      <c r="LRT42" s="467"/>
      <c r="LRU42" s="467"/>
      <c r="LRV42" s="467"/>
      <c r="LRW42" s="467"/>
      <c r="LRX42" s="467"/>
      <c r="LRY42" s="467"/>
      <c r="LRZ42" s="467"/>
      <c r="LSA42" s="467"/>
      <c r="LSB42" s="467"/>
      <c r="LSC42" s="467"/>
      <c r="LSD42" s="467"/>
      <c r="LSE42" s="467"/>
      <c r="LSF42" s="467"/>
      <c r="LSG42" s="467"/>
      <c r="LSH42" s="467"/>
      <c r="LSI42" s="467"/>
      <c r="LSJ42" s="467"/>
      <c r="LSK42" s="467"/>
      <c r="LSL42" s="467"/>
      <c r="LSM42" s="467"/>
      <c r="LSN42" s="467"/>
      <c r="LSO42" s="467"/>
      <c r="LSP42" s="467"/>
      <c r="LSQ42" s="467"/>
      <c r="LSR42" s="467"/>
      <c r="LSS42" s="467"/>
      <c r="LST42" s="467"/>
      <c r="LSU42" s="467"/>
      <c r="LSV42" s="467"/>
      <c r="LSW42" s="467"/>
      <c r="LSX42" s="467"/>
      <c r="LSY42" s="467"/>
      <c r="LSZ42" s="467"/>
      <c r="LTA42" s="467"/>
      <c r="LTB42" s="467"/>
      <c r="LTC42" s="467"/>
      <c r="LTD42" s="467"/>
      <c r="LTE42" s="467"/>
      <c r="LTF42" s="467"/>
      <c r="LTG42" s="467"/>
      <c r="LTH42" s="467"/>
      <c r="LTI42" s="467"/>
      <c r="LTJ42" s="467"/>
      <c r="LTK42" s="467"/>
      <c r="LTL42" s="467"/>
      <c r="LTM42" s="467"/>
      <c r="LTN42" s="467"/>
      <c r="LTO42" s="467"/>
      <c r="LTP42" s="467"/>
      <c r="LTQ42" s="467"/>
      <c r="LTR42" s="467"/>
      <c r="LTS42" s="467"/>
      <c r="LTT42" s="467"/>
      <c r="LTU42" s="467"/>
      <c r="LTV42" s="467"/>
      <c r="LTW42" s="467"/>
      <c r="LTX42" s="467"/>
      <c r="LTY42" s="467"/>
      <c r="LTZ42" s="467"/>
      <c r="LUA42" s="467"/>
      <c r="LUB42" s="467"/>
      <c r="LUC42" s="467"/>
      <c r="LUD42" s="467"/>
      <c r="LUE42" s="467"/>
      <c r="LUF42" s="467"/>
      <c r="LUG42" s="467"/>
      <c r="LUH42" s="467"/>
      <c r="LUI42" s="467"/>
      <c r="LUJ42" s="467"/>
      <c r="LUK42" s="467"/>
      <c r="LUL42" s="467"/>
      <c r="LUM42" s="467"/>
      <c r="LUN42" s="467"/>
      <c r="LUO42" s="467"/>
      <c r="LUP42" s="467"/>
      <c r="LUQ42" s="467"/>
      <c r="LUR42" s="467"/>
      <c r="LUS42" s="467"/>
      <c r="LUT42" s="467"/>
      <c r="LUU42" s="467"/>
      <c r="LUV42" s="467"/>
      <c r="LUW42" s="467"/>
      <c r="LUX42" s="467"/>
      <c r="LUY42" s="467"/>
      <c r="LUZ42" s="467"/>
      <c r="LVA42" s="467"/>
      <c r="LVB42" s="467"/>
      <c r="LVC42" s="467"/>
      <c r="LVD42" s="467"/>
      <c r="LVE42" s="467"/>
      <c r="LVF42" s="467"/>
      <c r="LVG42" s="467"/>
      <c r="LVH42" s="467"/>
      <c r="LVI42" s="467"/>
      <c r="LVJ42" s="467"/>
      <c r="LVK42" s="467"/>
      <c r="LVL42" s="467"/>
      <c r="LVM42" s="467"/>
      <c r="LVN42" s="467"/>
      <c r="LVO42" s="467"/>
      <c r="LVP42" s="467"/>
      <c r="LVQ42" s="467"/>
      <c r="LVR42" s="467"/>
      <c r="LVS42" s="467"/>
      <c r="LVT42" s="467"/>
      <c r="LVU42" s="467"/>
      <c r="LVV42" s="467"/>
      <c r="LVW42" s="467"/>
      <c r="LVX42" s="467"/>
      <c r="LVY42" s="467"/>
      <c r="LVZ42" s="467"/>
      <c r="LWA42" s="467"/>
      <c r="LWB42" s="467"/>
      <c r="LWC42" s="467"/>
      <c r="LWD42" s="467"/>
      <c r="LWE42" s="467"/>
      <c r="LWF42" s="467"/>
      <c r="LWG42" s="467"/>
      <c r="LWH42" s="467"/>
      <c r="LWI42" s="467"/>
      <c r="LWJ42" s="467"/>
      <c r="LWK42" s="467"/>
      <c r="LWL42" s="467"/>
      <c r="LWM42" s="467"/>
      <c r="LWN42" s="467"/>
      <c r="LWO42" s="467"/>
      <c r="LWP42" s="467"/>
      <c r="LWQ42" s="467"/>
      <c r="LWR42" s="467"/>
      <c r="LWS42" s="467"/>
      <c r="LWT42" s="467"/>
      <c r="LWU42" s="467"/>
      <c r="LWV42" s="467"/>
      <c r="LWW42" s="467"/>
      <c r="LWX42" s="467"/>
      <c r="LWY42" s="467"/>
      <c r="LWZ42" s="467"/>
      <c r="LXA42" s="467"/>
      <c r="LXB42" s="467"/>
      <c r="LXC42" s="467"/>
      <c r="LXD42" s="467"/>
      <c r="LXE42" s="467"/>
      <c r="LXF42" s="467"/>
      <c r="LXG42" s="467"/>
      <c r="LXH42" s="467"/>
      <c r="LXI42" s="467"/>
      <c r="LXJ42" s="467"/>
      <c r="LXK42" s="467"/>
      <c r="LXL42" s="467"/>
      <c r="LXM42" s="467"/>
      <c r="LXN42" s="467"/>
      <c r="LXO42" s="467"/>
      <c r="LXP42" s="467"/>
      <c r="LXQ42" s="467"/>
      <c r="LXR42" s="467"/>
      <c r="LXS42" s="467"/>
      <c r="LXT42" s="467"/>
      <c r="LXU42" s="467"/>
      <c r="LXV42" s="467"/>
      <c r="LXW42" s="467"/>
      <c r="LXX42" s="467"/>
      <c r="LXY42" s="467"/>
      <c r="LXZ42" s="467"/>
      <c r="LYA42" s="467"/>
      <c r="LYB42" s="467"/>
      <c r="LYC42" s="467"/>
      <c r="LYD42" s="467"/>
      <c r="LYE42" s="467"/>
      <c r="LYF42" s="467"/>
      <c r="LYG42" s="467"/>
      <c r="LYH42" s="467"/>
      <c r="LYI42" s="467"/>
      <c r="LYJ42" s="467"/>
      <c r="LYK42" s="467"/>
      <c r="LYL42" s="467"/>
      <c r="LYM42" s="467"/>
      <c r="LYN42" s="467"/>
      <c r="LYO42" s="467"/>
      <c r="LYP42" s="467"/>
      <c r="LYQ42" s="467"/>
      <c r="LYR42" s="467"/>
      <c r="LYS42" s="467"/>
      <c r="LYT42" s="467"/>
      <c r="LYU42" s="467"/>
      <c r="LYV42" s="467"/>
      <c r="LYW42" s="467"/>
      <c r="LYX42" s="467"/>
      <c r="LYY42" s="467"/>
      <c r="LYZ42" s="467"/>
      <c r="LZA42" s="467"/>
      <c r="LZB42" s="467"/>
      <c r="LZC42" s="467"/>
      <c r="LZD42" s="467"/>
      <c r="LZE42" s="467"/>
      <c r="LZF42" s="467"/>
      <c r="LZG42" s="467"/>
      <c r="LZH42" s="467"/>
      <c r="LZI42" s="467"/>
      <c r="LZJ42" s="467"/>
      <c r="LZK42" s="467"/>
      <c r="LZL42" s="467"/>
      <c r="LZM42" s="467"/>
      <c r="LZN42" s="467"/>
      <c r="LZO42" s="467"/>
      <c r="LZP42" s="467"/>
      <c r="LZQ42" s="467"/>
      <c r="LZR42" s="467"/>
      <c r="LZS42" s="467"/>
      <c r="LZT42" s="467"/>
      <c r="LZU42" s="467"/>
      <c r="LZV42" s="467"/>
      <c r="LZW42" s="467"/>
      <c r="LZX42" s="467"/>
      <c r="LZY42" s="467"/>
      <c r="LZZ42" s="467"/>
      <c r="MAA42" s="467"/>
      <c r="MAB42" s="467"/>
      <c r="MAC42" s="467"/>
      <c r="MAD42" s="467"/>
      <c r="MAE42" s="467"/>
      <c r="MAF42" s="467"/>
      <c r="MAG42" s="467"/>
      <c r="MAH42" s="467"/>
      <c r="MAI42" s="467"/>
      <c r="MAJ42" s="467"/>
      <c r="MAK42" s="467"/>
      <c r="MAL42" s="467"/>
      <c r="MAM42" s="467"/>
      <c r="MAN42" s="467"/>
      <c r="MAO42" s="467"/>
      <c r="MAP42" s="467"/>
      <c r="MAQ42" s="467"/>
      <c r="MAR42" s="467"/>
      <c r="MAS42" s="467"/>
      <c r="MAT42" s="467"/>
      <c r="MAU42" s="467"/>
      <c r="MAV42" s="467"/>
      <c r="MAW42" s="467"/>
      <c r="MAX42" s="467"/>
      <c r="MAY42" s="467"/>
      <c r="MAZ42" s="467"/>
      <c r="MBA42" s="467"/>
      <c r="MBB42" s="467"/>
      <c r="MBC42" s="467"/>
      <c r="MBD42" s="467"/>
      <c r="MBE42" s="467"/>
      <c r="MBF42" s="467"/>
      <c r="MBG42" s="467"/>
      <c r="MBH42" s="467"/>
      <c r="MBI42" s="467"/>
      <c r="MBJ42" s="467"/>
      <c r="MBK42" s="467"/>
      <c r="MBL42" s="467"/>
      <c r="MBM42" s="467"/>
      <c r="MBN42" s="467"/>
      <c r="MBO42" s="467"/>
      <c r="MBP42" s="467"/>
      <c r="MBQ42" s="467"/>
      <c r="MBR42" s="467"/>
      <c r="MBS42" s="467"/>
      <c r="MBT42" s="467"/>
      <c r="MBU42" s="467"/>
      <c r="MBV42" s="467"/>
      <c r="MBW42" s="467"/>
      <c r="MBX42" s="467"/>
      <c r="MBY42" s="467"/>
      <c r="MBZ42" s="467"/>
      <c r="MCA42" s="467"/>
      <c r="MCB42" s="467"/>
      <c r="MCC42" s="467"/>
      <c r="MCD42" s="467"/>
      <c r="MCE42" s="467"/>
      <c r="MCF42" s="467"/>
      <c r="MCG42" s="467"/>
      <c r="MCH42" s="467"/>
      <c r="MCI42" s="467"/>
      <c r="MCJ42" s="467"/>
      <c r="MCK42" s="467"/>
      <c r="MCL42" s="467"/>
      <c r="MCM42" s="467"/>
      <c r="MCN42" s="467"/>
      <c r="MCO42" s="467"/>
      <c r="MCP42" s="467"/>
      <c r="MCQ42" s="467"/>
      <c r="MCR42" s="467"/>
      <c r="MCS42" s="467"/>
      <c r="MCT42" s="467"/>
      <c r="MCU42" s="467"/>
      <c r="MCV42" s="467"/>
      <c r="MCW42" s="467"/>
      <c r="MCX42" s="467"/>
      <c r="MCY42" s="467"/>
      <c r="MCZ42" s="467"/>
      <c r="MDA42" s="467"/>
      <c r="MDB42" s="467"/>
      <c r="MDC42" s="467"/>
      <c r="MDD42" s="467"/>
      <c r="MDE42" s="467"/>
      <c r="MDF42" s="467"/>
      <c r="MDG42" s="467"/>
      <c r="MDH42" s="467"/>
      <c r="MDI42" s="467"/>
      <c r="MDJ42" s="467"/>
      <c r="MDK42" s="467"/>
      <c r="MDL42" s="467"/>
      <c r="MDM42" s="467"/>
      <c r="MDN42" s="467"/>
      <c r="MDO42" s="467"/>
      <c r="MDP42" s="467"/>
      <c r="MDQ42" s="467"/>
      <c r="MDR42" s="467"/>
      <c r="MDS42" s="467"/>
      <c r="MDT42" s="467"/>
      <c r="MDU42" s="467"/>
      <c r="MDV42" s="467"/>
      <c r="MDW42" s="467"/>
      <c r="MDX42" s="467"/>
      <c r="MDY42" s="467"/>
      <c r="MDZ42" s="467"/>
      <c r="MEA42" s="467"/>
      <c r="MEB42" s="467"/>
      <c r="MEC42" s="467"/>
      <c r="MED42" s="467"/>
      <c r="MEE42" s="467"/>
      <c r="MEF42" s="467"/>
      <c r="MEG42" s="467"/>
      <c r="MEH42" s="467"/>
      <c r="MEI42" s="467"/>
      <c r="MEJ42" s="467"/>
      <c r="MEK42" s="467"/>
      <c r="MEL42" s="467"/>
      <c r="MEM42" s="467"/>
      <c r="MEN42" s="467"/>
      <c r="MEO42" s="467"/>
      <c r="MEP42" s="467"/>
      <c r="MEQ42" s="467"/>
      <c r="MER42" s="467"/>
      <c r="MES42" s="467"/>
      <c r="MET42" s="467"/>
      <c r="MEU42" s="467"/>
      <c r="MEV42" s="467"/>
      <c r="MEW42" s="467"/>
      <c r="MEX42" s="467"/>
      <c r="MEY42" s="467"/>
      <c r="MEZ42" s="467"/>
      <c r="MFA42" s="467"/>
      <c r="MFB42" s="467"/>
      <c r="MFC42" s="467"/>
      <c r="MFD42" s="467"/>
      <c r="MFE42" s="467"/>
      <c r="MFF42" s="467"/>
      <c r="MFG42" s="467"/>
      <c r="MFH42" s="467"/>
      <c r="MFI42" s="467"/>
      <c r="MFJ42" s="467"/>
      <c r="MFK42" s="467"/>
      <c r="MFL42" s="467"/>
      <c r="MFM42" s="467"/>
      <c r="MFN42" s="467"/>
      <c r="MFO42" s="467"/>
      <c r="MFP42" s="467"/>
      <c r="MFQ42" s="467"/>
      <c r="MFR42" s="467"/>
      <c r="MFS42" s="467"/>
      <c r="MFT42" s="467"/>
      <c r="MFU42" s="467"/>
      <c r="MFV42" s="467"/>
      <c r="MFW42" s="467"/>
      <c r="MFX42" s="467"/>
      <c r="MFY42" s="467"/>
      <c r="MFZ42" s="467"/>
      <c r="MGA42" s="467"/>
      <c r="MGB42" s="467"/>
      <c r="MGC42" s="467"/>
      <c r="MGD42" s="467"/>
      <c r="MGE42" s="467"/>
      <c r="MGF42" s="467"/>
      <c r="MGG42" s="467"/>
      <c r="MGH42" s="467"/>
      <c r="MGI42" s="467"/>
      <c r="MGJ42" s="467"/>
      <c r="MGK42" s="467"/>
      <c r="MGL42" s="467"/>
      <c r="MGM42" s="467"/>
      <c r="MGN42" s="467"/>
      <c r="MGO42" s="467"/>
      <c r="MGP42" s="467"/>
      <c r="MGQ42" s="467"/>
      <c r="MGR42" s="467"/>
      <c r="MGS42" s="467"/>
      <c r="MGT42" s="467"/>
      <c r="MGU42" s="467"/>
      <c r="MGV42" s="467"/>
      <c r="MGW42" s="467"/>
      <c r="MGX42" s="467"/>
      <c r="MGY42" s="467"/>
      <c r="MGZ42" s="467"/>
      <c r="MHA42" s="467"/>
      <c r="MHB42" s="467"/>
      <c r="MHC42" s="467"/>
      <c r="MHD42" s="467"/>
      <c r="MHE42" s="467"/>
      <c r="MHF42" s="467"/>
      <c r="MHG42" s="467"/>
      <c r="MHH42" s="467"/>
      <c r="MHI42" s="467"/>
      <c r="MHJ42" s="467"/>
      <c r="MHK42" s="467"/>
      <c r="MHL42" s="467"/>
      <c r="MHM42" s="467"/>
      <c r="MHN42" s="467"/>
      <c r="MHO42" s="467"/>
      <c r="MHP42" s="467"/>
      <c r="MHQ42" s="467"/>
      <c r="MHR42" s="467"/>
      <c r="MHS42" s="467"/>
      <c r="MHT42" s="467"/>
      <c r="MHU42" s="467"/>
      <c r="MHV42" s="467"/>
      <c r="MHW42" s="467"/>
      <c r="MHX42" s="467"/>
      <c r="MHY42" s="467"/>
      <c r="MHZ42" s="467"/>
      <c r="MIA42" s="467"/>
      <c r="MIB42" s="467"/>
      <c r="MIC42" s="467"/>
      <c r="MID42" s="467"/>
      <c r="MIE42" s="467"/>
      <c r="MIF42" s="467"/>
      <c r="MIG42" s="467"/>
      <c r="MIH42" s="467"/>
      <c r="MII42" s="467"/>
      <c r="MIJ42" s="467"/>
      <c r="MIK42" s="467"/>
      <c r="MIL42" s="467"/>
      <c r="MIM42" s="467"/>
      <c r="MIN42" s="467"/>
      <c r="MIO42" s="467"/>
      <c r="MIP42" s="467"/>
      <c r="MIQ42" s="467"/>
      <c r="MIR42" s="467"/>
      <c r="MIS42" s="467"/>
      <c r="MIT42" s="467"/>
      <c r="MIU42" s="467"/>
      <c r="MIV42" s="467"/>
      <c r="MIW42" s="467"/>
      <c r="MIX42" s="467"/>
      <c r="MIY42" s="467"/>
      <c r="MIZ42" s="467"/>
      <c r="MJA42" s="467"/>
      <c r="MJB42" s="467"/>
      <c r="MJC42" s="467"/>
      <c r="MJD42" s="467"/>
      <c r="MJE42" s="467"/>
      <c r="MJF42" s="467"/>
      <c r="MJG42" s="467"/>
      <c r="MJH42" s="467"/>
      <c r="MJI42" s="467"/>
      <c r="MJJ42" s="467"/>
      <c r="MJK42" s="467"/>
      <c r="MJL42" s="467"/>
      <c r="MJM42" s="467"/>
      <c r="MJN42" s="467"/>
      <c r="MJO42" s="467"/>
      <c r="MJP42" s="467"/>
      <c r="MJQ42" s="467"/>
      <c r="MJR42" s="467"/>
      <c r="MJS42" s="467"/>
      <c r="MJT42" s="467"/>
      <c r="MJU42" s="467"/>
      <c r="MJV42" s="467"/>
      <c r="MJW42" s="467"/>
      <c r="MJX42" s="467"/>
      <c r="MJY42" s="467"/>
      <c r="MJZ42" s="467"/>
      <c r="MKA42" s="467"/>
      <c r="MKB42" s="467"/>
      <c r="MKC42" s="467"/>
      <c r="MKD42" s="467"/>
      <c r="MKE42" s="467"/>
      <c r="MKF42" s="467"/>
      <c r="MKG42" s="467"/>
      <c r="MKH42" s="467"/>
      <c r="MKI42" s="467"/>
      <c r="MKJ42" s="467"/>
      <c r="MKK42" s="467"/>
      <c r="MKL42" s="467"/>
      <c r="MKM42" s="467"/>
      <c r="MKN42" s="467"/>
      <c r="MKO42" s="467"/>
      <c r="MKP42" s="467"/>
      <c r="MKQ42" s="467"/>
      <c r="MKR42" s="467"/>
      <c r="MKS42" s="467"/>
      <c r="MKT42" s="467"/>
      <c r="MKU42" s="467"/>
      <c r="MKV42" s="467"/>
      <c r="MKW42" s="467"/>
      <c r="MKX42" s="467"/>
      <c r="MKY42" s="467"/>
      <c r="MKZ42" s="467"/>
      <c r="MLA42" s="467"/>
      <c r="MLB42" s="467"/>
      <c r="MLC42" s="467"/>
      <c r="MLD42" s="467"/>
      <c r="MLE42" s="467"/>
      <c r="MLF42" s="467"/>
      <c r="MLG42" s="467"/>
      <c r="MLH42" s="467"/>
      <c r="MLI42" s="467"/>
      <c r="MLJ42" s="467"/>
      <c r="MLK42" s="467"/>
      <c r="MLL42" s="467"/>
      <c r="MLM42" s="467"/>
      <c r="MLN42" s="467"/>
      <c r="MLO42" s="467"/>
      <c r="MLP42" s="467"/>
      <c r="MLQ42" s="467"/>
      <c r="MLR42" s="467"/>
      <c r="MLS42" s="467"/>
      <c r="MLT42" s="467"/>
      <c r="MLU42" s="467"/>
      <c r="MLV42" s="467"/>
      <c r="MLW42" s="467"/>
      <c r="MLX42" s="467"/>
      <c r="MLY42" s="467"/>
      <c r="MLZ42" s="467"/>
      <c r="MMA42" s="467"/>
      <c r="MMB42" s="467"/>
      <c r="MMC42" s="467"/>
      <c r="MMD42" s="467"/>
      <c r="MME42" s="467"/>
      <c r="MMF42" s="467"/>
      <c r="MMG42" s="467"/>
      <c r="MMH42" s="467"/>
      <c r="MMI42" s="467"/>
      <c r="MMJ42" s="467"/>
      <c r="MMK42" s="467"/>
      <c r="MML42" s="467"/>
      <c r="MMM42" s="467"/>
      <c r="MMN42" s="467"/>
      <c r="MMO42" s="467"/>
      <c r="MMP42" s="467"/>
      <c r="MMQ42" s="467"/>
      <c r="MMR42" s="467"/>
      <c r="MMS42" s="467"/>
      <c r="MMT42" s="467"/>
      <c r="MMU42" s="467"/>
      <c r="MMV42" s="467"/>
      <c r="MMW42" s="467"/>
      <c r="MMX42" s="467"/>
      <c r="MMY42" s="467"/>
      <c r="MMZ42" s="467"/>
      <c r="MNA42" s="467"/>
      <c r="MNB42" s="467"/>
      <c r="MNC42" s="467"/>
      <c r="MND42" s="467"/>
      <c r="MNE42" s="467"/>
      <c r="MNF42" s="467"/>
      <c r="MNG42" s="467"/>
      <c r="MNH42" s="467"/>
      <c r="MNI42" s="467"/>
      <c r="MNJ42" s="467"/>
      <c r="MNK42" s="467"/>
      <c r="MNL42" s="467"/>
      <c r="MNM42" s="467"/>
      <c r="MNN42" s="467"/>
      <c r="MNO42" s="467"/>
      <c r="MNP42" s="467"/>
      <c r="MNQ42" s="467"/>
      <c r="MNR42" s="467"/>
      <c r="MNS42" s="467"/>
      <c r="MNT42" s="467"/>
      <c r="MNU42" s="467"/>
      <c r="MNV42" s="467"/>
      <c r="MNW42" s="467"/>
      <c r="MNX42" s="467"/>
      <c r="MNY42" s="467"/>
      <c r="MNZ42" s="467"/>
      <c r="MOA42" s="467"/>
      <c r="MOB42" s="467"/>
      <c r="MOC42" s="467"/>
      <c r="MOD42" s="467"/>
      <c r="MOE42" s="467"/>
      <c r="MOF42" s="467"/>
      <c r="MOG42" s="467"/>
      <c r="MOH42" s="467"/>
      <c r="MOI42" s="467"/>
      <c r="MOJ42" s="467"/>
      <c r="MOK42" s="467"/>
      <c r="MOL42" s="467"/>
      <c r="MOM42" s="467"/>
      <c r="MON42" s="467"/>
      <c r="MOO42" s="467"/>
      <c r="MOP42" s="467"/>
      <c r="MOQ42" s="467"/>
      <c r="MOR42" s="467"/>
      <c r="MOS42" s="467"/>
      <c r="MOT42" s="467"/>
      <c r="MOU42" s="467"/>
      <c r="MOV42" s="467"/>
      <c r="MOW42" s="467"/>
      <c r="MOX42" s="467"/>
      <c r="MOY42" s="467"/>
      <c r="MOZ42" s="467"/>
      <c r="MPA42" s="467"/>
      <c r="MPB42" s="467"/>
      <c r="MPC42" s="467"/>
      <c r="MPD42" s="467"/>
      <c r="MPE42" s="467"/>
      <c r="MPF42" s="467"/>
      <c r="MPG42" s="467"/>
      <c r="MPH42" s="467"/>
      <c r="MPI42" s="467"/>
      <c r="MPJ42" s="467"/>
      <c r="MPK42" s="467"/>
      <c r="MPL42" s="467"/>
      <c r="MPM42" s="467"/>
      <c r="MPN42" s="467"/>
      <c r="MPO42" s="467"/>
      <c r="MPP42" s="467"/>
      <c r="MPQ42" s="467"/>
      <c r="MPR42" s="467"/>
      <c r="MPS42" s="467"/>
      <c r="MPT42" s="467"/>
      <c r="MPU42" s="467"/>
      <c r="MPV42" s="467"/>
      <c r="MPW42" s="467"/>
      <c r="MPX42" s="467"/>
      <c r="MPY42" s="467"/>
      <c r="MPZ42" s="467"/>
      <c r="MQA42" s="467"/>
      <c r="MQB42" s="467"/>
      <c r="MQC42" s="467"/>
      <c r="MQD42" s="467"/>
      <c r="MQE42" s="467"/>
      <c r="MQF42" s="467"/>
      <c r="MQG42" s="467"/>
      <c r="MQH42" s="467"/>
      <c r="MQI42" s="467"/>
      <c r="MQJ42" s="467"/>
      <c r="MQK42" s="467"/>
      <c r="MQL42" s="467"/>
      <c r="MQM42" s="467"/>
      <c r="MQN42" s="467"/>
      <c r="MQO42" s="467"/>
      <c r="MQP42" s="467"/>
      <c r="MQQ42" s="467"/>
      <c r="MQR42" s="467"/>
      <c r="MQS42" s="467"/>
      <c r="MQT42" s="467"/>
      <c r="MQU42" s="467"/>
      <c r="MQV42" s="467"/>
      <c r="MQW42" s="467"/>
      <c r="MQX42" s="467"/>
      <c r="MQY42" s="467"/>
      <c r="MQZ42" s="467"/>
      <c r="MRA42" s="467"/>
      <c r="MRB42" s="467"/>
      <c r="MRC42" s="467"/>
      <c r="MRD42" s="467"/>
      <c r="MRE42" s="467"/>
      <c r="MRF42" s="467"/>
      <c r="MRG42" s="467"/>
      <c r="MRH42" s="467"/>
      <c r="MRI42" s="467"/>
      <c r="MRJ42" s="467"/>
      <c r="MRK42" s="467"/>
      <c r="MRL42" s="467"/>
      <c r="MRM42" s="467"/>
      <c r="MRN42" s="467"/>
      <c r="MRO42" s="467"/>
      <c r="MRP42" s="467"/>
      <c r="MRQ42" s="467"/>
      <c r="MRR42" s="467"/>
      <c r="MRS42" s="467"/>
      <c r="MRT42" s="467"/>
      <c r="MRU42" s="467"/>
      <c r="MRV42" s="467"/>
      <c r="MRW42" s="467"/>
      <c r="MRX42" s="467"/>
      <c r="MRY42" s="467"/>
      <c r="MRZ42" s="467"/>
      <c r="MSA42" s="467"/>
      <c r="MSB42" s="467"/>
      <c r="MSC42" s="467"/>
      <c r="MSD42" s="467"/>
      <c r="MSE42" s="467"/>
      <c r="MSF42" s="467"/>
      <c r="MSG42" s="467"/>
      <c r="MSH42" s="467"/>
      <c r="MSI42" s="467"/>
      <c r="MSJ42" s="467"/>
      <c r="MSK42" s="467"/>
      <c r="MSL42" s="467"/>
      <c r="MSM42" s="467"/>
      <c r="MSN42" s="467"/>
      <c r="MSO42" s="467"/>
      <c r="MSP42" s="467"/>
      <c r="MSQ42" s="467"/>
      <c r="MSR42" s="467"/>
      <c r="MSS42" s="467"/>
      <c r="MST42" s="467"/>
      <c r="MSU42" s="467"/>
      <c r="MSV42" s="467"/>
      <c r="MSW42" s="467"/>
      <c r="MSX42" s="467"/>
      <c r="MSY42" s="467"/>
      <c r="MSZ42" s="467"/>
      <c r="MTA42" s="467"/>
      <c r="MTB42" s="467"/>
      <c r="MTC42" s="467"/>
      <c r="MTD42" s="467"/>
      <c r="MTE42" s="467"/>
      <c r="MTF42" s="467"/>
      <c r="MTG42" s="467"/>
      <c r="MTH42" s="467"/>
      <c r="MTI42" s="467"/>
      <c r="MTJ42" s="467"/>
      <c r="MTK42" s="467"/>
      <c r="MTL42" s="467"/>
      <c r="MTM42" s="467"/>
      <c r="MTN42" s="467"/>
      <c r="MTO42" s="467"/>
      <c r="MTP42" s="467"/>
      <c r="MTQ42" s="467"/>
      <c r="MTR42" s="467"/>
      <c r="MTS42" s="467"/>
      <c r="MTT42" s="467"/>
      <c r="MTU42" s="467"/>
      <c r="MTV42" s="467"/>
      <c r="MTW42" s="467"/>
      <c r="MTX42" s="467"/>
      <c r="MTY42" s="467"/>
      <c r="MTZ42" s="467"/>
      <c r="MUA42" s="467"/>
      <c r="MUB42" s="467"/>
      <c r="MUC42" s="467"/>
      <c r="MUD42" s="467"/>
      <c r="MUE42" s="467"/>
      <c r="MUF42" s="467"/>
      <c r="MUG42" s="467"/>
      <c r="MUH42" s="467"/>
      <c r="MUI42" s="467"/>
      <c r="MUJ42" s="467"/>
      <c r="MUK42" s="467"/>
      <c r="MUL42" s="467"/>
      <c r="MUM42" s="467"/>
      <c r="MUN42" s="467"/>
      <c r="MUO42" s="467"/>
      <c r="MUP42" s="467"/>
      <c r="MUQ42" s="467"/>
      <c r="MUR42" s="467"/>
      <c r="MUS42" s="467"/>
      <c r="MUT42" s="467"/>
      <c r="MUU42" s="467"/>
      <c r="MUV42" s="467"/>
      <c r="MUW42" s="467"/>
      <c r="MUX42" s="467"/>
      <c r="MUY42" s="467"/>
      <c r="MUZ42" s="467"/>
      <c r="MVA42" s="467"/>
      <c r="MVB42" s="467"/>
      <c r="MVC42" s="467"/>
      <c r="MVD42" s="467"/>
      <c r="MVE42" s="467"/>
      <c r="MVF42" s="467"/>
      <c r="MVG42" s="467"/>
      <c r="MVH42" s="467"/>
      <c r="MVI42" s="467"/>
      <c r="MVJ42" s="467"/>
      <c r="MVK42" s="467"/>
      <c r="MVL42" s="467"/>
      <c r="MVM42" s="467"/>
      <c r="MVN42" s="467"/>
      <c r="MVO42" s="467"/>
      <c r="MVP42" s="467"/>
      <c r="MVQ42" s="467"/>
      <c r="MVR42" s="467"/>
      <c r="MVS42" s="467"/>
      <c r="MVT42" s="467"/>
      <c r="MVU42" s="467"/>
      <c r="MVV42" s="467"/>
      <c r="MVW42" s="467"/>
      <c r="MVX42" s="467"/>
      <c r="MVY42" s="467"/>
      <c r="MVZ42" s="467"/>
      <c r="MWA42" s="467"/>
      <c r="MWB42" s="467"/>
      <c r="MWC42" s="467"/>
      <c r="MWD42" s="467"/>
      <c r="MWE42" s="467"/>
      <c r="MWF42" s="467"/>
      <c r="MWG42" s="467"/>
      <c r="MWH42" s="467"/>
      <c r="MWI42" s="467"/>
      <c r="MWJ42" s="467"/>
      <c r="MWK42" s="467"/>
      <c r="MWL42" s="467"/>
      <c r="MWM42" s="467"/>
      <c r="MWN42" s="467"/>
      <c r="MWO42" s="467"/>
      <c r="MWP42" s="467"/>
      <c r="MWQ42" s="467"/>
      <c r="MWR42" s="467"/>
      <c r="MWS42" s="467"/>
      <c r="MWT42" s="467"/>
      <c r="MWU42" s="467"/>
      <c r="MWV42" s="467"/>
      <c r="MWW42" s="467"/>
      <c r="MWX42" s="467"/>
      <c r="MWY42" s="467"/>
      <c r="MWZ42" s="467"/>
      <c r="MXA42" s="467"/>
      <c r="MXB42" s="467"/>
      <c r="MXC42" s="467"/>
      <c r="MXD42" s="467"/>
      <c r="MXE42" s="467"/>
      <c r="MXF42" s="467"/>
      <c r="MXG42" s="467"/>
      <c r="MXH42" s="467"/>
      <c r="MXI42" s="467"/>
      <c r="MXJ42" s="467"/>
      <c r="MXK42" s="467"/>
      <c r="MXL42" s="467"/>
      <c r="MXM42" s="467"/>
      <c r="MXN42" s="467"/>
      <c r="MXO42" s="467"/>
      <c r="MXP42" s="467"/>
      <c r="MXQ42" s="467"/>
      <c r="MXR42" s="467"/>
      <c r="MXS42" s="467"/>
      <c r="MXT42" s="467"/>
      <c r="MXU42" s="467"/>
      <c r="MXV42" s="467"/>
      <c r="MXW42" s="467"/>
      <c r="MXX42" s="467"/>
      <c r="MXY42" s="467"/>
      <c r="MXZ42" s="467"/>
      <c r="MYA42" s="467"/>
      <c r="MYB42" s="467"/>
      <c r="MYC42" s="467"/>
      <c r="MYD42" s="467"/>
      <c r="MYE42" s="467"/>
      <c r="MYF42" s="467"/>
      <c r="MYG42" s="467"/>
      <c r="MYH42" s="467"/>
      <c r="MYI42" s="467"/>
      <c r="MYJ42" s="467"/>
      <c r="MYK42" s="467"/>
      <c r="MYL42" s="467"/>
      <c r="MYM42" s="467"/>
      <c r="MYN42" s="467"/>
      <c r="MYO42" s="467"/>
      <c r="MYP42" s="467"/>
      <c r="MYQ42" s="467"/>
      <c r="MYR42" s="467"/>
      <c r="MYS42" s="467"/>
      <c r="MYT42" s="467"/>
      <c r="MYU42" s="467"/>
      <c r="MYV42" s="467"/>
      <c r="MYW42" s="467"/>
      <c r="MYX42" s="467"/>
      <c r="MYY42" s="467"/>
      <c r="MYZ42" s="467"/>
      <c r="MZA42" s="467"/>
      <c r="MZB42" s="467"/>
      <c r="MZC42" s="467"/>
      <c r="MZD42" s="467"/>
      <c r="MZE42" s="467"/>
      <c r="MZF42" s="467"/>
      <c r="MZG42" s="467"/>
      <c r="MZH42" s="467"/>
      <c r="MZI42" s="467"/>
      <c r="MZJ42" s="467"/>
      <c r="MZK42" s="467"/>
      <c r="MZL42" s="467"/>
      <c r="MZM42" s="467"/>
      <c r="MZN42" s="467"/>
      <c r="MZO42" s="467"/>
      <c r="MZP42" s="467"/>
      <c r="MZQ42" s="467"/>
      <c r="MZR42" s="467"/>
      <c r="MZS42" s="467"/>
      <c r="MZT42" s="467"/>
      <c r="MZU42" s="467"/>
      <c r="MZV42" s="467"/>
      <c r="MZW42" s="467"/>
      <c r="MZX42" s="467"/>
      <c r="MZY42" s="467"/>
      <c r="MZZ42" s="467"/>
      <c r="NAA42" s="467"/>
      <c r="NAB42" s="467"/>
      <c r="NAC42" s="467"/>
      <c r="NAD42" s="467"/>
      <c r="NAE42" s="467"/>
      <c r="NAF42" s="467"/>
      <c r="NAG42" s="467"/>
      <c r="NAH42" s="467"/>
      <c r="NAI42" s="467"/>
      <c r="NAJ42" s="467"/>
      <c r="NAK42" s="467"/>
      <c r="NAL42" s="467"/>
      <c r="NAM42" s="467"/>
      <c r="NAN42" s="467"/>
      <c r="NAO42" s="467"/>
      <c r="NAP42" s="467"/>
      <c r="NAQ42" s="467"/>
      <c r="NAR42" s="467"/>
      <c r="NAS42" s="467"/>
      <c r="NAT42" s="467"/>
      <c r="NAU42" s="467"/>
      <c r="NAV42" s="467"/>
      <c r="NAW42" s="467"/>
      <c r="NAX42" s="467"/>
      <c r="NAY42" s="467"/>
      <c r="NAZ42" s="467"/>
      <c r="NBA42" s="467"/>
      <c r="NBB42" s="467"/>
      <c r="NBC42" s="467"/>
      <c r="NBD42" s="467"/>
      <c r="NBE42" s="467"/>
      <c r="NBF42" s="467"/>
      <c r="NBG42" s="467"/>
      <c r="NBH42" s="467"/>
      <c r="NBI42" s="467"/>
      <c r="NBJ42" s="467"/>
      <c r="NBK42" s="467"/>
      <c r="NBL42" s="467"/>
      <c r="NBM42" s="467"/>
      <c r="NBN42" s="467"/>
      <c r="NBO42" s="467"/>
      <c r="NBP42" s="467"/>
      <c r="NBQ42" s="467"/>
      <c r="NBR42" s="467"/>
      <c r="NBS42" s="467"/>
      <c r="NBT42" s="467"/>
      <c r="NBU42" s="467"/>
      <c r="NBV42" s="467"/>
      <c r="NBW42" s="467"/>
      <c r="NBX42" s="467"/>
      <c r="NBY42" s="467"/>
      <c r="NBZ42" s="467"/>
      <c r="NCA42" s="467"/>
      <c r="NCB42" s="467"/>
      <c r="NCC42" s="467"/>
      <c r="NCD42" s="467"/>
      <c r="NCE42" s="467"/>
      <c r="NCF42" s="467"/>
      <c r="NCG42" s="467"/>
      <c r="NCH42" s="467"/>
      <c r="NCI42" s="467"/>
      <c r="NCJ42" s="467"/>
      <c r="NCK42" s="467"/>
      <c r="NCL42" s="467"/>
      <c r="NCM42" s="467"/>
      <c r="NCN42" s="467"/>
      <c r="NCO42" s="467"/>
      <c r="NCP42" s="467"/>
      <c r="NCQ42" s="467"/>
      <c r="NCR42" s="467"/>
      <c r="NCS42" s="467"/>
      <c r="NCT42" s="467"/>
      <c r="NCU42" s="467"/>
      <c r="NCV42" s="467"/>
      <c r="NCW42" s="467"/>
      <c r="NCX42" s="467"/>
      <c r="NCY42" s="467"/>
      <c r="NCZ42" s="467"/>
      <c r="NDA42" s="467"/>
      <c r="NDB42" s="467"/>
      <c r="NDC42" s="467"/>
      <c r="NDD42" s="467"/>
      <c r="NDE42" s="467"/>
      <c r="NDF42" s="467"/>
      <c r="NDG42" s="467"/>
      <c r="NDH42" s="467"/>
      <c r="NDI42" s="467"/>
      <c r="NDJ42" s="467"/>
      <c r="NDK42" s="467"/>
      <c r="NDL42" s="467"/>
      <c r="NDM42" s="467"/>
      <c r="NDN42" s="467"/>
      <c r="NDO42" s="467"/>
      <c r="NDP42" s="467"/>
      <c r="NDQ42" s="467"/>
      <c r="NDR42" s="467"/>
      <c r="NDS42" s="467"/>
      <c r="NDT42" s="467"/>
      <c r="NDU42" s="467"/>
      <c r="NDV42" s="467"/>
      <c r="NDW42" s="467"/>
      <c r="NDX42" s="467"/>
      <c r="NDY42" s="467"/>
      <c r="NDZ42" s="467"/>
      <c r="NEA42" s="467"/>
      <c r="NEB42" s="467"/>
      <c r="NEC42" s="467"/>
      <c r="NED42" s="467"/>
      <c r="NEE42" s="467"/>
      <c r="NEF42" s="467"/>
      <c r="NEG42" s="467"/>
      <c r="NEH42" s="467"/>
      <c r="NEI42" s="467"/>
      <c r="NEJ42" s="467"/>
      <c r="NEK42" s="467"/>
      <c r="NEL42" s="467"/>
      <c r="NEM42" s="467"/>
      <c r="NEN42" s="467"/>
      <c r="NEO42" s="467"/>
      <c r="NEP42" s="467"/>
      <c r="NEQ42" s="467"/>
      <c r="NER42" s="467"/>
      <c r="NES42" s="467"/>
      <c r="NET42" s="467"/>
      <c r="NEU42" s="467"/>
      <c r="NEV42" s="467"/>
      <c r="NEW42" s="467"/>
      <c r="NEX42" s="467"/>
      <c r="NEY42" s="467"/>
      <c r="NEZ42" s="467"/>
      <c r="NFA42" s="467"/>
      <c r="NFB42" s="467"/>
      <c r="NFC42" s="467"/>
      <c r="NFD42" s="467"/>
      <c r="NFE42" s="467"/>
      <c r="NFF42" s="467"/>
      <c r="NFG42" s="467"/>
      <c r="NFH42" s="467"/>
      <c r="NFI42" s="467"/>
      <c r="NFJ42" s="467"/>
      <c r="NFK42" s="467"/>
      <c r="NFL42" s="467"/>
      <c r="NFM42" s="467"/>
      <c r="NFN42" s="467"/>
      <c r="NFO42" s="467"/>
      <c r="NFP42" s="467"/>
      <c r="NFQ42" s="467"/>
      <c r="NFR42" s="467"/>
      <c r="NFS42" s="467"/>
      <c r="NFT42" s="467"/>
      <c r="NFU42" s="467"/>
      <c r="NFV42" s="467"/>
      <c r="NFW42" s="467"/>
      <c r="NFX42" s="467"/>
      <c r="NFY42" s="467"/>
      <c r="NFZ42" s="467"/>
      <c r="NGA42" s="467"/>
      <c r="NGB42" s="467"/>
      <c r="NGC42" s="467"/>
      <c r="NGD42" s="467"/>
      <c r="NGE42" s="467"/>
      <c r="NGF42" s="467"/>
      <c r="NGG42" s="467"/>
      <c r="NGH42" s="467"/>
      <c r="NGI42" s="467"/>
      <c r="NGJ42" s="467"/>
      <c r="NGK42" s="467"/>
      <c r="NGL42" s="467"/>
      <c r="NGM42" s="467"/>
      <c r="NGN42" s="467"/>
      <c r="NGO42" s="467"/>
      <c r="NGP42" s="467"/>
      <c r="NGQ42" s="467"/>
      <c r="NGR42" s="467"/>
      <c r="NGS42" s="467"/>
      <c r="NGT42" s="467"/>
      <c r="NGU42" s="467"/>
      <c r="NGV42" s="467"/>
      <c r="NGW42" s="467"/>
      <c r="NGX42" s="467"/>
      <c r="NGY42" s="467"/>
      <c r="NGZ42" s="467"/>
      <c r="NHA42" s="467"/>
      <c r="NHB42" s="467"/>
      <c r="NHC42" s="467"/>
      <c r="NHD42" s="467"/>
      <c r="NHE42" s="467"/>
      <c r="NHF42" s="467"/>
      <c r="NHG42" s="467"/>
      <c r="NHH42" s="467"/>
      <c r="NHI42" s="467"/>
      <c r="NHJ42" s="467"/>
      <c r="NHK42" s="467"/>
      <c r="NHL42" s="467"/>
      <c r="NHM42" s="467"/>
      <c r="NHN42" s="467"/>
      <c r="NHO42" s="467"/>
      <c r="NHP42" s="467"/>
      <c r="NHQ42" s="467"/>
      <c r="NHR42" s="467"/>
      <c r="NHS42" s="467"/>
      <c r="NHT42" s="467"/>
      <c r="NHU42" s="467"/>
      <c r="NHV42" s="467"/>
      <c r="NHW42" s="467"/>
      <c r="NHX42" s="467"/>
      <c r="NHY42" s="467"/>
      <c r="NHZ42" s="467"/>
      <c r="NIA42" s="467"/>
      <c r="NIB42" s="467"/>
      <c r="NIC42" s="467"/>
      <c r="NID42" s="467"/>
      <c r="NIE42" s="467"/>
      <c r="NIF42" s="467"/>
      <c r="NIG42" s="467"/>
      <c r="NIH42" s="467"/>
      <c r="NII42" s="467"/>
      <c r="NIJ42" s="467"/>
      <c r="NIK42" s="467"/>
      <c r="NIL42" s="467"/>
      <c r="NIM42" s="467"/>
      <c r="NIN42" s="467"/>
      <c r="NIO42" s="467"/>
      <c r="NIP42" s="467"/>
      <c r="NIQ42" s="467"/>
      <c r="NIR42" s="467"/>
      <c r="NIS42" s="467"/>
      <c r="NIT42" s="467"/>
      <c r="NIU42" s="467"/>
      <c r="NIV42" s="467"/>
      <c r="NIW42" s="467"/>
      <c r="NIX42" s="467"/>
      <c r="NIY42" s="467"/>
      <c r="NIZ42" s="467"/>
      <c r="NJA42" s="467"/>
      <c r="NJB42" s="467"/>
      <c r="NJC42" s="467"/>
      <c r="NJD42" s="467"/>
      <c r="NJE42" s="467"/>
      <c r="NJF42" s="467"/>
      <c r="NJG42" s="467"/>
      <c r="NJH42" s="467"/>
      <c r="NJI42" s="467"/>
      <c r="NJJ42" s="467"/>
      <c r="NJK42" s="467"/>
      <c r="NJL42" s="467"/>
      <c r="NJM42" s="467"/>
      <c r="NJN42" s="467"/>
      <c r="NJO42" s="467"/>
      <c r="NJP42" s="467"/>
      <c r="NJQ42" s="467"/>
      <c r="NJR42" s="467"/>
      <c r="NJS42" s="467"/>
      <c r="NJT42" s="467"/>
      <c r="NJU42" s="467"/>
      <c r="NJV42" s="467"/>
      <c r="NJW42" s="467"/>
      <c r="NJX42" s="467"/>
      <c r="NJY42" s="467"/>
      <c r="NJZ42" s="467"/>
      <c r="NKA42" s="467"/>
      <c r="NKB42" s="467"/>
      <c r="NKC42" s="467"/>
      <c r="NKD42" s="467"/>
      <c r="NKE42" s="467"/>
      <c r="NKF42" s="467"/>
      <c r="NKG42" s="467"/>
      <c r="NKH42" s="467"/>
      <c r="NKI42" s="467"/>
      <c r="NKJ42" s="467"/>
      <c r="NKK42" s="467"/>
      <c r="NKL42" s="467"/>
      <c r="NKM42" s="467"/>
      <c r="NKN42" s="467"/>
      <c r="NKO42" s="467"/>
      <c r="NKP42" s="467"/>
      <c r="NKQ42" s="467"/>
      <c r="NKR42" s="467"/>
      <c r="NKS42" s="467"/>
      <c r="NKT42" s="467"/>
      <c r="NKU42" s="467"/>
      <c r="NKV42" s="467"/>
      <c r="NKW42" s="467"/>
      <c r="NKX42" s="467"/>
      <c r="NKY42" s="467"/>
      <c r="NKZ42" s="467"/>
      <c r="NLA42" s="467"/>
      <c r="NLB42" s="467"/>
      <c r="NLC42" s="467"/>
      <c r="NLD42" s="467"/>
      <c r="NLE42" s="467"/>
      <c r="NLF42" s="467"/>
      <c r="NLG42" s="467"/>
      <c r="NLH42" s="467"/>
      <c r="NLI42" s="467"/>
      <c r="NLJ42" s="467"/>
      <c r="NLK42" s="467"/>
      <c r="NLL42" s="467"/>
      <c r="NLM42" s="467"/>
      <c r="NLN42" s="467"/>
      <c r="NLO42" s="467"/>
      <c r="NLP42" s="467"/>
      <c r="NLQ42" s="467"/>
      <c r="NLR42" s="467"/>
      <c r="NLS42" s="467"/>
      <c r="NLT42" s="467"/>
      <c r="NLU42" s="467"/>
      <c r="NLV42" s="467"/>
      <c r="NLW42" s="467"/>
      <c r="NLX42" s="467"/>
      <c r="NLY42" s="467"/>
      <c r="NLZ42" s="467"/>
      <c r="NMA42" s="467"/>
      <c r="NMB42" s="467"/>
      <c r="NMC42" s="467"/>
      <c r="NMD42" s="467"/>
      <c r="NME42" s="467"/>
      <c r="NMF42" s="467"/>
      <c r="NMG42" s="467"/>
      <c r="NMH42" s="467"/>
      <c r="NMI42" s="467"/>
      <c r="NMJ42" s="467"/>
      <c r="NMK42" s="467"/>
      <c r="NML42" s="467"/>
      <c r="NMM42" s="467"/>
      <c r="NMN42" s="467"/>
      <c r="NMO42" s="467"/>
      <c r="NMP42" s="467"/>
      <c r="NMQ42" s="467"/>
      <c r="NMR42" s="467"/>
      <c r="NMS42" s="467"/>
      <c r="NMT42" s="467"/>
      <c r="NMU42" s="467"/>
      <c r="NMV42" s="467"/>
      <c r="NMW42" s="467"/>
      <c r="NMX42" s="467"/>
      <c r="NMY42" s="467"/>
      <c r="NMZ42" s="467"/>
      <c r="NNA42" s="467"/>
      <c r="NNB42" s="467"/>
      <c r="NNC42" s="467"/>
      <c r="NND42" s="467"/>
      <c r="NNE42" s="467"/>
      <c r="NNF42" s="467"/>
      <c r="NNG42" s="467"/>
      <c r="NNH42" s="467"/>
      <c r="NNI42" s="467"/>
      <c r="NNJ42" s="467"/>
      <c r="NNK42" s="467"/>
      <c r="NNL42" s="467"/>
      <c r="NNM42" s="467"/>
      <c r="NNN42" s="467"/>
      <c r="NNO42" s="467"/>
      <c r="NNP42" s="467"/>
      <c r="NNQ42" s="467"/>
      <c r="NNR42" s="467"/>
      <c r="NNS42" s="467"/>
      <c r="NNT42" s="467"/>
      <c r="NNU42" s="467"/>
      <c r="NNV42" s="467"/>
      <c r="NNW42" s="467"/>
      <c r="NNX42" s="467"/>
      <c r="NNY42" s="467"/>
      <c r="NNZ42" s="467"/>
      <c r="NOA42" s="467"/>
      <c r="NOB42" s="467"/>
      <c r="NOC42" s="467"/>
      <c r="NOD42" s="467"/>
      <c r="NOE42" s="467"/>
      <c r="NOF42" s="467"/>
      <c r="NOG42" s="467"/>
      <c r="NOH42" s="467"/>
      <c r="NOI42" s="467"/>
      <c r="NOJ42" s="467"/>
      <c r="NOK42" s="467"/>
      <c r="NOL42" s="467"/>
      <c r="NOM42" s="467"/>
      <c r="NON42" s="467"/>
      <c r="NOO42" s="467"/>
      <c r="NOP42" s="467"/>
      <c r="NOQ42" s="467"/>
      <c r="NOR42" s="467"/>
      <c r="NOS42" s="467"/>
      <c r="NOT42" s="467"/>
      <c r="NOU42" s="467"/>
      <c r="NOV42" s="467"/>
      <c r="NOW42" s="467"/>
      <c r="NOX42" s="467"/>
      <c r="NOY42" s="467"/>
      <c r="NOZ42" s="467"/>
      <c r="NPA42" s="467"/>
      <c r="NPB42" s="467"/>
      <c r="NPC42" s="467"/>
      <c r="NPD42" s="467"/>
      <c r="NPE42" s="467"/>
      <c r="NPF42" s="467"/>
      <c r="NPG42" s="467"/>
      <c r="NPH42" s="467"/>
      <c r="NPI42" s="467"/>
      <c r="NPJ42" s="467"/>
      <c r="NPK42" s="467"/>
      <c r="NPL42" s="467"/>
      <c r="NPM42" s="467"/>
      <c r="NPN42" s="467"/>
      <c r="NPO42" s="467"/>
      <c r="NPP42" s="467"/>
      <c r="NPQ42" s="467"/>
      <c r="NPR42" s="467"/>
      <c r="NPS42" s="467"/>
      <c r="NPT42" s="467"/>
      <c r="NPU42" s="467"/>
      <c r="NPV42" s="467"/>
      <c r="NPW42" s="467"/>
      <c r="NPX42" s="467"/>
      <c r="NPY42" s="467"/>
      <c r="NPZ42" s="467"/>
      <c r="NQA42" s="467"/>
      <c r="NQB42" s="467"/>
      <c r="NQC42" s="467"/>
      <c r="NQD42" s="467"/>
      <c r="NQE42" s="467"/>
      <c r="NQF42" s="467"/>
      <c r="NQG42" s="467"/>
      <c r="NQH42" s="467"/>
      <c r="NQI42" s="467"/>
      <c r="NQJ42" s="467"/>
      <c r="NQK42" s="467"/>
      <c r="NQL42" s="467"/>
      <c r="NQM42" s="467"/>
      <c r="NQN42" s="467"/>
      <c r="NQO42" s="467"/>
      <c r="NQP42" s="467"/>
      <c r="NQQ42" s="467"/>
      <c r="NQR42" s="467"/>
      <c r="NQS42" s="467"/>
      <c r="NQT42" s="467"/>
      <c r="NQU42" s="467"/>
      <c r="NQV42" s="467"/>
      <c r="NQW42" s="467"/>
      <c r="NQX42" s="467"/>
      <c r="NQY42" s="467"/>
      <c r="NQZ42" s="467"/>
      <c r="NRA42" s="467"/>
      <c r="NRB42" s="467"/>
      <c r="NRC42" s="467"/>
      <c r="NRD42" s="467"/>
      <c r="NRE42" s="467"/>
      <c r="NRF42" s="467"/>
      <c r="NRG42" s="467"/>
      <c r="NRH42" s="467"/>
      <c r="NRI42" s="467"/>
      <c r="NRJ42" s="467"/>
      <c r="NRK42" s="467"/>
      <c r="NRL42" s="467"/>
      <c r="NRM42" s="467"/>
      <c r="NRN42" s="467"/>
      <c r="NRO42" s="467"/>
      <c r="NRP42" s="467"/>
      <c r="NRQ42" s="467"/>
      <c r="NRR42" s="467"/>
      <c r="NRS42" s="467"/>
      <c r="NRT42" s="467"/>
      <c r="NRU42" s="467"/>
      <c r="NRV42" s="467"/>
      <c r="NRW42" s="467"/>
      <c r="NRX42" s="467"/>
      <c r="NRY42" s="467"/>
      <c r="NRZ42" s="467"/>
      <c r="NSA42" s="467"/>
      <c r="NSB42" s="467"/>
      <c r="NSC42" s="467"/>
      <c r="NSD42" s="467"/>
      <c r="NSE42" s="467"/>
      <c r="NSF42" s="467"/>
      <c r="NSG42" s="467"/>
      <c r="NSH42" s="467"/>
      <c r="NSI42" s="467"/>
      <c r="NSJ42" s="467"/>
      <c r="NSK42" s="467"/>
      <c r="NSL42" s="467"/>
      <c r="NSM42" s="467"/>
      <c r="NSN42" s="467"/>
      <c r="NSO42" s="467"/>
      <c r="NSP42" s="467"/>
      <c r="NSQ42" s="467"/>
      <c r="NSR42" s="467"/>
      <c r="NSS42" s="467"/>
      <c r="NST42" s="467"/>
      <c r="NSU42" s="467"/>
      <c r="NSV42" s="467"/>
      <c r="NSW42" s="467"/>
      <c r="NSX42" s="467"/>
      <c r="NSY42" s="467"/>
      <c r="NSZ42" s="467"/>
      <c r="NTA42" s="467"/>
      <c r="NTB42" s="467"/>
      <c r="NTC42" s="467"/>
      <c r="NTD42" s="467"/>
      <c r="NTE42" s="467"/>
      <c r="NTF42" s="467"/>
      <c r="NTG42" s="467"/>
      <c r="NTH42" s="467"/>
      <c r="NTI42" s="467"/>
      <c r="NTJ42" s="467"/>
      <c r="NTK42" s="467"/>
      <c r="NTL42" s="467"/>
      <c r="NTM42" s="467"/>
      <c r="NTN42" s="467"/>
      <c r="NTO42" s="467"/>
      <c r="NTP42" s="467"/>
      <c r="NTQ42" s="467"/>
      <c r="NTR42" s="467"/>
      <c r="NTS42" s="467"/>
      <c r="NTT42" s="467"/>
      <c r="NTU42" s="467"/>
      <c r="NTV42" s="467"/>
      <c r="NTW42" s="467"/>
      <c r="NTX42" s="467"/>
      <c r="NTY42" s="467"/>
      <c r="NTZ42" s="467"/>
      <c r="NUA42" s="467"/>
      <c r="NUB42" s="467"/>
      <c r="NUC42" s="467"/>
      <c r="NUD42" s="467"/>
      <c r="NUE42" s="467"/>
      <c r="NUF42" s="467"/>
      <c r="NUG42" s="467"/>
      <c r="NUH42" s="467"/>
      <c r="NUI42" s="467"/>
      <c r="NUJ42" s="467"/>
      <c r="NUK42" s="467"/>
      <c r="NUL42" s="467"/>
      <c r="NUM42" s="467"/>
      <c r="NUN42" s="467"/>
      <c r="NUO42" s="467"/>
      <c r="NUP42" s="467"/>
      <c r="NUQ42" s="467"/>
      <c r="NUR42" s="467"/>
      <c r="NUS42" s="467"/>
      <c r="NUT42" s="467"/>
      <c r="NUU42" s="467"/>
      <c r="NUV42" s="467"/>
      <c r="NUW42" s="467"/>
      <c r="NUX42" s="467"/>
      <c r="NUY42" s="467"/>
      <c r="NUZ42" s="467"/>
      <c r="NVA42" s="467"/>
      <c r="NVB42" s="467"/>
      <c r="NVC42" s="467"/>
      <c r="NVD42" s="467"/>
      <c r="NVE42" s="467"/>
      <c r="NVF42" s="467"/>
      <c r="NVG42" s="467"/>
      <c r="NVH42" s="467"/>
      <c r="NVI42" s="467"/>
      <c r="NVJ42" s="467"/>
      <c r="NVK42" s="467"/>
      <c r="NVL42" s="467"/>
      <c r="NVM42" s="467"/>
      <c r="NVN42" s="467"/>
      <c r="NVO42" s="467"/>
      <c r="NVP42" s="467"/>
      <c r="NVQ42" s="467"/>
      <c r="NVR42" s="467"/>
      <c r="NVS42" s="467"/>
      <c r="NVT42" s="467"/>
      <c r="NVU42" s="467"/>
      <c r="NVV42" s="467"/>
      <c r="NVW42" s="467"/>
      <c r="NVX42" s="467"/>
      <c r="NVY42" s="467"/>
      <c r="NVZ42" s="467"/>
      <c r="NWA42" s="467"/>
      <c r="NWB42" s="467"/>
      <c r="NWC42" s="467"/>
      <c r="NWD42" s="467"/>
      <c r="NWE42" s="467"/>
      <c r="NWF42" s="467"/>
      <c r="NWG42" s="467"/>
      <c r="NWH42" s="467"/>
      <c r="NWI42" s="467"/>
      <c r="NWJ42" s="467"/>
      <c r="NWK42" s="467"/>
      <c r="NWL42" s="467"/>
      <c r="NWM42" s="467"/>
      <c r="NWN42" s="467"/>
      <c r="NWO42" s="467"/>
      <c r="NWP42" s="467"/>
      <c r="NWQ42" s="467"/>
      <c r="NWR42" s="467"/>
      <c r="NWS42" s="467"/>
      <c r="NWT42" s="467"/>
      <c r="NWU42" s="467"/>
      <c r="NWV42" s="467"/>
      <c r="NWW42" s="467"/>
      <c r="NWX42" s="467"/>
      <c r="NWY42" s="467"/>
      <c r="NWZ42" s="467"/>
      <c r="NXA42" s="467"/>
      <c r="NXB42" s="467"/>
      <c r="NXC42" s="467"/>
      <c r="NXD42" s="467"/>
      <c r="NXE42" s="467"/>
      <c r="NXF42" s="467"/>
      <c r="NXG42" s="467"/>
      <c r="NXH42" s="467"/>
      <c r="NXI42" s="467"/>
      <c r="NXJ42" s="467"/>
      <c r="NXK42" s="467"/>
      <c r="NXL42" s="467"/>
      <c r="NXM42" s="467"/>
      <c r="NXN42" s="467"/>
      <c r="NXO42" s="467"/>
      <c r="NXP42" s="467"/>
      <c r="NXQ42" s="467"/>
      <c r="NXR42" s="467"/>
      <c r="NXS42" s="467"/>
      <c r="NXT42" s="467"/>
      <c r="NXU42" s="467"/>
      <c r="NXV42" s="467"/>
      <c r="NXW42" s="467"/>
      <c r="NXX42" s="467"/>
      <c r="NXY42" s="467"/>
      <c r="NXZ42" s="467"/>
      <c r="NYA42" s="467"/>
      <c r="NYB42" s="467"/>
      <c r="NYC42" s="467"/>
      <c r="NYD42" s="467"/>
      <c r="NYE42" s="467"/>
      <c r="NYF42" s="467"/>
      <c r="NYG42" s="467"/>
      <c r="NYH42" s="467"/>
      <c r="NYI42" s="467"/>
      <c r="NYJ42" s="467"/>
      <c r="NYK42" s="467"/>
      <c r="NYL42" s="467"/>
      <c r="NYM42" s="467"/>
      <c r="NYN42" s="467"/>
      <c r="NYO42" s="467"/>
      <c r="NYP42" s="467"/>
      <c r="NYQ42" s="467"/>
      <c r="NYR42" s="467"/>
      <c r="NYS42" s="467"/>
      <c r="NYT42" s="467"/>
      <c r="NYU42" s="467"/>
      <c r="NYV42" s="467"/>
      <c r="NYW42" s="467"/>
      <c r="NYX42" s="467"/>
      <c r="NYY42" s="467"/>
      <c r="NYZ42" s="467"/>
      <c r="NZA42" s="467"/>
      <c r="NZB42" s="467"/>
      <c r="NZC42" s="467"/>
      <c r="NZD42" s="467"/>
      <c r="NZE42" s="467"/>
      <c r="NZF42" s="467"/>
      <c r="NZG42" s="467"/>
      <c r="NZH42" s="467"/>
      <c r="NZI42" s="467"/>
      <c r="NZJ42" s="467"/>
      <c r="NZK42" s="467"/>
      <c r="NZL42" s="467"/>
      <c r="NZM42" s="467"/>
      <c r="NZN42" s="467"/>
      <c r="NZO42" s="467"/>
      <c r="NZP42" s="467"/>
      <c r="NZQ42" s="467"/>
      <c r="NZR42" s="467"/>
      <c r="NZS42" s="467"/>
      <c r="NZT42" s="467"/>
      <c r="NZU42" s="467"/>
      <c r="NZV42" s="467"/>
      <c r="NZW42" s="467"/>
      <c r="NZX42" s="467"/>
      <c r="NZY42" s="467"/>
      <c r="NZZ42" s="467"/>
      <c r="OAA42" s="467"/>
      <c r="OAB42" s="467"/>
      <c r="OAC42" s="467"/>
      <c r="OAD42" s="467"/>
      <c r="OAE42" s="467"/>
      <c r="OAF42" s="467"/>
      <c r="OAG42" s="467"/>
      <c r="OAH42" s="467"/>
      <c r="OAI42" s="467"/>
      <c r="OAJ42" s="467"/>
      <c r="OAK42" s="467"/>
      <c r="OAL42" s="467"/>
      <c r="OAM42" s="467"/>
      <c r="OAN42" s="467"/>
      <c r="OAO42" s="467"/>
      <c r="OAP42" s="467"/>
      <c r="OAQ42" s="467"/>
      <c r="OAR42" s="467"/>
      <c r="OAS42" s="467"/>
      <c r="OAT42" s="467"/>
      <c r="OAU42" s="467"/>
      <c r="OAV42" s="467"/>
      <c r="OAW42" s="467"/>
      <c r="OAX42" s="467"/>
      <c r="OAY42" s="467"/>
      <c r="OAZ42" s="467"/>
      <c r="OBA42" s="467"/>
      <c r="OBB42" s="467"/>
      <c r="OBC42" s="467"/>
      <c r="OBD42" s="467"/>
      <c r="OBE42" s="467"/>
      <c r="OBF42" s="467"/>
      <c r="OBG42" s="467"/>
      <c r="OBH42" s="467"/>
      <c r="OBI42" s="467"/>
      <c r="OBJ42" s="467"/>
      <c r="OBK42" s="467"/>
      <c r="OBL42" s="467"/>
      <c r="OBM42" s="467"/>
      <c r="OBN42" s="467"/>
      <c r="OBO42" s="467"/>
      <c r="OBP42" s="467"/>
      <c r="OBQ42" s="467"/>
      <c r="OBR42" s="467"/>
      <c r="OBS42" s="467"/>
      <c r="OBT42" s="467"/>
      <c r="OBU42" s="467"/>
      <c r="OBV42" s="467"/>
      <c r="OBW42" s="467"/>
      <c r="OBX42" s="467"/>
      <c r="OBY42" s="467"/>
      <c r="OBZ42" s="467"/>
      <c r="OCA42" s="467"/>
      <c r="OCB42" s="467"/>
      <c r="OCC42" s="467"/>
      <c r="OCD42" s="467"/>
      <c r="OCE42" s="467"/>
      <c r="OCF42" s="467"/>
      <c r="OCG42" s="467"/>
      <c r="OCH42" s="467"/>
      <c r="OCI42" s="467"/>
      <c r="OCJ42" s="467"/>
      <c r="OCK42" s="467"/>
      <c r="OCL42" s="467"/>
      <c r="OCM42" s="467"/>
      <c r="OCN42" s="467"/>
      <c r="OCO42" s="467"/>
      <c r="OCP42" s="467"/>
      <c r="OCQ42" s="467"/>
      <c r="OCR42" s="467"/>
      <c r="OCS42" s="467"/>
      <c r="OCT42" s="467"/>
      <c r="OCU42" s="467"/>
      <c r="OCV42" s="467"/>
      <c r="OCW42" s="467"/>
      <c r="OCX42" s="467"/>
      <c r="OCY42" s="467"/>
      <c r="OCZ42" s="467"/>
      <c r="ODA42" s="467"/>
      <c r="ODB42" s="467"/>
      <c r="ODC42" s="467"/>
      <c r="ODD42" s="467"/>
      <c r="ODE42" s="467"/>
      <c r="ODF42" s="467"/>
      <c r="ODG42" s="467"/>
      <c r="ODH42" s="467"/>
      <c r="ODI42" s="467"/>
      <c r="ODJ42" s="467"/>
      <c r="ODK42" s="467"/>
      <c r="ODL42" s="467"/>
      <c r="ODM42" s="467"/>
      <c r="ODN42" s="467"/>
      <c r="ODO42" s="467"/>
      <c r="ODP42" s="467"/>
      <c r="ODQ42" s="467"/>
      <c r="ODR42" s="467"/>
      <c r="ODS42" s="467"/>
      <c r="ODT42" s="467"/>
      <c r="ODU42" s="467"/>
      <c r="ODV42" s="467"/>
      <c r="ODW42" s="467"/>
      <c r="ODX42" s="467"/>
      <c r="ODY42" s="467"/>
      <c r="ODZ42" s="467"/>
      <c r="OEA42" s="467"/>
      <c r="OEB42" s="467"/>
      <c r="OEC42" s="467"/>
      <c r="OED42" s="467"/>
      <c r="OEE42" s="467"/>
      <c r="OEF42" s="467"/>
      <c r="OEG42" s="467"/>
      <c r="OEH42" s="467"/>
      <c r="OEI42" s="467"/>
      <c r="OEJ42" s="467"/>
      <c r="OEK42" s="467"/>
      <c r="OEL42" s="467"/>
      <c r="OEM42" s="467"/>
      <c r="OEN42" s="467"/>
      <c r="OEO42" s="467"/>
      <c r="OEP42" s="467"/>
      <c r="OEQ42" s="467"/>
      <c r="OER42" s="467"/>
      <c r="OES42" s="467"/>
      <c r="OET42" s="467"/>
      <c r="OEU42" s="467"/>
      <c r="OEV42" s="467"/>
      <c r="OEW42" s="467"/>
      <c r="OEX42" s="467"/>
      <c r="OEY42" s="467"/>
      <c r="OEZ42" s="467"/>
      <c r="OFA42" s="467"/>
      <c r="OFB42" s="467"/>
      <c r="OFC42" s="467"/>
      <c r="OFD42" s="467"/>
      <c r="OFE42" s="467"/>
      <c r="OFF42" s="467"/>
      <c r="OFG42" s="467"/>
      <c r="OFH42" s="467"/>
      <c r="OFI42" s="467"/>
      <c r="OFJ42" s="467"/>
      <c r="OFK42" s="467"/>
      <c r="OFL42" s="467"/>
      <c r="OFM42" s="467"/>
      <c r="OFN42" s="467"/>
      <c r="OFO42" s="467"/>
      <c r="OFP42" s="467"/>
      <c r="OFQ42" s="467"/>
      <c r="OFR42" s="467"/>
      <c r="OFS42" s="467"/>
      <c r="OFT42" s="467"/>
      <c r="OFU42" s="467"/>
      <c r="OFV42" s="467"/>
      <c r="OFW42" s="467"/>
      <c r="OFX42" s="467"/>
      <c r="OFY42" s="467"/>
      <c r="OFZ42" s="467"/>
      <c r="OGA42" s="467"/>
      <c r="OGB42" s="467"/>
      <c r="OGC42" s="467"/>
      <c r="OGD42" s="467"/>
      <c r="OGE42" s="467"/>
      <c r="OGF42" s="467"/>
      <c r="OGG42" s="467"/>
      <c r="OGH42" s="467"/>
      <c r="OGI42" s="467"/>
      <c r="OGJ42" s="467"/>
      <c r="OGK42" s="467"/>
      <c r="OGL42" s="467"/>
      <c r="OGM42" s="467"/>
      <c r="OGN42" s="467"/>
      <c r="OGO42" s="467"/>
      <c r="OGP42" s="467"/>
      <c r="OGQ42" s="467"/>
      <c r="OGR42" s="467"/>
      <c r="OGS42" s="467"/>
      <c r="OGT42" s="467"/>
      <c r="OGU42" s="467"/>
      <c r="OGV42" s="467"/>
      <c r="OGW42" s="467"/>
      <c r="OGX42" s="467"/>
      <c r="OGY42" s="467"/>
      <c r="OGZ42" s="467"/>
      <c r="OHA42" s="467"/>
      <c r="OHB42" s="467"/>
      <c r="OHC42" s="467"/>
      <c r="OHD42" s="467"/>
      <c r="OHE42" s="467"/>
      <c r="OHF42" s="467"/>
      <c r="OHG42" s="467"/>
      <c r="OHH42" s="467"/>
      <c r="OHI42" s="467"/>
      <c r="OHJ42" s="467"/>
      <c r="OHK42" s="467"/>
      <c r="OHL42" s="467"/>
      <c r="OHM42" s="467"/>
      <c r="OHN42" s="467"/>
      <c r="OHO42" s="467"/>
      <c r="OHP42" s="467"/>
      <c r="OHQ42" s="467"/>
      <c r="OHR42" s="467"/>
      <c r="OHS42" s="467"/>
      <c r="OHT42" s="467"/>
      <c r="OHU42" s="467"/>
      <c r="OHV42" s="467"/>
      <c r="OHW42" s="467"/>
      <c r="OHX42" s="467"/>
      <c r="OHY42" s="467"/>
      <c r="OHZ42" s="467"/>
      <c r="OIA42" s="467"/>
      <c r="OIB42" s="467"/>
      <c r="OIC42" s="467"/>
      <c r="OID42" s="467"/>
      <c r="OIE42" s="467"/>
      <c r="OIF42" s="467"/>
      <c r="OIG42" s="467"/>
      <c r="OIH42" s="467"/>
      <c r="OII42" s="467"/>
      <c r="OIJ42" s="467"/>
      <c r="OIK42" s="467"/>
      <c r="OIL42" s="467"/>
      <c r="OIM42" s="467"/>
      <c r="OIN42" s="467"/>
      <c r="OIO42" s="467"/>
      <c r="OIP42" s="467"/>
      <c r="OIQ42" s="467"/>
      <c r="OIR42" s="467"/>
      <c r="OIS42" s="467"/>
      <c r="OIT42" s="467"/>
      <c r="OIU42" s="467"/>
      <c r="OIV42" s="467"/>
      <c r="OIW42" s="467"/>
      <c r="OIX42" s="467"/>
      <c r="OIY42" s="467"/>
      <c r="OIZ42" s="467"/>
      <c r="OJA42" s="467"/>
      <c r="OJB42" s="467"/>
      <c r="OJC42" s="467"/>
      <c r="OJD42" s="467"/>
      <c r="OJE42" s="467"/>
      <c r="OJF42" s="467"/>
      <c r="OJG42" s="467"/>
      <c r="OJH42" s="467"/>
      <c r="OJI42" s="467"/>
      <c r="OJJ42" s="467"/>
      <c r="OJK42" s="467"/>
      <c r="OJL42" s="467"/>
      <c r="OJM42" s="467"/>
      <c r="OJN42" s="467"/>
      <c r="OJO42" s="467"/>
      <c r="OJP42" s="467"/>
      <c r="OJQ42" s="467"/>
      <c r="OJR42" s="467"/>
      <c r="OJS42" s="467"/>
      <c r="OJT42" s="467"/>
      <c r="OJU42" s="467"/>
      <c r="OJV42" s="467"/>
      <c r="OJW42" s="467"/>
      <c r="OJX42" s="467"/>
      <c r="OJY42" s="467"/>
      <c r="OJZ42" s="467"/>
      <c r="OKA42" s="467"/>
      <c r="OKB42" s="467"/>
      <c r="OKC42" s="467"/>
      <c r="OKD42" s="467"/>
      <c r="OKE42" s="467"/>
      <c r="OKF42" s="467"/>
      <c r="OKG42" s="467"/>
      <c r="OKH42" s="467"/>
      <c r="OKI42" s="467"/>
      <c r="OKJ42" s="467"/>
      <c r="OKK42" s="467"/>
      <c r="OKL42" s="467"/>
      <c r="OKM42" s="467"/>
      <c r="OKN42" s="467"/>
      <c r="OKO42" s="467"/>
      <c r="OKP42" s="467"/>
      <c r="OKQ42" s="467"/>
      <c r="OKR42" s="467"/>
      <c r="OKS42" s="467"/>
      <c r="OKT42" s="467"/>
      <c r="OKU42" s="467"/>
      <c r="OKV42" s="467"/>
      <c r="OKW42" s="467"/>
      <c r="OKX42" s="467"/>
      <c r="OKY42" s="467"/>
      <c r="OKZ42" s="467"/>
      <c r="OLA42" s="467"/>
      <c r="OLB42" s="467"/>
      <c r="OLC42" s="467"/>
      <c r="OLD42" s="467"/>
      <c r="OLE42" s="467"/>
      <c r="OLF42" s="467"/>
      <c r="OLG42" s="467"/>
      <c r="OLH42" s="467"/>
      <c r="OLI42" s="467"/>
      <c r="OLJ42" s="467"/>
      <c r="OLK42" s="467"/>
      <c r="OLL42" s="467"/>
      <c r="OLM42" s="467"/>
      <c r="OLN42" s="467"/>
      <c r="OLO42" s="467"/>
      <c r="OLP42" s="467"/>
      <c r="OLQ42" s="467"/>
      <c r="OLR42" s="467"/>
      <c r="OLS42" s="467"/>
      <c r="OLT42" s="467"/>
      <c r="OLU42" s="467"/>
      <c r="OLV42" s="467"/>
      <c r="OLW42" s="467"/>
      <c r="OLX42" s="467"/>
      <c r="OLY42" s="467"/>
      <c r="OLZ42" s="467"/>
      <c r="OMA42" s="467"/>
      <c r="OMB42" s="467"/>
      <c r="OMC42" s="467"/>
      <c r="OMD42" s="467"/>
      <c r="OME42" s="467"/>
      <c r="OMF42" s="467"/>
      <c r="OMG42" s="467"/>
      <c r="OMH42" s="467"/>
      <c r="OMI42" s="467"/>
      <c r="OMJ42" s="467"/>
      <c r="OMK42" s="467"/>
      <c r="OML42" s="467"/>
      <c r="OMM42" s="467"/>
      <c r="OMN42" s="467"/>
      <c r="OMO42" s="467"/>
      <c r="OMP42" s="467"/>
      <c r="OMQ42" s="467"/>
      <c r="OMR42" s="467"/>
      <c r="OMS42" s="467"/>
      <c r="OMT42" s="467"/>
      <c r="OMU42" s="467"/>
      <c r="OMV42" s="467"/>
      <c r="OMW42" s="467"/>
      <c r="OMX42" s="467"/>
      <c r="OMY42" s="467"/>
      <c r="OMZ42" s="467"/>
      <c r="ONA42" s="467"/>
      <c r="ONB42" s="467"/>
      <c r="ONC42" s="467"/>
      <c r="OND42" s="467"/>
      <c r="ONE42" s="467"/>
      <c r="ONF42" s="467"/>
      <c r="ONG42" s="467"/>
      <c r="ONH42" s="467"/>
      <c r="ONI42" s="467"/>
      <c r="ONJ42" s="467"/>
      <c r="ONK42" s="467"/>
      <c r="ONL42" s="467"/>
      <c r="ONM42" s="467"/>
      <c r="ONN42" s="467"/>
      <c r="ONO42" s="467"/>
      <c r="ONP42" s="467"/>
      <c r="ONQ42" s="467"/>
      <c r="ONR42" s="467"/>
      <c r="ONS42" s="467"/>
      <c r="ONT42" s="467"/>
      <c r="ONU42" s="467"/>
      <c r="ONV42" s="467"/>
      <c r="ONW42" s="467"/>
      <c r="ONX42" s="467"/>
      <c r="ONY42" s="467"/>
      <c r="ONZ42" s="467"/>
      <c r="OOA42" s="467"/>
      <c r="OOB42" s="467"/>
      <c r="OOC42" s="467"/>
      <c r="OOD42" s="467"/>
      <c r="OOE42" s="467"/>
      <c r="OOF42" s="467"/>
      <c r="OOG42" s="467"/>
      <c r="OOH42" s="467"/>
      <c r="OOI42" s="467"/>
      <c r="OOJ42" s="467"/>
      <c r="OOK42" s="467"/>
      <c r="OOL42" s="467"/>
      <c r="OOM42" s="467"/>
      <c r="OON42" s="467"/>
      <c r="OOO42" s="467"/>
      <c r="OOP42" s="467"/>
      <c r="OOQ42" s="467"/>
      <c r="OOR42" s="467"/>
      <c r="OOS42" s="467"/>
      <c r="OOT42" s="467"/>
      <c r="OOU42" s="467"/>
      <c r="OOV42" s="467"/>
      <c r="OOW42" s="467"/>
      <c r="OOX42" s="467"/>
      <c r="OOY42" s="467"/>
      <c r="OOZ42" s="467"/>
      <c r="OPA42" s="467"/>
      <c r="OPB42" s="467"/>
      <c r="OPC42" s="467"/>
      <c r="OPD42" s="467"/>
      <c r="OPE42" s="467"/>
      <c r="OPF42" s="467"/>
      <c r="OPG42" s="467"/>
      <c r="OPH42" s="467"/>
      <c r="OPI42" s="467"/>
      <c r="OPJ42" s="467"/>
      <c r="OPK42" s="467"/>
      <c r="OPL42" s="467"/>
      <c r="OPM42" s="467"/>
      <c r="OPN42" s="467"/>
      <c r="OPO42" s="467"/>
      <c r="OPP42" s="467"/>
      <c r="OPQ42" s="467"/>
      <c r="OPR42" s="467"/>
      <c r="OPS42" s="467"/>
      <c r="OPT42" s="467"/>
      <c r="OPU42" s="467"/>
      <c r="OPV42" s="467"/>
      <c r="OPW42" s="467"/>
      <c r="OPX42" s="467"/>
      <c r="OPY42" s="467"/>
      <c r="OPZ42" s="467"/>
      <c r="OQA42" s="467"/>
      <c r="OQB42" s="467"/>
      <c r="OQC42" s="467"/>
      <c r="OQD42" s="467"/>
      <c r="OQE42" s="467"/>
      <c r="OQF42" s="467"/>
      <c r="OQG42" s="467"/>
      <c r="OQH42" s="467"/>
      <c r="OQI42" s="467"/>
      <c r="OQJ42" s="467"/>
      <c r="OQK42" s="467"/>
      <c r="OQL42" s="467"/>
      <c r="OQM42" s="467"/>
      <c r="OQN42" s="467"/>
      <c r="OQO42" s="467"/>
      <c r="OQP42" s="467"/>
      <c r="OQQ42" s="467"/>
      <c r="OQR42" s="467"/>
      <c r="OQS42" s="467"/>
      <c r="OQT42" s="467"/>
      <c r="OQU42" s="467"/>
      <c r="OQV42" s="467"/>
      <c r="OQW42" s="467"/>
      <c r="OQX42" s="467"/>
      <c r="OQY42" s="467"/>
      <c r="OQZ42" s="467"/>
      <c r="ORA42" s="467"/>
      <c r="ORB42" s="467"/>
      <c r="ORC42" s="467"/>
      <c r="ORD42" s="467"/>
      <c r="ORE42" s="467"/>
      <c r="ORF42" s="467"/>
      <c r="ORG42" s="467"/>
      <c r="ORH42" s="467"/>
      <c r="ORI42" s="467"/>
      <c r="ORJ42" s="467"/>
      <c r="ORK42" s="467"/>
      <c r="ORL42" s="467"/>
      <c r="ORM42" s="467"/>
      <c r="ORN42" s="467"/>
      <c r="ORO42" s="467"/>
      <c r="ORP42" s="467"/>
      <c r="ORQ42" s="467"/>
      <c r="ORR42" s="467"/>
      <c r="ORS42" s="467"/>
      <c r="ORT42" s="467"/>
      <c r="ORU42" s="467"/>
      <c r="ORV42" s="467"/>
      <c r="ORW42" s="467"/>
      <c r="ORX42" s="467"/>
      <c r="ORY42" s="467"/>
      <c r="ORZ42" s="467"/>
      <c r="OSA42" s="467"/>
      <c r="OSB42" s="467"/>
      <c r="OSC42" s="467"/>
      <c r="OSD42" s="467"/>
      <c r="OSE42" s="467"/>
      <c r="OSF42" s="467"/>
      <c r="OSG42" s="467"/>
      <c r="OSH42" s="467"/>
      <c r="OSI42" s="467"/>
      <c r="OSJ42" s="467"/>
      <c r="OSK42" s="467"/>
      <c r="OSL42" s="467"/>
      <c r="OSM42" s="467"/>
      <c r="OSN42" s="467"/>
      <c r="OSO42" s="467"/>
      <c r="OSP42" s="467"/>
      <c r="OSQ42" s="467"/>
      <c r="OSR42" s="467"/>
      <c r="OSS42" s="467"/>
      <c r="OST42" s="467"/>
      <c r="OSU42" s="467"/>
      <c r="OSV42" s="467"/>
      <c r="OSW42" s="467"/>
      <c r="OSX42" s="467"/>
      <c r="OSY42" s="467"/>
      <c r="OSZ42" s="467"/>
      <c r="OTA42" s="467"/>
      <c r="OTB42" s="467"/>
      <c r="OTC42" s="467"/>
      <c r="OTD42" s="467"/>
      <c r="OTE42" s="467"/>
      <c r="OTF42" s="467"/>
      <c r="OTG42" s="467"/>
      <c r="OTH42" s="467"/>
      <c r="OTI42" s="467"/>
      <c r="OTJ42" s="467"/>
      <c r="OTK42" s="467"/>
      <c r="OTL42" s="467"/>
      <c r="OTM42" s="467"/>
      <c r="OTN42" s="467"/>
      <c r="OTO42" s="467"/>
      <c r="OTP42" s="467"/>
      <c r="OTQ42" s="467"/>
      <c r="OTR42" s="467"/>
      <c r="OTS42" s="467"/>
      <c r="OTT42" s="467"/>
      <c r="OTU42" s="467"/>
      <c r="OTV42" s="467"/>
      <c r="OTW42" s="467"/>
      <c r="OTX42" s="467"/>
      <c r="OTY42" s="467"/>
      <c r="OTZ42" s="467"/>
      <c r="OUA42" s="467"/>
      <c r="OUB42" s="467"/>
      <c r="OUC42" s="467"/>
      <c r="OUD42" s="467"/>
      <c r="OUE42" s="467"/>
      <c r="OUF42" s="467"/>
      <c r="OUG42" s="467"/>
      <c r="OUH42" s="467"/>
      <c r="OUI42" s="467"/>
      <c r="OUJ42" s="467"/>
      <c r="OUK42" s="467"/>
      <c r="OUL42" s="467"/>
      <c r="OUM42" s="467"/>
      <c r="OUN42" s="467"/>
      <c r="OUO42" s="467"/>
      <c r="OUP42" s="467"/>
      <c r="OUQ42" s="467"/>
      <c r="OUR42" s="467"/>
      <c r="OUS42" s="467"/>
      <c r="OUT42" s="467"/>
      <c r="OUU42" s="467"/>
      <c r="OUV42" s="467"/>
      <c r="OUW42" s="467"/>
      <c r="OUX42" s="467"/>
      <c r="OUY42" s="467"/>
      <c r="OUZ42" s="467"/>
      <c r="OVA42" s="467"/>
      <c r="OVB42" s="467"/>
      <c r="OVC42" s="467"/>
      <c r="OVD42" s="467"/>
      <c r="OVE42" s="467"/>
      <c r="OVF42" s="467"/>
      <c r="OVG42" s="467"/>
      <c r="OVH42" s="467"/>
      <c r="OVI42" s="467"/>
      <c r="OVJ42" s="467"/>
      <c r="OVK42" s="467"/>
      <c r="OVL42" s="467"/>
      <c r="OVM42" s="467"/>
      <c r="OVN42" s="467"/>
      <c r="OVO42" s="467"/>
      <c r="OVP42" s="467"/>
      <c r="OVQ42" s="467"/>
      <c r="OVR42" s="467"/>
      <c r="OVS42" s="467"/>
      <c r="OVT42" s="467"/>
      <c r="OVU42" s="467"/>
      <c r="OVV42" s="467"/>
      <c r="OVW42" s="467"/>
      <c r="OVX42" s="467"/>
      <c r="OVY42" s="467"/>
      <c r="OVZ42" s="467"/>
      <c r="OWA42" s="467"/>
      <c r="OWB42" s="467"/>
      <c r="OWC42" s="467"/>
      <c r="OWD42" s="467"/>
      <c r="OWE42" s="467"/>
      <c r="OWF42" s="467"/>
      <c r="OWG42" s="467"/>
      <c r="OWH42" s="467"/>
      <c r="OWI42" s="467"/>
      <c r="OWJ42" s="467"/>
      <c r="OWK42" s="467"/>
      <c r="OWL42" s="467"/>
      <c r="OWM42" s="467"/>
      <c r="OWN42" s="467"/>
      <c r="OWO42" s="467"/>
      <c r="OWP42" s="467"/>
      <c r="OWQ42" s="467"/>
      <c r="OWR42" s="467"/>
      <c r="OWS42" s="467"/>
      <c r="OWT42" s="467"/>
      <c r="OWU42" s="467"/>
      <c r="OWV42" s="467"/>
      <c r="OWW42" s="467"/>
      <c r="OWX42" s="467"/>
      <c r="OWY42" s="467"/>
      <c r="OWZ42" s="467"/>
      <c r="OXA42" s="467"/>
      <c r="OXB42" s="467"/>
      <c r="OXC42" s="467"/>
      <c r="OXD42" s="467"/>
      <c r="OXE42" s="467"/>
      <c r="OXF42" s="467"/>
      <c r="OXG42" s="467"/>
      <c r="OXH42" s="467"/>
      <c r="OXI42" s="467"/>
      <c r="OXJ42" s="467"/>
      <c r="OXK42" s="467"/>
      <c r="OXL42" s="467"/>
      <c r="OXM42" s="467"/>
      <c r="OXN42" s="467"/>
      <c r="OXO42" s="467"/>
      <c r="OXP42" s="467"/>
      <c r="OXQ42" s="467"/>
      <c r="OXR42" s="467"/>
      <c r="OXS42" s="467"/>
      <c r="OXT42" s="467"/>
      <c r="OXU42" s="467"/>
      <c r="OXV42" s="467"/>
      <c r="OXW42" s="467"/>
      <c r="OXX42" s="467"/>
      <c r="OXY42" s="467"/>
      <c r="OXZ42" s="467"/>
      <c r="OYA42" s="467"/>
      <c r="OYB42" s="467"/>
      <c r="OYC42" s="467"/>
      <c r="OYD42" s="467"/>
      <c r="OYE42" s="467"/>
      <c r="OYF42" s="467"/>
      <c r="OYG42" s="467"/>
      <c r="OYH42" s="467"/>
      <c r="OYI42" s="467"/>
      <c r="OYJ42" s="467"/>
      <c r="OYK42" s="467"/>
      <c r="OYL42" s="467"/>
      <c r="OYM42" s="467"/>
      <c r="OYN42" s="467"/>
      <c r="OYO42" s="467"/>
      <c r="OYP42" s="467"/>
      <c r="OYQ42" s="467"/>
      <c r="OYR42" s="467"/>
      <c r="OYS42" s="467"/>
      <c r="OYT42" s="467"/>
      <c r="OYU42" s="467"/>
      <c r="OYV42" s="467"/>
      <c r="OYW42" s="467"/>
      <c r="OYX42" s="467"/>
      <c r="OYY42" s="467"/>
      <c r="OYZ42" s="467"/>
      <c r="OZA42" s="467"/>
      <c r="OZB42" s="467"/>
      <c r="OZC42" s="467"/>
      <c r="OZD42" s="467"/>
      <c r="OZE42" s="467"/>
      <c r="OZF42" s="467"/>
      <c r="OZG42" s="467"/>
      <c r="OZH42" s="467"/>
      <c r="OZI42" s="467"/>
      <c r="OZJ42" s="467"/>
      <c r="OZK42" s="467"/>
      <c r="OZL42" s="467"/>
      <c r="OZM42" s="467"/>
      <c r="OZN42" s="467"/>
      <c r="OZO42" s="467"/>
      <c r="OZP42" s="467"/>
      <c r="OZQ42" s="467"/>
      <c r="OZR42" s="467"/>
      <c r="OZS42" s="467"/>
      <c r="OZT42" s="467"/>
      <c r="OZU42" s="467"/>
      <c r="OZV42" s="467"/>
      <c r="OZW42" s="467"/>
      <c r="OZX42" s="467"/>
      <c r="OZY42" s="467"/>
      <c r="OZZ42" s="467"/>
      <c r="PAA42" s="467"/>
      <c r="PAB42" s="467"/>
      <c r="PAC42" s="467"/>
      <c r="PAD42" s="467"/>
      <c r="PAE42" s="467"/>
      <c r="PAF42" s="467"/>
      <c r="PAG42" s="467"/>
      <c r="PAH42" s="467"/>
      <c r="PAI42" s="467"/>
      <c r="PAJ42" s="467"/>
      <c r="PAK42" s="467"/>
      <c r="PAL42" s="467"/>
      <c r="PAM42" s="467"/>
      <c r="PAN42" s="467"/>
      <c r="PAO42" s="467"/>
      <c r="PAP42" s="467"/>
      <c r="PAQ42" s="467"/>
      <c r="PAR42" s="467"/>
      <c r="PAS42" s="467"/>
      <c r="PAT42" s="467"/>
      <c r="PAU42" s="467"/>
      <c r="PAV42" s="467"/>
      <c r="PAW42" s="467"/>
      <c r="PAX42" s="467"/>
      <c r="PAY42" s="467"/>
      <c r="PAZ42" s="467"/>
      <c r="PBA42" s="467"/>
      <c r="PBB42" s="467"/>
      <c r="PBC42" s="467"/>
      <c r="PBD42" s="467"/>
      <c r="PBE42" s="467"/>
      <c r="PBF42" s="467"/>
      <c r="PBG42" s="467"/>
      <c r="PBH42" s="467"/>
      <c r="PBI42" s="467"/>
      <c r="PBJ42" s="467"/>
      <c r="PBK42" s="467"/>
      <c r="PBL42" s="467"/>
      <c r="PBM42" s="467"/>
      <c r="PBN42" s="467"/>
      <c r="PBO42" s="467"/>
      <c r="PBP42" s="467"/>
      <c r="PBQ42" s="467"/>
      <c r="PBR42" s="467"/>
      <c r="PBS42" s="467"/>
      <c r="PBT42" s="467"/>
      <c r="PBU42" s="467"/>
      <c r="PBV42" s="467"/>
      <c r="PBW42" s="467"/>
      <c r="PBX42" s="467"/>
      <c r="PBY42" s="467"/>
      <c r="PBZ42" s="467"/>
      <c r="PCA42" s="467"/>
      <c r="PCB42" s="467"/>
      <c r="PCC42" s="467"/>
      <c r="PCD42" s="467"/>
      <c r="PCE42" s="467"/>
      <c r="PCF42" s="467"/>
      <c r="PCG42" s="467"/>
      <c r="PCH42" s="467"/>
      <c r="PCI42" s="467"/>
      <c r="PCJ42" s="467"/>
      <c r="PCK42" s="467"/>
      <c r="PCL42" s="467"/>
      <c r="PCM42" s="467"/>
      <c r="PCN42" s="467"/>
      <c r="PCO42" s="467"/>
      <c r="PCP42" s="467"/>
      <c r="PCQ42" s="467"/>
      <c r="PCR42" s="467"/>
      <c r="PCS42" s="467"/>
      <c r="PCT42" s="467"/>
      <c r="PCU42" s="467"/>
      <c r="PCV42" s="467"/>
      <c r="PCW42" s="467"/>
      <c r="PCX42" s="467"/>
      <c r="PCY42" s="467"/>
      <c r="PCZ42" s="467"/>
      <c r="PDA42" s="467"/>
      <c r="PDB42" s="467"/>
      <c r="PDC42" s="467"/>
      <c r="PDD42" s="467"/>
      <c r="PDE42" s="467"/>
      <c r="PDF42" s="467"/>
      <c r="PDG42" s="467"/>
      <c r="PDH42" s="467"/>
      <c r="PDI42" s="467"/>
      <c r="PDJ42" s="467"/>
      <c r="PDK42" s="467"/>
      <c r="PDL42" s="467"/>
      <c r="PDM42" s="467"/>
      <c r="PDN42" s="467"/>
      <c r="PDO42" s="467"/>
      <c r="PDP42" s="467"/>
      <c r="PDQ42" s="467"/>
      <c r="PDR42" s="467"/>
      <c r="PDS42" s="467"/>
      <c r="PDT42" s="467"/>
      <c r="PDU42" s="467"/>
      <c r="PDV42" s="467"/>
      <c r="PDW42" s="467"/>
      <c r="PDX42" s="467"/>
      <c r="PDY42" s="467"/>
      <c r="PDZ42" s="467"/>
      <c r="PEA42" s="467"/>
      <c r="PEB42" s="467"/>
      <c r="PEC42" s="467"/>
      <c r="PED42" s="467"/>
      <c r="PEE42" s="467"/>
      <c r="PEF42" s="467"/>
      <c r="PEG42" s="467"/>
      <c r="PEH42" s="467"/>
      <c r="PEI42" s="467"/>
      <c r="PEJ42" s="467"/>
      <c r="PEK42" s="467"/>
      <c r="PEL42" s="467"/>
      <c r="PEM42" s="467"/>
      <c r="PEN42" s="467"/>
      <c r="PEO42" s="467"/>
      <c r="PEP42" s="467"/>
      <c r="PEQ42" s="467"/>
      <c r="PER42" s="467"/>
      <c r="PES42" s="467"/>
      <c r="PET42" s="467"/>
      <c r="PEU42" s="467"/>
      <c r="PEV42" s="467"/>
      <c r="PEW42" s="467"/>
      <c r="PEX42" s="467"/>
      <c r="PEY42" s="467"/>
      <c r="PEZ42" s="467"/>
      <c r="PFA42" s="467"/>
      <c r="PFB42" s="467"/>
      <c r="PFC42" s="467"/>
      <c r="PFD42" s="467"/>
      <c r="PFE42" s="467"/>
      <c r="PFF42" s="467"/>
      <c r="PFG42" s="467"/>
      <c r="PFH42" s="467"/>
      <c r="PFI42" s="467"/>
      <c r="PFJ42" s="467"/>
      <c r="PFK42" s="467"/>
      <c r="PFL42" s="467"/>
      <c r="PFM42" s="467"/>
      <c r="PFN42" s="467"/>
      <c r="PFO42" s="467"/>
      <c r="PFP42" s="467"/>
      <c r="PFQ42" s="467"/>
      <c r="PFR42" s="467"/>
      <c r="PFS42" s="467"/>
      <c r="PFT42" s="467"/>
      <c r="PFU42" s="467"/>
      <c r="PFV42" s="467"/>
      <c r="PFW42" s="467"/>
      <c r="PFX42" s="467"/>
      <c r="PFY42" s="467"/>
      <c r="PFZ42" s="467"/>
      <c r="PGA42" s="467"/>
      <c r="PGB42" s="467"/>
      <c r="PGC42" s="467"/>
      <c r="PGD42" s="467"/>
      <c r="PGE42" s="467"/>
      <c r="PGF42" s="467"/>
      <c r="PGG42" s="467"/>
      <c r="PGH42" s="467"/>
      <c r="PGI42" s="467"/>
      <c r="PGJ42" s="467"/>
      <c r="PGK42" s="467"/>
      <c r="PGL42" s="467"/>
      <c r="PGM42" s="467"/>
      <c r="PGN42" s="467"/>
      <c r="PGO42" s="467"/>
      <c r="PGP42" s="467"/>
      <c r="PGQ42" s="467"/>
      <c r="PGR42" s="467"/>
      <c r="PGS42" s="467"/>
      <c r="PGT42" s="467"/>
      <c r="PGU42" s="467"/>
      <c r="PGV42" s="467"/>
      <c r="PGW42" s="467"/>
      <c r="PGX42" s="467"/>
      <c r="PGY42" s="467"/>
      <c r="PGZ42" s="467"/>
      <c r="PHA42" s="467"/>
      <c r="PHB42" s="467"/>
      <c r="PHC42" s="467"/>
      <c r="PHD42" s="467"/>
      <c r="PHE42" s="467"/>
      <c r="PHF42" s="467"/>
      <c r="PHG42" s="467"/>
      <c r="PHH42" s="467"/>
      <c r="PHI42" s="467"/>
      <c r="PHJ42" s="467"/>
      <c r="PHK42" s="467"/>
      <c r="PHL42" s="467"/>
      <c r="PHM42" s="467"/>
      <c r="PHN42" s="467"/>
      <c r="PHO42" s="467"/>
      <c r="PHP42" s="467"/>
      <c r="PHQ42" s="467"/>
      <c r="PHR42" s="467"/>
      <c r="PHS42" s="467"/>
      <c r="PHT42" s="467"/>
      <c r="PHU42" s="467"/>
      <c r="PHV42" s="467"/>
      <c r="PHW42" s="467"/>
      <c r="PHX42" s="467"/>
      <c r="PHY42" s="467"/>
      <c r="PHZ42" s="467"/>
      <c r="PIA42" s="467"/>
      <c r="PIB42" s="467"/>
      <c r="PIC42" s="467"/>
      <c r="PID42" s="467"/>
      <c r="PIE42" s="467"/>
      <c r="PIF42" s="467"/>
      <c r="PIG42" s="467"/>
      <c r="PIH42" s="467"/>
      <c r="PII42" s="467"/>
      <c r="PIJ42" s="467"/>
      <c r="PIK42" s="467"/>
      <c r="PIL42" s="467"/>
      <c r="PIM42" s="467"/>
      <c r="PIN42" s="467"/>
      <c r="PIO42" s="467"/>
      <c r="PIP42" s="467"/>
      <c r="PIQ42" s="467"/>
      <c r="PIR42" s="467"/>
      <c r="PIS42" s="467"/>
      <c r="PIT42" s="467"/>
      <c r="PIU42" s="467"/>
      <c r="PIV42" s="467"/>
      <c r="PIW42" s="467"/>
      <c r="PIX42" s="467"/>
      <c r="PIY42" s="467"/>
      <c r="PIZ42" s="467"/>
      <c r="PJA42" s="467"/>
      <c r="PJB42" s="467"/>
      <c r="PJC42" s="467"/>
      <c r="PJD42" s="467"/>
      <c r="PJE42" s="467"/>
      <c r="PJF42" s="467"/>
      <c r="PJG42" s="467"/>
      <c r="PJH42" s="467"/>
      <c r="PJI42" s="467"/>
      <c r="PJJ42" s="467"/>
      <c r="PJK42" s="467"/>
      <c r="PJL42" s="467"/>
      <c r="PJM42" s="467"/>
      <c r="PJN42" s="467"/>
      <c r="PJO42" s="467"/>
      <c r="PJP42" s="467"/>
      <c r="PJQ42" s="467"/>
      <c r="PJR42" s="467"/>
      <c r="PJS42" s="467"/>
      <c r="PJT42" s="467"/>
      <c r="PJU42" s="467"/>
      <c r="PJV42" s="467"/>
      <c r="PJW42" s="467"/>
      <c r="PJX42" s="467"/>
      <c r="PJY42" s="467"/>
      <c r="PJZ42" s="467"/>
      <c r="PKA42" s="467"/>
      <c r="PKB42" s="467"/>
      <c r="PKC42" s="467"/>
      <c r="PKD42" s="467"/>
      <c r="PKE42" s="467"/>
      <c r="PKF42" s="467"/>
      <c r="PKG42" s="467"/>
      <c r="PKH42" s="467"/>
      <c r="PKI42" s="467"/>
      <c r="PKJ42" s="467"/>
      <c r="PKK42" s="467"/>
      <c r="PKL42" s="467"/>
      <c r="PKM42" s="467"/>
      <c r="PKN42" s="467"/>
      <c r="PKO42" s="467"/>
      <c r="PKP42" s="467"/>
      <c r="PKQ42" s="467"/>
      <c r="PKR42" s="467"/>
      <c r="PKS42" s="467"/>
      <c r="PKT42" s="467"/>
      <c r="PKU42" s="467"/>
      <c r="PKV42" s="467"/>
      <c r="PKW42" s="467"/>
      <c r="PKX42" s="467"/>
      <c r="PKY42" s="467"/>
      <c r="PKZ42" s="467"/>
      <c r="PLA42" s="467"/>
      <c r="PLB42" s="467"/>
      <c r="PLC42" s="467"/>
      <c r="PLD42" s="467"/>
      <c r="PLE42" s="467"/>
      <c r="PLF42" s="467"/>
      <c r="PLG42" s="467"/>
      <c r="PLH42" s="467"/>
      <c r="PLI42" s="467"/>
      <c r="PLJ42" s="467"/>
      <c r="PLK42" s="467"/>
      <c r="PLL42" s="467"/>
      <c r="PLM42" s="467"/>
      <c r="PLN42" s="467"/>
      <c r="PLO42" s="467"/>
      <c r="PLP42" s="467"/>
      <c r="PLQ42" s="467"/>
      <c r="PLR42" s="467"/>
      <c r="PLS42" s="467"/>
      <c r="PLT42" s="467"/>
      <c r="PLU42" s="467"/>
      <c r="PLV42" s="467"/>
      <c r="PLW42" s="467"/>
      <c r="PLX42" s="467"/>
      <c r="PLY42" s="467"/>
      <c r="PLZ42" s="467"/>
      <c r="PMA42" s="467"/>
      <c r="PMB42" s="467"/>
      <c r="PMC42" s="467"/>
      <c r="PMD42" s="467"/>
      <c r="PME42" s="467"/>
      <c r="PMF42" s="467"/>
      <c r="PMG42" s="467"/>
      <c r="PMH42" s="467"/>
      <c r="PMI42" s="467"/>
      <c r="PMJ42" s="467"/>
      <c r="PMK42" s="467"/>
      <c r="PML42" s="467"/>
      <c r="PMM42" s="467"/>
      <c r="PMN42" s="467"/>
      <c r="PMO42" s="467"/>
      <c r="PMP42" s="467"/>
      <c r="PMQ42" s="467"/>
      <c r="PMR42" s="467"/>
      <c r="PMS42" s="467"/>
      <c r="PMT42" s="467"/>
      <c r="PMU42" s="467"/>
      <c r="PMV42" s="467"/>
      <c r="PMW42" s="467"/>
      <c r="PMX42" s="467"/>
      <c r="PMY42" s="467"/>
      <c r="PMZ42" s="467"/>
      <c r="PNA42" s="467"/>
      <c r="PNB42" s="467"/>
      <c r="PNC42" s="467"/>
      <c r="PND42" s="467"/>
      <c r="PNE42" s="467"/>
      <c r="PNF42" s="467"/>
      <c r="PNG42" s="467"/>
      <c r="PNH42" s="467"/>
      <c r="PNI42" s="467"/>
      <c r="PNJ42" s="467"/>
      <c r="PNK42" s="467"/>
      <c r="PNL42" s="467"/>
      <c r="PNM42" s="467"/>
      <c r="PNN42" s="467"/>
      <c r="PNO42" s="467"/>
      <c r="PNP42" s="467"/>
      <c r="PNQ42" s="467"/>
      <c r="PNR42" s="467"/>
      <c r="PNS42" s="467"/>
      <c r="PNT42" s="467"/>
      <c r="PNU42" s="467"/>
      <c r="PNV42" s="467"/>
      <c r="PNW42" s="467"/>
      <c r="PNX42" s="467"/>
      <c r="PNY42" s="467"/>
      <c r="PNZ42" s="467"/>
      <c r="POA42" s="467"/>
      <c r="POB42" s="467"/>
      <c r="POC42" s="467"/>
      <c r="POD42" s="467"/>
      <c r="POE42" s="467"/>
      <c r="POF42" s="467"/>
      <c r="POG42" s="467"/>
      <c r="POH42" s="467"/>
      <c r="POI42" s="467"/>
      <c r="POJ42" s="467"/>
      <c r="POK42" s="467"/>
      <c r="POL42" s="467"/>
      <c r="POM42" s="467"/>
      <c r="PON42" s="467"/>
      <c r="POO42" s="467"/>
      <c r="POP42" s="467"/>
      <c r="POQ42" s="467"/>
      <c r="POR42" s="467"/>
      <c r="POS42" s="467"/>
      <c r="POT42" s="467"/>
      <c r="POU42" s="467"/>
      <c r="POV42" s="467"/>
      <c r="POW42" s="467"/>
      <c r="POX42" s="467"/>
      <c r="POY42" s="467"/>
      <c r="POZ42" s="467"/>
      <c r="PPA42" s="467"/>
      <c r="PPB42" s="467"/>
      <c r="PPC42" s="467"/>
      <c r="PPD42" s="467"/>
      <c r="PPE42" s="467"/>
      <c r="PPF42" s="467"/>
      <c r="PPG42" s="467"/>
      <c r="PPH42" s="467"/>
      <c r="PPI42" s="467"/>
      <c r="PPJ42" s="467"/>
      <c r="PPK42" s="467"/>
      <c r="PPL42" s="467"/>
      <c r="PPM42" s="467"/>
      <c r="PPN42" s="467"/>
      <c r="PPO42" s="467"/>
      <c r="PPP42" s="467"/>
      <c r="PPQ42" s="467"/>
      <c r="PPR42" s="467"/>
      <c r="PPS42" s="467"/>
      <c r="PPT42" s="467"/>
      <c r="PPU42" s="467"/>
      <c r="PPV42" s="467"/>
      <c r="PPW42" s="467"/>
      <c r="PPX42" s="467"/>
      <c r="PPY42" s="467"/>
      <c r="PPZ42" s="467"/>
      <c r="PQA42" s="467"/>
      <c r="PQB42" s="467"/>
      <c r="PQC42" s="467"/>
      <c r="PQD42" s="467"/>
      <c r="PQE42" s="467"/>
      <c r="PQF42" s="467"/>
      <c r="PQG42" s="467"/>
      <c r="PQH42" s="467"/>
      <c r="PQI42" s="467"/>
      <c r="PQJ42" s="467"/>
      <c r="PQK42" s="467"/>
      <c r="PQL42" s="467"/>
      <c r="PQM42" s="467"/>
      <c r="PQN42" s="467"/>
      <c r="PQO42" s="467"/>
      <c r="PQP42" s="467"/>
      <c r="PQQ42" s="467"/>
      <c r="PQR42" s="467"/>
      <c r="PQS42" s="467"/>
      <c r="PQT42" s="467"/>
      <c r="PQU42" s="467"/>
      <c r="PQV42" s="467"/>
      <c r="PQW42" s="467"/>
      <c r="PQX42" s="467"/>
      <c r="PQY42" s="467"/>
      <c r="PQZ42" s="467"/>
      <c r="PRA42" s="467"/>
      <c r="PRB42" s="467"/>
      <c r="PRC42" s="467"/>
      <c r="PRD42" s="467"/>
      <c r="PRE42" s="467"/>
      <c r="PRF42" s="467"/>
      <c r="PRG42" s="467"/>
      <c r="PRH42" s="467"/>
      <c r="PRI42" s="467"/>
      <c r="PRJ42" s="467"/>
      <c r="PRK42" s="467"/>
      <c r="PRL42" s="467"/>
      <c r="PRM42" s="467"/>
      <c r="PRN42" s="467"/>
      <c r="PRO42" s="467"/>
      <c r="PRP42" s="467"/>
      <c r="PRQ42" s="467"/>
      <c r="PRR42" s="467"/>
      <c r="PRS42" s="467"/>
      <c r="PRT42" s="467"/>
      <c r="PRU42" s="467"/>
      <c r="PRV42" s="467"/>
      <c r="PRW42" s="467"/>
      <c r="PRX42" s="467"/>
      <c r="PRY42" s="467"/>
      <c r="PRZ42" s="467"/>
      <c r="PSA42" s="467"/>
      <c r="PSB42" s="467"/>
      <c r="PSC42" s="467"/>
      <c r="PSD42" s="467"/>
      <c r="PSE42" s="467"/>
      <c r="PSF42" s="467"/>
      <c r="PSG42" s="467"/>
      <c r="PSH42" s="467"/>
      <c r="PSI42" s="467"/>
      <c r="PSJ42" s="467"/>
      <c r="PSK42" s="467"/>
      <c r="PSL42" s="467"/>
      <c r="PSM42" s="467"/>
      <c r="PSN42" s="467"/>
      <c r="PSO42" s="467"/>
      <c r="PSP42" s="467"/>
      <c r="PSQ42" s="467"/>
      <c r="PSR42" s="467"/>
      <c r="PSS42" s="467"/>
      <c r="PST42" s="467"/>
      <c r="PSU42" s="467"/>
      <c r="PSV42" s="467"/>
      <c r="PSW42" s="467"/>
      <c r="PSX42" s="467"/>
      <c r="PSY42" s="467"/>
      <c r="PSZ42" s="467"/>
      <c r="PTA42" s="467"/>
      <c r="PTB42" s="467"/>
      <c r="PTC42" s="467"/>
      <c r="PTD42" s="467"/>
      <c r="PTE42" s="467"/>
      <c r="PTF42" s="467"/>
      <c r="PTG42" s="467"/>
      <c r="PTH42" s="467"/>
      <c r="PTI42" s="467"/>
      <c r="PTJ42" s="467"/>
      <c r="PTK42" s="467"/>
      <c r="PTL42" s="467"/>
      <c r="PTM42" s="467"/>
      <c r="PTN42" s="467"/>
      <c r="PTO42" s="467"/>
      <c r="PTP42" s="467"/>
      <c r="PTQ42" s="467"/>
      <c r="PTR42" s="467"/>
      <c r="PTS42" s="467"/>
      <c r="PTT42" s="467"/>
      <c r="PTU42" s="467"/>
      <c r="PTV42" s="467"/>
      <c r="PTW42" s="467"/>
      <c r="PTX42" s="467"/>
      <c r="PTY42" s="467"/>
      <c r="PTZ42" s="467"/>
      <c r="PUA42" s="467"/>
      <c r="PUB42" s="467"/>
      <c r="PUC42" s="467"/>
      <c r="PUD42" s="467"/>
      <c r="PUE42" s="467"/>
      <c r="PUF42" s="467"/>
      <c r="PUG42" s="467"/>
      <c r="PUH42" s="467"/>
      <c r="PUI42" s="467"/>
      <c r="PUJ42" s="467"/>
      <c r="PUK42" s="467"/>
      <c r="PUL42" s="467"/>
      <c r="PUM42" s="467"/>
      <c r="PUN42" s="467"/>
      <c r="PUO42" s="467"/>
      <c r="PUP42" s="467"/>
      <c r="PUQ42" s="467"/>
      <c r="PUR42" s="467"/>
      <c r="PUS42" s="467"/>
      <c r="PUT42" s="467"/>
      <c r="PUU42" s="467"/>
      <c r="PUV42" s="467"/>
      <c r="PUW42" s="467"/>
      <c r="PUX42" s="467"/>
      <c r="PUY42" s="467"/>
      <c r="PUZ42" s="467"/>
      <c r="PVA42" s="467"/>
      <c r="PVB42" s="467"/>
      <c r="PVC42" s="467"/>
      <c r="PVD42" s="467"/>
      <c r="PVE42" s="467"/>
      <c r="PVF42" s="467"/>
      <c r="PVG42" s="467"/>
      <c r="PVH42" s="467"/>
      <c r="PVI42" s="467"/>
      <c r="PVJ42" s="467"/>
      <c r="PVK42" s="467"/>
      <c r="PVL42" s="467"/>
      <c r="PVM42" s="467"/>
      <c r="PVN42" s="467"/>
      <c r="PVO42" s="467"/>
      <c r="PVP42" s="467"/>
      <c r="PVQ42" s="467"/>
      <c r="PVR42" s="467"/>
      <c r="PVS42" s="467"/>
      <c r="PVT42" s="467"/>
      <c r="PVU42" s="467"/>
      <c r="PVV42" s="467"/>
      <c r="PVW42" s="467"/>
      <c r="PVX42" s="467"/>
      <c r="PVY42" s="467"/>
      <c r="PVZ42" s="467"/>
      <c r="PWA42" s="467"/>
      <c r="PWB42" s="467"/>
      <c r="PWC42" s="467"/>
      <c r="PWD42" s="467"/>
      <c r="PWE42" s="467"/>
      <c r="PWF42" s="467"/>
      <c r="PWG42" s="467"/>
      <c r="PWH42" s="467"/>
      <c r="PWI42" s="467"/>
      <c r="PWJ42" s="467"/>
      <c r="PWK42" s="467"/>
      <c r="PWL42" s="467"/>
      <c r="PWM42" s="467"/>
      <c r="PWN42" s="467"/>
      <c r="PWO42" s="467"/>
      <c r="PWP42" s="467"/>
      <c r="PWQ42" s="467"/>
      <c r="PWR42" s="467"/>
      <c r="PWS42" s="467"/>
      <c r="PWT42" s="467"/>
      <c r="PWU42" s="467"/>
      <c r="PWV42" s="467"/>
      <c r="PWW42" s="467"/>
      <c r="PWX42" s="467"/>
      <c r="PWY42" s="467"/>
      <c r="PWZ42" s="467"/>
      <c r="PXA42" s="467"/>
      <c r="PXB42" s="467"/>
      <c r="PXC42" s="467"/>
      <c r="PXD42" s="467"/>
      <c r="PXE42" s="467"/>
      <c r="PXF42" s="467"/>
      <c r="PXG42" s="467"/>
      <c r="PXH42" s="467"/>
      <c r="PXI42" s="467"/>
      <c r="PXJ42" s="467"/>
      <c r="PXK42" s="467"/>
      <c r="PXL42" s="467"/>
      <c r="PXM42" s="467"/>
      <c r="PXN42" s="467"/>
      <c r="PXO42" s="467"/>
      <c r="PXP42" s="467"/>
      <c r="PXQ42" s="467"/>
      <c r="PXR42" s="467"/>
      <c r="PXS42" s="467"/>
      <c r="PXT42" s="467"/>
      <c r="PXU42" s="467"/>
      <c r="PXV42" s="467"/>
      <c r="PXW42" s="467"/>
      <c r="PXX42" s="467"/>
      <c r="PXY42" s="467"/>
      <c r="PXZ42" s="467"/>
      <c r="PYA42" s="467"/>
      <c r="PYB42" s="467"/>
      <c r="PYC42" s="467"/>
      <c r="PYD42" s="467"/>
      <c r="PYE42" s="467"/>
      <c r="PYF42" s="467"/>
      <c r="PYG42" s="467"/>
      <c r="PYH42" s="467"/>
      <c r="PYI42" s="467"/>
      <c r="PYJ42" s="467"/>
      <c r="PYK42" s="467"/>
      <c r="PYL42" s="467"/>
      <c r="PYM42" s="467"/>
      <c r="PYN42" s="467"/>
      <c r="PYO42" s="467"/>
      <c r="PYP42" s="467"/>
      <c r="PYQ42" s="467"/>
      <c r="PYR42" s="467"/>
      <c r="PYS42" s="467"/>
      <c r="PYT42" s="467"/>
      <c r="PYU42" s="467"/>
      <c r="PYV42" s="467"/>
      <c r="PYW42" s="467"/>
      <c r="PYX42" s="467"/>
      <c r="PYY42" s="467"/>
      <c r="PYZ42" s="467"/>
      <c r="PZA42" s="467"/>
      <c r="PZB42" s="467"/>
      <c r="PZC42" s="467"/>
      <c r="PZD42" s="467"/>
      <c r="PZE42" s="467"/>
      <c r="PZF42" s="467"/>
      <c r="PZG42" s="467"/>
      <c r="PZH42" s="467"/>
      <c r="PZI42" s="467"/>
      <c r="PZJ42" s="467"/>
      <c r="PZK42" s="467"/>
      <c r="PZL42" s="467"/>
      <c r="PZM42" s="467"/>
      <c r="PZN42" s="467"/>
      <c r="PZO42" s="467"/>
      <c r="PZP42" s="467"/>
      <c r="PZQ42" s="467"/>
      <c r="PZR42" s="467"/>
      <c r="PZS42" s="467"/>
      <c r="PZT42" s="467"/>
      <c r="PZU42" s="467"/>
      <c r="PZV42" s="467"/>
      <c r="PZW42" s="467"/>
      <c r="PZX42" s="467"/>
      <c r="PZY42" s="467"/>
      <c r="PZZ42" s="467"/>
      <c r="QAA42" s="467"/>
      <c r="QAB42" s="467"/>
      <c r="QAC42" s="467"/>
      <c r="QAD42" s="467"/>
      <c r="QAE42" s="467"/>
      <c r="QAF42" s="467"/>
      <c r="QAG42" s="467"/>
      <c r="QAH42" s="467"/>
      <c r="QAI42" s="467"/>
      <c r="QAJ42" s="467"/>
      <c r="QAK42" s="467"/>
      <c r="QAL42" s="467"/>
      <c r="QAM42" s="467"/>
      <c r="QAN42" s="467"/>
      <c r="QAO42" s="467"/>
      <c r="QAP42" s="467"/>
      <c r="QAQ42" s="467"/>
      <c r="QAR42" s="467"/>
      <c r="QAS42" s="467"/>
      <c r="QAT42" s="467"/>
      <c r="QAU42" s="467"/>
      <c r="QAV42" s="467"/>
      <c r="QAW42" s="467"/>
      <c r="QAX42" s="467"/>
      <c r="QAY42" s="467"/>
      <c r="QAZ42" s="467"/>
      <c r="QBA42" s="467"/>
      <c r="QBB42" s="467"/>
      <c r="QBC42" s="467"/>
      <c r="QBD42" s="467"/>
      <c r="QBE42" s="467"/>
      <c r="QBF42" s="467"/>
      <c r="QBG42" s="467"/>
      <c r="QBH42" s="467"/>
      <c r="QBI42" s="467"/>
      <c r="QBJ42" s="467"/>
      <c r="QBK42" s="467"/>
      <c r="QBL42" s="467"/>
      <c r="QBM42" s="467"/>
      <c r="QBN42" s="467"/>
      <c r="QBO42" s="467"/>
      <c r="QBP42" s="467"/>
      <c r="QBQ42" s="467"/>
      <c r="QBR42" s="467"/>
      <c r="QBS42" s="467"/>
      <c r="QBT42" s="467"/>
      <c r="QBU42" s="467"/>
      <c r="QBV42" s="467"/>
      <c r="QBW42" s="467"/>
      <c r="QBX42" s="467"/>
      <c r="QBY42" s="467"/>
      <c r="QBZ42" s="467"/>
      <c r="QCA42" s="467"/>
      <c r="QCB42" s="467"/>
      <c r="QCC42" s="467"/>
      <c r="QCD42" s="467"/>
      <c r="QCE42" s="467"/>
      <c r="QCF42" s="467"/>
      <c r="QCG42" s="467"/>
      <c r="QCH42" s="467"/>
      <c r="QCI42" s="467"/>
      <c r="QCJ42" s="467"/>
      <c r="QCK42" s="467"/>
      <c r="QCL42" s="467"/>
      <c r="QCM42" s="467"/>
      <c r="QCN42" s="467"/>
      <c r="QCO42" s="467"/>
      <c r="QCP42" s="467"/>
      <c r="QCQ42" s="467"/>
      <c r="QCR42" s="467"/>
      <c r="QCS42" s="467"/>
      <c r="QCT42" s="467"/>
      <c r="QCU42" s="467"/>
      <c r="QCV42" s="467"/>
      <c r="QCW42" s="467"/>
      <c r="QCX42" s="467"/>
      <c r="QCY42" s="467"/>
      <c r="QCZ42" s="467"/>
      <c r="QDA42" s="467"/>
      <c r="QDB42" s="467"/>
      <c r="QDC42" s="467"/>
      <c r="QDD42" s="467"/>
      <c r="QDE42" s="467"/>
      <c r="QDF42" s="467"/>
      <c r="QDG42" s="467"/>
      <c r="QDH42" s="467"/>
      <c r="QDI42" s="467"/>
      <c r="QDJ42" s="467"/>
      <c r="QDK42" s="467"/>
      <c r="QDL42" s="467"/>
      <c r="QDM42" s="467"/>
      <c r="QDN42" s="467"/>
      <c r="QDO42" s="467"/>
      <c r="QDP42" s="467"/>
      <c r="QDQ42" s="467"/>
      <c r="QDR42" s="467"/>
      <c r="QDS42" s="467"/>
      <c r="QDT42" s="467"/>
      <c r="QDU42" s="467"/>
      <c r="QDV42" s="467"/>
      <c r="QDW42" s="467"/>
      <c r="QDX42" s="467"/>
      <c r="QDY42" s="467"/>
      <c r="QDZ42" s="467"/>
      <c r="QEA42" s="467"/>
      <c r="QEB42" s="467"/>
      <c r="QEC42" s="467"/>
      <c r="QED42" s="467"/>
      <c r="QEE42" s="467"/>
      <c r="QEF42" s="467"/>
      <c r="QEG42" s="467"/>
      <c r="QEH42" s="467"/>
      <c r="QEI42" s="467"/>
      <c r="QEJ42" s="467"/>
      <c r="QEK42" s="467"/>
      <c r="QEL42" s="467"/>
      <c r="QEM42" s="467"/>
      <c r="QEN42" s="467"/>
      <c r="QEO42" s="467"/>
      <c r="QEP42" s="467"/>
      <c r="QEQ42" s="467"/>
      <c r="QER42" s="467"/>
      <c r="QES42" s="467"/>
      <c r="QET42" s="467"/>
      <c r="QEU42" s="467"/>
      <c r="QEV42" s="467"/>
      <c r="QEW42" s="467"/>
      <c r="QEX42" s="467"/>
      <c r="QEY42" s="467"/>
      <c r="QEZ42" s="467"/>
      <c r="QFA42" s="467"/>
      <c r="QFB42" s="467"/>
      <c r="QFC42" s="467"/>
      <c r="QFD42" s="467"/>
      <c r="QFE42" s="467"/>
      <c r="QFF42" s="467"/>
      <c r="QFG42" s="467"/>
      <c r="QFH42" s="467"/>
      <c r="QFI42" s="467"/>
      <c r="QFJ42" s="467"/>
      <c r="QFK42" s="467"/>
      <c r="QFL42" s="467"/>
      <c r="QFM42" s="467"/>
      <c r="QFN42" s="467"/>
      <c r="QFO42" s="467"/>
      <c r="QFP42" s="467"/>
      <c r="QFQ42" s="467"/>
      <c r="QFR42" s="467"/>
      <c r="QFS42" s="467"/>
      <c r="QFT42" s="467"/>
      <c r="QFU42" s="467"/>
      <c r="QFV42" s="467"/>
      <c r="QFW42" s="467"/>
      <c r="QFX42" s="467"/>
      <c r="QFY42" s="467"/>
      <c r="QFZ42" s="467"/>
      <c r="QGA42" s="467"/>
      <c r="QGB42" s="467"/>
      <c r="QGC42" s="467"/>
      <c r="QGD42" s="467"/>
      <c r="QGE42" s="467"/>
      <c r="QGF42" s="467"/>
      <c r="QGG42" s="467"/>
      <c r="QGH42" s="467"/>
      <c r="QGI42" s="467"/>
      <c r="QGJ42" s="467"/>
      <c r="QGK42" s="467"/>
      <c r="QGL42" s="467"/>
      <c r="QGM42" s="467"/>
      <c r="QGN42" s="467"/>
      <c r="QGO42" s="467"/>
      <c r="QGP42" s="467"/>
      <c r="QGQ42" s="467"/>
      <c r="QGR42" s="467"/>
      <c r="QGS42" s="467"/>
      <c r="QGT42" s="467"/>
      <c r="QGU42" s="467"/>
      <c r="QGV42" s="467"/>
      <c r="QGW42" s="467"/>
      <c r="QGX42" s="467"/>
      <c r="QGY42" s="467"/>
      <c r="QGZ42" s="467"/>
      <c r="QHA42" s="467"/>
      <c r="QHB42" s="467"/>
      <c r="QHC42" s="467"/>
      <c r="QHD42" s="467"/>
      <c r="QHE42" s="467"/>
      <c r="QHF42" s="467"/>
      <c r="QHG42" s="467"/>
      <c r="QHH42" s="467"/>
      <c r="QHI42" s="467"/>
      <c r="QHJ42" s="467"/>
      <c r="QHK42" s="467"/>
      <c r="QHL42" s="467"/>
      <c r="QHM42" s="467"/>
      <c r="QHN42" s="467"/>
      <c r="QHO42" s="467"/>
      <c r="QHP42" s="467"/>
      <c r="QHQ42" s="467"/>
      <c r="QHR42" s="467"/>
      <c r="QHS42" s="467"/>
      <c r="QHT42" s="467"/>
      <c r="QHU42" s="467"/>
      <c r="QHV42" s="467"/>
      <c r="QHW42" s="467"/>
      <c r="QHX42" s="467"/>
      <c r="QHY42" s="467"/>
      <c r="QHZ42" s="467"/>
      <c r="QIA42" s="467"/>
      <c r="QIB42" s="467"/>
      <c r="QIC42" s="467"/>
      <c r="QID42" s="467"/>
      <c r="QIE42" s="467"/>
      <c r="QIF42" s="467"/>
      <c r="QIG42" s="467"/>
      <c r="QIH42" s="467"/>
      <c r="QII42" s="467"/>
      <c r="QIJ42" s="467"/>
      <c r="QIK42" s="467"/>
      <c r="QIL42" s="467"/>
      <c r="QIM42" s="467"/>
      <c r="QIN42" s="467"/>
      <c r="QIO42" s="467"/>
      <c r="QIP42" s="467"/>
      <c r="QIQ42" s="467"/>
      <c r="QIR42" s="467"/>
      <c r="QIS42" s="467"/>
      <c r="QIT42" s="467"/>
      <c r="QIU42" s="467"/>
      <c r="QIV42" s="467"/>
      <c r="QIW42" s="467"/>
      <c r="QIX42" s="467"/>
      <c r="QIY42" s="467"/>
      <c r="QIZ42" s="467"/>
      <c r="QJA42" s="467"/>
      <c r="QJB42" s="467"/>
      <c r="QJC42" s="467"/>
      <c r="QJD42" s="467"/>
      <c r="QJE42" s="467"/>
      <c r="QJF42" s="467"/>
      <c r="QJG42" s="467"/>
      <c r="QJH42" s="467"/>
      <c r="QJI42" s="467"/>
      <c r="QJJ42" s="467"/>
      <c r="QJK42" s="467"/>
      <c r="QJL42" s="467"/>
      <c r="QJM42" s="467"/>
      <c r="QJN42" s="467"/>
      <c r="QJO42" s="467"/>
      <c r="QJP42" s="467"/>
      <c r="QJQ42" s="467"/>
      <c r="QJR42" s="467"/>
      <c r="QJS42" s="467"/>
      <c r="QJT42" s="467"/>
      <c r="QJU42" s="467"/>
      <c r="QJV42" s="467"/>
      <c r="QJW42" s="467"/>
      <c r="QJX42" s="467"/>
      <c r="QJY42" s="467"/>
      <c r="QJZ42" s="467"/>
      <c r="QKA42" s="467"/>
      <c r="QKB42" s="467"/>
      <c r="QKC42" s="467"/>
      <c r="QKD42" s="467"/>
      <c r="QKE42" s="467"/>
      <c r="QKF42" s="467"/>
      <c r="QKG42" s="467"/>
      <c r="QKH42" s="467"/>
      <c r="QKI42" s="467"/>
      <c r="QKJ42" s="467"/>
      <c r="QKK42" s="467"/>
      <c r="QKL42" s="467"/>
      <c r="QKM42" s="467"/>
      <c r="QKN42" s="467"/>
      <c r="QKO42" s="467"/>
      <c r="QKP42" s="467"/>
      <c r="QKQ42" s="467"/>
      <c r="QKR42" s="467"/>
      <c r="QKS42" s="467"/>
      <c r="QKT42" s="467"/>
      <c r="QKU42" s="467"/>
      <c r="QKV42" s="467"/>
      <c r="QKW42" s="467"/>
      <c r="QKX42" s="467"/>
      <c r="QKY42" s="467"/>
      <c r="QKZ42" s="467"/>
      <c r="QLA42" s="467"/>
      <c r="QLB42" s="467"/>
      <c r="QLC42" s="467"/>
      <c r="QLD42" s="467"/>
      <c r="QLE42" s="467"/>
      <c r="QLF42" s="467"/>
      <c r="QLG42" s="467"/>
      <c r="QLH42" s="467"/>
      <c r="QLI42" s="467"/>
      <c r="QLJ42" s="467"/>
      <c r="QLK42" s="467"/>
      <c r="QLL42" s="467"/>
      <c r="QLM42" s="467"/>
      <c r="QLN42" s="467"/>
      <c r="QLO42" s="467"/>
      <c r="QLP42" s="467"/>
      <c r="QLQ42" s="467"/>
      <c r="QLR42" s="467"/>
      <c r="QLS42" s="467"/>
      <c r="QLT42" s="467"/>
      <c r="QLU42" s="467"/>
      <c r="QLV42" s="467"/>
      <c r="QLW42" s="467"/>
      <c r="QLX42" s="467"/>
      <c r="QLY42" s="467"/>
      <c r="QLZ42" s="467"/>
      <c r="QMA42" s="467"/>
      <c r="QMB42" s="467"/>
      <c r="QMC42" s="467"/>
      <c r="QMD42" s="467"/>
      <c r="QME42" s="467"/>
      <c r="QMF42" s="467"/>
      <c r="QMG42" s="467"/>
      <c r="QMH42" s="467"/>
      <c r="QMI42" s="467"/>
      <c r="QMJ42" s="467"/>
      <c r="QMK42" s="467"/>
      <c r="QML42" s="467"/>
      <c r="QMM42" s="467"/>
      <c r="QMN42" s="467"/>
      <c r="QMO42" s="467"/>
      <c r="QMP42" s="467"/>
      <c r="QMQ42" s="467"/>
      <c r="QMR42" s="467"/>
      <c r="QMS42" s="467"/>
      <c r="QMT42" s="467"/>
      <c r="QMU42" s="467"/>
      <c r="QMV42" s="467"/>
      <c r="QMW42" s="467"/>
      <c r="QMX42" s="467"/>
      <c r="QMY42" s="467"/>
      <c r="QMZ42" s="467"/>
      <c r="QNA42" s="467"/>
      <c r="QNB42" s="467"/>
      <c r="QNC42" s="467"/>
      <c r="QND42" s="467"/>
      <c r="QNE42" s="467"/>
      <c r="QNF42" s="467"/>
      <c r="QNG42" s="467"/>
      <c r="QNH42" s="467"/>
      <c r="QNI42" s="467"/>
      <c r="QNJ42" s="467"/>
      <c r="QNK42" s="467"/>
      <c r="QNL42" s="467"/>
      <c r="QNM42" s="467"/>
      <c r="QNN42" s="467"/>
      <c r="QNO42" s="467"/>
      <c r="QNP42" s="467"/>
      <c r="QNQ42" s="467"/>
      <c r="QNR42" s="467"/>
      <c r="QNS42" s="467"/>
      <c r="QNT42" s="467"/>
      <c r="QNU42" s="467"/>
      <c r="QNV42" s="467"/>
      <c r="QNW42" s="467"/>
      <c r="QNX42" s="467"/>
      <c r="QNY42" s="467"/>
      <c r="QNZ42" s="467"/>
      <c r="QOA42" s="467"/>
      <c r="QOB42" s="467"/>
      <c r="QOC42" s="467"/>
      <c r="QOD42" s="467"/>
      <c r="QOE42" s="467"/>
      <c r="QOF42" s="467"/>
      <c r="QOG42" s="467"/>
      <c r="QOH42" s="467"/>
      <c r="QOI42" s="467"/>
      <c r="QOJ42" s="467"/>
      <c r="QOK42" s="467"/>
      <c r="QOL42" s="467"/>
      <c r="QOM42" s="467"/>
      <c r="QON42" s="467"/>
      <c r="QOO42" s="467"/>
      <c r="QOP42" s="467"/>
      <c r="QOQ42" s="467"/>
      <c r="QOR42" s="467"/>
      <c r="QOS42" s="467"/>
      <c r="QOT42" s="467"/>
      <c r="QOU42" s="467"/>
      <c r="QOV42" s="467"/>
      <c r="QOW42" s="467"/>
      <c r="QOX42" s="467"/>
      <c r="QOY42" s="467"/>
      <c r="QOZ42" s="467"/>
      <c r="QPA42" s="467"/>
      <c r="QPB42" s="467"/>
      <c r="QPC42" s="467"/>
      <c r="QPD42" s="467"/>
      <c r="QPE42" s="467"/>
      <c r="QPF42" s="467"/>
      <c r="QPG42" s="467"/>
      <c r="QPH42" s="467"/>
      <c r="QPI42" s="467"/>
      <c r="QPJ42" s="467"/>
      <c r="QPK42" s="467"/>
      <c r="QPL42" s="467"/>
      <c r="QPM42" s="467"/>
      <c r="QPN42" s="467"/>
      <c r="QPO42" s="467"/>
      <c r="QPP42" s="467"/>
      <c r="QPQ42" s="467"/>
      <c r="QPR42" s="467"/>
      <c r="QPS42" s="467"/>
      <c r="QPT42" s="467"/>
      <c r="QPU42" s="467"/>
      <c r="QPV42" s="467"/>
      <c r="QPW42" s="467"/>
      <c r="QPX42" s="467"/>
      <c r="QPY42" s="467"/>
      <c r="QPZ42" s="467"/>
      <c r="QQA42" s="467"/>
      <c r="QQB42" s="467"/>
      <c r="QQC42" s="467"/>
      <c r="QQD42" s="467"/>
      <c r="QQE42" s="467"/>
      <c r="QQF42" s="467"/>
      <c r="QQG42" s="467"/>
      <c r="QQH42" s="467"/>
      <c r="QQI42" s="467"/>
      <c r="QQJ42" s="467"/>
      <c r="QQK42" s="467"/>
      <c r="QQL42" s="467"/>
      <c r="QQM42" s="467"/>
      <c r="QQN42" s="467"/>
      <c r="QQO42" s="467"/>
      <c r="QQP42" s="467"/>
      <c r="QQQ42" s="467"/>
      <c r="QQR42" s="467"/>
      <c r="QQS42" s="467"/>
      <c r="QQT42" s="467"/>
      <c r="QQU42" s="467"/>
      <c r="QQV42" s="467"/>
      <c r="QQW42" s="467"/>
      <c r="QQX42" s="467"/>
      <c r="QQY42" s="467"/>
      <c r="QQZ42" s="467"/>
      <c r="QRA42" s="467"/>
      <c r="QRB42" s="467"/>
      <c r="QRC42" s="467"/>
      <c r="QRD42" s="467"/>
      <c r="QRE42" s="467"/>
      <c r="QRF42" s="467"/>
      <c r="QRG42" s="467"/>
      <c r="QRH42" s="467"/>
      <c r="QRI42" s="467"/>
      <c r="QRJ42" s="467"/>
      <c r="QRK42" s="467"/>
      <c r="QRL42" s="467"/>
      <c r="QRM42" s="467"/>
      <c r="QRN42" s="467"/>
      <c r="QRO42" s="467"/>
      <c r="QRP42" s="467"/>
      <c r="QRQ42" s="467"/>
      <c r="QRR42" s="467"/>
      <c r="QRS42" s="467"/>
      <c r="QRT42" s="467"/>
      <c r="QRU42" s="467"/>
      <c r="QRV42" s="467"/>
      <c r="QRW42" s="467"/>
      <c r="QRX42" s="467"/>
      <c r="QRY42" s="467"/>
      <c r="QRZ42" s="467"/>
      <c r="QSA42" s="467"/>
      <c r="QSB42" s="467"/>
      <c r="QSC42" s="467"/>
      <c r="QSD42" s="467"/>
      <c r="QSE42" s="467"/>
      <c r="QSF42" s="467"/>
      <c r="QSG42" s="467"/>
      <c r="QSH42" s="467"/>
      <c r="QSI42" s="467"/>
      <c r="QSJ42" s="467"/>
      <c r="QSK42" s="467"/>
      <c r="QSL42" s="467"/>
      <c r="QSM42" s="467"/>
      <c r="QSN42" s="467"/>
      <c r="QSO42" s="467"/>
      <c r="QSP42" s="467"/>
      <c r="QSQ42" s="467"/>
      <c r="QSR42" s="467"/>
      <c r="QSS42" s="467"/>
      <c r="QST42" s="467"/>
      <c r="QSU42" s="467"/>
      <c r="QSV42" s="467"/>
      <c r="QSW42" s="467"/>
      <c r="QSX42" s="467"/>
      <c r="QSY42" s="467"/>
      <c r="QSZ42" s="467"/>
      <c r="QTA42" s="467"/>
      <c r="QTB42" s="467"/>
      <c r="QTC42" s="467"/>
      <c r="QTD42" s="467"/>
      <c r="QTE42" s="467"/>
      <c r="QTF42" s="467"/>
      <c r="QTG42" s="467"/>
      <c r="QTH42" s="467"/>
      <c r="QTI42" s="467"/>
      <c r="QTJ42" s="467"/>
      <c r="QTK42" s="467"/>
      <c r="QTL42" s="467"/>
      <c r="QTM42" s="467"/>
      <c r="QTN42" s="467"/>
      <c r="QTO42" s="467"/>
      <c r="QTP42" s="467"/>
      <c r="QTQ42" s="467"/>
      <c r="QTR42" s="467"/>
      <c r="QTS42" s="467"/>
      <c r="QTT42" s="467"/>
      <c r="QTU42" s="467"/>
      <c r="QTV42" s="467"/>
      <c r="QTW42" s="467"/>
      <c r="QTX42" s="467"/>
      <c r="QTY42" s="467"/>
      <c r="QTZ42" s="467"/>
      <c r="QUA42" s="467"/>
      <c r="QUB42" s="467"/>
      <c r="QUC42" s="467"/>
      <c r="QUD42" s="467"/>
      <c r="QUE42" s="467"/>
      <c r="QUF42" s="467"/>
      <c r="QUG42" s="467"/>
      <c r="QUH42" s="467"/>
      <c r="QUI42" s="467"/>
      <c r="QUJ42" s="467"/>
      <c r="QUK42" s="467"/>
      <c r="QUL42" s="467"/>
      <c r="QUM42" s="467"/>
      <c r="QUN42" s="467"/>
      <c r="QUO42" s="467"/>
      <c r="QUP42" s="467"/>
      <c r="QUQ42" s="467"/>
      <c r="QUR42" s="467"/>
      <c r="QUS42" s="467"/>
      <c r="QUT42" s="467"/>
      <c r="QUU42" s="467"/>
      <c r="QUV42" s="467"/>
      <c r="QUW42" s="467"/>
      <c r="QUX42" s="467"/>
      <c r="QUY42" s="467"/>
      <c r="QUZ42" s="467"/>
      <c r="QVA42" s="467"/>
      <c r="QVB42" s="467"/>
      <c r="QVC42" s="467"/>
      <c r="QVD42" s="467"/>
      <c r="QVE42" s="467"/>
      <c r="QVF42" s="467"/>
      <c r="QVG42" s="467"/>
      <c r="QVH42" s="467"/>
      <c r="QVI42" s="467"/>
      <c r="QVJ42" s="467"/>
      <c r="QVK42" s="467"/>
      <c r="QVL42" s="467"/>
      <c r="QVM42" s="467"/>
      <c r="QVN42" s="467"/>
      <c r="QVO42" s="467"/>
      <c r="QVP42" s="467"/>
      <c r="QVQ42" s="467"/>
      <c r="QVR42" s="467"/>
      <c r="QVS42" s="467"/>
      <c r="QVT42" s="467"/>
      <c r="QVU42" s="467"/>
      <c r="QVV42" s="467"/>
      <c r="QVW42" s="467"/>
      <c r="QVX42" s="467"/>
      <c r="QVY42" s="467"/>
      <c r="QVZ42" s="467"/>
      <c r="QWA42" s="467"/>
      <c r="QWB42" s="467"/>
      <c r="QWC42" s="467"/>
      <c r="QWD42" s="467"/>
      <c r="QWE42" s="467"/>
      <c r="QWF42" s="467"/>
      <c r="QWG42" s="467"/>
      <c r="QWH42" s="467"/>
      <c r="QWI42" s="467"/>
      <c r="QWJ42" s="467"/>
      <c r="QWK42" s="467"/>
      <c r="QWL42" s="467"/>
      <c r="QWM42" s="467"/>
      <c r="QWN42" s="467"/>
      <c r="QWO42" s="467"/>
      <c r="QWP42" s="467"/>
      <c r="QWQ42" s="467"/>
      <c r="QWR42" s="467"/>
      <c r="QWS42" s="467"/>
      <c r="QWT42" s="467"/>
      <c r="QWU42" s="467"/>
      <c r="QWV42" s="467"/>
      <c r="QWW42" s="467"/>
      <c r="QWX42" s="467"/>
      <c r="QWY42" s="467"/>
      <c r="QWZ42" s="467"/>
      <c r="QXA42" s="467"/>
      <c r="QXB42" s="467"/>
      <c r="QXC42" s="467"/>
      <c r="QXD42" s="467"/>
      <c r="QXE42" s="467"/>
      <c r="QXF42" s="467"/>
      <c r="QXG42" s="467"/>
      <c r="QXH42" s="467"/>
      <c r="QXI42" s="467"/>
      <c r="QXJ42" s="467"/>
      <c r="QXK42" s="467"/>
      <c r="QXL42" s="467"/>
      <c r="QXM42" s="467"/>
      <c r="QXN42" s="467"/>
      <c r="QXO42" s="467"/>
      <c r="QXP42" s="467"/>
      <c r="QXQ42" s="467"/>
      <c r="QXR42" s="467"/>
      <c r="QXS42" s="467"/>
      <c r="QXT42" s="467"/>
      <c r="QXU42" s="467"/>
      <c r="QXV42" s="467"/>
      <c r="QXW42" s="467"/>
      <c r="QXX42" s="467"/>
      <c r="QXY42" s="467"/>
      <c r="QXZ42" s="467"/>
      <c r="QYA42" s="467"/>
      <c r="QYB42" s="467"/>
      <c r="QYC42" s="467"/>
      <c r="QYD42" s="467"/>
      <c r="QYE42" s="467"/>
      <c r="QYF42" s="467"/>
      <c r="QYG42" s="467"/>
      <c r="QYH42" s="467"/>
      <c r="QYI42" s="467"/>
      <c r="QYJ42" s="467"/>
      <c r="QYK42" s="467"/>
      <c r="QYL42" s="467"/>
      <c r="QYM42" s="467"/>
      <c r="QYN42" s="467"/>
      <c r="QYO42" s="467"/>
      <c r="QYP42" s="467"/>
      <c r="QYQ42" s="467"/>
      <c r="QYR42" s="467"/>
      <c r="QYS42" s="467"/>
      <c r="QYT42" s="467"/>
      <c r="QYU42" s="467"/>
      <c r="QYV42" s="467"/>
      <c r="QYW42" s="467"/>
      <c r="QYX42" s="467"/>
      <c r="QYY42" s="467"/>
      <c r="QYZ42" s="467"/>
      <c r="QZA42" s="467"/>
      <c r="QZB42" s="467"/>
      <c r="QZC42" s="467"/>
      <c r="QZD42" s="467"/>
      <c r="QZE42" s="467"/>
      <c r="QZF42" s="467"/>
      <c r="QZG42" s="467"/>
      <c r="QZH42" s="467"/>
      <c r="QZI42" s="467"/>
      <c r="QZJ42" s="467"/>
      <c r="QZK42" s="467"/>
      <c r="QZL42" s="467"/>
      <c r="QZM42" s="467"/>
      <c r="QZN42" s="467"/>
      <c r="QZO42" s="467"/>
      <c r="QZP42" s="467"/>
      <c r="QZQ42" s="467"/>
      <c r="QZR42" s="467"/>
      <c r="QZS42" s="467"/>
      <c r="QZT42" s="467"/>
      <c r="QZU42" s="467"/>
      <c r="QZV42" s="467"/>
      <c r="QZW42" s="467"/>
      <c r="QZX42" s="467"/>
      <c r="QZY42" s="467"/>
      <c r="QZZ42" s="467"/>
      <c r="RAA42" s="467"/>
      <c r="RAB42" s="467"/>
      <c r="RAC42" s="467"/>
      <c r="RAD42" s="467"/>
      <c r="RAE42" s="467"/>
      <c r="RAF42" s="467"/>
      <c r="RAG42" s="467"/>
      <c r="RAH42" s="467"/>
      <c r="RAI42" s="467"/>
      <c r="RAJ42" s="467"/>
      <c r="RAK42" s="467"/>
      <c r="RAL42" s="467"/>
      <c r="RAM42" s="467"/>
      <c r="RAN42" s="467"/>
      <c r="RAO42" s="467"/>
      <c r="RAP42" s="467"/>
      <c r="RAQ42" s="467"/>
      <c r="RAR42" s="467"/>
      <c r="RAS42" s="467"/>
      <c r="RAT42" s="467"/>
      <c r="RAU42" s="467"/>
      <c r="RAV42" s="467"/>
      <c r="RAW42" s="467"/>
      <c r="RAX42" s="467"/>
      <c r="RAY42" s="467"/>
      <c r="RAZ42" s="467"/>
      <c r="RBA42" s="467"/>
      <c r="RBB42" s="467"/>
      <c r="RBC42" s="467"/>
      <c r="RBD42" s="467"/>
      <c r="RBE42" s="467"/>
      <c r="RBF42" s="467"/>
      <c r="RBG42" s="467"/>
      <c r="RBH42" s="467"/>
      <c r="RBI42" s="467"/>
      <c r="RBJ42" s="467"/>
      <c r="RBK42" s="467"/>
      <c r="RBL42" s="467"/>
      <c r="RBM42" s="467"/>
      <c r="RBN42" s="467"/>
      <c r="RBO42" s="467"/>
      <c r="RBP42" s="467"/>
      <c r="RBQ42" s="467"/>
      <c r="RBR42" s="467"/>
      <c r="RBS42" s="467"/>
      <c r="RBT42" s="467"/>
      <c r="RBU42" s="467"/>
      <c r="RBV42" s="467"/>
      <c r="RBW42" s="467"/>
      <c r="RBX42" s="467"/>
      <c r="RBY42" s="467"/>
      <c r="RBZ42" s="467"/>
      <c r="RCA42" s="467"/>
      <c r="RCB42" s="467"/>
      <c r="RCC42" s="467"/>
      <c r="RCD42" s="467"/>
      <c r="RCE42" s="467"/>
      <c r="RCF42" s="467"/>
      <c r="RCG42" s="467"/>
      <c r="RCH42" s="467"/>
      <c r="RCI42" s="467"/>
      <c r="RCJ42" s="467"/>
      <c r="RCK42" s="467"/>
      <c r="RCL42" s="467"/>
      <c r="RCM42" s="467"/>
      <c r="RCN42" s="467"/>
      <c r="RCO42" s="467"/>
      <c r="RCP42" s="467"/>
      <c r="RCQ42" s="467"/>
      <c r="RCR42" s="467"/>
      <c r="RCS42" s="467"/>
      <c r="RCT42" s="467"/>
      <c r="RCU42" s="467"/>
      <c r="RCV42" s="467"/>
      <c r="RCW42" s="467"/>
      <c r="RCX42" s="467"/>
      <c r="RCY42" s="467"/>
      <c r="RCZ42" s="467"/>
      <c r="RDA42" s="467"/>
      <c r="RDB42" s="467"/>
      <c r="RDC42" s="467"/>
      <c r="RDD42" s="467"/>
      <c r="RDE42" s="467"/>
      <c r="RDF42" s="467"/>
      <c r="RDG42" s="467"/>
      <c r="RDH42" s="467"/>
      <c r="RDI42" s="467"/>
      <c r="RDJ42" s="467"/>
      <c r="RDK42" s="467"/>
      <c r="RDL42" s="467"/>
      <c r="RDM42" s="467"/>
      <c r="RDN42" s="467"/>
      <c r="RDO42" s="467"/>
      <c r="RDP42" s="467"/>
      <c r="RDQ42" s="467"/>
      <c r="RDR42" s="467"/>
      <c r="RDS42" s="467"/>
      <c r="RDT42" s="467"/>
      <c r="RDU42" s="467"/>
      <c r="RDV42" s="467"/>
      <c r="RDW42" s="467"/>
      <c r="RDX42" s="467"/>
      <c r="RDY42" s="467"/>
      <c r="RDZ42" s="467"/>
      <c r="REA42" s="467"/>
      <c r="REB42" s="467"/>
      <c r="REC42" s="467"/>
      <c r="RED42" s="467"/>
      <c r="REE42" s="467"/>
      <c r="REF42" s="467"/>
      <c r="REG42" s="467"/>
      <c r="REH42" s="467"/>
      <c r="REI42" s="467"/>
      <c r="REJ42" s="467"/>
      <c r="REK42" s="467"/>
      <c r="REL42" s="467"/>
      <c r="REM42" s="467"/>
      <c r="REN42" s="467"/>
      <c r="REO42" s="467"/>
      <c r="REP42" s="467"/>
      <c r="REQ42" s="467"/>
      <c r="RER42" s="467"/>
      <c r="RES42" s="467"/>
      <c r="RET42" s="467"/>
      <c r="REU42" s="467"/>
      <c r="REV42" s="467"/>
      <c r="REW42" s="467"/>
      <c r="REX42" s="467"/>
      <c r="REY42" s="467"/>
      <c r="REZ42" s="467"/>
      <c r="RFA42" s="467"/>
      <c r="RFB42" s="467"/>
      <c r="RFC42" s="467"/>
      <c r="RFD42" s="467"/>
      <c r="RFE42" s="467"/>
      <c r="RFF42" s="467"/>
      <c r="RFG42" s="467"/>
      <c r="RFH42" s="467"/>
      <c r="RFI42" s="467"/>
      <c r="RFJ42" s="467"/>
      <c r="RFK42" s="467"/>
      <c r="RFL42" s="467"/>
      <c r="RFM42" s="467"/>
      <c r="RFN42" s="467"/>
      <c r="RFO42" s="467"/>
      <c r="RFP42" s="467"/>
      <c r="RFQ42" s="467"/>
      <c r="RFR42" s="467"/>
      <c r="RFS42" s="467"/>
      <c r="RFT42" s="467"/>
      <c r="RFU42" s="467"/>
      <c r="RFV42" s="467"/>
      <c r="RFW42" s="467"/>
      <c r="RFX42" s="467"/>
      <c r="RFY42" s="467"/>
      <c r="RFZ42" s="467"/>
      <c r="RGA42" s="467"/>
      <c r="RGB42" s="467"/>
      <c r="RGC42" s="467"/>
      <c r="RGD42" s="467"/>
      <c r="RGE42" s="467"/>
      <c r="RGF42" s="467"/>
      <c r="RGG42" s="467"/>
      <c r="RGH42" s="467"/>
      <c r="RGI42" s="467"/>
      <c r="RGJ42" s="467"/>
      <c r="RGK42" s="467"/>
      <c r="RGL42" s="467"/>
      <c r="RGM42" s="467"/>
      <c r="RGN42" s="467"/>
      <c r="RGO42" s="467"/>
      <c r="RGP42" s="467"/>
      <c r="RGQ42" s="467"/>
      <c r="RGR42" s="467"/>
      <c r="RGS42" s="467"/>
      <c r="RGT42" s="467"/>
      <c r="RGU42" s="467"/>
      <c r="RGV42" s="467"/>
      <c r="RGW42" s="467"/>
      <c r="RGX42" s="467"/>
      <c r="RGY42" s="467"/>
      <c r="RGZ42" s="467"/>
      <c r="RHA42" s="467"/>
      <c r="RHB42" s="467"/>
      <c r="RHC42" s="467"/>
      <c r="RHD42" s="467"/>
      <c r="RHE42" s="467"/>
      <c r="RHF42" s="467"/>
      <c r="RHG42" s="467"/>
      <c r="RHH42" s="467"/>
      <c r="RHI42" s="467"/>
      <c r="RHJ42" s="467"/>
      <c r="RHK42" s="467"/>
      <c r="RHL42" s="467"/>
      <c r="RHM42" s="467"/>
      <c r="RHN42" s="467"/>
      <c r="RHO42" s="467"/>
      <c r="RHP42" s="467"/>
      <c r="RHQ42" s="467"/>
      <c r="RHR42" s="467"/>
      <c r="RHS42" s="467"/>
      <c r="RHT42" s="467"/>
      <c r="RHU42" s="467"/>
      <c r="RHV42" s="467"/>
      <c r="RHW42" s="467"/>
      <c r="RHX42" s="467"/>
      <c r="RHY42" s="467"/>
      <c r="RHZ42" s="467"/>
      <c r="RIA42" s="467"/>
      <c r="RIB42" s="467"/>
      <c r="RIC42" s="467"/>
      <c r="RID42" s="467"/>
      <c r="RIE42" s="467"/>
      <c r="RIF42" s="467"/>
      <c r="RIG42" s="467"/>
      <c r="RIH42" s="467"/>
      <c r="RII42" s="467"/>
      <c r="RIJ42" s="467"/>
      <c r="RIK42" s="467"/>
      <c r="RIL42" s="467"/>
      <c r="RIM42" s="467"/>
      <c r="RIN42" s="467"/>
      <c r="RIO42" s="467"/>
      <c r="RIP42" s="467"/>
      <c r="RIQ42" s="467"/>
      <c r="RIR42" s="467"/>
      <c r="RIS42" s="467"/>
      <c r="RIT42" s="467"/>
      <c r="RIU42" s="467"/>
      <c r="RIV42" s="467"/>
      <c r="RIW42" s="467"/>
      <c r="RIX42" s="467"/>
      <c r="RIY42" s="467"/>
      <c r="RIZ42" s="467"/>
      <c r="RJA42" s="467"/>
      <c r="RJB42" s="467"/>
      <c r="RJC42" s="467"/>
      <c r="RJD42" s="467"/>
      <c r="RJE42" s="467"/>
      <c r="RJF42" s="467"/>
      <c r="RJG42" s="467"/>
      <c r="RJH42" s="467"/>
      <c r="RJI42" s="467"/>
      <c r="RJJ42" s="467"/>
      <c r="RJK42" s="467"/>
      <c r="RJL42" s="467"/>
      <c r="RJM42" s="467"/>
      <c r="RJN42" s="467"/>
      <c r="RJO42" s="467"/>
      <c r="RJP42" s="467"/>
      <c r="RJQ42" s="467"/>
      <c r="RJR42" s="467"/>
      <c r="RJS42" s="467"/>
      <c r="RJT42" s="467"/>
      <c r="RJU42" s="467"/>
      <c r="RJV42" s="467"/>
      <c r="RJW42" s="467"/>
      <c r="RJX42" s="467"/>
      <c r="RJY42" s="467"/>
      <c r="RJZ42" s="467"/>
      <c r="RKA42" s="467"/>
      <c r="RKB42" s="467"/>
      <c r="RKC42" s="467"/>
      <c r="RKD42" s="467"/>
      <c r="RKE42" s="467"/>
      <c r="RKF42" s="467"/>
      <c r="RKG42" s="467"/>
      <c r="RKH42" s="467"/>
      <c r="RKI42" s="467"/>
      <c r="RKJ42" s="467"/>
      <c r="RKK42" s="467"/>
      <c r="RKL42" s="467"/>
      <c r="RKM42" s="467"/>
      <c r="RKN42" s="467"/>
      <c r="RKO42" s="467"/>
      <c r="RKP42" s="467"/>
      <c r="RKQ42" s="467"/>
      <c r="RKR42" s="467"/>
      <c r="RKS42" s="467"/>
      <c r="RKT42" s="467"/>
      <c r="RKU42" s="467"/>
      <c r="RKV42" s="467"/>
      <c r="RKW42" s="467"/>
      <c r="RKX42" s="467"/>
      <c r="RKY42" s="467"/>
      <c r="RKZ42" s="467"/>
      <c r="RLA42" s="467"/>
      <c r="RLB42" s="467"/>
      <c r="RLC42" s="467"/>
      <c r="RLD42" s="467"/>
      <c r="RLE42" s="467"/>
      <c r="RLF42" s="467"/>
      <c r="RLG42" s="467"/>
      <c r="RLH42" s="467"/>
      <c r="RLI42" s="467"/>
      <c r="RLJ42" s="467"/>
      <c r="RLK42" s="467"/>
      <c r="RLL42" s="467"/>
      <c r="RLM42" s="467"/>
      <c r="RLN42" s="467"/>
      <c r="RLO42" s="467"/>
      <c r="RLP42" s="467"/>
      <c r="RLQ42" s="467"/>
      <c r="RLR42" s="467"/>
      <c r="RLS42" s="467"/>
      <c r="RLT42" s="467"/>
      <c r="RLU42" s="467"/>
      <c r="RLV42" s="467"/>
      <c r="RLW42" s="467"/>
      <c r="RLX42" s="467"/>
      <c r="RLY42" s="467"/>
      <c r="RLZ42" s="467"/>
      <c r="RMA42" s="467"/>
      <c r="RMB42" s="467"/>
      <c r="RMC42" s="467"/>
      <c r="RMD42" s="467"/>
      <c r="RME42" s="467"/>
      <c r="RMF42" s="467"/>
      <c r="RMG42" s="467"/>
      <c r="RMH42" s="467"/>
      <c r="RMI42" s="467"/>
      <c r="RMJ42" s="467"/>
      <c r="RMK42" s="467"/>
      <c r="RML42" s="467"/>
      <c r="RMM42" s="467"/>
      <c r="RMN42" s="467"/>
      <c r="RMO42" s="467"/>
      <c r="RMP42" s="467"/>
      <c r="RMQ42" s="467"/>
      <c r="RMR42" s="467"/>
      <c r="RMS42" s="467"/>
      <c r="RMT42" s="467"/>
      <c r="RMU42" s="467"/>
      <c r="RMV42" s="467"/>
      <c r="RMW42" s="467"/>
      <c r="RMX42" s="467"/>
      <c r="RMY42" s="467"/>
      <c r="RMZ42" s="467"/>
      <c r="RNA42" s="467"/>
      <c r="RNB42" s="467"/>
      <c r="RNC42" s="467"/>
      <c r="RND42" s="467"/>
      <c r="RNE42" s="467"/>
      <c r="RNF42" s="467"/>
      <c r="RNG42" s="467"/>
      <c r="RNH42" s="467"/>
      <c r="RNI42" s="467"/>
      <c r="RNJ42" s="467"/>
      <c r="RNK42" s="467"/>
      <c r="RNL42" s="467"/>
      <c r="RNM42" s="467"/>
      <c r="RNN42" s="467"/>
      <c r="RNO42" s="467"/>
      <c r="RNP42" s="467"/>
      <c r="RNQ42" s="467"/>
      <c r="RNR42" s="467"/>
      <c r="RNS42" s="467"/>
      <c r="RNT42" s="467"/>
      <c r="RNU42" s="467"/>
      <c r="RNV42" s="467"/>
      <c r="RNW42" s="467"/>
      <c r="RNX42" s="467"/>
      <c r="RNY42" s="467"/>
      <c r="RNZ42" s="467"/>
      <c r="ROA42" s="467"/>
      <c r="ROB42" s="467"/>
      <c r="ROC42" s="467"/>
      <c r="ROD42" s="467"/>
      <c r="ROE42" s="467"/>
      <c r="ROF42" s="467"/>
      <c r="ROG42" s="467"/>
      <c r="ROH42" s="467"/>
      <c r="ROI42" s="467"/>
      <c r="ROJ42" s="467"/>
      <c r="ROK42" s="467"/>
      <c r="ROL42" s="467"/>
      <c r="ROM42" s="467"/>
      <c r="RON42" s="467"/>
      <c r="ROO42" s="467"/>
      <c r="ROP42" s="467"/>
      <c r="ROQ42" s="467"/>
      <c r="ROR42" s="467"/>
      <c r="ROS42" s="467"/>
      <c r="ROT42" s="467"/>
      <c r="ROU42" s="467"/>
      <c r="ROV42" s="467"/>
      <c r="ROW42" s="467"/>
      <c r="ROX42" s="467"/>
      <c r="ROY42" s="467"/>
      <c r="ROZ42" s="467"/>
      <c r="RPA42" s="467"/>
      <c r="RPB42" s="467"/>
      <c r="RPC42" s="467"/>
      <c r="RPD42" s="467"/>
      <c r="RPE42" s="467"/>
      <c r="RPF42" s="467"/>
      <c r="RPG42" s="467"/>
      <c r="RPH42" s="467"/>
      <c r="RPI42" s="467"/>
      <c r="RPJ42" s="467"/>
      <c r="RPK42" s="467"/>
      <c r="RPL42" s="467"/>
      <c r="RPM42" s="467"/>
      <c r="RPN42" s="467"/>
      <c r="RPO42" s="467"/>
      <c r="RPP42" s="467"/>
      <c r="RPQ42" s="467"/>
      <c r="RPR42" s="467"/>
      <c r="RPS42" s="467"/>
      <c r="RPT42" s="467"/>
      <c r="RPU42" s="467"/>
      <c r="RPV42" s="467"/>
      <c r="RPW42" s="467"/>
      <c r="RPX42" s="467"/>
      <c r="RPY42" s="467"/>
      <c r="RPZ42" s="467"/>
      <c r="RQA42" s="467"/>
      <c r="RQB42" s="467"/>
      <c r="RQC42" s="467"/>
      <c r="RQD42" s="467"/>
      <c r="RQE42" s="467"/>
      <c r="RQF42" s="467"/>
      <c r="RQG42" s="467"/>
      <c r="RQH42" s="467"/>
      <c r="RQI42" s="467"/>
      <c r="RQJ42" s="467"/>
      <c r="RQK42" s="467"/>
      <c r="RQL42" s="467"/>
      <c r="RQM42" s="467"/>
      <c r="RQN42" s="467"/>
      <c r="RQO42" s="467"/>
      <c r="RQP42" s="467"/>
      <c r="RQQ42" s="467"/>
      <c r="RQR42" s="467"/>
      <c r="RQS42" s="467"/>
      <c r="RQT42" s="467"/>
      <c r="RQU42" s="467"/>
      <c r="RQV42" s="467"/>
      <c r="RQW42" s="467"/>
      <c r="RQX42" s="467"/>
      <c r="RQY42" s="467"/>
      <c r="RQZ42" s="467"/>
      <c r="RRA42" s="467"/>
      <c r="RRB42" s="467"/>
      <c r="RRC42" s="467"/>
      <c r="RRD42" s="467"/>
      <c r="RRE42" s="467"/>
      <c r="RRF42" s="467"/>
      <c r="RRG42" s="467"/>
      <c r="RRH42" s="467"/>
      <c r="RRI42" s="467"/>
      <c r="RRJ42" s="467"/>
      <c r="RRK42" s="467"/>
      <c r="RRL42" s="467"/>
      <c r="RRM42" s="467"/>
      <c r="RRN42" s="467"/>
      <c r="RRO42" s="467"/>
      <c r="RRP42" s="467"/>
      <c r="RRQ42" s="467"/>
      <c r="RRR42" s="467"/>
      <c r="RRS42" s="467"/>
      <c r="RRT42" s="467"/>
      <c r="RRU42" s="467"/>
      <c r="RRV42" s="467"/>
      <c r="RRW42" s="467"/>
      <c r="RRX42" s="467"/>
      <c r="RRY42" s="467"/>
      <c r="RRZ42" s="467"/>
      <c r="RSA42" s="467"/>
      <c r="RSB42" s="467"/>
      <c r="RSC42" s="467"/>
      <c r="RSD42" s="467"/>
      <c r="RSE42" s="467"/>
      <c r="RSF42" s="467"/>
      <c r="RSG42" s="467"/>
      <c r="RSH42" s="467"/>
      <c r="RSI42" s="467"/>
      <c r="RSJ42" s="467"/>
      <c r="RSK42" s="467"/>
      <c r="RSL42" s="467"/>
      <c r="RSM42" s="467"/>
      <c r="RSN42" s="467"/>
      <c r="RSO42" s="467"/>
      <c r="RSP42" s="467"/>
      <c r="RSQ42" s="467"/>
      <c r="RSR42" s="467"/>
      <c r="RSS42" s="467"/>
      <c r="RST42" s="467"/>
      <c r="RSU42" s="467"/>
      <c r="RSV42" s="467"/>
      <c r="RSW42" s="467"/>
      <c r="RSX42" s="467"/>
      <c r="RSY42" s="467"/>
      <c r="RSZ42" s="467"/>
      <c r="RTA42" s="467"/>
      <c r="RTB42" s="467"/>
      <c r="RTC42" s="467"/>
      <c r="RTD42" s="467"/>
      <c r="RTE42" s="467"/>
      <c r="RTF42" s="467"/>
      <c r="RTG42" s="467"/>
      <c r="RTH42" s="467"/>
      <c r="RTI42" s="467"/>
      <c r="RTJ42" s="467"/>
      <c r="RTK42" s="467"/>
      <c r="RTL42" s="467"/>
      <c r="RTM42" s="467"/>
      <c r="RTN42" s="467"/>
      <c r="RTO42" s="467"/>
      <c r="RTP42" s="467"/>
      <c r="RTQ42" s="467"/>
      <c r="RTR42" s="467"/>
      <c r="RTS42" s="467"/>
      <c r="RTT42" s="467"/>
      <c r="RTU42" s="467"/>
      <c r="RTV42" s="467"/>
      <c r="RTW42" s="467"/>
      <c r="RTX42" s="467"/>
      <c r="RTY42" s="467"/>
      <c r="RTZ42" s="467"/>
      <c r="RUA42" s="467"/>
      <c r="RUB42" s="467"/>
      <c r="RUC42" s="467"/>
      <c r="RUD42" s="467"/>
      <c r="RUE42" s="467"/>
      <c r="RUF42" s="467"/>
      <c r="RUG42" s="467"/>
      <c r="RUH42" s="467"/>
      <c r="RUI42" s="467"/>
      <c r="RUJ42" s="467"/>
      <c r="RUK42" s="467"/>
      <c r="RUL42" s="467"/>
      <c r="RUM42" s="467"/>
      <c r="RUN42" s="467"/>
      <c r="RUO42" s="467"/>
      <c r="RUP42" s="467"/>
      <c r="RUQ42" s="467"/>
      <c r="RUR42" s="467"/>
      <c r="RUS42" s="467"/>
      <c r="RUT42" s="467"/>
      <c r="RUU42" s="467"/>
      <c r="RUV42" s="467"/>
      <c r="RUW42" s="467"/>
      <c r="RUX42" s="467"/>
      <c r="RUY42" s="467"/>
      <c r="RUZ42" s="467"/>
      <c r="RVA42" s="467"/>
      <c r="RVB42" s="467"/>
      <c r="RVC42" s="467"/>
      <c r="RVD42" s="467"/>
      <c r="RVE42" s="467"/>
      <c r="RVF42" s="467"/>
      <c r="RVG42" s="467"/>
      <c r="RVH42" s="467"/>
      <c r="RVI42" s="467"/>
      <c r="RVJ42" s="467"/>
      <c r="RVK42" s="467"/>
      <c r="RVL42" s="467"/>
      <c r="RVM42" s="467"/>
      <c r="RVN42" s="467"/>
      <c r="RVO42" s="467"/>
      <c r="RVP42" s="467"/>
      <c r="RVQ42" s="467"/>
      <c r="RVR42" s="467"/>
      <c r="RVS42" s="467"/>
      <c r="RVT42" s="467"/>
      <c r="RVU42" s="467"/>
      <c r="RVV42" s="467"/>
      <c r="RVW42" s="467"/>
      <c r="RVX42" s="467"/>
      <c r="RVY42" s="467"/>
      <c r="RVZ42" s="467"/>
      <c r="RWA42" s="467"/>
      <c r="RWB42" s="467"/>
      <c r="RWC42" s="467"/>
      <c r="RWD42" s="467"/>
      <c r="RWE42" s="467"/>
      <c r="RWF42" s="467"/>
      <c r="RWG42" s="467"/>
      <c r="RWH42" s="467"/>
      <c r="RWI42" s="467"/>
      <c r="RWJ42" s="467"/>
      <c r="RWK42" s="467"/>
      <c r="RWL42" s="467"/>
      <c r="RWM42" s="467"/>
      <c r="RWN42" s="467"/>
      <c r="RWO42" s="467"/>
      <c r="RWP42" s="467"/>
      <c r="RWQ42" s="467"/>
      <c r="RWR42" s="467"/>
      <c r="RWS42" s="467"/>
      <c r="RWT42" s="467"/>
      <c r="RWU42" s="467"/>
      <c r="RWV42" s="467"/>
      <c r="RWW42" s="467"/>
      <c r="RWX42" s="467"/>
      <c r="RWY42" s="467"/>
      <c r="RWZ42" s="467"/>
      <c r="RXA42" s="467"/>
      <c r="RXB42" s="467"/>
      <c r="RXC42" s="467"/>
      <c r="RXD42" s="467"/>
      <c r="RXE42" s="467"/>
      <c r="RXF42" s="467"/>
      <c r="RXG42" s="467"/>
      <c r="RXH42" s="467"/>
      <c r="RXI42" s="467"/>
      <c r="RXJ42" s="467"/>
      <c r="RXK42" s="467"/>
      <c r="RXL42" s="467"/>
      <c r="RXM42" s="467"/>
      <c r="RXN42" s="467"/>
      <c r="RXO42" s="467"/>
      <c r="RXP42" s="467"/>
      <c r="RXQ42" s="467"/>
      <c r="RXR42" s="467"/>
      <c r="RXS42" s="467"/>
      <c r="RXT42" s="467"/>
      <c r="RXU42" s="467"/>
      <c r="RXV42" s="467"/>
      <c r="RXW42" s="467"/>
      <c r="RXX42" s="467"/>
      <c r="RXY42" s="467"/>
      <c r="RXZ42" s="467"/>
      <c r="RYA42" s="467"/>
      <c r="RYB42" s="467"/>
      <c r="RYC42" s="467"/>
      <c r="RYD42" s="467"/>
      <c r="RYE42" s="467"/>
      <c r="RYF42" s="467"/>
      <c r="RYG42" s="467"/>
      <c r="RYH42" s="467"/>
      <c r="RYI42" s="467"/>
      <c r="RYJ42" s="467"/>
      <c r="RYK42" s="467"/>
      <c r="RYL42" s="467"/>
      <c r="RYM42" s="467"/>
      <c r="RYN42" s="467"/>
      <c r="RYO42" s="467"/>
      <c r="RYP42" s="467"/>
      <c r="RYQ42" s="467"/>
      <c r="RYR42" s="467"/>
      <c r="RYS42" s="467"/>
      <c r="RYT42" s="467"/>
      <c r="RYU42" s="467"/>
      <c r="RYV42" s="467"/>
      <c r="RYW42" s="467"/>
      <c r="RYX42" s="467"/>
      <c r="RYY42" s="467"/>
      <c r="RYZ42" s="467"/>
      <c r="RZA42" s="467"/>
      <c r="RZB42" s="467"/>
      <c r="RZC42" s="467"/>
      <c r="RZD42" s="467"/>
      <c r="RZE42" s="467"/>
      <c r="RZF42" s="467"/>
      <c r="RZG42" s="467"/>
      <c r="RZH42" s="467"/>
      <c r="RZI42" s="467"/>
      <c r="RZJ42" s="467"/>
      <c r="RZK42" s="467"/>
      <c r="RZL42" s="467"/>
      <c r="RZM42" s="467"/>
      <c r="RZN42" s="467"/>
      <c r="RZO42" s="467"/>
      <c r="RZP42" s="467"/>
      <c r="RZQ42" s="467"/>
      <c r="RZR42" s="467"/>
      <c r="RZS42" s="467"/>
      <c r="RZT42" s="467"/>
      <c r="RZU42" s="467"/>
      <c r="RZV42" s="467"/>
      <c r="RZW42" s="467"/>
      <c r="RZX42" s="467"/>
      <c r="RZY42" s="467"/>
      <c r="RZZ42" s="467"/>
      <c r="SAA42" s="467"/>
      <c r="SAB42" s="467"/>
      <c r="SAC42" s="467"/>
      <c r="SAD42" s="467"/>
      <c r="SAE42" s="467"/>
      <c r="SAF42" s="467"/>
      <c r="SAG42" s="467"/>
      <c r="SAH42" s="467"/>
      <c r="SAI42" s="467"/>
      <c r="SAJ42" s="467"/>
      <c r="SAK42" s="467"/>
      <c r="SAL42" s="467"/>
      <c r="SAM42" s="467"/>
      <c r="SAN42" s="467"/>
      <c r="SAO42" s="467"/>
      <c r="SAP42" s="467"/>
      <c r="SAQ42" s="467"/>
      <c r="SAR42" s="467"/>
      <c r="SAS42" s="467"/>
      <c r="SAT42" s="467"/>
      <c r="SAU42" s="467"/>
      <c r="SAV42" s="467"/>
      <c r="SAW42" s="467"/>
      <c r="SAX42" s="467"/>
      <c r="SAY42" s="467"/>
      <c r="SAZ42" s="467"/>
      <c r="SBA42" s="467"/>
      <c r="SBB42" s="467"/>
      <c r="SBC42" s="467"/>
      <c r="SBD42" s="467"/>
      <c r="SBE42" s="467"/>
      <c r="SBF42" s="467"/>
      <c r="SBG42" s="467"/>
      <c r="SBH42" s="467"/>
      <c r="SBI42" s="467"/>
      <c r="SBJ42" s="467"/>
      <c r="SBK42" s="467"/>
      <c r="SBL42" s="467"/>
      <c r="SBM42" s="467"/>
      <c r="SBN42" s="467"/>
      <c r="SBO42" s="467"/>
      <c r="SBP42" s="467"/>
      <c r="SBQ42" s="467"/>
      <c r="SBR42" s="467"/>
      <c r="SBS42" s="467"/>
      <c r="SBT42" s="467"/>
      <c r="SBU42" s="467"/>
      <c r="SBV42" s="467"/>
      <c r="SBW42" s="467"/>
      <c r="SBX42" s="467"/>
      <c r="SBY42" s="467"/>
      <c r="SBZ42" s="467"/>
      <c r="SCA42" s="467"/>
      <c r="SCB42" s="467"/>
      <c r="SCC42" s="467"/>
      <c r="SCD42" s="467"/>
      <c r="SCE42" s="467"/>
      <c r="SCF42" s="467"/>
      <c r="SCG42" s="467"/>
      <c r="SCH42" s="467"/>
      <c r="SCI42" s="467"/>
      <c r="SCJ42" s="467"/>
      <c r="SCK42" s="467"/>
      <c r="SCL42" s="467"/>
      <c r="SCM42" s="467"/>
      <c r="SCN42" s="467"/>
      <c r="SCO42" s="467"/>
      <c r="SCP42" s="467"/>
      <c r="SCQ42" s="467"/>
      <c r="SCR42" s="467"/>
      <c r="SCS42" s="467"/>
      <c r="SCT42" s="467"/>
      <c r="SCU42" s="467"/>
      <c r="SCV42" s="467"/>
      <c r="SCW42" s="467"/>
      <c r="SCX42" s="467"/>
      <c r="SCY42" s="467"/>
      <c r="SCZ42" s="467"/>
      <c r="SDA42" s="467"/>
      <c r="SDB42" s="467"/>
      <c r="SDC42" s="467"/>
      <c r="SDD42" s="467"/>
      <c r="SDE42" s="467"/>
      <c r="SDF42" s="467"/>
      <c r="SDG42" s="467"/>
      <c r="SDH42" s="467"/>
      <c r="SDI42" s="467"/>
      <c r="SDJ42" s="467"/>
      <c r="SDK42" s="467"/>
      <c r="SDL42" s="467"/>
      <c r="SDM42" s="467"/>
      <c r="SDN42" s="467"/>
      <c r="SDO42" s="467"/>
      <c r="SDP42" s="467"/>
      <c r="SDQ42" s="467"/>
      <c r="SDR42" s="467"/>
      <c r="SDS42" s="467"/>
      <c r="SDT42" s="467"/>
      <c r="SDU42" s="467"/>
      <c r="SDV42" s="467"/>
      <c r="SDW42" s="467"/>
      <c r="SDX42" s="467"/>
      <c r="SDY42" s="467"/>
      <c r="SDZ42" s="467"/>
      <c r="SEA42" s="467"/>
      <c r="SEB42" s="467"/>
      <c r="SEC42" s="467"/>
      <c r="SED42" s="467"/>
      <c r="SEE42" s="467"/>
      <c r="SEF42" s="467"/>
      <c r="SEG42" s="467"/>
      <c r="SEH42" s="467"/>
      <c r="SEI42" s="467"/>
      <c r="SEJ42" s="467"/>
      <c r="SEK42" s="467"/>
      <c r="SEL42" s="467"/>
      <c r="SEM42" s="467"/>
      <c r="SEN42" s="467"/>
      <c r="SEO42" s="467"/>
      <c r="SEP42" s="467"/>
      <c r="SEQ42" s="467"/>
      <c r="SER42" s="467"/>
      <c r="SES42" s="467"/>
      <c r="SET42" s="467"/>
      <c r="SEU42" s="467"/>
      <c r="SEV42" s="467"/>
      <c r="SEW42" s="467"/>
      <c r="SEX42" s="467"/>
      <c r="SEY42" s="467"/>
      <c r="SEZ42" s="467"/>
      <c r="SFA42" s="467"/>
      <c r="SFB42" s="467"/>
      <c r="SFC42" s="467"/>
      <c r="SFD42" s="467"/>
      <c r="SFE42" s="467"/>
      <c r="SFF42" s="467"/>
      <c r="SFG42" s="467"/>
      <c r="SFH42" s="467"/>
      <c r="SFI42" s="467"/>
      <c r="SFJ42" s="467"/>
      <c r="SFK42" s="467"/>
      <c r="SFL42" s="467"/>
      <c r="SFM42" s="467"/>
      <c r="SFN42" s="467"/>
      <c r="SFO42" s="467"/>
      <c r="SFP42" s="467"/>
      <c r="SFQ42" s="467"/>
      <c r="SFR42" s="467"/>
      <c r="SFS42" s="467"/>
      <c r="SFT42" s="467"/>
      <c r="SFU42" s="467"/>
      <c r="SFV42" s="467"/>
      <c r="SFW42" s="467"/>
      <c r="SFX42" s="467"/>
      <c r="SFY42" s="467"/>
      <c r="SFZ42" s="467"/>
      <c r="SGA42" s="467"/>
      <c r="SGB42" s="467"/>
      <c r="SGC42" s="467"/>
      <c r="SGD42" s="467"/>
      <c r="SGE42" s="467"/>
      <c r="SGF42" s="467"/>
      <c r="SGG42" s="467"/>
      <c r="SGH42" s="467"/>
      <c r="SGI42" s="467"/>
      <c r="SGJ42" s="467"/>
      <c r="SGK42" s="467"/>
      <c r="SGL42" s="467"/>
      <c r="SGM42" s="467"/>
      <c r="SGN42" s="467"/>
      <c r="SGO42" s="467"/>
      <c r="SGP42" s="467"/>
      <c r="SGQ42" s="467"/>
      <c r="SGR42" s="467"/>
      <c r="SGS42" s="467"/>
      <c r="SGT42" s="467"/>
      <c r="SGU42" s="467"/>
      <c r="SGV42" s="467"/>
      <c r="SGW42" s="467"/>
      <c r="SGX42" s="467"/>
      <c r="SGY42" s="467"/>
      <c r="SGZ42" s="467"/>
      <c r="SHA42" s="467"/>
      <c r="SHB42" s="467"/>
      <c r="SHC42" s="467"/>
      <c r="SHD42" s="467"/>
      <c r="SHE42" s="467"/>
      <c r="SHF42" s="467"/>
      <c r="SHG42" s="467"/>
      <c r="SHH42" s="467"/>
      <c r="SHI42" s="467"/>
      <c r="SHJ42" s="467"/>
      <c r="SHK42" s="467"/>
      <c r="SHL42" s="467"/>
      <c r="SHM42" s="467"/>
      <c r="SHN42" s="467"/>
      <c r="SHO42" s="467"/>
      <c r="SHP42" s="467"/>
      <c r="SHQ42" s="467"/>
      <c r="SHR42" s="467"/>
      <c r="SHS42" s="467"/>
      <c r="SHT42" s="467"/>
      <c r="SHU42" s="467"/>
      <c r="SHV42" s="467"/>
      <c r="SHW42" s="467"/>
      <c r="SHX42" s="467"/>
      <c r="SHY42" s="467"/>
      <c r="SHZ42" s="467"/>
      <c r="SIA42" s="467"/>
      <c r="SIB42" s="467"/>
      <c r="SIC42" s="467"/>
      <c r="SID42" s="467"/>
      <c r="SIE42" s="467"/>
      <c r="SIF42" s="467"/>
      <c r="SIG42" s="467"/>
      <c r="SIH42" s="467"/>
      <c r="SII42" s="467"/>
      <c r="SIJ42" s="467"/>
      <c r="SIK42" s="467"/>
      <c r="SIL42" s="467"/>
      <c r="SIM42" s="467"/>
      <c r="SIN42" s="467"/>
      <c r="SIO42" s="467"/>
      <c r="SIP42" s="467"/>
      <c r="SIQ42" s="467"/>
      <c r="SIR42" s="467"/>
      <c r="SIS42" s="467"/>
      <c r="SIT42" s="467"/>
      <c r="SIU42" s="467"/>
      <c r="SIV42" s="467"/>
      <c r="SIW42" s="467"/>
      <c r="SIX42" s="467"/>
      <c r="SIY42" s="467"/>
      <c r="SIZ42" s="467"/>
      <c r="SJA42" s="467"/>
      <c r="SJB42" s="467"/>
      <c r="SJC42" s="467"/>
      <c r="SJD42" s="467"/>
      <c r="SJE42" s="467"/>
      <c r="SJF42" s="467"/>
      <c r="SJG42" s="467"/>
      <c r="SJH42" s="467"/>
      <c r="SJI42" s="467"/>
      <c r="SJJ42" s="467"/>
      <c r="SJK42" s="467"/>
      <c r="SJL42" s="467"/>
      <c r="SJM42" s="467"/>
      <c r="SJN42" s="467"/>
      <c r="SJO42" s="467"/>
      <c r="SJP42" s="467"/>
      <c r="SJQ42" s="467"/>
      <c r="SJR42" s="467"/>
      <c r="SJS42" s="467"/>
      <c r="SJT42" s="467"/>
      <c r="SJU42" s="467"/>
      <c r="SJV42" s="467"/>
      <c r="SJW42" s="467"/>
      <c r="SJX42" s="467"/>
      <c r="SJY42" s="467"/>
      <c r="SJZ42" s="467"/>
      <c r="SKA42" s="467"/>
      <c r="SKB42" s="467"/>
      <c r="SKC42" s="467"/>
      <c r="SKD42" s="467"/>
      <c r="SKE42" s="467"/>
      <c r="SKF42" s="467"/>
      <c r="SKG42" s="467"/>
      <c r="SKH42" s="467"/>
      <c r="SKI42" s="467"/>
      <c r="SKJ42" s="467"/>
      <c r="SKK42" s="467"/>
      <c r="SKL42" s="467"/>
      <c r="SKM42" s="467"/>
      <c r="SKN42" s="467"/>
      <c r="SKO42" s="467"/>
      <c r="SKP42" s="467"/>
      <c r="SKQ42" s="467"/>
      <c r="SKR42" s="467"/>
      <c r="SKS42" s="467"/>
      <c r="SKT42" s="467"/>
      <c r="SKU42" s="467"/>
      <c r="SKV42" s="467"/>
      <c r="SKW42" s="467"/>
      <c r="SKX42" s="467"/>
      <c r="SKY42" s="467"/>
      <c r="SKZ42" s="467"/>
      <c r="SLA42" s="467"/>
      <c r="SLB42" s="467"/>
      <c r="SLC42" s="467"/>
      <c r="SLD42" s="467"/>
      <c r="SLE42" s="467"/>
      <c r="SLF42" s="467"/>
      <c r="SLG42" s="467"/>
      <c r="SLH42" s="467"/>
      <c r="SLI42" s="467"/>
      <c r="SLJ42" s="467"/>
      <c r="SLK42" s="467"/>
      <c r="SLL42" s="467"/>
      <c r="SLM42" s="467"/>
      <c r="SLN42" s="467"/>
      <c r="SLO42" s="467"/>
      <c r="SLP42" s="467"/>
      <c r="SLQ42" s="467"/>
      <c r="SLR42" s="467"/>
      <c r="SLS42" s="467"/>
      <c r="SLT42" s="467"/>
      <c r="SLU42" s="467"/>
      <c r="SLV42" s="467"/>
      <c r="SLW42" s="467"/>
      <c r="SLX42" s="467"/>
      <c r="SLY42" s="467"/>
      <c r="SLZ42" s="467"/>
      <c r="SMA42" s="467"/>
      <c r="SMB42" s="467"/>
      <c r="SMC42" s="467"/>
      <c r="SMD42" s="467"/>
      <c r="SME42" s="467"/>
      <c r="SMF42" s="467"/>
      <c r="SMG42" s="467"/>
      <c r="SMH42" s="467"/>
      <c r="SMI42" s="467"/>
      <c r="SMJ42" s="467"/>
      <c r="SMK42" s="467"/>
      <c r="SML42" s="467"/>
      <c r="SMM42" s="467"/>
      <c r="SMN42" s="467"/>
      <c r="SMO42" s="467"/>
      <c r="SMP42" s="467"/>
      <c r="SMQ42" s="467"/>
      <c r="SMR42" s="467"/>
      <c r="SMS42" s="467"/>
      <c r="SMT42" s="467"/>
      <c r="SMU42" s="467"/>
      <c r="SMV42" s="467"/>
      <c r="SMW42" s="467"/>
      <c r="SMX42" s="467"/>
      <c r="SMY42" s="467"/>
      <c r="SMZ42" s="467"/>
      <c r="SNA42" s="467"/>
      <c r="SNB42" s="467"/>
      <c r="SNC42" s="467"/>
      <c r="SND42" s="467"/>
      <c r="SNE42" s="467"/>
      <c r="SNF42" s="467"/>
      <c r="SNG42" s="467"/>
      <c r="SNH42" s="467"/>
      <c r="SNI42" s="467"/>
      <c r="SNJ42" s="467"/>
      <c r="SNK42" s="467"/>
      <c r="SNL42" s="467"/>
      <c r="SNM42" s="467"/>
      <c r="SNN42" s="467"/>
      <c r="SNO42" s="467"/>
      <c r="SNP42" s="467"/>
      <c r="SNQ42" s="467"/>
      <c r="SNR42" s="467"/>
      <c r="SNS42" s="467"/>
      <c r="SNT42" s="467"/>
      <c r="SNU42" s="467"/>
      <c r="SNV42" s="467"/>
      <c r="SNW42" s="467"/>
      <c r="SNX42" s="467"/>
      <c r="SNY42" s="467"/>
      <c r="SNZ42" s="467"/>
      <c r="SOA42" s="467"/>
      <c r="SOB42" s="467"/>
      <c r="SOC42" s="467"/>
      <c r="SOD42" s="467"/>
      <c r="SOE42" s="467"/>
      <c r="SOF42" s="467"/>
      <c r="SOG42" s="467"/>
      <c r="SOH42" s="467"/>
      <c r="SOI42" s="467"/>
      <c r="SOJ42" s="467"/>
      <c r="SOK42" s="467"/>
      <c r="SOL42" s="467"/>
      <c r="SOM42" s="467"/>
      <c r="SON42" s="467"/>
      <c r="SOO42" s="467"/>
      <c r="SOP42" s="467"/>
      <c r="SOQ42" s="467"/>
      <c r="SOR42" s="467"/>
      <c r="SOS42" s="467"/>
      <c r="SOT42" s="467"/>
      <c r="SOU42" s="467"/>
      <c r="SOV42" s="467"/>
      <c r="SOW42" s="467"/>
      <c r="SOX42" s="467"/>
      <c r="SOY42" s="467"/>
      <c r="SOZ42" s="467"/>
      <c r="SPA42" s="467"/>
      <c r="SPB42" s="467"/>
      <c r="SPC42" s="467"/>
      <c r="SPD42" s="467"/>
      <c r="SPE42" s="467"/>
      <c r="SPF42" s="467"/>
      <c r="SPG42" s="467"/>
      <c r="SPH42" s="467"/>
      <c r="SPI42" s="467"/>
      <c r="SPJ42" s="467"/>
      <c r="SPK42" s="467"/>
      <c r="SPL42" s="467"/>
      <c r="SPM42" s="467"/>
      <c r="SPN42" s="467"/>
      <c r="SPO42" s="467"/>
      <c r="SPP42" s="467"/>
      <c r="SPQ42" s="467"/>
      <c r="SPR42" s="467"/>
      <c r="SPS42" s="467"/>
      <c r="SPT42" s="467"/>
      <c r="SPU42" s="467"/>
      <c r="SPV42" s="467"/>
      <c r="SPW42" s="467"/>
      <c r="SPX42" s="467"/>
      <c r="SPY42" s="467"/>
      <c r="SPZ42" s="467"/>
      <c r="SQA42" s="467"/>
      <c r="SQB42" s="467"/>
      <c r="SQC42" s="467"/>
      <c r="SQD42" s="467"/>
      <c r="SQE42" s="467"/>
      <c r="SQF42" s="467"/>
      <c r="SQG42" s="467"/>
      <c r="SQH42" s="467"/>
      <c r="SQI42" s="467"/>
      <c r="SQJ42" s="467"/>
      <c r="SQK42" s="467"/>
      <c r="SQL42" s="467"/>
      <c r="SQM42" s="467"/>
      <c r="SQN42" s="467"/>
      <c r="SQO42" s="467"/>
      <c r="SQP42" s="467"/>
      <c r="SQQ42" s="467"/>
      <c r="SQR42" s="467"/>
      <c r="SQS42" s="467"/>
      <c r="SQT42" s="467"/>
      <c r="SQU42" s="467"/>
      <c r="SQV42" s="467"/>
      <c r="SQW42" s="467"/>
      <c r="SQX42" s="467"/>
      <c r="SQY42" s="467"/>
      <c r="SQZ42" s="467"/>
      <c r="SRA42" s="467"/>
      <c r="SRB42" s="467"/>
      <c r="SRC42" s="467"/>
      <c r="SRD42" s="467"/>
      <c r="SRE42" s="467"/>
      <c r="SRF42" s="467"/>
      <c r="SRG42" s="467"/>
      <c r="SRH42" s="467"/>
      <c r="SRI42" s="467"/>
      <c r="SRJ42" s="467"/>
      <c r="SRK42" s="467"/>
      <c r="SRL42" s="467"/>
      <c r="SRM42" s="467"/>
      <c r="SRN42" s="467"/>
      <c r="SRO42" s="467"/>
      <c r="SRP42" s="467"/>
      <c r="SRQ42" s="467"/>
      <c r="SRR42" s="467"/>
      <c r="SRS42" s="467"/>
      <c r="SRT42" s="467"/>
      <c r="SRU42" s="467"/>
      <c r="SRV42" s="467"/>
      <c r="SRW42" s="467"/>
      <c r="SRX42" s="467"/>
      <c r="SRY42" s="467"/>
      <c r="SRZ42" s="467"/>
      <c r="SSA42" s="467"/>
      <c r="SSB42" s="467"/>
      <c r="SSC42" s="467"/>
      <c r="SSD42" s="467"/>
      <c r="SSE42" s="467"/>
      <c r="SSF42" s="467"/>
      <c r="SSG42" s="467"/>
      <c r="SSH42" s="467"/>
      <c r="SSI42" s="467"/>
      <c r="SSJ42" s="467"/>
      <c r="SSK42" s="467"/>
      <c r="SSL42" s="467"/>
      <c r="SSM42" s="467"/>
      <c r="SSN42" s="467"/>
      <c r="SSO42" s="467"/>
      <c r="SSP42" s="467"/>
      <c r="SSQ42" s="467"/>
      <c r="SSR42" s="467"/>
      <c r="SSS42" s="467"/>
      <c r="SST42" s="467"/>
      <c r="SSU42" s="467"/>
      <c r="SSV42" s="467"/>
      <c r="SSW42" s="467"/>
      <c r="SSX42" s="467"/>
      <c r="SSY42" s="467"/>
      <c r="SSZ42" s="467"/>
      <c r="STA42" s="467"/>
      <c r="STB42" s="467"/>
      <c r="STC42" s="467"/>
      <c r="STD42" s="467"/>
      <c r="STE42" s="467"/>
      <c r="STF42" s="467"/>
      <c r="STG42" s="467"/>
      <c r="STH42" s="467"/>
      <c r="STI42" s="467"/>
      <c r="STJ42" s="467"/>
      <c r="STK42" s="467"/>
      <c r="STL42" s="467"/>
      <c r="STM42" s="467"/>
      <c r="STN42" s="467"/>
      <c r="STO42" s="467"/>
      <c r="STP42" s="467"/>
      <c r="STQ42" s="467"/>
      <c r="STR42" s="467"/>
      <c r="STS42" s="467"/>
      <c r="STT42" s="467"/>
      <c r="STU42" s="467"/>
      <c r="STV42" s="467"/>
      <c r="STW42" s="467"/>
      <c r="STX42" s="467"/>
      <c r="STY42" s="467"/>
      <c r="STZ42" s="467"/>
      <c r="SUA42" s="467"/>
      <c r="SUB42" s="467"/>
      <c r="SUC42" s="467"/>
      <c r="SUD42" s="467"/>
      <c r="SUE42" s="467"/>
      <c r="SUF42" s="467"/>
      <c r="SUG42" s="467"/>
      <c r="SUH42" s="467"/>
      <c r="SUI42" s="467"/>
      <c r="SUJ42" s="467"/>
      <c r="SUK42" s="467"/>
      <c r="SUL42" s="467"/>
      <c r="SUM42" s="467"/>
      <c r="SUN42" s="467"/>
      <c r="SUO42" s="467"/>
      <c r="SUP42" s="467"/>
      <c r="SUQ42" s="467"/>
      <c r="SUR42" s="467"/>
      <c r="SUS42" s="467"/>
      <c r="SUT42" s="467"/>
      <c r="SUU42" s="467"/>
      <c r="SUV42" s="467"/>
      <c r="SUW42" s="467"/>
      <c r="SUX42" s="467"/>
      <c r="SUY42" s="467"/>
      <c r="SUZ42" s="467"/>
      <c r="SVA42" s="467"/>
      <c r="SVB42" s="467"/>
      <c r="SVC42" s="467"/>
      <c r="SVD42" s="467"/>
      <c r="SVE42" s="467"/>
      <c r="SVF42" s="467"/>
      <c r="SVG42" s="467"/>
      <c r="SVH42" s="467"/>
      <c r="SVI42" s="467"/>
      <c r="SVJ42" s="467"/>
      <c r="SVK42" s="467"/>
      <c r="SVL42" s="467"/>
      <c r="SVM42" s="467"/>
      <c r="SVN42" s="467"/>
      <c r="SVO42" s="467"/>
      <c r="SVP42" s="467"/>
      <c r="SVQ42" s="467"/>
      <c r="SVR42" s="467"/>
      <c r="SVS42" s="467"/>
      <c r="SVT42" s="467"/>
      <c r="SVU42" s="467"/>
      <c r="SVV42" s="467"/>
      <c r="SVW42" s="467"/>
      <c r="SVX42" s="467"/>
      <c r="SVY42" s="467"/>
      <c r="SVZ42" s="467"/>
      <c r="SWA42" s="467"/>
      <c r="SWB42" s="467"/>
      <c r="SWC42" s="467"/>
      <c r="SWD42" s="467"/>
      <c r="SWE42" s="467"/>
      <c r="SWF42" s="467"/>
      <c r="SWG42" s="467"/>
      <c r="SWH42" s="467"/>
      <c r="SWI42" s="467"/>
      <c r="SWJ42" s="467"/>
      <c r="SWK42" s="467"/>
      <c r="SWL42" s="467"/>
      <c r="SWM42" s="467"/>
      <c r="SWN42" s="467"/>
      <c r="SWO42" s="467"/>
      <c r="SWP42" s="467"/>
      <c r="SWQ42" s="467"/>
      <c r="SWR42" s="467"/>
      <c r="SWS42" s="467"/>
      <c r="SWT42" s="467"/>
      <c r="SWU42" s="467"/>
      <c r="SWV42" s="467"/>
      <c r="SWW42" s="467"/>
      <c r="SWX42" s="467"/>
      <c r="SWY42" s="467"/>
      <c r="SWZ42" s="467"/>
      <c r="SXA42" s="467"/>
      <c r="SXB42" s="467"/>
      <c r="SXC42" s="467"/>
      <c r="SXD42" s="467"/>
      <c r="SXE42" s="467"/>
      <c r="SXF42" s="467"/>
      <c r="SXG42" s="467"/>
      <c r="SXH42" s="467"/>
      <c r="SXI42" s="467"/>
      <c r="SXJ42" s="467"/>
      <c r="SXK42" s="467"/>
      <c r="SXL42" s="467"/>
      <c r="SXM42" s="467"/>
      <c r="SXN42" s="467"/>
      <c r="SXO42" s="467"/>
      <c r="SXP42" s="467"/>
      <c r="SXQ42" s="467"/>
      <c r="SXR42" s="467"/>
      <c r="SXS42" s="467"/>
      <c r="SXT42" s="467"/>
      <c r="SXU42" s="467"/>
      <c r="SXV42" s="467"/>
      <c r="SXW42" s="467"/>
      <c r="SXX42" s="467"/>
      <c r="SXY42" s="467"/>
      <c r="SXZ42" s="467"/>
      <c r="SYA42" s="467"/>
      <c r="SYB42" s="467"/>
      <c r="SYC42" s="467"/>
      <c r="SYD42" s="467"/>
      <c r="SYE42" s="467"/>
      <c r="SYF42" s="467"/>
      <c r="SYG42" s="467"/>
      <c r="SYH42" s="467"/>
      <c r="SYI42" s="467"/>
      <c r="SYJ42" s="467"/>
      <c r="SYK42" s="467"/>
      <c r="SYL42" s="467"/>
      <c r="SYM42" s="467"/>
      <c r="SYN42" s="467"/>
      <c r="SYO42" s="467"/>
      <c r="SYP42" s="467"/>
      <c r="SYQ42" s="467"/>
      <c r="SYR42" s="467"/>
      <c r="SYS42" s="467"/>
      <c r="SYT42" s="467"/>
      <c r="SYU42" s="467"/>
      <c r="SYV42" s="467"/>
      <c r="SYW42" s="467"/>
      <c r="SYX42" s="467"/>
      <c r="SYY42" s="467"/>
      <c r="SYZ42" s="467"/>
      <c r="SZA42" s="467"/>
      <c r="SZB42" s="467"/>
      <c r="SZC42" s="467"/>
      <c r="SZD42" s="467"/>
      <c r="SZE42" s="467"/>
      <c r="SZF42" s="467"/>
      <c r="SZG42" s="467"/>
      <c r="SZH42" s="467"/>
      <c r="SZI42" s="467"/>
      <c r="SZJ42" s="467"/>
      <c r="SZK42" s="467"/>
      <c r="SZL42" s="467"/>
      <c r="SZM42" s="467"/>
      <c r="SZN42" s="467"/>
      <c r="SZO42" s="467"/>
      <c r="SZP42" s="467"/>
      <c r="SZQ42" s="467"/>
      <c r="SZR42" s="467"/>
      <c r="SZS42" s="467"/>
      <c r="SZT42" s="467"/>
      <c r="SZU42" s="467"/>
      <c r="SZV42" s="467"/>
      <c r="SZW42" s="467"/>
      <c r="SZX42" s="467"/>
      <c r="SZY42" s="467"/>
      <c r="SZZ42" s="467"/>
      <c r="TAA42" s="467"/>
      <c r="TAB42" s="467"/>
      <c r="TAC42" s="467"/>
      <c r="TAD42" s="467"/>
      <c r="TAE42" s="467"/>
      <c r="TAF42" s="467"/>
      <c r="TAG42" s="467"/>
      <c r="TAH42" s="467"/>
      <c r="TAI42" s="467"/>
      <c r="TAJ42" s="467"/>
      <c r="TAK42" s="467"/>
      <c r="TAL42" s="467"/>
      <c r="TAM42" s="467"/>
      <c r="TAN42" s="467"/>
      <c r="TAO42" s="467"/>
      <c r="TAP42" s="467"/>
      <c r="TAQ42" s="467"/>
      <c r="TAR42" s="467"/>
      <c r="TAS42" s="467"/>
      <c r="TAT42" s="467"/>
      <c r="TAU42" s="467"/>
      <c r="TAV42" s="467"/>
      <c r="TAW42" s="467"/>
      <c r="TAX42" s="467"/>
      <c r="TAY42" s="467"/>
      <c r="TAZ42" s="467"/>
      <c r="TBA42" s="467"/>
      <c r="TBB42" s="467"/>
      <c r="TBC42" s="467"/>
      <c r="TBD42" s="467"/>
      <c r="TBE42" s="467"/>
      <c r="TBF42" s="467"/>
      <c r="TBG42" s="467"/>
      <c r="TBH42" s="467"/>
      <c r="TBI42" s="467"/>
      <c r="TBJ42" s="467"/>
      <c r="TBK42" s="467"/>
      <c r="TBL42" s="467"/>
      <c r="TBM42" s="467"/>
      <c r="TBN42" s="467"/>
      <c r="TBO42" s="467"/>
      <c r="TBP42" s="467"/>
      <c r="TBQ42" s="467"/>
      <c r="TBR42" s="467"/>
      <c r="TBS42" s="467"/>
      <c r="TBT42" s="467"/>
      <c r="TBU42" s="467"/>
      <c r="TBV42" s="467"/>
      <c r="TBW42" s="467"/>
      <c r="TBX42" s="467"/>
      <c r="TBY42" s="467"/>
      <c r="TBZ42" s="467"/>
      <c r="TCA42" s="467"/>
      <c r="TCB42" s="467"/>
      <c r="TCC42" s="467"/>
      <c r="TCD42" s="467"/>
      <c r="TCE42" s="467"/>
      <c r="TCF42" s="467"/>
      <c r="TCG42" s="467"/>
      <c r="TCH42" s="467"/>
      <c r="TCI42" s="467"/>
      <c r="TCJ42" s="467"/>
      <c r="TCK42" s="467"/>
      <c r="TCL42" s="467"/>
      <c r="TCM42" s="467"/>
      <c r="TCN42" s="467"/>
      <c r="TCO42" s="467"/>
      <c r="TCP42" s="467"/>
      <c r="TCQ42" s="467"/>
      <c r="TCR42" s="467"/>
      <c r="TCS42" s="467"/>
      <c r="TCT42" s="467"/>
      <c r="TCU42" s="467"/>
      <c r="TCV42" s="467"/>
      <c r="TCW42" s="467"/>
      <c r="TCX42" s="467"/>
      <c r="TCY42" s="467"/>
      <c r="TCZ42" s="467"/>
      <c r="TDA42" s="467"/>
      <c r="TDB42" s="467"/>
      <c r="TDC42" s="467"/>
      <c r="TDD42" s="467"/>
      <c r="TDE42" s="467"/>
      <c r="TDF42" s="467"/>
      <c r="TDG42" s="467"/>
      <c r="TDH42" s="467"/>
      <c r="TDI42" s="467"/>
      <c r="TDJ42" s="467"/>
      <c r="TDK42" s="467"/>
      <c r="TDL42" s="467"/>
      <c r="TDM42" s="467"/>
      <c r="TDN42" s="467"/>
      <c r="TDO42" s="467"/>
      <c r="TDP42" s="467"/>
      <c r="TDQ42" s="467"/>
      <c r="TDR42" s="467"/>
      <c r="TDS42" s="467"/>
      <c r="TDT42" s="467"/>
      <c r="TDU42" s="467"/>
      <c r="TDV42" s="467"/>
      <c r="TDW42" s="467"/>
      <c r="TDX42" s="467"/>
      <c r="TDY42" s="467"/>
      <c r="TDZ42" s="467"/>
      <c r="TEA42" s="467"/>
      <c r="TEB42" s="467"/>
      <c r="TEC42" s="467"/>
      <c r="TED42" s="467"/>
      <c r="TEE42" s="467"/>
      <c r="TEF42" s="467"/>
      <c r="TEG42" s="467"/>
      <c r="TEH42" s="467"/>
      <c r="TEI42" s="467"/>
      <c r="TEJ42" s="467"/>
      <c r="TEK42" s="467"/>
      <c r="TEL42" s="467"/>
      <c r="TEM42" s="467"/>
      <c r="TEN42" s="467"/>
      <c r="TEO42" s="467"/>
      <c r="TEP42" s="467"/>
      <c r="TEQ42" s="467"/>
      <c r="TER42" s="467"/>
      <c r="TES42" s="467"/>
      <c r="TET42" s="467"/>
      <c r="TEU42" s="467"/>
      <c r="TEV42" s="467"/>
      <c r="TEW42" s="467"/>
      <c r="TEX42" s="467"/>
      <c r="TEY42" s="467"/>
      <c r="TEZ42" s="467"/>
      <c r="TFA42" s="467"/>
      <c r="TFB42" s="467"/>
      <c r="TFC42" s="467"/>
      <c r="TFD42" s="467"/>
      <c r="TFE42" s="467"/>
      <c r="TFF42" s="467"/>
      <c r="TFG42" s="467"/>
      <c r="TFH42" s="467"/>
      <c r="TFI42" s="467"/>
      <c r="TFJ42" s="467"/>
      <c r="TFK42" s="467"/>
      <c r="TFL42" s="467"/>
      <c r="TFM42" s="467"/>
      <c r="TFN42" s="467"/>
      <c r="TFO42" s="467"/>
      <c r="TFP42" s="467"/>
      <c r="TFQ42" s="467"/>
      <c r="TFR42" s="467"/>
      <c r="TFS42" s="467"/>
      <c r="TFT42" s="467"/>
      <c r="TFU42" s="467"/>
      <c r="TFV42" s="467"/>
      <c r="TFW42" s="467"/>
      <c r="TFX42" s="467"/>
      <c r="TFY42" s="467"/>
      <c r="TFZ42" s="467"/>
      <c r="TGA42" s="467"/>
      <c r="TGB42" s="467"/>
      <c r="TGC42" s="467"/>
      <c r="TGD42" s="467"/>
      <c r="TGE42" s="467"/>
      <c r="TGF42" s="467"/>
      <c r="TGG42" s="467"/>
      <c r="TGH42" s="467"/>
      <c r="TGI42" s="467"/>
      <c r="TGJ42" s="467"/>
      <c r="TGK42" s="467"/>
      <c r="TGL42" s="467"/>
      <c r="TGM42" s="467"/>
      <c r="TGN42" s="467"/>
      <c r="TGO42" s="467"/>
      <c r="TGP42" s="467"/>
      <c r="TGQ42" s="467"/>
      <c r="TGR42" s="467"/>
      <c r="TGS42" s="467"/>
      <c r="TGT42" s="467"/>
      <c r="TGU42" s="467"/>
      <c r="TGV42" s="467"/>
      <c r="TGW42" s="467"/>
      <c r="TGX42" s="467"/>
      <c r="TGY42" s="467"/>
      <c r="TGZ42" s="467"/>
      <c r="THA42" s="467"/>
      <c r="THB42" s="467"/>
      <c r="THC42" s="467"/>
      <c r="THD42" s="467"/>
      <c r="THE42" s="467"/>
      <c r="THF42" s="467"/>
      <c r="THG42" s="467"/>
      <c r="THH42" s="467"/>
      <c r="THI42" s="467"/>
      <c r="THJ42" s="467"/>
      <c r="THK42" s="467"/>
      <c r="THL42" s="467"/>
      <c r="THM42" s="467"/>
      <c r="THN42" s="467"/>
      <c r="THO42" s="467"/>
      <c r="THP42" s="467"/>
      <c r="THQ42" s="467"/>
      <c r="THR42" s="467"/>
      <c r="THS42" s="467"/>
      <c r="THT42" s="467"/>
      <c r="THU42" s="467"/>
      <c r="THV42" s="467"/>
      <c r="THW42" s="467"/>
      <c r="THX42" s="467"/>
      <c r="THY42" s="467"/>
      <c r="THZ42" s="467"/>
      <c r="TIA42" s="467"/>
      <c r="TIB42" s="467"/>
      <c r="TIC42" s="467"/>
      <c r="TID42" s="467"/>
      <c r="TIE42" s="467"/>
      <c r="TIF42" s="467"/>
      <c r="TIG42" s="467"/>
      <c r="TIH42" s="467"/>
      <c r="TII42" s="467"/>
      <c r="TIJ42" s="467"/>
      <c r="TIK42" s="467"/>
      <c r="TIL42" s="467"/>
      <c r="TIM42" s="467"/>
      <c r="TIN42" s="467"/>
      <c r="TIO42" s="467"/>
      <c r="TIP42" s="467"/>
      <c r="TIQ42" s="467"/>
      <c r="TIR42" s="467"/>
      <c r="TIS42" s="467"/>
      <c r="TIT42" s="467"/>
      <c r="TIU42" s="467"/>
      <c r="TIV42" s="467"/>
      <c r="TIW42" s="467"/>
      <c r="TIX42" s="467"/>
      <c r="TIY42" s="467"/>
      <c r="TIZ42" s="467"/>
      <c r="TJA42" s="467"/>
      <c r="TJB42" s="467"/>
      <c r="TJC42" s="467"/>
      <c r="TJD42" s="467"/>
      <c r="TJE42" s="467"/>
      <c r="TJF42" s="467"/>
      <c r="TJG42" s="467"/>
      <c r="TJH42" s="467"/>
      <c r="TJI42" s="467"/>
      <c r="TJJ42" s="467"/>
      <c r="TJK42" s="467"/>
      <c r="TJL42" s="467"/>
      <c r="TJM42" s="467"/>
      <c r="TJN42" s="467"/>
      <c r="TJO42" s="467"/>
      <c r="TJP42" s="467"/>
      <c r="TJQ42" s="467"/>
      <c r="TJR42" s="467"/>
      <c r="TJS42" s="467"/>
      <c r="TJT42" s="467"/>
      <c r="TJU42" s="467"/>
      <c r="TJV42" s="467"/>
      <c r="TJW42" s="467"/>
      <c r="TJX42" s="467"/>
      <c r="TJY42" s="467"/>
      <c r="TJZ42" s="467"/>
      <c r="TKA42" s="467"/>
      <c r="TKB42" s="467"/>
      <c r="TKC42" s="467"/>
      <c r="TKD42" s="467"/>
      <c r="TKE42" s="467"/>
      <c r="TKF42" s="467"/>
      <c r="TKG42" s="467"/>
      <c r="TKH42" s="467"/>
      <c r="TKI42" s="467"/>
      <c r="TKJ42" s="467"/>
      <c r="TKK42" s="467"/>
      <c r="TKL42" s="467"/>
      <c r="TKM42" s="467"/>
      <c r="TKN42" s="467"/>
      <c r="TKO42" s="467"/>
      <c r="TKP42" s="467"/>
      <c r="TKQ42" s="467"/>
      <c r="TKR42" s="467"/>
      <c r="TKS42" s="467"/>
      <c r="TKT42" s="467"/>
      <c r="TKU42" s="467"/>
      <c r="TKV42" s="467"/>
      <c r="TKW42" s="467"/>
      <c r="TKX42" s="467"/>
      <c r="TKY42" s="467"/>
      <c r="TKZ42" s="467"/>
      <c r="TLA42" s="467"/>
      <c r="TLB42" s="467"/>
      <c r="TLC42" s="467"/>
      <c r="TLD42" s="467"/>
      <c r="TLE42" s="467"/>
      <c r="TLF42" s="467"/>
      <c r="TLG42" s="467"/>
      <c r="TLH42" s="467"/>
      <c r="TLI42" s="467"/>
      <c r="TLJ42" s="467"/>
      <c r="TLK42" s="467"/>
      <c r="TLL42" s="467"/>
      <c r="TLM42" s="467"/>
      <c r="TLN42" s="467"/>
      <c r="TLO42" s="467"/>
      <c r="TLP42" s="467"/>
      <c r="TLQ42" s="467"/>
      <c r="TLR42" s="467"/>
      <c r="TLS42" s="467"/>
      <c r="TLT42" s="467"/>
      <c r="TLU42" s="467"/>
      <c r="TLV42" s="467"/>
      <c r="TLW42" s="467"/>
      <c r="TLX42" s="467"/>
      <c r="TLY42" s="467"/>
      <c r="TLZ42" s="467"/>
      <c r="TMA42" s="467"/>
      <c r="TMB42" s="467"/>
      <c r="TMC42" s="467"/>
      <c r="TMD42" s="467"/>
      <c r="TME42" s="467"/>
      <c r="TMF42" s="467"/>
      <c r="TMG42" s="467"/>
      <c r="TMH42" s="467"/>
      <c r="TMI42" s="467"/>
      <c r="TMJ42" s="467"/>
      <c r="TMK42" s="467"/>
      <c r="TML42" s="467"/>
      <c r="TMM42" s="467"/>
      <c r="TMN42" s="467"/>
      <c r="TMO42" s="467"/>
      <c r="TMP42" s="467"/>
      <c r="TMQ42" s="467"/>
      <c r="TMR42" s="467"/>
      <c r="TMS42" s="467"/>
      <c r="TMT42" s="467"/>
      <c r="TMU42" s="467"/>
      <c r="TMV42" s="467"/>
      <c r="TMW42" s="467"/>
      <c r="TMX42" s="467"/>
      <c r="TMY42" s="467"/>
      <c r="TMZ42" s="467"/>
      <c r="TNA42" s="467"/>
      <c r="TNB42" s="467"/>
      <c r="TNC42" s="467"/>
      <c r="TND42" s="467"/>
      <c r="TNE42" s="467"/>
      <c r="TNF42" s="467"/>
      <c r="TNG42" s="467"/>
      <c r="TNH42" s="467"/>
      <c r="TNI42" s="467"/>
      <c r="TNJ42" s="467"/>
      <c r="TNK42" s="467"/>
      <c r="TNL42" s="467"/>
      <c r="TNM42" s="467"/>
      <c r="TNN42" s="467"/>
      <c r="TNO42" s="467"/>
      <c r="TNP42" s="467"/>
      <c r="TNQ42" s="467"/>
      <c r="TNR42" s="467"/>
      <c r="TNS42" s="467"/>
      <c r="TNT42" s="467"/>
      <c r="TNU42" s="467"/>
      <c r="TNV42" s="467"/>
      <c r="TNW42" s="467"/>
      <c r="TNX42" s="467"/>
      <c r="TNY42" s="467"/>
      <c r="TNZ42" s="467"/>
      <c r="TOA42" s="467"/>
      <c r="TOB42" s="467"/>
      <c r="TOC42" s="467"/>
      <c r="TOD42" s="467"/>
      <c r="TOE42" s="467"/>
      <c r="TOF42" s="467"/>
      <c r="TOG42" s="467"/>
      <c r="TOH42" s="467"/>
      <c r="TOI42" s="467"/>
      <c r="TOJ42" s="467"/>
      <c r="TOK42" s="467"/>
      <c r="TOL42" s="467"/>
      <c r="TOM42" s="467"/>
      <c r="TON42" s="467"/>
      <c r="TOO42" s="467"/>
      <c r="TOP42" s="467"/>
      <c r="TOQ42" s="467"/>
      <c r="TOR42" s="467"/>
      <c r="TOS42" s="467"/>
      <c r="TOT42" s="467"/>
      <c r="TOU42" s="467"/>
      <c r="TOV42" s="467"/>
      <c r="TOW42" s="467"/>
      <c r="TOX42" s="467"/>
      <c r="TOY42" s="467"/>
      <c r="TOZ42" s="467"/>
      <c r="TPA42" s="467"/>
      <c r="TPB42" s="467"/>
      <c r="TPC42" s="467"/>
      <c r="TPD42" s="467"/>
      <c r="TPE42" s="467"/>
      <c r="TPF42" s="467"/>
      <c r="TPG42" s="467"/>
      <c r="TPH42" s="467"/>
      <c r="TPI42" s="467"/>
      <c r="TPJ42" s="467"/>
      <c r="TPK42" s="467"/>
      <c r="TPL42" s="467"/>
      <c r="TPM42" s="467"/>
      <c r="TPN42" s="467"/>
      <c r="TPO42" s="467"/>
      <c r="TPP42" s="467"/>
      <c r="TPQ42" s="467"/>
      <c r="TPR42" s="467"/>
      <c r="TPS42" s="467"/>
      <c r="TPT42" s="467"/>
      <c r="TPU42" s="467"/>
      <c r="TPV42" s="467"/>
      <c r="TPW42" s="467"/>
      <c r="TPX42" s="467"/>
      <c r="TPY42" s="467"/>
      <c r="TPZ42" s="467"/>
      <c r="TQA42" s="467"/>
      <c r="TQB42" s="467"/>
      <c r="TQC42" s="467"/>
      <c r="TQD42" s="467"/>
      <c r="TQE42" s="467"/>
      <c r="TQF42" s="467"/>
      <c r="TQG42" s="467"/>
      <c r="TQH42" s="467"/>
      <c r="TQI42" s="467"/>
      <c r="TQJ42" s="467"/>
      <c r="TQK42" s="467"/>
      <c r="TQL42" s="467"/>
      <c r="TQM42" s="467"/>
      <c r="TQN42" s="467"/>
      <c r="TQO42" s="467"/>
      <c r="TQP42" s="467"/>
      <c r="TQQ42" s="467"/>
      <c r="TQR42" s="467"/>
      <c r="TQS42" s="467"/>
      <c r="TQT42" s="467"/>
      <c r="TQU42" s="467"/>
      <c r="TQV42" s="467"/>
      <c r="TQW42" s="467"/>
      <c r="TQX42" s="467"/>
      <c r="TQY42" s="467"/>
      <c r="TQZ42" s="467"/>
      <c r="TRA42" s="467"/>
      <c r="TRB42" s="467"/>
      <c r="TRC42" s="467"/>
      <c r="TRD42" s="467"/>
      <c r="TRE42" s="467"/>
      <c r="TRF42" s="467"/>
      <c r="TRG42" s="467"/>
      <c r="TRH42" s="467"/>
      <c r="TRI42" s="467"/>
      <c r="TRJ42" s="467"/>
      <c r="TRK42" s="467"/>
      <c r="TRL42" s="467"/>
      <c r="TRM42" s="467"/>
      <c r="TRN42" s="467"/>
      <c r="TRO42" s="467"/>
      <c r="TRP42" s="467"/>
      <c r="TRQ42" s="467"/>
      <c r="TRR42" s="467"/>
      <c r="TRS42" s="467"/>
      <c r="TRT42" s="467"/>
      <c r="TRU42" s="467"/>
      <c r="TRV42" s="467"/>
      <c r="TRW42" s="467"/>
      <c r="TRX42" s="467"/>
      <c r="TRY42" s="467"/>
      <c r="TRZ42" s="467"/>
      <c r="TSA42" s="467"/>
      <c r="TSB42" s="467"/>
      <c r="TSC42" s="467"/>
      <c r="TSD42" s="467"/>
      <c r="TSE42" s="467"/>
      <c r="TSF42" s="467"/>
      <c r="TSG42" s="467"/>
      <c r="TSH42" s="467"/>
      <c r="TSI42" s="467"/>
      <c r="TSJ42" s="467"/>
      <c r="TSK42" s="467"/>
      <c r="TSL42" s="467"/>
      <c r="TSM42" s="467"/>
      <c r="TSN42" s="467"/>
      <c r="TSO42" s="467"/>
      <c r="TSP42" s="467"/>
      <c r="TSQ42" s="467"/>
      <c r="TSR42" s="467"/>
      <c r="TSS42" s="467"/>
      <c r="TST42" s="467"/>
      <c r="TSU42" s="467"/>
      <c r="TSV42" s="467"/>
      <c r="TSW42" s="467"/>
      <c r="TSX42" s="467"/>
      <c r="TSY42" s="467"/>
      <c r="TSZ42" s="467"/>
      <c r="TTA42" s="467"/>
      <c r="TTB42" s="467"/>
      <c r="TTC42" s="467"/>
      <c r="TTD42" s="467"/>
      <c r="TTE42" s="467"/>
      <c r="TTF42" s="467"/>
      <c r="TTG42" s="467"/>
      <c r="TTH42" s="467"/>
      <c r="TTI42" s="467"/>
      <c r="TTJ42" s="467"/>
      <c r="TTK42" s="467"/>
      <c r="TTL42" s="467"/>
      <c r="TTM42" s="467"/>
      <c r="TTN42" s="467"/>
      <c r="TTO42" s="467"/>
      <c r="TTP42" s="467"/>
      <c r="TTQ42" s="467"/>
      <c r="TTR42" s="467"/>
      <c r="TTS42" s="467"/>
      <c r="TTT42" s="467"/>
      <c r="TTU42" s="467"/>
      <c r="TTV42" s="467"/>
      <c r="TTW42" s="467"/>
      <c r="TTX42" s="467"/>
      <c r="TTY42" s="467"/>
      <c r="TTZ42" s="467"/>
      <c r="TUA42" s="467"/>
      <c r="TUB42" s="467"/>
      <c r="TUC42" s="467"/>
      <c r="TUD42" s="467"/>
      <c r="TUE42" s="467"/>
      <c r="TUF42" s="467"/>
      <c r="TUG42" s="467"/>
      <c r="TUH42" s="467"/>
      <c r="TUI42" s="467"/>
      <c r="TUJ42" s="467"/>
      <c r="TUK42" s="467"/>
      <c r="TUL42" s="467"/>
      <c r="TUM42" s="467"/>
      <c r="TUN42" s="467"/>
      <c r="TUO42" s="467"/>
      <c r="TUP42" s="467"/>
      <c r="TUQ42" s="467"/>
      <c r="TUR42" s="467"/>
      <c r="TUS42" s="467"/>
      <c r="TUT42" s="467"/>
      <c r="TUU42" s="467"/>
      <c r="TUV42" s="467"/>
      <c r="TUW42" s="467"/>
      <c r="TUX42" s="467"/>
      <c r="TUY42" s="467"/>
      <c r="TUZ42" s="467"/>
      <c r="TVA42" s="467"/>
      <c r="TVB42" s="467"/>
      <c r="TVC42" s="467"/>
      <c r="TVD42" s="467"/>
      <c r="TVE42" s="467"/>
      <c r="TVF42" s="467"/>
      <c r="TVG42" s="467"/>
      <c r="TVH42" s="467"/>
      <c r="TVI42" s="467"/>
      <c r="TVJ42" s="467"/>
      <c r="TVK42" s="467"/>
      <c r="TVL42" s="467"/>
      <c r="TVM42" s="467"/>
      <c r="TVN42" s="467"/>
      <c r="TVO42" s="467"/>
      <c r="TVP42" s="467"/>
      <c r="TVQ42" s="467"/>
      <c r="TVR42" s="467"/>
      <c r="TVS42" s="467"/>
      <c r="TVT42" s="467"/>
      <c r="TVU42" s="467"/>
      <c r="TVV42" s="467"/>
      <c r="TVW42" s="467"/>
      <c r="TVX42" s="467"/>
      <c r="TVY42" s="467"/>
      <c r="TVZ42" s="467"/>
      <c r="TWA42" s="467"/>
      <c r="TWB42" s="467"/>
      <c r="TWC42" s="467"/>
      <c r="TWD42" s="467"/>
      <c r="TWE42" s="467"/>
      <c r="TWF42" s="467"/>
      <c r="TWG42" s="467"/>
      <c r="TWH42" s="467"/>
      <c r="TWI42" s="467"/>
      <c r="TWJ42" s="467"/>
      <c r="TWK42" s="467"/>
      <c r="TWL42" s="467"/>
      <c r="TWM42" s="467"/>
      <c r="TWN42" s="467"/>
      <c r="TWO42" s="467"/>
      <c r="TWP42" s="467"/>
      <c r="TWQ42" s="467"/>
      <c r="TWR42" s="467"/>
      <c r="TWS42" s="467"/>
      <c r="TWT42" s="467"/>
      <c r="TWU42" s="467"/>
      <c r="TWV42" s="467"/>
      <c r="TWW42" s="467"/>
      <c r="TWX42" s="467"/>
      <c r="TWY42" s="467"/>
      <c r="TWZ42" s="467"/>
      <c r="TXA42" s="467"/>
      <c r="TXB42" s="467"/>
      <c r="TXC42" s="467"/>
      <c r="TXD42" s="467"/>
      <c r="TXE42" s="467"/>
      <c r="TXF42" s="467"/>
      <c r="TXG42" s="467"/>
      <c r="TXH42" s="467"/>
      <c r="TXI42" s="467"/>
      <c r="TXJ42" s="467"/>
      <c r="TXK42" s="467"/>
      <c r="TXL42" s="467"/>
      <c r="TXM42" s="467"/>
      <c r="TXN42" s="467"/>
      <c r="TXO42" s="467"/>
      <c r="TXP42" s="467"/>
      <c r="TXQ42" s="467"/>
      <c r="TXR42" s="467"/>
      <c r="TXS42" s="467"/>
      <c r="TXT42" s="467"/>
      <c r="TXU42" s="467"/>
      <c r="TXV42" s="467"/>
      <c r="TXW42" s="467"/>
      <c r="TXX42" s="467"/>
      <c r="TXY42" s="467"/>
      <c r="TXZ42" s="467"/>
      <c r="TYA42" s="467"/>
      <c r="TYB42" s="467"/>
      <c r="TYC42" s="467"/>
      <c r="TYD42" s="467"/>
      <c r="TYE42" s="467"/>
      <c r="TYF42" s="467"/>
      <c r="TYG42" s="467"/>
      <c r="TYH42" s="467"/>
      <c r="TYI42" s="467"/>
      <c r="TYJ42" s="467"/>
      <c r="TYK42" s="467"/>
      <c r="TYL42" s="467"/>
      <c r="TYM42" s="467"/>
      <c r="TYN42" s="467"/>
      <c r="TYO42" s="467"/>
      <c r="TYP42" s="467"/>
      <c r="TYQ42" s="467"/>
      <c r="TYR42" s="467"/>
      <c r="TYS42" s="467"/>
      <c r="TYT42" s="467"/>
      <c r="TYU42" s="467"/>
      <c r="TYV42" s="467"/>
      <c r="TYW42" s="467"/>
      <c r="TYX42" s="467"/>
      <c r="TYY42" s="467"/>
      <c r="TYZ42" s="467"/>
      <c r="TZA42" s="467"/>
      <c r="TZB42" s="467"/>
      <c r="TZC42" s="467"/>
      <c r="TZD42" s="467"/>
      <c r="TZE42" s="467"/>
      <c r="TZF42" s="467"/>
      <c r="TZG42" s="467"/>
      <c r="TZH42" s="467"/>
      <c r="TZI42" s="467"/>
      <c r="TZJ42" s="467"/>
      <c r="TZK42" s="467"/>
      <c r="TZL42" s="467"/>
      <c r="TZM42" s="467"/>
      <c r="TZN42" s="467"/>
      <c r="TZO42" s="467"/>
      <c r="TZP42" s="467"/>
      <c r="TZQ42" s="467"/>
      <c r="TZR42" s="467"/>
      <c r="TZS42" s="467"/>
      <c r="TZT42" s="467"/>
      <c r="TZU42" s="467"/>
      <c r="TZV42" s="467"/>
      <c r="TZW42" s="467"/>
      <c r="TZX42" s="467"/>
      <c r="TZY42" s="467"/>
      <c r="TZZ42" s="467"/>
      <c r="UAA42" s="467"/>
      <c r="UAB42" s="467"/>
      <c r="UAC42" s="467"/>
      <c r="UAD42" s="467"/>
      <c r="UAE42" s="467"/>
      <c r="UAF42" s="467"/>
      <c r="UAG42" s="467"/>
      <c r="UAH42" s="467"/>
      <c r="UAI42" s="467"/>
      <c r="UAJ42" s="467"/>
      <c r="UAK42" s="467"/>
      <c r="UAL42" s="467"/>
      <c r="UAM42" s="467"/>
      <c r="UAN42" s="467"/>
      <c r="UAO42" s="467"/>
      <c r="UAP42" s="467"/>
      <c r="UAQ42" s="467"/>
      <c r="UAR42" s="467"/>
      <c r="UAS42" s="467"/>
      <c r="UAT42" s="467"/>
      <c r="UAU42" s="467"/>
      <c r="UAV42" s="467"/>
      <c r="UAW42" s="467"/>
      <c r="UAX42" s="467"/>
      <c r="UAY42" s="467"/>
      <c r="UAZ42" s="467"/>
      <c r="UBA42" s="467"/>
      <c r="UBB42" s="467"/>
      <c r="UBC42" s="467"/>
      <c r="UBD42" s="467"/>
      <c r="UBE42" s="467"/>
      <c r="UBF42" s="467"/>
      <c r="UBG42" s="467"/>
      <c r="UBH42" s="467"/>
      <c r="UBI42" s="467"/>
      <c r="UBJ42" s="467"/>
      <c r="UBK42" s="467"/>
      <c r="UBL42" s="467"/>
      <c r="UBM42" s="467"/>
      <c r="UBN42" s="467"/>
      <c r="UBO42" s="467"/>
      <c r="UBP42" s="467"/>
      <c r="UBQ42" s="467"/>
      <c r="UBR42" s="467"/>
      <c r="UBS42" s="467"/>
      <c r="UBT42" s="467"/>
      <c r="UBU42" s="467"/>
      <c r="UBV42" s="467"/>
      <c r="UBW42" s="467"/>
      <c r="UBX42" s="467"/>
      <c r="UBY42" s="467"/>
      <c r="UBZ42" s="467"/>
      <c r="UCA42" s="467"/>
      <c r="UCB42" s="467"/>
      <c r="UCC42" s="467"/>
      <c r="UCD42" s="467"/>
      <c r="UCE42" s="467"/>
      <c r="UCF42" s="467"/>
      <c r="UCG42" s="467"/>
      <c r="UCH42" s="467"/>
      <c r="UCI42" s="467"/>
      <c r="UCJ42" s="467"/>
      <c r="UCK42" s="467"/>
      <c r="UCL42" s="467"/>
      <c r="UCM42" s="467"/>
      <c r="UCN42" s="467"/>
      <c r="UCO42" s="467"/>
      <c r="UCP42" s="467"/>
      <c r="UCQ42" s="467"/>
      <c r="UCR42" s="467"/>
      <c r="UCS42" s="467"/>
      <c r="UCT42" s="467"/>
      <c r="UCU42" s="467"/>
      <c r="UCV42" s="467"/>
      <c r="UCW42" s="467"/>
      <c r="UCX42" s="467"/>
      <c r="UCY42" s="467"/>
      <c r="UCZ42" s="467"/>
      <c r="UDA42" s="467"/>
      <c r="UDB42" s="467"/>
      <c r="UDC42" s="467"/>
      <c r="UDD42" s="467"/>
      <c r="UDE42" s="467"/>
      <c r="UDF42" s="467"/>
      <c r="UDG42" s="467"/>
      <c r="UDH42" s="467"/>
      <c r="UDI42" s="467"/>
      <c r="UDJ42" s="467"/>
      <c r="UDK42" s="467"/>
      <c r="UDL42" s="467"/>
      <c r="UDM42" s="467"/>
      <c r="UDN42" s="467"/>
      <c r="UDO42" s="467"/>
      <c r="UDP42" s="467"/>
      <c r="UDQ42" s="467"/>
      <c r="UDR42" s="467"/>
      <c r="UDS42" s="467"/>
      <c r="UDT42" s="467"/>
      <c r="UDU42" s="467"/>
      <c r="UDV42" s="467"/>
      <c r="UDW42" s="467"/>
      <c r="UDX42" s="467"/>
      <c r="UDY42" s="467"/>
      <c r="UDZ42" s="467"/>
      <c r="UEA42" s="467"/>
      <c r="UEB42" s="467"/>
      <c r="UEC42" s="467"/>
      <c r="UED42" s="467"/>
      <c r="UEE42" s="467"/>
      <c r="UEF42" s="467"/>
      <c r="UEG42" s="467"/>
      <c r="UEH42" s="467"/>
      <c r="UEI42" s="467"/>
      <c r="UEJ42" s="467"/>
      <c r="UEK42" s="467"/>
      <c r="UEL42" s="467"/>
      <c r="UEM42" s="467"/>
      <c r="UEN42" s="467"/>
      <c r="UEO42" s="467"/>
      <c r="UEP42" s="467"/>
      <c r="UEQ42" s="467"/>
      <c r="UER42" s="467"/>
      <c r="UES42" s="467"/>
      <c r="UET42" s="467"/>
      <c r="UEU42" s="467"/>
      <c r="UEV42" s="467"/>
      <c r="UEW42" s="467"/>
      <c r="UEX42" s="467"/>
      <c r="UEY42" s="467"/>
      <c r="UEZ42" s="467"/>
      <c r="UFA42" s="467"/>
      <c r="UFB42" s="467"/>
      <c r="UFC42" s="467"/>
      <c r="UFD42" s="467"/>
      <c r="UFE42" s="467"/>
      <c r="UFF42" s="467"/>
      <c r="UFG42" s="467"/>
      <c r="UFH42" s="467"/>
      <c r="UFI42" s="467"/>
      <c r="UFJ42" s="467"/>
      <c r="UFK42" s="467"/>
      <c r="UFL42" s="467"/>
      <c r="UFM42" s="467"/>
      <c r="UFN42" s="467"/>
      <c r="UFO42" s="467"/>
      <c r="UFP42" s="467"/>
      <c r="UFQ42" s="467"/>
      <c r="UFR42" s="467"/>
      <c r="UFS42" s="467"/>
      <c r="UFT42" s="467"/>
      <c r="UFU42" s="467"/>
      <c r="UFV42" s="467"/>
      <c r="UFW42" s="467"/>
      <c r="UFX42" s="467"/>
      <c r="UFY42" s="467"/>
      <c r="UFZ42" s="467"/>
      <c r="UGA42" s="467"/>
      <c r="UGB42" s="467"/>
      <c r="UGC42" s="467"/>
      <c r="UGD42" s="467"/>
      <c r="UGE42" s="467"/>
      <c r="UGF42" s="467"/>
      <c r="UGG42" s="467"/>
      <c r="UGH42" s="467"/>
      <c r="UGI42" s="467"/>
      <c r="UGJ42" s="467"/>
      <c r="UGK42" s="467"/>
      <c r="UGL42" s="467"/>
      <c r="UGM42" s="467"/>
      <c r="UGN42" s="467"/>
      <c r="UGO42" s="467"/>
      <c r="UGP42" s="467"/>
      <c r="UGQ42" s="467"/>
      <c r="UGR42" s="467"/>
      <c r="UGS42" s="467"/>
      <c r="UGT42" s="467"/>
      <c r="UGU42" s="467"/>
      <c r="UGV42" s="467"/>
      <c r="UGW42" s="467"/>
      <c r="UGX42" s="467"/>
      <c r="UGY42" s="467"/>
      <c r="UGZ42" s="467"/>
      <c r="UHA42" s="467"/>
      <c r="UHB42" s="467"/>
      <c r="UHC42" s="467"/>
      <c r="UHD42" s="467"/>
      <c r="UHE42" s="467"/>
      <c r="UHF42" s="467"/>
      <c r="UHG42" s="467"/>
      <c r="UHH42" s="467"/>
      <c r="UHI42" s="467"/>
      <c r="UHJ42" s="467"/>
      <c r="UHK42" s="467"/>
      <c r="UHL42" s="467"/>
      <c r="UHM42" s="467"/>
      <c r="UHN42" s="467"/>
      <c r="UHO42" s="467"/>
      <c r="UHP42" s="467"/>
      <c r="UHQ42" s="467"/>
      <c r="UHR42" s="467"/>
      <c r="UHS42" s="467"/>
      <c r="UHT42" s="467"/>
      <c r="UHU42" s="467"/>
      <c r="UHV42" s="467"/>
      <c r="UHW42" s="467"/>
      <c r="UHX42" s="467"/>
      <c r="UHY42" s="467"/>
      <c r="UHZ42" s="467"/>
      <c r="UIA42" s="467"/>
      <c r="UIB42" s="467"/>
      <c r="UIC42" s="467"/>
      <c r="UID42" s="467"/>
      <c r="UIE42" s="467"/>
      <c r="UIF42" s="467"/>
      <c r="UIG42" s="467"/>
      <c r="UIH42" s="467"/>
      <c r="UII42" s="467"/>
      <c r="UIJ42" s="467"/>
      <c r="UIK42" s="467"/>
      <c r="UIL42" s="467"/>
      <c r="UIM42" s="467"/>
      <c r="UIN42" s="467"/>
      <c r="UIO42" s="467"/>
      <c r="UIP42" s="467"/>
      <c r="UIQ42" s="467"/>
      <c r="UIR42" s="467"/>
      <c r="UIS42" s="467"/>
      <c r="UIT42" s="467"/>
      <c r="UIU42" s="467"/>
      <c r="UIV42" s="467"/>
      <c r="UIW42" s="467"/>
      <c r="UIX42" s="467"/>
      <c r="UIY42" s="467"/>
      <c r="UIZ42" s="467"/>
      <c r="UJA42" s="467"/>
      <c r="UJB42" s="467"/>
      <c r="UJC42" s="467"/>
      <c r="UJD42" s="467"/>
      <c r="UJE42" s="467"/>
      <c r="UJF42" s="467"/>
      <c r="UJG42" s="467"/>
      <c r="UJH42" s="467"/>
      <c r="UJI42" s="467"/>
      <c r="UJJ42" s="467"/>
      <c r="UJK42" s="467"/>
      <c r="UJL42" s="467"/>
      <c r="UJM42" s="467"/>
      <c r="UJN42" s="467"/>
      <c r="UJO42" s="467"/>
      <c r="UJP42" s="467"/>
      <c r="UJQ42" s="467"/>
      <c r="UJR42" s="467"/>
      <c r="UJS42" s="467"/>
      <c r="UJT42" s="467"/>
      <c r="UJU42" s="467"/>
      <c r="UJV42" s="467"/>
      <c r="UJW42" s="467"/>
      <c r="UJX42" s="467"/>
      <c r="UJY42" s="467"/>
      <c r="UJZ42" s="467"/>
      <c r="UKA42" s="467"/>
      <c r="UKB42" s="467"/>
      <c r="UKC42" s="467"/>
      <c r="UKD42" s="467"/>
      <c r="UKE42" s="467"/>
      <c r="UKF42" s="467"/>
      <c r="UKG42" s="467"/>
      <c r="UKH42" s="467"/>
      <c r="UKI42" s="467"/>
      <c r="UKJ42" s="467"/>
      <c r="UKK42" s="467"/>
      <c r="UKL42" s="467"/>
      <c r="UKM42" s="467"/>
      <c r="UKN42" s="467"/>
      <c r="UKO42" s="467"/>
      <c r="UKP42" s="467"/>
      <c r="UKQ42" s="467"/>
      <c r="UKR42" s="467"/>
      <c r="UKS42" s="467"/>
      <c r="UKT42" s="467"/>
      <c r="UKU42" s="467"/>
      <c r="UKV42" s="467"/>
      <c r="UKW42" s="467"/>
      <c r="UKX42" s="467"/>
      <c r="UKY42" s="467"/>
      <c r="UKZ42" s="467"/>
      <c r="ULA42" s="467"/>
      <c r="ULB42" s="467"/>
      <c r="ULC42" s="467"/>
      <c r="ULD42" s="467"/>
      <c r="ULE42" s="467"/>
      <c r="ULF42" s="467"/>
      <c r="ULG42" s="467"/>
      <c r="ULH42" s="467"/>
      <c r="ULI42" s="467"/>
      <c r="ULJ42" s="467"/>
      <c r="ULK42" s="467"/>
      <c r="ULL42" s="467"/>
      <c r="ULM42" s="467"/>
      <c r="ULN42" s="467"/>
      <c r="ULO42" s="467"/>
      <c r="ULP42" s="467"/>
      <c r="ULQ42" s="467"/>
      <c r="ULR42" s="467"/>
      <c r="ULS42" s="467"/>
      <c r="ULT42" s="467"/>
      <c r="ULU42" s="467"/>
      <c r="ULV42" s="467"/>
      <c r="ULW42" s="467"/>
      <c r="ULX42" s="467"/>
      <c r="ULY42" s="467"/>
      <c r="ULZ42" s="467"/>
      <c r="UMA42" s="467"/>
      <c r="UMB42" s="467"/>
      <c r="UMC42" s="467"/>
      <c r="UMD42" s="467"/>
      <c r="UME42" s="467"/>
      <c r="UMF42" s="467"/>
      <c r="UMG42" s="467"/>
      <c r="UMH42" s="467"/>
      <c r="UMI42" s="467"/>
      <c r="UMJ42" s="467"/>
      <c r="UMK42" s="467"/>
      <c r="UML42" s="467"/>
      <c r="UMM42" s="467"/>
      <c r="UMN42" s="467"/>
      <c r="UMO42" s="467"/>
      <c r="UMP42" s="467"/>
      <c r="UMQ42" s="467"/>
      <c r="UMR42" s="467"/>
      <c r="UMS42" s="467"/>
      <c r="UMT42" s="467"/>
      <c r="UMU42" s="467"/>
      <c r="UMV42" s="467"/>
      <c r="UMW42" s="467"/>
      <c r="UMX42" s="467"/>
      <c r="UMY42" s="467"/>
      <c r="UMZ42" s="467"/>
      <c r="UNA42" s="467"/>
      <c r="UNB42" s="467"/>
      <c r="UNC42" s="467"/>
      <c r="UND42" s="467"/>
      <c r="UNE42" s="467"/>
      <c r="UNF42" s="467"/>
      <c r="UNG42" s="467"/>
      <c r="UNH42" s="467"/>
      <c r="UNI42" s="467"/>
      <c r="UNJ42" s="467"/>
      <c r="UNK42" s="467"/>
      <c r="UNL42" s="467"/>
      <c r="UNM42" s="467"/>
      <c r="UNN42" s="467"/>
      <c r="UNO42" s="467"/>
      <c r="UNP42" s="467"/>
      <c r="UNQ42" s="467"/>
      <c r="UNR42" s="467"/>
      <c r="UNS42" s="467"/>
      <c r="UNT42" s="467"/>
      <c r="UNU42" s="467"/>
      <c r="UNV42" s="467"/>
      <c r="UNW42" s="467"/>
      <c r="UNX42" s="467"/>
      <c r="UNY42" s="467"/>
      <c r="UNZ42" s="467"/>
      <c r="UOA42" s="467"/>
      <c r="UOB42" s="467"/>
      <c r="UOC42" s="467"/>
      <c r="UOD42" s="467"/>
      <c r="UOE42" s="467"/>
      <c r="UOF42" s="467"/>
      <c r="UOG42" s="467"/>
      <c r="UOH42" s="467"/>
      <c r="UOI42" s="467"/>
      <c r="UOJ42" s="467"/>
      <c r="UOK42" s="467"/>
      <c r="UOL42" s="467"/>
      <c r="UOM42" s="467"/>
      <c r="UON42" s="467"/>
      <c r="UOO42" s="467"/>
      <c r="UOP42" s="467"/>
      <c r="UOQ42" s="467"/>
      <c r="UOR42" s="467"/>
      <c r="UOS42" s="467"/>
      <c r="UOT42" s="467"/>
      <c r="UOU42" s="467"/>
      <c r="UOV42" s="467"/>
      <c r="UOW42" s="467"/>
      <c r="UOX42" s="467"/>
      <c r="UOY42" s="467"/>
      <c r="UOZ42" s="467"/>
      <c r="UPA42" s="467"/>
      <c r="UPB42" s="467"/>
      <c r="UPC42" s="467"/>
      <c r="UPD42" s="467"/>
      <c r="UPE42" s="467"/>
      <c r="UPF42" s="467"/>
      <c r="UPG42" s="467"/>
      <c r="UPH42" s="467"/>
      <c r="UPI42" s="467"/>
      <c r="UPJ42" s="467"/>
      <c r="UPK42" s="467"/>
      <c r="UPL42" s="467"/>
      <c r="UPM42" s="467"/>
      <c r="UPN42" s="467"/>
      <c r="UPO42" s="467"/>
      <c r="UPP42" s="467"/>
      <c r="UPQ42" s="467"/>
      <c r="UPR42" s="467"/>
      <c r="UPS42" s="467"/>
      <c r="UPT42" s="467"/>
      <c r="UPU42" s="467"/>
      <c r="UPV42" s="467"/>
      <c r="UPW42" s="467"/>
      <c r="UPX42" s="467"/>
      <c r="UPY42" s="467"/>
      <c r="UPZ42" s="467"/>
      <c r="UQA42" s="467"/>
      <c r="UQB42" s="467"/>
      <c r="UQC42" s="467"/>
      <c r="UQD42" s="467"/>
      <c r="UQE42" s="467"/>
      <c r="UQF42" s="467"/>
      <c r="UQG42" s="467"/>
      <c r="UQH42" s="467"/>
      <c r="UQI42" s="467"/>
      <c r="UQJ42" s="467"/>
      <c r="UQK42" s="467"/>
      <c r="UQL42" s="467"/>
      <c r="UQM42" s="467"/>
      <c r="UQN42" s="467"/>
      <c r="UQO42" s="467"/>
      <c r="UQP42" s="467"/>
      <c r="UQQ42" s="467"/>
      <c r="UQR42" s="467"/>
      <c r="UQS42" s="467"/>
      <c r="UQT42" s="467"/>
      <c r="UQU42" s="467"/>
      <c r="UQV42" s="467"/>
      <c r="UQW42" s="467"/>
      <c r="UQX42" s="467"/>
      <c r="UQY42" s="467"/>
      <c r="UQZ42" s="467"/>
      <c r="URA42" s="467"/>
      <c r="URB42" s="467"/>
      <c r="URC42" s="467"/>
      <c r="URD42" s="467"/>
      <c r="URE42" s="467"/>
      <c r="URF42" s="467"/>
      <c r="URG42" s="467"/>
      <c r="URH42" s="467"/>
      <c r="URI42" s="467"/>
      <c r="URJ42" s="467"/>
      <c r="URK42" s="467"/>
      <c r="URL42" s="467"/>
      <c r="URM42" s="467"/>
      <c r="URN42" s="467"/>
      <c r="URO42" s="467"/>
      <c r="URP42" s="467"/>
      <c r="URQ42" s="467"/>
      <c r="URR42" s="467"/>
      <c r="URS42" s="467"/>
      <c r="URT42" s="467"/>
      <c r="URU42" s="467"/>
      <c r="URV42" s="467"/>
      <c r="URW42" s="467"/>
      <c r="URX42" s="467"/>
      <c r="URY42" s="467"/>
      <c r="URZ42" s="467"/>
      <c r="USA42" s="467"/>
      <c r="USB42" s="467"/>
      <c r="USC42" s="467"/>
      <c r="USD42" s="467"/>
      <c r="USE42" s="467"/>
      <c r="USF42" s="467"/>
      <c r="USG42" s="467"/>
      <c r="USH42" s="467"/>
      <c r="USI42" s="467"/>
      <c r="USJ42" s="467"/>
      <c r="USK42" s="467"/>
      <c r="USL42" s="467"/>
      <c r="USM42" s="467"/>
      <c r="USN42" s="467"/>
      <c r="USO42" s="467"/>
      <c r="USP42" s="467"/>
      <c r="USQ42" s="467"/>
      <c r="USR42" s="467"/>
      <c r="USS42" s="467"/>
      <c r="UST42" s="467"/>
      <c r="USU42" s="467"/>
      <c r="USV42" s="467"/>
      <c r="USW42" s="467"/>
      <c r="USX42" s="467"/>
      <c r="USY42" s="467"/>
      <c r="USZ42" s="467"/>
      <c r="UTA42" s="467"/>
      <c r="UTB42" s="467"/>
      <c r="UTC42" s="467"/>
      <c r="UTD42" s="467"/>
      <c r="UTE42" s="467"/>
      <c r="UTF42" s="467"/>
      <c r="UTG42" s="467"/>
      <c r="UTH42" s="467"/>
      <c r="UTI42" s="467"/>
      <c r="UTJ42" s="467"/>
      <c r="UTK42" s="467"/>
      <c r="UTL42" s="467"/>
      <c r="UTM42" s="467"/>
      <c r="UTN42" s="467"/>
      <c r="UTO42" s="467"/>
      <c r="UTP42" s="467"/>
      <c r="UTQ42" s="467"/>
      <c r="UTR42" s="467"/>
      <c r="UTS42" s="467"/>
      <c r="UTT42" s="467"/>
      <c r="UTU42" s="467"/>
      <c r="UTV42" s="467"/>
      <c r="UTW42" s="467"/>
      <c r="UTX42" s="467"/>
      <c r="UTY42" s="467"/>
      <c r="UTZ42" s="467"/>
      <c r="UUA42" s="467"/>
      <c r="UUB42" s="467"/>
      <c r="UUC42" s="467"/>
      <c r="UUD42" s="467"/>
      <c r="UUE42" s="467"/>
      <c r="UUF42" s="467"/>
      <c r="UUG42" s="467"/>
      <c r="UUH42" s="467"/>
      <c r="UUI42" s="467"/>
      <c r="UUJ42" s="467"/>
      <c r="UUK42" s="467"/>
      <c r="UUL42" s="467"/>
      <c r="UUM42" s="467"/>
      <c r="UUN42" s="467"/>
      <c r="UUO42" s="467"/>
      <c r="UUP42" s="467"/>
      <c r="UUQ42" s="467"/>
      <c r="UUR42" s="467"/>
      <c r="UUS42" s="467"/>
      <c r="UUT42" s="467"/>
      <c r="UUU42" s="467"/>
      <c r="UUV42" s="467"/>
      <c r="UUW42" s="467"/>
      <c r="UUX42" s="467"/>
      <c r="UUY42" s="467"/>
      <c r="UUZ42" s="467"/>
      <c r="UVA42" s="467"/>
      <c r="UVB42" s="467"/>
      <c r="UVC42" s="467"/>
      <c r="UVD42" s="467"/>
      <c r="UVE42" s="467"/>
      <c r="UVF42" s="467"/>
      <c r="UVG42" s="467"/>
      <c r="UVH42" s="467"/>
      <c r="UVI42" s="467"/>
      <c r="UVJ42" s="467"/>
      <c r="UVK42" s="467"/>
      <c r="UVL42" s="467"/>
      <c r="UVM42" s="467"/>
      <c r="UVN42" s="467"/>
      <c r="UVO42" s="467"/>
      <c r="UVP42" s="467"/>
      <c r="UVQ42" s="467"/>
      <c r="UVR42" s="467"/>
      <c r="UVS42" s="467"/>
      <c r="UVT42" s="467"/>
      <c r="UVU42" s="467"/>
      <c r="UVV42" s="467"/>
      <c r="UVW42" s="467"/>
      <c r="UVX42" s="467"/>
      <c r="UVY42" s="467"/>
      <c r="UVZ42" s="467"/>
      <c r="UWA42" s="467"/>
      <c r="UWB42" s="467"/>
      <c r="UWC42" s="467"/>
      <c r="UWD42" s="467"/>
      <c r="UWE42" s="467"/>
      <c r="UWF42" s="467"/>
      <c r="UWG42" s="467"/>
      <c r="UWH42" s="467"/>
      <c r="UWI42" s="467"/>
      <c r="UWJ42" s="467"/>
      <c r="UWK42" s="467"/>
      <c r="UWL42" s="467"/>
      <c r="UWM42" s="467"/>
      <c r="UWN42" s="467"/>
      <c r="UWO42" s="467"/>
      <c r="UWP42" s="467"/>
      <c r="UWQ42" s="467"/>
      <c r="UWR42" s="467"/>
      <c r="UWS42" s="467"/>
      <c r="UWT42" s="467"/>
      <c r="UWU42" s="467"/>
      <c r="UWV42" s="467"/>
      <c r="UWW42" s="467"/>
      <c r="UWX42" s="467"/>
      <c r="UWY42" s="467"/>
      <c r="UWZ42" s="467"/>
      <c r="UXA42" s="467"/>
      <c r="UXB42" s="467"/>
      <c r="UXC42" s="467"/>
      <c r="UXD42" s="467"/>
      <c r="UXE42" s="467"/>
      <c r="UXF42" s="467"/>
      <c r="UXG42" s="467"/>
      <c r="UXH42" s="467"/>
      <c r="UXI42" s="467"/>
      <c r="UXJ42" s="467"/>
      <c r="UXK42" s="467"/>
      <c r="UXL42" s="467"/>
      <c r="UXM42" s="467"/>
      <c r="UXN42" s="467"/>
      <c r="UXO42" s="467"/>
      <c r="UXP42" s="467"/>
      <c r="UXQ42" s="467"/>
      <c r="UXR42" s="467"/>
      <c r="UXS42" s="467"/>
      <c r="UXT42" s="467"/>
      <c r="UXU42" s="467"/>
      <c r="UXV42" s="467"/>
      <c r="UXW42" s="467"/>
      <c r="UXX42" s="467"/>
      <c r="UXY42" s="467"/>
      <c r="UXZ42" s="467"/>
      <c r="UYA42" s="467"/>
      <c r="UYB42" s="467"/>
      <c r="UYC42" s="467"/>
      <c r="UYD42" s="467"/>
      <c r="UYE42" s="467"/>
      <c r="UYF42" s="467"/>
      <c r="UYG42" s="467"/>
      <c r="UYH42" s="467"/>
      <c r="UYI42" s="467"/>
      <c r="UYJ42" s="467"/>
      <c r="UYK42" s="467"/>
      <c r="UYL42" s="467"/>
      <c r="UYM42" s="467"/>
      <c r="UYN42" s="467"/>
      <c r="UYO42" s="467"/>
      <c r="UYP42" s="467"/>
      <c r="UYQ42" s="467"/>
      <c r="UYR42" s="467"/>
      <c r="UYS42" s="467"/>
      <c r="UYT42" s="467"/>
      <c r="UYU42" s="467"/>
      <c r="UYV42" s="467"/>
      <c r="UYW42" s="467"/>
      <c r="UYX42" s="467"/>
      <c r="UYY42" s="467"/>
      <c r="UYZ42" s="467"/>
      <c r="UZA42" s="467"/>
      <c r="UZB42" s="467"/>
      <c r="UZC42" s="467"/>
      <c r="UZD42" s="467"/>
      <c r="UZE42" s="467"/>
      <c r="UZF42" s="467"/>
      <c r="UZG42" s="467"/>
      <c r="UZH42" s="467"/>
      <c r="UZI42" s="467"/>
      <c r="UZJ42" s="467"/>
      <c r="UZK42" s="467"/>
      <c r="UZL42" s="467"/>
      <c r="UZM42" s="467"/>
      <c r="UZN42" s="467"/>
      <c r="UZO42" s="467"/>
      <c r="UZP42" s="467"/>
      <c r="UZQ42" s="467"/>
      <c r="UZR42" s="467"/>
      <c r="UZS42" s="467"/>
      <c r="UZT42" s="467"/>
      <c r="UZU42" s="467"/>
      <c r="UZV42" s="467"/>
      <c r="UZW42" s="467"/>
      <c r="UZX42" s="467"/>
      <c r="UZY42" s="467"/>
      <c r="UZZ42" s="467"/>
      <c r="VAA42" s="467"/>
      <c r="VAB42" s="467"/>
      <c r="VAC42" s="467"/>
      <c r="VAD42" s="467"/>
      <c r="VAE42" s="467"/>
      <c r="VAF42" s="467"/>
      <c r="VAG42" s="467"/>
      <c r="VAH42" s="467"/>
      <c r="VAI42" s="467"/>
      <c r="VAJ42" s="467"/>
      <c r="VAK42" s="467"/>
      <c r="VAL42" s="467"/>
      <c r="VAM42" s="467"/>
      <c r="VAN42" s="467"/>
      <c r="VAO42" s="467"/>
      <c r="VAP42" s="467"/>
      <c r="VAQ42" s="467"/>
      <c r="VAR42" s="467"/>
      <c r="VAS42" s="467"/>
      <c r="VAT42" s="467"/>
      <c r="VAU42" s="467"/>
      <c r="VAV42" s="467"/>
      <c r="VAW42" s="467"/>
      <c r="VAX42" s="467"/>
      <c r="VAY42" s="467"/>
      <c r="VAZ42" s="467"/>
      <c r="VBA42" s="467"/>
      <c r="VBB42" s="467"/>
      <c r="VBC42" s="467"/>
      <c r="VBD42" s="467"/>
      <c r="VBE42" s="467"/>
      <c r="VBF42" s="467"/>
      <c r="VBG42" s="467"/>
      <c r="VBH42" s="467"/>
      <c r="VBI42" s="467"/>
      <c r="VBJ42" s="467"/>
      <c r="VBK42" s="467"/>
      <c r="VBL42" s="467"/>
      <c r="VBM42" s="467"/>
      <c r="VBN42" s="467"/>
      <c r="VBO42" s="467"/>
      <c r="VBP42" s="467"/>
      <c r="VBQ42" s="467"/>
      <c r="VBR42" s="467"/>
      <c r="VBS42" s="467"/>
      <c r="VBT42" s="467"/>
      <c r="VBU42" s="467"/>
      <c r="VBV42" s="467"/>
      <c r="VBW42" s="467"/>
      <c r="VBX42" s="467"/>
      <c r="VBY42" s="467"/>
      <c r="VBZ42" s="467"/>
      <c r="VCA42" s="467"/>
      <c r="VCB42" s="467"/>
      <c r="VCC42" s="467"/>
      <c r="VCD42" s="467"/>
      <c r="VCE42" s="467"/>
      <c r="VCF42" s="467"/>
      <c r="VCG42" s="467"/>
      <c r="VCH42" s="467"/>
      <c r="VCI42" s="467"/>
      <c r="VCJ42" s="467"/>
      <c r="VCK42" s="467"/>
      <c r="VCL42" s="467"/>
      <c r="VCM42" s="467"/>
      <c r="VCN42" s="467"/>
      <c r="VCO42" s="467"/>
      <c r="VCP42" s="467"/>
      <c r="VCQ42" s="467"/>
      <c r="VCR42" s="467"/>
      <c r="VCS42" s="467"/>
      <c r="VCT42" s="467"/>
      <c r="VCU42" s="467"/>
      <c r="VCV42" s="467"/>
      <c r="VCW42" s="467"/>
      <c r="VCX42" s="467"/>
      <c r="VCY42" s="467"/>
      <c r="VCZ42" s="467"/>
      <c r="VDA42" s="467"/>
      <c r="VDB42" s="467"/>
      <c r="VDC42" s="467"/>
      <c r="VDD42" s="467"/>
      <c r="VDE42" s="467"/>
      <c r="VDF42" s="467"/>
      <c r="VDG42" s="467"/>
      <c r="VDH42" s="467"/>
      <c r="VDI42" s="467"/>
      <c r="VDJ42" s="467"/>
      <c r="VDK42" s="467"/>
      <c r="VDL42" s="467"/>
      <c r="VDM42" s="467"/>
      <c r="VDN42" s="467"/>
      <c r="VDO42" s="467"/>
      <c r="VDP42" s="467"/>
      <c r="VDQ42" s="467"/>
      <c r="VDR42" s="467"/>
      <c r="VDS42" s="467"/>
      <c r="VDT42" s="467"/>
      <c r="VDU42" s="467"/>
      <c r="VDV42" s="467"/>
      <c r="VDW42" s="467"/>
      <c r="VDX42" s="467"/>
      <c r="VDY42" s="467"/>
      <c r="VDZ42" s="467"/>
      <c r="VEA42" s="467"/>
      <c r="VEB42" s="467"/>
      <c r="VEC42" s="467"/>
      <c r="VED42" s="467"/>
      <c r="VEE42" s="467"/>
      <c r="VEF42" s="467"/>
      <c r="VEG42" s="467"/>
      <c r="VEH42" s="467"/>
      <c r="VEI42" s="467"/>
      <c r="VEJ42" s="467"/>
      <c r="VEK42" s="467"/>
      <c r="VEL42" s="467"/>
      <c r="VEM42" s="467"/>
      <c r="VEN42" s="467"/>
      <c r="VEO42" s="467"/>
      <c r="VEP42" s="467"/>
      <c r="VEQ42" s="467"/>
      <c r="VER42" s="467"/>
      <c r="VES42" s="467"/>
      <c r="VET42" s="467"/>
      <c r="VEU42" s="467"/>
      <c r="VEV42" s="467"/>
      <c r="VEW42" s="467"/>
      <c r="VEX42" s="467"/>
      <c r="VEY42" s="467"/>
      <c r="VEZ42" s="467"/>
      <c r="VFA42" s="467"/>
      <c r="VFB42" s="467"/>
      <c r="VFC42" s="467"/>
      <c r="VFD42" s="467"/>
      <c r="VFE42" s="467"/>
      <c r="VFF42" s="467"/>
      <c r="VFG42" s="467"/>
      <c r="VFH42" s="467"/>
      <c r="VFI42" s="467"/>
      <c r="VFJ42" s="467"/>
      <c r="VFK42" s="467"/>
      <c r="VFL42" s="467"/>
      <c r="VFM42" s="467"/>
      <c r="VFN42" s="467"/>
      <c r="VFO42" s="467"/>
      <c r="VFP42" s="467"/>
      <c r="VFQ42" s="467"/>
      <c r="VFR42" s="467"/>
      <c r="VFS42" s="467"/>
      <c r="VFT42" s="467"/>
      <c r="VFU42" s="467"/>
      <c r="VFV42" s="467"/>
      <c r="VFW42" s="467"/>
      <c r="VFX42" s="467"/>
      <c r="VFY42" s="467"/>
      <c r="VFZ42" s="467"/>
      <c r="VGA42" s="467"/>
      <c r="VGB42" s="467"/>
      <c r="VGC42" s="467"/>
      <c r="VGD42" s="467"/>
      <c r="VGE42" s="467"/>
      <c r="VGF42" s="467"/>
      <c r="VGG42" s="467"/>
      <c r="VGH42" s="467"/>
      <c r="VGI42" s="467"/>
      <c r="VGJ42" s="467"/>
      <c r="VGK42" s="467"/>
      <c r="VGL42" s="467"/>
      <c r="VGM42" s="467"/>
      <c r="VGN42" s="467"/>
      <c r="VGO42" s="467"/>
      <c r="VGP42" s="467"/>
      <c r="VGQ42" s="467"/>
      <c r="VGR42" s="467"/>
      <c r="VGS42" s="467"/>
      <c r="VGT42" s="467"/>
      <c r="VGU42" s="467"/>
      <c r="VGV42" s="467"/>
      <c r="VGW42" s="467"/>
      <c r="VGX42" s="467"/>
      <c r="VGY42" s="467"/>
      <c r="VGZ42" s="467"/>
      <c r="VHA42" s="467"/>
      <c r="VHB42" s="467"/>
      <c r="VHC42" s="467"/>
      <c r="VHD42" s="467"/>
      <c r="VHE42" s="467"/>
      <c r="VHF42" s="467"/>
      <c r="VHG42" s="467"/>
      <c r="VHH42" s="467"/>
      <c r="VHI42" s="467"/>
      <c r="VHJ42" s="467"/>
      <c r="VHK42" s="467"/>
      <c r="VHL42" s="467"/>
      <c r="VHM42" s="467"/>
      <c r="VHN42" s="467"/>
      <c r="VHO42" s="467"/>
      <c r="VHP42" s="467"/>
      <c r="VHQ42" s="467"/>
      <c r="VHR42" s="467"/>
      <c r="VHS42" s="467"/>
      <c r="VHT42" s="467"/>
      <c r="VHU42" s="467"/>
      <c r="VHV42" s="467"/>
      <c r="VHW42" s="467"/>
      <c r="VHX42" s="467"/>
      <c r="VHY42" s="467"/>
      <c r="VHZ42" s="467"/>
      <c r="VIA42" s="467"/>
      <c r="VIB42" s="467"/>
      <c r="VIC42" s="467"/>
      <c r="VID42" s="467"/>
      <c r="VIE42" s="467"/>
      <c r="VIF42" s="467"/>
      <c r="VIG42" s="467"/>
      <c r="VIH42" s="467"/>
      <c r="VII42" s="467"/>
      <c r="VIJ42" s="467"/>
      <c r="VIK42" s="467"/>
      <c r="VIL42" s="467"/>
      <c r="VIM42" s="467"/>
      <c r="VIN42" s="467"/>
      <c r="VIO42" s="467"/>
      <c r="VIP42" s="467"/>
      <c r="VIQ42" s="467"/>
      <c r="VIR42" s="467"/>
      <c r="VIS42" s="467"/>
      <c r="VIT42" s="467"/>
      <c r="VIU42" s="467"/>
      <c r="VIV42" s="467"/>
      <c r="VIW42" s="467"/>
      <c r="VIX42" s="467"/>
      <c r="VIY42" s="467"/>
      <c r="VIZ42" s="467"/>
      <c r="VJA42" s="467"/>
      <c r="VJB42" s="467"/>
      <c r="VJC42" s="467"/>
      <c r="VJD42" s="467"/>
      <c r="VJE42" s="467"/>
      <c r="VJF42" s="467"/>
      <c r="VJG42" s="467"/>
      <c r="VJH42" s="467"/>
      <c r="VJI42" s="467"/>
      <c r="VJJ42" s="467"/>
      <c r="VJK42" s="467"/>
      <c r="VJL42" s="467"/>
      <c r="VJM42" s="467"/>
      <c r="VJN42" s="467"/>
      <c r="VJO42" s="467"/>
      <c r="VJP42" s="467"/>
      <c r="VJQ42" s="467"/>
      <c r="VJR42" s="467"/>
      <c r="VJS42" s="467"/>
      <c r="VJT42" s="467"/>
      <c r="VJU42" s="467"/>
      <c r="VJV42" s="467"/>
      <c r="VJW42" s="467"/>
      <c r="VJX42" s="467"/>
      <c r="VJY42" s="467"/>
      <c r="VJZ42" s="467"/>
      <c r="VKA42" s="467"/>
      <c r="VKB42" s="467"/>
      <c r="VKC42" s="467"/>
      <c r="VKD42" s="467"/>
      <c r="VKE42" s="467"/>
      <c r="VKF42" s="467"/>
      <c r="VKG42" s="467"/>
      <c r="VKH42" s="467"/>
      <c r="VKI42" s="467"/>
      <c r="VKJ42" s="467"/>
      <c r="VKK42" s="467"/>
      <c r="VKL42" s="467"/>
      <c r="VKM42" s="467"/>
      <c r="VKN42" s="467"/>
      <c r="VKO42" s="467"/>
      <c r="VKP42" s="467"/>
      <c r="VKQ42" s="467"/>
      <c r="VKR42" s="467"/>
      <c r="VKS42" s="467"/>
      <c r="VKT42" s="467"/>
      <c r="VKU42" s="467"/>
      <c r="VKV42" s="467"/>
      <c r="VKW42" s="467"/>
      <c r="VKX42" s="467"/>
      <c r="VKY42" s="467"/>
      <c r="VKZ42" s="467"/>
      <c r="VLA42" s="467"/>
      <c r="VLB42" s="467"/>
      <c r="VLC42" s="467"/>
      <c r="VLD42" s="467"/>
      <c r="VLE42" s="467"/>
      <c r="VLF42" s="467"/>
      <c r="VLG42" s="467"/>
      <c r="VLH42" s="467"/>
      <c r="VLI42" s="467"/>
      <c r="VLJ42" s="467"/>
      <c r="VLK42" s="467"/>
      <c r="VLL42" s="467"/>
      <c r="VLM42" s="467"/>
      <c r="VLN42" s="467"/>
      <c r="VLO42" s="467"/>
      <c r="VLP42" s="467"/>
      <c r="VLQ42" s="467"/>
      <c r="VLR42" s="467"/>
      <c r="VLS42" s="467"/>
      <c r="VLT42" s="467"/>
      <c r="VLU42" s="467"/>
      <c r="VLV42" s="467"/>
      <c r="VLW42" s="467"/>
      <c r="VLX42" s="467"/>
      <c r="VLY42" s="467"/>
      <c r="VLZ42" s="467"/>
      <c r="VMA42" s="467"/>
      <c r="VMB42" s="467"/>
      <c r="VMC42" s="467"/>
      <c r="VMD42" s="467"/>
      <c r="VME42" s="467"/>
      <c r="VMF42" s="467"/>
      <c r="VMG42" s="467"/>
      <c r="VMH42" s="467"/>
      <c r="VMI42" s="467"/>
      <c r="VMJ42" s="467"/>
      <c r="VMK42" s="467"/>
      <c r="VML42" s="467"/>
      <c r="VMM42" s="467"/>
      <c r="VMN42" s="467"/>
      <c r="VMO42" s="467"/>
      <c r="VMP42" s="467"/>
      <c r="VMQ42" s="467"/>
      <c r="VMR42" s="467"/>
      <c r="VMS42" s="467"/>
      <c r="VMT42" s="467"/>
      <c r="VMU42" s="467"/>
      <c r="VMV42" s="467"/>
      <c r="VMW42" s="467"/>
      <c r="VMX42" s="467"/>
      <c r="VMY42" s="467"/>
      <c r="VMZ42" s="467"/>
      <c r="VNA42" s="467"/>
      <c r="VNB42" s="467"/>
      <c r="VNC42" s="467"/>
      <c r="VND42" s="467"/>
      <c r="VNE42" s="467"/>
      <c r="VNF42" s="467"/>
      <c r="VNG42" s="467"/>
      <c r="VNH42" s="467"/>
      <c r="VNI42" s="467"/>
      <c r="VNJ42" s="467"/>
      <c r="VNK42" s="467"/>
      <c r="VNL42" s="467"/>
      <c r="VNM42" s="467"/>
      <c r="VNN42" s="467"/>
      <c r="VNO42" s="467"/>
      <c r="VNP42" s="467"/>
      <c r="VNQ42" s="467"/>
      <c r="VNR42" s="467"/>
      <c r="VNS42" s="467"/>
      <c r="VNT42" s="467"/>
      <c r="VNU42" s="467"/>
      <c r="VNV42" s="467"/>
      <c r="VNW42" s="467"/>
      <c r="VNX42" s="467"/>
      <c r="VNY42" s="467"/>
      <c r="VNZ42" s="467"/>
      <c r="VOA42" s="467"/>
      <c r="VOB42" s="467"/>
      <c r="VOC42" s="467"/>
      <c r="VOD42" s="467"/>
      <c r="VOE42" s="467"/>
      <c r="VOF42" s="467"/>
      <c r="VOG42" s="467"/>
      <c r="VOH42" s="467"/>
      <c r="VOI42" s="467"/>
      <c r="VOJ42" s="467"/>
      <c r="VOK42" s="467"/>
      <c r="VOL42" s="467"/>
      <c r="VOM42" s="467"/>
      <c r="VON42" s="467"/>
      <c r="VOO42" s="467"/>
      <c r="VOP42" s="467"/>
      <c r="VOQ42" s="467"/>
      <c r="VOR42" s="467"/>
      <c r="VOS42" s="467"/>
      <c r="VOT42" s="467"/>
      <c r="VOU42" s="467"/>
      <c r="VOV42" s="467"/>
      <c r="VOW42" s="467"/>
      <c r="VOX42" s="467"/>
      <c r="VOY42" s="467"/>
      <c r="VOZ42" s="467"/>
      <c r="VPA42" s="467"/>
      <c r="VPB42" s="467"/>
      <c r="VPC42" s="467"/>
      <c r="VPD42" s="467"/>
      <c r="VPE42" s="467"/>
      <c r="VPF42" s="467"/>
      <c r="VPG42" s="467"/>
      <c r="VPH42" s="467"/>
      <c r="VPI42" s="467"/>
      <c r="VPJ42" s="467"/>
      <c r="VPK42" s="467"/>
      <c r="VPL42" s="467"/>
      <c r="VPM42" s="467"/>
      <c r="VPN42" s="467"/>
      <c r="VPO42" s="467"/>
      <c r="VPP42" s="467"/>
      <c r="VPQ42" s="467"/>
      <c r="VPR42" s="467"/>
      <c r="VPS42" s="467"/>
      <c r="VPT42" s="467"/>
      <c r="VPU42" s="467"/>
      <c r="VPV42" s="467"/>
      <c r="VPW42" s="467"/>
      <c r="VPX42" s="467"/>
      <c r="VPY42" s="467"/>
      <c r="VPZ42" s="467"/>
      <c r="VQA42" s="467"/>
      <c r="VQB42" s="467"/>
      <c r="VQC42" s="467"/>
      <c r="VQD42" s="467"/>
      <c r="VQE42" s="467"/>
      <c r="VQF42" s="467"/>
      <c r="VQG42" s="467"/>
      <c r="VQH42" s="467"/>
      <c r="VQI42" s="467"/>
      <c r="VQJ42" s="467"/>
      <c r="VQK42" s="467"/>
      <c r="VQL42" s="467"/>
      <c r="VQM42" s="467"/>
      <c r="VQN42" s="467"/>
      <c r="VQO42" s="467"/>
      <c r="VQP42" s="467"/>
      <c r="VQQ42" s="467"/>
      <c r="VQR42" s="467"/>
      <c r="VQS42" s="467"/>
      <c r="VQT42" s="467"/>
      <c r="VQU42" s="467"/>
      <c r="VQV42" s="467"/>
      <c r="VQW42" s="467"/>
      <c r="VQX42" s="467"/>
      <c r="VQY42" s="467"/>
      <c r="VQZ42" s="467"/>
      <c r="VRA42" s="467"/>
      <c r="VRB42" s="467"/>
      <c r="VRC42" s="467"/>
      <c r="VRD42" s="467"/>
      <c r="VRE42" s="467"/>
      <c r="VRF42" s="467"/>
      <c r="VRG42" s="467"/>
      <c r="VRH42" s="467"/>
      <c r="VRI42" s="467"/>
      <c r="VRJ42" s="467"/>
      <c r="VRK42" s="467"/>
      <c r="VRL42" s="467"/>
      <c r="VRM42" s="467"/>
      <c r="VRN42" s="467"/>
      <c r="VRO42" s="467"/>
      <c r="VRP42" s="467"/>
      <c r="VRQ42" s="467"/>
      <c r="VRR42" s="467"/>
      <c r="VRS42" s="467"/>
      <c r="VRT42" s="467"/>
      <c r="VRU42" s="467"/>
      <c r="VRV42" s="467"/>
      <c r="VRW42" s="467"/>
      <c r="VRX42" s="467"/>
      <c r="VRY42" s="467"/>
      <c r="VRZ42" s="467"/>
      <c r="VSA42" s="467"/>
      <c r="VSB42" s="467"/>
      <c r="VSC42" s="467"/>
      <c r="VSD42" s="467"/>
      <c r="VSE42" s="467"/>
      <c r="VSF42" s="467"/>
      <c r="VSG42" s="467"/>
      <c r="VSH42" s="467"/>
      <c r="VSI42" s="467"/>
      <c r="VSJ42" s="467"/>
      <c r="VSK42" s="467"/>
      <c r="VSL42" s="467"/>
      <c r="VSM42" s="467"/>
      <c r="VSN42" s="467"/>
      <c r="VSO42" s="467"/>
      <c r="VSP42" s="467"/>
      <c r="VSQ42" s="467"/>
      <c r="VSR42" s="467"/>
      <c r="VSS42" s="467"/>
      <c r="VST42" s="467"/>
      <c r="VSU42" s="467"/>
      <c r="VSV42" s="467"/>
      <c r="VSW42" s="467"/>
      <c r="VSX42" s="467"/>
      <c r="VSY42" s="467"/>
      <c r="VSZ42" s="467"/>
      <c r="VTA42" s="467"/>
      <c r="VTB42" s="467"/>
      <c r="VTC42" s="467"/>
      <c r="VTD42" s="467"/>
      <c r="VTE42" s="467"/>
      <c r="VTF42" s="467"/>
      <c r="VTG42" s="467"/>
      <c r="VTH42" s="467"/>
      <c r="VTI42" s="467"/>
      <c r="VTJ42" s="467"/>
      <c r="VTK42" s="467"/>
      <c r="VTL42" s="467"/>
      <c r="VTM42" s="467"/>
      <c r="VTN42" s="467"/>
      <c r="VTO42" s="467"/>
      <c r="VTP42" s="467"/>
      <c r="VTQ42" s="467"/>
      <c r="VTR42" s="467"/>
      <c r="VTS42" s="467"/>
      <c r="VTT42" s="467"/>
      <c r="VTU42" s="467"/>
      <c r="VTV42" s="467"/>
      <c r="VTW42" s="467"/>
      <c r="VTX42" s="467"/>
      <c r="VTY42" s="467"/>
      <c r="VTZ42" s="467"/>
      <c r="VUA42" s="467"/>
      <c r="VUB42" s="467"/>
      <c r="VUC42" s="467"/>
      <c r="VUD42" s="467"/>
      <c r="VUE42" s="467"/>
      <c r="VUF42" s="467"/>
      <c r="VUG42" s="467"/>
      <c r="VUH42" s="467"/>
      <c r="VUI42" s="467"/>
      <c r="VUJ42" s="467"/>
      <c r="VUK42" s="467"/>
      <c r="VUL42" s="467"/>
      <c r="VUM42" s="467"/>
      <c r="VUN42" s="467"/>
      <c r="VUO42" s="467"/>
      <c r="VUP42" s="467"/>
      <c r="VUQ42" s="467"/>
      <c r="VUR42" s="467"/>
      <c r="VUS42" s="467"/>
      <c r="VUT42" s="467"/>
      <c r="VUU42" s="467"/>
      <c r="VUV42" s="467"/>
      <c r="VUW42" s="467"/>
      <c r="VUX42" s="467"/>
      <c r="VUY42" s="467"/>
      <c r="VUZ42" s="467"/>
      <c r="VVA42" s="467"/>
      <c r="VVB42" s="467"/>
      <c r="VVC42" s="467"/>
      <c r="VVD42" s="467"/>
      <c r="VVE42" s="467"/>
      <c r="VVF42" s="467"/>
      <c r="VVG42" s="467"/>
      <c r="VVH42" s="467"/>
      <c r="VVI42" s="467"/>
      <c r="VVJ42" s="467"/>
      <c r="VVK42" s="467"/>
      <c r="VVL42" s="467"/>
      <c r="VVM42" s="467"/>
      <c r="VVN42" s="467"/>
      <c r="VVO42" s="467"/>
      <c r="VVP42" s="467"/>
      <c r="VVQ42" s="467"/>
      <c r="VVR42" s="467"/>
      <c r="VVS42" s="467"/>
      <c r="VVT42" s="467"/>
      <c r="VVU42" s="467"/>
      <c r="VVV42" s="467"/>
      <c r="VVW42" s="467"/>
      <c r="VVX42" s="467"/>
      <c r="VVY42" s="467"/>
      <c r="VVZ42" s="467"/>
      <c r="VWA42" s="467"/>
      <c r="VWB42" s="467"/>
      <c r="VWC42" s="467"/>
      <c r="VWD42" s="467"/>
      <c r="VWE42" s="467"/>
      <c r="VWF42" s="467"/>
      <c r="VWG42" s="467"/>
      <c r="VWH42" s="467"/>
      <c r="VWI42" s="467"/>
      <c r="VWJ42" s="467"/>
      <c r="VWK42" s="467"/>
      <c r="VWL42" s="467"/>
      <c r="VWM42" s="467"/>
      <c r="VWN42" s="467"/>
      <c r="VWO42" s="467"/>
      <c r="VWP42" s="467"/>
      <c r="VWQ42" s="467"/>
      <c r="VWR42" s="467"/>
      <c r="VWS42" s="467"/>
      <c r="VWT42" s="467"/>
      <c r="VWU42" s="467"/>
      <c r="VWV42" s="467"/>
      <c r="VWW42" s="467"/>
      <c r="VWX42" s="467"/>
      <c r="VWY42" s="467"/>
      <c r="VWZ42" s="467"/>
      <c r="VXA42" s="467"/>
      <c r="VXB42" s="467"/>
      <c r="VXC42" s="467"/>
      <c r="VXD42" s="467"/>
      <c r="VXE42" s="467"/>
      <c r="VXF42" s="467"/>
      <c r="VXG42" s="467"/>
      <c r="VXH42" s="467"/>
      <c r="VXI42" s="467"/>
      <c r="VXJ42" s="467"/>
      <c r="VXK42" s="467"/>
      <c r="VXL42" s="467"/>
      <c r="VXM42" s="467"/>
      <c r="VXN42" s="467"/>
      <c r="VXO42" s="467"/>
      <c r="VXP42" s="467"/>
      <c r="VXQ42" s="467"/>
      <c r="VXR42" s="467"/>
      <c r="VXS42" s="467"/>
      <c r="VXT42" s="467"/>
      <c r="VXU42" s="467"/>
      <c r="VXV42" s="467"/>
      <c r="VXW42" s="467"/>
      <c r="VXX42" s="467"/>
      <c r="VXY42" s="467"/>
      <c r="VXZ42" s="467"/>
      <c r="VYA42" s="467"/>
      <c r="VYB42" s="467"/>
      <c r="VYC42" s="467"/>
      <c r="VYD42" s="467"/>
      <c r="VYE42" s="467"/>
      <c r="VYF42" s="467"/>
      <c r="VYG42" s="467"/>
      <c r="VYH42" s="467"/>
      <c r="VYI42" s="467"/>
      <c r="VYJ42" s="467"/>
      <c r="VYK42" s="467"/>
      <c r="VYL42" s="467"/>
      <c r="VYM42" s="467"/>
      <c r="VYN42" s="467"/>
      <c r="VYO42" s="467"/>
      <c r="VYP42" s="467"/>
      <c r="VYQ42" s="467"/>
      <c r="VYR42" s="467"/>
      <c r="VYS42" s="467"/>
      <c r="VYT42" s="467"/>
      <c r="VYU42" s="467"/>
      <c r="VYV42" s="467"/>
      <c r="VYW42" s="467"/>
      <c r="VYX42" s="467"/>
      <c r="VYY42" s="467"/>
      <c r="VYZ42" s="467"/>
      <c r="VZA42" s="467"/>
      <c r="VZB42" s="467"/>
      <c r="VZC42" s="467"/>
      <c r="VZD42" s="467"/>
      <c r="VZE42" s="467"/>
      <c r="VZF42" s="467"/>
      <c r="VZG42" s="467"/>
      <c r="VZH42" s="467"/>
      <c r="VZI42" s="467"/>
      <c r="VZJ42" s="467"/>
      <c r="VZK42" s="467"/>
      <c r="VZL42" s="467"/>
      <c r="VZM42" s="467"/>
      <c r="VZN42" s="467"/>
      <c r="VZO42" s="467"/>
      <c r="VZP42" s="467"/>
      <c r="VZQ42" s="467"/>
      <c r="VZR42" s="467"/>
      <c r="VZS42" s="467"/>
      <c r="VZT42" s="467"/>
      <c r="VZU42" s="467"/>
      <c r="VZV42" s="467"/>
      <c r="VZW42" s="467"/>
      <c r="VZX42" s="467"/>
      <c r="VZY42" s="467"/>
      <c r="VZZ42" s="467"/>
      <c r="WAA42" s="467"/>
      <c r="WAB42" s="467"/>
      <c r="WAC42" s="467"/>
      <c r="WAD42" s="467"/>
      <c r="WAE42" s="467"/>
      <c r="WAF42" s="467"/>
      <c r="WAG42" s="467"/>
      <c r="WAH42" s="467"/>
      <c r="WAI42" s="467"/>
      <c r="WAJ42" s="467"/>
      <c r="WAK42" s="467"/>
      <c r="WAL42" s="467"/>
      <c r="WAM42" s="467"/>
      <c r="WAN42" s="467"/>
      <c r="WAO42" s="467"/>
      <c r="WAP42" s="467"/>
      <c r="WAQ42" s="467"/>
      <c r="WAR42" s="467"/>
      <c r="WAS42" s="467"/>
      <c r="WAT42" s="467"/>
      <c r="WAU42" s="467"/>
      <c r="WAV42" s="467"/>
      <c r="WAW42" s="467"/>
      <c r="WAX42" s="467"/>
      <c r="WAY42" s="467"/>
      <c r="WAZ42" s="467"/>
      <c r="WBA42" s="467"/>
      <c r="WBB42" s="467"/>
      <c r="WBC42" s="467"/>
      <c r="WBD42" s="467"/>
      <c r="WBE42" s="467"/>
      <c r="WBF42" s="467"/>
      <c r="WBG42" s="467"/>
      <c r="WBH42" s="467"/>
      <c r="WBI42" s="467"/>
      <c r="WBJ42" s="467"/>
      <c r="WBK42" s="467"/>
      <c r="WBL42" s="467"/>
      <c r="WBM42" s="467"/>
      <c r="WBN42" s="467"/>
      <c r="WBO42" s="467"/>
      <c r="WBP42" s="467"/>
      <c r="WBQ42" s="467"/>
      <c r="WBR42" s="467"/>
      <c r="WBS42" s="467"/>
      <c r="WBT42" s="467"/>
      <c r="WBU42" s="467"/>
      <c r="WBV42" s="467"/>
      <c r="WBW42" s="467"/>
      <c r="WBX42" s="467"/>
      <c r="WBY42" s="467"/>
      <c r="WBZ42" s="467"/>
      <c r="WCA42" s="467"/>
      <c r="WCB42" s="467"/>
      <c r="WCC42" s="467"/>
      <c r="WCD42" s="467"/>
      <c r="WCE42" s="467"/>
      <c r="WCF42" s="467"/>
      <c r="WCG42" s="467"/>
      <c r="WCH42" s="467"/>
      <c r="WCI42" s="467"/>
      <c r="WCJ42" s="467"/>
      <c r="WCK42" s="467"/>
      <c r="WCL42" s="467"/>
      <c r="WCM42" s="467"/>
      <c r="WCN42" s="467"/>
      <c r="WCO42" s="467"/>
      <c r="WCP42" s="467"/>
      <c r="WCQ42" s="467"/>
      <c r="WCR42" s="467"/>
      <c r="WCS42" s="467"/>
      <c r="WCT42" s="467"/>
      <c r="WCU42" s="467"/>
      <c r="WCV42" s="467"/>
      <c r="WCW42" s="467"/>
      <c r="WCX42" s="467"/>
      <c r="WCY42" s="467"/>
      <c r="WCZ42" s="467"/>
      <c r="WDA42" s="467"/>
      <c r="WDB42" s="467"/>
      <c r="WDC42" s="467"/>
      <c r="WDD42" s="467"/>
      <c r="WDE42" s="467"/>
      <c r="WDF42" s="467"/>
      <c r="WDG42" s="467"/>
      <c r="WDH42" s="467"/>
      <c r="WDI42" s="467"/>
      <c r="WDJ42" s="467"/>
      <c r="WDK42" s="467"/>
      <c r="WDL42" s="467"/>
      <c r="WDM42" s="467"/>
      <c r="WDN42" s="467"/>
      <c r="WDO42" s="467"/>
      <c r="WDP42" s="467"/>
      <c r="WDQ42" s="467"/>
      <c r="WDR42" s="467"/>
      <c r="WDS42" s="467"/>
      <c r="WDT42" s="467"/>
      <c r="WDU42" s="467"/>
      <c r="WDV42" s="467"/>
      <c r="WDW42" s="467"/>
      <c r="WDX42" s="467"/>
      <c r="WDY42" s="467"/>
      <c r="WDZ42" s="467"/>
      <c r="WEA42" s="467"/>
      <c r="WEB42" s="467"/>
      <c r="WEC42" s="467"/>
      <c r="WED42" s="467"/>
      <c r="WEE42" s="467"/>
      <c r="WEF42" s="467"/>
      <c r="WEG42" s="467"/>
      <c r="WEH42" s="467"/>
      <c r="WEI42" s="467"/>
      <c r="WEJ42" s="467"/>
      <c r="WEK42" s="467"/>
      <c r="WEL42" s="467"/>
      <c r="WEM42" s="467"/>
      <c r="WEN42" s="467"/>
      <c r="WEO42" s="467"/>
      <c r="WEP42" s="467"/>
      <c r="WEQ42" s="467"/>
      <c r="WER42" s="467"/>
      <c r="WES42" s="467"/>
      <c r="WET42" s="467"/>
      <c r="WEU42" s="467"/>
      <c r="WEV42" s="467"/>
      <c r="WEW42" s="467"/>
      <c r="WEX42" s="467"/>
      <c r="WEY42" s="467"/>
      <c r="WEZ42" s="467"/>
      <c r="WFA42" s="467"/>
      <c r="WFB42" s="467"/>
      <c r="WFC42" s="467"/>
      <c r="WFD42" s="467"/>
      <c r="WFE42" s="467"/>
      <c r="WFF42" s="467"/>
      <c r="WFG42" s="467"/>
      <c r="WFH42" s="467"/>
      <c r="WFI42" s="467"/>
      <c r="WFJ42" s="467"/>
      <c r="WFK42" s="467"/>
      <c r="WFL42" s="467"/>
      <c r="WFM42" s="467"/>
      <c r="WFN42" s="467"/>
      <c r="WFO42" s="467"/>
      <c r="WFP42" s="467"/>
      <c r="WFQ42" s="467"/>
      <c r="WFR42" s="467"/>
      <c r="WFS42" s="467"/>
      <c r="WFT42" s="467"/>
      <c r="WFU42" s="467"/>
      <c r="WFV42" s="467"/>
      <c r="WFW42" s="467"/>
      <c r="WFX42" s="467"/>
      <c r="WFY42" s="467"/>
      <c r="WFZ42" s="467"/>
      <c r="WGA42" s="467"/>
      <c r="WGB42" s="467"/>
      <c r="WGC42" s="467"/>
      <c r="WGD42" s="467"/>
      <c r="WGE42" s="467"/>
      <c r="WGF42" s="467"/>
      <c r="WGG42" s="467"/>
      <c r="WGH42" s="467"/>
      <c r="WGI42" s="467"/>
      <c r="WGJ42" s="467"/>
      <c r="WGK42" s="467"/>
      <c r="WGL42" s="467"/>
      <c r="WGM42" s="467"/>
      <c r="WGN42" s="467"/>
      <c r="WGO42" s="467"/>
      <c r="WGP42" s="467"/>
      <c r="WGQ42" s="467"/>
      <c r="WGR42" s="467"/>
      <c r="WGS42" s="467"/>
      <c r="WGT42" s="467"/>
      <c r="WGU42" s="467"/>
      <c r="WGV42" s="467"/>
      <c r="WGW42" s="467"/>
      <c r="WGX42" s="467"/>
      <c r="WGY42" s="467"/>
      <c r="WGZ42" s="467"/>
      <c r="WHA42" s="467"/>
      <c r="WHB42" s="467"/>
      <c r="WHC42" s="467"/>
      <c r="WHD42" s="467"/>
      <c r="WHE42" s="467"/>
      <c r="WHF42" s="467"/>
      <c r="WHG42" s="467"/>
      <c r="WHH42" s="467"/>
      <c r="WHI42" s="467"/>
      <c r="WHJ42" s="467"/>
      <c r="WHK42" s="467"/>
      <c r="WHL42" s="467"/>
      <c r="WHM42" s="467"/>
      <c r="WHN42" s="467"/>
      <c r="WHO42" s="467"/>
      <c r="WHP42" s="467"/>
      <c r="WHQ42" s="467"/>
      <c r="WHR42" s="467"/>
      <c r="WHS42" s="467"/>
      <c r="WHT42" s="467"/>
      <c r="WHU42" s="467"/>
      <c r="WHV42" s="467"/>
      <c r="WHW42" s="467"/>
      <c r="WHX42" s="467"/>
      <c r="WHY42" s="467"/>
      <c r="WHZ42" s="467"/>
      <c r="WIA42" s="467"/>
      <c r="WIB42" s="467"/>
      <c r="WIC42" s="467"/>
      <c r="WID42" s="467"/>
      <c r="WIE42" s="467"/>
      <c r="WIF42" s="467"/>
      <c r="WIG42" s="467"/>
      <c r="WIH42" s="467"/>
      <c r="WII42" s="467"/>
      <c r="WIJ42" s="467"/>
      <c r="WIK42" s="467"/>
      <c r="WIL42" s="467"/>
      <c r="WIM42" s="467"/>
      <c r="WIN42" s="467"/>
      <c r="WIO42" s="467"/>
      <c r="WIP42" s="467"/>
      <c r="WIQ42" s="467"/>
      <c r="WIR42" s="467"/>
      <c r="WIS42" s="467"/>
      <c r="WIT42" s="467"/>
      <c r="WIU42" s="467"/>
      <c r="WIV42" s="467"/>
      <c r="WIW42" s="467"/>
      <c r="WIX42" s="467"/>
      <c r="WIY42" s="467"/>
      <c r="WIZ42" s="467"/>
      <c r="WJA42" s="467"/>
      <c r="WJB42" s="467"/>
      <c r="WJC42" s="467"/>
      <c r="WJD42" s="467"/>
      <c r="WJE42" s="467"/>
      <c r="WJF42" s="467"/>
      <c r="WJG42" s="467"/>
      <c r="WJH42" s="467"/>
      <c r="WJI42" s="467"/>
      <c r="WJJ42" s="467"/>
      <c r="WJK42" s="467"/>
      <c r="WJL42" s="467"/>
      <c r="WJM42" s="467"/>
      <c r="WJN42" s="467"/>
      <c r="WJO42" s="467"/>
      <c r="WJP42" s="467"/>
      <c r="WJQ42" s="467"/>
      <c r="WJR42" s="467"/>
      <c r="WJS42" s="467"/>
      <c r="WJT42" s="467"/>
      <c r="WJU42" s="467"/>
      <c r="WJV42" s="467"/>
      <c r="WJW42" s="467"/>
      <c r="WJX42" s="467"/>
      <c r="WJY42" s="467"/>
      <c r="WJZ42" s="467"/>
      <c r="WKA42" s="467"/>
      <c r="WKB42" s="467"/>
      <c r="WKC42" s="467"/>
      <c r="WKD42" s="467"/>
      <c r="WKE42" s="467"/>
      <c r="WKF42" s="467"/>
      <c r="WKG42" s="467"/>
      <c r="WKH42" s="467"/>
      <c r="WKI42" s="467"/>
      <c r="WKJ42" s="467"/>
      <c r="WKK42" s="467"/>
      <c r="WKL42" s="467"/>
      <c r="WKM42" s="467"/>
      <c r="WKN42" s="467"/>
      <c r="WKO42" s="467"/>
      <c r="WKP42" s="467"/>
      <c r="WKQ42" s="467"/>
      <c r="WKR42" s="467"/>
      <c r="WKS42" s="467"/>
      <c r="WKT42" s="467"/>
      <c r="WKU42" s="467"/>
      <c r="WKV42" s="467"/>
      <c r="WKW42" s="467"/>
      <c r="WKX42" s="467"/>
      <c r="WKY42" s="467"/>
      <c r="WKZ42" s="467"/>
      <c r="WLA42" s="467"/>
      <c r="WLB42" s="467"/>
      <c r="WLC42" s="467"/>
      <c r="WLD42" s="467"/>
      <c r="WLE42" s="467"/>
      <c r="WLF42" s="467"/>
      <c r="WLG42" s="467"/>
      <c r="WLH42" s="467"/>
      <c r="WLI42" s="467"/>
      <c r="WLJ42" s="467"/>
      <c r="WLK42" s="467"/>
      <c r="WLL42" s="467"/>
      <c r="WLM42" s="467"/>
      <c r="WLN42" s="467"/>
      <c r="WLO42" s="467"/>
      <c r="WLP42" s="467"/>
      <c r="WLQ42" s="467"/>
      <c r="WLR42" s="467"/>
      <c r="WLS42" s="467"/>
      <c r="WLT42" s="467"/>
      <c r="WLU42" s="467"/>
      <c r="WLV42" s="467"/>
      <c r="WLW42" s="467"/>
      <c r="WLX42" s="467"/>
      <c r="WLY42" s="467"/>
      <c r="WLZ42" s="467"/>
      <c r="WMA42" s="467"/>
      <c r="WMB42" s="467"/>
      <c r="WMC42" s="467"/>
      <c r="WMD42" s="467"/>
      <c r="WME42" s="467"/>
      <c r="WMF42" s="467"/>
      <c r="WMG42" s="467"/>
      <c r="WMH42" s="467"/>
      <c r="WMI42" s="467"/>
      <c r="WMJ42" s="467"/>
      <c r="WMK42" s="467"/>
      <c r="WML42" s="467"/>
      <c r="WMM42" s="467"/>
      <c r="WMN42" s="467"/>
      <c r="WMO42" s="467"/>
      <c r="WMP42" s="467"/>
      <c r="WMQ42" s="467"/>
      <c r="WMR42" s="467"/>
      <c r="WMS42" s="467"/>
      <c r="WMT42" s="467"/>
      <c r="WMU42" s="467"/>
      <c r="WMV42" s="467"/>
      <c r="WMW42" s="467"/>
      <c r="WMX42" s="467"/>
      <c r="WMY42" s="467"/>
      <c r="WMZ42" s="467"/>
      <c r="WNA42" s="467"/>
      <c r="WNB42" s="467"/>
      <c r="WNC42" s="467"/>
      <c r="WND42" s="467"/>
      <c r="WNE42" s="467"/>
      <c r="WNF42" s="467"/>
      <c r="WNG42" s="467"/>
      <c r="WNH42" s="467"/>
      <c r="WNI42" s="467"/>
      <c r="WNJ42" s="467"/>
      <c r="WNK42" s="467"/>
      <c r="WNL42" s="467"/>
      <c r="WNM42" s="467"/>
      <c r="WNN42" s="467"/>
      <c r="WNO42" s="467"/>
      <c r="WNP42" s="467"/>
      <c r="WNQ42" s="467"/>
      <c r="WNR42" s="467"/>
      <c r="WNS42" s="467"/>
      <c r="WNT42" s="467"/>
      <c r="WNU42" s="467"/>
      <c r="WNV42" s="467"/>
      <c r="WNW42" s="467"/>
      <c r="WNX42" s="467"/>
      <c r="WNY42" s="467"/>
      <c r="WNZ42" s="467"/>
      <c r="WOA42" s="467"/>
      <c r="WOB42" s="467"/>
      <c r="WOC42" s="467"/>
      <c r="WOD42" s="467"/>
      <c r="WOE42" s="467"/>
      <c r="WOF42" s="467"/>
      <c r="WOG42" s="467"/>
      <c r="WOH42" s="467"/>
      <c r="WOI42" s="467"/>
      <c r="WOJ42" s="467"/>
      <c r="WOK42" s="467"/>
      <c r="WOL42" s="467"/>
      <c r="WOM42" s="467"/>
      <c r="WON42" s="467"/>
      <c r="WOO42" s="467"/>
      <c r="WOP42" s="467"/>
      <c r="WOQ42" s="467"/>
      <c r="WOR42" s="467"/>
      <c r="WOS42" s="467"/>
      <c r="WOT42" s="467"/>
      <c r="WOU42" s="467"/>
      <c r="WOV42" s="467"/>
      <c r="WOW42" s="467"/>
      <c r="WOX42" s="467"/>
      <c r="WOY42" s="467"/>
      <c r="WOZ42" s="467"/>
      <c r="WPA42" s="467"/>
      <c r="WPB42" s="467"/>
      <c r="WPC42" s="467"/>
      <c r="WPD42" s="467"/>
      <c r="WPE42" s="467"/>
      <c r="WPF42" s="467"/>
      <c r="WPG42" s="467"/>
      <c r="WPH42" s="467"/>
      <c r="WPI42" s="467"/>
      <c r="WPJ42" s="467"/>
      <c r="WPK42" s="467"/>
      <c r="WPL42" s="467"/>
      <c r="WPM42" s="467"/>
      <c r="WPN42" s="467"/>
      <c r="WPO42" s="467"/>
      <c r="WPP42" s="467"/>
      <c r="WPQ42" s="467"/>
      <c r="WPR42" s="467"/>
      <c r="WPS42" s="467"/>
      <c r="WPT42" s="467"/>
      <c r="WPU42" s="467"/>
      <c r="WPV42" s="467"/>
      <c r="WPW42" s="467"/>
      <c r="WPX42" s="467"/>
      <c r="WPY42" s="467"/>
      <c r="WPZ42" s="467"/>
      <c r="WQA42" s="467"/>
      <c r="WQB42" s="467"/>
      <c r="WQC42" s="467"/>
      <c r="WQD42" s="467"/>
      <c r="WQE42" s="467"/>
      <c r="WQF42" s="467"/>
      <c r="WQG42" s="467"/>
      <c r="WQH42" s="467"/>
      <c r="WQI42" s="467"/>
      <c r="WQJ42" s="467"/>
      <c r="WQK42" s="467"/>
      <c r="WQL42" s="467"/>
      <c r="WQM42" s="467"/>
      <c r="WQN42" s="467"/>
      <c r="WQO42" s="467"/>
      <c r="WQP42" s="467"/>
      <c r="WQQ42" s="467"/>
      <c r="WQR42" s="467"/>
      <c r="WQS42" s="467"/>
      <c r="WQT42" s="467"/>
      <c r="WQU42" s="467"/>
      <c r="WQV42" s="467"/>
      <c r="WQW42" s="467"/>
      <c r="WQX42" s="467"/>
      <c r="WQY42" s="467"/>
      <c r="WQZ42" s="467"/>
      <c r="WRA42" s="467"/>
      <c r="WRB42" s="467"/>
      <c r="WRC42" s="467"/>
      <c r="WRD42" s="467"/>
      <c r="WRE42" s="467"/>
      <c r="WRF42" s="467"/>
      <c r="WRG42" s="467"/>
      <c r="WRH42" s="467"/>
      <c r="WRI42" s="467"/>
      <c r="WRJ42" s="467"/>
      <c r="WRK42" s="467"/>
      <c r="WRL42" s="467"/>
      <c r="WRM42" s="467"/>
      <c r="WRN42" s="467"/>
      <c r="WRO42" s="467"/>
      <c r="WRP42" s="467"/>
      <c r="WRQ42" s="467"/>
      <c r="WRR42" s="467"/>
      <c r="WRS42" s="467"/>
      <c r="WRT42" s="467"/>
      <c r="WRU42" s="467"/>
      <c r="WRV42" s="467"/>
      <c r="WRW42" s="467"/>
      <c r="WRX42" s="467"/>
      <c r="WRY42" s="467"/>
      <c r="WRZ42" s="467"/>
      <c r="WSA42" s="467"/>
      <c r="WSB42" s="467"/>
      <c r="WSC42" s="467"/>
      <c r="WSD42" s="467"/>
      <c r="WSE42" s="467"/>
      <c r="WSF42" s="467"/>
      <c r="WSG42" s="467"/>
      <c r="WSH42" s="467"/>
      <c r="WSI42" s="467"/>
      <c r="WSJ42" s="467"/>
      <c r="WSK42" s="467"/>
      <c r="WSL42" s="467"/>
      <c r="WSM42" s="467"/>
      <c r="WSN42" s="467"/>
      <c r="WSO42" s="467"/>
      <c r="WSP42" s="467"/>
      <c r="WSQ42" s="467"/>
      <c r="WSR42" s="467"/>
      <c r="WSS42" s="467"/>
      <c r="WST42" s="467"/>
      <c r="WSU42" s="467"/>
      <c r="WSV42" s="467"/>
      <c r="WSW42" s="467"/>
      <c r="WSX42" s="467"/>
      <c r="WSY42" s="467"/>
      <c r="WSZ42" s="467"/>
      <c r="WTA42" s="467"/>
      <c r="WTB42" s="467"/>
      <c r="WTC42" s="467"/>
      <c r="WTD42" s="467"/>
      <c r="WTE42" s="467"/>
      <c r="WTF42" s="467"/>
      <c r="WTG42" s="467"/>
      <c r="WTH42" s="467"/>
      <c r="WTI42" s="467"/>
      <c r="WTJ42" s="467"/>
      <c r="WTK42" s="467"/>
      <c r="WTL42" s="467"/>
      <c r="WTM42" s="467"/>
      <c r="WTN42" s="467"/>
      <c r="WTO42" s="467"/>
      <c r="WTP42" s="467"/>
      <c r="WTQ42" s="467"/>
      <c r="WTR42" s="467"/>
      <c r="WTS42" s="467"/>
      <c r="WTT42" s="467"/>
      <c r="WTU42" s="467"/>
      <c r="WTV42" s="467"/>
      <c r="WTW42" s="467"/>
      <c r="WTX42" s="467"/>
      <c r="WTY42" s="467"/>
      <c r="WTZ42" s="467"/>
      <c r="WUA42" s="467"/>
      <c r="WUB42" s="467"/>
      <c r="WUC42" s="467"/>
      <c r="WUD42" s="467"/>
      <c r="WUE42" s="467"/>
      <c r="WUF42" s="467"/>
      <c r="WUG42" s="467"/>
      <c r="WUH42" s="467"/>
      <c r="WUI42" s="467"/>
      <c r="WUJ42" s="467"/>
      <c r="WUK42" s="467"/>
      <c r="WUL42" s="467"/>
      <c r="WUM42" s="467"/>
      <c r="WUN42" s="467"/>
      <c r="WUO42" s="467"/>
      <c r="WUP42" s="467"/>
      <c r="WUQ42" s="467"/>
      <c r="WUR42" s="467"/>
      <c r="WUS42" s="467"/>
      <c r="WUT42" s="467"/>
      <c r="WUU42" s="467"/>
      <c r="WUV42" s="467"/>
      <c r="WUW42" s="467"/>
      <c r="WUX42" s="467"/>
      <c r="WUY42" s="467"/>
      <c r="WUZ42" s="467"/>
      <c r="WVA42" s="467"/>
      <c r="WVB42" s="467"/>
      <c r="WVC42" s="467"/>
      <c r="WVD42" s="467"/>
      <c r="WVE42" s="467"/>
      <c r="WVF42" s="467"/>
      <c r="WVG42" s="467"/>
      <c r="WVH42" s="467"/>
      <c r="WVI42" s="467"/>
      <c r="WVJ42" s="467"/>
      <c r="WVK42" s="467"/>
      <c r="WVL42" s="467"/>
      <c r="WVM42" s="467"/>
      <c r="WVN42" s="467"/>
      <c r="WVO42" s="467"/>
      <c r="WVP42" s="467"/>
      <c r="WVQ42" s="467"/>
      <c r="WVR42" s="467"/>
      <c r="WVS42" s="467"/>
      <c r="WVT42" s="467"/>
      <c r="WVU42" s="467"/>
      <c r="WVV42" s="467"/>
      <c r="WVW42" s="467"/>
      <c r="WVX42" s="467"/>
      <c r="WVY42" s="467"/>
      <c r="WVZ42" s="467"/>
      <c r="WWA42" s="467"/>
      <c r="WWB42" s="467"/>
      <c r="WWC42" s="467"/>
      <c r="WWD42" s="467"/>
      <c r="WWE42" s="467"/>
      <c r="WWF42" s="467"/>
      <c r="WWG42" s="467"/>
      <c r="WWH42" s="467"/>
      <c r="WWI42" s="467"/>
      <c r="WWJ42" s="467"/>
      <c r="WWK42" s="467"/>
      <c r="WWL42" s="467"/>
      <c r="WWM42" s="467"/>
      <c r="WWN42" s="467"/>
      <c r="WWO42" s="467"/>
      <c r="WWP42" s="467"/>
      <c r="WWQ42" s="467"/>
      <c r="WWR42" s="467"/>
      <c r="WWS42" s="467"/>
      <c r="WWT42" s="467"/>
      <c r="WWU42" s="467"/>
      <c r="WWV42" s="467"/>
      <c r="WWW42" s="467"/>
      <c r="WWX42" s="467"/>
      <c r="WWY42" s="467"/>
      <c r="WWZ42" s="467"/>
      <c r="WXA42" s="467"/>
      <c r="WXB42" s="467"/>
      <c r="WXC42" s="467"/>
      <c r="WXD42" s="467"/>
      <c r="WXE42" s="467"/>
      <c r="WXF42" s="467"/>
      <c r="WXG42" s="467"/>
      <c r="WXH42" s="467"/>
      <c r="WXI42" s="467"/>
      <c r="WXJ42" s="467"/>
      <c r="WXK42" s="467"/>
      <c r="WXL42" s="467"/>
      <c r="WXM42" s="467"/>
      <c r="WXN42" s="467"/>
      <c r="WXO42" s="467"/>
      <c r="WXP42" s="467"/>
      <c r="WXQ42" s="467"/>
      <c r="WXR42" s="467"/>
      <c r="WXS42" s="467"/>
      <c r="WXT42" s="467"/>
      <c r="WXU42" s="467"/>
      <c r="WXV42" s="467"/>
      <c r="WXW42" s="467"/>
      <c r="WXX42" s="467"/>
      <c r="WXY42" s="467"/>
      <c r="WXZ42" s="467"/>
      <c r="WYA42" s="467"/>
      <c r="WYB42" s="467"/>
      <c r="WYC42" s="467"/>
      <c r="WYD42" s="467"/>
      <c r="WYE42" s="467"/>
      <c r="WYF42" s="467"/>
      <c r="WYG42" s="467"/>
      <c r="WYH42" s="467"/>
      <c r="WYI42" s="467"/>
      <c r="WYJ42" s="467"/>
      <c r="WYK42" s="467"/>
      <c r="WYL42" s="467"/>
      <c r="WYM42" s="467"/>
      <c r="WYN42" s="467"/>
      <c r="WYO42" s="467"/>
      <c r="WYP42" s="467"/>
      <c r="WYQ42" s="467"/>
      <c r="WYR42" s="467"/>
      <c r="WYS42" s="467"/>
      <c r="WYT42" s="467"/>
      <c r="WYU42" s="467"/>
      <c r="WYV42" s="467"/>
      <c r="WYW42" s="467"/>
      <c r="WYX42" s="467"/>
      <c r="WYY42" s="467"/>
      <c r="WYZ42" s="467"/>
      <c r="WZA42" s="467"/>
      <c r="WZB42" s="467"/>
      <c r="WZC42" s="467"/>
      <c r="WZD42" s="467"/>
      <c r="WZE42" s="467"/>
      <c r="WZF42" s="467"/>
      <c r="WZG42" s="467"/>
      <c r="WZH42" s="467"/>
      <c r="WZI42" s="467"/>
      <c r="WZJ42" s="467"/>
      <c r="WZK42" s="467"/>
      <c r="WZL42" s="467"/>
      <c r="WZM42" s="467"/>
      <c r="WZN42" s="467"/>
      <c r="WZO42" s="467"/>
      <c r="WZP42" s="467"/>
      <c r="WZQ42" s="467"/>
      <c r="WZR42" s="467"/>
      <c r="WZS42" s="467"/>
      <c r="WZT42" s="467"/>
      <c r="WZU42" s="467"/>
      <c r="WZV42" s="467"/>
      <c r="WZW42" s="467"/>
      <c r="WZX42" s="467"/>
      <c r="WZY42" s="467"/>
      <c r="WZZ42" s="467"/>
      <c r="XAA42" s="467"/>
      <c r="XAB42" s="467"/>
      <c r="XAC42" s="467"/>
      <c r="XAD42" s="467"/>
      <c r="XAE42" s="467"/>
      <c r="XAF42" s="467"/>
      <c r="XAG42" s="467"/>
      <c r="XAH42" s="467"/>
      <c r="XAI42" s="467"/>
      <c r="XAJ42" s="467"/>
      <c r="XAK42" s="467"/>
      <c r="XAL42" s="467"/>
      <c r="XAM42" s="467"/>
      <c r="XAN42" s="467"/>
      <c r="XAO42" s="467"/>
      <c r="XAP42" s="467"/>
      <c r="XAQ42" s="467"/>
      <c r="XAR42" s="467"/>
      <c r="XAS42" s="467"/>
      <c r="XAT42" s="467"/>
      <c r="XAU42" s="467"/>
      <c r="XAV42" s="467"/>
      <c r="XAW42" s="467"/>
      <c r="XAX42" s="467"/>
      <c r="XAY42" s="467"/>
      <c r="XAZ42" s="467"/>
      <c r="XBA42" s="467"/>
      <c r="XBB42" s="467"/>
      <c r="XBC42" s="467"/>
      <c r="XBD42" s="467"/>
      <c r="XBE42" s="467"/>
      <c r="XBF42" s="467"/>
      <c r="XBG42" s="467"/>
      <c r="XBH42" s="467"/>
      <c r="XBI42" s="467"/>
      <c r="XBJ42" s="467"/>
      <c r="XBK42" s="467"/>
      <c r="XBL42" s="467"/>
      <c r="XBM42" s="467"/>
      <c r="XBN42" s="467"/>
      <c r="XBO42" s="467"/>
      <c r="XBP42" s="467"/>
      <c r="XBQ42" s="467"/>
      <c r="XBR42" s="467"/>
      <c r="XBS42" s="467"/>
      <c r="XBT42" s="467"/>
      <c r="XBU42" s="467"/>
      <c r="XBV42" s="467"/>
      <c r="XBW42" s="467"/>
      <c r="XBX42" s="467"/>
      <c r="XBY42" s="467"/>
      <c r="XBZ42" s="467"/>
      <c r="XCA42" s="467"/>
      <c r="XCB42" s="467"/>
      <c r="XCC42" s="467"/>
      <c r="XCD42" s="467"/>
      <c r="XCE42" s="467"/>
      <c r="XCF42" s="467"/>
      <c r="XCG42" s="467"/>
      <c r="XCH42" s="467"/>
      <c r="XCI42" s="467"/>
      <c r="XCJ42" s="467"/>
      <c r="XCK42" s="467"/>
      <c r="XCL42" s="467"/>
      <c r="XCM42" s="467"/>
      <c r="XCN42" s="467"/>
      <c r="XCO42" s="467"/>
      <c r="XCP42" s="467"/>
      <c r="XCQ42" s="467"/>
      <c r="XCR42" s="467"/>
      <c r="XCS42" s="467"/>
      <c r="XCT42" s="467"/>
      <c r="XCU42" s="467"/>
      <c r="XCV42" s="467"/>
      <c r="XCW42" s="467"/>
      <c r="XCX42" s="467"/>
      <c r="XCY42" s="467"/>
      <c r="XCZ42" s="467"/>
      <c r="XDA42" s="467"/>
      <c r="XDB42" s="467"/>
      <c r="XDC42" s="467"/>
      <c r="XDD42" s="467"/>
      <c r="XDE42" s="467"/>
      <c r="XDF42" s="467"/>
      <c r="XDG42" s="467"/>
      <c r="XDH42" s="467"/>
      <c r="XDI42" s="467"/>
      <c r="XDJ42" s="467"/>
      <c r="XDK42" s="467"/>
      <c r="XDL42" s="467"/>
      <c r="XDM42" s="467"/>
      <c r="XDN42" s="467"/>
      <c r="XDO42" s="467"/>
      <c r="XDP42" s="467"/>
      <c r="XDQ42" s="467"/>
      <c r="XDR42" s="467"/>
      <c r="XDS42" s="467"/>
      <c r="XDT42" s="467"/>
      <c r="XDU42" s="467"/>
      <c r="XDV42" s="467"/>
      <c r="XDW42" s="467"/>
      <c r="XDX42" s="467"/>
      <c r="XDY42" s="467"/>
      <c r="XDZ42" s="467"/>
      <c r="XEA42" s="467"/>
      <c r="XEB42" s="467"/>
      <c r="XEC42" s="467"/>
      <c r="XED42" s="467"/>
      <c r="XEE42" s="467"/>
      <c r="XEF42" s="467"/>
      <c r="XEG42" s="467"/>
      <c r="XEH42" s="467"/>
      <c r="XEI42" s="467"/>
      <c r="XEJ42" s="467"/>
      <c r="XEK42" s="467"/>
      <c r="XEL42" s="467"/>
      <c r="XEM42" s="467"/>
      <c r="XEN42" s="467"/>
      <c r="XEO42" s="467"/>
      <c r="XEP42" s="467"/>
      <c r="XEQ42" s="467"/>
      <c r="XER42" s="467"/>
      <c r="XES42" s="467"/>
      <c r="XET42" s="467"/>
      <c r="XEU42" s="467"/>
      <c r="XEV42" s="467"/>
      <c r="XEW42" s="467"/>
      <c r="XEX42" s="467"/>
      <c r="XEY42" s="467"/>
      <c r="XEZ42" s="467"/>
      <c r="XFA42" s="467"/>
      <c r="XFB42" s="467"/>
    </row>
    <row r="43" spans="1:16382" s="364" customFormat="1" ht="13" customHeight="1">
      <c r="A43" s="412">
        <f>IF(details!A43="","",details!A43)</f>
        <v>35</v>
      </c>
      <c r="B43" s="394" t="str">
        <f>IF(details!B43="","",details!B43)</f>
        <v>OBC</v>
      </c>
      <c r="C43" s="394" t="str">
        <f>IF(details!C43="","",details!C43)</f>
        <v>G</v>
      </c>
      <c r="D43" s="394">
        <f>IF(details!D43="","",details!D43)</f>
        <v>10330</v>
      </c>
      <c r="E43" s="401">
        <f>IF(details!E43="","",details!E43)</f>
        <v>11435</v>
      </c>
      <c r="F43" s="72">
        <f>IF(details!F43="","",details!F43)</f>
        <v>35595</v>
      </c>
      <c r="G43" s="89" t="str">
        <f>IF(details!G43="","",details!G43)</f>
        <v>A 035</v>
      </c>
      <c r="H43" s="89" t="str">
        <f>IF(details!H43="","",details!H43)</f>
        <v>B 035</v>
      </c>
      <c r="I43" s="89" t="str">
        <f>IF(details!I43="","",details!I43)</f>
        <v>C 035</v>
      </c>
      <c r="J43" s="394">
        <f>IF(details!J43="","",details!J43)</f>
        <v>6</v>
      </c>
      <c r="K43" s="394">
        <f>IF(details!K43="","",details!K43)</f>
        <v>6</v>
      </c>
      <c r="L43" s="394">
        <f>IF(details!L43="","",details!L43)</f>
        <v>5</v>
      </c>
      <c r="M43" s="205">
        <f t="shared" si="171"/>
        <v>17</v>
      </c>
      <c r="N43" s="394">
        <f>IF(details!M43="","",details!M43)</f>
        <v>44</v>
      </c>
      <c r="O43" s="205">
        <f t="shared" si="172"/>
        <v>61</v>
      </c>
      <c r="P43" s="394">
        <f>IF(details!N43="","",details!N43)</f>
        <v>75</v>
      </c>
      <c r="Q43" s="392">
        <f t="shared" si="173"/>
        <v>136</v>
      </c>
      <c r="R43" s="409">
        <f t="shared" si="282"/>
        <v>0</v>
      </c>
      <c r="S43" s="66">
        <f t="shared" si="39"/>
        <v>200</v>
      </c>
      <c r="T43" s="409" t="str">
        <f t="shared" si="311"/>
        <v/>
      </c>
      <c r="U43" s="409" t="str">
        <f t="shared" si="40"/>
        <v>P</v>
      </c>
      <c r="V43" s="409" t="str">
        <f t="shared" si="312"/>
        <v>I</v>
      </c>
      <c r="W43" s="394">
        <f>IF(details!O43="","",details!O43)</f>
        <v>8</v>
      </c>
      <c r="X43" s="394">
        <f>IF(details!P43="","",details!P43)</f>
        <v>8</v>
      </c>
      <c r="Y43" s="394">
        <f>IF(details!Q43="","",details!Q43)</f>
        <v>8</v>
      </c>
      <c r="Z43" s="205">
        <f t="shared" si="174"/>
        <v>24</v>
      </c>
      <c r="AA43" s="394">
        <f>IF(details!R43="","",details!R43)</f>
        <v>34</v>
      </c>
      <c r="AB43" s="205">
        <f t="shared" si="175"/>
        <v>58</v>
      </c>
      <c r="AC43" s="394">
        <f>IF(details!S43="","",details!S43)</f>
        <v>50</v>
      </c>
      <c r="AD43" s="392">
        <f t="shared" si="176"/>
        <v>108</v>
      </c>
      <c r="AE43" s="409">
        <f t="shared" si="281"/>
        <v>0</v>
      </c>
      <c r="AF43" s="66">
        <f t="shared" si="45"/>
        <v>200</v>
      </c>
      <c r="AG43" s="409" t="str">
        <f t="shared" si="313"/>
        <v/>
      </c>
      <c r="AH43" s="409" t="str">
        <f>IF(OR($E43="NSO",$E43="",AC43=""),"",IF(OR(AG43="AB",AC43="ab"),"AB",IF(AC43="ML","RE",IF(AND(AD43&gt;=36%*AF43,AC43&gt;=20),"P",IF(AND(AD43&gt;=34%*AF43,#REF!=0,AC43&gt;=20),"G2",IF(AND(AD43&gt;=31%*AF43,#REF!=0,AC43&gt;=20),"G1",IF(AD43&gt;=25%*AF43,"S","F")))))))</f>
        <v>P</v>
      </c>
      <c r="AI43" s="409" t="str">
        <f t="shared" si="314"/>
        <v>II</v>
      </c>
      <c r="AJ43" s="394" t="str">
        <f>IF(details!T43="","",details!T43)</f>
        <v>a</v>
      </c>
      <c r="AK43" s="89" t="str">
        <f t="shared" si="177"/>
        <v>PHYSICS</v>
      </c>
      <c r="AL43" s="394">
        <f>IF(details!U43="","",details!U43)</f>
        <v>3</v>
      </c>
      <c r="AM43" s="394">
        <f>IF(details!V43="","",details!V43)</f>
        <v>8</v>
      </c>
      <c r="AN43" s="394">
        <f>IF(details!W43="","",details!W43)</f>
        <v>9</v>
      </c>
      <c r="AO43" s="205">
        <f t="shared" si="178"/>
        <v>20</v>
      </c>
      <c r="AP43" s="394">
        <f>IF(details!X43="","",details!X43)</f>
        <v>17</v>
      </c>
      <c r="AQ43" s="394">
        <f>IF(details!Y43="","",details!Y43)</f>
        <v>13</v>
      </c>
      <c r="AR43" s="205">
        <f t="shared" si="179"/>
        <v>30</v>
      </c>
      <c r="AS43" s="205">
        <f t="shared" si="180"/>
        <v>37</v>
      </c>
      <c r="AT43" s="205">
        <f t="shared" si="181"/>
        <v>50</v>
      </c>
      <c r="AU43" s="394">
        <f>IF(details!Z43="","",details!Z43)</f>
        <v>34</v>
      </c>
      <c r="AV43" s="394">
        <f>IF(details!AA43="","",details!AA43)</f>
        <v>21</v>
      </c>
      <c r="AW43" s="205">
        <f t="shared" si="182"/>
        <v>55</v>
      </c>
      <c r="AX43" s="205">
        <f t="shared" si="183"/>
        <v>71</v>
      </c>
      <c r="AY43" s="205">
        <f t="shared" si="184"/>
        <v>34</v>
      </c>
      <c r="AZ43" s="401">
        <f t="shared" si="185"/>
        <v>105</v>
      </c>
      <c r="BA43" s="332">
        <f t="shared" si="186"/>
        <v>0</v>
      </c>
      <c r="BB43" s="409">
        <f t="shared" si="187"/>
        <v>0</v>
      </c>
      <c r="BC43" s="66">
        <f t="shared" si="188"/>
        <v>70</v>
      </c>
      <c r="BD43" s="66">
        <f t="shared" si="189"/>
        <v>30</v>
      </c>
      <c r="BE43" s="66">
        <f t="shared" si="190"/>
        <v>150</v>
      </c>
      <c r="BF43" s="66">
        <f t="shared" si="93"/>
        <v>50</v>
      </c>
      <c r="BG43" s="332">
        <f t="shared" si="94"/>
        <v>200</v>
      </c>
      <c r="BH43" s="409" t="str">
        <f t="shared" si="95"/>
        <v/>
      </c>
      <c r="BI43" s="66" t="str">
        <f t="shared" si="96"/>
        <v>P</v>
      </c>
      <c r="BJ43" s="66" t="str">
        <f t="shared" si="97"/>
        <v>P</v>
      </c>
      <c r="BK43" s="409" t="str">
        <f t="shared" si="98"/>
        <v>II</v>
      </c>
      <c r="BL43" s="394" t="str">
        <f>IF(details!AB43="","",details!AB43)</f>
        <v>A</v>
      </c>
      <c r="BM43" s="89" t="str">
        <f t="shared" si="191"/>
        <v>CHEMISTRY</v>
      </c>
      <c r="BN43" s="394">
        <f>IF(details!AC43="","",details!AC43)</f>
        <v>6</v>
      </c>
      <c r="BO43" s="394">
        <f>IF(details!AD43="","",details!AD43)</f>
        <v>10</v>
      </c>
      <c r="BP43" s="394">
        <f>IF(details!AE43="","",details!AE43)</f>
        <v>10</v>
      </c>
      <c r="BQ43" s="205">
        <f t="shared" si="192"/>
        <v>26</v>
      </c>
      <c r="BR43" s="394">
        <f>IF(details!AF43="","",details!AF43)</f>
        <v>24</v>
      </c>
      <c r="BS43" s="394">
        <f>IF(details!AG43="","",details!AG43)</f>
        <v>17</v>
      </c>
      <c r="BT43" s="205">
        <f t="shared" si="193"/>
        <v>41</v>
      </c>
      <c r="BU43" s="205">
        <f t="shared" si="194"/>
        <v>50</v>
      </c>
      <c r="BV43" s="205">
        <f t="shared" si="195"/>
        <v>67</v>
      </c>
      <c r="BW43" s="394">
        <f>IF(details!AH43="","",details!AH43)</f>
        <v>37</v>
      </c>
      <c r="BX43" s="394">
        <f>IF(details!AI43="","",details!AI43)</f>
        <v>27</v>
      </c>
      <c r="BY43" s="205">
        <f t="shared" si="196"/>
        <v>64</v>
      </c>
      <c r="BZ43" s="205">
        <f t="shared" si="197"/>
        <v>87</v>
      </c>
      <c r="CA43" s="205">
        <f t="shared" si="198"/>
        <v>44</v>
      </c>
      <c r="CB43" s="401">
        <f t="shared" si="199"/>
        <v>131</v>
      </c>
      <c r="CC43" s="332">
        <f t="shared" si="56"/>
        <v>0</v>
      </c>
      <c r="CD43" s="409">
        <f t="shared" si="57"/>
        <v>0</v>
      </c>
      <c r="CE43" s="66">
        <f t="shared" si="58"/>
        <v>70</v>
      </c>
      <c r="CF43" s="66">
        <f t="shared" si="200"/>
        <v>30</v>
      </c>
      <c r="CG43" s="66">
        <f t="shared" si="201"/>
        <v>150</v>
      </c>
      <c r="CH43" s="66">
        <f t="shared" si="61"/>
        <v>50</v>
      </c>
      <c r="CI43" s="332">
        <f t="shared" si="62"/>
        <v>200</v>
      </c>
      <c r="CJ43" s="409" t="str">
        <f t="shared" si="63"/>
        <v/>
      </c>
      <c r="CK43" s="66" t="str">
        <f t="shared" si="64"/>
        <v>P</v>
      </c>
      <c r="CL43" s="66" t="str">
        <f t="shared" si="65"/>
        <v>P</v>
      </c>
      <c r="CM43" s="409" t="str">
        <f t="shared" si="66"/>
        <v>I</v>
      </c>
      <c r="CN43" s="394" t="str">
        <f>IF(details!AJ43="","",details!AJ43)</f>
        <v>a</v>
      </c>
      <c r="CO43" s="89" t="str">
        <f t="shared" si="202"/>
        <v>BIOLOGY</v>
      </c>
      <c r="CP43" s="394">
        <f>IF(details!AK43="","",details!AK43)</f>
        <v>10</v>
      </c>
      <c r="CQ43" s="394">
        <f>IF(details!AL43="","",details!AL43)</f>
        <v>7</v>
      </c>
      <c r="CR43" s="394">
        <f>IF(details!AM43="","",details!AM43)</f>
        <v>10</v>
      </c>
      <c r="CS43" s="205">
        <f t="shared" si="203"/>
        <v>27</v>
      </c>
      <c r="CT43" s="394">
        <f>IF(details!AN43="","",details!AN43)</f>
        <v>25</v>
      </c>
      <c r="CU43" s="394">
        <f>IF(details!AO43="","",details!AO43)</f>
        <v>17</v>
      </c>
      <c r="CV43" s="205">
        <f t="shared" si="204"/>
        <v>42</v>
      </c>
      <c r="CW43" s="205">
        <f t="shared" si="205"/>
        <v>52</v>
      </c>
      <c r="CX43" s="205">
        <f t="shared" si="206"/>
        <v>69</v>
      </c>
      <c r="CY43" s="394">
        <f>IF(details!AP43="","",details!AP43)</f>
        <v>41</v>
      </c>
      <c r="CZ43" s="394">
        <f>IF(details!AQ43="","",details!AQ43)</f>
        <v>27</v>
      </c>
      <c r="DA43" s="205">
        <f t="shared" si="207"/>
        <v>68</v>
      </c>
      <c r="DB43" s="205">
        <f t="shared" si="208"/>
        <v>93</v>
      </c>
      <c r="DC43" s="205">
        <f t="shared" si="209"/>
        <v>44</v>
      </c>
      <c r="DD43" s="401">
        <f t="shared" si="210"/>
        <v>137</v>
      </c>
      <c r="DE43" s="332">
        <f t="shared" si="75"/>
        <v>0</v>
      </c>
      <c r="DF43" s="409">
        <f t="shared" si="76"/>
        <v>0</v>
      </c>
      <c r="DG43" s="66">
        <f t="shared" si="77"/>
        <v>70</v>
      </c>
      <c r="DH43" s="66">
        <f t="shared" si="211"/>
        <v>30</v>
      </c>
      <c r="DI43" s="66">
        <f t="shared" si="79"/>
        <v>150</v>
      </c>
      <c r="DJ43" s="66">
        <f t="shared" si="80"/>
        <v>50</v>
      </c>
      <c r="DK43" s="332">
        <f t="shared" si="81"/>
        <v>200</v>
      </c>
      <c r="DL43" s="409" t="str">
        <f t="shared" si="82"/>
        <v/>
      </c>
      <c r="DM43" s="66" t="str">
        <f t="shared" si="83"/>
        <v>P</v>
      </c>
      <c r="DN43" s="66" t="str">
        <f t="shared" si="84"/>
        <v>P</v>
      </c>
      <c r="DO43" s="409" t="str">
        <f t="shared" si="85"/>
        <v>I</v>
      </c>
      <c r="DP43" s="66">
        <f t="shared" si="86"/>
        <v>0</v>
      </c>
      <c r="DQ43" s="394">
        <f>IF(details!AR43="","",details!AR43)</f>
        <v>10</v>
      </c>
      <c r="DR43" s="394">
        <f>IF(details!AS43="","",details!AS43)</f>
        <v>9</v>
      </c>
      <c r="DS43" s="394">
        <f>IF(details!AT43="","",details!AT43)</f>
        <v>10</v>
      </c>
      <c r="DT43" s="205">
        <f t="shared" si="212"/>
        <v>29</v>
      </c>
      <c r="DU43" s="394">
        <f>IF(details!AU43="","",details!AU43)</f>
        <v>54</v>
      </c>
      <c r="DV43" s="205">
        <f t="shared" si="213"/>
        <v>83</v>
      </c>
      <c r="DW43" s="394">
        <f>IF(details!AV43="","",details!AV43)</f>
        <v>72</v>
      </c>
      <c r="DX43" s="392">
        <f t="shared" si="214"/>
        <v>155</v>
      </c>
      <c r="DY43" s="409">
        <f t="shared" si="215"/>
        <v>0</v>
      </c>
      <c r="DZ43" s="409">
        <f t="shared" si="216"/>
        <v>0</v>
      </c>
      <c r="EA43" s="66">
        <f t="shared" si="217"/>
        <v>200</v>
      </c>
      <c r="EB43" s="409" t="str">
        <f t="shared" si="218"/>
        <v/>
      </c>
      <c r="EC43" s="409" t="str">
        <f t="shared" si="315"/>
        <v>B</v>
      </c>
      <c r="ED43" s="394">
        <f>IF(details!AW43="","",details!AW43)</f>
        <v>22</v>
      </c>
      <c r="EE43" s="394">
        <f>IF(details!AX43="","",details!AX43)</f>
        <v>26</v>
      </c>
      <c r="EF43" s="394">
        <f>IF(details!AY43="","",details!AY43)</f>
        <v>34</v>
      </c>
      <c r="EG43" s="392">
        <f t="shared" si="219"/>
        <v>82</v>
      </c>
      <c r="EH43" s="409">
        <f t="shared" si="220"/>
        <v>0</v>
      </c>
      <c r="EI43" s="409">
        <f t="shared" si="221"/>
        <v>0</v>
      </c>
      <c r="EJ43" s="66">
        <f t="shared" si="222"/>
        <v>100</v>
      </c>
      <c r="EK43" s="409" t="str">
        <f t="shared" si="223"/>
        <v/>
      </c>
      <c r="EL43" s="409" t="str">
        <f t="shared" si="316"/>
        <v>A</v>
      </c>
      <c r="EM43" s="409" t="str">
        <f t="shared" si="317"/>
        <v>I</v>
      </c>
      <c r="EN43" s="409" t="str">
        <f t="shared" si="318"/>
        <v>II</v>
      </c>
      <c r="EO43" s="409" t="str">
        <f t="shared" si="319"/>
        <v>II</v>
      </c>
      <c r="EP43" s="409" t="str">
        <f t="shared" si="224"/>
        <v>I</v>
      </c>
      <c r="EQ43" s="409" t="str">
        <f t="shared" si="225"/>
        <v>I</v>
      </c>
      <c r="ER43" s="409">
        <f t="shared" si="226"/>
        <v>0</v>
      </c>
      <c r="ES43" s="409">
        <f t="shared" si="227"/>
        <v>0</v>
      </c>
      <c r="ET43" s="409">
        <f t="shared" si="228"/>
        <v>0</v>
      </c>
      <c r="EU43" s="409">
        <f t="shared" si="229"/>
        <v>0</v>
      </c>
      <c r="EV43" s="409">
        <f t="shared" si="230"/>
        <v>0</v>
      </c>
      <c r="EW43" s="409" t="str">
        <f t="shared" si="231"/>
        <v/>
      </c>
      <c r="EX43" s="74" t="str">
        <f t="shared" si="320"/>
        <v>PASS</v>
      </c>
      <c r="EY43" s="68" t="str">
        <f>IF(details!CF43="","",details!CF43)</f>
        <v/>
      </c>
      <c r="EZ43" s="69" t="str">
        <f>IF(details!CG43="","",details!CG43)</f>
        <v/>
      </c>
      <c r="FA43" s="68" t="str">
        <f>IF(details!CJ43="","",details!CJ43)</f>
        <v/>
      </c>
      <c r="FB43" s="69" t="str">
        <f>IF(details!CK43="","",details!CK43)</f>
        <v/>
      </c>
      <c r="FC43" s="68" t="str">
        <f>IF(details!CN43="","",details!CN43)</f>
        <v/>
      </c>
      <c r="FD43" s="69" t="str">
        <f>IF(details!CO43="","",details!CO43)</f>
        <v/>
      </c>
      <c r="FE43" s="68" t="str">
        <f>IF(details!CR43="","",details!CR43)</f>
        <v/>
      </c>
      <c r="FF43" s="69" t="str">
        <f>IF(details!CS43="","",details!CS43)</f>
        <v/>
      </c>
      <c r="FG43" s="68">
        <f>IF(details!CV43="","",details!CV43)</f>
        <v>44</v>
      </c>
      <c r="FH43" s="69">
        <f>IF(details!CW43="","",details!CW43)</f>
        <v>0</v>
      </c>
      <c r="FI43" s="343">
        <f t="shared" si="250"/>
        <v>0</v>
      </c>
      <c r="FJ43" s="394" t="str">
        <f t="shared" si="321"/>
        <v>I</v>
      </c>
      <c r="FK43" s="394" t="str">
        <f t="shared" si="232"/>
        <v/>
      </c>
      <c r="FL43" s="460" t="str">
        <f t="shared" si="322"/>
        <v/>
      </c>
      <c r="FM43" s="394" t="str">
        <f t="shared" si="323"/>
        <v>II</v>
      </c>
      <c r="FN43" s="77" t="str">
        <f t="shared" si="233"/>
        <v/>
      </c>
      <c r="FO43" s="460" t="str">
        <f t="shared" si="324"/>
        <v/>
      </c>
      <c r="FP43" s="78" t="str">
        <f t="shared" si="325"/>
        <v>II</v>
      </c>
      <c r="FQ43" s="394" t="str">
        <f t="shared" si="326"/>
        <v>II</v>
      </c>
      <c r="FR43" s="394" t="str">
        <f t="shared" si="234"/>
        <v/>
      </c>
      <c r="FS43" s="394" t="str">
        <f t="shared" si="235"/>
        <v/>
      </c>
      <c r="FT43" s="394" t="str">
        <f t="shared" si="236"/>
        <v/>
      </c>
      <c r="FU43" s="364" t="str">
        <f t="shared" si="237"/>
        <v/>
      </c>
      <c r="FV43" s="394" t="str">
        <f t="shared" si="238"/>
        <v/>
      </c>
      <c r="FW43" s="394" t="str">
        <f t="shared" si="239"/>
        <v/>
      </c>
      <c r="FX43" s="394" t="str">
        <f t="shared" si="240"/>
        <v/>
      </c>
      <c r="FY43" s="394" t="str">
        <f t="shared" si="327"/>
        <v/>
      </c>
      <c r="FZ43" s="461" t="str">
        <f t="shared" si="328"/>
        <v/>
      </c>
      <c r="GA43" s="78" t="str">
        <f t="shared" si="329"/>
        <v>I</v>
      </c>
      <c r="GB43" s="394" t="str">
        <f t="shared" si="330"/>
        <v>I</v>
      </c>
      <c r="GC43" s="394" t="str">
        <f t="shared" si="331"/>
        <v/>
      </c>
      <c r="GD43" s="394" t="str">
        <f t="shared" si="332"/>
        <v/>
      </c>
      <c r="GE43" s="394" t="str">
        <f t="shared" si="333"/>
        <v/>
      </c>
      <c r="GF43" s="462" t="str">
        <f t="shared" si="241"/>
        <v/>
      </c>
      <c r="GG43" s="397" t="str">
        <f t="shared" si="242"/>
        <v/>
      </c>
      <c r="GH43" s="394" t="str">
        <f t="shared" si="243"/>
        <v/>
      </c>
      <c r="GI43" s="394" t="str">
        <f t="shared" si="244"/>
        <v/>
      </c>
      <c r="GJ43" s="394" t="str">
        <f t="shared" si="334"/>
        <v/>
      </c>
      <c r="GK43" s="461" t="str">
        <f t="shared" si="335"/>
        <v/>
      </c>
      <c r="GL43" s="78" t="str">
        <f t="shared" si="336"/>
        <v>I</v>
      </c>
      <c r="GM43" s="394" t="str">
        <f t="shared" si="337"/>
        <v>I</v>
      </c>
      <c r="GN43" s="394" t="str">
        <f t="shared" si="338"/>
        <v/>
      </c>
      <c r="GO43" s="394" t="str">
        <f t="shared" si="339"/>
        <v/>
      </c>
      <c r="GP43" s="394" t="str">
        <f t="shared" si="340"/>
        <v/>
      </c>
      <c r="GQ43" s="394" t="str">
        <f t="shared" si="245"/>
        <v/>
      </c>
      <c r="GR43" s="394" t="str">
        <f t="shared" si="246"/>
        <v/>
      </c>
      <c r="GS43" s="394" t="str">
        <f t="shared" si="247"/>
        <v/>
      </c>
      <c r="GT43" s="394" t="str">
        <f t="shared" si="248"/>
        <v/>
      </c>
      <c r="GU43" s="394" t="str">
        <f t="shared" si="341"/>
        <v/>
      </c>
      <c r="GV43" s="461" t="str">
        <f t="shared" si="342"/>
        <v/>
      </c>
      <c r="GW43" s="394" t="str">
        <f t="shared" si="343"/>
        <v>B</v>
      </c>
      <c r="GX43" s="394" t="str">
        <f t="shared" si="344"/>
        <v>A</v>
      </c>
      <c r="GY43" s="394" t="str">
        <f t="shared" si="345"/>
        <v xml:space="preserve">    </v>
      </c>
      <c r="GZ43" s="394" t="str">
        <f t="shared" si="346"/>
        <v xml:space="preserve">    </v>
      </c>
      <c r="HA43" s="394" t="str">
        <f t="shared" si="347"/>
        <v xml:space="preserve">    </v>
      </c>
      <c r="HB43" s="394" t="str">
        <f t="shared" si="348"/>
        <v xml:space="preserve">        </v>
      </c>
      <c r="HC43" s="394" t="str">
        <f t="shared" si="349"/>
        <v xml:space="preserve">    </v>
      </c>
      <c r="HD43" s="394" t="str">
        <f t="shared" si="350"/>
        <v>PASS</v>
      </c>
      <c r="HE43" s="67">
        <f t="shared" si="351"/>
        <v>617</v>
      </c>
      <c r="HF43" s="73">
        <f t="shared" si="352"/>
        <v>61.7</v>
      </c>
      <c r="HG43" s="394" t="str">
        <f t="shared" si="353"/>
        <v>I</v>
      </c>
      <c r="HH43" s="75">
        <f t="shared" si="354"/>
        <v>61.7</v>
      </c>
      <c r="HI43" s="76">
        <f t="shared" si="249"/>
        <v>7.0000000000000195</v>
      </c>
      <c r="HJ43" s="394" t="str">
        <f>IF(OR(HD43="SUPPL.",HD43="RE-EXAM."),'result subject-wise'!AR43,HD43)</f>
        <v>PASS</v>
      </c>
      <c r="HK43" s="463" t="str">
        <f t="shared" si="355"/>
        <v/>
      </c>
      <c r="HL43" s="464">
        <f t="shared" si="356"/>
        <v>61.7</v>
      </c>
      <c r="HM43" s="394" t="str">
        <f t="shared" si="357"/>
        <v>I</v>
      </c>
      <c r="HN43" s="240"/>
      <c r="HP43" s="465" t="str">
        <f>'full report'!V935</f>
        <v/>
      </c>
      <c r="HQ43" s="466"/>
      <c r="HR43" s="238" t="s">
        <v>181</v>
      </c>
      <c r="HS43" s="394">
        <f>COUNTIF(E9:E108,"nso")</f>
        <v>2</v>
      </c>
      <c r="HT43" s="305"/>
      <c r="HU43" s="623"/>
      <c r="HV43" s="624"/>
      <c r="JJ43" s="467"/>
      <c r="JK43" s="467"/>
      <c r="JL43" s="467"/>
      <c r="JM43" s="467"/>
      <c r="JN43" s="467"/>
      <c r="JO43" s="467"/>
      <c r="JP43" s="467"/>
      <c r="JQ43" s="467"/>
      <c r="JR43" s="467"/>
      <c r="JS43" s="467"/>
      <c r="JT43" s="467"/>
      <c r="JU43" s="467"/>
      <c r="JV43" s="467"/>
      <c r="JW43" s="467"/>
      <c r="JX43" s="467"/>
      <c r="JY43" s="467"/>
      <c r="JZ43" s="467"/>
      <c r="KA43" s="467"/>
      <c r="KB43" s="467"/>
      <c r="KC43" s="467"/>
      <c r="KD43" s="467"/>
      <c r="KE43" s="467"/>
      <c r="KF43" s="467"/>
      <c r="KG43" s="467"/>
      <c r="KH43" s="467"/>
      <c r="KI43" s="467"/>
      <c r="KJ43" s="467"/>
      <c r="KK43" s="467"/>
      <c r="KL43" s="467"/>
      <c r="KM43" s="467"/>
      <c r="KN43" s="467"/>
      <c r="KO43" s="467"/>
      <c r="KP43" s="467"/>
      <c r="KQ43" s="467"/>
      <c r="KR43" s="467"/>
      <c r="KS43" s="467"/>
      <c r="KT43" s="467"/>
      <c r="KU43" s="467"/>
      <c r="KV43" s="467"/>
      <c r="KW43" s="467"/>
      <c r="KX43" s="467"/>
      <c r="KY43" s="467"/>
      <c r="KZ43" s="467"/>
      <c r="LA43" s="467"/>
      <c r="LB43" s="467"/>
      <c r="LC43" s="467"/>
      <c r="LD43" s="467"/>
      <c r="LE43" s="467"/>
      <c r="LF43" s="467"/>
      <c r="LG43" s="467"/>
      <c r="LH43" s="467"/>
      <c r="LI43" s="467"/>
      <c r="LJ43" s="467"/>
      <c r="LK43" s="467"/>
      <c r="LL43" s="467"/>
      <c r="LM43" s="467"/>
      <c r="LN43" s="467"/>
      <c r="LO43" s="467"/>
      <c r="LP43" s="467"/>
      <c r="LQ43" s="467"/>
      <c r="LR43" s="467"/>
      <c r="LS43" s="467"/>
      <c r="LT43" s="467"/>
      <c r="LU43" s="467"/>
      <c r="LV43" s="467"/>
      <c r="LW43" s="467"/>
      <c r="LX43" s="467"/>
      <c r="LY43" s="467"/>
      <c r="LZ43" s="467"/>
      <c r="MA43" s="467"/>
      <c r="MB43" s="467"/>
      <c r="MC43" s="467"/>
      <c r="MD43" s="467"/>
      <c r="ME43" s="467"/>
      <c r="MF43" s="467"/>
      <c r="MG43" s="467"/>
      <c r="MH43" s="467"/>
      <c r="MI43" s="467"/>
      <c r="MJ43" s="467"/>
      <c r="MK43" s="467"/>
      <c r="ML43" s="467"/>
      <c r="MM43" s="467"/>
      <c r="MN43" s="467"/>
      <c r="MO43" s="467"/>
      <c r="MP43" s="467"/>
      <c r="MQ43" s="467"/>
      <c r="MR43" s="467"/>
      <c r="MS43" s="467"/>
      <c r="MT43" s="467"/>
      <c r="MU43" s="467"/>
      <c r="MV43" s="467"/>
      <c r="MW43" s="467"/>
      <c r="MX43" s="467"/>
      <c r="MY43" s="467"/>
      <c r="MZ43" s="467"/>
      <c r="NA43" s="467"/>
      <c r="NB43" s="467"/>
      <c r="NC43" s="467"/>
      <c r="ND43" s="467"/>
      <c r="NE43" s="467"/>
      <c r="NF43" s="467"/>
      <c r="NG43" s="467"/>
      <c r="NH43" s="467"/>
      <c r="NI43" s="467"/>
      <c r="NJ43" s="467"/>
      <c r="NK43" s="467"/>
      <c r="NL43" s="467"/>
      <c r="NM43" s="467"/>
      <c r="NN43" s="467"/>
      <c r="NO43" s="467"/>
      <c r="NP43" s="467"/>
      <c r="NQ43" s="467"/>
      <c r="NR43" s="467"/>
      <c r="NS43" s="467"/>
      <c r="NT43" s="467"/>
      <c r="NU43" s="467"/>
      <c r="NV43" s="467"/>
      <c r="NW43" s="467"/>
      <c r="NX43" s="467"/>
      <c r="NY43" s="467"/>
      <c r="NZ43" s="467"/>
      <c r="OA43" s="467"/>
      <c r="OB43" s="467"/>
      <c r="OC43" s="467"/>
      <c r="OD43" s="467"/>
      <c r="OE43" s="467"/>
      <c r="OF43" s="467"/>
      <c r="OG43" s="467"/>
      <c r="OH43" s="467"/>
      <c r="OI43" s="467"/>
      <c r="OJ43" s="467"/>
      <c r="OK43" s="467"/>
      <c r="OL43" s="467"/>
      <c r="OM43" s="467"/>
      <c r="ON43" s="467"/>
      <c r="OO43" s="467"/>
      <c r="OP43" s="467"/>
      <c r="OQ43" s="467"/>
      <c r="OR43" s="467"/>
      <c r="OS43" s="467"/>
      <c r="OT43" s="467"/>
      <c r="OU43" s="467"/>
      <c r="OV43" s="467"/>
      <c r="OW43" s="467"/>
      <c r="OX43" s="467"/>
      <c r="OY43" s="467"/>
      <c r="OZ43" s="467"/>
      <c r="PA43" s="467"/>
      <c r="PB43" s="467"/>
      <c r="PC43" s="467"/>
      <c r="PD43" s="467"/>
      <c r="PE43" s="467"/>
      <c r="PF43" s="467"/>
      <c r="PG43" s="467"/>
      <c r="PH43" s="467"/>
      <c r="PI43" s="467"/>
      <c r="PJ43" s="467"/>
      <c r="PK43" s="467"/>
      <c r="PL43" s="467"/>
      <c r="PM43" s="467"/>
      <c r="PN43" s="467"/>
      <c r="PO43" s="467"/>
      <c r="PP43" s="467"/>
      <c r="PQ43" s="467"/>
      <c r="PR43" s="467"/>
      <c r="PS43" s="467"/>
      <c r="PT43" s="467"/>
      <c r="PU43" s="467"/>
      <c r="PV43" s="467"/>
      <c r="PW43" s="467"/>
      <c r="PX43" s="467"/>
      <c r="PY43" s="467"/>
      <c r="PZ43" s="467"/>
      <c r="QA43" s="467"/>
      <c r="QB43" s="467"/>
      <c r="QC43" s="467"/>
      <c r="QD43" s="467"/>
      <c r="QE43" s="467"/>
      <c r="QF43" s="467"/>
      <c r="QG43" s="467"/>
      <c r="QH43" s="467"/>
      <c r="QI43" s="467"/>
      <c r="QJ43" s="467"/>
      <c r="QK43" s="467"/>
      <c r="QL43" s="467"/>
      <c r="QM43" s="467"/>
      <c r="QN43" s="467"/>
      <c r="QO43" s="467"/>
      <c r="QP43" s="467"/>
      <c r="QQ43" s="467"/>
      <c r="QR43" s="467"/>
      <c r="QS43" s="467"/>
      <c r="QT43" s="467"/>
      <c r="QU43" s="467"/>
      <c r="QV43" s="467"/>
      <c r="QW43" s="467"/>
      <c r="QX43" s="467"/>
      <c r="QY43" s="467"/>
      <c r="QZ43" s="467"/>
      <c r="RA43" s="467"/>
      <c r="RB43" s="467"/>
      <c r="RC43" s="467"/>
      <c r="RD43" s="467"/>
      <c r="RE43" s="467"/>
      <c r="RF43" s="467"/>
      <c r="RG43" s="467"/>
      <c r="RH43" s="467"/>
      <c r="RI43" s="467"/>
      <c r="RJ43" s="467"/>
      <c r="RK43" s="467"/>
      <c r="RL43" s="467"/>
      <c r="RM43" s="467"/>
      <c r="RN43" s="467"/>
      <c r="RO43" s="467"/>
      <c r="RP43" s="467"/>
      <c r="RQ43" s="467"/>
      <c r="RR43" s="467"/>
      <c r="RS43" s="467"/>
      <c r="RT43" s="467"/>
      <c r="RU43" s="467"/>
      <c r="RV43" s="467"/>
      <c r="RW43" s="467"/>
      <c r="RX43" s="467"/>
      <c r="RY43" s="467"/>
      <c r="RZ43" s="467"/>
      <c r="SA43" s="467"/>
      <c r="SB43" s="467"/>
      <c r="SC43" s="467"/>
      <c r="SD43" s="467"/>
      <c r="SE43" s="467"/>
      <c r="SF43" s="467"/>
      <c r="SG43" s="467"/>
      <c r="SH43" s="467"/>
      <c r="SI43" s="467"/>
      <c r="SJ43" s="467"/>
      <c r="SK43" s="467"/>
      <c r="SL43" s="467"/>
      <c r="SM43" s="467"/>
      <c r="SN43" s="467"/>
      <c r="SO43" s="467"/>
      <c r="SP43" s="467"/>
      <c r="SQ43" s="467"/>
      <c r="SR43" s="467"/>
      <c r="SS43" s="467"/>
      <c r="ST43" s="467"/>
      <c r="SU43" s="467"/>
      <c r="SV43" s="467"/>
      <c r="SW43" s="467"/>
      <c r="SX43" s="467"/>
      <c r="SY43" s="467"/>
      <c r="SZ43" s="467"/>
      <c r="TA43" s="467"/>
      <c r="TB43" s="467"/>
      <c r="TC43" s="467"/>
      <c r="TD43" s="467"/>
      <c r="TE43" s="467"/>
      <c r="TF43" s="467"/>
      <c r="TG43" s="467"/>
      <c r="TH43" s="467"/>
      <c r="TI43" s="467"/>
      <c r="TJ43" s="467"/>
      <c r="TK43" s="467"/>
      <c r="TL43" s="467"/>
      <c r="TM43" s="467"/>
      <c r="TN43" s="467"/>
      <c r="TO43" s="467"/>
      <c r="TP43" s="467"/>
      <c r="TQ43" s="467"/>
      <c r="TR43" s="467"/>
      <c r="TS43" s="467"/>
      <c r="TT43" s="467"/>
      <c r="TU43" s="467"/>
      <c r="TV43" s="467"/>
      <c r="TW43" s="467"/>
      <c r="TX43" s="467"/>
      <c r="TY43" s="467"/>
      <c r="TZ43" s="467"/>
      <c r="UA43" s="467"/>
      <c r="UB43" s="467"/>
      <c r="UC43" s="467"/>
      <c r="UD43" s="467"/>
      <c r="UE43" s="467"/>
      <c r="UF43" s="467"/>
      <c r="UG43" s="467"/>
      <c r="UH43" s="467"/>
      <c r="UI43" s="467"/>
      <c r="UJ43" s="467"/>
      <c r="UK43" s="467"/>
      <c r="UL43" s="467"/>
      <c r="UM43" s="467"/>
      <c r="UN43" s="467"/>
      <c r="UO43" s="467"/>
      <c r="UP43" s="467"/>
      <c r="UQ43" s="467"/>
      <c r="UR43" s="467"/>
      <c r="US43" s="467"/>
      <c r="UT43" s="467"/>
      <c r="UU43" s="467"/>
      <c r="UV43" s="467"/>
      <c r="UW43" s="467"/>
      <c r="UX43" s="467"/>
      <c r="UY43" s="467"/>
      <c r="UZ43" s="467"/>
      <c r="VA43" s="467"/>
      <c r="VB43" s="467"/>
      <c r="VC43" s="467"/>
      <c r="VD43" s="467"/>
      <c r="VE43" s="467"/>
      <c r="VF43" s="467"/>
      <c r="VG43" s="467"/>
      <c r="VH43" s="467"/>
      <c r="VI43" s="467"/>
      <c r="VJ43" s="467"/>
      <c r="VK43" s="467"/>
      <c r="VL43" s="467"/>
      <c r="VM43" s="467"/>
      <c r="VN43" s="467"/>
      <c r="VO43" s="467"/>
      <c r="VP43" s="467"/>
      <c r="VQ43" s="467"/>
      <c r="VR43" s="467"/>
      <c r="VS43" s="467"/>
      <c r="VT43" s="467"/>
      <c r="VU43" s="467"/>
      <c r="VV43" s="467"/>
      <c r="VW43" s="467"/>
      <c r="VX43" s="467"/>
      <c r="VY43" s="467"/>
      <c r="VZ43" s="467"/>
      <c r="WA43" s="467"/>
      <c r="WB43" s="467"/>
      <c r="WC43" s="467"/>
      <c r="WD43" s="467"/>
      <c r="WE43" s="467"/>
      <c r="WF43" s="467"/>
      <c r="WG43" s="467"/>
      <c r="WH43" s="467"/>
      <c r="WI43" s="467"/>
      <c r="WJ43" s="467"/>
      <c r="WK43" s="467"/>
      <c r="WL43" s="467"/>
      <c r="WM43" s="467"/>
      <c r="WN43" s="467"/>
      <c r="WO43" s="467"/>
      <c r="WP43" s="467"/>
      <c r="WQ43" s="467"/>
      <c r="WR43" s="467"/>
      <c r="WS43" s="467"/>
      <c r="WT43" s="467"/>
      <c r="WU43" s="467"/>
      <c r="WV43" s="467"/>
      <c r="WW43" s="467"/>
      <c r="WX43" s="467"/>
      <c r="WY43" s="467"/>
      <c r="WZ43" s="467"/>
      <c r="XA43" s="467"/>
      <c r="XB43" s="467"/>
      <c r="XC43" s="467"/>
      <c r="XD43" s="467"/>
      <c r="XE43" s="467"/>
      <c r="XF43" s="467"/>
      <c r="XG43" s="467"/>
      <c r="XH43" s="467"/>
      <c r="XI43" s="467"/>
      <c r="XJ43" s="467"/>
      <c r="XK43" s="467"/>
      <c r="XL43" s="467"/>
      <c r="XM43" s="467"/>
      <c r="XN43" s="467"/>
      <c r="XO43" s="467"/>
      <c r="XP43" s="467"/>
      <c r="XQ43" s="467"/>
      <c r="XR43" s="467"/>
      <c r="XS43" s="467"/>
      <c r="XT43" s="467"/>
      <c r="XU43" s="467"/>
      <c r="XV43" s="467"/>
      <c r="XW43" s="467"/>
      <c r="XX43" s="467"/>
      <c r="XY43" s="467"/>
      <c r="XZ43" s="467"/>
      <c r="YA43" s="467"/>
      <c r="YB43" s="467"/>
      <c r="YC43" s="467"/>
      <c r="YD43" s="467"/>
      <c r="YE43" s="467"/>
      <c r="YF43" s="467"/>
      <c r="YG43" s="467"/>
      <c r="YH43" s="467"/>
      <c r="YI43" s="467"/>
      <c r="YJ43" s="467"/>
      <c r="YK43" s="467"/>
      <c r="YL43" s="467"/>
      <c r="YM43" s="467"/>
      <c r="YN43" s="467"/>
      <c r="YO43" s="467"/>
      <c r="YP43" s="467"/>
      <c r="YQ43" s="467"/>
      <c r="YR43" s="467"/>
      <c r="YS43" s="467"/>
      <c r="YT43" s="467"/>
      <c r="YU43" s="467"/>
      <c r="YV43" s="467"/>
      <c r="YW43" s="467"/>
      <c r="YX43" s="467"/>
      <c r="YY43" s="467"/>
      <c r="YZ43" s="467"/>
      <c r="ZA43" s="467"/>
      <c r="ZB43" s="467"/>
      <c r="ZC43" s="467"/>
      <c r="ZD43" s="467"/>
      <c r="ZE43" s="467"/>
      <c r="ZF43" s="467"/>
      <c r="ZG43" s="467"/>
      <c r="ZH43" s="467"/>
      <c r="ZI43" s="467"/>
      <c r="ZJ43" s="467"/>
      <c r="ZK43" s="467"/>
      <c r="ZL43" s="467"/>
      <c r="ZM43" s="467"/>
      <c r="ZN43" s="467"/>
      <c r="ZO43" s="467"/>
      <c r="ZP43" s="467"/>
      <c r="ZQ43" s="467"/>
      <c r="ZR43" s="467"/>
      <c r="ZS43" s="467"/>
      <c r="ZT43" s="467"/>
      <c r="ZU43" s="467"/>
      <c r="ZV43" s="467"/>
      <c r="ZW43" s="467"/>
      <c r="ZX43" s="467"/>
      <c r="ZY43" s="467"/>
      <c r="ZZ43" s="467"/>
      <c r="AAA43" s="467"/>
      <c r="AAB43" s="467"/>
      <c r="AAC43" s="467"/>
      <c r="AAD43" s="467"/>
      <c r="AAE43" s="467"/>
      <c r="AAF43" s="467"/>
      <c r="AAG43" s="467"/>
      <c r="AAH43" s="467"/>
      <c r="AAI43" s="467"/>
      <c r="AAJ43" s="467"/>
      <c r="AAK43" s="467"/>
      <c r="AAL43" s="467"/>
      <c r="AAM43" s="467"/>
      <c r="AAN43" s="467"/>
      <c r="AAO43" s="467"/>
      <c r="AAP43" s="467"/>
      <c r="AAQ43" s="467"/>
      <c r="AAR43" s="467"/>
      <c r="AAS43" s="467"/>
      <c r="AAT43" s="467"/>
      <c r="AAU43" s="467"/>
      <c r="AAV43" s="467"/>
      <c r="AAW43" s="467"/>
      <c r="AAX43" s="467"/>
      <c r="AAY43" s="467"/>
      <c r="AAZ43" s="467"/>
      <c r="ABA43" s="467"/>
      <c r="ABB43" s="467"/>
      <c r="ABC43" s="467"/>
      <c r="ABD43" s="467"/>
      <c r="ABE43" s="467"/>
      <c r="ABF43" s="467"/>
      <c r="ABG43" s="467"/>
      <c r="ABH43" s="467"/>
      <c r="ABI43" s="467"/>
      <c r="ABJ43" s="467"/>
      <c r="ABK43" s="467"/>
      <c r="ABL43" s="467"/>
      <c r="ABM43" s="467"/>
      <c r="ABN43" s="467"/>
      <c r="ABO43" s="467"/>
      <c r="ABP43" s="467"/>
      <c r="ABQ43" s="467"/>
      <c r="ABR43" s="467"/>
      <c r="ABS43" s="467"/>
      <c r="ABT43" s="467"/>
      <c r="ABU43" s="467"/>
      <c r="ABV43" s="467"/>
      <c r="ABW43" s="467"/>
      <c r="ABX43" s="467"/>
      <c r="ABY43" s="467"/>
      <c r="ABZ43" s="467"/>
      <c r="ACA43" s="467"/>
      <c r="ACB43" s="467"/>
      <c r="ACC43" s="467"/>
      <c r="ACD43" s="467"/>
      <c r="ACE43" s="467"/>
      <c r="ACF43" s="467"/>
      <c r="ACG43" s="467"/>
      <c r="ACH43" s="467"/>
      <c r="ACI43" s="467"/>
      <c r="ACJ43" s="467"/>
      <c r="ACK43" s="467"/>
      <c r="ACL43" s="467"/>
      <c r="ACM43" s="467"/>
      <c r="ACN43" s="467"/>
      <c r="ACO43" s="467"/>
      <c r="ACP43" s="467"/>
      <c r="ACQ43" s="467"/>
      <c r="ACR43" s="467"/>
      <c r="ACS43" s="467"/>
      <c r="ACT43" s="467"/>
      <c r="ACU43" s="467"/>
      <c r="ACV43" s="467"/>
      <c r="ACW43" s="467"/>
      <c r="ACX43" s="467"/>
      <c r="ACY43" s="467"/>
      <c r="ACZ43" s="467"/>
      <c r="ADA43" s="467"/>
      <c r="ADB43" s="467"/>
      <c r="ADC43" s="467"/>
      <c r="ADD43" s="467"/>
      <c r="ADE43" s="467"/>
      <c r="ADF43" s="467"/>
      <c r="ADG43" s="467"/>
      <c r="ADH43" s="467"/>
      <c r="ADI43" s="467"/>
      <c r="ADJ43" s="467"/>
      <c r="ADK43" s="467"/>
      <c r="ADL43" s="467"/>
      <c r="ADM43" s="467"/>
      <c r="ADN43" s="467"/>
      <c r="ADO43" s="467"/>
      <c r="ADP43" s="467"/>
      <c r="ADQ43" s="467"/>
      <c r="ADR43" s="467"/>
      <c r="ADS43" s="467"/>
      <c r="ADT43" s="467"/>
      <c r="ADU43" s="467"/>
      <c r="ADV43" s="467"/>
      <c r="ADW43" s="467"/>
      <c r="ADX43" s="467"/>
      <c r="ADY43" s="467"/>
      <c r="ADZ43" s="467"/>
      <c r="AEA43" s="467"/>
      <c r="AEB43" s="467"/>
      <c r="AEC43" s="467"/>
      <c r="AED43" s="467"/>
      <c r="AEE43" s="467"/>
      <c r="AEF43" s="467"/>
      <c r="AEG43" s="467"/>
      <c r="AEH43" s="467"/>
      <c r="AEI43" s="467"/>
      <c r="AEJ43" s="467"/>
      <c r="AEK43" s="467"/>
      <c r="AEL43" s="467"/>
      <c r="AEM43" s="467"/>
      <c r="AEN43" s="467"/>
      <c r="AEO43" s="467"/>
      <c r="AEP43" s="467"/>
      <c r="AEQ43" s="467"/>
      <c r="AER43" s="467"/>
      <c r="AES43" s="467"/>
      <c r="AET43" s="467"/>
      <c r="AEU43" s="467"/>
      <c r="AEV43" s="467"/>
      <c r="AEW43" s="467"/>
      <c r="AEX43" s="467"/>
      <c r="AEY43" s="467"/>
      <c r="AEZ43" s="467"/>
      <c r="AFA43" s="467"/>
      <c r="AFB43" s="467"/>
      <c r="AFC43" s="467"/>
      <c r="AFD43" s="467"/>
      <c r="AFE43" s="467"/>
      <c r="AFF43" s="467"/>
      <c r="AFG43" s="467"/>
      <c r="AFH43" s="467"/>
      <c r="AFI43" s="467"/>
      <c r="AFJ43" s="467"/>
      <c r="AFK43" s="467"/>
      <c r="AFL43" s="467"/>
      <c r="AFM43" s="467"/>
      <c r="AFN43" s="467"/>
      <c r="AFO43" s="467"/>
      <c r="AFP43" s="467"/>
      <c r="AFQ43" s="467"/>
      <c r="AFR43" s="467"/>
      <c r="AFS43" s="467"/>
      <c r="AFT43" s="467"/>
      <c r="AFU43" s="467"/>
      <c r="AFV43" s="467"/>
      <c r="AFW43" s="467"/>
      <c r="AFX43" s="467"/>
      <c r="AFY43" s="467"/>
      <c r="AFZ43" s="467"/>
      <c r="AGA43" s="467"/>
      <c r="AGB43" s="467"/>
      <c r="AGC43" s="467"/>
      <c r="AGD43" s="467"/>
      <c r="AGE43" s="467"/>
      <c r="AGF43" s="467"/>
      <c r="AGG43" s="467"/>
      <c r="AGH43" s="467"/>
      <c r="AGI43" s="467"/>
      <c r="AGJ43" s="467"/>
      <c r="AGK43" s="467"/>
      <c r="AGL43" s="467"/>
      <c r="AGM43" s="467"/>
      <c r="AGN43" s="467"/>
      <c r="AGO43" s="467"/>
      <c r="AGP43" s="467"/>
      <c r="AGQ43" s="467"/>
      <c r="AGR43" s="467"/>
      <c r="AGS43" s="467"/>
      <c r="AGT43" s="467"/>
      <c r="AGU43" s="467"/>
      <c r="AGV43" s="467"/>
      <c r="AGW43" s="467"/>
      <c r="AGX43" s="467"/>
      <c r="AGY43" s="467"/>
      <c r="AGZ43" s="467"/>
      <c r="AHA43" s="467"/>
      <c r="AHB43" s="467"/>
      <c r="AHC43" s="467"/>
      <c r="AHD43" s="467"/>
      <c r="AHE43" s="467"/>
      <c r="AHF43" s="467"/>
      <c r="AHG43" s="467"/>
      <c r="AHH43" s="467"/>
      <c r="AHI43" s="467"/>
      <c r="AHJ43" s="467"/>
      <c r="AHK43" s="467"/>
      <c r="AHL43" s="467"/>
      <c r="AHM43" s="467"/>
      <c r="AHN43" s="467"/>
      <c r="AHO43" s="467"/>
      <c r="AHP43" s="467"/>
      <c r="AHQ43" s="467"/>
      <c r="AHR43" s="467"/>
      <c r="AHS43" s="467"/>
      <c r="AHT43" s="467"/>
      <c r="AHU43" s="467"/>
      <c r="AHV43" s="467"/>
      <c r="AHW43" s="467"/>
      <c r="AHX43" s="467"/>
      <c r="AHY43" s="467"/>
      <c r="AHZ43" s="467"/>
      <c r="AIA43" s="467"/>
      <c r="AIB43" s="467"/>
      <c r="AIC43" s="467"/>
      <c r="AID43" s="467"/>
      <c r="AIE43" s="467"/>
      <c r="AIF43" s="467"/>
      <c r="AIG43" s="467"/>
      <c r="AIH43" s="467"/>
      <c r="AII43" s="467"/>
      <c r="AIJ43" s="467"/>
      <c r="AIK43" s="467"/>
      <c r="AIL43" s="467"/>
      <c r="AIM43" s="467"/>
      <c r="AIN43" s="467"/>
      <c r="AIO43" s="467"/>
      <c r="AIP43" s="467"/>
      <c r="AIQ43" s="467"/>
      <c r="AIR43" s="467"/>
      <c r="AIS43" s="467"/>
      <c r="AIT43" s="467"/>
      <c r="AIU43" s="467"/>
      <c r="AIV43" s="467"/>
      <c r="AIW43" s="467"/>
      <c r="AIX43" s="467"/>
      <c r="AIY43" s="467"/>
      <c r="AIZ43" s="467"/>
      <c r="AJA43" s="467"/>
      <c r="AJB43" s="467"/>
      <c r="AJC43" s="467"/>
      <c r="AJD43" s="467"/>
      <c r="AJE43" s="467"/>
      <c r="AJF43" s="467"/>
      <c r="AJG43" s="467"/>
      <c r="AJH43" s="467"/>
      <c r="AJI43" s="467"/>
      <c r="AJJ43" s="467"/>
      <c r="AJK43" s="467"/>
      <c r="AJL43" s="467"/>
      <c r="AJM43" s="467"/>
      <c r="AJN43" s="467"/>
      <c r="AJO43" s="467"/>
      <c r="AJP43" s="467"/>
      <c r="AJQ43" s="467"/>
      <c r="AJR43" s="467"/>
      <c r="AJS43" s="467"/>
      <c r="AJT43" s="467"/>
      <c r="AJU43" s="467"/>
      <c r="AJV43" s="467"/>
      <c r="AJW43" s="467"/>
      <c r="AJX43" s="467"/>
      <c r="AJY43" s="467"/>
      <c r="AJZ43" s="467"/>
      <c r="AKA43" s="467"/>
      <c r="AKB43" s="467"/>
      <c r="AKC43" s="467"/>
      <c r="AKD43" s="467"/>
      <c r="AKE43" s="467"/>
      <c r="AKF43" s="467"/>
      <c r="AKG43" s="467"/>
      <c r="AKH43" s="467"/>
      <c r="AKI43" s="467"/>
      <c r="AKJ43" s="467"/>
      <c r="AKK43" s="467"/>
      <c r="AKL43" s="467"/>
      <c r="AKM43" s="467"/>
      <c r="AKN43" s="467"/>
      <c r="AKO43" s="467"/>
      <c r="AKP43" s="467"/>
      <c r="AKQ43" s="467"/>
      <c r="AKR43" s="467"/>
      <c r="AKS43" s="467"/>
      <c r="AKT43" s="467"/>
      <c r="AKU43" s="467"/>
      <c r="AKV43" s="467"/>
      <c r="AKW43" s="467"/>
      <c r="AKX43" s="467"/>
      <c r="AKY43" s="467"/>
      <c r="AKZ43" s="467"/>
      <c r="ALA43" s="467"/>
      <c r="ALB43" s="467"/>
      <c r="ALC43" s="467"/>
      <c r="ALD43" s="467"/>
      <c r="ALE43" s="467"/>
      <c r="ALF43" s="467"/>
      <c r="ALG43" s="467"/>
      <c r="ALH43" s="467"/>
      <c r="ALI43" s="467"/>
      <c r="ALJ43" s="467"/>
      <c r="ALK43" s="467"/>
      <c r="ALL43" s="467"/>
      <c r="ALM43" s="467"/>
      <c r="ALN43" s="467"/>
      <c r="ALO43" s="467"/>
      <c r="ALP43" s="467"/>
      <c r="ALQ43" s="467"/>
      <c r="ALR43" s="467"/>
      <c r="ALS43" s="467"/>
      <c r="ALT43" s="467"/>
      <c r="ALU43" s="467"/>
      <c r="ALV43" s="467"/>
      <c r="ALW43" s="467"/>
      <c r="ALX43" s="467"/>
      <c r="ALY43" s="467"/>
      <c r="ALZ43" s="467"/>
      <c r="AMA43" s="467"/>
      <c r="AMB43" s="467"/>
      <c r="AMC43" s="467"/>
      <c r="AMD43" s="467"/>
      <c r="AME43" s="467"/>
      <c r="AMF43" s="467"/>
      <c r="AMG43" s="467"/>
      <c r="AMH43" s="467"/>
      <c r="AMI43" s="467"/>
      <c r="AMJ43" s="467"/>
      <c r="AMK43" s="467"/>
      <c r="AML43" s="467"/>
      <c r="AMM43" s="467"/>
      <c r="AMN43" s="467"/>
      <c r="AMO43" s="467"/>
      <c r="AMP43" s="467"/>
      <c r="AMQ43" s="467"/>
      <c r="AMR43" s="467"/>
      <c r="AMS43" s="467"/>
      <c r="AMT43" s="467"/>
      <c r="AMU43" s="467"/>
      <c r="AMV43" s="467"/>
      <c r="AMW43" s="467"/>
      <c r="AMX43" s="467"/>
      <c r="AMY43" s="467"/>
      <c r="AMZ43" s="467"/>
      <c r="ANA43" s="467"/>
      <c r="ANB43" s="467"/>
      <c r="ANC43" s="467"/>
      <c r="AND43" s="467"/>
      <c r="ANE43" s="467"/>
      <c r="ANF43" s="467"/>
      <c r="ANG43" s="467"/>
      <c r="ANH43" s="467"/>
      <c r="ANI43" s="467"/>
      <c r="ANJ43" s="467"/>
      <c r="ANK43" s="467"/>
      <c r="ANL43" s="467"/>
      <c r="ANM43" s="467"/>
      <c r="ANN43" s="467"/>
      <c r="ANO43" s="467"/>
      <c r="ANP43" s="467"/>
      <c r="ANQ43" s="467"/>
      <c r="ANR43" s="467"/>
      <c r="ANS43" s="467"/>
      <c r="ANT43" s="467"/>
      <c r="ANU43" s="467"/>
      <c r="ANV43" s="467"/>
      <c r="ANW43" s="467"/>
      <c r="ANX43" s="467"/>
      <c r="ANY43" s="467"/>
      <c r="ANZ43" s="467"/>
      <c r="AOA43" s="467"/>
      <c r="AOB43" s="467"/>
      <c r="AOC43" s="467"/>
      <c r="AOD43" s="467"/>
      <c r="AOE43" s="467"/>
      <c r="AOF43" s="467"/>
      <c r="AOG43" s="467"/>
      <c r="AOH43" s="467"/>
      <c r="AOI43" s="467"/>
      <c r="AOJ43" s="467"/>
      <c r="AOK43" s="467"/>
      <c r="AOL43" s="467"/>
      <c r="AOM43" s="467"/>
      <c r="AON43" s="467"/>
      <c r="AOO43" s="467"/>
      <c r="AOP43" s="467"/>
      <c r="AOQ43" s="467"/>
      <c r="AOR43" s="467"/>
      <c r="AOS43" s="467"/>
      <c r="AOT43" s="467"/>
      <c r="AOU43" s="467"/>
      <c r="AOV43" s="467"/>
      <c r="AOW43" s="467"/>
      <c r="AOX43" s="467"/>
      <c r="AOY43" s="467"/>
      <c r="AOZ43" s="467"/>
      <c r="APA43" s="467"/>
      <c r="APB43" s="467"/>
      <c r="APC43" s="467"/>
      <c r="APD43" s="467"/>
      <c r="APE43" s="467"/>
      <c r="APF43" s="467"/>
      <c r="APG43" s="467"/>
      <c r="APH43" s="467"/>
      <c r="API43" s="467"/>
      <c r="APJ43" s="467"/>
      <c r="APK43" s="467"/>
      <c r="APL43" s="467"/>
      <c r="APM43" s="467"/>
      <c r="APN43" s="467"/>
      <c r="APO43" s="467"/>
      <c r="APP43" s="467"/>
      <c r="APQ43" s="467"/>
      <c r="APR43" s="467"/>
      <c r="APS43" s="467"/>
      <c r="APT43" s="467"/>
      <c r="APU43" s="467"/>
      <c r="APV43" s="467"/>
      <c r="APW43" s="467"/>
      <c r="APX43" s="467"/>
      <c r="APY43" s="467"/>
      <c r="APZ43" s="467"/>
      <c r="AQA43" s="467"/>
      <c r="AQB43" s="467"/>
      <c r="AQC43" s="467"/>
      <c r="AQD43" s="467"/>
      <c r="AQE43" s="467"/>
      <c r="AQF43" s="467"/>
      <c r="AQG43" s="467"/>
      <c r="AQH43" s="467"/>
      <c r="AQI43" s="467"/>
      <c r="AQJ43" s="467"/>
      <c r="AQK43" s="467"/>
      <c r="AQL43" s="467"/>
      <c r="AQM43" s="467"/>
      <c r="AQN43" s="467"/>
      <c r="AQO43" s="467"/>
      <c r="AQP43" s="467"/>
      <c r="AQQ43" s="467"/>
      <c r="AQR43" s="467"/>
      <c r="AQS43" s="467"/>
      <c r="AQT43" s="467"/>
      <c r="AQU43" s="467"/>
      <c r="AQV43" s="467"/>
      <c r="AQW43" s="467"/>
      <c r="AQX43" s="467"/>
      <c r="AQY43" s="467"/>
      <c r="AQZ43" s="467"/>
      <c r="ARA43" s="467"/>
      <c r="ARB43" s="467"/>
      <c r="ARC43" s="467"/>
      <c r="ARD43" s="467"/>
      <c r="ARE43" s="467"/>
      <c r="ARF43" s="467"/>
      <c r="ARG43" s="467"/>
      <c r="ARH43" s="467"/>
      <c r="ARI43" s="467"/>
      <c r="ARJ43" s="467"/>
      <c r="ARK43" s="467"/>
      <c r="ARL43" s="467"/>
      <c r="ARM43" s="467"/>
      <c r="ARN43" s="467"/>
      <c r="ARO43" s="467"/>
      <c r="ARP43" s="467"/>
      <c r="ARQ43" s="467"/>
      <c r="ARR43" s="467"/>
      <c r="ARS43" s="467"/>
      <c r="ART43" s="467"/>
      <c r="ARU43" s="467"/>
      <c r="ARV43" s="467"/>
      <c r="ARW43" s="467"/>
      <c r="ARX43" s="467"/>
      <c r="ARY43" s="467"/>
      <c r="ARZ43" s="467"/>
      <c r="ASA43" s="467"/>
      <c r="ASB43" s="467"/>
      <c r="ASC43" s="467"/>
      <c r="ASD43" s="467"/>
      <c r="ASE43" s="467"/>
      <c r="ASF43" s="467"/>
      <c r="ASG43" s="467"/>
      <c r="ASH43" s="467"/>
      <c r="ASI43" s="467"/>
      <c r="ASJ43" s="467"/>
      <c r="ASK43" s="467"/>
      <c r="ASL43" s="467"/>
      <c r="ASM43" s="467"/>
      <c r="ASN43" s="467"/>
      <c r="ASO43" s="467"/>
      <c r="ASP43" s="467"/>
      <c r="ASQ43" s="467"/>
      <c r="ASR43" s="467"/>
      <c r="ASS43" s="467"/>
      <c r="AST43" s="467"/>
      <c r="ASU43" s="467"/>
      <c r="ASV43" s="467"/>
      <c r="ASW43" s="467"/>
      <c r="ASX43" s="467"/>
      <c r="ASY43" s="467"/>
      <c r="ASZ43" s="467"/>
      <c r="ATA43" s="467"/>
      <c r="ATB43" s="467"/>
      <c r="ATC43" s="467"/>
      <c r="ATD43" s="467"/>
      <c r="ATE43" s="467"/>
      <c r="ATF43" s="467"/>
      <c r="ATG43" s="467"/>
      <c r="ATH43" s="467"/>
      <c r="ATI43" s="467"/>
      <c r="ATJ43" s="467"/>
      <c r="ATK43" s="467"/>
      <c r="ATL43" s="467"/>
      <c r="ATM43" s="467"/>
      <c r="ATN43" s="467"/>
      <c r="ATO43" s="467"/>
      <c r="ATP43" s="467"/>
      <c r="ATQ43" s="467"/>
      <c r="ATR43" s="467"/>
      <c r="ATS43" s="467"/>
      <c r="ATT43" s="467"/>
      <c r="ATU43" s="467"/>
      <c r="ATV43" s="467"/>
      <c r="ATW43" s="467"/>
      <c r="ATX43" s="467"/>
      <c r="ATY43" s="467"/>
      <c r="ATZ43" s="467"/>
      <c r="AUA43" s="467"/>
      <c r="AUB43" s="467"/>
      <c r="AUC43" s="467"/>
      <c r="AUD43" s="467"/>
      <c r="AUE43" s="467"/>
      <c r="AUF43" s="467"/>
      <c r="AUG43" s="467"/>
      <c r="AUH43" s="467"/>
      <c r="AUI43" s="467"/>
      <c r="AUJ43" s="467"/>
      <c r="AUK43" s="467"/>
      <c r="AUL43" s="467"/>
      <c r="AUM43" s="467"/>
      <c r="AUN43" s="467"/>
      <c r="AUO43" s="467"/>
      <c r="AUP43" s="467"/>
      <c r="AUQ43" s="467"/>
      <c r="AUR43" s="467"/>
      <c r="AUS43" s="467"/>
      <c r="AUT43" s="467"/>
      <c r="AUU43" s="467"/>
      <c r="AUV43" s="467"/>
      <c r="AUW43" s="467"/>
      <c r="AUX43" s="467"/>
      <c r="AUY43" s="467"/>
      <c r="AUZ43" s="467"/>
      <c r="AVA43" s="467"/>
      <c r="AVB43" s="467"/>
      <c r="AVC43" s="467"/>
      <c r="AVD43" s="467"/>
      <c r="AVE43" s="467"/>
      <c r="AVF43" s="467"/>
      <c r="AVG43" s="467"/>
      <c r="AVH43" s="467"/>
      <c r="AVI43" s="467"/>
      <c r="AVJ43" s="467"/>
      <c r="AVK43" s="467"/>
      <c r="AVL43" s="467"/>
      <c r="AVM43" s="467"/>
      <c r="AVN43" s="467"/>
      <c r="AVO43" s="467"/>
      <c r="AVP43" s="467"/>
      <c r="AVQ43" s="467"/>
      <c r="AVR43" s="467"/>
      <c r="AVS43" s="467"/>
      <c r="AVT43" s="467"/>
      <c r="AVU43" s="467"/>
      <c r="AVV43" s="467"/>
      <c r="AVW43" s="467"/>
      <c r="AVX43" s="467"/>
      <c r="AVY43" s="467"/>
      <c r="AVZ43" s="467"/>
      <c r="AWA43" s="467"/>
      <c r="AWB43" s="467"/>
      <c r="AWC43" s="467"/>
      <c r="AWD43" s="467"/>
      <c r="AWE43" s="467"/>
      <c r="AWF43" s="467"/>
      <c r="AWG43" s="467"/>
      <c r="AWH43" s="467"/>
      <c r="AWI43" s="467"/>
      <c r="AWJ43" s="467"/>
      <c r="AWK43" s="467"/>
      <c r="AWL43" s="467"/>
      <c r="AWM43" s="467"/>
      <c r="AWN43" s="467"/>
      <c r="AWO43" s="467"/>
      <c r="AWP43" s="467"/>
      <c r="AWQ43" s="467"/>
      <c r="AWR43" s="467"/>
      <c r="AWS43" s="467"/>
      <c r="AWT43" s="467"/>
      <c r="AWU43" s="467"/>
      <c r="AWV43" s="467"/>
      <c r="AWW43" s="467"/>
      <c r="AWX43" s="467"/>
      <c r="AWY43" s="467"/>
      <c r="AWZ43" s="467"/>
      <c r="AXA43" s="467"/>
      <c r="AXB43" s="467"/>
      <c r="AXC43" s="467"/>
      <c r="AXD43" s="467"/>
      <c r="AXE43" s="467"/>
      <c r="AXF43" s="467"/>
      <c r="AXG43" s="467"/>
      <c r="AXH43" s="467"/>
      <c r="AXI43" s="467"/>
      <c r="AXJ43" s="467"/>
      <c r="AXK43" s="467"/>
      <c r="AXL43" s="467"/>
      <c r="AXM43" s="467"/>
      <c r="AXN43" s="467"/>
      <c r="AXO43" s="467"/>
      <c r="AXP43" s="467"/>
      <c r="AXQ43" s="467"/>
      <c r="AXR43" s="467"/>
      <c r="AXS43" s="467"/>
      <c r="AXT43" s="467"/>
      <c r="AXU43" s="467"/>
      <c r="AXV43" s="467"/>
      <c r="AXW43" s="467"/>
      <c r="AXX43" s="467"/>
      <c r="AXY43" s="467"/>
      <c r="AXZ43" s="467"/>
      <c r="AYA43" s="467"/>
      <c r="AYB43" s="467"/>
      <c r="AYC43" s="467"/>
      <c r="AYD43" s="467"/>
      <c r="AYE43" s="467"/>
      <c r="AYF43" s="467"/>
      <c r="AYG43" s="467"/>
      <c r="AYH43" s="467"/>
      <c r="AYI43" s="467"/>
      <c r="AYJ43" s="467"/>
      <c r="AYK43" s="467"/>
      <c r="AYL43" s="467"/>
      <c r="AYM43" s="467"/>
      <c r="AYN43" s="467"/>
      <c r="AYO43" s="467"/>
      <c r="AYP43" s="467"/>
      <c r="AYQ43" s="467"/>
      <c r="AYR43" s="467"/>
      <c r="AYS43" s="467"/>
      <c r="AYT43" s="467"/>
      <c r="AYU43" s="467"/>
      <c r="AYV43" s="467"/>
      <c r="AYW43" s="467"/>
      <c r="AYX43" s="467"/>
      <c r="AYY43" s="467"/>
      <c r="AYZ43" s="467"/>
      <c r="AZA43" s="467"/>
      <c r="AZB43" s="467"/>
      <c r="AZC43" s="467"/>
      <c r="AZD43" s="467"/>
      <c r="AZE43" s="467"/>
      <c r="AZF43" s="467"/>
      <c r="AZG43" s="467"/>
      <c r="AZH43" s="467"/>
      <c r="AZI43" s="467"/>
      <c r="AZJ43" s="467"/>
      <c r="AZK43" s="467"/>
      <c r="AZL43" s="467"/>
      <c r="AZM43" s="467"/>
      <c r="AZN43" s="467"/>
      <c r="AZO43" s="467"/>
      <c r="AZP43" s="467"/>
      <c r="AZQ43" s="467"/>
      <c r="AZR43" s="467"/>
      <c r="AZS43" s="467"/>
      <c r="AZT43" s="467"/>
      <c r="AZU43" s="467"/>
      <c r="AZV43" s="467"/>
      <c r="AZW43" s="467"/>
      <c r="AZX43" s="467"/>
      <c r="AZY43" s="467"/>
      <c r="AZZ43" s="467"/>
      <c r="BAA43" s="467"/>
      <c r="BAB43" s="467"/>
      <c r="BAC43" s="467"/>
      <c r="BAD43" s="467"/>
      <c r="BAE43" s="467"/>
      <c r="BAF43" s="467"/>
      <c r="BAG43" s="467"/>
      <c r="BAH43" s="467"/>
      <c r="BAI43" s="467"/>
      <c r="BAJ43" s="467"/>
      <c r="BAK43" s="467"/>
      <c r="BAL43" s="467"/>
      <c r="BAM43" s="467"/>
      <c r="BAN43" s="467"/>
      <c r="BAO43" s="467"/>
      <c r="BAP43" s="467"/>
      <c r="BAQ43" s="467"/>
      <c r="BAR43" s="467"/>
      <c r="BAS43" s="467"/>
      <c r="BAT43" s="467"/>
      <c r="BAU43" s="467"/>
      <c r="BAV43" s="467"/>
      <c r="BAW43" s="467"/>
      <c r="BAX43" s="467"/>
      <c r="BAY43" s="467"/>
      <c r="BAZ43" s="467"/>
      <c r="BBA43" s="467"/>
      <c r="BBB43" s="467"/>
      <c r="BBC43" s="467"/>
      <c r="BBD43" s="467"/>
      <c r="BBE43" s="467"/>
      <c r="BBF43" s="467"/>
      <c r="BBG43" s="467"/>
      <c r="BBH43" s="467"/>
      <c r="BBI43" s="467"/>
      <c r="BBJ43" s="467"/>
      <c r="BBK43" s="467"/>
      <c r="BBL43" s="467"/>
      <c r="BBM43" s="467"/>
      <c r="BBN43" s="467"/>
      <c r="BBO43" s="467"/>
      <c r="BBP43" s="467"/>
      <c r="BBQ43" s="467"/>
      <c r="BBR43" s="467"/>
      <c r="BBS43" s="467"/>
      <c r="BBT43" s="467"/>
      <c r="BBU43" s="467"/>
      <c r="BBV43" s="467"/>
      <c r="BBW43" s="467"/>
      <c r="BBX43" s="467"/>
      <c r="BBY43" s="467"/>
      <c r="BBZ43" s="467"/>
      <c r="BCA43" s="467"/>
      <c r="BCB43" s="467"/>
      <c r="BCC43" s="467"/>
      <c r="BCD43" s="467"/>
      <c r="BCE43" s="467"/>
      <c r="BCF43" s="467"/>
      <c r="BCG43" s="467"/>
      <c r="BCH43" s="467"/>
      <c r="BCI43" s="467"/>
      <c r="BCJ43" s="467"/>
      <c r="BCK43" s="467"/>
      <c r="BCL43" s="467"/>
      <c r="BCM43" s="467"/>
      <c r="BCN43" s="467"/>
      <c r="BCO43" s="467"/>
      <c r="BCP43" s="467"/>
      <c r="BCQ43" s="467"/>
      <c r="BCR43" s="467"/>
      <c r="BCS43" s="467"/>
      <c r="BCT43" s="467"/>
      <c r="BCU43" s="467"/>
      <c r="BCV43" s="467"/>
      <c r="BCW43" s="467"/>
      <c r="BCX43" s="467"/>
      <c r="BCY43" s="467"/>
      <c r="BCZ43" s="467"/>
      <c r="BDA43" s="467"/>
      <c r="BDB43" s="467"/>
      <c r="BDC43" s="467"/>
      <c r="BDD43" s="467"/>
      <c r="BDE43" s="467"/>
      <c r="BDF43" s="467"/>
      <c r="BDG43" s="467"/>
      <c r="BDH43" s="467"/>
      <c r="BDI43" s="467"/>
      <c r="BDJ43" s="467"/>
      <c r="BDK43" s="467"/>
      <c r="BDL43" s="467"/>
      <c r="BDM43" s="467"/>
      <c r="BDN43" s="467"/>
      <c r="BDO43" s="467"/>
      <c r="BDP43" s="467"/>
      <c r="BDQ43" s="467"/>
      <c r="BDR43" s="467"/>
      <c r="BDS43" s="467"/>
      <c r="BDT43" s="467"/>
      <c r="BDU43" s="467"/>
      <c r="BDV43" s="467"/>
      <c r="BDW43" s="467"/>
      <c r="BDX43" s="467"/>
      <c r="BDY43" s="467"/>
      <c r="BDZ43" s="467"/>
      <c r="BEA43" s="467"/>
      <c r="BEB43" s="467"/>
      <c r="BEC43" s="467"/>
      <c r="BED43" s="467"/>
      <c r="BEE43" s="467"/>
      <c r="BEF43" s="467"/>
      <c r="BEG43" s="467"/>
      <c r="BEH43" s="467"/>
      <c r="BEI43" s="467"/>
      <c r="BEJ43" s="467"/>
      <c r="BEK43" s="467"/>
      <c r="BEL43" s="467"/>
      <c r="BEM43" s="467"/>
      <c r="BEN43" s="467"/>
      <c r="BEO43" s="467"/>
      <c r="BEP43" s="467"/>
      <c r="BEQ43" s="467"/>
      <c r="BER43" s="467"/>
      <c r="BES43" s="467"/>
      <c r="BET43" s="467"/>
      <c r="BEU43" s="467"/>
      <c r="BEV43" s="467"/>
      <c r="BEW43" s="467"/>
      <c r="BEX43" s="467"/>
      <c r="BEY43" s="467"/>
      <c r="BEZ43" s="467"/>
      <c r="BFA43" s="467"/>
      <c r="BFB43" s="467"/>
      <c r="BFC43" s="467"/>
      <c r="BFD43" s="467"/>
      <c r="BFE43" s="467"/>
      <c r="BFF43" s="467"/>
      <c r="BFG43" s="467"/>
      <c r="BFH43" s="467"/>
      <c r="BFI43" s="467"/>
      <c r="BFJ43" s="467"/>
      <c r="BFK43" s="467"/>
      <c r="BFL43" s="467"/>
      <c r="BFM43" s="467"/>
      <c r="BFN43" s="467"/>
      <c r="BFO43" s="467"/>
      <c r="BFP43" s="467"/>
      <c r="BFQ43" s="467"/>
      <c r="BFR43" s="467"/>
      <c r="BFS43" s="467"/>
      <c r="BFT43" s="467"/>
      <c r="BFU43" s="467"/>
      <c r="BFV43" s="467"/>
      <c r="BFW43" s="467"/>
      <c r="BFX43" s="467"/>
      <c r="BFY43" s="467"/>
      <c r="BFZ43" s="467"/>
      <c r="BGA43" s="467"/>
      <c r="BGB43" s="467"/>
      <c r="BGC43" s="467"/>
      <c r="BGD43" s="467"/>
      <c r="BGE43" s="467"/>
      <c r="BGF43" s="467"/>
      <c r="BGG43" s="467"/>
      <c r="BGH43" s="467"/>
      <c r="BGI43" s="467"/>
      <c r="BGJ43" s="467"/>
      <c r="BGK43" s="467"/>
      <c r="BGL43" s="467"/>
      <c r="BGM43" s="467"/>
      <c r="BGN43" s="467"/>
      <c r="BGO43" s="467"/>
      <c r="BGP43" s="467"/>
      <c r="BGQ43" s="467"/>
      <c r="BGR43" s="467"/>
      <c r="BGS43" s="467"/>
      <c r="BGT43" s="467"/>
      <c r="BGU43" s="467"/>
      <c r="BGV43" s="467"/>
      <c r="BGW43" s="467"/>
      <c r="BGX43" s="467"/>
      <c r="BGY43" s="467"/>
      <c r="BGZ43" s="467"/>
      <c r="BHA43" s="467"/>
      <c r="BHB43" s="467"/>
      <c r="BHC43" s="467"/>
      <c r="BHD43" s="467"/>
      <c r="BHE43" s="467"/>
      <c r="BHF43" s="467"/>
      <c r="BHG43" s="467"/>
      <c r="BHH43" s="467"/>
      <c r="BHI43" s="467"/>
      <c r="BHJ43" s="467"/>
      <c r="BHK43" s="467"/>
      <c r="BHL43" s="467"/>
      <c r="BHM43" s="467"/>
      <c r="BHN43" s="467"/>
      <c r="BHO43" s="467"/>
      <c r="BHP43" s="467"/>
      <c r="BHQ43" s="467"/>
      <c r="BHR43" s="467"/>
      <c r="BHS43" s="467"/>
      <c r="BHT43" s="467"/>
      <c r="BHU43" s="467"/>
      <c r="BHV43" s="467"/>
      <c r="BHW43" s="467"/>
      <c r="BHX43" s="467"/>
      <c r="BHY43" s="467"/>
      <c r="BHZ43" s="467"/>
      <c r="BIA43" s="467"/>
      <c r="BIB43" s="467"/>
      <c r="BIC43" s="467"/>
      <c r="BID43" s="467"/>
      <c r="BIE43" s="467"/>
      <c r="BIF43" s="467"/>
      <c r="BIG43" s="467"/>
      <c r="BIH43" s="467"/>
      <c r="BII43" s="467"/>
      <c r="BIJ43" s="467"/>
      <c r="BIK43" s="467"/>
      <c r="BIL43" s="467"/>
      <c r="BIM43" s="467"/>
      <c r="BIN43" s="467"/>
      <c r="BIO43" s="467"/>
      <c r="BIP43" s="467"/>
      <c r="BIQ43" s="467"/>
      <c r="BIR43" s="467"/>
      <c r="BIS43" s="467"/>
      <c r="BIT43" s="467"/>
      <c r="BIU43" s="467"/>
      <c r="BIV43" s="467"/>
      <c r="BIW43" s="467"/>
      <c r="BIX43" s="467"/>
      <c r="BIY43" s="467"/>
      <c r="BIZ43" s="467"/>
      <c r="BJA43" s="467"/>
      <c r="BJB43" s="467"/>
      <c r="BJC43" s="467"/>
      <c r="BJD43" s="467"/>
      <c r="BJE43" s="467"/>
      <c r="BJF43" s="467"/>
      <c r="BJG43" s="467"/>
      <c r="BJH43" s="467"/>
      <c r="BJI43" s="467"/>
      <c r="BJJ43" s="467"/>
      <c r="BJK43" s="467"/>
      <c r="BJL43" s="467"/>
      <c r="BJM43" s="467"/>
      <c r="BJN43" s="467"/>
      <c r="BJO43" s="467"/>
      <c r="BJP43" s="467"/>
      <c r="BJQ43" s="467"/>
      <c r="BJR43" s="467"/>
      <c r="BJS43" s="467"/>
      <c r="BJT43" s="467"/>
      <c r="BJU43" s="467"/>
      <c r="BJV43" s="467"/>
      <c r="BJW43" s="467"/>
      <c r="BJX43" s="467"/>
      <c r="BJY43" s="467"/>
      <c r="BJZ43" s="467"/>
      <c r="BKA43" s="467"/>
      <c r="BKB43" s="467"/>
      <c r="BKC43" s="467"/>
      <c r="BKD43" s="467"/>
      <c r="BKE43" s="467"/>
      <c r="BKF43" s="467"/>
      <c r="BKG43" s="467"/>
      <c r="BKH43" s="467"/>
      <c r="BKI43" s="467"/>
      <c r="BKJ43" s="467"/>
      <c r="BKK43" s="467"/>
      <c r="BKL43" s="467"/>
      <c r="BKM43" s="467"/>
      <c r="BKN43" s="467"/>
      <c r="BKO43" s="467"/>
      <c r="BKP43" s="467"/>
      <c r="BKQ43" s="467"/>
      <c r="BKR43" s="467"/>
      <c r="BKS43" s="467"/>
      <c r="BKT43" s="467"/>
      <c r="BKU43" s="467"/>
      <c r="BKV43" s="467"/>
      <c r="BKW43" s="467"/>
      <c r="BKX43" s="467"/>
      <c r="BKY43" s="467"/>
      <c r="BKZ43" s="467"/>
      <c r="BLA43" s="467"/>
      <c r="BLB43" s="467"/>
      <c r="BLC43" s="467"/>
      <c r="BLD43" s="467"/>
      <c r="BLE43" s="467"/>
      <c r="BLF43" s="467"/>
      <c r="BLG43" s="467"/>
      <c r="BLH43" s="467"/>
      <c r="BLI43" s="467"/>
      <c r="BLJ43" s="467"/>
      <c r="BLK43" s="467"/>
      <c r="BLL43" s="467"/>
      <c r="BLM43" s="467"/>
      <c r="BLN43" s="467"/>
      <c r="BLO43" s="467"/>
      <c r="BLP43" s="467"/>
      <c r="BLQ43" s="467"/>
      <c r="BLR43" s="467"/>
      <c r="BLS43" s="467"/>
      <c r="BLT43" s="467"/>
      <c r="BLU43" s="467"/>
      <c r="BLV43" s="467"/>
      <c r="BLW43" s="467"/>
      <c r="BLX43" s="467"/>
      <c r="BLY43" s="467"/>
      <c r="BLZ43" s="467"/>
      <c r="BMA43" s="467"/>
      <c r="BMB43" s="467"/>
      <c r="BMC43" s="467"/>
      <c r="BMD43" s="467"/>
      <c r="BME43" s="467"/>
      <c r="BMF43" s="467"/>
      <c r="BMG43" s="467"/>
      <c r="BMH43" s="467"/>
      <c r="BMI43" s="467"/>
      <c r="BMJ43" s="467"/>
      <c r="BMK43" s="467"/>
      <c r="BML43" s="467"/>
      <c r="BMM43" s="467"/>
      <c r="BMN43" s="467"/>
      <c r="BMO43" s="467"/>
      <c r="BMP43" s="467"/>
      <c r="BMQ43" s="467"/>
      <c r="BMR43" s="467"/>
      <c r="BMS43" s="467"/>
      <c r="BMT43" s="467"/>
      <c r="BMU43" s="467"/>
      <c r="BMV43" s="467"/>
      <c r="BMW43" s="467"/>
      <c r="BMX43" s="467"/>
      <c r="BMY43" s="467"/>
      <c r="BMZ43" s="467"/>
      <c r="BNA43" s="467"/>
      <c r="BNB43" s="467"/>
      <c r="BNC43" s="467"/>
      <c r="BND43" s="467"/>
      <c r="BNE43" s="467"/>
      <c r="BNF43" s="467"/>
      <c r="BNG43" s="467"/>
      <c r="BNH43" s="467"/>
      <c r="BNI43" s="467"/>
      <c r="BNJ43" s="467"/>
      <c r="BNK43" s="467"/>
      <c r="BNL43" s="467"/>
      <c r="BNM43" s="467"/>
      <c r="BNN43" s="467"/>
      <c r="BNO43" s="467"/>
      <c r="BNP43" s="467"/>
      <c r="BNQ43" s="467"/>
      <c r="BNR43" s="467"/>
      <c r="BNS43" s="467"/>
      <c r="BNT43" s="467"/>
      <c r="BNU43" s="467"/>
      <c r="BNV43" s="467"/>
      <c r="BNW43" s="467"/>
      <c r="BNX43" s="467"/>
      <c r="BNY43" s="467"/>
      <c r="BNZ43" s="467"/>
      <c r="BOA43" s="467"/>
      <c r="BOB43" s="467"/>
      <c r="BOC43" s="467"/>
      <c r="BOD43" s="467"/>
      <c r="BOE43" s="467"/>
      <c r="BOF43" s="467"/>
      <c r="BOG43" s="467"/>
      <c r="BOH43" s="467"/>
      <c r="BOI43" s="467"/>
      <c r="BOJ43" s="467"/>
      <c r="BOK43" s="467"/>
      <c r="BOL43" s="467"/>
      <c r="BOM43" s="467"/>
      <c r="BON43" s="467"/>
      <c r="BOO43" s="467"/>
      <c r="BOP43" s="467"/>
      <c r="BOQ43" s="467"/>
      <c r="BOR43" s="467"/>
      <c r="BOS43" s="467"/>
      <c r="BOT43" s="467"/>
      <c r="BOU43" s="467"/>
      <c r="BOV43" s="467"/>
      <c r="BOW43" s="467"/>
      <c r="BOX43" s="467"/>
      <c r="BOY43" s="467"/>
      <c r="BOZ43" s="467"/>
      <c r="BPA43" s="467"/>
      <c r="BPB43" s="467"/>
      <c r="BPC43" s="467"/>
      <c r="BPD43" s="467"/>
      <c r="BPE43" s="467"/>
      <c r="BPF43" s="467"/>
      <c r="BPG43" s="467"/>
      <c r="BPH43" s="467"/>
      <c r="BPI43" s="467"/>
      <c r="BPJ43" s="467"/>
      <c r="BPK43" s="467"/>
      <c r="BPL43" s="467"/>
      <c r="BPM43" s="467"/>
      <c r="BPN43" s="467"/>
      <c r="BPO43" s="467"/>
      <c r="BPP43" s="467"/>
      <c r="BPQ43" s="467"/>
      <c r="BPR43" s="467"/>
      <c r="BPS43" s="467"/>
      <c r="BPT43" s="467"/>
      <c r="BPU43" s="467"/>
      <c r="BPV43" s="467"/>
      <c r="BPW43" s="467"/>
      <c r="BPX43" s="467"/>
      <c r="BPY43" s="467"/>
      <c r="BPZ43" s="467"/>
      <c r="BQA43" s="467"/>
      <c r="BQB43" s="467"/>
      <c r="BQC43" s="467"/>
      <c r="BQD43" s="467"/>
      <c r="BQE43" s="467"/>
      <c r="BQF43" s="467"/>
      <c r="BQG43" s="467"/>
      <c r="BQH43" s="467"/>
      <c r="BQI43" s="467"/>
      <c r="BQJ43" s="467"/>
      <c r="BQK43" s="467"/>
      <c r="BQL43" s="467"/>
      <c r="BQM43" s="467"/>
      <c r="BQN43" s="467"/>
      <c r="BQO43" s="467"/>
      <c r="BQP43" s="467"/>
      <c r="BQQ43" s="467"/>
      <c r="BQR43" s="467"/>
      <c r="BQS43" s="467"/>
      <c r="BQT43" s="467"/>
      <c r="BQU43" s="467"/>
      <c r="BQV43" s="467"/>
      <c r="BQW43" s="467"/>
      <c r="BQX43" s="467"/>
      <c r="BQY43" s="467"/>
      <c r="BQZ43" s="467"/>
      <c r="BRA43" s="467"/>
      <c r="BRB43" s="467"/>
      <c r="BRC43" s="467"/>
      <c r="BRD43" s="467"/>
      <c r="BRE43" s="467"/>
      <c r="BRF43" s="467"/>
      <c r="BRG43" s="467"/>
      <c r="BRH43" s="467"/>
      <c r="BRI43" s="467"/>
      <c r="BRJ43" s="467"/>
      <c r="BRK43" s="467"/>
      <c r="BRL43" s="467"/>
      <c r="BRM43" s="467"/>
      <c r="BRN43" s="467"/>
      <c r="BRO43" s="467"/>
      <c r="BRP43" s="467"/>
      <c r="BRQ43" s="467"/>
      <c r="BRR43" s="467"/>
      <c r="BRS43" s="467"/>
      <c r="BRT43" s="467"/>
      <c r="BRU43" s="467"/>
      <c r="BRV43" s="467"/>
      <c r="BRW43" s="467"/>
      <c r="BRX43" s="467"/>
      <c r="BRY43" s="467"/>
      <c r="BRZ43" s="467"/>
      <c r="BSA43" s="467"/>
      <c r="BSB43" s="467"/>
      <c r="BSC43" s="467"/>
      <c r="BSD43" s="467"/>
      <c r="BSE43" s="467"/>
      <c r="BSF43" s="467"/>
      <c r="BSG43" s="467"/>
      <c r="BSH43" s="467"/>
      <c r="BSI43" s="467"/>
      <c r="BSJ43" s="467"/>
      <c r="BSK43" s="467"/>
      <c r="BSL43" s="467"/>
      <c r="BSM43" s="467"/>
      <c r="BSN43" s="467"/>
      <c r="BSO43" s="467"/>
      <c r="BSP43" s="467"/>
      <c r="BSQ43" s="467"/>
      <c r="BSR43" s="467"/>
      <c r="BSS43" s="467"/>
      <c r="BST43" s="467"/>
      <c r="BSU43" s="467"/>
      <c r="BSV43" s="467"/>
      <c r="BSW43" s="467"/>
      <c r="BSX43" s="467"/>
      <c r="BSY43" s="467"/>
      <c r="BSZ43" s="467"/>
      <c r="BTA43" s="467"/>
      <c r="BTB43" s="467"/>
      <c r="BTC43" s="467"/>
      <c r="BTD43" s="467"/>
      <c r="BTE43" s="467"/>
      <c r="BTF43" s="467"/>
      <c r="BTG43" s="467"/>
      <c r="BTH43" s="467"/>
      <c r="BTI43" s="467"/>
      <c r="BTJ43" s="467"/>
      <c r="BTK43" s="467"/>
      <c r="BTL43" s="467"/>
      <c r="BTM43" s="467"/>
      <c r="BTN43" s="467"/>
      <c r="BTO43" s="467"/>
      <c r="BTP43" s="467"/>
      <c r="BTQ43" s="467"/>
      <c r="BTR43" s="467"/>
      <c r="BTS43" s="467"/>
      <c r="BTT43" s="467"/>
      <c r="BTU43" s="467"/>
      <c r="BTV43" s="467"/>
      <c r="BTW43" s="467"/>
      <c r="BTX43" s="467"/>
      <c r="BTY43" s="467"/>
      <c r="BTZ43" s="467"/>
      <c r="BUA43" s="467"/>
      <c r="BUB43" s="467"/>
      <c r="BUC43" s="467"/>
      <c r="BUD43" s="467"/>
      <c r="BUE43" s="467"/>
      <c r="BUF43" s="467"/>
      <c r="BUG43" s="467"/>
      <c r="BUH43" s="467"/>
      <c r="BUI43" s="467"/>
      <c r="BUJ43" s="467"/>
      <c r="BUK43" s="467"/>
      <c r="BUL43" s="467"/>
      <c r="BUM43" s="467"/>
      <c r="BUN43" s="467"/>
      <c r="BUO43" s="467"/>
      <c r="BUP43" s="467"/>
      <c r="BUQ43" s="467"/>
      <c r="BUR43" s="467"/>
      <c r="BUS43" s="467"/>
      <c r="BUT43" s="467"/>
      <c r="BUU43" s="467"/>
      <c r="BUV43" s="467"/>
      <c r="BUW43" s="467"/>
      <c r="BUX43" s="467"/>
      <c r="BUY43" s="467"/>
      <c r="BUZ43" s="467"/>
      <c r="BVA43" s="467"/>
      <c r="BVB43" s="467"/>
      <c r="BVC43" s="467"/>
      <c r="BVD43" s="467"/>
      <c r="BVE43" s="467"/>
      <c r="BVF43" s="467"/>
      <c r="BVG43" s="467"/>
      <c r="BVH43" s="467"/>
      <c r="BVI43" s="467"/>
      <c r="BVJ43" s="467"/>
      <c r="BVK43" s="467"/>
      <c r="BVL43" s="467"/>
      <c r="BVM43" s="467"/>
      <c r="BVN43" s="467"/>
      <c r="BVO43" s="467"/>
      <c r="BVP43" s="467"/>
      <c r="BVQ43" s="467"/>
      <c r="BVR43" s="467"/>
      <c r="BVS43" s="467"/>
      <c r="BVT43" s="467"/>
      <c r="BVU43" s="467"/>
      <c r="BVV43" s="467"/>
      <c r="BVW43" s="467"/>
      <c r="BVX43" s="467"/>
      <c r="BVY43" s="467"/>
      <c r="BVZ43" s="467"/>
      <c r="BWA43" s="467"/>
      <c r="BWB43" s="467"/>
      <c r="BWC43" s="467"/>
      <c r="BWD43" s="467"/>
      <c r="BWE43" s="467"/>
      <c r="BWF43" s="467"/>
      <c r="BWG43" s="467"/>
      <c r="BWH43" s="467"/>
      <c r="BWI43" s="467"/>
      <c r="BWJ43" s="467"/>
      <c r="BWK43" s="467"/>
      <c r="BWL43" s="467"/>
      <c r="BWM43" s="467"/>
      <c r="BWN43" s="467"/>
      <c r="BWO43" s="467"/>
      <c r="BWP43" s="467"/>
      <c r="BWQ43" s="467"/>
      <c r="BWR43" s="467"/>
      <c r="BWS43" s="467"/>
      <c r="BWT43" s="467"/>
      <c r="BWU43" s="467"/>
      <c r="BWV43" s="467"/>
      <c r="BWW43" s="467"/>
      <c r="BWX43" s="467"/>
      <c r="BWY43" s="467"/>
      <c r="BWZ43" s="467"/>
      <c r="BXA43" s="467"/>
      <c r="BXB43" s="467"/>
      <c r="BXC43" s="467"/>
      <c r="BXD43" s="467"/>
      <c r="BXE43" s="467"/>
      <c r="BXF43" s="467"/>
      <c r="BXG43" s="467"/>
      <c r="BXH43" s="467"/>
      <c r="BXI43" s="467"/>
      <c r="BXJ43" s="467"/>
      <c r="BXK43" s="467"/>
      <c r="BXL43" s="467"/>
      <c r="BXM43" s="467"/>
      <c r="BXN43" s="467"/>
      <c r="BXO43" s="467"/>
      <c r="BXP43" s="467"/>
      <c r="BXQ43" s="467"/>
      <c r="BXR43" s="467"/>
      <c r="BXS43" s="467"/>
      <c r="BXT43" s="467"/>
      <c r="BXU43" s="467"/>
      <c r="BXV43" s="467"/>
      <c r="BXW43" s="467"/>
      <c r="BXX43" s="467"/>
      <c r="BXY43" s="467"/>
      <c r="BXZ43" s="467"/>
      <c r="BYA43" s="467"/>
      <c r="BYB43" s="467"/>
      <c r="BYC43" s="467"/>
      <c r="BYD43" s="467"/>
      <c r="BYE43" s="467"/>
      <c r="BYF43" s="467"/>
      <c r="BYG43" s="467"/>
      <c r="BYH43" s="467"/>
      <c r="BYI43" s="467"/>
      <c r="BYJ43" s="467"/>
      <c r="BYK43" s="467"/>
      <c r="BYL43" s="467"/>
      <c r="BYM43" s="467"/>
      <c r="BYN43" s="467"/>
      <c r="BYO43" s="467"/>
      <c r="BYP43" s="467"/>
      <c r="BYQ43" s="467"/>
      <c r="BYR43" s="467"/>
      <c r="BYS43" s="467"/>
      <c r="BYT43" s="467"/>
      <c r="BYU43" s="467"/>
      <c r="BYV43" s="467"/>
      <c r="BYW43" s="467"/>
      <c r="BYX43" s="467"/>
      <c r="BYY43" s="467"/>
      <c r="BYZ43" s="467"/>
      <c r="BZA43" s="467"/>
      <c r="BZB43" s="467"/>
      <c r="BZC43" s="467"/>
      <c r="BZD43" s="467"/>
      <c r="BZE43" s="467"/>
      <c r="BZF43" s="467"/>
      <c r="BZG43" s="467"/>
      <c r="BZH43" s="467"/>
      <c r="BZI43" s="467"/>
      <c r="BZJ43" s="467"/>
      <c r="BZK43" s="467"/>
      <c r="BZL43" s="467"/>
      <c r="BZM43" s="467"/>
      <c r="BZN43" s="467"/>
      <c r="BZO43" s="467"/>
      <c r="BZP43" s="467"/>
      <c r="BZQ43" s="467"/>
      <c r="BZR43" s="467"/>
      <c r="BZS43" s="467"/>
      <c r="BZT43" s="467"/>
      <c r="BZU43" s="467"/>
      <c r="BZV43" s="467"/>
      <c r="BZW43" s="467"/>
      <c r="BZX43" s="467"/>
      <c r="BZY43" s="467"/>
      <c r="BZZ43" s="467"/>
      <c r="CAA43" s="467"/>
      <c r="CAB43" s="467"/>
      <c r="CAC43" s="467"/>
      <c r="CAD43" s="467"/>
      <c r="CAE43" s="467"/>
      <c r="CAF43" s="467"/>
      <c r="CAG43" s="467"/>
      <c r="CAH43" s="467"/>
      <c r="CAI43" s="467"/>
      <c r="CAJ43" s="467"/>
      <c r="CAK43" s="467"/>
      <c r="CAL43" s="467"/>
      <c r="CAM43" s="467"/>
      <c r="CAN43" s="467"/>
      <c r="CAO43" s="467"/>
      <c r="CAP43" s="467"/>
      <c r="CAQ43" s="467"/>
      <c r="CAR43" s="467"/>
      <c r="CAS43" s="467"/>
      <c r="CAT43" s="467"/>
      <c r="CAU43" s="467"/>
      <c r="CAV43" s="467"/>
      <c r="CAW43" s="467"/>
      <c r="CAX43" s="467"/>
      <c r="CAY43" s="467"/>
      <c r="CAZ43" s="467"/>
      <c r="CBA43" s="467"/>
      <c r="CBB43" s="467"/>
      <c r="CBC43" s="467"/>
      <c r="CBD43" s="467"/>
      <c r="CBE43" s="467"/>
      <c r="CBF43" s="467"/>
      <c r="CBG43" s="467"/>
      <c r="CBH43" s="467"/>
      <c r="CBI43" s="467"/>
      <c r="CBJ43" s="467"/>
      <c r="CBK43" s="467"/>
      <c r="CBL43" s="467"/>
      <c r="CBM43" s="467"/>
      <c r="CBN43" s="467"/>
      <c r="CBO43" s="467"/>
      <c r="CBP43" s="467"/>
      <c r="CBQ43" s="467"/>
      <c r="CBR43" s="467"/>
      <c r="CBS43" s="467"/>
      <c r="CBT43" s="467"/>
      <c r="CBU43" s="467"/>
      <c r="CBV43" s="467"/>
      <c r="CBW43" s="467"/>
      <c r="CBX43" s="467"/>
      <c r="CBY43" s="467"/>
      <c r="CBZ43" s="467"/>
      <c r="CCA43" s="467"/>
      <c r="CCB43" s="467"/>
      <c r="CCC43" s="467"/>
      <c r="CCD43" s="467"/>
      <c r="CCE43" s="467"/>
      <c r="CCF43" s="467"/>
      <c r="CCG43" s="467"/>
      <c r="CCH43" s="467"/>
      <c r="CCI43" s="467"/>
      <c r="CCJ43" s="467"/>
      <c r="CCK43" s="467"/>
      <c r="CCL43" s="467"/>
      <c r="CCM43" s="467"/>
      <c r="CCN43" s="467"/>
      <c r="CCO43" s="467"/>
      <c r="CCP43" s="467"/>
      <c r="CCQ43" s="467"/>
      <c r="CCR43" s="467"/>
      <c r="CCS43" s="467"/>
      <c r="CCT43" s="467"/>
      <c r="CCU43" s="467"/>
      <c r="CCV43" s="467"/>
      <c r="CCW43" s="467"/>
      <c r="CCX43" s="467"/>
      <c r="CCY43" s="467"/>
      <c r="CCZ43" s="467"/>
      <c r="CDA43" s="467"/>
      <c r="CDB43" s="467"/>
      <c r="CDC43" s="467"/>
      <c r="CDD43" s="467"/>
      <c r="CDE43" s="467"/>
      <c r="CDF43" s="467"/>
      <c r="CDG43" s="467"/>
      <c r="CDH43" s="467"/>
      <c r="CDI43" s="467"/>
      <c r="CDJ43" s="467"/>
      <c r="CDK43" s="467"/>
      <c r="CDL43" s="467"/>
      <c r="CDM43" s="467"/>
      <c r="CDN43" s="467"/>
      <c r="CDO43" s="467"/>
      <c r="CDP43" s="467"/>
      <c r="CDQ43" s="467"/>
      <c r="CDR43" s="467"/>
      <c r="CDS43" s="467"/>
      <c r="CDT43" s="467"/>
      <c r="CDU43" s="467"/>
      <c r="CDV43" s="467"/>
      <c r="CDW43" s="467"/>
      <c r="CDX43" s="467"/>
      <c r="CDY43" s="467"/>
      <c r="CDZ43" s="467"/>
      <c r="CEA43" s="467"/>
      <c r="CEB43" s="467"/>
      <c r="CEC43" s="467"/>
      <c r="CED43" s="467"/>
      <c r="CEE43" s="467"/>
      <c r="CEF43" s="467"/>
      <c r="CEG43" s="467"/>
      <c r="CEH43" s="467"/>
      <c r="CEI43" s="467"/>
      <c r="CEJ43" s="467"/>
      <c r="CEK43" s="467"/>
      <c r="CEL43" s="467"/>
      <c r="CEM43" s="467"/>
      <c r="CEN43" s="467"/>
      <c r="CEO43" s="467"/>
      <c r="CEP43" s="467"/>
      <c r="CEQ43" s="467"/>
      <c r="CER43" s="467"/>
      <c r="CES43" s="467"/>
      <c r="CET43" s="467"/>
      <c r="CEU43" s="467"/>
      <c r="CEV43" s="467"/>
      <c r="CEW43" s="467"/>
      <c r="CEX43" s="467"/>
      <c r="CEY43" s="467"/>
      <c r="CEZ43" s="467"/>
      <c r="CFA43" s="467"/>
      <c r="CFB43" s="467"/>
      <c r="CFC43" s="467"/>
      <c r="CFD43" s="467"/>
      <c r="CFE43" s="467"/>
      <c r="CFF43" s="467"/>
      <c r="CFG43" s="467"/>
      <c r="CFH43" s="467"/>
      <c r="CFI43" s="467"/>
      <c r="CFJ43" s="467"/>
      <c r="CFK43" s="467"/>
      <c r="CFL43" s="467"/>
      <c r="CFM43" s="467"/>
      <c r="CFN43" s="467"/>
      <c r="CFO43" s="467"/>
      <c r="CFP43" s="467"/>
      <c r="CFQ43" s="467"/>
      <c r="CFR43" s="467"/>
      <c r="CFS43" s="467"/>
      <c r="CFT43" s="467"/>
      <c r="CFU43" s="467"/>
      <c r="CFV43" s="467"/>
      <c r="CFW43" s="467"/>
      <c r="CFX43" s="467"/>
      <c r="CFY43" s="467"/>
      <c r="CFZ43" s="467"/>
      <c r="CGA43" s="467"/>
      <c r="CGB43" s="467"/>
      <c r="CGC43" s="467"/>
      <c r="CGD43" s="467"/>
      <c r="CGE43" s="467"/>
      <c r="CGF43" s="467"/>
      <c r="CGG43" s="467"/>
      <c r="CGH43" s="467"/>
      <c r="CGI43" s="467"/>
      <c r="CGJ43" s="467"/>
      <c r="CGK43" s="467"/>
      <c r="CGL43" s="467"/>
      <c r="CGM43" s="467"/>
      <c r="CGN43" s="467"/>
      <c r="CGO43" s="467"/>
      <c r="CGP43" s="467"/>
      <c r="CGQ43" s="467"/>
      <c r="CGR43" s="467"/>
      <c r="CGS43" s="467"/>
      <c r="CGT43" s="467"/>
      <c r="CGU43" s="467"/>
      <c r="CGV43" s="467"/>
      <c r="CGW43" s="467"/>
      <c r="CGX43" s="467"/>
      <c r="CGY43" s="467"/>
      <c r="CGZ43" s="467"/>
      <c r="CHA43" s="467"/>
      <c r="CHB43" s="467"/>
      <c r="CHC43" s="467"/>
      <c r="CHD43" s="467"/>
      <c r="CHE43" s="467"/>
      <c r="CHF43" s="467"/>
      <c r="CHG43" s="467"/>
      <c r="CHH43" s="467"/>
      <c r="CHI43" s="467"/>
      <c r="CHJ43" s="467"/>
      <c r="CHK43" s="467"/>
      <c r="CHL43" s="467"/>
      <c r="CHM43" s="467"/>
      <c r="CHN43" s="467"/>
      <c r="CHO43" s="467"/>
      <c r="CHP43" s="467"/>
      <c r="CHQ43" s="467"/>
      <c r="CHR43" s="467"/>
      <c r="CHS43" s="467"/>
      <c r="CHT43" s="467"/>
      <c r="CHU43" s="467"/>
      <c r="CHV43" s="467"/>
      <c r="CHW43" s="467"/>
      <c r="CHX43" s="467"/>
      <c r="CHY43" s="467"/>
      <c r="CHZ43" s="467"/>
      <c r="CIA43" s="467"/>
      <c r="CIB43" s="467"/>
      <c r="CIC43" s="467"/>
      <c r="CID43" s="467"/>
      <c r="CIE43" s="467"/>
      <c r="CIF43" s="467"/>
      <c r="CIG43" s="467"/>
      <c r="CIH43" s="467"/>
      <c r="CII43" s="467"/>
      <c r="CIJ43" s="467"/>
      <c r="CIK43" s="467"/>
      <c r="CIL43" s="467"/>
      <c r="CIM43" s="467"/>
      <c r="CIN43" s="467"/>
      <c r="CIO43" s="467"/>
      <c r="CIP43" s="467"/>
      <c r="CIQ43" s="467"/>
      <c r="CIR43" s="467"/>
      <c r="CIS43" s="467"/>
      <c r="CIT43" s="467"/>
      <c r="CIU43" s="467"/>
      <c r="CIV43" s="467"/>
      <c r="CIW43" s="467"/>
      <c r="CIX43" s="467"/>
      <c r="CIY43" s="467"/>
      <c r="CIZ43" s="467"/>
      <c r="CJA43" s="467"/>
      <c r="CJB43" s="467"/>
      <c r="CJC43" s="467"/>
      <c r="CJD43" s="467"/>
      <c r="CJE43" s="467"/>
      <c r="CJF43" s="467"/>
      <c r="CJG43" s="467"/>
      <c r="CJH43" s="467"/>
      <c r="CJI43" s="467"/>
      <c r="CJJ43" s="467"/>
      <c r="CJK43" s="467"/>
      <c r="CJL43" s="467"/>
      <c r="CJM43" s="467"/>
      <c r="CJN43" s="467"/>
      <c r="CJO43" s="467"/>
      <c r="CJP43" s="467"/>
      <c r="CJQ43" s="467"/>
      <c r="CJR43" s="467"/>
      <c r="CJS43" s="467"/>
      <c r="CJT43" s="467"/>
      <c r="CJU43" s="467"/>
      <c r="CJV43" s="467"/>
      <c r="CJW43" s="467"/>
      <c r="CJX43" s="467"/>
      <c r="CJY43" s="467"/>
      <c r="CJZ43" s="467"/>
      <c r="CKA43" s="467"/>
      <c r="CKB43" s="467"/>
      <c r="CKC43" s="467"/>
      <c r="CKD43" s="467"/>
      <c r="CKE43" s="467"/>
      <c r="CKF43" s="467"/>
      <c r="CKG43" s="467"/>
      <c r="CKH43" s="467"/>
      <c r="CKI43" s="467"/>
      <c r="CKJ43" s="467"/>
      <c r="CKK43" s="467"/>
      <c r="CKL43" s="467"/>
      <c r="CKM43" s="467"/>
      <c r="CKN43" s="467"/>
      <c r="CKO43" s="467"/>
      <c r="CKP43" s="467"/>
      <c r="CKQ43" s="467"/>
      <c r="CKR43" s="467"/>
      <c r="CKS43" s="467"/>
      <c r="CKT43" s="467"/>
      <c r="CKU43" s="467"/>
      <c r="CKV43" s="467"/>
      <c r="CKW43" s="467"/>
      <c r="CKX43" s="467"/>
      <c r="CKY43" s="467"/>
      <c r="CKZ43" s="467"/>
      <c r="CLA43" s="467"/>
      <c r="CLB43" s="467"/>
      <c r="CLC43" s="467"/>
      <c r="CLD43" s="467"/>
      <c r="CLE43" s="467"/>
      <c r="CLF43" s="467"/>
      <c r="CLG43" s="467"/>
      <c r="CLH43" s="467"/>
      <c r="CLI43" s="467"/>
      <c r="CLJ43" s="467"/>
      <c r="CLK43" s="467"/>
      <c r="CLL43" s="467"/>
      <c r="CLM43" s="467"/>
      <c r="CLN43" s="467"/>
      <c r="CLO43" s="467"/>
      <c r="CLP43" s="467"/>
      <c r="CLQ43" s="467"/>
      <c r="CLR43" s="467"/>
      <c r="CLS43" s="467"/>
      <c r="CLT43" s="467"/>
      <c r="CLU43" s="467"/>
      <c r="CLV43" s="467"/>
      <c r="CLW43" s="467"/>
      <c r="CLX43" s="467"/>
      <c r="CLY43" s="467"/>
      <c r="CLZ43" s="467"/>
      <c r="CMA43" s="467"/>
      <c r="CMB43" s="467"/>
      <c r="CMC43" s="467"/>
      <c r="CMD43" s="467"/>
      <c r="CME43" s="467"/>
      <c r="CMF43" s="467"/>
      <c r="CMG43" s="467"/>
      <c r="CMH43" s="467"/>
      <c r="CMI43" s="467"/>
      <c r="CMJ43" s="467"/>
      <c r="CMK43" s="467"/>
      <c r="CML43" s="467"/>
      <c r="CMM43" s="467"/>
      <c r="CMN43" s="467"/>
      <c r="CMO43" s="467"/>
      <c r="CMP43" s="467"/>
      <c r="CMQ43" s="467"/>
      <c r="CMR43" s="467"/>
      <c r="CMS43" s="467"/>
      <c r="CMT43" s="467"/>
      <c r="CMU43" s="467"/>
      <c r="CMV43" s="467"/>
      <c r="CMW43" s="467"/>
      <c r="CMX43" s="467"/>
      <c r="CMY43" s="467"/>
      <c r="CMZ43" s="467"/>
      <c r="CNA43" s="467"/>
      <c r="CNB43" s="467"/>
      <c r="CNC43" s="467"/>
      <c r="CND43" s="467"/>
      <c r="CNE43" s="467"/>
      <c r="CNF43" s="467"/>
      <c r="CNG43" s="467"/>
      <c r="CNH43" s="467"/>
      <c r="CNI43" s="467"/>
      <c r="CNJ43" s="467"/>
      <c r="CNK43" s="467"/>
      <c r="CNL43" s="467"/>
      <c r="CNM43" s="467"/>
      <c r="CNN43" s="467"/>
      <c r="CNO43" s="467"/>
      <c r="CNP43" s="467"/>
      <c r="CNQ43" s="467"/>
      <c r="CNR43" s="467"/>
      <c r="CNS43" s="467"/>
      <c r="CNT43" s="467"/>
      <c r="CNU43" s="467"/>
      <c r="CNV43" s="467"/>
      <c r="CNW43" s="467"/>
      <c r="CNX43" s="467"/>
      <c r="CNY43" s="467"/>
      <c r="CNZ43" s="467"/>
      <c r="COA43" s="467"/>
      <c r="COB43" s="467"/>
      <c r="COC43" s="467"/>
      <c r="COD43" s="467"/>
      <c r="COE43" s="467"/>
      <c r="COF43" s="467"/>
      <c r="COG43" s="467"/>
      <c r="COH43" s="467"/>
      <c r="COI43" s="467"/>
      <c r="COJ43" s="467"/>
      <c r="COK43" s="467"/>
      <c r="COL43" s="467"/>
      <c r="COM43" s="467"/>
      <c r="CON43" s="467"/>
      <c r="COO43" s="467"/>
      <c r="COP43" s="467"/>
      <c r="COQ43" s="467"/>
      <c r="COR43" s="467"/>
      <c r="COS43" s="467"/>
      <c r="COT43" s="467"/>
      <c r="COU43" s="467"/>
      <c r="COV43" s="467"/>
      <c r="COW43" s="467"/>
      <c r="COX43" s="467"/>
      <c r="COY43" s="467"/>
      <c r="COZ43" s="467"/>
      <c r="CPA43" s="467"/>
      <c r="CPB43" s="467"/>
      <c r="CPC43" s="467"/>
      <c r="CPD43" s="467"/>
      <c r="CPE43" s="467"/>
      <c r="CPF43" s="467"/>
      <c r="CPG43" s="467"/>
      <c r="CPH43" s="467"/>
      <c r="CPI43" s="467"/>
      <c r="CPJ43" s="467"/>
      <c r="CPK43" s="467"/>
      <c r="CPL43" s="467"/>
      <c r="CPM43" s="467"/>
      <c r="CPN43" s="467"/>
      <c r="CPO43" s="467"/>
      <c r="CPP43" s="467"/>
      <c r="CPQ43" s="467"/>
      <c r="CPR43" s="467"/>
      <c r="CPS43" s="467"/>
      <c r="CPT43" s="467"/>
      <c r="CPU43" s="467"/>
      <c r="CPV43" s="467"/>
      <c r="CPW43" s="467"/>
      <c r="CPX43" s="467"/>
      <c r="CPY43" s="467"/>
      <c r="CPZ43" s="467"/>
      <c r="CQA43" s="467"/>
      <c r="CQB43" s="467"/>
      <c r="CQC43" s="467"/>
      <c r="CQD43" s="467"/>
      <c r="CQE43" s="467"/>
      <c r="CQF43" s="467"/>
      <c r="CQG43" s="467"/>
      <c r="CQH43" s="467"/>
      <c r="CQI43" s="467"/>
      <c r="CQJ43" s="467"/>
      <c r="CQK43" s="467"/>
      <c r="CQL43" s="467"/>
      <c r="CQM43" s="467"/>
      <c r="CQN43" s="467"/>
      <c r="CQO43" s="467"/>
      <c r="CQP43" s="467"/>
      <c r="CQQ43" s="467"/>
      <c r="CQR43" s="467"/>
      <c r="CQS43" s="467"/>
      <c r="CQT43" s="467"/>
      <c r="CQU43" s="467"/>
      <c r="CQV43" s="467"/>
      <c r="CQW43" s="467"/>
      <c r="CQX43" s="467"/>
      <c r="CQY43" s="467"/>
      <c r="CQZ43" s="467"/>
      <c r="CRA43" s="467"/>
      <c r="CRB43" s="467"/>
      <c r="CRC43" s="467"/>
      <c r="CRD43" s="467"/>
      <c r="CRE43" s="467"/>
      <c r="CRF43" s="467"/>
      <c r="CRG43" s="467"/>
      <c r="CRH43" s="467"/>
      <c r="CRI43" s="467"/>
      <c r="CRJ43" s="467"/>
      <c r="CRK43" s="467"/>
      <c r="CRL43" s="467"/>
      <c r="CRM43" s="467"/>
      <c r="CRN43" s="467"/>
      <c r="CRO43" s="467"/>
      <c r="CRP43" s="467"/>
      <c r="CRQ43" s="467"/>
      <c r="CRR43" s="467"/>
      <c r="CRS43" s="467"/>
      <c r="CRT43" s="467"/>
      <c r="CRU43" s="467"/>
      <c r="CRV43" s="467"/>
      <c r="CRW43" s="467"/>
      <c r="CRX43" s="467"/>
      <c r="CRY43" s="467"/>
      <c r="CRZ43" s="467"/>
      <c r="CSA43" s="467"/>
      <c r="CSB43" s="467"/>
      <c r="CSC43" s="467"/>
      <c r="CSD43" s="467"/>
      <c r="CSE43" s="467"/>
      <c r="CSF43" s="467"/>
      <c r="CSG43" s="467"/>
      <c r="CSH43" s="467"/>
      <c r="CSI43" s="467"/>
      <c r="CSJ43" s="467"/>
      <c r="CSK43" s="467"/>
      <c r="CSL43" s="467"/>
      <c r="CSM43" s="467"/>
      <c r="CSN43" s="467"/>
      <c r="CSO43" s="467"/>
      <c r="CSP43" s="467"/>
      <c r="CSQ43" s="467"/>
      <c r="CSR43" s="467"/>
      <c r="CSS43" s="467"/>
      <c r="CST43" s="467"/>
      <c r="CSU43" s="467"/>
      <c r="CSV43" s="467"/>
      <c r="CSW43" s="467"/>
      <c r="CSX43" s="467"/>
      <c r="CSY43" s="467"/>
      <c r="CSZ43" s="467"/>
      <c r="CTA43" s="467"/>
      <c r="CTB43" s="467"/>
      <c r="CTC43" s="467"/>
      <c r="CTD43" s="467"/>
      <c r="CTE43" s="467"/>
      <c r="CTF43" s="467"/>
      <c r="CTG43" s="467"/>
      <c r="CTH43" s="467"/>
      <c r="CTI43" s="467"/>
      <c r="CTJ43" s="467"/>
      <c r="CTK43" s="467"/>
      <c r="CTL43" s="467"/>
      <c r="CTM43" s="467"/>
      <c r="CTN43" s="467"/>
      <c r="CTO43" s="467"/>
      <c r="CTP43" s="467"/>
      <c r="CTQ43" s="467"/>
      <c r="CTR43" s="467"/>
      <c r="CTS43" s="467"/>
      <c r="CTT43" s="467"/>
      <c r="CTU43" s="467"/>
      <c r="CTV43" s="467"/>
      <c r="CTW43" s="467"/>
      <c r="CTX43" s="467"/>
      <c r="CTY43" s="467"/>
      <c r="CTZ43" s="467"/>
      <c r="CUA43" s="467"/>
      <c r="CUB43" s="467"/>
      <c r="CUC43" s="467"/>
      <c r="CUD43" s="467"/>
      <c r="CUE43" s="467"/>
      <c r="CUF43" s="467"/>
      <c r="CUG43" s="467"/>
      <c r="CUH43" s="467"/>
      <c r="CUI43" s="467"/>
      <c r="CUJ43" s="467"/>
      <c r="CUK43" s="467"/>
      <c r="CUL43" s="467"/>
      <c r="CUM43" s="467"/>
      <c r="CUN43" s="467"/>
      <c r="CUO43" s="467"/>
      <c r="CUP43" s="467"/>
      <c r="CUQ43" s="467"/>
      <c r="CUR43" s="467"/>
      <c r="CUS43" s="467"/>
      <c r="CUT43" s="467"/>
      <c r="CUU43" s="467"/>
      <c r="CUV43" s="467"/>
      <c r="CUW43" s="467"/>
      <c r="CUX43" s="467"/>
      <c r="CUY43" s="467"/>
      <c r="CUZ43" s="467"/>
      <c r="CVA43" s="467"/>
      <c r="CVB43" s="467"/>
      <c r="CVC43" s="467"/>
      <c r="CVD43" s="467"/>
      <c r="CVE43" s="467"/>
      <c r="CVF43" s="467"/>
      <c r="CVG43" s="467"/>
      <c r="CVH43" s="467"/>
      <c r="CVI43" s="467"/>
      <c r="CVJ43" s="467"/>
      <c r="CVK43" s="467"/>
      <c r="CVL43" s="467"/>
      <c r="CVM43" s="467"/>
      <c r="CVN43" s="467"/>
      <c r="CVO43" s="467"/>
      <c r="CVP43" s="467"/>
      <c r="CVQ43" s="467"/>
      <c r="CVR43" s="467"/>
      <c r="CVS43" s="467"/>
      <c r="CVT43" s="467"/>
      <c r="CVU43" s="467"/>
      <c r="CVV43" s="467"/>
      <c r="CVW43" s="467"/>
      <c r="CVX43" s="467"/>
      <c r="CVY43" s="467"/>
      <c r="CVZ43" s="467"/>
      <c r="CWA43" s="467"/>
      <c r="CWB43" s="467"/>
      <c r="CWC43" s="467"/>
      <c r="CWD43" s="467"/>
      <c r="CWE43" s="467"/>
      <c r="CWF43" s="467"/>
      <c r="CWG43" s="467"/>
      <c r="CWH43" s="467"/>
      <c r="CWI43" s="467"/>
      <c r="CWJ43" s="467"/>
      <c r="CWK43" s="467"/>
      <c r="CWL43" s="467"/>
      <c r="CWM43" s="467"/>
      <c r="CWN43" s="467"/>
      <c r="CWO43" s="467"/>
      <c r="CWP43" s="467"/>
      <c r="CWQ43" s="467"/>
      <c r="CWR43" s="467"/>
      <c r="CWS43" s="467"/>
      <c r="CWT43" s="467"/>
      <c r="CWU43" s="467"/>
      <c r="CWV43" s="467"/>
      <c r="CWW43" s="467"/>
      <c r="CWX43" s="467"/>
      <c r="CWY43" s="467"/>
      <c r="CWZ43" s="467"/>
      <c r="CXA43" s="467"/>
      <c r="CXB43" s="467"/>
      <c r="CXC43" s="467"/>
      <c r="CXD43" s="467"/>
      <c r="CXE43" s="467"/>
      <c r="CXF43" s="467"/>
      <c r="CXG43" s="467"/>
      <c r="CXH43" s="467"/>
      <c r="CXI43" s="467"/>
      <c r="CXJ43" s="467"/>
      <c r="CXK43" s="467"/>
      <c r="CXL43" s="467"/>
      <c r="CXM43" s="467"/>
      <c r="CXN43" s="467"/>
      <c r="CXO43" s="467"/>
      <c r="CXP43" s="467"/>
      <c r="CXQ43" s="467"/>
      <c r="CXR43" s="467"/>
      <c r="CXS43" s="467"/>
      <c r="CXT43" s="467"/>
      <c r="CXU43" s="467"/>
      <c r="CXV43" s="467"/>
      <c r="CXW43" s="467"/>
      <c r="CXX43" s="467"/>
      <c r="CXY43" s="467"/>
      <c r="CXZ43" s="467"/>
      <c r="CYA43" s="467"/>
      <c r="CYB43" s="467"/>
      <c r="CYC43" s="467"/>
      <c r="CYD43" s="467"/>
      <c r="CYE43" s="467"/>
      <c r="CYF43" s="467"/>
      <c r="CYG43" s="467"/>
      <c r="CYH43" s="467"/>
      <c r="CYI43" s="467"/>
      <c r="CYJ43" s="467"/>
      <c r="CYK43" s="467"/>
      <c r="CYL43" s="467"/>
      <c r="CYM43" s="467"/>
      <c r="CYN43" s="467"/>
      <c r="CYO43" s="467"/>
      <c r="CYP43" s="467"/>
      <c r="CYQ43" s="467"/>
      <c r="CYR43" s="467"/>
      <c r="CYS43" s="467"/>
      <c r="CYT43" s="467"/>
      <c r="CYU43" s="467"/>
      <c r="CYV43" s="467"/>
      <c r="CYW43" s="467"/>
      <c r="CYX43" s="467"/>
      <c r="CYY43" s="467"/>
      <c r="CYZ43" s="467"/>
      <c r="CZA43" s="467"/>
      <c r="CZB43" s="467"/>
      <c r="CZC43" s="467"/>
      <c r="CZD43" s="467"/>
      <c r="CZE43" s="467"/>
      <c r="CZF43" s="467"/>
      <c r="CZG43" s="467"/>
      <c r="CZH43" s="467"/>
      <c r="CZI43" s="467"/>
      <c r="CZJ43" s="467"/>
      <c r="CZK43" s="467"/>
      <c r="CZL43" s="467"/>
      <c r="CZM43" s="467"/>
      <c r="CZN43" s="467"/>
      <c r="CZO43" s="467"/>
      <c r="CZP43" s="467"/>
      <c r="CZQ43" s="467"/>
      <c r="CZR43" s="467"/>
      <c r="CZS43" s="467"/>
      <c r="CZT43" s="467"/>
      <c r="CZU43" s="467"/>
      <c r="CZV43" s="467"/>
      <c r="CZW43" s="467"/>
      <c r="CZX43" s="467"/>
      <c r="CZY43" s="467"/>
      <c r="CZZ43" s="467"/>
      <c r="DAA43" s="467"/>
      <c r="DAB43" s="467"/>
      <c r="DAC43" s="467"/>
      <c r="DAD43" s="467"/>
      <c r="DAE43" s="467"/>
      <c r="DAF43" s="467"/>
      <c r="DAG43" s="467"/>
      <c r="DAH43" s="467"/>
      <c r="DAI43" s="467"/>
      <c r="DAJ43" s="467"/>
      <c r="DAK43" s="467"/>
      <c r="DAL43" s="467"/>
      <c r="DAM43" s="467"/>
      <c r="DAN43" s="467"/>
      <c r="DAO43" s="467"/>
      <c r="DAP43" s="467"/>
      <c r="DAQ43" s="467"/>
      <c r="DAR43" s="467"/>
      <c r="DAS43" s="467"/>
      <c r="DAT43" s="467"/>
      <c r="DAU43" s="467"/>
      <c r="DAV43" s="467"/>
      <c r="DAW43" s="467"/>
      <c r="DAX43" s="467"/>
      <c r="DAY43" s="467"/>
      <c r="DAZ43" s="467"/>
      <c r="DBA43" s="467"/>
      <c r="DBB43" s="467"/>
      <c r="DBC43" s="467"/>
      <c r="DBD43" s="467"/>
      <c r="DBE43" s="467"/>
      <c r="DBF43" s="467"/>
      <c r="DBG43" s="467"/>
      <c r="DBH43" s="467"/>
      <c r="DBI43" s="467"/>
      <c r="DBJ43" s="467"/>
      <c r="DBK43" s="467"/>
      <c r="DBL43" s="467"/>
      <c r="DBM43" s="467"/>
      <c r="DBN43" s="467"/>
      <c r="DBO43" s="467"/>
      <c r="DBP43" s="467"/>
      <c r="DBQ43" s="467"/>
      <c r="DBR43" s="467"/>
      <c r="DBS43" s="467"/>
      <c r="DBT43" s="467"/>
      <c r="DBU43" s="467"/>
      <c r="DBV43" s="467"/>
      <c r="DBW43" s="467"/>
      <c r="DBX43" s="467"/>
      <c r="DBY43" s="467"/>
      <c r="DBZ43" s="467"/>
      <c r="DCA43" s="467"/>
      <c r="DCB43" s="467"/>
      <c r="DCC43" s="467"/>
      <c r="DCD43" s="467"/>
      <c r="DCE43" s="467"/>
      <c r="DCF43" s="467"/>
      <c r="DCG43" s="467"/>
      <c r="DCH43" s="467"/>
      <c r="DCI43" s="467"/>
      <c r="DCJ43" s="467"/>
      <c r="DCK43" s="467"/>
      <c r="DCL43" s="467"/>
      <c r="DCM43" s="467"/>
      <c r="DCN43" s="467"/>
      <c r="DCO43" s="467"/>
      <c r="DCP43" s="467"/>
      <c r="DCQ43" s="467"/>
      <c r="DCR43" s="467"/>
      <c r="DCS43" s="467"/>
      <c r="DCT43" s="467"/>
      <c r="DCU43" s="467"/>
      <c r="DCV43" s="467"/>
      <c r="DCW43" s="467"/>
      <c r="DCX43" s="467"/>
      <c r="DCY43" s="467"/>
      <c r="DCZ43" s="467"/>
      <c r="DDA43" s="467"/>
      <c r="DDB43" s="467"/>
      <c r="DDC43" s="467"/>
      <c r="DDD43" s="467"/>
      <c r="DDE43" s="467"/>
      <c r="DDF43" s="467"/>
      <c r="DDG43" s="467"/>
      <c r="DDH43" s="467"/>
      <c r="DDI43" s="467"/>
      <c r="DDJ43" s="467"/>
      <c r="DDK43" s="467"/>
      <c r="DDL43" s="467"/>
      <c r="DDM43" s="467"/>
      <c r="DDN43" s="467"/>
      <c r="DDO43" s="467"/>
      <c r="DDP43" s="467"/>
      <c r="DDQ43" s="467"/>
      <c r="DDR43" s="467"/>
      <c r="DDS43" s="467"/>
      <c r="DDT43" s="467"/>
      <c r="DDU43" s="467"/>
      <c r="DDV43" s="467"/>
      <c r="DDW43" s="467"/>
      <c r="DDX43" s="467"/>
      <c r="DDY43" s="467"/>
      <c r="DDZ43" s="467"/>
      <c r="DEA43" s="467"/>
      <c r="DEB43" s="467"/>
      <c r="DEC43" s="467"/>
      <c r="DED43" s="467"/>
      <c r="DEE43" s="467"/>
      <c r="DEF43" s="467"/>
      <c r="DEG43" s="467"/>
      <c r="DEH43" s="467"/>
      <c r="DEI43" s="467"/>
      <c r="DEJ43" s="467"/>
      <c r="DEK43" s="467"/>
      <c r="DEL43" s="467"/>
      <c r="DEM43" s="467"/>
      <c r="DEN43" s="467"/>
      <c r="DEO43" s="467"/>
      <c r="DEP43" s="467"/>
      <c r="DEQ43" s="467"/>
      <c r="DER43" s="467"/>
      <c r="DES43" s="467"/>
      <c r="DET43" s="467"/>
      <c r="DEU43" s="467"/>
      <c r="DEV43" s="467"/>
      <c r="DEW43" s="467"/>
      <c r="DEX43" s="467"/>
      <c r="DEY43" s="467"/>
      <c r="DEZ43" s="467"/>
      <c r="DFA43" s="467"/>
      <c r="DFB43" s="467"/>
      <c r="DFC43" s="467"/>
      <c r="DFD43" s="467"/>
      <c r="DFE43" s="467"/>
      <c r="DFF43" s="467"/>
      <c r="DFG43" s="467"/>
      <c r="DFH43" s="467"/>
      <c r="DFI43" s="467"/>
      <c r="DFJ43" s="467"/>
      <c r="DFK43" s="467"/>
      <c r="DFL43" s="467"/>
      <c r="DFM43" s="467"/>
      <c r="DFN43" s="467"/>
      <c r="DFO43" s="467"/>
      <c r="DFP43" s="467"/>
      <c r="DFQ43" s="467"/>
      <c r="DFR43" s="467"/>
      <c r="DFS43" s="467"/>
      <c r="DFT43" s="467"/>
      <c r="DFU43" s="467"/>
      <c r="DFV43" s="467"/>
      <c r="DFW43" s="467"/>
      <c r="DFX43" s="467"/>
      <c r="DFY43" s="467"/>
      <c r="DFZ43" s="467"/>
      <c r="DGA43" s="467"/>
      <c r="DGB43" s="467"/>
      <c r="DGC43" s="467"/>
      <c r="DGD43" s="467"/>
      <c r="DGE43" s="467"/>
      <c r="DGF43" s="467"/>
      <c r="DGG43" s="467"/>
      <c r="DGH43" s="467"/>
      <c r="DGI43" s="467"/>
      <c r="DGJ43" s="467"/>
      <c r="DGK43" s="467"/>
      <c r="DGL43" s="467"/>
      <c r="DGM43" s="467"/>
      <c r="DGN43" s="467"/>
      <c r="DGO43" s="467"/>
      <c r="DGP43" s="467"/>
      <c r="DGQ43" s="467"/>
      <c r="DGR43" s="467"/>
      <c r="DGS43" s="467"/>
      <c r="DGT43" s="467"/>
      <c r="DGU43" s="467"/>
      <c r="DGV43" s="467"/>
      <c r="DGW43" s="467"/>
      <c r="DGX43" s="467"/>
      <c r="DGY43" s="467"/>
      <c r="DGZ43" s="467"/>
      <c r="DHA43" s="467"/>
      <c r="DHB43" s="467"/>
      <c r="DHC43" s="467"/>
      <c r="DHD43" s="467"/>
      <c r="DHE43" s="467"/>
      <c r="DHF43" s="467"/>
      <c r="DHG43" s="467"/>
      <c r="DHH43" s="467"/>
      <c r="DHI43" s="467"/>
      <c r="DHJ43" s="467"/>
      <c r="DHK43" s="467"/>
      <c r="DHL43" s="467"/>
      <c r="DHM43" s="467"/>
      <c r="DHN43" s="467"/>
      <c r="DHO43" s="467"/>
      <c r="DHP43" s="467"/>
      <c r="DHQ43" s="467"/>
      <c r="DHR43" s="467"/>
      <c r="DHS43" s="467"/>
      <c r="DHT43" s="467"/>
      <c r="DHU43" s="467"/>
      <c r="DHV43" s="467"/>
      <c r="DHW43" s="467"/>
      <c r="DHX43" s="467"/>
      <c r="DHY43" s="467"/>
      <c r="DHZ43" s="467"/>
      <c r="DIA43" s="467"/>
      <c r="DIB43" s="467"/>
      <c r="DIC43" s="467"/>
      <c r="DID43" s="467"/>
      <c r="DIE43" s="467"/>
      <c r="DIF43" s="467"/>
      <c r="DIG43" s="467"/>
      <c r="DIH43" s="467"/>
      <c r="DII43" s="467"/>
      <c r="DIJ43" s="467"/>
      <c r="DIK43" s="467"/>
      <c r="DIL43" s="467"/>
      <c r="DIM43" s="467"/>
      <c r="DIN43" s="467"/>
      <c r="DIO43" s="467"/>
      <c r="DIP43" s="467"/>
      <c r="DIQ43" s="467"/>
      <c r="DIR43" s="467"/>
      <c r="DIS43" s="467"/>
      <c r="DIT43" s="467"/>
      <c r="DIU43" s="467"/>
      <c r="DIV43" s="467"/>
      <c r="DIW43" s="467"/>
      <c r="DIX43" s="467"/>
      <c r="DIY43" s="467"/>
      <c r="DIZ43" s="467"/>
      <c r="DJA43" s="467"/>
      <c r="DJB43" s="467"/>
      <c r="DJC43" s="467"/>
      <c r="DJD43" s="467"/>
      <c r="DJE43" s="467"/>
      <c r="DJF43" s="467"/>
      <c r="DJG43" s="467"/>
      <c r="DJH43" s="467"/>
      <c r="DJI43" s="467"/>
      <c r="DJJ43" s="467"/>
      <c r="DJK43" s="467"/>
      <c r="DJL43" s="467"/>
      <c r="DJM43" s="467"/>
      <c r="DJN43" s="467"/>
      <c r="DJO43" s="467"/>
      <c r="DJP43" s="467"/>
      <c r="DJQ43" s="467"/>
      <c r="DJR43" s="467"/>
      <c r="DJS43" s="467"/>
      <c r="DJT43" s="467"/>
      <c r="DJU43" s="467"/>
      <c r="DJV43" s="467"/>
      <c r="DJW43" s="467"/>
      <c r="DJX43" s="467"/>
      <c r="DJY43" s="467"/>
      <c r="DJZ43" s="467"/>
      <c r="DKA43" s="467"/>
      <c r="DKB43" s="467"/>
      <c r="DKC43" s="467"/>
      <c r="DKD43" s="467"/>
      <c r="DKE43" s="467"/>
      <c r="DKF43" s="467"/>
      <c r="DKG43" s="467"/>
      <c r="DKH43" s="467"/>
      <c r="DKI43" s="467"/>
      <c r="DKJ43" s="467"/>
      <c r="DKK43" s="467"/>
      <c r="DKL43" s="467"/>
      <c r="DKM43" s="467"/>
      <c r="DKN43" s="467"/>
      <c r="DKO43" s="467"/>
      <c r="DKP43" s="467"/>
      <c r="DKQ43" s="467"/>
      <c r="DKR43" s="467"/>
      <c r="DKS43" s="467"/>
      <c r="DKT43" s="467"/>
      <c r="DKU43" s="467"/>
      <c r="DKV43" s="467"/>
      <c r="DKW43" s="467"/>
      <c r="DKX43" s="467"/>
      <c r="DKY43" s="467"/>
      <c r="DKZ43" s="467"/>
      <c r="DLA43" s="467"/>
      <c r="DLB43" s="467"/>
      <c r="DLC43" s="467"/>
      <c r="DLD43" s="467"/>
      <c r="DLE43" s="467"/>
      <c r="DLF43" s="467"/>
      <c r="DLG43" s="467"/>
      <c r="DLH43" s="467"/>
      <c r="DLI43" s="467"/>
      <c r="DLJ43" s="467"/>
      <c r="DLK43" s="467"/>
      <c r="DLL43" s="467"/>
      <c r="DLM43" s="467"/>
      <c r="DLN43" s="467"/>
      <c r="DLO43" s="467"/>
      <c r="DLP43" s="467"/>
      <c r="DLQ43" s="467"/>
      <c r="DLR43" s="467"/>
      <c r="DLS43" s="467"/>
      <c r="DLT43" s="467"/>
      <c r="DLU43" s="467"/>
      <c r="DLV43" s="467"/>
      <c r="DLW43" s="467"/>
      <c r="DLX43" s="467"/>
      <c r="DLY43" s="467"/>
      <c r="DLZ43" s="467"/>
      <c r="DMA43" s="467"/>
      <c r="DMB43" s="467"/>
      <c r="DMC43" s="467"/>
      <c r="DMD43" s="467"/>
      <c r="DME43" s="467"/>
      <c r="DMF43" s="467"/>
      <c r="DMG43" s="467"/>
      <c r="DMH43" s="467"/>
      <c r="DMI43" s="467"/>
      <c r="DMJ43" s="467"/>
      <c r="DMK43" s="467"/>
      <c r="DML43" s="467"/>
      <c r="DMM43" s="467"/>
      <c r="DMN43" s="467"/>
      <c r="DMO43" s="467"/>
      <c r="DMP43" s="467"/>
      <c r="DMQ43" s="467"/>
      <c r="DMR43" s="467"/>
      <c r="DMS43" s="467"/>
      <c r="DMT43" s="467"/>
      <c r="DMU43" s="467"/>
      <c r="DMV43" s="467"/>
      <c r="DMW43" s="467"/>
      <c r="DMX43" s="467"/>
      <c r="DMY43" s="467"/>
      <c r="DMZ43" s="467"/>
      <c r="DNA43" s="467"/>
      <c r="DNB43" s="467"/>
      <c r="DNC43" s="467"/>
      <c r="DND43" s="467"/>
      <c r="DNE43" s="467"/>
      <c r="DNF43" s="467"/>
      <c r="DNG43" s="467"/>
      <c r="DNH43" s="467"/>
      <c r="DNI43" s="467"/>
      <c r="DNJ43" s="467"/>
      <c r="DNK43" s="467"/>
      <c r="DNL43" s="467"/>
      <c r="DNM43" s="467"/>
      <c r="DNN43" s="467"/>
      <c r="DNO43" s="467"/>
      <c r="DNP43" s="467"/>
      <c r="DNQ43" s="467"/>
      <c r="DNR43" s="467"/>
      <c r="DNS43" s="467"/>
      <c r="DNT43" s="467"/>
      <c r="DNU43" s="467"/>
      <c r="DNV43" s="467"/>
      <c r="DNW43" s="467"/>
      <c r="DNX43" s="467"/>
      <c r="DNY43" s="467"/>
      <c r="DNZ43" s="467"/>
      <c r="DOA43" s="467"/>
      <c r="DOB43" s="467"/>
      <c r="DOC43" s="467"/>
      <c r="DOD43" s="467"/>
      <c r="DOE43" s="467"/>
      <c r="DOF43" s="467"/>
      <c r="DOG43" s="467"/>
      <c r="DOH43" s="467"/>
      <c r="DOI43" s="467"/>
      <c r="DOJ43" s="467"/>
      <c r="DOK43" s="467"/>
      <c r="DOL43" s="467"/>
      <c r="DOM43" s="467"/>
      <c r="DON43" s="467"/>
      <c r="DOO43" s="467"/>
      <c r="DOP43" s="467"/>
      <c r="DOQ43" s="467"/>
      <c r="DOR43" s="467"/>
      <c r="DOS43" s="467"/>
      <c r="DOT43" s="467"/>
      <c r="DOU43" s="467"/>
      <c r="DOV43" s="467"/>
      <c r="DOW43" s="467"/>
      <c r="DOX43" s="467"/>
      <c r="DOY43" s="467"/>
      <c r="DOZ43" s="467"/>
      <c r="DPA43" s="467"/>
      <c r="DPB43" s="467"/>
      <c r="DPC43" s="467"/>
      <c r="DPD43" s="467"/>
      <c r="DPE43" s="467"/>
      <c r="DPF43" s="467"/>
      <c r="DPG43" s="467"/>
      <c r="DPH43" s="467"/>
      <c r="DPI43" s="467"/>
      <c r="DPJ43" s="467"/>
      <c r="DPK43" s="467"/>
      <c r="DPL43" s="467"/>
      <c r="DPM43" s="467"/>
      <c r="DPN43" s="467"/>
      <c r="DPO43" s="467"/>
      <c r="DPP43" s="467"/>
      <c r="DPQ43" s="467"/>
      <c r="DPR43" s="467"/>
      <c r="DPS43" s="467"/>
      <c r="DPT43" s="467"/>
      <c r="DPU43" s="467"/>
      <c r="DPV43" s="467"/>
      <c r="DPW43" s="467"/>
      <c r="DPX43" s="467"/>
      <c r="DPY43" s="467"/>
      <c r="DPZ43" s="467"/>
      <c r="DQA43" s="467"/>
      <c r="DQB43" s="467"/>
      <c r="DQC43" s="467"/>
      <c r="DQD43" s="467"/>
      <c r="DQE43" s="467"/>
      <c r="DQF43" s="467"/>
      <c r="DQG43" s="467"/>
      <c r="DQH43" s="467"/>
      <c r="DQI43" s="467"/>
      <c r="DQJ43" s="467"/>
      <c r="DQK43" s="467"/>
      <c r="DQL43" s="467"/>
      <c r="DQM43" s="467"/>
      <c r="DQN43" s="467"/>
      <c r="DQO43" s="467"/>
      <c r="DQP43" s="467"/>
      <c r="DQQ43" s="467"/>
      <c r="DQR43" s="467"/>
      <c r="DQS43" s="467"/>
      <c r="DQT43" s="467"/>
      <c r="DQU43" s="467"/>
      <c r="DQV43" s="467"/>
      <c r="DQW43" s="467"/>
      <c r="DQX43" s="467"/>
      <c r="DQY43" s="467"/>
      <c r="DQZ43" s="467"/>
      <c r="DRA43" s="467"/>
      <c r="DRB43" s="467"/>
      <c r="DRC43" s="467"/>
      <c r="DRD43" s="467"/>
      <c r="DRE43" s="467"/>
      <c r="DRF43" s="467"/>
      <c r="DRG43" s="467"/>
      <c r="DRH43" s="467"/>
      <c r="DRI43" s="467"/>
      <c r="DRJ43" s="467"/>
      <c r="DRK43" s="467"/>
      <c r="DRL43" s="467"/>
      <c r="DRM43" s="467"/>
      <c r="DRN43" s="467"/>
      <c r="DRO43" s="467"/>
      <c r="DRP43" s="467"/>
      <c r="DRQ43" s="467"/>
      <c r="DRR43" s="467"/>
      <c r="DRS43" s="467"/>
      <c r="DRT43" s="467"/>
      <c r="DRU43" s="467"/>
      <c r="DRV43" s="467"/>
      <c r="DRW43" s="467"/>
      <c r="DRX43" s="467"/>
      <c r="DRY43" s="467"/>
      <c r="DRZ43" s="467"/>
      <c r="DSA43" s="467"/>
      <c r="DSB43" s="467"/>
      <c r="DSC43" s="467"/>
      <c r="DSD43" s="467"/>
      <c r="DSE43" s="467"/>
      <c r="DSF43" s="467"/>
      <c r="DSG43" s="467"/>
      <c r="DSH43" s="467"/>
      <c r="DSI43" s="467"/>
      <c r="DSJ43" s="467"/>
      <c r="DSK43" s="467"/>
      <c r="DSL43" s="467"/>
      <c r="DSM43" s="467"/>
      <c r="DSN43" s="467"/>
      <c r="DSO43" s="467"/>
      <c r="DSP43" s="467"/>
      <c r="DSQ43" s="467"/>
      <c r="DSR43" s="467"/>
      <c r="DSS43" s="467"/>
      <c r="DST43" s="467"/>
      <c r="DSU43" s="467"/>
      <c r="DSV43" s="467"/>
      <c r="DSW43" s="467"/>
      <c r="DSX43" s="467"/>
      <c r="DSY43" s="467"/>
      <c r="DSZ43" s="467"/>
      <c r="DTA43" s="467"/>
      <c r="DTB43" s="467"/>
      <c r="DTC43" s="467"/>
      <c r="DTD43" s="467"/>
      <c r="DTE43" s="467"/>
      <c r="DTF43" s="467"/>
      <c r="DTG43" s="467"/>
      <c r="DTH43" s="467"/>
      <c r="DTI43" s="467"/>
      <c r="DTJ43" s="467"/>
      <c r="DTK43" s="467"/>
      <c r="DTL43" s="467"/>
      <c r="DTM43" s="467"/>
      <c r="DTN43" s="467"/>
      <c r="DTO43" s="467"/>
      <c r="DTP43" s="467"/>
      <c r="DTQ43" s="467"/>
      <c r="DTR43" s="467"/>
      <c r="DTS43" s="467"/>
      <c r="DTT43" s="467"/>
      <c r="DTU43" s="467"/>
      <c r="DTV43" s="467"/>
      <c r="DTW43" s="467"/>
      <c r="DTX43" s="467"/>
      <c r="DTY43" s="467"/>
      <c r="DTZ43" s="467"/>
      <c r="DUA43" s="467"/>
      <c r="DUB43" s="467"/>
      <c r="DUC43" s="467"/>
      <c r="DUD43" s="467"/>
      <c r="DUE43" s="467"/>
      <c r="DUF43" s="467"/>
      <c r="DUG43" s="467"/>
      <c r="DUH43" s="467"/>
      <c r="DUI43" s="467"/>
      <c r="DUJ43" s="467"/>
      <c r="DUK43" s="467"/>
      <c r="DUL43" s="467"/>
      <c r="DUM43" s="467"/>
      <c r="DUN43" s="467"/>
      <c r="DUO43" s="467"/>
      <c r="DUP43" s="467"/>
      <c r="DUQ43" s="467"/>
      <c r="DUR43" s="467"/>
      <c r="DUS43" s="467"/>
      <c r="DUT43" s="467"/>
      <c r="DUU43" s="467"/>
      <c r="DUV43" s="467"/>
      <c r="DUW43" s="467"/>
      <c r="DUX43" s="467"/>
      <c r="DUY43" s="467"/>
      <c r="DUZ43" s="467"/>
      <c r="DVA43" s="467"/>
      <c r="DVB43" s="467"/>
      <c r="DVC43" s="467"/>
      <c r="DVD43" s="467"/>
      <c r="DVE43" s="467"/>
      <c r="DVF43" s="467"/>
      <c r="DVG43" s="467"/>
      <c r="DVH43" s="467"/>
      <c r="DVI43" s="467"/>
      <c r="DVJ43" s="467"/>
      <c r="DVK43" s="467"/>
      <c r="DVL43" s="467"/>
      <c r="DVM43" s="467"/>
      <c r="DVN43" s="467"/>
      <c r="DVO43" s="467"/>
      <c r="DVP43" s="467"/>
      <c r="DVQ43" s="467"/>
      <c r="DVR43" s="467"/>
      <c r="DVS43" s="467"/>
      <c r="DVT43" s="467"/>
      <c r="DVU43" s="467"/>
      <c r="DVV43" s="467"/>
      <c r="DVW43" s="467"/>
      <c r="DVX43" s="467"/>
      <c r="DVY43" s="467"/>
      <c r="DVZ43" s="467"/>
      <c r="DWA43" s="467"/>
      <c r="DWB43" s="467"/>
      <c r="DWC43" s="467"/>
      <c r="DWD43" s="467"/>
      <c r="DWE43" s="467"/>
      <c r="DWF43" s="467"/>
      <c r="DWG43" s="467"/>
      <c r="DWH43" s="467"/>
      <c r="DWI43" s="467"/>
      <c r="DWJ43" s="467"/>
      <c r="DWK43" s="467"/>
      <c r="DWL43" s="467"/>
      <c r="DWM43" s="467"/>
      <c r="DWN43" s="467"/>
      <c r="DWO43" s="467"/>
      <c r="DWP43" s="467"/>
      <c r="DWQ43" s="467"/>
      <c r="DWR43" s="467"/>
      <c r="DWS43" s="467"/>
      <c r="DWT43" s="467"/>
      <c r="DWU43" s="467"/>
      <c r="DWV43" s="467"/>
      <c r="DWW43" s="467"/>
      <c r="DWX43" s="467"/>
      <c r="DWY43" s="467"/>
      <c r="DWZ43" s="467"/>
      <c r="DXA43" s="467"/>
      <c r="DXB43" s="467"/>
      <c r="DXC43" s="467"/>
      <c r="DXD43" s="467"/>
      <c r="DXE43" s="467"/>
      <c r="DXF43" s="467"/>
      <c r="DXG43" s="467"/>
      <c r="DXH43" s="467"/>
      <c r="DXI43" s="467"/>
      <c r="DXJ43" s="467"/>
      <c r="DXK43" s="467"/>
      <c r="DXL43" s="467"/>
      <c r="DXM43" s="467"/>
      <c r="DXN43" s="467"/>
      <c r="DXO43" s="467"/>
      <c r="DXP43" s="467"/>
      <c r="DXQ43" s="467"/>
      <c r="DXR43" s="467"/>
      <c r="DXS43" s="467"/>
      <c r="DXT43" s="467"/>
      <c r="DXU43" s="467"/>
      <c r="DXV43" s="467"/>
      <c r="DXW43" s="467"/>
      <c r="DXX43" s="467"/>
      <c r="DXY43" s="467"/>
      <c r="DXZ43" s="467"/>
      <c r="DYA43" s="467"/>
      <c r="DYB43" s="467"/>
      <c r="DYC43" s="467"/>
      <c r="DYD43" s="467"/>
      <c r="DYE43" s="467"/>
      <c r="DYF43" s="467"/>
      <c r="DYG43" s="467"/>
      <c r="DYH43" s="467"/>
      <c r="DYI43" s="467"/>
      <c r="DYJ43" s="467"/>
      <c r="DYK43" s="467"/>
      <c r="DYL43" s="467"/>
      <c r="DYM43" s="467"/>
      <c r="DYN43" s="467"/>
      <c r="DYO43" s="467"/>
      <c r="DYP43" s="467"/>
      <c r="DYQ43" s="467"/>
      <c r="DYR43" s="467"/>
      <c r="DYS43" s="467"/>
      <c r="DYT43" s="467"/>
      <c r="DYU43" s="467"/>
      <c r="DYV43" s="467"/>
      <c r="DYW43" s="467"/>
      <c r="DYX43" s="467"/>
      <c r="DYY43" s="467"/>
      <c r="DYZ43" s="467"/>
      <c r="DZA43" s="467"/>
      <c r="DZB43" s="467"/>
      <c r="DZC43" s="467"/>
      <c r="DZD43" s="467"/>
      <c r="DZE43" s="467"/>
      <c r="DZF43" s="467"/>
      <c r="DZG43" s="467"/>
      <c r="DZH43" s="467"/>
      <c r="DZI43" s="467"/>
      <c r="DZJ43" s="467"/>
      <c r="DZK43" s="467"/>
      <c r="DZL43" s="467"/>
      <c r="DZM43" s="467"/>
      <c r="DZN43" s="467"/>
      <c r="DZO43" s="467"/>
      <c r="DZP43" s="467"/>
      <c r="DZQ43" s="467"/>
      <c r="DZR43" s="467"/>
      <c r="DZS43" s="467"/>
      <c r="DZT43" s="467"/>
      <c r="DZU43" s="467"/>
      <c r="DZV43" s="467"/>
      <c r="DZW43" s="467"/>
      <c r="DZX43" s="467"/>
      <c r="DZY43" s="467"/>
      <c r="DZZ43" s="467"/>
      <c r="EAA43" s="467"/>
      <c r="EAB43" s="467"/>
      <c r="EAC43" s="467"/>
      <c r="EAD43" s="467"/>
      <c r="EAE43" s="467"/>
      <c r="EAF43" s="467"/>
      <c r="EAG43" s="467"/>
      <c r="EAH43" s="467"/>
      <c r="EAI43" s="467"/>
      <c r="EAJ43" s="467"/>
      <c r="EAK43" s="467"/>
      <c r="EAL43" s="467"/>
      <c r="EAM43" s="467"/>
      <c r="EAN43" s="467"/>
      <c r="EAO43" s="467"/>
      <c r="EAP43" s="467"/>
      <c r="EAQ43" s="467"/>
      <c r="EAR43" s="467"/>
      <c r="EAS43" s="467"/>
      <c r="EAT43" s="467"/>
      <c r="EAU43" s="467"/>
      <c r="EAV43" s="467"/>
      <c r="EAW43" s="467"/>
      <c r="EAX43" s="467"/>
      <c r="EAY43" s="467"/>
      <c r="EAZ43" s="467"/>
      <c r="EBA43" s="467"/>
      <c r="EBB43" s="467"/>
      <c r="EBC43" s="467"/>
      <c r="EBD43" s="467"/>
      <c r="EBE43" s="467"/>
      <c r="EBF43" s="467"/>
      <c r="EBG43" s="467"/>
      <c r="EBH43" s="467"/>
      <c r="EBI43" s="467"/>
      <c r="EBJ43" s="467"/>
      <c r="EBK43" s="467"/>
      <c r="EBL43" s="467"/>
      <c r="EBM43" s="467"/>
      <c r="EBN43" s="467"/>
      <c r="EBO43" s="467"/>
      <c r="EBP43" s="467"/>
      <c r="EBQ43" s="467"/>
      <c r="EBR43" s="467"/>
      <c r="EBS43" s="467"/>
      <c r="EBT43" s="467"/>
      <c r="EBU43" s="467"/>
      <c r="EBV43" s="467"/>
      <c r="EBW43" s="467"/>
      <c r="EBX43" s="467"/>
      <c r="EBY43" s="467"/>
      <c r="EBZ43" s="467"/>
      <c r="ECA43" s="467"/>
      <c r="ECB43" s="467"/>
      <c r="ECC43" s="467"/>
      <c r="ECD43" s="467"/>
      <c r="ECE43" s="467"/>
      <c r="ECF43" s="467"/>
      <c r="ECG43" s="467"/>
      <c r="ECH43" s="467"/>
      <c r="ECI43" s="467"/>
      <c r="ECJ43" s="467"/>
      <c r="ECK43" s="467"/>
      <c r="ECL43" s="467"/>
      <c r="ECM43" s="467"/>
      <c r="ECN43" s="467"/>
      <c r="ECO43" s="467"/>
      <c r="ECP43" s="467"/>
      <c r="ECQ43" s="467"/>
      <c r="ECR43" s="467"/>
      <c r="ECS43" s="467"/>
      <c r="ECT43" s="467"/>
      <c r="ECU43" s="467"/>
      <c r="ECV43" s="467"/>
      <c r="ECW43" s="467"/>
      <c r="ECX43" s="467"/>
      <c r="ECY43" s="467"/>
      <c r="ECZ43" s="467"/>
      <c r="EDA43" s="467"/>
      <c r="EDB43" s="467"/>
      <c r="EDC43" s="467"/>
      <c r="EDD43" s="467"/>
      <c r="EDE43" s="467"/>
      <c r="EDF43" s="467"/>
      <c r="EDG43" s="467"/>
      <c r="EDH43" s="467"/>
      <c r="EDI43" s="467"/>
      <c r="EDJ43" s="467"/>
      <c r="EDK43" s="467"/>
      <c r="EDL43" s="467"/>
      <c r="EDM43" s="467"/>
      <c r="EDN43" s="467"/>
      <c r="EDO43" s="467"/>
      <c r="EDP43" s="467"/>
      <c r="EDQ43" s="467"/>
      <c r="EDR43" s="467"/>
      <c r="EDS43" s="467"/>
      <c r="EDT43" s="467"/>
      <c r="EDU43" s="467"/>
      <c r="EDV43" s="467"/>
      <c r="EDW43" s="467"/>
      <c r="EDX43" s="467"/>
      <c r="EDY43" s="467"/>
      <c r="EDZ43" s="467"/>
      <c r="EEA43" s="467"/>
      <c r="EEB43" s="467"/>
      <c r="EEC43" s="467"/>
      <c r="EED43" s="467"/>
      <c r="EEE43" s="467"/>
      <c r="EEF43" s="467"/>
      <c r="EEG43" s="467"/>
      <c r="EEH43" s="467"/>
      <c r="EEI43" s="467"/>
      <c r="EEJ43" s="467"/>
      <c r="EEK43" s="467"/>
      <c r="EEL43" s="467"/>
      <c r="EEM43" s="467"/>
      <c r="EEN43" s="467"/>
      <c r="EEO43" s="467"/>
      <c r="EEP43" s="467"/>
      <c r="EEQ43" s="467"/>
      <c r="EER43" s="467"/>
      <c r="EES43" s="467"/>
      <c r="EET43" s="467"/>
      <c r="EEU43" s="467"/>
      <c r="EEV43" s="467"/>
      <c r="EEW43" s="467"/>
      <c r="EEX43" s="467"/>
      <c r="EEY43" s="467"/>
      <c r="EEZ43" s="467"/>
      <c r="EFA43" s="467"/>
      <c r="EFB43" s="467"/>
      <c r="EFC43" s="467"/>
      <c r="EFD43" s="467"/>
      <c r="EFE43" s="467"/>
      <c r="EFF43" s="467"/>
      <c r="EFG43" s="467"/>
      <c r="EFH43" s="467"/>
      <c r="EFI43" s="467"/>
      <c r="EFJ43" s="467"/>
      <c r="EFK43" s="467"/>
      <c r="EFL43" s="467"/>
      <c r="EFM43" s="467"/>
      <c r="EFN43" s="467"/>
      <c r="EFO43" s="467"/>
      <c r="EFP43" s="467"/>
      <c r="EFQ43" s="467"/>
      <c r="EFR43" s="467"/>
      <c r="EFS43" s="467"/>
      <c r="EFT43" s="467"/>
      <c r="EFU43" s="467"/>
      <c r="EFV43" s="467"/>
      <c r="EFW43" s="467"/>
      <c r="EFX43" s="467"/>
      <c r="EFY43" s="467"/>
      <c r="EFZ43" s="467"/>
      <c r="EGA43" s="467"/>
      <c r="EGB43" s="467"/>
      <c r="EGC43" s="467"/>
      <c r="EGD43" s="467"/>
      <c r="EGE43" s="467"/>
      <c r="EGF43" s="467"/>
      <c r="EGG43" s="467"/>
      <c r="EGH43" s="467"/>
      <c r="EGI43" s="467"/>
      <c r="EGJ43" s="467"/>
      <c r="EGK43" s="467"/>
      <c r="EGL43" s="467"/>
      <c r="EGM43" s="467"/>
      <c r="EGN43" s="467"/>
      <c r="EGO43" s="467"/>
      <c r="EGP43" s="467"/>
      <c r="EGQ43" s="467"/>
      <c r="EGR43" s="467"/>
      <c r="EGS43" s="467"/>
      <c r="EGT43" s="467"/>
      <c r="EGU43" s="467"/>
      <c r="EGV43" s="467"/>
      <c r="EGW43" s="467"/>
      <c r="EGX43" s="467"/>
      <c r="EGY43" s="467"/>
      <c r="EGZ43" s="467"/>
      <c r="EHA43" s="467"/>
      <c r="EHB43" s="467"/>
      <c r="EHC43" s="467"/>
      <c r="EHD43" s="467"/>
      <c r="EHE43" s="467"/>
      <c r="EHF43" s="467"/>
      <c r="EHG43" s="467"/>
      <c r="EHH43" s="467"/>
      <c r="EHI43" s="467"/>
      <c r="EHJ43" s="467"/>
      <c r="EHK43" s="467"/>
      <c r="EHL43" s="467"/>
      <c r="EHM43" s="467"/>
      <c r="EHN43" s="467"/>
      <c r="EHO43" s="467"/>
      <c r="EHP43" s="467"/>
      <c r="EHQ43" s="467"/>
      <c r="EHR43" s="467"/>
      <c r="EHS43" s="467"/>
      <c r="EHT43" s="467"/>
      <c r="EHU43" s="467"/>
      <c r="EHV43" s="467"/>
      <c r="EHW43" s="467"/>
      <c r="EHX43" s="467"/>
      <c r="EHY43" s="467"/>
      <c r="EHZ43" s="467"/>
      <c r="EIA43" s="467"/>
      <c r="EIB43" s="467"/>
      <c r="EIC43" s="467"/>
      <c r="EID43" s="467"/>
      <c r="EIE43" s="467"/>
      <c r="EIF43" s="467"/>
      <c r="EIG43" s="467"/>
      <c r="EIH43" s="467"/>
      <c r="EII43" s="467"/>
      <c r="EIJ43" s="467"/>
      <c r="EIK43" s="467"/>
      <c r="EIL43" s="467"/>
      <c r="EIM43" s="467"/>
      <c r="EIN43" s="467"/>
      <c r="EIO43" s="467"/>
      <c r="EIP43" s="467"/>
      <c r="EIQ43" s="467"/>
      <c r="EIR43" s="467"/>
      <c r="EIS43" s="467"/>
      <c r="EIT43" s="467"/>
      <c r="EIU43" s="467"/>
      <c r="EIV43" s="467"/>
      <c r="EIW43" s="467"/>
      <c r="EIX43" s="467"/>
      <c r="EIY43" s="467"/>
      <c r="EIZ43" s="467"/>
      <c r="EJA43" s="467"/>
      <c r="EJB43" s="467"/>
      <c r="EJC43" s="467"/>
      <c r="EJD43" s="467"/>
      <c r="EJE43" s="467"/>
      <c r="EJF43" s="467"/>
      <c r="EJG43" s="467"/>
      <c r="EJH43" s="467"/>
      <c r="EJI43" s="467"/>
      <c r="EJJ43" s="467"/>
      <c r="EJK43" s="467"/>
      <c r="EJL43" s="467"/>
      <c r="EJM43" s="467"/>
      <c r="EJN43" s="467"/>
      <c r="EJO43" s="467"/>
      <c r="EJP43" s="467"/>
      <c r="EJQ43" s="467"/>
      <c r="EJR43" s="467"/>
      <c r="EJS43" s="467"/>
      <c r="EJT43" s="467"/>
      <c r="EJU43" s="467"/>
      <c r="EJV43" s="467"/>
      <c r="EJW43" s="467"/>
      <c r="EJX43" s="467"/>
      <c r="EJY43" s="467"/>
      <c r="EJZ43" s="467"/>
      <c r="EKA43" s="467"/>
      <c r="EKB43" s="467"/>
      <c r="EKC43" s="467"/>
      <c r="EKD43" s="467"/>
      <c r="EKE43" s="467"/>
      <c r="EKF43" s="467"/>
      <c r="EKG43" s="467"/>
      <c r="EKH43" s="467"/>
      <c r="EKI43" s="467"/>
      <c r="EKJ43" s="467"/>
      <c r="EKK43" s="467"/>
      <c r="EKL43" s="467"/>
      <c r="EKM43" s="467"/>
      <c r="EKN43" s="467"/>
      <c r="EKO43" s="467"/>
      <c r="EKP43" s="467"/>
      <c r="EKQ43" s="467"/>
      <c r="EKR43" s="467"/>
      <c r="EKS43" s="467"/>
      <c r="EKT43" s="467"/>
      <c r="EKU43" s="467"/>
      <c r="EKV43" s="467"/>
      <c r="EKW43" s="467"/>
      <c r="EKX43" s="467"/>
      <c r="EKY43" s="467"/>
      <c r="EKZ43" s="467"/>
      <c r="ELA43" s="467"/>
      <c r="ELB43" s="467"/>
      <c r="ELC43" s="467"/>
      <c r="ELD43" s="467"/>
      <c r="ELE43" s="467"/>
      <c r="ELF43" s="467"/>
      <c r="ELG43" s="467"/>
      <c r="ELH43" s="467"/>
      <c r="ELI43" s="467"/>
      <c r="ELJ43" s="467"/>
      <c r="ELK43" s="467"/>
      <c r="ELL43" s="467"/>
      <c r="ELM43" s="467"/>
      <c r="ELN43" s="467"/>
      <c r="ELO43" s="467"/>
      <c r="ELP43" s="467"/>
      <c r="ELQ43" s="467"/>
      <c r="ELR43" s="467"/>
      <c r="ELS43" s="467"/>
      <c r="ELT43" s="467"/>
      <c r="ELU43" s="467"/>
      <c r="ELV43" s="467"/>
      <c r="ELW43" s="467"/>
      <c r="ELX43" s="467"/>
      <c r="ELY43" s="467"/>
      <c r="ELZ43" s="467"/>
      <c r="EMA43" s="467"/>
      <c r="EMB43" s="467"/>
      <c r="EMC43" s="467"/>
      <c r="EMD43" s="467"/>
      <c r="EME43" s="467"/>
      <c r="EMF43" s="467"/>
      <c r="EMG43" s="467"/>
      <c r="EMH43" s="467"/>
      <c r="EMI43" s="467"/>
      <c r="EMJ43" s="467"/>
      <c r="EMK43" s="467"/>
      <c r="EML43" s="467"/>
      <c r="EMM43" s="467"/>
      <c r="EMN43" s="467"/>
      <c r="EMO43" s="467"/>
      <c r="EMP43" s="467"/>
      <c r="EMQ43" s="467"/>
      <c r="EMR43" s="467"/>
      <c r="EMS43" s="467"/>
      <c r="EMT43" s="467"/>
      <c r="EMU43" s="467"/>
      <c r="EMV43" s="467"/>
      <c r="EMW43" s="467"/>
      <c r="EMX43" s="467"/>
      <c r="EMY43" s="467"/>
      <c r="EMZ43" s="467"/>
      <c r="ENA43" s="467"/>
      <c r="ENB43" s="467"/>
      <c r="ENC43" s="467"/>
      <c r="END43" s="467"/>
      <c r="ENE43" s="467"/>
      <c r="ENF43" s="467"/>
      <c r="ENG43" s="467"/>
      <c r="ENH43" s="467"/>
      <c r="ENI43" s="467"/>
      <c r="ENJ43" s="467"/>
      <c r="ENK43" s="467"/>
      <c r="ENL43" s="467"/>
      <c r="ENM43" s="467"/>
      <c r="ENN43" s="467"/>
      <c r="ENO43" s="467"/>
      <c r="ENP43" s="467"/>
      <c r="ENQ43" s="467"/>
      <c r="ENR43" s="467"/>
      <c r="ENS43" s="467"/>
      <c r="ENT43" s="467"/>
      <c r="ENU43" s="467"/>
      <c r="ENV43" s="467"/>
      <c r="ENW43" s="467"/>
      <c r="ENX43" s="467"/>
      <c r="ENY43" s="467"/>
      <c r="ENZ43" s="467"/>
      <c r="EOA43" s="467"/>
      <c r="EOB43" s="467"/>
      <c r="EOC43" s="467"/>
      <c r="EOD43" s="467"/>
      <c r="EOE43" s="467"/>
      <c r="EOF43" s="467"/>
      <c r="EOG43" s="467"/>
      <c r="EOH43" s="467"/>
      <c r="EOI43" s="467"/>
      <c r="EOJ43" s="467"/>
      <c r="EOK43" s="467"/>
      <c r="EOL43" s="467"/>
      <c r="EOM43" s="467"/>
      <c r="EON43" s="467"/>
      <c r="EOO43" s="467"/>
      <c r="EOP43" s="467"/>
      <c r="EOQ43" s="467"/>
      <c r="EOR43" s="467"/>
      <c r="EOS43" s="467"/>
      <c r="EOT43" s="467"/>
      <c r="EOU43" s="467"/>
      <c r="EOV43" s="467"/>
      <c r="EOW43" s="467"/>
      <c r="EOX43" s="467"/>
      <c r="EOY43" s="467"/>
      <c r="EOZ43" s="467"/>
      <c r="EPA43" s="467"/>
      <c r="EPB43" s="467"/>
      <c r="EPC43" s="467"/>
      <c r="EPD43" s="467"/>
      <c r="EPE43" s="467"/>
      <c r="EPF43" s="467"/>
      <c r="EPG43" s="467"/>
      <c r="EPH43" s="467"/>
      <c r="EPI43" s="467"/>
      <c r="EPJ43" s="467"/>
      <c r="EPK43" s="467"/>
      <c r="EPL43" s="467"/>
      <c r="EPM43" s="467"/>
      <c r="EPN43" s="467"/>
      <c r="EPO43" s="467"/>
      <c r="EPP43" s="467"/>
      <c r="EPQ43" s="467"/>
      <c r="EPR43" s="467"/>
      <c r="EPS43" s="467"/>
      <c r="EPT43" s="467"/>
      <c r="EPU43" s="467"/>
      <c r="EPV43" s="467"/>
      <c r="EPW43" s="467"/>
      <c r="EPX43" s="467"/>
      <c r="EPY43" s="467"/>
      <c r="EPZ43" s="467"/>
      <c r="EQA43" s="467"/>
      <c r="EQB43" s="467"/>
      <c r="EQC43" s="467"/>
      <c r="EQD43" s="467"/>
      <c r="EQE43" s="467"/>
      <c r="EQF43" s="467"/>
      <c r="EQG43" s="467"/>
      <c r="EQH43" s="467"/>
      <c r="EQI43" s="467"/>
      <c r="EQJ43" s="467"/>
      <c r="EQK43" s="467"/>
      <c r="EQL43" s="467"/>
      <c r="EQM43" s="467"/>
      <c r="EQN43" s="467"/>
      <c r="EQO43" s="467"/>
      <c r="EQP43" s="467"/>
      <c r="EQQ43" s="467"/>
      <c r="EQR43" s="467"/>
      <c r="EQS43" s="467"/>
      <c r="EQT43" s="467"/>
      <c r="EQU43" s="467"/>
      <c r="EQV43" s="467"/>
      <c r="EQW43" s="467"/>
      <c r="EQX43" s="467"/>
      <c r="EQY43" s="467"/>
      <c r="EQZ43" s="467"/>
      <c r="ERA43" s="467"/>
      <c r="ERB43" s="467"/>
      <c r="ERC43" s="467"/>
      <c r="ERD43" s="467"/>
      <c r="ERE43" s="467"/>
      <c r="ERF43" s="467"/>
      <c r="ERG43" s="467"/>
      <c r="ERH43" s="467"/>
      <c r="ERI43" s="467"/>
      <c r="ERJ43" s="467"/>
      <c r="ERK43" s="467"/>
      <c r="ERL43" s="467"/>
      <c r="ERM43" s="467"/>
      <c r="ERN43" s="467"/>
      <c r="ERO43" s="467"/>
      <c r="ERP43" s="467"/>
      <c r="ERQ43" s="467"/>
      <c r="ERR43" s="467"/>
      <c r="ERS43" s="467"/>
      <c r="ERT43" s="467"/>
      <c r="ERU43" s="467"/>
      <c r="ERV43" s="467"/>
      <c r="ERW43" s="467"/>
      <c r="ERX43" s="467"/>
      <c r="ERY43" s="467"/>
      <c r="ERZ43" s="467"/>
      <c r="ESA43" s="467"/>
      <c r="ESB43" s="467"/>
      <c r="ESC43" s="467"/>
      <c r="ESD43" s="467"/>
      <c r="ESE43" s="467"/>
      <c r="ESF43" s="467"/>
      <c r="ESG43" s="467"/>
      <c r="ESH43" s="467"/>
      <c r="ESI43" s="467"/>
      <c r="ESJ43" s="467"/>
      <c r="ESK43" s="467"/>
      <c r="ESL43" s="467"/>
      <c r="ESM43" s="467"/>
      <c r="ESN43" s="467"/>
      <c r="ESO43" s="467"/>
      <c r="ESP43" s="467"/>
      <c r="ESQ43" s="467"/>
      <c r="ESR43" s="467"/>
      <c r="ESS43" s="467"/>
      <c r="EST43" s="467"/>
      <c r="ESU43" s="467"/>
      <c r="ESV43" s="467"/>
      <c r="ESW43" s="467"/>
      <c r="ESX43" s="467"/>
      <c r="ESY43" s="467"/>
      <c r="ESZ43" s="467"/>
      <c r="ETA43" s="467"/>
      <c r="ETB43" s="467"/>
      <c r="ETC43" s="467"/>
      <c r="ETD43" s="467"/>
      <c r="ETE43" s="467"/>
      <c r="ETF43" s="467"/>
      <c r="ETG43" s="467"/>
      <c r="ETH43" s="467"/>
      <c r="ETI43" s="467"/>
      <c r="ETJ43" s="467"/>
      <c r="ETK43" s="467"/>
      <c r="ETL43" s="467"/>
      <c r="ETM43" s="467"/>
      <c r="ETN43" s="467"/>
      <c r="ETO43" s="467"/>
      <c r="ETP43" s="467"/>
      <c r="ETQ43" s="467"/>
      <c r="ETR43" s="467"/>
      <c r="ETS43" s="467"/>
      <c r="ETT43" s="467"/>
      <c r="ETU43" s="467"/>
      <c r="ETV43" s="467"/>
      <c r="ETW43" s="467"/>
      <c r="ETX43" s="467"/>
      <c r="ETY43" s="467"/>
      <c r="ETZ43" s="467"/>
      <c r="EUA43" s="467"/>
      <c r="EUB43" s="467"/>
      <c r="EUC43" s="467"/>
      <c r="EUD43" s="467"/>
      <c r="EUE43" s="467"/>
      <c r="EUF43" s="467"/>
      <c r="EUG43" s="467"/>
      <c r="EUH43" s="467"/>
      <c r="EUI43" s="467"/>
      <c r="EUJ43" s="467"/>
      <c r="EUK43" s="467"/>
      <c r="EUL43" s="467"/>
      <c r="EUM43" s="467"/>
      <c r="EUN43" s="467"/>
      <c r="EUO43" s="467"/>
      <c r="EUP43" s="467"/>
      <c r="EUQ43" s="467"/>
      <c r="EUR43" s="467"/>
      <c r="EUS43" s="467"/>
      <c r="EUT43" s="467"/>
      <c r="EUU43" s="467"/>
      <c r="EUV43" s="467"/>
      <c r="EUW43" s="467"/>
      <c r="EUX43" s="467"/>
      <c r="EUY43" s="467"/>
      <c r="EUZ43" s="467"/>
      <c r="EVA43" s="467"/>
      <c r="EVB43" s="467"/>
      <c r="EVC43" s="467"/>
      <c r="EVD43" s="467"/>
      <c r="EVE43" s="467"/>
      <c r="EVF43" s="467"/>
      <c r="EVG43" s="467"/>
      <c r="EVH43" s="467"/>
      <c r="EVI43" s="467"/>
      <c r="EVJ43" s="467"/>
      <c r="EVK43" s="467"/>
      <c r="EVL43" s="467"/>
      <c r="EVM43" s="467"/>
      <c r="EVN43" s="467"/>
      <c r="EVO43" s="467"/>
      <c r="EVP43" s="467"/>
      <c r="EVQ43" s="467"/>
      <c r="EVR43" s="467"/>
      <c r="EVS43" s="467"/>
      <c r="EVT43" s="467"/>
      <c r="EVU43" s="467"/>
      <c r="EVV43" s="467"/>
      <c r="EVW43" s="467"/>
      <c r="EVX43" s="467"/>
      <c r="EVY43" s="467"/>
      <c r="EVZ43" s="467"/>
      <c r="EWA43" s="467"/>
      <c r="EWB43" s="467"/>
      <c r="EWC43" s="467"/>
      <c r="EWD43" s="467"/>
      <c r="EWE43" s="467"/>
      <c r="EWF43" s="467"/>
      <c r="EWG43" s="467"/>
      <c r="EWH43" s="467"/>
      <c r="EWI43" s="467"/>
      <c r="EWJ43" s="467"/>
      <c r="EWK43" s="467"/>
      <c r="EWL43" s="467"/>
      <c r="EWM43" s="467"/>
      <c r="EWN43" s="467"/>
      <c r="EWO43" s="467"/>
      <c r="EWP43" s="467"/>
      <c r="EWQ43" s="467"/>
      <c r="EWR43" s="467"/>
      <c r="EWS43" s="467"/>
      <c r="EWT43" s="467"/>
      <c r="EWU43" s="467"/>
      <c r="EWV43" s="467"/>
      <c r="EWW43" s="467"/>
      <c r="EWX43" s="467"/>
      <c r="EWY43" s="467"/>
      <c r="EWZ43" s="467"/>
      <c r="EXA43" s="467"/>
      <c r="EXB43" s="467"/>
      <c r="EXC43" s="467"/>
      <c r="EXD43" s="467"/>
      <c r="EXE43" s="467"/>
      <c r="EXF43" s="467"/>
      <c r="EXG43" s="467"/>
      <c r="EXH43" s="467"/>
      <c r="EXI43" s="467"/>
      <c r="EXJ43" s="467"/>
      <c r="EXK43" s="467"/>
      <c r="EXL43" s="467"/>
      <c r="EXM43" s="467"/>
      <c r="EXN43" s="467"/>
      <c r="EXO43" s="467"/>
      <c r="EXP43" s="467"/>
      <c r="EXQ43" s="467"/>
      <c r="EXR43" s="467"/>
      <c r="EXS43" s="467"/>
      <c r="EXT43" s="467"/>
      <c r="EXU43" s="467"/>
      <c r="EXV43" s="467"/>
      <c r="EXW43" s="467"/>
      <c r="EXX43" s="467"/>
      <c r="EXY43" s="467"/>
      <c r="EXZ43" s="467"/>
      <c r="EYA43" s="467"/>
      <c r="EYB43" s="467"/>
      <c r="EYC43" s="467"/>
      <c r="EYD43" s="467"/>
      <c r="EYE43" s="467"/>
      <c r="EYF43" s="467"/>
      <c r="EYG43" s="467"/>
      <c r="EYH43" s="467"/>
      <c r="EYI43" s="467"/>
      <c r="EYJ43" s="467"/>
      <c r="EYK43" s="467"/>
      <c r="EYL43" s="467"/>
      <c r="EYM43" s="467"/>
      <c r="EYN43" s="467"/>
      <c r="EYO43" s="467"/>
      <c r="EYP43" s="467"/>
      <c r="EYQ43" s="467"/>
      <c r="EYR43" s="467"/>
      <c r="EYS43" s="467"/>
      <c r="EYT43" s="467"/>
      <c r="EYU43" s="467"/>
      <c r="EYV43" s="467"/>
      <c r="EYW43" s="467"/>
      <c r="EYX43" s="467"/>
      <c r="EYY43" s="467"/>
      <c r="EYZ43" s="467"/>
      <c r="EZA43" s="467"/>
      <c r="EZB43" s="467"/>
      <c r="EZC43" s="467"/>
      <c r="EZD43" s="467"/>
      <c r="EZE43" s="467"/>
      <c r="EZF43" s="467"/>
      <c r="EZG43" s="467"/>
      <c r="EZH43" s="467"/>
      <c r="EZI43" s="467"/>
      <c r="EZJ43" s="467"/>
      <c r="EZK43" s="467"/>
      <c r="EZL43" s="467"/>
      <c r="EZM43" s="467"/>
      <c r="EZN43" s="467"/>
      <c r="EZO43" s="467"/>
      <c r="EZP43" s="467"/>
      <c r="EZQ43" s="467"/>
      <c r="EZR43" s="467"/>
      <c r="EZS43" s="467"/>
      <c r="EZT43" s="467"/>
      <c r="EZU43" s="467"/>
      <c r="EZV43" s="467"/>
      <c r="EZW43" s="467"/>
      <c r="EZX43" s="467"/>
      <c r="EZY43" s="467"/>
      <c r="EZZ43" s="467"/>
      <c r="FAA43" s="467"/>
      <c r="FAB43" s="467"/>
      <c r="FAC43" s="467"/>
      <c r="FAD43" s="467"/>
      <c r="FAE43" s="467"/>
      <c r="FAF43" s="467"/>
      <c r="FAG43" s="467"/>
      <c r="FAH43" s="467"/>
      <c r="FAI43" s="467"/>
      <c r="FAJ43" s="467"/>
      <c r="FAK43" s="467"/>
      <c r="FAL43" s="467"/>
      <c r="FAM43" s="467"/>
      <c r="FAN43" s="467"/>
      <c r="FAO43" s="467"/>
      <c r="FAP43" s="467"/>
      <c r="FAQ43" s="467"/>
      <c r="FAR43" s="467"/>
      <c r="FAS43" s="467"/>
      <c r="FAT43" s="467"/>
      <c r="FAU43" s="467"/>
      <c r="FAV43" s="467"/>
      <c r="FAW43" s="467"/>
      <c r="FAX43" s="467"/>
      <c r="FAY43" s="467"/>
      <c r="FAZ43" s="467"/>
      <c r="FBA43" s="467"/>
      <c r="FBB43" s="467"/>
      <c r="FBC43" s="467"/>
      <c r="FBD43" s="467"/>
      <c r="FBE43" s="467"/>
      <c r="FBF43" s="467"/>
      <c r="FBG43" s="467"/>
      <c r="FBH43" s="467"/>
      <c r="FBI43" s="467"/>
      <c r="FBJ43" s="467"/>
      <c r="FBK43" s="467"/>
      <c r="FBL43" s="467"/>
      <c r="FBM43" s="467"/>
      <c r="FBN43" s="467"/>
      <c r="FBO43" s="467"/>
      <c r="FBP43" s="467"/>
      <c r="FBQ43" s="467"/>
      <c r="FBR43" s="467"/>
      <c r="FBS43" s="467"/>
      <c r="FBT43" s="467"/>
      <c r="FBU43" s="467"/>
      <c r="FBV43" s="467"/>
      <c r="FBW43" s="467"/>
      <c r="FBX43" s="467"/>
      <c r="FBY43" s="467"/>
      <c r="FBZ43" s="467"/>
      <c r="FCA43" s="467"/>
      <c r="FCB43" s="467"/>
      <c r="FCC43" s="467"/>
      <c r="FCD43" s="467"/>
      <c r="FCE43" s="467"/>
      <c r="FCF43" s="467"/>
      <c r="FCG43" s="467"/>
      <c r="FCH43" s="467"/>
      <c r="FCI43" s="467"/>
      <c r="FCJ43" s="467"/>
      <c r="FCK43" s="467"/>
      <c r="FCL43" s="467"/>
      <c r="FCM43" s="467"/>
      <c r="FCN43" s="467"/>
      <c r="FCO43" s="467"/>
      <c r="FCP43" s="467"/>
      <c r="FCQ43" s="467"/>
      <c r="FCR43" s="467"/>
      <c r="FCS43" s="467"/>
      <c r="FCT43" s="467"/>
      <c r="FCU43" s="467"/>
      <c r="FCV43" s="467"/>
      <c r="FCW43" s="467"/>
      <c r="FCX43" s="467"/>
      <c r="FCY43" s="467"/>
      <c r="FCZ43" s="467"/>
      <c r="FDA43" s="467"/>
      <c r="FDB43" s="467"/>
      <c r="FDC43" s="467"/>
      <c r="FDD43" s="467"/>
      <c r="FDE43" s="467"/>
      <c r="FDF43" s="467"/>
      <c r="FDG43" s="467"/>
      <c r="FDH43" s="467"/>
      <c r="FDI43" s="467"/>
      <c r="FDJ43" s="467"/>
      <c r="FDK43" s="467"/>
      <c r="FDL43" s="467"/>
      <c r="FDM43" s="467"/>
      <c r="FDN43" s="467"/>
      <c r="FDO43" s="467"/>
      <c r="FDP43" s="467"/>
      <c r="FDQ43" s="467"/>
      <c r="FDR43" s="467"/>
      <c r="FDS43" s="467"/>
      <c r="FDT43" s="467"/>
      <c r="FDU43" s="467"/>
      <c r="FDV43" s="467"/>
      <c r="FDW43" s="467"/>
      <c r="FDX43" s="467"/>
      <c r="FDY43" s="467"/>
      <c r="FDZ43" s="467"/>
      <c r="FEA43" s="467"/>
      <c r="FEB43" s="467"/>
      <c r="FEC43" s="467"/>
      <c r="FED43" s="467"/>
      <c r="FEE43" s="467"/>
      <c r="FEF43" s="467"/>
      <c r="FEG43" s="467"/>
      <c r="FEH43" s="467"/>
      <c r="FEI43" s="467"/>
      <c r="FEJ43" s="467"/>
      <c r="FEK43" s="467"/>
      <c r="FEL43" s="467"/>
      <c r="FEM43" s="467"/>
      <c r="FEN43" s="467"/>
      <c r="FEO43" s="467"/>
      <c r="FEP43" s="467"/>
      <c r="FEQ43" s="467"/>
      <c r="FER43" s="467"/>
      <c r="FES43" s="467"/>
      <c r="FET43" s="467"/>
      <c r="FEU43" s="467"/>
      <c r="FEV43" s="467"/>
      <c r="FEW43" s="467"/>
      <c r="FEX43" s="467"/>
      <c r="FEY43" s="467"/>
      <c r="FEZ43" s="467"/>
      <c r="FFA43" s="467"/>
      <c r="FFB43" s="467"/>
      <c r="FFC43" s="467"/>
      <c r="FFD43" s="467"/>
      <c r="FFE43" s="467"/>
      <c r="FFF43" s="467"/>
      <c r="FFG43" s="467"/>
      <c r="FFH43" s="467"/>
      <c r="FFI43" s="467"/>
      <c r="FFJ43" s="467"/>
      <c r="FFK43" s="467"/>
      <c r="FFL43" s="467"/>
      <c r="FFM43" s="467"/>
      <c r="FFN43" s="467"/>
      <c r="FFO43" s="467"/>
      <c r="FFP43" s="467"/>
      <c r="FFQ43" s="467"/>
      <c r="FFR43" s="467"/>
      <c r="FFS43" s="467"/>
      <c r="FFT43" s="467"/>
      <c r="FFU43" s="467"/>
      <c r="FFV43" s="467"/>
      <c r="FFW43" s="467"/>
      <c r="FFX43" s="467"/>
      <c r="FFY43" s="467"/>
      <c r="FFZ43" s="467"/>
      <c r="FGA43" s="467"/>
      <c r="FGB43" s="467"/>
      <c r="FGC43" s="467"/>
      <c r="FGD43" s="467"/>
      <c r="FGE43" s="467"/>
      <c r="FGF43" s="467"/>
      <c r="FGG43" s="467"/>
      <c r="FGH43" s="467"/>
      <c r="FGI43" s="467"/>
      <c r="FGJ43" s="467"/>
      <c r="FGK43" s="467"/>
      <c r="FGL43" s="467"/>
      <c r="FGM43" s="467"/>
      <c r="FGN43" s="467"/>
      <c r="FGO43" s="467"/>
      <c r="FGP43" s="467"/>
      <c r="FGQ43" s="467"/>
      <c r="FGR43" s="467"/>
      <c r="FGS43" s="467"/>
      <c r="FGT43" s="467"/>
      <c r="FGU43" s="467"/>
      <c r="FGV43" s="467"/>
      <c r="FGW43" s="467"/>
      <c r="FGX43" s="467"/>
      <c r="FGY43" s="467"/>
      <c r="FGZ43" s="467"/>
      <c r="FHA43" s="467"/>
      <c r="FHB43" s="467"/>
      <c r="FHC43" s="467"/>
      <c r="FHD43" s="467"/>
      <c r="FHE43" s="467"/>
      <c r="FHF43" s="467"/>
      <c r="FHG43" s="467"/>
      <c r="FHH43" s="467"/>
      <c r="FHI43" s="467"/>
      <c r="FHJ43" s="467"/>
      <c r="FHK43" s="467"/>
      <c r="FHL43" s="467"/>
      <c r="FHM43" s="467"/>
      <c r="FHN43" s="467"/>
      <c r="FHO43" s="467"/>
      <c r="FHP43" s="467"/>
      <c r="FHQ43" s="467"/>
      <c r="FHR43" s="467"/>
      <c r="FHS43" s="467"/>
      <c r="FHT43" s="467"/>
      <c r="FHU43" s="467"/>
      <c r="FHV43" s="467"/>
      <c r="FHW43" s="467"/>
      <c r="FHX43" s="467"/>
      <c r="FHY43" s="467"/>
      <c r="FHZ43" s="467"/>
      <c r="FIA43" s="467"/>
      <c r="FIB43" s="467"/>
      <c r="FIC43" s="467"/>
      <c r="FID43" s="467"/>
      <c r="FIE43" s="467"/>
      <c r="FIF43" s="467"/>
      <c r="FIG43" s="467"/>
      <c r="FIH43" s="467"/>
      <c r="FII43" s="467"/>
      <c r="FIJ43" s="467"/>
      <c r="FIK43" s="467"/>
      <c r="FIL43" s="467"/>
      <c r="FIM43" s="467"/>
      <c r="FIN43" s="467"/>
      <c r="FIO43" s="467"/>
      <c r="FIP43" s="467"/>
      <c r="FIQ43" s="467"/>
      <c r="FIR43" s="467"/>
      <c r="FIS43" s="467"/>
      <c r="FIT43" s="467"/>
      <c r="FIU43" s="467"/>
      <c r="FIV43" s="467"/>
      <c r="FIW43" s="467"/>
      <c r="FIX43" s="467"/>
      <c r="FIY43" s="467"/>
      <c r="FIZ43" s="467"/>
      <c r="FJA43" s="467"/>
      <c r="FJB43" s="467"/>
      <c r="FJC43" s="467"/>
      <c r="FJD43" s="467"/>
      <c r="FJE43" s="467"/>
      <c r="FJF43" s="467"/>
      <c r="FJG43" s="467"/>
      <c r="FJH43" s="467"/>
      <c r="FJI43" s="467"/>
      <c r="FJJ43" s="467"/>
      <c r="FJK43" s="467"/>
      <c r="FJL43" s="467"/>
      <c r="FJM43" s="467"/>
      <c r="FJN43" s="467"/>
      <c r="FJO43" s="467"/>
      <c r="FJP43" s="467"/>
      <c r="FJQ43" s="467"/>
      <c r="FJR43" s="467"/>
      <c r="FJS43" s="467"/>
      <c r="FJT43" s="467"/>
      <c r="FJU43" s="467"/>
      <c r="FJV43" s="467"/>
      <c r="FJW43" s="467"/>
      <c r="FJX43" s="467"/>
      <c r="FJY43" s="467"/>
      <c r="FJZ43" s="467"/>
      <c r="FKA43" s="467"/>
      <c r="FKB43" s="467"/>
      <c r="FKC43" s="467"/>
      <c r="FKD43" s="467"/>
      <c r="FKE43" s="467"/>
      <c r="FKF43" s="467"/>
      <c r="FKG43" s="467"/>
      <c r="FKH43" s="467"/>
      <c r="FKI43" s="467"/>
      <c r="FKJ43" s="467"/>
      <c r="FKK43" s="467"/>
      <c r="FKL43" s="467"/>
      <c r="FKM43" s="467"/>
      <c r="FKN43" s="467"/>
      <c r="FKO43" s="467"/>
      <c r="FKP43" s="467"/>
      <c r="FKQ43" s="467"/>
      <c r="FKR43" s="467"/>
      <c r="FKS43" s="467"/>
      <c r="FKT43" s="467"/>
      <c r="FKU43" s="467"/>
      <c r="FKV43" s="467"/>
      <c r="FKW43" s="467"/>
      <c r="FKX43" s="467"/>
      <c r="FKY43" s="467"/>
      <c r="FKZ43" s="467"/>
      <c r="FLA43" s="467"/>
      <c r="FLB43" s="467"/>
      <c r="FLC43" s="467"/>
      <c r="FLD43" s="467"/>
      <c r="FLE43" s="467"/>
      <c r="FLF43" s="467"/>
      <c r="FLG43" s="467"/>
      <c r="FLH43" s="467"/>
      <c r="FLI43" s="467"/>
      <c r="FLJ43" s="467"/>
      <c r="FLK43" s="467"/>
      <c r="FLL43" s="467"/>
      <c r="FLM43" s="467"/>
      <c r="FLN43" s="467"/>
      <c r="FLO43" s="467"/>
      <c r="FLP43" s="467"/>
      <c r="FLQ43" s="467"/>
      <c r="FLR43" s="467"/>
      <c r="FLS43" s="467"/>
      <c r="FLT43" s="467"/>
      <c r="FLU43" s="467"/>
      <c r="FLV43" s="467"/>
      <c r="FLW43" s="467"/>
      <c r="FLX43" s="467"/>
      <c r="FLY43" s="467"/>
      <c r="FLZ43" s="467"/>
      <c r="FMA43" s="467"/>
      <c r="FMB43" s="467"/>
      <c r="FMC43" s="467"/>
      <c r="FMD43" s="467"/>
      <c r="FME43" s="467"/>
      <c r="FMF43" s="467"/>
      <c r="FMG43" s="467"/>
      <c r="FMH43" s="467"/>
      <c r="FMI43" s="467"/>
      <c r="FMJ43" s="467"/>
      <c r="FMK43" s="467"/>
      <c r="FML43" s="467"/>
      <c r="FMM43" s="467"/>
      <c r="FMN43" s="467"/>
      <c r="FMO43" s="467"/>
      <c r="FMP43" s="467"/>
      <c r="FMQ43" s="467"/>
      <c r="FMR43" s="467"/>
      <c r="FMS43" s="467"/>
      <c r="FMT43" s="467"/>
      <c r="FMU43" s="467"/>
      <c r="FMV43" s="467"/>
      <c r="FMW43" s="467"/>
      <c r="FMX43" s="467"/>
      <c r="FMY43" s="467"/>
      <c r="FMZ43" s="467"/>
      <c r="FNA43" s="467"/>
      <c r="FNB43" s="467"/>
      <c r="FNC43" s="467"/>
      <c r="FND43" s="467"/>
      <c r="FNE43" s="467"/>
      <c r="FNF43" s="467"/>
      <c r="FNG43" s="467"/>
      <c r="FNH43" s="467"/>
      <c r="FNI43" s="467"/>
      <c r="FNJ43" s="467"/>
      <c r="FNK43" s="467"/>
      <c r="FNL43" s="467"/>
      <c r="FNM43" s="467"/>
      <c r="FNN43" s="467"/>
      <c r="FNO43" s="467"/>
      <c r="FNP43" s="467"/>
      <c r="FNQ43" s="467"/>
      <c r="FNR43" s="467"/>
      <c r="FNS43" s="467"/>
      <c r="FNT43" s="467"/>
      <c r="FNU43" s="467"/>
      <c r="FNV43" s="467"/>
      <c r="FNW43" s="467"/>
      <c r="FNX43" s="467"/>
      <c r="FNY43" s="467"/>
      <c r="FNZ43" s="467"/>
      <c r="FOA43" s="467"/>
      <c r="FOB43" s="467"/>
      <c r="FOC43" s="467"/>
      <c r="FOD43" s="467"/>
      <c r="FOE43" s="467"/>
      <c r="FOF43" s="467"/>
      <c r="FOG43" s="467"/>
      <c r="FOH43" s="467"/>
      <c r="FOI43" s="467"/>
      <c r="FOJ43" s="467"/>
      <c r="FOK43" s="467"/>
      <c r="FOL43" s="467"/>
      <c r="FOM43" s="467"/>
      <c r="FON43" s="467"/>
      <c r="FOO43" s="467"/>
      <c r="FOP43" s="467"/>
      <c r="FOQ43" s="467"/>
      <c r="FOR43" s="467"/>
      <c r="FOS43" s="467"/>
      <c r="FOT43" s="467"/>
      <c r="FOU43" s="467"/>
      <c r="FOV43" s="467"/>
      <c r="FOW43" s="467"/>
      <c r="FOX43" s="467"/>
      <c r="FOY43" s="467"/>
      <c r="FOZ43" s="467"/>
      <c r="FPA43" s="467"/>
      <c r="FPB43" s="467"/>
      <c r="FPC43" s="467"/>
      <c r="FPD43" s="467"/>
      <c r="FPE43" s="467"/>
      <c r="FPF43" s="467"/>
      <c r="FPG43" s="467"/>
      <c r="FPH43" s="467"/>
      <c r="FPI43" s="467"/>
      <c r="FPJ43" s="467"/>
      <c r="FPK43" s="467"/>
      <c r="FPL43" s="467"/>
      <c r="FPM43" s="467"/>
      <c r="FPN43" s="467"/>
      <c r="FPO43" s="467"/>
      <c r="FPP43" s="467"/>
      <c r="FPQ43" s="467"/>
      <c r="FPR43" s="467"/>
      <c r="FPS43" s="467"/>
      <c r="FPT43" s="467"/>
      <c r="FPU43" s="467"/>
      <c r="FPV43" s="467"/>
      <c r="FPW43" s="467"/>
      <c r="FPX43" s="467"/>
      <c r="FPY43" s="467"/>
      <c r="FPZ43" s="467"/>
      <c r="FQA43" s="467"/>
      <c r="FQB43" s="467"/>
      <c r="FQC43" s="467"/>
      <c r="FQD43" s="467"/>
      <c r="FQE43" s="467"/>
      <c r="FQF43" s="467"/>
      <c r="FQG43" s="467"/>
      <c r="FQH43" s="467"/>
      <c r="FQI43" s="467"/>
      <c r="FQJ43" s="467"/>
      <c r="FQK43" s="467"/>
      <c r="FQL43" s="467"/>
      <c r="FQM43" s="467"/>
      <c r="FQN43" s="467"/>
      <c r="FQO43" s="467"/>
      <c r="FQP43" s="467"/>
      <c r="FQQ43" s="467"/>
      <c r="FQR43" s="467"/>
      <c r="FQS43" s="467"/>
      <c r="FQT43" s="467"/>
      <c r="FQU43" s="467"/>
      <c r="FQV43" s="467"/>
      <c r="FQW43" s="467"/>
      <c r="FQX43" s="467"/>
      <c r="FQY43" s="467"/>
      <c r="FQZ43" s="467"/>
      <c r="FRA43" s="467"/>
      <c r="FRB43" s="467"/>
      <c r="FRC43" s="467"/>
      <c r="FRD43" s="467"/>
      <c r="FRE43" s="467"/>
      <c r="FRF43" s="467"/>
      <c r="FRG43" s="467"/>
      <c r="FRH43" s="467"/>
      <c r="FRI43" s="467"/>
      <c r="FRJ43" s="467"/>
      <c r="FRK43" s="467"/>
      <c r="FRL43" s="467"/>
      <c r="FRM43" s="467"/>
      <c r="FRN43" s="467"/>
      <c r="FRO43" s="467"/>
      <c r="FRP43" s="467"/>
      <c r="FRQ43" s="467"/>
      <c r="FRR43" s="467"/>
      <c r="FRS43" s="467"/>
      <c r="FRT43" s="467"/>
      <c r="FRU43" s="467"/>
      <c r="FRV43" s="467"/>
      <c r="FRW43" s="467"/>
      <c r="FRX43" s="467"/>
      <c r="FRY43" s="467"/>
      <c r="FRZ43" s="467"/>
      <c r="FSA43" s="467"/>
      <c r="FSB43" s="467"/>
      <c r="FSC43" s="467"/>
      <c r="FSD43" s="467"/>
      <c r="FSE43" s="467"/>
      <c r="FSF43" s="467"/>
      <c r="FSG43" s="467"/>
      <c r="FSH43" s="467"/>
      <c r="FSI43" s="467"/>
      <c r="FSJ43" s="467"/>
      <c r="FSK43" s="467"/>
      <c r="FSL43" s="467"/>
      <c r="FSM43" s="467"/>
      <c r="FSN43" s="467"/>
      <c r="FSO43" s="467"/>
      <c r="FSP43" s="467"/>
      <c r="FSQ43" s="467"/>
      <c r="FSR43" s="467"/>
      <c r="FSS43" s="467"/>
      <c r="FST43" s="467"/>
      <c r="FSU43" s="467"/>
      <c r="FSV43" s="467"/>
      <c r="FSW43" s="467"/>
      <c r="FSX43" s="467"/>
      <c r="FSY43" s="467"/>
      <c r="FSZ43" s="467"/>
      <c r="FTA43" s="467"/>
      <c r="FTB43" s="467"/>
      <c r="FTC43" s="467"/>
      <c r="FTD43" s="467"/>
      <c r="FTE43" s="467"/>
      <c r="FTF43" s="467"/>
      <c r="FTG43" s="467"/>
      <c r="FTH43" s="467"/>
      <c r="FTI43" s="467"/>
      <c r="FTJ43" s="467"/>
      <c r="FTK43" s="467"/>
      <c r="FTL43" s="467"/>
      <c r="FTM43" s="467"/>
      <c r="FTN43" s="467"/>
      <c r="FTO43" s="467"/>
      <c r="FTP43" s="467"/>
      <c r="FTQ43" s="467"/>
      <c r="FTR43" s="467"/>
      <c r="FTS43" s="467"/>
      <c r="FTT43" s="467"/>
      <c r="FTU43" s="467"/>
      <c r="FTV43" s="467"/>
      <c r="FTW43" s="467"/>
      <c r="FTX43" s="467"/>
      <c r="FTY43" s="467"/>
      <c r="FTZ43" s="467"/>
      <c r="FUA43" s="467"/>
      <c r="FUB43" s="467"/>
      <c r="FUC43" s="467"/>
      <c r="FUD43" s="467"/>
      <c r="FUE43" s="467"/>
      <c r="FUF43" s="467"/>
      <c r="FUG43" s="467"/>
      <c r="FUH43" s="467"/>
      <c r="FUI43" s="467"/>
      <c r="FUJ43" s="467"/>
      <c r="FUK43" s="467"/>
      <c r="FUL43" s="467"/>
      <c r="FUM43" s="467"/>
      <c r="FUN43" s="467"/>
      <c r="FUO43" s="467"/>
      <c r="FUP43" s="467"/>
      <c r="FUQ43" s="467"/>
      <c r="FUR43" s="467"/>
      <c r="FUS43" s="467"/>
      <c r="FUT43" s="467"/>
      <c r="FUU43" s="467"/>
      <c r="FUV43" s="467"/>
      <c r="FUW43" s="467"/>
      <c r="FUX43" s="467"/>
      <c r="FUY43" s="467"/>
      <c r="FUZ43" s="467"/>
      <c r="FVA43" s="467"/>
      <c r="FVB43" s="467"/>
      <c r="FVC43" s="467"/>
      <c r="FVD43" s="467"/>
      <c r="FVE43" s="467"/>
      <c r="FVF43" s="467"/>
      <c r="FVG43" s="467"/>
      <c r="FVH43" s="467"/>
      <c r="FVI43" s="467"/>
      <c r="FVJ43" s="467"/>
      <c r="FVK43" s="467"/>
      <c r="FVL43" s="467"/>
      <c r="FVM43" s="467"/>
      <c r="FVN43" s="467"/>
      <c r="FVO43" s="467"/>
      <c r="FVP43" s="467"/>
      <c r="FVQ43" s="467"/>
      <c r="FVR43" s="467"/>
      <c r="FVS43" s="467"/>
      <c r="FVT43" s="467"/>
      <c r="FVU43" s="467"/>
      <c r="FVV43" s="467"/>
      <c r="FVW43" s="467"/>
      <c r="FVX43" s="467"/>
      <c r="FVY43" s="467"/>
      <c r="FVZ43" s="467"/>
      <c r="FWA43" s="467"/>
      <c r="FWB43" s="467"/>
      <c r="FWC43" s="467"/>
      <c r="FWD43" s="467"/>
      <c r="FWE43" s="467"/>
      <c r="FWF43" s="467"/>
      <c r="FWG43" s="467"/>
      <c r="FWH43" s="467"/>
      <c r="FWI43" s="467"/>
      <c r="FWJ43" s="467"/>
      <c r="FWK43" s="467"/>
      <c r="FWL43" s="467"/>
      <c r="FWM43" s="467"/>
      <c r="FWN43" s="467"/>
      <c r="FWO43" s="467"/>
      <c r="FWP43" s="467"/>
      <c r="FWQ43" s="467"/>
      <c r="FWR43" s="467"/>
      <c r="FWS43" s="467"/>
      <c r="FWT43" s="467"/>
      <c r="FWU43" s="467"/>
      <c r="FWV43" s="467"/>
      <c r="FWW43" s="467"/>
      <c r="FWX43" s="467"/>
      <c r="FWY43" s="467"/>
      <c r="FWZ43" s="467"/>
      <c r="FXA43" s="467"/>
      <c r="FXB43" s="467"/>
      <c r="FXC43" s="467"/>
      <c r="FXD43" s="467"/>
      <c r="FXE43" s="467"/>
      <c r="FXF43" s="467"/>
      <c r="FXG43" s="467"/>
      <c r="FXH43" s="467"/>
      <c r="FXI43" s="467"/>
      <c r="FXJ43" s="467"/>
      <c r="FXK43" s="467"/>
      <c r="FXL43" s="467"/>
      <c r="FXM43" s="467"/>
      <c r="FXN43" s="467"/>
      <c r="FXO43" s="467"/>
      <c r="FXP43" s="467"/>
      <c r="FXQ43" s="467"/>
      <c r="FXR43" s="467"/>
      <c r="FXS43" s="467"/>
      <c r="FXT43" s="467"/>
      <c r="FXU43" s="467"/>
      <c r="FXV43" s="467"/>
      <c r="FXW43" s="467"/>
      <c r="FXX43" s="467"/>
      <c r="FXY43" s="467"/>
      <c r="FXZ43" s="467"/>
      <c r="FYA43" s="467"/>
      <c r="FYB43" s="467"/>
      <c r="FYC43" s="467"/>
      <c r="FYD43" s="467"/>
      <c r="FYE43" s="467"/>
      <c r="FYF43" s="467"/>
      <c r="FYG43" s="467"/>
      <c r="FYH43" s="467"/>
      <c r="FYI43" s="467"/>
      <c r="FYJ43" s="467"/>
      <c r="FYK43" s="467"/>
      <c r="FYL43" s="467"/>
      <c r="FYM43" s="467"/>
      <c r="FYN43" s="467"/>
      <c r="FYO43" s="467"/>
      <c r="FYP43" s="467"/>
      <c r="FYQ43" s="467"/>
      <c r="FYR43" s="467"/>
      <c r="FYS43" s="467"/>
      <c r="FYT43" s="467"/>
      <c r="FYU43" s="467"/>
      <c r="FYV43" s="467"/>
      <c r="FYW43" s="467"/>
      <c r="FYX43" s="467"/>
      <c r="FYY43" s="467"/>
      <c r="FYZ43" s="467"/>
      <c r="FZA43" s="467"/>
      <c r="FZB43" s="467"/>
      <c r="FZC43" s="467"/>
      <c r="FZD43" s="467"/>
      <c r="FZE43" s="467"/>
      <c r="FZF43" s="467"/>
      <c r="FZG43" s="467"/>
      <c r="FZH43" s="467"/>
      <c r="FZI43" s="467"/>
      <c r="FZJ43" s="467"/>
      <c r="FZK43" s="467"/>
      <c r="FZL43" s="467"/>
      <c r="FZM43" s="467"/>
      <c r="FZN43" s="467"/>
      <c r="FZO43" s="467"/>
      <c r="FZP43" s="467"/>
      <c r="FZQ43" s="467"/>
      <c r="FZR43" s="467"/>
      <c r="FZS43" s="467"/>
      <c r="FZT43" s="467"/>
      <c r="FZU43" s="467"/>
      <c r="FZV43" s="467"/>
      <c r="FZW43" s="467"/>
      <c r="FZX43" s="467"/>
      <c r="FZY43" s="467"/>
      <c r="FZZ43" s="467"/>
      <c r="GAA43" s="467"/>
      <c r="GAB43" s="467"/>
      <c r="GAC43" s="467"/>
      <c r="GAD43" s="467"/>
      <c r="GAE43" s="467"/>
      <c r="GAF43" s="467"/>
      <c r="GAG43" s="467"/>
      <c r="GAH43" s="467"/>
      <c r="GAI43" s="467"/>
      <c r="GAJ43" s="467"/>
      <c r="GAK43" s="467"/>
      <c r="GAL43" s="467"/>
      <c r="GAM43" s="467"/>
      <c r="GAN43" s="467"/>
      <c r="GAO43" s="467"/>
      <c r="GAP43" s="467"/>
      <c r="GAQ43" s="467"/>
      <c r="GAR43" s="467"/>
      <c r="GAS43" s="467"/>
      <c r="GAT43" s="467"/>
      <c r="GAU43" s="467"/>
      <c r="GAV43" s="467"/>
      <c r="GAW43" s="467"/>
      <c r="GAX43" s="467"/>
      <c r="GAY43" s="467"/>
      <c r="GAZ43" s="467"/>
      <c r="GBA43" s="467"/>
      <c r="GBB43" s="467"/>
      <c r="GBC43" s="467"/>
      <c r="GBD43" s="467"/>
      <c r="GBE43" s="467"/>
      <c r="GBF43" s="467"/>
      <c r="GBG43" s="467"/>
      <c r="GBH43" s="467"/>
      <c r="GBI43" s="467"/>
      <c r="GBJ43" s="467"/>
      <c r="GBK43" s="467"/>
      <c r="GBL43" s="467"/>
      <c r="GBM43" s="467"/>
      <c r="GBN43" s="467"/>
      <c r="GBO43" s="467"/>
      <c r="GBP43" s="467"/>
      <c r="GBQ43" s="467"/>
      <c r="GBR43" s="467"/>
      <c r="GBS43" s="467"/>
      <c r="GBT43" s="467"/>
      <c r="GBU43" s="467"/>
      <c r="GBV43" s="467"/>
      <c r="GBW43" s="467"/>
      <c r="GBX43" s="467"/>
      <c r="GBY43" s="467"/>
      <c r="GBZ43" s="467"/>
      <c r="GCA43" s="467"/>
      <c r="GCB43" s="467"/>
      <c r="GCC43" s="467"/>
      <c r="GCD43" s="467"/>
      <c r="GCE43" s="467"/>
      <c r="GCF43" s="467"/>
      <c r="GCG43" s="467"/>
      <c r="GCH43" s="467"/>
      <c r="GCI43" s="467"/>
      <c r="GCJ43" s="467"/>
      <c r="GCK43" s="467"/>
      <c r="GCL43" s="467"/>
      <c r="GCM43" s="467"/>
      <c r="GCN43" s="467"/>
      <c r="GCO43" s="467"/>
      <c r="GCP43" s="467"/>
      <c r="GCQ43" s="467"/>
      <c r="GCR43" s="467"/>
      <c r="GCS43" s="467"/>
      <c r="GCT43" s="467"/>
      <c r="GCU43" s="467"/>
      <c r="GCV43" s="467"/>
      <c r="GCW43" s="467"/>
      <c r="GCX43" s="467"/>
      <c r="GCY43" s="467"/>
      <c r="GCZ43" s="467"/>
      <c r="GDA43" s="467"/>
      <c r="GDB43" s="467"/>
      <c r="GDC43" s="467"/>
      <c r="GDD43" s="467"/>
      <c r="GDE43" s="467"/>
      <c r="GDF43" s="467"/>
      <c r="GDG43" s="467"/>
      <c r="GDH43" s="467"/>
      <c r="GDI43" s="467"/>
      <c r="GDJ43" s="467"/>
      <c r="GDK43" s="467"/>
      <c r="GDL43" s="467"/>
      <c r="GDM43" s="467"/>
      <c r="GDN43" s="467"/>
      <c r="GDO43" s="467"/>
      <c r="GDP43" s="467"/>
      <c r="GDQ43" s="467"/>
      <c r="GDR43" s="467"/>
      <c r="GDS43" s="467"/>
      <c r="GDT43" s="467"/>
      <c r="GDU43" s="467"/>
      <c r="GDV43" s="467"/>
      <c r="GDW43" s="467"/>
      <c r="GDX43" s="467"/>
      <c r="GDY43" s="467"/>
      <c r="GDZ43" s="467"/>
      <c r="GEA43" s="467"/>
      <c r="GEB43" s="467"/>
      <c r="GEC43" s="467"/>
      <c r="GED43" s="467"/>
      <c r="GEE43" s="467"/>
      <c r="GEF43" s="467"/>
      <c r="GEG43" s="467"/>
      <c r="GEH43" s="467"/>
      <c r="GEI43" s="467"/>
      <c r="GEJ43" s="467"/>
      <c r="GEK43" s="467"/>
      <c r="GEL43" s="467"/>
      <c r="GEM43" s="467"/>
      <c r="GEN43" s="467"/>
      <c r="GEO43" s="467"/>
      <c r="GEP43" s="467"/>
      <c r="GEQ43" s="467"/>
      <c r="GER43" s="467"/>
      <c r="GES43" s="467"/>
      <c r="GET43" s="467"/>
      <c r="GEU43" s="467"/>
      <c r="GEV43" s="467"/>
      <c r="GEW43" s="467"/>
      <c r="GEX43" s="467"/>
      <c r="GEY43" s="467"/>
      <c r="GEZ43" s="467"/>
      <c r="GFA43" s="467"/>
      <c r="GFB43" s="467"/>
      <c r="GFC43" s="467"/>
      <c r="GFD43" s="467"/>
      <c r="GFE43" s="467"/>
      <c r="GFF43" s="467"/>
      <c r="GFG43" s="467"/>
      <c r="GFH43" s="467"/>
      <c r="GFI43" s="467"/>
      <c r="GFJ43" s="467"/>
      <c r="GFK43" s="467"/>
      <c r="GFL43" s="467"/>
      <c r="GFM43" s="467"/>
      <c r="GFN43" s="467"/>
      <c r="GFO43" s="467"/>
      <c r="GFP43" s="467"/>
      <c r="GFQ43" s="467"/>
      <c r="GFR43" s="467"/>
      <c r="GFS43" s="467"/>
      <c r="GFT43" s="467"/>
      <c r="GFU43" s="467"/>
      <c r="GFV43" s="467"/>
      <c r="GFW43" s="467"/>
      <c r="GFX43" s="467"/>
      <c r="GFY43" s="467"/>
      <c r="GFZ43" s="467"/>
      <c r="GGA43" s="467"/>
      <c r="GGB43" s="467"/>
      <c r="GGC43" s="467"/>
      <c r="GGD43" s="467"/>
      <c r="GGE43" s="467"/>
      <c r="GGF43" s="467"/>
      <c r="GGG43" s="467"/>
      <c r="GGH43" s="467"/>
      <c r="GGI43" s="467"/>
      <c r="GGJ43" s="467"/>
      <c r="GGK43" s="467"/>
      <c r="GGL43" s="467"/>
      <c r="GGM43" s="467"/>
      <c r="GGN43" s="467"/>
      <c r="GGO43" s="467"/>
      <c r="GGP43" s="467"/>
      <c r="GGQ43" s="467"/>
      <c r="GGR43" s="467"/>
      <c r="GGS43" s="467"/>
      <c r="GGT43" s="467"/>
      <c r="GGU43" s="467"/>
      <c r="GGV43" s="467"/>
      <c r="GGW43" s="467"/>
      <c r="GGX43" s="467"/>
      <c r="GGY43" s="467"/>
      <c r="GGZ43" s="467"/>
      <c r="GHA43" s="467"/>
      <c r="GHB43" s="467"/>
      <c r="GHC43" s="467"/>
      <c r="GHD43" s="467"/>
      <c r="GHE43" s="467"/>
      <c r="GHF43" s="467"/>
      <c r="GHG43" s="467"/>
      <c r="GHH43" s="467"/>
      <c r="GHI43" s="467"/>
      <c r="GHJ43" s="467"/>
      <c r="GHK43" s="467"/>
      <c r="GHL43" s="467"/>
      <c r="GHM43" s="467"/>
      <c r="GHN43" s="467"/>
      <c r="GHO43" s="467"/>
      <c r="GHP43" s="467"/>
      <c r="GHQ43" s="467"/>
      <c r="GHR43" s="467"/>
      <c r="GHS43" s="467"/>
      <c r="GHT43" s="467"/>
      <c r="GHU43" s="467"/>
      <c r="GHV43" s="467"/>
      <c r="GHW43" s="467"/>
      <c r="GHX43" s="467"/>
      <c r="GHY43" s="467"/>
      <c r="GHZ43" s="467"/>
      <c r="GIA43" s="467"/>
      <c r="GIB43" s="467"/>
      <c r="GIC43" s="467"/>
      <c r="GID43" s="467"/>
      <c r="GIE43" s="467"/>
      <c r="GIF43" s="467"/>
      <c r="GIG43" s="467"/>
      <c r="GIH43" s="467"/>
      <c r="GII43" s="467"/>
      <c r="GIJ43" s="467"/>
      <c r="GIK43" s="467"/>
      <c r="GIL43" s="467"/>
      <c r="GIM43" s="467"/>
      <c r="GIN43" s="467"/>
      <c r="GIO43" s="467"/>
      <c r="GIP43" s="467"/>
      <c r="GIQ43" s="467"/>
      <c r="GIR43" s="467"/>
      <c r="GIS43" s="467"/>
      <c r="GIT43" s="467"/>
      <c r="GIU43" s="467"/>
      <c r="GIV43" s="467"/>
      <c r="GIW43" s="467"/>
      <c r="GIX43" s="467"/>
      <c r="GIY43" s="467"/>
      <c r="GIZ43" s="467"/>
      <c r="GJA43" s="467"/>
      <c r="GJB43" s="467"/>
      <c r="GJC43" s="467"/>
      <c r="GJD43" s="467"/>
      <c r="GJE43" s="467"/>
      <c r="GJF43" s="467"/>
      <c r="GJG43" s="467"/>
      <c r="GJH43" s="467"/>
      <c r="GJI43" s="467"/>
      <c r="GJJ43" s="467"/>
      <c r="GJK43" s="467"/>
      <c r="GJL43" s="467"/>
      <c r="GJM43" s="467"/>
      <c r="GJN43" s="467"/>
      <c r="GJO43" s="467"/>
      <c r="GJP43" s="467"/>
      <c r="GJQ43" s="467"/>
      <c r="GJR43" s="467"/>
      <c r="GJS43" s="467"/>
      <c r="GJT43" s="467"/>
      <c r="GJU43" s="467"/>
      <c r="GJV43" s="467"/>
      <c r="GJW43" s="467"/>
      <c r="GJX43" s="467"/>
      <c r="GJY43" s="467"/>
      <c r="GJZ43" s="467"/>
      <c r="GKA43" s="467"/>
      <c r="GKB43" s="467"/>
      <c r="GKC43" s="467"/>
      <c r="GKD43" s="467"/>
      <c r="GKE43" s="467"/>
      <c r="GKF43" s="467"/>
      <c r="GKG43" s="467"/>
      <c r="GKH43" s="467"/>
      <c r="GKI43" s="467"/>
      <c r="GKJ43" s="467"/>
      <c r="GKK43" s="467"/>
      <c r="GKL43" s="467"/>
      <c r="GKM43" s="467"/>
      <c r="GKN43" s="467"/>
      <c r="GKO43" s="467"/>
      <c r="GKP43" s="467"/>
      <c r="GKQ43" s="467"/>
      <c r="GKR43" s="467"/>
      <c r="GKS43" s="467"/>
      <c r="GKT43" s="467"/>
      <c r="GKU43" s="467"/>
      <c r="GKV43" s="467"/>
      <c r="GKW43" s="467"/>
      <c r="GKX43" s="467"/>
      <c r="GKY43" s="467"/>
      <c r="GKZ43" s="467"/>
      <c r="GLA43" s="467"/>
      <c r="GLB43" s="467"/>
      <c r="GLC43" s="467"/>
      <c r="GLD43" s="467"/>
      <c r="GLE43" s="467"/>
      <c r="GLF43" s="467"/>
      <c r="GLG43" s="467"/>
      <c r="GLH43" s="467"/>
      <c r="GLI43" s="467"/>
      <c r="GLJ43" s="467"/>
      <c r="GLK43" s="467"/>
      <c r="GLL43" s="467"/>
      <c r="GLM43" s="467"/>
      <c r="GLN43" s="467"/>
      <c r="GLO43" s="467"/>
      <c r="GLP43" s="467"/>
      <c r="GLQ43" s="467"/>
      <c r="GLR43" s="467"/>
      <c r="GLS43" s="467"/>
      <c r="GLT43" s="467"/>
      <c r="GLU43" s="467"/>
      <c r="GLV43" s="467"/>
      <c r="GLW43" s="467"/>
      <c r="GLX43" s="467"/>
      <c r="GLY43" s="467"/>
      <c r="GLZ43" s="467"/>
      <c r="GMA43" s="467"/>
      <c r="GMB43" s="467"/>
      <c r="GMC43" s="467"/>
      <c r="GMD43" s="467"/>
      <c r="GME43" s="467"/>
      <c r="GMF43" s="467"/>
      <c r="GMG43" s="467"/>
      <c r="GMH43" s="467"/>
      <c r="GMI43" s="467"/>
      <c r="GMJ43" s="467"/>
      <c r="GMK43" s="467"/>
      <c r="GML43" s="467"/>
      <c r="GMM43" s="467"/>
      <c r="GMN43" s="467"/>
      <c r="GMO43" s="467"/>
      <c r="GMP43" s="467"/>
      <c r="GMQ43" s="467"/>
      <c r="GMR43" s="467"/>
      <c r="GMS43" s="467"/>
      <c r="GMT43" s="467"/>
      <c r="GMU43" s="467"/>
      <c r="GMV43" s="467"/>
      <c r="GMW43" s="467"/>
      <c r="GMX43" s="467"/>
      <c r="GMY43" s="467"/>
      <c r="GMZ43" s="467"/>
      <c r="GNA43" s="467"/>
      <c r="GNB43" s="467"/>
      <c r="GNC43" s="467"/>
      <c r="GND43" s="467"/>
      <c r="GNE43" s="467"/>
      <c r="GNF43" s="467"/>
      <c r="GNG43" s="467"/>
      <c r="GNH43" s="467"/>
      <c r="GNI43" s="467"/>
      <c r="GNJ43" s="467"/>
      <c r="GNK43" s="467"/>
      <c r="GNL43" s="467"/>
      <c r="GNM43" s="467"/>
      <c r="GNN43" s="467"/>
      <c r="GNO43" s="467"/>
      <c r="GNP43" s="467"/>
      <c r="GNQ43" s="467"/>
      <c r="GNR43" s="467"/>
      <c r="GNS43" s="467"/>
      <c r="GNT43" s="467"/>
      <c r="GNU43" s="467"/>
      <c r="GNV43" s="467"/>
      <c r="GNW43" s="467"/>
      <c r="GNX43" s="467"/>
      <c r="GNY43" s="467"/>
      <c r="GNZ43" s="467"/>
      <c r="GOA43" s="467"/>
      <c r="GOB43" s="467"/>
      <c r="GOC43" s="467"/>
      <c r="GOD43" s="467"/>
      <c r="GOE43" s="467"/>
      <c r="GOF43" s="467"/>
      <c r="GOG43" s="467"/>
      <c r="GOH43" s="467"/>
      <c r="GOI43" s="467"/>
      <c r="GOJ43" s="467"/>
      <c r="GOK43" s="467"/>
      <c r="GOL43" s="467"/>
      <c r="GOM43" s="467"/>
      <c r="GON43" s="467"/>
      <c r="GOO43" s="467"/>
      <c r="GOP43" s="467"/>
      <c r="GOQ43" s="467"/>
      <c r="GOR43" s="467"/>
      <c r="GOS43" s="467"/>
      <c r="GOT43" s="467"/>
      <c r="GOU43" s="467"/>
      <c r="GOV43" s="467"/>
      <c r="GOW43" s="467"/>
      <c r="GOX43" s="467"/>
      <c r="GOY43" s="467"/>
      <c r="GOZ43" s="467"/>
      <c r="GPA43" s="467"/>
      <c r="GPB43" s="467"/>
      <c r="GPC43" s="467"/>
      <c r="GPD43" s="467"/>
      <c r="GPE43" s="467"/>
      <c r="GPF43" s="467"/>
      <c r="GPG43" s="467"/>
      <c r="GPH43" s="467"/>
      <c r="GPI43" s="467"/>
      <c r="GPJ43" s="467"/>
      <c r="GPK43" s="467"/>
      <c r="GPL43" s="467"/>
      <c r="GPM43" s="467"/>
      <c r="GPN43" s="467"/>
      <c r="GPO43" s="467"/>
      <c r="GPP43" s="467"/>
      <c r="GPQ43" s="467"/>
      <c r="GPR43" s="467"/>
      <c r="GPS43" s="467"/>
      <c r="GPT43" s="467"/>
      <c r="GPU43" s="467"/>
      <c r="GPV43" s="467"/>
      <c r="GPW43" s="467"/>
      <c r="GPX43" s="467"/>
      <c r="GPY43" s="467"/>
      <c r="GPZ43" s="467"/>
      <c r="GQA43" s="467"/>
      <c r="GQB43" s="467"/>
      <c r="GQC43" s="467"/>
      <c r="GQD43" s="467"/>
      <c r="GQE43" s="467"/>
      <c r="GQF43" s="467"/>
      <c r="GQG43" s="467"/>
      <c r="GQH43" s="467"/>
      <c r="GQI43" s="467"/>
      <c r="GQJ43" s="467"/>
      <c r="GQK43" s="467"/>
      <c r="GQL43" s="467"/>
      <c r="GQM43" s="467"/>
      <c r="GQN43" s="467"/>
      <c r="GQO43" s="467"/>
      <c r="GQP43" s="467"/>
      <c r="GQQ43" s="467"/>
      <c r="GQR43" s="467"/>
      <c r="GQS43" s="467"/>
      <c r="GQT43" s="467"/>
      <c r="GQU43" s="467"/>
      <c r="GQV43" s="467"/>
      <c r="GQW43" s="467"/>
      <c r="GQX43" s="467"/>
      <c r="GQY43" s="467"/>
      <c r="GQZ43" s="467"/>
      <c r="GRA43" s="467"/>
      <c r="GRB43" s="467"/>
      <c r="GRC43" s="467"/>
      <c r="GRD43" s="467"/>
      <c r="GRE43" s="467"/>
      <c r="GRF43" s="467"/>
      <c r="GRG43" s="467"/>
      <c r="GRH43" s="467"/>
      <c r="GRI43" s="467"/>
      <c r="GRJ43" s="467"/>
      <c r="GRK43" s="467"/>
      <c r="GRL43" s="467"/>
      <c r="GRM43" s="467"/>
      <c r="GRN43" s="467"/>
      <c r="GRO43" s="467"/>
      <c r="GRP43" s="467"/>
      <c r="GRQ43" s="467"/>
      <c r="GRR43" s="467"/>
      <c r="GRS43" s="467"/>
      <c r="GRT43" s="467"/>
      <c r="GRU43" s="467"/>
      <c r="GRV43" s="467"/>
      <c r="GRW43" s="467"/>
      <c r="GRX43" s="467"/>
      <c r="GRY43" s="467"/>
      <c r="GRZ43" s="467"/>
      <c r="GSA43" s="467"/>
      <c r="GSB43" s="467"/>
      <c r="GSC43" s="467"/>
      <c r="GSD43" s="467"/>
      <c r="GSE43" s="467"/>
      <c r="GSF43" s="467"/>
      <c r="GSG43" s="467"/>
      <c r="GSH43" s="467"/>
      <c r="GSI43" s="467"/>
      <c r="GSJ43" s="467"/>
      <c r="GSK43" s="467"/>
      <c r="GSL43" s="467"/>
      <c r="GSM43" s="467"/>
      <c r="GSN43" s="467"/>
      <c r="GSO43" s="467"/>
      <c r="GSP43" s="467"/>
      <c r="GSQ43" s="467"/>
      <c r="GSR43" s="467"/>
      <c r="GSS43" s="467"/>
      <c r="GST43" s="467"/>
      <c r="GSU43" s="467"/>
      <c r="GSV43" s="467"/>
      <c r="GSW43" s="467"/>
      <c r="GSX43" s="467"/>
      <c r="GSY43" s="467"/>
      <c r="GSZ43" s="467"/>
      <c r="GTA43" s="467"/>
      <c r="GTB43" s="467"/>
      <c r="GTC43" s="467"/>
      <c r="GTD43" s="467"/>
      <c r="GTE43" s="467"/>
      <c r="GTF43" s="467"/>
      <c r="GTG43" s="467"/>
      <c r="GTH43" s="467"/>
      <c r="GTI43" s="467"/>
      <c r="GTJ43" s="467"/>
      <c r="GTK43" s="467"/>
      <c r="GTL43" s="467"/>
      <c r="GTM43" s="467"/>
      <c r="GTN43" s="467"/>
      <c r="GTO43" s="467"/>
      <c r="GTP43" s="467"/>
      <c r="GTQ43" s="467"/>
      <c r="GTR43" s="467"/>
      <c r="GTS43" s="467"/>
      <c r="GTT43" s="467"/>
      <c r="GTU43" s="467"/>
      <c r="GTV43" s="467"/>
      <c r="GTW43" s="467"/>
      <c r="GTX43" s="467"/>
      <c r="GTY43" s="467"/>
      <c r="GTZ43" s="467"/>
      <c r="GUA43" s="467"/>
      <c r="GUB43" s="467"/>
      <c r="GUC43" s="467"/>
      <c r="GUD43" s="467"/>
      <c r="GUE43" s="467"/>
      <c r="GUF43" s="467"/>
      <c r="GUG43" s="467"/>
      <c r="GUH43" s="467"/>
      <c r="GUI43" s="467"/>
      <c r="GUJ43" s="467"/>
      <c r="GUK43" s="467"/>
      <c r="GUL43" s="467"/>
      <c r="GUM43" s="467"/>
      <c r="GUN43" s="467"/>
      <c r="GUO43" s="467"/>
      <c r="GUP43" s="467"/>
      <c r="GUQ43" s="467"/>
      <c r="GUR43" s="467"/>
      <c r="GUS43" s="467"/>
      <c r="GUT43" s="467"/>
      <c r="GUU43" s="467"/>
      <c r="GUV43" s="467"/>
      <c r="GUW43" s="467"/>
      <c r="GUX43" s="467"/>
      <c r="GUY43" s="467"/>
      <c r="GUZ43" s="467"/>
      <c r="GVA43" s="467"/>
      <c r="GVB43" s="467"/>
      <c r="GVC43" s="467"/>
      <c r="GVD43" s="467"/>
      <c r="GVE43" s="467"/>
      <c r="GVF43" s="467"/>
      <c r="GVG43" s="467"/>
      <c r="GVH43" s="467"/>
      <c r="GVI43" s="467"/>
      <c r="GVJ43" s="467"/>
      <c r="GVK43" s="467"/>
      <c r="GVL43" s="467"/>
      <c r="GVM43" s="467"/>
      <c r="GVN43" s="467"/>
      <c r="GVO43" s="467"/>
      <c r="GVP43" s="467"/>
      <c r="GVQ43" s="467"/>
      <c r="GVR43" s="467"/>
      <c r="GVS43" s="467"/>
      <c r="GVT43" s="467"/>
      <c r="GVU43" s="467"/>
      <c r="GVV43" s="467"/>
      <c r="GVW43" s="467"/>
      <c r="GVX43" s="467"/>
      <c r="GVY43" s="467"/>
      <c r="GVZ43" s="467"/>
      <c r="GWA43" s="467"/>
      <c r="GWB43" s="467"/>
      <c r="GWC43" s="467"/>
      <c r="GWD43" s="467"/>
      <c r="GWE43" s="467"/>
      <c r="GWF43" s="467"/>
      <c r="GWG43" s="467"/>
      <c r="GWH43" s="467"/>
      <c r="GWI43" s="467"/>
      <c r="GWJ43" s="467"/>
      <c r="GWK43" s="467"/>
      <c r="GWL43" s="467"/>
      <c r="GWM43" s="467"/>
      <c r="GWN43" s="467"/>
      <c r="GWO43" s="467"/>
      <c r="GWP43" s="467"/>
      <c r="GWQ43" s="467"/>
      <c r="GWR43" s="467"/>
      <c r="GWS43" s="467"/>
      <c r="GWT43" s="467"/>
      <c r="GWU43" s="467"/>
      <c r="GWV43" s="467"/>
      <c r="GWW43" s="467"/>
      <c r="GWX43" s="467"/>
      <c r="GWY43" s="467"/>
      <c r="GWZ43" s="467"/>
      <c r="GXA43" s="467"/>
      <c r="GXB43" s="467"/>
      <c r="GXC43" s="467"/>
      <c r="GXD43" s="467"/>
      <c r="GXE43" s="467"/>
      <c r="GXF43" s="467"/>
      <c r="GXG43" s="467"/>
      <c r="GXH43" s="467"/>
      <c r="GXI43" s="467"/>
      <c r="GXJ43" s="467"/>
      <c r="GXK43" s="467"/>
      <c r="GXL43" s="467"/>
      <c r="GXM43" s="467"/>
      <c r="GXN43" s="467"/>
      <c r="GXO43" s="467"/>
      <c r="GXP43" s="467"/>
      <c r="GXQ43" s="467"/>
      <c r="GXR43" s="467"/>
      <c r="GXS43" s="467"/>
      <c r="GXT43" s="467"/>
      <c r="GXU43" s="467"/>
      <c r="GXV43" s="467"/>
      <c r="GXW43" s="467"/>
      <c r="GXX43" s="467"/>
      <c r="GXY43" s="467"/>
      <c r="GXZ43" s="467"/>
      <c r="GYA43" s="467"/>
      <c r="GYB43" s="467"/>
      <c r="GYC43" s="467"/>
      <c r="GYD43" s="467"/>
      <c r="GYE43" s="467"/>
      <c r="GYF43" s="467"/>
      <c r="GYG43" s="467"/>
      <c r="GYH43" s="467"/>
      <c r="GYI43" s="467"/>
      <c r="GYJ43" s="467"/>
      <c r="GYK43" s="467"/>
      <c r="GYL43" s="467"/>
      <c r="GYM43" s="467"/>
      <c r="GYN43" s="467"/>
      <c r="GYO43" s="467"/>
      <c r="GYP43" s="467"/>
      <c r="GYQ43" s="467"/>
      <c r="GYR43" s="467"/>
      <c r="GYS43" s="467"/>
      <c r="GYT43" s="467"/>
      <c r="GYU43" s="467"/>
      <c r="GYV43" s="467"/>
      <c r="GYW43" s="467"/>
      <c r="GYX43" s="467"/>
      <c r="GYY43" s="467"/>
      <c r="GYZ43" s="467"/>
      <c r="GZA43" s="467"/>
      <c r="GZB43" s="467"/>
      <c r="GZC43" s="467"/>
      <c r="GZD43" s="467"/>
      <c r="GZE43" s="467"/>
      <c r="GZF43" s="467"/>
      <c r="GZG43" s="467"/>
      <c r="GZH43" s="467"/>
      <c r="GZI43" s="467"/>
      <c r="GZJ43" s="467"/>
      <c r="GZK43" s="467"/>
      <c r="GZL43" s="467"/>
      <c r="GZM43" s="467"/>
      <c r="GZN43" s="467"/>
      <c r="GZO43" s="467"/>
      <c r="GZP43" s="467"/>
      <c r="GZQ43" s="467"/>
      <c r="GZR43" s="467"/>
      <c r="GZS43" s="467"/>
      <c r="GZT43" s="467"/>
      <c r="GZU43" s="467"/>
      <c r="GZV43" s="467"/>
      <c r="GZW43" s="467"/>
      <c r="GZX43" s="467"/>
      <c r="GZY43" s="467"/>
      <c r="GZZ43" s="467"/>
      <c r="HAA43" s="467"/>
      <c r="HAB43" s="467"/>
      <c r="HAC43" s="467"/>
      <c r="HAD43" s="467"/>
      <c r="HAE43" s="467"/>
      <c r="HAF43" s="467"/>
      <c r="HAG43" s="467"/>
      <c r="HAH43" s="467"/>
      <c r="HAI43" s="467"/>
      <c r="HAJ43" s="467"/>
      <c r="HAK43" s="467"/>
      <c r="HAL43" s="467"/>
      <c r="HAM43" s="467"/>
      <c r="HAN43" s="467"/>
      <c r="HAO43" s="467"/>
      <c r="HAP43" s="467"/>
      <c r="HAQ43" s="467"/>
      <c r="HAR43" s="467"/>
      <c r="HAS43" s="467"/>
      <c r="HAT43" s="467"/>
      <c r="HAU43" s="467"/>
      <c r="HAV43" s="467"/>
      <c r="HAW43" s="467"/>
      <c r="HAX43" s="467"/>
      <c r="HAY43" s="467"/>
      <c r="HAZ43" s="467"/>
      <c r="HBA43" s="467"/>
      <c r="HBB43" s="467"/>
      <c r="HBC43" s="467"/>
      <c r="HBD43" s="467"/>
      <c r="HBE43" s="467"/>
      <c r="HBF43" s="467"/>
      <c r="HBG43" s="467"/>
      <c r="HBH43" s="467"/>
      <c r="HBI43" s="467"/>
      <c r="HBJ43" s="467"/>
      <c r="HBK43" s="467"/>
      <c r="HBL43" s="467"/>
      <c r="HBM43" s="467"/>
      <c r="HBN43" s="467"/>
      <c r="HBO43" s="467"/>
      <c r="HBP43" s="467"/>
      <c r="HBQ43" s="467"/>
      <c r="HBR43" s="467"/>
      <c r="HBS43" s="467"/>
      <c r="HBT43" s="467"/>
      <c r="HBU43" s="467"/>
      <c r="HBV43" s="467"/>
      <c r="HBW43" s="467"/>
      <c r="HBX43" s="467"/>
      <c r="HBY43" s="467"/>
      <c r="HBZ43" s="467"/>
      <c r="HCA43" s="467"/>
      <c r="HCB43" s="467"/>
      <c r="HCC43" s="467"/>
      <c r="HCD43" s="467"/>
      <c r="HCE43" s="467"/>
      <c r="HCF43" s="467"/>
      <c r="HCG43" s="467"/>
      <c r="HCH43" s="467"/>
      <c r="HCI43" s="467"/>
      <c r="HCJ43" s="467"/>
      <c r="HCK43" s="467"/>
      <c r="HCL43" s="467"/>
      <c r="HCM43" s="467"/>
      <c r="HCN43" s="467"/>
      <c r="HCO43" s="467"/>
      <c r="HCP43" s="467"/>
      <c r="HCQ43" s="467"/>
      <c r="HCR43" s="467"/>
      <c r="HCS43" s="467"/>
      <c r="HCT43" s="467"/>
      <c r="HCU43" s="467"/>
      <c r="HCV43" s="467"/>
      <c r="HCW43" s="467"/>
      <c r="HCX43" s="467"/>
      <c r="HCY43" s="467"/>
      <c r="HCZ43" s="467"/>
      <c r="HDA43" s="467"/>
      <c r="HDB43" s="467"/>
      <c r="HDC43" s="467"/>
      <c r="HDD43" s="467"/>
      <c r="HDE43" s="467"/>
      <c r="HDF43" s="467"/>
      <c r="HDG43" s="467"/>
      <c r="HDH43" s="467"/>
      <c r="HDI43" s="467"/>
      <c r="HDJ43" s="467"/>
      <c r="HDK43" s="467"/>
      <c r="HDL43" s="467"/>
      <c r="HDM43" s="467"/>
      <c r="HDN43" s="467"/>
      <c r="HDO43" s="467"/>
      <c r="HDP43" s="467"/>
      <c r="HDQ43" s="467"/>
      <c r="HDR43" s="467"/>
      <c r="HDS43" s="467"/>
      <c r="HDT43" s="467"/>
      <c r="HDU43" s="467"/>
      <c r="HDV43" s="467"/>
      <c r="HDW43" s="467"/>
      <c r="HDX43" s="467"/>
      <c r="HDY43" s="467"/>
      <c r="HDZ43" s="467"/>
      <c r="HEA43" s="467"/>
      <c r="HEB43" s="467"/>
      <c r="HEC43" s="467"/>
      <c r="HED43" s="467"/>
      <c r="HEE43" s="467"/>
      <c r="HEF43" s="467"/>
      <c r="HEG43" s="467"/>
      <c r="HEH43" s="467"/>
      <c r="HEI43" s="467"/>
      <c r="HEJ43" s="467"/>
      <c r="HEK43" s="467"/>
      <c r="HEL43" s="467"/>
      <c r="HEM43" s="467"/>
      <c r="HEN43" s="467"/>
      <c r="HEO43" s="467"/>
      <c r="HEP43" s="467"/>
      <c r="HEQ43" s="467"/>
      <c r="HER43" s="467"/>
      <c r="HES43" s="467"/>
      <c r="HET43" s="467"/>
      <c r="HEU43" s="467"/>
      <c r="HEV43" s="467"/>
      <c r="HEW43" s="467"/>
      <c r="HEX43" s="467"/>
      <c r="HEY43" s="467"/>
      <c r="HEZ43" s="467"/>
      <c r="HFA43" s="467"/>
      <c r="HFB43" s="467"/>
      <c r="HFC43" s="467"/>
      <c r="HFD43" s="467"/>
      <c r="HFE43" s="467"/>
      <c r="HFF43" s="467"/>
      <c r="HFG43" s="467"/>
      <c r="HFH43" s="467"/>
      <c r="HFI43" s="467"/>
      <c r="HFJ43" s="467"/>
      <c r="HFK43" s="467"/>
      <c r="HFL43" s="467"/>
      <c r="HFM43" s="467"/>
      <c r="HFN43" s="467"/>
      <c r="HFO43" s="467"/>
      <c r="HFP43" s="467"/>
      <c r="HFQ43" s="467"/>
      <c r="HFR43" s="467"/>
      <c r="HFS43" s="467"/>
      <c r="HFT43" s="467"/>
      <c r="HFU43" s="467"/>
      <c r="HFV43" s="467"/>
      <c r="HFW43" s="467"/>
      <c r="HFX43" s="467"/>
      <c r="HFY43" s="467"/>
      <c r="HFZ43" s="467"/>
      <c r="HGA43" s="467"/>
      <c r="HGB43" s="467"/>
      <c r="HGC43" s="467"/>
      <c r="HGD43" s="467"/>
      <c r="HGE43" s="467"/>
      <c r="HGF43" s="467"/>
      <c r="HGG43" s="467"/>
      <c r="HGH43" s="467"/>
      <c r="HGI43" s="467"/>
      <c r="HGJ43" s="467"/>
      <c r="HGK43" s="467"/>
      <c r="HGL43" s="467"/>
      <c r="HGM43" s="467"/>
      <c r="HGN43" s="467"/>
      <c r="HGO43" s="467"/>
      <c r="HGP43" s="467"/>
      <c r="HGQ43" s="467"/>
      <c r="HGR43" s="467"/>
      <c r="HGS43" s="467"/>
      <c r="HGT43" s="467"/>
      <c r="HGU43" s="467"/>
      <c r="HGV43" s="467"/>
      <c r="HGW43" s="467"/>
      <c r="HGX43" s="467"/>
      <c r="HGY43" s="467"/>
      <c r="HGZ43" s="467"/>
      <c r="HHA43" s="467"/>
      <c r="HHB43" s="467"/>
      <c r="HHC43" s="467"/>
      <c r="HHD43" s="467"/>
      <c r="HHE43" s="467"/>
      <c r="HHF43" s="467"/>
      <c r="HHG43" s="467"/>
      <c r="HHH43" s="467"/>
      <c r="HHI43" s="467"/>
      <c r="HHJ43" s="467"/>
      <c r="HHK43" s="467"/>
      <c r="HHL43" s="467"/>
      <c r="HHM43" s="467"/>
      <c r="HHN43" s="467"/>
      <c r="HHO43" s="467"/>
      <c r="HHP43" s="467"/>
      <c r="HHQ43" s="467"/>
      <c r="HHR43" s="467"/>
      <c r="HHS43" s="467"/>
      <c r="HHT43" s="467"/>
      <c r="HHU43" s="467"/>
      <c r="HHV43" s="467"/>
      <c r="HHW43" s="467"/>
      <c r="HHX43" s="467"/>
      <c r="HHY43" s="467"/>
      <c r="HHZ43" s="467"/>
      <c r="HIA43" s="467"/>
      <c r="HIB43" s="467"/>
      <c r="HIC43" s="467"/>
      <c r="HID43" s="467"/>
      <c r="HIE43" s="467"/>
      <c r="HIF43" s="467"/>
      <c r="HIG43" s="467"/>
      <c r="HIH43" s="467"/>
      <c r="HII43" s="467"/>
      <c r="HIJ43" s="467"/>
      <c r="HIK43" s="467"/>
      <c r="HIL43" s="467"/>
      <c r="HIM43" s="467"/>
      <c r="HIN43" s="467"/>
      <c r="HIO43" s="467"/>
      <c r="HIP43" s="467"/>
      <c r="HIQ43" s="467"/>
      <c r="HIR43" s="467"/>
      <c r="HIS43" s="467"/>
      <c r="HIT43" s="467"/>
      <c r="HIU43" s="467"/>
      <c r="HIV43" s="467"/>
      <c r="HIW43" s="467"/>
      <c r="HIX43" s="467"/>
      <c r="HIY43" s="467"/>
      <c r="HIZ43" s="467"/>
      <c r="HJA43" s="467"/>
      <c r="HJB43" s="467"/>
      <c r="HJC43" s="467"/>
      <c r="HJD43" s="467"/>
      <c r="HJE43" s="467"/>
      <c r="HJF43" s="467"/>
      <c r="HJG43" s="467"/>
      <c r="HJH43" s="467"/>
      <c r="HJI43" s="467"/>
      <c r="HJJ43" s="467"/>
      <c r="HJK43" s="467"/>
      <c r="HJL43" s="467"/>
      <c r="HJM43" s="467"/>
      <c r="HJN43" s="467"/>
      <c r="HJO43" s="467"/>
      <c r="HJP43" s="467"/>
      <c r="HJQ43" s="467"/>
      <c r="HJR43" s="467"/>
      <c r="HJS43" s="467"/>
      <c r="HJT43" s="467"/>
      <c r="HJU43" s="467"/>
      <c r="HJV43" s="467"/>
      <c r="HJW43" s="467"/>
      <c r="HJX43" s="467"/>
      <c r="HJY43" s="467"/>
      <c r="HJZ43" s="467"/>
      <c r="HKA43" s="467"/>
      <c r="HKB43" s="467"/>
      <c r="HKC43" s="467"/>
      <c r="HKD43" s="467"/>
      <c r="HKE43" s="467"/>
      <c r="HKF43" s="467"/>
      <c r="HKG43" s="467"/>
      <c r="HKH43" s="467"/>
      <c r="HKI43" s="467"/>
      <c r="HKJ43" s="467"/>
      <c r="HKK43" s="467"/>
      <c r="HKL43" s="467"/>
      <c r="HKM43" s="467"/>
      <c r="HKN43" s="467"/>
      <c r="HKO43" s="467"/>
      <c r="HKP43" s="467"/>
      <c r="HKQ43" s="467"/>
      <c r="HKR43" s="467"/>
      <c r="HKS43" s="467"/>
      <c r="HKT43" s="467"/>
      <c r="HKU43" s="467"/>
      <c r="HKV43" s="467"/>
      <c r="HKW43" s="467"/>
      <c r="HKX43" s="467"/>
      <c r="HKY43" s="467"/>
      <c r="HKZ43" s="467"/>
      <c r="HLA43" s="467"/>
      <c r="HLB43" s="467"/>
      <c r="HLC43" s="467"/>
      <c r="HLD43" s="467"/>
      <c r="HLE43" s="467"/>
      <c r="HLF43" s="467"/>
      <c r="HLG43" s="467"/>
      <c r="HLH43" s="467"/>
      <c r="HLI43" s="467"/>
      <c r="HLJ43" s="467"/>
      <c r="HLK43" s="467"/>
      <c r="HLL43" s="467"/>
      <c r="HLM43" s="467"/>
      <c r="HLN43" s="467"/>
      <c r="HLO43" s="467"/>
      <c r="HLP43" s="467"/>
      <c r="HLQ43" s="467"/>
      <c r="HLR43" s="467"/>
      <c r="HLS43" s="467"/>
      <c r="HLT43" s="467"/>
      <c r="HLU43" s="467"/>
      <c r="HLV43" s="467"/>
      <c r="HLW43" s="467"/>
      <c r="HLX43" s="467"/>
      <c r="HLY43" s="467"/>
      <c r="HLZ43" s="467"/>
      <c r="HMA43" s="467"/>
      <c r="HMB43" s="467"/>
      <c r="HMC43" s="467"/>
      <c r="HMD43" s="467"/>
      <c r="HME43" s="467"/>
      <c r="HMF43" s="467"/>
      <c r="HMG43" s="467"/>
      <c r="HMH43" s="467"/>
      <c r="HMI43" s="467"/>
      <c r="HMJ43" s="467"/>
      <c r="HMK43" s="467"/>
      <c r="HML43" s="467"/>
      <c r="HMM43" s="467"/>
      <c r="HMN43" s="467"/>
      <c r="HMO43" s="467"/>
      <c r="HMP43" s="467"/>
      <c r="HMQ43" s="467"/>
      <c r="HMR43" s="467"/>
      <c r="HMS43" s="467"/>
      <c r="HMT43" s="467"/>
      <c r="HMU43" s="467"/>
      <c r="HMV43" s="467"/>
      <c r="HMW43" s="467"/>
      <c r="HMX43" s="467"/>
      <c r="HMY43" s="467"/>
      <c r="HMZ43" s="467"/>
      <c r="HNA43" s="467"/>
      <c r="HNB43" s="467"/>
      <c r="HNC43" s="467"/>
      <c r="HND43" s="467"/>
      <c r="HNE43" s="467"/>
      <c r="HNF43" s="467"/>
      <c r="HNG43" s="467"/>
      <c r="HNH43" s="467"/>
      <c r="HNI43" s="467"/>
      <c r="HNJ43" s="467"/>
      <c r="HNK43" s="467"/>
      <c r="HNL43" s="467"/>
      <c r="HNM43" s="467"/>
      <c r="HNN43" s="467"/>
      <c r="HNO43" s="467"/>
      <c r="HNP43" s="467"/>
      <c r="HNQ43" s="467"/>
      <c r="HNR43" s="467"/>
      <c r="HNS43" s="467"/>
      <c r="HNT43" s="467"/>
      <c r="HNU43" s="467"/>
      <c r="HNV43" s="467"/>
      <c r="HNW43" s="467"/>
      <c r="HNX43" s="467"/>
      <c r="HNY43" s="467"/>
      <c r="HNZ43" s="467"/>
      <c r="HOA43" s="467"/>
      <c r="HOB43" s="467"/>
      <c r="HOC43" s="467"/>
      <c r="HOD43" s="467"/>
      <c r="HOE43" s="467"/>
      <c r="HOF43" s="467"/>
      <c r="HOG43" s="467"/>
      <c r="HOH43" s="467"/>
      <c r="HOI43" s="467"/>
      <c r="HOJ43" s="467"/>
      <c r="HOK43" s="467"/>
      <c r="HOL43" s="467"/>
      <c r="HOM43" s="467"/>
      <c r="HON43" s="467"/>
      <c r="HOO43" s="467"/>
      <c r="HOP43" s="467"/>
      <c r="HOQ43" s="467"/>
      <c r="HOR43" s="467"/>
      <c r="HOS43" s="467"/>
      <c r="HOT43" s="467"/>
      <c r="HOU43" s="467"/>
      <c r="HOV43" s="467"/>
      <c r="HOW43" s="467"/>
      <c r="HOX43" s="467"/>
      <c r="HOY43" s="467"/>
      <c r="HOZ43" s="467"/>
      <c r="HPA43" s="467"/>
      <c r="HPB43" s="467"/>
      <c r="HPC43" s="467"/>
      <c r="HPD43" s="467"/>
      <c r="HPE43" s="467"/>
      <c r="HPF43" s="467"/>
      <c r="HPG43" s="467"/>
      <c r="HPH43" s="467"/>
      <c r="HPI43" s="467"/>
      <c r="HPJ43" s="467"/>
      <c r="HPK43" s="467"/>
      <c r="HPL43" s="467"/>
      <c r="HPM43" s="467"/>
      <c r="HPN43" s="467"/>
      <c r="HPO43" s="467"/>
      <c r="HPP43" s="467"/>
      <c r="HPQ43" s="467"/>
      <c r="HPR43" s="467"/>
      <c r="HPS43" s="467"/>
      <c r="HPT43" s="467"/>
      <c r="HPU43" s="467"/>
      <c r="HPV43" s="467"/>
      <c r="HPW43" s="467"/>
      <c r="HPX43" s="467"/>
      <c r="HPY43" s="467"/>
      <c r="HPZ43" s="467"/>
      <c r="HQA43" s="467"/>
      <c r="HQB43" s="467"/>
      <c r="HQC43" s="467"/>
      <c r="HQD43" s="467"/>
      <c r="HQE43" s="467"/>
      <c r="HQF43" s="467"/>
      <c r="HQG43" s="467"/>
      <c r="HQH43" s="467"/>
      <c r="HQI43" s="467"/>
      <c r="HQJ43" s="467"/>
      <c r="HQK43" s="467"/>
      <c r="HQL43" s="467"/>
      <c r="HQM43" s="467"/>
      <c r="HQN43" s="467"/>
      <c r="HQO43" s="467"/>
      <c r="HQP43" s="467"/>
      <c r="HQQ43" s="467"/>
      <c r="HQR43" s="467"/>
      <c r="HQS43" s="467"/>
      <c r="HQT43" s="467"/>
      <c r="HQU43" s="467"/>
      <c r="HQV43" s="467"/>
      <c r="HQW43" s="467"/>
      <c r="HQX43" s="467"/>
      <c r="HQY43" s="467"/>
      <c r="HQZ43" s="467"/>
      <c r="HRA43" s="467"/>
      <c r="HRB43" s="467"/>
      <c r="HRC43" s="467"/>
      <c r="HRD43" s="467"/>
      <c r="HRE43" s="467"/>
      <c r="HRF43" s="467"/>
      <c r="HRG43" s="467"/>
      <c r="HRH43" s="467"/>
      <c r="HRI43" s="467"/>
      <c r="HRJ43" s="467"/>
      <c r="HRK43" s="467"/>
      <c r="HRL43" s="467"/>
      <c r="HRM43" s="467"/>
      <c r="HRN43" s="467"/>
      <c r="HRO43" s="467"/>
      <c r="HRP43" s="467"/>
      <c r="HRQ43" s="467"/>
      <c r="HRR43" s="467"/>
      <c r="HRS43" s="467"/>
      <c r="HRT43" s="467"/>
      <c r="HRU43" s="467"/>
      <c r="HRV43" s="467"/>
      <c r="HRW43" s="467"/>
      <c r="HRX43" s="467"/>
      <c r="HRY43" s="467"/>
      <c r="HRZ43" s="467"/>
      <c r="HSA43" s="467"/>
      <c r="HSB43" s="467"/>
      <c r="HSC43" s="467"/>
      <c r="HSD43" s="467"/>
      <c r="HSE43" s="467"/>
      <c r="HSF43" s="467"/>
      <c r="HSG43" s="467"/>
      <c r="HSH43" s="467"/>
      <c r="HSI43" s="467"/>
      <c r="HSJ43" s="467"/>
      <c r="HSK43" s="467"/>
      <c r="HSL43" s="467"/>
      <c r="HSM43" s="467"/>
      <c r="HSN43" s="467"/>
      <c r="HSO43" s="467"/>
      <c r="HSP43" s="467"/>
      <c r="HSQ43" s="467"/>
      <c r="HSR43" s="467"/>
      <c r="HSS43" s="467"/>
      <c r="HST43" s="467"/>
      <c r="HSU43" s="467"/>
      <c r="HSV43" s="467"/>
      <c r="HSW43" s="467"/>
      <c r="HSX43" s="467"/>
      <c r="HSY43" s="467"/>
      <c r="HSZ43" s="467"/>
      <c r="HTA43" s="467"/>
      <c r="HTB43" s="467"/>
      <c r="HTC43" s="467"/>
      <c r="HTD43" s="467"/>
      <c r="HTE43" s="467"/>
      <c r="HTF43" s="467"/>
      <c r="HTG43" s="467"/>
      <c r="HTH43" s="467"/>
      <c r="HTI43" s="467"/>
      <c r="HTJ43" s="467"/>
      <c r="HTK43" s="467"/>
      <c r="HTL43" s="467"/>
      <c r="HTM43" s="467"/>
      <c r="HTN43" s="467"/>
      <c r="HTO43" s="467"/>
      <c r="HTP43" s="467"/>
      <c r="HTQ43" s="467"/>
      <c r="HTR43" s="467"/>
      <c r="HTS43" s="467"/>
      <c r="HTT43" s="467"/>
      <c r="HTU43" s="467"/>
      <c r="HTV43" s="467"/>
      <c r="HTW43" s="467"/>
      <c r="HTX43" s="467"/>
      <c r="HTY43" s="467"/>
      <c r="HTZ43" s="467"/>
      <c r="HUA43" s="467"/>
      <c r="HUB43" s="467"/>
      <c r="HUC43" s="467"/>
      <c r="HUD43" s="467"/>
      <c r="HUE43" s="467"/>
      <c r="HUF43" s="467"/>
      <c r="HUG43" s="467"/>
      <c r="HUH43" s="467"/>
      <c r="HUI43" s="467"/>
      <c r="HUJ43" s="467"/>
      <c r="HUK43" s="467"/>
      <c r="HUL43" s="467"/>
      <c r="HUM43" s="467"/>
      <c r="HUN43" s="467"/>
      <c r="HUO43" s="467"/>
      <c r="HUP43" s="467"/>
      <c r="HUQ43" s="467"/>
      <c r="HUR43" s="467"/>
      <c r="HUS43" s="467"/>
      <c r="HUT43" s="467"/>
      <c r="HUU43" s="467"/>
      <c r="HUV43" s="467"/>
      <c r="HUW43" s="467"/>
      <c r="HUX43" s="467"/>
      <c r="HUY43" s="467"/>
      <c r="HUZ43" s="467"/>
      <c r="HVA43" s="467"/>
      <c r="HVB43" s="467"/>
      <c r="HVC43" s="467"/>
      <c r="HVD43" s="467"/>
      <c r="HVE43" s="467"/>
      <c r="HVF43" s="467"/>
      <c r="HVG43" s="467"/>
      <c r="HVH43" s="467"/>
      <c r="HVI43" s="467"/>
      <c r="HVJ43" s="467"/>
      <c r="HVK43" s="467"/>
      <c r="HVL43" s="467"/>
      <c r="HVM43" s="467"/>
      <c r="HVN43" s="467"/>
      <c r="HVO43" s="467"/>
      <c r="HVP43" s="467"/>
      <c r="HVQ43" s="467"/>
      <c r="HVR43" s="467"/>
      <c r="HVS43" s="467"/>
      <c r="HVT43" s="467"/>
      <c r="HVU43" s="467"/>
      <c r="HVV43" s="467"/>
      <c r="HVW43" s="467"/>
      <c r="HVX43" s="467"/>
      <c r="HVY43" s="467"/>
      <c r="HVZ43" s="467"/>
      <c r="HWA43" s="467"/>
      <c r="HWB43" s="467"/>
      <c r="HWC43" s="467"/>
      <c r="HWD43" s="467"/>
      <c r="HWE43" s="467"/>
      <c r="HWF43" s="467"/>
      <c r="HWG43" s="467"/>
      <c r="HWH43" s="467"/>
      <c r="HWI43" s="467"/>
      <c r="HWJ43" s="467"/>
      <c r="HWK43" s="467"/>
      <c r="HWL43" s="467"/>
      <c r="HWM43" s="467"/>
      <c r="HWN43" s="467"/>
      <c r="HWO43" s="467"/>
      <c r="HWP43" s="467"/>
      <c r="HWQ43" s="467"/>
      <c r="HWR43" s="467"/>
      <c r="HWS43" s="467"/>
      <c r="HWT43" s="467"/>
      <c r="HWU43" s="467"/>
      <c r="HWV43" s="467"/>
      <c r="HWW43" s="467"/>
      <c r="HWX43" s="467"/>
      <c r="HWY43" s="467"/>
      <c r="HWZ43" s="467"/>
      <c r="HXA43" s="467"/>
      <c r="HXB43" s="467"/>
      <c r="HXC43" s="467"/>
      <c r="HXD43" s="467"/>
      <c r="HXE43" s="467"/>
      <c r="HXF43" s="467"/>
      <c r="HXG43" s="467"/>
      <c r="HXH43" s="467"/>
      <c r="HXI43" s="467"/>
      <c r="HXJ43" s="467"/>
      <c r="HXK43" s="467"/>
      <c r="HXL43" s="467"/>
      <c r="HXM43" s="467"/>
      <c r="HXN43" s="467"/>
      <c r="HXO43" s="467"/>
      <c r="HXP43" s="467"/>
      <c r="HXQ43" s="467"/>
      <c r="HXR43" s="467"/>
      <c r="HXS43" s="467"/>
      <c r="HXT43" s="467"/>
      <c r="HXU43" s="467"/>
      <c r="HXV43" s="467"/>
      <c r="HXW43" s="467"/>
      <c r="HXX43" s="467"/>
      <c r="HXY43" s="467"/>
      <c r="HXZ43" s="467"/>
      <c r="HYA43" s="467"/>
      <c r="HYB43" s="467"/>
      <c r="HYC43" s="467"/>
      <c r="HYD43" s="467"/>
      <c r="HYE43" s="467"/>
      <c r="HYF43" s="467"/>
      <c r="HYG43" s="467"/>
      <c r="HYH43" s="467"/>
      <c r="HYI43" s="467"/>
      <c r="HYJ43" s="467"/>
      <c r="HYK43" s="467"/>
      <c r="HYL43" s="467"/>
      <c r="HYM43" s="467"/>
      <c r="HYN43" s="467"/>
      <c r="HYO43" s="467"/>
      <c r="HYP43" s="467"/>
      <c r="HYQ43" s="467"/>
      <c r="HYR43" s="467"/>
      <c r="HYS43" s="467"/>
      <c r="HYT43" s="467"/>
      <c r="HYU43" s="467"/>
      <c r="HYV43" s="467"/>
      <c r="HYW43" s="467"/>
      <c r="HYX43" s="467"/>
      <c r="HYY43" s="467"/>
      <c r="HYZ43" s="467"/>
      <c r="HZA43" s="467"/>
      <c r="HZB43" s="467"/>
      <c r="HZC43" s="467"/>
      <c r="HZD43" s="467"/>
      <c r="HZE43" s="467"/>
      <c r="HZF43" s="467"/>
      <c r="HZG43" s="467"/>
      <c r="HZH43" s="467"/>
      <c r="HZI43" s="467"/>
      <c r="HZJ43" s="467"/>
      <c r="HZK43" s="467"/>
      <c r="HZL43" s="467"/>
      <c r="HZM43" s="467"/>
      <c r="HZN43" s="467"/>
      <c r="HZO43" s="467"/>
      <c r="HZP43" s="467"/>
      <c r="HZQ43" s="467"/>
      <c r="HZR43" s="467"/>
      <c r="HZS43" s="467"/>
      <c r="HZT43" s="467"/>
      <c r="HZU43" s="467"/>
      <c r="HZV43" s="467"/>
      <c r="HZW43" s="467"/>
      <c r="HZX43" s="467"/>
      <c r="HZY43" s="467"/>
      <c r="HZZ43" s="467"/>
      <c r="IAA43" s="467"/>
      <c r="IAB43" s="467"/>
      <c r="IAC43" s="467"/>
      <c r="IAD43" s="467"/>
      <c r="IAE43" s="467"/>
      <c r="IAF43" s="467"/>
      <c r="IAG43" s="467"/>
      <c r="IAH43" s="467"/>
      <c r="IAI43" s="467"/>
      <c r="IAJ43" s="467"/>
      <c r="IAK43" s="467"/>
      <c r="IAL43" s="467"/>
      <c r="IAM43" s="467"/>
      <c r="IAN43" s="467"/>
      <c r="IAO43" s="467"/>
      <c r="IAP43" s="467"/>
      <c r="IAQ43" s="467"/>
      <c r="IAR43" s="467"/>
      <c r="IAS43" s="467"/>
      <c r="IAT43" s="467"/>
      <c r="IAU43" s="467"/>
      <c r="IAV43" s="467"/>
      <c r="IAW43" s="467"/>
      <c r="IAX43" s="467"/>
      <c r="IAY43" s="467"/>
      <c r="IAZ43" s="467"/>
      <c r="IBA43" s="467"/>
      <c r="IBB43" s="467"/>
      <c r="IBC43" s="467"/>
      <c r="IBD43" s="467"/>
      <c r="IBE43" s="467"/>
      <c r="IBF43" s="467"/>
      <c r="IBG43" s="467"/>
      <c r="IBH43" s="467"/>
      <c r="IBI43" s="467"/>
      <c r="IBJ43" s="467"/>
      <c r="IBK43" s="467"/>
      <c r="IBL43" s="467"/>
      <c r="IBM43" s="467"/>
      <c r="IBN43" s="467"/>
      <c r="IBO43" s="467"/>
      <c r="IBP43" s="467"/>
      <c r="IBQ43" s="467"/>
      <c r="IBR43" s="467"/>
      <c r="IBS43" s="467"/>
      <c r="IBT43" s="467"/>
      <c r="IBU43" s="467"/>
      <c r="IBV43" s="467"/>
      <c r="IBW43" s="467"/>
      <c r="IBX43" s="467"/>
      <c r="IBY43" s="467"/>
      <c r="IBZ43" s="467"/>
      <c r="ICA43" s="467"/>
      <c r="ICB43" s="467"/>
      <c r="ICC43" s="467"/>
      <c r="ICD43" s="467"/>
      <c r="ICE43" s="467"/>
      <c r="ICF43" s="467"/>
      <c r="ICG43" s="467"/>
      <c r="ICH43" s="467"/>
      <c r="ICI43" s="467"/>
      <c r="ICJ43" s="467"/>
      <c r="ICK43" s="467"/>
      <c r="ICL43" s="467"/>
      <c r="ICM43" s="467"/>
      <c r="ICN43" s="467"/>
      <c r="ICO43" s="467"/>
      <c r="ICP43" s="467"/>
      <c r="ICQ43" s="467"/>
      <c r="ICR43" s="467"/>
      <c r="ICS43" s="467"/>
      <c r="ICT43" s="467"/>
      <c r="ICU43" s="467"/>
      <c r="ICV43" s="467"/>
      <c r="ICW43" s="467"/>
      <c r="ICX43" s="467"/>
      <c r="ICY43" s="467"/>
      <c r="ICZ43" s="467"/>
      <c r="IDA43" s="467"/>
      <c r="IDB43" s="467"/>
      <c r="IDC43" s="467"/>
      <c r="IDD43" s="467"/>
      <c r="IDE43" s="467"/>
      <c r="IDF43" s="467"/>
      <c r="IDG43" s="467"/>
      <c r="IDH43" s="467"/>
      <c r="IDI43" s="467"/>
      <c r="IDJ43" s="467"/>
      <c r="IDK43" s="467"/>
      <c r="IDL43" s="467"/>
      <c r="IDM43" s="467"/>
      <c r="IDN43" s="467"/>
      <c r="IDO43" s="467"/>
      <c r="IDP43" s="467"/>
      <c r="IDQ43" s="467"/>
      <c r="IDR43" s="467"/>
      <c r="IDS43" s="467"/>
      <c r="IDT43" s="467"/>
      <c r="IDU43" s="467"/>
      <c r="IDV43" s="467"/>
      <c r="IDW43" s="467"/>
      <c r="IDX43" s="467"/>
      <c r="IDY43" s="467"/>
      <c r="IDZ43" s="467"/>
      <c r="IEA43" s="467"/>
      <c r="IEB43" s="467"/>
      <c r="IEC43" s="467"/>
      <c r="IED43" s="467"/>
      <c r="IEE43" s="467"/>
      <c r="IEF43" s="467"/>
      <c r="IEG43" s="467"/>
      <c r="IEH43" s="467"/>
      <c r="IEI43" s="467"/>
      <c r="IEJ43" s="467"/>
      <c r="IEK43" s="467"/>
      <c r="IEL43" s="467"/>
      <c r="IEM43" s="467"/>
      <c r="IEN43" s="467"/>
      <c r="IEO43" s="467"/>
      <c r="IEP43" s="467"/>
      <c r="IEQ43" s="467"/>
      <c r="IER43" s="467"/>
      <c r="IES43" s="467"/>
      <c r="IET43" s="467"/>
      <c r="IEU43" s="467"/>
      <c r="IEV43" s="467"/>
      <c r="IEW43" s="467"/>
      <c r="IEX43" s="467"/>
      <c r="IEY43" s="467"/>
      <c r="IEZ43" s="467"/>
      <c r="IFA43" s="467"/>
      <c r="IFB43" s="467"/>
      <c r="IFC43" s="467"/>
      <c r="IFD43" s="467"/>
      <c r="IFE43" s="467"/>
      <c r="IFF43" s="467"/>
      <c r="IFG43" s="467"/>
      <c r="IFH43" s="467"/>
      <c r="IFI43" s="467"/>
      <c r="IFJ43" s="467"/>
      <c r="IFK43" s="467"/>
      <c r="IFL43" s="467"/>
      <c r="IFM43" s="467"/>
      <c r="IFN43" s="467"/>
      <c r="IFO43" s="467"/>
      <c r="IFP43" s="467"/>
      <c r="IFQ43" s="467"/>
      <c r="IFR43" s="467"/>
      <c r="IFS43" s="467"/>
      <c r="IFT43" s="467"/>
      <c r="IFU43" s="467"/>
      <c r="IFV43" s="467"/>
      <c r="IFW43" s="467"/>
      <c r="IFX43" s="467"/>
      <c r="IFY43" s="467"/>
      <c r="IFZ43" s="467"/>
      <c r="IGA43" s="467"/>
      <c r="IGB43" s="467"/>
      <c r="IGC43" s="467"/>
      <c r="IGD43" s="467"/>
      <c r="IGE43" s="467"/>
      <c r="IGF43" s="467"/>
      <c r="IGG43" s="467"/>
      <c r="IGH43" s="467"/>
      <c r="IGI43" s="467"/>
      <c r="IGJ43" s="467"/>
      <c r="IGK43" s="467"/>
      <c r="IGL43" s="467"/>
      <c r="IGM43" s="467"/>
      <c r="IGN43" s="467"/>
      <c r="IGO43" s="467"/>
      <c r="IGP43" s="467"/>
      <c r="IGQ43" s="467"/>
      <c r="IGR43" s="467"/>
      <c r="IGS43" s="467"/>
      <c r="IGT43" s="467"/>
      <c r="IGU43" s="467"/>
      <c r="IGV43" s="467"/>
      <c r="IGW43" s="467"/>
      <c r="IGX43" s="467"/>
      <c r="IGY43" s="467"/>
      <c r="IGZ43" s="467"/>
      <c r="IHA43" s="467"/>
      <c r="IHB43" s="467"/>
      <c r="IHC43" s="467"/>
      <c r="IHD43" s="467"/>
      <c r="IHE43" s="467"/>
      <c r="IHF43" s="467"/>
      <c r="IHG43" s="467"/>
      <c r="IHH43" s="467"/>
      <c r="IHI43" s="467"/>
      <c r="IHJ43" s="467"/>
      <c r="IHK43" s="467"/>
      <c r="IHL43" s="467"/>
      <c r="IHM43" s="467"/>
      <c r="IHN43" s="467"/>
      <c r="IHO43" s="467"/>
      <c r="IHP43" s="467"/>
      <c r="IHQ43" s="467"/>
      <c r="IHR43" s="467"/>
      <c r="IHS43" s="467"/>
      <c r="IHT43" s="467"/>
      <c r="IHU43" s="467"/>
      <c r="IHV43" s="467"/>
      <c r="IHW43" s="467"/>
      <c r="IHX43" s="467"/>
      <c r="IHY43" s="467"/>
      <c r="IHZ43" s="467"/>
      <c r="IIA43" s="467"/>
      <c r="IIB43" s="467"/>
      <c r="IIC43" s="467"/>
      <c r="IID43" s="467"/>
      <c r="IIE43" s="467"/>
      <c r="IIF43" s="467"/>
      <c r="IIG43" s="467"/>
      <c r="IIH43" s="467"/>
      <c r="III43" s="467"/>
      <c r="IIJ43" s="467"/>
      <c r="IIK43" s="467"/>
      <c r="IIL43" s="467"/>
      <c r="IIM43" s="467"/>
      <c r="IIN43" s="467"/>
      <c r="IIO43" s="467"/>
      <c r="IIP43" s="467"/>
      <c r="IIQ43" s="467"/>
      <c r="IIR43" s="467"/>
      <c r="IIS43" s="467"/>
      <c r="IIT43" s="467"/>
      <c r="IIU43" s="467"/>
      <c r="IIV43" s="467"/>
      <c r="IIW43" s="467"/>
      <c r="IIX43" s="467"/>
      <c r="IIY43" s="467"/>
      <c r="IIZ43" s="467"/>
      <c r="IJA43" s="467"/>
      <c r="IJB43" s="467"/>
      <c r="IJC43" s="467"/>
      <c r="IJD43" s="467"/>
      <c r="IJE43" s="467"/>
      <c r="IJF43" s="467"/>
      <c r="IJG43" s="467"/>
      <c r="IJH43" s="467"/>
      <c r="IJI43" s="467"/>
      <c r="IJJ43" s="467"/>
      <c r="IJK43" s="467"/>
      <c r="IJL43" s="467"/>
      <c r="IJM43" s="467"/>
      <c r="IJN43" s="467"/>
      <c r="IJO43" s="467"/>
      <c r="IJP43" s="467"/>
      <c r="IJQ43" s="467"/>
      <c r="IJR43" s="467"/>
      <c r="IJS43" s="467"/>
      <c r="IJT43" s="467"/>
      <c r="IJU43" s="467"/>
      <c r="IJV43" s="467"/>
      <c r="IJW43" s="467"/>
      <c r="IJX43" s="467"/>
      <c r="IJY43" s="467"/>
      <c r="IJZ43" s="467"/>
      <c r="IKA43" s="467"/>
      <c r="IKB43" s="467"/>
      <c r="IKC43" s="467"/>
      <c r="IKD43" s="467"/>
      <c r="IKE43" s="467"/>
      <c r="IKF43" s="467"/>
      <c r="IKG43" s="467"/>
      <c r="IKH43" s="467"/>
      <c r="IKI43" s="467"/>
      <c r="IKJ43" s="467"/>
      <c r="IKK43" s="467"/>
      <c r="IKL43" s="467"/>
      <c r="IKM43" s="467"/>
      <c r="IKN43" s="467"/>
      <c r="IKO43" s="467"/>
      <c r="IKP43" s="467"/>
      <c r="IKQ43" s="467"/>
      <c r="IKR43" s="467"/>
      <c r="IKS43" s="467"/>
      <c r="IKT43" s="467"/>
      <c r="IKU43" s="467"/>
      <c r="IKV43" s="467"/>
      <c r="IKW43" s="467"/>
      <c r="IKX43" s="467"/>
      <c r="IKY43" s="467"/>
      <c r="IKZ43" s="467"/>
      <c r="ILA43" s="467"/>
      <c r="ILB43" s="467"/>
      <c r="ILC43" s="467"/>
      <c r="ILD43" s="467"/>
      <c r="ILE43" s="467"/>
      <c r="ILF43" s="467"/>
      <c r="ILG43" s="467"/>
      <c r="ILH43" s="467"/>
      <c r="ILI43" s="467"/>
      <c r="ILJ43" s="467"/>
      <c r="ILK43" s="467"/>
      <c r="ILL43" s="467"/>
      <c r="ILM43" s="467"/>
      <c r="ILN43" s="467"/>
      <c r="ILO43" s="467"/>
      <c r="ILP43" s="467"/>
      <c r="ILQ43" s="467"/>
      <c r="ILR43" s="467"/>
      <c r="ILS43" s="467"/>
      <c r="ILT43" s="467"/>
      <c r="ILU43" s="467"/>
      <c r="ILV43" s="467"/>
      <c r="ILW43" s="467"/>
      <c r="ILX43" s="467"/>
      <c r="ILY43" s="467"/>
      <c r="ILZ43" s="467"/>
      <c r="IMA43" s="467"/>
      <c r="IMB43" s="467"/>
      <c r="IMC43" s="467"/>
      <c r="IMD43" s="467"/>
      <c r="IME43" s="467"/>
      <c r="IMF43" s="467"/>
      <c r="IMG43" s="467"/>
      <c r="IMH43" s="467"/>
      <c r="IMI43" s="467"/>
      <c r="IMJ43" s="467"/>
      <c r="IMK43" s="467"/>
      <c r="IML43" s="467"/>
      <c r="IMM43" s="467"/>
      <c r="IMN43" s="467"/>
      <c r="IMO43" s="467"/>
      <c r="IMP43" s="467"/>
      <c r="IMQ43" s="467"/>
      <c r="IMR43" s="467"/>
      <c r="IMS43" s="467"/>
      <c r="IMT43" s="467"/>
      <c r="IMU43" s="467"/>
      <c r="IMV43" s="467"/>
      <c r="IMW43" s="467"/>
      <c r="IMX43" s="467"/>
      <c r="IMY43" s="467"/>
      <c r="IMZ43" s="467"/>
      <c r="INA43" s="467"/>
      <c r="INB43" s="467"/>
      <c r="INC43" s="467"/>
      <c r="IND43" s="467"/>
      <c r="INE43" s="467"/>
      <c r="INF43" s="467"/>
      <c r="ING43" s="467"/>
      <c r="INH43" s="467"/>
      <c r="INI43" s="467"/>
      <c r="INJ43" s="467"/>
      <c r="INK43" s="467"/>
      <c r="INL43" s="467"/>
      <c r="INM43" s="467"/>
      <c r="INN43" s="467"/>
      <c r="INO43" s="467"/>
      <c r="INP43" s="467"/>
      <c r="INQ43" s="467"/>
      <c r="INR43" s="467"/>
      <c r="INS43" s="467"/>
      <c r="INT43" s="467"/>
      <c r="INU43" s="467"/>
      <c r="INV43" s="467"/>
      <c r="INW43" s="467"/>
      <c r="INX43" s="467"/>
      <c r="INY43" s="467"/>
      <c r="INZ43" s="467"/>
      <c r="IOA43" s="467"/>
      <c r="IOB43" s="467"/>
      <c r="IOC43" s="467"/>
      <c r="IOD43" s="467"/>
      <c r="IOE43" s="467"/>
      <c r="IOF43" s="467"/>
      <c r="IOG43" s="467"/>
      <c r="IOH43" s="467"/>
      <c r="IOI43" s="467"/>
      <c r="IOJ43" s="467"/>
      <c r="IOK43" s="467"/>
      <c r="IOL43" s="467"/>
      <c r="IOM43" s="467"/>
      <c r="ION43" s="467"/>
      <c r="IOO43" s="467"/>
      <c r="IOP43" s="467"/>
      <c r="IOQ43" s="467"/>
      <c r="IOR43" s="467"/>
      <c r="IOS43" s="467"/>
      <c r="IOT43" s="467"/>
      <c r="IOU43" s="467"/>
      <c r="IOV43" s="467"/>
      <c r="IOW43" s="467"/>
      <c r="IOX43" s="467"/>
      <c r="IOY43" s="467"/>
      <c r="IOZ43" s="467"/>
      <c r="IPA43" s="467"/>
      <c r="IPB43" s="467"/>
      <c r="IPC43" s="467"/>
      <c r="IPD43" s="467"/>
      <c r="IPE43" s="467"/>
      <c r="IPF43" s="467"/>
      <c r="IPG43" s="467"/>
      <c r="IPH43" s="467"/>
      <c r="IPI43" s="467"/>
      <c r="IPJ43" s="467"/>
      <c r="IPK43" s="467"/>
      <c r="IPL43" s="467"/>
      <c r="IPM43" s="467"/>
      <c r="IPN43" s="467"/>
      <c r="IPO43" s="467"/>
      <c r="IPP43" s="467"/>
      <c r="IPQ43" s="467"/>
      <c r="IPR43" s="467"/>
      <c r="IPS43" s="467"/>
      <c r="IPT43" s="467"/>
      <c r="IPU43" s="467"/>
      <c r="IPV43" s="467"/>
      <c r="IPW43" s="467"/>
      <c r="IPX43" s="467"/>
      <c r="IPY43" s="467"/>
      <c r="IPZ43" s="467"/>
      <c r="IQA43" s="467"/>
      <c r="IQB43" s="467"/>
      <c r="IQC43" s="467"/>
      <c r="IQD43" s="467"/>
      <c r="IQE43" s="467"/>
      <c r="IQF43" s="467"/>
      <c r="IQG43" s="467"/>
      <c r="IQH43" s="467"/>
      <c r="IQI43" s="467"/>
      <c r="IQJ43" s="467"/>
      <c r="IQK43" s="467"/>
      <c r="IQL43" s="467"/>
      <c r="IQM43" s="467"/>
      <c r="IQN43" s="467"/>
      <c r="IQO43" s="467"/>
      <c r="IQP43" s="467"/>
      <c r="IQQ43" s="467"/>
      <c r="IQR43" s="467"/>
      <c r="IQS43" s="467"/>
      <c r="IQT43" s="467"/>
      <c r="IQU43" s="467"/>
      <c r="IQV43" s="467"/>
      <c r="IQW43" s="467"/>
      <c r="IQX43" s="467"/>
      <c r="IQY43" s="467"/>
      <c r="IQZ43" s="467"/>
      <c r="IRA43" s="467"/>
      <c r="IRB43" s="467"/>
      <c r="IRC43" s="467"/>
      <c r="IRD43" s="467"/>
      <c r="IRE43" s="467"/>
      <c r="IRF43" s="467"/>
      <c r="IRG43" s="467"/>
      <c r="IRH43" s="467"/>
      <c r="IRI43" s="467"/>
      <c r="IRJ43" s="467"/>
      <c r="IRK43" s="467"/>
      <c r="IRL43" s="467"/>
      <c r="IRM43" s="467"/>
      <c r="IRN43" s="467"/>
      <c r="IRO43" s="467"/>
      <c r="IRP43" s="467"/>
      <c r="IRQ43" s="467"/>
      <c r="IRR43" s="467"/>
      <c r="IRS43" s="467"/>
      <c r="IRT43" s="467"/>
      <c r="IRU43" s="467"/>
      <c r="IRV43" s="467"/>
      <c r="IRW43" s="467"/>
      <c r="IRX43" s="467"/>
      <c r="IRY43" s="467"/>
      <c r="IRZ43" s="467"/>
      <c r="ISA43" s="467"/>
      <c r="ISB43" s="467"/>
      <c r="ISC43" s="467"/>
      <c r="ISD43" s="467"/>
      <c r="ISE43" s="467"/>
      <c r="ISF43" s="467"/>
      <c r="ISG43" s="467"/>
      <c r="ISH43" s="467"/>
      <c r="ISI43" s="467"/>
      <c r="ISJ43" s="467"/>
      <c r="ISK43" s="467"/>
      <c r="ISL43" s="467"/>
      <c r="ISM43" s="467"/>
      <c r="ISN43" s="467"/>
      <c r="ISO43" s="467"/>
      <c r="ISP43" s="467"/>
      <c r="ISQ43" s="467"/>
      <c r="ISR43" s="467"/>
      <c r="ISS43" s="467"/>
      <c r="IST43" s="467"/>
      <c r="ISU43" s="467"/>
      <c r="ISV43" s="467"/>
      <c r="ISW43" s="467"/>
      <c r="ISX43" s="467"/>
      <c r="ISY43" s="467"/>
      <c r="ISZ43" s="467"/>
      <c r="ITA43" s="467"/>
      <c r="ITB43" s="467"/>
      <c r="ITC43" s="467"/>
      <c r="ITD43" s="467"/>
      <c r="ITE43" s="467"/>
      <c r="ITF43" s="467"/>
      <c r="ITG43" s="467"/>
      <c r="ITH43" s="467"/>
      <c r="ITI43" s="467"/>
      <c r="ITJ43" s="467"/>
      <c r="ITK43" s="467"/>
      <c r="ITL43" s="467"/>
      <c r="ITM43" s="467"/>
      <c r="ITN43" s="467"/>
      <c r="ITO43" s="467"/>
      <c r="ITP43" s="467"/>
      <c r="ITQ43" s="467"/>
      <c r="ITR43" s="467"/>
      <c r="ITS43" s="467"/>
      <c r="ITT43" s="467"/>
      <c r="ITU43" s="467"/>
      <c r="ITV43" s="467"/>
      <c r="ITW43" s="467"/>
      <c r="ITX43" s="467"/>
      <c r="ITY43" s="467"/>
      <c r="ITZ43" s="467"/>
      <c r="IUA43" s="467"/>
      <c r="IUB43" s="467"/>
      <c r="IUC43" s="467"/>
      <c r="IUD43" s="467"/>
      <c r="IUE43" s="467"/>
      <c r="IUF43" s="467"/>
      <c r="IUG43" s="467"/>
      <c r="IUH43" s="467"/>
      <c r="IUI43" s="467"/>
      <c r="IUJ43" s="467"/>
      <c r="IUK43" s="467"/>
      <c r="IUL43" s="467"/>
      <c r="IUM43" s="467"/>
      <c r="IUN43" s="467"/>
      <c r="IUO43" s="467"/>
      <c r="IUP43" s="467"/>
      <c r="IUQ43" s="467"/>
      <c r="IUR43" s="467"/>
      <c r="IUS43" s="467"/>
      <c r="IUT43" s="467"/>
      <c r="IUU43" s="467"/>
      <c r="IUV43" s="467"/>
      <c r="IUW43" s="467"/>
      <c r="IUX43" s="467"/>
      <c r="IUY43" s="467"/>
      <c r="IUZ43" s="467"/>
      <c r="IVA43" s="467"/>
      <c r="IVB43" s="467"/>
      <c r="IVC43" s="467"/>
      <c r="IVD43" s="467"/>
      <c r="IVE43" s="467"/>
      <c r="IVF43" s="467"/>
      <c r="IVG43" s="467"/>
      <c r="IVH43" s="467"/>
      <c r="IVI43" s="467"/>
      <c r="IVJ43" s="467"/>
      <c r="IVK43" s="467"/>
      <c r="IVL43" s="467"/>
      <c r="IVM43" s="467"/>
      <c r="IVN43" s="467"/>
      <c r="IVO43" s="467"/>
      <c r="IVP43" s="467"/>
      <c r="IVQ43" s="467"/>
      <c r="IVR43" s="467"/>
      <c r="IVS43" s="467"/>
      <c r="IVT43" s="467"/>
      <c r="IVU43" s="467"/>
      <c r="IVV43" s="467"/>
      <c r="IVW43" s="467"/>
      <c r="IVX43" s="467"/>
      <c r="IVY43" s="467"/>
      <c r="IVZ43" s="467"/>
      <c r="IWA43" s="467"/>
      <c r="IWB43" s="467"/>
      <c r="IWC43" s="467"/>
      <c r="IWD43" s="467"/>
      <c r="IWE43" s="467"/>
      <c r="IWF43" s="467"/>
      <c r="IWG43" s="467"/>
      <c r="IWH43" s="467"/>
      <c r="IWI43" s="467"/>
      <c r="IWJ43" s="467"/>
      <c r="IWK43" s="467"/>
      <c r="IWL43" s="467"/>
      <c r="IWM43" s="467"/>
      <c r="IWN43" s="467"/>
      <c r="IWO43" s="467"/>
      <c r="IWP43" s="467"/>
      <c r="IWQ43" s="467"/>
      <c r="IWR43" s="467"/>
      <c r="IWS43" s="467"/>
      <c r="IWT43" s="467"/>
      <c r="IWU43" s="467"/>
      <c r="IWV43" s="467"/>
      <c r="IWW43" s="467"/>
      <c r="IWX43" s="467"/>
      <c r="IWY43" s="467"/>
      <c r="IWZ43" s="467"/>
      <c r="IXA43" s="467"/>
      <c r="IXB43" s="467"/>
      <c r="IXC43" s="467"/>
      <c r="IXD43" s="467"/>
      <c r="IXE43" s="467"/>
      <c r="IXF43" s="467"/>
      <c r="IXG43" s="467"/>
      <c r="IXH43" s="467"/>
      <c r="IXI43" s="467"/>
      <c r="IXJ43" s="467"/>
      <c r="IXK43" s="467"/>
      <c r="IXL43" s="467"/>
      <c r="IXM43" s="467"/>
      <c r="IXN43" s="467"/>
      <c r="IXO43" s="467"/>
      <c r="IXP43" s="467"/>
      <c r="IXQ43" s="467"/>
      <c r="IXR43" s="467"/>
      <c r="IXS43" s="467"/>
      <c r="IXT43" s="467"/>
      <c r="IXU43" s="467"/>
      <c r="IXV43" s="467"/>
      <c r="IXW43" s="467"/>
      <c r="IXX43" s="467"/>
      <c r="IXY43" s="467"/>
      <c r="IXZ43" s="467"/>
      <c r="IYA43" s="467"/>
      <c r="IYB43" s="467"/>
      <c r="IYC43" s="467"/>
      <c r="IYD43" s="467"/>
      <c r="IYE43" s="467"/>
      <c r="IYF43" s="467"/>
      <c r="IYG43" s="467"/>
      <c r="IYH43" s="467"/>
      <c r="IYI43" s="467"/>
      <c r="IYJ43" s="467"/>
      <c r="IYK43" s="467"/>
      <c r="IYL43" s="467"/>
      <c r="IYM43" s="467"/>
      <c r="IYN43" s="467"/>
      <c r="IYO43" s="467"/>
      <c r="IYP43" s="467"/>
      <c r="IYQ43" s="467"/>
      <c r="IYR43" s="467"/>
      <c r="IYS43" s="467"/>
      <c r="IYT43" s="467"/>
      <c r="IYU43" s="467"/>
      <c r="IYV43" s="467"/>
      <c r="IYW43" s="467"/>
      <c r="IYX43" s="467"/>
      <c r="IYY43" s="467"/>
      <c r="IYZ43" s="467"/>
      <c r="IZA43" s="467"/>
      <c r="IZB43" s="467"/>
      <c r="IZC43" s="467"/>
      <c r="IZD43" s="467"/>
      <c r="IZE43" s="467"/>
      <c r="IZF43" s="467"/>
      <c r="IZG43" s="467"/>
      <c r="IZH43" s="467"/>
      <c r="IZI43" s="467"/>
      <c r="IZJ43" s="467"/>
      <c r="IZK43" s="467"/>
      <c r="IZL43" s="467"/>
      <c r="IZM43" s="467"/>
      <c r="IZN43" s="467"/>
      <c r="IZO43" s="467"/>
      <c r="IZP43" s="467"/>
      <c r="IZQ43" s="467"/>
      <c r="IZR43" s="467"/>
      <c r="IZS43" s="467"/>
      <c r="IZT43" s="467"/>
      <c r="IZU43" s="467"/>
      <c r="IZV43" s="467"/>
      <c r="IZW43" s="467"/>
      <c r="IZX43" s="467"/>
      <c r="IZY43" s="467"/>
      <c r="IZZ43" s="467"/>
      <c r="JAA43" s="467"/>
      <c r="JAB43" s="467"/>
      <c r="JAC43" s="467"/>
      <c r="JAD43" s="467"/>
      <c r="JAE43" s="467"/>
      <c r="JAF43" s="467"/>
      <c r="JAG43" s="467"/>
      <c r="JAH43" s="467"/>
      <c r="JAI43" s="467"/>
      <c r="JAJ43" s="467"/>
      <c r="JAK43" s="467"/>
      <c r="JAL43" s="467"/>
      <c r="JAM43" s="467"/>
      <c r="JAN43" s="467"/>
      <c r="JAO43" s="467"/>
      <c r="JAP43" s="467"/>
      <c r="JAQ43" s="467"/>
      <c r="JAR43" s="467"/>
      <c r="JAS43" s="467"/>
      <c r="JAT43" s="467"/>
      <c r="JAU43" s="467"/>
      <c r="JAV43" s="467"/>
      <c r="JAW43" s="467"/>
      <c r="JAX43" s="467"/>
      <c r="JAY43" s="467"/>
      <c r="JAZ43" s="467"/>
      <c r="JBA43" s="467"/>
      <c r="JBB43" s="467"/>
      <c r="JBC43" s="467"/>
      <c r="JBD43" s="467"/>
      <c r="JBE43" s="467"/>
      <c r="JBF43" s="467"/>
      <c r="JBG43" s="467"/>
      <c r="JBH43" s="467"/>
      <c r="JBI43" s="467"/>
      <c r="JBJ43" s="467"/>
      <c r="JBK43" s="467"/>
      <c r="JBL43" s="467"/>
      <c r="JBM43" s="467"/>
      <c r="JBN43" s="467"/>
      <c r="JBO43" s="467"/>
      <c r="JBP43" s="467"/>
      <c r="JBQ43" s="467"/>
      <c r="JBR43" s="467"/>
      <c r="JBS43" s="467"/>
      <c r="JBT43" s="467"/>
      <c r="JBU43" s="467"/>
      <c r="JBV43" s="467"/>
      <c r="JBW43" s="467"/>
      <c r="JBX43" s="467"/>
      <c r="JBY43" s="467"/>
      <c r="JBZ43" s="467"/>
      <c r="JCA43" s="467"/>
      <c r="JCB43" s="467"/>
      <c r="JCC43" s="467"/>
      <c r="JCD43" s="467"/>
      <c r="JCE43" s="467"/>
      <c r="JCF43" s="467"/>
      <c r="JCG43" s="467"/>
      <c r="JCH43" s="467"/>
      <c r="JCI43" s="467"/>
      <c r="JCJ43" s="467"/>
      <c r="JCK43" s="467"/>
      <c r="JCL43" s="467"/>
      <c r="JCM43" s="467"/>
      <c r="JCN43" s="467"/>
      <c r="JCO43" s="467"/>
      <c r="JCP43" s="467"/>
      <c r="JCQ43" s="467"/>
      <c r="JCR43" s="467"/>
      <c r="JCS43" s="467"/>
      <c r="JCT43" s="467"/>
      <c r="JCU43" s="467"/>
      <c r="JCV43" s="467"/>
      <c r="JCW43" s="467"/>
      <c r="JCX43" s="467"/>
      <c r="JCY43" s="467"/>
      <c r="JCZ43" s="467"/>
      <c r="JDA43" s="467"/>
      <c r="JDB43" s="467"/>
      <c r="JDC43" s="467"/>
      <c r="JDD43" s="467"/>
      <c r="JDE43" s="467"/>
      <c r="JDF43" s="467"/>
      <c r="JDG43" s="467"/>
      <c r="JDH43" s="467"/>
      <c r="JDI43" s="467"/>
      <c r="JDJ43" s="467"/>
      <c r="JDK43" s="467"/>
      <c r="JDL43" s="467"/>
      <c r="JDM43" s="467"/>
      <c r="JDN43" s="467"/>
      <c r="JDO43" s="467"/>
      <c r="JDP43" s="467"/>
      <c r="JDQ43" s="467"/>
      <c r="JDR43" s="467"/>
      <c r="JDS43" s="467"/>
      <c r="JDT43" s="467"/>
      <c r="JDU43" s="467"/>
      <c r="JDV43" s="467"/>
      <c r="JDW43" s="467"/>
      <c r="JDX43" s="467"/>
      <c r="JDY43" s="467"/>
      <c r="JDZ43" s="467"/>
      <c r="JEA43" s="467"/>
      <c r="JEB43" s="467"/>
      <c r="JEC43" s="467"/>
      <c r="JED43" s="467"/>
      <c r="JEE43" s="467"/>
      <c r="JEF43" s="467"/>
      <c r="JEG43" s="467"/>
      <c r="JEH43" s="467"/>
      <c r="JEI43" s="467"/>
      <c r="JEJ43" s="467"/>
      <c r="JEK43" s="467"/>
      <c r="JEL43" s="467"/>
      <c r="JEM43" s="467"/>
      <c r="JEN43" s="467"/>
      <c r="JEO43" s="467"/>
      <c r="JEP43" s="467"/>
      <c r="JEQ43" s="467"/>
      <c r="JER43" s="467"/>
      <c r="JES43" s="467"/>
      <c r="JET43" s="467"/>
      <c r="JEU43" s="467"/>
      <c r="JEV43" s="467"/>
      <c r="JEW43" s="467"/>
      <c r="JEX43" s="467"/>
      <c r="JEY43" s="467"/>
      <c r="JEZ43" s="467"/>
      <c r="JFA43" s="467"/>
      <c r="JFB43" s="467"/>
      <c r="JFC43" s="467"/>
      <c r="JFD43" s="467"/>
      <c r="JFE43" s="467"/>
      <c r="JFF43" s="467"/>
      <c r="JFG43" s="467"/>
      <c r="JFH43" s="467"/>
      <c r="JFI43" s="467"/>
      <c r="JFJ43" s="467"/>
      <c r="JFK43" s="467"/>
      <c r="JFL43" s="467"/>
      <c r="JFM43" s="467"/>
      <c r="JFN43" s="467"/>
      <c r="JFO43" s="467"/>
      <c r="JFP43" s="467"/>
      <c r="JFQ43" s="467"/>
      <c r="JFR43" s="467"/>
      <c r="JFS43" s="467"/>
      <c r="JFT43" s="467"/>
      <c r="JFU43" s="467"/>
      <c r="JFV43" s="467"/>
      <c r="JFW43" s="467"/>
      <c r="JFX43" s="467"/>
      <c r="JFY43" s="467"/>
      <c r="JFZ43" s="467"/>
      <c r="JGA43" s="467"/>
      <c r="JGB43" s="467"/>
      <c r="JGC43" s="467"/>
      <c r="JGD43" s="467"/>
      <c r="JGE43" s="467"/>
      <c r="JGF43" s="467"/>
      <c r="JGG43" s="467"/>
      <c r="JGH43" s="467"/>
      <c r="JGI43" s="467"/>
      <c r="JGJ43" s="467"/>
      <c r="JGK43" s="467"/>
      <c r="JGL43" s="467"/>
      <c r="JGM43" s="467"/>
      <c r="JGN43" s="467"/>
      <c r="JGO43" s="467"/>
      <c r="JGP43" s="467"/>
      <c r="JGQ43" s="467"/>
      <c r="JGR43" s="467"/>
      <c r="JGS43" s="467"/>
      <c r="JGT43" s="467"/>
      <c r="JGU43" s="467"/>
      <c r="JGV43" s="467"/>
      <c r="JGW43" s="467"/>
      <c r="JGX43" s="467"/>
      <c r="JGY43" s="467"/>
      <c r="JGZ43" s="467"/>
      <c r="JHA43" s="467"/>
      <c r="JHB43" s="467"/>
      <c r="JHC43" s="467"/>
      <c r="JHD43" s="467"/>
      <c r="JHE43" s="467"/>
      <c r="JHF43" s="467"/>
      <c r="JHG43" s="467"/>
      <c r="JHH43" s="467"/>
      <c r="JHI43" s="467"/>
      <c r="JHJ43" s="467"/>
      <c r="JHK43" s="467"/>
      <c r="JHL43" s="467"/>
      <c r="JHM43" s="467"/>
      <c r="JHN43" s="467"/>
      <c r="JHO43" s="467"/>
      <c r="JHP43" s="467"/>
      <c r="JHQ43" s="467"/>
      <c r="JHR43" s="467"/>
      <c r="JHS43" s="467"/>
      <c r="JHT43" s="467"/>
      <c r="JHU43" s="467"/>
      <c r="JHV43" s="467"/>
      <c r="JHW43" s="467"/>
      <c r="JHX43" s="467"/>
      <c r="JHY43" s="467"/>
      <c r="JHZ43" s="467"/>
      <c r="JIA43" s="467"/>
      <c r="JIB43" s="467"/>
      <c r="JIC43" s="467"/>
      <c r="JID43" s="467"/>
      <c r="JIE43" s="467"/>
      <c r="JIF43" s="467"/>
      <c r="JIG43" s="467"/>
      <c r="JIH43" s="467"/>
      <c r="JII43" s="467"/>
      <c r="JIJ43" s="467"/>
      <c r="JIK43" s="467"/>
      <c r="JIL43" s="467"/>
      <c r="JIM43" s="467"/>
      <c r="JIN43" s="467"/>
      <c r="JIO43" s="467"/>
      <c r="JIP43" s="467"/>
      <c r="JIQ43" s="467"/>
      <c r="JIR43" s="467"/>
      <c r="JIS43" s="467"/>
      <c r="JIT43" s="467"/>
      <c r="JIU43" s="467"/>
      <c r="JIV43" s="467"/>
      <c r="JIW43" s="467"/>
      <c r="JIX43" s="467"/>
      <c r="JIY43" s="467"/>
      <c r="JIZ43" s="467"/>
      <c r="JJA43" s="467"/>
      <c r="JJB43" s="467"/>
      <c r="JJC43" s="467"/>
      <c r="JJD43" s="467"/>
      <c r="JJE43" s="467"/>
      <c r="JJF43" s="467"/>
      <c r="JJG43" s="467"/>
      <c r="JJH43" s="467"/>
      <c r="JJI43" s="467"/>
      <c r="JJJ43" s="467"/>
      <c r="JJK43" s="467"/>
      <c r="JJL43" s="467"/>
      <c r="JJM43" s="467"/>
      <c r="JJN43" s="467"/>
      <c r="JJO43" s="467"/>
      <c r="JJP43" s="467"/>
      <c r="JJQ43" s="467"/>
      <c r="JJR43" s="467"/>
      <c r="JJS43" s="467"/>
      <c r="JJT43" s="467"/>
      <c r="JJU43" s="467"/>
      <c r="JJV43" s="467"/>
      <c r="JJW43" s="467"/>
      <c r="JJX43" s="467"/>
      <c r="JJY43" s="467"/>
      <c r="JJZ43" s="467"/>
      <c r="JKA43" s="467"/>
      <c r="JKB43" s="467"/>
      <c r="JKC43" s="467"/>
      <c r="JKD43" s="467"/>
      <c r="JKE43" s="467"/>
      <c r="JKF43" s="467"/>
      <c r="JKG43" s="467"/>
      <c r="JKH43" s="467"/>
      <c r="JKI43" s="467"/>
      <c r="JKJ43" s="467"/>
      <c r="JKK43" s="467"/>
      <c r="JKL43" s="467"/>
      <c r="JKM43" s="467"/>
      <c r="JKN43" s="467"/>
      <c r="JKO43" s="467"/>
      <c r="JKP43" s="467"/>
      <c r="JKQ43" s="467"/>
      <c r="JKR43" s="467"/>
      <c r="JKS43" s="467"/>
      <c r="JKT43" s="467"/>
      <c r="JKU43" s="467"/>
      <c r="JKV43" s="467"/>
      <c r="JKW43" s="467"/>
      <c r="JKX43" s="467"/>
      <c r="JKY43" s="467"/>
      <c r="JKZ43" s="467"/>
      <c r="JLA43" s="467"/>
      <c r="JLB43" s="467"/>
      <c r="JLC43" s="467"/>
      <c r="JLD43" s="467"/>
      <c r="JLE43" s="467"/>
      <c r="JLF43" s="467"/>
      <c r="JLG43" s="467"/>
      <c r="JLH43" s="467"/>
      <c r="JLI43" s="467"/>
      <c r="JLJ43" s="467"/>
      <c r="JLK43" s="467"/>
      <c r="JLL43" s="467"/>
      <c r="JLM43" s="467"/>
      <c r="JLN43" s="467"/>
      <c r="JLO43" s="467"/>
      <c r="JLP43" s="467"/>
      <c r="JLQ43" s="467"/>
      <c r="JLR43" s="467"/>
      <c r="JLS43" s="467"/>
      <c r="JLT43" s="467"/>
      <c r="JLU43" s="467"/>
      <c r="JLV43" s="467"/>
      <c r="JLW43" s="467"/>
      <c r="JLX43" s="467"/>
      <c r="JLY43" s="467"/>
      <c r="JLZ43" s="467"/>
      <c r="JMA43" s="467"/>
      <c r="JMB43" s="467"/>
      <c r="JMC43" s="467"/>
      <c r="JMD43" s="467"/>
      <c r="JME43" s="467"/>
      <c r="JMF43" s="467"/>
      <c r="JMG43" s="467"/>
      <c r="JMH43" s="467"/>
      <c r="JMI43" s="467"/>
      <c r="JMJ43" s="467"/>
      <c r="JMK43" s="467"/>
      <c r="JML43" s="467"/>
      <c r="JMM43" s="467"/>
      <c r="JMN43" s="467"/>
      <c r="JMO43" s="467"/>
      <c r="JMP43" s="467"/>
      <c r="JMQ43" s="467"/>
      <c r="JMR43" s="467"/>
      <c r="JMS43" s="467"/>
      <c r="JMT43" s="467"/>
      <c r="JMU43" s="467"/>
      <c r="JMV43" s="467"/>
      <c r="JMW43" s="467"/>
      <c r="JMX43" s="467"/>
      <c r="JMY43" s="467"/>
      <c r="JMZ43" s="467"/>
      <c r="JNA43" s="467"/>
      <c r="JNB43" s="467"/>
      <c r="JNC43" s="467"/>
      <c r="JND43" s="467"/>
      <c r="JNE43" s="467"/>
      <c r="JNF43" s="467"/>
      <c r="JNG43" s="467"/>
      <c r="JNH43" s="467"/>
      <c r="JNI43" s="467"/>
      <c r="JNJ43" s="467"/>
      <c r="JNK43" s="467"/>
      <c r="JNL43" s="467"/>
      <c r="JNM43" s="467"/>
      <c r="JNN43" s="467"/>
      <c r="JNO43" s="467"/>
      <c r="JNP43" s="467"/>
      <c r="JNQ43" s="467"/>
      <c r="JNR43" s="467"/>
      <c r="JNS43" s="467"/>
      <c r="JNT43" s="467"/>
      <c r="JNU43" s="467"/>
      <c r="JNV43" s="467"/>
      <c r="JNW43" s="467"/>
      <c r="JNX43" s="467"/>
      <c r="JNY43" s="467"/>
      <c r="JNZ43" s="467"/>
      <c r="JOA43" s="467"/>
      <c r="JOB43" s="467"/>
      <c r="JOC43" s="467"/>
      <c r="JOD43" s="467"/>
      <c r="JOE43" s="467"/>
      <c r="JOF43" s="467"/>
      <c r="JOG43" s="467"/>
      <c r="JOH43" s="467"/>
      <c r="JOI43" s="467"/>
      <c r="JOJ43" s="467"/>
      <c r="JOK43" s="467"/>
      <c r="JOL43" s="467"/>
      <c r="JOM43" s="467"/>
      <c r="JON43" s="467"/>
      <c r="JOO43" s="467"/>
      <c r="JOP43" s="467"/>
      <c r="JOQ43" s="467"/>
      <c r="JOR43" s="467"/>
      <c r="JOS43" s="467"/>
      <c r="JOT43" s="467"/>
      <c r="JOU43" s="467"/>
      <c r="JOV43" s="467"/>
      <c r="JOW43" s="467"/>
      <c r="JOX43" s="467"/>
      <c r="JOY43" s="467"/>
      <c r="JOZ43" s="467"/>
      <c r="JPA43" s="467"/>
      <c r="JPB43" s="467"/>
      <c r="JPC43" s="467"/>
      <c r="JPD43" s="467"/>
      <c r="JPE43" s="467"/>
      <c r="JPF43" s="467"/>
      <c r="JPG43" s="467"/>
      <c r="JPH43" s="467"/>
      <c r="JPI43" s="467"/>
      <c r="JPJ43" s="467"/>
      <c r="JPK43" s="467"/>
      <c r="JPL43" s="467"/>
      <c r="JPM43" s="467"/>
      <c r="JPN43" s="467"/>
      <c r="JPO43" s="467"/>
      <c r="JPP43" s="467"/>
      <c r="JPQ43" s="467"/>
      <c r="JPR43" s="467"/>
      <c r="JPS43" s="467"/>
      <c r="JPT43" s="467"/>
      <c r="JPU43" s="467"/>
      <c r="JPV43" s="467"/>
      <c r="JPW43" s="467"/>
      <c r="JPX43" s="467"/>
      <c r="JPY43" s="467"/>
      <c r="JPZ43" s="467"/>
      <c r="JQA43" s="467"/>
      <c r="JQB43" s="467"/>
      <c r="JQC43" s="467"/>
      <c r="JQD43" s="467"/>
      <c r="JQE43" s="467"/>
      <c r="JQF43" s="467"/>
      <c r="JQG43" s="467"/>
      <c r="JQH43" s="467"/>
      <c r="JQI43" s="467"/>
      <c r="JQJ43" s="467"/>
      <c r="JQK43" s="467"/>
      <c r="JQL43" s="467"/>
      <c r="JQM43" s="467"/>
      <c r="JQN43" s="467"/>
      <c r="JQO43" s="467"/>
      <c r="JQP43" s="467"/>
      <c r="JQQ43" s="467"/>
      <c r="JQR43" s="467"/>
      <c r="JQS43" s="467"/>
      <c r="JQT43" s="467"/>
      <c r="JQU43" s="467"/>
      <c r="JQV43" s="467"/>
      <c r="JQW43" s="467"/>
      <c r="JQX43" s="467"/>
      <c r="JQY43" s="467"/>
      <c r="JQZ43" s="467"/>
      <c r="JRA43" s="467"/>
      <c r="JRB43" s="467"/>
      <c r="JRC43" s="467"/>
      <c r="JRD43" s="467"/>
      <c r="JRE43" s="467"/>
      <c r="JRF43" s="467"/>
      <c r="JRG43" s="467"/>
      <c r="JRH43" s="467"/>
      <c r="JRI43" s="467"/>
      <c r="JRJ43" s="467"/>
      <c r="JRK43" s="467"/>
      <c r="JRL43" s="467"/>
      <c r="JRM43" s="467"/>
      <c r="JRN43" s="467"/>
      <c r="JRO43" s="467"/>
      <c r="JRP43" s="467"/>
      <c r="JRQ43" s="467"/>
      <c r="JRR43" s="467"/>
      <c r="JRS43" s="467"/>
      <c r="JRT43" s="467"/>
      <c r="JRU43" s="467"/>
      <c r="JRV43" s="467"/>
      <c r="JRW43" s="467"/>
      <c r="JRX43" s="467"/>
      <c r="JRY43" s="467"/>
      <c r="JRZ43" s="467"/>
      <c r="JSA43" s="467"/>
      <c r="JSB43" s="467"/>
      <c r="JSC43" s="467"/>
      <c r="JSD43" s="467"/>
      <c r="JSE43" s="467"/>
      <c r="JSF43" s="467"/>
      <c r="JSG43" s="467"/>
      <c r="JSH43" s="467"/>
      <c r="JSI43" s="467"/>
      <c r="JSJ43" s="467"/>
      <c r="JSK43" s="467"/>
      <c r="JSL43" s="467"/>
      <c r="JSM43" s="467"/>
      <c r="JSN43" s="467"/>
      <c r="JSO43" s="467"/>
      <c r="JSP43" s="467"/>
      <c r="JSQ43" s="467"/>
      <c r="JSR43" s="467"/>
      <c r="JSS43" s="467"/>
      <c r="JST43" s="467"/>
      <c r="JSU43" s="467"/>
      <c r="JSV43" s="467"/>
      <c r="JSW43" s="467"/>
      <c r="JSX43" s="467"/>
      <c r="JSY43" s="467"/>
      <c r="JSZ43" s="467"/>
      <c r="JTA43" s="467"/>
      <c r="JTB43" s="467"/>
      <c r="JTC43" s="467"/>
      <c r="JTD43" s="467"/>
      <c r="JTE43" s="467"/>
      <c r="JTF43" s="467"/>
      <c r="JTG43" s="467"/>
      <c r="JTH43" s="467"/>
      <c r="JTI43" s="467"/>
      <c r="JTJ43" s="467"/>
      <c r="JTK43" s="467"/>
      <c r="JTL43" s="467"/>
      <c r="JTM43" s="467"/>
      <c r="JTN43" s="467"/>
      <c r="JTO43" s="467"/>
      <c r="JTP43" s="467"/>
      <c r="JTQ43" s="467"/>
      <c r="JTR43" s="467"/>
      <c r="JTS43" s="467"/>
      <c r="JTT43" s="467"/>
      <c r="JTU43" s="467"/>
      <c r="JTV43" s="467"/>
      <c r="JTW43" s="467"/>
      <c r="JTX43" s="467"/>
      <c r="JTY43" s="467"/>
      <c r="JTZ43" s="467"/>
      <c r="JUA43" s="467"/>
      <c r="JUB43" s="467"/>
      <c r="JUC43" s="467"/>
      <c r="JUD43" s="467"/>
      <c r="JUE43" s="467"/>
      <c r="JUF43" s="467"/>
      <c r="JUG43" s="467"/>
      <c r="JUH43" s="467"/>
      <c r="JUI43" s="467"/>
      <c r="JUJ43" s="467"/>
      <c r="JUK43" s="467"/>
      <c r="JUL43" s="467"/>
      <c r="JUM43" s="467"/>
      <c r="JUN43" s="467"/>
      <c r="JUO43" s="467"/>
      <c r="JUP43" s="467"/>
      <c r="JUQ43" s="467"/>
      <c r="JUR43" s="467"/>
      <c r="JUS43" s="467"/>
      <c r="JUT43" s="467"/>
      <c r="JUU43" s="467"/>
      <c r="JUV43" s="467"/>
      <c r="JUW43" s="467"/>
      <c r="JUX43" s="467"/>
      <c r="JUY43" s="467"/>
      <c r="JUZ43" s="467"/>
      <c r="JVA43" s="467"/>
      <c r="JVB43" s="467"/>
      <c r="JVC43" s="467"/>
      <c r="JVD43" s="467"/>
      <c r="JVE43" s="467"/>
      <c r="JVF43" s="467"/>
      <c r="JVG43" s="467"/>
      <c r="JVH43" s="467"/>
      <c r="JVI43" s="467"/>
      <c r="JVJ43" s="467"/>
      <c r="JVK43" s="467"/>
      <c r="JVL43" s="467"/>
      <c r="JVM43" s="467"/>
      <c r="JVN43" s="467"/>
      <c r="JVO43" s="467"/>
      <c r="JVP43" s="467"/>
      <c r="JVQ43" s="467"/>
      <c r="JVR43" s="467"/>
      <c r="JVS43" s="467"/>
      <c r="JVT43" s="467"/>
      <c r="JVU43" s="467"/>
      <c r="JVV43" s="467"/>
      <c r="JVW43" s="467"/>
      <c r="JVX43" s="467"/>
      <c r="JVY43" s="467"/>
      <c r="JVZ43" s="467"/>
      <c r="JWA43" s="467"/>
      <c r="JWB43" s="467"/>
      <c r="JWC43" s="467"/>
      <c r="JWD43" s="467"/>
      <c r="JWE43" s="467"/>
      <c r="JWF43" s="467"/>
      <c r="JWG43" s="467"/>
      <c r="JWH43" s="467"/>
      <c r="JWI43" s="467"/>
      <c r="JWJ43" s="467"/>
      <c r="JWK43" s="467"/>
      <c r="JWL43" s="467"/>
      <c r="JWM43" s="467"/>
      <c r="JWN43" s="467"/>
      <c r="JWO43" s="467"/>
      <c r="JWP43" s="467"/>
      <c r="JWQ43" s="467"/>
      <c r="JWR43" s="467"/>
      <c r="JWS43" s="467"/>
      <c r="JWT43" s="467"/>
      <c r="JWU43" s="467"/>
      <c r="JWV43" s="467"/>
      <c r="JWW43" s="467"/>
      <c r="JWX43" s="467"/>
      <c r="JWY43" s="467"/>
      <c r="JWZ43" s="467"/>
      <c r="JXA43" s="467"/>
      <c r="JXB43" s="467"/>
      <c r="JXC43" s="467"/>
      <c r="JXD43" s="467"/>
      <c r="JXE43" s="467"/>
      <c r="JXF43" s="467"/>
      <c r="JXG43" s="467"/>
      <c r="JXH43" s="467"/>
      <c r="JXI43" s="467"/>
      <c r="JXJ43" s="467"/>
      <c r="JXK43" s="467"/>
      <c r="JXL43" s="467"/>
      <c r="JXM43" s="467"/>
      <c r="JXN43" s="467"/>
      <c r="JXO43" s="467"/>
      <c r="JXP43" s="467"/>
      <c r="JXQ43" s="467"/>
      <c r="JXR43" s="467"/>
      <c r="JXS43" s="467"/>
      <c r="JXT43" s="467"/>
      <c r="JXU43" s="467"/>
      <c r="JXV43" s="467"/>
      <c r="JXW43" s="467"/>
      <c r="JXX43" s="467"/>
      <c r="JXY43" s="467"/>
      <c r="JXZ43" s="467"/>
      <c r="JYA43" s="467"/>
      <c r="JYB43" s="467"/>
      <c r="JYC43" s="467"/>
      <c r="JYD43" s="467"/>
      <c r="JYE43" s="467"/>
      <c r="JYF43" s="467"/>
      <c r="JYG43" s="467"/>
      <c r="JYH43" s="467"/>
      <c r="JYI43" s="467"/>
      <c r="JYJ43" s="467"/>
      <c r="JYK43" s="467"/>
      <c r="JYL43" s="467"/>
      <c r="JYM43" s="467"/>
      <c r="JYN43" s="467"/>
      <c r="JYO43" s="467"/>
      <c r="JYP43" s="467"/>
      <c r="JYQ43" s="467"/>
      <c r="JYR43" s="467"/>
      <c r="JYS43" s="467"/>
      <c r="JYT43" s="467"/>
      <c r="JYU43" s="467"/>
      <c r="JYV43" s="467"/>
      <c r="JYW43" s="467"/>
      <c r="JYX43" s="467"/>
      <c r="JYY43" s="467"/>
      <c r="JYZ43" s="467"/>
      <c r="JZA43" s="467"/>
      <c r="JZB43" s="467"/>
      <c r="JZC43" s="467"/>
      <c r="JZD43" s="467"/>
      <c r="JZE43" s="467"/>
      <c r="JZF43" s="467"/>
      <c r="JZG43" s="467"/>
      <c r="JZH43" s="467"/>
      <c r="JZI43" s="467"/>
      <c r="JZJ43" s="467"/>
      <c r="JZK43" s="467"/>
      <c r="JZL43" s="467"/>
      <c r="JZM43" s="467"/>
      <c r="JZN43" s="467"/>
      <c r="JZO43" s="467"/>
      <c r="JZP43" s="467"/>
      <c r="JZQ43" s="467"/>
      <c r="JZR43" s="467"/>
      <c r="JZS43" s="467"/>
      <c r="JZT43" s="467"/>
      <c r="JZU43" s="467"/>
      <c r="JZV43" s="467"/>
      <c r="JZW43" s="467"/>
      <c r="JZX43" s="467"/>
      <c r="JZY43" s="467"/>
      <c r="JZZ43" s="467"/>
      <c r="KAA43" s="467"/>
      <c r="KAB43" s="467"/>
      <c r="KAC43" s="467"/>
      <c r="KAD43" s="467"/>
      <c r="KAE43" s="467"/>
      <c r="KAF43" s="467"/>
      <c r="KAG43" s="467"/>
      <c r="KAH43" s="467"/>
      <c r="KAI43" s="467"/>
      <c r="KAJ43" s="467"/>
      <c r="KAK43" s="467"/>
      <c r="KAL43" s="467"/>
      <c r="KAM43" s="467"/>
      <c r="KAN43" s="467"/>
      <c r="KAO43" s="467"/>
      <c r="KAP43" s="467"/>
      <c r="KAQ43" s="467"/>
      <c r="KAR43" s="467"/>
      <c r="KAS43" s="467"/>
      <c r="KAT43" s="467"/>
      <c r="KAU43" s="467"/>
      <c r="KAV43" s="467"/>
      <c r="KAW43" s="467"/>
      <c r="KAX43" s="467"/>
      <c r="KAY43" s="467"/>
      <c r="KAZ43" s="467"/>
      <c r="KBA43" s="467"/>
      <c r="KBB43" s="467"/>
      <c r="KBC43" s="467"/>
      <c r="KBD43" s="467"/>
      <c r="KBE43" s="467"/>
      <c r="KBF43" s="467"/>
      <c r="KBG43" s="467"/>
      <c r="KBH43" s="467"/>
      <c r="KBI43" s="467"/>
      <c r="KBJ43" s="467"/>
      <c r="KBK43" s="467"/>
      <c r="KBL43" s="467"/>
      <c r="KBM43" s="467"/>
      <c r="KBN43" s="467"/>
      <c r="KBO43" s="467"/>
      <c r="KBP43" s="467"/>
      <c r="KBQ43" s="467"/>
      <c r="KBR43" s="467"/>
      <c r="KBS43" s="467"/>
      <c r="KBT43" s="467"/>
      <c r="KBU43" s="467"/>
      <c r="KBV43" s="467"/>
      <c r="KBW43" s="467"/>
      <c r="KBX43" s="467"/>
      <c r="KBY43" s="467"/>
      <c r="KBZ43" s="467"/>
      <c r="KCA43" s="467"/>
      <c r="KCB43" s="467"/>
      <c r="KCC43" s="467"/>
      <c r="KCD43" s="467"/>
      <c r="KCE43" s="467"/>
      <c r="KCF43" s="467"/>
      <c r="KCG43" s="467"/>
      <c r="KCH43" s="467"/>
      <c r="KCI43" s="467"/>
      <c r="KCJ43" s="467"/>
      <c r="KCK43" s="467"/>
      <c r="KCL43" s="467"/>
      <c r="KCM43" s="467"/>
      <c r="KCN43" s="467"/>
      <c r="KCO43" s="467"/>
      <c r="KCP43" s="467"/>
      <c r="KCQ43" s="467"/>
      <c r="KCR43" s="467"/>
      <c r="KCS43" s="467"/>
      <c r="KCT43" s="467"/>
      <c r="KCU43" s="467"/>
      <c r="KCV43" s="467"/>
      <c r="KCW43" s="467"/>
      <c r="KCX43" s="467"/>
      <c r="KCY43" s="467"/>
      <c r="KCZ43" s="467"/>
      <c r="KDA43" s="467"/>
      <c r="KDB43" s="467"/>
      <c r="KDC43" s="467"/>
      <c r="KDD43" s="467"/>
      <c r="KDE43" s="467"/>
      <c r="KDF43" s="467"/>
      <c r="KDG43" s="467"/>
      <c r="KDH43" s="467"/>
      <c r="KDI43" s="467"/>
      <c r="KDJ43" s="467"/>
      <c r="KDK43" s="467"/>
      <c r="KDL43" s="467"/>
      <c r="KDM43" s="467"/>
      <c r="KDN43" s="467"/>
      <c r="KDO43" s="467"/>
      <c r="KDP43" s="467"/>
      <c r="KDQ43" s="467"/>
      <c r="KDR43" s="467"/>
      <c r="KDS43" s="467"/>
      <c r="KDT43" s="467"/>
      <c r="KDU43" s="467"/>
      <c r="KDV43" s="467"/>
      <c r="KDW43" s="467"/>
      <c r="KDX43" s="467"/>
      <c r="KDY43" s="467"/>
      <c r="KDZ43" s="467"/>
      <c r="KEA43" s="467"/>
      <c r="KEB43" s="467"/>
      <c r="KEC43" s="467"/>
      <c r="KED43" s="467"/>
      <c r="KEE43" s="467"/>
      <c r="KEF43" s="467"/>
      <c r="KEG43" s="467"/>
      <c r="KEH43" s="467"/>
      <c r="KEI43" s="467"/>
      <c r="KEJ43" s="467"/>
      <c r="KEK43" s="467"/>
      <c r="KEL43" s="467"/>
      <c r="KEM43" s="467"/>
      <c r="KEN43" s="467"/>
      <c r="KEO43" s="467"/>
      <c r="KEP43" s="467"/>
      <c r="KEQ43" s="467"/>
      <c r="KER43" s="467"/>
      <c r="KES43" s="467"/>
      <c r="KET43" s="467"/>
      <c r="KEU43" s="467"/>
      <c r="KEV43" s="467"/>
      <c r="KEW43" s="467"/>
      <c r="KEX43" s="467"/>
      <c r="KEY43" s="467"/>
      <c r="KEZ43" s="467"/>
      <c r="KFA43" s="467"/>
      <c r="KFB43" s="467"/>
      <c r="KFC43" s="467"/>
      <c r="KFD43" s="467"/>
      <c r="KFE43" s="467"/>
      <c r="KFF43" s="467"/>
      <c r="KFG43" s="467"/>
      <c r="KFH43" s="467"/>
      <c r="KFI43" s="467"/>
      <c r="KFJ43" s="467"/>
      <c r="KFK43" s="467"/>
      <c r="KFL43" s="467"/>
      <c r="KFM43" s="467"/>
      <c r="KFN43" s="467"/>
      <c r="KFO43" s="467"/>
      <c r="KFP43" s="467"/>
      <c r="KFQ43" s="467"/>
      <c r="KFR43" s="467"/>
      <c r="KFS43" s="467"/>
      <c r="KFT43" s="467"/>
      <c r="KFU43" s="467"/>
      <c r="KFV43" s="467"/>
      <c r="KFW43" s="467"/>
      <c r="KFX43" s="467"/>
      <c r="KFY43" s="467"/>
      <c r="KFZ43" s="467"/>
      <c r="KGA43" s="467"/>
      <c r="KGB43" s="467"/>
      <c r="KGC43" s="467"/>
      <c r="KGD43" s="467"/>
      <c r="KGE43" s="467"/>
      <c r="KGF43" s="467"/>
      <c r="KGG43" s="467"/>
      <c r="KGH43" s="467"/>
      <c r="KGI43" s="467"/>
      <c r="KGJ43" s="467"/>
      <c r="KGK43" s="467"/>
      <c r="KGL43" s="467"/>
      <c r="KGM43" s="467"/>
      <c r="KGN43" s="467"/>
      <c r="KGO43" s="467"/>
      <c r="KGP43" s="467"/>
      <c r="KGQ43" s="467"/>
      <c r="KGR43" s="467"/>
      <c r="KGS43" s="467"/>
      <c r="KGT43" s="467"/>
      <c r="KGU43" s="467"/>
      <c r="KGV43" s="467"/>
      <c r="KGW43" s="467"/>
      <c r="KGX43" s="467"/>
      <c r="KGY43" s="467"/>
      <c r="KGZ43" s="467"/>
      <c r="KHA43" s="467"/>
      <c r="KHB43" s="467"/>
      <c r="KHC43" s="467"/>
      <c r="KHD43" s="467"/>
      <c r="KHE43" s="467"/>
      <c r="KHF43" s="467"/>
      <c r="KHG43" s="467"/>
      <c r="KHH43" s="467"/>
      <c r="KHI43" s="467"/>
      <c r="KHJ43" s="467"/>
      <c r="KHK43" s="467"/>
      <c r="KHL43" s="467"/>
      <c r="KHM43" s="467"/>
      <c r="KHN43" s="467"/>
      <c r="KHO43" s="467"/>
      <c r="KHP43" s="467"/>
      <c r="KHQ43" s="467"/>
      <c r="KHR43" s="467"/>
      <c r="KHS43" s="467"/>
      <c r="KHT43" s="467"/>
      <c r="KHU43" s="467"/>
      <c r="KHV43" s="467"/>
      <c r="KHW43" s="467"/>
      <c r="KHX43" s="467"/>
      <c r="KHY43" s="467"/>
      <c r="KHZ43" s="467"/>
      <c r="KIA43" s="467"/>
      <c r="KIB43" s="467"/>
      <c r="KIC43" s="467"/>
      <c r="KID43" s="467"/>
      <c r="KIE43" s="467"/>
      <c r="KIF43" s="467"/>
      <c r="KIG43" s="467"/>
      <c r="KIH43" s="467"/>
      <c r="KII43" s="467"/>
      <c r="KIJ43" s="467"/>
      <c r="KIK43" s="467"/>
      <c r="KIL43" s="467"/>
      <c r="KIM43" s="467"/>
      <c r="KIN43" s="467"/>
      <c r="KIO43" s="467"/>
      <c r="KIP43" s="467"/>
      <c r="KIQ43" s="467"/>
      <c r="KIR43" s="467"/>
      <c r="KIS43" s="467"/>
      <c r="KIT43" s="467"/>
      <c r="KIU43" s="467"/>
      <c r="KIV43" s="467"/>
      <c r="KIW43" s="467"/>
      <c r="KIX43" s="467"/>
      <c r="KIY43" s="467"/>
      <c r="KIZ43" s="467"/>
      <c r="KJA43" s="467"/>
      <c r="KJB43" s="467"/>
      <c r="KJC43" s="467"/>
      <c r="KJD43" s="467"/>
      <c r="KJE43" s="467"/>
      <c r="KJF43" s="467"/>
      <c r="KJG43" s="467"/>
      <c r="KJH43" s="467"/>
      <c r="KJI43" s="467"/>
      <c r="KJJ43" s="467"/>
      <c r="KJK43" s="467"/>
      <c r="KJL43" s="467"/>
      <c r="KJM43" s="467"/>
      <c r="KJN43" s="467"/>
      <c r="KJO43" s="467"/>
      <c r="KJP43" s="467"/>
      <c r="KJQ43" s="467"/>
      <c r="KJR43" s="467"/>
      <c r="KJS43" s="467"/>
      <c r="KJT43" s="467"/>
      <c r="KJU43" s="467"/>
      <c r="KJV43" s="467"/>
      <c r="KJW43" s="467"/>
      <c r="KJX43" s="467"/>
      <c r="KJY43" s="467"/>
      <c r="KJZ43" s="467"/>
      <c r="KKA43" s="467"/>
      <c r="KKB43" s="467"/>
      <c r="KKC43" s="467"/>
      <c r="KKD43" s="467"/>
      <c r="KKE43" s="467"/>
      <c r="KKF43" s="467"/>
      <c r="KKG43" s="467"/>
      <c r="KKH43" s="467"/>
      <c r="KKI43" s="467"/>
      <c r="KKJ43" s="467"/>
      <c r="KKK43" s="467"/>
      <c r="KKL43" s="467"/>
      <c r="KKM43" s="467"/>
      <c r="KKN43" s="467"/>
      <c r="KKO43" s="467"/>
      <c r="KKP43" s="467"/>
      <c r="KKQ43" s="467"/>
      <c r="KKR43" s="467"/>
      <c r="KKS43" s="467"/>
      <c r="KKT43" s="467"/>
      <c r="KKU43" s="467"/>
      <c r="KKV43" s="467"/>
      <c r="KKW43" s="467"/>
      <c r="KKX43" s="467"/>
      <c r="KKY43" s="467"/>
      <c r="KKZ43" s="467"/>
      <c r="KLA43" s="467"/>
      <c r="KLB43" s="467"/>
      <c r="KLC43" s="467"/>
      <c r="KLD43" s="467"/>
      <c r="KLE43" s="467"/>
      <c r="KLF43" s="467"/>
      <c r="KLG43" s="467"/>
      <c r="KLH43" s="467"/>
      <c r="KLI43" s="467"/>
      <c r="KLJ43" s="467"/>
      <c r="KLK43" s="467"/>
      <c r="KLL43" s="467"/>
      <c r="KLM43" s="467"/>
      <c r="KLN43" s="467"/>
      <c r="KLO43" s="467"/>
      <c r="KLP43" s="467"/>
      <c r="KLQ43" s="467"/>
      <c r="KLR43" s="467"/>
      <c r="KLS43" s="467"/>
      <c r="KLT43" s="467"/>
      <c r="KLU43" s="467"/>
      <c r="KLV43" s="467"/>
      <c r="KLW43" s="467"/>
      <c r="KLX43" s="467"/>
      <c r="KLY43" s="467"/>
      <c r="KLZ43" s="467"/>
      <c r="KMA43" s="467"/>
      <c r="KMB43" s="467"/>
      <c r="KMC43" s="467"/>
      <c r="KMD43" s="467"/>
      <c r="KME43" s="467"/>
      <c r="KMF43" s="467"/>
      <c r="KMG43" s="467"/>
      <c r="KMH43" s="467"/>
      <c r="KMI43" s="467"/>
      <c r="KMJ43" s="467"/>
      <c r="KMK43" s="467"/>
      <c r="KML43" s="467"/>
      <c r="KMM43" s="467"/>
      <c r="KMN43" s="467"/>
      <c r="KMO43" s="467"/>
      <c r="KMP43" s="467"/>
      <c r="KMQ43" s="467"/>
      <c r="KMR43" s="467"/>
      <c r="KMS43" s="467"/>
      <c r="KMT43" s="467"/>
      <c r="KMU43" s="467"/>
      <c r="KMV43" s="467"/>
      <c r="KMW43" s="467"/>
      <c r="KMX43" s="467"/>
      <c r="KMY43" s="467"/>
      <c r="KMZ43" s="467"/>
      <c r="KNA43" s="467"/>
      <c r="KNB43" s="467"/>
      <c r="KNC43" s="467"/>
      <c r="KND43" s="467"/>
      <c r="KNE43" s="467"/>
      <c r="KNF43" s="467"/>
      <c r="KNG43" s="467"/>
      <c r="KNH43" s="467"/>
      <c r="KNI43" s="467"/>
      <c r="KNJ43" s="467"/>
      <c r="KNK43" s="467"/>
      <c r="KNL43" s="467"/>
      <c r="KNM43" s="467"/>
      <c r="KNN43" s="467"/>
      <c r="KNO43" s="467"/>
      <c r="KNP43" s="467"/>
      <c r="KNQ43" s="467"/>
      <c r="KNR43" s="467"/>
      <c r="KNS43" s="467"/>
      <c r="KNT43" s="467"/>
      <c r="KNU43" s="467"/>
      <c r="KNV43" s="467"/>
      <c r="KNW43" s="467"/>
      <c r="KNX43" s="467"/>
      <c r="KNY43" s="467"/>
      <c r="KNZ43" s="467"/>
      <c r="KOA43" s="467"/>
      <c r="KOB43" s="467"/>
      <c r="KOC43" s="467"/>
      <c r="KOD43" s="467"/>
      <c r="KOE43" s="467"/>
      <c r="KOF43" s="467"/>
      <c r="KOG43" s="467"/>
      <c r="KOH43" s="467"/>
      <c r="KOI43" s="467"/>
      <c r="KOJ43" s="467"/>
      <c r="KOK43" s="467"/>
      <c r="KOL43" s="467"/>
      <c r="KOM43" s="467"/>
      <c r="KON43" s="467"/>
      <c r="KOO43" s="467"/>
      <c r="KOP43" s="467"/>
      <c r="KOQ43" s="467"/>
      <c r="KOR43" s="467"/>
      <c r="KOS43" s="467"/>
      <c r="KOT43" s="467"/>
      <c r="KOU43" s="467"/>
      <c r="KOV43" s="467"/>
      <c r="KOW43" s="467"/>
      <c r="KOX43" s="467"/>
      <c r="KOY43" s="467"/>
      <c r="KOZ43" s="467"/>
      <c r="KPA43" s="467"/>
      <c r="KPB43" s="467"/>
      <c r="KPC43" s="467"/>
      <c r="KPD43" s="467"/>
      <c r="KPE43" s="467"/>
      <c r="KPF43" s="467"/>
      <c r="KPG43" s="467"/>
      <c r="KPH43" s="467"/>
      <c r="KPI43" s="467"/>
      <c r="KPJ43" s="467"/>
      <c r="KPK43" s="467"/>
      <c r="KPL43" s="467"/>
      <c r="KPM43" s="467"/>
      <c r="KPN43" s="467"/>
      <c r="KPO43" s="467"/>
      <c r="KPP43" s="467"/>
      <c r="KPQ43" s="467"/>
      <c r="KPR43" s="467"/>
      <c r="KPS43" s="467"/>
      <c r="KPT43" s="467"/>
      <c r="KPU43" s="467"/>
      <c r="KPV43" s="467"/>
      <c r="KPW43" s="467"/>
      <c r="KPX43" s="467"/>
      <c r="KPY43" s="467"/>
      <c r="KPZ43" s="467"/>
      <c r="KQA43" s="467"/>
      <c r="KQB43" s="467"/>
      <c r="KQC43" s="467"/>
      <c r="KQD43" s="467"/>
      <c r="KQE43" s="467"/>
      <c r="KQF43" s="467"/>
      <c r="KQG43" s="467"/>
      <c r="KQH43" s="467"/>
      <c r="KQI43" s="467"/>
      <c r="KQJ43" s="467"/>
      <c r="KQK43" s="467"/>
      <c r="KQL43" s="467"/>
      <c r="KQM43" s="467"/>
      <c r="KQN43" s="467"/>
      <c r="KQO43" s="467"/>
      <c r="KQP43" s="467"/>
      <c r="KQQ43" s="467"/>
      <c r="KQR43" s="467"/>
      <c r="KQS43" s="467"/>
      <c r="KQT43" s="467"/>
      <c r="KQU43" s="467"/>
      <c r="KQV43" s="467"/>
      <c r="KQW43" s="467"/>
      <c r="KQX43" s="467"/>
      <c r="KQY43" s="467"/>
      <c r="KQZ43" s="467"/>
      <c r="KRA43" s="467"/>
      <c r="KRB43" s="467"/>
      <c r="KRC43" s="467"/>
      <c r="KRD43" s="467"/>
      <c r="KRE43" s="467"/>
      <c r="KRF43" s="467"/>
      <c r="KRG43" s="467"/>
      <c r="KRH43" s="467"/>
      <c r="KRI43" s="467"/>
      <c r="KRJ43" s="467"/>
      <c r="KRK43" s="467"/>
      <c r="KRL43" s="467"/>
      <c r="KRM43" s="467"/>
      <c r="KRN43" s="467"/>
      <c r="KRO43" s="467"/>
      <c r="KRP43" s="467"/>
      <c r="KRQ43" s="467"/>
      <c r="KRR43" s="467"/>
      <c r="KRS43" s="467"/>
      <c r="KRT43" s="467"/>
      <c r="KRU43" s="467"/>
      <c r="KRV43" s="467"/>
      <c r="KRW43" s="467"/>
      <c r="KRX43" s="467"/>
      <c r="KRY43" s="467"/>
      <c r="KRZ43" s="467"/>
      <c r="KSA43" s="467"/>
      <c r="KSB43" s="467"/>
      <c r="KSC43" s="467"/>
      <c r="KSD43" s="467"/>
      <c r="KSE43" s="467"/>
      <c r="KSF43" s="467"/>
      <c r="KSG43" s="467"/>
      <c r="KSH43" s="467"/>
      <c r="KSI43" s="467"/>
      <c r="KSJ43" s="467"/>
      <c r="KSK43" s="467"/>
      <c r="KSL43" s="467"/>
      <c r="KSM43" s="467"/>
      <c r="KSN43" s="467"/>
      <c r="KSO43" s="467"/>
      <c r="KSP43" s="467"/>
      <c r="KSQ43" s="467"/>
      <c r="KSR43" s="467"/>
      <c r="KSS43" s="467"/>
      <c r="KST43" s="467"/>
      <c r="KSU43" s="467"/>
      <c r="KSV43" s="467"/>
      <c r="KSW43" s="467"/>
      <c r="KSX43" s="467"/>
      <c r="KSY43" s="467"/>
      <c r="KSZ43" s="467"/>
      <c r="KTA43" s="467"/>
      <c r="KTB43" s="467"/>
      <c r="KTC43" s="467"/>
      <c r="KTD43" s="467"/>
      <c r="KTE43" s="467"/>
      <c r="KTF43" s="467"/>
      <c r="KTG43" s="467"/>
      <c r="KTH43" s="467"/>
      <c r="KTI43" s="467"/>
      <c r="KTJ43" s="467"/>
      <c r="KTK43" s="467"/>
      <c r="KTL43" s="467"/>
      <c r="KTM43" s="467"/>
      <c r="KTN43" s="467"/>
      <c r="KTO43" s="467"/>
      <c r="KTP43" s="467"/>
      <c r="KTQ43" s="467"/>
      <c r="KTR43" s="467"/>
      <c r="KTS43" s="467"/>
      <c r="KTT43" s="467"/>
      <c r="KTU43" s="467"/>
      <c r="KTV43" s="467"/>
      <c r="KTW43" s="467"/>
      <c r="KTX43" s="467"/>
      <c r="KTY43" s="467"/>
      <c r="KTZ43" s="467"/>
      <c r="KUA43" s="467"/>
      <c r="KUB43" s="467"/>
      <c r="KUC43" s="467"/>
      <c r="KUD43" s="467"/>
      <c r="KUE43" s="467"/>
      <c r="KUF43" s="467"/>
      <c r="KUG43" s="467"/>
      <c r="KUH43" s="467"/>
      <c r="KUI43" s="467"/>
      <c r="KUJ43" s="467"/>
      <c r="KUK43" s="467"/>
      <c r="KUL43" s="467"/>
      <c r="KUM43" s="467"/>
      <c r="KUN43" s="467"/>
      <c r="KUO43" s="467"/>
      <c r="KUP43" s="467"/>
      <c r="KUQ43" s="467"/>
      <c r="KUR43" s="467"/>
      <c r="KUS43" s="467"/>
      <c r="KUT43" s="467"/>
      <c r="KUU43" s="467"/>
      <c r="KUV43" s="467"/>
      <c r="KUW43" s="467"/>
      <c r="KUX43" s="467"/>
      <c r="KUY43" s="467"/>
      <c r="KUZ43" s="467"/>
      <c r="KVA43" s="467"/>
      <c r="KVB43" s="467"/>
      <c r="KVC43" s="467"/>
      <c r="KVD43" s="467"/>
      <c r="KVE43" s="467"/>
      <c r="KVF43" s="467"/>
      <c r="KVG43" s="467"/>
      <c r="KVH43" s="467"/>
      <c r="KVI43" s="467"/>
      <c r="KVJ43" s="467"/>
      <c r="KVK43" s="467"/>
      <c r="KVL43" s="467"/>
      <c r="KVM43" s="467"/>
      <c r="KVN43" s="467"/>
      <c r="KVO43" s="467"/>
      <c r="KVP43" s="467"/>
      <c r="KVQ43" s="467"/>
      <c r="KVR43" s="467"/>
      <c r="KVS43" s="467"/>
      <c r="KVT43" s="467"/>
      <c r="KVU43" s="467"/>
      <c r="KVV43" s="467"/>
      <c r="KVW43" s="467"/>
      <c r="KVX43" s="467"/>
      <c r="KVY43" s="467"/>
      <c r="KVZ43" s="467"/>
      <c r="KWA43" s="467"/>
      <c r="KWB43" s="467"/>
      <c r="KWC43" s="467"/>
      <c r="KWD43" s="467"/>
      <c r="KWE43" s="467"/>
      <c r="KWF43" s="467"/>
      <c r="KWG43" s="467"/>
      <c r="KWH43" s="467"/>
      <c r="KWI43" s="467"/>
      <c r="KWJ43" s="467"/>
      <c r="KWK43" s="467"/>
      <c r="KWL43" s="467"/>
      <c r="KWM43" s="467"/>
      <c r="KWN43" s="467"/>
      <c r="KWO43" s="467"/>
      <c r="KWP43" s="467"/>
      <c r="KWQ43" s="467"/>
      <c r="KWR43" s="467"/>
      <c r="KWS43" s="467"/>
      <c r="KWT43" s="467"/>
      <c r="KWU43" s="467"/>
      <c r="KWV43" s="467"/>
      <c r="KWW43" s="467"/>
      <c r="KWX43" s="467"/>
      <c r="KWY43" s="467"/>
      <c r="KWZ43" s="467"/>
      <c r="KXA43" s="467"/>
      <c r="KXB43" s="467"/>
      <c r="KXC43" s="467"/>
      <c r="KXD43" s="467"/>
      <c r="KXE43" s="467"/>
      <c r="KXF43" s="467"/>
      <c r="KXG43" s="467"/>
      <c r="KXH43" s="467"/>
      <c r="KXI43" s="467"/>
      <c r="KXJ43" s="467"/>
      <c r="KXK43" s="467"/>
      <c r="KXL43" s="467"/>
      <c r="KXM43" s="467"/>
      <c r="KXN43" s="467"/>
      <c r="KXO43" s="467"/>
      <c r="KXP43" s="467"/>
      <c r="KXQ43" s="467"/>
      <c r="KXR43" s="467"/>
      <c r="KXS43" s="467"/>
      <c r="KXT43" s="467"/>
      <c r="KXU43" s="467"/>
      <c r="KXV43" s="467"/>
      <c r="KXW43" s="467"/>
      <c r="KXX43" s="467"/>
      <c r="KXY43" s="467"/>
      <c r="KXZ43" s="467"/>
      <c r="KYA43" s="467"/>
      <c r="KYB43" s="467"/>
      <c r="KYC43" s="467"/>
      <c r="KYD43" s="467"/>
      <c r="KYE43" s="467"/>
      <c r="KYF43" s="467"/>
      <c r="KYG43" s="467"/>
      <c r="KYH43" s="467"/>
      <c r="KYI43" s="467"/>
      <c r="KYJ43" s="467"/>
      <c r="KYK43" s="467"/>
      <c r="KYL43" s="467"/>
      <c r="KYM43" s="467"/>
      <c r="KYN43" s="467"/>
      <c r="KYO43" s="467"/>
      <c r="KYP43" s="467"/>
      <c r="KYQ43" s="467"/>
      <c r="KYR43" s="467"/>
      <c r="KYS43" s="467"/>
      <c r="KYT43" s="467"/>
      <c r="KYU43" s="467"/>
      <c r="KYV43" s="467"/>
      <c r="KYW43" s="467"/>
      <c r="KYX43" s="467"/>
      <c r="KYY43" s="467"/>
      <c r="KYZ43" s="467"/>
      <c r="KZA43" s="467"/>
      <c r="KZB43" s="467"/>
      <c r="KZC43" s="467"/>
      <c r="KZD43" s="467"/>
      <c r="KZE43" s="467"/>
      <c r="KZF43" s="467"/>
      <c r="KZG43" s="467"/>
      <c r="KZH43" s="467"/>
      <c r="KZI43" s="467"/>
      <c r="KZJ43" s="467"/>
      <c r="KZK43" s="467"/>
      <c r="KZL43" s="467"/>
      <c r="KZM43" s="467"/>
      <c r="KZN43" s="467"/>
      <c r="KZO43" s="467"/>
      <c r="KZP43" s="467"/>
      <c r="KZQ43" s="467"/>
      <c r="KZR43" s="467"/>
      <c r="KZS43" s="467"/>
      <c r="KZT43" s="467"/>
      <c r="KZU43" s="467"/>
      <c r="KZV43" s="467"/>
      <c r="KZW43" s="467"/>
      <c r="KZX43" s="467"/>
      <c r="KZY43" s="467"/>
      <c r="KZZ43" s="467"/>
      <c r="LAA43" s="467"/>
      <c r="LAB43" s="467"/>
      <c r="LAC43" s="467"/>
      <c r="LAD43" s="467"/>
      <c r="LAE43" s="467"/>
      <c r="LAF43" s="467"/>
      <c r="LAG43" s="467"/>
      <c r="LAH43" s="467"/>
      <c r="LAI43" s="467"/>
      <c r="LAJ43" s="467"/>
      <c r="LAK43" s="467"/>
      <c r="LAL43" s="467"/>
      <c r="LAM43" s="467"/>
      <c r="LAN43" s="467"/>
      <c r="LAO43" s="467"/>
      <c r="LAP43" s="467"/>
      <c r="LAQ43" s="467"/>
      <c r="LAR43" s="467"/>
      <c r="LAS43" s="467"/>
      <c r="LAT43" s="467"/>
      <c r="LAU43" s="467"/>
      <c r="LAV43" s="467"/>
      <c r="LAW43" s="467"/>
      <c r="LAX43" s="467"/>
      <c r="LAY43" s="467"/>
      <c r="LAZ43" s="467"/>
      <c r="LBA43" s="467"/>
      <c r="LBB43" s="467"/>
      <c r="LBC43" s="467"/>
      <c r="LBD43" s="467"/>
      <c r="LBE43" s="467"/>
      <c r="LBF43" s="467"/>
      <c r="LBG43" s="467"/>
      <c r="LBH43" s="467"/>
      <c r="LBI43" s="467"/>
      <c r="LBJ43" s="467"/>
      <c r="LBK43" s="467"/>
      <c r="LBL43" s="467"/>
      <c r="LBM43" s="467"/>
      <c r="LBN43" s="467"/>
      <c r="LBO43" s="467"/>
      <c r="LBP43" s="467"/>
      <c r="LBQ43" s="467"/>
      <c r="LBR43" s="467"/>
      <c r="LBS43" s="467"/>
      <c r="LBT43" s="467"/>
      <c r="LBU43" s="467"/>
      <c r="LBV43" s="467"/>
      <c r="LBW43" s="467"/>
      <c r="LBX43" s="467"/>
      <c r="LBY43" s="467"/>
      <c r="LBZ43" s="467"/>
      <c r="LCA43" s="467"/>
      <c r="LCB43" s="467"/>
      <c r="LCC43" s="467"/>
      <c r="LCD43" s="467"/>
      <c r="LCE43" s="467"/>
      <c r="LCF43" s="467"/>
      <c r="LCG43" s="467"/>
      <c r="LCH43" s="467"/>
      <c r="LCI43" s="467"/>
      <c r="LCJ43" s="467"/>
      <c r="LCK43" s="467"/>
      <c r="LCL43" s="467"/>
      <c r="LCM43" s="467"/>
      <c r="LCN43" s="467"/>
      <c r="LCO43" s="467"/>
      <c r="LCP43" s="467"/>
      <c r="LCQ43" s="467"/>
      <c r="LCR43" s="467"/>
      <c r="LCS43" s="467"/>
      <c r="LCT43" s="467"/>
      <c r="LCU43" s="467"/>
      <c r="LCV43" s="467"/>
      <c r="LCW43" s="467"/>
      <c r="LCX43" s="467"/>
      <c r="LCY43" s="467"/>
      <c r="LCZ43" s="467"/>
      <c r="LDA43" s="467"/>
      <c r="LDB43" s="467"/>
      <c r="LDC43" s="467"/>
      <c r="LDD43" s="467"/>
      <c r="LDE43" s="467"/>
      <c r="LDF43" s="467"/>
      <c r="LDG43" s="467"/>
      <c r="LDH43" s="467"/>
      <c r="LDI43" s="467"/>
      <c r="LDJ43" s="467"/>
      <c r="LDK43" s="467"/>
      <c r="LDL43" s="467"/>
      <c r="LDM43" s="467"/>
      <c r="LDN43" s="467"/>
      <c r="LDO43" s="467"/>
      <c r="LDP43" s="467"/>
      <c r="LDQ43" s="467"/>
      <c r="LDR43" s="467"/>
      <c r="LDS43" s="467"/>
      <c r="LDT43" s="467"/>
      <c r="LDU43" s="467"/>
      <c r="LDV43" s="467"/>
      <c r="LDW43" s="467"/>
      <c r="LDX43" s="467"/>
      <c r="LDY43" s="467"/>
      <c r="LDZ43" s="467"/>
      <c r="LEA43" s="467"/>
      <c r="LEB43" s="467"/>
      <c r="LEC43" s="467"/>
      <c r="LED43" s="467"/>
      <c r="LEE43" s="467"/>
      <c r="LEF43" s="467"/>
      <c r="LEG43" s="467"/>
      <c r="LEH43" s="467"/>
      <c r="LEI43" s="467"/>
      <c r="LEJ43" s="467"/>
      <c r="LEK43" s="467"/>
      <c r="LEL43" s="467"/>
      <c r="LEM43" s="467"/>
      <c r="LEN43" s="467"/>
      <c r="LEO43" s="467"/>
      <c r="LEP43" s="467"/>
      <c r="LEQ43" s="467"/>
      <c r="LER43" s="467"/>
      <c r="LES43" s="467"/>
      <c r="LET43" s="467"/>
      <c r="LEU43" s="467"/>
      <c r="LEV43" s="467"/>
      <c r="LEW43" s="467"/>
      <c r="LEX43" s="467"/>
      <c r="LEY43" s="467"/>
      <c r="LEZ43" s="467"/>
      <c r="LFA43" s="467"/>
      <c r="LFB43" s="467"/>
      <c r="LFC43" s="467"/>
      <c r="LFD43" s="467"/>
      <c r="LFE43" s="467"/>
      <c r="LFF43" s="467"/>
      <c r="LFG43" s="467"/>
      <c r="LFH43" s="467"/>
      <c r="LFI43" s="467"/>
      <c r="LFJ43" s="467"/>
      <c r="LFK43" s="467"/>
      <c r="LFL43" s="467"/>
      <c r="LFM43" s="467"/>
      <c r="LFN43" s="467"/>
      <c r="LFO43" s="467"/>
      <c r="LFP43" s="467"/>
      <c r="LFQ43" s="467"/>
      <c r="LFR43" s="467"/>
      <c r="LFS43" s="467"/>
      <c r="LFT43" s="467"/>
      <c r="LFU43" s="467"/>
      <c r="LFV43" s="467"/>
      <c r="LFW43" s="467"/>
      <c r="LFX43" s="467"/>
      <c r="LFY43" s="467"/>
      <c r="LFZ43" s="467"/>
      <c r="LGA43" s="467"/>
      <c r="LGB43" s="467"/>
      <c r="LGC43" s="467"/>
      <c r="LGD43" s="467"/>
      <c r="LGE43" s="467"/>
      <c r="LGF43" s="467"/>
      <c r="LGG43" s="467"/>
      <c r="LGH43" s="467"/>
      <c r="LGI43" s="467"/>
      <c r="LGJ43" s="467"/>
      <c r="LGK43" s="467"/>
      <c r="LGL43" s="467"/>
      <c r="LGM43" s="467"/>
      <c r="LGN43" s="467"/>
      <c r="LGO43" s="467"/>
      <c r="LGP43" s="467"/>
      <c r="LGQ43" s="467"/>
      <c r="LGR43" s="467"/>
      <c r="LGS43" s="467"/>
      <c r="LGT43" s="467"/>
      <c r="LGU43" s="467"/>
      <c r="LGV43" s="467"/>
      <c r="LGW43" s="467"/>
      <c r="LGX43" s="467"/>
      <c r="LGY43" s="467"/>
      <c r="LGZ43" s="467"/>
      <c r="LHA43" s="467"/>
      <c r="LHB43" s="467"/>
      <c r="LHC43" s="467"/>
      <c r="LHD43" s="467"/>
      <c r="LHE43" s="467"/>
      <c r="LHF43" s="467"/>
      <c r="LHG43" s="467"/>
      <c r="LHH43" s="467"/>
      <c r="LHI43" s="467"/>
      <c r="LHJ43" s="467"/>
      <c r="LHK43" s="467"/>
      <c r="LHL43" s="467"/>
      <c r="LHM43" s="467"/>
      <c r="LHN43" s="467"/>
      <c r="LHO43" s="467"/>
      <c r="LHP43" s="467"/>
      <c r="LHQ43" s="467"/>
      <c r="LHR43" s="467"/>
      <c r="LHS43" s="467"/>
      <c r="LHT43" s="467"/>
      <c r="LHU43" s="467"/>
      <c r="LHV43" s="467"/>
      <c r="LHW43" s="467"/>
      <c r="LHX43" s="467"/>
      <c r="LHY43" s="467"/>
      <c r="LHZ43" s="467"/>
      <c r="LIA43" s="467"/>
      <c r="LIB43" s="467"/>
      <c r="LIC43" s="467"/>
      <c r="LID43" s="467"/>
      <c r="LIE43" s="467"/>
      <c r="LIF43" s="467"/>
      <c r="LIG43" s="467"/>
      <c r="LIH43" s="467"/>
      <c r="LII43" s="467"/>
      <c r="LIJ43" s="467"/>
      <c r="LIK43" s="467"/>
      <c r="LIL43" s="467"/>
      <c r="LIM43" s="467"/>
      <c r="LIN43" s="467"/>
      <c r="LIO43" s="467"/>
      <c r="LIP43" s="467"/>
      <c r="LIQ43" s="467"/>
      <c r="LIR43" s="467"/>
      <c r="LIS43" s="467"/>
      <c r="LIT43" s="467"/>
      <c r="LIU43" s="467"/>
      <c r="LIV43" s="467"/>
      <c r="LIW43" s="467"/>
      <c r="LIX43" s="467"/>
      <c r="LIY43" s="467"/>
      <c r="LIZ43" s="467"/>
      <c r="LJA43" s="467"/>
      <c r="LJB43" s="467"/>
      <c r="LJC43" s="467"/>
      <c r="LJD43" s="467"/>
      <c r="LJE43" s="467"/>
      <c r="LJF43" s="467"/>
      <c r="LJG43" s="467"/>
      <c r="LJH43" s="467"/>
      <c r="LJI43" s="467"/>
      <c r="LJJ43" s="467"/>
      <c r="LJK43" s="467"/>
      <c r="LJL43" s="467"/>
      <c r="LJM43" s="467"/>
      <c r="LJN43" s="467"/>
      <c r="LJO43" s="467"/>
      <c r="LJP43" s="467"/>
      <c r="LJQ43" s="467"/>
      <c r="LJR43" s="467"/>
      <c r="LJS43" s="467"/>
      <c r="LJT43" s="467"/>
      <c r="LJU43" s="467"/>
      <c r="LJV43" s="467"/>
      <c r="LJW43" s="467"/>
      <c r="LJX43" s="467"/>
      <c r="LJY43" s="467"/>
      <c r="LJZ43" s="467"/>
      <c r="LKA43" s="467"/>
      <c r="LKB43" s="467"/>
      <c r="LKC43" s="467"/>
      <c r="LKD43" s="467"/>
      <c r="LKE43" s="467"/>
      <c r="LKF43" s="467"/>
      <c r="LKG43" s="467"/>
      <c r="LKH43" s="467"/>
      <c r="LKI43" s="467"/>
      <c r="LKJ43" s="467"/>
      <c r="LKK43" s="467"/>
      <c r="LKL43" s="467"/>
      <c r="LKM43" s="467"/>
      <c r="LKN43" s="467"/>
      <c r="LKO43" s="467"/>
      <c r="LKP43" s="467"/>
      <c r="LKQ43" s="467"/>
      <c r="LKR43" s="467"/>
      <c r="LKS43" s="467"/>
      <c r="LKT43" s="467"/>
      <c r="LKU43" s="467"/>
      <c r="LKV43" s="467"/>
      <c r="LKW43" s="467"/>
      <c r="LKX43" s="467"/>
      <c r="LKY43" s="467"/>
      <c r="LKZ43" s="467"/>
      <c r="LLA43" s="467"/>
      <c r="LLB43" s="467"/>
      <c r="LLC43" s="467"/>
      <c r="LLD43" s="467"/>
      <c r="LLE43" s="467"/>
      <c r="LLF43" s="467"/>
      <c r="LLG43" s="467"/>
      <c r="LLH43" s="467"/>
      <c r="LLI43" s="467"/>
      <c r="LLJ43" s="467"/>
      <c r="LLK43" s="467"/>
      <c r="LLL43" s="467"/>
      <c r="LLM43" s="467"/>
      <c r="LLN43" s="467"/>
      <c r="LLO43" s="467"/>
      <c r="LLP43" s="467"/>
      <c r="LLQ43" s="467"/>
      <c r="LLR43" s="467"/>
      <c r="LLS43" s="467"/>
      <c r="LLT43" s="467"/>
      <c r="LLU43" s="467"/>
      <c r="LLV43" s="467"/>
      <c r="LLW43" s="467"/>
      <c r="LLX43" s="467"/>
      <c r="LLY43" s="467"/>
      <c r="LLZ43" s="467"/>
      <c r="LMA43" s="467"/>
      <c r="LMB43" s="467"/>
      <c r="LMC43" s="467"/>
      <c r="LMD43" s="467"/>
      <c r="LME43" s="467"/>
      <c r="LMF43" s="467"/>
      <c r="LMG43" s="467"/>
      <c r="LMH43" s="467"/>
      <c r="LMI43" s="467"/>
      <c r="LMJ43" s="467"/>
      <c r="LMK43" s="467"/>
      <c r="LML43" s="467"/>
      <c r="LMM43" s="467"/>
      <c r="LMN43" s="467"/>
      <c r="LMO43" s="467"/>
      <c r="LMP43" s="467"/>
      <c r="LMQ43" s="467"/>
      <c r="LMR43" s="467"/>
      <c r="LMS43" s="467"/>
      <c r="LMT43" s="467"/>
      <c r="LMU43" s="467"/>
      <c r="LMV43" s="467"/>
      <c r="LMW43" s="467"/>
      <c r="LMX43" s="467"/>
      <c r="LMY43" s="467"/>
      <c r="LMZ43" s="467"/>
      <c r="LNA43" s="467"/>
      <c r="LNB43" s="467"/>
      <c r="LNC43" s="467"/>
      <c r="LND43" s="467"/>
      <c r="LNE43" s="467"/>
      <c r="LNF43" s="467"/>
      <c r="LNG43" s="467"/>
      <c r="LNH43" s="467"/>
      <c r="LNI43" s="467"/>
      <c r="LNJ43" s="467"/>
      <c r="LNK43" s="467"/>
      <c r="LNL43" s="467"/>
      <c r="LNM43" s="467"/>
      <c r="LNN43" s="467"/>
      <c r="LNO43" s="467"/>
      <c r="LNP43" s="467"/>
      <c r="LNQ43" s="467"/>
      <c r="LNR43" s="467"/>
      <c r="LNS43" s="467"/>
      <c r="LNT43" s="467"/>
      <c r="LNU43" s="467"/>
      <c r="LNV43" s="467"/>
      <c r="LNW43" s="467"/>
      <c r="LNX43" s="467"/>
      <c r="LNY43" s="467"/>
      <c r="LNZ43" s="467"/>
      <c r="LOA43" s="467"/>
      <c r="LOB43" s="467"/>
      <c r="LOC43" s="467"/>
      <c r="LOD43" s="467"/>
      <c r="LOE43" s="467"/>
      <c r="LOF43" s="467"/>
      <c r="LOG43" s="467"/>
      <c r="LOH43" s="467"/>
      <c r="LOI43" s="467"/>
      <c r="LOJ43" s="467"/>
      <c r="LOK43" s="467"/>
      <c r="LOL43" s="467"/>
      <c r="LOM43" s="467"/>
      <c r="LON43" s="467"/>
      <c r="LOO43" s="467"/>
      <c r="LOP43" s="467"/>
      <c r="LOQ43" s="467"/>
      <c r="LOR43" s="467"/>
      <c r="LOS43" s="467"/>
      <c r="LOT43" s="467"/>
      <c r="LOU43" s="467"/>
      <c r="LOV43" s="467"/>
      <c r="LOW43" s="467"/>
      <c r="LOX43" s="467"/>
      <c r="LOY43" s="467"/>
      <c r="LOZ43" s="467"/>
      <c r="LPA43" s="467"/>
      <c r="LPB43" s="467"/>
      <c r="LPC43" s="467"/>
      <c r="LPD43" s="467"/>
      <c r="LPE43" s="467"/>
      <c r="LPF43" s="467"/>
      <c r="LPG43" s="467"/>
      <c r="LPH43" s="467"/>
      <c r="LPI43" s="467"/>
      <c r="LPJ43" s="467"/>
      <c r="LPK43" s="467"/>
      <c r="LPL43" s="467"/>
      <c r="LPM43" s="467"/>
      <c r="LPN43" s="467"/>
      <c r="LPO43" s="467"/>
      <c r="LPP43" s="467"/>
      <c r="LPQ43" s="467"/>
      <c r="LPR43" s="467"/>
      <c r="LPS43" s="467"/>
      <c r="LPT43" s="467"/>
      <c r="LPU43" s="467"/>
      <c r="LPV43" s="467"/>
      <c r="LPW43" s="467"/>
      <c r="LPX43" s="467"/>
      <c r="LPY43" s="467"/>
      <c r="LPZ43" s="467"/>
      <c r="LQA43" s="467"/>
      <c r="LQB43" s="467"/>
      <c r="LQC43" s="467"/>
      <c r="LQD43" s="467"/>
      <c r="LQE43" s="467"/>
      <c r="LQF43" s="467"/>
      <c r="LQG43" s="467"/>
      <c r="LQH43" s="467"/>
      <c r="LQI43" s="467"/>
      <c r="LQJ43" s="467"/>
      <c r="LQK43" s="467"/>
      <c r="LQL43" s="467"/>
      <c r="LQM43" s="467"/>
      <c r="LQN43" s="467"/>
      <c r="LQO43" s="467"/>
      <c r="LQP43" s="467"/>
      <c r="LQQ43" s="467"/>
      <c r="LQR43" s="467"/>
      <c r="LQS43" s="467"/>
      <c r="LQT43" s="467"/>
      <c r="LQU43" s="467"/>
      <c r="LQV43" s="467"/>
      <c r="LQW43" s="467"/>
      <c r="LQX43" s="467"/>
      <c r="LQY43" s="467"/>
      <c r="LQZ43" s="467"/>
      <c r="LRA43" s="467"/>
      <c r="LRB43" s="467"/>
      <c r="LRC43" s="467"/>
      <c r="LRD43" s="467"/>
      <c r="LRE43" s="467"/>
      <c r="LRF43" s="467"/>
      <c r="LRG43" s="467"/>
      <c r="LRH43" s="467"/>
      <c r="LRI43" s="467"/>
      <c r="LRJ43" s="467"/>
      <c r="LRK43" s="467"/>
      <c r="LRL43" s="467"/>
      <c r="LRM43" s="467"/>
      <c r="LRN43" s="467"/>
      <c r="LRO43" s="467"/>
      <c r="LRP43" s="467"/>
      <c r="LRQ43" s="467"/>
      <c r="LRR43" s="467"/>
      <c r="LRS43" s="467"/>
      <c r="LRT43" s="467"/>
      <c r="LRU43" s="467"/>
      <c r="LRV43" s="467"/>
      <c r="LRW43" s="467"/>
      <c r="LRX43" s="467"/>
      <c r="LRY43" s="467"/>
      <c r="LRZ43" s="467"/>
      <c r="LSA43" s="467"/>
      <c r="LSB43" s="467"/>
      <c r="LSC43" s="467"/>
      <c r="LSD43" s="467"/>
      <c r="LSE43" s="467"/>
      <c r="LSF43" s="467"/>
      <c r="LSG43" s="467"/>
      <c r="LSH43" s="467"/>
      <c r="LSI43" s="467"/>
      <c r="LSJ43" s="467"/>
      <c r="LSK43" s="467"/>
      <c r="LSL43" s="467"/>
      <c r="LSM43" s="467"/>
      <c r="LSN43" s="467"/>
      <c r="LSO43" s="467"/>
      <c r="LSP43" s="467"/>
      <c r="LSQ43" s="467"/>
      <c r="LSR43" s="467"/>
      <c r="LSS43" s="467"/>
      <c r="LST43" s="467"/>
      <c r="LSU43" s="467"/>
      <c r="LSV43" s="467"/>
      <c r="LSW43" s="467"/>
      <c r="LSX43" s="467"/>
      <c r="LSY43" s="467"/>
      <c r="LSZ43" s="467"/>
      <c r="LTA43" s="467"/>
      <c r="LTB43" s="467"/>
      <c r="LTC43" s="467"/>
      <c r="LTD43" s="467"/>
      <c r="LTE43" s="467"/>
      <c r="LTF43" s="467"/>
      <c r="LTG43" s="467"/>
      <c r="LTH43" s="467"/>
      <c r="LTI43" s="467"/>
      <c r="LTJ43" s="467"/>
      <c r="LTK43" s="467"/>
      <c r="LTL43" s="467"/>
      <c r="LTM43" s="467"/>
      <c r="LTN43" s="467"/>
      <c r="LTO43" s="467"/>
      <c r="LTP43" s="467"/>
      <c r="LTQ43" s="467"/>
      <c r="LTR43" s="467"/>
      <c r="LTS43" s="467"/>
      <c r="LTT43" s="467"/>
      <c r="LTU43" s="467"/>
      <c r="LTV43" s="467"/>
      <c r="LTW43" s="467"/>
      <c r="LTX43" s="467"/>
      <c r="LTY43" s="467"/>
      <c r="LTZ43" s="467"/>
      <c r="LUA43" s="467"/>
      <c r="LUB43" s="467"/>
      <c r="LUC43" s="467"/>
      <c r="LUD43" s="467"/>
      <c r="LUE43" s="467"/>
      <c r="LUF43" s="467"/>
      <c r="LUG43" s="467"/>
      <c r="LUH43" s="467"/>
      <c r="LUI43" s="467"/>
      <c r="LUJ43" s="467"/>
      <c r="LUK43" s="467"/>
      <c r="LUL43" s="467"/>
      <c r="LUM43" s="467"/>
      <c r="LUN43" s="467"/>
      <c r="LUO43" s="467"/>
      <c r="LUP43" s="467"/>
      <c r="LUQ43" s="467"/>
      <c r="LUR43" s="467"/>
      <c r="LUS43" s="467"/>
      <c r="LUT43" s="467"/>
      <c r="LUU43" s="467"/>
      <c r="LUV43" s="467"/>
      <c r="LUW43" s="467"/>
      <c r="LUX43" s="467"/>
      <c r="LUY43" s="467"/>
      <c r="LUZ43" s="467"/>
      <c r="LVA43" s="467"/>
      <c r="LVB43" s="467"/>
      <c r="LVC43" s="467"/>
      <c r="LVD43" s="467"/>
      <c r="LVE43" s="467"/>
      <c r="LVF43" s="467"/>
      <c r="LVG43" s="467"/>
      <c r="LVH43" s="467"/>
      <c r="LVI43" s="467"/>
      <c r="LVJ43" s="467"/>
      <c r="LVK43" s="467"/>
      <c r="LVL43" s="467"/>
      <c r="LVM43" s="467"/>
      <c r="LVN43" s="467"/>
      <c r="LVO43" s="467"/>
      <c r="LVP43" s="467"/>
      <c r="LVQ43" s="467"/>
      <c r="LVR43" s="467"/>
      <c r="LVS43" s="467"/>
      <c r="LVT43" s="467"/>
      <c r="LVU43" s="467"/>
      <c r="LVV43" s="467"/>
      <c r="LVW43" s="467"/>
      <c r="LVX43" s="467"/>
      <c r="LVY43" s="467"/>
      <c r="LVZ43" s="467"/>
      <c r="LWA43" s="467"/>
      <c r="LWB43" s="467"/>
      <c r="LWC43" s="467"/>
      <c r="LWD43" s="467"/>
      <c r="LWE43" s="467"/>
      <c r="LWF43" s="467"/>
      <c r="LWG43" s="467"/>
      <c r="LWH43" s="467"/>
      <c r="LWI43" s="467"/>
      <c r="LWJ43" s="467"/>
      <c r="LWK43" s="467"/>
      <c r="LWL43" s="467"/>
      <c r="LWM43" s="467"/>
      <c r="LWN43" s="467"/>
      <c r="LWO43" s="467"/>
      <c r="LWP43" s="467"/>
      <c r="LWQ43" s="467"/>
      <c r="LWR43" s="467"/>
      <c r="LWS43" s="467"/>
      <c r="LWT43" s="467"/>
      <c r="LWU43" s="467"/>
      <c r="LWV43" s="467"/>
      <c r="LWW43" s="467"/>
      <c r="LWX43" s="467"/>
      <c r="LWY43" s="467"/>
      <c r="LWZ43" s="467"/>
      <c r="LXA43" s="467"/>
      <c r="LXB43" s="467"/>
      <c r="LXC43" s="467"/>
      <c r="LXD43" s="467"/>
      <c r="LXE43" s="467"/>
      <c r="LXF43" s="467"/>
      <c r="LXG43" s="467"/>
      <c r="LXH43" s="467"/>
      <c r="LXI43" s="467"/>
      <c r="LXJ43" s="467"/>
      <c r="LXK43" s="467"/>
      <c r="LXL43" s="467"/>
      <c r="LXM43" s="467"/>
      <c r="LXN43" s="467"/>
      <c r="LXO43" s="467"/>
      <c r="LXP43" s="467"/>
      <c r="LXQ43" s="467"/>
      <c r="LXR43" s="467"/>
      <c r="LXS43" s="467"/>
      <c r="LXT43" s="467"/>
      <c r="LXU43" s="467"/>
      <c r="LXV43" s="467"/>
      <c r="LXW43" s="467"/>
      <c r="LXX43" s="467"/>
      <c r="LXY43" s="467"/>
      <c r="LXZ43" s="467"/>
      <c r="LYA43" s="467"/>
      <c r="LYB43" s="467"/>
      <c r="LYC43" s="467"/>
      <c r="LYD43" s="467"/>
      <c r="LYE43" s="467"/>
      <c r="LYF43" s="467"/>
      <c r="LYG43" s="467"/>
      <c r="LYH43" s="467"/>
      <c r="LYI43" s="467"/>
      <c r="LYJ43" s="467"/>
      <c r="LYK43" s="467"/>
      <c r="LYL43" s="467"/>
      <c r="LYM43" s="467"/>
      <c r="LYN43" s="467"/>
      <c r="LYO43" s="467"/>
      <c r="LYP43" s="467"/>
      <c r="LYQ43" s="467"/>
      <c r="LYR43" s="467"/>
      <c r="LYS43" s="467"/>
      <c r="LYT43" s="467"/>
      <c r="LYU43" s="467"/>
      <c r="LYV43" s="467"/>
      <c r="LYW43" s="467"/>
      <c r="LYX43" s="467"/>
      <c r="LYY43" s="467"/>
      <c r="LYZ43" s="467"/>
      <c r="LZA43" s="467"/>
      <c r="LZB43" s="467"/>
      <c r="LZC43" s="467"/>
      <c r="LZD43" s="467"/>
      <c r="LZE43" s="467"/>
      <c r="LZF43" s="467"/>
      <c r="LZG43" s="467"/>
      <c r="LZH43" s="467"/>
      <c r="LZI43" s="467"/>
      <c r="LZJ43" s="467"/>
      <c r="LZK43" s="467"/>
      <c r="LZL43" s="467"/>
      <c r="LZM43" s="467"/>
      <c r="LZN43" s="467"/>
      <c r="LZO43" s="467"/>
      <c r="LZP43" s="467"/>
      <c r="LZQ43" s="467"/>
      <c r="LZR43" s="467"/>
      <c r="LZS43" s="467"/>
      <c r="LZT43" s="467"/>
      <c r="LZU43" s="467"/>
      <c r="LZV43" s="467"/>
      <c r="LZW43" s="467"/>
      <c r="LZX43" s="467"/>
      <c r="LZY43" s="467"/>
      <c r="LZZ43" s="467"/>
      <c r="MAA43" s="467"/>
      <c r="MAB43" s="467"/>
      <c r="MAC43" s="467"/>
      <c r="MAD43" s="467"/>
      <c r="MAE43" s="467"/>
      <c r="MAF43" s="467"/>
      <c r="MAG43" s="467"/>
      <c r="MAH43" s="467"/>
      <c r="MAI43" s="467"/>
      <c r="MAJ43" s="467"/>
      <c r="MAK43" s="467"/>
      <c r="MAL43" s="467"/>
      <c r="MAM43" s="467"/>
      <c r="MAN43" s="467"/>
      <c r="MAO43" s="467"/>
      <c r="MAP43" s="467"/>
      <c r="MAQ43" s="467"/>
      <c r="MAR43" s="467"/>
      <c r="MAS43" s="467"/>
      <c r="MAT43" s="467"/>
      <c r="MAU43" s="467"/>
      <c r="MAV43" s="467"/>
      <c r="MAW43" s="467"/>
      <c r="MAX43" s="467"/>
      <c r="MAY43" s="467"/>
      <c r="MAZ43" s="467"/>
      <c r="MBA43" s="467"/>
      <c r="MBB43" s="467"/>
      <c r="MBC43" s="467"/>
      <c r="MBD43" s="467"/>
      <c r="MBE43" s="467"/>
      <c r="MBF43" s="467"/>
      <c r="MBG43" s="467"/>
      <c r="MBH43" s="467"/>
      <c r="MBI43" s="467"/>
      <c r="MBJ43" s="467"/>
      <c r="MBK43" s="467"/>
      <c r="MBL43" s="467"/>
      <c r="MBM43" s="467"/>
      <c r="MBN43" s="467"/>
      <c r="MBO43" s="467"/>
      <c r="MBP43" s="467"/>
      <c r="MBQ43" s="467"/>
      <c r="MBR43" s="467"/>
      <c r="MBS43" s="467"/>
      <c r="MBT43" s="467"/>
      <c r="MBU43" s="467"/>
      <c r="MBV43" s="467"/>
      <c r="MBW43" s="467"/>
      <c r="MBX43" s="467"/>
      <c r="MBY43" s="467"/>
      <c r="MBZ43" s="467"/>
      <c r="MCA43" s="467"/>
      <c r="MCB43" s="467"/>
      <c r="MCC43" s="467"/>
      <c r="MCD43" s="467"/>
      <c r="MCE43" s="467"/>
      <c r="MCF43" s="467"/>
      <c r="MCG43" s="467"/>
      <c r="MCH43" s="467"/>
      <c r="MCI43" s="467"/>
      <c r="MCJ43" s="467"/>
      <c r="MCK43" s="467"/>
      <c r="MCL43" s="467"/>
      <c r="MCM43" s="467"/>
      <c r="MCN43" s="467"/>
      <c r="MCO43" s="467"/>
      <c r="MCP43" s="467"/>
      <c r="MCQ43" s="467"/>
      <c r="MCR43" s="467"/>
      <c r="MCS43" s="467"/>
      <c r="MCT43" s="467"/>
      <c r="MCU43" s="467"/>
      <c r="MCV43" s="467"/>
      <c r="MCW43" s="467"/>
      <c r="MCX43" s="467"/>
      <c r="MCY43" s="467"/>
      <c r="MCZ43" s="467"/>
      <c r="MDA43" s="467"/>
      <c r="MDB43" s="467"/>
      <c r="MDC43" s="467"/>
      <c r="MDD43" s="467"/>
      <c r="MDE43" s="467"/>
      <c r="MDF43" s="467"/>
      <c r="MDG43" s="467"/>
      <c r="MDH43" s="467"/>
      <c r="MDI43" s="467"/>
      <c r="MDJ43" s="467"/>
      <c r="MDK43" s="467"/>
      <c r="MDL43" s="467"/>
      <c r="MDM43" s="467"/>
      <c r="MDN43" s="467"/>
      <c r="MDO43" s="467"/>
      <c r="MDP43" s="467"/>
      <c r="MDQ43" s="467"/>
      <c r="MDR43" s="467"/>
      <c r="MDS43" s="467"/>
      <c r="MDT43" s="467"/>
      <c r="MDU43" s="467"/>
      <c r="MDV43" s="467"/>
      <c r="MDW43" s="467"/>
      <c r="MDX43" s="467"/>
      <c r="MDY43" s="467"/>
      <c r="MDZ43" s="467"/>
      <c r="MEA43" s="467"/>
      <c r="MEB43" s="467"/>
      <c r="MEC43" s="467"/>
      <c r="MED43" s="467"/>
      <c r="MEE43" s="467"/>
      <c r="MEF43" s="467"/>
      <c r="MEG43" s="467"/>
      <c r="MEH43" s="467"/>
      <c r="MEI43" s="467"/>
      <c r="MEJ43" s="467"/>
      <c r="MEK43" s="467"/>
      <c r="MEL43" s="467"/>
      <c r="MEM43" s="467"/>
      <c r="MEN43" s="467"/>
      <c r="MEO43" s="467"/>
      <c r="MEP43" s="467"/>
      <c r="MEQ43" s="467"/>
      <c r="MER43" s="467"/>
      <c r="MES43" s="467"/>
      <c r="MET43" s="467"/>
      <c r="MEU43" s="467"/>
      <c r="MEV43" s="467"/>
      <c r="MEW43" s="467"/>
      <c r="MEX43" s="467"/>
      <c r="MEY43" s="467"/>
      <c r="MEZ43" s="467"/>
      <c r="MFA43" s="467"/>
      <c r="MFB43" s="467"/>
      <c r="MFC43" s="467"/>
      <c r="MFD43" s="467"/>
      <c r="MFE43" s="467"/>
      <c r="MFF43" s="467"/>
      <c r="MFG43" s="467"/>
      <c r="MFH43" s="467"/>
      <c r="MFI43" s="467"/>
      <c r="MFJ43" s="467"/>
      <c r="MFK43" s="467"/>
      <c r="MFL43" s="467"/>
      <c r="MFM43" s="467"/>
      <c r="MFN43" s="467"/>
      <c r="MFO43" s="467"/>
      <c r="MFP43" s="467"/>
      <c r="MFQ43" s="467"/>
      <c r="MFR43" s="467"/>
      <c r="MFS43" s="467"/>
      <c r="MFT43" s="467"/>
      <c r="MFU43" s="467"/>
      <c r="MFV43" s="467"/>
      <c r="MFW43" s="467"/>
      <c r="MFX43" s="467"/>
      <c r="MFY43" s="467"/>
      <c r="MFZ43" s="467"/>
      <c r="MGA43" s="467"/>
      <c r="MGB43" s="467"/>
      <c r="MGC43" s="467"/>
      <c r="MGD43" s="467"/>
      <c r="MGE43" s="467"/>
      <c r="MGF43" s="467"/>
      <c r="MGG43" s="467"/>
      <c r="MGH43" s="467"/>
      <c r="MGI43" s="467"/>
      <c r="MGJ43" s="467"/>
      <c r="MGK43" s="467"/>
      <c r="MGL43" s="467"/>
      <c r="MGM43" s="467"/>
      <c r="MGN43" s="467"/>
      <c r="MGO43" s="467"/>
      <c r="MGP43" s="467"/>
      <c r="MGQ43" s="467"/>
      <c r="MGR43" s="467"/>
      <c r="MGS43" s="467"/>
      <c r="MGT43" s="467"/>
      <c r="MGU43" s="467"/>
      <c r="MGV43" s="467"/>
      <c r="MGW43" s="467"/>
      <c r="MGX43" s="467"/>
      <c r="MGY43" s="467"/>
      <c r="MGZ43" s="467"/>
      <c r="MHA43" s="467"/>
      <c r="MHB43" s="467"/>
      <c r="MHC43" s="467"/>
      <c r="MHD43" s="467"/>
      <c r="MHE43" s="467"/>
      <c r="MHF43" s="467"/>
      <c r="MHG43" s="467"/>
      <c r="MHH43" s="467"/>
      <c r="MHI43" s="467"/>
      <c r="MHJ43" s="467"/>
      <c r="MHK43" s="467"/>
      <c r="MHL43" s="467"/>
      <c r="MHM43" s="467"/>
      <c r="MHN43" s="467"/>
      <c r="MHO43" s="467"/>
      <c r="MHP43" s="467"/>
      <c r="MHQ43" s="467"/>
      <c r="MHR43" s="467"/>
      <c r="MHS43" s="467"/>
      <c r="MHT43" s="467"/>
      <c r="MHU43" s="467"/>
      <c r="MHV43" s="467"/>
      <c r="MHW43" s="467"/>
      <c r="MHX43" s="467"/>
      <c r="MHY43" s="467"/>
      <c r="MHZ43" s="467"/>
      <c r="MIA43" s="467"/>
      <c r="MIB43" s="467"/>
      <c r="MIC43" s="467"/>
      <c r="MID43" s="467"/>
      <c r="MIE43" s="467"/>
      <c r="MIF43" s="467"/>
      <c r="MIG43" s="467"/>
      <c r="MIH43" s="467"/>
      <c r="MII43" s="467"/>
      <c r="MIJ43" s="467"/>
      <c r="MIK43" s="467"/>
      <c r="MIL43" s="467"/>
      <c r="MIM43" s="467"/>
      <c r="MIN43" s="467"/>
      <c r="MIO43" s="467"/>
      <c r="MIP43" s="467"/>
      <c r="MIQ43" s="467"/>
      <c r="MIR43" s="467"/>
      <c r="MIS43" s="467"/>
      <c r="MIT43" s="467"/>
      <c r="MIU43" s="467"/>
      <c r="MIV43" s="467"/>
      <c r="MIW43" s="467"/>
      <c r="MIX43" s="467"/>
      <c r="MIY43" s="467"/>
      <c r="MIZ43" s="467"/>
      <c r="MJA43" s="467"/>
      <c r="MJB43" s="467"/>
      <c r="MJC43" s="467"/>
      <c r="MJD43" s="467"/>
      <c r="MJE43" s="467"/>
      <c r="MJF43" s="467"/>
      <c r="MJG43" s="467"/>
      <c r="MJH43" s="467"/>
      <c r="MJI43" s="467"/>
      <c r="MJJ43" s="467"/>
      <c r="MJK43" s="467"/>
      <c r="MJL43" s="467"/>
      <c r="MJM43" s="467"/>
      <c r="MJN43" s="467"/>
      <c r="MJO43" s="467"/>
      <c r="MJP43" s="467"/>
      <c r="MJQ43" s="467"/>
      <c r="MJR43" s="467"/>
      <c r="MJS43" s="467"/>
      <c r="MJT43" s="467"/>
      <c r="MJU43" s="467"/>
      <c r="MJV43" s="467"/>
      <c r="MJW43" s="467"/>
      <c r="MJX43" s="467"/>
      <c r="MJY43" s="467"/>
      <c r="MJZ43" s="467"/>
      <c r="MKA43" s="467"/>
      <c r="MKB43" s="467"/>
      <c r="MKC43" s="467"/>
      <c r="MKD43" s="467"/>
      <c r="MKE43" s="467"/>
      <c r="MKF43" s="467"/>
      <c r="MKG43" s="467"/>
      <c r="MKH43" s="467"/>
      <c r="MKI43" s="467"/>
      <c r="MKJ43" s="467"/>
      <c r="MKK43" s="467"/>
      <c r="MKL43" s="467"/>
      <c r="MKM43" s="467"/>
      <c r="MKN43" s="467"/>
      <c r="MKO43" s="467"/>
      <c r="MKP43" s="467"/>
      <c r="MKQ43" s="467"/>
      <c r="MKR43" s="467"/>
      <c r="MKS43" s="467"/>
      <c r="MKT43" s="467"/>
      <c r="MKU43" s="467"/>
      <c r="MKV43" s="467"/>
      <c r="MKW43" s="467"/>
      <c r="MKX43" s="467"/>
      <c r="MKY43" s="467"/>
      <c r="MKZ43" s="467"/>
      <c r="MLA43" s="467"/>
      <c r="MLB43" s="467"/>
      <c r="MLC43" s="467"/>
      <c r="MLD43" s="467"/>
      <c r="MLE43" s="467"/>
      <c r="MLF43" s="467"/>
      <c r="MLG43" s="467"/>
      <c r="MLH43" s="467"/>
      <c r="MLI43" s="467"/>
      <c r="MLJ43" s="467"/>
      <c r="MLK43" s="467"/>
      <c r="MLL43" s="467"/>
      <c r="MLM43" s="467"/>
      <c r="MLN43" s="467"/>
      <c r="MLO43" s="467"/>
      <c r="MLP43" s="467"/>
      <c r="MLQ43" s="467"/>
      <c r="MLR43" s="467"/>
      <c r="MLS43" s="467"/>
      <c r="MLT43" s="467"/>
      <c r="MLU43" s="467"/>
      <c r="MLV43" s="467"/>
      <c r="MLW43" s="467"/>
      <c r="MLX43" s="467"/>
      <c r="MLY43" s="467"/>
      <c r="MLZ43" s="467"/>
      <c r="MMA43" s="467"/>
      <c r="MMB43" s="467"/>
      <c r="MMC43" s="467"/>
      <c r="MMD43" s="467"/>
      <c r="MME43" s="467"/>
      <c r="MMF43" s="467"/>
      <c r="MMG43" s="467"/>
      <c r="MMH43" s="467"/>
      <c r="MMI43" s="467"/>
      <c r="MMJ43" s="467"/>
      <c r="MMK43" s="467"/>
      <c r="MML43" s="467"/>
      <c r="MMM43" s="467"/>
      <c r="MMN43" s="467"/>
      <c r="MMO43" s="467"/>
      <c r="MMP43" s="467"/>
      <c r="MMQ43" s="467"/>
      <c r="MMR43" s="467"/>
      <c r="MMS43" s="467"/>
      <c r="MMT43" s="467"/>
      <c r="MMU43" s="467"/>
      <c r="MMV43" s="467"/>
      <c r="MMW43" s="467"/>
      <c r="MMX43" s="467"/>
      <c r="MMY43" s="467"/>
      <c r="MMZ43" s="467"/>
      <c r="MNA43" s="467"/>
      <c r="MNB43" s="467"/>
      <c r="MNC43" s="467"/>
      <c r="MND43" s="467"/>
      <c r="MNE43" s="467"/>
      <c r="MNF43" s="467"/>
      <c r="MNG43" s="467"/>
      <c r="MNH43" s="467"/>
      <c r="MNI43" s="467"/>
      <c r="MNJ43" s="467"/>
      <c r="MNK43" s="467"/>
      <c r="MNL43" s="467"/>
      <c r="MNM43" s="467"/>
      <c r="MNN43" s="467"/>
      <c r="MNO43" s="467"/>
      <c r="MNP43" s="467"/>
      <c r="MNQ43" s="467"/>
      <c r="MNR43" s="467"/>
      <c r="MNS43" s="467"/>
      <c r="MNT43" s="467"/>
      <c r="MNU43" s="467"/>
      <c r="MNV43" s="467"/>
      <c r="MNW43" s="467"/>
      <c r="MNX43" s="467"/>
      <c r="MNY43" s="467"/>
      <c r="MNZ43" s="467"/>
      <c r="MOA43" s="467"/>
      <c r="MOB43" s="467"/>
      <c r="MOC43" s="467"/>
      <c r="MOD43" s="467"/>
      <c r="MOE43" s="467"/>
      <c r="MOF43" s="467"/>
      <c r="MOG43" s="467"/>
      <c r="MOH43" s="467"/>
      <c r="MOI43" s="467"/>
      <c r="MOJ43" s="467"/>
      <c r="MOK43" s="467"/>
      <c r="MOL43" s="467"/>
      <c r="MOM43" s="467"/>
      <c r="MON43" s="467"/>
      <c r="MOO43" s="467"/>
      <c r="MOP43" s="467"/>
      <c r="MOQ43" s="467"/>
      <c r="MOR43" s="467"/>
      <c r="MOS43" s="467"/>
      <c r="MOT43" s="467"/>
      <c r="MOU43" s="467"/>
      <c r="MOV43" s="467"/>
      <c r="MOW43" s="467"/>
      <c r="MOX43" s="467"/>
      <c r="MOY43" s="467"/>
      <c r="MOZ43" s="467"/>
      <c r="MPA43" s="467"/>
      <c r="MPB43" s="467"/>
      <c r="MPC43" s="467"/>
      <c r="MPD43" s="467"/>
      <c r="MPE43" s="467"/>
      <c r="MPF43" s="467"/>
      <c r="MPG43" s="467"/>
      <c r="MPH43" s="467"/>
      <c r="MPI43" s="467"/>
      <c r="MPJ43" s="467"/>
      <c r="MPK43" s="467"/>
      <c r="MPL43" s="467"/>
      <c r="MPM43" s="467"/>
      <c r="MPN43" s="467"/>
      <c r="MPO43" s="467"/>
      <c r="MPP43" s="467"/>
      <c r="MPQ43" s="467"/>
      <c r="MPR43" s="467"/>
      <c r="MPS43" s="467"/>
      <c r="MPT43" s="467"/>
      <c r="MPU43" s="467"/>
      <c r="MPV43" s="467"/>
      <c r="MPW43" s="467"/>
      <c r="MPX43" s="467"/>
      <c r="MPY43" s="467"/>
      <c r="MPZ43" s="467"/>
      <c r="MQA43" s="467"/>
      <c r="MQB43" s="467"/>
      <c r="MQC43" s="467"/>
      <c r="MQD43" s="467"/>
      <c r="MQE43" s="467"/>
      <c r="MQF43" s="467"/>
      <c r="MQG43" s="467"/>
      <c r="MQH43" s="467"/>
      <c r="MQI43" s="467"/>
      <c r="MQJ43" s="467"/>
      <c r="MQK43" s="467"/>
      <c r="MQL43" s="467"/>
      <c r="MQM43" s="467"/>
      <c r="MQN43" s="467"/>
      <c r="MQO43" s="467"/>
      <c r="MQP43" s="467"/>
      <c r="MQQ43" s="467"/>
      <c r="MQR43" s="467"/>
      <c r="MQS43" s="467"/>
      <c r="MQT43" s="467"/>
      <c r="MQU43" s="467"/>
      <c r="MQV43" s="467"/>
      <c r="MQW43" s="467"/>
      <c r="MQX43" s="467"/>
      <c r="MQY43" s="467"/>
      <c r="MQZ43" s="467"/>
      <c r="MRA43" s="467"/>
      <c r="MRB43" s="467"/>
      <c r="MRC43" s="467"/>
      <c r="MRD43" s="467"/>
      <c r="MRE43" s="467"/>
      <c r="MRF43" s="467"/>
      <c r="MRG43" s="467"/>
      <c r="MRH43" s="467"/>
      <c r="MRI43" s="467"/>
      <c r="MRJ43" s="467"/>
      <c r="MRK43" s="467"/>
      <c r="MRL43" s="467"/>
      <c r="MRM43" s="467"/>
      <c r="MRN43" s="467"/>
      <c r="MRO43" s="467"/>
      <c r="MRP43" s="467"/>
      <c r="MRQ43" s="467"/>
      <c r="MRR43" s="467"/>
      <c r="MRS43" s="467"/>
      <c r="MRT43" s="467"/>
      <c r="MRU43" s="467"/>
      <c r="MRV43" s="467"/>
      <c r="MRW43" s="467"/>
      <c r="MRX43" s="467"/>
      <c r="MRY43" s="467"/>
      <c r="MRZ43" s="467"/>
      <c r="MSA43" s="467"/>
      <c r="MSB43" s="467"/>
      <c r="MSC43" s="467"/>
      <c r="MSD43" s="467"/>
      <c r="MSE43" s="467"/>
      <c r="MSF43" s="467"/>
      <c r="MSG43" s="467"/>
      <c r="MSH43" s="467"/>
      <c r="MSI43" s="467"/>
      <c r="MSJ43" s="467"/>
      <c r="MSK43" s="467"/>
      <c r="MSL43" s="467"/>
      <c r="MSM43" s="467"/>
      <c r="MSN43" s="467"/>
      <c r="MSO43" s="467"/>
      <c r="MSP43" s="467"/>
      <c r="MSQ43" s="467"/>
      <c r="MSR43" s="467"/>
      <c r="MSS43" s="467"/>
      <c r="MST43" s="467"/>
      <c r="MSU43" s="467"/>
      <c r="MSV43" s="467"/>
      <c r="MSW43" s="467"/>
      <c r="MSX43" s="467"/>
      <c r="MSY43" s="467"/>
      <c r="MSZ43" s="467"/>
      <c r="MTA43" s="467"/>
      <c r="MTB43" s="467"/>
      <c r="MTC43" s="467"/>
      <c r="MTD43" s="467"/>
      <c r="MTE43" s="467"/>
      <c r="MTF43" s="467"/>
      <c r="MTG43" s="467"/>
      <c r="MTH43" s="467"/>
      <c r="MTI43" s="467"/>
      <c r="MTJ43" s="467"/>
      <c r="MTK43" s="467"/>
      <c r="MTL43" s="467"/>
      <c r="MTM43" s="467"/>
      <c r="MTN43" s="467"/>
      <c r="MTO43" s="467"/>
      <c r="MTP43" s="467"/>
      <c r="MTQ43" s="467"/>
      <c r="MTR43" s="467"/>
      <c r="MTS43" s="467"/>
      <c r="MTT43" s="467"/>
      <c r="MTU43" s="467"/>
      <c r="MTV43" s="467"/>
      <c r="MTW43" s="467"/>
      <c r="MTX43" s="467"/>
      <c r="MTY43" s="467"/>
      <c r="MTZ43" s="467"/>
      <c r="MUA43" s="467"/>
      <c r="MUB43" s="467"/>
      <c r="MUC43" s="467"/>
      <c r="MUD43" s="467"/>
      <c r="MUE43" s="467"/>
      <c r="MUF43" s="467"/>
      <c r="MUG43" s="467"/>
      <c r="MUH43" s="467"/>
      <c r="MUI43" s="467"/>
      <c r="MUJ43" s="467"/>
      <c r="MUK43" s="467"/>
      <c r="MUL43" s="467"/>
      <c r="MUM43" s="467"/>
      <c r="MUN43" s="467"/>
      <c r="MUO43" s="467"/>
      <c r="MUP43" s="467"/>
      <c r="MUQ43" s="467"/>
      <c r="MUR43" s="467"/>
      <c r="MUS43" s="467"/>
      <c r="MUT43" s="467"/>
      <c r="MUU43" s="467"/>
      <c r="MUV43" s="467"/>
      <c r="MUW43" s="467"/>
      <c r="MUX43" s="467"/>
      <c r="MUY43" s="467"/>
      <c r="MUZ43" s="467"/>
      <c r="MVA43" s="467"/>
      <c r="MVB43" s="467"/>
      <c r="MVC43" s="467"/>
      <c r="MVD43" s="467"/>
      <c r="MVE43" s="467"/>
      <c r="MVF43" s="467"/>
      <c r="MVG43" s="467"/>
      <c r="MVH43" s="467"/>
      <c r="MVI43" s="467"/>
      <c r="MVJ43" s="467"/>
      <c r="MVK43" s="467"/>
      <c r="MVL43" s="467"/>
      <c r="MVM43" s="467"/>
      <c r="MVN43" s="467"/>
      <c r="MVO43" s="467"/>
      <c r="MVP43" s="467"/>
      <c r="MVQ43" s="467"/>
      <c r="MVR43" s="467"/>
      <c r="MVS43" s="467"/>
      <c r="MVT43" s="467"/>
      <c r="MVU43" s="467"/>
      <c r="MVV43" s="467"/>
      <c r="MVW43" s="467"/>
      <c r="MVX43" s="467"/>
      <c r="MVY43" s="467"/>
      <c r="MVZ43" s="467"/>
      <c r="MWA43" s="467"/>
      <c r="MWB43" s="467"/>
      <c r="MWC43" s="467"/>
      <c r="MWD43" s="467"/>
      <c r="MWE43" s="467"/>
      <c r="MWF43" s="467"/>
      <c r="MWG43" s="467"/>
      <c r="MWH43" s="467"/>
      <c r="MWI43" s="467"/>
      <c r="MWJ43" s="467"/>
      <c r="MWK43" s="467"/>
      <c r="MWL43" s="467"/>
      <c r="MWM43" s="467"/>
      <c r="MWN43" s="467"/>
      <c r="MWO43" s="467"/>
      <c r="MWP43" s="467"/>
      <c r="MWQ43" s="467"/>
      <c r="MWR43" s="467"/>
      <c r="MWS43" s="467"/>
      <c r="MWT43" s="467"/>
      <c r="MWU43" s="467"/>
      <c r="MWV43" s="467"/>
      <c r="MWW43" s="467"/>
      <c r="MWX43" s="467"/>
      <c r="MWY43" s="467"/>
      <c r="MWZ43" s="467"/>
      <c r="MXA43" s="467"/>
      <c r="MXB43" s="467"/>
      <c r="MXC43" s="467"/>
      <c r="MXD43" s="467"/>
      <c r="MXE43" s="467"/>
      <c r="MXF43" s="467"/>
      <c r="MXG43" s="467"/>
      <c r="MXH43" s="467"/>
      <c r="MXI43" s="467"/>
      <c r="MXJ43" s="467"/>
      <c r="MXK43" s="467"/>
      <c r="MXL43" s="467"/>
      <c r="MXM43" s="467"/>
      <c r="MXN43" s="467"/>
      <c r="MXO43" s="467"/>
      <c r="MXP43" s="467"/>
      <c r="MXQ43" s="467"/>
      <c r="MXR43" s="467"/>
      <c r="MXS43" s="467"/>
      <c r="MXT43" s="467"/>
      <c r="MXU43" s="467"/>
      <c r="MXV43" s="467"/>
      <c r="MXW43" s="467"/>
      <c r="MXX43" s="467"/>
      <c r="MXY43" s="467"/>
      <c r="MXZ43" s="467"/>
      <c r="MYA43" s="467"/>
      <c r="MYB43" s="467"/>
      <c r="MYC43" s="467"/>
      <c r="MYD43" s="467"/>
      <c r="MYE43" s="467"/>
      <c r="MYF43" s="467"/>
      <c r="MYG43" s="467"/>
      <c r="MYH43" s="467"/>
      <c r="MYI43" s="467"/>
      <c r="MYJ43" s="467"/>
      <c r="MYK43" s="467"/>
      <c r="MYL43" s="467"/>
      <c r="MYM43" s="467"/>
      <c r="MYN43" s="467"/>
      <c r="MYO43" s="467"/>
      <c r="MYP43" s="467"/>
      <c r="MYQ43" s="467"/>
      <c r="MYR43" s="467"/>
      <c r="MYS43" s="467"/>
      <c r="MYT43" s="467"/>
      <c r="MYU43" s="467"/>
      <c r="MYV43" s="467"/>
      <c r="MYW43" s="467"/>
      <c r="MYX43" s="467"/>
      <c r="MYY43" s="467"/>
      <c r="MYZ43" s="467"/>
      <c r="MZA43" s="467"/>
      <c r="MZB43" s="467"/>
      <c r="MZC43" s="467"/>
      <c r="MZD43" s="467"/>
      <c r="MZE43" s="467"/>
      <c r="MZF43" s="467"/>
      <c r="MZG43" s="467"/>
      <c r="MZH43" s="467"/>
      <c r="MZI43" s="467"/>
      <c r="MZJ43" s="467"/>
      <c r="MZK43" s="467"/>
      <c r="MZL43" s="467"/>
      <c r="MZM43" s="467"/>
      <c r="MZN43" s="467"/>
      <c r="MZO43" s="467"/>
      <c r="MZP43" s="467"/>
      <c r="MZQ43" s="467"/>
      <c r="MZR43" s="467"/>
      <c r="MZS43" s="467"/>
      <c r="MZT43" s="467"/>
      <c r="MZU43" s="467"/>
      <c r="MZV43" s="467"/>
      <c r="MZW43" s="467"/>
      <c r="MZX43" s="467"/>
      <c r="MZY43" s="467"/>
      <c r="MZZ43" s="467"/>
      <c r="NAA43" s="467"/>
      <c r="NAB43" s="467"/>
      <c r="NAC43" s="467"/>
      <c r="NAD43" s="467"/>
      <c r="NAE43" s="467"/>
      <c r="NAF43" s="467"/>
      <c r="NAG43" s="467"/>
      <c r="NAH43" s="467"/>
      <c r="NAI43" s="467"/>
      <c r="NAJ43" s="467"/>
      <c r="NAK43" s="467"/>
      <c r="NAL43" s="467"/>
      <c r="NAM43" s="467"/>
      <c r="NAN43" s="467"/>
      <c r="NAO43" s="467"/>
      <c r="NAP43" s="467"/>
      <c r="NAQ43" s="467"/>
      <c r="NAR43" s="467"/>
      <c r="NAS43" s="467"/>
      <c r="NAT43" s="467"/>
      <c r="NAU43" s="467"/>
      <c r="NAV43" s="467"/>
      <c r="NAW43" s="467"/>
      <c r="NAX43" s="467"/>
      <c r="NAY43" s="467"/>
      <c r="NAZ43" s="467"/>
      <c r="NBA43" s="467"/>
      <c r="NBB43" s="467"/>
      <c r="NBC43" s="467"/>
      <c r="NBD43" s="467"/>
      <c r="NBE43" s="467"/>
      <c r="NBF43" s="467"/>
      <c r="NBG43" s="467"/>
      <c r="NBH43" s="467"/>
      <c r="NBI43" s="467"/>
      <c r="NBJ43" s="467"/>
      <c r="NBK43" s="467"/>
      <c r="NBL43" s="467"/>
      <c r="NBM43" s="467"/>
      <c r="NBN43" s="467"/>
      <c r="NBO43" s="467"/>
      <c r="NBP43" s="467"/>
      <c r="NBQ43" s="467"/>
      <c r="NBR43" s="467"/>
      <c r="NBS43" s="467"/>
      <c r="NBT43" s="467"/>
      <c r="NBU43" s="467"/>
      <c r="NBV43" s="467"/>
      <c r="NBW43" s="467"/>
      <c r="NBX43" s="467"/>
      <c r="NBY43" s="467"/>
      <c r="NBZ43" s="467"/>
      <c r="NCA43" s="467"/>
      <c r="NCB43" s="467"/>
      <c r="NCC43" s="467"/>
      <c r="NCD43" s="467"/>
      <c r="NCE43" s="467"/>
      <c r="NCF43" s="467"/>
      <c r="NCG43" s="467"/>
      <c r="NCH43" s="467"/>
      <c r="NCI43" s="467"/>
      <c r="NCJ43" s="467"/>
      <c r="NCK43" s="467"/>
      <c r="NCL43" s="467"/>
      <c r="NCM43" s="467"/>
      <c r="NCN43" s="467"/>
      <c r="NCO43" s="467"/>
      <c r="NCP43" s="467"/>
      <c r="NCQ43" s="467"/>
      <c r="NCR43" s="467"/>
      <c r="NCS43" s="467"/>
      <c r="NCT43" s="467"/>
      <c r="NCU43" s="467"/>
      <c r="NCV43" s="467"/>
      <c r="NCW43" s="467"/>
      <c r="NCX43" s="467"/>
      <c r="NCY43" s="467"/>
      <c r="NCZ43" s="467"/>
      <c r="NDA43" s="467"/>
      <c r="NDB43" s="467"/>
      <c r="NDC43" s="467"/>
      <c r="NDD43" s="467"/>
      <c r="NDE43" s="467"/>
      <c r="NDF43" s="467"/>
      <c r="NDG43" s="467"/>
      <c r="NDH43" s="467"/>
      <c r="NDI43" s="467"/>
      <c r="NDJ43" s="467"/>
      <c r="NDK43" s="467"/>
      <c r="NDL43" s="467"/>
      <c r="NDM43" s="467"/>
      <c r="NDN43" s="467"/>
      <c r="NDO43" s="467"/>
      <c r="NDP43" s="467"/>
      <c r="NDQ43" s="467"/>
      <c r="NDR43" s="467"/>
      <c r="NDS43" s="467"/>
      <c r="NDT43" s="467"/>
      <c r="NDU43" s="467"/>
      <c r="NDV43" s="467"/>
      <c r="NDW43" s="467"/>
      <c r="NDX43" s="467"/>
      <c r="NDY43" s="467"/>
      <c r="NDZ43" s="467"/>
      <c r="NEA43" s="467"/>
      <c r="NEB43" s="467"/>
      <c r="NEC43" s="467"/>
      <c r="NED43" s="467"/>
      <c r="NEE43" s="467"/>
      <c r="NEF43" s="467"/>
      <c r="NEG43" s="467"/>
      <c r="NEH43" s="467"/>
      <c r="NEI43" s="467"/>
      <c r="NEJ43" s="467"/>
      <c r="NEK43" s="467"/>
      <c r="NEL43" s="467"/>
      <c r="NEM43" s="467"/>
      <c r="NEN43" s="467"/>
      <c r="NEO43" s="467"/>
      <c r="NEP43" s="467"/>
      <c r="NEQ43" s="467"/>
      <c r="NER43" s="467"/>
      <c r="NES43" s="467"/>
      <c r="NET43" s="467"/>
      <c r="NEU43" s="467"/>
      <c r="NEV43" s="467"/>
      <c r="NEW43" s="467"/>
      <c r="NEX43" s="467"/>
      <c r="NEY43" s="467"/>
      <c r="NEZ43" s="467"/>
      <c r="NFA43" s="467"/>
      <c r="NFB43" s="467"/>
      <c r="NFC43" s="467"/>
      <c r="NFD43" s="467"/>
      <c r="NFE43" s="467"/>
      <c r="NFF43" s="467"/>
      <c r="NFG43" s="467"/>
      <c r="NFH43" s="467"/>
      <c r="NFI43" s="467"/>
      <c r="NFJ43" s="467"/>
      <c r="NFK43" s="467"/>
      <c r="NFL43" s="467"/>
      <c r="NFM43" s="467"/>
      <c r="NFN43" s="467"/>
      <c r="NFO43" s="467"/>
      <c r="NFP43" s="467"/>
      <c r="NFQ43" s="467"/>
      <c r="NFR43" s="467"/>
      <c r="NFS43" s="467"/>
      <c r="NFT43" s="467"/>
      <c r="NFU43" s="467"/>
      <c r="NFV43" s="467"/>
      <c r="NFW43" s="467"/>
      <c r="NFX43" s="467"/>
      <c r="NFY43" s="467"/>
      <c r="NFZ43" s="467"/>
      <c r="NGA43" s="467"/>
      <c r="NGB43" s="467"/>
      <c r="NGC43" s="467"/>
      <c r="NGD43" s="467"/>
      <c r="NGE43" s="467"/>
      <c r="NGF43" s="467"/>
      <c r="NGG43" s="467"/>
      <c r="NGH43" s="467"/>
      <c r="NGI43" s="467"/>
      <c r="NGJ43" s="467"/>
      <c r="NGK43" s="467"/>
      <c r="NGL43" s="467"/>
      <c r="NGM43" s="467"/>
      <c r="NGN43" s="467"/>
      <c r="NGO43" s="467"/>
      <c r="NGP43" s="467"/>
      <c r="NGQ43" s="467"/>
      <c r="NGR43" s="467"/>
      <c r="NGS43" s="467"/>
      <c r="NGT43" s="467"/>
      <c r="NGU43" s="467"/>
      <c r="NGV43" s="467"/>
      <c r="NGW43" s="467"/>
      <c r="NGX43" s="467"/>
      <c r="NGY43" s="467"/>
      <c r="NGZ43" s="467"/>
      <c r="NHA43" s="467"/>
      <c r="NHB43" s="467"/>
      <c r="NHC43" s="467"/>
      <c r="NHD43" s="467"/>
      <c r="NHE43" s="467"/>
      <c r="NHF43" s="467"/>
      <c r="NHG43" s="467"/>
      <c r="NHH43" s="467"/>
      <c r="NHI43" s="467"/>
      <c r="NHJ43" s="467"/>
      <c r="NHK43" s="467"/>
      <c r="NHL43" s="467"/>
      <c r="NHM43" s="467"/>
      <c r="NHN43" s="467"/>
      <c r="NHO43" s="467"/>
      <c r="NHP43" s="467"/>
      <c r="NHQ43" s="467"/>
      <c r="NHR43" s="467"/>
      <c r="NHS43" s="467"/>
      <c r="NHT43" s="467"/>
      <c r="NHU43" s="467"/>
      <c r="NHV43" s="467"/>
      <c r="NHW43" s="467"/>
      <c r="NHX43" s="467"/>
      <c r="NHY43" s="467"/>
      <c r="NHZ43" s="467"/>
      <c r="NIA43" s="467"/>
      <c r="NIB43" s="467"/>
      <c r="NIC43" s="467"/>
      <c r="NID43" s="467"/>
      <c r="NIE43" s="467"/>
      <c r="NIF43" s="467"/>
      <c r="NIG43" s="467"/>
      <c r="NIH43" s="467"/>
      <c r="NII43" s="467"/>
      <c r="NIJ43" s="467"/>
      <c r="NIK43" s="467"/>
      <c r="NIL43" s="467"/>
      <c r="NIM43" s="467"/>
      <c r="NIN43" s="467"/>
      <c r="NIO43" s="467"/>
      <c r="NIP43" s="467"/>
      <c r="NIQ43" s="467"/>
      <c r="NIR43" s="467"/>
      <c r="NIS43" s="467"/>
      <c r="NIT43" s="467"/>
      <c r="NIU43" s="467"/>
      <c r="NIV43" s="467"/>
      <c r="NIW43" s="467"/>
      <c r="NIX43" s="467"/>
      <c r="NIY43" s="467"/>
      <c r="NIZ43" s="467"/>
      <c r="NJA43" s="467"/>
      <c r="NJB43" s="467"/>
      <c r="NJC43" s="467"/>
      <c r="NJD43" s="467"/>
      <c r="NJE43" s="467"/>
      <c r="NJF43" s="467"/>
      <c r="NJG43" s="467"/>
      <c r="NJH43" s="467"/>
      <c r="NJI43" s="467"/>
      <c r="NJJ43" s="467"/>
      <c r="NJK43" s="467"/>
      <c r="NJL43" s="467"/>
      <c r="NJM43" s="467"/>
      <c r="NJN43" s="467"/>
      <c r="NJO43" s="467"/>
      <c r="NJP43" s="467"/>
      <c r="NJQ43" s="467"/>
      <c r="NJR43" s="467"/>
      <c r="NJS43" s="467"/>
      <c r="NJT43" s="467"/>
      <c r="NJU43" s="467"/>
      <c r="NJV43" s="467"/>
      <c r="NJW43" s="467"/>
      <c r="NJX43" s="467"/>
      <c r="NJY43" s="467"/>
      <c r="NJZ43" s="467"/>
      <c r="NKA43" s="467"/>
      <c r="NKB43" s="467"/>
      <c r="NKC43" s="467"/>
      <c r="NKD43" s="467"/>
      <c r="NKE43" s="467"/>
      <c r="NKF43" s="467"/>
      <c r="NKG43" s="467"/>
      <c r="NKH43" s="467"/>
      <c r="NKI43" s="467"/>
      <c r="NKJ43" s="467"/>
      <c r="NKK43" s="467"/>
      <c r="NKL43" s="467"/>
      <c r="NKM43" s="467"/>
      <c r="NKN43" s="467"/>
      <c r="NKO43" s="467"/>
      <c r="NKP43" s="467"/>
      <c r="NKQ43" s="467"/>
      <c r="NKR43" s="467"/>
      <c r="NKS43" s="467"/>
      <c r="NKT43" s="467"/>
      <c r="NKU43" s="467"/>
      <c r="NKV43" s="467"/>
      <c r="NKW43" s="467"/>
      <c r="NKX43" s="467"/>
      <c r="NKY43" s="467"/>
      <c r="NKZ43" s="467"/>
      <c r="NLA43" s="467"/>
      <c r="NLB43" s="467"/>
      <c r="NLC43" s="467"/>
      <c r="NLD43" s="467"/>
      <c r="NLE43" s="467"/>
      <c r="NLF43" s="467"/>
      <c r="NLG43" s="467"/>
      <c r="NLH43" s="467"/>
      <c r="NLI43" s="467"/>
      <c r="NLJ43" s="467"/>
      <c r="NLK43" s="467"/>
      <c r="NLL43" s="467"/>
      <c r="NLM43" s="467"/>
      <c r="NLN43" s="467"/>
      <c r="NLO43" s="467"/>
      <c r="NLP43" s="467"/>
      <c r="NLQ43" s="467"/>
      <c r="NLR43" s="467"/>
      <c r="NLS43" s="467"/>
      <c r="NLT43" s="467"/>
      <c r="NLU43" s="467"/>
      <c r="NLV43" s="467"/>
      <c r="NLW43" s="467"/>
      <c r="NLX43" s="467"/>
      <c r="NLY43" s="467"/>
      <c r="NLZ43" s="467"/>
      <c r="NMA43" s="467"/>
      <c r="NMB43" s="467"/>
      <c r="NMC43" s="467"/>
      <c r="NMD43" s="467"/>
      <c r="NME43" s="467"/>
      <c r="NMF43" s="467"/>
      <c r="NMG43" s="467"/>
      <c r="NMH43" s="467"/>
      <c r="NMI43" s="467"/>
      <c r="NMJ43" s="467"/>
      <c r="NMK43" s="467"/>
      <c r="NML43" s="467"/>
      <c r="NMM43" s="467"/>
      <c r="NMN43" s="467"/>
      <c r="NMO43" s="467"/>
      <c r="NMP43" s="467"/>
      <c r="NMQ43" s="467"/>
      <c r="NMR43" s="467"/>
      <c r="NMS43" s="467"/>
      <c r="NMT43" s="467"/>
      <c r="NMU43" s="467"/>
      <c r="NMV43" s="467"/>
      <c r="NMW43" s="467"/>
      <c r="NMX43" s="467"/>
      <c r="NMY43" s="467"/>
      <c r="NMZ43" s="467"/>
      <c r="NNA43" s="467"/>
      <c r="NNB43" s="467"/>
      <c r="NNC43" s="467"/>
      <c r="NND43" s="467"/>
      <c r="NNE43" s="467"/>
      <c r="NNF43" s="467"/>
      <c r="NNG43" s="467"/>
      <c r="NNH43" s="467"/>
      <c r="NNI43" s="467"/>
      <c r="NNJ43" s="467"/>
      <c r="NNK43" s="467"/>
      <c r="NNL43" s="467"/>
      <c r="NNM43" s="467"/>
      <c r="NNN43" s="467"/>
      <c r="NNO43" s="467"/>
      <c r="NNP43" s="467"/>
      <c r="NNQ43" s="467"/>
      <c r="NNR43" s="467"/>
      <c r="NNS43" s="467"/>
      <c r="NNT43" s="467"/>
      <c r="NNU43" s="467"/>
      <c r="NNV43" s="467"/>
      <c r="NNW43" s="467"/>
      <c r="NNX43" s="467"/>
      <c r="NNY43" s="467"/>
      <c r="NNZ43" s="467"/>
      <c r="NOA43" s="467"/>
      <c r="NOB43" s="467"/>
      <c r="NOC43" s="467"/>
      <c r="NOD43" s="467"/>
      <c r="NOE43" s="467"/>
      <c r="NOF43" s="467"/>
      <c r="NOG43" s="467"/>
      <c r="NOH43" s="467"/>
      <c r="NOI43" s="467"/>
      <c r="NOJ43" s="467"/>
      <c r="NOK43" s="467"/>
      <c r="NOL43" s="467"/>
      <c r="NOM43" s="467"/>
      <c r="NON43" s="467"/>
      <c r="NOO43" s="467"/>
      <c r="NOP43" s="467"/>
      <c r="NOQ43" s="467"/>
      <c r="NOR43" s="467"/>
      <c r="NOS43" s="467"/>
      <c r="NOT43" s="467"/>
      <c r="NOU43" s="467"/>
      <c r="NOV43" s="467"/>
      <c r="NOW43" s="467"/>
      <c r="NOX43" s="467"/>
      <c r="NOY43" s="467"/>
      <c r="NOZ43" s="467"/>
      <c r="NPA43" s="467"/>
      <c r="NPB43" s="467"/>
      <c r="NPC43" s="467"/>
      <c r="NPD43" s="467"/>
      <c r="NPE43" s="467"/>
      <c r="NPF43" s="467"/>
      <c r="NPG43" s="467"/>
      <c r="NPH43" s="467"/>
      <c r="NPI43" s="467"/>
      <c r="NPJ43" s="467"/>
      <c r="NPK43" s="467"/>
      <c r="NPL43" s="467"/>
      <c r="NPM43" s="467"/>
      <c r="NPN43" s="467"/>
      <c r="NPO43" s="467"/>
      <c r="NPP43" s="467"/>
      <c r="NPQ43" s="467"/>
      <c r="NPR43" s="467"/>
      <c r="NPS43" s="467"/>
      <c r="NPT43" s="467"/>
      <c r="NPU43" s="467"/>
      <c r="NPV43" s="467"/>
      <c r="NPW43" s="467"/>
      <c r="NPX43" s="467"/>
      <c r="NPY43" s="467"/>
      <c r="NPZ43" s="467"/>
      <c r="NQA43" s="467"/>
      <c r="NQB43" s="467"/>
      <c r="NQC43" s="467"/>
      <c r="NQD43" s="467"/>
      <c r="NQE43" s="467"/>
      <c r="NQF43" s="467"/>
      <c r="NQG43" s="467"/>
      <c r="NQH43" s="467"/>
      <c r="NQI43" s="467"/>
      <c r="NQJ43" s="467"/>
      <c r="NQK43" s="467"/>
      <c r="NQL43" s="467"/>
      <c r="NQM43" s="467"/>
      <c r="NQN43" s="467"/>
      <c r="NQO43" s="467"/>
      <c r="NQP43" s="467"/>
      <c r="NQQ43" s="467"/>
      <c r="NQR43" s="467"/>
      <c r="NQS43" s="467"/>
      <c r="NQT43" s="467"/>
      <c r="NQU43" s="467"/>
      <c r="NQV43" s="467"/>
      <c r="NQW43" s="467"/>
      <c r="NQX43" s="467"/>
      <c r="NQY43" s="467"/>
      <c r="NQZ43" s="467"/>
      <c r="NRA43" s="467"/>
      <c r="NRB43" s="467"/>
      <c r="NRC43" s="467"/>
      <c r="NRD43" s="467"/>
      <c r="NRE43" s="467"/>
      <c r="NRF43" s="467"/>
      <c r="NRG43" s="467"/>
      <c r="NRH43" s="467"/>
      <c r="NRI43" s="467"/>
      <c r="NRJ43" s="467"/>
      <c r="NRK43" s="467"/>
      <c r="NRL43" s="467"/>
      <c r="NRM43" s="467"/>
      <c r="NRN43" s="467"/>
      <c r="NRO43" s="467"/>
      <c r="NRP43" s="467"/>
      <c r="NRQ43" s="467"/>
      <c r="NRR43" s="467"/>
      <c r="NRS43" s="467"/>
      <c r="NRT43" s="467"/>
      <c r="NRU43" s="467"/>
      <c r="NRV43" s="467"/>
      <c r="NRW43" s="467"/>
      <c r="NRX43" s="467"/>
      <c r="NRY43" s="467"/>
      <c r="NRZ43" s="467"/>
      <c r="NSA43" s="467"/>
      <c r="NSB43" s="467"/>
      <c r="NSC43" s="467"/>
      <c r="NSD43" s="467"/>
      <c r="NSE43" s="467"/>
      <c r="NSF43" s="467"/>
      <c r="NSG43" s="467"/>
      <c r="NSH43" s="467"/>
      <c r="NSI43" s="467"/>
      <c r="NSJ43" s="467"/>
      <c r="NSK43" s="467"/>
      <c r="NSL43" s="467"/>
      <c r="NSM43" s="467"/>
      <c r="NSN43" s="467"/>
      <c r="NSO43" s="467"/>
      <c r="NSP43" s="467"/>
      <c r="NSQ43" s="467"/>
      <c r="NSR43" s="467"/>
      <c r="NSS43" s="467"/>
      <c r="NST43" s="467"/>
      <c r="NSU43" s="467"/>
      <c r="NSV43" s="467"/>
      <c r="NSW43" s="467"/>
      <c r="NSX43" s="467"/>
      <c r="NSY43" s="467"/>
      <c r="NSZ43" s="467"/>
      <c r="NTA43" s="467"/>
      <c r="NTB43" s="467"/>
      <c r="NTC43" s="467"/>
      <c r="NTD43" s="467"/>
      <c r="NTE43" s="467"/>
      <c r="NTF43" s="467"/>
      <c r="NTG43" s="467"/>
      <c r="NTH43" s="467"/>
      <c r="NTI43" s="467"/>
      <c r="NTJ43" s="467"/>
      <c r="NTK43" s="467"/>
      <c r="NTL43" s="467"/>
      <c r="NTM43" s="467"/>
      <c r="NTN43" s="467"/>
      <c r="NTO43" s="467"/>
      <c r="NTP43" s="467"/>
      <c r="NTQ43" s="467"/>
      <c r="NTR43" s="467"/>
      <c r="NTS43" s="467"/>
      <c r="NTT43" s="467"/>
      <c r="NTU43" s="467"/>
      <c r="NTV43" s="467"/>
      <c r="NTW43" s="467"/>
      <c r="NTX43" s="467"/>
      <c r="NTY43" s="467"/>
      <c r="NTZ43" s="467"/>
      <c r="NUA43" s="467"/>
      <c r="NUB43" s="467"/>
      <c r="NUC43" s="467"/>
      <c r="NUD43" s="467"/>
      <c r="NUE43" s="467"/>
      <c r="NUF43" s="467"/>
      <c r="NUG43" s="467"/>
      <c r="NUH43" s="467"/>
      <c r="NUI43" s="467"/>
      <c r="NUJ43" s="467"/>
      <c r="NUK43" s="467"/>
      <c r="NUL43" s="467"/>
      <c r="NUM43" s="467"/>
      <c r="NUN43" s="467"/>
      <c r="NUO43" s="467"/>
      <c r="NUP43" s="467"/>
      <c r="NUQ43" s="467"/>
      <c r="NUR43" s="467"/>
      <c r="NUS43" s="467"/>
      <c r="NUT43" s="467"/>
      <c r="NUU43" s="467"/>
      <c r="NUV43" s="467"/>
      <c r="NUW43" s="467"/>
      <c r="NUX43" s="467"/>
      <c r="NUY43" s="467"/>
      <c r="NUZ43" s="467"/>
      <c r="NVA43" s="467"/>
      <c r="NVB43" s="467"/>
      <c r="NVC43" s="467"/>
      <c r="NVD43" s="467"/>
      <c r="NVE43" s="467"/>
      <c r="NVF43" s="467"/>
      <c r="NVG43" s="467"/>
      <c r="NVH43" s="467"/>
      <c r="NVI43" s="467"/>
      <c r="NVJ43" s="467"/>
      <c r="NVK43" s="467"/>
      <c r="NVL43" s="467"/>
      <c r="NVM43" s="467"/>
      <c r="NVN43" s="467"/>
      <c r="NVO43" s="467"/>
      <c r="NVP43" s="467"/>
      <c r="NVQ43" s="467"/>
      <c r="NVR43" s="467"/>
      <c r="NVS43" s="467"/>
      <c r="NVT43" s="467"/>
      <c r="NVU43" s="467"/>
      <c r="NVV43" s="467"/>
      <c r="NVW43" s="467"/>
      <c r="NVX43" s="467"/>
      <c r="NVY43" s="467"/>
      <c r="NVZ43" s="467"/>
      <c r="NWA43" s="467"/>
      <c r="NWB43" s="467"/>
      <c r="NWC43" s="467"/>
      <c r="NWD43" s="467"/>
      <c r="NWE43" s="467"/>
      <c r="NWF43" s="467"/>
      <c r="NWG43" s="467"/>
      <c r="NWH43" s="467"/>
      <c r="NWI43" s="467"/>
      <c r="NWJ43" s="467"/>
      <c r="NWK43" s="467"/>
      <c r="NWL43" s="467"/>
      <c r="NWM43" s="467"/>
      <c r="NWN43" s="467"/>
      <c r="NWO43" s="467"/>
      <c r="NWP43" s="467"/>
      <c r="NWQ43" s="467"/>
      <c r="NWR43" s="467"/>
      <c r="NWS43" s="467"/>
      <c r="NWT43" s="467"/>
      <c r="NWU43" s="467"/>
      <c r="NWV43" s="467"/>
      <c r="NWW43" s="467"/>
      <c r="NWX43" s="467"/>
      <c r="NWY43" s="467"/>
      <c r="NWZ43" s="467"/>
      <c r="NXA43" s="467"/>
      <c r="NXB43" s="467"/>
      <c r="NXC43" s="467"/>
      <c r="NXD43" s="467"/>
      <c r="NXE43" s="467"/>
      <c r="NXF43" s="467"/>
      <c r="NXG43" s="467"/>
      <c r="NXH43" s="467"/>
      <c r="NXI43" s="467"/>
      <c r="NXJ43" s="467"/>
      <c r="NXK43" s="467"/>
      <c r="NXL43" s="467"/>
      <c r="NXM43" s="467"/>
      <c r="NXN43" s="467"/>
      <c r="NXO43" s="467"/>
      <c r="NXP43" s="467"/>
      <c r="NXQ43" s="467"/>
      <c r="NXR43" s="467"/>
      <c r="NXS43" s="467"/>
      <c r="NXT43" s="467"/>
      <c r="NXU43" s="467"/>
      <c r="NXV43" s="467"/>
      <c r="NXW43" s="467"/>
      <c r="NXX43" s="467"/>
      <c r="NXY43" s="467"/>
      <c r="NXZ43" s="467"/>
      <c r="NYA43" s="467"/>
      <c r="NYB43" s="467"/>
      <c r="NYC43" s="467"/>
      <c r="NYD43" s="467"/>
      <c r="NYE43" s="467"/>
      <c r="NYF43" s="467"/>
      <c r="NYG43" s="467"/>
      <c r="NYH43" s="467"/>
      <c r="NYI43" s="467"/>
      <c r="NYJ43" s="467"/>
      <c r="NYK43" s="467"/>
      <c r="NYL43" s="467"/>
      <c r="NYM43" s="467"/>
      <c r="NYN43" s="467"/>
      <c r="NYO43" s="467"/>
      <c r="NYP43" s="467"/>
      <c r="NYQ43" s="467"/>
      <c r="NYR43" s="467"/>
      <c r="NYS43" s="467"/>
      <c r="NYT43" s="467"/>
      <c r="NYU43" s="467"/>
      <c r="NYV43" s="467"/>
      <c r="NYW43" s="467"/>
      <c r="NYX43" s="467"/>
      <c r="NYY43" s="467"/>
      <c r="NYZ43" s="467"/>
      <c r="NZA43" s="467"/>
      <c r="NZB43" s="467"/>
      <c r="NZC43" s="467"/>
      <c r="NZD43" s="467"/>
      <c r="NZE43" s="467"/>
      <c r="NZF43" s="467"/>
      <c r="NZG43" s="467"/>
      <c r="NZH43" s="467"/>
      <c r="NZI43" s="467"/>
      <c r="NZJ43" s="467"/>
      <c r="NZK43" s="467"/>
      <c r="NZL43" s="467"/>
      <c r="NZM43" s="467"/>
      <c r="NZN43" s="467"/>
      <c r="NZO43" s="467"/>
      <c r="NZP43" s="467"/>
      <c r="NZQ43" s="467"/>
      <c r="NZR43" s="467"/>
      <c r="NZS43" s="467"/>
      <c r="NZT43" s="467"/>
      <c r="NZU43" s="467"/>
      <c r="NZV43" s="467"/>
      <c r="NZW43" s="467"/>
      <c r="NZX43" s="467"/>
      <c r="NZY43" s="467"/>
      <c r="NZZ43" s="467"/>
      <c r="OAA43" s="467"/>
      <c r="OAB43" s="467"/>
      <c r="OAC43" s="467"/>
      <c r="OAD43" s="467"/>
      <c r="OAE43" s="467"/>
      <c r="OAF43" s="467"/>
      <c r="OAG43" s="467"/>
      <c r="OAH43" s="467"/>
      <c r="OAI43" s="467"/>
      <c r="OAJ43" s="467"/>
      <c r="OAK43" s="467"/>
      <c r="OAL43" s="467"/>
      <c r="OAM43" s="467"/>
      <c r="OAN43" s="467"/>
      <c r="OAO43" s="467"/>
      <c r="OAP43" s="467"/>
      <c r="OAQ43" s="467"/>
      <c r="OAR43" s="467"/>
      <c r="OAS43" s="467"/>
      <c r="OAT43" s="467"/>
      <c r="OAU43" s="467"/>
      <c r="OAV43" s="467"/>
      <c r="OAW43" s="467"/>
      <c r="OAX43" s="467"/>
      <c r="OAY43" s="467"/>
      <c r="OAZ43" s="467"/>
      <c r="OBA43" s="467"/>
      <c r="OBB43" s="467"/>
      <c r="OBC43" s="467"/>
      <c r="OBD43" s="467"/>
      <c r="OBE43" s="467"/>
      <c r="OBF43" s="467"/>
      <c r="OBG43" s="467"/>
      <c r="OBH43" s="467"/>
      <c r="OBI43" s="467"/>
      <c r="OBJ43" s="467"/>
      <c r="OBK43" s="467"/>
      <c r="OBL43" s="467"/>
      <c r="OBM43" s="467"/>
      <c r="OBN43" s="467"/>
      <c r="OBO43" s="467"/>
      <c r="OBP43" s="467"/>
      <c r="OBQ43" s="467"/>
      <c r="OBR43" s="467"/>
      <c r="OBS43" s="467"/>
      <c r="OBT43" s="467"/>
      <c r="OBU43" s="467"/>
      <c r="OBV43" s="467"/>
      <c r="OBW43" s="467"/>
      <c r="OBX43" s="467"/>
      <c r="OBY43" s="467"/>
      <c r="OBZ43" s="467"/>
      <c r="OCA43" s="467"/>
      <c r="OCB43" s="467"/>
      <c r="OCC43" s="467"/>
      <c r="OCD43" s="467"/>
      <c r="OCE43" s="467"/>
      <c r="OCF43" s="467"/>
      <c r="OCG43" s="467"/>
      <c r="OCH43" s="467"/>
      <c r="OCI43" s="467"/>
      <c r="OCJ43" s="467"/>
      <c r="OCK43" s="467"/>
      <c r="OCL43" s="467"/>
      <c r="OCM43" s="467"/>
      <c r="OCN43" s="467"/>
      <c r="OCO43" s="467"/>
      <c r="OCP43" s="467"/>
      <c r="OCQ43" s="467"/>
      <c r="OCR43" s="467"/>
      <c r="OCS43" s="467"/>
      <c r="OCT43" s="467"/>
      <c r="OCU43" s="467"/>
      <c r="OCV43" s="467"/>
      <c r="OCW43" s="467"/>
      <c r="OCX43" s="467"/>
      <c r="OCY43" s="467"/>
      <c r="OCZ43" s="467"/>
      <c r="ODA43" s="467"/>
      <c r="ODB43" s="467"/>
      <c r="ODC43" s="467"/>
      <c r="ODD43" s="467"/>
      <c r="ODE43" s="467"/>
      <c r="ODF43" s="467"/>
      <c r="ODG43" s="467"/>
      <c r="ODH43" s="467"/>
      <c r="ODI43" s="467"/>
      <c r="ODJ43" s="467"/>
      <c r="ODK43" s="467"/>
      <c r="ODL43" s="467"/>
      <c r="ODM43" s="467"/>
      <c r="ODN43" s="467"/>
      <c r="ODO43" s="467"/>
      <c r="ODP43" s="467"/>
      <c r="ODQ43" s="467"/>
      <c r="ODR43" s="467"/>
      <c r="ODS43" s="467"/>
      <c r="ODT43" s="467"/>
      <c r="ODU43" s="467"/>
      <c r="ODV43" s="467"/>
      <c r="ODW43" s="467"/>
      <c r="ODX43" s="467"/>
      <c r="ODY43" s="467"/>
      <c r="ODZ43" s="467"/>
      <c r="OEA43" s="467"/>
      <c r="OEB43" s="467"/>
      <c r="OEC43" s="467"/>
      <c r="OED43" s="467"/>
      <c r="OEE43" s="467"/>
      <c r="OEF43" s="467"/>
      <c r="OEG43" s="467"/>
      <c r="OEH43" s="467"/>
      <c r="OEI43" s="467"/>
      <c r="OEJ43" s="467"/>
      <c r="OEK43" s="467"/>
      <c r="OEL43" s="467"/>
      <c r="OEM43" s="467"/>
      <c r="OEN43" s="467"/>
      <c r="OEO43" s="467"/>
      <c r="OEP43" s="467"/>
      <c r="OEQ43" s="467"/>
      <c r="OER43" s="467"/>
      <c r="OES43" s="467"/>
      <c r="OET43" s="467"/>
      <c r="OEU43" s="467"/>
      <c r="OEV43" s="467"/>
      <c r="OEW43" s="467"/>
      <c r="OEX43" s="467"/>
      <c r="OEY43" s="467"/>
      <c r="OEZ43" s="467"/>
      <c r="OFA43" s="467"/>
      <c r="OFB43" s="467"/>
      <c r="OFC43" s="467"/>
      <c r="OFD43" s="467"/>
      <c r="OFE43" s="467"/>
      <c r="OFF43" s="467"/>
      <c r="OFG43" s="467"/>
      <c r="OFH43" s="467"/>
      <c r="OFI43" s="467"/>
      <c r="OFJ43" s="467"/>
      <c r="OFK43" s="467"/>
      <c r="OFL43" s="467"/>
      <c r="OFM43" s="467"/>
      <c r="OFN43" s="467"/>
      <c r="OFO43" s="467"/>
      <c r="OFP43" s="467"/>
      <c r="OFQ43" s="467"/>
      <c r="OFR43" s="467"/>
      <c r="OFS43" s="467"/>
      <c r="OFT43" s="467"/>
      <c r="OFU43" s="467"/>
      <c r="OFV43" s="467"/>
      <c r="OFW43" s="467"/>
      <c r="OFX43" s="467"/>
      <c r="OFY43" s="467"/>
      <c r="OFZ43" s="467"/>
      <c r="OGA43" s="467"/>
      <c r="OGB43" s="467"/>
      <c r="OGC43" s="467"/>
      <c r="OGD43" s="467"/>
      <c r="OGE43" s="467"/>
      <c r="OGF43" s="467"/>
      <c r="OGG43" s="467"/>
      <c r="OGH43" s="467"/>
      <c r="OGI43" s="467"/>
      <c r="OGJ43" s="467"/>
      <c r="OGK43" s="467"/>
      <c r="OGL43" s="467"/>
      <c r="OGM43" s="467"/>
      <c r="OGN43" s="467"/>
      <c r="OGO43" s="467"/>
      <c r="OGP43" s="467"/>
      <c r="OGQ43" s="467"/>
      <c r="OGR43" s="467"/>
      <c r="OGS43" s="467"/>
      <c r="OGT43" s="467"/>
      <c r="OGU43" s="467"/>
      <c r="OGV43" s="467"/>
      <c r="OGW43" s="467"/>
      <c r="OGX43" s="467"/>
      <c r="OGY43" s="467"/>
      <c r="OGZ43" s="467"/>
      <c r="OHA43" s="467"/>
      <c r="OHB43" s="467"/>
      <c r="OHC43" s="467"/>
      <c r="OHD43" s="467"/>
      <c r="OHE43" s="467"/>
      <c r="OHF43" s="467"/>
      <c r="OHG43" s="467"/>
      <c r="OHH43" s="467"/>
      <c r="OHI43" s="467"/>
      <c r="OHJ43" s="467"/>
      <c r="OHK43" s="467"/>
      <c r="OHL43" s="467"/>
      <c r="OHM43" s="467"/>
      <c r="OHN43" s="467"/>
      <c r="OHO43" s="467"/>
      <c r="OHP43" s="467"/>
      <c r="OHQ43" s="467"/>
      <c r="OHR43" s="467"/>
      <c r="OHS43" s="467"/>
      <c r="OHT43" s="467"/>
      <c r="OHU43" s="467"/>
      <c r="OHV43" s="467"/>
      <c r="OHW43" s="467"/>
      <c r="OHX43" s="467"/>
      <c r="OHY43" s="467"/>
      <c r="OHZ43" s="467"/>
      <c r="OIA43" s="467"/>
      <c r="OIB43" s="467"/>
      <c r="OIC43" s="467"/>
      <c r="OID43" s="467"/>
      <c r="OIE43" s="467"/>
      <c r="OIF43" s="467"/>
      <c r="OIG43" s="467"/>
      <c r="OIH43" s="467"/>
      <c r="OII43" s="467"/>
      <c r="OIJ43" s="467"/>
      <c r="OIK43" s="467"/>
      <c r="OIL43" s="467"/>
      <c r="OIM43" s="467"/>
      <c r="OIN43" s="467"/>
      <c r="OIO43" s="467"/>
      <c r="OIP43" s="467"/>
      <c r="OIQ43" s="467"/>
      <c r="OIR43" s="467"/>
      <c r="OIS43" s="467"/>
      <c r="OIT43" s="467"/>
      <c r="OIU43" s="467"/>
      <c r="OIV43" s="467"/>
      <c r="OIW43" s="467"/>
      <c r="OIX43" s="467"/>
      <c r="OIY43" s="467"/>
      <c r="OIZ43" s="467"/>
      <c r="OJA43" s="467"/>
      <c r="OJB43" s="467"/>
      <c r="OJC43" s="467"/>
      <c r="OJD43" s="467"/>
      <c r="OJE43" s="467"/>
      <c r="OJF43" s="467"/>
      <c r="OJG43" s="467"/>
      <c r="OJH43" s="467"/>
      <c r="OJI43" s="467"/>
      <c r="OJJ43" s="467"/>
      <c r="OJK43" s="467"/>
      <c r="OJL43" s="467"/>
      <c r="OJM43" s="467"/>
      <c r="OJN43" s="467"/>
      <c r="OJO43" s="467"/>
      <c r="OJP43" s="467"/>
      <c r="OJQ43" s="467"/>
      <c r="OJR43" s="467"/>
      <c r="OJS43" s="467"/>
      <c r="OJT43" s="467"/>
      <c r="OJU43" s="467"/>
      <c r="OJV43" s="467"/>
      <c r="OJW43" s="467"/>
      <c r="OJX43" s="467"/>
      <c r="OJY43" s="467"/>
      <c r="OJZ43" s="467"/>
      <c r="OKA43" s="467"/>
      <c r="OKB43" s="467"/>
      <c r="OKC43" s="467"/>
      <c r="OKD43" s="467"/>
      <c r="OKE43" s="467"/>
      <c r="OKF43" s="467"/>
      <c r="OKG43" s="467"/>
      <c r="OKH43" s="467"/>
      <c r="OKI43" s="467"/>
      <c r="OKJ43" s="467"/>
      <c r="OKK43" s="467"/>
      <c r="OKL43" s="467"/>
      <c r="OKM43" s="467"/>
      <c r="OKN43" s="467"/>
      <c r="OKO43" s="467"/>
      <c r="OKP43" s="467"/>
      <c r="OKQ43" s="467"/>
      <c r="OKR43" s="467"/>
      <c r="OKS43" s="467"/>
      <c r="OKT43" s="467"/>
      <c r="OKU43" s="467"/>
      <c r="OKV43" s="467"/>
      <c r="OKW43" s="467"/>
      <c r="OKX43" s="467"/>
      <c r="OKY43" s="467"/>
      <c r="OKZ43" s="467"/>
      <c r="OLA43" s="467"/>
      <c r="OLB43" s="467"/>
      <c r="OLC43" s="467"/>
      <c r="OLD43" s="467"/>
      <c r="OLE43" s="467"/>
      <c r="OLF43" s="467"/>
      <c r="OLG43" s="467"/>
      <c r="OLH43" s="467"/>
      <c r="OLI43" s="467"/>
      <c r="OLJ43" s="467"/>
      <c r="OLK43" s="467"/>
      <c r="OLL43" s="467"/>
      <c r="OLM43" s="467"/>
      <c r="OLN43" s="467"/>
      <c r="OLO43" s="467"/>
      <c r="OLP43" s="467"/>
      <c r="OLQ43" s="467"/>
      <c r="OLR43" s="467"/>
      <c r="OLS43" s="467"/>
      <c r="OLT43" s="467"/>
      <c r="OLU43" s="467"/>
      <c r="OLV43" s="467"/>
      <c r="OLW43" s="467"/>
      <c r="OLX43" s="467"/>
      <c r="OLY43" s="467"/>
      <c r="OLZ43" s="467"/>
      <c r="OMA43" s="467"/>
      <c r="OMB43" s="467"/>
      <c r="OMC43" s="467"/>
      <c r="OMD43" s="467"/>
      <c r="OME43" s="467"/>
      <c r="OMF43" s="467"/>
      <c r="OMG43" s="467"/>
      <c r="OMH43" s="467"/>
      <c r="OMI43" s="467"/>
      <c r="OMJ43" s="467"/>
      <c r="OMK43" s="467"/>
      <c r="OML43" s="467"/>
      <c r="OMM43" s="467"/>
      <c r="OMN43" s="467"/>
      <c r="OMO43" s="467"/>
      <c r="OMP43" s="467"/>
      <c r="OMQ43" s="467"/>
      <c r="OMR43" s="467"/>
      <c r="OMS43" s="467"/>
      <c r="OMT43" s="467"/>
      <c r="OMU43" s="467"/>
      <c r="OMV43" s="467"/>
      <c r="OMW43" s="467"/>
      <c r="OMX43" s="467"/>
      <c r="OMY43" s="467"/>
      <c r="OMZ43" s="467"/>
      <c r="ONA43" s="467"/>
      <c r="ONB43" s="467"/>
      <c r="ONC43" s="467"/>
      <c r="OND43" s="467"/>
      <c r="ONE43" s="467"/>
      <c r="ONF43" s="467"/>
      <c r="ONG43" s="467"/>
      <c r="ONH43" s="467"/>
      <c r="ONI43" s="467"/>
      <c r="ONJ43" s="467"/>
      <c r="ONK43" s="467"/>
      <c r="ONL43" s="467"/>
      <c r="ONM43" s="467"/>
      <c r="ONN43" s="467"/>
      <c r="ONO43" s="467"/>
      <c r="ONP43" s="467"/>
      <c r="ONQ43" s="467"/>
      <c r="ONR43" s="467"/>
      <c r="ONS43" s="467"/>
      <c r="ONT43" s="467"/>
      <c r="ONU43" s="467"/>
      <c r="ONV43" s="467"/>
      <c r="ONW43" s="467"/>
      <c r="ONX43" s="467"/>
      <c r="ONY43" s="467"/>
      <c r="ONZ43" s="467"/>
      <c r="OOA43" s="467"/>
      <c r="OOB43" s="467"/>
      <c r="OOC43" s="467"/>
      <c r="OOD43" s="467"/>
      <c r="OOE43" s="467"/>
      <c r="OOF43" s="467"/>
      <c r="OOG43" s="467"/>
      <c r="OOH43" s="467"/>
      <c r="OOI43" s="467"/>
      <c r="OOJ43" s="467"/>
      <c r="OOK43" s="467"/>
      <c r="OOL43" s="467"/>
      <c r="OOM43" s="467"/>
      <c r="OON43" s="467"/>
      <c r="OOO43" s="467"/>
      <c r="OOP43" s="467"/>
      <c r="OOQ43" s="467"/>
      <c r="OOR43" s="467"/>
      <c r="OOS43" s="467"/>
      <c r="OOT43" s="467"/>
      <c r="OOU43" s="467"/>
      <c r="OOV43" s="467"/>
      <c r="OOW43" s="467"/>
      <c r="OOX43" s="467"/>
      <c r="OOY43" s="467"/>
      <c r="OOZ43" s="467"/>
      <c r="OPA43" s="467"/>
      <c r="OPB43" s="467"/>
      <c r="OPC43" s="467"/>
      <c r="OPD43" s="467"/>
      <c r="OPE43" s="467"/>
      <c r="OPF43" s="467"/>
      <c r="OPG43" s="467"/>
      <c r="OPH43" s="467"/>
      <c r="OPI43" s="467"/>
      <c r="OPJ43" s="467"/>
      <c r="OPK43" s="467"/>
      <c r="OPL43" s="467"/>
      <c r="OPM43" s="467"/>
      <c r="OPN43" s="467"/>
      <c r="OPO43" s="467"/>
      <c r="OPP43" s="467"/>
      <c r="OPQ43" s="467"/>
      <c r="OPR43" s="467"/>
      <c r="OPS43" s="467"/>
      <c r="OPT43" s="467"/>
      <c r="OPU43" s="467"/>
      <c r="OPV43" s="467"/>
      <c r="OPW43" s="467"/>
      <c r="OPX43" s="467"/>
      <c r="OPY43" s="467"/>
      <c r="OPZ43" s="467"/>
      <c r="OQA43" s="467"/>
      <c r="OQB43" s="467"/>
      <c r="OQC43" s="467"/>
      <c r="OQD43" s="467"/>
      <c r="OQE43" s="467"/>
      <c r="OQF43" s="467"/>
      <c r="OQG43" s="467"/>
      <c r="OQH43" s="467"/>
      <c r="OQI43" s="467"/>
      <c r="OQJ43" s="467"/>
      <c r="OQK43" s="467"/>
      <c r="OQL43" s="467"/>
      <c r="OQM43" s="467"/>
      <c r="OQN43" s="467"/>
      <c r="OQO43" s="467"/>
      <c r="OQP43" s="467"/>
      <c r="OQQ43" s="467"/>
      <c r="OQR43" s="467"/>
      <c r="OQS43" s="467"/>
      <c r="OQT43" s="467"/>
      <c r="OQU43" s="467"/>
      <c r="OQV43" s="467"/>
      <c r="OQW43" s="467"/>
      <c r="OQX43" s="467"/>
      <c r="OQY43" s="467"/>
      <c r="OQZ43" s="467"/>
      <c r="ORA43" s="467"/>
      <c r="ORB43" s="467"/>
      <c r="ORC43" s="467"/>
      <c r="ORD43" s="467"/>
      <c r="ORE43" s="467"/>
      <c r="ORF43" s="467"/>
      <c r="ORG43" s="467"/>
      <c r="ORH43" s="467"/>
      <c r="ORI43" s="467"/>
      <c r="ORJ43" s="467"/>
      <c r="ORK43" s="467"/>
      <c r="ORL43" s="467"/>
      <c r="ORM43" s="467"/>
      <c r="ORN43" s="467"/>
      <c r="ORO43" s="467"/>
      <c r="ORP43" s="467"/>
      <c r="ORQ43" s="467"/>
      <c r="ORR43" s="467"/>
      <c r="ORS43" s="467"/>
      <c r="ORT43" s="467"/>
      <c r="ORU43" s="467"/>
      <c r="ORV43" s="467"/>
      <c r="ORW43" s="467"/>
      <c r="ORX43" s="467"/>
      <c r="ORY43" s="467"/>
      <c r="ORZ43" s="467"/>
      <c r="OSA43" s="467"/>
      <c r="OSB43" s="467"/>
      <c r="OSC43" s="467"/>
      <c r="OSD43" s="467"/>
      <c r="OSE43" s="467"/>
      <c r="OSF43" s="467"/>
      <c r="OSG43" s="467"/>
      <c r="OSH43" s="467"/>
      <c r="OSI43" s="467"/>
      <c r="OSJ43" s="467"/>
      <c r="OSK43" s="467"/>
      <c r="OSL43" s="467"/>
      <c r="OSM43" s="467"/>
      <c r="OSN43" s="467"/>
      <c r="OSO43" s="467"/>
      <c r="OSP43" s="467"/>
      <c r="OSQ43" s="467"/>
      <c r="OSR43" s="467"/>
      <c r="OSS43" s="467"/>
      <c r="OST43" s="467"/>
      <c r="OSU43" s="467"/>
      <c r="OSV43" s="467"/>
      <c r="OSW43" s="467"/>
      <c r="OSX43" s="467"/>
      <c r="OSY43" s="467"/>
      <c r="OSZ43" s="467"/>
      <c r="OTA43" s="467"/>
      <c r="OTB43" s="467"/>
      <c r="OTC43" s="467"/>
      <c r="OTD43" s="467"/>
      <c r="OTE43" s="467"/>
      <c r="OTF43" s="467"/>
      <c r="OTG43" s="467"/>
      <c r="OTH43" s="467"/>
      <c r="OTI43" s="467"/>
      <c r="OTJ43" s="467"/>
      <c r="OTK43" s="467"/>
      <c r="OTL43" s="467"/>
      <c r="OTM43" s="467"/>
      <c r="OTN43" s="467"/>
      <c r="OTO43" s="467"/>
      <c r="OTP43" s="467"/>
      <c r="OTQ43" s="467"/>
      <c r="OTR43" s="467"/>
      <c r="OTS43" s="467"/>
      <c r="OTT43" s="467"/>
      <c r="OTU43" s="467"/>
      <c r="OTV43" s="467"/>
      <c r="OTW43" s="467"/>
      <c r="OTX43" s="467"/>
      <c r="OTY43" s="467"/>
      <c r="OTZ43" s="467"/>
      <c r="OUA43" s="467"/>
      <c r="OUB43" s="467"/>
      <c r="OUC43" s="467"/>
      <c r="OUD43" s="467"/>
      <c r="OUE43" s="467"/>
      <c r="OUF43" s="467"/>
      <c r="OUG43" s="467"/>
      <c r="OUH43" s="467"/>
      <c r="OUI43" s="467"/>
      <c r="OUJ43" s="467"/>
      <c r="OUK43" s="467"/>
      <c r="OUL43" s="467"/>
      <c r="OUM43" s="467"/>
      <c r="OUN43" s="467"/>
      <c r="OUO43" s="467"/>
      <c r="OUP43" s="467"/>
      <c r="OUQ43" s="467"/>
      <c r="OUR43" s="467"/>
      <c r="OUS43" s="467"/>
      <c r="OUT43" s="467"/>
      <c r="OUU43" s="467"/>
      <c r="OUV43" s="467"/>
      <c r="OUW43" s="467"/>
      <c r="OUX43" s="467"/>
      <c r="OUY43" s="467"/>
      <c r="OUZ43" s="467"/>
      <c r="OVA43" s="467"/>
      <c r="OVB43" s="467"/>
      <c r="OVC43" s="467"/>
      <c r="OVD43" s="467"/>
      <c r="OVE43" s="467"/>
      <c r="OVF43" s="467"/>
      <c r="OVG43" s="467"/>
      <c r="OVH43" s="467"/>
      <c r="OVI43" s="467"/>
      <c r="OVJ43" s="467"/>
      <c r="OVK43" s="467"/>
      <c r="OVL43" s="467"/>
      <c r="OVM43" s="467"/>
      <c r="OVN43" s="467"/>
      <c r="OVO43" s="467"/>
      <c r="OVP43" s="467"/>
      <c r="OVQ43" s="467"/>
      <c r="OVR43" s="467"/>
      <c r="OVS43" s="467"/>
      <c r="OVT43" s="467"/>
      <c r="OVU43" s="467"/>
      <c r="OVV43" s="467"/>
      <c r="OVW43" s="467"/>
      <c r="OVX43" s="467"/>
      <c r="OVY43" s="467"/>
      <c r="OVZ43" s="467"/>
      <c r="OWA43" s="467"/>
      <c r="OWB43" s="467"/>
      <c r="OWC43" s="467"/>
      <c r="OWD43" s="467"/>
      <c r="OWE43" s="467"/>
      <c r="OWF43" s="467"/>
      <c r="OWG43" s="467"/>
      <c r="OWH43" s="467"/>
      <c r="OWI43" s="467"/>
      <c r="OWJ43" s="467"/>
      <c r="OWK43" s="467"/>
      <c r="OWL43" s="467"/>
      <c r="OWM43" s="467"/>
      <c r="OWN43" s="467"/>
      <c r="OWO43" s="467"/>
      <c r="OWP43" s="467"/>
      <c r="OWQ43" s="467"/>
      <c r="OWR43" s="467"/>
      <c r="OWS43" s="467"/>
      <c r="OWT43" s="467"/>
      <c r="OWU43" s="467"/>
      <c r="OWV43" s="467"/>
      <c r="OWW43" s="467"/>
      <c r="OWX43" s="467"/>
      <c r="OWY43" s="467"/>
      <c r="OWZ43" s="467"/>
      <c r="OXA43" s="467"/>
      <c r="OXB43" s="467"/>
      <c r="OXC43" s="467"/>
      <c r="OXD43" s="467"/>
      <c r="OXE43" s="467"/>
      <c r="OXF43" s="467"/>
      <c r="OXG43" s="467"/>
      <c r="OXH43" s="467"/>
      <c r="OXI43" s="467"/>
      <c r="OXJ43" s="467"/>
      <c r="OXK43" s="467"/>
      <c r="OXL43" s="467"/>
      <c r="OXM43" s="467"/>
      <c r="OXN43" s="467"/>
      <c r="OXO43" s="467"/>
      <c r="OXP43" s="467"/>
      <c r="OXQ43" s="467"/>
      <c r="OXR43" s="467"/>
      <c r="OXS43" s="467"/>
      <c r="OXT43" s="467"/>
      <c r="OXU43" s="467"/>
      <c r="OXV43" s="467"/>
      <c r="OXW43" s="467"/>
      <c r="OXX43" s="467"/>
      <c r="OXY43" s="467"/>
      <c r="OXZ43" s="467"/>
      <c r="OYA43" s="467"/>
      <c r="OYB43" s="467"/>
      <c r="OYC43" s="467"/>
      <c r="OYD43" s="467"/>
      <c r="OYE43" s="467"/>
      <c r="OYF43" s="467"/>
      <c r="OYG43" s="467"/>
      <c r="OYH43" s="467"/>
      <c r="OYI43" s="467"/>
      <c r="OYJ43" s="467"/>
      <c r="OYK43" s="467"/>
      <c r="OYL43" s="467"/>
      <c r="OYM43" s="467"/>
      <c r="OYN43" s="467"/>
      <c r="OYO43" s="467"/>
      <c r="OYP43" s="467"/>
      <c r="OYQ43" s="467"/>
      <c r="OYR43" s="467"/>
      <c r="OYS43" s="467"/>
      <c r="OYT43" s="467"/>
      <c r="OYU43" s="467"/>
      <c r="OYV43" s="467"/>
      <c r="OYW43" s="467"/>
      <c r="OYX43" s="467"/>
      <c r="OYY43" s="467"/>
      <c r="OYZ43" s="467"/>
      <c r="OZA43" s="467"/>
      <c r="OZB43" s="467"/>
      <c r="OZC43" s="467"/>
      <c r="OZD43" s="467"/>
      <c r="OZE43" s="467"/>
      <c r="OZF43" s="467"/>
      <c r="OZG43" s="467"/>
      <c r="OZH43" s="467"/>
      <c r="OZI43" s="467"/>
      <c r="OZJ43" s="467"/>
      <c r="OZK43" s="467"/>
      <c r="OZL43" s="467"/>
      <c r="OZM43" s="467"/>
      <c r="OZN43" s="467"/>
      <c r="OZO43" s="467"/>
      <c r="OZP43" s="467"/>
      <c r="OZQ43" s="467"/>
      <c r="OZR43" s="467"/>
      <c r="OZS43" s="467"/>
      <c r="OZT43" s="467"/>
      <c r="OZU43" s="467"/>
      <c r="OZV43" s="467"/>
      <c r="OZW43" s="467"/>
      <c r="OZX43" s="467"/>
      <c r="OZY43" s="467"/>
      <c r="OZZ43" s="467"/>
      <c r="PAA43" s="467"/>
      <c r="PAB43" s="467"/>
      <c r="PAC43" s="467"/>
      <c r="PAD43" s="467"/>
      <c r="PAE43" s="467"/>
      <c r="PAF43" s="467"/>
      <c r="PAG43" s="467"/>
      <c r="PAH43" s="467"/>
      <c r="PAI43" s="467"/>
      <c r="PAJ43" s="467"/>
      <c r="PAK43" s="467"/>
      <c r="PAL43" s="467"/>
      <c r="PAM43" s="467"/>
      <c r="PAN43" s="467"/>
      <c r="PAO43" s="467"/>
      <c r="PAP43" s="467"/>
      <c r="PAQ43" s="467"/>
      <c r="PAR43" s="467"/>
      <c r="PAS43" s="467"/>
      <c r="PAT43" s="467"/>
      <c r="PAU43" s="467"/>
      <c r="PAV43" s="467"/>
      <c r="PAW43" s="467"/>
      <c r="PAX43" s="467"/>
      <c r="PAY43" s="467"/>
      <c r="PAZ43" s="467"/>
      <c r="PBA43" s="467"/>
      <c r="PBB43" s="467"/>
      <c r="PBC43" s="467"/>
      <c r="PBD43" s="467"/>
      <c r="PBE43" s="467"/>
      <c r="PBF43" s="467"/>
      <c r="PBG43" s="467"/>
      <c r="PBH43" s="467"/>
      <c r="PBI43" s="467"/>
      <c r="PBJ43" s="467"/>
      <c r="PBK43" s="467"/>
      <c r="PBL43" s="467"/>
      <c r="PBM43" s="467"/>
      <c r="PBN43" s="467"/>
      <c r="PBO43" s="467"/>
      <c r="PBP43" s="467"/>
      <c r="PBQ43" s="467"/>
      <c r="PBR43" s="467"/>
      <c r="PBS43" s="467"/>
      <c r="PBT43" s="467"/>
      <c r="PBU43" s="467"/>
      <c r="PBV43" s="467"/>
      <c r="PBW43" s="467"/>
      <c r="PBX43" s="467"/>
      <c r="PBY43" s="467"/>
      <c r="PBZ43" s="467"/>
      <c r="PCA43" s="467"/>
      <c r="PCB43" s="467"/>
      <c r="PCC43" s="467"/>
      <c r="PCD43" s="467"/>
      <c r="PCE43" s="467"/>
      <c r="PCF43" s="467"/>
      <c r="PCG43" s="467"/>
      <c r="PCH43" s="467"/>
      <c r="PCI43" s="467"/>
      <c r="PCJ43" s="467"/>
      <c r="PCK43" s="467"/>
      <c r="PCL43" s="467"/>
      <c r="PCM43" s="467"/>
      <c r="PCN43" s="467"/>
      <c r="PCO43" s="467"/>
      <c r="PCP43" s="467"/>
      <c r="PCQ43" s="467"/>
      <c r="PCR43" s="467"/>
      <c r="PCS43" s="467"/>
      <c r="PCT43" s="467"/>
      <c r="PCU43" s="467"/>
      <c r="PCV43" s="467"/>
      <c r="PCW43" s="467"/>
      <c r="PCX43" s="467"/>
      <c r="PCY43" s="467"/>
      <c r="PCZ43" s="467"/>
      <c r="PDA43" s="467"/>
      <c r="PDB43" s="467"/>
      <c r="PDC43" s="467"/>
      <c r="PDD43" s="467"/>
      <c r="PDE43" s="467"/>
      <c r="PDF43" s="467"/>
      <c r="PDG43" s="467"/>
      <c r="PDH43" s="467"/>
      <c r="PDI43" s="467"/>
      <c r="PDJ43" s="467"/>
      <c r="PDK43" s="467"/>
      <c r="PDL43" s="467"/>
      <c r="PDM43" s="467"/>
      <c r="PDN43" s="467"/>
      <c r="PDO43" s="467"/>
      <c r="PDP43" s="467"/>
      <c r="PDQ43" s="467"/>
      <c r="PDR43" s="467"/>
      <c r="PDS43" s="467"/>
      <c r="PDT43" s="467"/>
      <c r="PDU43" s="467"/>
      <c r="PDV43" s="467"/>
      <c r="PDW43" s="467"/>
      <c r="PDX43" s="467"/>
      <c r="PDY43" s="467"/>
      <c r="PDZ43" s="467"/>
      <c r="PEA43" s="467"/>
      <c r="PEB43" s="467"/>
      <c r="PEC43" s="467"/>
      <c r="PED43" s="467"/>
      <c r="PEE43" s="467"/>
      <c r="PEF43" s="467"/>
      <c r="PEG43" s="467"/>
      <c r="PEH43" s="467"/>
      <c r="PEI43" s="467"/>
      <c r="PEJ43" s="467"/>
      <c r="PEK43" s="467"/>
      <c r="PEL43" s="467"/>
      <c r="PEM43" s="467"/>
      <c r="PEN43" s="467"/>
      <c r="PEO43" s="467"/>
      <c r="PEP43" s="467"/>
      <c r="PEQ43" s="467"/>
      <c r="PER43" s="467"/>
      <c r="PES43" s="467"/>
      <c r="PET43" s="467"/>
      <c r="PEU43" s="467"/>
      <c r="PEV43" s="467"/>
      <c r="PEW43" s="467"/>
      <c r="PEX43" s="467"/>
      <c r="PEY43" s="467"/>
      <c r="PEZ43" s="467"/>
      <c r="PFA43" s="467"/>
      <c r="PFB43" s="467"/>
      <c r="PFC43" s="467"/>
      <c r="PFD43" s="467"/>
      <c r="PFE43" s="467"/>
      <c r="PFF43" s="467"/>
      <c r="PFG43" s="467"/>
      <c r="PFH43" s="467"/>
      <c r="PFI43" s="467"/>
      <c r="PFJ43" s="467"/>
      <c r="PFK43" s="467"/>
      <c r="PFL43" s="467"/>
      <c r="PFM43" s="467"/>
      <c r="PFN43" s="467"/>
      <c r="PFO43" s="467"/>
      <c r="PFP43" s="467"/>
      <c r="PFQ43" s="467"/>
      <c r="PFR43" s="467"/>
      <c r="PFS43" s="467"/>
      <c r="PFT43" s="467"/>
      <c r="PFU43" s="467"/>
      <c r="PFV43" s="467"/>
      <c r="PFW43" s="467"/>
      <c r="PFX43" s="467"/>
      <c r="PFY43" s="467"/>
      <c r="PFZ43" s="467"/>
      <c r="PGA43" s="467"/>
      <c r="PGB43" s="467"/>
      <c r="PGC43" s="467"/>
      <c r="PGD43" s="467"/>
      <c r="PGE43" s="467"/>
      <c r="PGF43" s="467"/>
      <c r="PGG43" s="467"/>
      <c r="PGH43" s="467"/>
      <c r="PGI43" s="467"/>
      <c r="PGJ43" s="467"/>
      <c r="PGK43" s="467"/>
      <c r="PGL43" s="467"/>
      <c r="PGM43" s="467"/>
      <c r="PGN43" s="467"/>
      <c r="PGO43" s="467"/>
      <c r="PGP43" s="467"/>
      <c r="PGQ43" s="467"/>
      <c r="PGR43" s="467"/>
      <c r="PGS43" s="467"/>
      <c r="PGT43" s="467"/>
      <c r="PGU43" s="467"/>
      <c r="PGV43" s="467"/>
      <c r="PGW43" s="467"/>
      <c r="PGX43" s="467"/>
      <c r="PGY43" s="467"/>
      <c r="PGZ43" s="467"/>
      <c r="PHA43" s="467"/>
      <c r="PHB43" s="467"/>
      <c r="PHC43" s="467"/>
      <c r="PHD43" s="467"/>
      <c r="PHE43" s="467"/>
      <c r="PHF43" s="467"/>
      <c r="PHG43" s="467"/>
      <c r="PHH43" s="467"/>
      <c r="PHI43" s="467"/>
      <c r="PHJ43" s="467"/>
      <c r="PHK43" s="467"/>
      <c r="PHL43" s="467"/>
      <c r="PHM43" s="467"/>
      <c r="PHN43" s="467"/>
      <c r="PHO43" s="467"/>
      <c r="PHP43" s="467"/>
      <c r="PHQ43" s="467"/>
      <c r="PHR43" s="467"/>
      <c r="PHS43" s="467"/>
      <c r="PHT43" s="467"/>
      <c r="PHU43" s="467"/>
      <c r="PHV43" s="467"/>
      <c r="PHW43" s="467"/>
      <c r="PHX43" s="467"/>
      <c r="PHY43" s="467"/>
      <c r="PHZ43" s="467"/>
      <c r="PIA43" s="467"/>
      <c r="PIB43" s="467"/>
      <c r="PIC43" s="467"/>
      <c r="PID43" s="467"/>
      <c r="PIE43" s="467"/>
      <c r="PIF43" s="467"/>
      <c r="PIG43" s="467"/>
      <c r="PIH43" s="467"/>
      <c r="PII43" s="467"/>
      <c r="PIJ43" s="467"/>
      <c r="PIK43" s="467"/>
      <c r="PIL43" s="467"/>
      <c r="PIM43" s="467"/>
      <c r="PIN43" s="467"/>
      <c r="PIO43" s="467"/>
      <c r="PIP43" s="467"/>
      <c r="PIQ43" s="467"/>
      <c r="PIR43" s="467"/>
      <c r="PIS43" s="467"/>
      <c r="PIT43" s="467"/>
      <c r="PIU43" s="467"/>
      <c r="PIV43" s="467"/>
      <c r="PIW43" s="467"/>
      <c r="PIX43" s="467"/>
      <c r="PIY43" s="467"/>
      <c r="PIZ43" s="467"/>
      <c r="PJA43" s="467"/>
      <c r="PJB43" s="467"/>
      <c r="PJC43" s="467"/>
      <c r="PJD43" s="467"/>
      <c r="PJE43" s="467"/>
      <c r="PJF43" s="467"/>
      <c r="PJG43" s="467"/>
      <c r="PJH43" s="467"/>
      <c r="PJI43" s="467"/>
      <c r="PJJ43" s="467"/>
      <c r="PJK43" s="467"/>
      <c r="PJL43" s="467"/>
      <c r="PJM43" s="467"/>
      <c r="PJN43" s="467"/>
      <c r="PJO43" s="467"/>
      <c r="PJP43" s="467"/>
      <c r="PJQ43" s="467"/>
      <c r="PJR43" s="467"/>
      <c r="PJS43" s="467"/>
      <c r="PJT43" s="467"/>
      <c r="PJU43" s="467"/>
      <c r="PJV43" s="467"/>
      <c r="PJW43" s="467"/>
      <c r="PJX43" s="467"/>
      <c r="PJY43" s="467"/>
      <c r="PJZ43" s="467"/>
      <c r="PKA43" s="467"/>
      <c r="PKB43" s="467"/>
      <c r="PKC43" s="467"/>
      <c r="PKD43" s="467"/>
      <c r="PKE43" s="467"/>
      <c r="PKF43" s="467"/>
      <c r="PKG43" s="467"/>
      <c r="PKH43" s="467"/>
      <c r="PKI43" s="467"/>
      <c r="PKJ43" s="467"/>
      <c r="PKK43" s="467"/>
      <c r="PKL43" s="467"/>
      <c r="PKM43" s="467"/>
      <c r="PKN43" s="467"/>
      <c r="PKO43" s="467"/>
      <c r="PKP43" s="467"/>
      <c r="PKQ43" s="467"/>
      <c r="PKR43" s="467"/>
      <c r="PKS43" s="467"/>
      <c r="PKT43" s="467"/>
      <c r="PKU43" s="467"/>
      <c r="PKV43" s="467"/>
      <c r="PKW43" s="467"/>
      <c r="PKX43" s="467"/>
      <c r="PKY43" s="467"/>
      <c r="PKZ43" s="467"/>
      <c r="PLA43" s="467"/>
      <c r="PLB43" s="467"/>
      <c r="PLC43" s="467"/>
      <c r="PLD43" s="467"/>
      <c r="PLE43" s="467"/>
      <c r="PLF43" s="467"/>
      <c r="PLG43" s="467"/>
      <c r="PLH43" s="467"/>
      <c r="PLI43" s="467"/>
      <c r="PLJ43" s="467"/>
      <c r="PLK43" s="467"/>
      <c r="PLL43" s="467"/>
      <c r="PLM43" s="467"/>
      <c r="PLN43" s="467"/>
      <c r="PLO43" s="467"/>
      <c r="PLP43" s="467"/>
      <c r="PLQ43" s="467"/>
      <c r="PLR43" s="467"/>
      <c r="PLS43" s="467"/>
      <c r="PLT43" s="467"/>
      <c r="PLU43" s="467"/>
      <c r="PLV43" s="467"/>
      <c r="PLW43" s="467"/>
      <c r="PLX43" s="467"/>
      <c r="PLY43" s="467"/>
      <c r="PLZ43" s="467"/>
      <c r="PMA43" s="467"/>
      <c r="PMB43" s="467"/>
      <c r="PMC43" s="467"/>
      <c r="PMD43" s="467"/>
      <c r="PME43" s="467"/>
      <c r="PMF43" s="467"/>
      <c r="PMG43" s="467"/>
      <c r="PMH43" s="467"/>
      <c r="PMI43" s="467"/>
      <c r="PMJ43" s="467"/>
      <c r="PMK43" s="467"/>
      <c r="PML43" s="467"/>
      <c r="PMM43" s="467"/>
      <c r="PMN43" s="467"/>
      <c r="PMO43" s="467"/>
      <c r="PMP43" s="467"/>
      <c r="PMQ43" s="467"/>
      <c r="PMR43" s="467"/>
      <c r="PMS43" s="467"/>
      <c r="PMT43" s="467"/>
      <c r="PMU43" s="467"/>
      <c r="PMV43" s="467"/>
      <c r="PMW43" s="467"/>
      <c r="PMX43" s="467"/>
      <c r="PMY43" s="467"/>
      <c r="PMZ43" s="467"/>
      <c r="PNA43" s="467"/>
      <c r="PNB43" s="467"/>
      <c r="PNC43" s="467"/>
      <c r="PND43" s="467"/>
      <c r="PNE43" s="467"/>
      <c r="PNF43" s="467"/>
      <c r="PNG43" s="467"/>
      <c r="PNH43" s="467"/>
      <c r="PNI43" s="467"/>
      <c r="PNJ43" s="467"/>
      <c r="PNK43" s="467"/>
      <c r="PNL43" s="467"/>
      <c r="PNM43" s="467"/>
      <c r="PNN43" s="467"/>
      <c r="PNO43" s="467"/>
      <c r="PNP43" s="467"/>
      <c r="PNQ43" s="467"/>
      <c r="PNR43" s="467"/>
      <c r="PNS43" s="467"/>
      <c r="PNT43" s="467"/>
      <c r="PNU43" s="467"/>
      <c r="PNV43" s="467"/>
      <c r="PNW43" s="467"/>
      <c r="PNX43" s="467"/>
      <c r="PNY43" s="467"/>
      <c r="PNZ43" s="467"/>
      <c r="POA43" s="467"/>
      <c r="POB43" s="467"/>
      <c r="POC43" s="467"/>
      <c r="POD43" s="467"/>
      <c r="POE43" s="467"/>
      <c r="POF43" s="467"/>
      <c r="POG43" s="467"/>
      <c r="POH43" s="467"/>
      <c r="POI43" s="467"/>
      <c r="POJ43" s="467"/>
      <c r="POK43" s="467"/>
      <c r="POL43" s="467"/>
      <c r="POM43" s="467"/>
      <c r="PON43" s="467"/>
      <c r="POO43" s="467"/>
      <c r="POP43" s="467"/>
      <c r="POQ43" s="467"/>
      <c r="POR43" s="467"/>
      <c r="POS43" s="467"/>
      <c r="POT43" s="467"/>
      <c r="POU43" s="467"/>
      <c r="POV43" s="467"/>
      <c r="POW43" s="467"/>
      <c r="POX43" s="467"/>
      <c r="POY43" s="467"/>
      <c r="POZ43" s="467"/>
      <c r="PPA43" s="467"/>
      <c r="PPB43" s="467"/>
      <c r="PPC43" s="467"/>
      <c r="PPD43" s="467"/>
      <c r="PPE43" s="467"/>
      <c r="PPF43" s="467"/>
      <c r="PPG43" s="467"/>
      <c r="PPH43" s="467"/>
      <c r="PPI43" s="467"/>
      <c r="PPJ43" s="467"/>
      <c r="PPK43" s="467"/>
      <c r="PPL43" s="467"/>
      <c r="PPM43" s="467"/>
      <c r="PPN43" s="467"/>
      <c r="PPO43" s="467"/>
      <c r="PPP43" s="467"/>
      <c r="PPQ43" s="467"/>
      <c r="PPR43" s="467"/>
      <c r="PPS43" s="467"/>
      <c r="PPT43" s="467"/>
      <c r="PPU43" s="467"/>
      <c r="PPV43" s="467"/>
      <c r="PPW43" s="467"/>
      <c r="PPX43" s="467"/>
      <c r="PPY43" s="467"/>
      <c r="PPZ43" s="467"/>
      <c r="PQA43" s="467"/>
      <c r="PQB43" s="467"/>
      <c r="PQC43" s="467"/>
      <c r="PQD43" s="467"/>
      <c r="PQE43" s="467"/>
      <c r="PQF43" s="467"/>
      <c r="PQG43" s="467"/>
      <c r="PQH43" s="467"/>
      <c r="PQI43" s="467"/>
      <c r="PQJ43" s="467"/>
      <c r="PQK43" s="467"/>
      <c r="PQL43" s="467"/>
      <c r="PQM43" s="467"/>
      <c r="PQN43" s="467"/>
      <c r="PQO43" s="467"/>
      <c r="PQP43" s="467"/>
      <c r="PQQ43" s="467"/>
      <c r="PQR43" s="467"/>
      <c r="PQS43" s="467"/>
      <c r="PQT43" s="467"/>
      <c r="PQU43" s="467"/>
      <c r="PQV43" s="467"/>
      <c r="PQW43" s="467"/>
      <c r="PQX43" s="467"/>
      <c r="PQY43" s="467"/>
      <c r="PQZ43" s="467"/>
      <c r="PRA43" s="467"/>
      <c r="PRB43" s="467"/>
      <c r="PRC43" s="467"/>
      <c r="PRD43" s="467"/>
      <c r="PRE43" s="467"/>
      <c r="PRF43" s="467"/>
      <c r="PRG43" s="467"/>
      <c r="PRH43" s="467"/>
      <c r="PRI43" s="467"/>
      <c r="PRJ43" s="467"/>
      <c r="PRK43" s="467"/>
      <c r="PRL43" s="467"/>
      <c r="PRM43" s="467"/>
      <c r="PRN43" s="467"/>
      <c r="PRO43" s="467"/>
      <c r="PRP43" s="467"/>
      <c r="PRQ43" s="467"/>
      <c r="PRR43" s="467"/>
      <c r="PRS43" s="467"/>
      <c r="PRT43" s="467"/>
      <c r="PRU43" s="467"/>
      <c r="PRV43" s="467"/>
      <c r="PRW43" s="467"/>
      <c r="PRX43" s="467"/>
      <c r="PRY43" s="467"/>
      <c r="PRZ43" s="467"/>
      <c r="PSA43" s="467"/>
      <c r="PSB43" s="467"/>
      <c r="PSC43" s="467"/>
      <c r="PSD43" s="467"/>
      <c r="PSE43" s="467"/>
      <c r="PSF43" s="467"/>
      <c r="PSG43" s="467"/>
      <c r="PSH43" s="467"/>
      <c r="PSI43" s="467"/>
      <c r="PSJ43" s="467"/>
      <c r="PSK43" s="467"/>
      <c r="PSL43" s="467"/>
      <c r="PSM43" s="467"/>
      <c r="PSN43" s="467"/>
      <c r="PSO43" s="467"/>
      <c r="PSP43" s="467"/>
      <c r="PSQ43" s="467"/>
      <c r="PSR43" s="467"/>
      <c r="PSS43" s="467"/>
      <c r="PST43" s="467"/>
      <c r="PSU43" s="467"/>
      <c r="PSV43" s="467"/>
      <c r="PSW43" s="467"/>
      <c r="PSX43" s="467"/>
      <c r="PSY43" s="467"/>
      <c r="PSZ43" s="467"/>
      <c r="PTA43" s="467"/>
      <c r="PTB43" s="467"/>
      <c r="PTC43" s="467"/>
      <c r="PTD43" s="467"/>
      <c r="PTE43" s="467"/>
      <c r="PTF43" s="467"/>
      <c r="PTG43" s="467"/>
      <c r="PTH43" s="467"/>
      <c r="PTI43" s="467"/>
      <c r="PTJ43" s="467"/>
      <c r="PTK43" s="467"/>
      <c r="PTL43" s="467"/>
      <c r="PTM43" s="467"/>
      <c r="PTN43" s="467"/>
      <c r="PTO43" s="467"/>
      <c r="PTP43" s="467"/>
      <c r="PTQ43" s="467"/>
      <c r="PTR43" s="467"/>
      <c r="PTS43" s="467"/>
      <c r="PTT43" s="467"/>
      <c r="PTU43" s="467"/>
      <c r="PTV43" s="467"/>
      <c r="PTW43" s="467"/>
      <c r="PTX43" s="467"/>
      <c r="PTY43" s="467"/>
      <c r="PTZ43" s="467"/>
      <c r="PUA43" s="467"/>
      <c r="PUB43" s="467"/>
      <c r="PUC43" s="467"/>
      <c r="PUD43" s="467"/>
      <c r="PUE43" s="467"/>
      <c r="PUF43" s="467"/>
      <c r="PUG43" s="467"/>
      <c r="PUH43" s="467"/>
      <c r="PUI43" s="467"/>
      <c r="PUJ43" s="467"/>
      <c r="PUK43" s="467"/>
      <c r="PUL43" s="467"/>
      <c r="PUM43" s="467"/>
      <c r="PUN43" s="467"/>
      <c r="PUO43" s="467"/>
      <c r="PUP43" s="467"/>
      <c r="PUQ43" s="467"/>
      <c r="PUR43" s="467"/>
      <c r="PUS43" s="467"/>
      <c r="PUT43" s="467"/>
      <c r="PUU43" s="467"/>
      <c r="PUV43" s="467"/>
      <c r="PUW43" s="467"/>
      <c r="PUX43" s="467"/>
      <c r="PUY43" s="467"/>
      <c r="PUZ43" s="467"/>
      <c r="PVA43" s="467"/>
      <c r="PVB43" s="467"/>
      <c r="PVC43" s="467"/>
      <c r="PVD43" s="467"/>
      <c r="PVE43" s="467"/>
      <c r="PVF43" s="467"/>
      <c r="PVG43" s="467"/>
      <c r="PVH43" s="467"/>
      <c r="PVI43" s="467"/>
      <c r="PVJ43" s="467"/>
      <c r="PVK43" s="467"/>
      <c r="PVL43" s="467"/>
      <c r="PVM43" s="467"/>
      <c r="PVN43" s="467"/>
      <c r="PVO43" s="467"/>
      <c r="PVP43" s="467"/>
      <c r="PVQ43" s="467"/>
      <c r="PVR43" s="467"/>
      <c r="PVS43" s="467"/>
      <c r="PVT43" s="467"/>
      <c r="PVU43" s="467"/>
      <c r="PVV43" s="467"/>
      <c r="PVW43" s="467"/>
      <c r="PVX43" s="467"/>
      <c r="PVY43" s="467"/>
      <c r="PVZ43" s="467"/>
      <c r="PWA43" s="467"/>
      <c r="PWB43" s="467"/>
      <c r="PWC43" s="467"/>
      <c r="PWD43" s="467"/>
      <c r="PWE43" s="467"/>
      <c r="PWF43" s="467"/>
      <c r="PWG43" s="467"/>
      <c r="PWH43" s="467"/>
      <c r="PWI43" s="467"/>
      <c r="PWJ43" s="467"/>
      <c r="PWK43" s="467"/>
      <c r="PWL43" s="467"/>
      <c r="PWM43" s="467"/>
      <c r="PWN43" s="467"/>
      <c r="PWO43" s="467"/>
      <c r="PWP43" s="467"/>
      <c r="PWQ43" s="467"/>
      <c r="PWR43" s="467"/>
      <c r="PWS43" s="467"/>
      <c r="PWT43" s="467"/>
      <c r="PWU43" s="467"/>
      <c r="PWV43" s="467"/>
      <c r="PWW43" s="467"/>
      <c r="PWX43" s="467"/>
      <c r="PWY43" s="467"/>
      <c r="PWZ43" s="467"/>
      <c r="PXA43" s="467"/>
      <c r="PXB43" s="467"/>
      <c r="PXC43" s="467"/>
      <c r="PXD43" s="467"/>
      <c r="PXE43" s="467"/>
      <c r="PXF43" s="467"/>
      <c r="PXG43" s="467"/>
      <c r="PXH43" s="467"/>
      <c r="PXI43" s="467"/>
      <c r="PXJ43" s="467"/>
      <c r="PXK43" s="467"/>
      <c r="PXL43" s="467"/>
      <c r="PXM43" s="467"/>
      <c r="PXN43" s="467"/>
      <c r="PXO43" s="467"/>
      <c r="PXP43" s="467"/>
      <c r="PXQ43" s="467"/>
      <c r="PXR43" s="467"/>
      <c r="PXS43" s="467"/>
      <c r="PXT43" s="467"/>
      <c r="PXU43" s="467"/>
      <c r="PXV43" s="467"/>
      <c r="PXW43" s="467"/>
      <c r="PXX43" s="467"/>
      <c r="PXY43" s="467"/>
      <c r="PXZ43" s="467"/>
      <c r="PYA43" s="467"/>
      <c r="PYB43" s="467"/>
      <c r="PYC43" s="467"/>
      <c r="PYD43" s="467"/>
      <c r="PYE43" s="467"/>
      <c r="PYF43" s="467"/>
      <c r="PYG43" s="467"/>
      <c r="PYH43" s="467"/>
      <c r="PYI43" s="467"/>
      <c r="PYJ43" s="467"/>
      <c r="PYK43" s="467"/>
      <c r="PYL43" s="467"/>
      <c r="PYM43" s="467"/>
      <c r="PYN43" s="467"/>
      <c r="PYO43" s="467"/>
      <c r="PYP43" s="467"/>
      <c r="PYQ43" s="467"/>
      <c r="PYR43" s="467"/>
      <c r="PYS43" s="467"/>
      <c r="PYT43" s="467"/>
      <c r="PYU43" s="467"/>
      <c r="PYV43" s="467"/>
      <c r="PYW43" s="467"/>
      <c r="PYX43" s="467"/>
      <c r="PYY43" s="467"/>
      <c r="PYZ43" s="467"/>
      <c r="PZA43" s="467"/>
      <c r="PZB43" s="467"/>
      <c r="PZC43" s="467"/>
      <c r="PZD43" s="467"/>
      <c r="PZE43" s="467"/>
      <c r="PZF43" s="467"/>
      <c r="PZG43" s="467"/>
      <c r="PZH43" s="467"/>
      <c r="PZI43" s="467"/>
      <c r="PZJ43" s="467"/>
      <c r="PZK43" s="467"/>
      <c r="PZL43" s="467"/>
      <c r="PZM43" s="467"/>
      <c r="PZN43" s="467"/>
      <c r="PZO43" s="467"/>
      <c r="PZP43" s="467"/>
      <c r="PZQ43" s="467"/>
      <c r="PZR43" s="467"/>
      <c r="PZS43" s="467"/>
      <c r="PZT43" s="467"/>
      <c r="PZU43" s="467"/>
      <c r="PZV43" s="467"/>
      <c r="PZW43" s="467"/>
      <c r="PZX43" s="467"/>
      <c r="PZY43" s="467"/>
      <c r="PZZ43" s="467"/>
      <c r="QAA43" s="467"/>
      <c r="QAB43" s="467"/>
      <c r="QAC43" s="467"/>
      <c r="QAD43" s="467"/>
      <c r="QAE43" s="467"/>
      <c r="QAF43" s="467"/>
      <c r="QAG43" s="467"/>
      <c r="QAH43" s="467"/>
      <c r="QAI43" s="467"/>
      <c r="QAJ43" s="467"/>
      <c r="QAK43" s="467"/>
      <c r="QAL43" s="467"/>
      <c r="QAM43" s="467"/>
      <c r="QAN43" s="467"/>
      <c r="QAO43" s="467"/>
      <c r="QAP43" s="467"/>
      <c r="QAQ43" s="467"/>
      <c r="QAR43" s="467"/>
      <c r="QAS43" s="467"/>
      <c r="QAT43" s="467"/>
      <c r="QAU43" s="467"/>
      <c r="QAV43" s="467"/>
      <c r="QAW43" s="467"/>
      <c r="QAX43" s="467"/>
      <c r="QAY43" s="467"/>
      <c r="QAZ43" s="467"/>
      <c r="QBA43" s="467"/>
      <c r="QBB43" s="467"/>
      <c r="QBC43" s="467"/>
      <c r="QBD43" s="467"/>
      <c r="QBE43" s="467"/>
      <c r="QBF43" s="467"/>
      <c r="QBG43" s="467"/>
      <c r="QBH43" s="467"/>
      <c r="QBI43" s="467"/>
      <c r="QBJ43" s="467"/>
      <c r="QBK43" s="467"/>
      <c r="QBL43" s="467"/>
      <c r="QBM43" s="467"/>
      <c r="QBN43" s="467"/>
      <c r="QBO43" s="467"/>
      <c r="QBP43" s="467"/>
      <c r="QBQ43" s="467"/>
      <c r="QBR43" s="467"/>
      <c r="QBS43" s="467"/>
      <c r="QBT43" s="467"/>
      <c r="QBU43" s="467"/>
      <c r="QBV43" s="467"/>
      <c r="QBW43" s="467"/>
      <c r="QBX43" s="467"/>
      <c r="QBY43" s="467"/>
      <c r="QBZ43" s="467"/>
      <c r="QCA43" s="467"/>
      <c r="QCB43" s="467"/>
      <c r="QCC43" s="467"/>
      <c r="QCD43" s="467"/>
      <c r="QCE43" s="467"/>
      <c r="QCF43" s="467"/>
      <c r="QCG43" s="467"/>
      <c r="QCH43" s="467"/>
      <c r="QCI43" s="467"/>
      <c r="QCJ43" s="467"/>
      <c r="QCK43" s="467"/>
      <c r="QCL43" s="467"/>
      <c r="QCM43" s="467"/>
      <c r="QCN43" s="467"/>
      <c r="QCO43" s="467"/>
      <c r="QCP43" s="467"/>
      <c r="QCQ43" s="467"/>
      <c r="QCR43" s="467"/>
      <c r="QCS43" s="467"/>
      <c r="QCT43" s="467"/>
      <c r="QCU43" s="467"/>
      <c r="QCV43" s="467"/>
      <c r="QCW43" s="467"/>
      <c r="QCX43" s="467"/>
      <c r="QCY43" s="467"/>
      <c r="QCZ43" s="467"/>
      <c r="QDA43" s="467"/>
      <c r="QDB43" s="467"/>
      <c r="QDC43" s="467"/>
      <c r="QDD43" s="467"/>
      <c r="QDE43" s="467"/>
      <c r="QDF43" s="467"/>
      <c r="QDG43" s="467"/>
      <c r="QDH43" s="467"/>
      <c r="QDI43" s="467"/>
      <c r="QDJ43" s="467"/>
      <c r="QDK43" s="467"/>
      <c r="QDL43" s="467"/>
      <c r="QDM43" s="467"/>
      <c r="QDN43" s="467"/>
      <c r="QDO43" s="467"/>
      <c r="QDP43" s="467"/>
      <c r="QDQ43" s="467"/>
      <c r="QDR43" s="467"/>
      <c r="QDS43" s="467"/>
      <c r="QDT43" s="467"/>
      <c r="QDU43" s="467"/>
      <c r="QDV43" s="467"/>
      <c r="QDW43" s="467"/>
      <c r="QDX43" s="467"/>
      <c r="QDY43" s="467"/>
      <c r="QDZ43" s="467"/>
      <c r="QEA43" s="467"/>
      <c r="QEB43" s="467"/>
      <c r="QEC43" s="467"/>
      <c r="QED43" s="467"/>
      <c r="QEE43" s="467"/>
      <c r="QEF43" s="467"/>
      <c r="QEG43" s="467"/>
      <c r="QEH43" s="467"/>
      <c r="QEI43" s="467"/>
      <c r="QEJ43" s="467"/>
      <c r="QEK43" s="467"/>
      <c r="QEL43" s="467"/>
      <c r="QEM43" s="467"/>
      <c r="QEN43" s="467"/>
      <c r="QEO43" s="467"/>
      <c r="QEP43" s="467"/>
      <c r="QEQ43" s="467"/>
      <c r="QER43" s="467"/>
      <c r="QES43" s="467"/>
      <c r="QET43" s="467"/>
      <c r="QEU43" s="467"/>
      <c r="QEV43" s="467"/>
      <c r="QEW43" s="467"/>
      <c r="QEX43" s="467"/>
      <c r="QEY43" s="467"/>
      <c r="QEZ43" s="467"/>
      <c r="QFA43" s="467"/>
      <c r="QFB43" s="467"/>
      <c r="QFC43" s="467"/>
      <c r="QFD43" s="467"/>
      <c r="QFE43" s="467"/>
      <c r="QFF43" s="467"/>
      <c r="QFG43" s="467"/>
      <c r="QFH43" s="467"/>
      <c r="QFI43" s="467"/>
      <c r="QFJ43" s="467"/>
      <c r="QFK43" s="467"/>
      <c r="QFL43" s="467"/>
      <c r="QFM43" s="467"/>
      <c r="QFN43" s="467"/>
      <c r="QFO43" s="467"/>
      <c r="QFP43" s="467"/>
      <c r="QFQ43" s="467"/>
      <c r="QFR43" s="467"/>
      <c r="QFS43" s="467"/>
      <c r="QFT43" s="467"/>
      <c r="QFU43" s="467"/>
      <c r="QFV43" s="467"/>
      <c r="QFW43" s="467"/>
      <c r="QFX43" s="467"/>
      <c r="QFY43" s="467"/>
      <c r="QFZ43" s="467"/>
      <c r="QGA43" s="467"/>
      <c r="QGB43" s="467"/>
      <c r="QGC43" s="467"/>
      <c r="QGD43" s="467"/>
      <c r="QGE43" s="467"/>
      <c r="QGF43" s="467"/>
      <c r="QGG43" s="467"/>
      <c r="QGH43" s="467"/>
      <c r="QGI43" s="467"/>
      <c r="QGJ43" s="467"/>
      <c r="QGK43" s="467"/>
      <c r="QGL43" s="467"/>
      <c r="QGM43" s="467"/>
      <c r="QGN43" s="467"/>
      <c r="QGO43" s="467"/>
      <c r="QGP43" s="467"/>
      <c r="QGQ43" s="467"/>
      <c r="QGR43" s="467"/>
      <c r="QGS43" s="467"/>
      <c r="QGT43" s="467"/>
      <c r="QGU43" s="467"/>
      <c r="QGV43" s="467"/>
      <c r="QGW43" s="467"/>
      <c r="QGX43" s="467"/>
      <c r="QGY43" s="467"/>
      <c r="QGZ43" s="467"/>
      <c r="QHA43" s="467"/>
      <c r="QHB43" s="467"/>
      <c r="QHC43" s="467"/>
      <c r="QHD43" s="467"/>
      <c r="QHE43" s="467"/>
      <c r="QHF43" s="467"/>
      <c r="QHG43" s="467"/>
      <c r="QHH43" s="467"/>
      <c r="QHI43" s="467"/>
      <c r="QHJ43" s="467"/>
      <c r="QHK43" s="467"/>
      <c r="QHL43" s="467"/>
      <c r="QHM43" s="467"/>
      <c r="QHN43" s="467"/>
      <c r="QHO43" s="467"/>
      <c r="QHP43" s="467"/>
      <c r="QHQ43" s="467"/>
      <c r="QHR43" s="467"/>
      <c r="QHS43" s="467"/>
      <c r="QHT43" s="467"/>
      <c r="QHU43" s="467"/>
      <c r="QHV43" s="467"/>
      <c r="QHW43" s="467"/>
      <c r="QHX43" s="467"/>
      <c r="QHY43" s="467"/>
      <c r="QHZ43" s="467"/>
      <c r="QIA43" s="467"/>
      <c r="QIB43" s="467"/>
      <c r="QIC43" s="467"/>
      <c r="QID43" s="467"/>
      <c r="QIE43" s="467"/>
      <c r="QIF43" s="467"/>
      <c r="QIG43" s="467"/>
      <c r="QIH43" s="467"/>
      <c r="QII43" s="467"/>
      <c r="QIJ43" s="467"/>
      <c r="QIK43" s="467"/>
      <c r="QIL43" s="467"/>
      <c r="QIM43" s="467"/>
      <c r="QIN43" s="467"/>
      <c r="QIO43" s="467"/>
      <c r="QIP43" s="467"/>
      <c r="QIQ43" s="467"/>
      <c r="QIR43" s="467"/>
      <c r="QIS43" s="467"/>
      <c r="QIT43" s="467"/>
      <c r="QIU43" s="467"/>
      <c r="QIV43" s="467"/>
      <c r="QIW43" s="467"/>
      <c r="QIX43" s="467"/>
      <c r="QIY43" s="467"/>
      <c r="QIZ43" s="467"/>
      <c r="QJA43" s="467"/>
      <c r="QJB43" s="467"/>
      <c r="QJC43" s="467"/>
      <c r="QJD43" s="467"/>
      <c r="QJE43" s="467"/>
      <c r="QJF43" s="467"/>
      <c r="QJG43" s="467"/>
      <c r="QJH43" s="467"/>
      <c r="QJI43" s="467"/>
      <c r="QJJ43" s="467"/>
      <c r="QJK43" s="467"/>
      <c r="QJL43" s="467"/>
      <c r="QJM43" s="467"/>
      <c r="QJN43" s="467"/>
      <c r="QJO43" s="467"/>
      <c r="QJP43" s="467"/>
      <c r="QJQ43" s="467"/>
      <c r="QJR43" s="467"/>
      <c r="QJS43" s="467"/>
      <c r="QJT43" s="467"/>
      <c r="QJU43" s="467"/>
      <c r="QJV43" s="467"/>
      <c r="QJW43" s="467"/>
      <c r="QJX43" s="467"/>
      <c r="QJY43" s="467"/>
      <c r="QJZ43" s="467"/>
      <c r="QKA43" s="467"/>
      <c r="QKB43" s="467"/>
      <c r="QKC43" s="467"/>
      <c r="QKD43" s="467"/>
      <c r="QKE43" s="467"/>
      <c r="QKF43" s="467"/>
      <c r="QKG43" s="467"/>
      <c r="QKH43" s="467"/>
      <c r="QKI43" s="467"/>
      <c r="QKJ43" s="467"/>
      <c r="QKK43" s="467"/>
      <c r="QKL43" s="467"/>
      <c r="QKM43" s="467"/>
      <c r="QKN43" s="467"/>
      <c r="QKO43" s="467"/>
      <c r="QKP43" s="467"/>
      <c r="QKQ43" s="467"/>
      <c r="QKR43" s="467"/>
      <c r="QKS43" s="467"/>
      <c r="QKT43" s="467"/>
      <c r="QKU43" s="467"/>
      <c r="QKV43" s="467"/>
      <c r="QKW43" s="467"/>
      <c r="QKX43" s="467"/>
      <c r="QKY43" s="467"/>
      <c r="QKZ43" s="467"/>
      <c r="QLA43" s="467"/>
      <c r="QLB43" s="467"/>
      <c r="QLC43" s="467"/>
      <c r="QLD43" s="467"/>
      <c r="QLE43" s="467"/>
      <c r="QLF43" s="467"/>
      <c r="QLG43" s="467"/>
      <c r="QLH43" s="467"/>
      <c r="QLI43" s="467"/>
      <c r="QLJ43" s="467"/>
      <c r="QLK43" s="467"/>
      <c r="QLL43" s="467"/>
      <c r="QLM43" s="467"/>
      <c r="QLN43" s="467"/>
      <c r="QLO43" s="467"/>
      <c r="QLP43" s="467"/>
      <c r="QLQ43" s="467"/>
      <c r="QLR43" s="467"/>
      <c r="QLS43" s="467"/>
      <c r="QLT43" s="467"/>
      <c r="QLU43" s="467"/>
      <c r="QLV43" s="467"/>
      <c r="QLW43" s="467"/>
      <c r="QLX43" s="467"/>
      <c r="QLY43" s="467"/>
      <c r="QLZ43" s="467"/>
      <c r="QMA43" s="467"/>
      <c r="QMB43" s="467"/>
      <c r="QMC43" s="467"/>
      <c r="QMD43" s="467"/>
      <c r="QME43" s="467"/>
      <c r="QMF43" s="467"/>
      <c r="QMG43" s="467"/>
      <c r="QMH43" s="467"/>
      <c r="QMI43" s="467"/>
      <c r="QMJ43" s="467"/>
      <c r="QMK43" s="467"/>
      <c r="QML43" s="467"/>
      <c r="QMM43" s="467"/>
      <c r="QMN43" s="467"/>
      <c r="QMO43" s="467"/>
      <c r="QMP43" s="467"/>
      <c r="QMQ43" s="467"/>
      <c r="QMR43" s="467"/>
      <c r="QMS43" s="467"/>
      <c r="QMT43" s="467"/>
      <c r="QMU43" s="467"/>
      <c r="QMV43" s="467"/>
      <c r="QMW43" s="467"/>
      <c r="QMX43" s="467"/>
      <c r="QMY43" s="467"/>
      <c r="QMZ43" s="467"/>
      <c r="QNA43" s="467"/>
      <c r="QNB43" s="467"/>
      <c r="QNC43" s="467"/>
      <c r="QND43" s="467"/>
      <c r="QNE43" s="467"/>
      <c r="QNF43" s="467"/>
      <c r="QNG43" s="467"/>
      <c r="QNH43" s="467"/>
      <c r="QNI43" s="467"/>
      <c r="QNJ43" s="467"/>
      <c r="QNK43" s="467"/>
      <c r="QNL43" s="467"/>
      <c r="QNM43" s="467"/>
      <c r="QNN43" s="467"/>
      <c r="QNO43" s="467"/>
      <c r="QNP43" s="467"/>
      <c r="QNQ43" s="467"/>
      <c r="QNR43" s="467"/>
      <c r="QNS43" s="467"/>
      <c r="QNT43" s="467"/>
      <c r="QNU43" s="467"/>
      <c r="QNV43" s="467"/>
      <c r="QNW43" s="467"/>
      <c r="QNX43" s="467"/>
      <c r="QNY43" s="467"/>
      <c r="QNZ43" s="467"/>
      <c r="QOA43" s="467"/>
      <c r="QOB43" s="467"/>
      <c r="QOC43" s="467"/>
      <c r="QOD43" s="467"/>
      <c r="QOE43" s="467"/>
      <c r="QOF43" s="467"/>
      <c r="QOG43" s="467"/>
      <c r="QOH43" s="467"/>
      <c r="QOI43" s="467"/>
      <c r="QOJ43" s="467"/>
      <c r="QOK43" s="467"/>
      <c r="QOL43" s="467"/>
      <c r="QOM43" s="467"/>
      <c r="QON43" s="467"/>
      <c r="QOO43" s="467"/>
      <c r="QOP43" s="467"/>
      <c r="QOQ43" s="467"/>
      <c r="QOR43" s="467"/>
      <c r="QOS43" s="467"/>
      <c r="QOT43" s="467"/>
      <c r="QOU43" s="467"/>
      <c r="QOV43" s="467"/>
      <c r="QOW43" s="467"/>
      <c r="QOX43" s="467"/>
      <c r="QOY43" s="467"/>
      <c r="QOZ43" s="467"/>
      <c r="QPA43" s="467"/>
      <c r="QPB43" s="467"/>
      <c r="QPC43" s="467"/>
      <c r="QPD43" s="467"/>
      <c r="QPE43" s="467"/>
      <c r="QPF43" s="467"/>
      <c r="QPG43" s="467"/>
      <c r="QPH43" s="467"/>
      <c r="QPI43" s="467"/>
      <c r="QPJ43" s="467"/>
      <c r="QPK43" s="467"/>
      <c r="QPL43" s="467"/>
      <c r="QPM43" s="467"/>
      <c r="QPN43" s="467"/>
      <c r="QPO43" s="467"/>
      <c r="QPP43" s="467"/>
      <c r="QPQ43" s="467"/>
      <c r="QPR43" s="467"/>
      <c r="QPS43" s="467"/>
      <c r="QPT43" s="467"/>
      <c r="QPU43" s="467"/>
      <c r="QPV43" s="467"/>
      <c r="QPW43" s="467"/>
      <c r="QPX43" s="467"/>
      <c r="QPY43" s="467"/>
      <c r="QPZ43" s="467"/>
      <c r="QQA43" s="467"/>
      <c r="QQB43" s="467"/>
      <c r="QQC43" s="467"/>
      <c r="QQD43" s="467"/>
      <c r="QQE43" s="467"/>
      <c r="QQF43" s="467"/>
      <c r="QQG43" s="467"/>
      <c r="QQH43" s="467"/>
      <c r="QQI43" s="467"/>
      <c r="QQJ43" s="467"/>
      <c r="QQK43" s="467"/>
      <c r="QQL43" s="467"/>
      <c r="QQM43" s="467"/>
      <c r="QQN43" s="467"/>
      <c r="QQO43" s="467"/>
      <c r="QQP43" s="467"/>
      <c r="QQQ43" s="467"/>
      <c r="QQR43" s="467"/>
      <c r="QQS43" s="467"/>
      <c r="QQT43" s="467"/>
      <c r="QQU43" s="467"/>
      <c r="QQV43" s="467"/>
      <c r="QQW43" s="467"/>
      <c r="QQX43" s="467"/>
      <c r="QQY43" s="467"/>
      <c r="QQZ43" s="467"/>
      <c r="QRA43" s="467"/>
      <c r="QRB43" s="467"/>
      <c r="QRC43" s="467"/>
      <c r="QRD43" s="467"/>
      <c r="QRE43" s="467"/>
      <c r="QRF43" s="467"/>
      <c r="QRG43" s="467"/>
      <c r="QRH43" s="467"/>
      <c r="QRI43" s="467"/>
      <c r="QRJ43" s="467"/>
      <c r="QRK43" s="467"/>
      <c r="QRL43" s="467"/>
      <c r="QRM43" s="467"/>
      <c r="QRN43" s="467"/>
      <c r="QRO43" s="467"/>
      <c r="QRP43" s="467"/>
      <c r="QRQ43" s="467"/>
      <c r="QRR43" s="467"/>
      <c r="QRS43" s="467"/>
      <c r="QRT43" s="467"/>
      <c r="QRU43" s="467"/>
      <c r="QRV43" s="467"/>
      <c r="QRW43" s="467"/>
      <c r="QRX43" s="467"/>
      <c r="QRY43" s="467"/>
      <c r="QRZ43" s="467"/>
      <c r="QSA43" s="467"/>
      <c r="QSB43" s="467"/>
      <c r="QSC43" s="467"/>
      <c r="QSD43" s="467"/>
      <c r="QSE43" s="467"/>
      <c r="QSF43" s="467"/>
      <c r="QSG43" s="467"/>
      <c r="QSH43" s="467"/>
      <c r="QSI43" s="467"/>
      <c r="QSJ43" s="467"/>
      <c r="QSK43" s="467"/>
      <c r="QSL43" s="467"/>
      <c r="QSM43" s="467"/>
      <c r="QSN43" s="467"/>
      <c r="QSO43" s="467"/>
      <c r="QSP43" s="467"/>
      <c r="QSQ43" s="467"/>
      <c r="QSR43" s="467"/>
      <c r="QSS43" s="467"/>
      <c r="QST43" s="467"/>
      <c r="QSU43" s="467"/>
      <c r="QSV43" s="467"/>
      <c r="QSW43" s="467"/>
      <c r="QSX43" s="467"/>
      <c r="QSY43" s="467"/>
      <c r="QSZ43" s="467"/>
      <c r="QTA43" s="467"/>
      <c r="QTB43" s="467"/>
      <c r="QTC43" s="467"/>
      <c r="QTD43" s="467"/>
      <c r="QTE43" s="467"/>
      <c r="QTF43" s="467"/>
      <c r="QTG43" s="467"/>
      <c r="QTH43" s="467"/>
      <c r="QTI43" s="467"/>
      <c r="QTJ43" s="467"/>
      <c r="QTK43" s="467"/>
      <c r="QTL43" s="467"/>
      <c r="QTM43" s="467"/>
      <c r="QTN43" s="467"/>
      <c r="QTO43" s="467"/>
      <c r="QTP43" s="467"/>
      <c r="QTQ43" s="467"/>
      <c r="QTR43" s="467"/>
      <c r="QTS43" s="467"/>
      <c r="QTT43" s="467"/>
      <c r="QTU43" s="467"/>
      <c r="QTV43" s="467"/>
      <c r="QTW43" s="467"/>
      <c r="QTX43" s="467"/>
      <c r="QTY43" s="467"/>
      <c r="QTZ43" s="467"/>
      <c r="QUA43" s="467"/>
      <c r="QUB43" s="467"/>
      <c r="QUC43" s="467"/>
      <c r="QUD43" s="467"/>
      <c r="QUE43" s="467"/>
      <c r="QUF43" s="467"/>
      <c r="QUG43" s="467"/>
      <c r="QUH43" s="467"/>
      <c r="QUI43" s="467"/>
      <c r="QUJ43" s="467"/>
      <c r="QUK43" s="467"/>
      <c r="QUL43" s="467"/>
      <c r="QUM43" s="467"/>
      <c r="QUN43" s="467"/>
      <c r="QUO43" s="467"/>
      <c r="QUP43" s="467"/>
      <c r="QUQ43" s="467"/>
      <c r="QUR43" s="467"/>
      <c r="QUS43" s="467"/>
      <c r="QUT43" s="467"/>
      <c r="QUU43" s="467"/>
      <c r="QUV43" s="467"/>
      <c r="QUW43" s="467"/>
      <c r="QUX43" s="467"/>
      <c r="QUY43" s="467"/>
      <c r="QUZ43" s="467"/>
      <c r="QVA43" s="467"/>
      <c r="QVB43" s="467"/>
      <c r="QVC43" s="467"/>
      <c r="QVD43" s="467"/>
      <c r="QVE43" s="467"/>
      <c r="QVF43" s="467"/>
      <c r="QVG43" s="467"/>
      <c r="QVH43" s="467"/>
      <c r="QVI43" s="467"/>
      <c r="QVJ43" s="467"/>
      <c r="QVK43" s="467"/>
      <c r="QVL43" s="467"/>
      <c r="QVM43" s="467"/>
      <c r="QVN43" s="467"/>
      <c r="QVO43" s="467"/>
      <c r="QVP43" s="467"/>
      <c r="QVQ43" s="467"/>
      <c r="QVR43" s="467"/>
      <c r="QVS43" s="467"/>
      <c r="QVT43" s="467"/>
      <c r="QVU43" s="467"/>
      <c r="QVV43" s="467"/>
      <c r="QVW43" s="467"/>
      <c r="QVX43" s="467"/>
      <c r="QVY43" s="467"/>
      <c r="QVZ43" s="467"/>
      <c r="QWA43" s="467"/>
      <c r="QWB43" s="467"/>
      <c r="QWC43" s="467"/>
      <c r="QWD43" s="467"/>
      <c r="QWE43" s="467"/>
      <c r="QWF43" s="467"/>
      <c r="QWG43" s="467"/>
      <c r="QWH43" s="467"/>
      <c r="QWI43" s="467"/>
      <c r="QWJ43" s="467"/>
      <c r="QWK43" s="467"/>
      <c r="QWL43" s="467"/>
      <c r="QWM43" s="467"/>
      <c r="QWN43" s="467"/>
      <c r="QWO43" s="467"/>
      <c r="QWP43" s="467"/>
      <c r="QWQ43" s="467"/>
      <c r="QWR43" s="467"/>
      <c r="QWS43" s="467"/>
      <c r="QWT43" s="467"/>
      <c r="QWU43" s="467"/>
      <c r="QWV43" s="467"/>
      <c r="QWW43" s="467"/>
      <c r="QWX43" s="467"/>
      <c r="QWY43" s="467"/>
      <c r="QWZ43" s="467"/>
      <c r="QXA43" s="467"/>
      <c r="QXB43" s="467"/>
      <c r="QXC43" s="467"/>
      <c r="QXD43" s="467"/>
      <c r="QXE43" s="467"/>
      <c r="QXF43" s="467"/>
      <c r="QXG43" s="467"/>
      <c r="QXH43" s="467"/>
      <c r="QXI43" s="467"/>
      <c r="QXJ43" s="467"/>
      <c r="QXK43" s="467"/>
      <c r="QXL43" s="467"/>
      <c r="QXM43" s="467"/>
      <c r="QXN43" s="467"/>
      <c r="QXO43" s="467"/>
      <c r="QXP43" s="467"/>
      <c r="QXQ43" s="467"/>
      <c r="QXR43" s="467"/>
      <c r="QXS43" s="467"/>
      <c r="QXT43" s="467"/>
      <c r="QXU43" s="467"/>
      <c r="QXV43" s="467"/>
      <c r="QXW43" s="467"/>
      <c r="QXX43" s="467"/>
      <c r="QXY43" s="467"/>
      <c r="QXZ43" s="467"/>
      <c r="QYA43" s="467"/>
      <c r="QYB43" s="467"/>
      <c r="QYC43" s="467"/>
      <c r="QYD43" s="467"/>
      <c r="QYE43" s="467"/>
      <c r="QYF43" s="467"/>
      <c r="QYG43" s="467"/>
      <c r="QYH43" s="467"/>
      <c r="QYI43" s="467"/>
      <c r="QYJ43" s="467"/>
      <c r="QYK43" s="467"/>
      <c r="QYL43" s="467"/>
      <c r="QYM43" s="467"/>
      <c r="QYN43" s="467"/>
      <c r="QYO43" s="467"/>
      <c r="QYP43" s="467"/>
      <c r="QYQ43" s="467"/>
      <c r="QYR43" s="467"/>
      <c r="QYS43" s="467"/>
      <c r="QYT43" s="467"/>
      <c r="QYU43" s="467"/>
      <c r="QYV43" s="467"/>
      <c r="QYW43" s="467"/>
      <c r="QYX43" s="467"/>
      <c r="QYY43" s="467"/>
      <c r="QYZ43" s="467"/>
      <c r="QZA43" s="467"/>
      <c r="QZB43" s="467"/>
      <c r="QZC43" s="467"/>
      <c r="QZD43" s="467"/>
      <c r="QZE43" s="467"/>
      <c r="QZF43" s="467"/>
      <c r="QZG43" s="467"/>
      <c r="QZH43" s="467"/>
      <c r="QZI43" s="467"/>
      <c r="QZJ43" s="467"/>
      <c r="QZK43" s="467"/>
      <c r="QZL43" s="467"/>
      <c r="QZM43" s="467"/>
      <c r="QZN43" s="467"/>
      <c r="QZO43" s="467"/>
      <c r="QZP43" s="467"/>
      <c r="QZQ43" s="467"/>
      <c r="QZR43" s="467"/>
      <c r="QZS43" s="467"/>
      <c r="QZT43" s="467"/>
      <c r="QZU43" s="467"/>
      <c r="QZV43" s="467"/>
      <c r="QZW43" s="467"/>
      <c r="QZX43" s="467"/>
      <c r="QZY43" s="467"/>
      <c r="QZZ43" s="467"/>
      <c r="RAA43" s="467"/>
      <c r="RAB43" s="467"/>
      <c r="RAC43" s="467"/>
      <c r="RAD43" s="467"/>
      <c r="RAE43" s="467"/>
      <c r="RAF43" s="467"/>
      <c r="RAG43" s="467"/>
      <c r="RAH43" s="467"/>
      <c r="RAI43" s="467"/>
      <c r="RAJ43" s="467"/>
      <c r="RAK43" s="467"/>
      <c r="RAL43" s="467"/>
      <c r="RAM43" s="467"/>
      <c r="RAN43" s="467"/>
      <c r="RAO43" s="467"/>
      <c r="RAP43" s="467"/>
      <c r="RAQ43" s="467"/>
      <c r="RAR43" s="467"/>
      <c r="RAS43" s="467"/>
      <c r="RAT43" s="467"/>
      <c r="RAU43" s="467"/>
      <c r="RAV43" s="467"/>
      <c r="RAW43" s="467"/>
      <c r="RAX43" s="467"/>
      <c r="RAY43" s="467"/>
      <c r="RAZ43" s="467"/>
      <c r="RBA43" s="467"/>
      <c r="RBB43" s="467"/>
      <c r="RBC43" s="467"/>
      <c r="RBD43" s="467"/>
      <c r="RBE43" s="467"/>
      <c r="RBF43" s="467"/>
      <c r="RBG43" s="467"/>
      <c r="RBH43" s="467"/>
      <c r="RBI43" s="467"/>
      <c r="RBJ43" s="467"/>
      <c r="RBK43" s="467"/>
      <c r="RBL43" s="467"/>
      <c r="RBM43" s="467"/>
      <c r="RBN43" s="467"/>
      <c r="RBO43" s="467"/>
      <c r="RBP43" s="467"/>
      <c r="RBQ43" s="467"/>
      <c r="RBR43" s="467"/>
      <c r="RBS43" s="467"/>
      <c r="RBT43" s="467"/>
      <c r="RBU43" s="467"/>
      <c r="RBV43" s="467"/>
      <c r="RBW43" s="467"/>
      <c r="RBX43" s="467"/>
      <c r="RBY43" s="467"/>
      <c r="RBZ43" s="467"/>
      <c r="RCA43" s="467"/>
      <c r="RCB43" s="467"/>
      <c r="RCC43" s="467"/>
      <c r="RCD43" s="467"/>
      <c r="RCE43" s="467"/>
      <c r="RCF43" s="467"/>
      <c r="RCG43" s="467"/>
      <c r="RCH43" s="467"/>
      <c r="RCI43" s="467"/>
      <c r="RCJ43" s="467"/>
      <c r="RCK43" s="467"/>
      <c r="RCL43" s="467"/>
      <c r="RCM43" s="467"/>
      <c r="RCN43" s="467"/>
      <c r="RCO43" s="467"/>
      <c r="RCP43" s="467"/>
      <c r="RCQ43" s="467"/>
      <c r="RCR43" s="467"/>
      <c r="RCS43" s="467"/>
      <c r="RCT43" s="467"/>
      <c r="RCU43" s="467"/>
      <c r="RCV43" s="467"/>
      <c r="RCW43" s="467"/>
      <c r="RCX43" s="467"/>
      <c r="RCY43" s="467"/>
      <c r="RCZ43" s="467"/>
      <c r="RDA43" s="467"/>
      <c r="RDB43" s="467"/>
      <c r="RDC43" s="467"/>
      <c r="RDD43" s="467"/>
      <c r="RDE43" s="467"/>
      <c r="RDF43" s="467"/>
      <c r="RDG43" s="467"/>
      <c r="RDH43" s="467"/>
      <c r="RDI43" s="467"/>
      <c r="RDJ43" s="467"/>
      <c r="RDK43" s="467"/>
      <c r="RDL43" s="467"/>
      <c r="RDM43" s="467"/>
      <c r="RDN43" s="467"/>
      <c r="RDO43" s="467"/>
      <c r="RDP43" s="467"/>
      <c r="RDQ43" s="467"/>
      <c r="RDR43" s="467"/>
      <c r="RDS43" s="467"/>
      <c r="RDT43" s="467"/>
      <c r="RDU43" s="467"/>
      <c r="RDV43" s="467"/>
      <c r="RDW43" s="467"/>
      <c r="RDX43" s="467"/>
      <c r="RDY43" s="467"/>
      <c r="RDZ43" s="467"/>
      <c r="REA43" s="467"/>
      <c r="REB43" s="467"/>
      <c r="REC43" s="467"/>
      <c r="RED43" s="467"/>
      <c r="REE43" s="467"/>
      <c r="REF43" s="467"/>
      <c r="REG43" s="467"/>
      <c r="REH43" s="467"/>
      <c r="REI43" s="467"/>
      <c r="REJ43" s="467"/>
      <c r="REK43" s="467"/>
      <c r="REL43" s="467"/>
      <c r="REM43" s="467"/>
      <c r="REN43" s="467"/>
      <c r="REO43" s="467"/>
      <c r="REP43" s="467"/>
      <c r="REQ43" s="467"/>
      <c r="RER43" s="467"/>
      <c r="RES43" s="467"/>
      <c r="RET43" s="467"/>
      <c r="REU43" s="467"/>
      <c r="REV43" s="467"/>
      <c r="REW43" s="467"/>
      <c r="REX43" s="467"/>
      <c r="REY43" s="467"/>
      <c r="REZ43" s="467"/>
      <c r="RFA43" s="467"/>
      <c r="RFB43" s="467"/>
      <c r="RFC43" s="467"/>
      <c r="RFD43" s="467"/>
      <c r="RFE43" s="467"/>
      <c r="RFF43" s="467"/>
      <c r="RFG43" s="467"/>
      <c r="RFH43" s="467"/>
      <c r="RFI43" s="467"/>
      <c r="RFJ43" s="467"/>
      <c r="RFK43" s="467"/>
      <c r="RFL43" s="467"/>
      <c r="RFM43" s="467"/>
      <c r="RFN43" s="467"/>
      <c r="RFO43" s="467"/>
      <c r="RFP43" s="467"/>
      <c r="RFQ43" s="467"/>
      <c r="RFR43" s="467"/>
      <c r="RFS43" s="467"/>
      <c r="RFT43" s="467"/>
      <c r="RFU43" s="467"/>
      <c r="RFV43" s="467"/>
      <c r="RFW43" s="467"/>
      <c r="RFX43" s="467"/>
      <c r="RFY43" s="467"/>
      <c r="RFZ43" s="467"/>
      <c r="RGA43" s="467"/>
      <c r="RGB43" s="467"/>
      <c r="RGC43" s="467"/>
      <c r="RGD43" s="467"/>
      <c r="RGE43" s="467"/>
      <c r="RGF43" s="467"/>
      <c r="RGG43" s="467"/>
      <c r="RGH43" s="467"/>
      <c r="RGI43" s="467"/>
      <c r="RGJ43" s="467"/>
      <c r="RGK43" s="467"/>
      <c r="RGL43" s="467"/>
      <c r="RGM43" s="467"/>
      <c r="RGN43" s="467"/>
      <c r="RGO43" s="467"/>
      <c r="RGP43" s="467"/>
      <c r="RGQ43" s="467"/>
      <c r="RGR43" s="467"/>
      <c r="RGS43" s="467"/>
      <c r="RGT43" s="467"/>
      <c r="RGU43" s="467"/>
      <c r="RGV43" s="467"/>
      <c r="RGW43" s="467"/>
      <c r="RGX43" s="467"/>
      <c r="RGY43" s="467"/>
      <c r="RGZ43" s="467"/>
      <c r="RHA43" s="467"/>
      <c r="RHB43" s="467"/>
      <c r="RHC43" s="467"/>
      <c r="RHD43" s="467"/>
      <c r="RHE43" s="467"/>
      <c r="RHF43" s="467"/>
      <c r="RHG43" s="467"/>
      <c r="RHH43" s="467"/>
      <c r="RHI43" s="467"/>
      <c r="RHJ43" s="467"/>
      <c r="RHK43" s="467"/>
      <c r="RHL43" s="467"/>
      <c r="RHM43" s="467"/>
      <c r="RHN43" s="467"/>
      <c r="RHO43" s="467"/>
      <c r="RHP43" s="467"/>
      <c r="RHQ43" s="467"/>
      <c r="RHR43" s="467"/>
      <c r="RHS43" s="467"/>
      <c r="RHT43" s="467"/>
      <c r="RHU43" s="467"/>
      <c r="RHV43" s="467"/>
      <c r="RHW43" s="467"/>
      <c r="RHX43" s="467"/>
      <c r="RHY43" s="467"/>
      <c r="RHZ43" s="467"/>
      <c r="RIA43" s="467"/>
      <c r="RIB43" s="467"/>
      <c r="RIC43" s="467"/>
      <c r="RID43" s="467"/>
      <c r="RIE43" s="467"/>
      <c r="RIF43" s="467"/>
      <c r="RIG43" s="467"/>
      <c r="RIH43" s="467"/>
      <c r="RII43" s="467"/>
      <c r="RIJ43" s="467"/>
      <c r="RIK43" s="467"/>
      <c r="RIL43" s="467"/>
      <c r="RIM43" s="467"/>
      <c r="RIN43" s="467"/>
      <c r="RIO43" s="467"/>
      <c r="RIP43" s="467"/>
      <c r="RIQ43" s="467"/>
      <c r="RIR43" s="467"/>
      <c r="RIS43" s="467"/>
      <c r="RIT43" s="467"/>
      <c r="RIU43" s="467"/>
      <c r="RIV43" s="467"/>
      <c r="RIW43" s="467"/>
      <c r="RIX43" s="467"/>
      <c r="RIY43" s="467"/>
      <c r="RIZ43" s="467"/>
      <c r="RJA43" s="467"/>
      <c r="RJB43" s="467"/>
      <c r="RJC43" s="467"/>
      <c r="RJD43" s="467"/>
      <c r="RJE43" s="467"/>
      <c r="RJF43" s="467"/>
      <c r="RJG43" s="467"/>
      <c r="RJH43" s="467"/>
      <c r="RJI43" s="467"/>
      <c r="RJJ43" s="467"/>
      <c r="RJK43" s="467"/>
      <c r="RJL43" s="467"/>
      <c r="RJM43" s="467"/>
      <c r="RJN43" s="467"/>
      <c r="RJO43" s="467"/>
      <c r="RJP43" s="467"/>
      <c r="RJQ43" s="467"/>
      <c r="RJR43" s="467"/>
      <c r="RJS43" s="467"/>
      <c r="RJT43" s="467"/>
      <c r="RJU43" s="467"/>
      <c r="RJV43" s="467"/>
      <c r="RJW43" s="467"/>
      <c r="RJX43" s="467"/>
      <c r="RJY43" s="467"/>
      <c r="RJZ43" s="467"/>
      <c r="RKA43" s="467"/>
      <c r="RKB43" s="467"/>
      <c r="RKC43" s="467"/>
      <c r="RKD43" s="467"/>
      <c r="RKE43" s="467"/>
      <c r="RKF43" s="467"/>
      <c r="RKG43" s="467"/>
      <c r="RKH43" s="467"/>
      <c r="RKI43" s="467"/>
      <c r="RKJ43" s="467"/>
      <c r="RKK43" s="467"/>
      <c r="RKL43" s="467"/>
      <c r="RKM43" s="467"/>
      <c r="RKN43" s="467"/>
      <c r="RKO43" s="467"/>
      <c r="RKP43" s="467"/>
      <c r="RKQ43" s="467"/>
      <c r="RKR43" s="467"/>
      <c r="RKS43" s="467"/>
      <c r="RKT43" s="467"/>
      <c r="RKU43" s="467"/>
      <c r="RKV43" s="467"/>
      <c r="RKW43" s="467"/>
      <c r="RKX43" s="467"/>
      <c r="RKY43" s="467"/>
      <c r="RKZ43" s="467"/>
      <c r="RLA43" s="467"/>
      <c r="RLB43" s="467"/>
      <c r="RLC43" s="467"/>
      <c r="RLD43" s="467"/>
      <c r="RLE43" s="467"/>
      <c r="RLF43" s="467"/>
      <c r="RLG43" s="467"/>
      <c r="RLH43" s="467"/>
      <c r="RLI43" s="467"/>
      <c r="RLJ43" s="467"/>
      <c r="RLK43" s="467"/>
      <c r="RLL43" s="467"/>
      <c r="RLM43" s="467"/>
      <c r="RLN43" s="467"/>
      <c r="RLO43" s="467"/>
      <c r="RLP43" s="467"/>
      <c r="RLQ43" s="467"/>
      <c r="RLR43" s="467"/>
      <c r="RLS43" s="467"/>
      <c r="RLT43" s="467"/>
      <c r="RLU43" s="467"/>
      <c r="RLV43" s="467"/>
      <c r="RLW43" s="467"/>
      <c r="RLX43" s="467"/>
      <c r="RLY43" s="467"/>
      <c r="RLZ43" s="467"/>
      <c r="RMA43" s="467"/>
      <c r="RMB43" s="467"/>
      <c r="RMC43" s="467"/>
      <c r="RMD43" s="467"/>
      <c r="RME43" s="467"/>
      <c r="RMF43" s="467"/>
      <c r="RMG43" s="467"/>
      <c r="RMH43" s="467"/>
      <c r="RMI43" s="467"/>
      <c r="RMJ43" s="467"/>
      <c r="RMK43" s="467"/>
      <c r="RML43" s="467"/>
      <c r="RMM43" s="467"/>
      <c r="RMN43" s="467"/>
      <c r="RMO43" s="467"/>
      <c r="RMP43" s="467"/>
      <c r="RMQ43" s="467"/>
      <c r="RMR43" s="467"/>
      <c r="RMS43" s="467"/>
      <c r="RMT43" s="467"/>
      <c r="RMU43" s="467"/>
      <c r="RMV43" s="467"/>
      <c r="RMW43" s="467"/>
      <c r="RMX43" s="467"/>
      <c r="RMY43" s="467"/>
      <c r="RMZ43" s="467"/>
      <c r="RNA43" s="467"/>
      <c r="RNB43" s="467"/>
      <c r="RNC43" s="467"/>
      <c r="RND43" s="467"/>
      <c r="RNE43" s="467"/>
      <c r="RNF43" s="467"/>
      <c r="RNG43" s="467"/>
      <c r="RNH43" s="467"/>
      <c r="RNI43" s="467"/>
      <c r="RNJ43" s="467"/>
      <c r="RNK43" s="467"/>
      <c r="RNL43" s="467"/>
      <c r="RNM43" s="467"/>
      <c r="RNN43" s="467"/>
      <c r="RNO43" s="467"/>
      <c r="RNP43" s="467"/>
      <c r="RNQ43" s="467"/>
      <c r="RNR43" s="467"/>
      <c r="RNS43" s="467"/>
      <c r="RNT43" s="467"/>
      <c r="RNU43" s="467"/>
      <c r="RNV43" s="467"/>
      <c r="RNW43" s="467"/>
      <c r="RNX43" s="467"/>
      <c r="RNY43" s="467"/>
      <c r="RNZ43" s="467"/>
      <c r="ROA43" s="467"/>
      <c r="ROB43" s="467"/>
      <c r="ROC43" s="467"/>
      <c r="ROD43" s="467"/>
      <c r="ROE43" s="467"/>
      <c r="ROF43" s="467"/>
      <c r="ROG43" s="467"/>
      <c r="ROH43" s="467"/>
      <c r="ROI43" s="467"/>
      <c r="ROJ43" s="467"/>
      <c r="ROK43" s="467"/>
      <c r="ROL43" s="467"/>
      <c r="ROM43" s="467"/>
      <c r="RON43" s="467"/>
      <c r="ROO43" s="467"/>
      <c r="ROP43" s="467"/>
      <c r="ROQ43" s="467"/>
      <c r="ROR43" s="467"/>
      <c r="ROS43" s="467"/>
      <c r="ROT43" s="467"/>
      <c r="ROU43" s="467"/>
      <c r="ROV43" s="467"/>
      <c r="ROW43" s="467"/>
      <c r="ROX43" s="467"/>
      <c r="ROY43" s="467"/>
      <c r="ROZ43" s="467"/>
      <c r="RPA43" s="467"/>
      <c r="RPB43" s="467"/>
      <c r="RPC43" s="467"/>
      <c r="RPD43" s="467"/>
      <c r="RPE43" s="467"/>
      <c r="RPF43" s="467"/>
      <c r="RPG43" s="467"/>
      <c r="RPH43" s="467"/>
      <c r="RPI43" s="467"/>
      <c r="RPJ43" s="467"/>
      <c r="RPK43" s="467"/>
      <c r="RPL43" s="467"/>
      <c r="RPM43" s="467"/>
      <c r="RPN43" s="467"/>
      <c r="RPO43" s="467"/>
      <c r="RPP43" s="467"/>
      <c r="RPQ43" s="467"/>
      <c r="RPR43" s="467"/>
      <c r="RPS43" s="467"/>
      <c r="RPT43" s="467"/>
      <c r="RPU43" s="467"/>
      <c r="RPV43" s="467"/>
      <c r="RPW43" s="467"/>
      <c r="RPX43" s="467"/>
      <c r="RPY43" s="467"/>
      <c r="RPZ43" s="467"/>
      <c r="RQA43" s="467"/>
      <c r="RQB43" s="467"/>
      <c r="RQC43" s="467"/>
      <c r="RQD43" s="467"/>
      <c r="RQE43" s="467"/>
      <c r="RQF43" s="467"/>
      <c r="RQG43" s="467"/>
      <c r="RQH43" s="467"/>
      <c r="RQI43" s="467"/>
      <c r="RQJ43" s="467"/>
      <c r="RQK43" s="467"/>
      <c r="RQL43" s="467"/>
      <c r="RQM43" s="467"/>
      <c r="RQN43" s="467"/>
      <c r="RQO43" s="467"/>
      <c r="RQP43" s="467"/>
      <c r="RQQ43" s="467"/>
      <c r="RQR43" s="467"/>
      <c r="RQS43" s="467"/>
      <c r="RQT43" s="467"/>
      <c r="RQU43" s="467"/>
      <c r="RQV43" s="467"/>
      <c r="RQW43" s="467"/>
      <c r="RQX43" s="467"/>
      <c r="RQY43" s="467"/>
      <c r="RQZ43" s="467"/>
      <c r="RRA43" s="467"/>
      <c r="RRB43" s="467"/>
      <c r="RRC43" s="467"/>
      <c r="RRD43" s="467"/>
      <c r="RRE43" s="467"/>
      <c r="RRF43" s="467"/>
      <c r="RRG43" s="467"/>
      <c r="RRH43" s="467"/>
      <c r="RRI43" s="467"/>
      <c r="RRJ43" s="467"/>
      <c r="RRK43" s="467"/>
      <c r="RRL43" s="467"/>
      <c r="RRM43" s="467"/>
      <c r="RRN43" s="467"/>
      <c r="RRO43" s="467"/>
      <c r="RRP43" s="467"/>
      <c r="RRQ43" s="467"/>
      <c r="RRR43" s="467"/>
      <c r="RRS43" s="467"/>
      <c r="RRT43" s="467"/>
      <c r="RRU43" s="467"/>
      <c r="RRV43" s="467"/>
      <c r="RRW43" s="467"/>
      <c r="RRX43" s="467"/>
      <c r="RRY43" s="467"/>
      <c r="RRZ43" s="467"/>
      <c r="RSA43" s="467"/>
      <c r="RSB43" s="467"/>
      <c r="RSC43" s="467"/>
      <c r="RSD43" s="467"/>
      <c r="RSE43" s="467"/>
      <c r="RSF43" s="467"/>
      <c r="RSG43" s="467"/>
      <c r="RSH43" s="467"/>
      <c r="RSI43" s="467"/>
      <c r="RSJ43" s="467"/>
      <c r="RSK43" s="467"/>
      <c r="RSL43" s="467"/>
      <c r="RSM43" s="467"/>
      <c r="RSN43" s="467"/>
      <c r="RSO43" s="467"/>
      <c r="RSP43" s="467"/>
      <c r="RSQ43" s="467"/>
      <c r="RSR43" s="467"/>
      <c r="RSS43" s="467"/>
      <c r="RST43" s="467"/>
      <c r="RSU43" s="467"/>
      <c r="RSV43" s="467"/>
      <c r="RSW43" s="467"/>
      <c r="RSX43" s="467"/>
      <c r="RSY43" s="467"/>
      <c r="RSZ43" s="467"/>
      <c r="RTA43" s="467"/>
      <c r="RTB43" s="467"/>
      <c r="RTC43" s="467"/>
      <c r="RTD43" s="467"/>
      <c r="RTE43" s="467"/>
      <c r="RTF43" s="467"/>
      <c r="RTG43" s="467"/>
      <c r="RTH43" s="467"/>
      <c r="RTI43" s="467"/>
      <c r="RTJ43" s="467"/>
      <c r="RTK43" s="467"/>
      <c r="RTL43" s="467"/>
      <c r="RTM43" s="467"/>
      <c r="RTN43" s="467"/>
      <c r="RTO43" s="467"/>
      <c r="RTP43" s="467"/>
      <c r="RTQ43" s="467"/>
      <c r="RTR43" s="467"/>
      <c r="RTS43" s="467"/>
      <c r="RTT43" s="467"/>
      <c r="RTU43" s="467"/>
      <c r="RTV43" s="467"/>
      <c r="RTW43" s="467"/>
      <c r="RTX43" s="467"/>
      <c r="RTY43" s="467"/>
      <c r="RTZ43" s="467"/>
      <c r="RUA43" s="467"/>
      <c r="RUB43" s="467"/>
      <c r="RUC43" s="467"/>
      <c r="RUD43" s="467"/>
      <c r="RUE43" s="467"/>
      <c r="RUF43" s="467"/>
      <c r="RUG43" s="467"/>
      <c r="RUH43" s="467"/>
      <c r="RUI43" s="467"/>
      <c r="RUJ43" s="467"/>
      <c r="RUK43" s="467"/>
      <c r="RUL43" s="467"/>
      <c r="RUM43" s="467"/>
      <c r="RUN43" s="467"/>
      <c r="RUO43" s="467"/>
      <c r="RUP43" s="467"/>
      <c r="RUQ43" s="467"/>
      <c r="RUR43" s="467"/>
      <c r="RUS43" s="467"/>
      <c r="RUT43" s="467"/>
      <c r="RUU43" s="467"/>
      <c r="RUV43" s="467"/>
      <c r="RUW43" s="467"/>
      <c r="RUX43" s="467"/>
      <c r="RUY43" s="467"/>
      <c r="RUZ43" s="467"/>
      <c r="RVA43" s="467"/>
      <c r="RVB43" s="467"/>
      <c r="RVC43" s="467"/>
      <c r="RVD43" s="467"/>
      <c r="RVE43" s="467"/>
      <c r="RVF43" s="467"/>
      <c r="RVG43" s="467"/>
      <c r="RVH43" s="467"/>
      <c r="RVI43" s="467"/>
      <c r="RVJ43" s="467"/>
      <c r="RVK43" s="467"/>
      <c r="RVL43" s="467"/>
      <c r="RVM43" s="467"/>
      <c r="RVN43" s="467"/>
      <c r="RVO43" s="467"/>
      <c r="RVP43" s="467"/>
      <c r="RVQ43" s="467"/>
      <c r="RVR43" s="467"/>
      <c r="RVS43" s="467"/>
      <c r="RVT43" s="467"/>
      <c r="RVU43" s="467"/>
      <c r="RVV43" s="467"/>
      <c r="RVW43" s="467"/>
      <c r="RVX43" s="467"/>
      <c r="RVY43" s="467"/>
      <c r="RVZ43" s="467"/>
      <c r="RWA43" s="467"/>
      <c r="RWB43" s="467"/>
      <c r="RWC43" s="467"/>
      <c r="RWD43" s="467"/>
      <c r="RWE43" s="467"/>
      <c r="RWF43" s="467"/>
      <c r="RWG43" s="467"/>
      <c r="RWH43" s="467"/>
      <c r="RWI43" s="467"/>
      <c r="RWJ43" s="467"/>
      <c r="RWK43" s="467"/>
      <c r="RWL43" s="467"/>
      <c r="RWM43" s="467"/>
      <c r="RWN43" s="467"/>
      <c r="RWO43" s="467"/>
      <c r="RWP43" s="467"/>
      <c r="RWQ43" s="467"/>
      <c r="RWR43" s="467"/>
      <c r="RWS43" s="467"/>
      <c r="RWT43" s="467"/>
      <c r="RWU43" s="467"/>
      <c r="RWV43" s="467"/>
      <c r="RWW43" s="467"/>
      <c r="RWX43" s="467"/>
      <c r="RWY43" s="467"/>
      <c r="RWZ43" s="467"/>
      <c r="RXA43" s="467"/>
      <c r="RXB43" s="467"/>
      <c r="RXC43" s="467"/>
      <c r="RXD43" s="467"/>
      <c r="RXE43" s="467"/>
      <c r="RXF43" s="467"/>
      <c r="RXG43" s="467"/>
      <c r="RXH43" s="467"/>
      <c r="RXI43" s="467"/>
      <c r="RXJ43" s="467"/>
      <c r="RXK43" s="467"/>
      <c r="RXL43" s="467"/>
      <c r="RXM43" s="467"/>
      <c r="RXN43" s="467"/>
      <c r="RXO43" s="467"/>
      <c r="RXP43" s="467"/>
      <c r="RXQ43" s="467"/>
      <c r="RXR43" s="467"/>
      <c r="RXS43" s="467"/>
      <c r="RXT43" s="467"/>
      <c r="RXU43" s="467"/>
      <c r="RXV43" s="467"/>
      <c r="RXW43" s="467"/>
      <c r="RXX43" s="467"/>
      <c r="RXY43" s="467"/>
      <c r="RXZ43" s="467"/>
      <c r="RYA43" s="467"/>
      <c r="RYB43" s="467"/>
      <c r="RYC43" s="467"/>
      <c r="RYD43" s="467"/>
      <c r="RYE43" s="467"/>
      <c r="RYF43" s="467"/>
      <c r="RYG43" s="467"/>
      <c r="RYH43" s="467"/>
      <c r="RYI43" s="467"/>
      <c r="RYJ43" s="467"/>
      <c r="RYK43" s="467"/>
      <c r="RYL43" s="467"/>
      <c r="RYM43" s="467"/>
      <c r="RYN43" s="467"/>
      <c r="RYO43" s="467"/>
      <c r="RYP43" s="467"/>
      <c r="RYQ43" s="467"/>
      <c r="RYR43" s="467"/>
      <c r="RYS43" s="467"/>
      <c r="RYT43" s="467"/>
      <c r="RYU43" s="467"/>
      <c r="RYV43" s="467"/>
      <c r="RYW43" s="467"/>
      <c r="RYX43" s="467"/>
      <c r="RYY43" s="467"/>
      <c r="RYZ43" s="467"/>
      <c r="RZA43" s="467"/>
      <c r="RZB43" s="467"/>
      <c r="RZC43" s="467"/>
      <c r="RZD43" s="467"/>
      <c r="RZE43" s="467"/>
      <c r="RZF43" s="467"/>
      <c r="RZG43" s="467"/>
      <c r="RZH43" s="467"/>
      <c r="RZI43" s="467"/>
      <c r="RZJ43" s="467"/>
      <c r="RZK43" s="467"/>
      <c r="RZL43" s="467"/>
      <c r="RZM43" s="467"/>
      <c r="RZN43" s="467"/>
      <c r="RZO43" s="467"/>
      <c r="RZP43" s="467"/>
      <c r="RZQ43" s="467"/>
      <c r="RZR43" s="467"/>
      <c r="RZS43" s="467"/>
      <c r="RZT43" s="467"/>
      <c r="RZU43" s="467"/>
      <c r="RZV43" s="467"/>
      <c r="RZW43" s="467"/>
      <c r="RZX43" s="467"/>
      <c r="RZY43" s="467"/>
      <c r="RZZ43" s="467"/>
      <c r="SAA43" s="467"/>
      <c r="SAB43" s="467"/>
      <c r="SAC43" s="467"/>
      <c r="SAD43" s="467"/>
      <c r="SAE43" s="467"/>
      <c r="SAF43" s="467"/>
      <c r="SAG43" s="467"/>
      <c r="SAH43" s="467"/>
      <c r="SAI43" s="467"/>
      <c r="SAJ43" s="467"/>
      <c r="SAK43" s="467"/>
      <c r="SAL43" s="467"/>
      <c r="SAM43" s="467"/>
      <c r="SAN43" s="467"/>
      <c r="SAO43" s="467"/>
      <c r="SAP43" s="467"/>
      <c r="SAQ43" s="467"/>
      <c r="SAR43" s="467"/>
      <c r="SAS43" s="467"/>
      <c r="SAT43" s="467"/>
      <c r="SAU43" s="467"/>
      <c r="SAV43" s="467"/>
      <c r="SAW43" s="467"/>
      <c r="SAX43" s="467"/>
      <c r="SAY43" s="467"/>
      <c r="SAZ43" s="467"/>
      <c r="SBA43" s="467"/>
      <c r="SBB43" s="467"/>
      <c r="SBC43" s="467"/>
      <c r="SBD43" s="467"/>
      <c r="SBE43" s="467"/>
      <c r="SBF43" s="467"/>
      <c r="SBG43" s="467"/>
      <c r="SBH43" s="467"/>
      <c r="SBI43" s="467"/>
      <c r="SBJ43" s="467"/>
      <c r="SBK43" s="467"/>
      <c r="SBL43" s="467"/>
      <c r="SBM43" s="467"/>
      <c r="SBN43" s="467"/>
      <c r="SBO43" s="467"/>
      <c r="SBP43" s="467"/>
      <c r="SBQ43" s="467"/>
      <c r="SBR43" s="467"/>
      <c r="SBS43" s="467"/>
      <c r="SBT43" s="467"/>
      <c r="SBU43" s="467"/>
      <c r="SBV43" s="467"/>
      <c r="SBW43" s="467"/>
      <c r="SBX43" s="467"/>
      <c r="SBY43" s="467"/>
      <c r="SBZ43" s="467"/>
      <c r="SCA43" s="467"/>
      <c r="SCB43" s="467"/>
      <c r="SCC43" s="467"/>
      <c r="SCD43" s="467"/>
      <c r="SCE43" s="467"/>
      <c r="SCF43" s="467"/>
      <c r="SCG43" s="467"/>
      <c r="SCH43" s="467"/>
      <c r="SCI43" s="467"/>
      <c r="SCJ43" s="467"/>
      <c r="SCK43" s="467"/>
      <c r="SCL43" s="467"/>
      <c r="SCM43" s="467"/>
      <c r="SCN43" s="467"/>
      <c r="SCO43" s="467"/>
      <c r="SCP43" s="467"/>
      <c r="SCQ43" s="467"/>
      <c r="SCR43" s="467"/>
      <c r="SCS43" s="467"/>
      <c r="SCT43" s="467"/>
      <c r="SCU43" s="467"/>
      <c r="SCV43" s="467"/>
      <c r="SCW43" s="467"/>
      <c r="SCX43" s="467"/>
      <c r="SCY43" s="467"/>
      <c r="SCZ43" s="467"/>
      <c r="SDA43" s="467"/>
      <c r="SDB43" s="467"/>
      <c r="SDC43" s="467"/>
      <c r="SDD43" s="467"/>
      <c r="SDE43" s="467"/>
      <c r="SDF43" s="467"/>
      <c r="SDG43" s="467"/>
      <c r="SDH43" s="467"/>
      <c r="SDI43" s="467"/>
      <c r="SDJ43" s="467"/>
      <c r="SDK43" s="467"/>
      <c r="SDL43" s="467"/>
      <c r="SDM43" s="467"/>
      <c r="SDN43" s="467"/>
      <c r="SDO43" s="467"/>
      <c r="SDP43" s="467"/>
      <c r="SDQ43" s="467"/>
      <c r="SDR43" s="467"/>
      <c r="SDS43" s="467"/>
      <c r="SDT43" s="467"/>
      <c r="SDU43" s="467"/>
      <c r="SDV43" s="467"/>
      <c r="SDW43" s="467"/>
      <c r="SDX43" s="467"/>
      <c r="SDY43" s="467"/>
      <c r="SDZ43" s="467"/>
      <c r="SEA43" s="467"/>
      <c r="SEB43" s="467"/>
      <c r="SEC43" s="467"/>
      <c r="SED43" s="467"/>
      <c r="SEE43" s="467"/>
      <c r="SEF43" s="467"/>
      <c r="SEG43" s="467"/>
      <c r="SEH43" s="467"/>
      <c r="SEI43" s="467"/>
      <c r="SEJ43" s="467"/>
      <c r="SEK43" s="467"/>
      <c r="SEL43" s="467"/>
      <c r="SEM43" s="467"/>
      <c r="SEN43" s="467"/>
      <c r="SEO43" s="467"/>
      <c r="SEP43" s="467"/>
      <c r="SEQ43" s="467"/>
      <c r="SER43" s="467"/>
      <c r="SES43" s="467"/>
      <c r="SET43" s="467"/>
      <c r="SEU43" s="467"/>
      <c r="SEV43" s="467"/>
      <c r="SEW43" s="467"/>
      <c r="SEX43" s="467"/>
      <c r="SEY43" s="467"/>
      <c r="SEZ43" s="467"/>
      <c r="SFA43" s="467"/>
      <c r="SFB43" s="467"/>
      <c r="SFC43" s="467"/>
      <c r="SFD43" s="467"/>
      <c r="SFE43" s="467"/>
      <c r="SFF43" s="467"/>
      <c r="SFG43" s="467"/>
      <c r="SFH43" s="467"/>
      <c r="SFI43" s="467"/>
      <c r="SFJ43" s="467"/>
      <c r="SFK43" s="467"/>
      <c r="SFL43" s="467"/>
      <c r="SFM43" s="467"/>
      <c r="SFN43" s="467"/>
      <c r="SFO43" s="467"/>
      <c r="SFP43" s="467"/>
      <c r="SFQ43" s="467"/>
      <c r="SFR43" s="467"/>
      <c r="SFS43" s="467"/>
      <c r="SFT43" s="467"/>
      <c r="SFU43" s="467"/>
      <c r="SFV43" s="467"/>
      <c r="SFW43" s="467"/>
      <c r="SFX43" s="467"/>
      <c r="SFY43" s="467"/>
      <c r="SFZ43" s="467"/>
      <c r="SGA43" s="467"/>
      <c r="SGB43" s="467"/>
      <c r="SGC43" s="467"/>
      <c r="SGD43" s="467"/>
      <c r="SGE43" s="467"/>
      <c r="SGF43" s="467"/>
      <c r="SGG43" s="467"/>
      <c r="SGH43" s="467"/>
      <c r="SGI43" s="467"/>
      <c r="SGJ43" s="467"/>
      <c r="SGK43" s="467"/>
      <c r="SGL43" s="467"/>
      <c r="SGM43" s="467"/>
      <c r="SGN43" s="467"/>
      <c r="SGO43" s="467"/>
      <c r="SGP43" s="467"/>
      <c r="SGQ43" s="467"/>
      <c r="SGR43" s="467"/>
      <c r="SGS43" s="467"/>
      <c r="SGT43" s="467"/>
      <c r="SGU43" s="467"/>
      <c r="SGV43" s="467"/>
      <c r="SGW43" s="467"/>
      <c r="SGX43" s="467"/>
      <c r="SGY43" s="467"/>
      <c r="SGZ43" s="467"/>
      <c r="SHA43" s="467"/>
      <c r="SHB43" s="467"/>
      <c r="SHC43" s="467"/>
      <c r="SHD43" s="467"/>
      <c r="SHE43" s="467"/>
      <c r="SHF43" s="467"/>
      <c r="SHG43" s="467"/>
      <c r="SHH43" s="467"/>
      <c r="SHI43" s="467"/>
      <c r="SHJ43" s="467"/>
      <c r="SHK43" s="467"/>
      <c r="SHL43" s="467"/>
      <c r="SHM43" s="467"/>
      <c r="SHN43" s="467"/>
      <c r="SHO43" s="467"/>
      <c r="SHP43" s="467"/>
      <c r="SHQ43" s="467"/>
      <c r="SHR43" s="467"/>
      <c r="SHS43" s="467"/>
      <c r="SHT43" s="467"/>
      <c r="SHU43" s="467"/>
      <c r="SHV43" s="467"/>
      <c r="SHW43" s="467"/>
      <c r="SHX43" s="467"/>
      <c r="SHY43" s="467"/>
      <c r="SHZ43" s="467"/>
      <c r="SIA43" s="467"/>
      <c r="SIB43" s="467"/>
      <c r="SIC43" s="467"/>
      <c r="SID43" s="467"/>
      <c r="SIE43" s="467"/>
      <c r="SIF43" s="467"/>
      <c r="SIG43" s="467"/>
      <c r="SIH43" s="467"/>
      <c r="SII43" s="467"/>
      <c r="SIJ43" s="467"/>
      <c r="SIK43" s="467"/>
      <c r="SIL43" s="467"/>
      <c r="SIM43" s="467"/>
      <c r="SIN43" s="467"/>
      <c r="SIO43" s="467"/>
      <c r="SIP43" s="467"/>
      <c r="SIQ43" s="467"/>
      <c r="SIR43" s="467"/>
      <c r="SIS43" s="467"/>
      <c r="SIT43" s="467"/>
      <c r="SIU43" s="467"/>
      <c r="SIV43" s="467"/>
      <c r="SIW43" s="467"/>
      <c r="SIX43" s="467"/>
      <c r="SIY43" s="467"/>
      <c r="SIZ43" s="467"/>
      <c r="SJA43" s="467"/>
      <c r="SJB43" s="467"/>
      <c r="SJC43" s="467"/>
      <c r="SJD43" s="467"/>
      <c r="SJE43" s="467"/>
      <c r="SJF43" s="467"/>
      <c r="SJG43" s="467"/>
      <c r="SJH43" s="467"/>
      <c r="SJI43" s="467"/>
      <c r="SJJ43" s="467"/>
      <c r="SJK43" s="467"/>
      <c r="SJL43" s="467"/>
      <c r="SJM43" s="467"/>
      <c r="SJN43" s="467"/>
      <c r="SJO43" s="467"/>
      <c r="SJP43" s="467"/>
      <c r="SJQ43" s="467"/>
      <c r="SJR43" s="467"/>
      <c r="SJS43" s="467"/>
      <c r="SJT43" s="467"/>
      <c r="SJU43" s="467"/>
      <c r="SJV43" s="467"/>
      <c r="SJW43" s="467"/>
      <c r="SJX43" s="467"/>
      <c r="SJY43" s="467"/>
      <c r="SJZ43" s="467"/>
      <c r="SKA43" s="467"/>
      <c r="SKB43" s="467"/>
      <c r="SKC43" s="467"/>
      <c r="SKD43" s="467"/>
      <c r="SKE43" s="467"/>
      <c r="SKF43" s="467"/>
      <c r="SKG43" s="467"/>
      <c r="SKH43" s="467"/>
      <c r="SKI43" s="467"/>
      <c r="SKJ43" s="467"/>
      <c r="SKK43" s="467"/>
      <c r="SKL43" s="467"/>
      <c r="SKM43" s="467"/>
      <c r="SKN43" s="467"/>
      <c r="SKO43" s="467"/>
      <c r="SKP43" s="467"/>
      <c r="SKQ43" s="467"/>
      <c r="SKR43" s="467"/>
      <c r="SKS43" s="467"/>
      <c r="SKT43" s="467"/>
      <c r="SKU43" s="467"/>
      <c r="SKV43" s="467"/>
      <c r="SKW43" s="467"/>
      <c r="SKX43" s="467"/>
      <c r="SKY43" s="467"/>
      <c r="SKZ43" s="467"/>
      <c r="SLA43" s="467"/>
      <c r="SLB43" s="467"/>
      <c r="SLC43" s="467"/>
      <c r="SLD43" s="467"/>
      <c r="SLE43" s="467"/>
      <c r="SLF43" s="467"/>
      <c r="SLG43" s="467"/>
      <c r="SLH43" s="467"/>
      <c r="SLI43" s="467"/>
      <c r="SLJ43" s="467"/>
      <c r="SLK43" s="467"/>
      <c r="SLL43" s="467"/>
      <c r="SLM43" s="467"/>
      <c r="SLN43" s="467"/>
      <c r="SLO43" s="467"/>
      <c r="SLP43" s="467"/>
      <c r="SLQ43" s="467"/>
      <c r="SLR43" s="467"/>
      <c r="SLS43" s="467"/>
      <c r="SLT43" s="467"/>
      <c r="SLU43" s="467"/>
      <c r="SLV43" s="467"/>
      <c r="SLW43" s="467"/>
      <c r="SLX43" s="467"/>
      <c r="SLY43" s="467"/>
      <c r="SLZ43" s="467"/>
      <c r="SMA43" s="467"/>
      <c r="SMB43" s="467"/>
      <c r="SMC43" s="467"/>
      <c r="SMD43" s="467"/>
      <c r="SME43" s="467"/>
      <c r="SMF43" s="467"/>
      <c r="SMG43" s="467"/>
      <c r="SMH43" s="467"/>
      <c r="SMI43" s="467"/>
      <c r="SMJ43" s="467"/>
      <c r="SMK43" s="467"/>
      <c r="SML43" s="467"/>
      <c r="SMM43" s="467"/>
      <c r="SMN43" s="467"/>
      <c r="SMO43" s="467"/>
      <c r="SMP43" s="467"/>
      <c r="SMQ43" s="467"/>
      <c r="SMR43" s="467"/>
      <c r="SMS43" s="467"/>
      <c r="SMT43" s="467"/>
      <c r="SMU43" s="467"/>
      <c r="SMV43" s="467"/>
      <c r="SMW43" s="467"/>
      <c r="SMX43" s="467"/>
      <c r="SMY43" s="467"/>
      <c r="SMZ43" s="467"/>
      <c r="SNA43" s="467"/>
      <c r="SNB43" s="467"/>
      <c r="SNC43" s="467"/>
      <c r="SND43" s="467"/>
      <c r="SNE43" s="467"/>
      <c r="SNF43" s="467"/>
      <c r="SNG43" s="467"/>
      <c r="SNH43" s="467"/>
      <c r="SNI43" s="467"/>
      <c r="SNJ43" s="467"/>
      <c r="SNK43" s="467"/>
      <c r="SNL43" s="467"/>
      <c r="SNM43" s="467"/>
      <c r="SNN43" s="467"/>
      <c r="SNO43" s="467"/>
      <c r="SNP43" s="467"/>
      <c r="SNQ43" s="467"/>
      <c r="SNR43" s="467"/>
      <c r="SNS43" s="467"/>
      <c r="SNT43" s="467"/>
      <c r="SNU43" s="467"/>
      <c r="SNV43" s="467"/>
      <c r="SNW43" s="467"/>
      <c r="SNX43" s="467"/>
      <c r="SNY43" s="467"/>
      <c r="SNZ43" s="467"/>
      <c r="SOA43" s="467"/>
      <c r="SOB43" s="467"/>
      <c r="SOC43" s="467"/>
      <c r="SOD43" s="467"/>
      <c r="SOE43" s="467"/>
      <c r="SOF43" s="467"/>
      <c r="SOG43" s="467"/>
      <c r="SOH43" s="467"/>
      <c r="SOI43" s="467"/>
      <c r="SOJ43" s="467"/>
      <c r="SOK43" s="467"/>
      <c r="SOL43" s="467"/>
      <c r="SOM43" s="467"/>
      <c r="SON43" s="467"/>
      <c r="SOO43" s="467"/>
      <c r="SOP43" s="467"/>
      <c r="SOQ43" s="467"/>
      <c r="SOR43" s="467"/>
      <c r="SOS43" s="467"/>
      <c r="SOT43" s="467"/>
      <c r="SOU43" s="467"/>
      <c r="SOV43" s="467"/>
      <c r="SOW43" s="467"/>
      <c r="SOX43" s="467"/>
      <c r="SOY43" s="467"/>
      <c r="SOZ43" s="467"/>
      <c r="SPA43" s="467"/>
      <c r="SPB43" s="467"/>
      <c r="SPC43" s="467"/>
      <c r="SPD43" s="467"/>
      <c r="SPE43" s="467"/>
      <c r="SPF43" s="467"/>
      <c r="SPG43" s="467"/>
      <c r="SPH43" s="467"/>
      <c r="SPI43" s="467"/>
      <c r="SPJ43" s="467"/>
      <c r="SPK43" s="467"/>
      <c r="SPL43" s="467"/>
      <c r="SPM43" s="467"/>
      <c r="SPN43" s="467"/>
      <c r="SPO43" s="467"/>
      <c r="SPP43" s="467"/>
      <c r="SPQ43" s="467"/>
      <c r="SPR43" s="467"/>
      <c r="SPS43" s="467"/>
      <c r="SPT43" s="467"/>
      <c r="SPU43" s="467"/>
      <c r="SPV43" s="467"/>
      <c r="SPW43" s="467"/>
      <c r="SPX43" s="467"/>
      <c r="SPY43" s="467"/>
      <c r="SPZ43" s="467"/>
      <c r="SQA43" s="467"/>
      <c r="SQB43" s="467"/>
      <c r="SQC43" s="467"/>
      <c r="SQD43" s="467"/>
      <c r="SQE43" s="467"/>
      <c r="SQF43" s="467"/>
      <c r="SQG43" s="467"/>
      <c r="SQH43" s="467"/>
      <c r="SQI43" s="467"/>
      <c r="SQJ43" s="467"/>
      <c r="SQK43" s="467"/>
      <c r="SQL43" s="467"/>
      <c r="SQM43" s="467"/>
      <c r="SQN43" s="467"/>
      <c r="SQO43" s="467"/>
      <c r="SQP43" s="467"/>
      <c r="SQQ43" s="467"/>
      <c r="SQR43" s="467"/>
      <c r="SQS43" s="467"/>
      <c r="SQT43" s="467"/>
      <c r="SQU43" s="467"/>
      <c r="SQV43" s="467"/>
      <c r="SQW43" s="467"/>
      <c r="SQX43" s="467"/>
      <c r="SQY43" s="467"/>
      <c r="SQZ43" s="467"/>
      <c r="SRA43" s="467"/>
      <c r="SRB43" s="467"/>
      <c r="SRC43" s="467"/>
      <c r="SRD43" s="467"/>
      <c r="SRE43" s="467"/>
      <c r="SRF43" s="467"/>
      <c r="SRG43" s="467"/>
      <c r="SRH43" s="467"/>
      <c r="SRI43" s="467"/>
      <c r="SRJ43" s="467"/>
      <c r="SRK43" s="467"/>
      <c r="SRL43" s="467"/>
      <c r="SRM43" s="467"/>
      <c r="SRN43" s="467"/>
      <c r="SRO43" s="467"/>
      <c r="SRP43" s="467"/>
      <c r="SRQ43" s="467"/>
      <c r="SRR43" s="467"/>
      <c r="SRS43" s="467"/>
      <c r="SRT43" s="467"/>
      <c r="SRU43" s="467"/>
      <c r="SRV43" s="467"/>
      <c r="SRW43" s="467"/>
      <c r="SRX43" s="467"/>
      <c r="SRY43" s="467"/>
      <c r="SRZ43" s="467"/>
      <c r="SSA43" s="467"/>
      <c r="SSB43" s="467"/>
      <c r="SSC43" s="467"/>
      <c r="SSD43" s="467"/>
      <c r="SSE43" s="467"/>
      <c r="SSF43" s="467"/>
      <c r="SSG43" s="467"/>
      <c r="SSH43" s="467"/>
      <c r="SSI43" s="467"/>
      <c r="SSJ43" s="467"/>
      <c r="SSK43" s="467"/>
      <c r="SSL43" s="467"/>
      <c r="SSM43" s="467"/>
      <c r="SSN43" s="467"/>
      <c r="SSO43" s="467"/>
      <c r="SSP43" s="467"/>
      <c r="SSQ43" s="467"/>
      <c r="SSR43" s="467"/>
      <c r="SSS43" s="467"/>
      <c r="SST43" s="467"/>
      <c r="SSU43" s="467"/>
      <c r="SSV43" s="467"/>
      <c r="SSW43" s="467"/>
      <c r="SSX43" s="467"/>
      <c r="SSY43" s="467"/>
      <c r="SSZ43" s="467"/>
      <c r="STA43" s="467"/>
      <c r="STB43" s="467"/>
      <c r="STC43" s="467"/>
      <c r="STD43" s="467"/>
      <c r="STE43" s="467"/>
      <c r="STF43" s="467"/>
      <c r="STG43" s="467"/>
      <c r="STH43" s="467"/>
      <c r="STI43" s="467"/>
      <c r="STJ43" s="467"/>
      <c r="STK43" s="467"/>
      <c r="STL43" s="467"/>
      <c r="STM43" s="467"/>
      <c r="STN43" s="467"/>
      <c r="STO43" s="467"/>
      <c r="STP43" s="467"/>
      <c r="STQ43" s="467"/>
      <c r="STR43" s="467"/>
      <c r="STS43" s="467"/>
      <c r="STT43" s="467"/>
      <c r="STU43" s="467"/>
      <c r="STV43" s="467"/>
      <c r="STW43" s="467"/>
      <c r="STX43" s="467"/>
      <c r="STY43" s="467"/>
      <c r="STZ43" s="467"/>
      <c r="SUA43" s="467"/>
      <c r="SUB43" s="467"/>
      <c r="SUC43" s="467"/>
      <c r="SUD43" s="467"/>
      <c r="SUE43" s="467"/>
      <c r="SUF43" s="467"/>
      <c r="SUG43" s="467"/>
      <c r="SUH43" s="467"/>
      <c r="SUI43" s="467"/>
      <c r="SUJ43" s="467"/>
      <c r="SUK43" s="467"/>
      <c r="SUL43" s="467"/>
      <c r="SUM43" s="467"/>
      <c r="SUN43" s="467"/>
      <c r="SUO43" s="467"/>
      <c r="SUP43" s="467"/>
      <c r="SUQ43" s="467"/>
      <c r="SUR43" s="467"/>
      <c r="SUS43" s="467"/>
      <c r="SUT43" s="467"/>
      <c r="SUU43" s="467"/>
      <c r="SUV43" s="467"/>
      <c r="SUW43" s="467"/>
      <c r="SUX43" s="467"/>
      <c r="SUY43" s="467"/>
      <c r="SUZ43" s="467"/>
      <c r="SVA43" s="467"/>
      <c r="SVB43" s="467"/>
      <c r="SVC43" s="467"/>
      <c r="SVD43" s="467"/>
      <c r="SVE43" s="467"/>
      <c r="SVF43" s="467"/>
      <c r="SVG43" s="467"/>
      <c r="SVH43" s="467"/>
      <c r="SVI43" s="467"/>
      <c r="SVJ43" s="467"/>
      <c r="SVK43" s="467"/>
      <c r="SVL43" s="467"/>
      <c r="SVM43" s="467"/>
      <c r="SVN43" s="467"/>
      <c r="SVO43" s="467"/>
      <c r="SVP43" s="467"/>
      <c r="SVQ43" s="467"/>
      <c r="SVR43" s="467"/>
      <c r="SVS43" s="467"/>
      <c r="SVT43" s="467"/>
      <c r="SVU43" s="467"/>
      <c r="SVV43" s="467"/>
      <c r="SVW43" s="467"/>
      <c r="SVX43" s="467"/>
      <c r="SVY43" s="467"/>
      <c r="SVZ43" s="467"/>
      <c r="SWA43" s="467"/>
      <c r="SWB43" s="467"/>
      <c r="SWC43" s="467"/>
      <c r="SWD43" s="467"/>
      <c r="SWE43" s="467"/>
      <c r="SWF43" s="467"/>
      <c r="SWG43" s="467"/>
      <c r="SWH43" s="467"/>
      <c r="SWI43" s="467"/>
      <c r="SWJ43" s="467"/>
      <c r="SWK43" s="467"/>
      <c r="SWL43" s="467"/>
      <c r="SWM43" s="467"/>
      <c r="SWN43" s="467"/>
      <c r="SWO43" s="467"/>
      <c r="SWP43" s="467"/>
      <c r="SWQ43" s="467"/>
      <c r="SWR43" s="467"/>
      <c r="SWS43" s="467"/>
      <c r="SWT43" s="467"/>
      <c r="SWU43" s="467"/>
      <c r="SWV43" s="467"/>
      <c r="SWW43" s="467"/>
      <c r="SWX43" s="467"/>
      <c r="SWY43" s="467"/>
      <c r="SWZ43" s="467"/>
      <c r="SXA43" s="467"/>
      <c r="SXB43" s="467"/>
      <c r="SXC43" s="467"/>
      <c r="SXD43" s="467"/>
      <c r="SXE43" s="467"/>
      <c r="SXF43" s="467"/>
      <c r="SXG43" s="467"/>
      <c r="SXH43" s="467"/>
      <c r="SXI43" s="467"/>
      <c r="SXJ43" s="467"/>
      <c r="SXK43" s="467"/>
      <c r="SXL43" s="467"/>
      <c r="SXM43" s="467"/>
      <c r="SXN43" s="467"/>
      <c r="SXO43" s="467"/>
      <c r="SXP43" s="467"/>
      <c r="SXQ43" s="467"/>
      <c r="SXR43" s="467"/>
      <c r="SXS43" s="467"/>
      <c r="SXT43" s="467"/>
      <c r="SXU43" s="467"/>
      <c r="SXV43" s="467"/>
      <c r="SXW43" s="467"/>
      <c r="SXX43" s="467"/>
      <c r="SXY43" s="467"/>
      <c r="SXZ43" s="467"/>
      <c r="SYA43" s="467"/>
      <c r="SYB43" s="467"/>
      <c r="SYC43" s="467"/>
      <c r="SYD43" s="467"/>
      <c r="SYE43" s="467"/>
      <c r="SYF43" s="467"/>
      <c r="SYG43" s="467"/>
      <c r="SYH43" s="467"/>
      <c r="SYI43" s="467"/>
      <c r="SYJ43" s="467"/>
      <c r="SYK43" s="467"/>
      <c r="SYL43" s="467"/>
      <c r="SYM43" s="467"/>
      <c r="SYN43" s="467"/>
      <c r="SYO43" s="467"/>
      <c r="SYP43" s="467"/>
      <c r="SYQ43" s="467"/>
      <c r="SYR43" s="467"/>
      <c r="SYS43" s="467"/>
      <c r="SYT43" s="467"/>
      <c r="SYU43" s="467"/>
      <c r="SYV43" s="467"/>
      <c r="SYW43" s="467"/>
      <c r="SYX43" s="467"/>
      <c r="SYY43" s="467"/>
      <c r="SYZ43" s="467"/>
      <c r="SZA43" s="467"/>
      <c r="SZB43" s="467"/>
      <c r="SZC43" s="467"/>
      <c r="SZD43" s="467"/>
      <c r="SZE43" s="467"/>
      <c r="SZF43" s="467"/>
      <c r="SZG43" s="467"/>
      <c r="SZH43" s="467"/>
      <c r="SZI43" s="467"/>
      <c r="SZJ43" s="467"/>
      <c r="SZK43" s="467"/>
      <c r="SZL43" s="467"/>
      <c r="SZM43" s="467"/>
      <c r="SZN43" s="467"/>
      <c r="SZO43" s="467"/>
      <c r="SZP43" s="467"/>
      <c r="SZQ43" s="467"/>
      <c r="SZR43" s="467"/>
      <c r="SZS43" s="467"/>
      <c r="SZT43" s="467"/>
      <c r="SZU43" s="467"/>
      <c r="SZV43" s="467"/>
      <c r="SZW43" s="467"/>
      <c r="SZX43" s="467"/>
      <c r="SZY43" s="467"/>
      <c r="SZZ43" s="467"/>
      <c r="TAA43" s="467"/>
      <c r="TAB43" s="467"/>
      <c r="TAC43" s="467"/>
      <c r="TAD43" s="467"/>
      <c r="TAE43" s="467"/>
      <c r="TAF43" s="467"/>
      <c r="TAG43" s="467"/>
      <c r="TAH43" s="467"/>
      <c r="TAI43" s="467"/>
      <c r="TAJ43" s="467"/>
      <c r="TAK43" s="467"/>
      <c r="TAL43" s="467"/>
      <c r="TAM43" s="467"/>
      <c r="TAN43" s="467"/>
      <c r="TAO43" s="467"/>
      <c r="TAP43" s="467"/>
      <c r="TAQ43" s="467"/>
      <c r="TAR43" s="467"/>
      <c r="TAS43" s="467"/>
      <c r="TAT43" s="467"/>
      <c r="TAU43" s="467"/>
      <c r="TAV43" s="467"/>
      <c r="TAW43" s="467"/>
      <c r="TAX43" s="467"/>
      <c r="TAY43" s="467"/>
      <c r="TAZ43" s="467"/>
      <c r="TBA43" s="467"/>
      <c r="TBB43" s="467"/>
      <c r="TBC43" s="467"/>
      <c r="TBD43" s="467"/>
      <c r="TBE43" s="467"/>
      <c r="TBF43" s="467"/>
      <c r="TBG43" s="467"/>
      <c r="TBH43" s="467"/>
      <c r="TBI43" s="467"/>
      <c r="TBJ43" s="467"/>
      <c r="TBK43" s="467"/>
      <c r="TBL43" s="467"/>
      <c r="TBM43" s="467"/>
      <c r="TBN43" s="467"/>
      <c r="TBO43" s="467"/>
      <c r="TBP43" s="467"/>
      <c r="TBQ43" s="467"/>
      <c r="TBR43" s="467"/>
      <c r="TBS43" s="467"/>
      <c r="TBT43" s="467"/>
      <c r="TBU43" s="467"/>
      <c r="TBV43" s="467"/>
      <c r="TBW43" s="467"/>
      <c r="TBX43" s="467"/>
      <c r="TBY43" s="467"/>
      <c r="TBZ43" s="467"/>
      <c r="TCA43" s="467"/>
      <c r="TCB43" s="467"/>
      <c r="TCC43" s="467"/>
      <c r="TCD43" s="467"/>
      <c r="TCE43" s="467"/>
      <c r="TCF43" s="467"/>
      <c r="TCG43" s="467"/>
      <c r="TCH43" s="467"/>
      <c r="TCI43" s="467"/>
      <c r="TCJ43" s="467"/>
      <c r="TCK43" s="467"/>
      <c r="TCL43" s="467"/>
      <c r="TCM43" s="467"/>
      <c r="TCN43" s="467"/>
      <c r="TCO43" s="467"/>
      <c r="TCP43" s="467"/>
      <c r="TCQ43" s="467"/>
      <c r="TCR43" s="467"/>
      <c r="TCS43" s="467"/>
      <c r="TCT43" s="467"/>
      <c r="TCU43" s="467"/>
      <c r="TCV43" s="467"/>
      <c r="TCW43" s="467"/>
      <c r="TCX43" s="467"/>
      <c r="TCY43" s="467"/>
      <c r="TCZ43" s="467"/>
      <c r="TDA43" s="467"/>
      <c r="TDB43" s="467"/>
      <c r="TDC43" s="467"/>
      <c r="TDD43" s="467"/>
      <c r="TDE43" s="467"/>
      <c r="TDF43" s="467"/>
      <c r="TDG43" s="467"/>
      <c r="TDH43" s="467"/>
      <c r="TDI43" s="467"/>
      <c r="TDJ43" s="467"/>
      <c r="TDK43" s="467"/>
      <c r="TDL43" s="467"/>
      <c r="TDM43" s="467"/>
      <c r="TDN43" s="467"/>
      <c r="TDO43" s="467"/>
      <c r="TDP43" s="467"/>
      <c r="TDQ43" s="467"/>
      <c r="TDR43" s="467"/>
      <c r="TDS43" s="467"/>
      <c r="TDT43" s="467"/>
      <c r="TDU43" s="467"/>
      <c r="TDV43" s="467"/>
      <c r="TDW43" s="467"/>
      <c r="TDX43" s="467"/>
      <c r="TDY43" s="467"/>
      <c r="TDZ43" s="467"/>
      <c r="TEA43" s="467"/>
      <c r="TEB43" s="467"/>
      <c r="TEC43" s="467"/>
      <c r="TED43" s="467"/>
      <c r="TEE43" s="467"/>
      <c r="TEF43" s="467"/>
      <c r="TEG43" s="467"/>
      <c r="TEH43" s="467"/>
      <c r="TEI43" s="467"/>
      <c r="TEJ43" s="467"/>
      <c r="TEK43" s="467"/>
      <c r="TEL43" s="467"/>
      <c r="TEM43" s="467"/>
      <c r="TEN43" s="467"/>
      <c r="TEO43" s="467"/>
      <c r="TEP43" s="467"/>
      <c r="TEQ43" s="467"/>
      <c r="TER43" s="467"/>
      <c r="TES43" s="467"/>
      <c r="TET43" s="467"/>
      <c r="TEU43" s="467"/>
      <c r="TEV43" s="467"/>
      <c r="TEW43" s="467"/>
      <c r="TEX43" s="467"/>
      <c r="TEY43" s="467"/>
      <c r="TEZ43" s="467"/>
      <c r="TFA43" s="467"/>
      <c r="TFB43" s="467"/>
      <c r="TFC43" s="467"/>
      <c r="TFD43" s="467"/>
      <c r="TFE43" s="467"/>
      <c r="TFF43" s="467"/>
      <c r="TFG43" s="467"/>
      <c r="TFH43" s="467"/>
      <c r="TFI43" s="467"/>
      <c r="TFJ43" s="467"/>
      <c r="TFK43" s="467"/>
      <c r="TFL43" s="467"/>
      <c r="TFM43" s="467"/>
      <c r="TFN43" s="467"/>
      <c r="TFO43" s="467"/>
      <c r="TFP43" s="467"/>
      <c r="TFQ43" s="467"/>
      <c r="TFR43" s="467"/>
      <c r="TFS43" s="467"/>
      <c r="TFT43" s="467"/>
      <c r="TFU43" s="467"/>
      <c r="TFV43" s="467"/>
      <c r="TFW43" s="467"/>
      <c r="TFX43" s="467"/>
      <c r="TFY43" s="467"/>
      <c r="TFZ43" s="467"/>
      <c r="TGA43" s="467"/>
      <c r="TGB43" s="467"/>
      <c r="TGC43" s="467"/>
      <c r="TGD43" s="467"/>
      <c r="TGE43" s="467"/>
      <c r="TGF43" s="467"/>
      <c r="TGG43" s="467"/>
      <c r="TGH43" s="467"/>
      <c r="TGI43" s="467"/>
      <c r="TGJ43" s="467"/>
      <c r="TGK43" s="467"/>
      <c r="TGL43" s="467"/>
      <c r="TGM43" s="467"/>
      <c r="TGN43" s="467"/>
      <c r="TGO43" s="467"/>
      <c r="TGP43" s="467"/>
      <c r="TGQ43" s="467"/>
      <c r="TGR43" s="467"/>
      <c r="TGS43" s="467"/>
      <c r="TGT43" s="467"/>
      <c r="TGU43" s="467"/>
      <c r="TGV43" s="467"/>
      <c r="TGW43" s="467"/>
      <c r="TGX43" s="467"/>
      <c r="TGY43" s="467"/>
      <c r="TGZ43" s="467"/>
      <c r="THA43" s="467"/>
      <c r="THB43" s="467"/>
      <c r="THC43" s="467"/>
      <c r="THD43" s="467"/>
      <c r="THE43" s="467"/>
      <c r="THF43" s="467"/>
      <c r="THG43" s="467"/>
      <c r="THH43" s="467"/>
      <c r="THI43" s="467"/>
      <c r="THJ43" s="467"/>
      <c r="THK43" s="467"/>
      <c r="THL43" s="467"/>
      <c r="THM43" s="467"/>
      <c r="THN43" s="467"/>
      <c r="THO43" s="467"/>
      <c r="THP43" s="467"/>
      <c r="THQ43" s="467"/>
      <c r="THR43" s="467"/>
      <c r="THS43" s="467"/>
      <c r="THT43" s="467"/>
      <c r="THU43" s="467"/>
      <c r="THV43" s="467"/>
      <c r="THW43" s="467"/>
      <c r="THX43" s="467"/>
      <c r="THY43" s="467"/>
      <c r="THZ43" s="467"/>
      <c r="TIA43" s="467"/>
      <c r="TIB43" s="467"/>
      <c r="TIC43" s="467"/>
      <c r="TID43" s="467"/>
      <c r="TIE43" s="467"/>
      <c r="TIF43" s="467"/>
      <c r="TIG43" s="467"/>
      <c r="TIH43" s="467"/>
      <c r="TII43" s="467"/>
      <c r="TIJ43" s="467"/>
      <c r="TIK43" s="467"/>
      <c r="TIL43" s="467"/>
      <c r="TIM43" s="467"/>
      <c r="TIN43" s="467"/>
      <c r="TIO43" s="467"/>
      <c r="TIP43" s="467"/>
      <c r="TIQ43" s="467"/>
      <c r="TIR43" s="467"/>
      <c r="TIS43" s="467"/>
      <c r="TIT43" s="467"/>
      <c r="TIU43" s="467"/>
      <c r="TIV43" s="467"/>
      <c r="TIW43" s="467"/>
      <c r="TIX43" s="467"/>
      <c r="TIY43" s="467"/>
      <c r="TIZ43" s="467"/>
      <c r="TJA43" s="467"/>
      <c r="TJB43" s="467"/>
      <c r="TJC43" s="467"/>
      <c r="TJD43" s="467"/>
      <c r="TJE43" s="467"/>
      <c r="TJF43" s="467"/>
      <c r="TJG43" s="467"/>
      <c r="TJH43" s="467"/>
      <c r="TJI43" s="467"/>
      <c r="TJJ43" s="467"/>
      <c r="TJK43" s="467"/>
      <c r="TJL43" s="467"/>
      <c r="TJM43" s="467"/>
      <c r="TJN43" s="467"/>
      <c r="TJO43" s="467"/>
      <c r="TJP43" s="467"/>
      <c r="TJQ43" s="467"/>
      <c r="TJR43" s="467"/>
      <c r="TJS43" s="467"/>
      <c r="TJT43" s="467"/>
      <c r="TJU43" s="467"/>
      <c r="TJV43" s="467"/>
      <c r="TJW43" s="467"/>
      <c r="TJX43" s="467"/>
      <c r="TJY43" s="467"/>
      <c r="TJZ43" s="467"/>
      <c r="TKA43" s="467"/>
      <c r="TKB43" s="467"/>
      <c r="TKC43" s="467"/>
      <c r="TKD43" s="467"/>
      <c r="TKE43" s="467"/>
      <c r="TKF43" s="467"/>
      <c r="TKG43" s="467"/>
      <c r="TKH43" s="467"/>
      <c r="TKI43" s="467"/>
      <c r="TKJ43" s="467"/>
      <c r="TKK43" s="467"/>
      <c r="TKL43" s="467"/>
      <c r="TKM43" s="467"/>
      <c r="TKN43" s="467"/>
      <c r="TKO43" s="467"/>
      <c r="TKP43" s="467"/>
      <c r="TKQ43" s="467"/>
      <c r="TKR43" s="467"/>
      <c r="TKS43" s="467"/>
      <c r="TKT43" s="467"/>
      <c r="TKU43" s="467"/>
      <c r="TKV43" s="467"/>
      <c r="TKW43" s="467"/>
      <c r="TKX43" s="467"/>
      <c r="TKY43" s="467"/>
      <c r="TKZ43" s="467"/>
      <c r="TLA43" s="467"/>
      <c r="TLB43" s="467"/>
      <c r="TLC43" s="467"/>
      <c r="TLD43" s="467"/>
      <c r="TLE43" s="467"/>
      <c r="TLF43" s="467"/>
      <c r="TLG43" s="467"/>
      <c r="TLH43" s="467"/>
      <c r="TLI43" s="467"/>
      <c r="TLJ43" s="467"/>
      <c r="TLK43" s="467"/>
      <c r="TLL43" s="467"/>
      <c r="TLM43" s="467"/>
      <c r="TLN43" s="467"/>
      <c r="TLO43" s="467"/>
      <c r="TLP43" s="467"/>
      <c r="TLQ43" s="467"/>
      <c r="TLR43" s="467"/>
      <c r="TLS43" s="467"/>
      <c r="TLT43" s="467"/>
      <c r="TLU43" s="467"/>
      <c r="TLV43" s="467"/>
      <c r="TLW43" s="467"/>
      <c r="TLX43" s="467"/>
      <c r="TLY43" s="467"/>
      <c r="TLZ43" s="467"/>
      <c r="TMA43" s="467"/>
      <c r="TMB43" s="467"/>
      <c r="TMC43" s="467"/>
      <c r="TMD43" s="467"/>
      <c r="TME43" s="467"/>
      <c r="TMF43" s="467"/>
      <c r="TMG43" s="467"/>
      <c r="TMH43" s="467"/>
      <c r="TMI43" s="467"/>
      <c r="TMJ43" s="467"/>
      <c r="TMK43" s="467"/>
      <c r="TML43" s="467"/>
      <c r="TMM43" s="467"/>
      <c r="TMN43" s="467"/>
      <c r="TMO43" s="467"/>
      <c r="TMP43" s="467"/>
      <c r="TMQ43" s="467"/>
      <c r="TMR43" s="467"/>
      <c r="TMS43" s="467"/>
      <c r="TMT43" s="467"/>
      <c r="TMU43" s="467"/>
      <c r="TMV43" s="467"/>
      <c r="TMW43" s="467"/>
      <c r="TMX43" s="467"/>
      <c r="TMY43" s="467"/>
      <c r="TMZ43" s="467"/>
      <c r="TNA43" s="467"/>
      <c r="TNB43" s="467"/>
      <c r="TNC43" s="467"/>
      <c r="TND43" s="467"/>
      <c r="TNE43" s="467"/>
      <c r="TNF43" s="467"/>
      <c r="TNG43" s="467"/>
      <c r="TNH43" s="467"/>
      <c r="TNI43" s="467"/>
      <c r="TNJ43" s="467"/>
      <c r="TNK43" s="467"/>
      <c r="TNL43" s="467"/>
      <c r="TNM43" s="467"/>
      <c r="TNN43" s="467"/>
      <c r="TNO43" s="467"/>
      <c r="TNP43" s="467"/>
      <c r="TNQ43" s="467"/>
      <c r="TNR43" s="467"/>
      <c r="TNS43" s="467"/>
      <c r="TNT43" s="467"/>
      <c r="TNU43" s="467"/>
      <c r="TNV43" s="467"/>
      <c r="TNW43" s="467"/>
      <c r="TNX43" s="467"/>
      <c r="TNY43" s="467"/>
      <c r="TNZ43" s="467"/>
      <c r="TOA43" s="467"/>
      <c r="TOB43" s="467"/>
      <c r="TOC43" s="467"/>
      <c r="TOD43" s="467"/>
      <c r="TOE43" s="467"/>
      <c r="TOF43" s="467"/>
      <c r="TOG43" s="467"/>
      <c r="TOH43" s="467"/>
      <c r="TOI43" s="467"/>
      <c r="TOJ43" s="467"/>
      <c r="TOK43" s="467"/>
      <c r="TOL43" s="467"/>
      <c r="TOM43" s="467"/>
      <c r="TON43" s="467"/>
      <c r="TOO43" s="467"/>
      <c r="TOP43" s="467"/>
      <c r="TOQ43" s="467"/>
      <c r="TOR43" s="467"/>
      <c r="TOS43" s="467"/>
      <c r="TOT43" s="467"/>
      <c r="TOU43" s="467"/>
      <c r="TOV43" s="467"/>
      <c r="TOW43" s="467"/>
      <c r="TOX43" s="467"/>
      <c r="TOY43" s="467"/>
      <c r="TOZ43" s="467"/>
      <c r="TPA43" s="467"/>
      <c r="TPB43" s="467"/>
      <c r="TPC43" s="467"/>
      <c r="TPD43" s="467"/>
      <c r="TPE43" s="467"/>
      <c r="TPF43" s="467"/>
      <c r="TPG43" s="467"/>
      <c r="TPH43" s="467"/>
      <c r="TPI43" s="467"/>
      <c r="TPJ43" s="467"/>
      <c r="TPK43" s="467"/>
      <c r="TPL43" s="467"/>
      <c r="TPM43" s="467"/>
      <c r="TPN43" s="467"/>
      <c r="TPO43" s="467"/>
      <c r="TPP43" s="467"/>
      <c r="TPQ43" s="467"/>
      <c r="TPR43" s="467"/>
      <c r="TPS43" s="467"/>
      <c r="TPT43" s="467"/>
      <c r="TPU43" s="467"/>
      <c r="TPV43" s="467"/>
      <c r="TPW43" s="467"/>
      <c r="TPX43" s="467"/>
      <c r="TPY43" s="467"/>
      <c r="TPZ43" s="467"/>
      <c r="TQA43" s="467"/>
      <c r="TQB43" s="467"/>
      <c r="TQC43" s="467"/>
      <c r="TQD43" s="467"/>
      <c r="TQE43" s="467"/>
      <c r="TQF43" s="467"/>
      <c r="TQG43" s="467"/>
      <c r="TQH43" s="467"/>
      <c r="TQI43" s="467"/>
      <c r="TQJ43" s="467"/>
      <c r="TQK43" s="467"/>
      <c r="TQL43" s="467"/>
      <c r="TQM43" s="467"/>
      <c r="TQN43" s="467"/>
      <c r="TQO43" s="467"/>
      <c r="TQP43" s="467"/>
      <c r="TQQ43" s="467"/>
      <c r="TQR43" s="467"/>
      <c r="TQS43" s="467"/>
      <c r="TQT43" s="467"/>
      <c r="TQU43" s="467"/>
      <c r="TQV43" s="467"/>
      <c r="TQW43" s="467"/>
      <c r="TQX43" s="467"/>
      <c r="TQY43" s="467"/>
      <c r="TQZ43" s="467"/>
      <c r="TRA43" s="467"/>
      <c r="TRB43" s="467"/>
      <c r="TRC43" s="467"/>
      <c r="TRD43" s="467"/>
      <c r="TRE43" s="467"/>
      <c r="TRF43" s="467"/>
      <c r="TRG43" s="467"/>
      <c r="TRH43" s="467"/>
      <c r="TRI43" s="467"/>
      <c r="TRJ43" s="467"/>
      <c r="TRK43" s="467"/>
      <c r="TRL43" s="467"/>
      <c r="TRM43" s="467"/>
      <c r="TRN43" s="467"/>
      <c r="TRO43" s="467"/>
      <c r="TRP43" s="467"/>
      <c r="TRQ43" s="467"/>
      <c r="TRR43" s="467"/>
      <c r="TRS43" s="467"/>
      <c r="TRT43" s="467"/>
      <c r="TRU43" s="467"/>
      <c r="TRV43" s="467"/>
      <c r="TRW43" s="467"/>
      <c r="TRX43" s="467"/>
      <c r="TRY43" s="467"/>
      <c r="TRZ43" s="467"/>
      <c r="TSA43" s="467"/>
      <c r="TSB43" s="467"/>
      <c r="TSC43" s="467"/>
      <c r="TSD43" s="467"/>
      <c r="TSE43" s="467"/>
      <c r="TSF43" s="467"/>
      <c r="TSG43" s="467"/>
      <c r="TSH43" s="467"/>
      <c r="TSI43" s="467"/>
      <c r="TSJ43" s="467"/>
      <c r="TSK43" s="467"/>
      <c r="TSL43" s="467"/>
      <c r="TSM43" s="467"/>
      <c r="TSN43" s="467"/>
      <c r="TSO43" s="467"/>
      <c r="TSP43" s="467"/>
      <c r="TSQ43" s="467"/>
      <c r="TSR43" s="467"/>
      <c r="TSS43" s="467"/>
      <c r="TST43" s="467"/>
      <c r="TSU43" s="467"/>
      <c r="TSV43" s="467"/>
      <c r="TSW43" s="467"/>
      <c r="TSX43" s="467"/>
      <c r="TSY43" s="467"/>
      <c r="TSZ43" s="467"/>
      <c r="TTA43" s="467"/>
      <c r="TTB43" s="467"/>
      <c r="TTC43" s="467"/>
      <c r="TTD43" s="467"/>
      <c r="TTE43" s="467"/>
      <c r="TTF43" s="467"/>
      <c r="TTG43" s="467"/>
      <c r="TTH43" s="467"/>
      <c r="TTI43" s="467"/>
      <c r="TTJ43" s="467"/>
      <c r="TTK43" s="467"/>
      <c r="TTL43" s="467"/>
      <c r="TTM43" s="467"/>
      <c r="TTN43" s="467"/>
      <c r="TTO43" s="467"/>
      <c r="TTP43" s="467"/>
      <c r="TTQ43" s="467"/>
      <c r="TTR43" s="467"/>
      <c r="TTS43" s="467"/>
      <c r="TTT43" s="467"/>
      <c r="TTU43" s="467"/>
      <c r="TTV43" s="467"/>
      <c r="TTW43" s="467"/>
      <c r="TTX43" s="467"/>
      <c r="TTY43" s="467"/>
      <c r="TTZ43" s="467"/>
      <c r="TUA43" s="467"/>
      <c r="TUB43" s="467"/>
      <c r="TUC43" s="467"/>
      <c r="TUD43" s="467"/>
      <c r="TUE43" s="467"/>
      <c r="TUF43" s="467"/>
      <c r="TUG43" s="467"/>
      <c r="TUH43" s="467"/>
      <c r="TUI43" s="467"/>
      <c r="TUJ43" s="467"/>
      <c r="TUK43" s="467"/>
      <c r="TUL43" s="467"/>
      <c r="TUM43" s="467"/>
      <c r="TUN43" s="467"/>
      <c r="TUO43" s="467"/>
      <c r="TUP43" s="467"/>
      <c r="TUQ43" s="467"/>
      <c r="TUR43" s="467"/>
      <c r="TUS43" s="467"/>
      <c r="TUT43" s="467"/>
      <c r="TUU43" s="467"/>
      <c r="TUV43" s="467"/>
      <c r="TUW43" s="467"/>
      <c r="TUX43" s="467"/>
      <c r="TUY43" s="467"/>
      <c r="TUZ43" s="467"/>
      <c r="TVA43" s="467"/>
      <c r="TVB43" s="467"/>
      <c r="TVC43" s="467"/>
      <c r="TVD43" s="467"/>
      <c r="TVE43" s="467"/>
      <c r="TVF43" s="467"/>
      <c r="TVG43" s="467"/>
      <c r="TVH43" s="467"/>
      <c r="TVI43" s="467"/>
      <c r="TVJ43" s="467"/>
      <c r="TVK43" s="467"/>
      <c r="TVL43" s="467"/>
      <c r="TVM43" s="467"/>
      <c r="TVN43" s="467"/>
      <c r="TVO43" s="467"/>
      <c r="TVP43" s="467"/>
      <c r="TVQ43" s="467"/>
      <c r="TVR43" s="467"/>
      <c r="TVS43" s="467"/>
      <c r="TVT43" s="467"/>
      <c r="TVU43" s="467"/>
      <c r="TVV43" s="467"/>
      <c r="TVW43" s="467"/>
      <c r="TVX43" s="467"/>
      <c r="TVY43" s="467"/>
      <c r="TVZ43" s="467"/>
      <c r="TWA43" s="467"/>
      <c r="TWB43" s="467"/>
      <c r="TWC43" s="467"/>
      <c r="TWD43" s="467"/>
      <c r="TWE43" s="467"/>
      <c r="TWF43" s="467"/>
      <c r="TWG43" s="467"/>
      <c r="TWH43" s="467"/>
      <c r="TWI43" s="467"/>
      <c r="TWJ43" s="467"/>
      <c r="TWK43" s="467"/>
      <c r="TWL43" s="467"/>
      <c r="TWM43" s="467"/>
      <c r="TWN43" s="467"/>
      <c r="TWO43" s="467"/>
      <c r="TWP43" s="467"/>
      <c r="TWQ43" s="467"/>
      <c r="TWR43" s="467"/>
      <c r="TWS43" s="467"/>
      <c r="TWT43" s="467"/>
      <c r="TWU43" s="467"/>
      <c r="TWV43" s="467"/>
      <c r="TWW43" s="467"/>
      <c r="TWX43" s="467"/>
      <c r="TWY43" s="467"/>
      <c r="TWZ43" s="467"/>
      <c r="TXA43" s="467"/>
      <c r="TXB43" s="467"/>
      <c r="TXC43" s="467"/>
      <c r="TXD43" s="467"/>
      <c r="TXE43" s="467"/>
      <c r="TXF43" s="467"/>
      <c r="TXG43" s="467"/>
      <c r="TXH43" s="467"/>
      <c r="TXI43" s="467"/>
      <c r="TXJ43" s="467"/>
      <c r="TXK43" s="467"/>
      <c r="TXL43" s="467"/>
      <c r="TXM43" s="467"/>
      <c r="TXN43" s="467"/>
      <c r="TXO43" s="467"/>
      <c r="TXP43" s="467"/>
      <c r="TXQ43" s="467"/>
      <c r="TXR43" s="467"/>
      <c r="TXS43" s="467"/>
      <c r="TXT43" s="467"/>
      <c r="TXU43" s="467"/>
      <c r="TXV43" s="467"/>
      <c r="TXW43" s="467"/>
      <c r="TXX43" s="467"/>
      <c r="TXY43" s="467"/>
      <c r="TXZ43" s="467"/>
      <c r="TYA43" s="467"/>
      <c r="TYB43" s="467"/>
      <c r="TYC43" s="467"/>
      <c r="TYD43" s="467"/>
      <c r="TYE43" s="467"/>
      <c r="TYF43" s="467"/>
      <c r="TYG43" s="467"/>
      <c r="TYH43" s="467"/>
      <c r="TYI43" s="467"/>
      <c r="TYJ43" s="467"/>
      <c r="TYK43" s="467"/>
      <c r="TYL43" s="467"/>
      <c r="TYM43" s="467"/>
      <c r="TYN43" s="467"/>
      <c r="TYO43" s="467"/>
      <c r="TYP43" s="467"/>
      <c r="TYQ43" s="467"/>
      <c r="TYR43" s="467"/>
      <c r="TYS43" s="467"/>
      <c r="TYT43" s="467"/>
      <c r="TYU43" s="467"/>
      <c r="TYV43" s="467"/>
      <c r="TYW43" s="467"/>
      <c r="TYX43" s="467"/>
      <c r="TYY43" s="467"/>
      <c r="TYZ43" s="467"/>
      <c r="TZA43" s="467"/>
      <c r="TZB43" s="467"/>
      <c r="TZC43" s="467"/>
      <c r="TZD43" s="467"/>
      <c r="TZE43" s="467"/>
      <c r="TZF43" s="467"/>
      <c r="TZG43" s="467"/>
      <c r="TZH43" s="467"/>
      <c r="TZI43" s="467"/>
      <c r="TZJ43" s="467"/>
      <c r="TZK43" s="467"/>
      <c r="TZL43" s="467"/>
      <c r="TZM43" s="467"/>
      <c r="TZN43" s="467"/>
      <c r="TZO43" s="467"/>
      <c r="TZP43" s="467"/>
      <c r="TZQ43" s="467"/>
      <c r="TZR43" s="467"/>
      <c r="TZS43" s="467"/>
      <c r="TZT43" s="467"/>
      <c r="TZU43" s="467"/>
      <c r="TZV43" s="467"/>
      <c r="TZW43" s="467"/>
      <c r="TZX43" s="467"/>
      <c r="TZY43" s="467"/>
      <c r="TZZ43" s="467"/>
      <c r="UAA43" s="467"/>
      <c r="UAB43" s="467"/>
      <c r="UAC43" s="467"/>
      <c r="UAD43" s="467"/>
      <c r="UAE43" s="467"/>
      <c r="UAF43" s="467"/>
      <c r="UAG43" s="467"/>
      <c r="UAH43" s="467"/>
      <c r="UAI43" s="467"/>
      <c r="UAJ43" s="467"/>
      <c r="UAK43" s="467"/>
      <c r="UAL43" s="467"/>
      <c r="UAM43" s="467"/>
      <c r="UAN43" s="467"/>
      <c r="UAO43" s="467"/>
      <c r="UAP43" s="467"/>
      <c r="UAQ43" s="467"/>
      <c r="UAR43" s="467"/>
      <c r="UAS43" s="467"/>
      <c r="UAT43" s="467"/>
      <c r="UAU43" s="467"/>
      <c r="UAV43" s="467"/>
      <c r="UAW43" s="467"/>
      <c r="UAX43" s="467"/>
      <c r="UAY43" s="467"/>
      <c r="UAZ43" s="467"/>
      <c r="UBA43" s="467"/>
      <c r="UBB43" s="467"/>
      <c r="UBC43" s="467"/>
      <c r="UBD43" s="467"/>
      <c r="UBE43" s="467"/>
      <c r="UBF43" s="467"/>
      <c r="UBG43" s="467"/>
      <c r="UBH43" s="467"/>
      <c r="UBI43" s="467"/>
      <c r="UBJ43" s="467"/>
      <c r="UBK43" s="467"/>
      <c r="UBL43" s="467"/>
      <c r="UBM43" s="467"/>
      <c r="UBN43" s="467"/>
      <c r="UBO43" s="467"/>
      <c r="UBP43" s="467"/>
      <c r="UBQ43" s="467"/>
      <c r="UBR43" s="467"/>
      <c r="UBS43" s="467"/>
      <c r="UBT43" s="467"/>
      <c r="UBU43" s="467"/>
      <c r="UBV43" s="467"/>
      <c r="UBW43" s="467"/>
      <c r="UBX43" s="467"/>
      <c r="UBY43" s="467"/>
      <c r="UBZ43" s="467"/>
      <c r="UCA43" s="467"/>
      <c r="UCB43" s="467"/>
      <c r="UCC43" s="467"/>
      <c r="UCD43" s="467"/>
      <c r="UCE43" s="467"/>
      <c r="UCF43" s="467"/>
      <c r="UCG43" s="467"/>
      <c r="UCH43" s="467"/>
      <c r="UCI43" s="467"/>
      <c r="UCJ43" s="467"/>
      <c r="UCK43" s="467"/>
      <c r="UCL43" s="467"/>
      <c r="UCM43" s="467"/>
      <c r="UCN43" s="467"/>
      <c r="UCO43" s="467"/>
      <c r="UCP43" s="467"/>
      <c r="UCQ43" s="467"/>
      <c r="UCR43" s="467"/>
      <c r="UCS43" s="467"/>
      <c r="UCT43" s="467"/>
      <c r="UCU43" s="467"/>
      <c r="UCV43" s="467"/>
      <c r="UCW43" s="467"/>
      <c r="UCX43" s="467"/>
      <c r="UCY43" s="467"/>
      <c r="UCZ43" s="467"/>
      <c r="UDA43" s="467"/>
      <c r="UDB43" s="467"/>
      <c r="UDC43" s="467"/>
      <c r="UDD43" s="467"/>
      <c r="UDE43" s="467"/>
      <c r="UDF43" s="467"/>
      <c r="UDG43" s="467"/>
      <c r="UDH43" s="467"/>
      <c r="UDI43" s="467"/>
      <c r="UDJ43" s="467"/>
      <c r="UDK43" s="467"/>
      <c r="UDL43" s="467"/>
      <c r="UDM43" s="467"/>
      <c r="UDN43" s="467"/>
      <c r="UDO43" s="467"/>
      <c r="UDP43" s="467"/>
      <c r="UDQ43" s="467"/>
      <c r="UDR43" s="467"/>
      <c r="UDS43" s="467"/>
      <c r="UDT43" s="467"/>
      <c r="UDU43" s="467"/>
      <c r="UDV43" s="467"/>
      <c r="UDW43" s="467"/>
      <c r="UDX43" s="467"/>
      <c r="UDY43" s="467"/>
      <c r="UDZ43" s="467"/>
      <c r="UEA43" s="467"/>
      <c r="UEB43" s="467"/>
      <c r="UEC43" s="467"/>
      <c r="UED43" s="467"/>
      <c r="UEE43" s="467"/>
      <c r="UEF43" s="467"/>
      <c r="UEG43" s="467"/>
      <c r="UEH43" s="467"/>
      <c r="UEI43" s="467"/>
      <c r="UEJ43" s="467"/>
      <c r="UEK43" s="467"/>
      <c r="UEL43" s="467"/>
      <c r="UEM43" s="467"/>
      <c r="UEN43" s="467"/>
      <c r="UEO43" s="467"/>
      <c r="UEP43" s="467"/>
      <c r="UEQ43" s="467"/>
      <c r="UER43" s="467"/>
      <c r="UES43" s="467"/>
      <c r="UET43" s="467"/>
      <c r="UEU43" s="467"/>
      <c r="UEV43" s="467"/>
      <c r="UEW43" s="467"/>
      <c r="UEX43" s="467"/>
      <c r="UEY43" s="467"/>
      <c r="UEZ43" s="467"/>
      <c r="UFA43" s="467"/>
      <c r="UFB43" s="467"/>
      <c r="UFC43" s="467"/>
      <c r="UFD43" s="467"/>
      <c r="UFE43" s="467"/>
      <c r="UFF43" s="467"/>
      <c r="UFG43" s="467"/>
      <c r="UFH43" s="467"/>
      <c r="UFI43" s="467"/>
      <c r="UFJ43" s="467"/>
      <c r="UFK43" s="467"/>
      <c r="UFL43" s="467"/>
      <c r="UFM43" s="467"/>
      <c r="UFN43" s="467"/>
      <c r="UFO43" s="467"/>
      <c r="UFP43" s="467"/>
      <c r="UFQ43" s="467"/>
      <c r="UFR43" s="467"/>
      <c r="UFS43" s="467"/>
      <c r="UFT43" s="467"/>
      <c r="UFU43" s="467"/>
      <c r="UFV43" s="467"/>
      <c r="UFW43" s="467"/>
      <c r="UFX43" s="467"/>
      <c r="UFY43" s="467"/>
      <c r="UFZ43" s="467"/>
      <c r="UGA43" s="467"/>
      <c r="UGB43" s="467"/>
      <c r="UGC43" s="467"/>
      <c r="UGD43" s="467"/>
      <c r="UGE43" s="467"/>
      <c r="UGF43" s="467"/>
      <c r="UGG43" s="467"/>
      <c r="UGH43" s="467"/>
      <c r="UGI43" s="467"/>
      <c r="UGJ43" s="467"/>
      <c r="UGK43" s="467"/>
      <c r="UGL43" s="467"/>
      <c r="UGM43" s="467"/>
      <c r="UGN43" s="467"/>
      <c r="UGO43" s="467"/>
      <c r="UGP43" s="467"/>
      <c r="UGQ43" s="467"/>
      <c r="UGR43" s="467"/>
      <c r="UGS43" s="467"/>
      <c r="UGT43" s="467"/>
      <c r="UGU43" s="467"/>
      <c r="UGV43" s="467"/>
      <c r="UGW43" s="467"/>
      <c r="UGX43" s="467"/>
      <c r="UGY43" s="467"/>
      <c r="UGZ43" s="467"/>
      <c r="UHA43" s="467"/>
      <c r="UHB43" s="467"/>
      <c r="UHC43" s="467"/>
      <c r="UHD43" s="467"/>
      <c r="UHE43" s="467"/>
      <c r="UHF43" s="467"/>
      <c r="UHG43" s="467"/>
      <c r="UHH43" s="467"/>
      <c r="UHI43" s="467"/>
      <c r="UHJ43" s="467"/>
      <c r="UHK43" s="467"/>
      <c r="UHL43" s="467"/>
      <c r="UHM43" s="467"/>
      <c r="UHN43" s="467"/>
      <c r="UHO43" s="467"/>
      <c r="UHP43" s="467"/>
      <c r="UHQ43" s="467"/>
      <c r="UHR43" s="467"/>
      <c r="UHS43" s="467"/>
      <c r="UHT43" s="467"/>
      <c r="UHU43" s="467"/>
      <c r="UHV43" s="467"/>
      <c r="UHW43" s="467"/>
      <c r="UHX43" s="467"/>
      <c r="UHY43" s="467"/>
      <c r="UHZ43" s="467"/>
      <c r="UIA43" s="467"/>
      <c r="UIB43" s="467"/>
      <c r="UIC43" s="467"/>
      <c r="UID43" s="467"/>
      <c r="UIE43" s="467"/>
      <c r="UIF43" s="467"/>
      <c r="UIG43" s="467"/>
      <c r="UIH43" s="467"/>
      <c r="UII43" s="467"/>
      <c r="UIJ43" s="467"/>
      <c r="UIK43" s="467"/>
      <c r="UIL43" s="467"/>
      <c r="UIM43" s="467"/>
      <c r="UIN43" s="467"/>
      <c r="UIO43" s="467"/>
      <c r="UIP43" s="467"/>
      <c r="UIQ43" s="467"/>
      <c r="UIR43" s="467"/>
      <c r="UIS43" s="467"/>
      <c r="UIT43" s="467"/>
      <c r="UIU43" s="467"/>
      <c r="UIV43" s="467"/>
      <c r="UIW43" s="467"/>
      <c r="UIX43" s="467"/>
      <c r="UIY43" s="467"/>
      <c r="UIZ43" s="467"/>
      <c r="UJA43" s="467"/>
      <c r="UJB43" s="467"/>
      <c r="UJC43" s="467"/>
      <c r="UJD43" s="467"/>
      <c r="UJE43" s="467"/>
      <c r="UJF43" s="467"/>
      <c r="UJG43" s="467"/>
      <c r="UJH43" s="467"/>
      <c r="UJI43" s="467"/>
      <c r="UJJ43" s="467"/>
      <c r="UJK43" s="467"/>
      <c r="UJL43" s="467"/>
      <c r="UJM43" s="467"/>
      <c r="UJN43" s="467"/>
      <c r="UJO43" s="467"/>
      <c r="UJP43" s="467"/>
      <c r="UJQ43" s="467"/>
      <c r="UJR43" s="467"/>
      <c r="UJS43" s="467"/>
      <c r="UJT43" s="467"/>
      <c r="UJU43" s="467"/>
      <c r="UJV43" s="467"/>
      <c r="UJW43" s="467"/>
      <c r="UJX43" s="467"/>
      <c r="UJY43" s="467"/>
      <c r="UJZ43" s="467"/>
      <c r="UKA43" s="467"/>
      <c r="UKB43" s="467"/>
      <c r="UKC43" s="467"/>
      <c r="UKD43" s="467"/>
      <c r="UKE43" s="467"/>
      <c r="UKF43" s="467"/>
      <c r="UKG43" s="467"/>
      <c r="UKH43" s="467"/>
      <c r="UKI43" s="467"/>
      <c r="UKJ43" s="467"/>
      <c r="UKK43" s="467"/>
      <c r="UKL43" s="467"/>
      <c r="UKM43" s="467"/>
      <c r="UKN43" s="467"/>
      <c r="UKO43" s="467"/>
      <c r="UKP43" s="467"/>
      <c r="UKQ43" s="467"/>
      <c r="UKR43" s="467"/>
      <c r="UKS43" s="467"/>
      <c r="UKT43" s="467"/>
      <c r="UKU43" s="467"/>
      <c r="UKV43" s="467"/>
      <c r="UKW43" s="467"/>
      <c r="UKX43" s="467"/>
      <c r="UKY43" s="467"/>
      <c r="UKZ43" s="467"/>
      <c r="ULA43" s="467"/>
      <c r="ULB43" s="467"/>
      <c r="ULC43" s="467"/>
      <c r="ULD43" s="467"/>
      <c r="ULE43" s="467"/>
      <c r="ULF43" s="467"/>
      <c r="ULG43" s="467"/>
      <c r="ULH43" s="467"/>
      <c r="ULI43" s="467"/>
      <c r="ULJ43" s="467"/>
      <c r="ULK43" s="467"/>
      <c r="ULL43" s="467"/>
      <c r="ULM43" s="467"/>
      <c r="ULN43" s="467"/>
      <c r="ULO43" s="467"/>
      <c r="ULP43" s="467"/>
      <c r="ULQ43" s="467"/>
      <c r="ULR43" s="467"/>
      <c r="ULS43" s="467"/>
      <c r="ULT43" s="467"/>
      <c r="ULU43" s="467"/>
      <c r="ULV43" s="467"/>
      <c r="ULW43" s="467"/>
      <c r="ULX43" s="467"/>
      <c r="ULY43" s="467"/>
      <c r="ULZ43" s="467"/>
      <c r="UMA43" s="467"/>
      <c r="UMB43" s="467"/>
      <c r="UMC43" s="467"/>
      <c r="UMD43" s="467"/>
      <c r="UME43" s="467"/>
      <c r="UMF43" s="467"/>
      <c r="UMG43" s="467"/>
      <c r="UMH43" s="467"/>
      <c r="UMI43" s="467"/>
      <c r="UMJ43" s="467"/>
      <c r="UMK43" s="467"/>
      <c r="UML43" s="467"/>
      <c r="UMM43" s="467"/>
      <c r="UMN43" s="467"/>
      <c r="UMO43" s="467"/>
      <c r="UMP43" s="467"/>
      <c r="UMQ43" s="467"/>
      <c r="UMR43" s="467"/>
      <c r="UMS43" s="467"/>
      <c r="UMT43" s="467"/>
      <c r="UMU43" s="467"/>
      <c r="UMV43" s="467"/>
      <c r="UMW43" s="467"/>
      <c r="UMX43" s="467"/>
      <c r="UMY43" s="467"/>
      <c r="UMZ43" s="467"/>
      <c r="UNA43" s="467"/>
      <c r="UNB43" s="467"/>
      <c r="UNC43" s="467"/>
      <c r="UND43" s="467"/>
      <c r="UNE43" s="467"/>
      <c r="UNF43" s="467"/>
      <c r="UNG43" s="467"/>
      <c r="UNH43" s="467"/>
      <c r="UNI43" s="467"/>
      <c r="UNJ43" s="467"/>
      <c r="UNK43" s="467"/>
      <c r="UNL43" s="467"/>
      <c r="UNM43" s="467"/>
      <c r="UNN43" s="467"/>
      <c r="UNO43" s="467"/>
      <c r="UNP43" s="467"/>
      <c r="UNQ43" s="467"/>
      <c r="UNR43" s="467"/>
      <c r="UNS43" s="467"/>
      <c r="UNT43" s="467"/>
      <c r="UNU43" s="467"/>
      <c r="UNV43" s="467"/>
      <c r="UNW43" s="467"/>
      <c r="UNX43" s="467"/>
      <c r="UNY43" s="467"/>
      <c r="UNZ43" s="467"/>
      <c r="UOA43" s="467"/>
      <c r="UOB43" s="467"/>
      <c r="UOC43" s="467"/>
      <c r="UOD43" s="467"/>
      <c r="UOE43" s="467"/>
      <c r="UOF43" s="467"/>
      <c r="UOG43" s="467"/>
      <c r="UOH43" s="467"/>
      <c r="UOI43" s="467"/>
      <c r="UOJ43" s="467"/>
      <c r="UOK43" s="467"/>
      <c r="UOL43" s="467"/>
      <c r="UOM43" s="467"/>
      <c r="UON43" s="467"/>
      <c r="UOO43" s="467"/>
      <c r="UOP43" s="467"/>
      <c r="UOQ43" s="467"/>
      <c r="UOR43" s="467"/>
      <c r="UOS43" s="467"/>
      <c r="UOT43" s="467"/>
      <c r="UOU43" s="467"/>
      <c r="UOV43" s="467"/>
      <c r="UOW43" s="467"/>
      <c r="UOX43" s="467"/>
      <c r="UOY43" s="467"/>
      <c r="UOZ43" s="467"/>
      <c r="UPA43" s="467"/>
      <c r="UPB43" s="467"/>
      <c r="UPC43" s="467"/>
      <c r="UPD43" s="467"/>
      <c r="UPE43" s="467"/>
      <c r="UPF43" s="467"/>
      <c r="UPG43" s="467"/>
      <c r="UPH43" s="467"/>
      <c r="UPI43" s="467"/>
      <c r="UPJ43" s="467"/>
      <c r="UPK43" s="467"/>
      <c r="UPL43" s="467"/>
      <c r="UPM43" s="467"/>
      <c r="UPN43" s="467"/>
      <c r="UPO43" s="467"/>
      <c r="UPP43" s="467"/>
      <c r="UPQ43" s="467"/>
      <c r="UPR43" s="467"/>
      <c r="UPS43" s="467"/>
      <c r="UPT43" s="467"/>
      <c r="UPU43" s="467"/>
      <c r="UPV43" s="467"/>
      <c r="UPW43" s="467"/>
      <c r="UPX43" s="467"/>
      <c r="UPY43" s="467"/>
      <c r="UPZ43" s="467"/>
      <c r="UQA43" s="467"/>
      <c r="UQB43" s="467"/>
      <c r="UQC43" s="467"/>
      <c r="UQD43" s="467"/>
      <c r="UQE43" s="467"/>
      <c r="UQF43" s="467"/>
      <c r="UQG43" s="467"/>
      <c r="UQH43" s="467"/>
      <c r="UQI43" s="467"/>
      <c r="UQJ43" s="467"/>
      <c r="UQK43" s="467"/>
      <c r="UQL43" s="467"/>
      <c r="UQM43" s="467"/>
      <c r="UQN43" s="467"/>
      <c r="UQO43" s="467"/>
      <c r="UQP43" s="467"/>
      <c r="UQQ43" s="467"/>
      <c r="UQR43" s="467"/>
      <c r="UQS43" s="467"/>
      <c r="UQT43" s="467"/>
      <c r="UQU43" s="467"/>
      <c r="UQV43" s="467"/>
      <c r="UQW43" s="467"/>
      <c r="UQX43" s="467"/>
      <c r="UQY43" s="467"/>
      <c r="UQZ43" s="467"/>
      <c r="URA43" s="467"/>
      <c r="URB43" s="467"/>
      <c r="URC43" s="467"/>
      <c r="URD43" s="467"/>
      <c r="URE43" s="467"/>
      <c r="URF43" s="467"/>
      <c r="URG43" s="467"/>
      <c r="URH43" s="467"/>
      <c r="URI43" s="467"/>
      <c r="URJ43" s="467"/>
      <c r="URK43" s="467"/>
      <c r="URL43" s="467"/>
      <c r="URM43" s="467"/>
      <c r="URN43" s="467"/>
      <c r="URO43" s="467"/>
      <c r="URP43" s="467"/>
      <c r="URQ43" s="467"/>
      <c r="URR43" s="467"/>
      <c r="URS43" s="467"/>
      <c r="URT43" s="467"/>
      <c r="URU43" s="467"/>
      <c r="URV43" s="467"/>
      <c r="URW43" s="467"/>
      <c r="URX43" s="467"/>
      <c r="URY43" s="467"/>
      <c r="URZ43" s="467"/>
      <c r="USA43" s="467"/>
      <c r="USB43" s="467"/>
      <c r="USC43" s="467"/>
      <c r="USD43" s="467"/>
      <c r="USE43" s="467"/>
      <c r="USF43" s="467"/>
      <c r="USG43" s="467"/>
      <c r="USH43" s="467"/>
      <c r="USI43" s="467"/>
      <c r="USJ43" s="467"/>
      <c r="USK43" s="467"/>
      <c r="USL43" s="467"/>
      <c r="USM43" s="467"/>
      <c r="USN43" s="467"/>
      <c r="USO43" s="467"/>
      <c r="USP43" s="467"/>
      <c r="USQ43" s="467"/>
      <c r="USR43" s="467"/>
      <c r="USS43" s="467"/>
      <c r="UST43" s="467"/>
      <c r="USU43" s="467"/>
      <c r="USV43" s="467"/>
      <c r="USW43" s="467"/>
      <c r="USX43" s="467"/>
      <c r="USY43" s="467"/>
      <c r="USZ43" s="467"/>
      <c r="UTA43" s="467"/>
      <c r="UTB43" s="467"/>
      <c r="UTC43" s="467"/>
      <c r="UTD43" s="467"/>
      <c r="UTE43" s="467"/>
      <c r="UTF43" s="467"/>
      <c r="UTG43" s="467"/>
      <c r="UTH43" s="467"/>
      <c r="UTI43" s="467"/>
      <c r="UTJ43" s="467"/>
      <c r="UTK43" s="467"/>
      <c r="UTL43" s="467"/>
      <c r="UTM43" s="467"/>
      <c r="UTN43" s="467"/>
      <c r="UTO43" s="467"/>
      <c r="UTP43" s="467"/>
      <c r="UTQ43" s="467"/>
      <c r="UTR43" s="467"/>
      <c r="UTS43" s="467"/>
      <c r="UTT43" s="467"/>
      <c r="UTU43" s="467"/>
      <c r="UTV43" s="467"/>
      <c r="UTW43" s="467"/>
      <c r="UTX43" s="467"/>
      <c r="UTY43" s="467"/>
      <c r="UTZ43" s="467"/>
      <c r="UUA43" s="467"/>
      <c r="UUB43" s="467"/>
      <c r="UUC43" s="467"/>
      <c r="UUD43" s="467"/>
      <c r="UUE43" s="467"/>
      <c r="UUF43" s="467"/>
      <c r="UUG43" s="467"/>
      <c r="UUH43" s="467"/>
      <c r="UUI43" s="467"/>
      <c r="UUJ43" s="467"/>
      <c r="UUK43" s="467"/>
      <c r="UUL43" s="467"/>
      <c r="UUM43" s="467"/>
      <c r="UUN43" s="467"/>
      <c r="UUO43" s="467"/>
      <c r="UUP43" s="467"/>
      <c r="UUQ43" s="467"/>
      <c r="UUR43" s="467"/>
      <c r="UUS43" s="467"/>
      <c r="UUT43" s="467"/>
      <c r="UUU43" s="467"/>
      <c r="UUV43" s="467"/>
      <c r="UUW43" s="467"/>
      <c r="UUX43" s="467"/>
      <c r="UUY43" s="467"/>
      <c r="UUZ43" s="467"/>
      <c r="UVA43" s="467"/>
      <c r="UVB43" s="467"/>
      <c r="UVC43" s="467"/>
      <c r="UVD43" s="467"/>
      <c r="UVE43" s="467"/>
      <c r="UVF43" s="467"/>
      <c r="UVG43" s="467"/>
      <c r="UVH43" s="467"/>
      <c r="UVI43" s="467"/>
      <c r="UVJ43" s="467"/>
      <c r="UVK43" s="467"/>
      <c r="UVL43" s="467"/>
      <c r="UVM43" s="467"/>
      <c r="UVN43" s="467"/>
      <c r="UVO43" s="467"/>
      <c r="UVP43" s="467"/>
      <c r="UVQ43" s="467"/>
      <c r="UVR43" s="467"/>
      <c r="UVS43" s="467"/>
      <c r="UVT43" s="467"/>
      <c r="UVU43" s="467"/>
      <c r="UVV43" s="467"/>
      <c r="UVW43" s="467"/>
      <c r="UVX43" s="467"/>
      <c r="UVY43" s="467"/>
      <c r="UVZ43" s="467"/>
      <c r="UWA43" s="467"/>
      <c r="UWB43" s="467"/>
      <c r="UWC43" s="467"/>
      <c r="UWD43" s="467"/>
      <c r="UWE43" s="467"/>
      <c r="UWF43" s="467"/>
      <c r="UWG43" s="467"/>
      <c r="UWH43" s="467"/>
      <c r="UWI43" s="467"/>
      <c r="UWJ43" s="467"/>
      <c r="UWK43" s="467"/>
      <c r="UWL43" s="467"/>
      <c r="UWM43" s="467"/>
      <c r="UWN43" s="467"/>
      <c r="UWO43" s="467"/>
      <c r="UWP43" s="467"/>
      <c r="UWQ43" s="467"/>
      <c r="UWR43" s="467"/>
      <c r="UWS43" s="467"/>
      <c r="UWT43" s="467"/>
      <c r="UWU43" s="467"/>
      <c r="UWV43" s="467"/>
      <c r="UWW43" s="467"/>
      <c r="UWX43" s="467"/>
      <c r="UWY43" s="467"/>
      <c r="UWZ43" s="467"/>
      <c r="UXA43" s="467"/>
      <c r="UXB43" s="467"/>
      <c r="UXC43" s="467"/>
      <c r="UXD43" s="467"/>
      <c r="UXE43" s="467"/>
      <c r="UXF43" s="467"/>
      <c r="UXG43" s="467"/>
      <c r="UXH43" s="467"/>
      <c r="UXI43" s="467"/>
      <c r="UXJ43" s="467"/>
      <c r="UXK43" s="467"/>
      <c r="UXL43" s="467"/>
      <c r="UXM43" s="467"/>
      <c r="UXN43" s="467"/>
      <c r="UXO43" s="467"/>
      <c r="UXP43" s="467"/>
      <c r="UXQ43" s="467"/>
      <c r="UXR43" s="467"/>
      <c r="UXS43" s="467"/>
      <c r="UXT43" s="467"/>
      <c r="UXU43" s="467"/>
      <c r="UXV43" s="467"/>
      <c r="UXW43" s="467"/>
      <c r="UXX43" s="467"/>
      <c r="UXY43" s="467"/>
      <c r="UXZ43" s="467"/>
      <c r="UYA43" s="467"/>
      <c r="UYB43" s="467"/>
      <c r="UYC43" s="467"/>
      <c r="UYD43" s="467"/>
      <c r="UYE43" s="467"/>
      <c r="UYF43" s="467"/>
      <c r="UYG43" s="467"/>
      <c r="UYH43" s="467"/>
      <c r="UYI43" s="467"/>
      <c r="UYJ43" s="467"/>
      <c r="UYK43" s="467"/>
      <c r="UYL43" s="467"/>
      <c r="UYM43" s="467"/>
      <c r="UYN43" s="467"/>
      <c r="UYO43" s="467"/>
      <c r="UYP43" s="467"/>
      <c r="UYQ43" s="467"/>
      <c r="UYR43" s="467"/>
      <c r="UYS43" s="467"/>
      <c r="UYT43" s="467"/>
      <c r="UYU43" s="467"/>
      <c r="UYV43" s="467"/>
      <c r="UYW43" s="467"/>
      <c r="UYX43" s="467"/>
      <c r="UYY43" s="467"/>
      <c r="UYZ43" s="467"/>
      <c r="UZA43" s="467"/>
      <c r="UZB43" s="467"/>
      <c r="UZC43" s="467"/>
      <c r="UZD43" s="467"/>
      <c r="UZE43" s="467"/>
      <c r="UZF43" s="467"/>
      <c r="UZG43" s="467"/>
      <c r="UZH43" s="467"/>
      <c r="UZI43" s="467"/>
      <c r="UZJ43" s="467"/>
      <c r="UZK43" s="467"/>
      <c r="UZL43" s="467"/>
      <c r="UZM43" s="467"/>
      <c r="UZN43" s="467"/>
      <c r="UZO43" s="467"/>
      <c r="UZP43" s="467"/>
      <c r="UZQ43" s="467"/>
      <c r="UZR43" s="467"/>
      <c r="UZS43" s="467"/>
      <c r="UZT43" s="467"/>
      <c r="UZU43" s="467"/>
      <c r="UZV43" s="467"/>
      <c r="UZW43" s="467"/>
      <c r="UZX43" s="467"/>
      <c r="UZY43" s="467"/>
      <c r="UZZ43" s="467"/>
      <c r="VAA43" s="467"/>
      <c r="VAB43" s="467"/>
      <c r="VAC43" s="467"/>
      <c r="VAD43" s="467"/>
      <c r="VAE43" s="467"/>
      <c r="VAF43" s="467"/>
      <c r="VAG43" s="467"/>
      <c r="VAH43" s="467"/>
      <c r="VAI43" s="467"/>
      <c r="VAJ43" s="467"/>
      <c r="VAK43" s="467"/>
      <c r="VAL43" s="467"/>
      <c r="VAM43" s="467"/>
      <c r="VAN43" s="467"/>
      <c r="VAO43" s="467"/>
      <c r="VAP43" s="467"/>
      <c r="VAQ43" s="467"/>
      <c r="VAR43" s="467"/>
      <c r="VAS43" s="467"/>
      <c r="VAT43" s="467"/>
      <c r="VAU43" s="467"/>
      <c r="VAV43" s="467"/>
      <c r="VAW43" s="467"/>
      <c r="VAX43" s="467"/>
      <c r="VAY43" s="467"/>
      <c r="VAZ43" s="467"/>
      <c r="VBA43" s="467"/>
      <c r="VBB43" s="467"/>
      <c r="VBC43" s="467"/>
      <c r="VBD43" s="467"/>
      <c r="VBE43" s="467"/>
      <c r="VBF43" s="467"/>
      <c r="VBG43" s="467"/>
      <c r="VBH43" s="467"/>
      <c r="VBI43" s="467"/>
      <c r="VBJ43" s="467"/>
      <c r="VBK43" s="467"/>
      <c r="VBL43" s="467"/>
      <c r="VBM43" s="467"/>
      <c r="VBN43" s="467"/>
      <c r="VBO43" s="467"/>
      <c r="VBP43" s="467"/>
      <c r="VBQ43" s="467"/>
      <c r="VBR43" s="467"/>
      <c r="VBS43" s="467"/>
      <c r="VBT43" s="467"/>
      <c r="VBU43" s="467"/>
      <c r="VBV43" s="467"/>
      <c r="VBW43" s="467"/>
      <c r="VBX43" s="467"/>
      <c r="VBY43" s="467"/>
      <c r="VBZ43" s="467"/>
      <c r="VCA43" s="467"/>
      <c r="VCB43" s="467"/>
      <c r="VCC43" s="467"/>
      <c r="VCD43" s="467"/>
      <c r="VCE43" s="467"/>
      <c r="VCF43" s="467"/>
      <c r="VCG43" s="467"/>
      <c r="VCH43" s="467"/>
      <c r="VCI43" s="467"/>
      <c r="VCJ43" s="467"/>
      <c r="VCK43" s="467"/>
      <c r="VCL43" s="467"/>
      <c r="VCM43" s="467"/>
      <c r="VCN43" s="467"/>
      <c r="VCO43" s="467"/>
      <c r="VCP43" s="467"/>
      <c r="VCQ43" s="467"/>
      <c r="VCR43" s="467"/>
      <c r="VCS43" s="467"/>
      <c r="VCT43" s="467"/>
      <c r="VCU43" s="467"/>
      <c r="VCV43" s="467"/>
      <c r="VCW43" s="467"/>
      <c r="VCX43" s="467"/>
      <c r="VCY43" s="467"/>
      <c r="VCZ43" s="467"/>
      <c r="VDA43" s="467"/>
      <c r="VDB43" s="467"/>
      <c r="VDC43" s="467"/>
      <c r="VDD43" s="467"/>
      <c r="VDE43" s="467"/>
      <c r="VDF43" s="467"/>
      <c r="VDG43" s="467"/>
      <c r="VDH43" s="467"/>
      <c r="VDI43" s="467"/>
      <c r="VDJ43" s="467"/>
      <c r="VDK43" s="467"/>
      <c r="VDL43" s="467"/>
      <c r="VDM43" s="467"/>
      <c r="VDN43" s="467"/>
      <c r="VDO43" s="467"/>
      <c r="VDP43" s="467"/>
      <c r="VDQ43" s="467"/>
      <c r="VDR43" s="467"/>
      <c r="VDS43" s="467"/>
      <c r="VDT43" s="467"/>
      <c r="VDU43" s="467"/>
      <c r="VDV43" s="467"/>
      <c r="VDW43" s="467"/>
      <c r="VDX43" s="467"/>
      <c r="VDY43" s="467"/>
      <c r="VDZ43" s="467"/>
      <c r="VEA43" s="467"/>
      <c r="VEB43" s="467"/>
      <c r="VEC43" s="467"/>
      <c r="VED43" s="467"/>
      <c r="VEE43" s="467"/>
      <c r="VEF43" s="467"/>
      <c r="VEG43" s="467"/>
      <c r="VEH43" s="467"/>
      <c r="VEI43" s="467"/>
      <c r="VEJ43" s="467"/>
      <c r="VEK43" s="467"/>
      <c r="VEL43" s="467"/>
      <c r="VEM43" s="467"/>
      <c r="VEN43" s="467"/>
      <c r="VEO43" s="467"/>
      <c r="VEP43" s="467"/>
      <c r="VEQ43" s="467"/>
      <c r="VER43" s="467"/>
      <c r="VES43" s="467"/>
      <c r="VET43" s="467"/>
      <c r="VEU43" s="467"/>
      <c r="VEV43" s="467"/>
      <c r="VEW43" s="467"/>
      <c r="VEX43" s="467"/>
      <c r="VEY43" s="467"/>
      <c r="VEZ43" s="467"/>
      <c r="VFA43" s="467"/>
      <c r="VFB43" s="467"/>
      <c r="VFC43" s="467"/>
      <c r="VFD43" s="467"/>
      <c r="VFE43" s="467"/>
      <c r="VFF43" s="467"/>
      <c r="VFG43" s="467"/>
      <c r="VFH43" s="467"/>
      <c r="VFI43" s="467"/>
      <c r="VFJ43" s="467"/>
      <c r="VFK43" s="467"/>
      <c r="VFL43" s="467"/>
      <c r="VFM43" s="467"/>
      <c r="VFN43" s="467"/>
      <c r="VFO43" s="467"/>
      <c r="VFP43" s="467"/>
      <c r="VFQ43" s="467"/>
      <c r="VFR43" s="467"/>
      <c r="VFS43" s="467"/>
      <c r="VFT43" s="467"/>
      <c r="VFU43" s="467"/>
      <c r="VFV43" s="467"/>
      <c r="VFW43" s="467"/>
      <c r="VFX43" s="467"/>
      <c r="VFY43" s="467"/>
      <c r="VFZ43" s="467"/>
      <c r="VGA43" s="467"/>
      <c r="VGB43" s="467"/>
      <c r="VGC43" s="467"/>
      <c r="VGD43" s="467"/>
      <c r="VGE43" s="467"/>
      <c r="VGF43" s="467"/>
      <c r="VGG43" s="467"/>
      <c r="VGH43" s="467"/>
      <c r="VGI43" s="467"/>
      <c r="VGJ43" s="467"/>
      <c r="VGK43" s="467"/>
      <c r="VGL43" s="467"/>
      <c r="VGM43" s="467"/>
      <c r="VGN43" s="467"/>
      <c r="VGO43" s="467"/>
      <c r="VGP43" s="467"/>
      <c r="VGQ43" s="467"/>
      <c r="VGR43" s="467"/>
      <c r="VGS43" s="467"/>
      <c r="VGT43" s="467"/>
      <c r="VGU43" s="467"/>
      <c r="VGV43" s="467"/>
      <c r="VGW43" s="467"/>
      <c r="VGX43" s="467"/>
      <c r="VGY43" s="467"/>
      <c r="VGZ43" s="467"/>
      <c r="VHA43" s="467"/>
      <c r="VHB43" s="467"/>
      <c r="VHC43" s="467"/>
      <c r="VHD43" s="467"/>
      <c r="VHE43" s="467"/>
      <c r="VHF43" s="467"/>
      <c r="VHG43" s="467"/>
      <c r="VHH43" s="467"/>
      <c r="VHI43" s="467"/>
      <c r="VHJ43" s="467"/>
      <c r="VHK43" s="467"/>
      <c r="VHL43" s="467"/>
      <c r="VHM43" s="467"/>
      <c r="VHN43" s="467"/>
      <c r="VHO43" s="467"/>
      <c r="VHP43" s="467"/>
      <c r="VHQ43" s="467"/>
      <c r="VHR43" s="467"/>
      <c r="VHS43" s="467"/>
      <c r="VHT43" s="467"/>
      <c r="VHU43" s="467"/>
      <c r="VHV43" s="467"/>
      <c r="VHW43" s="467"/>
      <c r="VHX43" s="467"/>
      <c r="VHY43" s="467"/>
      <c r="VHZ43" s="467"/>
      <c r="VIA43" s="467"/>
      <c r="VIB43" s="467"/>
      <c r="VIC43" s="467"/>
      <c r="VID43" s="467"/>
      <c r="VIE43" s="467"/>
      <c r="VIF43" s="467"/>
      <c r="VIG43" s="467"/>
      <c r="VIH43" s="467"/>
      <c r="VII43" s="467"/>
      <c r="VIJ43" s="467"/>
      <c r="VIK43" s="467"/>
      <c r="VIL43" s="467"/>
      <c r="VIM43" s="467"/>
      <c r="VIN43" s="467"/>
      <c r="VIO43" s="467"/>
      <c r="VIP43" s="467"/>
      <c r="VIQ43" s="467"/>
      <c r="VIR43" s="467"/>
      <c r="VIS43" s="467"/>
      <c r="VIT43" s="467"/>
      <c r="VIU43" s="467"/>
      <c r="VIV43" s="467"/>
      <c r="VIW43" s="467"/>
      <c r="VIX43" s="467"/>
      <c r="VIY43" s="467"/>
      <c r="VIZ43" s="467"/>
      <c r="VJA43" s="467"/>
      <c r="VJB43" s="467"/>
      <c r="VJC43" s="467"/>
      <c r="VJD43" s="467"/>
      <c r="VJE43" s="467"/>
      <c r="VJF43" s="467"/>
      <c r="VJG43" s="467"/>
      <c r="VJH43" s="467"/>
      <c r="VJI43" s="467"/>
      <c r="VJJ43" s="467"/>
      <c r="VJK43" s="467"/>
      <c r="VJL43" s="467"/>
      <c r="VJM43" s="467"/>
      <c r="VJN43" s="467"/>
      <c r="VJO43" s="467"/>
      <c r="VJP43" s="467"/>
      <c r="VJQ43" s="467"/>
      <c r="VJR43" s="467"/>
      <c r="VJS43" s="467"/>
      <c r="VJT43" s="467"/>
      <c r="VJU43" s="467"/>
      <c r="VJV43" s="467"/>
      <c r="VJW43" s="467"/>
      <c r="VJX43" s="467"/>
      <c r="VJY43" s="467"/>
      <c r="VJZ43" s="467"/>
      <c r="VKA43" s="467"/>
      <c r="VKB43" s="467"/>
      <c r="VKC43" s="467"/>
      <c r="VKD43" s="467"/>
      <c r="VKE43" s="467"/>
      <c r="VKF43" s="467"/>
      <c r="VKG43" s="467"/>
      <c r="VKH43" s="467"/>
      <c r="VKI43" s="467"/>
      <c r="VKJ43" s="467"/>
      <c r="VKK43" s="467"/>
      <c r="VKL43" s="467"/>
      <c r="VKM43" s="467"/>
      <c r="VKN43" s="467"/>
      <c r="VKO43" s="467"/>
      <c r="VKP43" s="467"/>
      <c r="VKQ43" s="467"/>
      <c r="VKR43" s="467"/>
      <c r="VKS43" s="467"/>
      <c r="VKT43" s="467"/>
      <c r="VKU43" s="467"/>
      <c r="VKV43" s="467"/>
      <c r="VKW43" s="467"/>
      <c r="VKX43" s="467"/>
      <c r="VKY43" s="467"/>
      <c r="VKZ43" s="467"/>
      <c r="VLA43" s="467"/>
      <c r="VLB43" s="467"/>
      <c r="VLC43" s="467"/>
      <c r="VLD43" s="467"/>
      <c r="VLE43" s="467"/>
      <c r="VLF43" s="467"/>
      <c r="VLG43" s="467"/>
      <c r="VLH43" s="467"/>
      <c r="VLI43" s="467"/>
      <c r="VLJ43" s="467"/>
      <c r="VLK43" s="467"/>
      <c r="VLL43" s="467"/>
      <c r="VLM43" s="467"/>
      <c r="VLN43" s="467"/>
      <c r="VLO43" s="467"/>
      <c r="VLP43" s="467"/>
      <c r="VLQ43" s="467"/>
      <c r="VLR43" s="467"/>
      <c r="VLS43" s="467"/>
      <c r="VLT43" s="467"/>
      <c r="VLU43" s="467"/>
      <c r="VLV43" s="467"/>
      <c r="VLW43" s="467"/>
      <c r="VLX43" s="467"/>
      <c r="VLY43" s="467"/>
      <c r="VLZ43" s="467"/>
      <c r="VMA43" s="467"/>
      <c r="VMB43" s="467"/>
      <c r="VMC43" s="467"/>
      <c r="VMD43" s="467"/>
      <c r="VME43" s="467"/>
      <c r="VMF43" s="467"/>
      <c r="VMG43" s="467"/>
      <c r="VMH43" s="467"/>
      <c r="VMI43" s="467"/>
      <c r="VMJ43" s="467"/>
      <c r="VMK43" s="467"/>
      <c r="VML43" s="467"/>
      <c r="VMM43" s="467"/>
      <c r="VMN43" s="467"/>
      <c r="VMO43" s="467"/>
      <c r="VMP43" s="467"/>
      <c r="VMQ43" s="467"/>
      <c r="VMR43" s="467"/>
      <c r="VMS43" s="467"/>
      <c r="VMT43" s="467"/>
      <c r="VMU43" s="467"/>
      <c r="VMV43" s="467"/>
      <c r="VMW43" s="467"/>
      <c r="VMX43" s="467"/>
      <c r="VMY43" s="467"/>
      <c r="VMZ43" s="467"/>
      <c r="VNA43" s="467"/>
      <c r="VNB43" s="467"/>
      <c r="VNC43" s="467"/>
      <c r="VND43" s="467"/>
      <c r="VNE43" s="467"/>
      <c r="VNF43" s="467"/>
      <c r="VNG43" s="467"/>
      <c r="VNH43" s="467"/>
      <c r="VNI43" s="467"/>
      <c r="VNJ43" s="467"/>
      <c r="VNK43" s="467"/>
      <c r="VNL43" s="467"/>
      <c r="VNM43" s="467"/>
      <c r="VNN43" s="467"/>
      <c r="VNO43" s="467"/>
      <c r="VNP43" s="467"/>
      <c r="VNQ43" s="467"/>
      <c r="VNR43" s="467"/>
      <c r="VNS43" s="467"/>
      <c r="VNT43" s="467"/>
      <c r="VNU43" s="467"/>
      <c r="VNV43" s="467"/>
      <c r="VNW43" s="467"/>
      <c r="VNX43" s="467"/>
      <c r="VNY43" s="467"/>
      <c r="VNZ43" s="467"/>
      <c r="VOA43" s="467"/>
      <c r="VOB43" s="467"/>
      <c r="VOC43" s="467"/>
      <c r="VOD43" s="467"/>
      <c r="VOE43" s="467"/>
      <c r="VOF43" s="467"/>
      <c r="VOG43" s="467"/>
      <c r="VOH43" s="467"/>
      <c r="VOI43" s="467"/>
      <c r="VOJ43" s="467"/>
      <c r="VOK43" s="467"/>
      <c r="VOL43" s="467"/>
      <c r="VOM43" s="467"/>
      <c r="VON43" s="467"/>
      <c r="VOO43" s="467"/>
      <c r="VOP43" s="467"/>
      <c r="VOQ43" s="467"/>
      <c r="VOR43" s="467"/>
      <c r="VOS43" s="467"/>
      <c r="VOT43" s="467"/>
      <c r="VOU43" s="467"/>
      <c r="VOV43" s="467"/>
      <c r="VOW43" s="467"/>
      <c r="VOX43" s="467"/>
      <c r="VOY43" s="467"/>
      <c r="VOZ43" s="467"/>
      <c r="VPA43" s="467"/>
      <c r="VPB43" s="467"/>
      <c r="VPC43" s="467"/>
      <c r="VPD43" s="467"/>
      <c r="VPE43" s="467"/>
      <c r="VPF43" s="467"/>
      <c r="VPG43" s="467"/>
      <c r="VPH43" s="467"/>
      <c r="VPI43" s="467"/>
      <c r="VPJ43" s="467"/>
      <c r="VPK43" s="467"/>
      <c r="VPL43" s="467"/>
      <c r="VPM43" s="467"/>
      <c r="VPN43" s="467"/>
      <c r="VPO43" s="467"/>
      <c r="VPP43" s="467"/>
      <c r="VPQ43" s="467"/>
      <c r="VPR43" s="467"/>
      <c r="VPS43" s="467"/>
      <c r="VPT43" s="467"/>
      <c r="VPU43" s="467"/>
      <c r="VPV43" s="467"/>
      <c r="VPW43" s="467"/>
      <c r="VPX43" s="467"/>
      <c r="VPY43" s="467"/>
      <c r="VPZ43" s="467"/>
      <c r="VQA43" s="467"/>
      <c r="VQB43" s="467"/>
      <c r="VQC43" s="467"/>
      <c r="VQD43" s="467"/>
      <c r="VQE43" s="467"/>
      <c r="VQF43" s="467"/>
      <c r="VQG43" s="467"/>
      <c r="VQH43" s="467"/>
      <c r="VQI43" s="467"/>
      <c r="VQJ43" s="467"/>
      <c r="VQK43" s="467"/>
      <c r="VQL43" s="467"/>
      <c r="VQM43" s="467"/>
      <c r="VQN43" s="467"/>
      <c r="VQO43" s="467"/>
      <c r="VQP43" s="467"/>
      <c r="VQQ43" s="467"/>
      <c r="VQR43" s="467"/>
      <c r="VQS43" s="467"/>
      <c r="VQT43" s="467"/>
      <c r="VQU43" s="467"/>
      <c r="VQV43" s="467"/>
      <c r="VQW43" s="467"/>
      <c r="VQX43" s="467"/>
      <c r="VQY43" s="467"/>
      <c r="VQZ43" s="467"/>
      <c r="VRA43" s="467"/>
      <c r="VRB43" s="467"/>
      <c r="VRC43" s="467"/>
      <c r="VRD43" s="467"/>
      <c r="VRE43" s="467"/>
      <c r="VRF43" s="467"/>
      <c r="VRG43" s="467"/>
      <c r="VRH43" s="467"/>
      <c r="VRI43" s="467"/>
      <c r="VRJ43" s="467"/>
      <c r="VRK43" s="467"/>
      <c r="VRL43" s="467"/>
      <c r="VRM43" s="467"/>
      <c r="VRN43" s="467"/>
      <c r="VRO43" s="467"/>
      <c r="VRP43" s="467"/>
      <c r="VRQ43" s="467"/>
      <c r="VRR43" s="467"/>
      <c r="VRS43" s="467"/>
      <c r="VRT43" s="467"/>
      <c r="VRU43" s="467"/>
      <c r="VRV43" s="467"/>
      <c r="VRW43" s="467"/>
      <c r="VRX43" s="467"/>
      <c r="VRY43" s="467"/>
      <c r="VRZ43" s="467"/>
      <c r="VSA43" s="467"/>
      <c r="VSB43" s="467"/>
      <c r="VSC43" s="467"/>
      <c r="VSD43" s="467"/>
      <c r="VSE43" s="467"/>
      <c r="VSF43" s="467"/>
      <c r="VSG43" s="467"/>
      <c r="VSH43" s="467"/>
      <c r="VSI43" s="467"/>
      <c r="VSJ43" s="467"/>
      <c r="VSK43" s="467"/>
      <c r="VSL43" s="467"/>
      <c r="VSM43" s="467"/>
      <c r="VSN43" s="467"/>
      <c r="VSO43" s="467"/>
      <c r="VSP43" s="467"/>
      <c r="VSQ43" s="467"/>
      <c r="VSR43" s="467"/>
      <c r="VSS43" s="467"/>
      <c r="VST43" s="467"/>
      <c r="VSU43" s="467"/>
      <c r="VSV43" s="467"/>
      <c r="VSW43" s="467"/>
      <c r="VSX43" s="467"/>
      <c r="VSY43" s="467"/>
      <c r="VSZ43" s="467"/>
      <c r="VTA43" s="467"/>
      <c r="VTB43" s="467"/>
      <c r="VTC43" s="467"/>
      <c r="VTD43" s="467"/>
      <c r="VTE43" s="467"/>
      <c r="VTF43" s="467"/>
      <c r="VTG43" s="467"/>
      <c r="VTH43" s="467"/>
      <c r="VTI43" s="467"/>
      <c r="VTJ43" s="467"/>
      <c r="VTK43" s="467"/>
      <c r="VTL43" s="467"/>
      <c r="VTM43" s="467"/>
      <c r="VTN43" s="467"/>
      <c r="VTO43" s="467"/>
      <c r="VTP43" s="467"/>
      <c r="VTQ43" s="467"/>
      <c r="VTR43" s="467"/>
      <c r="VTS43" s="467"/>
      <c r="VTT43" s="467"/>
      <c r="VTU43" s="467"/>
      <c r="VTV43" s="467"/>
      <c r="VTW43" s="467"/>
      <c r="VTX43" s="467"/>
      <c r="VTY43" s="467"/>
      <c r="VTZ43" s="467"/>
      <c r="VUA43" s="467"/>
      <c r="VUB43" s="467"/>
      <c r="VUC43" s="467"/>
      <c r="VUD43" s="467"/>
      <c r="VUE43" s="467"/>
      <c r="VUF43" s="467"/>
      <c r="VUG43" s="467"/>
      <c r="VUH43" s="467"/>
      <c r="VUI43" s="467"/>
      <c r="VUJ43" s="467"/>
      <c r="VUK43" s="467"/>
      <c r="VUL43" s="467"/>
      <c r="VUM43" s="467"/>
      <c r="VUN43" s="467"/>
      <c r="VUO43" s="467"/>
      <c r="VUP43" s="467"/>
      <c r="VUQ43" s="467"/>
      <c r="VUR43" s="467"/>
      <c r="VUS43" s="467"/>
      <c r="VUT43" s="467"/>
      <c r="VUU43" s="467"/>
      <c r="VUV43" s="467"/>
      <c r="VUW43" s="467"/>
      <c r="VUX43" s="467"/>
      <c r="VUY43" s="467"/>
      <c r="VUZ43" s="467"/>
      <c r="VVA43" s="467"/>
      <c r="VVB43" s="467"/>
      <c r="VVC43" s="467"/>
      <c r="VVD43" s="467"/>
      <c r="VVE43" s="467"/>
      <c r="VVF43" s="467"/>
      <c r="VVG43" s="467"/>
      <c r="VVH43" s="467"/>
      <c r="VVI43" s="467"/>
      <c r="VVJ43" s="467"/>
      <c r="VVK43" s="467"/>
      <c r="VVL43" s="467"/>
      <c r="VVM43" s="467"/>
      <c r="VVN43" s="467"/>
      <c r="VVO43" s="467"/>
      <c r="VVP43" s="467"/>
      <c r="VVQ43" s="467"/>
      <c r="VVR43" s="467"/>
      <c r="VVS43" s="467"/>
      <c r="VVT43" s="467"/>
      <c r="VVU43" s="467"/>
      <c r="VVV43" s="467"/>
      <c r="VVW43" s="467"/>
      <c r="VVX43" s="467"/>
      <c r="VVY43" s="467"/>
      <c r="VVZ43" s="467"/>
      <c r="VWA43" s="467"/>
      <c r="VWB43" s="467"/>
      <c r="VWC43" s="467"/>
      <c r="VWD43" s="467"/>
      <c r="VWE43" s="467"/>
      <c r="VWF43" s="467"/>
      <c r="VWG43" s="467"/>
      <c r="VWH43" s="467"/>
      <c r="VWI43" s="467"/>
      <c r="VWJ43" s="467"/>
      <c r="VWK43" s="467"/>
      <c r="VWL43" s="467"/>
      <c r="VWM43" s="467"/>
      <c r="VWN43" s="467"/>
      <c r="VWO43" s="467"/>
      <c r="VWP43" s="467"/>
      <c r="VWQ43" s="467"/>
      <c r="VWR43" s="467"/>
      <c r="VWS43" s="467"/>
      <c r="VWT43" s="467"/>
      <c r="VWU43" s="467"/>
      <c r="VWV43" s="467"/>
      <c r="VWW43" s="467"/>
      <c r="VWX43" s="467"/>
      <c r="VWY43" s="467"/>
      <c r="VWZ43" s="467"/>
      <c r="VXA43" s="467"/>
      <c r="VXB43" s="467"/>
      <c r="VXC43" s="467"/>
      <c r="VXD43" s="467"/>
      <c r="VXE43" s="467"/>
      <c r="VXF43" s="467"/>
      <c r="VXG43" s="467"/>
      <c r="VXH43" s="467"/>
      <c r="VXI43" s="467"/>
      <c r="VXJ43" s="467"/>
      <c r="VXK43" s="467"/>
      <c r="VXL43" s="467"/>
      <c r="VXM43" s="467"/>
      <c r="VXN43" s="467"/>
      <c r="VXO43" s="467"/>
      <c r="VXP43" s="467"/>
      <c r="VXQ43" s="467"/>
      <c r="VXR43" s="467"/>
      <c r="VXS43" s="467"/>
      <c r="VXT43" s="467"/>
      <c r="VXU43" s="467"/>
      <c r="VXV43" s="467"/>
      <c r="VXW43" s="467"/>
      <c r="VXX43" s="467"/>
      <c r="VXY43" s="467"/>
      <c r="VXZ43" s="467"/>
      <c r="VYA43" s="467"/>
      <c r="VYB43" s="467"/>
      <c r="VYC43" s="467"/>
      <c r="VYD43" s="467"/>
      <c r="VYE43" s="467"/>
      <c r="VYF43" s="467"/>
      <c r="VYG43" s="467"/>
      <c r="VYH43" s="467"/>
      <c r="VYI43" s="467"/>
      <c r="VYJ43" s="467"/>
      <c r="VYK43" s="467"/>
      <c r="VYL43" s="467"/>
      <c r="VYM43" s="467"/>
      <c r="VYN43" s="467"/>
      <c r="VYO43" s="467"/>
      <c r="VYP43" s="467"/>
      <c r="VYQ43" s="467"/>
      <c r="VYR43" s="467"/>
      <c r="VYS43" s="467"/>
      <c r="VYT43" s="467"/>
      <c r="VYU43" s="467"/>
      <c r="VYV43" s="467"/>
      <c r="VYW43" s="467"/>
      <c r="VYX43" s="467"/>
      <c r="VYY43" s="467"/>
      <c r="VYZ43" s="467"/>
      <c r="VZA43" s="467"/>
      <c r="VZB43" s="467"/>
      <c r="VZC43" s="467"/>
      <c r="VZD43" s="467"/>
      <c r="VZE43" s="467"/>
      <c r="VZF43" s="467"/>
      <c r="VZG43" s="467"/>
      <c r="VZH43" s="467"/>
      <c r="VZI43" s="467"/>
      <c r="VZJ43" s="467"/>
      <c r="VZK43" s="467"/>
      <c r="VZL43" s="467"/>
      <c r="VZM43" s="467"/>
      <c r="VZN43" s="467"/>
      <c r="VZO43" s="467"/>
      <c r="VZP43" s="467"/>
      <c r="VZQ43" s="467"/>
      <c r="VZR43" s="467"/>
      <c r="VZS43" s="467"/>
      <c r="VZT43" s="467"/>
      <c r="VZU43" s="467"/>
      <c r="VZV43" s="467"/>
      <c r="VZW43" s="467"/>
      <c r="VZX43" s="467"/>
      <c r="VZY43" s="467"/>
      <c r="VZZ43" s="467"/>
      <c r="WAA43" s="467"/>
      <c r="WAB43" s="467"/>
      <c r="WAC43" s="467"/>
      <c r="WAD43" s="467"/>
      <c r="WAE43" s="467"/>
      <c r="WAF43" s="467"/>
      <c r="WAG43" s="467"/>
      <c r="WAH43" s="467"/>
      <c r="WAI43" s="467"/>
      <c r="WAJ43" s="467"/>
      <c r="WAK43" s="467"/>
      <c r="WAL43" s="467"/>
      <c r="WAM43" s="467"/>
      <c r="WAN43" s="467"/>
      <c r="WAO43" s="467"/>
      <c r="WAP43" s="467"/>
      <c r="WAQ43" s="467"/>
      <c r="WAR43" s="467"/>
      <c r="WAS43" s="467"/>
      <c r="WAT43" s="467"/>
      <c r="WAU43" s="467"/>
      <c r="WAV43" s="467"/>
      <c r="WAW43" s="467"/>
      <c r="WAX43" s="467"/>
      <c r="WAY43" s="467"/>
      <c r="WAZ43" s="467"/>
      <c r="WBA43" s="467"/>
      <c r="WBB43" s="467"/>
      <c r="WBC43" s="467"/>
      <c r="WBD43" s="467"/>
      <c r="WBE43" s="467"/>
      <c r="WBF43" s="467"/>
      <c r="WBG43" s="467"/>
      <c r="WBH43" s="467"/>
      <c r="WBI43" s="467"/>
      <c r="WBJ43" s="467"/>
      <c r="WBK43" s="467"/>
      <c r="WBL43" s="467"/>
      <c r="WBM43" s="467"/>
      <c r="WBN43" s="467"/>
      <c r="WBO43" s="467"/>
      <c r="WBP43" s="467"/>
      <c r="WBQ43" s="467"/>
      <c r="WBR43" s="467"/>
      <c r="WBS43" s="467"/>
      <c r="WBT43" s="467"/>
      <c r="WBU43" s="467"/>
      <c r="WBV43" s="467"/>
      <c r="WBW43" s="467"/>
      <c r="WBX43" s="467"/>
      <c r="WBY43" s="467"/>
      <c r="WBZ43" s="467"/>
      <c r="WCA43" s="467"/>
      <c r="WCB43" s="467"/>
      <c r="WCC43" s="467"/>
      <c r="WCD43" s="467"/>
      <c r="WCE43" s="467"/>
      <c r="WCF43" s="467"/>
      <c r="WCG43" s="467"/>
      <c r="WCH43" s="467"/>
      <c r="WCI43" s="467"/>
      <c r="WCJ43" s="467"/>
      <c r="WCK43" s="467"/>
      <c r="WCL43" s="467"/>
      <c r="WCM43" s="467"/>
      <c r="WCN43" s="467"/>
      <c r="WCO43" s="467"/>
      <c r="WCP43" s="467"/>
      <c r="WCQ43" s="467"/>
      <c r="WCR43" s="467"/>
      <c r="WCS43" s="467"/>
      <c r="WCT43" s="467"/>
      <c r="WCU43" s="467"/>
      <c r="WCV43" s="467"/>
      <c r="WCW43" s="467"/>
      <c r="WCX43" s="467"/>
      <c r="WCY43" s="467"/>
      <c r="WCZ43" s="467"/>
      <c r="WDA43" s="467"/>
      <c r="WDB43" s="467"/>
      <c r="WDC43" s="467"/>
      <c r="WDD43" s="467"/>
      <c r="WDE43" s="467"/>
      <c r="WDF43" s="467"/>
      <c r="WDG43" s="467"/>
      <c r="WDH43" s="467"/>
      <c r="WDI43" s="467"/>
      <c r="WDJ43" s="467"/>
      <c r="WDK43" s="467"/>
      <c r="WDL43" s="467"/>
      <c r="WDM43" s="467"/>
      <c r="WDN43" s="467"/>
      <c r="WDO43" s="467"/>
      <c r="WDP43" s="467"/>
      <c r="WDQ43" s="467"/>
      <c r="WDR43" s="467"/>
      <c r="WDS43" s="467"/>
      <c r="WDT43" s="467"/>
      <c r="WDU43" s="467"/>
      <c r="WDV43" s="467"/>
      <c r="WDW43" s="467"/>
      <c r="WDX43" s="467"/>
      <c r="WDY43" s="467"/>
      <c r="WDZ43" s="467"/>
      <c r="WEA43" s="467"/>
      <c r="WEB43" s="467"/>
      <c r="WEC43" s="467"/>
      <c r="WED43" s="467"/>
      <c r="WEE43" s="467"/>
      <c r="WEF43" s="467"/>
      <c r="WEG43" s="467"/>
      <c r="WEH43" s="467"/>
      <c r="WEI43" s="467"/>
      <c r="WEJ43" s="467"/>
      <c r="WEK43" s="467"/>
      <c r="WEL43" s="467"/>
      <c r="WEM43" s="467"/>
      <c r="WEN43" s="467"/>
      <c r="WEO43" s="467"/>
      <c r="WEP43" s="467"/>
      <c r="WEQ43" s="467"/>
      <c r="WER43" s="467"/>
      <c r="WES43" s="467"/>
      <c r="WET43" s="467"/>
      <c r="WEU43" s="467"/>
      <c r="WEV43" s="467"/>
      <c r="WEW43" s="467"/>
      <c r="WEX43" s="467"/>
      <c r="WEY43" s="467"/>
      <c r="WEZ43" s="467"/>
      <c r="WFA43" s="467"/>
      <c r="WFB43" s="467"/>
      <c r="WFC43" s="467"/>
      <c r="WFD43" s="467"/>
      <c r="WFE43" s="467"/>
      <c r="WFF43" s="467"/>
      <c r="WFG43" s="467"/>
      <c r="WFH43" s="467"/>
      <c r="WFI43" s="467"/>
      <c r="WFJ43" s="467"/>
      <c r="WFK43" s="467"/>
      <c r="WFL43" s="467"/>
      <c r="WFM43" s="467"/>
      <c r="WFN43" s="467"/>
      <c r="WFO43" s="467"/>
      <c r="WFP43" s="467"/>
      <c r="WFQ43" s="467"/>
      <c r="WFR43" s="467"/>
      <c r="WFS43" s="467"/>
      <c r="WFT43" s="467"/>
      <c r="WFU43" s="467"/>
      <c r="WFV43" s="467"/>
      <c r="WFW43" s="467"/>
      <c r="WFX43" s="467"/>
      <c r="WFY43" s="467"/>
      <c r="WFZ43" s="467"/>
      <c r="WGA43" s="467"/>
      <c r="WGB43" s="467"/>
      <c r="WGC43" s="467"/>
      <c r="WGD43" s="467"/>
      <c r="WGE43" s="467"/>
      <c r="WGF43" s="467"/>
      <c r="WGG43" s="467"/>
      <c r="WGH43" s="467"/>
      <c r="WGI43" s="467"/>
      <c r="WGJ43" s="467"/>
      <c r="WGK43" s="467"/>
      <c r="WGL43" s="467"/>
      <c r="WGM43" s="467"/>
      <c r="WGN43" s="467"/>
      <c r="WGO43" s="467"/>
      <c r="WGP43" s="467"/>
      <c r="WGQ43" s="467"/>
      <c r="WGR43" s="467"/>
      <c r="WGS43" s="467"/>
      <c r="WGT43" s="467"/>
      <c r="WGU43" s="467"/>
      <c r="WGV43" s="467"/>
      <c r="WGW43" s="467"/>
      <c r="WGX43" s="467"/>
      <c r="WGY43" s="467"/>
      <c r="WGZ43" s="467"/>
      <c r="WHA43" s="467"/>
      <c r="WHB43" s="467"/>
      <c r="WHC43" s="467"/>
      <c r="WHD43" s="467"/>
      <c r="WHE43" s="467"/>
      <c r="WHF43" s="467"/>
      <c r="WHG43" s="467"/>
      <c r="WHH43" s="467"/>
      <c r="WHI43" s="467"/>
      <c r="WHJ43" s="467"/>
      <c r="WHK43" s="467"/>
      <c r="WHL43" s="467"/>
      <c r="WHM43" s="467"/>
      <c r="WHN43" s="467"/>
      <c r="WHO43" s="467"/>
      <c r="WHP43" s="467"/>
      <c r="WHQ43" s="467"/>
      <c r="WHR43" s="467"/>
      <c r="WHS43" s="467"/>
      <c r="WHT43" s="467"/>
      <c r="WHU43" s="467"/>
      <c r="WHV43" s="467"/>
      <c r="WHW43" s="467"/>
      <c r="WHX43" s="467"/>
      <c r="WHY43" s="467"/>
      <c r="WHZ43" s="467"/>
      <c r="WIA43" s="467"/>
      <c r="WIB43" s="467"/>
      <c r="WIC43" s="467"/>
      <c r="WID43" s="467"/>
      <c r="WIE43" s="467"/>
      <c r="WIF43" s="467"/>
      <c r="WIG43" s="467"/>
      <c r="WIH43" s="467"/>
      <c r="WII43" s="467"/>
      <c r="WIJ43" s="467"/>
      <c r="WIK43" s="467"/>
      <c r="WIL43" s="467"/>
      <c r="WIM43" s="467"/>
      <c r="WIN43" s="467"/>
      <c r="WIO43" s="467"/>
      <c r="WIP43" s="467"/>
      <c r="WIQ43" s="467"/>
      <c r="WIR43" s="467"/>
      <c r="WIS43" s="467"/>
      <c r="WIT43" s="467"/>
      <c r="WIU43" s="467"/>
      <c r="WIV43" s="467"/>
      <c r="WIW43" s="467"/>
      <c r="WIX43" s="467"/>
      <c r="WIY43" s="467"/>
      <c r="WIZ43" s="467"/>
      <c r="WJA43" s="467"/>
      <c r="WJB43" s="467"/>
      <c r="WJC43" s="467"/>
      <c r="WJD43" s="467"/>
      <c r="WJE43" s="467"/>
      <c r="WJF43" s="467"/>
      <c r="WJG43" s="467"/>
      <c r="WJH43" s="467"/>
      <c r="WJI43" s="467"/>
      <c r="WJJ43" s="467"/>
      <c r="WJK43" s="467"/>
      <c r="WJL43" s="467"/>
      <c r="WJM43" s="467"/>
      <c r="WJN43" s="467"/>
      <c r="WJO43" s="467"/>
      <c r="WJP43" s="467"/>
      <c r="WJQ43" s="467"/>
      <c r="WJR43" s="467"/>
      <c r="WJS43" s="467"/>
      <c r="WJT43" s="467"/>
      <c r="WJU43" s="467"/>
      <c r="WJV43" s="467"/>
      <c r="WJW43" s="467"/>
      <c r="WJX43" s="467"/>
      <c r="WJY43" s="467"/>
      <c r="WJZ43" s="467"/>
      <c r="WKA43" s="467"/>
      <c r="WKB43" s="467"/>
      <c r="WKC43" s="467"/>
      <c r="WKD43" s="467"/>
      <c r="WKE43" s="467"/>
      <c r="WKF43" s="467"/>
      <c r="WKG43" s="467"/>
      <c r="WKH43" s="467"/>
      <c r="WKI43" s="467"/>
      <c r="WKJ43" s="467"/>
      <c r="WKK43" s="467"/>
      <c r="WKL43" s="467"/>
      <c r="WKM43" s="467"/>
      <c r="WKN43" s="467"/>
      <c r="WKO43" s="467"/>
      <c r="WKP43" s="467"/>
      <c r="WKQ43" s="467"/>
      <c r="WKR43" s="467"/>
      <c r="WKS43" s="467"/>
      <c r="WKT43" s="467"/>
      <c r="WKU43" s="467"/>
      <c r="WKV43" s="467"/>
      <c r="WKW43" s="467"/>
      <c r="WKX43" s="467"/>
      <c r="WKY43" s="467"/>
      <c r="WKZ43" s="467"/>
      <c r="WLA43" s="467"/>
      <c r="WLB43" s="467"/>
      <c r="WLC43" s="467"/>
      <c r="WLD43" s="467"/>
      <c r="WLE43" s="467"/>
      <c r="WLF43" s="467"/>
      <c r="WLG43" s="467"/>
      <c r="WLH43" s="467"/>
      <c r="WLI43" s="467"/>
      <c r="WLJ43" s="467"/>
      <c r="WLK43" s="467"/>
      <c r="WLL43" s="467"/>
      <c r="WLM43" s="467"/>
      <c r="WLN43" s="467"/>
      <c r="WLO43" s="467"/>
      <c r="WLP43" s="467"/>
      <c r="WLQ43" s="467"/>
      <c r="WLR43" s="467"/>
      <c r="WLS43" s="467"/>
      <c r="WLT43" s="467"/>
      <c r="WLU43" s="467"/>
      <c r="WLV43" s="467"/>
      <c r="WLW43" s="467"/>
      <c r="WLX43" s="467"/>
      <c r="WLY43" s="467"/>
      <c r="WLZ43" s="467"/>
      <c r="WMA43" s="467"/>
      <c r="WMB43" s="467"/>
      <c r="WMC43" s="467"/>
      <c r="WMD43" s="467"/>
      <c r="WME43" s="467"/>
      <c r="WMF43" s="467"/>
      <c r="WMG43" s="467"/>
      <c r="WMH43" s="467"/>
      <c r="WMI43" s="467"/>
      <c r="WMJ43" s="467"/>
      <c r="WMK43" s="467"/>
      <c r="WML43" s="467"/>
      <c r="WMM43" s="467"/>
      <c r="WMN43" s="467"/>
      <c r="WMO43" s="467"/>
      <c r="WMP43" s="467"/>
      <c r="WMQ43" s="467"/>
      <c r="WMR43" s="467"/>
      <c r="WMS43" s="467"/>
      <c r="WMT43" s="467"/>
      <c r="WMU43" s="467"/>
      <c r="WMV43" s="467"/>
      <c r="WMW43" s="467"/>
      <c r="WMX43" s="467"/>
      <c r="WMY43" s="467"/>
      <c r="WMZ43" s="467"/>
      <c r="WNA43" s="467"/>
      <c r="WNB43" s="467"/>
      <c r="WNC43" s="467"/>
      <c r="WND43" s="467"/>
      <c r="WNE43" s="467"/>
      <c r="WNF43" s="467"/>
      <c r="WNG43" s="467"/>
      <c r="WNH43" s="467"/>
      <c r="WNI43" s="467"/>
      <c r="WNJ43" s="467"/>
      <c r="WNK43" s="467"/>
      <c r="WNL43" s="467"/>
      <c r="WNM43" s="467"/>
      <c r="WNN43" s="467"/>
      <c r="WNO43" s="467"/>
      <c r="WNP43" s="467"/>
      <c r="WNQ43" s="467"/>
      <c r="WNR43" s="467"/>
      <c r="WNS43" s="467"/>
      <c r="WNT43" s="467"/>
      <c r="WNU43" s="467"/>
      <c r="WNV43" s="467"/>
      <c r="WNW43" s="467"/>
      <c r="WNX43" s="467"/>
      <c r="WNY43" s="467"/>
      <c r="WNZ43" s="467"/>
      <c r="WOA43" s="467"/>
      <c r="WOB43" s="467"/>
      <c r="WOC43" s="467"/>
      <c r="WOD43" s="467"/>
      <c r="WOE43" s="467"/>
      <c r="WOF43" s="467"/>
      <c r="WOG43" s="467"/>
      <c r="WOH43" s="467"/>
      <c r="WOI43" s="467"/>
      <c r="WOJ43" s="467"/>
      <c r="WOK43" s="467"/>
      <c r="WOL43" s="467"/>
      <c r="WOM43" s="467"/>
      <c r="WON43" s="467"/>
      <c r="WOO43" s="467"/>
      <c r="WOP43" s="467"/>
      <c r="WOQ43" s="467"/>
      <c r="WOR43" s="467"/>
      <c r="WOS43" s="467"/>
      <c r="WOT43" s="467"/>
      <c r="WOU43" s="467"/>
      <c r="WOV43" s="467"/>
      <c r="WOW43" s="467"/>
      <c r="WOX43" s="467"/>
      <c r="WOY43" s="467"/>
      <c r="WOZ43" s="467"/>
      <c r="WPA43" s="467"/>
      <c r="WPB43" s="467"/>
      <c r="WPC43" s="467"/>
      <c r="WPD43" s="467"/>
      <c r="WPE43" s="467"/>
      <c r="WPF43" s="467"/>
      <c r="WPG43" s="467"/>
      <c r="WPH43" s="467"/>
      <c r="WPI43" s="467"/>
      <c r="WPJ43" s="467"/>
      <c r="WPK43" s="467"/>
      <c r="WPL43" s="467"/>
      <c r="WPM43" s="467"/>
      <c r="WPN43" s="467"/>
      <c r="WPO43" s="467"/>
      <c r="WPP43" s="467"/>
      <c r="WPQ43" s="467"/>
      <c r="WPR43" s="467"/>
      <c r="WPS43" s="467"/>
      <c r="WPT43" s="467"/>
      <c r="WPU43" s="467"/>
      <c r="WPV43" s="467"/>
      <c r="WPW43" s="467"/>
      <c r="WPX43" s="467"/>
      <c r="WPY43" s="467"/>
      <c r="WPZ43" s="467"/>
      <c r="WQA43" s="467"/>
      <c r="WQB43" s="467"/>
      <c r="WQC43" s="467"/>
      <c r="WQD43" s="467"/>
      <c r="WQE43" s="467"/>
      <c r="WQF43" s="467"/>
      <c r="WQG43" s="467"/>
      <c r="WQH43" s="467"/>
      <c r="WQI43" s="467"/>
      <c r="WQJ43" s="467"/>
      <c r="WQK43" s="467"/>
      <c r="WQL43" s="467"/>
      <c r="WQM43" s="467"/>
      <c r="WQN43" s="467"/>
      <c r="WQO43" s="467"/>
      <c r="WQP43" s="467"/>
      <c r="WQQ43" s="467"/>
      <c r="WQR43" s="467"/>
      <c r="WQS43" s="467"/>
      <c r="WQT43" s="467"/>
      <c r="WQU43" s="467"/>
      <c r="WQV43" s="467"/>
      <c r="WQW43" s="467"/>
      <c r="WQX43" s="467"/>
      <c r="WQY43" s="467"/>
      <c r="WQZ43" s="467"/>
      <c r="WRA43" s="467"/>
      <c r="WRB43" s="467"/>
      <c r="WRC43" s="467"/>
      <c r="WRD43" s="467"/>
      <c r="WRE43" s="467"/>
      <c r="WRF43" s="467"/>
      <c r="WRG43" s="467"/>
      <c r="WRH43" s="467"/>
      <c r="WRI43" s="467"/>
      <c r="WRJ43" s="467"/>
      <c r="WRK43" s="467"/>
      <c r="WRL43" s="467"/>
      <c r="WRM43" s="467"/>
      <c r="WRN43" s="467"/>
      <c r="WRO43" s="467"/>
      <c r="WRP43" s="467"/>
      <c r="WRQ43" s="467"/>
      <c r="WRR43" s="467"/>
      <c r="WRS43" s="467"/>
      <c r="WRT43" s="467"/>
      <c r="WRU43" s="467"/>
      <c r="WRV43" s="467"/>
      <c r="WRW43" s="467"/>
      <c r="WRX43" s="467"/>
      <c r="WRY43" s="467"/>
      <c r="WRZ43" s="467"/>
      <c r="WSA43" s="467"/>
      <c r="WSB43" s="467"/>
      <c r="WSC43" s="467"/>
      <c r="WSD43" s="467"/>
      <c r="WSE43" s="467"/>
      <c r="WSF43" s="467"/>
      <c r="WSG43" s="467"/>
      <c r="WSH43" s="467"/>
      <c r="WSI43" s="467"/>
      <c r="WSJ43" s="467"/>
      <c r="WSK43" s="467"/>
      <c r="WSL43" s="467"/>
      <c r="WSM43" s="467"/>
      <c r="WSN43" s="467"/>
      <c r="WSO43" s="467"/>
      <c r="WSP43" s="467"/>
      <c r="WSQ43" s="467"/>
      <c r="WSR43" s="467"/>
      <c r="WSS43" s="467"/>
      <c r="WST43" s="467"/>
      <c r="WSU43" s="467"/>
      <c r="WSV43" s="467"/>
      <c r="WSW43" s="467"/>
      <c r="WSX43" s="467"/>
      <c r="WSY43" s="467"/>
      <c r="WSZ43" s="467"/>
      <c r="WTA43" s="467"/>
      <c r="WTB43" s="467"/>
      <c r="WTC43" s="467"/>
      <c r="WTD43" s="467"/>
      <c r="WTE43" s="467"/>
      <c r="WTF43" s="467"/>
      <c r="WTG43" s="467"/>
      <c r="WTH43" s="467"/>
      <c r="WTI43" s="467"/>
      <c r="WTJ43" s="467"/>
      <c r="WTK43" s="467"/>
      <c r="WTL43" s="467"/>
      <c r="WTM43" s="467"/>
      <c r="WTN43" s="467"/>
      <c r="WTO43" s="467"/>
      <c r="WTP43" s="467"/>
      <c r="WTQ43" s="467"/>
      <c r="WTR43" s="467"/>
      <c r="WTS43" s="467"/>
      <c r="WTT43" s="467"/>
      <c r="WTU43" s="467"/>
      <c r="WTV43" s="467"/>
      <c r="WTW43" s="467"/>
      <c r="WTX43" s="467"/>
      <c r="WTY43" s="467"/>
      <c r="WTZ43" s="467"/>
      <c r="WUA43" s="467"/>
      <c r="WUB43" s="467"/>
      <c r="WUC43" s="467"/>
      <c r="WUD43" s="467"/>
      <c r="WUE43" s="467"/>
      <c r="WUF43" s="467"/>
      <c r="WUG43" s="467"/>
      <c r="WUH43" s="467"/>
      <c r="WUI43" s="467"/>
      <c r="WUJ43" s="467"/>
      <c r="WUK43" s="467"/>
      <c r="WUL43" s="467"/>
      <c r="WUM43" s="467"/>
      <c r="WUN43" s="467"/>
      <c r="WUO43" s="467"/>
      <c r="WUP43" s="467"/>
      <c r="WUQ43" s="467"/>
      <c r="WUR43" s="467"/>
      <c r="WUS43" s="467"/>
      <c r="WUT43" s="467"/>
      <c r="WUU43" s="467"/>
      <c r="WUV43" s="467"/>
      <c r="WUW43" s="467"/>
      <c r="WUX43" s="467"/>
      <c r="WUY43" s="467"/>
      <c r="WUZ43" s="467"/>
      <c r="WVA43" s="467"/>
      <c r="WVB43" s="467"/>
      <c r="WVC43" s="467"/>
      <c r="WVD43" s="467"/>
      <c r="WVE43" s="467"/>
      <c r="WVF43" s="467"/>
      <c r="WVG43" s="467"/>
      <c r="WVH43" s="467"/>
      <c r="WVI43" s="467"/>
      <c r="WVJ43" s="467"/>
      <c r="WVK43" s="467"/>
      <c r="WVL43" s="467"/>
      <c r="WVM43" s="467"/>
      <c r="WVN43" s="467"/>
      <c r="WVO43" s="467"/>
      <c r="WVP43" s="467"/>
      <c r="WVQ43" s="467"/>
      <c r="WVR43" s="467"/>
      <c r="WVS43" s="467"/>
      <c r="WVT43" s="467"/>
      <c r="WVU43" s="467"/>
      <c r="WVV43" s="467"/>
      <c r="WVW43" s="467"/>
      <c r="WVX43" s="467"/>
      <c r="WVY43" s="467"/>
      <c r="WVZ43" s="467"/>
      <c r="WWA43" s="467"/>
      <c r="WWB43" s="467"/>
      <c r="WWC43" s="467"/>
      <c r="WWD43" s="467"/>
      <c r="WWE43" s="467"/>
      <c r="WWF43" s="467"/>
      <c r="WWG43" s="467"/>
      <c r="WWH43" s="467"/>
      <c r="WWI43" s="467"/>
      <c r="WWJ43" s="467"/>
      <c r="WWK43" s="467"/>
      <c r="WWL43" s="467"/>
      <c r="WWM43" s="467"/>
      <c r="WWN43" s="467"/>
      <c r="WWO43" s="467"/>
      <c r="WWP43" s="467"/>
      <c r="WWQ43" s="467"/>
      <c r="WWR43" s="467"/>
      <c r="WWS43" s="467"/>
      <c r="WWT43" s="467"/>
      <c r="WWU43" s="467"/>
      <c r="WWV43" s="467"/>
      <c r="WWW43" s="467"/>
      <c r="WWX43" s="467"/>
      <c r="WWY43" s="467"/>
      <c r="WWZ43" s="467"/>
      <c r="WXA43" s="467"/>
      <c r="WXB43" s="467"/>
      <c r="WXC43" s="467"/>
      <c r="WXD43" s="467"/>
      <c r="WXE43" s="467"/>
      <c r="WXF43" s="467"/>
      <c r="WXG43" s="467"/>
      <c r="WXH43" s="467"/>
      <c r="WXI43" s="467"/>
      <c r="WXJ43" s="467"/>
      <c r="WXK43" s="467"/>
      <c r="WXL43" s="467"/>
      <c r="WXM43" s="467"/>
      <c r="WXN43" s="467"/>
      <c r="WXO43" s="467"/>
      <c r="WXP43" s="467"/>
      <c r="WXQ43" s="467"/>
      <c r="WXR43" s="467"/>
      <c r="WXS43" s="467"/>
      <c r="WXT43" s="467"/>
      <c r="WXU43" s="467"/>
      <c r="WXV43" s="467"/>
      <c r="WXW43" s="467"/>
      <c r="WXX43" s="467"/>
      <c r="WXY43" s="467"/>
      <c r="WXZ43" s="467"/>
      <c r="WYA43" s="467"/>
      <c r="WYB43" s="467"/>
      <c r="WYC43" s="467"/>
      <c r="WYD43" s="467"/>
      <c r="WYE43" s="467"/>
      <c r="WYF43" s="467"/>
      <c r="WYG43" s="467"/>
      <c r="WYH43" s="467"/>
      <c r="WYI43" s="467"/>
      <c r="WYJ43" s="467"/>
      <c r="WYK43" s="467"/>
      <c r="WYL43" s="467"/>
      <c r="WYM43" s="467"/>
      <c r="WYN43" s="467"/>
      <c r="WYO43" s="467"/>
      <c r="WYP43" s="467"/>
      <c r="WYQ43" s="467"/>
      <c r="WYR43" s="467"/>
      <c r="WYS43" s="467"/>
      <c r="WYT43" s="467"/>
      <c r="WYU43" s="467"/>
      <c r="WYV43" s="467"/>
      <c r="WYW43" s="467"/>
      <c r="WYX43" s="467"/>
      <c r="WYY43" s="467"/>
      <c r="WYZ43" s="467"/>
      <c r="WZA43" s="467"/>
      <c r="WZB43" s="467"/>
      <c r="WZC43" s="467"/>
      <c r="WZD43" s="467"/>
      <c r="WZE43" s="467"/>
      <c r="WZF43" s="467"/>
      <c r="WZG43" s="467"/>
      <c r="WZH43" s="467"/>
      <c r="WZI43" s="467"/>
      <c r="WZJ43" s="467"/>
      <c r="WZK43" s="467"/>
      <c r="WZL43" s="467"/>
      <c r="WZM43" s="467"/>
      <c r="WZN43" s="467"/>
      <c r="WZO43" s="467"/>
      <c r="WZP43" s="467"/>
      <c r="WZQ43" s="467"/>
      <c r="WZR43" s="467"/>
      <c r="WZS43" s="467"/>
      <c r="WZT43" s="467"/>
      <c r="WZU43" s="467"/>
      <c r="WZV43" s="467"/>
      <c r="WZW43" s="467"/>
      <c r="WZX43" s="467"/>
      <c r="WZY43" s="467"/>
      <c r="WZZ43" s="467"/>
      <c r="XAA43" s="467"/>
      <c r="XAB43" s="467"/>
      <c r="XAC43" s="467"/>
      <c r="XAD43" s="467"/>
      <c r="XAE43" s="467"/>
      <c r="XAF43" s="467"/>
      <c r="XAG43" s="467"/>
      <c r="XAH43" s="467"/>
      <c r="XAI43" s="467"/>
      <c r="XAJ43" s="467"/>
      <c r="XAK43" s="467"/>
      <c r="XAL43" s="467"/>
      <c r="XAM43" s="467"/>
      <c r="XAN43" s="467"/>
      <c r="XAO43" s="467"/>
      <c r="XAP43" s="467"/>
      <c r="XAQ43" s="467"/>
      <c r="XAR43" s="467"/>
      <c r="XAS43" s="467"/>
      <c r="XAT43" s="467"/>
      <c r="XAU43" s="467"/>
      <c r="XAV43" s="467"/>
      <c r="XAW43" s="467"/>
      <c r="XAX43" s="467"/>
      <c r="XAY43" s="467"/>
      <c r="XAZ43" s="467"/>
      <c r="XBA43" s="467"/>
      <c r="XBB43" s="467"/>
      <c r="XBC43" s="467"/>
      <c r="XBD43" s="467"/>
      <c r="XBE43" s="467"/>
      <c r="XBF43" s="467"/>
      <c r="XBG43" s="467"/>
      <c r="XBH43" s="467"/>
      <c r="XBI43" s="467"/>
      <c r="XBJ43" s="467"/>
      <c r="XBK43" s="467"/>
      <c r="XBL43" s="467"/>
      <c r="XBM43" s="467"/>
      <c r="XBN43" s="467"/>
      <c r="XBO43" s="467"/>
      <c r="XBP43" s="467"/>
      <c r="XBQ43" s="467"/>
      <c r="XBR43" s="467"/>
      <c r="XBS43" s="467"/>
      <c r="XBT43" s="467"/>
      <c r="XBU43" s="467"/>
      <c r="XBV43" s="467"/>
      <c r="XBW43" s="467"/>
      <c r="XBX43" s="467"/>
      <c r="XBY43" s="467"/>
      <c r="XBZ43" s="467"/>
      <c r="XCA43" s="467"/>
      <c r="XCB43" s="467"/>
      <c r="XCC43" s="467"/>
      <c r="XCD43" s="467"/>
      <c r="XCE43" s="467"/>
      <c r="XCF43" s="467"/>
      <c r="XCG43" s="467"/>
      <c r="XCH43" s="467"/>
      <c r="XCI43" s="467"/>
      <c r="XCJ43" s="467"/>
      <c r="XCK43" s="467"/>
      <c r="XCL43" s="467"/>
      <c r="XCM43" s="467"/>
      <c r="XCN43" s="467"/>
      <c r="XCO43" s="467"/>
      <c r="XCP43" s="467"/>
      <c r="XCQ43" s="467"/>
      <c r="XCR43" s="467"/>
      <c r="XCS43" s="467"/>
      <c r="XCT43" s="467"/>
      <c r="XCU43" s="467"/>
      <c r="XCV43" s="467"/>
      <c r="XCW43" s="467"/>
      <c r="XCX43" s="467"/>
      <c r="XCY43" s="467"/>
      <c r="XCZ43" s="467"/>
      <c r="XDA43" s="467"/>
      <c r="XDB43" s="467"/>
      <c r="XDC43" s="467"/>
      <c r="XDD43" s="467"/>
      <c r="XDE43" s="467"/>
      <c r="XDF43" s="467"/>
      <c r="XDG43" s="467"/>
      <c r="XDH43" s="467"/>
      <c r="XDI43" s="467"/>
      <c r="XDJ43" s="467"/>
      <c r="XDK43" s="467"/>
      <c r="XDL43" s="467"/>
      <c r="XDM43" s="467"/>
      <c r="XDN43" s="467"/>
      <c r="XDO43" s="467"/>
      <c r="XDP43" s="467"/>
      <c r="XDQ43" s="467"/>
      <c r="XDR43" s="467"/>
      <c r="XDS43" s="467"/>
      <c r="XDT43" s="467"/>
      <c r="XDU43" s="467"/>
      <c r="XDV43" s="467"/>
      <c r="XDW43" s="467"/>
      <c r="XDX43" s="467"/>
      <c r="XDY43" s="467"/>
      <c r="XDZ43" s="467"/>
      <c r="XEA43" s="467"/>
      <c r="XEB43" s="467"/>
      <c r="XEC43" s="467"/>
      <c r="XED43" s="467"/>
      <c r="XEE43" s="467"/>
      <c r="XEF43" s="467"/>
      <c r="XEG43" s="467"/>
      <c r="XEH43" s="467"/>
      <c r="XEI43" s="467"/>
      <c r="XEJ43" s="467"/>
      <c r="XEK43" s="467"/>
      <c r="XEL43" s="467"/>
      <c r="XEM43" s="467"/>
      <c r="XEN43" s="467"/>
      <c r="XEO43" s="467"/>
      <c r="XEP43" s="467"/>
      <c r="XEQ43" s="467"/>
      <c r="XER43" s="467"/>
      <c r="XES43" s="467"/>
      <c r="XET43" s="467"/>
      <c r="XEU43" s="467"/>
      <c r="XEV43" s="467"/>
      <c r="XEW43" s="467"/>
      <c r="XEX43" s="467"/>
      <c r="XEY43" s="467"/>
      <c r="XEZ43" s="467"/>
      <c r="XFA43" s="467"/>
      <c r="XFB43" s="467"/>
    </row>
    <row r="44" spans="1:16382" s="364" customFormat="1" ht="13" customHeight="1" thickBot="1">
      <c r="A44" s="412">
        <f>IF(details!A44="","",details!A44)</f>
        <v>36</v>
      </c>
      <c r="B44" s="394" t="str">
        <f>IF(details!B44="","",details!B44)</f>
        <v>OBC</v>
      </c>
      <c r="C44" s="394" t="str">
        <f>IF(details!C44="","",details!C44)</f>
        <v>G</v>
      </c>
      <c r="D44" s="394">
        <f>IF(details!D44="","",details!D44)</f>
        <v>10329</v>
      </c>
      <c r="E44" s="401">
        <f>IF(details!E44="","",details!E44)</f>
        <v>11436</v>
      </c>
      <c r="F44" s="72">
        <f>IF(details!F44="","",details!F44)</f>
        <v>34556</v>
      </c>
      <c r="G44" s="89" t="str">
        <f>IF(details!G44="","",details!G44)</f>
        <v>A 036</v>
      </c>
      <c r="H44" s="89" t="str">
        <f>IF(details!H44="","",details!H44)</f>
        <v>B 036</v>
      </c>
      <c r="I44" s="89" t="str">
        <f>IF(details!I44="","",details!I44)</f>
        <v>C 036</v>
      </c>
      <c r="J44" s="394">
        <f>IF(details!J44="","",details!J44)</f>
        <v>4</v>
      </c>
      <c r="K44" s="394">
        <f>IF(details!K44="","",details!K44)</f>
        <v>5</v>
      </c>
      <c r="L44" s="394">
        <f>IF(details!L44="","",details!L44)</f>
        <v>5</v>
      </c>
      <c r="M44" s="205">
        <f t="shared" si="171"/>
        <v>14</v>
      </c>
      <c r="N44" s="394">
        <f>IF(details!M44="","",details!M44)</f>
        <v>32</v>
      </c>
      <c r="O44" s="205">
        <f t="shared" si="172"/>
        <v>46</v>
      </c>
      <c r="P44" s="394">
        <f>IF(details!N44="","",details!N44)</f>
        <v>62</v>
      </c>
      <c r="Q44" s="392">
        <f t="shared" si="173"/>
        <v>108</v>
      </c>
      <c r="R44" s="409">
        <f t="shared" si="282"/>
        <v>0</v>
      </c>
      <c r="S44" s="66">
        <f t="shared" si="39"/>
        <v>200</v>
      </c>
      <c r="T44" s="409" t="str">
        <f t="shared" si="311"/>
        <v/>
      </c>
      <c r="U44" s="409" t="str">
        <f t="shared" si="40"/>
        <v>P</v>
      </c>
      <c r="V44" s="409" t="str">
        <f t="shared" si="312"/>
        <v>II</v>
      </c>
      <c r="W44" s="394">
        <f>IF(details!O44="","",details!O44)</f>
        <v>8</v>
      </c>
      <c r="X44" s="394">
        <f>IF(details!P44="","",details!P44)</f>
        <v>6</v>
      </c>
      <c r="Y44" s="394">
        <f>IF(details!Q44="","",details!Q44)</f>
        <v>7</v>
      </c>
      <c r="Z44" s="205">
        <f t="shared" si="174"/>
        <v>21</v>
      </c>
      <c r="AA44" s="394">
        <f>IF(details!R44="","",details!R44)</f>
        <v>31</v>
      </c>
      <c r="AB44" s="205">
        <f t="shared" si="175"/>
        <v>52</v>
      </c>
      <c r="AC44" s="394">
        <f>IF(details!S44="","",details!S44)</f>
        <v>43</v>
      </c>
      <c r="AD44" s="392">
        <f t="shared" si="176"/>
        <v>95</v>
      </c>
      <c r="AE44" s="409">
        <f t="shared" si="281"/>
        <v>0</v>
      </c>
      <c r="AF44" s="66">
        <f t="shared" si="45"/>
        <v>200</v>
      </c>
      <c r="AG44" s="409" t="str">
        <f t="shared" si="313"/>
        <v/>
      </c>
      <c r="AH44" s="409" t="str">
        <f>IF(OR($E44="NSO",$E44="",AC44=""),"",IF(OR(AG44="AB",AC44="ab"),"AB",IF(AC44="ML","RE",IF(AND(AD44&gt;=36%*AF44,AC44&gt;=20),"P",IF(AND(AD44&gt;=34%*AF44,#REF!=0,AC44&gt;=20),"G2",IF(AND(AD44&gt;=31%*AF44,#REF!=0,AC44&gt;=20),"G1",IF(AD44&gt;=25%*AF44,"S","F")))))))</f>
        <v>P</v>
      </c>
      <c r="AI44" s="409" t="str">
        <f t="shared" si="314"/>
        <v>III</v>
      </c>
      <c r="AJ44" s="394" t="str">
        <f>IF(details!T44="","",details!T44)</f>
        <v>a</v>
      </c>
      <c r="AK44" s="89" t="str">
        <f t="shared" si="177"/>
        <v>PHYSICS</v>
      </c>
      <c r="AL44" s="394">
        <f>IF(details!U44="","",details!U44)</f>
        <v>7</v>
      </c>
      <c r="AM44" s="394">
        <f>IF(details!V44="","",details!V44)</f>
        <v>10</v>
      </c>
      <c r="AN44" s="394">
        <f>IF(details!W44="","",details!W44)</f>
        <v>8</v>
      </c>
      <c r="AO44" s="205">
        <f t="shared" si="178"/>
        <v>25</v>
      </c>
      <c r="AP44" s="394">
        <f>IF(details!X44="","",details!X44)</f>
        <v>17</v>
      </c>
      <c r="AQ44" s="394">
        <f>IF(details!Y44="","",details!Y44)</f>
        <v>14</v>
      </c>
      <c r="AR44" s="205">
        <f t="shared" si="179"/>
        <v>31</v>
      </c>
      <c r="AS44" s="205">
        <f t="shared" si="180"/>
        <v>42</v>
      </c>
      <c r="AT44" s="205">
        <f t="shared" si="181"/>
        <v>56</v>
      </c>
      <c r="AU44" s="394">
        <f>IF(details!Z44="","",details!Z44)</f>
        <v>39</v>
      </c>
      <c r="AV44" s="394">
        <f>IF(details!AA44="","",details!AA44)</f>
        <v>20</v>
      </c>
      <c r="AW44" s="205">
        <f t="shared" si="182"/>
        <v>59</v>
      </c>
      <c r="AX44" s="205">
        <f t="shared" si="183"/>
        <v>81</v>
      </c>
      <c r="AY44" s="205">
        <f t="shared" si="184"/>
        <v>34</v>
      </c>
      <c r="AZ44" s="401">
        <f t="shared" si="185"/>
        <v>115</v>
      </c>
      <c r="BA44" s="332">
        <f t="shared" si="186"/>
        <v>0</v>
      </c>
      <c r="BB44" s="409">
        <f t="shared" si="187"/>
        <v>0</v>
      </c>
      <c r="BC44" s="66">
        <f t="shared" si="188"/>
        <v>70</v>
      </c>
      <c r="BD44" s="66">
        <f t="shared" si="189"/>
        <v>30</v>
      </c>
      <c r="BE44" s="66">
        <f t="shared" si="190"/>
        <v>150</v>
      </c>
      <c r="BF44" s="66">
        <f t="shared" si="93"/>
        <v>50</v>
      </c>
      <c r="BG44" s="332">
        <f t="shared" si="94"/>
        <v>200</v>
      </c>
      <c r="BH44" s="409" t="str">
        <f t="shared" si="95"/>
        <v/>
      </c>
      <c r="BI44" s="66" t="str">
        <f t="shared" si="96"/>
        <v>P</v>
      </c>
      <c r="BJ44" s="66" t="str">
        <f t="shared" si="97"/>
        <v>P</v>
      </c>
      <c r="BK44" s="409" t="str">
        <f t="shared" si="98"/>
        <v>II</v>
      </c>
      <c r="BL44" s="394" t="str">
        <f>IF(details!AB44="","",details!AB44)</f>
        <v>A</v>
      </c>
      <c r="BM44" s="89" t="str">
        <f t="shared" si="191"/>
        <v>CHEMISTRY</v>
      </c>
      <c r="BN44" s="394">
        <f>IF(details!AC44="","",details!AC44)</f>
        <v>6</v>
      </c>
      <c r="BO44" s="394">
        <f>IF(details!AD44="","",details!AD44)</f>
        <v>10</v>
      </c>
      <c r="BP44" s="394">
        <f>IF(details!AE44="","",details!AE44)</f>
        <v>4</v>
      </c>
      <c r="BQ44" s="205">
        <f t="shared" si="192"/>
        <v>20</v>
      </c>
      <c r="BR44" s="394">
        <f>IF(details!AF44="","",details!AF44)</f>
        <v>17</v>
      </c>
      <c r="BS44" s="394">
        <f>IF(details!AG44="","",details!AG44)</f>
        <v>17</v>
      </c>
      <c r="BT44" s="205">
        <f t="shared" si="193"/>
        <v>34</v>
      </c>
      <c r="BU44" s="205">
        <f t="shared" si="194"/>
        <v>37</v>
      </c>
      <c r="BV44" s="205">
        <f t="shared" si="195"/>
        <v>54</v>
      </c>
      <c r="BW44" s="394">
        <f>IF(details!AH44="","",details!AH44)</f>
        <v>28</v>
      </c>
      <c r="BX44" s="394">
        <f>IF(details!AI44="","",details!AI44)</f>
        <v>27</v>
      </c>
      <c r="BY44" s="205">
        <f t="shared" si="196"/>
        <v>55</v>
      </c>
      <c r="BZ44" s="205">
        <f t="shared" si="197"/>
        <v>65</v>
      </c>
      <c r="CA44" s="205">
        <f t="shared" si="198"/>
        <v>44</v>
      </c>
      <c r="CB44" s="401">
        <f t="shared" si="199"/>
        <v>109</v>
      </c>
      <c r="CC44" s="332">
        <f t="shared" si="56"/>
        <v>0</v>
      </c>
      <c r="CD44" s="409">
        <f t="shared" si="57"/>
        <v>0</v>
      </c>
      <c r="CE44" s="66">
        <f t="shared" si="58"/>
        <v>70</v>
      </c>
      <c r="CF44" s="66">
        <f t="shared" si="200"/>
        <v>30</v>
      </c>
      <c r="CG44" s="66">
        <f t="shared" si="201"/>
        <v>150</v>
      </c>
      <c r="CH44" s="66">
        <f t="shared" si="61"/>
        <v>50</v>
      </c>
      <c r="CI44" s="332">
        <f t="shared" si="62"/>
        <v>200</v>
      </c>
      <c r="CJ44" s="409" t="str">
        <f t="shared" si="63"/>
        <v/>
      </c>
      <c r="CK44" s="66" t="str">
        <f t="shared" si="64"/>
        <v>P</v>
      </c>
      <c r="CL44" s="66" t="str">
        <f t="shared" si="65"/>
        <v>P</v>
      </c>
      <c r="CM44" s="409" t="str">
        <f t="shared" si="66"/>
        <v>II</v>
      </c>
      <c r="CN44" s="394" t="str">
        <f>IF(details!AJ44="","",details!AJ44)</f>
        <v>a</v>
      </c>
      <c r="CO44" s="89" t="str">
        <f t="shared" si="202"/>
        <v>BIOLOGY</v>
      </c>
      <c r="CP44" s="394">
        <f>IF(details!AK44="","",details!AK44)</f>
        <v>8</v>
      </c>
      <c r="CQ44" s="394">
        <f>IF(details!AL44="","",details!AL44)</f>
        <v>6</v>
      </c>
      <c r="CR44" s="394">
        <f>IF(details!AM44="","",details!AM44)</f>
        <v>9</v>
      </c>
      <c r="CS44" s="205">
        <f t="shared" si="203"/>
        <v>23</v>
      </c>
      <c r="CT44" s="394">
        <f>IF(details!AN44="","",details!AN44)</f>
        <v>20</v>
      </c>
      <c r="CU44" s="394">
        <f>IF(details!AO44="","",details!AO44)</f>
        <v>16</v>
      </c>
      <c r="CV44" s="205">
        <f t="shared" si="204"/>
        <v>36</v>
      </c>
      <c r="CW44" s="205">
        <f t="shared" si="205"/>
        <v>43</v>
      </c>
      <c r="CX44" s="205">
        <f t="shared" si="206"/>
        <v>59</v>
      </c>
      <c r="CY44" s="394">
        <f>IF(details!AP44="","",details!AP44)</f>
        <v>32</v>
      </c>
      <c r="CZ44" s="394">
        <f>IF(details!AQ44="","",details!AQ44)</f>
        <v>29</v>
      </c>
      <c r="DA44" s="205">
        <f t="shared" si="207"/>
        <v>61</v>
      </c>
      <c r="DB44" s="205">
        <f t="shared" si="208"/>
        <v>75</v>
      </c>
      <c r="DC44" s="205">
        <f t="shared" si="209"/>
        <v>45</v>
      </c>
      <c r="DD44" s="401">
        <f t="shared" si="210"/>
        <v>120</v>
      </c>
      <c r="DE44" s="332">
        <f t="shared" si="75"/>
        <v>0</v>
      </c>
      <c r="DF44" s="409">
        <f t="shared" si="76"/>
        <v>0</v>
      </c>
      <c r="DG44" s="66">
        <f t="shared" si="77"/>
        <v>70</v>
      </c>
      <c r="DH44" s="66">
        <f t="shared" si="211"/>
        <v>30</v>
      </c>
      <c r="DI44" s="66">
        <f t="shared" si="79"/>
        <v>150</v>
      </c>
      <c r="DJ44" s="66">
        <f t="shared" si="80"/>
        <v>50</v>
      </c>
      <c r="DK44" s="332">
        <f t="shared" si="81"/>
        <v>200</v>
      </c>
      <c r="DL44" s="409" t="str">
        <f t="shared" si="82"/>
        <v/>
      </c>
      <c r="DM44" s="66" t="str">
        <f t="shared" si="83"/>
        <v>P</v>
      </c>
      <c r="DN44" s="66" t="str">
        <f t="shared" si="84"/>
        <v>P</v>
      </c>
      <c r="DO44" s="409" t="str">
        <f t="shared" si="85"/>
        <v>I</v>
      </c>
      <c r="DP44" s="66">
        <f t="shared" si="86"/>
        <v>0</v>
      </c>
      <c r="DQ44" s="394">
        <f>IF(details!AR44="","",details!AR44)</f>
        <v>9</v>
      </c>
      <c r="DR44" s="394">
        <f>IF(details!AS44="","",details!AS44)</f>
        <v>9</v>
      </c>
      <c r="DS44" s="394">
        <f>IF(details!AT44="","",details!AT44)</f>
        <v>10</v>
      </c>
      <c r="DT44" s="205">
        <f t="shared" si="212"/>
        <v>28</v>
      </c>
      <c r="DU44" s="394">
        <f>IF(details!AU44="","",details!AU44)</f>
        <v>42</v>
      </c>
      <c r="DV44" s="205">
        <f t="shared" si="213"/>
        <v>70</v>
      </c>
      <c r="DW44" s="394">
        <f>IF(details!AV44="","",details!AV44)</f>
        <v>58</v>
      </c>
      <c r="DX44" s="392">
        <f t="shared" si="214"/>
        <v>128</v>
      </c>
      <c r="DY44" s="409">
        <f t="shared" si="215"/>
        <v>0</v>
      </c>
      <c r="DZ44" s="409">
        <f t="shared" si="216"/>
        <v>0</v>
      </c>
      <c r="EA44" s="66">
        <f t="shared" si="217"/>
        <v>200</v>
      </c>
      <c r="EB44" s="409" t="str">
        <f t="shared" si="218"/>
        <v/>
      </c>
      <c r="EC44" s="409" t="str">
        <f t="shared" si="315"/>
        <v>B</v>
      </c>
      <c r="ED44" s="394">
        <f>IF(details!AW44="","",details!AW44)</f>
        <v>22</v>
      </c>
      <c r="EE44" s="394">
        <f>IF(details!AX44="","",details!AX44)</f>
        <v>26</v>
      </c>
      <c r="EF44" s="394">
        <f>IF(details!AY44="","",details!AY44)</f>
        <v>27</v>
      </c>
      <c r="EG44" s="392">
        <f t="shared" si="219"/>
        <v>75</v>
      </c>
      <c r="EH44" s="409">
        <f t="shared" si="220"/>
        <v>0</v>
      </c>
      <c r="EI44" s="409">
        <f t="shared" si="221"/>
        <v>0</v>
      </c>
      <c r="EJ44" s="66">
        <f t="shared" si="222"/>
        <v>100</v>
      </c>
      <c r="EK44" s="409" t="str">
        <f t="shared" si="223"/>
        <v/>
      </c>
      <c r="EL44" s="409" t="str">
        <f t="shared" si="316"/>
        <v>B</v>
      </c>
      <c r="EM44" s="409" t="str">
        <f t="shared" si="317"/>
        <v>II</v>
      </c>
      <c r="EN44" s="409" t="str">
        <f t="shared" si="318"/>
        <v>III</v>
      </c>
      <c r="EO44" s="409" t="str">
        <f t="shared" si="319"/>
        <v>II</v>
      </c>
      <c r="EP44" s="409" t="str">
        <f t="shared" si="224"/>
        <v>II</v>
      </c>
      <c r="EQ44" s="409" t="str">
        <f t="shared" si="225"/>
        <v>I</v>
      </c>
      <c r="ER44" s="409">
        <f t="shared" si="226"/>
        <v>0</v>
      </c>
      <c r="ES44" s="409">
        <f t="shared" si="227"/>
        <v>0</v>
      </c>
      <c r="ET44" s="409">
        <f t="shared" si="228"/>
        <v>0</v>
      </c>
      <c r="EU44" s="409">
        <f t="shared" si="229"/>
        <v>0</v>
      </c>
      <c r="EV44" s="409">
        <f t="shared" si="230"/>
        <v>0</v>
      </c>
      <c r="EW44" s="409" t="str">
        <f t="shared" si="231"/>
        <v/>
      </c>
      <c r="EX44" s="74" t="str">
        <f t="shared" si="320"/>
        <v>PASS</v>
      </c>
      <c r="EY44" s="68" t="str">
        <f>IF(details!CF44="","",details!CF44)</f>
        <v/>
      </c>
      <c r="EZ44" s="69" t="str">
        <f>IF(details!CG44="","",details!CG44)</f>
        <v/>
      </c>
      <c r="FA44" s="68" t="str">
        <f>IF(details!CJ44="","",details!CJ44)</f>
        <v/>
      </c>
      <c r="FB44" s="69" t="str">
        <f>IF(details!CK44="","",details!CK44)</f>
        <v/>
      </c>
      <c r="FC44" s="68" t="str">
        <f>IF(details!CN44="","",details!CN44)</f>
        <v/>
      </c>
      <c r="FD44" s="69" t="str">
        <f>IF(details!CO44="","",details!CO44)</f>
        <v/>
      </c>
      <c r="FE44" s="68" t="str">
        <f>IF(details!CR44="","",details!CR44)</f>
        <v/>
      </c>
      <c r="FF44" s="69" t="str">
        <f>IF(details!CS44="","",details!CS44)</f>
        <v/>
      </c>
      <c r="FG44" s="68">
        <f>IF(details!CV44="","",details!CV44)</f>
        <v>44</v>
      </c>
      <c r="FH44" s="69">
        <f>IF(details!CW44="","",details!CW44)</f>
        <v>0</v>
      </c>
      <c r="FI44" s="343">
        <f t="shared" si="250"/>
        <v>0</v>
      </c>
      <c r="FJ44" s="394" t="str">
        <f t="shared" si="321"/>
        <v>II</v>
      </c>
      <c r="FK44" s="394" t="str">
        <f t="shared" si="232"/>
        <v/>
      </c>
      <c r="FL44" s="460" t="str">
        <f t="shared" si="322"/>
        <v/>
      </c>
      <c r="FM44" s="394" t="str">
        <f t="shared" si="323"/>
        <v>III</v>
      </c>
      <c r="FN44" s="77" t="str">
        <f t="shared" si="233"/>
        <v/>
      </c>
      <c r="FO44" s="460" t="str">
        <f t="shared" si="324"/>
        <v/>
      </c>
      <c r="FP44" s="78" t="str">
        <f t="shared" si="325"/>
        <v>II</v>
      </c>
      <c r="FQ44" s="394" t="str">
        <f t="shared" si="326"/>
        <v>II</v>
      </c>
      <c r="FR44" s="394" t="str">
        <f t="shared" si="234"/>
        <v/>
      </c>
      <c r="FS44" s="394" t="str">
        <f t="shared" si="235"/>
        <v/>
      </c>
      <c r="FT44" s="394" t="str">
        <f t="shared" si="236"/>
        <v/>
      </c>
      <c r="FU44" s="364" t="str">
        <f t="shared" si="237"/>
        <v/>
      </c>
      <c r="FV44" s="394" t="str">
        <f t="shared" si="238"/>
        <v/>
      </c>
      <c r="FW44" s="394" t="str">
        <f t="shared" si="239"/>
        <v/>
      </c>
      <c r="FX44" s="394" t="str">
        <f t="shared" si="240"/>
        <v/>
      </c>
      <c r="FY44" s="394" t="str">
        <f t="shared" si="327"/>
        <v/>
      </c>
      <c r="FZ44" s="461" t="str">
        <f t="shared" si="328"/>
        <v/>
      </c>
      <c r="GA44" s="78" t="str">
        <f t="shared" si="329"/>
        <v>II</v>
      </c>
      <c r="GB44" s="394" t="str">
        <f t="shared" si="330"/>
        <v>II</v>
      </c>
      <c r="GC44" s="394" t="str">
        <f t="shared" si="331"/>
        <v/>
      </c>
      <c r="GD44" s="394" t="str">
        <f t="shared" si="332"/>
        <v/>
      </c>
      <c r="GE44" s="394" t="str">
        <f t="shared" si="333"/>
        <v/>
      </c>
      <c r="GF44" s="462" t="str">
        <f t="shared" si="241"/>
        <v/>
      </c>
      <c r="GG44" s="397" t="str">
        <f t="shared" si="242"/>
        <v/>
      </c>
      <c r="GH44" s="394" t="str">
        <f t="shared" si="243"/>
        <v/>
      </c>
      <c r="GI44" s="394" t="str">
        <f t="shared" si="244"/>
        <v/>
      </c>
      <c r="GJ44" s="394" t="str">
        <f t="shared" si="334"/>
        <v/>
      </c>
      <c r="GK44" s="461" t="str">
        <f t="shared" si="335"/>
        <v/>
      </c>
      <c r="GL44" s="78" t="str">
        <f t="shared" si="336"/>
        <v>I</v>
      </c>
      <c r="GM44" s="394" t="str">
        <f t="shared" si="337"/>
        <v>I</v>
      </c>
      <c r="GN44" s="394" t="str">
        <f t="shared" si="338"/>
        <v/>
      </c>
      <c r="GO44" s="394" t="str">
        <f t="shared" si="339"/>
        <v/>
      </c>
      <c r="GP44" s="394" t="str">
        <f t="shared" si="340"/>
        <v/>
      </c>
      <c r="GQ44" s="394" t="str">
        <f t="shared" si="245"/>
        <v/>
      </c>
      <c r="GR44" s="394" t="str">
        <f t="shared" si="246"/>
        <v/>
      </c>
      <c r="GS44" s="394" t="str">
        <f t="shared" si="247"/>
        <v/>
      </c>
      <c r="GT44" s="394" t="str">
        <f t="shared" si="248"/>
        <v/>
      </c>
      <c r="GU44" s="394" t="str">
        <f t="shared" si="341"/>
        <v/>
      </c>
      <c r="GV44" s="461" t="str">
        <f t="shared" si="342"/>
        <v/>
      </c>
      <c r="GW44" s="394" t="str">
        <f t="shared" si="343"/>
        <v>B</v>
      </c>
      <c r="GX44" s="394" t="str">
        <f t="shared" si="344"/>
        <v>B</v>
      </c>
      <c r="GY44" s="394" t="str">
        <f t="shared" si="345"/>
        <v xml:space="preserve">    </v>
      </c>
      <c r="GZ44" s="394" t="str">
        <f t="shared" si="346"/>
        <v xml:space="preserve">    </v>
      </c>
      <c r="HA44" s="394" t="str">
        <f t="shared" si="347"/>
        <v xml:space="preserve">    </v>
      </c>
      <c r="HB44" s="394" t="str">
        <f t="shared" si="348"/>
        <v xml:space="preserve">        </v>
      </c>
      <c r="HC44" s="394" t="str">
        <f t="shared" si="349"/>
        <v xml:space="preserve">    </v>
      </c>
      <c r="HD44" s="394" t="str">
        <f t="shared" si="350"/>
        <v>PASS</v>
      </c>
      <c r="HE44" s="67">
        <f t="shared" si="351"/>
        <v>547</v>
      </c>
      <c r="HF44" s="73">
        <f t="shared" si="352"/>
        <v>54.7</v>
      </c>
      <c r="HG44" s="394" t="str">
        <f t="shared" si="353"/>
        <v>II</v>
      </c>
      <c r="HH44" s="75">
        <f t="shared" si="354"/>
        <v>54.7</v>
      </c>
      <c r="HI44" s="76">
        <f t="shared" si="249"/>
        <v>23.999999999999975</v>
      </c>
      <c r="HJ44" s="394" t="str">
        <f>IF(OR(HD44="SUPPL.",HD44="RE-EXAM."),'result subject-wise'!AR44,HD44)</f>
        <v>PASS</v>
      </c>
      <c r="HK44" s="463" t="str">
        <f t="shared" si="355"/>
        <v/>
      </c>
      <c r="HL44" s="464">
        <f t="shared" si="356"/>
        <v>54.7</v>
      </c>
      <c r="HM44" s="394" t="str">
        <f t="shared" si="357"/>
        <v>II</v>
      </c>
      <c r="HN44" s="240"/>
      <c r="HP44" s="465" t="str">
        <f>'full report'!V962</f>
        <v/>
      </c>
      <c r="HQ44" s="466"/>
      <c r="HR44" s="239" t="s">
        <v>242</v>
      </c>
      <c r="HS44" s="236">
        <f>HS38+HS39+HS40+HS42</f>
        <v>49</v>
      </c>
      <c r="HT44" s="237"/>
      <c r="HU44" s="623">
        <f>HU38+HU40</f>
        <v>45</v>
      </c>
      <c r="HV44" s="624"/>
      <c r="JJ44" s="467"/>
      <c r="JK44" s="467"/>
      <c r="JL44" s="467"/>
      <c r="JM44" s="467"/>
      <c r="JN44" s="467"/>
      <c r="JO44" s="467"/>
      <c r="JP44" s="467"/>
      <c r="JQ44" s="467"/>
      <c r="JR44" s="467"/>
      <c r="JS44" s="467"/>
      <c r="JT44" s="467"/>
      <c r="JU44" s="467"/>
      <c r="JV44" s="467"/>
      <c r="JW44" s="467"/>
      <c r="JX44" s="467"/>
      <c r="JY44" s="467"/>
      <c r="JZ44" s="467"/>
      <c r="KA44" s="467"/>
      <c r="KB44" s="467"/>
      <c r="KC44" s="467"/>
      <c r="KD44" s="467"/>
      <c r="KE44" s="467"/>
      <c r="KF44" s="467"/>
      <c r="KG44" s="467"/>
      <c r="KH44" s="467"/>
      <c r="KI44" s="467"/>
      <c r="KJ44" s="467"/>
      <c r="KK44" s="467"/>
      <c r="KL44" s="467"/>
      <c r="KM44" s="467"/>
      <c r="KN44" s="467"/>
      <c r="KO44" s="467"/>
      <c r="KP44" s="467"/>
      <c r="KQ44" s="467"/>
      <c r="KR44" s="467"/>
      <c r="KS44" s="467"/>
      <c r="KT44" s="467"/>
      <c r="KU44" s="467"/>
      <c r="KV44" s="467"/>
      <c r="KW44" s="467"/>
      <c r="KX44" s="467"/>
      <c r="KY44" s="467"/>
      <c r="KZ44" s="467"/>
      <c r="LA44" s="467"/>
      <c r="LB44" s="467"/>
      <c r="LC44" s="467"/>
      <c r="LD44" s="467"/>
      <c r="LE44" s="467"/>
      <c r="LF44" s="467"/>
      <c r="LG44" s="467"/>
      <c r="LH44" s="467"/>
      <c r="LI44" s="467"/>
      <c r="LJ44" s="467"/>
      <c r="LK44" s="467"/>
      <c r="LL44" s="467"/>
      <c r="LM44" s="467"/>
      <c r="LN44" s="467"/>
      <c r="LO44" s="467"/>
      <c r="LP44" s="467"/>
      <c r="LQ44" s="467"/>
      <c r="LR44" s="467"/>
      <c r="LS44" s="467"/>
      <c r="LT44" s="467"/>
      <c r="LU44" s="467"/>
      <c r="LV44" s="467"/>
      <c r="LW44" s="467"/>
      <c r="LX44" s="467"/>
      <c r="LY44" s="467"/>
      <c r="LZ44" s="467"/>
      <c r="MA44" s="467"/>
      <c r="MB44" s="467"/>
      <c r="MC44" s="467"/>
      <c r="MD44" s="467"/>
      <c r="ME44" s="467"/>
      <c r="MF44" s="467"/>
      <c r="MG44" s="467"/>
      <c r="MH44" s="467"/>
      <c r="MI44" s="467"/>
      <c r="MJ44" s="467"/>
      <c r="MK44" s="467"/>
      <c r="ML44" s="467"/>
      <c r="MM44" s="467"/>
      <c r="MN44" s="467"/>
      <c r="MO44" s="467"/>
      <c r="MP44" s="467"/>
      <c r="MQ44" s="467"/>
      <c r="MR44" s="467"/>
      <c r="MS44" s="467"/>
      <c r="MT44" s="467"/>
      <c r="MU44" s="467"/>
      <c r="MV44" s="467"/>
      <c r="MW44" s="467"/>
      <c r="MX44" s="467"/>
      <c r="MY44" s="467"/>
      <c r="MZ44" s="467"/>
      <c r="NA44" s="467"/>
      <c r="NB44" s="467"/>
      <c r="NC44" s="467"/>
      <c r="ND44" s="467"/>
      <c r="NE44" s="467"/>
      <c r="NF44" s="467"/>
      <c r="NG44" s="467"/>
      <c r="NH44" s="467"/>
      <c r="NI44" s="467"/>
      <c r="NJ44" s="467"/>
      <c r="NK44" s="467"/>
      <c r="NL44" s="467"/>
      <c r="NM44" s="467"/>
      <c r="NN44" s="467"/>
      <c r="NO44" s="467"/>
      <c r="NP44" s="467"/>
      <c r="NQ44" s="467"/>
      <c r="NR44" s="467"/>
      <c r="NS44" s="467"/>
      <c r="NT44" s="467"/>
      <c r="NU44" s="467"/>
      <c r="NV44" s="467"/>
      <c r="NW44" s="467"/>
      <c r="NX44" s="467"/>
      <c r="NY44" s="467"/>
      <c r="NZ44" s="467"/>
      <c r="OA44" s="467"/>
      <c r="OB44" s="467"/>
      <c r="OC44" s="467"/>
      <c r="OD44" s="467"/>
      <c r="OE44" s="467"/>
      <c r="OF44" s="467"/>
      <c r="OG44" s="467"/>
      <c r="OH44" s="467"/>
      <c r="OI44" s="467"/>
      <c r="OJ44" s="467"/>
      <c r="OK44" s="467"/>
      <c r="OL44" s="467"/>
      <c r="OM44" s="467"/>
      <c r="ON44" s="467"/>
      <c r="OO44" s="467"/>
      <c r="OP44" s="467"/>
      <c r="OQ44" s="467"/>
      <c r="OR44" s="467"/>
      <c r="OS44" s="467"/>
      <c r="OT44" s="467"/>
      <c r="OU44" s="467"/>
      <c r="OV44" s="467"/>
      <c r="OW44" s="467"/>
      <c r="OX44" s="467"/>
      <c r="OY44" s="467"/>
      <c r="OZ44" s="467"/>
      <c r="PA44" s="467"/>
      <c r="PB44" s="467"/>
      <c r="PC44" s="467"/>
      <c r="PD44" s="467"/>
      <c r="PE44" s="467"/>
      <c r="PF44" s="467"/>
      <c r="PG44" s="467"/>
      <c r="PH44" s="467"/>
      <c r="PI44" s="467"/>
      <c r="PJ44" s="467"/>
      <c r="PK44" s="467"/>
      <c r="PL44" s="467"/>
      <c r="PM44" s="467"/>
      <c r="PN44" s="467"/>
      <c r="PO44" s="467"/>
      <c r="PP44" s="467"/>
      <c r="PQ44" s="467"/>
      <c r="PR44" s="467"/>
      <c r="PS44" s="467"/>
      <c r="PT44" s="467"/>
      <c r="PU44" s="467"/>
      <c r="PV44" s="467"/>
      <c r="PW44" s="467"/>
      <c r="PX44" s="467"/>
      <c r="PY44" s="467"/>
      <c r="PZ44" s="467"/>
      <c r="QA44" s="467"/>
      <c r="QB44" s="467"/>
      <c r="QC44" s="467"/>
      <c r="QD44" s="467"/>
      <c r="QE44" s="467"/>
      <c r="QF44" s="467"/>
      <c r="QG44" s="467"/>
      <c r="QH44" s="467"/>
      <c r="QI44" s="467"/>
      <c r="QJ44" s="467"/>
      <c r="QK44" s="467"/>
      <c r="QL44" s="467"/>
      <c r="QM44" s="467"/>
      <c r="QN44" s="467"/>
      <c r="QO44" s="467"/>
      <c r="QP44" s="467"/>
      <c r="QQ44" s="467"/>
      <c r="QR44" s="467"/>
      <c r="QS44" s="467"/>
      <c r="QT44" s="467"/>
      <c r="QU44" s="467"/>
      <c r="QV44" s="467"/>
      <c r="QW44" s="467"/>
      <c r="QX44" s="467"/>
      <c r="QY44" s="467"/>
      <c r="QZ44" s="467"/>
      <c r="RA44" s="467"/>
      <c r="RB44" s="467"/>
      <c r="RC44" s="467"/>
      <c r="RD44" s="467"/>
      <c r="RE44" s="467"/>
      <c r="RF44" s="467"/>
      <c r="RG44" s="467"/>
      <c r="RH44" s="467"/>
      <c r="RI44" s="467"/>
      <c r="RJ44" s="467"/>
      <c r="RK44" s="467"/>
      <c r="RL44" s="467"/>
      <c r="RM44" s="467"/>
      <c r="RN44" s="467"/>
      <c r="RO44" s="467"/>
      <c r="RP44" s="467"/>
      <c r="RQ44" s="467"/>
      <c r="RR44" s="467"/>
      <c r="RS44" s="467"/>
      <c r="RT44" s="467"/>
      <c r="RU44" s="467"/>
      <c r="RV44" s="467"/>
      <c r="RW44" s="467"/>
      <c r="RX44" s="467"/>
      <c r="RY44" s="467"/>
      <c r="RZ44" s="467"/>
      <c r="SA44" s="467"/>
      <c r="SB44" s="467"/>
      <c r="SC44" s="467"/>
      <c r="SD44" s="467"/>
      <c r="SE44" s="467"/>
      <c r="SF44" s="467"/>
      <c r="SG44" s="467"/>
      <c r="SH44" s="467"/>
      <c r="SI44" s="467"/>
      <c r="SJ44" s="467"/>
      <c r="SK44" s="467"/>
      <c r="SL44" s="467"/>
      <c r="SM44" s="467"/>
      <c r="SN44" s="467"/>
      <c r="SO44" s="467"/>
      <c r="SP44" s="467"/>
      <c r="SQ44" s="467"/>
      <c r="SR44" s="467"/>
      <c r="SS44" s="467"/>
      <c r="ST44" s="467"/>
      <c r="SU44" s="467"/>
      <c r="SV44" s="467"/>
      <c r="SW44" s="467"/>
      <c r="SX44" s="467"/>
      <c r="SY44" s="467"/>
      <c r="SZ44" s="467"/>
      <c r="TA44" s="467"/>
      <c r="TB44" s="467"/>
      <c r="TC44" s="467"/>
      <c r="TD44" s="467"/>
      <c r="TE44" s="467"/>
      <c r="TF44" s="467"/>
      <c r="TG44" s="467"/>
      <c r="TH44" s="467"/>
      <c r="TI44" s="467"/>
      <c r="TJ44" s="467"/>
      <c r="TK44" s="467"/>
      <c r="TL44" s="467"/>
      <c r="TM44" s="467"/>
      <c r="TN44" s="467"/>
      <c r="TO44" s="467"/>
      <c r="TP44" s="467"/>
      <c r="TQ44" s="467"/>
      <c r="TR44" s="467"/>
      <c r="TS44" s="467"/>
      <c r="TT44" s="467"/>
      <c r="TU44" s="467"/>
      <c r="TV44" s="467"/>
      <c r="TW44" s="467"/>
      <c r="TX44" s="467"/>
      <c r="TY44" s="467"/>
      <c r="TZ44" s="467"/>
      <c r="UA44" s="467"/>
      <c r="UB44" s="467"/>
      <c r="UC44" s="467"/>
      <c r="UD44" s="467"/>
      <c r="UE44" s="467"/>
      <c r="UF44" s="467"/>
      <c r="UG44" s="467"/>
      <c r="UH44" s="467"/>
      <c r="UI44" s="467"/>
      <c r="UJ44" s="467"/>
      <c r="UK44" s="467"/>
      <c r="UL44" s="467"/>
      <c r="UM44" s="467"/>
      <c r="UN44" s="467"/>
      <c r="UO44" s="467"/>
      <c r="UP44" s="467"/>
      <c r="UQ44" s="467"/>
      <c r="UR44" s="467"/>
      <c r="US44" s="467"/>
      <c r="UT44" s="467"/>
      <c r="UU44" s="467"/>
      <c r="UV44" s="467"/>
      <c r="UW44" s="467"/>
      <c r="UX44" s="467"/>
      <c r="UY44" s="467"/>
      <c r="UZ44" s="467"/>
      <c r="VA44" s="467"/>
      <c r="VB44" s="467"/>
      <c r="VC44" s="467"/>
      <c r="VD44" s="467"/>
      <c r="VE44" s="467"/>
      <c r="VF44" s="467"/>
      <c r="VG44" s="467"/>
      <c r="VH44" s="467"/>
      <c r="VI44" s="467"/>
      <c r="VJ44" s="467"/>
      <c r="VK44" s="467"/>
      <c r="VL44" s="467"/>
      <c r="VM44" s="467"/>
      <c r="VN44" s="467"/>
      <c r="VO44" s="467"/>
      <c r="VP44" s="467"/>
      <c r="VQ44" s="467"/>
      <c r="VR44" s="467"/>
      <c r="VS44" s="467"/>
      <c r="VT44" s="467"/>
      <c r="VU44" s="467"/>
      <c r="VV44" s="467"/>
      <c r="VW44" s="467"/>
      <c r="VX44" s="467"/>
      <c r="VY44" s="467"/>
      <c r="VZ44" s="467"/>
      <c r="WA44" s="467"/>
      <c r="WB44" s="467"/>
      <c r="WC44" s="467"/>
      <c r="WD44" s="467"/>
      <c r="WE44" s="467"/>
      <c r="WF44" s="467"/>
      <c r="WG44" s="467"/>
      <c r="WH44" s="467"/>
      <c r="WI44" s="467"/>
      <c r="WJ44" s="467"/>
      <c r="WK44" s="467"/>
      <c r="WL44" s="467"/>
      <c r="WM44" s="467"/>
      <c r="WN44" s="467"/>
      <c r="WO44" s="467"/>
      <c r="WP44" s="467"/>
      <c r="WQ44" s="467"/>
      <c r="WR44" s="467"/>
      <c r="WS44" s="467"/>
      <c r="WT44" s="467"/>
      <c r="WU44" s="467"/>
      <c r="WV44" s="467"/>
      <c r="WW44" s="467"/>
      <c r="WX44" s="467"/>
      <c r="WY44" s="467"/>
      <c r="WZ44" s="467"/>
      <c r="XA44" s="467"/>
      <c r="XB44" s="467"/>
      <c r="XC44" s="467"/>
      <c r="XD44" s="467"/>
      <c r="XE44" s="467"/>
      <c r="XF44" s="467"/>
      <c r="XG44" s="467"/>
      <c r="XH44" s="467"/>
      <c r="XI44" s="467"/>
      <c r="XJ44" s="467"/>
      <c r="XK44" s="467"/>
      <c r="XL44" s="467"/>
      <c r="XM44" s="467"/>
      <c r="XN44" s="467"/>
      <c r="XO44" s="467"/>
      <c r="XP44" s="467"/>
      <c r="XQ44" s="467"/>
      <c r="XR44" s="467"/>
      <c r="XS44" s="467"/>
      <c r="XT44" s="467"/>
      <c r="XU44" s="467"/>
      <c r="XV44" s="467"/>
      <c r="XW44" s="467"/>
      <c r="XX44" s="467"/>
      <c r="XY44" s="467"/>
      <c r="XZ44" s="467"/>
      <c r="YA44" s="467"/>
      <c r="YB44" s="467"/>
      <c r="YC44" s="467"/>
      <c r="YD44" s="467"/>
      <c r="YE44" s="467"/>
      <c r="YF44" s="467"/>
      <c r="YG44" s="467"/>
      <c r="YH44" s="467"/>
      <c r="YI44" s="467"/>
      <c r="YJ44" s="467"/>
      <c r="YK44" s="467"/>
      <c r="YL44" s="467"/>
      <c r="YM44" s="467"/>
      <c r="YN44" s="467"/>
      <c r="YO44" s="467"/>
      <c r="YP44" s="467"/>
      <c r="YQ44" s="467"/>
      <c r="YR44" s="467"/>
      <c r="YS44" s="467"/>
      <c r="YT44" s="467"/>
      <c r="YU44" s="467"/>
      <c r="YV44" s="467"/>
      <c r="YW44" s="467"/>
      <c r="YX44" s="467"/>
      <c r="YY44" s="467"/>
      <c r="YZ44" s="467"/>
      <c r="ZA44" s="467"/>
      <c r="ZB44" s="467"/>
      <c r="ZC44" s="467"/>
      <c r="ZD44" s="467"/>
      <c r="ZE44" s="467"/>
      <c r="ZF44" s="467"/>
      <c r="ZG44" s="467"/>
      <c r="ZH44" s="467"/>
      <c r="ZI44" s="467"/>
      <c r="ZJ44" s="467"/>
      <c r="ZK44" s="467"/>
      <c r="ZL44" s="467"/>
      <c r="ZM44" s="467"/>
      <c r="ZN44" s="467"/>
      <c r="ZO44" s="467"/>
      <c r="ZP44" s="467"/>
      <c r="ZQ44" s="467"/>
      <c r="ZR44" s="467"/>
      <c r="ZS44" s="467"/>
      <c r="ZT44" s="467"/>
      <c r="ZU44" s="467"/>
      <c r="ZV44" s="467"/>
      <c r="ZW44" s="467"/>
      <c r="ZX44" s="467"/>
      <c r="ZY44" s="467"/>
      <c r="ZZ44" s="467"/>
      <c r="AAA44" s="467"/>
      <c r="AAB44" s="467"/>
      <c r="AAC44" s="467"/>
      <c r="AAD44" s="467"/>
      <c r="AAE44" s="467"/>
      <c r="AAF44" s="467"/>
      <c r="AAG44" s="467"/>
      <c r="AAH44" s="467"/>
      <c r="AAI44" s="467"/>
      <c r="AAJ44" s="467"/>
      <c r="AAK44" s="467"/>
      <c r="AAL44" s="467"/>
      <c r="AAM44" s="467"/>
      <c r="AAN44" s="467"/>
      <c r="AAO44" s="467"/>
      <c r="AAP44" s="467"/>
      <c r="AAQ44" s="467"/>
      <c r="AAR44" s="467"/>
      <c r="AAS44" s="467"/>
      <c r="AAT44" s="467"/>
      <c r="AAU44" s="467"/>
      <c r="AAV44" s="467"/>
      <c r="AAW44" s="467"/>
      <c r="AAX44" s="467"/>
      <c r="AAY44" s="467"/>
      <c r="AAZ44" s="467"/>
      <c r="ABA44" s="467"/>
      <c r="ABB44" s="467"/>
      <c r="ABC44" s="467"/>
      <c r="ABD44" s="467"/>
      <c r="ABE44" s="467"/>
      <c r="ABF44" s="467"/>
      <c r="ABG44" s="467"/>
      <c r="ABH44" s="467"/>
      <c r="ABI44" s="467"/>
      <c r="ABJ44" s="467"/>
      <c r="ABK44" s="467"/>
      <c r="ABL44" s="467"/>
      <c r="ABM44" s="467"/>
      <c r="ABN44" s="467"/>
      <c r="ABO44" s="467"/>
      <c r="ABP44" s="467"/>
      <c r="ABQ44" s="467"/>
      <c r="ABR44" s="467"/>
      <c r="ABS44" s="467"/>
      <c r="ABT44" s="467"/>
      <c r="ABU44" s="467"/>
      <c r="ABV44" s="467"/>
      <c r="ABW44" s="467"/>
      <c r="ABX44" s="467"/>
      <c r="ABY44" s="467"/>
      <c r="ABZ44" s="467"/>
      <c r="ACA44" s="467"/>
      <c r="ACB44" s="467"/>
      <c r="ACC44" s="467"/>
      <c r="ACD44" s="467"/>
      <c r="ACE44" s="467"/>
      <c r="ACF44" s="467"/>
      <c r="ACG44" s="467"/>
      <c r="ACH44" s="467"/>
      <c r="ACI44" s="467"/>
      <c r="ACJ44" s="467"/>
      <c r="ACK44" s="467"/>
      <c r="ACL44" s="467"/>
      <c r="ACM44" s="467"/>
      <c r="ACN44" s="467"/>
      <c r="ACO44" s="467"/>
      <c r="ACP44" s="467"/>
      <c r="ACQ44" s="467"/>
      <c r="ACR44" s="467"/>
      <c r="ACS44" s="467"/>
      <c r="ACT44" s="467"/>
      <c r="ACU44" s="467"/>
      <c r="ACV44" s="467"/>
      <c r="ACW44" s="467"/>
      <c r="ACX44" s="467"/>
      <c r="ACY44" s="467"/>
      <c r="ACZ44" s="467"/>
      <c r="ADA44" s="467"/>
      <c r="ADB44" s="467"/>
      <c r="ADC44" s="467"/>
      <c r="ADD44" s="467"/>
      <c r="ADE44" s="467"/>
      <c r="ADF44" s="467"/>
      <c r="ADG44" s="467"/>
      <c r="ADH44" s="467"/>
      <c r="ADI44" s="467"/>
      <c r="ADJ44" s="467"/>
      <c r="ADK44" s="467"/>
      <c r="ADL44" s="467"/>
      <c r="ADM44" s="467"/>
      <c r="ADN44" s="467"/>
      <c r="ADO44" s="467"/>
      <c r="ADP44" s="467"/>
      <c r="ADQ44" s="467"/>
      <c r="ADR44" s="467"/>
      <c r="ADS44" s="467"/>
      <c r="ADT44" s="467"/>
      <c r="ADU44" s="467"/>
      <c r="ADV44" s="467"/>
      <c r="ADW44" s="467"/>
      <c r="ADX44" s="467"/>
      <c r="ADY44" s="467"/>
      <c r="ADZ44" s="467"/>
      <c r="AEA44" s="467"/>
      <c r="AEB44" s="467"/>
      <c r="AEC44" s="467"/>
      <c r="AED44" s="467"/>
      <c r="AEE44" s="467"/>
      <c r="AEF44" s="467"/>
      <c r="AEG44" s="467"/>
      <c r="AEH44" s="467"/>
      <c r="AEI44" s="467"/>
      <c r="AEJ44" s="467"/>
      <c r="AEK44" s="467"/>
      <c r="AEL44" s="467"/>
      <c r="AEM44" s="467"/>
      <c r="AEN44" s="467"/>
      <c r="AEO44" s="467"/>
      <c r="AEP44" s="467"/>
      <c r="AEQ44" s="467"/>
      <c r="AER44" s="467"/>
      <c r="AES44" s="467"/>
      <c r="AET44" s="467"/>
      <c r="AEU44" s="467"/>
      <c r="AEV44" s="467"/>
      <c r="AEW44" s="467"/>
      <c r="AEX44" s="467"/>
      <c r="AEY44" s="467"/>
      <c r="AEZ44" s="467"/>
      <c r="AFA44" s="467"/>
      <c r="AFB44" s="467"/>
      <c r="AFC44" s="467"/>
      <c r="AFD44" s="467"/>
      <c r="AFE44" s="467"/>
      <c r="AFF44" s="467"/>
      <c r="AFG44" s="467"/>
      <c r="AFH44" s="467"/>
      <c r="AFI44" s="467"/>
      <c r="AFJ44" s="467"/>
      <c r="AFK44" s="467"/>
      <c r="AFL44" s="467"/>
      <c r="AFM44" s="467"/>
      <c r="AFN44" s="467"/>
      <c r="AFO44" s="467"/>
      <c r="AFP44" s="467"/>
      <c r="AFQ44" s="467"/>
      <c r="AFR44" s="467"/>
      <c r="AFS44" s="467"/>
      <c r="AFT44" s="467"/>
      <c r="AFU44" s="467"/>
      <c r="AFV44" s="467"/>
      <c r="AFW44" s="467"/>
      <c r="AFX44" s="467"/>
      <c r="AFY44" s="467"/>
      <c r="AFZ44" s="467"/>
      <c r="AGA44" s="467"/>
      <c r="AGB44" s="467"/>
      <c r="AGC44" s="467"/>
      <c r="AGD44" s="467"/>
      <c r="AGE44" s="467"/>
      <c r="AGF44" s="467"/>
      <c r="AGG44" s="467"/>
      <c r="AGH44" s="467"/>
      <c r="AGI44" s="467"/>
      <c r="AGJ44" s="467"/>
      <c r="AGK44" s="467"/>
      <c r="AGL44" s="467"/>
      <c r="AGM44" s="467"/>
      <c r="AGN44" s="467"/>
      <c r="AGO44" s="467"/>
      <c r="AGP44" s="467"/>
      <c r="AGQ44" s="467"/>
      <c r="AGR44" s="467"/>
      <c r="AGS44" s="467"/>
      <c r="AGT44" s="467"/>
      <c r="AGU44" s="467"/>
      <c r="AGV44" s="467"/>
      <c r="AGW44" s="467"/>
      <c r="AGX44" s="467"/>
      <c r="AGY44" s="467"/>
      <c r="AGZ44" s="467"/>
      <c r="AHA44" s="467"/>
      <c r="AHB44" s="467"/>
      <c r="AHC44" s="467"/>
      <c r="AHD44" s="467"/>
      <c r="AHE44" s="467"/>
      <c r="AHF44" s="467"/>
      <c r="AHG44" s="467"/>
      <c r="AHH44" s="467"/>
      <c r="AHI44" s="467"/>
      <c r="AHJ44" s="467"/>
      <c r="AHK44" s="467"/>
      <c r="AHL44" s="467"/>
      <c r="AHM44" s="467"/>
      <c r="AHN44" s="467"/>
      <c r="AHO44" s="467"/>
      <c r="AHP44" s="467"/>
      <c r="AHQ44" s="467"/>
      <c r="AHR44" s="467"/>
      <c r="AHS44" s="467"/>
      <c r="AHT44" s="467"/>
      <c r="AHU44" s="467"/>
      <c r="AHV44" s="467"/>
      <c r="AHW44" s="467"/>
      <c r="AHX44" s="467"/>
      <c r="AHY44" s="467"/>
      <c r="AHZ44" s="467"/>
      <c r="AIA44" s="467"/>
      <c r="AIB44" s="467"/>
      <c r="AIC44" s="467"/>
      <c r="AID44" s="467"/>
      <c r="AIE44" s="467"/>
      <c r="AIF44" s="467"/>
      <c r="AIG44" s="467"/>
      <c r="AIH44" s="467"/>
      <c r="AII44" s="467"/>
      <c r="AIJ44" s="467"/>
      <c r="AIK44" s="467"/>
      <c r="AIL44" s="467"/>
      <c r="AIM44" s="467"/>
      <c r="AIN44" s="467"/>
      <c r="AIO44" s="467"/>
      <c r="AIP44" s="467"/>
      <c r="AIQ44" s="467"/>
      <c r="AIR44" s="467"/>
      <c r="AIS44" s="467"/>
      <c r="AIT44" s="467"/>
      <c r="AIU44" s="467"/>
      <c r="AIV44" s="467"/>
      <c r="AIW44" s="467"/>
      <c r="AIX44" s="467"/>
      <c r="AIY44" s="467"/>
      <c r="AIZ44" s="467"/>
      <c r="AJA44" s="467"/>
      <c r="AJB44" s="467"/>
      <c r="AJC44" s="467"/>
      <c r="AJD44" s="467"/>
      <c r="AJE44" s="467"/>
      <c r="AJF44" s="467"/>
      <c r="AJG44" s="467"/>
      <c r="AJH44" s="467"/>
      <c r="AJI44" s="467"/>
      <c r="AJJ44" s="467"/>
      <c r="AJK44" s="467"/>
      <c r="AJL44" s="467"/>
      <c r="AJM44" s="467"/>
      <c r="AJN44" s="467"/>
      <c r="AJO44" s="467"/>
      <c r="AJP44" s="467"/>
      <c r="AJQ44" s="467"/>
      <c r="AJR44" s="467"/>
      <c r="AJS44" s="467"/>
      <c r="AJT44" s="467"/>
      <c r="AJU44" s="467"/>
      <c r="AJV44" s="467"/>
      <c r="AJW44" s="467"/>
      <c r="AJX44" s="467"/>
      <c r="AJY44" s="467"/>
      <c r="AJZ44" s="467"/>
      <c r="AKA44" s="467"/>
      <c r="AKB44" s="467"/>
      <c r="AKC44" s="467"/>
      <c r="AKD44" s="467"/>
      <c r="AKE44" s="467"/>
      <c r="AKF44" s="467"/>
      <c r="AKG44" s="467"/>
      <c r="AKH44" s="467"/>
      <c r="AKI44" s="467"/>
      <c r="AKJ44" s="467"/>
      <c r="AKK44" s="467"/>
      <c r="AKL44" s="467"/>
      <c r="AKM44" s="467"/>
      <c r="AKN44" s="467"/>
      <c r="AKO44" s="467"/>
      <c r="AKP44" s="467"/>
      <c r="AKQ44" s="467"/>
      <c r="AKR44" s="467"/>
      <c r="AKS44" s="467"/>
      <c r="AKT44" s="467"/>
      <c r="AKU44" s="467"/>
      <c r="AKV44" s="467"/>
      <c r="AKW44" s="467"/>
      <c r="AKX44" s="467"/>
      <c r="AKY44" s="467"/>
      <c r="AKZ44" s="467"/>
      <c r="ALA44" s="467"/>
      <c r="ALB44" s="467"/>
      <c r="ALC44" s="467"/>
      <c r="ALD44" s="467"/>
      <c r="ALE44" s="467"/>
      <c r="ALF44" s="467"/>
      <c r="ALG44" s="467"/>
      <c r="ALH44" s="467"/>
      <c r="ALI44" s="467"/>
      <c r="ALJ44" s="467"/>
      <c r="ALK44" s="467"/>
      <c r="ALL44" s="467"/>
      <c r="ALM44" s="467"/>
      <c r="ALN44" s="467"/>
      <c r="ALO44" s="467"/>
      <c r="ALP44" s="467"/>
      <c r="ALQ44" s="467"/>
      <c r="ALR44" s="467"/>
      <c r="ALS44" s="467"/>
      <c r="ALT44" s="467"/>
      <c r="ALU44" s="467"/>
      <c r="ALV44" s="467"/>
      <c r="ALW44" s="467"/>
      <c r="ALX44" s="467"/>
      <c r="ALY44" s="467"/>
      <c r="ALZ44" s="467"/>
      <c r="AMA44" s="467"/>
      <c r="AMB44" s="467"/>
      <c r="AMC44" s="467"/>
      <c r="AMD44" s="467"/>
      <c r="AME44" s="467"/>
      <c r="AMF44" s="467"/>
      <c r="AMG44" s="467"/>
      <c r="AMH44" s="467"/>
      <c r="AMI44" s="467"/>
      <c r="AMJ44" s="467"/>
      <c r="AMK44" s="467"/>
      <c r="AML44" s="467"/>
      <c r="AMM44" s="467"/>
      <c r="AMN44" s="467"/>
      <c r="AMO44" s="467"/>
      <c r="AMP44" s="467"/>
      <c r="AMQ44" s="467"/>
      <c r="AMR44" s="467"/>
      <c r="AMS44" s="467"/>
      <c r="AMT44" s="467"/>
      <c r="AMU44" s="467"/>
      <c r="AMV44" s="467"/>
      <c r="AMW44" s="467"/>
      <c r="AMX44" s="467"/>
      <c r="AMY44" s="467"/>
      <c r="AMZ44" s="467"/>
      <c r="ANA44" s="467"/>
      <c r="ANB44" s="467"/>
      <c r="ANC44" s="467"/>
      <c r="AND44" s="467"/>
      <c r="ANE44" s="467"/>
      <c r="ANF44" s="467"/>
      <c r="ANG44" s="467"/>
      <c r="ANH44" s="467"/>
      <c r="ANI44" s="467"/>
      <c r="ANJ44" s="467"/>
      <c r="ANK44" s="467"/>
      <c r="ANL44" s="467"/>
      <c r="ANM44" s="467"/>
      <c r="ANN44" s="467"/>
      <c r="ANO44" s="467"/>
      <c r="ANP44" s="467"/>
      <c r="ANQ44" s="467"/>
      <c r="ANR44" s="467"/>
      <c r="ANS44" s="467"/>
      <c r="ANT44" s="467"/>
      <c r="ANU44" s="467"/>
      <c r="ANV44" s="467"/>
      <c r="ANW44" s="467"/>
      <c r="ANX44" s="467"/>
      <c r="ANY44" s="467"/>
      <c r="ANZ44" s="467"/>
      <c r="AOA44" s="467"/>
      <c r="AOB44" s="467"/>
      <c r="AOC44" s="467"/>
      <c r="AOD44" s="467"/>
      <c r="AOE44" s="467"/>
      <c r="AOF44" s="467"/>
      <c r="AOG44" s="467"/>
      <c r="AOH44" s="467"/>
      <c r="AOI44" s="467"/>
      <c r="AOJ44" s="467"/>
      <c r="AOK44" s="467"/>
      <c r="AOL44" s="467"/>
      <c r="AOM44" s="467"/>
      <c r="AON44" s="467"/>
      <c r="AOO44" s="467"/>
      <c r="AOP44" s="467"/>
      <c r="AOQ44" s="467"/>
      <c r="AOR44" s="467"/>
      <c r="AOS44" s="467"/>
      <c r="AOT44" s="467"/>
      <c r="AOU44" s="467"/>
      <c r="AOV44" s="467"/>
      <c r="AOW44" s="467"/>
      <c r="AOX44" s="467"/>
      <c r="AOY44" s="467"/>
      <c r="AOZ44" s="467"/>
      <c r="APA44" s="467"/>
      <c r="APB44" s="467"/>
      <c r="APC44" s="467"/>
      <c r="APD44" s="467"/>
      <c r="APE44" s="467"/>
      <c r="APF44" s="467"/>
      <c r="APG44" s="467"/>
      <c r="APH44" s="467"/>
      <c r="API44" s="467"/>
      <c r="APJ44" s="467"/>
      <c r="APK44" s="467"/>
      <c r="APL44" s="467"/>
      <c r="APM44" s="467"/>
      <c r="APN44" s="467"/>
      <c r="APO44" s="467"/>
      <c r="APP44" s="467"/>
      <c r="APQ44" s="467"/>
      <c r="APR44" s="467"/>
      <c r="APS44" s="467"/>
      <c r="APT44" s="467"/>
      <c r="APU44" s="467"/>
      <c r="APV44" s="467"/>
      <c r="APW44" s="467"/>
      <c r="APX44" s="467"/>
      <c r="APY44" s="467"/>
      <c r="APZ44" s="467"/>
      <c r="AQA44" s="467"/>
      <c r="AQB44" s="467"/>
      <c r="AQC44" s="467"/>
      <c r="AQD44" s="467"/>
      <c r="AQE44" s="467"/>
      <c r="AQF44" s="467"/>
      <c r="AQG44" s="467"/>
      <c r="AQH44" s="467"/>
      <c r="AQI44" s="467"/>
      <c r="AQJ44" s="467"/>
      <c r="AQK44" s="467"/>
      <c r="AQL44" s="467"/>
      <c r="AQM44" s="467"/>
      <c r="AQN44" s="467"/>
      <c r="AQO44" s="467"/>
      <c r="AQP44" s="467"/>
      <c r="AQQ44" s="467"/>
      <c r="AQR44" s="467"/>
      <c r="AQS44" s="467"/>
      <c r="AQT44" s="467"/>
      <c r="AQU44" s="467"/>
      <c r="AQV44" s="467"/>
      <c r="AQW44" s="467"/>
      <c r="AQX44" s="467"/>
      <c r="AQY44" s="467"/>
      <c r="AQZ44" s="467"/>
      <c r="ARA44" s="467"/>
      <c r="ARB44" s="467"/>
      <c r="ARC44" s="467"/>
      <c r="ARD44" s="467"/>
      <c r="ARE44" s="467"/>
      <c r="ARF44" s="467"/>
      <c r="ARG44" s="467"/>
      <c r="ARH44" s="467"/>
      <c r="ARI44" s="467"/>
      <c r="ARJ44" s="467"/>
      <c r="ARK44" s="467"/>
      <c r="ARL44" s="467"/>
      <c r="ARM44" s="467"/>
      <c r="ARN44" s="467"/>
      <c r="ARO44" s="467"/>
      <c r="ARP44" s="467"/>
      <c r="ARQ44" s="467"/>
      <c r="ARR44" s="467"/>
      <c r="ARS44" s="467"/>
      <c r="ART44" s="467"/>
      <c r="ARU44" s="467"/>
      <c r="ARV44" s="467"/>
      <c r="ARW44" s="467"/>
      <c r="ARX44" s="467"/>
      <c r="ARY44" s="467"/>
      <c r="ARZ44" s="467"/>
      <c r="ASA44" s="467"/>
      <c r="ASB44" s="467"/>
      <c r="ASC44" s="467"/>
      <c r="ASD44" s="467"/>
      <c r="ASE44" s="467"/>
      <c r="ASF44" s="467"/>
      <c r="ASG44" s="467"/>
      <c r="ASH44" s="467"/>
      <c r="ASI44" s="467"/>
      <c r="ASJ44" s="467"/>
      <c r="ASK44" s="467"/>
      <c r="ASL44" s="467"/>
      <c r="ASM44" s="467"/>
      <c r="ASN44" s="467"/>
      <c r="ASO44" s="467"/>
      <c r="ASP44" s="467"/>
      <c r="ASQ44" s="467"/>
      <c r="ASR44" s="467"/>
      <c r="ASS44" s="467"/>
      <c r="AST44" s="467"/>
      <c r="ASU44" s="467"/>
      <c r="ASV44" s="467"/>
      <c r="ASW44" s="467"/>
      <c r="ASX44" s="467"/>
      <c r="ASY44" s="467"/>
      <c r="ASZ44" s="467"/>
      <c r="ATA44" s="467"/>
      <c r="ATB44" s="467"/>
      <c r="ATC44" s="467"/>
      <c r="ATD44" s="467"/>
      <c r="ATE44" s="467"/>
      <c r="ATF44" s="467"/>
      <c r="ATG44" s="467"/>
      <c r="ATH44" s="467"/>
      <c r="ATI44" s="467"/>
      <c r="ATJ44" s="467"/>
      <c r="ATK44" s="467"/>
      <c r="ATL44" s="467"/>
      <c r="ATM44" s="467"/>
      <c r="ATN44" s="467"/>
      <c r="ATO44" s="467"/>
      <c r="ATP44" s="467"/>
      <c r="ATQ44" s="467"/>
      <c r="ATR44" s="467"/>
      <c r="ATS44" s="467"/>
      <c r="ATT44" s="467"/>
      <c r="ATU44" s="467"/>
      <c r="ATV44" s="467"/>
      <c r="ATW44" s="467"/>
      <c r="ATX44" s="467"/>
      <c r="ATY44" s="467"/>
      <c r="ATZ44" s="467"/>
      <c r="AUA44" s="467"/>
      <c r="AUB44" s="467"/>
      <c r="AUC44" s="467"/>
      <c r="AUD44" s="467"/>
      <c r="AUE44" s="467"/>
      <c r="AUF44" s="467"/>
      <c r="AUG44" s="467"/>
      <c r="AUH44" s="467"/>
      <c r="AUI44" s="467"/>
      <c r="AUJ44" s="467"/>
      <c r="AUK44" s="467"/>
      <c r="AUL44" s="467"/>
      <c r="AUM44" s="467"/>
      <c r="AUN44" s="467"/>
      <c r="AUO44" s="467"/>
      <c r="AUP44" s="467"/>
      <c r="AUQ44" s="467"/>
      <c r="AUR44" s="467"/>
      <c r="AUS44" s="467"/>
      <c r="AUT44" s="467"/>
      <c r="AUU44" s="467"/>
      <c r="AUV44" s="467"/>
      <c r="AUW44" s="467"/>
      <c r="AUX44" s="467"/>
      <c r="AUY44" s="467"/>
      <c r="AUZ44" s="467"/>
      <c r="AVA44" s="467"/>
      <c r="AVB44" s="467"/>
      <c r="AVC44" s="467"/>
      <c r="AVD44" s="467"/>
      <c r="AVE44" s="467"/>
      <c r="AVF44" s="467"/>
      <c r="AVG44" s="467"/>
      <c r="AVH44" s="467"/>
      <c r="AVI44" s="467"/>
      <c r="AVJ44" s="467"/>
      <c r="AVK44" s="467"/>
      <c r="AVL44" s="467"/>
      <c r="AVM44" s="467"/>
      <c r="AVN44" s="467"/>
      <c r="AVO44" s="467"/>
      <c r="AVP44" s="467"/>
      <c r="AVQ44" s="467"/>
      <c r="AVR44" s="467"/>
      <c r="AVS44" s="467"/>
      <c r="AVT44" s="467"/>
      <c r="AVU44" s="467"/>
      <c r="AVV44" s="467"/>
      <c r="AVW44" s="467"/>
      <c r="AVX44" s="467"/>
      <c r="AVY44" s="467"/>
      <c r="AVZ44" s="467"/>
      <c r="AWA44" s="467"/>
      <c r="AWB44" s="467"/>
      <c r="AWC44" s="467"/>
      <c r="AWD44" s="467"/>
      <c r="AWE44" s="467"/>
      <c r="AWF44" s="467"/>
      <c r="AWG44" s="467"/>
      <c r="AWH44" s="467"/>
      <c r="AWI44" s="467"/>
      <c r="AWJ44" s="467"/>
      <c r="AWK44" s="467"/>
      <c r="AWL44" s="467"/>
      <c r="AWM44" s="467"/>
      <c r="AWN44" s="467"/>
      <c r="AWO44" s="467"/>
      <c r="AWP44" s="467"/>
      <c r="AWQ44" s="467"/>
      <c r="AWR44" s="467"/>
      <c r="AWS44" s="467"/>
      <c r="AWT44" s="467"/>
      <c r="AWU44" s="467"/>
      <c r="AWV44" s="467"/>
      <c r="AWW44" s="467"/>
      <c r="AWX44" s="467"/>
      <c r="AWY44" s="467"/>
      <c r="AWZ44" s="467"/>
      <c r="AXA44" s="467"/>
      <c r="AXB44" s="467"/>
      <c r="AXC44" s="467"/>
      <c r="AXD44" s="467"/>
      <c r="AXE44" s="467"/>
      <c r="AXF44" s="467"/>
      <c r="AXG44" s="467"/>
      <c r="AXH44" s="467"/>
      <c r="AXI44" s="467"/>
      <c r="AXJ44" s="467"/>
      <c r="AXK44" s="467"/>
      <c r="AXL44" s="467"/>
      <c r="AXM44" s="467"/>
      <c r="AXN44" s="467"/>
      <c r="AXO44" s="467"/>
      <c r="AXP44" s="467"/>
      <c r="AXQ44" s="467"/>
      <c r="AXR44" s="467"/>
      <c r="AXS44" s="467"/>
      <c r="AXT44" s="467"/>
      <c r="AXU44" s="467"/>
      <c r="AXV44" s="467"/>
      <c r="AXW44" s="467"/>
      <c r="AXX44" s="467"/>
      <c r="AXY44" s="467"/>
      <c r="AXZ44" s="467"/>
      <c r="AYA44" s="467"/>
      <c r="AYB44" s="467"/>
      <c r="AYC44" s="467"/>
      <c r="AYD44" s="467"/>
      <c r="AYE44" s="467"/>
      <c r="AYF44" s="467"/>
      <c r="AYG44" s="467"/>
      <c r="AYH44" s="467"/>
      <c r="AYI44" s="467"/>
      <c r="AYJ44" s="467"/>
      <c r="AYK44" s="467"/>
      <c r="AYL44" s="467"/>
      <c r="AYM44" s="467"/>
      <c r="AYN44" s="467"/>
      <c r="AYO44" s="467"/>
      <c r="AYP44" s="467"/>
      <c r="AYQ44" s="467"/>
      <c r="AYR44" s="467"/>
      <c r="AYS44" s="467"/>
      <c r="AYT44" s="467"/>
      <c r="AYU44" s="467"/>
      <c r="AYV44" s="467"/>
      <c r="AYW44" s="467"/>
      <c r="AYX44" s="467"/>
      <c r="AYY44" s="467"/>
      <c r="AYZ44" s="467"/>
      <c r="AZA44" s="467"/>
      <c r="AZB44" s="467"/>
      <c r="AZC44" s="467"/>
      <c r="AZD44" s="467"/>
      <c r="AZE44" s="467"/>
      <c r="AZF44" s="467"/>
      <c r="AZG44" s="467"/>
      <c r="AZH44" s="467"/>
      <c r="AZI44" s="467"/>
      <c r="AZJ44" s="467"/>
      <c r="AZK44" s="467"/>
      <c r="AZL44" s="467"/>
      <c r="AZM44" s="467"/>
      <c r="AZN44" s="467"/>
      <c r="AZO44" s="467"/>
      <c r="AZP44" s="467"/>
      <c r="AZQ44" s="467"/>
      <c r="AZR44" s="467"/>
      <c r="AZS44" s="467"/>
      <c r="AZT44" s="467"/>
      <c r="AZU44" s="467"/>
      <c r="AZV44" s="467"/>
      <c r="AZW44" s="467"/>
      <c r="AZX44" s="467"/>
      <c r="AZY44" s="467"/>
      <c r="AZZ44" s="467"/>
      <c r="BAA44" s="467"/>
      <c r="BAB44" s="467"/>
      <c r="BAC44" s="467"/>
      <c r="BAD44" s="467"/>
      <c r="BAE44" s="467"/>
      <c r="BAF44" s="467"/>
      <c r="BAG44" s="467"/>
      <c r="BAH44" s="467"/>
      <c r="BAI44" s="467"/>
      <c r="BAJ44" s="467"/>
      <c r="BAK44" s="467"/>
      <c r="BAL44" s="467"/>
      <c r="BAM44" s="467"/>
      <c r="BAN44" s="467"/>
      <c r="BAO44" s="467"/>
      <c r="BAP44" s="467"/>
      <c r="BAQ44" s="467"/>
      <c r="BAR44" s="467"/>
      <c r="BAS44" s="467"/>
      <c r="BAT44" s="467"/>
      <c r="BAU44" s="467"/>
      <c r="BAV44" s="467"/>
      <c r="BAW44" s="467"/>
      <c r="BAX44" s="467"/>
      <c r="BAY44" s="467"/>
      <c r="BAZ44" s="467"/>
      <c r="BBA44" s="467"/>
      <c r="BBB44" s="467"/>
      <c r="BBC44" s="467"/>
      <c r="BBD44" s="467"/>
      <c r="BBE44" s="467"/>
      <c r="BBF44" s="467"/>
      <c r="BBG44" s="467"/>
      <c r="BBH44" s="467"/>
      <c r="BBI44" s="467"/>
      <c r="BBJ44" s="467"/>
      <c r="BBK44" s="467"/>
      <c r="BBL44" s="467"/>
      <c r="BBM44" s="467"/>
      <c r="BBN44" s="467"/>
      <c r="BBO44" s="467"/>
      <c r="BBP44" s="467"/>
      <c r="BBQ44" s="467"/>
      <c r="BBR44" s="467"/>
      <c r="BBS44" s="467"/>
      <c r="BBT44" s="467"/>
      <c r="BBU44" s="467"/>
      <c r="BBV44" s="467"/>
      <c r="BBW44" s="467"/>
      <c r="BBX44" s="467"/>
      <c r="BBY44" s="467"/>
      <c r="BBZ44" s="467"/>
      <c r="BCA44" s="467"/>
      <c r="BCB44" s="467"/>
      <c r="BCC44" s="467"/>
      <c r="BCD44" s="467"/>
      <c r="BCE44" s="467"/>
      <c r="BCF44" s="467"/>
      <c r="BCG44" s="467"/>
      <c r="BCH44" s="467"/>
      <c r="BCI44" s="467"/>
      <c r="BCJ44" s="467"/>
      <c r="BCK44" s="467"/>
      <c r="BCL44" s="467"/>
      <c r="BCM44" s="467"/>
      <c r="BCN44" s="467"/>
      <c r="BCO44" s="467"/>
      <c r="BCP44" s="467"/>
      <c r="BCQ44" s="467"/>
      <c r="BCR44" s="467"/>
      <c r="BCS44" s="467"/>
      <c r="BCT44" s="467"/>
      <c r="BCU44" s="467"/>
      <c r="BCV44" s="467"/>
      <c r="BCW44" s="467"/>
      <c r="BCX44" s="467"/>
      <c r="BCY44" s="467"/>
      <c r="BCZ44" s="467"/>
      <c r="BDA44" s="467"/>
      <c r="BDB44" s="467"/>
      <c r="BDC44" s="467"/>
      <c r="BDD44" s="467"/>
      <c r="BDE44" s="467"/>
      <c r="BDF44" s="467"/>
      <c r="BDG44" s="467"/>
      <c r="BDH44" s="467"/>
      <c r="BDI44" s="467"/>
      <c r="BDJ44" s="467"/>
      <c r="BDK44" s="467"/>
      <c r="BDL44" s="467"/>
      <c r="BDM44" s="467"/>
      <c r="BDN44" s="467"/>
      <c r="BDO44" s="467"/>
      <c r="BDP44" s="467"/>
      <c r="BDQ44" s="467"/>
      <c r="BDR44" s="467"/>
      <c r="BDS44" s="467"/>
      <c r="BDT44" s="467"/>
      <c r="BDU44" s="467"/>
      <c r="BDV44" s="467"/>
      <c r="BDW44" s="467"/>
      <c r="BDX44" s="467"/>
      <c r="BDY44" s="467"/>
      <c r="BDZ44" s="467"/>
      <c r="BEA44" s="467"/>
      <c r="BEB44" s="467"/>
      <c r="BEC44" s="467"/>
      <c r="BED44" s="467"/>
      <c r="BEE44" s="467"/>
      <c r="BEF44" s="467"/>
      <c r="BEG44" s="467"/>
      <c r="BEH44" s="467"/>
      <c r="BEI44" s="467"/>
      <c r="BEJ44" s="467"/>
      <c r="BEK44" s="467"/>
      <c r="BEL44" s="467"/>
      <c r="BEM44" s="467"/>
      <c r="BEN44" s="467"/>
      <c r="BEO44" s="467"/>
      <c r="BEP44" s="467"/>
      <c r="BEQ44" s="467"/>
      <c r="BER44" s="467"/>
      <c r="BES44" s="467"/>
      <c r="BET44" s="467"/>
      <c r="BEU44" s="467"/>
      <c r="BEV44" s="467"/>
      <c r="BEW44" s="467"/>
      <c r="BEX44" s="467"/>
      <c r="BEY44" s="467"/>
      <c r="BEZ44" s="467"/>
      <c r="BFA44" s="467"/>
      <c r="BFB44" s="467"/>
      <c r="BFC44" s="467"/>
      <c r="BFD44" s="467"/>
      <c r="BFE44" s="467"/>
      <c r="BFF44" s="467"/>
      <c r="BFG44" s="467"/>
      <c r="BFH44" s="467"/>
      <c r="BFI44" s="467"/>
      <c r="BFJ44" s="467"/>
      <c r="BFK44" s="467"/>
      <c r="BFL44" s="467"/>
      <c r="BFM44" s="467"/>
      <c r="BFN44" s="467"/>
      <c r="BFO44" s="467"/>
      <c r="BFP44" s="467"/>
      <c r="BFQ44" s="467"/>
      <c r="BFR44" s="467"/>
      <c r="BFS44" s="467"/>
      <c r="BFT44" s="467"/>
      <c r="BFU44" s="467"/>
      <c r="BFV44" s="467"/>
      <c r="BFW44" s="467"/>
      <c r="BFX44" s="467"/>
      <c r="BFY44" s="467"/>
      <c r="BFZ44" s="467"/>
      <c r="BGA44" s="467"/>
      <c r="BGB44" s="467"/>
      <c r="BGC44" s="467"/>
      <c r="BGD44" s="467"/>
      <c r="BGE44" s="467"/>
      <c r="BGF44" s="467"/>
      <c r="BGG44" s="467"/>
      <c r="BGH44" s="467"/>
      <c r="BGI44" s="467"/>
      <c r="BGJ44" s="467"/>
      <c r="BGK44" s="467"/>
      <c r="BGL44" s="467"/>
      <c r="BGM44" s="467"/>
      <c r="BGN44" s="467"/>
      <c r="BGO44" s="467"/>
      <c r="BGP44" s="467"/>
      <c r="BGQ44" s="467"/>
      <c r="BGR44" s="467"/>
      <c r="BGS44" s="467"/>
      <c r="BGT44" s="467"/>
      <c r="BGU44" s="467"/>
      <c r="BGV44" s="467"/>
      <c r="BGW44" s="467"/>
      <c r="BGX44" s="467"/>
      <c r="BGY44" s="467"/>
      <c r="BGZ44" s="467"/>
      <c r="BHA44" s="467"/>
      <c r="BHB44" s="467"/>
      <c r="BHC44" s="467"/>
      <c r="BHD44" s="467"/>
      <c r="BHE44" s="467"/>
      <c r="BHF44" s="467"/>
      <c r="BHG44" s="467"/>
      <c r="BHH44" s="467"/>
      <c r="BHI44" s="467"/>
      <c r="BHJ44" s="467"/>
      <c r="BHK44" s="467"/>
      <c r="BHL44" s="467"/>
      <c r="BHM44" s="467"/>
      <c r="BHN44" s="467"/>
      <c r="BHO44" s="467"/>
      <c r="BHP44" s="467"/>
      <c r="BHQ44" s="467"/>
      <c r="BHR44" s="467"/>
      <c r="BHS44" s="467"/>
      <c r="BHT44" s="467"/>
      <c r="BHU44" s="467"/>
      <c r="BHV44" s="467"/>
      <c r="BHW44" s="467"/>
      <c r="BHX44" s="467"/>
      <c r="BHY44" s="467"/>
      <c r="BHZ44" s="467"/>
      <c r="BIA44" s="467"/>
      <c r="BIB44" s="467"/>
      <c r="BIC44" s="467"/>
      <c r="BID44" s="467"/>
      <c r="BIE44" s="467"/>
      <c r="BIF44" s="467"/>
      <c r="BIG44" s="467"/>
      <c r="BIH44" s="467"/>
      <c r="BII44" s="467"/>
      <c r="BIJ44" s="467"/>
      <c r="BIK44" s="467"/>
      <c r="BIL44" s="467"/>
      <c r="BIM44" s="467"/>
      <c r="BIN44" s="467"/>
      <c r="BIO44" s="467"/>
      <c r="BIP44" s="467"/>
      <c r="BIQ44" s="467"/>
      <c r="BIR44" s="467"/>
      <c r="BIS44" s="467"/>
      <c r="BIT44" s="467"/>
      <c r="BIU44" s="467"/>
      <c r="BIV44" s="467"/>
      <c r="BIW44" s="467"/>
      <c r="BIX44" s="467"/>
      <c r="BIY44" s="467"/>
      <c r="BIZ44" s="467"/>
      <c r="BJA44" s="467"/>
      <c r="BJB44" s="467"/>
      <c r="BJC44" s="467"/>
      <c r="BJD44" s="467"/>
      <c r="BJE44" s="467"/>
      <c r="BJF44" s="467"/>
      <c r="BJG44" s="467"/>
      <c r="BJH44" s="467"/>
      <c r="BJI44" s="467"/>
      <c r="BJJ44" s="467"/>
      <c r="BJK44" s="467"/>
      <c r="BJL44" s="467"/>
      <c r="BJM44" s="467"/>
      <c r="BJN44" s="467"/>
      <c r="BJO44" s="467"/>
      <c r="BJP44" s="467"/>
      <c r="BJQ44" s="467"/>
      <c r="BJR44" s="467"/>
      <c r="BJS44" s="467"/>
      <c r="BJT44" s="467"/>
      <c r="BJU44" s="467"/>
      <c r="BJV44" s="467"/>
      <c r="BJW44" s="467"/>
      <c r="BJX44" s="467"/>
      <c r="BJY44" s="467"/>
      <c r="BJZ44" s="467"/>
      <c r="BKA44" s="467"/>
      <c r="BKB44" s="467"/>
      <c r="BKC44" s="467"/>
      <c r="BKD44" s="467"/>
      <c r="BKE44" s="467"/>
      <c r="BKF44" s="467"/>
      <c r="BKG44" s="467"/>
      <c r="BKH44" s="467"/>
      <c r="BKI44" s="467"/>
      <c r="BKJ44" s="467"/>
      <c r="BKK44" s="467"/>
      <c r="BKL44" s="467"/>
      <c r="BKM44" s="467"/>
      <c r="BKN44" s="467"/>
      <c r="BKO44" s="467"/>
      <c r="BKP44" s="467"/>
      <c r="BKQ44" s="467"/>
      <c r="BKR44" s="467"/>
      <c r="BKS44" s="467"/>
      <c r="BKT44" s="467"/>
      <c r="BKU44" s="467"/>
      <c r="BKV44" s="467"/>
      <c r="BKW44" s="467"/>
      <c r="BKX44" s="467"/>
      <c r="BKY44" s="467"/>
      <c r="BKZ44" s="467"/>
      <c r="BLA44" s="467"/>
      <c r="BLB44" s="467"/>
      <c r="BLC44" s="467"/>
      <c r="BLD44" s="467"/>
      <c r="BLE44" s="467"/>
      <c r="BLF44" s="467"/>
      <c r="BLG44" s="467"/>
      <c r="BLH44" s="467"/>
      <c r="BLI44" s="467"/>
      <c r="BLJ44" s="467"/>
      <c r="BLK44" s="467"/>
      <c r="BLL44" s="467"/>
      <c r="BLM44" s="467"/>
      <c r="BLN44" s="467"/>
      <c r="BLO44" s="467"/>
      <c r="BLP44" s="467"/>
      <c r="BLQ44" s="467"/>
      <c r="BLR44" s="467"/>
      <c r="BLS44" s="467"/>
      <c r="BLT44" s="467"/>
      <c r="BLU44" s="467"/>
      <c r="BLV44" s="467"/>
      <c r="BLW44" s="467"/>
      <c r="BLX44" s="467"/>
      <c r="BLY44" s="467"/>
      <c r="BLZ44" s="467"/>
      <c r="BMA44" s="467"/>
      <c r="BMB44" s="467"/>
      <c r="BMC44" s="467"/>
      <c r="BMD44" s="467"/>
      <c r="BME44" s="467"/>
      <c r="BMF44" s="467"/>
      <c r="BMG44" s="467"/>
      <c r="BMH44" s="467"/>
      <c r="BMI44" s="467"/>
      <c r="BMJ44" s="467"/>
      <c r="BMK44" s="467"/>
      <c r="BML44" s="467"/>
      <c r="BMM44" s="467"/>
      <c r="BMN44" s="467"/>
      <c r="BMO44" s="467"/>
      <c r="BMP44" s="467"/>
      <c r="BMQ44" s="467"/>
      <c r="BMR44" s="467"/>
      <c r="BMS44" s="467"/>
      <c r="BMT44" s="467"/>
      <c r="BMU44" s="467"/>
      <c r="BMV44" s="467"/>
      <c r="BMW44" s="467"/>
      <c r="BMX44" s="467"/>
      <c r="BMY44" s="467"/>
      <c r="BMZ44" s="467"/>
      <c r="BNA44" s="467"/>
      <c r="BNB44" s="467"/>
      <c r="BNC44" s="467"/>
      <c r="BND44" s="467"/>
      <c r="BNE44" s="467"/>
      <c r="BNF44" s="467"/>
      <c r="BNG44" s="467"/>
      <c r="BNH44" s="467"/>
      <c r="BNI44" s="467"/>
      <c r="BNJ44" s="467"/>
      <c r="BNK44" s="467"/>
      <c r="BNL44" s="467"/>
      <c r="BNM44" s="467"/>
      <c r="BNN44" s="467"/>
      <c r="BNO44" s="467"/>
      <c r="BNP44" s="467"/>
      <c r="BNQ44" s="467"/>
      <c r="BNR44" s="467"/>
      <c r="BNS44" s="467"/>
      <c r="BNT44" s="467"/>
      <c r="BNU44" s="467"/>
      <c r="BNV44" s="467"/>
      <c r="BNW44" s="467"/>
      <c r="BNX44" s="467"/>
      <c r="BNY44" s="467"/>
      <c r="BNZ44" s="467"/>
      <c r="BOA44" s="467"/>
      <c r="BOB44" s="467"/>
      <c r="BOC44" s="467"/>
      <c r="BOD44" s="467"/>
      <c r="BOE44" s="467"/>
      <c r="BOF44" s="467"/>
      <c r="BOG44" s="467"/>
      <c r="BOH44" s="467"/>
      <c r="BOI44" s="467"/>
      <c r="BOJ44" s="467"/>
      <c r="BOK44" s="467"/>
      <c r="BOL44" s="467"/>
      <c r="BOM44" s="467"/>
      <c r="BON44" s="467"/>
      <c r="BOO44" s="467"/>
      <c r="BOP44" s="467"/>
      <c r="BOQ44" s="467"/>
      <c r="BOR44" s="467"/>
      <c r="BOS44" s="467"/>
      <c r="BOT44" s="467"/>
      <c r="BOU44" s="467"/>
      <c r="BOV44" s="467"/>
      <c r="BOW44" s="467"/>
      <c r="BOX44" s="467"/>
      <c r="BOY44" s="467"/>
      <c r="BOZ44" s="467"/>
      <c r="BPA44" s="467"/>
      <c r="BPB44" s="467"/>
      <c r="BPC44" s="467"/>
      <c r="BPD44" s="467"/>
      <c r="BPE44" s="467"/>
      <c r="BPF44" s="467"/>
      <c r="BPG44" s="467"/>
      <c r="BPH44" s="467"/>
      <c r="BPI44" s="467"/>
      <c r="BPJ44" s="467"/>
      <c r="BPK44" s="467"/>
      <c r="BPL44" s="467"/>
      <c r="BPM44" s="467"/>
      <c r="BPN44" s="467"/>
      <c r="BPO44" s="467"/>
      <c r="BPP44" s="467"/>
      <c r="BPQ44" s="467"/>
      <c r="BPR44" s="467"/>
      <c r="BPS44" s="467"/>
      <c r="BPT44" s="467"/>
      <c r="BPU44" s="467"/>
      <c r="BPV44" s="467"/>
      <c r="BPW44" s="467"/>
      <c r="BPX44" s="467"/>
      <c r="BPY44" s="467"/>
      <c r="BPZ44" s="467"/>
      <c r="BQA44" s="467"/>
      <c r="BQB44" s="467"/>
      <c r="BQC44" s="467"/>
      <c r="BQD44" s="467"/>
      <c r="BQE44" s="467"/>
      <c r="BQF44" s="467"/>
      <c r="BQG44" s="467"/>
      <c r="BQH44" s="467"/>
      <c r="BQI44" s="467"/>
      <c r="BQJ44" s="467"/>
      <c r="BQK44" s="467"/>
      <c r="BQL44" s="467"/>
      <c r="BQM44" s="467"/>
      <c r="BQN44" s="467"/>
      <c r="BQO44" s="467"/>
      <c r="BQP44" s="467"/>
      <c r="BQQ44" s="467"/>
      <c r="BQR44" s="467"/>
      <c r="BQS44" s="467"/>
      <c r="BQT44" s="467"/>
      <c r="BQU44" s="467"/>
      <c r="BQV44" s="467"/>
      <c r="BQW44" s="467"/>
      <c r="BQX44" s="467"/>
      <c r="BQY44" s="467"/>
      <c r="BQZ44" s="467"/>
      <c r="BRA44" s="467"/>
      <c r="BRB44" s="467"/>
      <c r="BRC44" s="467"/>
      <c r="BRD44" s="467"/>
      <c r="BRE44" s="467"/>
      <c r="BRF44" s="467"/>
      <c r="BRG44" s="467"/>
      <c r="BRH44" s="467"/>
      <c r="BRI44" s="467"/>
      <c r="BRJ44" s="467"/>
      <c r="BRK44" s="467"/>
      <c r="BRL44" s="467"/>
      <c r="BRM44" s="467"/>
      <c r="BRN44" s="467"/>
      <c r="BRO44" s="467"/>
      <c r="BRP44" s="467"/>
      <c r="BRQ44" s="467"/>
      <c r="BRR44" s="467"/>
      <c r="BRS44" s="467"/>
      <c r="BRT44" s="467"/>
      <c r="BRU44" s="467"/>
      <c r="BRV44" s="467"/>
      <c r="BRW44" s="467"/>
      <c r="BRX44" s="467"/>
      <c r="BRY44" s="467"/>
      <c r="BRZ44" s="467"/>
      <c r="BSA44" s="467"/>
      <c r="BSB44" s="467"/>
      <c r="BSC44" s="467"/>
      <c r="BSD44" s="467"/>
      <c r="BSE44" s="467"/>
      <c r="BSF44" s="467"/>
      <c r="BSG44" s="467"/>
      <c r="BSH44" s="467"/>
      <c r="BSI44" s="467"/>
      <c r="BSJ44" s="467"/>
      <c r="BSK44" s="467"/>
      <c r="BSL44" s="467"/>
      <c r="BSM44" s="467"/>
      <c r="BSN44" s="467"/>
      <c r="BSO44" s="467"/>
      <c r="BSP44" s="467"/>
      <c r="BSQ44" s="467"/>
      <c r="BSR44" s="467"/>
      <c r="BSS44" s="467"/>
      <c r="BST44" s="467"/>
      <c r="BSU44" s="467"/>
      <c r="BSV44" s="467"/>
      <c r="BSW44" s="467"/>
      <c r="BSX44" s="467"/>
      <c r="BSY44" s="467"/>
      <c r="BSZ44" s="467"/>
      <c r="BTA44" s="467"/>
      <c r="BTB44" s="467"/>
      <c r="BTC44" s="467"/>
      <c r="BTD44" s="467"/>
      <c r="BTE44" s="467"/>
      <c r="BTF44" s="467"/>
      <c r="BTG44" s="467"/>
      <c r="BTH44" s="467"/>
      <c r="BTI44" s="467"/>
      <c r="BTJ44" s="467"/>
      <c r="BTK44" s="467"/>
      <c r="BTL44" s="467"/>
      <c r="BTM44" s="467"/>
      <c r="BTN44" s="467"/>
      <c r="BTO44" s="467"/>
      <c r="BTP44" s="467"/>
      <c r="BTQ44" s="467"/>
      <c r="BTR44" s="467"/>
      <c r="BTS44" s="467"/>
      <c r="BTT44" s="467"/>
      <c r="BTU44" s="467"/>
      <c r="BTV44" s="467"/>
      <c r="BTW44" s="467"/>
      <c r="BTX44" s="467"/>
      <c r="BTY44" s="467"/>
      <c r="BTZ44" s="467"/>
      <c r="BUA44" s="467"/>
      <c r="BUB44" s="467"/>
      <c r="BUC44" s="467"/>
      <c r="BUD44" s="467"/>
      <c r="BUE44" s="467"/>
      <c r="BUF44" s="467"/>
      <c r="BUG44" s="467"/>
      <c r="BUH44" s="467"/>
      <c r="BUI44" s="467"/>
      <c r="BUJ44" s="467"/>
      <c r="BUK44" s="467"/>
      <c r="BUL44" s="467"/>
      <c r="BUM44" s="467"/>
      <c r="BUN44" s="467"/>
      <c r="BUO44" s="467"/>
      <c r="BUP44" s="467"/>
      <c r="BUQ44" s="467"/>
      <c r="BUR44" s="467"/>
      <c r="BUS44" s="467"/>
      <c r="BUT44" s="467"/>
      <c r="BUU44" s="467"/>
      <c r="BUV44" s="467"/>
      <c r="BUW44" s="467"/>
      <c r="BUX44" s="467"/>
      <c r="BUY44" s="467"/>
      <c r="BUZ44" s="467"/>
      <c r="BVA44" s="467"/>
      <c r="BVB44" s="467"/>
      <c r="BVC44" s="467"/>
      <c r="BVD44" s="467"/>
      <c r="BVE44" s="467"/>
      <c r="BVF44" s="467"/>
      <c r="BVG44" s="467"/>
      <c r="BVH44" s="467"/>
      <c r="BVI44" s="467"/>
      <c r="BVJ44" s="467"/>
      <c r="BVK44" s="467"/>
      <c r="BVL44" s="467"/>
      <c r="BVM44" s="467"/>
      <c r="BVN44" s="467"/>
      <c r="BVO44" s="467"/>
      <c r="BVP44" s="467"/>
      <c r="BVQ44" s="467"/>
      <c r="BVR44" s="467"/>
      <c r="BVS44" s="467"/>
      <c r="BVT44" s="467"/>
      <c r="BVU44" s="467"/>
      <c r="BVV44" s="467"/>
      <c r="BVW44" s="467"/>
      <c r="BVX44" s="467"/>
      <c r="BVY44" s="467"/>
      <c r="BVZ44" s="467"/>
      <c r="BWA44" s="467"/>
      <c r="BWB44" s="467"/>
      <c r="BWC44" s="467"/>
      <c r="BWD44" s="467"/>
      <c r="BWE44" s="467"/>
      <c r="BWF44" s="467"/>
      <c r="BWG44" s="467"/>
      <c r="BWH44" s="467"/>
      <c r="BWI44" s="467"/>
      <c r="BWJ44" s="467"/>
      <c r="BWK44" s="467"/>
      <c r="BWL44" s="467"/>
      <c r="BWM44" s="467"/>
      <c r="BWN44" s="467"/>
      <c r="BWO44" s="467"/>
      <c r="BWP44" s="467"/>
      <c r="BWQ44" s="467"/>
      <c r="BWR44" s="467"/>
      <c r="BWS44" s="467"/>
      <c r="BWT44" s="467"/>
      <c r="BWU44" s="467"/>
      <c r="BWV44" s="467"/>
      <c r="BWW44" s="467"/>
      <c r="BWX44" s="467"/>
      <c r="BWY44" s="467"/>
      <c r="BWZ44" s="467"/>
      <c r="BXA44" s="467"/>
      <c r="BXB44" s="467"/>
      <c r="BXC44" s="467"/>
      <c r="BXD44" s="467"/>
      <c r="BXE44" s="467"/>
      <c r="BXF44" s="467"/>
      <c r="BXG44" s="467"/>
      <c r="BXH44" s="467"/>
      <c r="BXI44" s="467"/>
      <c r="BXJ44" s="467"/>
      <c r="BXK44" s="467"/>
      <c r="BXL44" s="467"/>
      <c r="BXM44" s="467"/>
      <c r="BXN44" s="467"/>
      <c r="BXO44" s="467"/>
      <c r="BXP44" s="467"/>
      <c r="BXQ44" s="467"/>
      <c r="BXR44" s="467"/>
      <c r="BXS44" s="467"/>
      <c r="BXT44" s="467"/>
      <c r="BXU44" s="467"/>
      <c r="BXV44" s="467"/>
      <c r="BXW44" s="467"/>
      <c r="BXX44" s="467"/>
      <c r="BXY44" s="467"/>
      <c r="BXZ44" s="467"/>
      <c r="BYA44" s="467"/>
      <c r="BYB44" s="467"/>
      <c r="BYC44" s="467"/>
      <c r="BYD44" s="467"/>
      <c r="BYE44" s="467"/>
      <c r="BYF44" s="467"/>
      <c r="BYG44" s="467"/>
      <c r="BYH44" s="467"/>
      <c r="BYI44" s="467"/>
      <c r="BYJ44" s="467"/>
      <c r="BYK44" s="467"/>
      <c r="BYL44" s="467"/>
      <c r="BYM44" s="467"/>
      <c r="BYN44" s="467"/>
      <c r="BYO44" s="467"/>
      <c r="BYP44" s="467"/>
      <c r="BYQ44" s="467"/>
      <c r="BYR44" s="467"/>
      <c r="BYS44" s="467"/>
      <c r="BYT44" s="467"/>
      <c r="BYU44" s="467"/>
      <c r="BYV44" s="467"/>
      <c r="BYW44" s="467"/>
      <c r="BYX44" s="467"/>
      <c r="BYY44" s="467"/>
      <c r="BYZ44" s="467"/>
      <c r="BZA44" s="467"/>
      <c r="BZB44" s="467"/>
      <c r="BZC44" s="467"/>
      <c r="BZD44" s="467"/>
      <c r="BZE44" s="467"/>
      <c r="BZF44" s="467"/>
      <c r="BZG44" s="467"/>
      <c r="BZH44" s="467"/>
      <c r="BZI44" s="467"/>
      <c r="BZJ44" s="467"/>
      <c r="BZK44" s="467"/>
      <c r="BZL44" s="467"/>
      <c r="BZM44" s="467"/>
      <c r="BZN44" s="467"/>
      <c r="BZO44" s="467"/>
      <c r="BZP44" s="467"/>
      <c r="BZQ44" s="467"/>
      <c r="BZR44" s="467"/>
      <c r="BZS44" s="467"/>
      <c r="BZT44" s="467"/>
      <c r="BZU44" s="467"/>
      <c r="BZV44" s="467"/>
      <c r="BZW44" s="467"/>
      <c r="BZX44" s="467"/>
      <c r="BZY44" s="467"/>
      <c r="BZZ44" s="467"/>
      <c r="CAA44" s="467"/>
      <c r="CAB44" s="467"/>
      <c r="CAC44" s="467"/>
      <c r="CAD44" s="467"/>
      <c r="CAE44" s="467"/>
      <c r="CAF44" s="467"/>
      <c r="CAG44" s="467"/>
      <c r="CAH44" s="467"/>
      <c r="CAI44" s="467"/>
      <c r="CAJ44" s="467"/>
      <c r="CAK44" s="467"/>
      <c r="CAL44" s="467"/>
      <c r="CAM44" s="467"/>
      <c r="CAN44" s="467"/>
      <c r="CAO44" s="467"/>
      <c r="CAP44" s="467"/>
      <c r="CAQ44" s="467"/>
      <c r="CAR44" s="467"/>
      <c r="CAS44" s="467"/>
      <c r="CAT44" s="467"/>
      <c r="CAU44" s="467"/>
      <c r="CAV44" s="467"/>
      <c r="CAW44" s="467"/>
      <c r="CAX44" s="467"/>
      <c r="CAY44" s="467"/>
      <c r="CAZ44" s="467"/>
      <c r="CBA44" s="467"/>
      <c r="CBB44" s="467"/>
      <c r="CBC44" s="467"/>
      <c r="CBD44" s="467"/>
      <c r="CBE44" s="467"/>
      <c r="CBF44" s="467"/>
      <c r="CBG44" s="467"/>
      <c r="CBH44" s="467"/>
      <c r="CBI44" s="467"/>
      <c r="CBJ44" s="467"/>
      <c r="CBK44" s="467"/>
      <c r="CBL44" s="467"/>
      <c r="CBM44" s="467"/>
      <c r="CBN44" s="467"/>
      <c r="CBO44" s="467"/>
      <c r="CBP44" s="467"/>
      <c r="CBQ44" s="467"/>
      <c r="CBR44" s="467"/>
      <c r="CBS44" s="467"/>
      <c r="CBT44" s="467"/>
      <c r="CBU44" s="467"/>
      <c r="CBV44" s="467"/>
      <c r="CBW44" s="467"/>
      <c r="CBX44" s="467"/>
      <c r="CBY44" s="467"/>
      <c r="CBZ44" s="467"/>
      <c r="CCA44" s="467"/>
      <c r="CCB44" s="467"/>
      <c r="CCC44" s="467"/>
      <c r="CCD44" s="467"/>
      <c r="CCE44" s="467"/>
      <c r="CCF44" s="467"/>
      <c r="CCG44" s="467"/>
      <c r="CCH44" s="467"/>
      <c r="CCI44" s="467"/>
      <c r="CCJ44" s="467"/>
      <c r="CCK44" s="467"/>
      <c r="CCL44" s="467"/>
      <c r="CCM44" s="467"/>
      <c r="CCN44" s="467"/>
      <c r="CCO44" s="467"/>
      <c r="CCP44" s="467"/>
      <c r="CCQ44" s="467"/>
      <c r="CCR44" s="467"/>
      <c r="CCS44" s="467"/>
      <c r="CCT44" s="467"/>
      <c r="CCU44" s="467"/>
      <c r="CCV44" s="467"/>
      <c r="CCW44" s="467"/>
      <c r="CCX44" s="467"/>
      <c r="CCY44" s="467"/>
      <c r="CCZ44" s="467"/>
      <c r="CDA44" s="467"/>
      <c r="CDB44" s="467"/>
      <c r="CDC44" s="467"/>
      <c r="CDD44" s="467"/>
      <c r="CDE44" s="467"/>
      <c r="CDF44" s="467"/>
      <c r="CDG44" s="467"/>
      <c r="CDH44" s="467"/>
      <c r="CDI44" s="467"/>
      <c r="CDJ44" s="467"/>
      <c r="CDK44" s="467"/>
      <c r="CDL44" s="467"/>
      <c r="CDM44" s="467"/>
      <c r="CDN44" s="467"/>
      <c r="CDO44" s="467"/>
      <c r="CDP44" s="467"/>
      <c r="CDQ44" s="467"/>
      <c r="CDR44" s="467"/>
      <c r="CDS44" s="467"/>
      <c r="CDT44" s="467"/>
      <c r="CDU44" s="467"/>
      <c r="CDV44" s="467"/>
      <c r="CDW44" s="467"/>
      <c r="CDX44" s="467"/>
      <c r="CDY44" s="467"/>
      <c r="CDZ44" s="467"/>
      <c r="CEA44" s="467"/>
      <c r="CEB44" s="467"/>
      <c r="CEC44" s="467"/>
      <c r="CED44" s="467"/>
      <c r="CEE44" s="467"/>
      <c r="CEF44" s="467"/>
      <c r="CEG44" s="467"/>
      <c r="CEH44" s="467"/>
      <c r="CEI44" s="467"/>
      <c r="CEJ44" s="467"/>
      <c r="CEK44" s="467"/>
      <c r="CEL44" s="467"/>
      <c r="CEM44" s="467"/>
      <c r="CEN44" s="467"/>
      <c r="CEO44" s="467"/>
      <c r="CEP44" s="467"/>
      <c r="CEQ44" s="467"/>
      <c r="CER44" s="467"/>
      <c r="CES44" s="467"/>
      <c r="CET44" s="467"/>
      <c r="CEU44" s="467"/>
      <c r="CEV44" s="467"/>
      <c r="CEW44" s="467"/>
      <c r="CEX44" s="467"/>
      <c r="CEY44" s="467"/>
      <c r="CEZ44" s="467"/>
      <c r="CFA44" s="467"/>
      <c r="CFB44" s="467"/>
      <c r="CFC44" s="467"/>
      <c r="CFD44" s="467"/>
      <c r="CFE44" s="467"/>
      <c r="CFF44" s="467"/>
      <c r="CFG44" s="467"/>
      <c r="CFH44" s="467"/>
      <c r="CFI44" s="467"/>
      <c r="CFJ44" s="467"/>
      <c r="CFK44" s="467"/>
      <c r="CFL44" s="467"/>
      <c r="CFM44" s="467"/>
      <c r="CFN44" s="467"/>
      <c r="CFO44" s="467"/>
      <c r="CFP44" s="467"/>
      <c r="CFQ44" s="467"/>
      <c r="CFR44" s="467"/>
      <c r="CFS44" s="467"/>
      <c r="CFT44" s="467"/>
      <c r="CFU44" s="467"/>
      <c r="CFV44" s="467"/>
      <c r="CFW44" s="467"/>
      <c r="CFX44" s="467"/>
      <c r="CFY44" s="467"/>
      <c r="CFZ44" s="467"/>
      <c r="CGA44" s="467"/>
      <c r="CGB44" s="467"/>
      <c r="CGC44" s="467"/>
      <c r="CGD44" s="467"/>
      <c r="CGE44" s="467"/>
      <c r="CGF44" s="467"/>
      <c r="CGG44" s="467"/>
      <c r="CGH44" s="467"/>
      <c r="CGI44" s="467"/>
      <c r="CGJ44" s="467"/>
      <c r="CGK44" s="467"/>
      <c r="CGL44" s="467"/>
      <c r="CGM44" s="467"/>
      <c r="CGN44" s="467"/>
      <c r="CGO44" s="467"/>
      <c r="CGP44" s="467"/>
      <c r="CGQ44" s="467"/>
      <c r="CGR44" s="467"/>
      <c r="CGS44" s="467"/>
      <c r="CGT44" s="467"/>
      <c r="CGU44" s="467"/>
      <c r="CGV44" s="467"/>
      <c r="CGW44" s="467"/>
      <c r="CGX44" s="467"/>
      <c r="CGY44" s="467"/>
      <c r="CGZ44" s="467"/>
      <c r="CHA44" s="467"/>
      <c r="CHB44" s="467"/>
      <c r="CHC44" s="467"/>
      <c r="CHD44" s="467"/>
      <c r="CHE44" s="467"/>
      <c r="CHF44" s="467"/>
      <c r="CHG44" s="467"/>
      <c r="CHH44" s="467"/>
      <c r="CHI44" s="467"/>
      <c r="CHJ44" s="467"/>
      <c r="CHK44" s="467"/>
      <c r="CHL44" s="467"/>
      <c r="CHM44" s="467"/>
      <c r="CHN44" s="467"/>
      <c r="CHO44" s="467"/>
      <c r="CHP44" s="467"/>
      <c r="CHQ44" s="467"/>
      <c r="CHR44" s="467"/>
      <c r="CHS44" s="467"/>
      <c r="CHT44" s="467"/>
      <c r="CHU44" s="467"/>
      <c r="CHV44" s="467"/>
      <c r="CHW44" s="467"/>
      <c r="CHX44" s="467"/>
      <c r="CHY44" s="467"/>
      <c r="CHZ44" s="467"/>
      <c r="CIA44" s="467"/>
      <c r="CIB44" s="467"/>
      <c r="CIC44" s="467"/>
      <c r="CID44" s="467"/>
      <c r="CIE44" s="467"/>
      <c r="CIF44" s="467"/>
      <c r="CIG44" s="467"/>
      <c r="CIH44" s="467"/>
      <c r="CII44" s="467"/>
      <c r="CIJ44" s="467"/>
      <c r="CIK44" s="467"/>
      <c r="CIL44" s="467"/>
      <c r="CIM44" s="467"/>
      <c r="CIN44" s="467"/>
      <c r="CIO44" s="467"/>
      <c r="CIP44" s="467"/>
      <c r="CIQ44" s="467"/>
      <c r="CIR44" s="467"/>
      <c r="CIS44" s="467"/>
      <c r="CIT44" s="467"/>
      <c r="CIU44" s="467"/>
      <c r="CIV44" s="467"/>
      <c r="CIW44" s="467"/>
      <c r="CIX44" s="467"/>
      <c r="CIY44" s="467"/>
      <c r="CIZ44" s="467"/>
      <c r="CJA44" s="467"/>
      <c r="CJB44" s="467"/>
      <c r="CJC44" s="467"/>
      <c r="CJD44" s="467"/>
      <c r="CJE44" s="467"/>
      <c r="CJF44" s="467"/>
      <c r="CJG44" s="467"/>
      <c r="CJH44" s="467"/>
      <c r="CJI44" s="467"/>
      <c r="CJJ44" s="467"/>
      <c r="CJK44" s="467"/>
      <c r="CJL44" s="467"/>
      <c r="CJM44" s="467"/>
      <c r="CJN44" s="467"/>
      <c r="CJO44" s="467"/>
      <c r="CJP44" s="467"/>
      <c r="CJQ44" s="467"/>
      <c r="CJR44" s="467"/>
      <c r="CJS44" s="467"/>
      <c r="CJT44" s="467"/>
      <c r="CJU44" s="467"/>
      <c r="CJV44" s="467"/>
      <c r="CJW44" s="467"/>
      <c r="CJX44" s="467"/>
      <c r="CJY44" s="467"/>
      <c r="CJZ44" s="467"/>
      <c r="CKA44" s="467"/>
      <c r="CKB44" s="467"/>
      <c r="CKC44" s="467"/>
      <c r="CKD44" s="467"/>
      <c r="CKE44" s="467"/>
      <c r="CKF44" s="467"/>
      <c r="CKG44" s="467"/>
      <c r="CKH44" s="467"/>
      <c r="CKI44" s="467"/>
      <c r="CKJ44" s="467"/>
      <c r="CKK44" s="467"/>
      <c r="CKL44" s="467"/>
      <c r="CKM44" s="467"/>
      <c r="CKN44" s="467"/>
      <c r="CKO44" s="467"/>
      <c r="CKP44" s="467"/>
      <c r="CKQ44" s="467"/>
      <c r="CKR44" s="467"/>
      <c r="CKS44" s="467"/>
      <c r="CKT44" s="467"/>
      <c r="CKU44" s="467"/>
      <c r="CKV44" s="467"/>
      <c r="CKW44" s="467"/>
      <c r="CKX44" s="467"/>
      <c r="CKY44" s="467"/>
      <c r="CKZ44" s="467"/>
      <c r="CLA44" s="467"/>
      <c r="CLB44" s="467"/>
      <c r="CLC44" s="467"/>
      <c r="CLD44" s="467"/>
      <c r="CLE44" s="467"/>
      <c r="CLF44" s="467"/>
      <c r="CLG44" s="467"/>
      <c r="CLH44" s="467"/>
      <c r="CLI44" s="467"/>
      <c r="CLJ44" s="467"/>
      <c r="CLK44" s="467"/>
      <c r="CLL44" s="467"/>
      <c r="CLM44" s="467"/>
      <c r="CLN44" s="467"/>
      <c r="CLO44" s="467"/>
      <c r="CLP44" s="467"/>
      <c r="CLQ44" s="467"/>
      <c r="CLR44" s="467"/>
      <c r="CLS44" s="467"/>
      <c r="CLT44" s="467"/>
      <c r="CLU44" s="467"/>
      <c r="CLV44" s="467"/>
      <c r="CLW44" s="467"/>
      <c r="CLX44" s="467"/>
      <c r="CLY44" s="467"/>
      <c r="CLZ44" s="467"/>
      <c r="CMA44" s="467"/>
      <c r="CMB44" s="467"/>
      <c r="CMC44" s="467"/>
      <c r="CMD44" s="467"/>
      <c r="CME44" s="467"/>
      <c r="CMF44" s="467"/>
      <c r="CMG44" s="467"/>
      <c r="CMH44" s="467"/>
      <c r="CMI44" s="467"/>
      <c r="CMJ44" s="467"/>
      <c r="CMK44" s="467"/>
      <c r="CML44" s="467"/>
      <c r="CMM44" s="467"/>
      <c r="CMN44" s="467"/>
      <c r="CMO44" s="467"/>
      <c r="CMP44" s="467"/>
      <c r="CMQ44" s="467"/>
      <c r="CMR44" s="467"/>
      <c r="CMS44" s="467"/>
      <c r="CMT44" s="467"/>
      <c r="CMU44" s="467"/>
      <c r="CMV44" s="467"/>
      <c r="CMW44" s="467"/>
      <c r="CMX44" s="467"/>
      <c r="CMY44" s="467"/>
      <c r="CMZ44" s="467"/>
      <c r="CNA44" s="467"/>
      <c r="CNB44" s="467"/>
      <c r="CNC44" s="467"/>
      <c r="CND44" s="467"/>
      <c r="CNE44" s="467"/>
      <c r="CNF44" s="467"/>
      <c r="CNG44" s="467"/>
      <c r="CNH44" s="467"/>
      <c r="CNI44" s="467"/>
      <c r="CNJ44" s="467"/>
      <c r="CNK44" s="467"/>
      <c r="CNL44" s="467"/>
      <c r="CNM44" s="467"/>
      <c r="CNN44" s="467"/>
      <c r="CNO44" s="467"/>
      <c r="CNP44" s="467"/>
      <c r="CNQ44" s="467"/>
      <c r="CNR44" s="467"/>
      <c r="CNS44" s="467"/>
      <c r="CNT44" s="467"/>
      <c r="CNU44" s="467"/>
      <c r="CNV44" s="467"/>
      <c r="CNW44" s="467"/>
      <c r="CNX44" s="467"/>
      <c r="CNY44" s="467"/>
      <c r="CNZ44" s="467"/>
      <c r="COA44" s="467"/>
      <c r="COB44" s="467"/>
      <c r="COC44" s="467"/>
      <c r="COD44" s="467"/>
      <c r="COE44" s="467"/>
      <c r="COF44" s="467"/>
      <c r="COG44" s="467"/>
      <c r="COH44" s="467"/>
      <c r="COI44" s="467"/>
      <c r="COJ44" s="467"/>
      <c r="COK44" s="467"/>
      <c r="COL44" s="467"/>
      <c r="COM44" s="467"/>
      <c r="CON44" s="467"/>
      <c r="COO44" s="467"/>
      <c r="COP44" s="467"/>
      <c r="COQ44" s="467"/>
      <c r="COR44" s="467"/>
      <c r="COS44" s="467"/>
      <c r="COT44" s="467"/>
      <c r="COU44" s="467"/>
      <c r="COV44" s="467"/>
      <c r="COW44" s="467"/>
      <c r="COX44" s="467"/>
      <c r="COY44" s="467"/>
      <c r="COZ44" s="467"/>
      <c r="CPA44" s="467"/>
      <c r="CPB44" s="467"/>
      <c r="CPC44" s="467"/>
      <c r="CPD44" s="467"/>
      <c r="CPE44" s="467"/>
      <c r="CPF44" s="467"/>
      <c r="CPG44" s="467"/>
      <c r="CPH44" s="467"/>
      <c r="CPI44" s="467"/>
      <c r="CPJ44" s="467"/>
      <c r="CPK44" s="467"/>
      <c r="CPL44" s="467"/>
      <c r="CPM44" s="467"/>
      <c r="CPN44" s="467"/>
      <c r="CPO44" s="467"/>
      <c r="CPP44" s="467"/>
      <c r="CPQ44" s="467"/>
      <c r="CPR44" s="467"/>
      <c r="CPS44" s="467"/>
      <c r="CPT44" s="467"/>
      <c r="CPU44" s="467"/>
      <c r="CPV44" s="467"/>
      <c r="CPW44" s="467"/>
      <c r="CPX44" s="467"/>
      <c r="CPY44" s="467"/>
      <c r="CPZ44" s="467"/>
      <c r="CQA44" s="467"/>
      <c r="CQB44" s="467"/>
      <c r="CQC44" s="467"/>
      <c r="CQD44" s="467"/>
      <c r="CQE44" s="467"/>
      <c r="CQF44" s="467"/>
      <c r="CQG44" s="467"/>
      <c r="CQH44" s="467"/>
      <c r="CQI44" s="467"/>
      <c r="CQJ44" s="467"/>
      <c r="CQK44" s="467"/>
      <c r="CQL44" s="467"/>
      <c r="CQM44" s="467"/>
      <c r="CQN44" s="467"/>
      <c r="CQO44" s="467"/>
      <c r="CQP44" s="467"/>
      <c r="CQQ44" s="467"/>
      <c r="CQR44" s="467"/>
      <c r="CQS44" s="467"/>
      <c r="CQT44" s="467"/>
      <c r="CQU44" s="467"/>
      <c r="CQV44" s="467"/>
      <c r="CQW44" s="467"/>
      <c r="CQX44" s="467"/>
      <c r="CQY44" s="467"/>
      <c r="CQZ44" s="467"/>
      <c r="CRA44" s="467"/>
      <c r="CRB44" s="467"/>
      <c r="CRC44" s="467"/>
      <c r="CRD44" s="467"/>
      <c r="CRE44" s="467"/>
      <c r="CRF44" s="467"/>
      <c r="CRG44" s="467"/>
      <c r="CRH44" s="467"/>
      <c r="CRI44" s="467"/>
      <c r="CRJ44" s="467"/>
      <c r="CRK44" s="467"/>
      <c r="CRL44" s="467"/>
      <c r="CRM44" s="467"/>
      <c r="CRN44" s="467"/>
      <c r="CRO44" s="467"/>
      <c r="CRP44" s="467"/>
      <c r="CRQ44" s="467"/>
      <c r="CRR44" s="467"/>
      <c r="CRS44" s="467"/>
      <c r="CRT44" s="467"/>
      <c r="CRU44" s="467"/>
      <c r="CRV44" s="467"/>
      <c r="CRW44" s="467"/>
      <c r="CRX44" s="467"/>
      <c r="CRY44" s="467"/>
      <c r="CRZ44" s="467"/>
      <c r="CSA44" s="467"/>
      <c r="CSB44" s="467"/>
      <c r="CSC44" s="467"/>
      <c r="CSD44" s="467"/>
      <c r="CSE44" s="467"/>
      <c r="CSF44" s="467"/>
      <c r="CSG44" s="467"/>
      <c r="CSH44" s="467"/>
      <c r="CSI44" s="467"/>
      <c r="CSJ44" s="467"/>
      <c r="CSK44" s="467"/>
      <c r="CSL44" s="467"/>
      <c r="CSM44" s="467"/>
      <c r="CSN44" s="467"/>
      <c r="CSO44" s="467"/>
      <c r="CSP44" s="467"/>
      <c r="CSQ44" s="467"/>
      <c r="CSR44" s="467"/>
      <c r="CSS44" s="467"/>
      <c r="CST44" s="467"/>
      <c r="CSU44" s="467"/>
      <c r="CSV44" s="467"/>
      <c r="CSW44" s="467"/>
      <c r="CSX44" s="467"/>
      <c r="CSY44" s="467"/>
      <c r="CSZ44" s="467"/>
      <c r="CTA44" s="467"/>
      <c r="CTB44" s="467"/>
      <c r="CTC44" s="467"/>
      <c r="CTD44" s="467"/>
      <c r="CTE44" s="467"/>
      <c r="CTF44" s="467"/>
      <c r="CTG44" s="467"/>
      <c r="CTH44" s="467"/>
      <c r="CTI44" s="467"/>
      <c r="CTJ44" s="467"/>
      <c r="CTK44" s="467"/>
      <c r="CTL44" s="467"/>
      <c r="CTM44" s="467"/>
      <c r="CTN44" s="467"/>
      <c r="CTO44" s="467"/>
      <c r="CTP44" s="467"/>
      <c r="CTQ44" s="467"/>
      <c r="CTR44" s="467"/>
      <c r="CTS44" s="467"/>
      <c r="CTT44" s="467"/>
      <c r="CTU44" s="467"/>
      <c r="CTV44" s="467"/>
      <c r="CTW44" s="467"/>
      <c r="CTX44" s="467"/>
      <c r="CTY44" s="467"/>
      <c r="CTZ44" s="467"/>
      <c r="CUA44" s="467"/>
      <c r="CUB44" s="467"/>
      <c r="CUC44" s="467"/>
      <c r="CUD44" s="467"/>
      <c r="CUE44" s="467"/>
      <c r="CUF44" s="467"/>
      <c r="CUG44" s="467"/>
      <c r="CUH44" s="467"/>
      <c r="CUI44" s="467"/>
      <c r="CUJ44" s="467"/>
      <c r="CUK44" s="467"/>
      <c r="CUL44" s="467"/>
      <c r="CUM44" s="467"/>
      <c r="CUN44" s="467"/>
      <c r="CUO44" s="467"/>
      <c r="CUP44" s="467"/>
      <c r="CUQ44" s="467"/>
      <c r="CUR44" s="467"/>
      <c r="CUS44" s="467"/>
      <c r="CUT44" s="467"/>
      <c r="CUU44" s="467"/>
      <c r="CUV44" s="467"/>
      <c r="CUW44" s="467"/>
      <c r="CUX44" s="467"/>
      <c r="CUY44" s="467"/>
      <c r="CUZ44" s="467"/>
      <c r="CVA44" s="467"/>
      <c r="CVB44" s="467"/>
      <c r="CVC44" s="467"/>
      <c r="CVD44" s="467"/>
      <c r="CVE44" s="467"/>
      <c r="CVF44" s="467"/>
      <c r="CVG44" s="467"/>
      <c r="CVH44" s="467"/>
      <c r="CVI44" s="467"/>
      <c r="CVJ44" s="467"/>
      <c r="CVK44" s="467"/>
      <c r="CVL44" s="467"/>
      <c r="CVM44" s="467"/>
      <c r="CVN44" s="467"/>
      <c r="CVO44" s="467"/>
      <c r="CVP44" s="467"/>
      <c r="CVQ44" s="467"/>
      <c r="CVR44" s="467"/>
      <c r="CVS44" s="467"/>
      <c r="CVT44" s="467"/>
      <c r="CVU44" s="467"/>
      <c r="CVV44" s="467"/>
      <c r="CVW44" s="467"/>
      <c r="CVX44" s="467"/>
      <c r="CVY44" s="467"/>
      <c r="CVZ44" s="467"/>
      <c r="CWA44" s="467"/>
      <c r="CWB44" s="467"/>
      <c r="CWC44" s="467"/>
      <c r="CWD44" s="467"/>
      <c r="CWE44" s="467"/>
      <c r="CWF44" s="467"/>
      <c r="CWG44" s="467"/>
      <c r="CWH44" s="467"/>
      <c r="CWI44" s="467"/>
      <c r="CWJ44" s="467"/>
      <c r="CWK44" s="467"/>
      <c r="CWL44" s="467"/>
      <c r="CWM44" s="467"/>
      <c r="CWN44" s="467"/>
      <c r="CWO44" s="467"/>
      <c r="CWP44" s="467"/>
      <c r="CWQ44" s="467"/>
      <c r="CWR44" s="467"/>
      <c r="CWS44" s="467"/>
      <c r="CWT44" s="467"/>
      <c r="CWU44" s="467"/>
      <c r="CWV44" s="467"/>
      <c r="CWW44" s="467"/>
      <c r="CWX44" s="467"/>
      <c r="CWY44" s="467"/>
      <c r="CWZ44" s="467"/>
      <c r="CXA44" s="467"/>
      <c r="CXB44" s="467"/>
      <c r="CXC44" s="467"/>
      <c r="CXD44" s="467"/>
      <c r="CXE44" s="467"/>
      <c r="CXF44" s="467"/>
      <c r="CXG44" s="467"/>
      <c r="CXH44" s="467"/>
      <c r="CXI44" s="467"/>
      <c r="CXJ44" s="467"/>
      <c r="CXK44" s="467"/>
      <c r="CXL44" s="467"/>
      <c r="CXM44" s="467"/>
      <c r="CXN44" s="467"/>
      <c r="CXO44" s="467"/>
      <c r="CXP44" s="467"/>
      <c r="CXQ44" s="467"/>
      <c r="CXR44" s="467"/>
      <c r="CXS44" s="467"/>
      <c r="CXT44" s="467"/>
      <c r="CXU44" s="467"/>
      <c r="CXV44" s="467"/>
      <c r="CXW44" s="467"/>
      <c r="CXX44" s="467"/>
      <c r="CXY44" s="467"/>
      <c r="CXZ44" s="467"/>
      <c r="CYA44" s="467"/>
      <c r="CYB44" s="467"/>
      <c r="CYC44" s="467"/>
      <c r="CYD44" s="467"/>
      <c r="CYE44" s="467"/>
      <c r="CYF44" s="467"/>
      <c r="CYG44" s="467"/>
      <c r="CYH44" s="467"/>
      <c r="CYI44" s="467"/>
      <c r="CYJ44" s="467"/>
      <c r="CYK44" s="467"/>
      <c r="CYL44" s="467"/>
      <c r="CYM44" s="467"/>
      <c r="CYN44" s="467"/>
      <c r="CYO44" s="467"/>
      <c r="CYP44" s="467"/>
      <c r="CYQ44" s="467"/>
      <c r="CYR44" s="467"/>
      <c r="CYS44" s="467"/>
      <c r="CYT44" s="467"/>
      <c r="CYU44" s="467"/>
      <c r="CYV44" s="467"/>
      <c r="CYW44" s="467"/>
      <c r="CYX44" s="467"/>
      <c r="CYY44" s="467"/>
      <c r="CYZ44" s="467"/>
      <c r="CZA44" s="467"/>
      <c r="CZB44" s="467"/>
      <c r="CZC44" s="467"/>
      <c r="CZD44" s="467"/>
      <c r="CZE44" s="467"/>
      <c r="CZF44" s="467"/>
      <c r="CZG44" s="467"/>
      <c r="CZH44" s="467"/>
      <c r="CZI44" s="467"/>
      <c r="CZJ44" s="467"/>
      <c r="CZK44" s="467"/>
      <c r="CZL44" s="467"/>
      <c r="CZM44" s="467"/>
      <c r="CZN44" s="467"/>
      <c r="CZO44" s="467"/>
      <c r="CZP44" s="467"/>
      <c r="CZQ44" s="467"/>
      <c r="CZR44" s="467"/>
      <c r="CZS44" s="467"/>
      <c r="CZT44" s="467"/>
      <c r="CZU44" s="467"/>
      <c r="CZV44" s="467"/>
      <c r="CZW44" s="467"/>
      <c r="CZX44" s="467"/>
      <c r="CZY44" s="467"/>
      <c r="CZZ44" s="467"/>
      <c r="DAA44" s="467"/>
      <c r="DAB44" s="467"/>
      <c r="DAC44" s="467"/>
      <c r="DAD44" s="467"/>
      <c r="DAE44" s="467"/>
      <c r="DAF44" s="467"/>
      <c r="DAG44" s="467"/>
      <c r="DAH44" s="467"/>
      <c r="DAI44" s="467"/>
      <c r="DAJ44" s="467"/>
      <c r="DAK44" s="467"/>
      <c r="DAL44" s="467"/>
      <c r="DAM44" s="467"/>
      <c r="DAN44" s="467"/>
      <c r="DAO44" s="467"/>
      <c r="DAP44" s="467"/>
      <c r="DAQ44" s="467"/>
      <c r="DAR44" s="467"/>
      <c r="DAS44" s="467"/>
      <c r="DAT44" s="467"/>
      <c r="DAU44" s="467"/>
      <c r="DAV44" s="467"/>
      <c r="DAW44" s="467"/>
      <c r="DAX44" s="467"/>
      <c r="DAY44" s="467"/>
      <c r="DAZ44" s="467"/>
      <c r="DBA44" s="467"/>
      <c r="DBB44" s="467"/>
      <c r="DBC44" s="467"/>
      <c r="DBD44" s="467"/>
      <c r="DBE44" s="467"/>
      <c r="DBF44" s="467"/>
      <c r="DBG44" s="467"/>
      <c r="DBH44" s="467"/>
      <c r="DBI44" s="467"/>
      <c r="DBJ44" s="467"/>
      <c r="DBK44" s="467"/>
      <c r="DBL44" s="467"/>
      <c r="DBM44" s="467"/>
      <c r="DBN44" s="467"/>
      <c r="DBO44" s="467"/>
      <c r="DBP44" s="467"/>
      <c r="DBQ44" s="467"/>
      <c r="DBR44" s="467"/>
      <c r="DBS44" s="467"/>
      <c r="DBT44" s="467"/>
      <c r="DBU44" s="467"/>
      <c r="DBV44" s="467"/>
      <c r="DBW44" s="467"/>
      <c r="DBX44" s="467"/>
      <c r="DBY44" s="467"/>
      <c r="DBZ44" s="467"/>
      <c r="DCA44" s="467"/>
      <c r="DCB44" s="467"/>
      <c r="DCC44" s="467"/>
      <c r="DCD44" s="467"/>
      <c r="DCE44" s="467"/>
      <c r="DCF44" s="467"/>
      <c r="DCG44" s="467"/>
      <c r="DCH44" s="467"/>
      <c r="DCI44" s="467"/>
      <c r="DCJ44" s="467"/>
      <c r="DCK44" s="467"/>
      <c r="DCL44" s="467"/>
      <c r="DCM44" s="467"/>
      <c r="DCN44" s="467"/>
      <c r="DCO44" s="467"/>
      <c r="DCP44" s="467"/>
      <c r="DCQ44" s="467"/>
      <c r="DCR44" s="467"/>
      <c r="DCS44" s="467"/>
      <c r="DCT44" s="467"/>
      <c r="DCU44" s="467"/>
      <c r="DCV44" s="467"/>
      <c r="DCW44" s="467"/>
      <c r="DCX44" s="467"/>
      <c r="DCY44" s="467"/>
      <c r="DCZ44" s="467"/>
      <c r="DDA44" s="467"/>
      <c r="DDB44" s="467"/>
      <c r="DDC44" s="467"/>
      <c r="DDD44" s="467"/>
      <c r="DDE44" s="467"/>
      <c r="DDF44" s="467"/>
      <c r="DDG44" s="467"/>
      <c r="DDH44" s="467"/>
      <c r="DDI44" s="467"/>
      <c r="DDJ44" s="467"/>
      <c r="DDK44" s="467"/>
      <c r="DDL44" s="467"/>
      <c r="DDM44" s="467"/>
      <c r="DDN44" s="467"/>
      <c r="DDO44" s="467"/>
      <c r="DDP44" s="467"/>
      <c r="DDQ44" s="467"/>
      <c r="DDR44" s="467"/>
      <c r="DDS44" s="467"/>
      <c r="DDT44" s="467"/>
      <c r="DDU44" s="467"/>
      <c r="DDV44" s="467"/>
      <c r="DDW44" s="467"/>
      <c r="DDX44" s="467"/>
      <c r="DDY44" s="467"/>
      <c r="DDZ44" s="467"/>
      <c r="DEA44" s="467"/>
      <c r="DEB44" s="467"/>
      <c r="DEC44" s="467"/>
      <c r="DED44" s="467"/>
      <c r="DEE44" s="467"/>
      <c r="DEF44" s="467"/>
      <c r="DEG44" s="467"/>
      <c r="DEH44" s="467"/>
      <c r="DEI44" s="467"/>
      <c r="DEJ44" s="467"/>
      <c r="DEK44" s="467"/>
      <c r="DEL44" s="467"/>
      <c r="DEM44" s="467"/>
      <c r="DEN44" s="467"/>
      <c r="DEO44" s="467"/>
      <c r="DEP44" s="467"/>
      <c r="DEQ44" s="467"/>
      <c r="DER44" s="467"/>
      <c r="DES44" s="467"/>
      <c r="DET44" s="467"/>
      <c r="DEU44" s="467"/>
      <c r="DEV44" s="467"/>
      <c r="DEW44" s="467"/>
      <c r="DEX44" s="467"/>
      <c r="DEY44" s="467"/>
      <c r="DEZ44" s="467"/>
      <c r="DFA44" s="467"/>
      <c r="DFB44" s="467"/>
      <c r="DFC44" s="467"/>
      <c r="DFD44" s="467"/>
      <c r="DFE44" s="467"/>
      <c r="DFF44" s="467"/>
      <c r="DFG44" s="467"/>
      <c r="DFH44" s="467"/>
      <c r="DFI44" s="467"/>
      <c r="DFJ44" s="467"/>
      <c r="DFK44" s="467"/>
      <c r="DFL44" s="467"/>
      <c r="DFM44" s="467"/>
      <c r="DFN44" s="467"/>
      <c r="DFO44" s="467"/>
      <c r="DFP44" s="467"/>
      <c r="DFQ44" s="467"/>
      <c r="DFR44" s="467"/>
      <c r="DFS44" s="467"/>
      <c r="DFT44" s="467"/>
      <c r="DFU44" s="467"/>
      <c r="DFV44" s="467"/>
      <c r="DFW44" s="467"/>
      <c r="DFX44" s="467"/>
      <c r="DFY44" s="467"/>
      <c r="DFZ44" s="467"/>
      <c r="DGA44" s="467"/>
      <c r="DGB44" s="467"/>
      <c r="DGC44" s="467"/>
      <c r="DGD44" s="467"/>
      <c r="DGE44" s="467"/>
      <c r="DGF44" s="467"/>
      <c r="DGG44" s="467"/>
      <c r="DGH44" s="467"/>
      <c r="DGI44" s="467"/>
      <c r="DGJ44" s="467"/>
      <c r="DGK44" s="467"/>
      <c r="DGL44" s="467"/>
      <c r="DGM44" s="467"/>
      <c r="DGN44" s="467"/>
      <c r="DGO44" s="467"/>
      <c r="DGP44" s="467"/>
      <c r="DGQ44" s="467"/>
      <c r="DGR44" s="467"/>
      <c r="DGS44" s="467"/>
      <c r="DGT44" s="467"/>
      <c r="DGU44" s="467"/>
      <c r="DGV44" s="467"/>
      <c r="DGW44" s="467"/>
      <c r="DGX44" s="467"/>
      <c r="DGY44" s="467"/>
      <c r="DGZ44" s="467"/>
      <c r="DHA44" s="467"/>
      <c r="DHB44" s="467"/>
      <c r="DHC44" s="467"/>
      <c r="DHD44" s="467"/>
      <c r="DHE44" s="467"/>
      <c r="DHF44" s="467"/>
      <c r="DHG44" s="467"/>
      <c r="DHH44" s="467"/>
      <c r="DHI44" s="467"/>
      <c r="DHJ44" s="467"/>
      <c r="DHK44" s="467"/>
      <c r="DHL44" s="467"/>
      <c r="DHM44" s="467"/>
      <c r="DHN44" s="467"/>
      <c r="DHO44" s="467"/>
      <c r="DHP44" s="467"/>
      <c r="DHQ44" s="467"/>
      <c r="DHR44" s="467"/>
      <c r="DHS44" s="467"/>
      <c r="DHT44" s="467"/>
      <c r="DHU44" s="467"/>
      <c r="DHV44" s="467"/>
      <c r="DHW44" s="467"/>
      <c r="DHX44" s="467"/>
      <c r="DHY44" s="467"/>
      <c r="DHZ44" s="467"/>
      <c r="DIA44" s="467"/>
      <c r="DIB44" s="467"/>
      <c r="DIC44" s="467"/>
      <c r="DID44" s="467"/>
      <c r="DIE44" s="467"/>
      <c r="DIF44" s="467"/>
      <c r="DIG44" s="467"/>
      <c r="DIH44" s="467"/>
      <c r="DII44" s="467"/>
      <c r="DIJ44" s="467"/>
      <c r="DIK44" s="467"/>
      <c r="DIL44" s="467"/>
      <c r="DIM44" s="467"/>
      <c r="DIN44" s="467"/>
      <c r="DIO44" s="467"/>
      <c r="DIP44" s="467"/>
      <c r="DIQ44" s="467"/>
      <c r="DIR44" s="467"/>
      <c r="DIS44" s="467"/>
      <c r="DIT44" s="467"/>
      <c r="DIU44" s="467"/>
      <c r="DIV44" s="467"/>
      <c r="DIW44" s="467"/>
      <c r="DIX44" s="467"/>
      <c r="DIY44" s="467"/>
      <c r="DIZ44" s="467"/>
      <c r="DJA44" s="467"/>
      <c r="DJB44" s="467"/>
      <c r="DJC44" s="467"/>
      <c r="DJD44" s="467"/>
      <c r="DJE44" s="467"/>
      <c r="DJF44" s="467"/>
      <c r="DJG44" s="467"/>
      <c r="DJH44" s="467"/>
      <c r="DJI44" s="467"/>
      <c r="DJJ44" s="467"/>
      <c r="DJK44" s="467"/>
      <c r="DJL44" s="467"/>
      <c r="DJM44" s="467"/>
      <c r="DJN44" s="467"/>
      <c r="DJO44" s="467"/>
      <c r="DJP44" s="467"/>
      <c r="DJQ44" s="467"/>
      <c r="DJR44" s="467"/>
      <c r="DJS44" s="467"/>
      <c r="DJT44" s="467"/>
      <c r="DJU44" s="467"/>
      <c r="DJV44" s="467"/>
      <c r="DJW44" s="467"/>
      <c r="DJX44" s="467"/>
      <c r="DJY44" s="467"/>
      <c r="DJZ44" s="467"/>
      <c r="DKA44" s="467"/>
      <c r="DKB44" s="467"/>
      <c r="DKC44" s="467"/>
      <c r="DKD44" s="467"/>
      <c r="DKE44" s="467"/>
      <c r="DKF44" s="467"/>
      <c r="DKG44" s="467"/>
      <c r="DKH44" s="467"/>
      <c r="DKI44" s="467"/>
      <c r="DKJ44" s="467"/>
      <c r="DKK44" s="467"/>
      <c r="DKL44" s="467"/>
      <c r="DKM44" s="467"/>
      <c r="DKN44" s="467"/>
      <c r="DKO44" s="467"/>
      <c r="DKP44" s="467"/>
      <c r="DKQ44" s="467"/>
      <c r="DKR44" s="467"/>
      <c r="DKS44" s="467"/>
      <c r="DKT44" s="467"/>
      <c r="DKU44" s="467"/>
      <c r="DKV44" s="467"/>
      <c r="DKW44" s="467"/>
      <c r="DKX44" s="467"/>
      <c r="DKY44" s="467"/>
      <c r="DKZ44" s="467"/>
      <c r="DLA44" s="467"/>
      <c r="DLB44" s="467"/>
      <c r="DLC44" s="467"/>
      <c r="DLD44" s="467"/>
      <c r="DLE44" s="467"/>
      <c r="DLF44" s="467"/>
      <c r="DLG44" s="467"/>
      <c r="DLH44" s="467"/>
      <c r="DLI44" s="467"/>
      <c r="DLJ44" s="467"/>
      <c r="DLK44" s="467"/>
      <c r="DLL44" s="467"/>
      <c r="DLM44" s="467"/>
      <c r="DLN44" s="467"/>
      <c r="DLO44" s="467"/>
      <c r="DLP44" s="467"/>
      <c r="DLQ44" s="467"/>
      <c r="DLR44" s="467"/>
      <c r="DLS44" s="467"/>
      <c r="DLT44" s="467"/>
      <c r="DLU44" s="467"/>
      <c r="DLV44" s="467"/>
      <c r="DLW44" s="467"/>
      <c r="DLX44" s="467"/>
      <c r="DLY44" s="467"/>
      <c r="DLZ44" s="467"/>
      <c r="DMA44" s="467"/>
      <c r="DMB44" s="467"/>
      <c r="DMC44" s="467"/>
      <c r="DMD44" s="467"/>
      <c r="DME44" s="467"/>
      <c r="DMF44" s="467"/>
      <c r="DMG44" s="467"/>
      <c r="DMH44" s="467"/>
      <c r="DMI44" s="467"/>
      <c r="DMJ44" s="467"/>
      <c r="DMK44" s="467"/>
      <c r="DML44" s="467"/>
      <c r="DMM44" s="467"/>
      <c r="DMN44" s="467"/>
      <c r="DMO44" s="467"/>
      <c r="DMP44" s="467"/>
      <c r="DMQ44" s="467"/>
      <c r="DMR44" s="467"/>
      <c r="DMS44" s="467"/>
      <c r="DMT44" s="467"/>
      <c r="DMU44" s="467"/>
      <c r="DMV44" s="467"/>
      <c r="DMW44" s="467"/>
      <c r="DMX44" s="467"/>
      <c r="DMY44" s="467"/>
      <c r="DMZ44" s="467"/>
      <c r="DNA44" s="467"/>
      <c r="DNB44" s="467"/>
      <c r="DNC44" s="467"/>
      <c r="DND44" s="467"/>
      <c r="DNE44" s="467"/>
      <c r="DNF44" s="467"/>
      <c r="DNG44" s="467"/>
      <c r="DNH44" s="467"/>
      <c r="DNI44" s="467"/>
      <c r="DNJ44" s="467"/>
      <c r="DNK44" s="467"/>
      <c r="DNL44" s="467"/>
      <c r="DNM44" s="467"/>
      <c r="DNN44" s="467"/>
      <c r="DNO44" s="467"/>
      <c r="DNP44" s="467"/>
      <c r="DNQ44" s="467"/>
      <c r="DNR44" s="467"/>
      <c r="DNS44" s="467"/>
      <c r="DNT44" s="467"/>
      <c r="DNU44" s="467"/>
      <c r="DNV44" s="467"/>
      <c r="DNW44" s="467"/>
      <c r="DNX44" s="467"/>
      <c r="DNY44" s="467"/>
      <c r="DNZ44" s="467"/>
      <c r="DOA44" s="467"/>
      <c r="DOB44" s="467"/>
      <c r="DOC44" s="467"/>
      <c r="DOD44" s="467"/>
      <c r="DOE44" s="467"/>
      <c r="DOF44" s="467"/>
      <c r="DOG44" s="467"/>
      <c r="DOH44" s="467"/>
      <c r="DOI44" s="467"/>
      <c r="DOJ44" s="467"/>
      <c r="DOK44" s="467"/>
      <c r="DOL44" s="467"/>
      <c r="DOM44" s="467"/>
      <c r="DON44" s="467"/>
      <c r="DOO44" s="467"/>
      <c r="DOP44" s="467"/>
      <c r="DOQ44" s="467"/>
      <c r="DOR44" s="467"/>
      <c r="DOS44" s="467"/>
      <c r="DOT44" s="467"/>
      <c r="DOU44" s="467"/>
      <c r="DOV44" s="467"/>
      <c r="DOW44" s="467"/>
      <c r="DOX44" s="467"/>
      <c r="DOY44" s="467"/>
      <c r="DOZ44" s="467"/>
      <c r="DPA44" s="467"/>
      <c r="DPB44" s="467"/>
      <c r="DPC44" s="467"/>
      <c r="DPD44" s="467"/>
      <c r="DPE44" s="467"/>
      <c r="DPF44" s="467"/>
      <c r="DPG44" s="467"/>
      <c r="DPH44" s="467"/>
      <c r="DPI44" s="467"/>
      <c r="DPJ44" s="467"/>
      <c r="DPK44" s="467"/>
      <c r="DPL44" s="467"/>
      <c r="DPM44" s="467"/>
      <c r="DPN44" s="467"/>
      <c r="DPO44" s="467"/>
      <c r="DPP44" s="467"/>
      <c r="DPQ44" s="467"/>
      <c r="DPR44" s="467"/>
      <c r="DPS44" s="467"/>
      <c r="DPT44" s="467"/>
      <c r="DPU44" s="467"/>
      <c r="DPV44" s="467"/>
      <c r="DPW44" s="467"/>
      <c r="DPX44" s="467"/>
      <c r="DPY44" s="467"/>
      <c r="DPZ44" s="467"/>
      <c r="DQA44" s="467"/>
      <c r="DQB44" s="467"/>
      <c r="DQC44" s="467"/>
      <c r="DQD44" s="467"/>
      <c r="DQE44" s="467"/>
      <c r="DQF44" s="467"/>
      <c r="DQG44" s="467"/>
      <c r="DQH44" s="467"/>
      <c r="DQI44" s="467"/>
      <c r="DQJ44" s="467"/>
      <c r="DQK44" s="467"/>
      <c r="DQL44" s="467"/>
      <c r="DQM44" s="467"/>
      <c r="DQN44" s="467"/>
      <c r="DQO44" s="467"/>
      <c r="DQP44" s="467"/>
      <c r="DQQ44" s="467"/>
      <c r="DQR44" s="467"/>
      <c r="DQS44" s="467"/>
      <c r="DQT44" s="467"/>
      <c r="DQU44" s="467"/>
      <c r="DQV44" s="467"/>
      <c r="DQW44" s="467"/>
      <c r="DQX44" s="467"/>
      <c r="DQY44" s="467"/>
      <c r="DQZ44" s="467"/>
      <c r="DRA44" s="467"/>
      <c r="DRB44" s="467"/>
      <c r="DRC44" s="467"/>
      <c r="DRD44" s="467"/>
      <c r="DRE44" s="467"/>
      <c r="DRF44" s="467"/>
      <c r="DRG44" s="467"/>
      <c r="DRH44" s="467"/>
      <c r="DRI44" s="467"/>
      <c r="DRJ44" s="467"/>
      <c r="DRK44" s="467"/>
      <c r="DRL44" s="467"/>
      <c r="DRM44" s="467"/>
      <c r="DRN44" s="467"/>
      <c r="DRO44" s="467"/>
      <c r="DRP44" s="467"/>
      <c r="DRQ44" s="467"/>
      <c r="DRR44" s="467"/>
      <c r="DRS44" s="467"/>
      <c r="DRT44" s="467"/>
      <c r="DRU44" s="467"/>
      <c r="DRV44" s="467"/>
      <c r="DRW44" s="467"/>
      <c r="DRX44" s="467"/>
      <c r="DRY44" s="467"/>
      <c r="DRZ44" s="467"/>
      <c r="DSA44" s="467"/>
      <c r="DSB44" s="467"/>
      <c r="DSC44" s="467"/>
      <c r="DSD44" s="467"/>
      <c r="DSE44" s="467"/>
      <c r="DSF44" s="467"/>
      <c r="DSG44" s="467"/>
      <c r="DSH44" s="467"/>
      <c r="DSI44" s="467"/>
      <c r="DSJ44" s="467"/>
      <c r="DSK44" s="467"/>
      <c r="DSL44" s="467"/>
      <c r="DSM44" s="467"/>
      <c r="DSN44" s="467"/>
      <c r="DSO44" s="467"/>
      <c r="DSP44" s="467"/>
      <c r="DSQ44" s="467"/>
      <c r="DSR44" s="467"/>
      <c r="DSS44" s="467"/>
      <c r="DST44" s="467"/>
      <c r="DSU44" s="467"/>
      <c r="DSV44" s="467"/>
      <c r="DSW44" s="467"/>
      <c r="DSX44" s="467"/>
      <c r="DSY44" s="467"/>
      <c r="DSZ44" s="467"/>
      <c r="DTA44" s="467"/>
      <c r="DTB44" s="467"/>
      <c r="DTC44" s="467"/>
      <c r="DTD44" s="467"/>
      <c r="DTE44" s="467"/>
      <c r="DTF44" s="467"/>
      <c r="DTG44" s="467"/>
      <c r="DTH44" s="467"/>
      <c r="DTI44" s="467"/>
      <c r="DTJ44" s="467"/>
      <c r="DTK44" s="467"/>
      <c r="DTL44" s="467"/>
      <c r="DTM44" s="467"/>
      <c r="DTN44" s="467"/>
      <c r="DTO44" s="467"/>
      <c r="DTP44" s="467"/>
      <c r="DTQ44" s="467"/>
      <c r="DTR44" s="467"/>
      <c r="DTS44" s="467"/>
      <c r="DTT44" s="467"/>
      <c r="DTU44" s="467"/>
      <c r="DTV44" s="467"/>
      <c r="DTW44" s="467"/>
      <c r="DTX44" s="467"/>
      <c r="DTY44" s="467"/>
      <c r="DTZ44" s="467"/>
      <c r="DUA44" s="467"/>
      <c r="DUB44" s="467"/>
      <c r="DUC44" s="467"/>
      <c r="DUD44" s="467"/>
      <c r="DUE44" s="467"/>
      <c r="DUF44" s="467"/>
      <c r="DUG44" s="467"/>
      <c r="DUH44" s="467"/>
      <c r="DUI44" s="467"/>
      <c r="DUJ44" s="467"/>
      <c r="DUK44" s="467"/>
      <c r="DUL44" s="467"/>
      <c r="DUM44" s="467"/>
      <c r="DUN44" s="467"/>
      <c r="DUO44" s="467"/>
      <c r="DUP44" s="467"/>
      <c r="DUQ44" s="467"/>
      <c r="DUR44" s="467"/>
      <c r="DUS44" s="467"/>
      <c r="DUT44" s="467"/>
      <c r="DUU44" s="467"/>
      <c r="DUV44" s="467"/>
      <c r="DUW44" s="467"/>
      <c r="DUX44" s="467"/>
      <c r="DUY44" s="467"/>
      <c r="DUZ44" s="467"/>
      <c r="DVA44" s="467"/>
      <c r="DVB44" s="467"/>
      <c r="DVC44" s="467"/>
      <c r="DVD44" s="467"/>
      <c r="DVE44" s="467"/>
      <c r="DVF44" s="467"/>
      <c r="DVG44" s="467"/>
      <c r="DVH44" s="467"/>
      <c r="DVI44" s="467"/>
      <c r="DVJ44" s="467"/>
      <c r="DVK44" s="467"/>
      <c r="DVL44" s="467"/>
      <c r="DVM44" s="467"/>
      <c r="DVN44" s="467"/>
      <c r="DVO44" s="467"/>
      <c r="DVP44" s="467"/>
      <c r="DVQ44" s="467"/>
      <c r="DVR44" s="467"/>
      <c r="DVS44" s="467"/>
      <c r="DVT44" s="467"/>
      <c r="DVU44" s="467"/>
      <c r="DVV44" s="467"/>
      <c r="DVW44" s="467"/>
      <c r="DVX44" s="467"/>
      <c r="DVY44" s="467"/>
      <c r="DVZ44" s="467"/>
      <c r="DWA44" s="467"/>
      <c r="DWB44" s="467"/>
      <c r="DWC44" s="467"/>
      <c r="DWD44" s="467"/>
      <c r="DWE44" s="467"/>
      <c r="DWF44" s="467"/>
      <c r="DWG44" s="467"/>
      <c r="DWH44" s="467"/>
      <c r="DWI44" s="467"/>
      <c r="DWJ44" s="467"/>
      <c r="DWK44" s="467"/>
      <c r="DWL44" s="467"/>
      <c r="DWM44" s="467"/>
      <c r="DWN44" s="467"/>
      <c r="DWO44" s="467"/>
      <c r="DWP44" s="467"/>
      <c r="DWQ44" s="467"/>
      <c r="DWR44" s="467"/>
      <c r="DWS44" s="467"/>
      <c r="DWT44" s="467"/>
      <c r="DWU44" s="467"/>
      <c r="DWV44" s="467"/>
      <c r="DWW44" s="467"/>
      <c r="DWX44" s="467"/>
      <c r="DWY44" s="467"/>
      <c r="DWZ44" s="467"/>
      <c r="DXA44" s="467"/>
      <c r="DXB44" s="467"/>
      <c r="DXC44" s="467"/>
      <c r="DXD44" s="467"/>
      <c r="DXE44" s="467"/>
      <c r="DXF44" s="467"/>
      <c r="DXG44" s="467"/>
      <c r="DXH44" s="467"/>
      <c r="DXI44" s="467"/>
      <c r="DXJ44" s="467"/>
      <c r="DXK44" s="467"/>
      <c r="DXL44" s="467"/>
      <c r="DXM44" s="467"/>
      <c r="DXN44" s="467"/>
      <c r="DXO44" s="467"/>
      <c r="DXP44" s="467"/>
      <c r="DXQ44" s="467"/>
      <c r="DXR44" s="467"/>
      <c r="DXS44" s="467"/>
      <c r="DXT44" s="467"/>
      <c r="DXU44" s="467"/>
      <c r="DXV44" s="467"/>
      <c r="DXW44" s="467"/>
      <c r="DXX44" s="467"/>
      <c r="DXY44" s="467"/>
      <c r="DXZ44" s="467"/>
      <c r="DYA44" s="467"/>
      <c r="DYB44" s="467"/>
      <c r="DYC44" s="467"/>
      <c r="DYD44" s="467"/>
      <c r="DYE44" s="467"/>
      <c r="DYF44" s="467"/>
      <c r="DYG44" s="467"/>
      <c r="DYH44" s="467"/>
      <c r="DYI44" s="467"/>
      <c r="DYJ44" s="467"/>
      <c r="DYK44" s="467"/>
      <c r="DYL44" s="467"/>
      <c r="DYM44" s="467"/>
      <c r="DYN44" s="467"/>
      <c r="DYO44" s="467"/>
      <c r="DYP44" s="467"/>
      <c r="DYQ44" s="467"/>
      <c r="DYR44" s="467"/>
      <c r="DYS44" s="467"/>
      <c r="DYT44" s="467"/>
      <c r="DYU44" s="467"/>
      <c r="DYV44" s="467"/>
      <c r="DYW44" s="467"/>
      <c r="DYX44" s="467"/>
      <c r="DYY44" s="467"/>
      <c r="DYZ44" s="467"/>
      <c r="DZA44" s="467"/>
      <c r="DZB44" s="467"/>
      <c r="DZC44" s="467"/>
      <c r="DZD44" s="467"/>
      <c r="DZE44" s="467"/>
      <c r="DZF44" s="467"/>
      <c r="DZG44" s="467"/>
      <c r="DZH44" s="467"/>
      <c r="DZI44" s="467"/>
      <c r="DZJ44" s="467"/>
      <c r="DZK44" s="467"/>
      <c r="DZL44" s="467"/>
      <c r="DZM44" s="467"/>
      <c r="DZN44" s="467"/>
      <c r="DZO44" s="467"/>
      <c r="DZP44" s="467"/>
      <c r="DZQ44" s="467"/>
      <c r="DZR44" s="467"/>
      <c r="DZS44" s="467"/>
      <c r="DZT44" s="467"/>
      <c r="DZU44" s="467"/>
      <c r="DZV44" s="467"/>
      <c r="DZW44" s="467"/>
      <c r="DZX44" s="467"/>
      <c r="DZY44" s="467"/>
      <c r="DZZ44" s="467"/>
      <c r="EAA44" s="467"/>
      <c r="EAB44" s="467"/>
      <c r="EAC44" s="467"/>
      <c r="EAD44" s="467"/>
      <c r="EAE44" s="467"/>
      <c r="EAF44" s="467"/>
      <c r="EAG44" s="467"/>
      <c r="EAH44" s="467"/>
      <c r="EAI44" s="467"/>
      <c r="EAJ44" s="467"/>
      <c r="EAK44" s="467"/>
      <c r="EAL44" s="467"/>
      <c r="EAM44" s="467"/>
      <c r="EAN44" s="467"/>
      <c r="EAO44" s="467"/>
      <c r="EAP44" s="467"/>
      <c r="EAQ44" s="467"/>
      <c r="EAR44" s="467"/>
      <c r="EAS44" s="467"/>
      <c r="EAT44" s="467"/>
      <c r="EAU44" s="467"/>
      <c r="EAV44" s="467"/>
      <c r="EAW44" s="467"/>
      <c r="EAX44" s="467"/>
      <c r="EAY44" s="467"/>
      <c r="EAZ44" s="467"/>
      <c r="EBA44" s="467"/>
      <c r="EBB44" s="467"/>
      <c r="EBC44" s="467"/>
      <c r="EBD44" s="467"/>
      <c r="EBE44" s="467"/>
      <c r="EBF44" s="467"/>
      <c r="EBG44" s="467"/>
      <c r="EBH44" s="467"/>
      <c r="EBI44" s="467"/>
      <c r="EBJ44" s="467"/>
      <c r="EBK44" s="467"/>
      <c r="EBL44" s="467"/>
      <c r="EBM44" s="467"/>
      <c r="EBN44" s="467"/>
      <c r="EBO44" s="467"/>
      <c r="EBP44" s="467"/>
      <c r="EBQ44" s="467"/>
      <c r="EBR44" s="467"/>
      <c r="EBS44" s="467"/>
      <c r="EBT44" s="467"/>
      <c r="EBU44" s="467"/>
      <c r="EBV44" s="467"/>
      <c r="EBW44" s="467"/>
      <c r="EBX44" s="467"/>
      <c r="EBY44" s="467"/>
      <c r="EBZ44" s="467"/>
      <c r="ECA44" s="467"/>
      <c r="ECB44" s="467"/>
      <c r="ECC44" s="467"/>
      <c r="ECD44" s="467"/>
      <c r="ECE44" s="467"/>
      <c r="ECF44" s="467"/>
      <c r="ECG44" s="467"/>
      <c r="ECH44" s="467"/>
      <c r="ECI44" s="467"/>
      <c r="ECJ44" s="467"/>
      <c r="ECK44" s="467"/>
      <c r="ECL44" s="467"/>
      <c r="ECM44" s="467"/>
      <c r="ECN44" s="467"/>
      <c r="ECO44" s="467"/>
      <c r="ECP44" s="467"/>
      <c r="ECQ44" s="467"/>
      <c r="ECR44" s="467"/>
      <c r="ECS44" s="467"/>
      <c r="ECT44" s="467"/>
      <c r="ECU44" s="467"/>
      <c r="ECV44" s="467"/>
      <c r="ECW44" s="467"/>
      <c r="ECX44" s="467"/>
      <c r="ECY44" s="467"/>
      <c r="ECZ44" s="467"/>
      <c r="EDA44" s="467"/>
      <c r="EDB44" s="467"/>
      <c r="EDC44" s="467"/>
      <c r="EDD44" s="467"/>
      <c r="EDE44" s="467"/>
      <c r="EDF44" s="467"/>
      <c r="EDG44" s="467"/>
      <c r="EDH44" s="467"/>
      <c r="EDI44" s="467"/>
      <c r="EDJ44" s="467"/>
      <c r="EDK44" s="467"/>
      <c r="EDL44" s="467"/>
      <c r="EDM44" s="467"/>
      <c r="EDN44" s="467"/>
      <c r="EDO44" s="467"/>
      <c r="EDP44" s="467"/>
      <c r="EDQ44" s="467"/>
      <c r="EDR44" s="467"/>
      <c r="EDS44" s="467"/>
      <c r="EDT44" s="467"/>
      <c r="EDU44" s="467"/>
      <c r="EDV44" s="467"/>
      <c r="EDW44" s="467"/>
      <c r="EDX44" s="467"/>
      <c r="EDY44" s="467"/>
      <c r="EDZ44" s="467"/>
      <c r="EEA44" s="467"/>
      <c r="EEB44" s="467"/>
      <c r="EEC44" s="467"/>
      <c r="EED44" s="467"/>
      <c r="EEE44" s="467"/>
      <c r="EEF44" s="467"/>
      <c r="EEG44" s="467"/>
      <c r="EEH44" s="467"/>
      <c r="EEI44" s="467"/>
      <c r="EEJ44" s="467"/>
      <c r="EEK44" s="467"/>
      <c r="EEL44" s="467"/>
      <c r="EEM44" s="467"/>
      <c r="EEN44" s="467"/>
      <c r="EEO44" s="467"/>
      <c r="EEP44" s="467"/>
      <c r="EEQ44" s="467"/>
      <c r="EER44" s="467"/>
      <c r="EES44" s="467"/>
      <c r="EET44" s="467"/>
      <c r="EEU44" s="467"/>
      <c r="EEV44" s="467"/>
      <c r="EEW44" s="467"/>
      <c r="EEX44" s="467"/>
      <c r="EEY44" s="467"/>
      <c r="EEZ44" s="467"/>
      <c r="EFA44" s="467"/>
      <c r="EFB44" s="467"/>
      <c r="EFC44" s="467"/>
      <c r="EFD44" s="467"/>
      <c r="EFE44" s="467"/>
      <c r="EFF44" s="467"/>
      <c r="EFG44" s="467"/>
      <c r="EFH44" s="467"/>
      <c r="EFI44" s="467"/>
      <c r="EFJ44" s="467"/>
      <c r="EFK44" s="467"/>
      <c r="EFL44" s="467"/>
      <c r="EFM44" s="467"/>
      <c r="EFN44" s="467"/>
      <c r="EFO44" s="467"/>
      <c r="EFP44" s="467"/>
      <c r="EFQ44" s="467"/>
      <c r="EFR44" s="467"/>
      <c r="EFS44" s="467"/>
      <c r="EFT44" s="467"/>
      <c r="EFU44" s="467"/>
      <c r="EFV44" s="467"/>
      <c r="EFW44" s="467"/>
      <c r="EFX44" s="467"/>
      <c r="EFY44" s="467"/>
      <c r="EFZ44" s="467"/>
      <c r="EGA44" s="467"/>
      <c r="EGB44" s="467"/>
      <c r="EGC44" s="467"/>
      <c r="EGD44" s="467"/>
      <c r="EGE44" s="467"/>
      <c r="EGF44" s="467"/>
      <c r="EGG44" s="467"/>
      <c r="EGH44" s="467"/>
      <c r="EGI44" s="467"/>
      <c r="EGJ44" s="467"/>
      <c r="EGK44" s="467"/>
      <c r="EGL44" s="467"/>
      <c r="EGM44" s="467"/>
      <c r="EGN44" s="467"/>
      <c r="EGO44" s="467"/>
      <c r="EGP44" s="467"/>
      <c r="EGQ44" s="467"/>
      <c r="EGR44" s="467"/>
      <c r="EGS44" s="467"/>
      <c r="EGT44" s="467"/>
      <c r="EGU44" s="467"/>
      <c r="EGV44" s="467"/>
      <c r="EGW44" s="467"/>
      <c r="EGX44" s="467"/>
      <c r="EGY44" s="467"/>
      <c r="EGZ44" s="467"/>
      <c r="EHA44" s="467"/>
      <c r="EHB44" s="467"/>
      <c r="EHC44" s="467"/>
      <c r="EHD44" s="467"/>
      <c r="EHE44" s="467"/>
      <c r="EHF44" s="467"/>
      <c r="EHG44" s="467"/>
      <c r="EHH44" s="467"/>
      <c r="EHI44" s="467"/>
      <c r="EHJ44" s="467"/>
      <c r="EHK44" s="467"/>
      <c r="EHL44" s="467"/>
      <c r="EHM44" s="467"/>
      <c r="EHN44" s="467"/>
      <c r="EHO44" s="467"/>
      <c r="EHP44" s="467"/>
      <c r="EHQ44" s="467"/>
      <c r="EHR44" s="467"/>
      <c r="EHS44" s="467"/>
      <c r="EHT44" s="467"/>
      <c r="EHU44" s="467"/>
      <c r="EHV44" s="467"/>
      <c r="EHW44" s="467"/>
      <c r="EHX44" s="467"/>
      <c r="EHY44" s="467"/>
      <c r="EHZ44" s="467"/>
      <c r="EIA44" s="467"/>
      <c r="EIB44" s="467"/>
      <c r="EIC44" s="467"/>
      <c r="EID44" s="467"/>
      <c r="EIE44" s="467"/>
      <c r="EIF44" s="467"/>
      <c r="EIG44" s="467"/>
      <c r="EIH44" s="467"/>
      <c r="EII44" s="467"/>
      <c r="EIJ44" s="467"/>
      <c r="EIK44" s="467"/>
      <c r="EIL44" s="467"/>
      <c r="EIM44" s="467"/>
      <c r="EIN44" s="467"/>
      <c r="EIO44" s="467"/>
      <c r="EIP44" s="467"/>
      <c r="EIQ44" s="467"/>
      <c r="EIR44" s="467"/>
      <c r="EIS44" s="467"/>
      <c r="EIT44" s="467"/>
      <c r="EIU44" s="467"/>
      <c r="EIV44" s="467"/>
      <c r="EIW44" s="467"/>
      <c r="EIX44" s="467"/>
      <c r="EIY44" s="467"/>
      <c r="EIZ44" s="467"/>
      <c r="EJA44" s="467"/>
      <c r="EJB44" s="467"/>
      <c r="EJC44" s="467"/>
      <c r="EJD44" s="467"/>
      <c r="EJE44" s="467"/>
      <c r="EJF44" s="467"/>
      <c r="EJG44" s="467"/>
      <c r="EJH44" s="467"/>
      <c r="EJI44" s="467"/>
      <c r="EJJ44" s="467"/>
      <c r="EJK44" s="467"/>
      <c r="EJL44" s="467"/>
      <c r="EJM44" s="467"/>
      <c r="EJN44" s="467"/>
      <c r="EJO44" s="467"/>
      <c r="EJP44" s="467"/>
      <c r="EJQ44" s="467"/>
      <c r="EJR44" s="467"/>
      <c r="EJS44" s="467"/>
      <c r="EJT44" s="467"/>
      <c r="EJU44" s="467"/>
      <c r="EJV44" s="467"/>
      <c r="EJW44" s="467"/>
      <c r="EJX44" s="467"/>
      <c r="EJY44" s="467"/>
      <c r="EJZ44" s="467"/>
      <c r="EKA44" s="467"/>
      <c r="EKB44" s="467"/>
      <c r="EKC44" s="467"/>
      <c r="EKD44" s="467"/>
      <c r="EKE44" s="467"/>
      <c r="EKF44" s="467"/>
      <c r="EKG44" s="467"/>
      <c r="EKH44" s="467"/>
      <c r="EKI44" s="467"/>
      <c r="EKJ44" s="467"/>
      <c r="EKK44" s="467"/>
      <c r="EKL44" s="467"/>
      <c r="EKM44" s="467"/>
      <c r="EKN44" s="467"/>
      <c r="EKO44" s="467"/>
      <c r="EKP44" s="467"/>
      <c r="EKQ44" s="467"/>
      <c r="EKR44" s="467"/>
      <c r="EKS44" s="467"/>
      <c r="EKT44" s="467"/>
      <c r="EKU44" s="467"/>
      <c r="EKV44" s="467"/>
      <c r="EKW44" s="467"/>
      <c r="EKX44" s="467"/>
      <c r="EKY44" s="467"/>
      <c r="EKZ44" s="467"/>
      <c r="ELA44" s="467"/>
      <c r="ELB44" s="467"/>
      <c r="ELC44" s="467"/>
      <c r="ELD44" s="467"/>
      <c r="ELE44" s="467"/>
      <c r="ELF44" s="467"/>
      <c r="ELG44" s="467"/>
      <c r="ELH44" s="467"/>
      <c r="ELI44" s="467"/>
      <c r="ELJ44" s="467"/>
      <c r="ELK44" s="467"/>
      <c r="ELL44" s="467"/>
      <c r="ELM44" s="467"/>
      <c r="ELN44" s="467"/>
      <c r="ELO44" s="467"/>
      <c r="ELP44" s="467"/>
      <c r="ELQ44" s="467"/>
      <c r="ELR44" s="467"/>
      <c r="ELS44" s="467"/>
      <c r="ELT44" s="467"/>
      <c r="ELU44" s="467"/>
      <c r="ELV44" s="467"/>
      <c r="ELW44" s="467"/>
      <c r="ELX44" s="467"/>
      <c r="ELY44" s="467"/>
      <c r="ELZ44" s="467"/>
      <c r="EMA44" s="467"/>
      <c r="EMB44" s="467"/>
      <c r="EMC44" s="467"/>
      <c r="EMD44" s="467"/>
      <c r="EME44" s="467"/>
      <c r="EMF44" s="467"/>
      <c r="EMG44" s="467"/>
      <c r="EMH44" s="467"/>
      <c r="EMI44" s="467"/>
      <c r="EMJ44" s="467"/>
      <c r="EMK44" s="467"/>
      <c r="EML44" s="467"/>
      <c r="EMM44" s="467"/>
      <c r="EMN44" s="467"/>
      <c r="EMO44" s="467"/>
      <c r="EMP44" s="467"/>
      <c r="EMQ44" s="467"/>
      <c r="EMR44" s="467"/>
      <c r="EMS44" s="467"/>
      <c r="EMT44" s="467"/>
      <c r="EMU44" s="467"/>
      <c r="EMV44" s="467"/>
      <c r="EMW44" s="467"/>
      <c r="EMX44" s="467"/>
      <c r="EMY44" s="467"/>
      <c r="EMZ44" s="467"/>
      <c r="ENA44" s="467"/>
      <c r="ENB44" s="467"/>
      <c r="ENC44" s="467"/>
      <c r="END44" s="467"/>
      <c r="ENE44" s="467"/>
      <c r="ENF44" s="467"/>
      <c r="ENG44" s="467"/>
      <c r="ENH44" s="467"/>
      <c r="ENI44" s="467"/>
      <c r="ENJ44" s="467"/>
      <c r="ENK44" s="467"/>
      <c r="ENL44" s="467"/>
      <c r="ENM44" s="467"/>
      <c r="ENN44" s="467"/>
      <c r="ENO44" s="467"/>
      <c r="ENP44" s="467"/>
      <c r="ENQ44" s="467"/>
      <c r="ENR44" s="467"/>
      <c r="ENS44" s="467"/>
      <c r="ENT44" s="467"/>
      <c r="ENU44" s="467"/>
      <c r="ENV44" s="467"/>
      <c r="ENW44" s="467"/>
      <c r="ENX44" s="467"/>
      <c r="ENY44" s="467"/>
      <c r="ENZ44" s="467"/>
      <c r="EOA44" s="467"/>
      <c r="EOB44" s="467"/>
      <c r="EOC44" s="467"/>
      <c r="EOD44" s="467"/>
      <c r="EOE44" s="467"/>
      <c r="EOF44" s="467"/>
      <c r="EOG44" s="467"/>
      <c r="EOH44" s="467"/>
      <c r="EOI44" s="467"/>
      <c r="EOJ44" s="467"/>
      <c r="EOK44" s="467"/>
      <c r="EOL44" s="467"/>
      <c r="EOM44" s="467"/>
      <c r="EON44" s="467"/>
      <c r="EOO44" s="467"/>
      <c r="EOP44" s="467"/>
      <c r="EOQ44" s="467"/>
      <c r="EOR44" s="467"/>
      <c r="EOS44" s="467"/>
      <c r="EOT44" s="467"/>
      <c r="EOU44" s="467"/>
      <c r="EOV44" s="467"/>
      <c r="EOW44" s="467"/>
      <c r="EOX44" s="467"/>
      <c r="EOY44" s="467"/>
      <c r="EOZ44" s="467"/>
      <c r="EPA44" s="467"/>
      <c r="EPB44" s="467"/>
      <c r="EPC44" s="467"/>
      <c r="EPD44" s="467"/>
      <c r="EPE44" s="467"/>
      <c r="EPF44" s="467"/>
      <c r="EPG44" s="467"/>
      <c r="EPH44" s="467"/>
      <c r="EPI44" s="467"/>
      <c r="EPJ44" s="467"/>
      <c r="EPK44" s="467"/>
      <c r="EPL44" s="467"/>
      <c r="EPM44" s="467"/>
      <c r="EPN44" s="467"/>
      <c r="EPO44" s="467"/>
      <c r="EPP44" s="467"/>
      <c r="EPQ44" s="467"/>
      <c r="EPR44" s="467"/>
      <c r="EPS44" s="467"/>
      <c r="EPT44" s="467"/>
      <c r="EPU44" s="467"/>
      <c r="EPV44" s="467"/>
      <c r="EPW44" s="467"/>
      <c r="EPX44" s="467"/>
      <c r="EPY44" s="467"/>
      <c r="EPZ44" s="467"/>
      <c r="EQA44" s="467"/>
      <c r="EQB44" s="467"/>
      <c r="EQC44" s="467"/>
      <c r="EQD44" s="467"/>
      <c r="EQE44" s="467"/>
      <c r="EQF44" s="467"/>
      <c r="EQG44" s="467"/>
      <c r="EQH44" s="467"/>
      <c r="EQI44" s="467"/>
      <c r="EQJ44" s="467"/>
      <c r="EQK44" s="467"/>
      <c r="EQL44" s="467"/>
      <c r="EQM44" s="467"/>
      <c r="EQN44" s="467"/>
      <c r="EQO44" s="467"/>
      <c r="EQP44" s="467"/>
      <c r="EQQ44" s="467"/>
      <c r="EQR44" s="467"/>
      <c r="EQS44" s="467"/>
      <c r="EQT44" s="467"/>
      <c r="EQU44" s="467"/>
      <c r="EQV44" s="467"/>
      <c r="EQW44" s="467"/>
      <c r="EQX44" s="467"/>
      <c r="EQY44" s="467"/>
      <c r="EQZ44" s="467"/>
      <c r="ERA44" s="467"/>
      <c r="ERB44" s="467"/>
      <c r="ERC44" s="467"/>
      <c r="ERD44" s="467"/>
      <c r="ERE44" s="467"/>
      <c r="ERF44" s="467"/>
      <c r="ERG44" s="467"/>
      <c r="ERH44" s="467"/>
      <c r="ERI44" s="467"/>
      <c r="ERJ44" s="467"/>
      <c r="ERK44" s="467"/>
      <c r="ERL44" s="467"/>
      <c r="ERM44" s="467"/>
      <c r="ERN44" s="467"/>
      <c r="ERO44" s="467"/>
      <c r="ERP44" s="467"/>
      <c r="ERQ44" s="467"/>
      <c r="ERR44" s="467"/>
      <c r="ERS44" s="467"/>
      <c r="ERT44" s="467"/>
      <c r="ERU44" s="467"/>
      <c r="ERV44" s="467"/>
      <c r="ERW44" s="467"/>
      <c r="ERX44" s="467"/>
      <c r="ERY44" s="467"/>
      <c r="ERZ44" s="467"/>
      <c r="ESA44" s="467"/>
      <c r="ESB44" s="467"/>
      <c r="ESC44" s="467"/>
      <c r="ESD44" s="467"/>
      <c r="ESE44" s="467"/>
      <c r="ESF44" s="467"/>
      <c r="ESG44" s="467"/>
      <c r="ESH44" s="467"/>
      <c r="ESI44" s="467"/>
      <c r="ESJ44" s="467"/>
      <c r="ESK44" s="467"/>
      <c r="ESL44" s="467"/>
      <c r="ESM44" s="467"/>
      <c r="ESN44" s="467"/>
      <c r="ESO44" s="467"/>
      <c r="ESP44" s="467"/>
      <c r="ESQ44" s="467"/>
      <c r="ESR44" s="467"/>
      <c r="ESS44" s="467"/>
      <c r="EST44" s="467"/>
      <c r="ESU44" s="467"/>
      <c r="ESV44" s="467"/>
      <c r="ESW44" s="467"/>
      <c r="ESX44" s="467"/>
      <c r="ESY44" s="467"/>
      <c r="ESZ44" s="467"/>
      <c r="ETA44" s="467"/>
      <c r="ETB44" s="467"/>
      <c r="ETC44" s="467"/>
      <c r="ETD44" s="467"/>
      <c r="ETE44" s="467"/>
      <c r="ETF44" s="467"/>
      <c r="ETG44" s="467"/>
      <c r="ETH44" s="467"/>
      <c r="ETI44" s="467"/>
      <c r="ETJ44" s="467"/>
      <c r="ETK44" s="467"/>
      <c r="ETL44" s="467"/>
      <c r="ETM44" s="467"/>
      <c r="ETN44" s="467"/>
      <c r="ETO44" s="467"/>
      <c r="ETP44" s="467"/>
      <c r="ETQ44" s="467"/>
      <c r="ETR44" s="467"/>
      <c r="ETS44" s="467"/>
      <c r="ETT44" s="467"/>
      <c r="ETU44" s="467"/>
      <c r="ETV44" s="467"/>
      <c r="ETW44" s="467"/>
      <c r="ETX44" s="467"/>
      <c r="ETY44" s="467"/>
      <c r="ETZ44" s="467"/>
      <c r="EUA44" s="467"/>
      <c r="EUB44" s="467"/>
      <c r="EUC44" s="467"/>
      <c r="EUD44" s="467"/>
      <c r="EUE44" s="467"/>
      <c r="EUF44" s="467"/>
      <c r="EUG44" s="467"/>
      <c r="EUH44" s="467"/>
      <c r="EUI44" s="467"/>
      <c r="EUJ44" s="467"/>
      <c r="EUK44" s="467"/>
      <c r="EUL44" s="467"/>
      <c r="EUM44" s="467"/>
      <c r="EUN44" s="467"/>
      <c r="EUO44" s="467"/>
      <c r="EUP44" s="467"/>
      <c r="EUQ44" s="467"/>
      <c r="EUR44" s="467"/>
      <c r="EUS44" s="467"/>
      <c r="EUT44" s="467"/>
      <c r="EUU44" s="467"/>
      <c r="EUV44" s="467"/>
      <c r="EUW44" s="467"/>
      <c r="EUX44" s="467"/>
      <c r="EUY44" s="467"/>
      <c r="EUZ44" s="467"/>
      <c r="EVA44" s="467"/>
      <c r="EVB44" s="467"/>
      <c r="EVC44" s="467"/>
      <c r="EVD44" s="467"/>
      <c r="EVE44" s="467"/>
      <c r="EVF44" s="467"/>
      <c r="EVG44" s="467"/>
      <c r="EVH44" s="467"/>
      <c r="EVI44" s="467"/>
      <c r="EVJ44" s="467"/>
      <c r="EVK44" s="467"/>
      <c r="EVL44" s="467"/>
      <c r="EVM44" s="467"/>
      <c r="EVN44" s="467"/>
      <c r="EVO44" s="467"/>
      <c r="EVP44" s="467"/>
      <c r="EVQ44" s="467"/>
      <c r="EVR44" s="467"/>
      <c r="EVS44" s="467"/>
      <c r="EVT44" s="467"/>
      <c r="EVU44" s="467"/>
      <c r="EVV44" s="467"/>
      <c r="EVW44" s="467"/>
      <c r="EVX44" s="467"/>
      <c r="EVY44" s="467"/>
      <c r="EVZ44" s="467"/>
      <c r="EWA44" s="467"/>
      <c r="EWB44" s="467"/>
      <c r="EWC44" s="467"/>
      <c r="EWD44" s="467"/>
      <c r="EWE44" s="467"/>
      <c r="EWF44" s="467"/>
      <c r="EWG44" s="467"/>
      <c r="EWH44" s="467"/>
      <c r="EWI44" s="467"/>
      <c r="EWJ44" s="467"/>
      <c r="EWK44" s="467"/>
      <c r="EWL44" s="467"/>
      <c r="EWM44" s="467"/>
      <c r="EWN44" s="467"/>
      <c r="EWO44" s="467"/>
      <c r="EWP44" s="467"/>
      <c r="EWQ44" s="467"/>
      <c r="EWR44" s="467"/>
      <c r="EWS44" s="467"/>
      <c r="EWT44" s="467"/>
      <c r="EWU44" s="467"/>
      <c r="EWV44" s="467"/>
      <c r="EWW44" s="467"/>
      <c r="EWX44" s="467"/>
      <c r="EWY44" s="467"/>
      <c r="EWZ44" s="467"/>
      <c r="EXA44" s="467"/>
      <c r="EXB44" s="467"/>
      <c r="EXC44" s="467"/>
      <c r="EXD44" s="467"/>
      <c r="EXE44" s="467"/>
      <c r="EXF44" s="467"/>
      <c r="EXG44" s="467"/>
      <c r="EXH44" s="467"/>
      <c r="EXI44" s="467"/>
      <c r="EXJ44" s="467"/>
      <c r="EXK44" s="467"/>
      <c r="EXL44" s="467"/>
      <c r="EXM44" s="467"/>
      <c r="EXN44" s="467"/>
      <c r="EXO44" s="467"/>
      <c r="EXP44" s="467"/>
      <c r="EXQ44" s="467"/>
      <c r="EXR44" s="467"/>
      <c r="EXS44" s="467"/>
      <c r="EXT44" s="467"/>
      <c r="EXU44" s="467"/>
      <c r="EXV44" s="467"/>
      <c r="EXW44" s="467"/>
      <c r="EXX44" s="467"/>
      <c r="EXY44" s="467"/>
      <c r="EXZ44" s="467"/>
      <c r="EYA44" s="467"/>
      <c r="EYB44" s="467"/>
      <c r="EYC44" s="467"/>
      <c r="EYD44" s="467"/>
      <c r="EYE44" s="467"/>
      <c r="EYF44" s="467"/>
      <c r="EYG44" s="467"/>
      <c r="EYH44" s="467"/>
      <c r="EYI44" s="467"/>
      <c r="EYJ44" s="467"/>
      <c r="EYK44" s="467"/>
      <c r="EYL44" s="467"/>
      <c r="EYM44" s="467"/>
      <c r="EYN44" s="467"/>
      <c r="EYO44" s="467"/>
      <c r="EYP44" s="467"/>
      <c r="EYQ44" s="467"/>
      <c r="EYR44" s="467"/>
      <c r="EYS44" s="467"/>
      <c r="EYT44" s="467"/>
      <c r="EYU44" s="467"/>
      <c r="EYV44" s="467"/>
      <c r="EYW44" s="467"/>
      <c r="EYX44" s="467"/>
      <c r="EYY44" s="467"/>
      <c r="EYZ44" s="467"/>
      <c r="EZA44" s="467"/>
      <c r="EZB44" s="467"/>
      <c r="EZC44" s="467"/>
      <c r="EZD44" s="467"/>
      <c r="EZE44" s="467"/>
      <c r="EZF44" s="467"/>
      <c r="EZG44" s="467"/>
      <c r="EZH44" s="467"/>
      <c r="EZI44" s="467"/>
      <c r="EZJ44" s="467"/>
      <c r="EZK44" s="467"/>
      <c r="EZL44" s="467"/>
      <c r="EZM44" s="467"/>
      <c r="EZN44" s="467"/>
      <c r="EZO44" s="467"/>
      <c r="EZP44" s="467"/>
      <c r="EZQ44" s="467"/>
      <c r="EZR44" s="467"/>
      <c r="EZS44" s="467"/>
      <c r="EZT44" s="467"/>
      <c r="EZU44" s="467"/>
      <c r="EZV44" s="467"/>
      <c r="EZW44" s="467"/>
      <c r="EZX44" s="467"/>
      <c r="EZY44" s="467"/>
      <c r="EZZ44" s="467"/>
      <c r="FAA44" s="467"/>
      <c r="FAB44" s="467"/>
      <c r="FAC44" s="467"/>
      <c r="FAD44" s="467"/>
      <c r="FAE44" s="467"/>
      <c r="FAF44" s="467"/>
      <c r="FAG44" s="467"/>
      <c r="FAH44" s="467"/>
      <c r="FAI44" s="467"/>
      <c r="FAJ44" s="467"/>
      <c r="FAK44" s="467"/>
      <c r="FAL44" s="467"/>
      <c r="FAM44" s="467"/>
      <c r="FAN44" s="467"/>
      <c r="FAO44" s="467"/>
      <c r="FAP44" s="467"/>
      <c r="FAQ44" s="467"/>
      <c r="FAR44" s="467"/>
      <c r="FAS44" s="467"/>
      <c r="FAT44" s="467"/>
      <c r="FAU44" s="467"/>
      <c r="FAV44" s="467"/>
      <c r="FAW44" s="467"/>
      <c r="FAX44" s="467"/>
      <c r="FAY44" s="467"/>
      <c r="FAZ44" s="467"/>
      <c r="FBA44" s="467"/>
      <c r="FBB44" s="467"/>
      <c r="FBC44" s="467"/>
      <c r="FBD44" s="467"/>
      <c r="FBE44" s="467"/>
      <c r="FBF44" s="467"/>
      <c r="FBG44" s="467"/>
      <c r="FBH44" s="467"/>
      <c r="FBI44" s="467"/>
      <c r="FBJ44" s="467"/>
      <c r="FBK44" s="467"/>
      <c r="FBL44" s="467"/>
      <c r="FBM44" s="467"/>
      <c r="FBN44" s="467"/>
      <c r="FBO44" s="467"/>
      <c r="FBP44" s="467"/>
      <c r="FBQ44" s="467"/>
      <c r="FBR44" s="467"/>
      <c r="FBS44" s="467"/>
      <c r="FBT44" s="467"/>
      <c r="FBU44" s="467"/>
      <c r="FBV44" s="467"/>
      <c r="FBW44" s="467"/>
      <c r="FBX44" s="467"/>
      <c r="FBY44" s="467"/>
      <c r="FBZ44" s="467"/>
      <c r="FCA44" s="467"/>
      <c r="FCB44" s="467"/>
      <c r="FCC44" s="467"/>
      <c r="FCD44" s="467"/>
      <c r="FCE44" s="467"/>
      <c r="FCF44" s="467"/>
      <c r="FCG44" s="467"/>
      <c r="FCH44" s="467"/>
      <c r="FCI44" s="467"/>
      <c r="FCJ44" s="467"/>
      <c r="FCK44" s="467"/>
      <c r="FCL44" s="467"/>
      <c r="FCM44" s="467"/>
      <c r="FCN44" s="467"/>
      <c r="FCO44" s="467"/>
      <c r="FCP44" s="467"/>
      <c r="FCQ44" s="467"/>
      <c r="FCR44" s="467"/>
      <c r="FCS44" s="467"/>
      <c r="FCT44" s="467"/>
      <c r="FCU44" s="467"/>
      <c r="FCV44" s="467"/>
      <c r="FCW44" s="467"/>
      <c r="FCX44" s="467"/>
      <c r="FCY44" s="467"/>
      <c r="FCZ44" s="467"/>
      <c r="FDA44" s="467"/>
      <c r="FDB44" s="467"/>
      <c r="FDC44" s="467"/>
      <c r="FDD44" s="467"/>
      <c r="FDE44" s="467"/>
      <c r="FDF44" s="467"/>
      <c r="FDG44" s="467"/>
      <c r="FDH44" s="467"/>
      <c r="FDI44" s="467"/>
      <c r="FDJ44" s="467"/>
      <c r="FDK44" s="467"/>
      <c r="FDL44" s="467"/>
      <c r="FDM44" s="467"/>
      <c r="FDN44" s="467"/>
      <c r="FDO44" s="467"/>
      <c r="FDP44" s="467"/>
      <c r="FDQ44" s="467"/>
      <c r="FDR44" s="467"/>
      <c r="FDS44" s="467"/>
      <c r="FDT44" s="467"/>
      <c r="FDU44" s="467"/>
      <c r="FDV44" s="467"/>
      <c r="FDW44" s="467"/>
      <c r="FDX44" s="467"/>
      <c r="FDY44" s="467"/>
      <c r="FDZ44" s="467"/>
      <c r="FEA44" s="467"/>
      <c r="FEB44" s="467"/>
      <c r="FEC44" s="467"/>
      <c r="FED44" s="467"/>
      <c r="FEE44" s="467"/>
      <c r="FEF44" s="467"/>
      <c r="FEG44" s="467"/>
      <c r="FEH44" s="467"/>
      <c r="FEI44" s="467"/>
      <c r="FEJ44" s="467"/>
      <c r="FEK44" s="467"/>
      <c r="FEL44" s="467"/>
      <c r="FEM44" s="467"/>
      <c r="FEN44" s="467"/>
      <c r="FEO44" s="467"/>
      <c r="FEP44" s="467"/>
      <c r="FEQ44" s="467"/>
      <c r="FER44" s="467"/>
      <c r="FES44" s="467"/>
      <c r="FET44" s="467"/>
      <c r="FEU44" s="467"/>
      <c r="FEV44" s="467"/>
      <c r="FEW44" s="467"/>
      <c r="FEX44" s="467"/>
      <c r="FEY44" s="467"/>
      <c r="FEZ44" s="467"/>
      <c r="FFA44" s="467"/>
      <c r="FFB44" s="467"/>
      <c r="FFC44" s="467"/>
      <c r="FFD44" s="467"/>
      <c r="FFE44" s="467"/>
      <c r="FFF44" s="467"/>
      <c r="FFG44" s="467"/>
      <c r="FFH44" s="467"/>
      <c r="FFI44" s="467"/>
      <c r="FFJ44" s="467"/>
      <c r="FFK44" s="467"/>
      <c r="FFL44" s="467"/>
      <c r="FFM44" s="467"/>
      <c r="FFN44" s="467"/>
      <c r="FFO44" s="467"/>
      <c r="FFP44" s="467"/>
      <c r="FFQ44" s="467"/>
      <c r="FFR44" s="467"/>
      <c r="FFS44" s="467"/>
      <c r="FFT44" s="467"/>
      <c r="FFU44" s="467"/>
      <c r="FFV44" s="467"/>
      <c r="FFW44" s="467"/>
      <c r="FFX44" s="467"/>
      <c r="FFY44" s="467"/>
      <c r="FFZ44" s="467"/>
      <c r="FGA44" s="467"/>
      <c r="FGB44" s="467"/>
      <c r="FGC44" s="467"/>
      <c r="FGD44" s="467"/>
      <c r="FGE44" s="467"/>
      <c r="FGF44" s="467"/>
      <c r="FGG44" s="467"/>
      <c r="FGH44" s="467"/>
      <c r="FGI44" s="467"/>
      <c r="FGJ44" s="467"/>
      <c r="FGK44" s="467"/>
      <c r="FGL44" s="467"/>
      <c r="FGM44" s="467"/>
      <c r="FGN44" s="467"/>
      <c r="FGO44" s="467"/>
      <c r="FGP44" s="467"/>
      <c r="FGQ44" s="467"/>
      <c r="FGR44" s="467"/>
      <c r="FGS44" s="467"/>
      <c r="FGT44" s="467"/>
      <c r="FGU44" s="467"/>
      <c r="FGV44" s="467"/>
      <c r="FGW44" s="467"/>
      <c r="FGX44" s="467"/>
      <c r="FGY44" s="467"/>
      <c r="FGZ44" s="467"/>
      <c r="FHA44" s="467"/>
      <c r="FHB44" s="467"/>
      <c r="FHC44" s="467"/>
      <c r="FHD44" s="467"/>
      <c r="FHE44" s="467"/>
      <c r="FHF44" s="467"/>
      <c r="FHG44" s="467"/>
      <c r="FHH44" s="467"/>
      <c r="FHI44" s="467"/>
      <c r="FHJ44" s="467"/>
      <c r="FHK44" s="467"/>
      <c r="FHL44" s="467"/>
      <c r="FHM44" s="467"/>
      <c r="FHN44" s="467"/>
      <c r="FHO44" s="467"/>
      <c r="FHP44" s="467"/>
      <c r="FHQ44" s="467"/>
      <c r="FHR44" s="467"/>
      <c r="FHS44" s="467"/>
      <c r="FHT44" s="467"/>
      <c r="FHU44" s="467"/>
      <c r="FHV44" s="467"/>
      <c r="FHW44" s="467"/>
      <c r="FHX44" s="467"/>
      <c r="FHY44" s="467"/>
      <c r="FHZ44" s="467"/>
      <c r="FIA44" s="467"/>
      <c r="FIB44" s="467"/>
      <c r="FIC44" s="467"/>
      <c r="FID44" s="467"/>
      <c r="FIE44" s="467"/>
      <c r="FIF44" s="467"/>
      <c r="FIG44" s="467"/>
      <c r="FIH44" s="467"/>
      <c r="FII44" s="467"/>
      <c r="FIJ44" s="467"/>
      <c r="FIK44" s="467"/>
      <c r="FIL44" s="467"/>
      <c r="FIM44" s="467"/>
      <c r="FIN44" s="467"/>
      <c r="FIO44" s="467"/>
      <c r="FIP44" s="467"/>
      <c r="FIQ44" s="467"/>
      <c r="FIR44" s="467"/>
      <c r="FIS44" s="467"/>
      <c r="FIT44" s="467"/>
      <c r="FIU44" s="467"/>
      <c r="FIV44" s="467"/>
      <c r="FIW44" s="467"/>
      <c r="FIX44" s="467"/>
      <c r="FIY44" s="467"/>
      <c r="FIZ44" s="467"/>
      <c r="FJA44" s="467"/>
      <c r="FJB44" s="467"/>
      <c r="FJC44" s="467"/>
      <c r="FJD44" s="467"/>
      <c r="FJE44" s="467"/>
      <c r="FJF44" s="467"/>
      <c r="FJG44" s="467"/>
      <c r="FJH44" s="467"/>
      <c r="FJI44" s="467"/>
      <c r="FJJ44" s="467"/>
      <c r="FJK44" s="467"/>
      <c r="FJL44" s="467"/>
      <c r="FJM44" s="467"/>
      <c r="FJN44" s="467"/>
      <c r="FJO44" s="467"/>
      <c r="FJP44" s="467"/>
      <c r="FJQ44" s="467"/>
      <c r="FJR44" s="467"/>
      <c r="FJS44" s="467"/>
      <c r="FJT44" s="467"/>
      <c r="FJU44" s="467"/>
      <c r="FJV44" s="467"/>
      <c r="FJW44" s="467"/>
      <c r="FJX44" s="467"/>
      <c r="FJY44" s="467"/>
      <c r="FJZ44" s="467"/>
      <c r="FKA44" s="467"/>
      <c r="FKB44" s="467"/>
      <c r="FKC44" s="467"/>
      <c r="FKD44" s="467"/>
      <c r="FKE44" s="467"/>
      <c r="FKF44" s="467"/>
      <c r="FKG44" s="467"/>
      <c r="FKH44" s="467"/>
      <c r="FKI44" s="467"/>
      <c r="FKJ44" s="467"/>
      <c r="FKK44" s="467"/>
      <c r="FKL44" s="467"/>
      <c r="FKM44" s="467"/>
      <c r="FKN44" s="467"/>
      <c r="FKO44" s="467"/>
      <c r="FKP44" s="467"/>
      <c r="FKQ44" s="467"/>
      <c r="FKR44" s="467"/>
      <c r="FKS44" s="467"/>
      <c r="FKT44" s="467"/>
      <c r="FKU44" s="467"/>
      <c r="FKV44" s="467"/>
      <c r="FKW44" s="467"/>
      <c r="FKX44" s="467"/>
      <c r="FKY44" s="467"/>
      <c r="FKZ44" s="467"/>
      <c r="FLA44" s="467"/>
      <c r="FLB44" s="467"/>
      <c r="FLC44" s="467"/>
      <c r="FLD44" s="467"/>
      <c r="FLE44" s="467"/>
      <c r="FLF44" s="467"/>
      <c r="FLG44" s="467"/>
      <c r="FLH44" s="467"/>
      <c r="FLI44" s="467"/>
      <c r="FLJ44" s="467"/>
      <c r="FLK44" s="467"/>
      <c r="FLL44" s="467"/>
      <c r="FLM44" s="467"/>
      <c r="FLN44" s="467"/>
      <c r="FLO44" s="467"/>
      <c r="FLP44" s="467"/>
      <c r="FLQ44" s="467"/>
      <c r="FLR44" s="467"/>
      <c r="FLS44" s="467"/>
      <c r="FLT44" s="467"/>
      <c r="FLU44" s="467"/>
      <c r="FLV44" s="467"/>
      <c r="FLW44" s="467"/>
      <c r="FLX44" s="467"/>
      <c r="FLY44" s="467"/>
      <c r="FLZ44" s="467"/>
      <c r="FMA44" s="467"/>
      <c r="FMB44" s="467"/>
      <c r="FMC44" s="467"/>
      <c r="FMD44" s="467"/>
      <c r="FME44" s="467"/>
      <c r="FMF44" s="467"/>
      <c r="FMG44" s="467"/>
      <c r="FMH44" s="467"/>
      <c r="FMI44" s="467"/>
      <c r="FMJ44" s="467"/>
      <c r="FMK44" s="467"/>
      <c r="FML44" s="467"/>
      <c r="FMM44" s="467"/>
      <c r="FMN44" s="467"/>
      <c r="FMO44" s="467"/>
      <c r="FMP44" s="467"/>
      <c r="FMQ44" s="467"/>
      <c r="FMR44" s="467"/>
      <c r="FMS44" s="467"/>
      <c r="FMT44" s="467"/>
      <c r="FMU44" s="467"/>
      <c r="FMV44" s="467"/>
      <c r="FMW44" s="467"/>
      <c r="FMX44" s="467"/>
      <c r="FMY44" s="467"/>
      <c r="FMZ44" s="467"/>
      <c r="FNA44" s="467"/>
      <c r="FNB44" s="467"/>
      <c r="FNC44" s="467"/>
      <c r="FND44" s="467"/>
      <c r="FNE44" s="467"/>
      <c r="FNF44" s="467"/>
      <c r="FNG44" s="467"/>
      <c r="FNH44" s="467"/>
      <c r="FNI44" s="467"/>
      <c r="FNJ44" s="467"/>
      <c r="FNK44" s="467"/>
      <c r="FNL44" s="467"/>
      <c r="FNM44" s="467"/>
      <c r="FNN44" s="467"/>
      <c r="FNO44" s="467"/>
      <c r="FNP44" s="467"/>
      <c r="FNQ44" s="467"/>
      <c r="FNR44" s="467"/>
      <c r="FNS44" s="467"/>
      <c r="FNT44" s="467"/>
      <c r="FNU44" s="467"/>
      <c r="FNV44" s="467"/>
      <c r="FNW44" s="467"/>
      <c r="FNX44" s="467"/>
      <c r="FNY44" s="467"/>
      <c r="FNZ44" s="467"/>
      <c r="FOA44" s="467"/>
      <c r="FOB44" s="467"/>
      <c r="FOC44" s="467"/>
      <c r="FOD44" s="467"/>
      <c r="FOE44" s="467"/>
      <c r="FOF44" s="467"/>
      <c r="FOG44" s="467"/>
      <c r="FOH44" s="467"/>
      <c r="FOI44" s="467"/>
      <c r="FOJ44" s="467"/>
      <c r="FOK44" s="467"/>
      <c r="FOL44" s="467"/>
      <c r="FOM44" s="467"/>
      <c r="FON44" s="467"/>
      <c r="FOO44" s="467"/>
      <c r="FOP44" s="467"/>
      <c r="FOQ44" s="467"/>
      <c r="FOR44" s="467"/>
      <c r="FOS44" s="467"/>
      <c r="FOT44" s="467"/>
      <c r="FOU44" s="467"/>
      <c r="FOV44" s="467"/>
      <c r="FOW44" s="467"/>
      <c r="FOX44" s="467"/>
      <c r="FOY44" s="467"/>
      <c r="FOZ44" s="467"/>
      <c r="FPA44" s="467"/>
      <c r="FPB44" s="467"/>
      <c r="FPC44" s="467"/>
      <c r="FPD44" s="467"/>
      <c r="FPE44" s="467"/>
      <c r="FPF44" s="467"/>
      <c r="FPG44" s="467"/>
      <c r="FPH44" s="467"/>
      <c r="FPI44" s="467"/>
      <c r="FPJ44" s="467"/>
      <c r="FPK44" s="467"/>
      <c r="FPL44" s="467"/>
      <c r="FPM44" s="467"/>
      <c r="FPN44" s="467"/>
      <c r="FPO44" s="467"/>
      <c r="FPP44" s="467"/>
      <c r="FPQ44" s="467"/>
      <c r="FPR44" s="467"/>
      <c r="FPS44" s="467"/>
      <c r="FPT44" s="467"/>
      <c r="FPU44" s="467"/>
      <c r="FPV44" s="467"/>
      <c r="FPW44" s="467"/>
      <c r="FPX44" s="467"/>
      <c r="FPY44" s="467"/>
      <c r="FPZ44" s="467"/>
      <c r="FQA44" s="467"/>
      <c r="FQB44" s="467"/>
      <c r="FQC44" s="467"/>
      <c r="FQD44" s="467"/>
      <c r="FQE44" s="467"/>
      <c r="FQF44" s="467"/>
      <c r="FQG44" s="467"/>
      <c r="FQH44" s="467"/>
      <c r="FQI44" s="467"/>
      <c r="FQJ44" s="467"/>
      <c r="FQK44" s="467"/>
      <c r="FQL44" s="467"/>
      <c r="FQM44" s="467"/>
      <c r="FQN44" s="467"/>
      <c r="FQO44" s="467"/>
      <c r="FQP44" s="467"/>
      <c r="FQQ44" s="467"/>
      <c r="FQR44" s="467"/>
      <c r="FQS44" s="467"/>
      <c r="FQT44" s="467"/>
      <c r="FQU44" s="467"/>
      <c r="FQV44" s="467"/>
      <c r="FQW44" s="467"/>
      <c r="FQX44" s="467"/>
      <c r="FQY44" s="467"/>
      <c r="FQZ44" s="467"/>
      <c r="FRA44" s="467"/>
      <c r="FRB44" s="467"/>
      <c r="FRC44" s="467"/>
      <c r="FRD44" s="467"/>
      <c r="FRE44" s="467"/>
      <c r="FRF44" s="467"/>
      <c r="FRG44" s="467"/>
      <c r="FRH44" s="467"/>
      <c r="FRI44" s="467"/>
      <c r="FRJ44" s="467"/>
      <c r="FRK44" s="467"/>
      <c r="FRL44" s="467"/>
      <c r="FRM44" s="467"/>
      <c r="FRN44" s="467"/>
      <c r="FRO44" s="467"/>
      <c r="FRP44" s="467"/>
      <c r="FRQ44" s="467"/>
      <c r="FRR44" s="467"/>
      <c r="FRS44" s="467"/>
      <c r="FRT44" s="467"/>
      <c r="FRU44" s="467"/>
      <c r="FRV44" s="467"/>
      <c r="FRW44" s="467"/>
      <c r="FRX44" s="467"/>
      <c r="FRY44" s="467"/>
      <c r="FRZ44" s="467"/>
      <c r="FSA44" s="467"/>
      <c r="FSB44" s="467"/>
      <c r="FSC44" s="467"/>
      <c r="FSD44" s="467"/>
      <c r="FSE44" s="467"/>
      <c r="FSF44" s="467"/>
      <c r="FSG44" s="467"/>
      <c r="FSH44" s="467"/>
      <c r="FSI44" s="467"/>
      <c r="FSJ44" s="467"/>
      <c r="FSK44" s="467"/>
      <c r="FSL44" s="467"/>
      <c r="FSM44" s="467"/>
      <c r="FSN44" s="467"/>
      <c r="FSO44" s="467"/>
      <c r="FSP44" s="467"/>
      <c r="FSQ44" s="467"/>
      <c r="FSR44" s="467"/>
      <c r="FSS44" s="467"/>
      <c r="FST44" s="467"/>
      <c r="FSU44" s="467"/>
      <c r="FSV44" s="467"/>
      <c r="FSW44" s="467"/>
      <c r="FSX44" s="467"/>
      <c r="FSY44" s="467"/>
      <c r="FSZ44" s="467"/>
      <c r="FTA44" s="467"/>
      <c r="FTB44" s="467"/>
      <c r="FTC44" s="467"/>
      <c r="FTD44" s="467"/>
      <c r="FTE44" s="467"/>
      <c r="FTF44" s="467"/>
      <c r="FTG44" s="467"/>
      <c r="FTH44" s="467"/>
      <c r="FTI44" s="467"/>
      <c r="FTJ44" s="467"/>
      <c r="FTK44" s="467"/>
      <c r="FTL44" s="467"/>
      <c r="FTM44" s="467"/>
      <c r="FTN44" s="467"/>
      <c r="FTO44" s="467"/>
      <c r="FTP44" s="467"/>
      <c r="FTQ44" s="467"/>
      <c r="FTR44" s="467"/>
      <c r="FTS44" s="467"/>
      <c r="FTT44" s="467"/>
      <c r="FTU44" s="467"/>
      <c r="FTV44" s="467"/>
      <c r="FTW44" s="467"/>
      <c r="FTX44" s="467"/>
      <c r="FTY44" s="467"/>
      <c r="FTZ44" s="467"/>
      <c r="FUA44" s="467"/>
      <c r="FUB44" s="467"/>
      <c r="FUC44" s="467"/>
      <c r="FUD44" s="467"/>
      <c r="FUE44" s="467"/>
      <c r="FUF44" s="467"/>
      <c r="FUG44" s="467"/>
      <c r="FUH44" s="467"/>
      <c r="FUI44" s="467"/>
      <c r="FUJ44" s="467"/>
      <c r="FUK44" s="467"/>
      <c r="FUL44" s="467"/>
      <c r="FUM44" s="467"/>
      <c r="FUN44" s="467"/>
      <c r="FUO44" s="467"/>
      <c r="FUP44" s="467"/>
      <c r="FUQ44" s="467"/>
      <c r="FUR44" s="467"/>
      <c r="FUS44" s="467"/>
      <c r="FUT44" s="467"/>
      <c r="FUU44" s="467"/>
      <c r="FUV44" s="467"/>
      <c r="FUW44" s="467"/>
      <c r="FUX44" s="467"/>
      <c r="FUY44" s="467"/>
      <c r="FUZ44" s="467"/>
      <c r="FVA44" s="467"/>
      <c r="FVB44" s="467"/>
      <c r="FVC44" s="467"/>
      <c r="FVD44" s="467"/>
      <c r="FVE44" s="467"/>
      <c r="FVF44" s="467"/>
      <c r="FVG44" s="467"/>
      <c r="FVH44" s="467"/>
      <c r="FVI44" s="467"/>
      <c r="FVJ44" s="467"/>
      <c r="FVK44" s="467"/>
      <c r="FVL44" s="467"/>
      <c r="FVM44" s="467"/>
      <c r="FVN44" s="467"/>
      <c r="FVO44" s="467"/>
      <c r="FVP44" s="467"/>
      <c r="FVQ44" s="467"/>
      <c r="FVR44" s="467"/>
      <c r="FVS44" s="467"/>
      <c r="FVT44" s="467"/>
      <c r="FVU44" s="467"/>
      <c r="FVV44" s="467"/>
      <c r="FVW44" s="467"/>
      <c r="FVX44" s="467"/>
      <c r="FVY44" s="467"/>
      <c r="FVZ44" s="467"/>
      <c r="FWA44" s="467"/>
      <c r="FWB44" s="467"/>
      <c r="FWC44" s="467"/>
      <c r="FWD44" s="467"/>
      <c r="FWE44" s="467"/>
      <c r="FWF44" s="467"/>
      <c r="FWG44" s="467"/>
      <c r="FWH44" s="467"/>
      <c r="FWI44" s="467"/>
      <c r="FWJ44" s="467"/>
      <c r="FWK44" s="467"/>
      <c r="FWL44" s="467"/>
      <c r="FWM44" s="467"/>
      <c r="FWN44" s="467"/>
      <c r="FWO44" s="467"/>
      <c r="FWP44" s="467"/>
      <c r="FWQ44" s="467"/>
      <c r="FWR44" s="467"/>
      <c r="FWS44" s="467"/>
      <c r="FWT44" s="467"/>
      <c r="FWU44" s="467"/>
      <c r="FWV44" s="467"/>
      <c r="FWW44" s="467"/>
      <c r="FWX44" s="467"/>
      <c r="FWY44" s="467"/>
      <c r="FWZ44" s="467"/>
      <c r="FXA44" s="467"/>
      <c r="FXB44" s="467"/>
      <c r="FXC44" s="467"/>
      <c r="FXD44" s="467"/>
      <c r="FXE44" s="467"/>
      <c r="FXF44" s="467"/>
      <c r="FXG44" s="467"/>
      <c r="FXH44" s="467"/>
      <c r="FXI44" s="467"/>
      <c r="FXJ44" s="467"/>
      <c r="FXK44" s="467"/>
      <c r="FXL44" s="467"/>
      <c r="FXM44" s="467"/>
      <c r="FXN44" s="467"/>
      <c r="FXO44" s="467"/>
      <c r="FXP44" s="467"/>
      <c r="FXQ44" s="467"/>
      <c r="FXR44" s="467"/>
      <c r="FXS44" s="467"/>
      <c r="FXT44" s="467"/>
      <c r="FXU44" s="467"/>
      <c r="FXV44" s="467"/>
      <c r="FXW44" s="467"/>
      <c r="FXX44" s="467"/>
      <c r="FXY44" s="467"/>
      <c r="FXZ44" s="467"/>
      <c r="FYA44" s="467"/>
      <c r="FYB44" s="467"/>
      <c r="FYC44" s="467"/>
      <c r="FYD44" s="467"/>
      <c r="FYE44" s="467"/>
      <c r="FYF44" s="467"/>
      <c r="FYG44" s="467"/>
      <c r="FYH44" s="467"/>
      <c r="FYI44" s="467"/>
      <c r="FYJ44" s="467"/>
      <c r="FYK44" s="467"/>
      <c r="FYL44" s="467"/>
      <c r="FYM44" s="467"/>
      <c r="FYN44" s="467"/>
      <c r="FYO44" s="467"/>
      <c r="FYP44" s="467"/>
      <c r="FYQ44" s="467"/>
      <c r="FYR44" s="467"/>
      <c r="FYS44" s="467"/>
      <c r="FYT44" s="467"/>
      <c r="FYU44" s="467"/>
      <c r="FYV44" s="467"/>
      <c r="FYW44" s="467"/>
      <c r="FYX44" s="467"/>
      <c r="FYY44" s="467"/>
      <c r="FYZ44" s="467"/>
      <c r="FZA44" s="467"/>
      <c r="FZB44" s="467"/>
      <c r="FZC44" s="467"/>
      <c r="FZD44" s="467"/>
      <c r="FZE44" s="467"/>
      <c r="FZF44" s="467"/>
      <c r="FZG44" s="467"/>
      <c r="FZH44" s="467"/>
      <c r="FZI44" s="467"/>
      <c r="FZJ44" s="467"/>
      <c r="FZK44" s="467"/>
      <c r="FZL44" s="467"/>
      <c r="FZM44" s="467"/>
      <c r="FZN44" s="467"/>
      <c r="FZO44" s="467"/>
      <c r="FZP44" s="467"/>
      <c r="FZQ44" s="467"/>
      <c r="FZR44" s="467"/>
      <c r="FZS44" s="467"/>
      <c r="FZT44" s="467"/>
      <c r="FZU44" s="467"/>
      <c r="FZV44" s="467"/>
      <c r="FZW44" s="467"/>
      <c r="FZX44" s="467"/>
      <c r="FZY44" s="467"/>
      <c r="FZZ44" s="467"/>
      <c r="GAA44" s="467"/>
      <c r="GAB44" s="467"/>
      <c r="GAC44" s="467"/>
      <c r="GAD44" s="467"/>
      <c r="GAE44" s="467"/>
      <c r="GAF44" s="467"/>
      <c r="GAG44" s="467"/>
      <c r="GAH44" s="467"/>
      <c r="GAI44" s="467"/>
      <c r="GAJ44" s="467"/>
      <c r="GAK44" s="467"/>
      <c r="GAL44" s="467"/>
      <c r="GAM44" s="467"/>
      <c r="GAN44" s="467"/>
      <c r="GAO44" s="467"/>
      <c r="GAP44" s="467"/>
      <c r="GAQ44" s="467"/>
      <c r="GAR44" s="467"/>
      <c r="GAS44" s="467"/>
      <c r="GAT44" s="467"/>
      <c r="GAU44" s="467"/>
      <c r="GAV44" s="467"/>
      <c r="GAW44" s="467"/>
      <c r="GAX44" s="467"/>
      <c r="GAY44" s="467"/>
      <c r="GAZ44" s="467"/>
      <c r="GBA44" s="467"/>
      <c r="GBB44" s="467"/>
      <c r="GBC44" s="467"/>
      <c r="GBD44" s="467"/>
      <c r="GBE44" s="467"/>
      <c r="GBF44" s="467"/>
      <c r="GBG44" s="467"/>
      <c r="GBH44" s="467"/>
      <c r="GBI44" s="467"/>
      <c r="GBJ44" s="467"/>
      <c r="GBK44" s="467"/>
      <c r="GBL44" s="467"/>
      <c r="GBM44" s="467"/>
      <c r="GBN44" s="467"/>
      <c r="GBO44" s="467"/>
      <c r="GBP44" s="467"/>
      <c r="GBQ44" s="467"/>
      <c r="GBR44" s="467"/>
      <c r="GBS44" s="467"/>
      <c r="GBT44" s="467"/>
      <c r="GBU44" s="467"/>
      <c r="GBV44" s="467"/>
      <c r="GBW44" s="467"/>
      <c r="GBX44" s="467"/>
      <c r="GBY44" s="467"/>
      <c r="GBZ44" s="467"/>
      <c r="GCA44" s="467"/>
      <c r="GCB44" s="467"/>
      <c r="GCC44" s="467"/>
      <c r="GCD44" s="467"/>
      <c r="GCE44" s="467"/>
      <c r="GCF44" s="467"/>
      <c r="GCG44" s="467"/>
      <c r="GCH44" s="467"/>
      <c r="GCI44" s="467"/>
      <c r="GCJ44" s="467"/>
      <c r="GCK44" s="467"/>
      <c r="GCL44" s="467"/>
      <c r="GCM44" s="467"/>
      <c r="GCN44" s="467"/>
      <c r="GCO44" s="467"/>
      <c r="GCP44" s="467"/>
      <c r="GCQ44" s="467"/>
      <c r="GCR44" s="467"/>
      <c r="GCS44" s="467"/>
      <c r="GCT44" s="467"/>
      <c r="GCU44" s="467"/>
      <c r="GCV44" s="467"/>
      <c r="GCW44" s="467"/>
      <c r="GCX44" s="467"/>
      <c r="GCY44" s="467"/>
      <c r="GCZ44" s="467"/>
      <c r="GDA44" s="467"/>
      <c r="GDB44" s="467"/>
      <c r="GDC44" s="467"/>
      <c r="GDD44" s="467"/>
      <c r="GDE44" s="467"/>
      <c r="GDF44" s="467"/>
      <c r="GDG44" s="467"/>
      <c r="GDH44" s="467"/>
      <c r="GDI44" s="467"/>
      <c r="GDJ44" s="467"/>
      <c r="GDK44" s="467"/>
      <c r="GDL44" s="467"/>
      <c r="GDM44" s="467"/>
      <c r="GDN44" s="467"/>
      <c r="GDO44" s="467"/>
      <c r="GDP44" s="467"/>
      <c r="GDQ44" s="467"/>
      <c r="GDR44" s="467"/>
      <c r="GDS44" s="467"/>
      <c r="GDT44" s="467"/>
      <c r="GDU44" s="467"/>
      <c r="GDV44" s="467"/>
      <c r="GDW44" s="467"/>
      <c r="GDX44" s="467"/>
      <c r="GDY44" s="467"/>
      <c r="GDZ44" s="467"/>
      <c r="GEA44" s="467"/>
      <c r="GEB44" s="467"/>
      <c r="GEC44" s="467"/>
      <c r="GED44" s="467"/>
      <c r="GEE44" s="467"/>
      <c r="GEF44" s="467"/>
      <c r="GEG44" s="467"/>
      <c r="GEH44" s="467"/>
      <c r="GEI44" s="467"/>
      <c r="GEJ44" s="467"/>
      <c r="GEK44" s="467"/>
      <c r="GEL44" s="467"/>
      <c r="GEM44" s="467"/>
      <c r="GEN44" s="467"/>
      <c r="GEO44" s="467"/>
      <c r="GEP44" s="467"/>
      <c r="GEQ44" s="467"/>
      <c r="GER44" s="467"/>
      <c r="GES44" s="467"/>
      <c r="GET44" s="467"/>
      <c r="GEU44" s="467"/>
      <c r="GEV44" s="467"/>
      <c r="GEW44" s="467"/>
      <c r="GEX44" s="467"/>
      <c r="GEY44" s="467"/>
      <c r="GEZ44" s="467"/>
      <c r="GFA44" s="467"/>
      <c r="GFB44" s="467"/>
      <c r="GFC44" s="467"/>
      <c r="GFD44" s="467"/>
      <c r="GFE44" s="467"/>
      <c r="GFF44" s="467"/>
      <c r="GFG44" s="467"/>
      <c r="GFH44" s="467"/>
      <c r="GFI44" s="467"/>
      <c r="GFJ44" s="467"/>
      <c r="GFK44" s="467"/>
      <c r="GFL44" s="467"/>
      <c r="GFM44" s="467"/>
      <c r="GFN44" s="467"/>
      <c r="GFO44" s="467"/>
      <c r="GFP44" s="467"/>
      <c r="GFQ44" s="467"/>
      <c r="GFR44" s="467"/>
      <c r="GFS44" s="467"/>
      <c r="GFT44" s="467"/>
      <c r="GFU44" s="467"/>
      <c r="GFV44" s="467"/>
      <c r="GFW44" s="467"/>
      <c r="GFX44" s="467"/>
      <c r="GFY44" s="467"/>
      <c r="GFZ44" s="467"/>
      <c r="GGA44" s="467"/>
      <c r="GGB44" s="467"/>
      <c r="GGC44" s="467"/>
      <c r="GGD44" s="467"/>
      <c r="GGE44" s="467"/>
      <c r="GGF44" s="467"/>
      <c r="GGG44" s="467"/>
      <c r="GGH44" s="467"/>
      <c r="GGI44" s="467"/>
      <c r="GGJ44" s="467"/>
      <c r="GGK44" s="467"/>
      <c r="GGL44" s="467"/>
      <c r="GGM44" s="467"/>
      <c r="GGN44" s="467"/>
      <c r="GGO44" s="467"/>
      <c r="GGP44" s="467"/>
      <c r="GGQ44" s="467"/>
      <c r="GGR44" s="467"/>
      <c r="GGS44" s="467"/>
      <c r="GGT44" s="467"/>
      <c r="GGU44" s="467"/>
      <c r="GGV44" s="467"/>
      <c r="GGW44" s="467"/>
      <c r="GGX44" s="467"/>
      <c r="GGY44" s="467"/>
      <c r="GGZ44" s="467"/>
      <c r="GHA44" s="467"/>
      <c r="GHB44" s="467"/>
      <c r="GHC44" s="467"/>
      <c r="GHD44" s="467"/>
      <c r="GHE44" s="467"/>
      <c r="GHF44" s="467"/>
      <c r="GHG44" s="467"/>
      <c r="GHH44" s="467"/>
      <c r="GHI44" s="467"/>
      <c r="GHJ44" s="467"/>
      <c r="GHK44" s="467"/>
      <c r="GHL44" s="467"/>
      <c r="GHM44" s="467"/>
      <c r="GHN44" s="467"/>
      <c r="GHO44" s="467"/>
      <c r="GHP44" s="467"/>
      <c r="GHQ44" s="467"/>
      <c r="GHR44" s="467"/>
      <c r="GHS44" s="467"/>
      <c r="GHT44" s="467"/>
      <c r="GHU44" s="467"/>
      <c r="GHV44" s="467"/>
      <c r="GHW44" s="467"/>
      <c r="GHX44" s="467"/>
      <c r="GHY44" s="467"/>
      <c r="GHZ44" s="467"/>
      <c r="GIA44" s="467"/>
      <c r="GIB44" s="467"/>
      <c r="GIC44" s="467"/>
      <c r="GID44" s="467"/>
      <c r="GIE44" s="467"/>
      <c r="GIF44" s="467"/>
      <c r="GIG44" s="467"/>
      <c r="GIH44" s="467"/>
      <c r="GII44" s="467"/>
      <c r="GIJ44" s="467"/>
      <c r="GIK44" s="467"/>
      <c r="GIL44" s="467"/>
      <c r="GIM44" s="467"/>
      <c r="GIN44" s="467"/>
      <c r="GIO44" s="467"/>
      <c r="GIP44" s="467"/>
      <c r="GIQ44" s="467"/>
      <c r="GIR44" s="467"/>
      <c r="GIS44" s="467"/>
      <c r="GIT44" s="467"/>
      <c r="GIU44" s="467"/>
      <c r="GIV44" s="467"/>
      <c r="GIW44" s="467"/>
      <c r="GIX44" s="467"/>
      <c r="GIY44" s="467"/>
      <c r="GIZ44" s="467"/>
      <c r="GJA44" s="467"/>
      <c r="GJB44" s="467"/>
      <c r="GJC44" s="467"/>
      <c r="GJD44" s="467"/>
      <c r="GJE44" s="467"/>
      <c r="GJF44" s="467"/>
      <c r="GJG44" s="467"/>
      <c r="GJH44" s="467"/>
      <c r="GJI44" s="467"/>
      <c r="GJJ44" s="467"/>
      <c r="GJK44" s="467"/>
      <c r="GJL44" s="467"/>
      <c r="GJM44" s="467"/>
      <c r="GJN44" s="467"/>
      <c r="GJO44" s="467"/>
      <c r="GJP44" s="467"/>
      <c r="GJQ44" s="467"/>
      <c r="GJR44" s="467"/>
      <c r="GJS44" s="467"/>
      <c r="GJT44" s="467"/>
      <c r="GJU44" s="467"/>
      <c r="GJV44" s="467"/>
      <c r="GJW44" s="467"/>
      <c r="GJX44" s="467"/>
      <c r="GJY44" s="467"/>
      <c r="GJZ44" s="467"/>
      <c r="GKA44" s="467"/>
      <c r="GKB44" s="467"/>
      <c r="GKC44" s="467"/>
      <c r="GKD44" s="467"/>
      <c r="GKE44" s="467"/>
      <c r="GKF44" s="467"/>
      <c r="GKG44" s="467"/>
      <c r="GKH44" s="467"/>
      <c r="GKI44" s="467"/>
      <c r="GKJ44" s="467"/>
      <c r="GKK44" s="467"/>
      <c r="GKL44" s="467"/>
      <c r="GKM44" s="467"/>
      <c r="GKN44" s="467"/>
      <c r="GKO44" s="467"/>
      <c r="GKP44" s="467"/>
      <c r="GKQ44" s="467"/>
      <c r="GKR44" s="467"/>
      <c r="GKS44" s="467"/>
      <c r="GKT44" s="467"/>
      <c r="GKU44" s="467"/>
      <c r="GKV44" s="467"/>
      <c r="GKW44" s="467"/>
      <c r="GKX44" s="467"/>
      <c r="GKY44" s="467"/>
      <c r="GKZ44" s="467"/>
      <c r="GLA44" s="467"/>
      <c r="GLB44" s="467"/>
      <c r="GLC44" s="467"/>
      <c r="GLD44" s="467"/>
      <c r="GLE44" s="467"/>
      <c r="GLF44" s="467"/>
      <c r="GLG44" s="467"/>
      <c r="GLH44" s="467"/>
      <c r="GLI44" s="467"/>
      <c r="GLJ44" s="467"/>
      <c r="GLK44" s="467"/>
      <c r="GLL44" s="467"/>
      <c r="GLM44" s="467"/>
      <c r="GLN44" s="467"/>
      <c r="GLO44" s="467"/>
      <c r="GLP44" s="467"/>
      <c r="GLQ44" s="467"/>
      <c r="GLR44" s="467"/>
      <c r="GLS44" s="467"/>
      <c r="GLT44" s="467"/>
      <c r="GLU44" s="467"/>
      <c r="GLV44" s="467"/>
      <c r="GLW44" s="467"/>
      <c r="GLX44" s="467"/>
      <c r="GLY44" s="467"/>
      <c r="GLZ44" s="467"/>
      <c r="GMA44" s="467"/>
      <c r="GMB44" s="467"/>
      <c r="GMC44" s="467"/>
      <c r="GMD44" s="467"/>
      <c r="GME44" s="467"/>
      <c r="GMF44" s="467"/>
      <c r="GMG44" s="467"/>
      <c r="GMH44" s="467"/>
      <c r="GMI44" s="467"/>
      <c r="GMJ44" s="467"/>
      <c r="GMK44" s="467"/>
      <c r="GML44" s="467"/>
      <c r="GMM44" s="467"/>
      <c r="GMN44" s="467"/>
      <c r="GMO44" s="467"/>
      <c r="GMP44" s="467"/>
      <c r="GMQ44" s="467"/>
      <c r="GMR44" s="467"/>
      <c r="GMS44" s="467"/>
      <c r="GMT44" s="467"/>
      <c r="GMU44" s="467"/>
      <c r="GMV44" s="467"/>
      <c r="GMW44" s="467"/>
      <c r="GMX44" s="467"/>
      <c r="GMY44" s="467"/>
      <c r="GMZ44" s="467"/>
      <c r="GNA44" s="467"/>
      <c r="GNB44" s="467"/>
      <c r="GNC44" s="467"/>
      <c r="GND44" s="467"/>
      <c r="GNE44" s="467"/>
      <c r="GNF44" s="467"/>
      <c r="GNG44" s="467"/>
      <c r="GNH44" s="467"/>
      <c r="GNI44" s="467"/>
      <c r="GNJ44" s="467"/>
      <c r="GNK44" s="467"/>
      <c r="GNL44" s="467"/>
      <c r="GNM44" s="467"/>
      <c r="GNN44" s="467"/>
      <c r="GNO44" s="467"/>
      <c r="GNP44" s="467"/>
      <c r="GNQ44" s="467"/>
      <c r="GNR44" s="467"/>
      <c r="GNS44" s="467"/>
      <c r="GNT44" s="467"/>
      <c r="GNU44" s="467"/>
      <c r="GNV44" s="467"/>
      <c r="GNW44" s="467"/>
      <c r="GNX44" s="467"/>
      <c r="GNY44" s="467"/>
      <c r="GNZ44" s="467"/>
      <c r="GOA44" s="467"/>
      <c r="GOB44" s="467"/>
      <c r="GOC44" s="467"/>
      <c r="GOD44" s="467"/>
      <c r="GOE44" s="467"/>
      <c r="GOF44" s="467"/>
      <c r="GOG44" s="467"/>
      <c r="GOH44" s="467"/>
      <c r="GOI44" s="467"/>
      <c r="GOJ44" s="467"/>
      <c r="GOK44" s="467"/>
      <c r="GOL44" s="467"/>
      <c r="GOM44" s="467"/>
      <c r="GON44" s="467"/>
      <c r="GOO44" s="467"/>
      <c r="GOP44" s="467"/>
      <c r="GOQ44" s="467"/>
      <c r="GOR44" s="467"/>
      <c r="GOS44" s="467"/>
      <c r="GOT44" s="467"/>
      <c r="GOU44" s="467"/>
      <c r="GOV44" s="467"/>
      <c r="GOW44" s="467"/>
      <c r="GOX44" s="467"/>
      <c r="GOY44" s="467"/>
      <c r="GOZ44" s="467"/>
      <c r="GPA44" s="467"/>
      <c r="GPB44" s="467"/>
      <c r="GPC44" s="467"/>
      <c r="GPD44" s="467"/>
      <c r="GPE44" s="467"/>
      <c r="GPF44" s="467"/>
      <c r="GPG44" s="467"/>
      <c r="GPH44" s="467"/>
      <c r="GPI44" s="467"/>
      <c r="GPJ44" s="467"/>
      <c r="GPK44" s="467"/>
      <c r="GPL44" s="467"/>
      <c r="GPM44" s="467"/>
      <c r="GPN44" s="467"/>
      <c r="GPO44" s="467"/>
      <c r="GPP44" s="467"/>
      <c r="GPQ44" s="467"/>
      <c r="GPR44" s="467"/>
      <c r="GPS44" s="467"/>
      <c r="GPT44" s="467"/>
      <c r="GPU44" s="467"/>
      <c r="GPV44" s="467"/>
      <c r="GPW44" s="467"/>
      <c r="GPX44" s="467"/>
      <c r="GPY44" s="467"/>
      <c r="GPZ44" s="467"/>
      <c r="GQA44" s="467"/>
      <c r="GQB44" s="467"/>
      <c r="GQC44" s="467"/>
      <c r="GQD44" s="467"/>
      <c r="GQE44" s="467"/>
      <c r="GQF44" s="467"/>
      <c r="GQG44" s="467"/>
      <c r="GQH44" s="467"/>
      <c r="GQI44" s="467"/>
      <c r="GQJ44" s="467"/>
      <c r="GQK44" s="467"/>
      <c r="GQL44" s="467"/>
      <c r="GQM44" s="467"/>
      <c r="GQN44" s="467"/>
      <c r="GQO44" s="467"/>
      <c r="GQP44" s="467"/>
      <c r="GQQ44" s="467"/>
      <c r="GQR44" s="467"/>
      <c r="GQS44" s="467"/>
      <c r="GQT44" s="467"/>
      <c r="GQU44" s="467"/>
      <c r="GQV44" s="467"/>
      <c r="GQW44" s="467"/>
      <c r="GQX44" s="467"/>
      <c r="GQY44" s="467"/>
      <c r="GQZ44" s="467"/>
      <c r="GRA44" s="467"/>
      <c r="GRB44" s="467"/>
      <c r="GRC44" s="467"/>
      <c r="GRD44" s="467"/>
      <c r="GRE44" s="467"/>
      <c r="GRF44" s="467"/>
      <c r="GRG44" s="467"/>
      <c r="GRH44" s="467"/>
      <c r="GRI44" s="467"/>
      <c r="GRJ44" s="467"/>
      <c r="GRK44" s="467"/>
      <c r="GRL44" s="467"/>
      <c r="GRM44" s="467"/>
      <c r="GRN44" s="467"/>
      <c r="GRO44" s="467"/>
      <c r="GRP44" s="467"/>
      <c r="GRQ44" s="467"/>
      <c r="GRR44" s="467"/>
      <c r="GRS44" s="467"/>
      <c r="GRT44" s="467"/>
      <c r="GRU44" s="467"/>
      <c r="GRV44" s="467"/>
      <c r="GRW44" s="467"/>
      <c r="GRX44" s="467"/>
      <c r="GRY44" s="467"/>
      <c r="GRZ44" s="467"/>
      <c r="GSA44" s="467"/>
      <c r="GSB44" s="467"/>
      <c r="GSC44" s="467"/>
      <c r="GSD44" s="467"/>
      <c r="GSE44" s="467"/>
      <c r="GSF44" s="467"/>
      <c r="GSG44" s="467"/>
      <c r="GSH44" s="467"/>
      <c r="GSI44" s="467"/>
      <c r="GSJ44" s="467"/>
      <c r="GSK44" s="467"/>
      <c r="GSL44" s="467"/>
      <c r="GSM44" s="467"/>
      <c r="GSN44" s="467"/>
      <c r="GSO44" s="467"/>
      <c r="GSP44" s="467"/>
      <c r="GSQ44" s="467"/>
      <c r="GSR44" s="467"/>
      <c r="GSS44" s="467"/>
      <c r="GST44" s="467"/>
      <c r="GSU44" s="467"/>
      <c r="GSV44" s="467"/>
      <c r="GSW44" s="467"/>
      <c r="GSX44" s="467"/>
      <c r="GSY44" s="467"/>
      <c r="GSZ44" s="467"/>
      <c r="GTA44" s="467"/>
      <c r="GTB44" s="467"/>
      <c r="GTC44" s="467"/>
      <c r="GTD44" s="467"/>
      <c r="GTE44" s="467"/>
      <c r="GTF44" s="467"/>
      <c r="GTG44" s="467"/>
      <c r="GTH44" s="467"/>
      <c r="GTI44" s="467"/>
      <c r="GTJ44" s="467"/>
      <c r="GTK44" s="467"/>
      <c r="GTL44" s="467"/>
      <c r="GTM44" s="467"/>
      <c r="GTN44" s="467"/>
      <c r="GTO44" s="467"/>
      <c r="GTP44" s="467"/>
      <c r="GTQ44" s="467"/>
      <c r="GTR44" s="467"/>
      <c r="GTS44" s="467"/>
      <c r="GTT44" s="467"/>
      <c r="GTU44" s="467"/>
      <c r="GTV44" s="467"/>
      <c r="GTW44" s="467"/>
      <c r="GTX44" s="467"/>
      <c r="GTY44" s="467"/>
      <c r="GTZ44" s="467"/>
      <c r="GUA44" s="467"/>
      <c r="GUB44" s="467"/>
      <c r="GUC44" s="467"/>
      <c r="GUD44" s="467"/>
      <c r="GUE44" s="467"/>
      <c r="GUF44" s="467"/>
      <c r="GUG44" s="467"/>
      <c r="GUH44" s="467"/>
      <c r="GUI44" s="467"/>
      <c r="GUJ44" s="467"/>
      <c r="GUK44" s="467"/>
      <c r="GUL44" s="467"/>
      <c r="GUM44" s="467"/>
      <c r="GUN44" s="467"/>
      <c r="GUO44" s="467"/>
      <c r="GUP44" s="467"/>
      <c r="GUQ44" s="467"/>
      <c r="GUR44" s="467"/>
      <c r="GUS44" s="467"/>
      <c r="GUT44" s="467"/>
      <c r="GUU44" s="467"/>
      <c r="GUV44" s="467"/>
      <c r="GUW44" s="467"/>
      <c r="GUX44" s="467"/>
      <c r="GUY44" s="467"/>
      <c r="GUZ44" s="467"/>
      <c r="GVA44" s="467"/>
      <c r="GVB44" s="467"/>
      <c r="GVC44" s="467"/>
      <c r="GVD44" s="467"/>
      <c r="GVE44" s="467"/>
      <c r="GVF44" s="467"/>
      <c r="GVG44" s="467"/>
      <c r="GVH44" s="467"/>
      <c r="GVI44" s="467"/>
      <c r="GVJ44" s="467"/>
      <c r="GVK44" s="467"/>
      <c r="GVL44" s="467"/>
      <c r="GVM44" s="467"/>
      <c r="GVN44" s="467"/>
      <c r="GVO44" s="467"/>
      <c r="GVP44" s="467"/>
      <c r="GVQ44" s="467"/>
      <c r="GVR44" s="467"/>
      <c r="GVS44" s="467"/>
      <c r="GVT44" s="467"/>
      <c r="GVU44" s="467"/>
      <c r="GVV44" s="467"/>
      <c r="GVW44" s="467"/>
      <c r="GVX44" s="467"/>
      <c r="GVY44" s="467"/>
      <c r="GVZ44" s="467"/>
      <c r="GWA44" s="467"/>
      <c r="GWB44" s="467"/>
      <c r="GWC44" s="467"/>
      <c r="GWD44" s="467"/>
      <c r="GWE44" s="467"/>
      <c r="GWF44" s="467"/>
      <c r="GWG44" s="467"/>
      <c r="GWH44" s="467"/>
      <c r="GWI44" s="467"/>
      <c r="GWJ44" s="467"/>
      <c r="GWK44" s="467"/>
      <c r="GWL44" s="467"/>
      <c r="GWM44" s="467"/>
      <c r="GWN44" s="467"/>
      <c r="GWO44" s="467"/>
      <c r="GWP44" s="467"/>
      <c r="GWQ44" s="467"/>
      <c r="GWR44" s="467"/>
      <c r="GWS44" s="467"/>
      <c r="GWT44" s="467"/>
      <c r="GWU44" s="467"/>
      <c r="GWV44" s="467"/>
      <c r="GWW44" s="467"/>
      <c r="GWX44" s="467"/>
      <c r="GWY44" s="467"/>
      <c r="GWZ44" s="467"/>
      <c r="GXA44" s="467"/>
      <c r="GXB44" s="467"/>
      <c r="GXC44" s="467"/>
      <c r="GXD44" s="467"/>
      <c r="GXE44" s="467"/>
      <c r="GXF44" s="467"/>
      <c r="GXG44" s="467"/>
      <c r="GXH44" s="467"/>
      <c r="GXI44" s="467"/>
      <c r="GXJ44" s="467"/>
      <c r="GXK44" s="467"/>
      <c r="GXL44" s="467"/>
      <c r="GXM44" s="467"/>
      <c r="GXN44" s="467"/>
      <c r="GXO44" s="467"/>
      <c r="GXP44" s="467"/>
      <c r="GXQ44" s="467"/>
      <c r="GXR44" s="467"/>
      <c r="GXS44" s="467"/>
      <c r="GXT44" s="467"/>
      <c r="GXU44" s="467"/>
      <c r="GXV44" s="467"/>
      <c r="GXW44" s="467"/>
      <c r="GXX44" s="467"/>
      <c r="GXY44" s="467"/>
      <c r="GXZ44" s="467"/>
      <c r="GYA44" s="467"/>
      <c r="GYB44" s="467"/>
      <c r="GYC44" s="467"/>
      <c r="GYD44" s="467"/>
      <c r="GYE44" s="467"/>
      <c r="GYF44" s="467"/>
      <c r="GYG44" s="467"/>
      <c r="GYH44" s="467"/>
      <c r="GYI44" s="467"/>
      <c r="GYJ44" s="467"/>
      <c r="GYK44" s="467"/>
      <c r="GYL44" s="467"/>
      <c r="GYM44" s="467"/>
      <c r="GYN44" s="467"/>
      <c r="GYO44" s="467"/>
      <c r="GYP44" s="467"/>
      <c r="GYQ44" s="467"/>
      <c r="GYR44" s="467"/>
      <c r="GYS44" s="467"/>
      <c r="GYT44" s="467"/>
      <c r="GYU44" s="467"/>
      <c r="GYV44" s="467"/>
      <c r="GYW44" s="467"/>
      <c r="GYX44" s="467"/>
      <c r="GYY44" s="467"/>
      <c r="GYZ44" s="467"/>
      <c r="GZA44" s="467"/>
      <c r="GZB44" s="467"/>
      <c r="GZC44" s="467"/>
      <c r="GZD44" s="467"/>
      <c r="GZE44" s="467"/>
      <c r="GZF44" s="467"/>
      <c r="GZG44" s="467"/>
      <c r="GZH44" s="467"/>
      <c r="GZI44" s="467"/>
      <c r="GZJ44" s="467"/>
      <c r="GZK44" s="467"/>
      <c r="GZL44" s="467"/>
      <c r="GZM44" s="467"/>
      <c r="GZN44" s="467"/>
      <c r="GZO44" s="467"/>
      <c r="GZP44" s="467"/>
      <c r="GZQ44" s="467"/>
      <c r="GZR44" s="467"/>
      <c r="GZS44" s="467"/>
      <c r="GZT44" s="467"/>
      <c r="GZU44" s="467"/>
      <c r="GZV44" s="467"/>
      <c r="GZW44" s="467"/>
      <c r="GZX44" s="467"/>
      <c r="GZY44" s="467"/>
      <c r="GZZ44" s="467"/>
      <c r="HAA44" s="467"/>
      <c r="HAB44" s="467"/>
      <c r="HAC44" s="467"/>
      <c r="HAD44" s="467"/>
      <c r="HAE44" s="467"/>
      <c r="HAF44" s="467"/>
      <c r="HAG44" s="467"/>
      <c r="HAH44" s="467"/>
      <c r="HAI44" s="467"/>
      <c r="HAJ44" s="467"/>
      <c r="HAK44" s="467"/>
      <c r="HAL44" s="467"/>
      <c r="HAM44" s="467"/>
      <c r="HAN44" s="467"/>
      <c r="HAO44" s="467"/>
      <c r="HAP44" s="467"/>
      <c r="HAQ44" s="467"/>
      <c r="HAR44" s="467"/>
      <c r="HAS44" s="467"/>
      <c r="HAT44" s="467"/>
      <c r="HAU44" s="467"/>
      <c r="HAV44" s="467"/>
      <c r="HAW44" s="467"/>
      <c r="HAX44" s="467"/>
      <c r="HAY44" s="467"/>
      <c r="HAZ44" s="467"/>
      <c r="HBA44" s="467"/>
      <c r="HBB44" s="467"/>
      <c r="HBC44" s="467"/>
      <c r="HBD44" s="467"/>
      <c r="HBE44" s="467"/>
      <c r="HBF44" s="467"/>
      <c r="HBG44" s="467"/>
      <c r="HBH44" s="467"/>
      <c r="HBI44" s="467"/>
      <c r="HBJ44" s="467"/>
      <c r="HBK44" s="467"/>
      <c r="HBL44" s="467"/>
      <c r="HBM44" s="467"/>
      <c r="HBN44" s="467"/>
      <c r="HBO44" s="467"/>
      <c r="HBP44" s="467"/>
      <c r="HBQ44" s="467"/>
      <c r="HBR44" s="467"/>
      <c r="HBS44" s="467"/>
      <c r="HBT44" s="467"/>
      <c r="HBU44" s="467"/>
      <c r="HBV44" s="467"/>
      <c r="HBW44" s="467"/>
      <c r="HBX44" s="467"/>
      <c r="HBY44" s="467"/>
      <c r="HBZ44" s="467"/>
      <c r="HCA44" s="467"/>
      <c r="HCB44" s="467"/>
      <c r="HCC44" s="467"/>
      <c r="HCD44" s="467"/>
      <c r="HCE44" s="467"/>
      <c r="HCF44" s="467"/>
      <c r="HCG44" s="467"/>
      <c r="HCH44" s="467"/>
      <c r="HCI44" s="467"/>
      <c r="HCJ44" s="467"/>
      <c r="HCK44" s="467"/>
      <c r="HCL44" s="467"/>
      <c r="HCM44" s="467"/>
      <c r="HCN44" s="467"/>
      <c r="HCO44" s="467"/>
      <c r="HCP44" s="467"/>
      <c r="HCQ44" s="467"/>
      <c r="HCR44" s="467"/>
      <c r="HCS44" s="467"/>
      <c r="HCT44" s="467"/>
      <c r="HCU44" s="467"/>
      <c r="HCV44" s="467"/>
      <c r="HCW44" s="467"/>
      <c r="HCX44" s="467"/>
      <c r="HCY44" s="467"/>
      <c r="HCZ44" s="467"/>
      <c r="HDA44" s="467"/>
      <c r="HDB44" s="467"/>
      <c r="HDC44" s="467"/>
      <c r="HDD44" s="467"/>
      <c r="HDE44" s="467"/>
      <c r="HDF44" s="467"/>
      <c r="HDG44" s="467"/>
      <c r="HDH44" s="467"/>
      <c r="HDI44" s="467"/>
      <c r="HDJ44" s="467"/>
      <c r="HDK44" s="467"/>
      <c r="HDL44" s="467"/>
      <c r="HDM44" s="467"/>
      <c r="HDN44" s="467"/>
      <c r="HDO44" s="467"/>
      <c r="HDP44" s="467"/>
      <c r="HDQ44" s="467"/>
      <c r="HDR44" s="467"/>
      <c r="HDS44" s="467"/>
      <c r="HDT44" s="467"/>
      <c r="HDU44" s="467"/>
      <c r="HDV44" s="467"/>
      <c r="HDW44" s="467"/>
      <c r="HDX44" s="467"/>
      <c r="HDY44" s="467"/>
      <c r="HDZ44" s="467"/>
      <c r="HEA44" s="467"/>
      <c r="HEB44" s="467"/>
      <c r="HEC44" s="467"/>
      <c r="HED44" s="467"/>
      <c r="HEE44" s="467"/>
      <c r="HEF44" s="467"/>
      <c r="HEG44" s="467"/>
      <c r="HEH44" s="467"/>
      <c r="HEI44" s="467"/>
      <c r="HEJ44" s="467"/>
      <c r="HEK44" s="467"/>
      <c r="HEL44" s="467"/>
      <c r="HEM44" s="467"/>
      <c r="HEN44" s="467"/>
      <c r="HEO44" s="467"/>
      <c r="HEP44" s="467"/>
      <c r="HEQ44" s="467"/>
      <c r="HER44" s="467"/>
      <c r="HES44" s="467"/>
      <c r="HET44" s="467"/>
      <c r="HEU44" s="467"/>
      <c r="HEV44" s="467"/>
      <c r="HEW44" s="467"/>
      <c r="HEX44" s="467"/>
      <c r="HEY44" s="467"/>
      <c r="HEZ44" s="467"/>
      <c r="HFA44" s="467"/>
      <c r="HFB44" s="467"/>
      <c r="HFC44" s="467"/>
      <c r="HFD44" s="467"/>
      <c r="HFE44" s="467"/>
      <c r="HFF44" s="467"/>
      <c r="HFG44" s="467"/>
      <c r="HFH44" s="467"/>
      <c r="HFI44" s="467"/>
      <c r="HFJ44" s="467"/>
      <c r="HFK44" s="467"/>
      <c r="HFL44" s="467"/>
      <c r="HFM44" s="467"/>
      <c r="HFN44" s="467"/>
      <c r="HFO44" s="467"/>
      <c r="HFP44" s="467"/>
      <c r="HFQ44" s="467"/>
      <c r="HFR44" s="467"/>
      <c r="HFS44" s="467"/>
      <c r="HFT44" s="467"/>
      <c r="HFU44" s="467"/>
      <c r="HFV44" s="467"/>
      <c r="HFW44" s="467"/>
      <c r="HFX44" s="467"/>
      <c r="HFY44" s="467"/>
      <c r="HFZ44" s="467"/>
      <c r="HGA44" s="467"/>
      <c r="HGB44" s="467"/>
      <c r="HGC44" s="467"/>
      <c r="HGD44" s="467"/>
      <c r="HGE44" s="467"/>
      <c r="HGF44" s="467"/>
      <c r="HGG44" s="467"/>
      <c r="HGH44" s="467"/>
      <c r="HGI44" s="467"/>
      <c r="HGJ44" s="467"/>
      <c r="HGK44" s="467"/>
      <c r="HGL44" s="467"/>
      <c r="HGM44" s="467"/>
      <c r="HGN44" s="467"/>
      <c r="HGO44" s="467"/>
      <c r="HGP44" s="467"/>
      <c r="HGQ44" s="467"/>
      <c r="HGR44" s="467"/>
      <c r="HGS44" s="467"/>
      <c r="HGT44" s="467"/>
      <c r="HGU44" s="467"/>
      <c r="HGV44" s="467"/>
      <c r="HGW44" s="467"/>
      <c r="HGX44" s="467"/>
      <c r="HGY44" s="467"/>
      <c r="HGZ44" s="467"/>
      <c r="HHA44" s="467"/>
      <c r="HHB44" s="467"/>
      <c r="HHC44" s="467"/>
      <c r="HHD44" s="467"/>
      <c r="HHE44" s="467"/>
      <c r="HHF44" s="467"/>
      <c r="HHG44" s="467"/>
      <c r="HHH44" s="467"/>
      <c r="HHI44" s="467"/>
      <c r="HHJ44" s="467"/>
      <c r="HHK44" s="467"/>
      <c r="HHL44" s="467"/>
      <c r="HHM44" s="467"/>
      <c r="HHN44" s="467"/>
      <c r="HHO44" s="467"/>
      <c r="HHP44" s="467"/>
      <c r="HHQ44" s="467"/>
      <c r="HHR44" s="467"/>
      <c r="HHS44" s="467"/>
      <c r="HHT44" s="467"/>
      <c r="HHU44" s="467"/>
      <c r="HHV44" s="467"/>
      <c r="HHW44" s="467"/>
      <c r="HHX44" s="467"/>
      <c r="HHY44" s="467"/>
      <c r="HHZ44" s="467"/>
      <c r="HIA44" s="467"/>
      <c r="HIB44" s="467"/>
      <c r="HIC44" s="467"/>
      <c r="HID44" s="467"/>
      <c r="HIE44" s="467"/>
      <c r="HIF44" s="467"/>
      <c r="HIG44" s="467"/>
      <c r="HIH44" s="467"/>
      <c r="HII44" s="467"/>
      <c r="HIJ44" s="467"/>
      <c r="HIK44" s="467"/>
      <c r="HIL44" s="467"/>
      <c r="HIM44" s="467"/>
      <c r="HIN44" s="467"/>
      <c r="HIO44" s="467"/>
      <c r="HIP44" s="467"/>
      <c r="HIQ44" s="467"/>
      <c r="HIR44" s="467"/>
      <c r="HIS44" s="467"/>
      <c r="HIT44" s="467"/>
      <c r="HIU44" s="467"/>
      <c r="HIV44" s="467"/>
      <c r="HIW44" s="467"/>
      <c r="HIX44" s="467"/>
      <c r="HIY44" s="467"/>
      <c r="HIZ44" s="467"/>
      <c r="HJA44" s="467"/>
      <c r="HJB44" s="467"/>
      <c r="HJC44" s="467"/>
      <c r="HJD44" s="467"/>
      <c r="HJE44" s="467"/>
      <c r="HJF44" s="467"/>
      <c r="HJG44" s="467"/>
      <c r="HJH44" s="467"/>
      <c r="HJI44" s="467"/>
      <c r="HJJ44" s="467"/>
      <c r="HJK44" s="467"/>
      <c r="HJL44" s="467"/>
      <c r="HJM44" s="467"/>
      <c r="HJN44" s="467"/>
      <c r="HJO44" s="467"/>
      <c r="HJP44" s="467"/>
      <c r="HJQ44" s="467"/>
      <c r="HJR44" s="467"/>
      <c r="HJS44" s="467"/>
      <c r="HJT44" s="467"/>
      <c r="HJU44" s="467"/>
      <c r="HJV44" s="467"/>
      <c r="HJW44" s="467"/>
      <c r="HJX44" s="467"/>
      <c r="HJY44" s="467"/>
      <c r="HJZ44" s="467"/>
      <c r="HKA44" s="467"/>
      <c r="HKB44" s="467"/>
      <c r="HKC44" s="467"/>
      <c r="HKD44" s="467"/>
      <c r="HKE44" s="467"/>
      <c r="HKF44" s="467"/>
      <c r="HKG44" s="467"/>
      <c r="HKH44" s="467"/>
      <c r="HKI44" s="467"/>
      <c r="HKJ44" s="467"/>
      <c r="HKK44" s="467"/>
      <c r="HKL44" s="467"/>
      <c r="HKM44" s="467"/>
      <c r="HKN44" s="467"/>
      <c r="HKO44" s="467"/>
      <c r="HKP44" s="467"/>
      <c r="HKQ44" s="467"/>
      <c r="HKR44" s="467"/>
      <c r="HKS44" s="467"/>
      <c r="HKT44" s="467"/>
      <c r="HKU44" s="467"/>
      <c r="HKV44" s="467"/>
      <c r="HKW44" s="467"/>
      <c r="HKX44" s="467"/>
      <c r="HKY44" s="467"/>
      <c r="HKZ44" s="467"/>
      <c r="HLA44" s="467"/>
      <c r="HLB44" s="467"/>
      <c r="HLC44" s="467"/>
      <c r="HLD44" s="467"/>
      <c r="HLE44" s="467"/>
      <c r="HLF44" s="467"/>
      <c r="HLG44" s="467"/>
      <c r="HLH44" s="467"/>
      <c r="HLI44" s="467"/>
      <c r="HLJ44" s="467"/>
      <c r="HLK44" s="467"/>
      <c r="HLL44" s="467"/>
      <c r="HLM44" s="467"/>
      <c r="HLN44" s="467"/>
      <c r="HLO44" s="467"/>
      <c r="HLP44" s="467"/>
      <c r="HLQ44" s="467"/>
      <c r="HLR44" s="467"/>
      <c r="HLS44" s="467"/>
      <c r="HLT44" s="467"/>
      <c r="HLU44" s="467"/>
      <c r="HLV44" s="467"/>
      <c r="HLW44" s="467"/>
      <c r="HLX44" s="467"/>
      <c r="HLY44" s="467"/>
      <c r="HLZ44" s="467"/>
      <c r="HMA44" s="467"/>
      <c r="HMB44" s="467"/>
      <c r="HMC44" s="467"/>
      <c r="HMD44" s="467"/>
      <c r="HME44" s="467"/>
      <c r="HMF44" s="467"/>
      <c r="HMG44" s="467"/>
      <c r="HMH44" s="467"/>
      <c r="HMI44" s="467"/>
      <c r="HMJ44" s="467"/>
      <c r="HMK44" s="467"/>
      <c r="HML44" s="467"/>
      <c r="HMM44" s="467"/>
      <c r="HMN44" s="467"/>
      <c r="HMO44" s="467"/>
      <c r="HMP44" s="467"/>
      <c r="HMQ44" s="467"/>
      <c r="HMR44" s="467"/>
      <c r="HMS44" s="467"/>
      <c r="HMT44" s="467"/>
      <c r="HMU44" s="467"/>
      <c r="HMV44" s="467"/>
      <c r="HMW44" s="467"/>
      <c r="HMX44" s="467"/>
      <c r="HMY44" s="467"/>
      <c r="HMZ44" s="467"/>
      <c r="HNA44" s="467"/>
      <c r="HNB44" s="467"/>
      <c r="HNC44" s="467"/>
      <c r="HND44" s="467"/>
      <c r="HNE44" s="467"/>
      <c r="HNF44" s="467"/>
      <c r="HNG44" s="467"/>
      <c r="HNH44" s="467"/>
      <c r="HNI44" s="467"/>
      <c r="HNJ44" s="467"/>
      <c r="HNK44" s="467"/>
      <c r="HNL44" s="467"/>
      <c r="HNM44" s="467"/>
      <c r="HNN44" s="467"/>
      <c r="HNO44" s="467"/>
      <c r="HNP44" s="467"/>
      <c r="HNQ44" s="467"/>
      <c r="HNR44" s="467"/>
      <c r="HNS44" s="467"/>
      <c r="HNT44" s="467"/>
      <c r="HNU44" s="467"/>
      <c r="HNV44" s="467"/>
      <c r="HNW44" s="467"/>
      <c r="HNX44" s="467"/>
      <c r="HNY44" s="467"/>
      <c r="HNZ44" s="467"/>
      <c r="HOA44" s="467"/>
      <c r="HOB44" s="467"/>
      <c r="HOC44" s="467"/>
      <c r="HOD44" s="467"/>
      <c r="HOE44" s="467"/>
      <c r="HOF44" s="467"/>
      <c r="HOG44" s="467"/>
      <c r="HOH44" s="467"/>
      <c r="HOI44" s="467"/>
      <c r="HOJ44" s="467"/>
      <c r="HOK44" s="467"/>
      <c r="HOL44" s="467"/>
      <c r="HOM44" s="467"/>
      <c r="HON44" s="467"/>
      <c r="HOO44" s="467"/>
      <c r="HOP44" s="467"/>
      <c r="HOQ44" s="467"/>
      <c r="HOR44" s="467"/>
      <c r="HOS44" s="467"/>
      <c r="HOT44" s="467"/>
      <c r="HOU44" s="467"/>
      <c r="HOV44" s="467"/>
      <c r="HOW44" s="467"/>
      <c r="HOX44" s="467"/>
      <c r="HOY44" s="467"/>
      <c r="HOZ44" s="467"/>
      <c r="HPA44" s="467"/>
      <c r="HPB44" s="467"/>
      <c r="HPC44" s="467"/>
      <c r="HPD44" s="467"/>
      <c r="HPE44" s="467"/>
      <c r="HPF44" s="467"/>
      <c r="HPG44" s="467"/>
      <c r="HPH44" s="467"/>
      <c r="HPI44" s="467"/>
      <c r="HPJ44" s="467"/>
      <c r="HPK44" s="467"/>
      <c r="HPL44" s="467"/>
      <c r="HPM44" s="467"/>
      <c r="HPN44" s="467"/>
      <c r="HPO44" s="467"/>
      <c r="HPP44" s="467"/>
      <c r="HPQ44" s="467"/>
      <c r="HPR44" s="467"/>
      <c r="HPS44" s="467"/>
      <c r="HPT44" s="467"/>
      <c r="HPU44" s="467"/>
      <c r="HPV44" s="467"/>
      <c r="HPW44" s="467"/>
      <c r="HPX44" s="467"/>
      <c r="HPY44" s="467"/>
      <c r="HPZ44" s="467"/>
      <c r="HQA44" s="467"/>
      <c r="HQB44" s="467"/>
      <c r="HQC44" s="467"/>
      <c r="HQD44" s="467"/>
      <c r="HQE44" s="467"/>
      <c r="HQF44" s="467"/>
      <c r="HQG44" s="467"/>
      <c r="HQH44" s="467"/>
      <c r="HQI44" s="467"/>
      <c r="HQJ44" s="467"/>
      <c r="HQK44" s="467"/>
      <c r="HQL44" s="467"/>
      <c r="HQM44" s="467"/>
      <c r="HQN44" s="467"/>
      <c r="HQO44" s="467"/>
      <c r="HQP44" s="467"/>
      <c r="HQQ44" s="467"/>
      <c r="HQR44" s="467"/>
      <c r="HQS44" s="467"/>
      <c r="HQT44" s="467"/>
      <c r="HQU44" s="467"/>
      <c r="HQV44" s="467"/>
      <c r="HQW44" s="467"/>
      <c r="HQX44" s="467"/>
      <c r="HQY44" s="467"/>
      <c r="HQZ44" s="467"/>
      <c r="HRA44" s="467"/>
      <c r="HRB44" s="467"/>
      <c r="HRC44" s="467"/>
      <c r="HRD44" s="467"/>
      <c r="HRE44" s="467"/>
      <c r="HRF44" s="467"/>
      <c r="HRG44" s="467"/>
      <c r="HRH44" s="467"/>
      <c r="HRI44" s="467"/>
      <c r="HRJ44" s="467"/>
      <c r="HRK44" s="467"/>
      <c r="HRL44" s="467"/>
      <c r="HRM44" s="467"/>
      <c r="HRN44" s="467"/>
      <c r="HRO44" s="467"/>
      <c r="HRP44" s="467"/>
      <c r="HRQ44" s="467"/>
      <c r="HRR44" s="467"/>
      <c r="HRS44" s="467"/>
      <c r="HRT44" s="467"/>
      <c r="HRU44" s="467"/>
      <c r="HRV44" s="467"/>
      <c r="HRW44" s="467"/>
      <c r="HRX44" s="467"/>
      <c r="HRY44" s="467"/>
      <c r="HRZ44" s="467"/>
      <c r="HSA44" s="467"/>
      <c r="HSB44" s="467"/>
      <c r="HSC44" s="467"/>
      <c r="HSD44" s="467"/>
      <c r="HSE44" s="467"/>
      <c r="HSF44" s="467"/>
      <c r="HSG44" s="467"/>
      <c r="HSH44" s="467"/>
      <c r="HSI44" s="467"/>
      <c r="HSJ44" s="467"/>
      <c r="HSK44" s="467"/>
      <c r="HSL44" s="467"/>
      <c r="HSM44" s="467"/>
      <c r="HSN44" s="467"/>
      <c r="HSO44" s="467"/>
      <c r="HSP44" s="467"/>
      <c r="HSQ44" s="467"/>
      <c r="HSR44" s="467"/>
      <c r="HSS44" s="467"/>
      <c r="HST44" s="467"/>
      <c r="HSU44" s="467"/>
      <c r="HSV44" s="467"/>
      <c r="HSW44" s="467"/>
      <c r="HSX44" s="467"/>
      <c r="HSY44" s="467"/>
      <c r="HSZ44" s="467"/>
      <c r="HTA44" s="467"/>
      <c r="HTB44" s="467"/>
      <c r="HTC44" s="467"/>
      <c r="HTD44" s="467"/>
      <c r="HTE44" s="467"/>
      <c r="HTF44" s="467"/>
      <c r="HTG44" s="467"/>
      <c r="HTH44" s="467"/>
      <c r="HTI44" s="467"/>
      <c r="HTJ44" s="467"/>
      <c r="HTK44" s="467"/>
      <c r="HTL44" s="467"/>
      <c r="HTM44" s="467"/>
      <c r="HTN44" s="467"/>
      <c r="HTO44" s="467"/>
      <c r="HTP44" s="467"/>
      <c r="HTQ44" s="467"/>
      <c r="HTR44" s="467"/>
      <c r="HTS44" s="467"/>
      <c r="HTT44" s="467"/>
      <c r="HTU44" s="467"/>
      <c r="HTV44" s="467"/>
      <c r="HTW44" s="467"/>
      <c r="HTX44" s="467"/>
      <c r="HTY44" s="467"/>
      <c r="HTZ44" s="467"/>
      <c r="HUA44" s="467"/>
      <c r="HUB44" s="467"/>
      <c r="HUC44" s="467"/>
      <c r="HUD44" s="467"/>
      <c r="HUE44" s="467"/>
      <c r="HUF44" s="467"/>
      <c r="HUG44" s="467"/>
      <c r="HUH44" s="467"/>
      <c r="HUI44" s="467"/>
      <c r="HUJ44" s="467"/>
      <c r="HUK44" s="467"/>
      <c r="HUL44" s="467"/>
      <c r="HUM44" s="467"/>
      <c r="HUN44" s="467"/>
      <c r="HUO44" s="467"/>
      <c r="HUP44" s="467"/>
      <c r="HUQ44" s="467"/>
      <c r="HUR44" s="467"/>
      <c r="HUS44" s="467"/>
      <c r="HUT44" s="467"/>
      <c r="HUU44" s="467"/>
      <c r="HUV44" s="467"/>
      <c r="HUW44" s="467"/>
      <c r="HUX44" s="467"/>
      <c r="HUY44" s="467"/>
      <c r="HUZ44" s="467"/>
      <c r="HVA44" s="467"/>
      <c r="HVB44" s="467"/>
      <c r="HVC44" s="467"/>
      <c r="HVD44" s="467"/>
      <c r="HVE44" s="467"/>
      <c r="HVF44" s="467"/>
      <c r="HVG44" s="467"/>
      <c r="HVH44" s="467"/>
      <c r="HVI44" s="467"/>
      <c r="HVJ44" s="467"/>
      <c r="HVK44" s="467"/>
      <c r="HVL44" s="467"/>
      <c r="HVM44" s="467"/>
      <c r="HVN44" s="467"/>
      <c r="HVO44" s="467"/>
      <c r="HVP44" s="467"/>
      <c r="HVQ44" s="467"/>
      <c r="HVR44" s="467"/>
      <c r="HVS44" s="467"/>
      <c r="HVT44" s="467"/>
      <c r="HVU44" s="467"/>
      <c r="HVV44" s="467"/>
      <c r="HVW44" s="467"/>
      <c r="HVX44" s="467"/>
      <c r="HVY44" s="467"/>
      <c r="HVZ44" s="467"/>
      <c r="HWA44" s="467"/>
      <c r="HWB44" s="467"/>
      <c r="HWC44" s="467"/>
      <c r="HWD44" s="467"/>
      <c r="HWE44" s="467"/>
      <c r="HWF44" s="467"/>
      <c r="HWG44" s="467"/>
      <c r="HWH44" s="467"/>
      <c r="HWI44" s="467"/>
      <c r="HWJ44" s="467"/>
      <c r="HWK44" s="467"/>
      <c r="HWL44" s="467"/>
      <c r="HWM44" s="467"/>
      <c r="HWN44" s="467"/>
      <c r="HWO44" s="467"/>
      <c r="HWP44" s="467"/>
      <c r="HWQ44" s="467"/>
      <c r="HWR44" s="467"/>
      <c r="HWS44" s="467"/>
      <c r="HWT44" s="467"/>
      <c r="HWU44" s="467"/>
      <c r="HWV44" s="467"/>
      <c r="HWW44" s="467"/>
      <c r="HWX44" s="467"/>
      <c r="HWY44" s="467"/>
      <c r="HWZ44" s="467"/>
      <c r="HXA44" s="467"/>
      <c r="HXB44" s="467"/>
      <c r="HXC44" s="467"/>
      <c r="HXD44" s="467"/>
      <c r="HXE44" s="467"/>
      <c r="HXF44" s="467"/>
      <c r="HXG44" s="467"/>
      <c r="HXH44" s="467"/>
      <c r="HXI44" s="467"/>
      <c r="HXJ44" s="467"/>
      <c r="HXK44" s="467"/>
      <c r="HXL44" s="467"/>
      <c r="HXM44" s="467"/>
      <c r="HXN44" s="467"/>
      <c r="HXO44" s="467"/>
      <c r="HXP44" s="467"/>
      <c r="HXQ44" s="467"/>
      <c r="HXR44" s="467"/>
      <c r="HXS44" s="467"/>
      <c r="HXT44" s="467"/>
      <c r="HXU44" s="467"/>
      <c r="HXV44" s="467"/>
      <c r="HXW44" s="467"/>
      <c r="HXX44" s="467"/>
      <c r="HXY44" s="467"/>
      <c r="HXZ44" s="467"/>
      <c r="HYA44" s="467"/>
      <c r="HYB44" s="467"/>
      <c r="HYC44" s="467"/>
      <c r="HYD44" s="467"/>
      <c r="HYE44" s="467"/>
      <c r="HYF44" s="467"/>
      <c r="HYG44" s="467"/>
      <c r="HYH44" s="467"/>
      <c r="HYI44" s="467"/>
      <c r="HYJ44" s="467"/>
      <c r="HYK44" s="467"/>
      <c r="HYL44" s="467"/>
      <c r="HYM44" s="467"/>
      <c r="HYN44" s="467"/>
      <c r="HYO44" s="467"/>
      <c r="HYP44" s="467"/>
      <c r="HYQ44" s="467"/>
      <c r="HYR44" s="467"/>
      <c r="HYS44" s="467"/>
      <c r="HYT44" s="467"/>
      <c r="HYU44" s="467"/>
      <c r="HYV44" s="467"/>
      <c r="HYW44" s="467"/>
      <c r="HYX44" s="467"/>
      <c r="HYY44" s="467"/>
      <c r="HYZ44" s="467"/>
      <c r="HZA44" s="467"/>
      <c r="HZB44" s="467"/>
      <c r="HZC44" s="467"/>
      <c r="HZD44" s="467"/>
      <c r="HZE44" s="467"/>
      <c r="HZF44" s="467"/>
      <c r="HZG44" s="467"/>
      <c r="HZH44" s="467"/>
      <c r="HZI44" s="467"/>
      <c r="HZJ44" s="467"/>
      <c r="HZK44" s="467"/>
      <c r="HZL44" s="467"/>
      <c r="HZM44" s="467"/>
      <c r="HZN44" s="467"/>
      <c r="HZO44" s="467"/>
      <c r="HZP44" s="467"/>
      <c r="HZQ44" s="467"/>
      <c r="HZR44" s="467"/>
      <c r="HZS44" s="467"/>
      <c r="HZT44" s="467"/>
      <c r="HZU44" s="467"/>
      <c r="HZV44" s="467"/>
      <c r="HZW44" s="467"/>
      <c r="HZX44" s="467"/>
      <c r="HZY44" s="467"/>
      <c r="HZZ44" s="467"/>
      <c r="IAA44" s="467"/>
      <c r="IAB44" s="467"/>
      <c r="IAC44" s="467"/>
      <c r="IAD44" s="467"/>
      <c r="IAE44" s="467"/>
      <c r="IAF44" s="467"/>
      <c r="IAG44" s="467"/>
      <c r="IAH44" s="467"/>
      <c r="IAI44" s="467"/>
      <c r="IAJ44" s="467"/>
      <c r="IAK44" s="467"/>
      <c r="IAL44" s="467"/>
      <c r="IAM44" s="467"/>
      <c r="IAN44" s="467"/>
      <c r="IAO44" s="467"/>
      <c r="IAP44" s="467"/>
      <c r="IAQ44" s="467"/>
      <c r="IAR44" s="467"/>
      <c r="IAS44" s="467"/>
      <c r="IAT44" s="467"/>
      <c r="IAU44" s="467"/>
      <c r="IAV44" s="467"/>
      <c r="IAW44" s="467"/>
      <c r="IAX44" s="467"/>
      <c r="IAY44" s="467"/>
      <c r="IAZ44" s="467"/>
      <c r="IBA44" s="467"/>
      <c r="IBB44" s="467"/>
      <c r="IBC44" s="467"/>
      <c r="IBD44" s="467"/>
      <c r="IBE44" s="467"/>
      <c r="IBF44" s="467"/>
      <c r="IBG44" s="467"/>
      <c r="IBH44" s="467"/>
      <c r="IBI44" s="467"/>
      <c r="IBJ44" s="467"/>
      <c r="IBK44" s="467"/>
      <c r="IBL44" s="467"/>
      <c r="IBM44" s="467"/>
      <c r="IBN44" s="467"/>
      <c r="IBO44" s="467"/>
      <c r="IBP44" s="467"/>
      <c r="IBQ44" s="467"/>
      <c r="IBR44" s="467"/>
      <c r="IBS44" s="467"/>
      <c r="IBT44" s="467"/>
      <c r="IBU44" s="467"/>
      <c r="IBV44" s="467"/>
      <c r="IBW44" s="467"/>
      <c r="IBX44" s="467"/>
      <c r="IBY44" s="467"/>
      <c r="IBZ44" s="467"/>
      <c r="ICA44" s="467"/>
      <c r="ICB44" s="467"/>
      <c r="ICC44" s="467"/>
      <c r="ICD44" s="467"/>
      <c r="ICE44" s="467"/>
      <c r="ICF44" s="467"/>
      <c r="ICG44" s="467"/>
      <c r="ICH44" s="467"/>
      <c r="ICI44" s="467"/>
      <c r="ICJ44" s="467"/>
      <c r="ICK44" s="467"/>
      <c r="ICL44" s="467"/>
      <c r="ICM44" s="467"/>
      <c r="ICN44" s="467"/>
      <c r="ICO44" s="467"/>
      <c r="ICP44" s="467"/>
      <c r="ICQ44" s="467"/>
      <c r="ICR44" s="467"/>
      <c r="ICS44" s="467"/>
      <c r="ICT44" s="467"/>
      <c r="ICU44" s="467"/>
      <c r="ICV44" s="467"/>
      <c r="ICW44" s="467"/>
      <c r="ICX44" s="467"/>
      <c r="ICY44" s="467"/>
      <c r="ICZ44" s="467"/>
      <c r="IDA44" s="467"/>
      <c r="IDB44" s="467"/>
      <c r="IDC44" s="467"/>
      <c r="IDD44" s="467"/>
      <c r="IDE44" s="467"/>
      <c r="IDF44" s="467"/>
      <c r="IDG44" s="467"/>
      <c r="IDH44" s="467"/>
      <c r="IDI44" s="467"/>
      <c r="IDJ44" s="467"/>
      <c r="IDK44" s="467"/>
      <c r="IDL44" s="467"/>
      <c r="IDM44" s="467"/>
      <c r="IDN44" s="467"/>
      <c r="IDO44" s="467"/>
      <c r="IDP44" s="467"/>
      <c r="IDQ44" s="467"/>
      <c r="IDR44" s="467"/>
      <c r="IDS44" s="467"/>
      <c r="IDT44" s="467"/>
      <c r="IDU44" s="467"/>
      <c r="IDV44" s="467"/>
      <c r="IDW44" s="467"/>
      <c r="IDX44" s="467"/>
      <c r="IDY44" s="467"/>
      <c r="IDZ44" s="467"/>
      <c r="IEA44" s="467"/>
      <c r="IEB44" s="467"/>
      <c r="IEC44" s="467"/>
      <c r="IED44" s="467"/>
      <c r="IEE44" s="467"/>
      <c r="IEF44" s="467"/>
      <c r="IEG44" s="467"/>
      <c r="IEH44" s="467"/>
      <c r="IEI44" s="467"/>
      <c r="IEJ44" s="467"/>
      <c r="IEK44" s="467"/>
      <c r="IEL44" s="467"/>
      <c r="IEM44" s="467"/>
      <c r="IEN44" s="467"/>
      <c r="IEO44" s="467"/>
      <c r="IEP44" s="467"/>
      <c r="IEQ44" s="467"/>
      <c r="IER44" s="467"/>
      <c r="IES44" s="467"/>
      <c r="IET44" s="467"/>
      <c r="IEU44" s="467"/>
      <c r="IEV44" s="467"/>
      <c r="IEW44" s="467"/>
      <c r="IEX44" s="467"/>
      <c r="IEY44" s="467"/>
      <c r="IEZ44" s="467"/>
      <c r="IFA44" s="467"/>
      <c r="IFB44" s="467"/>
      <c r="IFC44" s="467"/>
      <c r="IFD44" s="467"/>
      <c r="IFE44" s="467"/>
      <c r="IFF44" s="467"/>
      <c r="IFG44" s="467"/>
      <c r="IFH44" s="467"/>
      <c r="IFI44" s="467"/>
      <c r="IFJ44" s="467"/>
      <c r="IFK44" s="467"/>
      <c r="IFL44" s="467"/>
      <c r="IFM44" s="467"/>
      <c r="IFN44" s="467"/>
      <c r="IFO44" s="467"/>
      <c r="IFP44" s="467"/>
      <c r="IFQ44" s="467"/>
      <c r="IFR44" s="467"/>
      <c r="IFS44" s="467"/>
      <c r="IFT44" s="467"/>
      <c r="IFU44" s="467"/>
      <c r="IFV44" s="467"/>
      <c r="IFW44" s="467"/>
      <c r="IFX44" s="467"/>
      <c r="IFY44" s="467"/>
      <c r="IFZ44" s="467"/>
      <c r="IGA44" s="467"/>
      <c r="IGB44" s="467"/>
      <c r="IGC44" s="467"/>
      <c r="IGD44" s="467"/>
      <c r="IGE44" s="467"/>
      <c r="IGF44" s="467"/>
      <c r="IGG44" s="467"/>
      <c r="IGH44" s="467"/>
      <c r="IGI44" s="467"/>
      <c r="IGJ44" s="467"/>
      <c r="IGK44" s="467"/>
      <c r="IGL44" s="467"/>
      <c r="IGM44" s="467"/>
      <c r="IGN44" s="467"/>
      <c r="IGO44" s="467"/>
      <c r="IGP44" s="467"/>
      <c r="IGQ44" s="467"/>
      <c r="IGR44" s="467"/>
      <c r="IGS44" s="467"/>
      <c r="IGT44" s="467"/>
      <c r="IGU44" s="467"/>
      <c r="IGV44" s="467"/>
      <c r="IGW44" s="467"/>
      <c r="IGX44" s="467"/>
      <c r="IGY44" s="467"/>
      <c r="IGZ44" s="467"/>
      <c r="IHA44" s="467"/>
      <c r="IHB44" s="467"/>
      <c r="IHC44" s="467"/>
      <c r="IHD44" s="467"/>
      <c r="IHE44" s="467"/>
      <c r="IHF44" s="467"/>
      <c r="IHG44" s="467"/>
      <c r="IHH44" s="467"/>
      <c r="IHI44" s="467"/>
      <c r="IHJ44" s="467"/>
      <c r="IHK44" s="467"/>
      <c r="IHL44" s="467"/>
      <c r="IHM44" s="467"/>
      <c r="IHN44" s="467"/>
      <c r="IHO44" s="467"/>
      <c r="IHP44" s="467"/>
      <c r="IHQ44" s="467"/>
      <c r="IHR44" s="467"/>
      <c r="IHS44" s="467"/>
      <c r="IHT44" s="467"/>
      <c r="IHU44" s="467"/>
      <c r="IHV44" s="467"/>
      <c r="IHW44" s="467"/>
      <c r="IHX44" s="467"/>
      <c r="IHY44" s="467"/>
      <c r="IHZ44" s="467"/>
      <c r="IIA44" s="467"/>
      <c r="IIB44" s="467"/>
      <c r="IIC44" s="467"/>
      <c r="IID44" s="467"/>
      <c r="IIE44" s="467"/>
      <c r="IIF44" s="467"/>
      <c r="IIG44" s="467"/>
      <c r="IIH44" s="467"/>
      <c r="III44" s="467"/>
      <c r="IIJ44" s="467"/>
      <c r="IIK44" s="467"/>
      <c r="IIL44" s="467"/>
      <c r="IIM44" s="467"/>
      <c r="IIN44" s="467"/>
      <c r="IIO44" s="467"/>
      <c r="IIP44" s="467"/>
      <c r="IIQ44" s="467"/>
      <c r="IIR44" s="467"/>
      <c r="IIS44" s="467"/>
      <c r="IIT44" s="467"/>
      <c r="IIU44" s="467"/>
      <c r="IIV44" s="467"/>
      <c r="IIW44" s="467"/>
      <c r="IIX44" s="467"/>
      <c r="IIY44" s="467"/>
      <c r="IIZ44" s="467"/>
      <c r="IJA44" s="467"/>
      <c r="IJB44" s="467"/>
      <c r="IJC44" s="467"/>
      <c r="IJD44" s="467"/>
      <c r="IJE44" s="467"/>
      <c r="IJF44" s="467"/>
      <c r="IJG44" s="467"/>
      <c r="IJH44" s="467"/>
      <c r="IJI44" s="467"/>
      <c r="IJJ44" s="467"/>
      <c r="IJK44" s="467"/>
      <c r="IJL44" s="467"/>
      <c r="IJM44" s="467"/>
      <c r="IJN44" s="467"/>
      <c r="IJO44" s="467"/>
      <c r="IJP44" s="467"/>
      <c r="IJQ44" s="467"/>
      <c r="IJR44" s="467"/>
      <c r="IJS44" s="467"/>
      <c r="IJT44" s="467"/>
      <c r="IJU44" s="467"/>
      <c r="IJV44" s="467"/>
      <c r="IJW44" s="467"/>
      <c r="IJX44" s="467"/>
      <c r="IJY44" s="467"/>
      <c r="IJZ44" s="467"/>
      <c r="IKA44" s="467"/>
      <c r="IKB44" s="467"/>
      <c r="IKC44" s="467"/>
      <c r="IKD44" s="467"/>
      <c r="IKE44" s="467"/>
      <c r="IKF44" s="467"/>
      <c r="IKG44" s="467"/>
      <c r="IKH44" s="467"/>
      <c r="IKI44" s="467"/>
      <c r="IKJ44" s="467"/>
      <c r="IKK44" s="467"/>
      <c r="IKL44" s="467"/>
      <c r="IKM44" s="467"/>
      <c r="IKN44" s="467"/>
      <c r="IKO44" s="467"/>
      <c r="IKP44" s="467"/>
      <c r="IKQ44" s="467"/>
      <c r="IKR44" s="467"/>
      <c r="IKS44" s="467"/>
      <c r="IKT44" s="467"/>
      <c r="IKU44" s="467"/>
      <c r="IKV44" s="467"/>
      <c r="IKW44" s="467"/>
      <c r="IKX44" s="467"/>
      <c r="IKY44" s="467"/>
      <c r="IKZ44" s="467"/>
      <c r="ILA44" s="467"/>
      <c r="ILB44" s="467"/>
      <c r="ILC44" s="467"/>
      <c r="ILD44" s="467"/>
      <c r="ILE44" s="467"/>
      <c r="ILF44" s="467"/>
      <c r="ILG44" s="467"/>
      <c r="ILH44" s="467"/>
      <c r="ILI44" s="467"/>
      <c r="ILJ44" s="467"/>
      <c r="ILK44" s="467"/>
      <c r="ILL44" s="467"/>
      <c r="ILM44" s="467"/>
      <c r="ILN44" s="467"/>
      <c r="ILO44" s="467"/>
      <c r="ILP44" s="467"/>
      <c r="ILQ44" s="467"/>
      <c r="ILR44" s="467"/>
      <c r="ILS44" s="467"/>
      <c r="ILT44" s="467"/>
      <c r="ILU44" s="467"/>
      <c r="ILV44" s="467"/>
      <c r="ILW44" s="467"/>
      <c r="ILX44" s="467"/>
      <c r="ILY44" s="467"/>
      <c r="ILZ44" s="467"/>
      <c r="IMA44" s="467"/>
      <c r="IMB44" s="467"/>
      <c r="IMC44" s="467"/>
      <c r="IMD44" s="467"/>
      <c r="IME44" s="467"/>
      <c r="IMF44" s="467"/>
      <c r="IMG44" s="467"/>
      <c r="IMH44" s="467"/>
      <c r="IMI44" s="467"/>
      <c r="IMJ44" s="467"/>
      <c r="IMK44" s="467"/>
      <c r="IML44" s="467"/>
      <c r="IMM44" s="467"/>
      <c r="IMN44" s="467"/>
      <c r="IMO44" s="467"/>
      <c r="IMP44" s="467"/>
      <c r="IMQ44" s="467"/>
      <c r="IMR44" s="467"/>
      <c r="IMS44" s="467"/>
      <c r="IMT44" s="467"/>
      <c r="IMU44" s="467"/>
      <c r="IMV44" s="467"/>
      <c r="IMW44" s="467"/>
      <c r="IMX44" s="467"/>
      <c r="IMY44" s="467"/>
      <c r="IMZ44" s="467"/>
      <c r="INA44" s="467"/>
      <c r="INB44" s="467"/>
      <c r="INC44" s="467"/>
      <c r="IND44" s="467"/>
      <c r="INE44" s="467"/>
      <c r="INF44" s="467"/>
      <c r="ING44" s="467"/>
      <c r="INH44" s="467"/>
      <c r="INI44" s="467"/>
      <c r="INJ44" s="467"/>
      <c r="INK44" s="467"/>
      <c r="INL44" s="467"/>
      <c r="INM44" s="467"/>
      <c r="INN44" s="467"/>
      <c r="INO44" s="467"/>
      <c r="INP44" s="467"/>
      <c r="INQ44" s="467"/>
      <c r="INR44" s="467"/>
      <c r="INS44" s="467"/>
      <c r="INT44" s="467"/>
      <c r="INU44" s="467"/>
      <c r="INV44" s="467"/>
      <c r="INW44" s="467"/>
      <c r="INX44" s="467"/>
      <c r="INY44" s="467"/>
      <c r="INZ44" s="467"/>
      <c r="IOA44" s="467"/>
      <c r="IOB44" s="467"/>
      <c r="IOC44" s="467"/>
      <c r="IOD44" s="467"/>
      <c r="IOE44" s="467"/>
      <c r="IOF44" s="467"/>
      <c r="IOG44" s="467"/>
      <c r="IOH44" s="467"/>
      <c r="IOI44" s="467"/>
      <c r="IOJ44" s="467"/>
      <c r="IOK44" s="467"/>
      <c r="IOL44" s="467"/>
      <c r="IOM44" s="467"/>
      <c r="ION44" s="467"/>
      <c r="IOO44" s="467"/>
      <c r="IOP44" s="467"/>
      <c r="IOQ44" s="467"/>
      <c r="IOR44" s="467"/>
      <c r="IOS44" s="467"/>
      <c r="IOT44" s="467"/>
      <c r="IOU44" s="467"/>
      <c r="IOV44" s="467"/>
      <c r="IOW44" s="467"/>
      <c r="IOX44" s="467"/>
      <c r="IOY44" s="467"/>
      <c r="IOZ44" s="467"/>
      <c r="IPA44" s="467"/>
      <c r="IPB44" s="467"/>
      <c r="IPC44" s="467"/>
      <c r="IPD44" s="467"/>
      <c r="IPE44" s="467"/>
      <c r="IPF44" s="467"/>
      <c r="IPG44" s="467"/>
      <c r="IPH44" s="467"/>
      <c r="IPI44" s="467"/>
      <c r="IPJ44" s="467"/>
      <c r="IPK44" s="467"/>
      <c r="IPL44" s="467"/>
      <c r="IPM44" s="467"/>
      <c r="IPN44" s="467"/>
      <c r="IPO44" s="467"/>
      <c r="IPP44" s="467"/>
      <c r="IPQ44" s="467"/>
      <c r="IPR44" s="467"/>
      <c r="IPS44" s="467"/>
      <c r="IPT44" s="467"/>
      <c r="IPU44" s="467"/>
      <c r="IPV44" s="467"/>
      <c r="IPW44" s="467"/>
      <c r="IPX44" s="467"/>
      <c r="IPY44" s="467"/>
      <c r="IPZ44" s="467"/>
      <c r="IQA44" s="467"/>
      <c r="IQB44" s="467"/>
      <c r="IQC44" s="467"/>
      <c r="IQD44" s="467"/>
      <c r="IQE44" s="467"/>
      <c r="IQF44" s="467"/>
      <c r="IQG44" s="467"/>
      <c r="IQH44" s="467"/>
      <c r="IQI44" s="467"/>
      <c r="IQJ44" s="467"/>
      <c r="IQK44" s="467"/>
      <c r="IQL44" s="467"/>
      <c r="IQM44" s="467"/>
      <c r="IQN44" s="467"/>
      <c r="IQO44" s="467"/>
      <c r="IQP44" s="467"/>
      <c r="IQQ44" s="467"/>
      <c r="IQR44" s="467"/>
      <c r="IQS44" s="467"/>
      <c r="IQT44" s="467"/>
      <c r="IQU44" s="467"/>
      <c r="IQV44" s="467"/>
      <c r="IQW44" s="467"/>
      <c r="IQX44" s="467"/>
      <c r="IQY44" s="467"/>
      <c r="IQZ44" s="467"/>
      <c r="IRA44" s="467"/>
      <c r="IRB44" s="467"/>
      <c r="IRC44" s="467"/>
      <c r="IRD44" s="467"/>
      <c r="IRE44" s="467"/>
      <c r="IRF44" s="467"/>
      <c r="IRG44" s="467"/>
      <c r="IRH44" s="467"/>
      <c r="IRI44" s="467"/>
      <c r="IRJ44" s="467"/>
      <c r="IRK44" s="467"/>
      <c r="IRL44" s="467"/>
      <c r="IRM44" s="467"/>
      <c r="IRN44" s="467"/>
      <c r="IRO44" s="467"/>
      <c r="IRP44" s="467"/>
      <c r="IRQ44" s="467"/>
      <c r="IRR44" s="467"/>
      <c r="IRS44" s="467"/>
      <c r="IRT44" s="467"/>
      <c r="IRU44" s="467"/>
      <c r="IRV44" s="467"/>
      <c r="IRW44" s="467"/>
      <c r="IRX44" s="467"/>
      <c r="IRY44" s="467"/>
      <c r="IRZ44" s="467"/>
      <c r="ISA44" s="467"/>
      <c r="ISB44" s="467"/>
      <c r="ISC44" s="467"/>
      <c r="ISD44" s="467"/>
      <c r="ISE44" s="467"/>
      <c r="ISF44" s="467"/>
      <c r="ISG44" s="467"/>
      <c r="ISH44" s="467"/>
      <c r="ISI44" s="467"/>
      <c r="ISJ44" s="467"/>
      <c r="ISK44" s="467"/>
      <c r="ISL44" s="467"/>
      <c r="ISM44" s="467"/>
      <c r="ISN44" s="467"/>
      <c r="ISO44" s="467"/>
      <c r="ISP44" s="467"/>
      <c r="ISQ44" s="467"/>
      <c r="ISR44" s="467"/>
      <c r="ISS44" s="467"/>
      <c r="IST44" s="467"/>
      <c r="ISU44" s="467"/>
      <c r="ISV44" s="467"/>
      <c r="ISW44" s="467"/>
      <c r="ISX44" s="467"/>
      <c r="ISY44" s="467"/>
      <c r="ISZ44" s="467"/>
      <c r="ITA44" s="467"/>
      <c r="ITB44" s="467"/>
      <c r="ITC44" s="467"/>
      <c r="ITD44" s="467"/>
      <c r="ITE44" s="467"/>
      <c r="ITF44" s="467"/>
      <c r="ITG44" s="467"/>
      <c r="ITH44" s="467"/>
      <c r="ITI44" s="467"/>
      <c r="ITJ44" s="467"/>
      <c r="ITK44" s="467"/>
      <c r="ITL44" s="467"/>
      <c r="ITM44" s="467"/>
      <c r="ITN44" s="467"/>
      <c r="ITO44" s="467"/>
      <c r="ITP44" s="467"/>
      <c r="ITQ44" s="467"/>
      <c r="ITR44" s="467"/>
      <c r="ITS44" s="467"/>
      <c r="ITT44" s="467"/>
      <c r="ITU44" s="467"/>
      <c r="ITV44" s="467"/>
      <c r="ITW44" s="467"/>
      <c r="ITX44" s="467"/>
      <c r="ITY44" s="467"/>
      <c r="ITZ44" s="467"/>
      <c r="IUA44" s="467"/>
      <c r="IUB44" s="467"/>
      <c r="IUC44" s="467"/>
      <c r="IUD44" s="467"/>
      <c r="IUE44" s="467"/>
      <c r="IUF44" s="467"/>
      <c r="IUG44" s="467"/>
      <c r="IUH44" s="467"/>
      <c r="IUI44" s="467"/>
      <c r="IUJ44" s="467"/>
      <c r="IUK44" s="467"/>
      <c r="IUL44" s="467"/>
      <c r="IUM44" s="467"/>
      <c r="IUN44" s="467"/>
      <c r="IUO44" s="467"/>
      <c r="IUP44" s="467"/>
      <c r="IUQ44" s="467"/>
      <c r="IUR44" s="467"/>
      <c r="IUS44" s="467"/>
      <c r="IUT44" s="467"/>
      <c r="IUU44" s="467"/>
      <c r="IUV44" s="467"/>
      <c r="IUW44" s="467"/>
      <c r="IUX44" s="467"/>
      <c r="IUY44" s="467"/>
      <c r="IUZ44" s="467"/>
      <c r="IVA44" s="467"/>
      <c r="IVB44" s="467"/>
      <c r="IVC44" s="467"/>
      <c r="IVD44" s="467"/>
      <c r="IVE44" s="467"/>
      <c r="IVF44" s="467"/>
      <c r="IVG44" s="467"/>
      <c r="IVH44" s="467"/>
      <c r="IVI44" s="467"/>
      <c r="IVJ44" s="467"/>
      <c r="IVK44" s="467"/>
      <c r="IVL44" s="467"/>
      <c r="IVM44" s="467"/>
      <c r="IVN44" s="467"/>
      <c r="IVO44" s="467"/>
      <c r="IVP44" s="467"/>
      <c r="IVQ44" s="467"/>
      <c r="IVR44" s="467"/>
      <c r="IVS44" s="467"/>
      <c r="IVT44" s="467"/>
      <c r="IVU44" s="467"/>
      <c r="IVV44" s="467"/>
      <c r="IVW44" s="467"/>
      <c r="IVX44" s="467"/>
      <c r="IVY44" s="467"/>
      <c r="IVZ44" s="467"/>
      <c r="IWA44" s="467"/>
      <c r="IWB44" s="467"/>
      <c r="IWC44" s="467"/>
      <c r="IWD44" s="467"/>
      <c r="IWE44" s="467"/>
      <c r="IWF44" s="467"/>
      <c r="IWG44" s="467"/>
      <c r="IWH44" s="467"/>
      <c r="IWI44" s="467"/>
      <c r="IWJ44" s="467"/>
      <c r="IWK44" s="467"/>
      <c r="IWL44" s="467"/>
      <c r="IWM44" s="467"/>
      <c r="IWN44" s="467"/>
      <c r="IWO44" s="467"/>
      <c r="IWP44" s="467"/>
      <c r="IWQ44" s="467"/>
      <c r="IWR44" s="467"/>
      <c r="IWS44" s="467"/>
      <c r="IWT44" s="467"/>
      <c r="IWU44" s="467"/>
      <c r="IWV44" s="467"/>
      <c r="IWW44" s="467"/>
      <c r="IWX44" s="467"/>
      <c r="IWY44" s="467"/>
      <c r="IWZ44" s="467"/>
      <c r="IXA44" s="467"/>
      <c r="IXB44" s="467"/>
      <c r="IXC44" s="467"/>
      <c r="IXD44" s="467"/>
      <c r="IXE44" s="467"/>
      <c r="IXF44" s="467"/>
      <c r="IXG44" s="467"/>
      <c r="IXH44" s="467"/>
      <c r="IXI44" s="467"/>
      <c r="IXJ44" s="467"/>
      <c r="IXK44" s="467"/>
      <c r="IXL44" s="467"/>
      <c r="IXM44" s="467"/>
      <c r="IXN44" s="467"/>
      <c r="IXO44" s="467"/>
      <c r="IXP44" s="467"/>
      <c r="IXQ44" s="467"/>
      <c r="IXR44" s="467"/>
      <c r="IXS44" s="467"/>
      <c r="IXT44" s="467"/>
      <c r="IXU44" s="467"/>
      <c r="IXV44" s="467"/>
      <c r="IXW44" s="467"/>
      <c r="IXX44" s="467"/>
      <c r="IXY44" s="467"/>
      <c r="IXZ44" s="467"/>
      <c r="IYA44" s="467"/>
      <c r="IYB44" s="467"/>
      <c r="IYC44" s="467"/>
      <c r="IYD44" s="467"/>
      <c r="IYE44" s="467"/>
      <c r="IYF44" s="467"/>
      <c r="IYG44" s="467"/>
      <c r="IYH44" s="467"/>
      <c r="IYI44" s="467"/>
      <c r="IYJ44" s="467"/>
      <c r="IYK44" s="467"/>
      <c r="IYL44" s="467"/>
      <c r="IYM44" s="467"/>
      <c r="IYN44" s="467"/>
      <c r="IYO44" s="467"/>
      <c r="IYP44" s="467"/>
      <c r="IYQ44" s="467"/>
      <c r="IYR44" s="467"/>
      <c r="IYS44" s="467"/>
      <c r="IYT44" s="467"/>
      <c r="IYU44" s="467"/>
      <c r="IYV44" s="467"/>
      <c r="IYW44" s="467"/>
      <c r="IYX44" s="467"/>
      <c r="IYY44" s="467"/>
      <c r="IYZ44" s="467"/>
      <c r="IZA44" s="467"/>
      <c r="IZB44" s="467"/>
      <c r="IZC44" s="467"/>
      <c r="IZD44" s="467"/>
      <c r="IZE44" s="467"/>
      <c r="IZF44" s="467"/>
      <c r="IZG44" s="467"/>
      <c r="IZH44" s="467"/>
      <c r="IZI44" s="467"/>
      <c r="IZJ44" s="467"/>
      <c r="IZK44" s="467"/>
      <c r="IZL44" s="467"/>
      <c r="IZM44" s="467"/>
      <c r="IZN44" s="467"/>
      <c r="IZO44" s="467"/>
      <c r="IZP44" s="467"/>
      <c r="IZQ44" s="467"/>
      <c r="IZR44" s="467"/>
      <c r="IZS44" s="467"/>
      <c r="IZT44" s="467"/>
      <c r="IZU44" s="467"/>
      <c r="IZV44" s="467"/>
      <c r="IZW44" s="467"/>
      <c r="IZX44" s="467"/>
      <c r="IZY44" s="467"/>
      <c r="IZZ44" s="467"/>
      <c r="JAA44" s="467"/>
      <c r="JAB44" s="467"/>
      <c r="JAC44" s="467"/>
      <c r="JAD44" s="467"/>
      <c r="JAE44" s="467"/>
      <c r="JAF44" s="467"/>
      <c r="JAG44" s="467"/>
      <c r="JAH44" s="467"/>
      <c r="JAI44" s="467"/>
      <c r="JAJ44" s="467"/>
      <c r="JAK44" s="467"/>
      <c r="JAL44" s="467"/>
      <c r="JAM44" s="467"/>
      <c r="JAN44" s="467"/>
      <c r="JAO44" s="467"/>
      <c r="JAP44" s="467"/>
      <c r="JAQ44" s="467"/>
      <c r="JAR44" s="467"/>
      <c r="JAS44" s="467"/>
      <c r="JAT44" s="467"/>
      <c r="JAU44" s="467"/>
      <c r="JAV44" s="467"/>
      <c r="JAW44" s="467"/>
      <c r="JAX44" s="467"/>
      <c r="JAY44" s="467"/>
      <c r="JAZ44" s="467"/>
      <c r="JBA44" s="467"/>
      <c r="JBB44" s="467"/>
      <c r="JBC44" s="467"/>
      <c r="JBD44" s="467"/>
      <c r="JBE44" s="467"/>
      <c r="JBF44" s="467"/>
      <c r="JBG44" s="467"/>
      <c r="JBH44" s="467"/>
      <c r="JBI44" s="467"/>
      <c r="JBJ44" s="467"/>
      <c r="JBK44" s="467"/>
      <c r="JBL44" s="467"/>
      <c r="JBM44" s="467"/>
      <c r="JBN44" s="467"/>
      <c r="JBO44" s="467"/>
      <c r="JBP44" s="467"/>
      <c r="JBQ44" s="467"/>
      <c r="JBR44" s="467"/>
      <c r="JBS44" s="467"/>
      <c r="JBT44" s="467"/>
      <c r="JBU44" s="467"/>
      <c r="JBV44" s="467"/>
      <c r="JBW44" s="467"/>
      <c r="JBX44" s="467"/>
      <c r="JBY44" s="467"/>
      <c r="JBZ44" s="467"/>
      <c r="JCA44" s="467"/>
      <c r="JCB44" s="467"/>
      <c r="JCC44" s="467"/>
      <c r="JCD44" s="467"/>
      <c r="JCE44" s="467"/>
      <c r="JCF44" s="467"/>
      <c r="JCG44" s="467"/>
      <c r="JCH44" s="467"/>
      <c r="JCI44" s="467"/>
      <c r="JCJ44" s="467"/>
      <c r="JCK44" s="467"/>
      <c r="JCL44" s="467"/>
      <c r="JCM44" s="467"/>
      <c r="JCN44" s="467"/>
      <c r="JCO44" s="467"/>
      <c r="JCP44" s="467"/>
      <c r="JCQ44" s="467"/>
      <c r="JCR44" s="467"/>
      <c r="JCS44" s="467"/>
      <c r="JCT44" s="467"/>
      <c r="JCU44" s="467"/>
      <c r="JCV44" s="467"/>
      <c r="JCW44" s="467"/>
      <c r="JCX44" s="467"/>
      <c r="JCY44" s="467"/>
      <c r="JCZ44" s="467"/>
      <c r="JDA44" s="467"/>
      <c r="JDB44" s="467"/>
      <c r="JDC44" s="467"/>
      <c r="JDD44" s="467"/>
      <c r="JDE44" s="467"/>
      <c r="JDF44" s="467"/>
      <c r="JDG44" s="467"/>
      <c r="JDH44" s="467"/>
      <c r="JDI44" s="467"/>
      <c r="JDJ44" s="467"/>
      <c r="JDK44" s="467"/>
      <c r="JDL44" s="467"/>
      <c r="JDM44" s="467"/>
      <c r="JDN44" s="467"/>
      <c r="JDO44" s="467"/>
      <c r="JDP44" s="467"/>
      <c r="JDQ44" s="467"/>
      <c r="JDR44" s="467"/>
      <c r="JDS44" s="467"/>
      <c r="JDT44" s="467"/>
      <c r="JDU44" s="467"/>
      <c r="JDV44" s="467"/>
      <c r="JDW44" s="467"/>
      <c r="JDX44" s="467"/>
      <c r="JDY44" s="467"/>
      <c r="JDZ44" s="467"/>
      <c r="JEA44" s="467"/>
      <c r="JEB44" s="467"/>
      <c r="JEC44" s="467"/>
      <c r="JED44" s="467"/>
      <c r="JEE44" s="467"/>
      <c r="JEF44" s="467"/>
      <c r="JEG44" s="467"/>
      <c r="JEH44" s="467"/>
      <c r="JEI44" s="467"/>
      <c r="JEJ44" s="467"/>
      <c r="JEK44" s="467"/>
      <c r="JEL44" s="467"/>
      <c r="JEM44" s="467"/>
      <c r="JEN44" s="467"/>
      <c r="JEO44" s="467"/>
      <c r="JEP44" s="467"/>
      <c r="JEQ44" s="467"/>
      <c r="JER44" s="467"/>
      <c r="JES44" s="467"/>
      <c r="JET44" s="467"/>
      <c r="JEU44" s="467"/>
      <c r="JEV44" s="467"/>
      <c r="JEW44" s="467"/>
      <c r="JEX44" s="467"/>
      <c r="JEY44" s="467"/>
      <c r="JEZ44" s="467"/>
      <c r="JFA44" s="467"/>
      <c r="JFB44" s="467"/>
      <c r="JFC44" s="467"/>
      <c r="JFD44" s="467"/>
      <c r="JFE44" s="467"/>
      <c r="JFF44" s="467"/>
      <c r="JFG44" s="467"/>
      <c r="JFH44" s="467"/>
      <c r="JFI44" s="467"/>
      <c r="JFJ44" s="467"/>
      <c r="JFK44" s="467"/>
      <c r="JFL44" s="467"/>
      <c r="JFM44" s="467"/>
      <c r="JFN44" s="467"/>
      <c r="JFO44" s="467"/>
      <c r="JFP44" s="467"/>
      <c r="JFQ44" s="467"/>
      <c r="JFR44" s="467"/>
      <c r="JFS44" s="467"/>
      <c r="JFT44" s="467"/>
      <c r="JFU44" s="467"/>
      <c r="JFV44" s="467"/>
      <c r="JFW44" s="467"/>
      <c r="JFX44" s="467"/>
      <c r="JFY44" s="467"/>
      <c r="JFZ44" s="467"/>
      <c r="JGA44" s="467"/>
      <c r="JGB44" s="467"/>
      <c r="JGC44" s="467"/>
      <c r="JGD44" s="467"/>
      <c r="JGE44" s="467"/>
      <c r="JGF44" s="467"/>
      <c r="JGG44" s="467"/>
      <c r="JGH44" s="467"/>
      <c r="JGI44" s="467"/>
      <c r="JGJ44" s="467"/>
      <c r="JGK44" s="467"/>
      <c r="JGL44" s="467"/>
      <c r="JGM44" s="467"/>
      <c r="JGN44" s="467"/>
      <c r="JGO44" s="467"/>
      <c r="JGP44" s="467"/>
      <c r="JGQ44" s="467"/>
      <c r="JGR44" s="467"/>
      <c r="JGS44" s="467"/>
      <c r="JGT44" s="467"/>
      <c r="JGU44" s="467"/>
      <c r="JGV44" s="467"/>
      <c r="JGW44" s="467"/>
      <c r="JGX44" s="467"/>
      <c r="JGY44" s="467"/>
      <c r="JGZ44" s="467"/>
      <c r="JHA44" s="467"/>
      <c r="JHB44" s="467"/>
      <c r="JHC44" s="467"/>
      <c r="JHD44" s="467"/>
      <c r="JHE44" s="467"/>
      <c r="JHF44" s="467"/>
      <c r="JHG44" s="467"/>
      <c r="JHH44" s="467"/>
      <c r="JHI44" s="467"/>
      <c r="JHJ44" s="467"/>
      <c r="JHK44" s="467"/>
      <c r="JHL44" s="467"/>
      <c r="JHM44" s="467"/>
      <c r="JHN44" s="467"/>
      <c r="JHO44" s="467"/>
      <c r="JHP44" s="467"/>
      <c r="JHQ44" s="467"/>
      <c r="JHR44" s="467"/>
      <c r="JHS44" s="467"/>
      <c r="JHT44" s="467"/>
      <c r="JHU44" s="467"/>
      <c r="JHV44" s="467"/>
      <c r="JHW44" s="467"/>
      <c r="JHX44" s="467"/>
      <c r="JHY44" s="467"/>
      <c r="JHZ44" s="467"/>
      <c r="JIA44" s="467"/>
      <c r="JIB44" s="467"/>
      <c r="JIC44" s="467"/>
      <c r="JID44" s="467"/>
      <c r="JIE44" s="467"/>
      <c r="JIF44" s="467"/>
      <c r="JIG44" s="467"/>
      <c r="JIH44" s="467"/>
      <c r="JII44" s="467"/>
      <c r="JIJ44" s="467"/>
      <c r="JIK44" s="467"/>
      <c r="JIL44" s="467"/>
      <c r="JIM44" s="467"/>
      <c r="JIN44" s="467"/>
      <c r="JIO44" s="467"/>
      <c r="JIP44" s="467"/>
      <c r="JIQ44" s="467"/>
      <c r="JIR44" s="467"/>
      <c r="JIS44" s="467"/>
      <c r="JIT44" s="467"/>
      <c r="JIU44" s="467"/>
      <c r="JIV44" s="467"/>
      <c r="JIW44" s="467"/>
      <c r="JIX44" s="467"/>
      <c r="JIY44" s="467"/>
      <c r="JIZ44" s="467"/>
      <c r="JJA44" s="467"/>
      <c r="JJB44" s="467"/>
      <c r="JJC44" s="467"/>
      <c r="JJD44" s="467"/>
      <c r="JJE44" s="467"/>
      <c r="JJF44" s="467"/>
      <c r="JJG44" s="467"/>
      <c r="JJH44" s="467"/>
      <c r="JJI44" s="467"/>
      <c r="JJJ44" s="467"/>
      <c r="JJK44" s="467"/>
      <c r="JJL44" s="467"/>
      <c r="JJM44" s="467"/>
      <c r="JJN44" s="467"/>
      <c r="JJO44" s="467"/>
      <c r="JJP44" s="467"/>
      <c r="JJQ44" s="467"/>
      <c r="JJR44" s="467"/>
      <c r="JJS44" s="467"/>
      <c r="JJT44" s="467"/>
      <c r="JJU44" s="467"/>
      <c r="JJV44" s="467"/>
      <c r="JJW44" s="467"/>
      <c r="JJX44" s="467"/>
      <c r="JJY44" s="467"/>
      <c r="JJZ44" s="467"/>
      <c r="JKA44" s="467"/>
      <c r="JKB44" s="467"/>
      <c r="JKC44" s="467"/>
      <c r="JKD44" s="467"/>
      <c r="JKE44" s="467"/>
      <c r="JKF44" s="467"/>
      <c r="JKG44" s="467"/>
      <c r="JKH44" s="467"/>
      <c r="JKI44" s="467"/>
      <c r="JKJ44" s="467"/>
      <c r="JKK44" s="467"/>
      <c r="JKL44" s="467"/>
      <c r="JKM44" s="467"/>
      <c r="JKN44" s="467"/>
      <c r="JKO44" s="467"/>
      <c r="JKP44" s="467"/>
      <c r="JKQ44" s="467"/>
      <c r="JKR44" s="467"/>
      <c r="JKS44" s="467"/>
      <c r="JKT44" s="467"/>
      <c r="JKU44" s="467"/>
      <c r="JKV44" s="467"/>
      <c r="JKW44" s="467"/>
      <c r="JKX44" s="467"/>
      <c r="JKY44" s="467"/>
      <c r="JKZ44" s="467"/>
      <c r="JLA44" s="467"/>
      <c r="JLB44" s="467"/>
      <c r="JLC44" s="467"/>
      <c r="JLD44" s="467"/>
      <c r="JLE44" s="467"/>
      <c r="JLF44" s="467"/>
      <c r="JLG44" s="467"/>
      <c r="JLH44" s="467"/>
      <c r="JLI44" s="467"/>
      <c r="JLJ44" s="467"/>
      <c r="JLK44" s="467"/>
      <c r="JLL44" s="467"/>
      <c r="JLM44" s="467"/>
      <c r="JLN44" s="467"/>
      <c r="JLO44" s="467"/>
      <c r="JLP44" s="467"/>
      <c r="JLQ44" s="467"/>
      <c r="JLR44" s="467"/>
      <c r="JLS44" s="467"/>
      <c r="JLT44" s="467"/>
      <c r="JLU44" s="467"/>
      <c r="JLV44" s="467"/>
      <c r="JLW44" s="467"/>
      <c r="JLX44" s="467"/>
      <c r="JLY44" s="467"/>
      <c r="JLZ44" s="467"/>
      <c r="JMA44" s="467"/>
      <c r="JMB44" s="467"/>
      <c r="JMC44" s="467"/>
      <c r="JMD44" s="467"/>
      <c r="JME44" s="467"/>
      <c r="JMF44" s="467"/>
      <c r="JMG44" s="467"/>
      <c r="JMH44" s="467"/>
      <c r="JMI44" s="467"/>
      <c r="JMJ44" s="467"/>
      <c r="JMK44" s="467"/>
      <c r="JML44" s="467"/>
      <c r="JMM44" s="467"/>
      <c r="JMN44" s="467"/>
      <c r="JMO44" s="467"/>
      <c r="JMP44" s="467"/>
      <c r="JMQ44" s="467"/>
      <c r="JMR44" s="467"/>
      <c r="JMS44" s="467"/>
      <c r="JMT44" s="467"/>
      <c r="JMU44" s="467"/>
      <c r="JMV44" s="467"/>
      <c r="JMW44" s="467"/>
      <c r="JMX44" s="467"/>
      <c r="JMY44" s="467"/>
      <c r="JMZ44" s="467"/>
      <c r="JNA44" s="467"/>
      <c r="JNB44" s="467"/>
      <c r="JNC44" s="467"/>
      <c r="JND44" s="467"/>
      <c r="JNE44" s="467"/>
      <c r="JNF44" s="467"/>
      <c r="JNG44" s="467"/>
      <c r="JNH44" s="467"/>
      <c r="JNI44" s="467"/>
      <c r="JNJ44" s="467"/>
      <c r="JNK44" s="467"/>
      <c r="JNL44" s="467"/>
      <c r="JNM44" s="467"/>
      <c r="JNN44" s="467"/>
      <c r="JNO44" s="467"/>
      <c r="JNP44" s="467"/>
      <c r="JNQ44" s="467"/>
      <c r="JNR44" s="467"/>
      <c r="JNS44" s="467"/>
      <c r="JNT44" s="467"/>
      <c r="JNU44" s="467"/>
      <c r="JNV44" s="467"/>
      <c r="JNW44" s="467"/>
      <c r="JNX44" s="467"/>
      <c r="JNY44" s="467"/>
      <c r="JNZ44" s="467"/>
      <c r="JOA44" s="467"/>
      <c r="JOB44" s="467"/>
      <c r="JOC44" s="467"/>
      <c r="JOD44" s="467"/>
      <c r="JOE44" s="467"/>
      <c r="JOF44" s="467"/>
      <c r="JOG44" s="467"/>
      <c r="JOH44" s="467"/>
      <c r="JOI44" s="467"/>
      <c r="JOJ44" s="467"/>
      <c r="JOK44" s="467"/>
      <c r="JOL44" s="467"/>
      <c r="JOM44" s="467"/>
      <c r="JON44" s="467"/>
      <c r="JOO44" s="467"/>
      <c r="JOP44" s="467"/>
      <c r="JOQ44" s="467"/>
      <c r="JOR44" s="467"/>
      <c r="JOS44" s="467"/>
      <c r="JOT44" s="467"/>
      <c r="JOU44" s="467"/>
      <c r="JOV44" s="467"/>
      <c r="JOW44" s="467"/>
      <c r="JOX44" s="467"/>
      <c r="JOY44" s="467"/>
      <c r="JOZ44" s="467"/>
      <c r="JPA44" s="467"/>
      <c r="JPB44" s="467"/>
      <c r="JPC44" s="467"/>
      <c r="JPD44" s="467"/>
      <c r="JPE44" s="467"/>
      <c r="JPF44" s="467"/>
      <c r="JPG44" s="467"/>
      <c r="JPH44" s="467"/>
      <c r="JPI44" s="467"/>
      <c r="JPJ44" s="467"/>
      <c r="JPK44" s="467"/>
      <c r="JPL44" s="467"/>
      <c r="JPM44" s="467"/>
      <c r="JPN44" s="467"/>
      <c r="JPO44" s="467"/>
      <c r="JPP44" s="467"/>
      <c r="JPQ44" s="467"/>
      <c r="JPR44" s="467"/>
      <c r="JPS44" s="467"/>
      <c r="JPT44" s="467"/>
      <c r="JPU44" s="467"/>
      <c r="JPV44" s="467"/>
      <c r="JPW44" s="467"/>
      <c r="JPX44" s="467"/>
      <c r="JPY44" s="467"/>
      <c r="JPZ44" s="467"/>
      <c r="JQA44" s="467"/>
      <c r="JQB44" s="467"/>
      <c r="JQC44" s="467"/>
      <c r="JQD44" s="467"/>
      <c r="JQE44" s="467"/>
      <c r="JQF44" s="467"/>
      <c r="JQG44" s="467"/>
      <c r="JQH44" s="467"/>
      <c r="JQI44" s="467"/>
      <c r="JQJ44" s="467"/>
      <c r="JQK44" s="467"/>
      <c r="JQL44" s="467"/>
      <c r="JQM44" s="467"/>
      <c r="JQN44" s="467"/>
      <c r="JQO44" s="467"/>
      <c r="JQP44" s="467"/>
      <c r="JQQ44" s="467"/>
      <c r="JQR44" s="467"/>
      <c r="JQS44" s="467"/>
      <c r="JQT44" s="467"/>
      <c r="JQU44" s="467"/>
      <c r="JQV44" s="467"/>
      <c r="JQW44" s="467"/>
      <c r="JQX44" s="467"/>
      <c r="JQY44" s="467"/>
      <c r="JQZ44" s="467"/>
      <c r="JRA44" s="467"/>
      <c r="JRB44" s="467"/>
      <c r="JRC44" s="467"/>
      <c r="JRD44" s="467"/>
      <c r="JRE44" s="467"/>
      <c r="JRF44" s="467"/>
      <c r="JRG44" s="467"/>
      <c r="JRH44" s="467"/>
      <c r="JRI44" s="467"/>
      <c r="JRJ44" s="467"/>
      <c r="JRK44" s="467"/>
      <c r="JRL44" s="467"/>
      <c r="JRM44" s="467"/>
      <c r="JRN44" s="467"/>
      <c r="JRO44" s="467"/>
      <c r="JRP44" s="467"/>
      <c r="JRQ44" s="467"/>
      <c r="JRR44" s="467"/>
      <c r="JRS44" s="467"/>
      <c r="JRT44" s="467"/>
      <c r="JRU44" s="467"/>
      <c r="JRV44" s="467"/>
      <c r="JRW44" s="467"/>
      <c r="JRX44" s="467"/>
      <c r="JRY44" s="467"/>
      <c r="JRZ44" s="467"/>
      <c r="JSA44" s="467"/>
      <c r="JSB44" s="467"/>
      <c r="JSC44" s="467"/>
      <c r="JSD44" s="467"/>
      <c r="JSE44" s="467"/>
      <c r="JSF44" s="467"/>
      <c r="JSG44" s="467"/>
      <c r="JSH44" s="467"/>
      <c r="JSI44" s="467"/>
      <c r="JSJ44" s="467"/>
      <c r="JSK44" s="467"/>
      <c r="JSL44" s="467"/>
      <c r="JSM44" s="467"/>
      <c r="JSN44" s="467"/>
      <c r="JSO44" s="467"/>
      <c r="JSP44" s="467"/>
      <c r="JSQ44" s="467"/>
      <c r="JSR44" s="467"/>
      <c r="JSS44" s="467"/>
      <c r="JST44" s="467"/>
      <c r="JSU44" s="467"/>
      <c r="JSV44" s="467"/>
      <c r="JSW44" s="467"/>
      <c r="JSX44" s="467"/>
      <c r="JSY44" s="467"/>
      <c r="JSZ44" s="467"/>
      <c r="JTA44" s="467"/>
      <c r="JTB44" s="467"/>
      <c r="JTC44" s="467"/>
      <c r="JTD44" s="467"/>
      <c r="JTE44" s="467"/>
      <c r="JTF44" s="467"/>
      <c r="JTG44" s="467"/>
      <c r="JTH44" s="467"/>
      <c r="JTI44" s="467"/>
      <c r="JTJ44" s="467"/>
      <c r="JTK44" s="467"/>
      <c r="JTL44" s="467"/>
      <c r="JTM44" s="467"/>
      <c r="JTN44" s="467"/>
      <c r="JTO44" s="467"/>
      <c r="JTP44" s="467"/>
      <c r="JTQ44" s="467"/>
      <c r="JTR44" s="467"/>
      <c r="JTS44" s="467"/>
      <c r="JTT44" s="467"/>
      <c r="JTU44" s="467"/>
      <c r="JTV44" s="467"/>
      <c r="JTW44" s="467"/>
      <c r="JTX44" s="467"/>
      <c r="JTY44" s="467"/>
      <c r="JTZ44" s="467"/>
      <c r="JUA44" s="467"/>
      <c r="JUB44" s="467"/>
      <c r="JUC44" s="467"/>
      <c r="JUD44" s="467"/>
      <c r="JUE44" s="467"/>
      <c r="JUF44" s="467"/>
      <c r="JUG44" s="467"/>
      <c r="JUH44" s="467"/>
      <c r="JUI44" s="467"/>
      <c r="JUJ44" s="467"/>
      <c r="JUK44" s="467"/>
      <c r="JUL44" s="467"/>
      <c r="JUM44" s="467"/>
      <c r="JUN44" s="467"/>
      <c r="JUO44" s="467"/>
      <c r="JUP44" s="467"/>
      <c r="JUQ44" s="467"/>
      <c r="JUR44" s="467"/>
      <c r="JUS44" s="467"/>
      <c r="JUT44" s="467"/>
      <c r="JUU44" s="467"/>
      <c r="JUV44" s="467"/>
      <c r="JUW44" s="467"/>
      <c r="JUX44" s="467"/>
      <c r="JUY44" s="467"/>
      <c r="JUZ44" s="467"/>
      <c r="JVA44" s="467"/>
      <c r="JVB44" s="467"/>
      <c r="JVC44" s="467"/>
      <c r="JVD44" s="467"/>
      <c r="JVE44" s="467"/>
      <c r="JVF44" s="467"/>
      <c r="JVG44" s="467"/>
      <c r="JVH44" s="467"/>
      <c r="JVI44" s="467"/>
      <c r="JVJ44" s="467"/>
      <c r="JVK44" s="467"/>
      <c r="JVL44" s="467"/>
      <c r="JVM44" s="467"/>
      <c r="JVN44" s="467"/>
      <c r="JVO44" s="467"/>
      <c r="JVP44" s="467"/>
      <c r="JVQ44" s="467"/>
      <c r="JVR44" s="467"/>
      <c r="JVS44" s="467"/>
      <c r="JVT44" s="467"/>
      <c r="JVU44" s="467"/>
      <c r="JVV44" s="467"/>
      <c r="JVW44" s="467"/>
      <c r="JVX44" s="467"/>
      <c r="JVY44" s="467"/>
      <c r="JVZ44" s="467"/>
      <c r="JWA44" s="467"/>
      <c r="JWB44" s="467"/>
      <c r="JWC44" s="467"/>
      <c r="JWD44" s="467"/>
      <c r="JWE44" s="467"/>
      <c r="JWF44" s="467"/>
      <c r="JWG44" s="467"/>
      <c r="JWH44" s="467"/>
      <c r="JWI44" s="467"/>
      <c r="JWJ44" s="467"/>
      <c r="JWK44" s="467"/>
      <c r="JWL44" s="467"/>
      <c r="JWM44" s="467"/>
      <c r="JWN44" s="467"/>
      <c r="JWO44" s="467"/>
      <c r="JWP44" s="467"/>
      <c r="JWQ44" s="467"/>
      <c r="JWR44" s="467"/>
      <c r="JWS44" s="467"/>
      <c r="JWT44" s="467"/>
      <c r="JWU44" s="467"/>
      <c r="JWV44" s="467"/>
      <c r="JWW44" s="467"/>
      <c r="JWX44" s="467"/>
      <c r="JWY44" s="467"/>
      <c r="JWZ44" s="467"/>
      <c r="JXA44" s="467"/>
      <c r="JXB44" s="467"/>
      <c r="JXC44" s="467"/>
      <c r="JXD44" s="467"/>
      <c r="JXE44" s="467"/>
      <c r="JXF44" s="467"/>
      <c r="JXG44" s="467"/>
      <c r="JXH44" s="467"/>
      <c r="JXI44" s="467"/>
      <c r="JXJ44" s="467"/>
      <c r="JXK44" s="467"/>
      <c r="JXL44" s="467"/>
      <c r="JXM44" s="467"/>
      <c r="JXN44" s="467"/>
      <c r="JXO44" s="467"/>
      <c r="JXP44" s="467"/>
      <c r="JXQ44" s="467"/>
      <c r="JXR44" s="467"/>
      <c r="JXS44" s="467"/>
      <c r="JXT44" s="467"/>
      <c r="JXU44" s="467"/>
      <c r="JXV44" s="467"/>
      <c r="JXW44" s="467"/>
      <c r="JXX44" s="467"/>
      <c r="JXY44" s="467"/>
      <c r="JXZ44" s="467"/>
      <c r="JYA44" s="467"/>
      <c r="JYB44" s="467"/>
      <c r="JYC44" s="467"/>
      <c r="JYD44" s="467"/>
      <c r="JYE44" s="467"/>
      <c r="JYF44" s="467"/>
      <c r="JYG44" s="467"/>
      <c r="JYH44" s="467"/>
      <c r="JYI44" s="467"/>
      <c r="JYJ44" s="467"/>
      <c r="JYK44" s="467"/>
      <c r="JYL44" s="467"/>
      <c r="JYM44" s="467"/>
      <c r="JYN44" s="467"/>
      <c r="JYO44" s="467"/>
      <c r="JYP44" s="467"/>
      <c r="JYQ44" s="467"/>
      <c r="JYR44" s="467"/>
      <c r="JYS44" s="467"/>
      <c r="JYT44" s="467"/>
      <c r="JYU44" s="467"/>
      <c r="JYV44" s="467"/>
      <c r="JYW44" s="467"/>
      <c r="JYX44" s="467"/>
      <c r="JYY44" s="467"/>
      <c r="JYZ44" s="467"/>
      <c r="JZA44" s="467"/>
      <c r="JZB44" s="467"/>
      <c r="JZC44" s="467"/>
      <c r="JZD44" s="467"/>
      <c r="JZE44" s="467"/>
      <c r="JZF44" s="467"/>
      <c r="JZG44" s="467"/>
      <c r="JZH44" s="467"/>
      <c r="JZI44" s="467"/>
      <c r="JZJ44" s="467"/>
      <c r="JZK44" s="467"/>
      <c r="JZL44" s="467"/>
      <c r="JZM44" s="467"/>
      <c r="JZN44" s="467"/>
      <c r="JZO44" s="467"/>
      <c r="JZP44" s="467"/>
      <c r="JZQ44" s="467"/>
      <c r="JZR44" s="467"/>
      <c r="JZS44" s="467"/>
      <c r="JZT44" s="467"/>
      <c r="JZU44" s="467"/>
      <c r="JZV44" s="467"/>
      <c r="JZW44" s="467"/>
      <c r="JZX44" s="467"/>
      <c r="JZY44" s="467"/>
      <c r="JZZ44" s="467"/>
      <c r="KAA44" s="467"/>
      <c r="KAB44" s="467"/>
      <c r="KAC44" s="467"/>
      <c r="KAD44" s="467"/>
      <c r="KAE44" s="467"/>
      <c r="KAF44" s="467"/>
      <c r="KAG44" s="467"/>
      <c r="KAH44" s="467"/>
      <c r="KAI44" s="467"/>
      <c r="KAJ44" s="467"/>
      <c r="KAK44" s="467"/>
      <c r="KAL44" s="467"/>
      <c r="KAM44" s="467"/>
      <c r="KAN44" s="467"/>
      <c r="KAO44" s="467"/>
      <c r="KAP44" s="467"/>
      <c r="KAQ44" s="467"/>
      <c r="KAR44" s="467"/>
      <c r="KAS44" s="467"/>
      <c r="KAT44" s="467"/>
      <c r="KAU44" s="467"/>
      <c r="KAV44" s="467"/>
      <c r="KAW44" s="467"/>
      <c r="KAX44" s="467"/>
      <c r="KAY44" s="467"/>
      <c r="KAZ44" s="467"/>
      <c r="KBA44" s="467"/>
      <c r="KBB44" s="467"/>
      <c r="KBC44" s="467"/>
      <c r="KBD44" s="467"/>
      <c r="KBE44" s="467"/>
      <c r="KBF44" s="467"/>
      <c r="KBG44" s="467"/>
      <c r="KBH44" s="467"/>
      <c r="KBI44" s="467"/>
      <c r="KBJ44" s="467"/>
      <c r="KBK44" s="467"/>
      <c r="KBL44" s="467"/>
      <c r="KBM44" s="467"/>
      <c r="KBN44" s="467"/>
      <c r="KBO44" s="467"/>
      <c r="KBP44" s="467"/>
      <c r="KBQ44" s="467"/>
      <c r="KBR44" s="467"/>
      <c r="KBS44" s="467"/>
      <c r="KBT44" s="467"/>
      <c r="KBU44" s="467"/>
      <c r="KBV44" s="467"/>
      <c r="KBW44" s="467"/>
      <c r="KBX44" s="467"/>
      <c r="KBY44" s="467"/>
      <c r="KBZ44" s="467"/>
      <c r="KCA44" s="467"/>
      <c r="KCB44" s="467"/>
      <c r="KCC44" s="467"/>
      <c r="KCD44" s="467"/>
      <c r="KCE44" s="467"/>
      <c r="KCF44" s="467"/>
      <c r="KCG44" s="467"/>
      <c r="KCH44" s="467"/>
      <c r="KCI44" s="467"/>
      <c r="KCJ44" s="467"/>
      <c r="KCK44" s="467"/>
      <c r="KCL44" s="467"/>
      <c r="KCM44" s="467"/>
      <c r="KCN44" s="467"/>
      <c r="KCO44" s="467"/>
      <c r="KCP44" s="467"/>
      <c r="KCQ44" s="467"/>
      <c r="KCR44" s="467"/>
      <c r="KCS44" s="467"/>
      <c r="KCT44" s="467"/>
      <c r="KCU44" s="467"/>
      <c r="KCV44" s="467"/>
      <c r="KCW44" s="467"/>
      <c r="KCX44" s="467"/>
      <c r="KCY44" s="467"/>
      <c r="KCZ44" s="467"/>
      <c r="KDA44" s="467"/>
      <c r="KDB44" s="467"/>
      <c r="KDC44" s="467"/>
      <c r="KDD44" s="467"/>
      <c r="KDE44" s="467"/>
      <c r="KDF44" s="467"/>
      <c r="KDG44" s="467"/>
      <c r="KDH44" s="467"/>
      <c r="KDI44" s="467"/>
      <c r="KDJ44" s="467"/>
      <c r="KDK44" s="467"/>
      <c r="KDL44" s="467"/>
      <c r="KDM44" s="467"/>
      <c r="KDN44" s="467"/>
      <c r="KDO44" s="467"/>
      <c r="KDP44" s="467"/>
      <c r="KDQ44" s="467"/>
      <c r="KDR44" s="467"/>
      <c r="KDS44" s="467"/>
      <c r="KDT44" s="467"/>
      <c r="KDU44" s="467"/>
      <c r="KDV44" s="467"/>
      <c r="KDW44" s="467"/>
      <c r="KDX44" s="467"/>
      <c r="KDY44" s="467"/>
      <c r="KDZ44" s="467"/>
      <c r="KEA44" s="467"/>
      <c r="KEB44" s="467"/>
      <c r="KEC44" s="467"/>
      <c r="KED44" s="467"/>
      <c r="KEE44" s="467"/>
      <c r="KEF44" s="467"/>
      <c r="KEG44" s="467"/>
      <c r="KEH44" s="467"/>
      <c r="KEI44" s="467"/>
      <c r="KEJ44" s="467"/>
      <c r="KEK44" s="467"/>
      <c r="KEL44" s="467"/>
      <c r="KEM44" s="467"/>
      <c r="KEN44" s="467"/>
      <c r="KEO44" s="467"/>
      <c r="KEP44" s="467"/>
      <c r="KEQ44" s="467"/>
      <c r="KER44" s="467"/>
      <c r="KES44" s="467"/>
      <c r="KET44" s="467"/>
      <c r="KEU44" s="467"/>
      <c r="KEV44" s="467"/>
      <c r="KEW44" s="467"/>
      <c r="KEX44" s="467"/>
      <c r="KEY44" s="467"/>
      <c r="KEZ44" s="467"/>
      <c r="KFA44" s="467"/>
      <c r="KFB44" s="467"/>
      <c r="KFC44" s="467"/>
      <c r="KFD44" s="467"/>
      <c r="KFE44" s="467"/>
      <c r="KFF44" s="467"/>
      <c r="KFG44" s="467"/>
      <c r="KFH44" s="467"/>
      <c r="KFI44" s="467"/>
      <c r="KFJ44" s="467"/>
      <c r="KFK44" s="467"/>
      <c r="KFL44" s="467"/>
      <c r="KFM44" s="467"/>
      <c r="KFN44" s="467"/>
      <c r="KFO44" s="467"/>
      <c r="KFP44" s="467"/>
      <c r="KFQ44" s="467"/>
      <c r="KFR44" s="467"/>
      <c r="KFS44" s="467"/>
      <c r="KFT44" s="467"/>
      <c r="KFU44" s="467"/>
      <c r="KFV44" s="467"/>
      <c r="KFW44" s="467"/>
      <c r="KFX44" s="467"/>
      <c r="KFY44" s="467"/>
      <c r="KFZ44" s="467"/>
      <c r="KGA44" s="467"/>
      <c r="KGB44" s="467"/>
      <c r="KGC44" s="467"/>
      <c r="KGD44" s="467"/>
      <c r="KGE44" s="467"/>
      <c r="KGF44" s="467"/>
      <c r="KGG44" s="467"/>
      <c r="KGH44" s="467"/>
      <c r="KGI44" s="467"/>
      <c r="KGJ44" s="467"/>
      <c r="KGK44" s="467"/>
      <c r="KGL44" s="467"/>
      <c r="KGM44" s="467"/>
      <c r="KGN44" s="467"/>
      <c r="KGO44" s="467"/>
      <c r="KGP44" s="467"/>
      <c r="KGQ44" s="467"/>
      <c r="KGR44" s="467"/>
      <c r="KGS44" s="467"/>
      <c r="KGT44" s="467"/>
      <c r="KGU44" s="467"/>
      <c r="KGV44" s="467"/>
      <c r="KGW44" s="467"/>
      <c r="KGX44" s="467"/>
      <c r="KGY44" s="467"/>
      <c r="KGZ44" s="467"/>
      <c r="KHA44" s="467"/>
      <c r="KHB44" s="467"/>
      <c r="KHC44" s="467"/>
      <c r="KHD44" s="467"/>
      <c r="KHE44" s="467"/>
      <c r="KHF44" s="467"/>
      <c r="KHG44" s="467"/>
      <c r="KHH44" s="467"/>
      <c r="KHI44" s="467"/>
      <c r="KHJ44" s="467"/>
      <c r="KHK44" s="467"/>
      <c r="KHL44" s="467"/>
      <c r="KHM44" s="467"/>
      <c r="KHN44" s="467"/>
      <c r="KHO44" s="467"/>
      <c r="KHP44" s="467"/>
      <c r="KHQ44" s="467"/>
      <c r="KHR44" s="467"/>
      <c r="KHS44" s="467"/>
      <c r="KHT44" s="467"/>
      <c r="KHU44" s="467"/>
      <c r="KHV44" s="467"/>
      <c r="KHW44" s="467"/>
      <c r="KHX44" s="467"/>
      <c r="KHY44" s="467"/>
      <c r="KHZ44" s="467"/>
      <c r="KIA44" s="467"/>
      <c r="KIB44" s="467"/>
      <c r="KIC44" s="467"/>
      <c r="KID44" s="467"/>
      <c r="KIE44" s="467"/>
      <c r="KIF44" s="467"/>
      <c r="KIG44" s="467"/>
      <c r="KIH44" s="467"/>
      <c r="KII44" s="467"/>
      <c r="KIJ44" s="467"/>
      <c r="KIK44" s="467"/>
      <c r="KIL44" s="467"/>
      <c r="KIM44" s="467"/>
      <c r="KIN44" s="467"/>
      <c r="KIO44" s="467"/>
      <c r="KIP44" s="467"/>
      <c r="KIQ44" s="467"/>
      <c r="KIR44" s="467"/>
      <c r="KIS44" s="467"/>
      <c r="KIT44" s="467"/>
      <c r="KIU44" s="467"/>
      <c r="KIV44" s="467"/>
      <c r="KIW44" s="467"/>
      <c r="KIX44" s="467"/>
      <c r="KIY44" s="467"/>
      <c r="KIZ44" s="467"/>
      <c r="KJA44" s="467"/>
      <c r="KJB44" s="467"/>
      <c r="KJC44" s="467"/>
      <c r="KJD44" s="467"/>
      <c r="KJE44" s="467"/>
      <c r="KJF44" s="467"/>
      <c r="KJG44" s="467"/>
      <c r="KJH44" s="467"/>
      <c r="KJI44" s="467"/>
      <c r="KJJ44" s="467"/>
      <c r="KJK44" s="467"/>
      <c r="KJL44" s="467"/>
      <c r="KJM44" s="467"/>
      <c r="KJN44" s="467"/>
      <c r="KJO44" s="467"/>
      <c r="KJP44" s="467"/>
      <c r="KJQ44" s="467"/>
      <c r="KJR44" s="467"/>
      <c r="KJS44" s="467"/>
      <c r="KJT44" s="467"/>
      <c r="KJU44" s="467"/>
      <c r="KJV44" s="467"/>
      <c r="KJW44" s="467"/>
      <c r="KJX44" s="467"/>
      <c r="KJY44" s="467"/>
      <c r="KJZ44" s="467"/>
      <c r="KKA44" s="467"/>
      <c r="KKB44" s="467"/>
      <c r="KKC44" s="467"/>
      <c r="KKD44" s="467"/>
      <c r="KKE44" s="467"/>
      <c r="KKF44" s="467"/>
      <c r="KKG44" s="467"/>
      <c r="KKH44" s="467"/>
      <c r="KKI44" s="467"/>
      <c r="KKJ44" s="467"/>
      <c r="KKK44" s="467"/>
      <c r="KKL44" s="467"/>
      <c r="KKM44" s="467"/>
      <c r="KKN44" s="467"/>
      <c r="KKO44" s="467"/>
      <c r="KKP44" s="467"/>
      <c r="KKQ44" s="467"/>
      <c r="KKR44" s="467"/>
      <c r="KKS44" s="467"/>
      <c r="KKT44" s="467"/>
      <c r="KKU44" s="467"/>
      <c r="KKV44" s="467"/>
      <c r="KKW44" s="467"/>
      <c r="KKX44" s="467"/>
      <c r="KKY44" s="467"/>
      <c r="KKZ44" s="467"/>
      <c r="KLA44" s="467"/>
      <c r="KLB44" s="467"/>
      <c r="KLC44" s="467"/>
      <c r="KLD44" s="467"/>
      <c r="KLE44" s="467"/>
      <c r="KLF44" s="467"/>
      <c r="KLG44" s="467"/>
      <c r="KLH44" s="467"/>
      <c r="KLI44" s="467"/>
      <c r="KLJ44" s="467"/>
      <c r="KLK44" s="467"/>
      <c r="KLL44" s="467"/>
      <c r="KLM44" s="467"/>
      <c r="KLN44" s="467"/>
      <c r="KLO44" s="467"/>
      <c r="KLP44" s="467"/>
      <c r="KLQ44" s="467"/>
      <c r="KLR44" s="467"/>
      <c r="KLS44" s="467"/>
      <c r="KLT44" s="467"/>
      <c r="KLU44" s="467"/>
      <c r="KLV44" s="467"/>
      <c r="KLW44" s="467"/>
      <c r="KLX44" s="467"/>
      <c r="KLY44" s="467"/>
      <c r="KLZ44" s="467"/>
      <c r="KMA44" s="467"/>
      <c r="KMB44" s="467"/>
      <c r="KMC44" s="467"/>
      <c r="KMD44" s="467"/>
      <c r="KME44" s="467"/>
      <c r="KMF44" s="467"/>
      <c r="KMG44" s="467"/>
      <c r="KMH44" s="467"/>
      <c r="KMI44" s="467"/>
      <c r="KMJ44" s="467"/>
      <c r="KMK44" s="467"/>
      <c r="KML44" s="467"/>
      <c r="KMM44" s="467"/>
      <c r="KMN44" s="467"/>
      <c r="KMO44" s="467"/>
      <c r="KMP44" s="467"/>
      <c r="KMQ44" s="467"/>
      <c r="KMR44" s="467"/>
      <c r="KMS44" s="467"/>
      <c r="KMT44" s="467"/>
      <c r="KMU44" s="467"/>
      <c r="KMV44" s="467"/>
      <c r="KMW44" s="467"/>
      <c r="KMX44" s="467"/>
      <c r="KMY44" s="467"/>
      <c r="KMZ44" s="467"/>
      <c r="KNA44" s="467"/>
      <c r="KNB44" s="467"/>
      <c r="KNC44" s="467"/>
      <c r="KND44" s="467"/>
      <c r="KNE44" s="467"/>
      <c r="KNF44" s="467"/>
      <c r="KNG44" s="467"/>
      <c r="KNH44" s="467"/>
      <c r="KNI44" s="467"/>
      <c r="KNJ44" s="467"/>
      <c r="KNK44" s="467"/>
      <c r="KNL44" s="467"/>
      <c r="KNM44" s="467"/>
      <c r="KNN44" s="467"/>
      <c r="KNO44" s="467"/>
      <c r="KNP44" s="467"/>
      <c r="KNQ44" s="467"/>
      <c r="KNR44" s="467"/>
      <c r="KNS44" s="467"/>
      <c r="KNT44" s="467"/>
      <c r="KNU44" s="467"/>
      <c r="KNV44" s="467"/>
      <c r="KNW44" s="467"/>
      <c r="KNX44" s="467"/>
      <c r="KNY44" s="467"/>
      <c r="KNZ44" s="467"/>
      <c r="KOA44" s="467"/>
      <c r="KOB44" s="467"/>
      <c r="KOC44" s="467"/>
      <c r="KOD44" s="467"/>
      <c r="KOE44" s="467"/>
      <c r="KOF44" s="467"/>
      <c r="KOG44" s="467"/>
      <c r="KOH44" s="467"/>
      <c r="KOI44" s="467"/>
      <c r="KOJ44" s="467"/>
      <c r="KOK44" s="467"/>
      <c r="KOL44" s="467"/>
      <c r="KOM44" s="467"/>
      <c r="KON44" s="467"/>
      <c r="KOO44" s="467"/>
      <c r="KOP44" s="467"/>
      <c r="KOQ44" s="467"/>
      <c r="KOR44" s="467"/>
      <c r="KOS44" s="467"/>
      <c r="KOT44" s="467"/>
      <c r="KOU44" s="467"/>
      <c r="KOV44" s="467"/>
      <c r="KOW44" s="467"/>
      <c r="KOX44" s="467"/>
      <c r="KOY44" s="467"/>
      <c r="KOZ44" s="467"/>
      <c r="KPA44" s="467"/>
      <c r="KPB44" s="467"/>
      <c r="KPC44" s="467"/>
      <c r="KPD44" s="467"/>
      <c r="KPE44" s="467"/>
      <c r="KPF44" s="467"/>
      <c r="KPG44" s="467"/>
      <c r="KPH44" s="467"/>
      <c r="KPI44" s="467"/>
      <c r="KPJ44" s="467"/>
      <c r="KPK44" s="467"/>
      <c r="KPL44" s="467"/>
      <c r="KPM44" s="467"/>
      <c r="KPN44" s="467"/>
      <c r="KPO44" s="467"/>
      <c r="KPP44" s="467"/>
      <c r="KPQ44" s="467"/>
      <c r="KPR44" s="467"/>
      <c r="KPS44" s="467"/>
      <c r="KPT44" s="467"/>
      <c r="KPU44" s="467"/>
      <c r="KPV44" s="467"/>
      <c r="KPW44" s="467"/>
      <c r="KPX44" s="467"/>
      <c r="KPY44" s="467"/>
      <c r="KPZ44" s="467"/>
      <c r="KQA44" s="467"/>
      <c r="KQB44" s="467"/>
      <c r="KQC44" s="467"/>
      <c r="KQD44" s="467"/>
      <c r="KQE44" s="467"/>
      <c r="KQF44" s="467"/>
      <c r="KQG44" s="467"/>
      <c r="KQH44" s="467"/>
      <c r="KQI44" s="467"/>
      <c r="KQJ44" s="467"/>
      <c r="KQK44" s="467"/>
      <c r="KQL44" s="467"/>
      <c r="KQM44" s="467"/>
      <c r="KQN44" s="467"/>
      <c r="KQO44" s="467"/>
      <c r="KQP44" s="467"/>
      <c r="KQQ44" s="467"/>
      <c r="KQR44" s="467"/>
      <c r="KQS44" s="467"/>
      <c r="KQT44" s="467"/>
      <c r="KQU44" s="467"/>
      <c r="KQV44" s="467"/>
      <c r="KQW44" s="467"/>
      <c r="KQX44" s="467"/>
      <c r="KQY44" s="467"/>
      <c r="KQZ44" s="467"/>
      <c r="KRA44" s="467"/>
      <c r="KRB44" s="467"/>
      <c r="KRC44" s="467"/>
      <c r="KRD44" s="467"/>
      <c r="KRE44" s="467"/>
      <c r="KRF44" s="467"/>
      <c r="KRG44" s="467"/>
      <c r="KRH44" s="467"/>
      <c r="KRI44" s="467"/>
      <c r="KRJ44" s="467"/>
      <c r="KRK44" s="467"/>
      <c r="KRL44" s="467"/>
      <c r="KRM44" s="467"/>
      <c r="KRN44" s="467"/>
      <c r="KRO44" s="467"/>
      <c r="KRP44" s="467"/>
      <c r="KRQ44" s="467"/>
      <c r="KRR44" s="467"/>
      <c r="KRS44" s="467"/>
      <c r="KRT44" s="467"/>
      <c r="KRU44" s="467"/>
      <c r="KRV44" s="467"/>
      <c r="KRW44" s="467"/>
      <c r="KRX44" s="467"/>
      <c r="KRY44" s="467"/>
      <c r="KRZ44" s="467"/>
      <c r="KSA44" s="467"/>
      <c r="KSB44" s="467"/>
      <c r="KSC44" s="467"/>
      <c r="KSD44" s="467"/>
      <c r="KSE44" s="467"/>
      <c r="KSF44" s="467"/>
      <c r="KSG44" s="467"/>
      <c r="KSH44" s="467"/>
      <c r="KSI44" s="467"/>
      <c r="KSJ44" s="467"/>
      <c r="KSK44" s="467"/>
      <c r="KSL44" s="467"/>
      <c r="KSM44" s="467"/>
      <c r="KSN44" s="467"/>
      <c r="KSO44" s="467"/>
      <c r="KSP44" s="467"/>
      <c r="KSQ44" s="467"/>
      <c r="KSR44" s="467"/>
      <c r="KSS44" s="467"/>
      <c r="KST44" s="467"/>
      <c r="KSU44" s="467"/>
      <c r="KSV44" s="467"/>
      <c r="KSW44" s="467"/>
      <c r="KSX44" s="467"/>
      <c r="KSY44" s="467"/>
      <c r="KSZ44" s="467"/>
      <c r="KTA44" s="467"/>
      <c r="KTB44" s="467"/>
      <c r="KTC44" s="467"/>
      <c r="KTD44" s="467"/>
      <c r="KTE44" s="467"/>
      <c r="KTF44" s="467"/>
      <c r="KTG44" s="467"/>
      <c r="KTH44" s="467"/>
      <c r="KTI44" s="467"/>
      <c r="KTJ44" s="467"/>
      <c r="KTK44" s="467"/>
      <c r="KTL44" s="467"/>
      <c r="KTM44" s="467"/>
      <c r="KTN44" s="467"/>
      <c r="KTO44" s="467"/>
      <c r="KTP44" s="467"/>
      <c r="KTQ44" s="467"/>
      <c r="KTR44" s="467"/>
      <c r="KTS44" s="467"/>
      <c r="KTT44" s="467"/>
      <c r="KTU44" s="467"/>
      <c r="KTV44" s="467"/>
      <c r="KTW44" s="467"/>
      <c r="KTX44" s="467"/>
      <c r="KTY44" s="467"/>
      <c r="KTZ44" s="467"/>
      <c r="KUA44" s="467"/>
      <c r="KUB44" s="467"/>
      <c r="KUC44" s="467"/>
      <c r="KUD44" s="467"/>
      <c r="KUE44" s="467"/>
      <c r="KUF44" s="467"/>
      <c r="KUG44" s="467"/>
      <c r="KUH44" s="467"/>
      <c r="KUI44" s="467"/>
      <c r="KUJ44" s="467"/>
      <c r="KUK44" s="467"/>
      <c r="KUL44" s="467"/>
      <c r="KUM44" s="467"/>
      <c r="KUN44" s="467"/>
      <c r="KUO44" s="467"/>
      <c r="KUP44" s="467"/>
      <c r="KUQ44" s="467"/>
      <c r="KUR44" s="467"/>
      <c r="KUS44" s="467"/>
      <c r="KUT44" s="467"/>
      <c r="KUU44" s="467"/>
      <c r="KUV44" s="467"/>
      <c r="KUW44" s="467"/>
      <c r="KUX44" s="467"/>
      <c r="KUY44" s="467"/>
      <c r="KUZ44" s="467"/>
      <c r="KVA44" s="467"/>
      <c r="KVB44" s="467"/>
      <c r="KVC44" s="467"/>
      <c r="KVD44" s="467"/>
      <c r="KVE44" s="467"/>
      <c r="KVF44" s="467"/>
      <c r="KVG44" s="467"/>
      <c r="KVH44" s="467"/>
      <c r="KVI44" s="467"/>
      <c r="KVJ44" s="467"/>
      <c r="KVK44" s="467"/>
      <c r="KVL44" s="467"/>
      <c r="KVM44" s="467"/>
      <c r="KVN44" s="467"/>
      <c r="KVO44" s="467"/>
      <c r="KVP44" s="467"/>
      <c r="KVQ44" s="467"/>
      <c r="KVR44" s="467"/>
      <c r="KVS44" s="467"/>
      <c r="KVT44" s="467"/>
      <c r="KVU44" s="467"/>
      <c r="KVV44" s="467"/>
      <c r="KVW44" s="467"/>
      <c r="KVX44" s="467"/>
      <c r="KVY44" s="467"/>
      <c r="KVZ44" s="467"/>
      <c r="KWA44" s="467"/>
      <c r="KWB44" s="467"/>
      <c r="KWC44" s="467"/>
      <c r="KWD44" s="467"/>
      <c r="KWE44" s="467"/>
      <c r="KWF44" s="467"/>
      <c r="KWG44" s="467"/>
      <c r="KWH44" s="467"/>
      <c r="KWI44" s="467"/>
      <c r="KWJ44" s="467"/>
      <c r="KWK44" s="467"/>
      <c r="KWL44" s="467"/>
      <c r="KWM44" s="467"/>
      <c r="KWN44" s="467"/>
      <c r="KWO44" s="467"/>
      <c r="KWP44" s="467"/>
      <c r="KWQ44" s="467"/>
      <c r="KWR44" s="467"/>
      <c r="KWS44" s="467"/>
      <c r="KWT44" s="467"/>
      <c r="KWU44" s="467"/>
      <c r="KWV44" s="467"/>
      <c r="KWW44" s="467"/>
      <c r="KWX44" s="467"/>
      <c r="KWY44" s="467"/>
      <c r="KWZ44" s="467"/>
      <c r="KXA44" s="467"/>
      <c r="KXB44" s="467"/>
      <c r="KXC44" s="467"/>
      <c r="KXD44" s="467"/>
      <c r="KXE44" s="467"/>
      <c r="KXF44" s="467"/>
      <c r="KXG44" s="467"/>
      <c r="KXH44" s="467"/>
      <c r="KXI44" s="467"/>
      <c r="KXJ44" s="467"/>
      <c r="KXK44" s="467"/>
      <c r="KXL44" s="467"/>
      <c r="KXM44" s="467"/>
      <c r="KXN44" s="467"/>
      <c r="KXO44" s="467"/>
      <c r="KXP44" s="467"/>
      <c r="KXQ44" s="467"/>
      <c r="KXR44" s="467"/>
      <c r="KXS44" s="467"/>
      <c r="KXT44" s="467"/>
      <c r="KXU44" s="467"/>
      <c r="KXV44" s="467"/>
      <c r="KXW44" s="467"/>
      <c r="KXX44" s="467"/>
      <c r="KXY44" s="467"/>
      <c r="KXZ44" s="467"/>
      <c r="KYA44" s="467"/>
      <c r="KYB44" s="467"/>
      <c r="KYC44" s="467"/>
      <c r="KYD44" s="467"/>
      <c r="KYE44" s="467"/>
      <c r="KYF44" s="467"/>
      <c r="KYG44" s="467"/>
      <c r="KYH44" s="467"/>
      <c r="KYI44" s="467"/>
      <c r="KYJ44" s="467"/>
      <c r="KYK44" s="467"/>
      <c r="KYL44" s="467"/>
      <c r="KYM44" s="467"/>
      <c r="KYN44" s="467"/>
      <c r="KYO44" s="467"/>
      <c r="KYP44" s="467"/>
      <c r="KYQ44" s="467"/>
      <c r="KYR44" s="467"/>
      <c r="KYS44" s="467"/>
      <c r="KYT44" s="467"/>
      <c r="KYU44" s="467"/>
      <c r="KYV44" s="467"/>
      <c r="KYW44" s="467"/>
      <c r="KYX44" s="467"/>
      <c r="KYY44" s="467"/>
      <c r="KYZ44" s="467"/>
      <c r="KZA44" s="467"/>
      <c r="KZB44" s="467"/>
      <c r="KZC44" s="467"/>
      <c r="KZD44" s="467"/>
      <c r="KZE44" s="467"/>
      <c r="KZF44" s="467"/>
      <c r="KZG44" s="467"/>
      <c r="KZH44" s="467"/>
      <c r="KZI44" s="467"/>
      <c r="KZJ44" s="467"/>
      <c r="KZK44" s="467"/>
      <c r="KZL44" s="467"/>
      <c r="KZM44" s="467"/>
      <c r="KZN44" s="467"/>
      <c r="KZO44" s="467"/>
      <c r="KZP44" s="467"/>
      <c r="KZQ44" s="467"/>
      <c r="KZR44" s="467"/>
      <c r="KZS44" s="467"/>
      <c r="KZT44" s="467"/>
      <c r="KZU44" s="467"/>
      <c r="KZV44" s="467"/>
      <c r="KZW44" s="467"/>
      <c r="KZX44" s="467"/>
      <c r="KZY44" s="467"/>
      <c r="KZZ44" s="467"/>
      <c r="LAA44" s="467"/>
      <c r="LAB44" s="467"/>
      <c r="LAC44" s="467"/>
      <c r="LAD44" s="467"/>
      <c r="LAE44" s="467"/>
      <c r="LAF44" s="467"/>
      <c r="LAG44" s="467"/>
      <c r="LAH44" s="467"/>
      <c r="LAI44" s="467"/>
      <c r="LAJ44" s="467"/>
      <c r="LAK44" s="467"/>
      <c r="LAL44" s="467"/>
      <c r="LAM44" s="467"/>
      <c r="LAN44" s="467"/>
      <c r="LAO44" s="467"/>
      <c r="LAP44" s="467"/>
      <c r="LAQ44" s="467"/>
      <c r="LAR44" s="467"/>
      <c r="LAS44" s="467"/>
      <c r="LAT44" s="467"/>
      <c r="LAU44" s="467"/>
      <c r="LAV44" s="467"/>
      <c r="LAW44" s="467"/>
      <c r="LAX44" s="467"/>
      <c r="LAY44" s="467"/>
      <c r="LAZ44" s="467"/>
      <c r="LBA44" s="467"/>
      <c r="LBB44" s="467"/>
      <c r="LBC44" s="467"/>
      <c r="LBD44" s="467"/>
      <c r="LBE44" s="467"/>
      <c r="LBF44" s="467"/>
      <c r="LBG44" s="467"/>
      <c r="LBH44" s="467"/>
      <c r="LBI44" s="467"/>
      <c r="LBJ44" s="467"/>
      <c r="LBK44" s="467"/>
      <c r="LBL44" s="467"/>
      <c r="LBM44" s="467"/>
      <c r="LBN44" s="467"/>
      <c r="LBO44" s="467"/>
      <c r="LBP44" s="467"/>
      <c r="LBQ44" s="467"/>
      <c r="LBR44" s="467"/>
      <c r="LBS44" s="467"/>
      <c r="LBT44" s="467"/>
      <c r="LBU44" s="467"/>
      <c r="LBV44" s="467"/>
      <c r="LBW44" s="467"/>
      <c r="LBX44" s="467"/>
      <c r="LBY44" s="467"/>
      <c r="LBZ44" s="467"/>
      <c r="LCA44" s="467"/>
      <c r="LCB44" s="467"/>
      <c r="LCC44" s="467"/>
      <c r="LCD44" s="467"/>
      <c r="LCE44" s="467"/>
      <c r="LCF44" s="467"/>
      <c r="LCG44" s="467"/>
      <c r="LCH44" s="467"/>
      <c r="LCI44" s="467"/>
      <c r="LCJ44" s="467"/>
      <c r="LCK44" s="467"/>
      <c r="LCL44" s="467"/>
      <c r="LCM44" s="467"/>
      <c r="LCN44" s="467"/>
      <c r="LCO44" s="467"/>
      <c r="LCP44" s="467"/>
      <c r="LCQ44" s="467"/>
      <c r="LCR44" s="467"/>
      <c r="LCS44" s="467"/>
      <c r="LCT44" s="467"/>
      <c r="LCU44" s="467"/>
      <c r="LCV44" s="467"/>
      <c r="LCW44" s="467"/>
      <c r="LCX44" s="467"/>
      <c r="LCY44" s="467"/>
      <c r="LCZ44" s="467"/>
      <c r="LDA44" s="467"/>
      <c r="LDB44" s="467"/>
      <c r="LDC44" s="467"/>
      <c r="LDD44" s="467"/>
      <c r="LDE44" s="467"/>
      <c r="LDF44" s="467"/>
      <c r="LDG44" s="467"/>
      <c r="LDH44" s="467"/>
      <c r="LDI44" s="467"/>
      <c r="LDJ44" s="467"/>
      <c r="LDK44" s="467"/>
      <c r="LDL44" s="467"/>
      <c r="LDM44" s="467"/>
      <c r="LDN44" s="467"/>
      <c r="LDO44" s="467"/>
      <c r="LDP44" s="467"/>
      <c r="LDQ44" s="467"/>
      <c r="LDR44" s="467"/>
      <c r="LDS44" s="467"/>
      <c r="LDT44" s="467"/>
      <c r="LDU44" s="467"/>
      <c r="LDV44" s="467"/>
      <c r="LDW44" s="467"/>
      <c r="LDX44" s="467"/>
      <c r="LDY44" s="467"/>
      <c r="LDZ44" s="467"/>
      <c r="LEA44" s="467"/>
      <c r="LEB44" s="467"/>
      <c r="LEC44" s="467"/>
      <c r="LED44" s="467"/>
      <c r="LEE44" s="467"/>
      <c r="LEF44" s="467"/>
      <c r="LEG44" s="467"/>
      <c r="LEH44" s="467"/>
      <c r="LEI44" s="467"/>
      <c r="LEJ44" s="467"/>
      <c r="LEK44" s="467"/>
      <c r="LEL44" s="467"/>
      <c r="LEM44" s="467"/>
      <c r="LEN44" s="467"/>
      <c r="LEO44" s="467"/>
      <c r="LEP44" s="467"/>
      <c r="LEQ44" s="467"/>
      <c r="LER44" s="467"/>
      <c r="LES44" s="467"/>
      <c r="LET44" s="467"/>
      <c r="LEU44" s="467"/>
      <c r="LEV44" s="467"/>
      <c r="LEW44" s="467"/>
      <c r="LEX44" s="467"/>
      <c r="LEY44" s="467"/>
      <c r="LEZ44" s="467"/>
      <c r="LFA44" s="467"/>
      <c r="LFB44" s="467"/>
      <c r="LFC44" s="467"/>
      <c r="LFD44" s="467"/>
      <c r="LFE44" s="467"/>
      <c r="LFF44" s="467"/>
      <c r="LFG44" s="467"/>
      <c r="LFH44" s="467"/>
      <c r="LFI44" s="467"/>
      <c r="LFJ44" s="467"/>
      <c r="LFK44" s="467"/>
      <c r="LFL44" s="467"/>
      <c r="LFM44" s="467"/>
      <c r="LFN44" s="467"/>
      <c r="LFO44" s="467"/>
      <c r="LFP44" s="467"/>
      <c r="LFQ44" s="467"/>
      <c r="LFR44" s="467"/>
      <c r="LFS44" s="467"/>
      <c r="LFT44" s="467"/>
      <c r="LFU44" s="467"/>
      <c r="LFV44" s="467"/>
      <c r="LFW44" s="467"/>
      <c r="LFX44" s="467"/>
      <c r="LFY44" s="467"/>
      <c r="LFZ44" s="467"/>
      <c r="LGA44" s="467"/>
      <c r="LGB44" s="467"/>
      <c r="LGC44" s="467"/>
      <c r="LGD44" s="467"/>
      <c r="LGE44" s="467"/>
      <c r="LGF44" s="467"/>
      <c r="LGG44" s="467"/>
      <c r="LGH44" s="467"/>
      <c r="LGI44" s="467"/>
      <c r="LGJ44" s="467"/>
      <c r="LGK44" s="467"/>
      <c r="LGL44" s="467"/>
      <c r="LGM44" s="467"/>
      <c r="LGN44" s="467"/>
      <c r="LGO44" s="467"/>
      <c r="LGP44" s="467"/>
      <c r="LGQ44" s="467"/>
      <c r="LGR44" s="467"/>
      <c r="LGS44" s="467"/>
      <c r="LGT44" s="467"/>
      <c r="LGU44" s="467"/>
      <c r="LGV44" s="467"/>
      <c r="LGW44" s="467"/>
      <c r="LGX44" s="467"/>
      <c r="LGY44" s="467"/>
      <c r="LGZ44" s="467"/>
      <c r="LHA44" s="467"/>
      <c r="LHB44" s="467"/>
      <c r="LHC44" s="467"/>
      <c r="LHD44" s="467"/>
      <c r="LHE44" s="467"/>
      <c r="LHF44" s="467"/>
      <c r="LHG44" s="467"/>
      <c r="LHH44" s="467"/>
      <c r="LHI44" s="467"/>
      <c r="LHJ44" s="467"/>
      <c r="LHK44" s="467"/>
      <c r="LHL44" s="467"/>
      <c r="LHM44" s="467"/>
      <c r="LHN44" s="467"/>
      <c r="LHO44" s="467"/>
      <c r="LHP44" s="467"/>
      <c r="LHQ44" s="467"/>
      <c r="LHR44" s="467"/>
      <c r="LHS44" s="467"/>
      <c r="LHT44" s="467"/>
      <c r="LHU44" s="467"/>
      <c r="LHV44" s="467"/>
      <c r="LHW44" s="467"/>
      <c r="LHX44" s="467"/>
      <c r="LHY44" s="467"/>
      <c r="LHZ44" s="467"/>
      <c r="LIA44" s="467"/>
      <c r="LIB44" s="467"/>
      <c r="LIC44" s="467"/>
      <c r="LID44" s="467"/>
      <c r="LIE44" s="467"/>
      <c r="LIF44" s="467"/>
      <c r="LIG44" s="467"/>
      <c r="LIH44" s="467"/>
      <c r="LII44" s="467"/>
      <c r="LIJ44" s="467"/>
      <c r="LIK44" s="467"/>
      <c r="LIL44" s="467"/>
      <c r="LIM44" s="467"/>
      <c r="LIN44" s="467"/>
      <c r="LIO44" s="467"/>
      <c r="LIP44" s="467"/>
      <c r="LIQ44" s="467"/>
      <c r="LIR44" s="467"/>
      <c r="LIS44" s="467"/>
      <c r="LIT44" s="467"/>
      <c r="LIU44" s="467"/>
      <c r="LIV44" s="467"/>
      <c r="LIW44" s="467"/>
      <c r="LIX44" s="467"/>
      <c r="LIY44" s="467"/>
      <c r="LIZ44" s="467"/>
      <c r="LJA44" s="467"/>
      <c r="LJB44" s="467"/>
      <c r="LJC44" s="467"/>
      <c r="LJD44" s="467"/>
      <c r="LJE44" s="467"/>
      <c r="LJF44" s="467"/>
      <c r="LJG44" s="467"/>
      <c r="LJH44" s="467"/>
      <c r="LJI44" s="467"/>
      <c r="LJJ44" s="467"/>
      <c r="LJK44" s="467"/>
      <c r="LJL44" s="467"/>
      <c r="LJM44" s="467"/>
      <c r="LJN44" s="467"/>
      <c r="LJO44" s="467"/>
      <c r="LJP44" s="467"/>
      <c r="LJQ44" s="467"/>
      <c r="LJR44" s="467"/>
      <c r="LJS44" s="467"/>
      <c r="LJT44" s="467"/>
      <c r="LJU44" s="467"/>
      <c r="LJV44" s="467"/>
      <c r="LJW44" s="467"/>
      <c r="LJX44" s="467"/>
      <c r="LJY44" s="467"/>
      <c r="LJZ44" s="467"/>
      <c r="LKA44" s="467"/>
      <c r="LKB44" s="467"/>
      <c r="LKC44" s="467"/>
      <c r="LKD44" s="467"/>
      <c r="LKE44" s="467"/>
      <c r="LKF44" s="467"/>
      <c r="LKG44" s="467"/>
      <c r="LKH44" s="467"/>
      <c r="LKI44" s="467"/>
      <c r="LKJ44" s="467"/>
      <c r="LKK44" s="467"/>
      <c r="LKL44" s="467"/>
      <c r="LKM44" s="467"/>
      <c r="LKN44" s="467"/>
      <c r="LKO44" s="467"/>
      <c r="LKP44" s="467"/>
      <c r="LKQ44" s="467"/>
      <c r="LKR44" s="467"/>
      <c r="LKS44" s="467"/>
      <c r="LKT44" s="467"/>
      <c r="LKU44" s="467"/>
      <c r="LKV44" s="467"/>
      <c r="LKW44" s="467"/>
      <c r="LKX44" s="467"/>
      <c r="LKY44" s="467"/>
      <c r="LKZ44" s="467"/>
      <c r="LLA44" s="467"/>
      <c r="LLB44" s="467"/>
      <c r="LLC44" s="467"/>
      <c r="LLD44" s="467"/>
      <c r="LLE44" s="467"/>
      <c r="LLF44" s="467"/>
      <c r="LLG44" s="467"/>
      <c r="LLH44" s="467"/>
      <c r="LLI44" s="467"/>
      <c r="LLJ44" s="467"/>
      <c r="LLK44" s="467"/>
      <c r="LLL44" s="467"/>
      <c r="LLM44" s="467"/>
      <c r="LLN44" s="467"/>
      <c r="LLO44" s="467"/>
      <c r="LLP44" s="467"/>
      <c r="LLQ44" s="467"/>
      <c r="LLR44" s="467"/>
      <c r="LLS44" s="467"/>
      <c r="LLT44" s="467"/>
      <c r="LLU44" s="467"/>
      <c r="LLV44" s="467"/>
      <c r="LLW44" s="467"/>
      <c r="LLX44" s="467"/>
      <c r="LLY44" s="467"/>
      <c r="LLZ44" s="467"/>
      <c r="LMA44" s="467"/>
      <c r="LMB44" s="467"/>
      <c r="LMC44" s="467"/>
      <c r="LMD44" s="467"/>
      <c r="LME44" s="467"/>
      <c r="LMF44" s="467"/>
      <c r="LMG44" s="467"/>
      <c r="LMH44" s="467"/>
      <c r="LMI44" s="467"/>
      <c r="LMJ44" s="467"/>
      <c r="LMK44" s="467"/>
      <c r="LML44" s="467"/>
      <c r="LMM44" s="467"/>
      <c r="LMN44" s="467"/>
      <c r="LMO44" s="467"/>
      <c r="LMP44" s="467"/>
      <c r="LMQ44" s="467"/>
      <c r="LMR44" s="467"/>
      <c r="LMS44" s="467"/>
      <c r="LMT44" s="467"/>
      <c r="LMU44" s="467"/>
      <c r="LMV44" s="467"/>
      <c r="LMW44" s="467"/>
      <c r="LMX44" s="467"/>
      <c r="LMY44" s="467"/>
      <c r="LMZ44" s="467"/>
      <c r="LNA44" s="467"/>
      <c r="LNB44" s="467"/>
      <c r="LNC44" s="467"/>
      <c r="LND44" s="467"/>
      <c r="LNE44" s="467"/>
      <c r="LNF44" s="467"/>
      <c r="LNG44" s="467"/>
      <c r="LNH44" s="467"/>
      <c r="LNI44" s="467"/>
      <c r="LNJ44" s="467"/>
      <c r="LNK44" s="467"/>
      <c r="LNL44" s="467"/>
      <c r="LNM44" s="467"/>
      <c r="LNN44" s="467"/>
      <c r="LNO44" s="467"/>
      <c r="LNP44" s="467"/>
      <c r="LNQ44" s="467"/>
      <c r="LNR44" s="467"/>
      <c r="LNS44" s="467"/>
      <c r="LNT44" s="467"/>
      <c r="LNU44" s="467"/>
      <c r="LNV44" s="467"/>
      <c r="LNW44" s="467"/>
      <c r="LNX44" s="467"/>
      <c r="LNY44" s="467"/>
      <c r="LNZ44" s="467"/>
      <c r="LOA44" s="467"/>
      <c r="LOB44" s="467"/>
      <c r="LOC44" s="467"/>
      <c r="LOD44" s="467"/>
      <c r="LOE44" s="467"/>
      <c r="LOF44" s="467"/>
      <c r="LOG44" s="467"/>
      <c r="LOH44" s="467"/>
      <c r="LOI44" s="467"/>
      <c r="LOJ44" s="467"/>
      <c r="LOK44" s="467"/>
      <c r="LOL44" s="467"/>
      <c r="LOM44" s="467"/>
      <c r="LON44" s="467"/>
      <c r="LOO44" s="467"/>
      <c r="LOP44" s="467"/>
      <c r="LOQ44" s="467"/>
      <c r="LOR44" s="467"/>
      <c r="LOS44" s="467"/>
      <c r="LOT44" s="467"/>
      <c r="LOU44" s="467"/>
      <c r="LOV44" s="467"/>
      <c r="LOW44" s="467"/>
      <c r="LOX44" s="467"/>
      <c r="LOY44" s="467"/>
      <c r="LOZ44" s="467"/>
      <c r="LPA44" s="467"/>
      <c r="LPB44" s="467"/>
      <c r="LPC44" s="467"/>
      <c r="LPD44" s="467"/>
      <c r="LPE44" s="467"/>
      <c r="LPF44" s="467"/>
      <c r="LPG44" s="467"/>
      <c r="LPH44" s="467"/>
      <c r="LPI44" s="467"/>
      <c r="LPJ44" s="467"/>
      <c r="LPK44" s="467"/>
      <c r="LPL44" s="467"/>
      <c r="LPM44" s="467"/>
      <c r="LPN44" s="467"/>
      <c r="LPO44" s="467"/>
      <c r="LPP44" s="467"/>
      <c r="LPQ44" s="467"/>
      <c r="LPR44" s="467"/>
      <c r="LPS44" s="467"/>
      <c r="LPT44" s="467"/>
      <c r="LPU44" s="467"/>
      <c r="LPV44" s="467"/>
      <c r="LPW44" s="467"/>
      <c r="LPX44" s="467"/>
      <c r="LPY44" s="467"/>
      <c r="LPZ44" s="467"/>
      <c r="LQA44" s="467"/>
      <c r="LQB44" s="467"/>
      <c r="LQC44" s="467"/>
      <c r="LQD44" s="467"/>
      <c r="LQE44" s="467"/>
      <c r="LQF44" s="467"/>
      <c r="LQG44" s="467"/>
      <c r="LQH44" s="467"/>
      <c r="LQI44" s="467"/>
      <c r="LQJ44" s="467"/>
      <c r="LQK44" s="467"/>
      <c r="LQL44" s="467"/>
      <c r="LQM44" s="467"/>
      <c r="LQN44" s="467"/>
      <c r="LQO44" s="467"/>
      <c r="LQP44" s="467"/>
      <c r="LQQ44" s="467"/>
      <c r="LQR44" s="467"/>
      <c r="LQS44" s="467"/>
      <c r="LQT44" s="467"/>
      <c r="LQU44" s="467"/>
      <c r="LQV44" s="467"/>
      <c r="LQW44" s="467"/>
      <c r="LQX44" s="467"/>
      <c r="LQY44" s="467"/>
      <c r="LQZ44" s="467"/>
      <c r="LRA44" s="467"/>
      <c r="LRB44" s="467"/>
      <c r="LRC44" s="467"/>
      <c r="LRD44" s="467"/>
      <c r="LRE44" s="467"/>
      <c r="LRF44" s="467"/>
      <c r="LRG44" s="467"/>
      <c r="LRH44" s="467"/>
      <c r="LRI44" s="467"/>
      <c r="LRJ44" s="467"/>
      <c r="LRK44" s="467"/>
      <c r="LRL44" s="467"/>
      <c r="LRM44" s="467"/>
      <c r="LRN44" s="467"/>
      <c r="LRO44" s="467"/>
      <c r="LRP44" s="467"/>
      <c r="LRQ44" s="467"/>
      <c r="LRR44" s="467"/>
      <c r="LRS44" s="467"/>
      <c r="LRT44" s="467"/>
      <c r="LRU44" s="467"/>
      <c r="LRV44" s="467"/>
      <c r="LRW44" s="467"/>
      <c r="LRX44" s="467"/>
      <c r="LRY44" s="467"/>
      <c r="LRZ44" s="467"/>
      <c r="LSA44" s="467"/>
      <c r="LSB44" s="467"/>
      <c r="LSC44" s="467"/>
      <c r="LSD44" s="467"/>
      <c r="LSE44" s="467"/>
      <c r="LSF44" s="467"/>
      <c r="LSG44" s="467"/>
      <c r="LSH44" s="467"/>
      <c r="LSI44" s="467"/>
      <c r="LSJ44" s="467"/>
      <c r="LSK44" s="467"/>
      <c r="LSL44" s="467"/>
      <c r="LSM44" s="467"/>
      <c r="LSN44" s="467"/>
      <c r="LSO44" s="467"/>
      <c r="LSP44" s="467"/>
      <c r="LSQ44" s="467"/>
      <c r="LSR44" s="467"/>
      <c r="LSS44" s="467"/>
      <c r="LST44" s="467"/>
      <c r="LSU44" s="467"/>
      <c r="LSV44" s="467"/>
      <c r="LSW44" s="467"/>
      <c r="LSX44" s="467"/>
      <c r="LSY44" s="467"/>
      <c r="LSZ44" s="467"/>
      <c r="LTA44" s="467"/>
      <c r="LTB44" s="467"/>
      <c r="LTC44" s="467"/>
      <c r="LTD44" s="467"/>
      <c r="LTE44" s="467"/>
      <c r="LTF44" s="467"/>
      <c r="LTG44" s="467"/>
      <c r="LTH44" s="467"/>
      <c r="LTI44" s="467"/>
      <c r="LTJ44" s="467"/>
      <c r="LTK44" s="467"/>
      <c r="LTL44" s="467"/>
      <c r="LTM44" s="467"/>
      <c r="LTN44" s="467"/>
      <c r="LTO44" s="467"/>
      <c r="LTP44" s="467"/>
      <c r="LTQ44" s="467"/>
      <c r="LTR44" s="467"/>
      <c r="LTS44" s="467"/>
      <c r="LTT44" s="467"/>
      <c r="LTU44" s="467"/>
      <c r="LTV44" s="467"/>
      <c r="LTW44" s="467"/>
      <c r="LTX44" s="467"/>
      <c r="LTY44" s="467"/>
      <c r="LTZ44" s="467"/>
      <c r="LUA44" s="467"/>
      <c r="LUB44" s="467"/>
      <c r="LUC44" s="467"/>
      <c r="LUD44" s="467"/>
      <c r="LUE44" s="467"/>
      <c r="LUF44" s="467"/>
      <c r="LUG44" s="467"/>
      <c r="LUH44" s="467"/>
      <c r="LUI44" s="467"/>
      <c r="LUJ44" s="467"/>
      <c r="LUK44" s="467"/>
      <c r="LUL44" s="467"/>
      <c r="LUM44" s="467"/>
      <c r="LUN44" s="467"/>
      <c r="LUO44" s="467"/>
      <c r="LUP44" s="467"/>
      <c r="LUQ44" s="467"/>
      <c r="LUR44" s="467"/>
      <c r="LUS44" s="467"/>
      <c r="LUT44" s="467"/>
      <c r="LUU44" s="467"/>
      <c r="LUV44" s="467"/>
      <c r="LUW44" s="467"/>
      <c r="LUX44" s="467"/>
      <c r="LUY44" s="467"/>
      <c r="LUZ44" s="467"/>
      <c r="LVA44" s="467"/>
      <c r="LVB44" s="467"/>
      <c r="LVC44" s="467"/>
      <c r="LVD44" s="467"/>
      <c r="LVE44" s="467"/>
      <c r="LVF44" s="467"/>
      <c r="LVG44" s="467"/>
      <c r="LVH44" s="467"/>
      <c r="LVI44" s="467"/>
      <c r="LVJ44" s="467"/>
      <c r="LVK44" s="467"/>
      <c r="LVL44" s="467"/>
      <c r="LVM44" s="467"/>
      <c r="LVN44" s="467"/>
      <c r="LVO44" s="467"/>
      <c r="LVP44" s="467"/>
      <c r="LVQ44" s="467"/>
      <c r="LVR44" s="467"/>
      <c r="LVS44" s="467"/>
      <c r="LVT44" s="467"/>
      <c r="LVU44" s="467"/>
      <c r="LVV44" s="467"/>
      <c r="LVW44" s="467"/>
      <c r="LVX44" s="467"/>
      <c r="LVY44" s="467"/>
      <c r="LVZ44" s="467"/>
      <c r="LWA44" s="467"/>
      <c r="LWB44" s="467"/>
      <c r="LWC44" s="467"/>
      <c r="LWD44" s="467"/>
      <c r="LWE44" s="467"/>
      <c r="LWF44" s="467"/>
      <c r="LWG44" s="467"/>
      <c r="LWH44" s="467"/>
      <c r="LWI44" s="467"/>
      <c r="LWJ44" s="467"/>
      <c r="LWK44" s="467"/>
      <c r="LWL44" s="467"/>
      <c r="LWM44" s="467"/>
      <c r="LWN44" s="467"/>
      <c r="LWO44" s="467"/>
      <c r="LWP44" s="467"/>
      <c r="LWQ44" s="467"/>
      <c r="LWR44" s="467"/>
      <c r="LWS44" s="467"/>
      <c r="LWT44" s="467"/>
      <c r="LWU44" s="467"/>
      <c r="LWV44" s="467"/>
      <c r="LWW44" s="467"/>
      <c r="LWX44" s="467"/>
      <c r="LWY44" s="467"/>
      <c r="LWZ44" s="467"/>
      <c r="LXA44" s="467"/>
      <c r="LXB44" s="467"/>
      <c r="LXC44" s="467"/>
      <c r="LXD44" s="467"/>
      <c r="LXE44" s="467"/>
      <c r="LXF44" s="467"/>
      <c r="LXG44" s="467"/>
      <c r="LXH44" s="467"/>
      <c r="LXI44" s="467"/>
      <c r="LXJ44" s="467"/>
      <c r="LXK44" s="467"/>
      <c r="LXL44" s="467"/>
      <c r="LXM44" s="467"/>
      <c r="LXN44" s="467"/>
      <c r="LXO44" s="467"/>
      <c r="LXP44" s="467"/>
      <c r="LXQ44" s="467"/>
      <c r="LXR44" s="467"/>
      <c r="LXS44" s="467"/>
      <c r="LXT44" s="467"/>
      <c r="LXU44" s="467"/>
      <c r="LXV44" s="467"/>
      <c r="LXW44" s="467"/>
      <c r="LXX44" s="467"/>
      <c r="LXY44" s="467"/>
      <c r="LXZ44" s="467"/>
      <c r="LYA44" s="467"/>
      <c r="LYB44" s="467"/>
      <c r="LYC44" s="467"/>
      <c r="LYD44" s="467"/>
      <c r="LYE44" s="467"/>
      <c r="LYF44" s="467"/>
      <c r="LYG44" s="467"/>
      <c r="LYH44" s="467"/>
      <c r="LYI44" s="467"/>
      <c r="LYJ44" s="467"/>
      <c r="LYK44" s="467"/>
      <c r="LYL44" s="467"/>
      <c r="LYM44" s="467"/>
      <c r="LYN44" s="467"/>
      <c r="LYO44" s="467"/>
      <c r="LYP44" s="467"/>
      <c r="LYQ44" s="467"/>
      <c r="LYR44" s="467"/>
      <c r="LYS44" s="467"/>
      <c r="LYT44" s="467"/>
      <c r="LYU44" s="467"/>
      <c r="LYV44" s="467"/>
      <c r="LYW44" s="467"/>
      <c r="LYX44" s="467"/>
      <c r="LYY44" s="467"/>
      <c r="LYZ44" s="467"/>
      <c r="LZA44" s="467"/>
      <c r="LZB44" s="467"/>
      <c r="LZC44" s="467"/>
      <c r="LZD44" s="467"/>
      <c r="LZE44" s="467"/>
      <c r="LZF44" s="467"/>
      <c r="LZG44" s="467"/>
      <c r="LZH44" s="467"/>
      <c r="LZI44" s="467"/>
      <c r="LZJ44" s="467"/>
      <c r="LZK44" s="467"/>
      <c r="LZL44" s="467"/>
      <c r="LZM44" s="467"/>
      <c r="LZN44" s="467"/>
      <c r="LZO44" s="467"/>
      <c r="LZP44" s="467"/>
      <c r="LZQ44" s="467"/>
      <c r="LZR44" s="467"/>
      <c r="LZS44" s="467"/>
      <c r="LZT44" s="467"/>
      <c r="LZU44" s="467"/>
      <c r="LZV44" s="467"/>
      <c r="LZW44" s="467"/>
      <c r="LZX44" s="467"/>
      <c r="LZY44" s="467"/>
      <c r="LZZ44" s="467"/>
      <c r="MAA44" s="467"/>
      <c r="MAB44" s="467"/>
      <c r="MAC44" s="467"/>
      <c r="MAD44" s="467"/>
      <c r="MAE44" s="467"/>
      <c r="MAF44" s="467"/>
      <c r="MAG44" s="467"/>
      <c r="MAH44" s="467"/>
      <c r="MAI44" s="467"/>
      <c r="MAJ44" s="467"/>
      <c r="MAK44" s="467"/>
      <c r="MAL44" s="467"/>
      <c r="MAM44" s="467"/>
      <c r="MAN44" s="467"/>
      <c r="MAO44" s="467"/>
      <c r="MAP44" s="467"/>
      <c r="MAQ44" s="467"/>
      <c r="MAR44" s="467"/>
      <c r="MAS44" s="467"/>
      <c r="MAT44" s="467"/>
      <c r="MAU44" s="467"/>
      <c r="MAV44" s="467"/>
      <c r="MAW44" s="467"/>
      <c r="MAX44" s="467"/>
      <c r="MAY44" s="467"/>
      <c r="MAZ44" s="467"/>
      <c r="MBA44" s="467"/>
      <c r="MBB44" s="467"/>
      <c r="MBC44" s="467"/>
      <c r="MBD44" s="467"/>
      <c r="MBE44" s="467"/>
      <c r="MBF44" s="467"/>
      <c r="MBG44" s="467"/>
      <c r="MBH44" s="467"/>
      <c r="MBI44" s="467"/>
      <c r="MBJ44" s="467"/>
      <c r="MBK44" s="467"/>
      <c r="MBL44" s="467"/>
      <c r="MBM44" s="467"/>
      <c r="MBN44" s="467"/>
      <c r="MBO44" s="467"/>
      <c r="MBP44" s="467"/>
      <c r="MBQ44" s="467"/>
      <c r="MBR44" s="467"/>
      <c r="MBS44" s="467"/>
      <c r="MBT44" s="467"/>
      <c r="MBU44" s="467"/>
      <c r="MBV44" s="467"/>
      <c r="MBW44" s="467"/>
      <c r="MBX44" s="467"/>
      <c r="MBY44" s="467"/>
      <c r="MBZ44" s="467"/>
      <c r="MCA44" s="467"/>
      <c r="MCB44" s="467"/>
      <c r="MCC44" s="467"/>
      <c r="MCD44" s="467"/>
      <c r="MCE44" s="467"/>
      <c r="MCF44" s="467"/>
      <c r="MCG44" s="467"/>
      <c r="MCH44" s="467"/>
      <c r="MCI44" s="467"/>
      <c r="MCJ44" s="467"/>
      <c r="MCK44" s="467"/>
      <c r="MCL44" s="467"/>
      <c r="MCM44" s="467"/>
      <c r="MCN44" s="467"/>
      <c r="MCO44" s="467"/>
      <c r="MCP44" s="467"/>
      <c r="MCQ44" s="467"/>
      <c r="MCR44" s="467"/>
      <c r="MCS44" s="467"/>
      <c r="MCT44" s="467"/>
      <c r="MCU44" s="467"/>
      <c r="MCV44" s="467"/>
      <c r="MCW44" s="467"/>
      <c r="MCX44" s="467"/>
      <c r="MCY44" s="467"/>
      <c r="MCZ44" s="467"/>
      <c r="MDA44" s="467"/>
      <c r="MDB44" s="467"/>
      <c r="MDC44" s="467"/>
      <c r="MDD44" s="467"/>
      <c r="MDE44" s="467"/>
      <c r="MDF44" s="467"/>
      <c r="MDG44" s="467"/>
      <c r="MDH44" s="467"/>
      <c r="MDI44" s="467"/>
      <c r="MDJ44" s="467"/>
      <c r="MDK44" s="467"/>
      <c r="MDL44" s="467"/>
      <c r="MDM44" s="467"/>
      <c r="MDN44" s="467"/>
      <c r="MDO44" s="467"/>
      <c r="MDP44" s="467"/>
      <c r="MDQ44" s="467"/>
      <c r="MDR44" s="467"/>
      <c r="MDS44" s="467"/>
      <c r="MDT44" s="467"/>
      <c r="MDU44" s="467"/>
      <c r="MDV44" s="467"/>
      <c r="MDW44" s="467"/>
      <c r="MDX44" s="467"/>
      <c r="MDY44" s="467"/>
      <c r="MDZ44" s="467"/>
      <c r="MEA44" s="467"/>
      <c r="MEB44" s="467"/>
      <c r="MEC44" s="467"/>
      <c r="MED44" s="467"/>
      <c r="MEE44" s="467"/>
      <c r="MEF44" s="467"/>
      <c r="MEG44" s="467"/>
      <c r="MEH44" s="467"/>
      <c r="MEI44" s="467"/>
      <c r="MEJ44" s="467"/>
      <c r="MEK44" s="467"/>
      <c r="MEL44" s="467"/>
      <c r="MEM44" s="467"/>
      <c r="MEN44" s="467"/>
      <c r="MEO44" s="467"/>
      <c r="MEP44" s="467"/>
      <c r="MEQ44" s="467"/>
      <c r="MER44" s="467"/>
      <c r="MES44" s="467"/>
      <c r="MET44" s="467"/>
      <c r="MEU44" s="467"/>
      <c r="MEV44" s="467"/>
      <c r="MEW44" s="467"/>
      <c r="MEX44" s="467"/>
      <c r="MEY44" s="467"/>
      <c r="MEZ44" s="467"/>
      <c r="MFA44" s="467"/>
      <c r="MFB44" s="467"/>
      <c r="MFC44" s="467"/>
      <c r="MFD44" s="467"/>
      <c r="MFE44" s="467"/>
      <c r="MFF44" s="467"/>
      <c r="MFG44" s="467"/>
      <c r="MFH44" s="467"/>
      <c r="MFI44" s="467"/>
      <c r="MFJ44" s="467"/>
      <c r="MFK44" s="467"/>
      <c r="MFL44" s="467"/>
      <c r="MFM44" s="467"/>
      <c r="MFN44" s="467"/>
      <c r="MFO44" s="467"/>
      <c r="MFP44" s="467"/>
      <c r="MFQ44" s="467"/>
      <c r="MFR44" s="467"/>
      <c r="MFS44" s="467"/>
      <c r="MFT44" s="467"/>
      <c r="MFU44" s="467"/>
      <c r="MFV44" s="467"/>
      <c r="MFW44" s="467"/>
      <c r="MFX44" s="467"/>
      <c r="MFY44" s="467"/>
      <c r="MFZ44" s="467"/>
      <c r="MGA44" s="467"/>
      <c r="MGB44" s="467"/>
      <c r="MGC44" s="467"/>
      <c r="MGD44" s="467"/>
      <c r="MGE44" s="467"/>
      <c r="MGF44" s="467"/>
      <c r="MGG44" s="467"/>
      <c r="MGH44" s="467"/>
      <c r="MGI44" s="467"/>
      <c r="MGJ44" s="467"/>
      <c r="MGK44" s="467"/>
      <c r="MGL44" s="467"/>
      <c r="MGM44" s="467"/>
      <c r="MGN44" s="467"/>
      <c r="MGO44" s="467"/>
      <c r="MGP44" s="467"/>
      <c r="MGQ44" s="467"/>
      <c r="MGR44" s="467"/>
      <c r="MGS44" s="467"/>
      <c r="MGT44" s="467"/>
      <c r="MGU44" s="467"/>
      <c r="MGV44" s="467"/>
      <c r="MGW44" s="467"/>
      <c r="MGX44" s="467"/>
      <c r="MGY44" s="467"/>
      <c r="MGZ44" s="467"/>
      <c r="MHA44" s="467"/>
      <c r="MHB44" s="467"/>
      <c r="MHC44" s="467"/>
      <c r="MHD44" s="467"/>
      <c r="MHE44" s="467"/>
      <c r="MHF44" s="467"/>
      <c r="MHG44" s="467"/>
      <c r="MHH44" s="467"/>
      <c r="MHI44" s="467"/>
      <c r="MHJ44" s="467"/>
      <c r="MHK44" s="467"/>
      <c r="MHL44" s="467"/>
      <c r="MHM44" s="467"/>
      <c r="MHN44" s="467"/>
      <c r="MHO44" s="467"/>
      <c r="MHP44" s="467"/>
      <c r="MHQ44" s="467"/>
      <c r="MHR44" s="467"/>
      <c r="MHS44" s="467"/>
      <c r="MHT44" s="467"/>
      <c r="MHU44" s="467"/>
      <c r="MHV44" s="467"/>
      <c r="MHW44" s="467"/>
      <c r="MHX44" s="467"/>
      <c r="MHY44" s="467"/>
      <c r="MHZ44" s="467"/>
      <c r="MIA44" s="467"/>
      <c r="MIB44" s="467"/>
      <c r="MIC44" s="467"/>
      <c r="MID44" s="467"/>
      <c r="MIE44" s="467"/>
      <c r="MIF44" s="467"/>
      <c r="MIG44" s="467"/>
      <c r="MIH44" s="467"/>
      <c r="MII44" s="467"/>
      <c r="MIJ44" s="467"/>
      <c r="MIK44" s="467"/>
      <c r="MIL44" s="467"/>
      <c r="MIM44" s="467"/>
      <c r="MIN44" s="467"/>
      <c r="MIO44" s="467"/>
      <c r="MIP44" s="467"/>
      <c r="MIQ44" s="467"/>
      <c r="MIR44" s="467"/>
      <c r="MIS44" s="467"/>
      <c r="MIT44" s="467"/>
      <c r="MIU44" s="467"/>
      <c r="MIV44" s="467"/>
      <c r="MIW44" s="467"/>
      <c r="MIX44" s="467"/>
      <c r="MIY44" s="467"/>
      <c r="MIZ44" s="467"/>
      <c r="MJA44" s="467"/>
      <c r="MJB44" s="467"/>
      <c r="MJC44" s="467"/>
      <c r="MJD44" s="467"/>
      <c r="MJE44" s="467"/>
      <c r="MJF44" s="467"/>
      <c r="MJG44" s="467"/>
      <c r="MJH44" s="467"/>
      <c r="MJI44" s="467"/>
      <c r="MJJ44" s="467"/>
      <c r="MJK44" s="467"/>
      <c r="MJL44" s="467"/>
      <c r="MJM44" s="467"/>
      <c r="MJN44" s="467"/>
      <c r="MJO44" s="467"/>
      <c r="MJP44" s="467"/>
      <c r="MJQ44" s="467"/>
      <c r="MJR44" s="467"/>
      <c r="MJS44" s="467"/>
      <c r="MJT44" s="467"/>
      <c r="MJU44" s="467"/>
      <c r="MJV44" s="467"/>
      <c r="MJW44" s="467"/>
      <c r="MJX44" s="467"/>
      <c r="MJY44" s="467"/>
      <c r="MJZ44" s="467"/>
      <c r="MKA44" s="467"/>
      <c r="MKB44" s="467"/>
      <c r="MKC44" s="467"/>
      <c r="MKD44" s="467"/>
      <c r="MKE44" s="467"/>
      <c r="MKF44" s="467"/>
      <c r="MKG44" s="467"/>
      <c r="MKH44" s="467"/>
      <c r="MKI44" s="467"/>
      <c r="MKJ44" s="467"/>
      <c r="MKK44" s="467"/>
      <c r="MKL44" s="467"/>
      <c r="MKM44" s="467"/>
      <c r="MKN44" s="467"/>
      <c r="MKO44" s="467"/>
      <c r="MKP44" s="467"/>
      <c r="MKQ44" s="467"/>
      <c r="MKR44" s="467"/>
      <c r="MKS44" s="467"/>
      <c r="MKT44" s="467"/>
      <c r="MKU44" s="467"/>
      <c r="MKV44" s="467"/>
      <c r="MKW44" s="467"/>
      <c r="MKX44" s="467"/>
      <c r="MKY44" s="467"/>
      <c r="MKZ44" s="467"/>
      <c r="MLA44" s="467"/>
      <c r="MLB44" s="467"/>
      <c r="MLC44" s="467"/>
      <c r="MLD44" s="467"/>
      <c r="MLE44" s="467"/>
      <c r="MLF44" s="467"/>
      <c r="MLG44" s="467"/>
      <c r="MLH44" s="467"/>
      <c r="MLI44" s="467"/>
      <c r="MLJ44" s="467"/>
      <c r="MLK44" s="467"/>
      <c r="MLL44" s="467"/>
      <c r="MLM44" s="467"/>
      <c r="MLN44" s="467"/>
      <c r="MLO44" s="467"/>
      <c r="MLP44" s="467"/>
      <c r="MLQ44" s="467"/>
      <c r="MLR44" s="467"/>
      <c r="MLS44" s="467"/>
      <c r="MLT44" s="467"/>
      <c r="MLU44" s="467"/>
      <c r="MLV44" s="467"/>
      <c r="MLW44" s="467"/>
      <c r="MLX44" s="467"/>
      <c r="MLY44" s="467"/>
      <c r="MLZ44" s="467"/>
      <c r="MMA44" s="467"/>
      <c r="MMB44" s="467"/>
      <c r="MMC44" s="467"/>
      <c r="MMD44" s="467"/>
      <c r="MME44" s="467"/>
      <c r="MMF44" s="467"/>
      <c r="MMG44" s="467"/>
      <c r="MMH44" s="467"/>
      <c r="MMI44" s="467"/>
      <c r="MMJ44" s="467"/>
      <c r="MMK44" s="467"/>
      <c r="MML44" s="467"/>
      <c r="MMM44" s="467"/>
      <c r="MMN44" s="467"/>
      <c r="MMO44" s="467"/>
      <c r="MMP44" s="467"/>
      <c r="MMQ44" s="467"/>
      <c r="MMR44" s="467"/>
      <c r="MMS44" s="467"/>
      <c r="MMT44" s="467"/>
      <c r="MMU44" s="467"/>
      <c r="MMV44" s="467"/>
      <c r="MMW44" s="467"/>
      <c r="MMX44" s="467"/>
      <c r="MMY44" s="467"/>
      <c r="MMZ44" s="467"/>
      <c r="MNA44" s="467"/>
      <c r="MNB44" s="467"/>
      <c r="MNC44" s="467"/>
      <c r="MND44" s="467"/>
      <c r="MNE44" s="467"/>
      <c r="MNF44" s="467"/>
      <c r="MNG44" s="467"/>
      <c r="MNH44" s="467"/>
      <c r="MNI44" s="467"/>
      <c r="MNJ44" s="467"/>
      <c r="MNK44" s="467"/>
      <c r="MNL44" s="467"/>
      <c r="MNM44" s="467"/>
      <c r="MNN44" s="467"/>
      <c r="MNO44" s="467"/>
      <c r="MNP44" s="467"/>
      <c r="MNQ44" s="467"/>
      <c r="MNR44" s="467"/>
      <c r="MNS44" s="467"/>
      <c r="MNT44" s="467"/>
      <c r="MNU44" s="467"/>
      <c r="MNV44" s="467"/>
      <c r="MNW44" s="467"/>
      <c r="MNX44" s="467"/>
      <c r="MNY44" s="467"/>
      <c r="MNZ44" s="467"/>
      <c r="MOA44" s="467"/>
      <c r="MOB44" s="467"/>
      <c r="MOC44" s="467"/>
      <c r="MOD44" s="467"/>
      <c r="MOE44" s="467"/>
      <c r="MOF44" s="467"/>
      <c r="MOG44" s="467"/>
      <c r="MOH44" s="467"/>
      <c r="MOI44" s="467"/>
      <c r="MOJ44" s="467"/>
      <c r="MOK44" s="467"/>
      <c r="MOL44" s="467"/>
      <c r="MOM44" s="467"/>
      <c r="MON44" s="467"/>
      <c r="MOO44" s="467"/>
      <c r="MOP44" s="467"/>
      <c r="MOQ44" s="467"/>
      <c r="MOR44" s="467"/>
      <c r="MOS44" s="467"/>
      <c r="MOT44" s="467"/>
      <c r="MOU44" s="467"/>
      <c r="MOV44" s="467"/>
      <c r="MOW44" s="467"/>
      <c r="MOX44" s="467"/>
      <c r="MOY44" s="467"/>
      <c r="MOZ44" s="467"/>
      <c r="MPA44" s="467"/>
      <c r="MPB44" s="467"/>
      <c r="MPC44" s="467"/>
      <c r="MPD44" s="467"/>
      <c r="MPE44" s="467"/>
      <c r="MPF44" s="467"/>
      <c r="MPG44" s="467"/>
      <c r="MPH44" s="467"/>
      <c r="MPI44" s="467"/>
      <c r="MPJ44" s="467"/>
      <c r="MPK44" s="467"/>
      <c r="MPL44" s="467"/>
      <c r="MPM44" s="467"/>
      <c r="MPN44" s="467"/>
      <c r="MPO44" s="467"/>
      <c r="MPP44" s="467"/>
      <c r="MPQ44" s="467"/>
      <c r="MPR44" s="467"/>
      <c r="MPS44" s="467"/>
      <c r="MPT44" s="467"/>
      <c r="MPU44" s="467"/>
      <c r="MPV44" s="467"/>
      <c r="MPW44" s="467"/>
      <c r="MPX44" s="467"/>
      <c r="MPY44" s="467"/>
      <c r="MPZ44" s="467"/>
      <c r="MQA44" s="467"/>
      <c r="MQB44" s="467"/>
      <c r="MQC44" s="467"/>
      <c r="MQD44" s="467"/>
      <c r="MQE44" s="467"/>
      <c r="MQF44" s="467"/>
      <c r="MQG44" s="467"/>
      <c r="MQH44" s="467"/>
      <c r="MQI44" s="467"/>
      <c r="MQJ44" s="467"/>
      <c r="MQK44" s="467"/>
      <c r="MQL44" s="467"/>
      <c r="MQM44" s="467"/>
      <c r="MQN44" s="467"/>
      <c r="MQO44" s="467"/>
      <c r="MQP44" s="467"/>
      <c r="MQQ44" s="467"/>
      <c r="MQR44" s="467"/>
      <c r="MQS44" s="467"/>
      <c r="MQT44" s="467"/>
      <c r="MQU44" s="467"/>
      <c r="MQV44" s="467"/>
      <c r="MQW44" s="467"/>
      <c r="MQX44" s="467"/>
      <c r="MQY44" s="467"/>
      <c r="MQZ44" s="467"/>
      <c r="MRA44" s="467"/>
      <c r="MRB44" s="467"/>
      <c r="MRC44" s="467"/>
      <c r="MRD44" s="467"/>
      <c r="MRE44" s="467"/>
      <c r="MRF44" s="467"/>
      <c r="MRG44" s="467"/>
      <c r="MRH44" s="467"/>
      <c r="MRI44" s="467"/>
      <c r="MRJ44" s="467"/>
      <c r="MRK44" s="467"/>
      <c r="MRL44" s="467"/>
      <c r="MRM44" s="467"/>
      <c r="MRN44" s="467"/>
      <c r="MRO44" s="467"/>
      <c r="MRP44" s="467"/>
      <c r="MRQ44" s="467"/>
      <c r="MRR44" s="467"/>
      <c r="MRS44" s="467"/>
      <c r="MRT44" s="467"/>
      <c r="MRU44" s="467"/>
      <c r="MRV44" s="467"/>
      <c r="MRW44" s="467"/>
      <c r="MRX44" s="467"/>
      <c r="MRY44" s="467"/>
      <c r="MRZ44" s="467"/>
      <c r="MSA44" s="467"/>
      <c r="MSB44" s="467"/>
      <c r="MSC44" s="467"/>
      <c r="MSD44" s="467"/>
      <c r="MSE44" s="467"/>
      <c r="MSF44" s="467"/>
      <c r="MSG44" s="467"/>
      <c r="MSH44" s="467"/>
      <c r="MSI44" s="467"/>
      <c r="MSJ44" s="467"/>
      <c r="MSK44" s="467"/>
      <c r="MSL44" s="467"/>
      <c r="MSM44" s="467"/>
      <c r="MSN44" s="467"/>
      <c r="MSO44" s="467"/>
      <c r="MSP44" s="467"/>
      <c r="MSQ44" s="467"/>
      <c r="MSR44" s="467"/>
      <c r="MSS44" s="467"/>
      <c r="MST44" s="467"/>
      <c r="MSU44" s="467"/>
      <c r="MSV44" s="467"/>
      <c r="MSW44" s="467"/>
      <c r="MSX44" s="467"/>
      <c r="MSY44" s="467"/>
      <c r="MSZ44" s="467"/>
      <c r="MTA44" s="467"/>
      <c r="MTB44" s="467"/>
      <c r="MTC44" s="467"/>
      <c r="MTD44" s="467"/>
      <c r="MTE44" s="467"/>
      <c r="MTF44" s="467"/>
      <c r="MTG44" s="467"/>
      <c r="MTH44" s="467"/>
      <c r="MTI44" s="467"/>
      <c r="MTJ44" s="467"/>
      <c r="MTK44" s="467"/>
      <c r="MTL44" s="467"/>
      <c r="MTM44" s="467"/>
      <c r="MTN44" s="467"/>
      <c r="MTO44" s="467"/>
      <c r="MTP44" s="467"/>
      <c r="MTQ44" s="467"/>
      <c r="MTR44" s="467"/>
      <c r="MTS44" s="467"/>
      <c r="MTT44" s="467"/>
      <c r="MTU44" s="467"/>
      <c r="MTV44" s="467"/>
      <c r="MTW44" s="467"/>
      <c r="MTX44" s="467"/>
      <c r="MTY44" s="467"/>
      <c r="MTZ44" s="467"/>
      <c r="MUA44" s="467"/>
      <c r="MUB44" s="467"/>
      <c r="MUC44" s="467"/>
      <c r="MUD44" s="467"/>
      <c r="MUE44" s="467"/>
      <c r="MUF44" s="467"/>
      <c r="MUG44" s="467"/>
      <c r="MUH44" s="467"/>
      <c r="MUI44" s="467"/>
      <c r="MUJ44" s="467"/>
      <c r="MUK44" s="467"/>
      <c r="MUL44" s="467"/>
      <c r="MUM44" s="467"/>
      <c r="MUN44" s="467"/>
      <c r="MUO44" s="467"/>
      <c r="MUP44" s="467"/>
      <c r="MUQ44" s="467"/>
      <c r="MUR44" s="467"/>
      <c r="MUS44" s="467"/>
      <c r="MUT44" s="467"/>
      <c r="MUU44" s="467"/>
      <c r="MUV44" s="467"/>
      <c r="MUW44" s="467"/>
      <c r="MUX44" s="467"/>
      <c r="MUY44" s="467"/>
      <c r="MUZ44" s="467"/>
      <c r="MVA44" s="467"/>
      <c r="MVB44" s="467"/>
      <c r="MVC44" s="467"/>
      <c r="MVD44" s="467"/>
      <c r="MVE44" s="467"/>
      <c r="MVF44" s="467"/>
      <c r="MVG44" s="467"/>
      <c r="MVH44" s="467"/>
      <c r="MVI44" s="467"/>
      <c r="MVJ44" s="467"/>
      <c r="MVK44" s="467"/>
      <c r="MVL44" s="467"/>
      <c r="MVM44" s="467"/>
      <c r="MVN44" s="467"/>
      <c r="MVO44" s="467"/>
      <c r="MVP44" s="467"/>
      <c r="MVQ44" s="467"/>
      <c r="MVR44" s="467"/>
      <c r="MVS44" s="467"/>
      <c r="MVT44" s="467"/>
      <c r="MVU44" s="467"/>
      <c r="MVV44" s="467"/>
      <c r="MVW44" s="467"/>
      <c r="MVX44" s="467"/>
      <c r="MVY44" s="467"/>
      <c r="MVZ44" s="467"/>
      <c r="MWA44" s="467"/>
      <c r="MWB44" s="467"/>
      <c r="MWC44" s="467"/>
      <c r="MWD44" s="467"/>
      <c r="MWE44" s="467"/>
      <c r="MWF44" s="467"/>
      <c r="MWG44" s="467"/>
      <c r="MWH44" s="467"/>
      <c r="MWI44" s="467"/>
      <c r="MWJ44" s="467"/>
      <c r="MWK44" s="467"/>
      <c r="MWL44" s="467"/>
      <c r="MWM44" s="467"/>
      <c r="MWN44" s="467"/>
      <c r="MWO44" s="467"/>
      <c r="MWP44" s="467"/>
      <c r="MWQ44" s="467"/>
      <c r="MWR44" s="467"/>
      <c r="MWS44" s="467"/>
      <c r="MWT44" s="467"/>
      <c r="MWU44" s="467"/>
      <c r="MWV44" s="467"/>
      <c r="MWW44" s="467"/>
      <c r="MWX44" s="467"/>
      <c r="MWY44" s="467"/>
      <c r="MWZ44" s="467"/>
      <c r="MXA44" s="467"/>
      <c r="MXB44" s="467"/>
      <c r="MXC44" s="467"/>
      <c r="MXD44" s="467"/>
      <c r="MXE44" s="467"/>
      <c r="MXF44" s="467"/>
      <c r="MXG44" s="467"/>
      <c r="MXH44" s="467"/>
      <c r="MXI44" s="467"/>
      <c r="MXJ44" s="467"/>
      <c r="MXK44" s="467"/>
      <c r="MXL44" s="467"/>
      <c r="MXM44" s="467"/>
      <c r="MXN44" s="467"/>
      <c r="MXO44" s="467"/>
      <c r="MXP44" s="467"/>
      <c r="MXQ44" s="467"/>
      <c r="MXR44" s="467"/>
      <c r="MXS44" s="467"/>
      <c r="MXT44" s="467"/>
      <c r="MXU44" s="467"/>
      <c r="MXV44" s="467"/>
      <c r="MXW44" s="467"/>
      <c r="MXX44" s="467"/>
      <c r="MXY44" s="467"/>
      <c r="MXZ44" s="467"/>
      <c r="MYA44" s="467"/>
      <c r="MYB44" s="467"/>
      <c r="MYC44" s="467"/>
      <c r="MYD44" s="467"/>
      <c r="MYE44" s="467"/>
      <c r="MYF44" s="467"/>
      <c r="MYG44" s="467"/>
      <c r="MYH44" s="467"/>
      <c r="MYI44" s="467"/>
      <c r="MYJ44" s="467"/>
      <c r="MYK44" s="467"/>
      <c r="MYL44" s="467"/>
      <c r="MYM44" s="467"/>
      <c r="MYN44" s="467"/>
      <c r="MYO44" s="467"/>
      <c r="MYP44" s="467"/>
      <c r="MYQ44" s="467"/>
      <c r="MYR44" s="467"/>
      <c r="MYS44" s="467"/>
      <c r="MYT44" s="467"/>
      <c r="MYU44" s="467"/>
      <c r="MYV44" s="467"/>
      <c r="MYW44" s="467"/>
      <c r="MYX44" s="467"/>
      <c r="MYY44" s="467"/>
      <c r="MYZ44" s="467"/>
      <c r="MZA44" s="467"/>
      <c r="MZB44" s="467"/>
      <c r="MZC44" s="467"/>
      <c r="MZD44" s="467"/>
      <c r="MZE44" s="467"/>
      <c r="MZF44" s="467"/>
      <c r="MZG44" s="467"/>
      <c r="MZH44" s="467"/>
      <c r="MZI44" s="467"/>
      <c r="MZJ44" s="467"/>
      <c r="MZK44" s="467"/>
      <c r="MZL44" s="467"/>
      <c r="MZM44" s="467"/>
      <c r="MZN44" s="467"/>
      <c r="MZO44" s="467"/>
      <c r="MZP44" s="467"/>
      <c r="MZQ44" s="467"/>
      <c r="MZR44" s="467"/>
      <c r="MZS44" s="467"/>
      <c r="MZT44" s="467"/>
      <c r="MZU44" s="467"/>
      <c r="MZV44" s="467"/>
      <c r="MZW44" s="467"/>
      <c r="MZX44" s="467"/>
      <c r="MZY44" s="467"/>
      <c r="MZZ44" s="467"/>
      <c r="NAA44" s="467"/>
      <c r="NAB44" s="467"/>
      <c r="NAC44" s="467"/>
      <c r="NAD44" s="467"/>
      <c r="NAE44" s="467"/>
      <c r="NAF44" s="467"/>
      <c r="NAG44" s="467"/>
      <c r="NAH44" s="467"/>
      <c r="NAI44" s="467"/>
      <c r="NAJ44" s="467"/>
      <c r="NAK44" s="467"/>
      <c r="NAL44" s="467"/>
      <c r="NAM44" s="467"/>
      <c r="NAN44" s="467"/>
      <c r="NAO44" s="467"/>
      <c r="NAP44" s="467"/>
      <c r="NAQ44" s="467"/>
      <c r="NAR44" s="467"/>
      <c r="NAS44" s="467"/>
      <c r="NAT44" s="467"/>
      <c r="NAU44" s="467"/>
      <c r="NAV44" s="467"/>
      <c r="NAW44" s="467"/>
      <c r="NAX44" s="467"/>
      <c r="NAY44" s="467"/>
      <c r="NAZ44" s="467"/>
      <c r="NBA44" s="467"/>
      <c r="NBB44" s="467"/>
      <c r="NBC44" s="467"/>
      <c r="NBD44" s="467"/>
      <c r="NBE44" s="467"/>
      <c r="NBF44" s="467"/>
      <c r="NBG44" s="467"/>
      <c r="NBH44" s="467"/>
      <c r="NBI44" s="467"/>
      <c r="NBJ44" s="467"/>
      <c r="NBK44" s="467"/>
      <c r="NBL44" s="467"/>
      <c r="NBM44" s="467"/>
      <c r="NBN44" s="467"/>
      <c r="NBO44" s="467"/>
      <c r="NBP44" s="467"/>
      <c r="NBQ44" s="467"/>
      <c r="NBR44" s="467"/>
      <c r="NBS44" s="467"/>
      <c r="NBT44" s="467"/>
      <c r="NBU44" s="467"/>
      <c r="NBV44" s="467"/>
      <c r="NBW44" s="467"/>
      <c r="NBX44" s="467"/>
      <c r="NBY44" s="467"/>
      <c r="NBZ44" s="467"/>
      <c r="NCA44" s="467"/>
      <c r="NCB44" s="467"/>
      <c r="NCC44" s="467"/>
      <c r="NCD44" s="467"/>
      <c r="NCE44" s="467"/>
      <c r="NCF44" s="467"/>
      <c r="NCG44" s="467"/>
      <c r="NCH44" s="467"/>
      <c r="NCI44" s="467"/>
      <c r="NCJ44" s="467"/>
      <c r="NCK44" s="467"/>
      <c r="NCL44" s="467"/>
      <c r="NCM44" s="467"/>
      <c r="NCN44" s="467"/>
      <c r="NCO44" s="467"/>
      <c r="NCP44" s="467"/>
      <c r="NCQ44" s="467"/>
      <c r="NCR44" s="467"/>
      <c r="NCS44" s="467"/>
      <c r="NCT44" s="467"/>
      <c r="NCU44" s="467"/>
      <c r="NCV44" s="467"/>
      <c r="NCW44" s="467"/>
      <c r="NCX44" s="467"/>
      <c r="NCY44" s="467"/>
      <c r="NCZ44" s="467"/>
      <c r="NDA44" s="467"/>
      <c r="NDB44" s="467"/>
      <c r="NDC44" s="467"/>
      <c r="NDD44" s="467"/>
      <c r="NDE44" s="467"/>
      <c r="NDF44" s="467"/>
      <c r="NDG44" s="467"/>
      <c r="NDH44" s="467"/>
      <c r="NDI44" s="467"/>
      <c r="NDJ44" s="467"/>
      <c r="NDK44" s="467"/>
      <c r="NDL44" s="467"/>
      <c r="NDM44" s="467"/>
      <c r="NDN44" s="467"/>
      <c r="NDO44" s="467"/>
      <c r="NDP44" s="467"/>
      <c r="NDQ44" s="467"/>
      <c r="NDR44" s="467"/>
      <c r="NDS44" s="467"/>
      <c r="NDT44" s="467"/>
      <c r="NDU44" s="467"/>
      <c r="NDV44" s="467"/>
      <c r="NDW44" s="467"/>
      <c r="NDX44" s="467"/>
      <c r="NDY44" s="467"/>
      <c r="NDZ44" s="467"/>
      <c r="NEA44" s="467"/>
      <c r="NEB44" s="467"/>
      <c r="NEC44" s="467"/>
      <c r="NED44" s="467"/>
      <c r="NEE44" s="467"/>
      <c r="NEF44" s="467"/>
      <c r="NEG44" s="467"/>
      <c r="NEH44" s="467"/>
      <c r="NEI44" s="467"/>
      <c r="NEJ44" s="467"/>
      <c r="NEK44" s="467"/>
      <c r="NEL44" s="467"/>
      <c r="NEM44" s="467"/>
      <c r="NEN44" s="467"/>
      <c r="NEO44" s="467"/>
      <c r="NEP44" s="467"/>
      <c r="NEQ44" s="467"/>
      <c r="NER44" s="467"/>
      <c r="NES44" s="467"/>
      <c r="NET44" s="467"/>
      <c r="NEU44" s="467"/>
      <c r="NEV44" s="467"/>
      <c r="NEW44" s="467"/>
      <c r="NEX44" s="467"/>
      <c r="NEY44" s="467"/>
      <c r="NEZ44" s="467"/>
      <c r="NFA44" s="467"/>
      <c r="NFB44" s="467"/>
      <c r="NFC44" s="467"/>
      <c r="NFD44" s="467"/>
      <c r="NFE44" s="467"/>
      <c r="NFF44" s="467"/>
      <c r="NFG44" s="467"/>
      <c r="NFH44" s="467"/>
      <c r="NFI44" s="467"/>
      <c r="NFJ44" s="467"/>
      <c r="NFK44" s="467"/>
      <c r="NFL44" s="467"/>
      <c r="NFM44" s="467"/>
      <c r="NFN44" s="467"/>
      <c r="NFO44" s="467"/>
      <c r="NFP44" s="467"/>
      <c r="NFQ44" s="467"/>
      <c r="NFR44" s="467"/>
      <c r="NFS44" s="467"/>
      <c r="NFT44" s="467"/>
      <c r="NFU44" s="467"/>
      <c r="NFV44" s="467"/>
      <c r="NFW44" s="467"/>
      <c r="NFX44" s="467"/>
      <c r="NFY44" s="467"/>
      <c r="NFZ44" s="467"/>
      <c r="NGA44" s="467"/>
      <c r="NGB44" s="467"/>
      <c r="NGC44" s="467"/>
      <c r="NGD44" s="467"/>
      <c r="NGE44" s="467"/>
      <c r="NGF44" s="467"/>
      <c r="NGG44" s="467"/>
      <c r="NGH44" s="467"/>
      <c r="NGI44" s="467"/>
      <c r="NGJ44" s="467"/>
      <c r="NGK44" s="467"/>
      <c r="NGL44" s="467"/>
      <c r="NGM44" s="467"/>
      <c r="NGN44" s="467"/>
      <c r="NGO44" s="467"/>
      <c r="NGP44" s="467"/>
      <c r="NGQ44" s="467"/>
      <c r="NGR44" s="467"/>
      <c r="NGS44" s="467"/>
      <c r="NGT44" s="467"/>
      <c r="NGU44" s="467"/>
      <c r="NGV44" s="467"/>
      <c r="NGW44" s="467"/>
      <c r="NGX44" s="467"/>
      <c r="NGY44" s="467"/>
      <c r="NGZ44" s="467"/>
      <c r="NHA44" s="467"/>
      <c r="NHB44" s="467"/>
      <c r="NHC44" s="467"/>
      <c r="NHD44" s="467"/>
      <c r="NHE44" s="467"/>
      <c r="NHF44" s="467"/>
      <c r="NHG44" s="467"/>
      <c r="NHH44" s="467"/>
      <c r="NHI44" s="467"/>
      <c r="NHJ44" s="467"/>
      <c r="NHK44" s="467"/>
      <c r="NHL44" s="467"/>
      <c r="NHM44" s="467"/>
      <c r="NHN44" s="467"/>
      <c r="NHO44" s="467"/>
      <c r="NHP44" s="467"/>
      <c r="NHQ44" s="467"/>
      <c r="NHR44" s="467"/>
      <c r="NHS44" s="467"/>
      <c r="NHT44" s="467"/>
      <c r="NHU44" s="467"/>
      <c r="NHV44" s="467"/>
      <c r="NHW44" s="467"/>
      <c r="NHX44" s="467"/>
      <c r="NHY44" s="467"/>
      <c r="NHZ44" s="467"/>
      <c r="NIA44" s="467"/>
      <c r="NIB44" s="467"/>
      <c r="NIC44" s="467"/>
      <c r="NID44" s="467"/>
      <c r="NIE44" s="467"/>
      <c r="NIF44" s="467"/>
      <c r="NIG44" s="467"/>
      <c r="NIH44" s="467"/>
      <c r="NII44" s="467"/>
      <c r="NIJ44" s="467"/>
      <c r="NIK44" s="467"/>
      <c r="NIL44" s="467"/>
      <c r="NIM44" s="467"/>
      <c r="NIN44" s="467"/>
      <c r="NIO44" s="467"/>
      <c r="NIP44" s="467"/>
      <c r="NIQ44" s="467"/>
      <c r="NIR44" s="467"/>
      <c r="NIS44" s="467"/>
      <c r="NIT44" s="467"/>
      <c r="NIU44" s="467"/>
      <c r="NIV44" s="467"/>
      <c r="NIW44" s="467"/>
      <c r="NIX44" s="467"/>
      <c r="NIY44" s="467"/>
      <c r="NIZ44" s="467"/>
      <c r="NJA44" s="467"/>
      <c r="NJB44" s="467"/>
      <c r="NJC44" s="467"/>
      <c r="NJD44" s="467"/>
      <c r="NJE44" s="467"/>
      <c r="NJF44" s="467"/>
      <c r="NJG44" s="467"/>
      <c r="NJH44" s="467"/>
      <c r="NJI44" s="467"/>
      <c r="NJJ44" s="467"/>
      <c r="NJK44" s="467"/>
      <c r="NJL44" s="467"/>
      <c r="NJM44" s="467"/>
      <c r="NJN44" s="467"/>
      <c r="NJO44" s="467"/>
      <c r="NJP44" s="467"/>
      <c r="NJQ44" s="467"/>
      <c r="NJR44" s="467"/>
      <c r="NJS44" s="467"/>
      <c r="NJT44" s="467"/>
      <c r="NJU44" s="467"/>
      <c r="NJV44" s="467"/>
      <c r="NJW44" s="467"/>
      <c r="NJX44" s="467"/>
      <c r="NJY44" s="467"/>
      <c r="NJZ44" s="467"/>
      <c r="NKA44" s="467"/>
      <c r="NKB44" s="467"/>
      <c r="NKC44" s="467"/>
      <c r="NKD44" s="467"/>
      <c r="NKE44" s="467"/>
      <c r="NKF44" s="467"/>
      <c r="NKG44" s="467"/>
      <c r="NKH44" s="467"/>
      <c r="NKI44" s="467"/>
      <c r="NKJ44" s="467"/>
      <c r="NKK44" s="467"/>
      <c r="NKL44" s="467"/>
      <c r="NKM44" s="467"/>
      <c r="NKN44" s="467"/>
      <c r="NKO44" s="467"/>
      <c r="NKP44" s="467"/>
      <c r="NKQ44" s="467"/>
      <c r="NKR44" s="467"/>
      <c r="NKS44" s="467"/>
      <c r="NKT44" s="467"/>
      <c r="NKU44" s="467"/>
      <c r="NKV44" s="467"/>
      <c r="NKW44" s="467"/>
      <c r="NKX44" s="467"/>
      <c r="NKY44" s="467"/>
      <c r="NKZ44" s="467"/>
      <c r="NLA44" s="467"/>
      <c r="NLB44" s="467"/>
      <c r="NLC44" s="467"/>
      <c r="NLD44" s="467"/>
      <c r="NLE44" s="467"/>
      <c r="NLF44" s="467"/>
      <c r="NLG44" s="467"/>
      <c r="NLH44" s="467"/>
      <c r="NLI44" s="467"/>
      <c r="NLJ44" s="467"/>
      <c r="NLK44" s="467"/>
      <c r="NLL44" s="467"/>
      <c r="NLM44" s="467"/>
      <c r="NLN44" s="467"/>
      <c r="NLO44" s="467"/>
      <c r="NLP44" s="467"/>
      <c r="NLQ44" s="467"/>
      <c r="NLR44" s="467"/>
      <c r="NLS44" s="467"/>
      <c r="NLT44" s="467"/>
      <c r="NLU44" s="467"/>
      <c r="NLV44" s="467"/>
      <c r="NLW44" s="467"/>
      <c r="NLX44" s="467"/>
      <c r="NLY44" s="467"/>
      <c r="NLZ44" s="467"/>
      <c r="NMA44" s="467"/>
      <c r="NMB44" s="467"/>
      <c r="NMC44" s="467"/>
      <c r="NMD44" s="467"/>
      <c r="NME44" s="467"/>
      <c r="NMF44" s="467"/>
      <c r="NMG44" s="467"/>
      <c r="NMH44" s="467"/>
      <c r="NMI44" s="467"/>
      <c r="NMJ44" s="467"/>
      <c r="NMK44" s="467"/>
      <c r="NML44" s="467"/>
      <c r="NMM44" s="467"/>
      <c r="NMN44" s="467"/>
      <c r="NMO44" s="467"/>
      <c r="NMP44" s="467"/>
      <c r="NMQ44" s="467"/>
      <c r="NMR44" s="467"/>
      <c r="NMS44" s="467"/>
      <c r="NMT44" s="467"/>
      <c r="NMU44" s="467"/>
      <c r="NMV44" s="467"/>
      <c r="NMW44" s="467"/>
      <c r="NMX44" s="467"/>
      <c r="NMY44" s="467"/>
      <c r="NMZ44" s="467"/>
      <c r="NNA44" s="467"/>
      <c r="NNB44" s="467"/>
      <c r="NNC44" s="467"/>
      <c r="NND44" s="467"/>
      <c r="NNE44" s="467"/>
      <c r="NNF44" s="467"/>
      <c r="NNG44" s="467"/>
      <c r="NNH44" s="467"/>
      <c r="NNI44" s="467"/>
      <c r="NNJ44" s="467"/>
      <c r="NNK44" s="467"/>
      <c r="NNL44" s="467"/>
      <c r="NNM44" s="467"/>
      <c r="NNN44" s="467"/>
      <c r="NNO44" s="467"/>
      <c r="NNP44" s="467"/>
      <c r="NNQ44" s="467"/>
      <c r="NNR44" s="467"/>
      <c r="NNS44" s="467"/>
      <c r="NNT44" s="467"/>
      <c r="NNU44" s="467"/>
      <c r="NNV44" s="467"/>
      <c r="NNW44" s="467"/>
      <c r="NNX44" s="467"/>
      <c r="NNY44" s="467"/>
      <c r="NNZ44" s="467"/>
      <c r="NOA44" s="467"/>
      <c r="NOB44" s="467"/>
      <c r="NOC44" s="467"/>
      <c r="NOD44" s="467"/>
      <c r="NOE44" s="467"/>
      <c r="NOF44" s="467"/>
      <c r="NOG44" s="467"/>
      <c r="NOH44" s="467"/>
      <c r="NOI44" s="467"/>
      <c r="NOJ44" s="467"/>
      <c r="NOK44" s="467"/>
      <c r="NOL44" s="467"/>
      <c r="NOM44" s="467"/>
      <c r="NON44" s="467"/>
      <c r="NOO44" s="467"/>
      <c r="NOP44" s="467"/>
      <c r="NOQ44" s="467"/>
      <c r="NOR44" s="467"/>
      <c r="NOS44" s="467"/>
      <c r="NOT44" s="467"/>
      <c r="NOU44" s="467"/>
      <c r="NOV44" s="467"/>
      <c r="NOW44" s="467"/>
      <c r="NOX44" s="467"/>
      <c r="NOY44" s="467"/>
      <c r="NOZ44" s="467"/>
      <c r="NPA44" s="467"/>
      <c r="NPB44" s="467"/>
      <c r="NPC44" s="467"/>
      <c r="NPD44" s="467"/>
      <c r="NPE44" s="467"/>
      <c r="NPF44" s="467"/>
      <c r="NPG44" s="467"/>
      <c r="NPH44" s="467"/>
      <c r="NPI44" s="467"/>
      <c r="NPJ44" s="467"/>
      <c r="NPK44" s="467"/>
      <c r="NPL44" s="467"/>
      <c r="NPM44" s="467"/>
      <c r="NPN44" s="467"/>
      <c r="NPO44" s="467"/>
      <c r="NPP44" s="467"/>
      <c r="NPQ44" s="467"/>
      <c r="NPR44" s="467"/>
      <c r="NPS44" s="467"/>
      <c r="NPT44" s="467"/>
      <c r="NPU44" s="467"/>
      <c r="NPV44" s="467"/>
      <c r="NPW44" s="467"/>
      <c r="NPX44" s="467"/>
      <c r="NPY44" s="467"/>
      <c r="NPZ44" s="467"/>
      <c r="NQA44" s="467"/>
      <c r="NQB44" s="467"/>
      <c r="NQC44" s="467"/>
      <c r="NQD44" s="467"/>
      <c r="NQE44" s="467"/>
      <c r="NQF44" s="467"/>
      <c r="NQG44" s="467"/>
      <c r="NQH44" s="467"/>
      <c r="NQI44" s="467"/>
      <c r="NQJ44" s="467"/>
      <c r="NQK44" s="467"/>
      <c r="NQL44" s="467"/>
      <c r="NQM44" s="467"/>
      <c r="NQN44" s="467"/>
      <c r="NQO44" s="467"/>
      <c r="NQP44" s="467"/>
      <c r="NQQ44" s="467"/>
      <c r="NQR44" s="467"/>
      <c r="NQS44" s="467"/>
      <c r="NQT44" s="467"/>
      <c r="NQU44" s="467"/>
      <c r="NQV44" s="467"/>
      <c r="NQW44" s="467"/>
      <c r="NQX44" s="467"/>
      <c r="NQY44" s="467"/>
      <c r="NQZ44" s="467"/>
      <c r="NRA44" s="467"/>
      <c r="NRB44" s="467"/>
      <c r="NRC44" s="467"/>
      <c r="NRD44" s="467"/>
      <c r="NRE44" s="467"/>
      <c r="NRF44" s="467"/>
      <c r="NRG44" s="467"/>
      <c r="NRH44" s="467"/>
      <c r="NRI44" s="467"/>
      <c r="NRJ44" s="467"/>
      <c r="NRK44" s="467"/>
      <c r="NRL44" s="467"/>
      <c r="NRM44" s="467"/>
      <c r="NRN44" s="467"/>
      <c r="NRO44" s="467"/>
      <c r="NRP44" s="467"/>
      <c r="NRQ44" s="467"/>
      <c r="NRR44" s="467"/>
      <c r="NRS44" s="467"/>
      <c r="NRT44" s="467"/>
      <c r="NRU44" s="467"/>
      <c r="NRV44" s="467"/>
      <c r="NRW44" s="467"/>
      <c r="NRX44" s="467"/>
      <c r="NRY44" s="467"/>
      <c r="NRZ44" s="467"/>
      <c r="NSA44" s="467"/>
      <c r="NSB44" s="467"/>
      <c r="NSC44" s="467"/>
      <c r="NSD44" s="467"/>
      <c r="NSE44" s="467"/>
      <c r="NSF44" s="467"/>
      <c r="NSG44" s="467"/>
      <c r="NSH44" s="467"/>
      <c r="NSI44" s="467"/>
      <c r="NSJ44" s="467"/>
      <c r="NSK44" s="467"/>
      <c r="NSL44" s="467"/>
      <c r="NSM44" s="467"/>
      <c r="NSN44" s="467"/>
      <c r="NSO44" s="467"/>
      <c r="NSP44" s="467"/>
      <c r="NSQ44" s="467"/>
      <c r="NSR44" s="467"/>
      <c r="NSS44" s="467"/>
      <c r="NST44" s="467"/>
      <c r="NSU44" s="467"/>
      <c r="NSV44" s="467"/>
      <c r="NSW44" s="467"/>
      <c r="NSX44" s="467"/>
      <c r="NSY44" s="467"/>
      <c r="NSZ44" s="467"/>
      <c r="NTA44" s="467"/>
      <c r="NTB44" s="467"/>
      <c r="NTC44" s="467"/>
      <c r="NTD44" s="467"/>
      <c r="NTE44" s="467"/>
      <c r="NTF44" s="467"/>
      <c r="NTG44" s="467"/>
      <c r="NTH44" s="467"/>
      <c r="NTI44" s="467"/>
      <c r="NTJ44" s="467"/>
      <c r="NTK44" s="467"/>
      <c r="NTL44" s="467"/>
      <c r="NTM44" s="467"/>
      <c r="NTN44" s="467"/>
      <c r="NTO44" s="467"/>
      <c r="NTP44" s="467"/>
      <c r="NTQ44" s="467"/>
      <c r="NTR44" s="467"/>
      <c r="NTS44" s="467"/>
      <c r="NTT44" s="467"/>
      <c r="NTU44" s="467"/>
      <c r="NTV44" s="467"/>
      <c r="NTW44" s="467"/>
      <c r="NTX44" s="467"/>
      <c r="NTY44" s="467"/>
      <c r="NTZ44" s="467"/>
      <c r="NUA44" s="467"/>
      <c r="NUB44" s="467"/>
      <c r="NUC44" s="467"/>
      <c r="NUD44" s="467"/>
      <c r="NUE44" s="467"/>
      <c r="NUF44" s="467"/>
      <c r="NUG44" s="467"/>
      <c r="NUH44" s="467"/>
      <c r="NUI44" s="467"/>
      <c r="NUJ44" s="467"/>
      <c r="NUK44" s="467"/>
      <c r="NUL44" s="467"/>
      <c r="NUM44" s="467"/>
      <c r="NUN44" s="467"/>
      <c r="NUO44" s="467"/>
      <c r="NUP44" s="467"/>
      <c r="NUQ44" s="467"/>
      <c r="NUR44" s="467"/>
      <c r="NUS44" s="467"/>
      <c r="NUT44" s="467"/>
      <c r="NUU44" s="467"/>
      <c r="NUV44" s="467"/>
      <c r="NUW44" s="467"/>
      <c r="NUX44" s="467"/>
      <c r="NUY44" s="467"/>
      <c r="NUZ44" s="467"/>
      <c r="NVA44" s="467"/>
      <c r="NVB44" s="467"/>
      <c r="NVC44" s="467"/>
      <c r="NVD44" s="467"/>
      <c r="NVE44" s="467"/>
      <c r="NVF44" s="467"/>
      <c r="NVG44" s="467"/>
      <c r="NVH44" s="467"/>
      <c r="NVI44" s="467"/>
      <c r="NVJ44" s="467"/>
      <c r="NVK44" s="467"/>
      <c r="NVL44" s="467"/>
      <c r="NVM44" s="467"/>
      <c r="NVN44" s="467"/>
      <c r="NVO44" s="467"/>
      <c r="NVP44" s="467"/>
      <c r="NVQ44" s="467"/>
      <c r="NVR44" s="467"/>
      <c r="NVS44" s="467"/>
      <c r="NVT44" s="467"/>
      <c r="NVU44" s="467"/>
      <c r="NVV44" s="467"/>
      <c r="NVW44" s="467"/>
      <c r="NVX44" s="467"/>
      <c r="NVY44" s="467"/>
      <c r="NVZ44" s="467"/>
      <c r="NWA44" s="467"/>
      <c r="NWB44" s="467"/>
      <c r="NWC44" s="467"/>
      <c r="NWD44" s="467"/>
      <c r="NWE44" s="467"/>
      <c r="NWF44" s="467"/>
      <c r="NWG44" s="467"/>
      <c r="NWH44" s="467"/>
      <c r="NWI44" s="467"/>
      <c r="NWJ44" s="467"/>
      <c r="NWK44" s="467"/>
      <c r="NWL44" s="467"/>
      <c r="NWM44" s="467"/>
      <c r="NWN44" s="467"/>
      <c r="NWO44" s="467"/>
      <c r="NWP44" s="467"/>
      <c r="NWQ44" s="467"/>
      <c r="NWR44" s="467"/>
      <c r="NWS44" s="467"/>
      <c r="NWT44" s="467"/>
      <c r="NWU44" s="467"/>
      <c r="NWV44" s="467"/>
      <c r="NWW44" s="467"/>
      <c r="NWX44" s="467"/>
      <c r="NWY44" s="467"/>
      <c r="NWZ44" s="467"/>
      <c r="NXA44" s="467"/>
      <c r="NXB44" s="467"/>
      <c r="NXC44" s="467"/>
      <c r="NXD44" s="467"/>
      <c r="NXE44" s="467"/>
      <c r="NXF44" s="467"/>
      <c r="NXG44" s="467"/>
      <c r="NXH44" s="467"/>
      <c r="NXI44" s="467"/>
      <c r="NXJ44" s="467"/>
      <c r="NXK44" s="467"/>
      <c r="NXL44" s="467"/>
      <c r="NXM44" s="467"/>
      <c r="NXN44" s="467"/>
      <c r="NXO44" s="467"/>
      <c r="NXP44" s="467"/>
      <c r="NXQ44" s="467"/>
      <c r="NXR44" s="467"/>
      <c r="NXS44" s="467"/>
      <c r="NXT44" s="467"/>
      <c r="NXU44" s="467"/>
      <c r="NXV44" s="467"/>
      <c r="NXW44" s="467"/>
      <c r="NXX44" s="467"/>
      <c r="NXY44" s="467"/>
      <c r="NXZ44" s="467"/>
      <c r="NYA44" s="467"/>
      <c r="NYB44" s="467"/>
      <c r="NYC44" s="467"/>
      <c r="NYD44" s="467"/>
      <c r="NYE44" s="467"/>
      <c r="NYF44" s="467"/>
      <c r="NYG44" s="467"/>
      <c r="NYH44" s="467"/>
      <c r="NYI44" s="467"/>
      <c r="NYJ44" s="467"/>
      <c r="NYK44" s="467"/>
      <c r="NYL44" s="467"/>
      <c r="NYM44" s="467"/>
      <c r="NYN44" s="467"/>
      <c r="NYO44" s="467"/>
      <c r="NYP44" s="467"/>
      <c r="NYQ44" s="467"/>
      <c r="NYR44" s="467"/>
      <c r="NYS44" s="467"/>
      <c r="NYT44" s="467"/>
      <c r="NYU44" s="467"/>
      <c r="NYV44" s="467"/>
      <c r="NYW44" s="467"/>
      <c r="NYX44" s="467"/>
      <c r="NYY44" s="467"/>
      <c r="NYZ44" s="467"/>
      <c r="NZA44" s="467"/>
      <c r="NZB44" s="467"/>
      <c r="NZC44" s="467"/>
      <c r="NZD44" s="467"/>
      <c r="NZE44" s="467"/>
      <c r="NZF44" s="467"/>
      <c r="NZG44" s="467"/>
      <c r="NZH44" s="467"/>
      <c r="NZI44" s="467"/>
      <c r="NZJ44" s="467"/>
      <c r="NZK44" s="467"/>
      <c r="NZL44" s="467"/>
      <c r="NZM44" s="467"/>
      <c r="NZN44" s="467"/>
      <c r="NZO44" s="467"/>
      <c r="NZP44" s="467"/>
      <c r="NZQ44" s="467"/>
      <c r="NZR44" s="467"/>
      <c r="NZS44" s="467"/>
      <c r="NZT44" s="467"/>
      <c r="NZU44" s="467"/>
      <c r="NZV44" s="467"/>
      <c r="NZW44" s="467"/>
      <c r="NZX44" s="467"/>
      <c r="NZY44" s="467"/>
      <c r="NZZ44" s="467"/>
      <c r="OAA44" s="467"/>
      <c r="OAB44" s="467"/>
      <c r="OAC44" s="467"/>
      <c r="OAD44" s="467"/>
      <c r="OAE44" s="467"/>
      <c r="OAF44" s="467"/>
      <c r="OAG44" s="467"/>
      <c r="OAH44" s="467"/>
      <c r="OAI44" s="467"/>
      <c r="OAJ44" s="467"/>
      <c r="OAK44" s="467"/>
      <c r="OAL44" s="467"/>
      <c r="OAM44" s="467"/>
      <c r="OAN44" s="467"/>
      <c r="OAO44" s="467"/>
      <c r="OAP44" s="467"/>
      <c r="OAQ44" s="467"/>
      <c r="OAR44" s="467"/>
      <c r="OAS44" s="467"/>
      <c r="OAT44" s="467"/>
      <c r="OAU44" s="467"/>
      <c r="OAV44" s="467"/>
      <c r="OAW44" s="467"/>
      <c r="OAX44" s="467"/>
      <c r="OAY44" s="467"/>
      <c r="OAZ44" s="467"/>
      <c r="OBA44" s="467"/>
      <c r="OBB44" s="467"/>
      <c r="OBC44" s="467"/>
      <c r="OBD44" s="467"/>
      <c r="OBE44" s="467"/>
      <c r="OBF44" s="467"/>
      <c r="OBG44" s="467"/>
      <c r="OBH44" s="467"/>
      <c r="OBI44" s="467"/>
      <c r="OBJ44" s="467"/>
      <c r="OBK44" s="467"/>
      <c r="OBL44" s="467"/>
      <c r="OBM44" s="467"/>
      <c r="OBN44" s="467"/>
      <c r="OBO44" s="467"/>
      <c r="OBP44" s="467"/>
      <c r="OBQ44" s="467"/>
      <c r="OBR44" s="467"/>
      <c r="OBS44" s="467"/>
      <c r="OBT44" s="467"/>
      <c r="OBU44" s="467"/>
      <c r="OBV44" s="467"/>
      <c r="OBW44" s="467"/>
      <c r="OBX44" s="467"/>
      <c r="OBY44" s="467"/>
      <c r="OBZ44" s="467"/>
      <c r="OCA44" s="467"/>
      <c r="OCB44" s="467"/>
      <c r="OCC44" s="467"/>
      <c r="OCD44" s="467"/>
      <c r="OCE44" s="467"/>
      <c r="OCF44" s="467"/>
      <c r="OCG44" s="467"/>
      <c r="OCH44" s="467"/>
      <c r="OCI44" s="467"/>
      <c r="OCJ44" s="467"/>
      <c r="OCK44" s="467"/>
      <c r="OCL44" s="467"/>
      <c r="OCM44" s="467"/>
      <c r="OCN44" s="467"/>
      <c r="OCO44" s="467"/>
      <c r="OCP44" s="467"/>
      <c r="OCQ44" s="467"/>
      <c r="OCR44" s="467"/>
      <c r="OCS44" s="467"/>
      <c r="OCT44" s="467"/>
      <c r="OCU44" s="467"/>
      <c r="OCV44" s="467"/>
      <c r="OCW44" s="467"/>
      <c r="OCX44" s="467"/>
      <c r="OCY44" s="467"/>
      <c r="OCZ44" s="467"/>
      <c r="ODA44" s="467"/>
      <c r="ODB44" s="467"/>
      <c r="ODC44" s="467"/>
      <c r="ODD44" s="467"/>
      <c r="ODE44" s="467"/>
      <c r="ODF44" s="467"/>
      <c r="ODG44" s="467"/>
      <c r="ODH44" s="467"/>
      <c r="ODI44" s="467"/>
      <c r="ODJ44" s="467"/>
      <c r="ODK44" s="467"/>
      <c r="ODL44" s="467"/>
      <c r="ODM44" s="467"/>
      <c r="ODN44" s="467"/>
      <c r="ODO44" s="467"/>
      <c r="ODP44" s="467"/>
      <c r="ODQ44" s="467"/>
      <c r="ODR44" s="467"/>
      <c r="ODS44" s="467"/>
      <c r="ODT44" s="467"/>
      <c r="ODU44" s="467"/>
      <c r="ODV44" s="467"/>
      <c r="ODW44" s="467"/>
      <c r="ODX44" s="467"/>
      <c r="ODY44" s="467"/>
      <c r="ODZ44" s="467"/>
      <c r="OEA44" s="467"/>
      <c r="OEB44" s="467"/>
      <c r="OEC44" s="467"/>
      <c r="OED44" s="467"/>
      <c r="OEE44" s="467"/>
      <c r="OEF44" s="467"/>
      <c r="OEG44" s="467"/>
      <c r="OEH44" s="467"/>
      <c r="OEI44" s="467"/>
      <c r="OEJ44" s="467"/>
      <c r="OEK44" s="467"/>
      <c r="OEL44" s="467"/>
      <c r="OEM44" s="467"/>
      <c r="OEN44" s="467"/>
      <c r="OEO44" s="467"/>
      <c r="OEP44" s="467"/>
      <c r="OEQ44" s="467"/>
      <c r="OER44" s="467"/>
      <c r="OES44" s="467"/>
      <c r="OET44" s="467"/>
      <c r="OEU44" s="467"/>
      <c r="OEV44" s="467"/>
      <c r="OEW44" s="467"/>
      <c r="OEX44" s="467"/>
      <c r="OEY44" s="467"/>
      <c r="OEZ44" s="467"/>
      <c r="OFA44" s="467"/>
      <c r="OFB44" s="467"/>
      <c r="OFC44" s="467"/>
      <c r="OFD44" s="467"/>
      <c r="OFE44" s="467"/>
      <c r="OFF44" s="467"/>
      <c r="OFG44" s="467"/>
      <c r="OFH44" s="467"/>
      <c r="OFI44" s="467"/>
      <c r="OFJ44" s="467"/>
      <c r="OFK44" s="467"/>
      <c r="OFL44" s="467"/>
      <c r="OFM44" s="467"/>
      <c r="OFN44" s="467"/>
      <c r="OFO44" s="467"/>
      <c r="OFP44" s="467"/>
      <c r="OFQ44" s="467"/>
      <c r="OFR44" s="467"/>
      <c r="OFS44" s="467"/>
      <c r="OFT44" s="467"/>
      <c r="OFU44" s="467"/>
      <c r="OFV44" s="467"/>
      <c r="OFW44" s="467"/>
      <c r="OFX44" s="467"/>
      <c r="OFY44" s="467"/>
      <c r="OFZ44" s="467"/>
      <c r="OGA44" s="467"/>
      <c r="OGB44" s="467"/>
      <c r="OGC44" s="467"/>
      <c r="OGD44" s="467"/>
      <c r="OGE44" s="467"/>
      <c r="OGF44" s="467"/>
      <c r="OGG44" s="467"/>
      <c r="OGH44" s="467"/>
      <c r="OGI44" s="467"/>
      <c r="OGJ44" s="467"/>
      <c r="OGK44" s="467"/>
      <c r="OGL44" s="467"/>
      <c r="OGM44" s="467"/>
      <c r="OGN44" s="467"/>
      <c r="OGO44" s="467"/>
      <c r="OGP44" s="467"/>
      <c r="OGQ44" s="467"/>
      <c r="OGR44" s="467"/>
      <c r="OGS44" s="467"/>
      <c r="OGT44" s="467"/>
      <c r="OGU44" s="467"/>
      <c r="OGV44" s="467"/>
      <c r="OGW44" s="467"/>
      <c r="OGX44" s="467"/>
      <c r="OGY44" s="467"/>
      <c r="OGZ44" s="467"/>
      <c r="OHA44" s="467"/>
      <c r="OHB44" s="467"/>
      <c r="OHC44" s="467"/>
      <c r="OHD44" s="467"/>
      <c r="OHE44" s="467"/>
      <c r="OHF44" s="467"/>
      <c r="OHG44" s="467"/>
      <c r="OHH44" s="467"/>
      <c r="OHI44" s="467"/>
      <c r="OHJ44" s="467"/>
      <c r="OHK44" s="467"/>
      <c r="OHL44" s="467"/>
      <c r="OHM44" s="467"/>
      <c r="OHN44" s="467"/>
      <c r="OHO44" s="467"/>
      <c r="OHP44" s="467"/>
      <c r="OHQ44" s="467"/>
      <c r="OHR44" s="467"/>
      <c r="OHS44" s="467"/>
      <c r="OHT44" s="467"/>
      <c r="OHU44" s="467"/>
      <c r="OHV44" s="467"/>
      <c r="OHW44" s="467"/>
      <c r="OHX44" s="467"/>
      <c r="OHY44" s="467"/>
      <c r="OHZ44" s="467"/>
      <c r="OIA44" s="467"/>
      <c r="OIB44" s="467"/>
      <c r="OIC44" s="467"/>
      <c r="OID44" s="467"/>
      <c r="OIE44" s="467"/>
      <c r="OIF44" s="467"/>
      <c r="OIG44" s="467"/>
      <c r="OIH44" s="467"/>
      <c r="OII44" s="467"/>
      <c r="OIJ44" s="467"/>
      <c r="OIK44" s="467"/>
      <c r="OIL44" s="467"/>
      <c r="OIM44" s="467"/>
      <c r="OIN44" s="467"/>
      <c r="OIO44" s="467"/>
      <c r="OIP44" s="467"/>
      <c r="OIQ44" s="467"/>
      <c r="OIR44" s="467"/>
      <c r="OIS44" s="467"/>
      <c r="OIT44" s="467"/>
      <c r="OIU44" s="467"/>
      <c r="OIV44" s="467"/>
      <c r="OIW44" s="467"/>
      <c r="OIX44" s="467"/>
      <c r="OIY44" s="467"/>
      <c r="OIZ44" s="467"/>
      <c r="OJA44" s="467"/>
      <c r="OJB44" s="467"/>
      <c r="OJC44" s="467"/>
      <c r="OJD44" s="467"/>
      <c r="OJE44" s="467"/>
      <c r="OJF44" s="467"/>
      <c r="OJG44" s="467"/>
      <c r="OJH44" s="467"/>
      <c r="OJI44" s="467"/>
      <c r="OJJ44" s="467"/>
      <c r="OJK44" s="467"/>
      <c r="OJL44" s="467"/>
      <c r="OJM44" s="467"/>
      <c r="OJN44" s="467"/>
      <c r="OJO44" s="467"/>
      <c r="OJP44" s="467"/>
      <c r="OJQ44" s="467"/>
      <c r="OJR44" s="467"/>
      <c r="OJS44" s="467"/>
      <c r="OJT44" s="467"/>
      <c r="OJU44" s="467"/>
      <c r="OJV44" s="467"/>
      <c r="OJW44" s="467"/>
      <c r="OJX44" s="467"/>
      <c r="OJY44" s="467"/>
      <c r="OJZ44" s="467"/>
      <c r="OKA44" s="467"/>
      <c r="OKB44" s="467"/>
      <c r="OKC44" s="467"/>
      <c r="OKD44" s="467"/>
      <c r="OKE44" s="467"/>
      <c r="OKF44" s="467"/>
      <c r="OKG44" s="467"/>
      <c r="OKH44" s="467"/>
      <c r="OKI44" s="467"/>
      <c r="OKJ44" s="467"/>
      <c r="OKK44" s="467"/>
      <c r="OKL44" s="467"/>
      <c r="OKM44" s="467"/>
      <c r="OKN44" s="467"/>
      <c r="OKO44" s="467"/>
      <c r="OKP44" s="467"/>
      <c r="OKQ44" s="467"/>
      <c r="OKR44" s="467"/>
      <c r="OKS44" s="467"/>
      <c r="OKT44" s="467"/>
      <c r="OKU44" s="467"/>
      <c r="OKV44" s="467"/>
      <c r="OKW44" s="467"/>
      <c r="OKX44" s="467"/>
      <c r="OKY44" s="467"/>
      <c r="OKZ44" s="467"/>
      <c r="OLA44" s="467"/>
      <c r="OLB44" s="467"/>
      <c r="OLC44" s="467"/>
      <c r="OLD44" s="467"/>
      <c r="OLE44" s="467"/>
      <c r="OLF44" s="467"/>
      <c r="OLG44" s="467"/>
      <c r="OLH44" s="467"/>
      <c r="OLI44" s="467"/>
      <c r="OLJ44" s="467"/>
      <c r="OLK44" s="467"/>
      <c r="OLL44" s="467"/>
      <c r="OLM44" s="467"/>
      <c r="OLN44" s="467"/>
      <c r="OLO44" s="467"/>
      <c r="OLP44" s="467"/>
      <c r="OLQ44" s="467"/>
      <c r="OLR44" s="467"/>
      <c r="OLS44" s="467"/>
      <c r="OLT44" s="467"/>
      <c r="OLU44" s="467"/>
      <c r="OLV44" s="467"/>
      <c r="OLW44" s="467"/>
      <c r="OLX44" s="467"/>
      <c r="OLY44" s="467"/>
      <c r="OLZ44" s="467"/>
      <c r="OMA44" s="467"/>
      <c r="OMB44" s="467"/>
      <c r="OMC44" s="467"/>
      <c r="OMD44" s="467"/>
      <c r="OME44" s="467"/>
      <c r="OMF44" s="467"/>
      <c r="OMG44" s="467"/>
      <c r="OMH44" s="467"/>
      <c r="OMI44" s="467"/>
      <c r="OMJ44" s="467"/>
      <c r="OMK44" s="467"/>
      <c r="OML44" s="467"/>
      <c r="OMM44" s="467"/>
      <c r="OMN44" s="467"/>
      <c r="OMO44" s="467"/>
      <c r="OMP44" s="467"/>
      <c r="OMQ44" s="467"/>
      <c r="OMR44" s="467"/>
      <c r="OMS44" s="467"/>
      <c r="OMT44" s="467"/>
      <c r="OMU44" s="467"/>
      <c r="OMV44" s="467"/>
      <c r="OMW44" s="467"/>
      <c r="OMX44" s="467"/>
      <c r="OMY44" s="467"/>
      <c r="OMZ44" s="467"/>
      <c r="ONA44" s="467"/>
      <c r="ONB44" s="467"/>
      <c r="ONC44" s="467"/>
      <c r="OND44" s="467"/>
      <c r="ONE44" s="467"/>
      <c r="ONF44" s="467"/>
      <c r="ONG44" s="467"/>
      <c r="ONH44" s="467"/>
      <c r="ONI44" s="467"/>
      <c r="ONJ44" s="467"/>
      <c r="ONK44" s="467"/>
      <c r="ONL44" s="467"/>
      <c r="ONM44" s="467"/>
      <c r="ONN44" s="467"/>
      <c r="ONO44" s="467"/>
      <c r="ONP44" s="467"/>
      <c r="ONQ44" s="467"/>
      <c r="ONR44" s="467"/>
      <c r="ONS44" s="467"/>
      <c r="ONT44" s="467"/>
      <c r="ONU44" s="467"/>
      <c r="ONV44" s="467"/>
      <c r="ONW44" s="467"/>
      <c r="ONX44" s="467"/>
      <c r="ONY44" s="467"/>
      <c r="ONZ44" s="467"/>
      <c r="OOA44" s="467"/>
      <c r="OOB44" s="467"/>
      <c r="OOC44" s="467"/>
      <c r="OOD44" s="467"/>
      <c r="OOE44" s="467"/>
      <c r="OOF44" s="467"/>
      <c r="OOG44" s="467"/>
      <c r="OOH44" s="467"/>
      <c r="OOI44" s="467"/>
      <c r="OOJ44" s="467"/>
      <c r="OOK44" s="467"/>
      <c r="OOL44" s="467"/>
      <c r="OOM44" s="467"/>
      <c r="OON44" s="467"/>
      <c r="OOO44" s="467"/>
      <c r="OOP44" s="467"/>
      <c r="OOQ44" s="467"/>
      <c r="OOR44" s="467"/>
      <c r="OOS44" s="467"/>
      <c r="OOT44" s="467"/>
      <c r="OOU44" s="467"/>
      <c r="OOV44" s="467"/>
      <c r="OOW44" s="467"/>
      <c r="OOX44" s="467"/>
      <c r="OOY44" s="467"/>
      <c r="OOZ44" s="467"/>
      <c r="OPA44" s="467"/>
      <c r="OPB44" s="467"/>
      <c r="OPC44" s="467"/>
      <c r="OPD44" s="467"/>
      <c r="OPE44" s="467"/>
      <c r="OPF44" s="467"/>
      <c r="OPG44" s="467"/>
      <c r="OPH44" s="467"/>
      <c r="OPI44" s="467"/>
      <c r="OPJ44" s="467"/>
      <c r="OPK44" s="467"/>
      <c r="OPL44" s="467"/>
      <c r="OPM44" s="467"/>
      <c r="OPN44" s="467"/>
      <c r="OPO44" s="467"/>
      <c r="OPP44" s="467"/>
      <c r="OPQ44" s="467"/>
      <c r="OPR44" s="467"/>
      <c r="OPS44" s="467"/>
      <c r="OPT44" s="467"/>
      <c r="OPU44" s="467"/>
      <c r="OPV44" s="467"/>
      <c r="OPW44" s="467"/>
      <c r="OPX44" s="467"/>
      <c r="OPY44" s="467"/>
      <c r="OPZ44" s="467"/>
      <c r="OQA44" s="467"/>
      <c r="OQB44" s="467"/>
      <c r="OQC44" s="467"/>
      <c r="OQD44" s="467"/>
      <c r="OQE44" s="467"/>
      <c r="OQF44" s="467"/>
      <c r="OQG44" s="467"/>
      <c r="OQH44" s="467"/>
      <c r="OQI44" s="467"/>
      <c r="OQJ44" s="467"/>
      <c r="OQK44" s="467"/>
      <c r="OQL44" s="467"/>
      <c r="OQM44" s="467"/>
      <c r="OQN44" s="467"/>
      <c r="OQO44" s="467"/>
      <c r="OQP44" s="467"/>
      <c r="OQQ44" s="467"/>
      <c r="OQR44" s="467"/>
      <c r="OQS44" s="467"/>
      <c r="OQT44" s="467"/>
      <c r="OQU44" s="467"/>
      <c r="OQV44" s="467"/>
      <c r="OQW44" s="467"/>
      <c r="OQX44" s="467"/>
      <c r="OQY44" s="467"/>
      <c r="OQZ44" s="467"/>
      <c r="ORA44" s="467"/>
      <c r="ORB44" s="467"/>
      <c r="ORC44" s="467"/>
      <c r="ORD44" s="467"/>
      <c r="ORE44" s="467"/>
      <c r="ORF44" s="467"/>
      <c r="ORG44" s="467"/>
      <c r="ORH44" s="467"/>
      <c r="ORI44" s="467"/>
      <c r="ORJ44" s="467"/>
      <c r="ORK44" s="467"/>
      <c r="ORL44" s="467"/>
      <c r="ORM44" s="467"/>
      <c r="ORN44" s="467"/>
      <c r="ORO44" s="467"/>
      <c r="ORP44" s="467"/>
      <c r="ORQ44" s="467"/>
      <c r="ORR44" s="467"/>
      <c r="ORS44" s="467"/>
      <c r="ORT44" s="467"/>
      <c r="ORU44" s="467"/>
      <c r="ORV44" s="467"/>
      <c r="ORW44" s="467"/>
      <c r="ORX44" s="467"/>
      <c r="ORY44" s="467"/>
      <c r="ORZ44" s="467"/>
      <c r="OSA44" s="467"/>
      <c r="OSB44" s="467"/>
      <c r="OSC44" s="467"/>
      <c r="OSD44" s="467"/>
      <c r="OSE44" s="467"/>
      <c r="OSF44" s="467"/>
      <c r="OSG44" s="467"/>
      <c r="OSH44" s="467"/>
      <c r="OSI44" s="467"/>
      <c r="OSJ44" s="467"/>
      <c r="OSK44" s="467"/>
      <c r="OSL44" s="467"/>
      <c r="OSM44" s="467"/>
      <c r="OSN44" s="467"/>
      <c r="OSO44" s="467"/>
      <c r="OSP44" s="467"/>
      <c r="OSQ44" s="467"/>
      <c r="OSR44" s="467"/>
      <c r="OSS44" s="467"/>
      <c r="OST44" s="467"/>
      <c r="OSU44" s="467"/>
      <c r="OSV44" s="467"/>
      <c r="OSW44" s="467"/>
      <c r="OSX44" s="467"/>
      <c r="OSY44" s="467"/>
      <c r="OSZ44" s="467"/>
      <c r="OTA44" s="467"/>
      <c r="OTB44" s="467"/>
      <c r="OTC44" s="467"/>
      <c r="OTD44" s="467"/>
      <c r="OTE44" s="467"/>
      <c r="OTF44" s="467"/>
      <c r="OTG44" s="467"/>
      <c r="OTH44" s="467"/>
      <c r="OTI44" s="467"/>
      <c r="OTJ44" s="467"/>
      <c r="OTK44" s="467"/>
      <c r="OTL44" s="467"/>
      <c r="OTM44" s="467"/>
      <c r="OTN44" s="467"/>
      <c r="OTO44" s="467"/>
      <c r="OTP44" s="467"/>
      <c r="OTQ44" s="467"/>
      <c r="OTR44" s="467"/>
      <c r="OTS44" s="467"/>
      <c r="OTT44" s="467"/>
      <c r="OTU44" s="467"/>
      <c r="OTV44" s="467"/>
      <c r="OTW44" s="467"/>
      <c r="OTX44" s="467"/>
      <c r="OTY44" s="467"/>
      <c r="OTZ44" s="467"/>
      <c r="OUA44" s="467"/>
      <c r="OUB44" s="467"/>
      <c r="OUC44" s="467"/>
      <c r="OUD44" s="467"/>
      <c r="OUE44" s="467"/>
      <c r="OUF44" s="467"/>
      <c r="OUG44" s="467"/>
      <c r="OUH44" s="467"/>
      <c r="OUI44" s="467"/>
      <c r="OUJ44" s="467"/>
      <c r="OUK44" s="467"/>
      <c r="OUL44" s="467"/>
      <c r="OUM44" s="467"/>
      <c r="OUN44" s="467"/>
      <c r="OUO44" s="467"/>
      <c r="OUP44" s="467"/>
      <c r="OUQ44" s="467"/>
      <c r="OUR44" s="467"/>
      <c r="OUS44" s="467"/>
      <c r="OUT44" s="467"/>
      <c r="OUU44" s="467"/>
      <c r="OUV44" s="467"/>
      <c r="OUW44" s="467"/>
      <c r="OUX44" s="467"/>
      <c r="OUY44" s="467"/>
      <c r="OUZ44" s="467"/>
      <c r="OVA44" s="467"/>
      <c r="OVB44" s="467"/>
      <c r="OVC44" s="467"/>
      <c r="OVD44" s="467"/>
      <c r="OVE44" s="467"/>
      <c r="OVF44" s="467"/>
      <c r="OVG44" s="467"/>
      <c r="OVH44" s="467"/>
      <c r="OVI44" s="467"/>
      <c r="OVJ44" s="467"/>
      <c r="OVK44" s="467"/>
      <c r="OVL44" s="467"/>
      <c r="OVM44" s="467"/>
      <c r="OVN44" s="467"/>
      <c r="OVO44" s="467"/>
      <c r="OVP44" s="467"/>
      <c r="OVQ44" s="467"/>
      <c r="OVR44" s="467"/>
      <c r="OVS44" s="467"/>
      <c r="OVT44" s="467"/>
      <c r="OVU44" s="467"/>
      <c r="OVV44" s="467"/>
      <c r="OVW44" s="467"/>
      <c r="OVX44" s="467"/>
      <c r="OVY44" s="467"/>
      <c r="OVZ44" s="467"/>
      <c r="OWA44" s="467"/>
      <c r="OWB44" s="467"/>
      <c r="OWC44" s="467"/>
      <c r="OWD44" s="467"/>
      <c r="OWE44" s="467"/>
      <c r="OWF44" s="467"/>
      <c r="OWG44" s="467"/>
      <c r="OWH44" s="467"/>
      <c r="OWI44" s="467"/>
      <c r="OWJ44" s="467"/>
      <c r="OWK44" s="467"/>
      <c r="OWL44" s="467"/>
      <c r="OWM44" s="467"/>
      <c r="OWN44" s="467"/>
      <c r="OWO44" s="467"/>
      <c r="OWP44" s="467"/>
      <c r="OWQ44" s="467"/>
      <c r="OWR44" s="467"/>
      <c r="OWS44" s="467"/>
      <c r="OWT44" s="467"/>
      <c r="OWU44" s="467"/>
      <c r="OWV44" s="467"/>
      <c r="OWW44" s="467"/>
      <c r="OWX44" s="467"/>
      <c r="OWY44" s="467"/>
      <c r="OWZ44" s="467"/>
      <c r="OXA44" s="467"/>
      <c r="OXB44" s="467"/>
      <c r="OXC44" s="467"/>
      <c r="OXD44" s="467"/>
      <c r="OXE44" s="467"/>
      <c r="OXF44" s="467"/>
      <c r="OXG44" s="467"/>
      <c r="OXH44" s="467"/>
      <c r="OXI44" s="467"/>
      <c r="OXJ44" s="467"/>
      <c r="OXK44" s="467"/>
      <c r="OXL44" s="467"/>
      <c r="OXM44" s="467"/>
      <c r="OXN44" s="467"/>
      <c r="OXO44" s="467"/>
      <c r="OXP44" s="467"/>
      <c r="OXQ44" s="467"/>
      <c r="OXR44" s="467"/>
      <c r="OXS44" s="467"/>
      <c r="OXT44" s="467"/>
      <c r="OXU44" s="467"/>
      <c r="OXV44" s="467"/>
      <c r="OXW44" s="467"/>
      <c r="OXX44" s="467"/>
      <c r="OXY44" s="467"/>
      <c r="OXZ44" s="467"/>
      <c r="OYA44" s="467"/>
      <c r="OYB44" s="467"/>
      <c r="OYC44" s="467"/>
      <c r="OYD44" s="467"/>
      <c r="OYE44" s="467"/>
      <c r="OYF44" s="467"/>
      <c r="OYG44" s="467"/>
      <c r="OYH44" s="467"/>
      <c r="OYI44" s="467"/>
      <c r="OYJ44" s="467"/>
      <c r="OYK44" s="467"/>
      <c r="OYL44" s="467"/>
      <c r="OYM44" s="467"/>
      <c r="OYN44" s="467"/>
      <c r="OYO44" s="467"/>
      <c r="OYP44" s="467"/>
      <c r="OYQ44" s="467"/>
      <c r="OYR44" s="467"/>
      <c r="OYS44" s="467"/>
      <c r="OYT44" s="467"/>
      <c r="OYU44" s="467"/>
      <c r="OYV44" s="467"/>
      <c r="OYW44" s="467"/>
      <c r="OYX44" s="467"/>
      <c r="OYY44" s="467"/>
      <c r="OYZ44" s="467"/>
      <c r="OZA44" s="467"/>
      <c r="OZB44" s="467"/>
      <c r="OZC44" s="467"/>
      <c r="OZD44" s="467"/>
      <c r="OZE44" s="467"/>
      <c r="OZF44" s="467"/>
      <c r="OZG44" s="467"/>
      <c r="OZH44" s="467"/>
      <c r="OZI44" s="467"/>
      <c r="OZJ44" s="467"/>
      <c r="OZK44" s="467"/>
      <c r="OZL44" s="467"/>
      <c r="OZM44" s="467"/>
      <c r="OZN44" s="467"/>
      <c r="OZO44" s="467"/>
      <c r="OZP44" s="467"/>
      <c r="OZQ44" s="467"/>
      <c r="OZR44" s="467"/>
      <c r="OZS44" s="467"/>
      <c r="OZT44" s="467"/>
      <c r="OZU44" s="467"/>
      <c r="OZV44" s="467"/>
      <c r="OZW44" s="467"/>
      <c r="OZX44" s="467"/>
      <c r="OZY44" s="467"/>
      <c r="OZZ44" s="467"/>
      <c r="PAA44" s="467"/>
      <c r="PAB44" s="467"/>
      <c r="PAC44" s="467"/>
      <c r="PAD44" s="467"/>
      <c r="PAE44" s="467"/>
      <c r="PAF44" s="467"/>
      <c r="PAG44" s="467"/>
      <c r="PAH44" s="467"/>
      <c r="PAI44" s="467"/>
      <c r="PAJ44" s="467"/>
      <c r="PAK44" s="467"/>
      <c r="PAL44" s="467"/>
      <c r="PAM44" s="467"/>
      <c r="PAN44" s="467"/>
      <c r="PAO44" s="467"/>
      <c r="PAP44" s="467"/>
      <c r="PAQ44" s="467"/>
      <c r="PAR44" s="467"/>
      <c r="PAS44" s="467"/>
      <c r="PAT44" s="467"/>
      <c r="PAU44" s="467"/>
      <c r="PAV44" s="467"/>
      <c r="PAW44" s="467"/>
      <c r="PAX44" s="467"/>
      <c r="PAY44" s="467"/>
      <c r="PAZ44" s="467"/>
      <c r="PBA44" s="467"/>
      <c r="PBB44" s="467"/>
      <c r="PBC44" s="467"/>
      <c r="PBD44" s="467"/>
      <c r="PBE44" s="467"/>
      <c r="PBF44" s="467"/>
      <c r="PBG44" s="467"/>
      <c r="PBH44" s="467"/>
      <c r="PBI44" s="467"/>
      <c r="PBJ44" s="467"/>
      <c r="PBK44" s="467"/>
      <c r="PBL44" s="467"/>
      <c r="PBM44" s="467"/>
      <c r="PBN44" s="467"/>
      <c r="PBO44" s="467"/>
      <c r="PBP44" s="467"/>
      <c r="PBQ44" s="467"/>
      <c r="PBR44" s="467"/>
      <c r="PBS44" s="467"/>
      <c r="PBT44" s="467"/>
      <c r="PBU44" s="467"/>
      <c r="PBV44" s="467"/>
      <c r="PBW44" s="467"/>
      <c r="PBX44" s="467"/>
      <c r="PBY44" s="467"/>
      <c r="PBZ44" s="467"/>
      <c r="PCA44" s="467"/>
      <c r="PCB44" s="467"/>
      <c r="PCC44" s="467"/>
      <c r="PCD44" s="467"/>
      <c r="PCE44" s="467"/>
      <c r="PCF44" s="467"/>
      <c r="PCG44" s="467"/>
      <c r="PCH44" s="467"/>
      <c r="PCI44" s="467"/>
      <c r="PCJ44" s="467"/>
      <c r="PCK44" s="467"/>
      <c r="PCL44" s="467"/>
      <c r="PCM44" s="467"/>
      <c r="PCN44" s="467"/>
      <c r="PCO44" s="467"/>
      <c r="PCP44" s="467"/>
      <c r="PCQ44" s="467"/>
      <c r="PCR44" s="467"/>
      <c r="PCS44" s="467"/>
      <c r="PCT44" s="467"/>
      <c r="PCU44" s="467"/>
      <c r="PCV44" s="467"/>
      <c r="PCW44" s="467"/>
      <c r="PCX44" s="467"/>
      <c r="PCY44" s="467"/>
      <c r="PCZ44" s="467"/>
      <c r="PDA44" s="467"/>
      <c r="PDB44" s="467"/>
      <c r="PDC44" s="467"/>
      <c r="PDD44" s="467"/>
      <c r="PDE44" s="467"/>
      <c r="PDF44" s="467"/>
      <c r="PDG44" s="467"/>
      <c r="PDH44" s="467"/>
      <c r="PDI44" s="467"/>
      <c r="PDJ44" s="467"/>
      <c r="PDK44" s="467"/>
      <c r="PDL44" s="467"/>
      <c r="PDM44" s="467"/>
      <c r="PDN44" s="467"/>
      <c r="PDO44" s="467"/>
      <c r="PDP44" s="467"/>
      <c r="PDQ44" s="467"/>
      <c r="PDR44" s="467"/>
      <c r="PDS44" s="467"/>
      <c r="PDT44" s="467"/>
      <c r="PDU44" s="467"/>
      <c r="PDV44" s="467"/>
      <c r="PDW44" s="467"/>
      <c r="PDX44" s="467"/>
      <c r="PDY44" s="467"/>
      <c r="PDZ44" s="467"/>
      <c r="PEA44" s="467"/>
      <c r="PEB44" s="467"/>
      <c r="PEC44" s="467"/>
      <c r="PED44" s="467"/>
      <c r="PEE44" s="467"/>
      <c r="PEF44" s="467"/>
      <c r="PEG44" s="467"/>
      <c r="PEH44" s="467"/>
      <c r="PEI44" s="467"/>
      <c r="PEJ44" s="467"/>
      <c r="PEK44" s="467"/>
      <c r="PEL44" s="467"/>
      <c r="PEM44" s="467"/>
      <c r="PEN44" s="467"/>
      <c r="PEO44" s="467"/>
      <c r="PEP44" s="467"/>
      <c r="PEQ44" s="467"/>
      <c r="PER44" s="467"/>
      <c r="PES44" s="467"/>
      <c r="PET44" s="467"/>
      <c r="PEU44" s="467"/>
      <c r="PEV44" s="467"/>
      <c r="PEW44" s="467"/>
      <c r="PEX44" s="467"/>
      <c r="PEY44" s="467"/>
      <c r="PEZ44" s="467"/>
      <c r="PFA44" s="467"/>
      <c r="PFB44" s="467"/>
      <c r="PFC44" s="467"/>
      <c r="PFD44" s="467"/>
      <c r="PFE44" s="467"/>
      <c r="PFF44" s="467"/>
      <c r="PFG44" s="467"/>
      <c r="PFH44" s="467"/>
      <c r="PFI44" s="467"/>
      <c r="PFJ44" s="467"/>
      <c r="PFK44" s="467"/>
      <c r="PFL44" s="467"/>
      <c r="PFM44" s="467"/>
      <c r="PFN44" s="467"/>
      <c r="PFO44" s="467"/>
      <c r="PFP44" s="467"/>
      <c r="PFQ44" s="467"/>
      <c r="PFR44" s="467"/>
      <c r="PFS44" s="467"/>
      <c r="PFT44" s="467"/>
      <c r="PFU44" s="467"/>
      <c r="PFV44" s="467"/>
      <c r="PFW44" s="467"/>
      <c r="PFX44" s="467"/>
      <c r="PFY44" s="467"/>
      <c r="PFZ44" s="467"/>
      <c r="PGA44" s="467"/>
      <c r="PGB44" s="467"/>
      <c r="PGC44" s="467"/>
      <c r="PGD44" s="467"/>
      <c r="PGE44" s="467"/>
      <c r="PGF44" s="467"/>
      <c r="PGG44" s="467"/>
      <c r="PGH44" s="467"/>
      <c r="PGI44" s="467"/>
      <c r="PGJ44" s="467"/>
      <c r="PGK44" s="467"/>
      <c r="PGL44" s="467"/>
      <c r="PGM44" s="467"/>
      <c r="PGN44" s="467"/>
      <c r="PGO44" s="467"/>
      <c r="PGP44" s="467"/>
      <c r="PGQ44" s="467"/>
      <c r="PGR44" s="467"/>
      <c r="PGS44" s="467"/>
      <c r="PGT44" s="467"/>
      <c r="PGU44" s="467"/>
      <c r="PGV44" s="467"/>
      <c r="PGW44" s="467"/>
      <c r="PGX44" s="467"/>
      <c r="PGY44" s="467"/>
      <c r="PGZ44" s="467"/>
      <c r="PHA44" s="467"/>
      <c r="PHB44" s="467"/>
      <c r="PHC44" s="467"/>
      <c r="PHD44" s="467"/>
      <c r="PHE44" s="467"/>
      <c r="PHF44" s="467"/>
      <c r="PHG44" s="467"/>
      <c r="PHH44" s="467"/>
      <c r="PHI44" s="467"/>
      <c r="PHJ44" s="467"/>
      <c r="PHK44" s="467"/>
      <c r="PHL44" s="467"/>
      <c r="PHM44" s="467"/>
      <c r="PHN44" s="467"/>
      <c r="PHO44" s="467"/>
      <c r="PHP44" s="467"/>
      <c r="PHQ44" s="467"/>
      <c r="PHR44" s="467"/>
      <c r="PHS44" s="467"/>
      <c r="PHT44" s="467"/>
      <c r="PHU44" s="467"/>
      <c r="PHV44" s="467"/>
      <c r="PHW44" s="467"/>
      <c r="PHX44" s="467"/>
      <c r="PHY44" s="467"/>
      <c r="PHZ44" s="467"/>
      <c r="PIA44" s="467"/>
      <c r="PIB44" s="467"/>
      <c r="PIC44" s="467"/>
      <c r="PID44" s="467"/>
      <c r="PIE44" s="467"/>
      <c r="PIF44" s="467"/>
      <c r="PIG44" s="467"/>
      <c r="PIH44" s="467"/>
      <c r="PII44" s="467"/>
      <c r="PIJ44" s="467"/>
      <c r="PIK44" s="467"/>
      <c r="PIL44" s="467"/>
      <c r="PIM44" s="467"/>
      <c r="PIN44" s="467"/>
      <c r="PIO44" s="467"/>
      <c r="PIP44" s="467"/>
      <c r="PIQ44" s="467"/>
      <c r="PIR44" s="467"/>
      <c r="PIS44" s="467"/>
      <c r="PIT44" s="467"/>
      <c r="PIU44" s="467"/>
      <c r="PIV44" s="467"/>
      <c r="PIW44" s="467"/>
      <c r="PIX44" s="467"/>
      <c r="PIY44" s="467"/>
      <c r="PIZ44" s="467"/>
      <c r="PJA44" s="467"/>
      <c r="PJB44" s="467"/>
      <c r="PJC44" s="467"/>
      <c r="PJD44" s="467"/>
      <c r="PJE44" s="467"/>
      <c r="PJF44" s="467"/>
      <c r="PJG44" s="467"/>
      <c r="PJH44" s="467"/>
      <c r="PJI44" s="467"/>
      <c r="PJJ44" s="467"/>
      <c r="PJK44" s="467"/>
      <c r="PJL44" s="467"/>
      <c r="PJM44" s="467"/>
      <c r="PJN44" s="467"/>
      <c r="PJO44" s="467"/>
      <c r="PJP44" s="467"/>
      <c r="PJQ44" s="467"/>
      <c r="PJR44" s="467"/>
      <c r="PJS44" s="467"/>
      <c r="PJT44" s="467"/>
      <c r="PJU44" s="467"/>
      <c r="PJV44" s="467"/>
      <c r="PJW44" s="467"/>
      <c r="PJX44" s="467"/>
      <c r="PJY44" s="467"/>
      <c r="PJZ44" s="467"/>
      <c r="PKA44" s="467"/>
      <c r="PKB44" s="467"/>
      <c r="PKC44" s="467"/>
      <c r="PKD44" s="467"/>
      <c r="PKE44" s="467"/>
      <c r="PKF44" s="467"/>
      <c r="PKG44" s="467"/>
      <c r="PKH44" s="467"/>
      <c r="PKI44" s="467"/>
      <c r="PKJ44" s="467"/>
      <c r="PKK44" s="467"/>
      <c r="PKL44" s="467"/>
      <c r="PKM44" s="467"/>
      <c r="PKN44" s="467"/>
      <c r="PKO44" s="467"/>
      <c r="PKP44" s="467"/>
      <c r="PKQ44" s="467"/>
      <c r="PKR44" s="467"/>
      <c r="PKS44" s="467"/>
      <c r="PKT44" s="467"/>
      <c r="PKU44" s="467"/>
      <c r="PKV44" s="467"/>
      <c r="PKW44" s="467"/>
      <c r="PKX44" s="467"/>
      <c r="PKY44" s="467"/>
      <c r="PKZ44" s="467"/>
      <c r="PLA44" s="467"/>
      <c r="PLB44" s="467"/>
      <c r="PLC44" s="467"/>
      <c r="PLD44" s="467"/>
      <c r="PLE44" s="467"/>
      <c r="PLF44" s="467"/>
      <c r="PLG44" s="467"/>
      <c r="PLH44" s="467"/>
      <c r="PLI44" s="467"/>
      <c r="PLJ44" s="467"/>
      <c r="PLK44" s="467"/>
      <c r="PLL44" s="467"/>
      <c r="PLM44" s="467"/>
      <c r="PLN44" s="467"/>
      <c r="PLO44" s="467"/>
      <c r="PLP44" s="467"/>
      <c r="PLQ44" s="467"/>
      <c r="PLR44" s="467"/>
      <c r="PLS44" s="467"/>
      <c r="PLT44" s="467"/>
      <c r="PLU44" s="467"/>
      <c r="PLV44" s="467"/>
      <c r="PLW44" s="467"/>
      <c r="PLX44" s="467"/>
      <c r="PLY44" s="467"/>
      <c r="PLZ44" s="467"/>
      <c r="PMA44" s="467"/>
      <c r="PMB44" s="467"/>
      <c r="PMC44" s="467"/>
      <c r="PMD44" s="467"/>
      <c r="PME44" s="467"/>
      <c r="PMF44" s="467"/>
      <c r="PMG44" s="467"/>
      <c r="PMH44" s="467"/>
      <c r="PMI44" s="467"/>
      <c r="PMJ44" s="467"/>
      <c r="PMK44" s="467"/>
      <c r="PML44" s="467"/>
      <c r="PMM44" s="467"/>
      <c r="PMN44" s="467"/>
      <c r="PMO44" s="467"/>
      <c r="PMP44" s="467"/>
      <c r="PMQ44" s="467"/>
      <c r="PMR44" s="467"/>
      <c r="PMS44" s="467"/>
      <c r="PMT44" s="467"/>
      <c r="PMU44" s="467"/>
      <c r="PMV44" s="467"/>
      <c r="PMW44" s="467"/>
      <c r="PMX44" s="467"/>
      <c r="PMY44" s="467"/>
      <c r="PMZ44" s="467"/>
      <c r="PNA44" s="467"/>
      <c r="PNB44" s="467"/>
      <c r="PNC44" s="467"/>
      <c r="PND44" s="467"/>
      <c r="PNE44" s="467"/>
      <c r="PNF44" s="467"/>
      <c r="PNG44" s="467"/>
      <c r="PNH44" s="467"/>
      <c r="PNI44" s="467"/>
      <c r="PNJ44" s="467"/>
      <c r="PNK44" s="467"/>
      <c r="PNL44" s="467"/>
      <c r="PNM44" s="467"/>
      <c r="PNN44" s="467"/>
      <c r="PNO44" s="467"/>
      <c r="PNP44" s="467"/>
      <c r="PNQ44" s="467"/>
      <c r="PNR44" s="467"/>
      <c r="PNS44" s="467"/>
      <c r="PNT44" s="467"/>
      <c r="PNU44" s="467"/>
      <c r="PNV44" s="467"/>
      <c r="PNW44" s="467"/>
      <c r="PNX44" s="467"/>
      <c r="PNY44" s="467"/>
      <c r="PNZ44" s="467"/>
      <c r="POA44" s="467"/>
      <c r="POB44" s="467"/>
      <c r="POC44" s="467"/>
      <c r="POD44" s="467"/>
      <c r="POE44" s="467"/>
      <c r="POF44" s="467"/>
      <c r="POG44" s="467"/>
      <c r="POH44" s="467"/>
      <c r="POI44" s="467"/>
      <c r="POJ44" s="467"/>
      <c r="POK44" s="467"/>
      <c r="POL44" s="467"/>
      <c r="POM44" s="467"/>
      <c r="PON44" s="467"/>
      <c r="POO44" s="467"/>
      <c r="POP44" s="467"/>
      <c r="POQ44" s="467"/>
      <c r="POR44" s="467"/>
      <c r="POS44" s="467"/>
      <c r="POT44" s="467"/>
      <c r="POU44" s="467"/>
      <c r="POV44" s="467"/>
      <c r="POW44" s="467"/>
      <c r="POX44" s="467"/>
      <c r="POY44" s="467"/>
      <c r="POZ44" s="467"/>
      <c r="PPA44" s="467"/>
      <c r="PPB44" s="467"/>
      <c r="PPC44" s="467"/>
      <c r="PPD44" s="467"/>
      <c r="PPE44" s="467"/>
      <c r="PPF44" s="467"/>
      <c r="PPG44" s="467"/>
      <c r="PPH44" s="467"/>
      <c r="PPI44" s="467"/>
      <c r="PPJ44" s="467"/>
      <c r="PPK44" s="467"/>
      <c r="PPL44" s="467"/>
      <c r="PPM44" s="467"/>
      <c r="PPN44" s="467"/>
      <c r="PPO44" s="467"/>
      <c r="PPP44" s="467"/>
      <c r="PPQ44" s="467"/>
      <c r="PPR44" s="467"/>
      <c r="PPS44" s="467"/>
      <c r="PPT44" s="467"/>
      <c r="PPU44" s="467"/>
      <c r="PPV44" s="467"/>
      <c r="PPW44" s="467"/>
      <c r="PPX44" s="467"/>
      <c r="PPY44" s="467"/>
      <c r="PPZ44" s="467"/>
      <c r="PQA44" s="467"/>
      <c r="PQB44" s="467"/>
      <c r="PQC44" s="467"/>
      <c r="PQD44" s="467"/>
      <c r="PQE44" s="467"/>
      <c r="PQF44" s="467"/>
      <c r="PQG44" s="467"/>
      <c r="PQH44" s="467"/>
      <c r="PQI44" s="467"/>
      <c r="PQJ44" s="467"/>
      <c r="PQK44" s="467"/>
      <c r="PQL44" s="467"/>
      <c r="PQM44" s="467"/>
      <c r="PQN44" s="467"/>
      <c r="PQO44" s="467"/>
      <c r="PQP44" s="467"/>
      <c r="PQQ44" s="467"/>
      <c r="PQR44" s="467"/>
      <c r="PQS44" s="467"/>
      <c r="PQT44" s="467"/>
      <c r="PQU44" s="467"/>
      <c r="PQV44" s="467"/>
      <c r="PQW44" s="467"/>
      <c r="PQX44" s="467"/>
      <c r="PQY44" s="467"/>
      <c r="PQZ44" s="467"/>
      <c r="PRA44" s="467"/>
      <c r="PRB44" s="467"/>
      <c r="PRC44" s="467"/>
      <c r="PRD44" s="467"/>
      <c r="PRE44" s="467"/>
      <c r="PRF44" s="467"/>
      <c r="PRG44" s="467"/>
      <c r="PRH44" s="467"/>
      <c r="PRI44" s="467"/>
      <c r="PRJ44" s="467"/>
      <c r="PRK44" s="467"/>
      <c r="PRL44" s="467"/>
      <c r="PRM44" s="467"/>
      <c r="PRN44" s="467"/>
      <c r="PRO44" s="467"/>
      <c r="PRP44" s="467"/>
      <c r="PRQ44" s="467"/>
      <c r="PRR44" s="467"/>
      <c r="PRS44" s="467"/>
      <c r="PRT44" s="467"/>
      <c r="PRU44" s="467"/>
      <c r="PRV44" s="467"/>
      <c r="PRW44" s="467"/>
      <c r="PRX44" s="467"/>
      <c r="PRY44" s="467"/>
      <c r="PRZ44" s="467"/>
      <c r="PSA44" s="467"/>
      <c r="PSB44" s="467"/>
      <c r="PSC44" s="467"/>
      <c r="PSD44" s="467"/>
      <c r="PSE44" s="467"/>
      <c r="PSF44" s="467"/>
      <c r="PSG44" s="467"/>
      <c r="PSH44" s="467"/>
      <c r="PSI44" s="467"/>
      <c r="PSJ44" s="467"/>
      <c r="PSK44" s="467"/>
      <c r="PSL44" s="467"/>
      <c r="PSM44" s="467"/>
      <c r="PSN44" s="467"/>
      <c r="PSO44" s="467"/>
      <c r="PSP44" s="467"/>
      <c r="PSQ44" s="467"/>
      <c r="PSR44" s="467"/>
      <c r="PSS44" s="467"/>
      <c r="PST44" s="467"/>
      <c r="PSU44" s="467"/>
      <c r="PSV44" s="467"/>
      <c r="PSW44" s="467"/>
      <c r="PSX44" s="467"/>
      <c r="PSY44" s="467"/>
      <c r="PSZ44" s="467"/>
      <c r="PTA44" s="467"/>
      <c r="PTB44" s="467"/>
      <c r="PTC44" s="467"/>
      <c r="PTD44" s="467"/>
      <c r="PTE44" s="467"/>
      <c r="PTF44" s="467"/>
      <c r="PTG44" s="467"/>
      <c r="PTH44" s="467"/>
      <c r="PTI44" s="467"/>
      <c r="PTJ44" s="467"/>
      <c r="PTK44" s="467"/>
      <c r="PTL44" s="467"/>
      <c r="PTM44" s="467"/>
      <c r="PTN44" s="467"/>
      <c r="PTO44" s="467"/>
      <c r="PTP44" s="467"/>
      <c r="PTQ44" s="467"/>
      <c r="PTR44" s="467"/>
      <c r="PTS44" s="467"/>
      <c r="PTT44" s="467"/>
      <c r="PTU44" s="467"/>
      <c r="PTV44" s="467"/>
      <c r="PTW44" s="467"/>
      <c r="PTX44" s="467"/>
      <c r="PTY44" s="467"/>
      <c r="PTZ44" s="467"/>
      <c r="PUA44" s="467"/>
      <c r="PUB44" s="467"/>
      <c r="PUC44" s="467"/>
      <c r="PUD44" s="467"/>
      <c r="PUE44" s="467"/>
      <c r="PUF44" s="467"/>
      <c r="PUG44" s="467"/>
      <c r="PUH44" s="467"/>
      <c r="PUI44" s="467"/>
      <c r="PUJ44" s="467"/>
      <c r="PUK44" s="467"/>
      <c r="PUL44" s="467"/>
      <c r="PUM44" s="467"/>
      <c r="PUN44" s="467"/>
      <c r="PUO44" s="467"/>
      <c r="PUP44" s="467"/>
      <c r="PUQ44" s="467"/>
      <c r="PUR44" s="467"/>
      <c r="PUS44" s="467"/>
      <c r="PUT44" s="467"/>
      <c r="PUU44" s="467"/>
      <c r="PUV44" s="467"/>
      <c r="PUW44" s="467"/>
      <c r="PUX44" s="467"/>
      <c r="PUY44" s="467"/>
      <c r="PUZ44" s="467"/>
      <c r="PVA44" s="467"/>
      <c r="PVB44" s="467"/>
      <c r="PVC44" s="467"/>
      <c r="PVD44" s="467"/>
      <c r="PVE44" s="467"/>
      <c r="PVF44" s="467"/>
      <c r="PVG44" s="467"/>
      <c r="PVH44" s="467"/>
      <c r="PVI44" s="467"/>
      <c r="PVJ44" s="467"/>
      <c r="PVK44" s="467"/>
      <c r="PVL44" s="467"/>
      <c r="PVM44" s="467"/>
      <c r="PVN44" s="467"/>
      <c r="PVO44" s="467"/>
      <c r="PVP44" s="467"/>
      <c r="PVQ44" s="467"/>
      <c r="PVR44" s="467"/>
      <c r="PVS44" s="467"/>
      <c r="PVT44" s="467"/>
      <c r="PVU44" s="467"/>
      <c r="PVV44" s="467"/>
      <c r="PVW44" s="467"/>
      <c r="PVX44" s="467"/>
      <c r="PVY44" s="467"/>
      <c r="PVZ44" s="467"/>
      <c r="PWA44" s="467"/>
      <c r="PWB44" s="467"/>
      <c r="PWC44" s="467"/>
      <c r="PWD44" s="467"/>
      <c r="PWE44" s="467"/>
      <c r="PWF44" s="467"/>
      <c r="PWG44" s="467"/>
      <c r="PWH44" s="467"/>
      <c r="PWI44" s="467"/>
      <c r="PWJ44" s="467"/>
      <c r="PWK44" s="467"/>
      <c r="PWL44" s="467"/>
      <c r="PWM44" s="467"/>
      <c r="PWN44" s="467"/>
      <c r="PWO44" s="467"/>
      <c r="PWP44" s="467"/>
      <c r="PWQ44" s="467"/>
      <c r="PWR44" s="467"/>
      <c r="PWS44" s="467"/>
      <c r="PWT44" s="467"/>
      <c r="PWU44" s="467"/>
      <c r="PWV44" s="467"/>
      <c r="PWW44" s="467"/>
      <c r="PWX44" s="467"/>
      <c r="PWY44" s="467"/>
      <c r="PWZ44" s="467"/>
      <c r="PXA44" s="467"/>
      <c r="PXB44" s="467"/>
      <c r="PXC44" s="467"/>
      <c r="PXD44" s="467"/>
      <c r="PXE44" s="467"/>
      <c r="PXF44" s="467"/>
      <c r="PXG44" s="467"/>
      <c r="PXH44" s="467"/>
      <c r="PXI44" s="467"/>
      <c r="PXJ44" s="467"/>
      <c r="PXK44" s="467"/>
      <c r="PXL44" s="467"/>
      <c r="PXM44" s="467"/>
      <c r="PXN44" s="467"/>
      <c r="PXO44" s="467"/>
      <c r="PXP44" s="467"/>
      <c r="PXQ44" s="467"/>
      <c r="PXR44" s="467"/>
      <c r="PXS44" s="467"/>
      <c r="PXT44" s="467"/>
      <c r="PXU44" s="467"/>
      <c r="PXV44" s="467"/>
      <c r="PXW44" s="467"/>
      <c r="PXX44" s="467"/>
      <c r="PXY44" s="467"/>
      <c r="PXZ44" s="467"/>
      <c r="PYA44" s="467"/>
      <c r="PYB44" s="467"/>
      <c r="PYC44" s="467"/>
      <c r="PYD44" s="467"/>
      <c r="PYE44" s="467"/>
      <c r="PYF44" s="467"/>
      <c r="PYG44" s="467"/>
      <c r="PYH44" s="467"/>
      <c r="PYI44" s="467"/>
      <c r="PYJ44" s="467"/>
      <c r="PYK44" s="467"/>
      <c r="PYL44" s="467"/>
      <c r="PYM44" s="467"/>
      <c r="PYN44" s="467"/>
      <c r="PYO44" s="467"/>
      <c r="PYP44" s="467"/>
      <c r="PYQ44" s="467"/>
      <c r="PYR44" s="467"/>
      <c r="PYS44" s="467"/>
      <c r="PYT44" s="467"/>
      <c r="PYU44" s="467"/>
      <c r="PYV44" s="467"/>
      <c r="PYW44" s="467"/>
      <c r="PYX44" s="467"/>
      <c r="PYY44" s="467"/>
      <c r="PYZ44" s="467"/>
      <c r="PZA44" s="467"/>
      <c r="PZB44" s="467"/>
      <c r="PZC44" s="467"/>
      <c r="PZD44" s="467"/>
      <c r="PZE44" s="467"/>
      <c r="PZF44" s="467"/>
      <c r="PZG44" s="467"/>
      <c r="PZH44" s="467"/>
      <c r="PZI44" s="467"/>
      <c r="PZJ44" s="467"/>
      <c r="PZK44" s="467"/>
      <c r="PZL44" s="467"/>
      <c r="PZM44" s="467"/>
      <c r="PZN44" s="467"/>
      <c r="PZO44" s="467"/>
      <c r="PZP44" s="467"/>
      <c r="PZQ44" s="467"/>
      <c r="PZR44" s="467"/>
      <c r="PZS44" s="467"/>
      <c r="PZT44" s="467"/>
      <c r="PZU44" s="467"/>
      <c r="PZV44" s="467"/>
      <c r="PZW44" s="467"/>
      <c r="PZX44" s="467"/>
      <c r="PZY44" s="467"/>
      <c r="PZZ44" s="467"/>
      <c r="QAA44" s="467"/>
      <c r="QAB44" s="467"/>
      <c r="QAC44" s="467"/>
      <c r="QAD44" s="467"/>
      <c r="QAE44" s="467"/>
      <c r="QAF44" s="467"/>
      <c r="QAG44" s="467"/>
      <c r="QAH44" s="467"/>
      <c r="QAI44" s="467"/>
      <c r="QAJ44" s="467"/>
      <c r="QAK44" s="467"/>
      <c r="QAL44" s="467"/>
      <c r="QAM44" s="467"/>
      <c r="QAN44" s="467"/>
      <c r="QAO44" s="467"/>
      <c r="QAP44" s="467"/>
      <c r="QAQ44" s="467"/>
      <c r="QAR44" s="467"/>
      <c r="QAS44" s="467"/>
      <c r="QAT44" s="467"/>
      <c r="QAU44" s="467"/>
      <c r="QAV44" s="467"/>
      <c r="QAW44" s="467"/>
      <c r="QAX44" s="467"/>
      <c r="QAY44" s="467"/>
      <c r="QAZ44" s="467"/>
      <c r="QBA44" s="467"/>
      <c r="QBB44" s="467"/>
      <c r="QBC44" s="467"/>
      <c r="QBD44" s="467"/>
      <c r="QBE44" s="467"/>
      <c r="QBF44" s="467"/>
      <c r="QBG44" s="467"/>
      <c r="QBH44" s="467"/>
      <c r="QBI44" s="467"/>
      <c r="QBJ44" s="467"/>
      <c r="QBK44" s="467"/>
      <c r="QBL44" s="467"/>
      <c r="QBM44" s="467"/>
      <c r="QBN44" s="467"/>
      <c r="QBO44" s="467"/>
      <c r="QBP44" s="467"/>
      <c r="QBQ44" s="467"/>
      <c r="QBR44" s="467"/>
      <c r="QBS44" s="467"/>
      <c r="QBT44" s="467"/>
      <c r="QBU44" s="467"/>
      <c r="QBV44" s="467"/>
      <c r="QBW44" s="467"/>
      <c r="QBX44" s="467"/>
      <c r="QBY44" s="467"/>
      <c r="QBZ44" s="467"/>
      <c r="QCA44" s="467"/>
      <c r="QCB44" s="467"/>
      <c r="QCC44" s="467"/>
      <c r="QCD44" s="467"/>
      <c r="QCE44" s="467"/>
      <c r="QCF44" s="467"/>
      <c r="QCG44" s="467"/>
      <c r="QCH44" s="467"/>
      <c r="QCI44" s="467"/>
      <c r="QCJ44" s="467"/>
      <c r="QCK44" s="467"/>
      <c r="QCL44" s="467"/>
      <c r="QCM44" s="467"/>
      <c r="QCN44" s="467"/>
      <c r="QCO44" s="467"/>
      <c r="QCP44" s="467"/>
      <c r="QCQ44" s="467"/>
      <c r="QCR44" s="467"/>
      <c r="QCS44" s="467"/>
      <c r="QCT44" s="467"/>
      <c r="QCU44" s="467"/>
      <c r="QCV44" s="467"/>
      <c r="QCW44" s="467"/>
      <c r="QCX44" s="467"/>
      <c r="QCY44" s="467"/>
      <c r="QCZ44" s="467"/>
      <c r="QDA44" s="467"/>
      <c r="QDB44" s="467"/>
      <c r="QDC44" s="467"/>
      <c r="QDD44" s="467"/>
      <c r="QDE44" s="467"/>
      <c r="QDF44" s="467"/>
      <c r="QDG44" s="467"/>
      <c r="QDH44" s="467"/>
      <c r="QDI44" s="467"/>
      <c r="QDJ44" s="467"/>
      <c r="QDK44" s="467"/>
      <c r="QDL44" s="467"/>
      <c r="QDM44" s="467"/>
      <c r="QDN44" s="467"/>
      <c r="QDO44" s="467"/>
      <c r="QDP44" s="467"/>
      <c r="QDQ44" s="467"/>
      <c r="QDR44" s="467"/>
      <c r="QDS44" s="467"/>
      <c r="QDT44" s="467"/>
      <c r="QDU44" s="467"/>
      <c r="QDV44" s="467"/>
      <c r="QDW44" s="467"/>
      <c r="QDX44" s="467"/>
      <c r="QDY44" s="467"/>
      <c r="QDZ44" s="467"/>
      <c r="QEA44" s="467"/>
      <c r="QEB44" s="467"/>
      <c r="QEC44" s="467"/>
      <c r="QED44" s="467"/>
      <c r="QEE44" s="467"/>
      <c r="QEF44" s="467"/>
      <c r="QEG44" s="467"/>
      <c r="QEH44" s="467"/>
      <c r="QEI44" s="467"/>
      <c r="QEJ44" s="467"/>
      <c r="QEK44" s="467"/>
      <c r="QEL44" s="467"/>
      <c r="QEM44" s="467"/>
      <c r="QEN44" s="467"/>
      <c r="QEO44" s="467"/>
      <c r="QEP44" s="467"/>
      <c r="QEQ44" s="467"/>
      <c r="QER44" s="467"/>
      <c r="QES44" s="467"/>
      <c r="QET44" s="467"/>
      <c r="QEU44" s="467"/>
      <c r="QEV44" s="467"/>
      <c r="QEW44" s="467"/>
      <c r="QEX44" s="467"/>
      <c r="QEY44" s="467"/>
      <c r="QEZ44" s="467"/>
      <c r="QFA44" s="467"/>
      <c r="QFB44" s="467"/>
      <c r="QFC44" s="467"/>
      <c r="QFD44" s="467"/>
      <c r="QFE44" s="467"/>
      <c r="QFF44" s="467"/>
      <c r="QFG44" s="467"/>
      <c r="QFH44" s="467"/>
      <c r="QFI44" s="467"/>
      <c r="QFJ44" s="467"/>
      <c r="QFK44" s="467"/>
      <c r="QFL44" s="467"/>
      <c r="QFM44" s="467"/>
      <c r="QFN44" s="467"/>
      <c r="QFO44" s="467"/>
      <c r="QFP44" s="467"/>
      <c r="QFQ44" s="467"/>
      <c r="QFR44" s="467"/>
      <c r="QFS44" s="467"/>
      <c r="QFT44" s="467"/>
      <c r="QFU44" s="467"/>
      <c r="QFV44" s="467"/>
      <c r="QFW44" s="467"/>
      <c r="QFX44" s="467"/>
      <c r="QFY44" s="467"/>
      <c r="QFZ44" s="467"/>
      <c r="QGA44" s="467"/>
      <c r="QGB44" s="467"/>
      <c r="QGC44" s="467"/>
      <c r="QGD44" s="467"/>
      <c r="QGE44" s="467"/>
      <c r="QGF44" s="467"/>
      <c r="QGG44" s="467"/>
      <c r="QGH44" s="467"/>
      <c r="QGI44" s="467"/>
      <c r="QGJ44" s="467"/>
      <c r="QGK44" s="467"/>
      <c r="QGL44" s="467"/>
      <c r="QGM44" s="467"/>
      <c r="QGN44" s="467"/>
      <c r="QGO44" s="467"/>
      <c r="QGP44" s="467"/>
      <c r="QGQ44" s="467"/>
      <c r="QGR44" s="467"/>
      <c r="QGS44" s="467"/>
      <c r="QGT44" s="467"/>
      <c r="QGU44" s="467"/>
      <c r="QGV44" s="467"/>
      <c r="QGW44" s="467"/>
      <c r="QGX44" s="467"/>
      <c r="QGY44" s="467"/>
      <c r="QGZ44" s="467"/>
      <c r="QHA44" s="467"/>
      <c r="QHB44" s="467"/>
      <c r="QHC44" s="467"/>
      <c r="QHD44" s="467"/>
      <c r="QHE44" s="467"/>
      <c r="QHF44" s="467"/>
      <c r="QHG44" s="467"/>
      <c r="QHH44" s="467"/>
      <c r="QHI44" s="467"/>
      <c r="QHJ44" s="467"/>
      <c r="QHK44" s="467"/>
      <c r="QHL44" s="467"/>
      <c r="QHM44" s="467"/>
      <c r="QHN44" s="467"/>
      <c r="QHO44" s="467"/>
      <c r="QHP44" s="467"/>
      <c r="QHQ44" s="467"/>
      <c r="QHR44" s="467"/>
      <c r="QHS44" s="467"/>
      <c r="QHT44" s="467"/>
      <c r="QHU44" s="467"/>
      <c r="QHV44" s="467"/>
      <c r="QHW44" s="467"/>
      <c r="QHX44" s="467"/>
      <c r="QHY44" s="467"/>
      <c r="QHZ44" s="467"/>
      <c r="QIA44" s="467"/>
      <c r="QIB44" s="467"/>
      <c r="QIC44" s="467"/>
      <c r="QID44" s="467"/>
      <c r="QIE44" s="467"/>
      <c r="QIF44" s="467"/>
      <c r="QIG44" s="467"/>
      <c r="QIH44" s="467"/>
      <c r="QII44" s="467"/>
      <c r="QIJ44" s="467"/>
      <c r="QIK44" s="467"/>
      <c r="QIL44" s="467"/>
      <c r="QIM44" s="467"/>
      <c r="QIN44" s="467"/>
      <c r="QIO44" s="467"/>
      <c r="QIP44" s="467"/>
      <c r="QIQ44" s="467"/>
      <c r="QIR44" s="467"/>
      <c r="QIS44" s="467"/>
      <c r="QIT44" s="467"/>
      <c r="QIU44" s="467"/>
      <c r="QIV44" s="467"/>
      <c r="QIW44" s="467"/>
      <c r="QIX44" s="467"/>
      <c r="QIY44" s="467"/>
      <c r="QIZ44" s="467"/>
      <c r="QJA44" s="467"/>
      <c r="QJB44" s="467"/>
      <c r="QJC44" s="467"/>
      <c r="QJD44" s="467"/>
      <c r="QJE44" s="467"/>
      <c r="QJF44" s="467"/>
      <c r="QJG44" s="467"/>
      <c r="QJH44" s="467"/>
      <c r="QJI44" s="467"/>
      <c r="QJJ44" s="467"/>
      <c r="QJK44" s="467"/>
      <c r="QJL44" s="467"/>
      <c r="QJM44" s="467"/>
      <c r="QJN44" s="467"/>
      <c r="QJO44" s="467"/>
      <c r="QJP44" s="467"/>
      <c r="QJQ44" s="467"/>
      <c r="QJR44" s="467"/>
      <c r="QJS44" s="467"/>
      <c r="QJT44" s="467"/>
      <c r="QJU44" s="467"/>
      <c r="QJV44" s="467"/>
      <c r="QJW44" s="467"/>
      <c r="QJX44" s="467"/>
      <c r="QJY44" s="467"/>
      <c r="QJZ44" s="467"/>
      <c r="QKA44" s="467"/>
      <c r="QKB44" s="467"/>
      <c r="QKC44" s="467"/>
      <c r="QKD44" s="467"/>
      <c r="QKE44" s="467"/>
      <c r="QKF44" s="467"/>
      <c r="QKG44" s="467"/>
      <c r="QKH44" s="467"/>
      <c r="QKI44" s="467"/>
      <c r="QKJ44" s="467"/>
      <c r="QKK44" s="467"/>
      <c r="QKL44" s="467"/>
      <c r="QKM44" s="467"/>
      <c r="QKN44" s="467"/>
      <c r="QKO44" s="467"/>
      <c r="QKP44" s="467"/>
      <c r="QKQ44" s="467"/>
      <c r="QKR44" s="467"/>
      <c r="QKS44" s="467"/>
      <c r="QKT44" s="467"/>
      <c r="QKU44" s="467"/>
      <c r="QKV44" s="467"/>
      <c r="QKW44" s="467"/>
      <c r="QKX44" s="467"/>
      <c r="QKY44" s="467"/>
      <c r="QKZ44" s="467"/>
      <c r="QLA44" s="467"/>
      <c r="QLB44" s="467"/>
      <c r="QLC44" s="467"/>
      <c r="QLD44" s="467"/>
      <c r="QLE44" s="467"/>
      <c r="QLF44" s="467"/>
      <c r="QLG44" s="467"/>
      <c r="QLH44" s="467"/>
      <c r="QLI44" s="467"/>
      <c r="QLJ44" s="467"/>
      <c r="QLK44" s="467"/>
      <c r="QLL44" s="467"/>
      <c r="QLM44" s="467"/>
      <c r="QLN44" s="467"/>
      <c r="QLO44" s="467"/>
      <c r="QLP44" s="467"/>
      <c r="QLQ44" s="467"/>
      <c r="QLR44" s="467"/>
      <c r="QLS44" s="467"/>
      <c r="QLT44" s="467"/>
      <c r="QLU44" s="467"/>
      <c r="QLV44" s="467"/>
      <c r="QLW44" s="467"/>
      <c r="QLX44" s="467"/>
      <c r="QLY44" s="467"/>
      <c r="QLZ44" s="467"/>
      <c r="QMA44" s="467"/>
      <c r="QMB44" s="467"/>
      <c r="QMC44" s="467"/>
      <c r="QMD44" s="467"/>
      <c r="QME44" s="467"/>
      <c r="QMF44" s="467"/>
      <c r="QMG44" s="467"/>
      <c r="QMH44" s="467"/>
      <c r="QMI44" s="467"/>
      <c r="QMJ44" s="467"/>
      <c r="QMK44" s="467"/>
      <c r="QML44" s="467"/>
      <c r="QMM44" s="467"/>
      <c r="QMN44" s="467"/>
      <c r="QMO44" s="467"/>
      <c r="QMP44" s="467"/>
      <c r="QMQ44" s="467"/>
      <c r="QMR44" s="467"/>
      <c r="QMS44" s="467"/>
      <c r="QMT44" s="467"/>
      <c r="QMU44" s="467"/>
      <c r="QMV44" s="467"/>
      <c r="QMW44" s="467"/>
      <c r="QMX44" s="467"/>
      <c r="QMY44" s="467"/>
      <c r="QMZ44" s="467"/>
      <c r="QNA44" s="467"/>
      <c r="QNB44" s="467"/>
      <c r="QNC44" s="467"/>
      <c r="QND44" s="467"/>
      <c r="QNE44" s="467"/>
      <c r="QNF44" s="467"/>
      <c r="QNG44" s="467"/>
      <c r="QNH44" s="467"/>
      <c r="QNI44" s="467"/>
      <c r="QNJ44" s="467"/>
      <c r="QNK44" s="467"/>
      <c r="QNL44" s="467"/>
      <c r="QNM44" s="467"/>
      <c r="QNN44" s="467"/>
      <c r="QNO44" s="467"/>
      <c r="QNP44" s="467"/>
      <c r="QNQ44" s="467"/>
      <c r="QNR44" s="467"/>
      <c r="QNS44" s="467"/>
      <c r="QNT44" s="467"/>
      <c r="QNU44" s="467"/>
      <c r="QNV44" s="467"/>
      <c r="QNW44" s="467"/>
      <c r="QNX44" s="467"/>
      <c r="QNY44" s="467"/>
      <c r="QNZ44" s="467"/>
      <c r="QOA44" s="467"/>
      <c r="QOB44" s="467"/>
      <c r="QOC44" s="467"/>
      <c r="QOD44" s="467"/>
      <c r="QOE44" s="467"/>
      <c r="QOF44" s="467"/>
      <c r="QOG44" s="467"/>
      <c r="QOH44" s="467"/>
      <c r="QOI44" s="467"/>
      <c r="QOJ44" s="467"/>
      <c r="QOK44" s="467"/>
      <c r="QOL44" s="467"/>
      <c r="QOM44" s="467"/>
      <c r="QON44" s="467"/>
      <c r="QOO44" s="467"/>
      <c r="QOP44" s="467"/>
      <c r="QOQ44" s="467"/>
      <c r="QOR44" s="467"/>
      <c r="QOS44" s="467"/>
      <c r="QOT44" s="467"/>
      <c r="QOU44" s="467"/>
      <c r="QOV44" s="467"/>
      <c r="QOW44" s="467"/>
      <c r="QOX44" s="467"/>
      <c r="QOY44" s="467"/>
      <c r="QOZ44" s="467"/>
      <c r="QPA44" s="467"/>
      <c r="QPB44" s="467"/>
      <c r="QPC44" s="467"/>
      <c r="QPD44" s="467"/>
      <c r="QPE44" s="467"/>
      <c r="QPF44" s="467"/>
      <c r="QPG44" s="467"/>
      <c r="QPH44" s="467"/>
      <c r="QPI44" s="467"/>
      <c r="QPJ44" s="467"/>
      <c r="QPK44" s="467"/>
      <c r="QPL44" s="467"/>
      <c r="QPM44" s="467"/>
      <c r="QPN44" s="467"/>
      <c r="QPO44" s="467"/>
      <c r="QPP44" s="467"/>
      <c r="QPQ44" s="467"/>
      <c r="QPR44" s="467"/>
      <c r="QPS44" s="467"/>
      <c r="QPT44" s="467"/>
      <c r="QPU44" s="467"/>
      <c r="QPV44" s="467"/>
      <c r="QPW44" s="467"/>
      <c r="QPX44" s="467"/>
      <c r="QPY44" s="467"/>
      <c r="QPZ44" s="467"/>
      <c r="QQA44" s="467"/>
      <c r="QQB44" s="467"/>
      <c r="QQC44" s="467"/>
      <c r="QQD44" s="467"/>
      <c r="QQE44" s="467"/>
      <c r="QQF44" s="467"/>
      <c r="QQG44" s="467"/>
      <c r="QQH44" s="467"/>
      <c r="QQI44" s="467"/>
      <c r="QQJ44" s="467"/>
      <c r="QQK44" s="467"/>
      <c r="QQL44" s="467"/>
      <c r="QQM44" s="467"/>
      <c r="QQN44" s="467"/>
      <c r="QQO44" s="467"/>
      <c r="QQP44" s="467"/>
      <c r="QQQ44" s="467"/>
      <c r="QQR44" s="467"/>
      <c r="QQS44" s="467"/>
      <c r="QQT44" s="467"/>
      <c r="QQU44" s="467"/>
      <c r="QQV44" s="467"/>
      <c r="QQW44" s="467"/>
      <c r="QQX44" s="467"/>
      <c r="QQY44" s="467"/>
      <c r="QQZ44" s="467"/>
      <c r="QRA44" s="467"/>
      <c r="QRB44" s="467"/>
      <c r="QRC44" s="467"/>
      <c r="QRD44" s="467"/>
      <c r="QRE44" s="467"/>
      <c r="QRF44" s="467"/>
      <c r="QRG44" s="467"/>
      <c r="QRH44" s="467"/>
      <c r="QRI44" s="467"/>
      <c r="QRJ44" s="467"/>
      <c r="QRK44" s="467"/>
      <c r="QRL44" s="467"/>
      <c r="QRM44" s="467"/>
      <c r="QRN44" s="467"/>
      <c r="QRO44" s="467"/>
      <c r="QRP44" s="467"/>
      <c r="QRQ44" s="467"/>
      <c r="QRR44" s="467"/>
      <c r="QRS44" s="467"/>
      <c r="QRT44" s="467"/>
      <c r="QRU44" s="467"/>
      <c r="QRV44" s="467"/>
      <c r="QRW44" s="467"/>
      <c r="QRX44" s="467"/>
      <c r="QRY44" s="467"/>
      <c r="QRZ44" s="467"/>
      <c r="QSA44" s="467"/>
      <c r="QSB44" s="467"/>
      <c r="QSC44" s="467"/>
      <c r="QSD44" s="467"/>
      <c r="QSE44" s="467"/>
      <c r="QSF44" s="467"/>
      <c r="QSG44" s="467"/>
      <c r="QSH44" s="467"/>
      <c r="QSI44" s="467"/>
      <c r="QSJ44" s="467"/>
      <c r="QSK44" s="467"/>
      <c r="QSL44" s="467"/>
      <c r="QSM44" s="467"/>
      <c r="QSN44" s="467"/>
      <c r="QSO44" s="467"/>
      <c r="QSP44" s="467"/>
      <c r="QSQ44" s="467"/>
      <c r="QSR44" s="467"/>
      <c r="QSS44" s="467"/>
      <c r="QST44" s="467"/>
      <c r="QSU44" s="467"/>
      <c r="QSV44" s="467"/>
      <c r="QSW44" s="467"/>
      <c r="QSX44" s="467"/>
      <c r="QSY44" s="467"/>
      <c r="QSZ44" s="467"/>
      <c r="QTA44" s="467"/>
      <c r="QTB44" s="467"/>
      <c r="QTC44" s="467"/>
      <c r="QTD44" s="467"/>
      <c r="QTE44" s="467"/>
      <c r="QTF44" s="467"/>
      <c r="QTG44" s="467"/>
      <c r="QTH44" s="467"/>
      <c r="QTI44" s="467"/>
      <c r="QTJ44" s="467"/>
      <c r="QTK44" s="467"/>
      <c r="QTL44" s="467"/>
      <c r="QTM44" s="467"/>
      <c r="QTN44" s="467"/>
      <c r="QTO44" s="467"/>
      <c r="QTP44" s="467"/>
      <c r="QTQ44" s="467"/>
      <c r="QTR44" s="467"/>
      <c r="QTS44" s="467"/>
      <c r="QTT44" s="467"/>
      <c r="QTU44" s="467"/>
      <c r="QTV44" s="467"/>
      <c r="QTW44" s="467"/>
      <c r="QTX44" s="467"/>
      <c r="QTY44" s="467"/>
      <c r="QTZ44" s="467"/>
      <c r="QUA44" s="467"/>
      <c r="QUB44" s="467"/>
      <c r="QUC44" s="467"/>
      <c r="QUD44" s="467"/>
      <c r="QUE44" s="467"/>
      <c r="QUF44" s="467"/>
      <c r="QUG44" s="467"/>
      <c r="QUH44" s="467"/>
      <c r="QUI44" s="467"/>
      <c r="QUJ44" s="467"/>
      <c r="QUK44" s="467"/>
      <c r="QUL44" s="467"/>
      <c r="QUM44" s="467"/>
      <c r="QUN44" s="467"/>
      <c r="QUO44" s="467"/>
      <c r="QUP44" s="467"/>
      <c r="QUQ44" s="467"/>
      <c r="QUR44" s="467"/>
      <c r="QUS44" s="467"/>
      <c r="QUT44" s="467"/>
      <c r="QUU44" s="467"/>
      <c r="QUV44" s="467"/>
      <c r="QUW44" s="467"/>
      <c r="QUX44" s="467"/>
      <c r="QUY44" s="467"/>
      <c r="QUZ44" s="467"/>
      <c r="QVA44" s="467"/>
      <c r="QVB44" s="467"/>
      <c r="QVC44" s="467"/>
      <c r="QVD44" s="467"/>
      <c r="QVE44" s="467"/>
      <c r="QVF44" s="467"/>
      <c r="QVG44" s="467"/>
      <c r="QVH44" s="467"/>
      <c r="QVI44" s="467"/>
      <c r="QVJ44" s="467"/>
      <c r="QVK44" s="467"/>
      <c r="QVL44" s="467"/>
      <c r="QVM44" s="467"/>
      <c r="QVN44" s="467"/>
      <c r="QVO44" s="467"/>
      <c r="QVP44" s="467"/>
      <c r="QVQ44" s="467"/>
      <c r="QVR44" s="467"/>
      <c r="QVS44" s="467"/>
      <c r="QVT44" s="467"/>
      <c r="QVU44" s="467"/>
      <c r="QVV44" s="467"/>
      <c r="QVW44" s="467"/>
      <c r="QVX44" s="467"/>
      <c r="QVY44" s="467"/>
      <c r="QVZ44" s="467"/>
      <c r="QWA44" s="467"/>
      <c r="QWB44" s="467"/>
      <c r="QWC44" s="467"/>
      <c r="QWD44" s="467"/>
      <c r="QWE44" s="467"/>
      <c r="QWF44" s="467"/>
      <c r="QWG44" s="467"/>
      <c r="QWH44" s="467"/>
      <c r="QWI44" s="467"/>
      <c r="QWJ44" s="467"/>
      <c r="QWK44" s="467"/>
      <c r="QWL44" s="467"/>
      <c r="QWM44" s="467"/>
      <c r="QWN44" s="467"/>
      <c r="QWO44" s="467"/>
      <c r="QWP44" s="467"/>
      <c r="QWQ44" s="467"/>
      <c r="QWR44" s="467"/>
      <c r="QWS44" s="467"/>
      <c r="QWT44" s="467"/>
      <c r="QWU44" s="467"/>
      <c r="QWV44" s="467"/>
      <c r="QWW44" s="467"/>
      <c r="QWX44" s="467"/>
      <c r="QWY44" s="467"/>
      <c r="QWZ44" s="467"/>
      <c r="QXA44" s="467"/>
      <c r="QXB44" s="467"/>
      <c r="QXC44" s="467"/>
      <c r="QXD44" s="467"/>
      <c r="QXE44" s="467"/>
      <c r="QXF44" s="467"/>
      <c r="QXG44" s="467"/>
      <c r="QXH44" s="467"/>
      <c r="QXI44" s="467"/>
      <c r="QXJ44" s="467"/>
      <c r="QXK44" s="467"/>
      <c r="QXL44" s="467"/>
      <c r="QXM44" s="467"/>
      <c r="QXN44" s="467"/>
      <c r="QXO44" s="467"/>
      <c r="QXP44" s="467"/>
      <c r="QXQ44" s="467"/>
      <c r="QXR44" s="467"/>
      <c r="QXS44" s="467"/>
      <c r="QXT44" s="467"/>
      <c r="QXU44" s="467"/>
      <c r="QXV44" s="467"/>
      <c r="QXW44" s="467"/>
      <c r="QXX44" s="467"/>
      <c r="QXY44" s="467"/>
      <c r="QXZ44" s="467"/>
      <c r="QYA44" s="467"/>
      <c r="QYB44" s="467"/>
      <c r="QYC44" s="467"/>
      <c r="QYD44" s="467"/>
      <c r="QYE44" s="467"/>
      <c r="QYF44" s="467"/>
      <c r="QYG44" s="467"/>
      <c r="QYH44" s="467"/>
      <c r="QYI44" s="467"/>
      <c r="QYJ44" s="467"/>
      <c r="QYK44" s="467"/>
      <c r="QYL44" s="467"/>
      <c r="QYM44" s="467"/>
      <c r="QYN44" s="467"/>
      <c r="QYO44" s="467"/>
      <c r="QYP44" s="467"/>
      <c r="QYQ44" s="467"/>
      <c r="QYR44" s="467"/>
      <c r="QYS44" s="467"/>
      <c r="QYT44" s="467"/>
      <c r="QYU44" s="467"/>
      <c r="QYV44" s="467"/>
      <c r="QYW44" s="467"/>
      <c r="QYX44" s="467"/>
      <c r="QYY44" s="467"/>
      <c r="QYZ44" s="467"/>
      <c r="QZA44" s="467"/>
      <c r="QZB44" s="467"/>
      <c r="QZC44" s="467"/>
      <c r="QZD44" s="467"/>
      <c r="QZE44" s="467"/>
      <c r="QZF44" s="467"/>
      <c r="QZG44" s="467"/>
      <c r="QZH44" s="467"/>
      <c r="QZI44" s="467"/>
      <c r="QZJ44" s="467"/>
      <c r="QZK44" s="467"/>
      <c r="QZL44" s="467"/>
      <c r="QZM44" s="467"/>
      <c r="QZN44" s="467"/>
      <c r="QZO44" s="467"/>
      <c r="QZP44" s="467"/>
      <c r="QZQ44" s="467"/>
      <c r="QZR44" s="467"/>
      <c r="QZS44" s="467"/>
      <c r="QZT44" s="467"/>
      <c r="QZU44" s="467"/>
      <c r="QZV44" s="467"/>
      <c r="QZW44" s="467"/>
      <c r="QZX44" s="467"/>
      <c r="QZY44" s="467"/>
      <c r="QZZ44" s="467"/>
      <c r="RAA44" s="467"/>
      <c r="RAB44" s="467"/>
      <c r="RAC44" s="467"/>
      <c r="RAD44" s="467"/>
      <c r="RAE44" s="467"/>
      <c r="RAF44" s="467"/>
      <c r="RAG44" s="467"/>
      <c r="RAH44" s="467"/>
      <c r="RAI44" s="467"/>
      <c r="RAJ44" s="467"/>
      <c r="RAK44" s="467"/>
      <c r="RAL44" s="467"/>
      <c r="RAM44" s="467"/>
      <c r="RAN44" s="467"/>
      <c r="RAO44" s="467"/>
      <c r="RAP44" s="467"/>
      <c r="RAQ44" s="467"/>
      <c r="RAR44" s="467"/>
      <c r="RAS44" s="467"/>
      <c r="RAT44" s="467"/>
      <c r="RAU44" s="467"/>
      <c r="RAV44" s="467"/>
      <c r="RAW44" s="467"/>
      <c r="RAX44" s="467"/>
      <c r="RAY44" s="467"/>
      <c r="RAZ44" s="467"/>
      <c r="RBA44" s="467"/>
      <c r="RBB44" s="467"/>
      <c r="RBC44" s="467"/>
      <c r="RBD44" s="467"/>
      <c r="RBE44" s="467"/>
      <c r="RBF44" s="467"/>
      <c r="RBG44" s="467"/>
      <c r="RBH44" s="467"/>
      <c r="RBI44" s="467"/>
      <c r="RBJ44" s="467"/>
      <c r="RBK44" s="467"/>
      <c r="RBL44" s="467"/>
      <c r="RBM44" s="467"/>
      <c r="RBN44" s="467"/>
      <c r="RBO44" s="467"/>
      <c r="RBP44" s="467"/>
      <c r="RBQ44" s="467"/>
      <c r="RBR44" s="467"/>
      <c r="RBS44" s="467"/>
      <c r="RBT44" s="467"/>
      <c r="RBU44" s="467"/>
      <c r="RBV44" s="467"/>
      <c r="RBW44" s="467"/>
      <c r="RBX44" s="467"/>
      <c r="RBY44" s="467"/>
      <c r="RBZ44" s="467"/>
      <c r="RCA44" s="467"/>
      <c r="RCB44" s="467"/>
      <c r="RCC44" s="467"/>
      <c r="RCD44" s="467"/>
      <c r="RCE44" s="467"/>
      <c r="RCF44" s="467"/>
      <c r="RCG44" s="467"/>
      <c r="RCH44" s="467"/>
      <c r="RCI44" s="467"/>
      <c r="RCJ44" s="467"/>
      <c r="RCK44" s="467"/>
      <c r="RCL44" s="467"/>
      <c r="RCM44" s="467"/>
      <c r="RCN44" s="467"/>
      <c r="RCO44" s="467"/>
      <c r="RCP44" s="467"/>
      <c r="RCQ44" s="467"/>
      <c r="RCR44" s="467"/>
      <c r="RCS44" s="467"/>
      <c r="RCT44" s="467"/>
      <c r="RCU44" s="467"/>
      <c r="RCV44" s="467"/>
      <c r="RCW44" s="467"/>
      <c r="RCX44" s="467"/>
      <c r="RCY44" s="467"/>
      <c r="RCZ44" s="467"/>
      <c r="RDA44" s="467"/>
      <c r="RDB44" s="467"/>
      <c r="RDC44" s="467"/>
      <c r="RDD44" s="467"/>
      <c r="RDE44" s="467"/>
      <c r="RDF44" s="467"/>
      <c r="RDG44" s="467"/>
      <c r="RDH44" s="467"/>
      <c r="RDI44" s="467"/>
      <c r="RDJ44" s="467"/>
      <c r="RDK44" s="467"/>
      <c r="RDL44" s="467"/>
      <c r="RDM44" s="467"/>
      <c r="RDN44" s="467"/>
      <c r="RDO44" s="467"/>
      <c r="RDP44" s="467"/>
      <c r="RDQ44" s="467"/>
      <c r="RDR44" s="467"/>
      <c r="RDS44" s="467"/>
      <c r="RDT44" s="467"/>
      <c r="RDU44" s="467"/>
      <c r="RDV44" s="467"/>
      <c r="RDW44" s="467"/>
      <c r="RDX44" s="467"/>
      <c r="RDY44" s="467"/>
      <c r="RDZ44" s="467"/>
      <c r="REA44" s="467"/>
      <c r="REB44" s="467"/>
      <c r="REC44" s="467"/>
      <c r="RED44" s="467"/>
      <c r="REE44" s="467"/>
      <c r="REF44" s="467"/>
      <c r="REG44" s="467"/>
      <c r="REH44" s="467"/>
      <c r="REI44" s="467"/>
      <c r="REJ44" s="467"/>
      <c r="REK44" s="467"/>
      <c r="REL44" s="467"/>
      <c r="REM44" s="467"/>
      <c r="REN44" s="467"/>
      <c r="REO44" s="467"/>
      <c r="REP44" s="467"/>
      <c r="REQ44" s="467"/>
      <c r="RER44" s="467"/>
      <c r="RES44" s="467"/>
      <c r="RET44" s="467"/>
      <c r="REU44" s="467"/>
      <c r="REV44" s="467"/>
      <c r="REW44" s="467"/>
      <c r="REX44" s="467"/>
      <c r="REY44" s="467"/>
      <c r="REZ44" s="467"/>
      <c r="RFA44" s="467"/>
      <c r="RFB44" s="467"/>
      <c r="RFC44" s="467"/>
      <c r="RFD44" s="467"/>
      <c r="RFE44" s="467"/>
      <c r="RFF44" s="467"/>
      <c r="RFG44" s="467"/>
      <c r="RFH44" s="467"/>
      <c r="RFI44" s="467"/>
      <c r="RFJ44" s="467"/>
      <c r="RFK44" s="467"/>
      <c r="RFL44" s="467"/>
      <c r="RFM44" s="467"/>
      <c r="RFN44" s="467"/>
      <c r="RFO44" s="467"/>
      <c r="RFP44" s="467"/>
      <c r="RFQ44" s="467"/>
      <c r="RFR44" s="467"/>
      <c r="RFS44" s="467"/>
      <c r="RFT44" s="467"/>
      <c r="RFU44" s="467"/>
      <c r="RFV44" s="467"/>
      <c r="RFW44" s="467"/>
      <c r="RFX44" s="467"/>
      <c r="RFY44" s="467"/>
      <c r="RFZ44" s="467"/>
      <c r="RGA44" s="467"/>
      <c r="RGB44" s="467"/>
      <c r="RGC44" s="467"/>
      <c r="RGD44" s="467"/>
      <c r="RGE44" s="467"/>
      <c r="RGF44" s="467"/>
      <c r="RGG44" s="467"/>
      <c r="RGH44" s="467"/>
      <c r="RGI44" s="467"/>
      <c r="RGJ44" s="467"/>
      <c r="RGK44" s="467"/>
      <c r="RGL44" s="467"/>
      <c r="RGM44" s="467"/>
      <c r="RGN44" s="467"/>
      <c r="RGO44" s="467"/>
      <c r="RGP44" s="467"/>
      <c r="RGQ44" s="467"/>
      <c r="RGR44" s="467"/>
      <c r="RGS44" s="467"/>
      <c r="RGT44" s="467"/>
      <c r="RGU44" s="467"/>
      <c r="RGV44" s="467"/>
      <c r="RGW44" s="467"/>
      <c r="RGX44" s="467"/>
      <c r="RGY44" s="467"/>
      <c r="RGZ44" s="467"/>
      <c r="RHA44" s="467"/>
      <c r="RHB44" s="467"/>
      <c r="RHC44" s="467"/>
      <c r="RHD44" s="467"/>
      <c r="RHE44" s="467"/>
      <c r="RHF44" s="467"/>
      <c r="RHG44" s="467"/>
      <c r="RHH44" s="467"/>
      <c r="RHI44" s="467"/>
      <c r="RHJ44" s="467"/>
      <c r="RHK44" s="467"/>
      <c r="RHL44" s="467"/>
      <c r="RHM44" s="467"/>
      <c r="RHN44" s="467"/>
      <c r="RHO44" s="467"/>
      <c r="RHP44" s="467"/>
      <c r="RHQ44" s="467"/>
      <c r="RHR44" s="467"/>
      <c r="RHS44" s="467"/>
      <c r="RHT44" s="467"/>
      <c r="RHU44" s="467"/>
      <c r="RHV44" s="467"/>
      <c r="RHW44" s="467"/>
      <c r="RHX44" s="467"/>
      <c r="RHY44" s="467"/>
      <c r="RHZ44" s="467"/>
      <c r="RIA44" s="467"/>
      <c r="RIB44" s="467"/>
      <c r="RIC44" s="467"/>
      <c r="RID44" s="467"/>
      <c r="RIE44" s="467"/>
      <c r="RIF44" s="467"/>
      <c r="RIG44" s="467"/>
      <c r="RIH44" s="467"/>
      <c r="RII44" s="467"/>
      <c r="RIJ44" s="467"/>
      <c r="RIK44" s="467"/>
      <c r="RIL44" s="467"/>
      <c r="RIM44" s="467"/>
      <c r="RIN44" s="467"/>
      <c r="RIO44" s="467"/>
      <c r="RIP44" s="467"/>
      <c r="RIQ44" s="467"/>
      <c r="RIR44" s="467"/>
      <c r="RIS44" s="467"/>
      <c r="RIT44" s="467"/>
      <c r="RIU44" s="467"/>
      <c r="RIV44" s="467"/>
      <c r="RIW44" s="467"/>
      <c r="RIX44" s="467"/>
      <c r="RIY44" s="467"/>
      <c r="RIZ44" s="467"/>
      <c r="RJA44" s="467"/>
      <c r="RJB44" s="467"/>
      <c r="RJC44" s="467"/>
      <c r="RJD44" s="467"/>
      <c r="RJE44" s="467"/>
      <c r="RJF44" s="467"/>
      <c r="RJG44" s="467"/>
      <c r="RJH44" s="467"/>
      <c r="RJI44" s="467"/>
      <c r="RJJ44" s="467"/>
      <c r="RJK44" s="467"/>
      <c r="RJL44" s="467"/>
      <c r="RJM44" s="467"/>
      <c r="RJN44" s="467"/>
      <c r="RJO44" s="467"/>
      <c r="RJP44" s="467"/>
      <c r="RJQ44" s="467"/>
      <c r="RJR44" s="467"/>
      <c r="RJS44" s="467"/>
      <c r="RJT44" s="467"/>
      <c r="RJU44" s="467"/>
      <c r="RJV44" s="467"/>
      <c r="RJW44" s="467"/>
      <c r="RJX44" s="467"/>
      <c r="RJY44" s="467"/>
      <c r="RJZ44" s="467"/>
      <c r="RKA44" s="467"/>
      <c r="RKB44" s="467"/>
      <c r="RKC44" s="467"/>
      <c r="RKD44" s="467"/>
      <c r="RKE44" s="467"/>
      <c r="RKF44" s="467"/>
      <c r="RKG44" s="467"/>
      <c r="RKH44" s="467"/>
      <c r="RKI44" s="467"/>
      <c r="RKJ44" s="467"/>
      <c r="RKK44" s="467"/>
      <c r="RKL44" s="467"/>
      <c r="RKM44" s="467"/>
      <c r="RKN44" s="467"/>
      <c r="RKO44" s="467"/>
      <c r="RKP44" s="467"/>
      <c r="RKQ44" s="467"/>
      <c r="RKR44" s="467"/>
      <c r="RKS44" s="467"/>
      <c r="RKT44" s="467"/>
      <c r="RKU44" s="467"/>
      <c r="RKV44" s="467"/>
      <c r="RKW44" s="467"/>
      <c r="RKX44" s="467"/>
      <c r="RKY44" s="467"/>
      <c r="RKZ44" s="467"/>
      <c r="RLA44" s="467"/>
      <c r="RLB44" s="467"/>
      <c r="RLC44" s="467"/>
      <c r="RLD44" s="467"/>
      <c r="RLE44" s="467"/>
      <c r="RLF44" s="467"/>
      <c r="RLG44" s="467"/>
      <c r="RLH44" s="467"/>
      <c r="RLI44" s="467"/>
      <c r="RLJ44" s="467"/>
      <c r="RLK44" s="467"/>
      <c r="RLL44" s="467"/>
      <c r="RLM44" s="467"/>
      <c r="RLN44" s="467"/>
      <c r="RLO44" s="467"/>
      <c r="RLP44" s="467"/>
      <c r="RLQ44" s="467"/>
      <c r="RLR44" s="467"/>
      <c r="RLS44" s="467"/>
      <c r="RLT44" s="467"/>
      <c r="RLU44" s="467"/>
      <c r="RLV44" s="467"/>
      <c r="RLW44" s="467"/>
      <c r="RLX44" s="467"/>
      <c r="RLY44" s="467"/>
      <c r="RLZ44" s="467"/>
      <c r="RMA44" s="467"/>
      <c r="RMB44" s="467"/>
      <c r="RMC44" s="467"/>
      <c r="RMD44" s="467"/>
      <c r="RME44" s="467"/>
      <c r="RMF44" s="467"/>
      <c r="RMG44" s="467"/>
      <c r="RMH44" s="467"/>
      <c r="RMI44" s="467"/>
      <c r="RMJ44" s="467"/>
      <c r="RMK44" s="467"/>
      <c r="RML44" s="467"/>
      <c r="RMM44" s="467"/>
      <c r="RMN44" s="467"/>
      <c r="RMO44" s="467"/>
      <c r="RMP44" s="467"/>
      <c r="RMQ44" s="467"/>
      <c r="RMR44" s="467"/>
      <c r="RMS44" s="467"/>
      <c r="RMT44" s="467"/>
      <c r="RMU44" s="467"/>
      <c r="RMV44" s="467"/>
      <c r="RMW44" s="467"/>
      <c r="RMX44" s="467"/>
      <c r="RMY44" s="467"/>
      <c r="RMZ44" s="467"/>
      <c r="RNA44" s="467"/>
      <c r="RNB44" s="467"/>
      <c r="RNC44" s="467"/>
      <c r="RND44" s="467"/>
      <c r="RNE44" s="467"/>
      <c r="RNF44" s="467"/>
      <c r="RNG44" s="467"/>
      <c r="RNH44" s="467"/>
      <c r="RNI44" s="467"/>
      <c r="RNJ44" s="467"/>
      <c r="RNK44" s="467"/>
      <c r="RNL44" s="467"/>
      <c r="RNM44" s="467"/>
      <c r="RNN44" s="467"/>
      <c r="RNO44" s="467"/>
      <c r="RNP44" s="467"/>
      <c r="RNQ44" s="467"/>
      <c r="RNR44" s="467"/>
      <c r="RNS44" s="467"/>
      <c r="RNT44" s="467"/>
      <c r="RNU44" s="467"/>
      <c r="RNV44" s="467"/>
      <c r="RNW44" s="467"/>
      <c r="RNX44" s="467"/>
      <c r="RNY44" s="467"/>
      <c r="RNZ44" s="467"/>
      <c r="ROA44" s="467"/>
      <c r="ROB44" s="467"/>
      <c r="ROC44" s="467"/>
      <c r="ROD44" s="467"/>
      <c r="ROE44" s="467"/>
      <c r="ROF44" s="467"/>
      <c r="ROG44" s="467"/>
      <c r="ROH44" s="467"/>
      <c r="ROI44" s="467"/>
      <c r="ROJ44" s="467"/>
      <c r="ROK44" s="467"/>
      <c r="ROL44" s="467"/>
      <c r="ROM44" s="467"/>
      <c r="RON44" s="467"/>
      <c r="ROO44" s="467"/>
      <c r="ROP44" s="467"/>
      <c r="ROQ44" s="467"/>
      <c r="ROR44" s="467"/>
      <c r="ROS44" s="467"/>
      <c r="ROT44" s="467"/>
      <c r="ROU44" s="467"/>
      <c r="ROV44" s="467"/>
      <c r="ROW44" s="467"/>
      <c r="ROX44" s="467"/>
      <c r="ROY44" s="467"/>
      <c r="ROZ44" s="467"/>
      <c r="RPA44" s="467"/>
      <c r="RPB44" s="467"/>
      <c r="RPC44" s="467"/>
      <c r="RPD44" s="467"/>
      <c r="RPE44" s="467"/>
      <c r="RPF44" s="467"/>
      <c r="RPG44" s="467"/>
      <c r="RPH44" s="467"/>
      <c r="RPI44" s="467"/>
      <c r="RPJ44" s="467"/>
      <c r="RPK44" s="467"/>
      <c r="RPL44" s="467"/>
      <c r="RPM44" s="467"/>
      <c r="RPN44" s="467"/>
      <c r="RPO44" s="467"/>
      <c r="RPP44" s="467"/>
      <c r="RPQ44" s="467"/>
      <c r="RPR44" s="467"/>
      <c r="RPS44" s="467"/>
      <c r="RPT44" s="467"/>
      <c r="RPU44" s="467"/>
      <c r="RPV44" s="467"/>
      <c r="RPW44" s="467"/>
      <c r="RPX44" s="467"/>
      <c r="RPY44" s="467"/>
      <c r="RPZ44" s="467"/>
      <c r="RQA44" s="467"/>
      <c r="RQB44" s="467"/>
      <c r="RQC44" s="467"/>
      <c r="RQD44" s="467"/>
      <c r="RQE44" s="467"/>
      <c r="RQF44" s="467"/>
      <c r="RQG44" s="467"/>
      <c r="RQH44" s="467"/>
      <c r="RQI44" s="467"/>
      <c r="RQJ44" s="467"/>
      <c r="RQK44" s="467"/>
      <c r="RQL44" s="467"/>
      <c r="RQM44" s="467"/>
      <c r="RQN44" s="467"/>
      <c r="RQO44" s="467"/>
      <c r="RQP44" s="467"/>
      <c r="RQQ44" s="467"/>
      <c r="RQR44" s="467"/>
      <c r="RQS44" s="467"/>
      <c r="RQT44" s="467"/>
      <c r="RQU44" s="467"/>
      <c r="RQV44" s="467"/>
      <c r="RQW44" s="467"/>
      <c r="RQX44" s="467"/>
      <c r="RQY44" s="467"/>
      <c r="RQZ44" s="467"/>
      <c r="RRA44" s="467"/>
      <c r="RRB44" s="467"/>
      <c r="RRC44" s="467"/>
      <c r="RRD44" s="467"/>
      <c r="RRE44" s="467"/>
      <c r="RRF44" s="467"/>
      <c r="RRG44" s="467"/>
      <c r="RRH44" s="467"/>
      <c r="RRI44" s="467"/>
      <c r="RRJ44" s="467"/>
      <c r="RRK44" s="467"/>
      <c r="RRL44" s="467"/>
      <c r="RRM44" s="467"/>
      <c r="RRN44" s="467"/>
      <c r="RRO44" s="467"/>
      <c r="RRP44" s="467"/>
      <c r="RRQ44" s="467"/>
      <c r="RRR44" s="467"/>
      <c r="RRS44" s="467"/>
      <c r="RRT44" s="467"/>
      <c r="RRU44" s="467"/>
      <c r="RRV44" s="467"/>
      <c r="RRW44" s="467"/>
      <c r="RRX44" s="467"/>
      <c r="RRY44" s="467"/>
      <c r="RRZ44" s="467"/>
      <c r="RSA44" s="467"/>
      <c r="RSB44" s="467"/>
      <c r="RSC44" s="467"/>
      <c r="RSD44" s="467"/>
      <c r="RSE44" s="467"/>
      <c r="RSF44" s="467"/>
      <c r="RSG44" s="467"/>
      <c r="RSH44" s="467"/>
      <c r="RSI44" s="467"/>
      <c r="RSJ44" s="467"/>
      <c r="RSK44" s="467"/>
      <c r="RSL44" s="467"/>
      <c r="RSM44" s="467"/>
      <c r="RSN44" s="467"/>
      <c r="RSO44" s="467"/>
      <c r="RSP44" s="467"/>
      <c r="RSQ44" s="467"/>
      <c r="RSR44" s="467"/>
      <c r="RSS44" s="467"/>
      <c r="RST44" s="467"/>
      <c r="RSU44" s="467"/>
      <c r="RSV44" s="467"/>
      <c r="RSW44" s="467"/>
      <c r="RSX44" s="467"/>
      <c r="RSY44" s="467"/>
      <c r="RSZ44" s="467"/>
      <c r="RTA44" s="467"/>
      <c r="RTB44" s="467"/>
      <c r="RTC44" s="467"/>
      <c r="RTD44" s="467"/>
      <c r="RTE44" s="467"/>
      <c r="RTF44" s="467"/>
      <c r="RTG44" s="467"/>
      <c r="RTH44" s="467"/>
      <c r="RTI44" s="467"/>
      <c r="RTJ44" s="467"/>
      <c r="RTK44" s="467"/>
      <c r="RTL44" s="467"/>
      <c r="RTM44" s="467"/>
      <c r="RTN44" s="467"/>
      <c r="RTO44" s="467"/>
      <c r="RTP44" s="467"/>
      <c r="RTQ44" s="467"/>
      <c r="RTR44" s="467"/>
      <c r="RTS44" s="467"/>
      <c r="RTT44" s="467"/>
      <c r="RTU44" s="467"/>
      <c r="RTV44" s="467"/>
      <c r="RTW44" s="467"/>
      <c r="RTX44" s="467"/>
      <c r="RTY44" s="467"/>
      <c r="RTZ44" s="467"/>
      <c r="RUA44" s="467"/>
      <c r="RUB44" s="467"/>
      <c r="RUC44" s="467"/>
      <c r="RUD44" s="467"/>
      <c r="RUE44" s="467"/>
      <c r="RUF44" s="467"/>
      <c r="RUG44" s="467"/>
      <c r="RUH44" s="467"/>
      <c r="RUI44" s="467"/>
      <c r="RUJ44" s="467"/>
      <c r="RUK44" s="467"/>
      <c r="RUL44" s="467"/>
      <c r="RUM44" s="467"/>
      <c r="RUN44" s="467"/>
      <c r="RUO44" s="467"/>
      <c r="RUP44" s="467"/>
      <c r="RUQ44" s="467"/>
      <c r="RUR44" s="467"/>
      <c r="RUS44" s="467"/>
      <c r="RUT44" s="467"/>
      <c r="RUU44" s="467"/>
      <c r="RUV44" s="467"/>
      <c r="RUW44" s="467"/>
      <c r="RUX44" s="467"/>
      <c r="RUY44" s="467"/>
      <c r="RUZ44" s="467"/>
      <c r="RVA44" s="467"/>
      <c r="RVB44" s="467"/>
      <c r="RVC44" s="467"/>
      <c r="RVD44" s="467"/>
      <c r="RVE44" s="467"/>
      <c r="RVF44" s="467"/>
      <c r="RVG44" s="467"/>
      <c r="RVH44" s="467"/>
      <c r="RVI44" s="467"/>
      <c r="RVJ44" s="467"/>
      <c r="RVK44" s="467"/>
      <c r="RVL44" s="467"/>
      <c r="RVM44" s="467"/>
      <c r="RVN44" s="467"/>
      <c r="RVO44" s="467"/>
      <c r="RVP44" s="467"/>
      <c r="RVQ44" s="467"/>
      <c r="RVR44" s="467"/>
      <c r="RVS44" s="467"/>
      <c r="RVT44" s="467"/>
      <c r="RVU44" s="467"/>
      <c r="RVV44" s="467"/>
      <c r="RVW44" s="467"/>
      <c r="RVX44" s="467"/>
      <c r="RVY44" s="467"/>
      <c r="RVZ44" s="467"/>
      <c r="RWA44" s="467"/>
      <c r="RWB44" s="467"/>
      <c r="RWC44" s="467"/>
      <c r="RWD44" s="467"/>
      <c r="RWE44" s="467"/>
      <c r="RWF44" s="467"/>
      <c r="RWG44" s="467"/>
      <c r="RWH44" s="467"/>
      <c r="RWI44" s="467"/>
      <c r="RWJ44" s="467"/>
      <c r="RWK44" s="467"/>
      <c r="RWL44" s="467"/>
      <c r="RWM44" s="467"/>
      <c r="RWN44" s="467"/>
      <c r="RWO44" s="467"/>
      <c r="RWP44" s="467"/>
      <c r="RWQ44" s="467"/>
      <c r="RWR44" s="467"/>
      <c r="RWS44" s="467"/>
      <c r="RWT44" s="467"/>
      <c r="RWU44" s="467"/>
      <c r="RWV44" s="467"/>
      <c r="RWW44" s="467"/>
      <c r="RWX44" s="467"/>
      <c r="RWY44" s="467"/>
      <c r="RWZ44" s="467"/>
      <c r="RXA44" s="467"/>
      <c r="RXB44" s="467"/>
      <c r="RXC44" s="467"/>
      <c r="RXD44" s="467"/>
      <c r="RXE44" s="467"/>
      <c r="RXF44" s="467"/>
      <c r="RXG44" s="467"/>
      <c r="RXH44" s="467"/>
      <c r="RXI44" s="467"/>
      <c r="RXJ44" s="467"/>
      <c r="RXK44" s="467"/>
      <c r="RXL44" s="467"/>
      <c r="RXM44" s="467"/>
      <c r="RXN44" s="467"/>
      <c r="RXO44" s="467"/>
      <c r="RXP44" s="467"/>
      <c r="RXQ44" s="467"/>
      <c r="RXR44" s="467"/>
      <c r="RXS44" s="467"/>
      <c r="RXT44" s="467"/>
      <c r="RXU44" s="467"/>
      <c r="RXV44" s="467"/>
      <c r="RXW44" s="467"/>
      <c r="RXX44" s="467"/>
      <c r="RXY44" s="467"/>
      <c r="RXZ44" s="467"/>
      <c r="RYA44" s="467"/>
      <c r="RYB44" s="467"/>
      <c r="RYC44" s="467"/>
      <c r="RYD44" s="467"/>
      <c r="RYE44" s="467"/>
      <c r="RYF44" s="467"/>
      <c r="RYG44" s="467"/>
      <c r="RYH44" s="467"/>
      <c r="RYI44" s="467"/>
      <c r="RYJ44" s="467"/>
      <c r="RYK44" s="467"/>
      <c r="RYL44" s="467"/>
      <c r="RYM44" s="467"/>
      <c r="RYN44" s="467"/>
      <c r="RYO44" s="467"/>
      <c r="RYP44" s="467"/>
      <c r="RYQ44" s="467"/>
      <c r="RYR44" s="467"/>
      <c r="RYS44" s="467"/>
      <c r="RYT44" s="467"/>
      <c r="RYU44" s="467"/>
      <c r="RYV44" s="467"/>
      <c r="RYW44" s="467"/>
      <c r="RYX44" s="467"/>
      <c r="RYY44" s="467"/>
      <c r="RYZ44" s="467"/>
      <c r="RZA44" s="467"/>
      <c r="RZB44" s="467"/>
      <c r="RZC44" s="467"/>
      <c r="RZD44" s="467"/>
      <c r="RZE44" s="467"/>
      <c r="RZF44" s="467"/>
      <c r="RZG44" s="467"/>
      <c r="RZH44" s="467"/>
      <c r="RZI44" s="467"/>
      <c r="RZJ44" s="467"/>
      <c r="RZK44" s="467"/>
      <c r="RZL44" s="467"/>
      <c r="RZM44" s="467"/>
      <c r="RZN44" s="467"/>
      <c r="RZO44" s="467"/>
      <c r="RZP44" s="467"/>
      <c r="RZQ44" s="467"/>
      <c r="RZR44" s="467"/>
      <c r="RZS44" s="467"/>
      <c r="RZT44" s="467"/>
      <c r="RZU44" s="467"/>
      <c r="RZV44" s="467"/>
      <c r="RZW44" s="467"/>
      <c r="RZX44" s="467"/>
      <c r="RZY44" s="467"/>
      <c r="RZZ44" s="467"/>
      <c r="SAA44" s="467"/>
      <c r="SAB44" s="467"/>
      <c r="SAC44" s="467"/>
      <c r="SAD44" s="467"/>
      <c r="SAE44" s="467"/>
      <c r="SAF44" s="467"/>
      <c r="SAG44" s="467"/>
      <c r="SAH44" s="467"/>
      <c r="SAI44" s="467"/>
      <c r="SAJ44" s="467"/>
      <c r="SAK44" s="467"/>
      <c r="SAL44" s="467"/>
      <c r="SAM44" s="467"/>
      <c r="SAN44" s="467"/>
      <c r="SAO44" s="467"/>
      <c r="SAP44" s="467"/>
      <c r="SAQ44" s="467"/>
      <c r="SAR44" s="467"/>
      <c r="SAS44" s="467"/>
      <c r="SAT44" s="467"/>
      <c r="SAU44" s="467"/>
      <c r="SAV44" s="467"/>
      <c r="SAW44" s="467"/>
      <c r="SAX44" s="467"/>
      <c r="SAY44" s="467"/>
      <c r="SAZ44" s="467"/>
      <c r="SBA44" s="467"/>
      <c r="SBB44" s="467"/>
      <c r="SBC44" s="467"/>
      <c r="SBD44" s="467"/>
      <c r="SBE44" s="467"/>
      <c r="SBF44" s="467"/>
      <c r="SBG44" s="467"/>
      <c r="SBH44" s="467"/>
      <c r="SBI44" s="467"/>
      <c r="SBJ44" s="467"/>
      <c r="SBK44" s="467"/>
      <c r="SBL44" s="467"/>
      <c r="SBM44" s="467"/>
      <c r="SBN44" s="467"/>
      <c r="SBO44" s="467"/>
      <c r="SBP44" s="467"/>
      <c r="SBQ44" s="467"/>
      <c r="SBR44" s="467"/>
      <c r="SBS44" s="467"/>
      <c r="SBT44" s="467"/>
      <c r="SBU44" s="467"/>
      <c r="SBV44" s="467"/>
      <c r="SBW44" s="467"/>
      <c r="SBX44" s="467"/>
      <c r="SBY44" s="467"/>
      <c r="SBZ44" s="467"/>
      <c r="SCA44" s="467"/>
      <c r="SCB44" s="467"/>
      <c r="SCC44" s="467"/>
      <c r="SCD44" s="467"/>
      <c r="SCE44" s="467"/>
      <c r="SCF44" s="467"/>
      <c r="SCG44" s="467"/>
      <c r="SCH44" s="467"/>
      <c r="SCI44" s="467"/>
      <c r="SCJ44" s="467"/>
      <c r="SCK44" s="467"/>
      <c r="SCL44" s="467"/>
      <c r="SCM44" s="467"/>
      <c r="SCN44" s="467"/>
      <c r="SCO44" s="467"/>
      <c r="SCP44" s="467"/>
      <c r="SCQ44" s="467"/>
      <c r="SCR44" s="467"/>
      <c r="SCS44" s="467"/>
      <c r="SCT44" s="467"/>
      <c r="SCU44" s="467"/>
      <c r="SCV44" s="467"/>
      <c r="SCW44" s="467"/>
      <c r="SCX44" s="467"/>
      <c r="SCY44" s="467"/>
      <c r="SCZ44" s="467"/>
      <c r="SDA44" s="467"/>
      <c r="SDB44" s="467"/>
      <c r="SDC44" s="467"/>
      <c r="SDD44" s="467"/>
      <c r="SDE44" s="467"/>
      <c r="SDF44" s="467"/>
      <c r="SDG44" s="467"/>
      <c r="SDH44" s="467"/>
      <c r="SDI44" s="467"/>
      <c r="SDJ44" s="467"/>
      <c r="SDK44" s="467"/>
      <c r="SDL44" s="467"/>
      <c r="SDM44" s="467"/>
      <c r="SDN44" s="467"/>
      <c r="SDO44" s="467"/>
      <c r="SDP44" s="467"/>
      <c r="SDQ44" s="467"/>
      <c r="SDR44" s="467"/>
      <c r="SDS44" s="467"/>
      <c r="SDT44" s="467"/>
      <c r="SDU44" s="467"/>
      <c r="SDV44" s="467"/>
      <c r="SDW44" s="467"/>
      <c r="SDX44" s="467"/>
      <c r="SDY44" s="467"/>
      <c r="SDZ44" s="467"/>
      <c r="SEA44" s="467"/>
      <c r="SEB44" s="467"/>
      <c r="SEC44" s="467"/>
      <c r="SED44" s="467"/>
      <c r="SEE44" s="467"/>
      <c r="SEF44" s="467"/>
      <c r="SEG44" s="467"/>
      <c r="SEH44" s="467"/>
      <c r="SEI44" s="467"/>
      <c r="SEJ44" s="467"/>
      <c r="SEK44" s="467"/>
      <c r="SEL44" s="467"/>
      <c r="SEM44" s="467"/>
      <c r="SEN44" s="467"/>
      <c r="SEO44" s="467"/>
      <c r="SEP44" s="467"/>
      <c r="SEQ44" s="467"/>
      <c r="SER44" s="467"/>
      <c r="SES44" s="467"/>
      <c r="SET44" s="467"/>
      <c r="SEU44" s="467"/>
      <c r="SEV44" s="467"/>
      <c r="SEW44" s="467"/>
      <c r="SEX44" s="467"/>
      <c r="SEY44" s="467"/>
      <c r="SEZ44" s="467"/>
      <c r="SFA44" s="467"/>
      <c r="SFB44" s="467"/>
      <c r="SFC44" s="467"/>
      <c r="SFD44" s="467"/>
      <c r="SFE44" s="467"/>
      <c r="SFF44" s="467"/>
      <c r="SFG44" s="467"/>
      <c r="SFH44" s="467"/>
      <c r="SFI44" s="467"/>
      <c r="SFJ44" s="467"/>
      <c r="SFK44" s="467"/>
      <c r="SFL44" s="467"/>
      <c r="SFM44" s="467"/>
      <c r="SFN44" s="467"/>
      <c r="SFO44" s="467"/>
      <c r="SFP44" s="467"/>
      <c r="SFQ44" s="467"/>
      <c r="SFR44" s="467"/>
      <c r="SFS44" s="467"/>
      <c r="SFT44" s="467"/>
      <c r="SFU44" s="467"/>
      <c r="SFV44" s="467"/>
      <c r="SFW44" s="467"/>
      <c r="SFX44" s="467"/>
      <c r="SFY44" s="467"/>
      <c r="SFZ44" s="467"/>
      <c r="SGA44" s="467"/>
      <c r="SGB44" s="467"/>
      <c r="SGC44" s="467"/>
      <c r="SGD44" s="467"/>
      <c r="SGE44" s="467"/>
      <c r="SGF44" s="467"/>
      <c r="SGG44" s="467"/>
      <c r="SGH44" s="467"/>
      <c r="SGI44" s="467"/>
      <c r="SGJ44" s="467"/>
      <c r="SGK44" s="467"/>
      <c r="SGL44" s="467"/>
      <c r="SGM44" s="467"/>
      <c r="SGN44" s="467"/>
      <c r="SGO44" s="467"/>
      <c r="SGP44" s="467"/>
      <c r="SGQ44" s="467"/>
      <c r="SGR44" s="467"/>
      <c r="SGS44" s="467"/>
      <c r="SGT44" s="467"/>
      <c r="SGU44" s="467"/>
      <c r="SGV44" s="467"/>
      <c r="SGW44" s="467"/>
      <c r="SGX44" s="467"/>
      <c r="SGY44" s="467"/>
      <c r="SGZ44" s="467"/>
      <c r="SHA44" s="467"/>
      <c r="SHB44" s="467"/>
      <c r="SHC44" s="467"/>
      <c r="SHD44" s="467"/>
      <c r="SHE44" s="467"/>
      <c r="SHF44" s="467"/>
      <c r="SHG44" s="467"/>
      <c r="SHH44" s="467"/>
      <c r="SHI44" s="467"/>
      <c r="SHJ44" s="467"/>
      <c r="SHK44" s="467"/>
      <c r="SHL44" s="467"/>
      <c r="SHM44" s="467"/>
      <c r="SHN44" s="467"/>
      <c r="SHO44" s="467"/>
      <c r="SHP44" s="467"/>
      <c r="SHQ44" s="467"/>
      <c r="SHR44" s="467"/>
      <c r="SHS44" s="467"/>
      <c r="SHT44" s="467"/>
      <c r="SHU44" s="467"/>
      <c r="SHV44" s="467"/>
      <c r="SHW44" s="467"/>
      <c r="SHX44" s="467"/>
      <c r="SHY44" s="467"/>
      <c r="SHZ44" s="467"/>
      <c r="SIA44" s="467"/>
      <c r="SIB44" s="467"/>
      <c r="SIC44" s="467"/>
      <c r="SID44" s="467"/>
      <c r="SIE44" s="467"/>
      <c r="SIF44" s="467"/>
      <c r="SIG44" s="467"/>
      <c r="SIH44" s="467"/>
      <c r="SII44" s="467"/>
      <c r="SIJ44" s="467"/>
      <c r="SIK44" s="467"/>
      <c r="SIL44" s="467"/>
      <c r="SIM44" s="467"/>
      <c r="SIN44" s="467"/>
      <c r="SIO44" s="467"/>
      <c r="SIP44" s="467"/>
      <c r="SIQ44" s="467"/>
      <c r="SIR44" s="467"/>
      <c r="SIS44" s="467"/>
      <c r="SIT44" s="467"/>
      <c r="SIU44" s="467"/>
      <c r="SIV44" s="467"/>
      <c r="SIW44" s="467"/>
      <c r="SIX44" s="467"/>
      <c r="SIY44" s="467"/>
      <c r="SIZ44" s="467"/>
      <c r="SJA44" s="467"/>
      <c r="SJB44" s="467"/>
      <c r="SJC44" s="467"/>
      <c r="SJD44" s="467"/>
      <c r="SJE44" s="467"/>
      <c r="SJF44" s="467"/>
      <c r="SJG44" s="467"/>
      <c r="SJH44" s="467"/>
      <c r="SJI44" s="467"/>
      <c r="SJJ44" s="467"/>
      <c r="SJK44" s="467"/>
      <c r="SJL44" s="467"/>
      <c r="SJM44" s="467"/>
      <c r="SJN44" s="467"/>
      <c r="SJO44" s="467"/>
      <c r="SJP44" s="467"/>
      <c r="SJQ44" s="467"/>
      <c r="SJR44" s="467"/>
      <c r="SJS44" s="467"/>
      <c r="SJT44" s="467"/>
      <c r="SJU44" s="467"/>
      <c r="SJV44" s="467"/>
      <c r="SJW44" s="467"/>
      <c r="SJX44" s="467"/>
      <c r="SJY44" s="467"/>
      <c r="SJZ44" s="467"/>
      <c r="SKA44" s="467"/>
      <c r="SKB44" s="467"/>
      <c r="SKC44" s="467"/>
      <c r="SKD44" s="467"/>
      <c r="SKE44" s="467"/>
      <c r="SKF44" s="467"/>
      <c r="SKG44" s="467"/>
      <c r="SKH44" s="467"/>
      <c r="SKI44" s="467"/>
      <c r="SKJ44" s="467"/>
      <c r="SKK44" s="467"/>
      <c r="SKL44" s="467"/>
      <c r="SKM44" s="467"/>
      <c r="SKN44" s="467"/>
      <c r="SKO44" s="467"/>
      <c r="SKP44" s="467"/>
      <c r="SKQ44" s="467"/>
      <c r="SKR44" s="467"/>
      <c r="SKS44" s="467"/>
      <c r="SKT44" s="467"/>
      <c r="SKU44" s="467"/>
      <c r="SKV44" s="467"/>
      <c r="SKW44" s="467"/>
      <c r="SKX44" s="467"/>
      <c r="SKY44" s="467"/>
      <c r="SKZ44" s="467"/>
      <c r="SLA44" s="467"/>
      <c r="SLB44" s="467"/>
      <c r="SLC44" s="467"/>
      <c r="SLD44" s="467"/>
      <c r="SLE44" s="467"/>
      <c r="SLF44" s="467"/>
      <c r="SLG44" s="467"/>
      <c r="SLH44" s="467"/>
      <c r="SLI44" s="467"/>
      <c r="SLJ44" s="467"/>
      <c r="SLK44" s="467"/>
      <c r="SLL44" s="467"/>
      <c r="SLM44" s="467"/>
      <c r="SLN44" s="467"/>
      <c r="SLO44" s="467"/>
      <c r="SLP44" s="467"/>
      <c r="SLQ44" s="467"/>
      <c r="SLR44" s="467"/>
      <c r="SLS44" s="467"/>
      <c r="SLT44" s="467"/>
      <c r="SLU44" s="467"/>
      <c r="SLV44" s="467"/>
      <c r="SLW44" s="467"/>
      <c r="SLX44" s="467"/>
      <c r="SLY44" s="467"/>
      <c r="SLZ44" s="467"/>
      <c r="SMA44" s="467"/>
      <c r="SMB44" s="467"/>
      <c r="SMC44" s="467"/>
      <c r="SMD44" s="467"/>
      <c r="SME44" s="467"/>
      <c r="SMF44" s="467"/>
      <c r="SMG44" s="467"/>
      <c r="SMH44" s="467"/>
      <c r="SMI44" s="467"/>
      <c r="SMJ44" s="467"/>
      <c r="SMK44" s="467"/>
      <c r="SML44" s="467"/>
      <c r="SMM44" s="467"/>
      <c r="SMN44" s="467"/>
      <c r="SMO44" s="467"/>
      <c r="SMP44" s="467"/>
      <c r="SMQ44" s="467"/>
      <c r="SMR44" s="467"/>
      <c r="SMS44" s="467"/>
      <c r="SMT44" s="467"/>
      <c r="SMU44" s="467"/>
      <c r="SMV44" s="467"/>
      <c r="SMW44" s="467"/>
      <c r="SMX44" s="467"/>
      <c r="SMY44" s="467"/>
      <c r="SMZ44" s="467"/>
      <c r="SNA44" s="467"/>
      <c r="SNB44" s="467"/>
      <c r="SNC44" s="467"/>
      <c r="SND44" s="467"/>
      <c r="SNE44" s="467"/>
      <c r="SNF44" s="467"/>
      <c r="SNG44" s="467"/>
      <c r="SNH44" s="467"/>
      <c r="SNI44" s="467"/>
      <c r="SNJ44" s="467"/>
      <c r="SNK44" s="467"/>
      <c r="SNL44" s="467"/>
      <c r="SNM44" s="467"/>
      <c r="SNN44" s="467"/>
      <c r="SNO44" s="467"/>
      <c r="SNP44" s="467"/>
      <c r="SNQ44" s="467"/>
      <c r="SNR44" s="467"/>
      <c r="SNS44" s="467"/>
      <c r="SNT44" s="467"/>
      <c r="SNU44" s="467"/>
      <c r="SNV44" s="467"/>
      <c r="SNW44" s="467"/>
      <c r="SNX44" s="467"/>
      <c r="SNY44" s="467"/>
      <c r="SNZ44" s="467"/>
      <c r="SOA44" s="467"/>
      <c r="SOB44" s="467"/>
      <c r="SOC44" s="467"/>
      <c r="SOD44" s="467"/>
      <c r="SOE44" s="467"/>
      <c r="SOF44" s="467"/>
      <c r="SOG44" s="467"/>
      <c r="SOH44" s="467"/>
      <c r="SOI44" s="467"/>
      <c r="SOJ44" s="467"/>
      <c r="SOK44" s="467"/>
      <c r="SOL44" s="467"/>
      <c r="SOM44" s="467"/>
      <c r="SON44" s="467"/>
      <c r="SOO44" s="467"/>
      <c r="SOP44" s="467"/>
      <c r="SOQ44" s="467"/>
      <c r="SOR44" s="467"/>
      <c r="SOS44" s="467"/>
      <c r="SOT44" s="467"/>
      <c r="SOU44" s="467"/>
      <c r="SOV44" s="467"/>
      <c r="SOW44" s="467"/>
      <c r="SOX44" s="467"/>
      <c r="SOY44" s="467"/>
      <c r="SOZ44" s="467"/>
      <c r="SPA44" s="467"/>
      <c r="SPB44" s="467"/>
      <c r="SPC44" s="467"/>
      <c r="SPD44" s="467"/>
      <c r="SPE44" s="467"/>
      <c r="SPF44" s="467"/>
      <c r="SPG44" s="467"/>
      <c r="SPH44" s="467"/>
      <c r="SPI44" s="467"/>
      <c r="SPJ44" s="467"/>
      <c r="SPK44" s="467"/>
      <c r="SPL44" s="467"/>
      <c r="SPM44" s="467"/>
      <c r="SPN44" s="467"/>
      <c r="SPO44" s="467"/>
      <c r="SPP44" s="467"/>
      <c r="SPQ44" s="467"/>
      <c r="SPR44" s="467"/>
      <c r="SPS44" s="467"/>
      <c r="SPT44" s="467"/>
      <c r="SPU44" s="467"/>
      <c r="SPV44" s="467"/>
      <c r="SPW44" s="467"/>
      <c r="SPX44" s="467"/>
      <c r="SPY44" s="467"/>
      <c r="SPZ44" s="467"/>
      <c r="SQA44" s="467"/>
      <c r="SQB44" s="467"/>
      <c r="SQC44" s="467"/>
      <c r="SQD44" s="467"/>
      <c r="SQE44" s="467"/>
      <c r="SQF44" s="467"/>
      <c r="SQG44" s="467"/>
      <c r="SQH44" s="467"/>
      <c r="SQI44" s="467"/>
      <c r="SQJ44" s="467"/>
      <c r="SQK44" s="467"/>
      <c r="SQL44" s="467"/>
      <c r="SQM44" s="467"/>
      <c r="SQN44" s="467"/>
      <c r="SQO44" s="467"/>
      <c r="SQP44" s="467"/>
      <c r="SQQ44" s="467"/>
      <c r="SQR44" s="467"/>
      <c r="SQS44" s="467"/>
      <c r="SQT44" s="467"/>
      <c r="SQU44" s="467"/>
      <c r="SQV44" s="467"/>
      <c r="SQW44" s="467"/>
      <c r="SQX44" s="467"/>
      <c r="SQY44" s="467"/>
      <c r="SQZ44" s="467"/>
      <c r="SRA44" s="467"/>
      <c r="SRB44" s="467"/>
      <c r="SRC44" s="467"/>
      <c r="SRD44" s="467"/>
      <c r="SRE44" s="467"/>
      <c r="SRF44" s="467"/>
      <c r="SRG44" s="467"/>
      <c r="SRH44" s="467"/>
      <c r="SRI44" s="467"/>
      <c r="SRJ44" s="467"/>
      <c r="SRK44" s="467"/>
      <c r="SRL44" s="467"/>
      <c r="SRM44" s="467"/>
      <c r="SRN44" s="467"/>
      <c r="SRO44" s="467"/>
      <c r="SRP44" s="467"/>
      <c r="SRQ44" s="467"/>
      <c r="SRR44" s="467"/>
      <c r="SRS44" s="467"/>
      <c r="SRT44" s="467"/>
      <c r="SRU44" s="467"/>
      <c r="SRV44" s="467"/>
      <c r="SRW44" s="467"/>
      <c r="SRX44" s="467"/>
      <c r="SRY44" s="467"/>
      <c r="SRZ44" s="467"/>
      <c r="SSA44" s="467"/>
      <c r="SSB44" s="467"/>
      <c r="SSC44" s="467"/>
      <c r="SSD44" s="467"/>
      <c r="SSE44" s="467"/>
      <c r="SSF44" s="467"/>
      <c r="SSG44" s="467"/>
      <c r="SSH44" s="467"/>
      <c r="SSI44" s="467"/>
      <c r="SSJ44" s="467"/>
      <c r="SSK44" s="467"/>
      <c r="SSL44" s="467"/>
      <c r="SSM44" s="467"/>
      <c r="SSN44" s="467"/>
      <c r="SSO44" s="467"/>
      <c r="SSP44" s="467"/>
      <c r="SSQ44" s="467"/>
      <c r="SSR44" s="467"/>
      <c r="SSS44" s="467"/>
      <c r="SST44" s="467"/>
      <c r="SSU44" s="467"/>
      <c r="SSV44" s="467"/>
      <c r="SSW44" s="467"/>
      <c r="SSX44" s="467"/>
      <c r="SSY44" s="467"/>
      <c r="SSZ44" s="467"/>
      <c r="STA44" s="467"/>
      <c r="STB44" s="467"/>
      <c r="STC44" s="467"/>
      <c r="STD44" s="467"/>
      <c r="STE44" s="467"/>
      <c r="STF44" s="467"/>
      <c r="STG44" s="467"/>
      <c r="STH44" s="467"/>
      <c r="STI44" s="467"/>
      <c r="STJ44" s="467"/>
      <c r="STK44" s="467"/>
      <c r="STL44" s="467"/>
      <c r="STM44" s="467"/>
      <c r="STN44" s="467"/>
      <c r="STO44" s="467"/>
      <c r="STP44" s="467"/>
      <c r="STQ44" s="467"/>
      <c r="STR44" s="467"/>
      <c r="STS44" s="467"/>
      <c r="STT44" s="467"/>
      <c r="STU44" s="467"/>
      <c r="STV44" s="467"/>
      <c r="STW44" s="467"/>
      <c r="STX44" s="467"/>
      <c r="STY44" s="467"/>
      <c r="STZ44" s="467"/>
      <c r="SUA44" s="467"/>
      <c r="SUB44" s="467"/>
      <c r="SUC44" s="467"/>
      <c r="SUD44" s="467"/>
      <c r="SUE44" s="467"/>
      <c r="SUF44" s="467"/>
      <c r="SUG44" s="467"/>
      <c r="SUH44" s="467"/>
      <c r="SUI44" s="467"/>
      <c r="SUJ44" s="467"/>
      <c r="SUK44" s="467"/>
      <c r="SUL44" s="467"/>
      <c r="SUM44" s="467"/>
      <c r="SUN44" s="467"/>
      <c r="SUO44" s="467"/>
      <c r="SUP44" s="467"/>
      <c r="SUQ44" s="467"/>
      <c r="SUR44" s="467"/>
      <c r="SUS44" s="467"/>
      <c r="SUT44" s="467"/>
      <c r="SUU44" s="467"/>
      <c r="SUV44" s="467"/>
      <c r="SUW44" s="467"/>
      <c r="SUX44" s="467"/>
      <c r="SUY44" s="467"/>
      <c r="SUZ44" s="467"/>
      <c r="SVA44" s="467"/>
      <c r="SVB44" s="467"/>
      <c r="SVC44" s="467"/>
      <c r="SVD44" s="467"/>
      <c r="SVE44" s="467"/>
      <c r="SVF44" s="467"/>
      <c r="SVG44" s="467"/>
      <c r="SVH44" s="467"/>
      <c r="SVI44" s="467"/>
      <c r="SVJ44" s="467"/>
      <c r="SVK44" s="467"/>
      <c r="SVL44" s="467"/>
      <c r="SVM44" s="467"/>
      <c r="SVN44" s="467"/>
      <c r="SVO44" s="467"/>
      <c r="SVP44" s="467"/>
      <c r="SVQ44" s="467"/>
      <c r="SVR44" s="467"/>
      <c r="SVS44" s="467"/>
      <c r="SVT44" s="467"/>
      <c r="SVU44" s="467"/>
      <c r="SVV44" s="467"/>
      <c r="SVW44" s="467"/>
      <c r="SVX44" s="467"/>
      <c r="SVY44" s="467"/>
      <c r="SVZ44" s="467"/>
      <c r="SWA44" s="467"/>
      <c r="SWB44" s="467"/>
      <c r="SWC44" s="467"/>
      <c r="SWD44" s="467"/>
      <c r="SWE44" s="467"/>
      <c r="SWF44" s="467"/>
      <c r="SWG44" s="467"/>
      <c r="SWH44" s="467"/>
      <c r="SWI44" s="467"/>
      <c r="SWJ44" s="467"/>
      <c r="SWK44" s="467"/>
      <c r="SWL44" s="467"/>
      <c r="SWM44" s="467"/>
      <c r="SWN44" s="467"/>
      <c r="SWO44" s="467"/>
      <c r="SWP44" s="467"/>
      <c r="SWQ44" s="467"/>
      <c r="SWR44" s="467"/>
      <c r="SWS44" s="467"/>
      <c r="SWT44" s="467"/>
      <c r="SWU44" s="467"/>
      <c r="SWV44" s="467"/>
      <c r="SWW44" s="467"/>
      <c r="SWX44" s="467"/>
      <c r="SWY44" s="467"/>
      <c r="SWZ44" s="467"/>
      <c r="SXA44" s="467"/>
      <c r="SXB44" s="467"/>
      <c r="SXC44" s="467"/>
      <c r="SXD44" s="467"/>
      <c r="SXE44" s="467"/>
      <c r="SXF44" s="467"/>
      <c r="SXG44" s="467"/>
      <c r="SXH44" s="467"/>
      <c r="SXI44" s="467"/>
      <c r="SXJ44" s="467"/>
      <c r="SXK44" s="467"/>
      <c r="SXL44" s="467"/>
      <c r="SXM44" s="467"/>
      <c r="SXN44" s="467"/>
      <c r="SXO44" s="467"/>
      <c r="SXP44" s="467"/>
      <c r="SXQ44" s="467"/>
      <c r="SXR44" s="467"/>
      <c r="SXS44" s="467"/>
      <c r="SXT44" s="467"/>
      <c r="SXU44" s="467"/>
      <c r="SXV44" s="467"/>
      <c r="SXW44" s="467"/>
      <c r="SXX44" s="467"/>
      <c r="SXY44" s="467"/>
      <c r="SXZ44" s="467"/>
      <c r="SYA44" s="467"/>
      <c r="SYB44" s="467"/>
      <c r="SYC44" s="467"/>
      <c r="SYD44" s="467"/>
      <c r="SYE44" s="467"/>
      <c r="SYF44" s="467"/>
      <c r="SYG44" s="467"/>
      <c r="SYH44" s="467"/>
      <c r="SYI44" s="467"/>
      <c r="SYJ44" s="467"/>
      <c r="SYK44" s="467"/>
      <c r="SYL44" s="467"/>
      <c r="SYM44" s="467"/>
      <c r="SYN44" s="467"/>
      <c r="SYO44" s="467"/>
      <c r="SYP44" s="467"/>
      <c r="SYQ44" s="467"/>
      <c r="SYR44" s="467"/>
      <c r="SYS44" s="467"/>
      <c r="SYT44" s="467"/>
      <c r="SYU44" s="467"/>
      <c r="SYV44" s="467"/>
      <c r="SYW44" s="467"/>
      <c r="SYX44" s="467"/>
      <c r="SYY44" s="467"/>
      <c r="SYZ44" s="467"/>
      <c r="SZA44" s="467"/>
      <c r="SZB44" s="467"/>
      <c r="SZC44" s="467"/>
      <c r="SZD44" s="467"/>
      <c r="SZE44" s="467"/>
      <c r="SZF44" s="467"/>
      <c r="SZG44" s="467"/>
      <c r="SZH44" s="467"/>
      <c r="SZI44" s="467"/>
      <c r="SZJ44" s="467"/>
      <c r="SZK44" s="467"/>
      <c r="SZL44" s="467"/>
      <c r="SZM44" s="467"/>
      <c r="SZN44" s="467"/>
      <c r="SZO44" s="467"/>
      <c r="SZP44" s="467"/>
      <c r="SZQ44" s="467"/>
      <c r="SZR44" s="467"/>
      <c r="SZS44" s="467"/>
      <c r="SZT44" s="467"/>
      <c r="SZU44" s="467"/>
      <c r="SZV44" s="467"/>
      <c r="SZW44" s="467"/>
      <c r="SZX44" s="467"/>
      <c r="SZY44" s="467"/>
      <c r="SZZ44" s="467"/>
      <c r="TAA44" s="467"/>
      <c r="TAB44" s="467"/>
      <c r="TAC44" s="467"/>
      <c r="TAD44" s="467"/>
      <c r="TAE44" s="467"/>
      <c r="TAF44" s="467"/>
      <c r="TAG44" s="467"/>
      <c r="TAH44" s="467"/>
      <c r="TAI44" s="467"/>
      <c r="TAJ44" s="467"/>
      <c r="TAK44" s="467"/>
      <c r="TAL44" s="467"/>
      <c r="TAM44" s="467"/>
      <c r="TAN44" s="467"/>
      <c r="TAO44" s="467"/>
      <c r="TAP44" s="467"/>
      <c r="TAQ44" s="467"/>
      <c r="TAR44" s="467"/>
      <c r="TAS44" s="467"/>
      <c r="TAT44" s="467"/>
      <c r="TAU44" s="467"/>
      <c r="TAV44" s="467"/>
      <c r="TAW44" s="467"/>
      <c r="TAX44" s="467"/>
      <c r="TAY44" s="467"/>
      <c r="TAZ44" s="467"/>
      <c r="TBA44" s="467"/>
      <c r="TBB44" s="467"/>
      <c r="TBC44" s="467"/>
      <c r="TBD44" s="467"/>
      <c r="TBE44" s="467"/>
      <c r="TBF44" s="467"/>
      <c r="TBG44" s="467"/>
      <c r="TBH44" s="467"/>
      <c r="TBI44" s="467"/>
      <c r="TBJ44" s="467"/>
      <c r="TBK44" s="467"/>
      <c r="TBL44" s="467"/>
      <c r="TBM44" s="467"/>
      <c r="TBN44" s="467"/>
      <c r="TBO44" s="467"/>
      <c r="TBP44" s="467"/>
      <c r="TBQ44" s="467"/>
      <c r="TBR44" s="467"/>
      <c r="TBS44" s="467"/>
      <c r="TBT44" s="467"/>
      <c r="TBU44" s="467"/>
      <c r="TBV44" s="467"/>
      <c r="TBW44" s="467"/>
      <c r="TBX44" s="467"/>
      <c r="TBY44" s="467"/>
      <c r="TBZ44" s="467"/>
      <c r="TCA44" s="467"/>
      <c r="TCB44" s="467"/>
      <c r="TCC44" s="467"/>
      <c r="TCD44" s="467"/>
      <c r="TCE44" s="467"/>
      <c r="TCF44" s="467"/>
      <c r="TCG44" s="467"/>
      <c r="TCH44" s="467"/>
      <c r="TCI44" s="467"/>
      <c r="TCJ44" s="467"/>
      <c r="TCK44" s="467"/>
      <c r="TCL44" s="467"/>
      <c r="TCM44" s="467"/>
      <c r="TCN44" s="467"/>
      <c r="TCO44" s="467"/>
      <c r="TCP44" s="467"/>
      <c r="TCQ44" s="467"/>
      <c r="TCR44" s="467"/>
      <c r="TCS44" s="467"/>
      <c r="TCT44" s="467"/>
      <c r="TCU44" s="467"/>
      <c r="TCV44" s="467"/>
      <c r="TCW44" s="467"/>
      <c r="TCX44" s="467"/>
      <c r="TCY44" s="467"/>
      <c r="TCZ44" s="467"/>
      <c r="TDA44" s="467"/>
      <c r="TDB44" s="467"/>
      <c r="TDC44" s="467"/>
      <c r="TDD44" s="467"/>
      <c r="TDE44" s="467"/>
      <c r="TDF44" s="467"/>
      <c r="TDG44" s="467"/>
      <c r="TDH44" s="467"/>
      <c r="TDI44" s="467"/>
      <c r="TDJ44" s="467"/>
      <c r="TDK44" s="467"/>
      <c r="TDL44" s="467"/>
      <c r="TDM44" s="467"/>
      <c r="TDN44" s="467"/>
      <c r="TDO44" s="467"/>
      <c r="TDP44" s="467"/>
      <c r="TDQ44" s="467"/>
      <c r="TDR44" s="467"/>
      <c r="TDS44" s="467"/>
      <c r="TDT44" s="467"/>
      <c r="TDU44" s="467"/>
      <c r="TDV44" s="467"/>
      <c r="TDW44" s="467"/>
      <c r="TDX44" s="467"/>
      <c r="TDY44" s="467"/>
      <c r="TDZ44" s="467"/>
      <c r="TEA44" s="467"/>
      <c r="TEB44" s="467"/>
      <c r="TEC44" s="467"/>
      <c r="TED44" s="467"/>
      <c r="TEE44" s="467"/>
      <c r="TEF44" s="467"/>
      <c r="TEG44" s="467"/>
      <c r="TEH44" s="467"/>
      <c r="TEI44" s="467"/>
      <c r="TEJ44" s="467"/>
      <c r="TEK44" s="467"/>
      <c r="TEL44" s="467"/>
      <c r="TEM44" s="467"/>
      <c r="TEN44" s="467"/>
      <c r="TEO44" s="467"/>
      <c r="TEP44" s="467"/>
      <c r="TEQ44" s="467"/>
      <c r="TER44" s="467"/>
      <c r="TES44" s="467"/>
      <c r="TET44" s="467"/>
      <c r="TEU44" s="467"/>
      <c r="TEV44" s="467"/>
      <c r="TEW44" s="467"/>
      <c r="TEX44" s="467"/>
      <c r="TEY44" s="467"/>
      <c r="TEZ44" s="467"/>
      <c r="TFA44" s="467"/>
      <c r="TFB44" s="467"/>
      <c r="TFC44" s="467"/>
      <c r="TFD44" s="467"/>
      <c r="TFE44" s="467"/>
      <c r="TFF44" s="467"/>
      <c r="TFG44" s="467"/>
      <c r="TFH44" s="467"/>
      <c r="TFI44" s="467"/>
      <c r="TFJ44" s="467"/>
      <c r="TFK44" s="467"/>
      <c r="TFL44" s="467"/>
      <c r="TFM44" s="467"/>
      <c r="TFN44" s="467"/>
      <c r="TFO44" s="467"/>
      <c r="TFP44" s="467"/>
      <c r="TFQ44" s="467"/>
      <c r="TFR44" s="467"/>
      <c r="TFS44" s="467"/>
      <c r="TFT44" s="467"/>
      <c r="TFU44" s="467"/>
      <c r="TFV44" s="467"/>
      <c r="TFW44" s="467"/>
      <c r="TFX44" s="467"/>
      <c r="TFY44" s="467"/>
      <c r="TFZ44" s="467"/>
      <c r="TGA44" s="467"/>
      <c r="TGB44" s="467"/>
      <c r="TGC44" s="467"/>
      <c r="TGD44" s="467"/>
      <c r="TGE44" s="467"/>
      <c r="TGF44" s="467"/>
      <c r="TGG44" s="467"/>
      <c r="TGH44" s="467"/>
      <c r="TGI44" s="467"/>
      <c r="TGJ44" s="467"/>
      <c r="TGK44" s="467"/>
      <c r="TGL44" s="467"/>
      <c r="TGM44" s="467"/>
      <c r="TGN44" s="467"/>
      <c r="TGO44" s="467"/>
      <c r="TGP44" s="467"/>
      <c r="TGQ44" s="467"/>
      <c r="TGR44" s="467"/>
      <c r="TGS44" s="467"/>
      <c r="TGT44" s="467"/>
      <c r="TGU44" s="467"/>
      <c r="TGV44" s="467"/>
      <c r="TGW44" s="467"/>
      <c r="TGX44" s="467"/>
      <c r="TGY44" s="467"/>
      <c r="TGZ44" s="467"/>
      <c r="THA44" s="467"/>
      <c r="THB44" s="467"/>
      <c r="THC44" s="467"/>
      <c r="THD44" s="467"/>
      <c r="THE44" s="467"/>
      <c r="THF44" s="467"/>
      <c r="THG44" s="467"/>
      <c r="THH44" s="467"/>
      <c r="THI44" s="467"/>
      <c r="THJ44" s="467"/>
      <c r="THK44" s="467"/>
      <c r="THL44" s="467"/>
      <c r="THM44" s="467"/>
      <c r="THN44" s="467"/>
      <c r="THO44" s="467"/>
      <c r="THP44" s="467"/>
      <c r="THQ44" s="467"/>
      <c r="THR44" s="467"/>
      <c r="THS44" s="467"/>
      <c r="THT44" s="467"/>
      <c r="THU44" s="467"/>
      <c r="THV44" s="467"/>
      <c r="THW44" s="467"/>
      <c r="THX44" s="467"/>
      <c r="THY44" s="467"/>
      <c r="THZ44" s="467"/>
      <c r="TIA44" s="467"/>
      <c r="TIB44" s="467"/>
      <c r="TIC44" s="467"/>
      <c r="TID44" s="467"/>
      <c r="TIE44" s="467"/>
      <c r="TIF44" s="467"/>
      <c r="TIG44" s="467"/>
      <c r="TIH44" s="467"/>
      <c r="TII44" s="467"/>
      <c r="TIJ44" s="467"/>
      <c r="TIK44" s="467"/>
      <c r="TIL44" s="467"/>
      <c r="TIM44" s="467"/>
      <c r="TIN44" s="467"/>
      <c r="TIO44" s="467"/>
      <c r="TIP44" s="467"/>
      <c r="TIQ44" s="467"/>
      <c r="TIR44" s="467"/>
      <c r="TIS44" s="467"/>
      <c r="TIT44" s="467"/>
      <c r="TIU44" s="467"/>
      <c r="TIV44" s="467"/>
      <c r="TIW44" s="467"/>
      <c r="TIX44" s="467"/>
      <c r="TIY44" s="467"/>
      <c r="TIZ44" s="467"/>
      <c r="TJA44" s="467"/>
      <c r="TJB44" s="467"/>
      <c r="TJC44" s="467"/>
      <c r="TJD44" s="467"/>
      <c r="TJE44" s="467"/>
      <c r="TJF44" s="467"/>
      <c r="TJG44" s="467"/>
      <c r="TJH44" s="467"/>
      <c r="TJI44" s="467"/>
      <c r="TJJ44" s="467"/>
      <c r="TJK44" s="467"/>
      <c r="TJL44" s="467"/>
      <c r="TJM44" s="467"/>
      <c r="TJN44" s="467"/>
      <c r="TJO44" s="467"/>
      <c r="TJP44" s="467"/>
      <c r="TJQ44" s="467"/>
      <c r="TJR44" s="467"/>
      <c r="TJS44" s="467"/>
      <c r="TJT44" s="467"/>
      <c r="TJU44" s="467"/>
      <c r="TJV44" s="467"/>
      <c r="TJW44" s="467"/>
      <c r="TJX44" s="467"/>
      <c r="TJY44" s="467"/>
      <c r="TJZ44" s="467"/>
      <c r="TKA44" s="467"/>
      <c r="TKB44" s="467"/>
      <c r="TKC44" s="467"/>
      <c r="TKD44" s="467"/>
      <c r="TKE44" s="467"/>
      <c r="TKF44" s="467"/>
      <c r="TKG44" s="467"/>
      <c r="TKH44" s="467"/>
      <c r="TKI44" s="467"/>
      <c r="TKJ44" s="467"/>
      <c r="TKK44" s="467"/>
      <c r="TKL44" s="467"/>
      <c r="TKM44" s="467"/>
      <c r="TKN44" s="467"/>
      <c r="TKO44" s="467"/>
      <c r="TKP44" s="467"/>
      <c r="TKQ44" s="467"/>
      <c r="TKR44" s="467"/>
      <c r="TKS44" s="467"/>
      <c r="TKT44" s="467"/>
      <c r="TKU44" s="467"/>
      <c r="TKV44" s="467"/>
      <c r="TKW44" s="467"/>
      <c r="TKX44" s="467"/>
      <c r="TKY44" s="467"/>
      <c r="TKZ44" s="467"/>
      <c r="TLA44" s="467"/>
      <c r="TLB44" s="467"/>
      <c r="TLC44" s="467"/>
      <c r="TLD44" s="467"/>
      <c r="TLE44" s="467"/>
      <c r="TLF44" s="467"/>
      <c r="TLG44" s="467"/>
      <c r="TLH44" s="467"/>
      <c r="TLI44" s="467"/>
      <c r="TLJ44" s="467"/>
      <c r="TLK44" s="467"/>
      <c r="TLL44" s="467"/>
      <c r="TLM44" s="467"/>
      <c r="TLN44" s="467"/>
      <c r="TLO44" s="467"/>
      <c r="TLP44" s="467"/>
      <c r="TLQ44" s="467"/>
      <c r="TLR44" s="467"/>
      <c r="TLS44" s="467"/>
      <c r="TLT44" s="467"/>
      <c r="TLU44" s="467"/>
      <c r="TLV44" s="467"/>
      <c r="TLW44" s="467"/>
      <c r="TLX44" s="467"/>
      <c r="TLY44" s="467"/>
      <c r="TLZ44" s="467"/>
      <c r="TMA44" s="467"/>
      <c r="TMB44" s="467"/>
      <c r="TMC44" s="467"/>
      <c r="TMD44" s="467"/>
      <c r="TME44" s="467"/>
      <c r="TMF44" s="467"/>
      <c r="TMG44" s="467"/>
      <c r="TMH44" s="467"/>
      <c r="TMI44" s="467"/>
      <c r="TMJ44" s="467"/>
      <c r="TMK44" s="467"/>
      <c r="TML44" s="467"/>
      <c r="TMM44" s="467"/>
      <c r="TMN44" s="467"/>
      <c r="TMO44" s="467"/>
      <c r="TMP44" s="467"/>
      <c r="TMQ44" s="467"/>
      <c r="TMR44" s="467"/>
      <c r="TMS44" s="467"/>
      <c r="TMT44" s="467"/>
      <c r="TMU44" s="467"/>
      <c r="TMV44" s="467"/>
      <c r="TMW44" s="467"/>
      <c r="TMX44" s="467"/>
      <c r="TMY44" s="467"/>
      <c r="TMZ44" s="467"/>
      <c r="TNA44" s="467"/>
      <c r="TNB44" s="467"/>
      <c r="TNC44" s="467"/>
      <c r="TND44" s="467"/>
      <c r="TNE44" s="467"/>
      <c r="TNF44" s="467"/>
      <c r="TNG44" s="467"/>
      <c r="TNH44" s="467"/>
      <c r="TNI44" s="467"/>
      <c r="TNJ44" s="467"/>
      <c r="TNK44" s="467"/>
      <c r="TNL44" s="467"/>
      <c r="TNM44" s="467"/>
      <c r="TNN44" s="467"/>
      <c r="TNO44" s="467"/>
      <c r="TNP44" s="467"/>
      <c r="TNQ44" s="467"/>
      <c r="TNR44" s="467"/>
      <c r="TNS44" s="467"/>
      <c r="TNT44" s="467"/>
      <c r="TNU44" s="467"/>
      <c r="TNV44" s="467"/>
      <c r="TNW44" s="467"/>
      <c r="TNX44" s="467"/>
      <c r="TNY44" s="467"/>
      <c r="TNZ44" s="467"/>
      <c r="TOA44" s="467"/>
      <c r="TOB44" s="467"/>
      <c r="TOC44" s="467"/>
      <c r="TOD44" s="467"/>
      <c r="TOE44" s="467"/>
      <c r="TOF44" s="467"/>
      <c r="TOG44" s="467"/>
      <c r="TOH44" s="467"/>
      <c r="TOI44" s="467"/>
      <c r="TOJ44" s="467"/>
      <c r="TOK44" s="467"/>
      <c r="TOL44" s="467"/>
      <c r="TOM44" s="467"/>
      <c r="TON44" s="467"/>
      <c r="TOO44" s="467"/>
      <c r="TOP44" s="467"/>
      <c r="TOQ44" s="467"/>
      <c r="TOR44" s="467"/>
      <c r="TOS44" s="467"/>
      <c r="TOT44" s="467"/>
      <c r="TOU44" s="467"/>
      <c r="TOV44" s="467"/>
      <c r="TOW44" s="467"/>
      <c r="TOX44" s="467"/>
      <c r="TOY44" s="467"/>
      <c r="TOZ44" s="467"/>
      <c r="TPA44" s="467"/>
      <c r="TPB44" s="467"/>
      <c r="TPC44" s="467"/>
      <c r="TPD44" s="467"/>
      <c r="TPE44" s="467"/>
      <c r="TPF44" s="467"/>
      <c r="TPG44" s="467"/>
      <c r="TPH44" s="467"/>
      <c r="TPI44" s="467"/>
      <c r="TPJ44" s="467"/>
      <c r="TPK44" s="467"/>
      <c r="TPL44" s="467"/>
      <c r="TPM44" s="467"/>
      <c r="TPN44" s="467"/>
      <c r="TPO44" s="467"/>
      <c r="TPP44" s="467"/>
      <c r="TPQ44" s="467"/>
      <c r="TPR44" s="467"/>
      <c r="TPS44" s="467"/>
      <c r="TPT44" s="467"/>
      <c r="TPU44" s="467"/>
      <c r="TPV44" s="467"/>
      <c r="TPW44" s="467"/>
      <c r="TPX44" s="467"/>
      <c r="TPY44" s="467"/>
      <c r="TPZ44" s="467"/>
      <c r="TQA44" s="467"/>
      <c r="TQB44" s="467"/>
      <c r="TQC44" s="467"/>
      <c r="TQD44" s="467"/>
      <c r="TQE44" s="467"/>
      <c r="TQF44" s="467"/>
      <c r="TQG44" s="467"/>
      <c r="TQH44" s="467"/>
      <c r="TQI44" s="467"/>
      <c r="TQJ44" s="467"/>
      <c r="TQK44" s="467"/>
      <c r="TQL44" s="467"/>
      <c r="TQM44" s="467"/>
      <c r="TQN44" s="467"/>
      <c r="TQO44" s="467"/>
      <c r="TQP44" s="467"/>
      <c r="TQQ44" s="467"/>
      <c r="TQR44" s="467"/>
      <c r="TQS44" s="467"/>
      <c r="TQT44" s="467"/>
      <c r="TQU44" s="467"/>
      <c r="TQV44" s="467"/>
      <c r="TQW44" s="467"/>
      <c r="TQX44" s="467"/>
      <c r="TQY44" s="467"/>
      <c r="TQZ44" s="467"/>
      <c r="TRA44" s="467"/>
      <c r="TRB44" s="467"/>
      <c r="TRC44" s="467"/>
      <c r="TRD44" s="467"/>
      <c r="TRE44" s="467"/>
      <c r="TRF44" s="467"/>
      <c r="TRG44" s="467"/>
      <c r="TRH44" s="467"/>
      <c r="TRI44" s="467"/>
      <c r="TRJ44" s="467"/>
      <c r="TRK44" s="467"/>
      <c r="TRL44" s="467"/>
      <c r="TRM44" s="467"/>
      <c r="TRN44" s="467"/>
      <c r="TRO44" s="467"/>
      <c r="TRP44" s="467"/>
      <c r="TRQ44" s="467"/>
      <c r="TRR44" s="467"/>
      <c r="TRS44" s="467"/>
      <c r="TRT44" s="467"/>
      <c r="TRU44" s="467"/>
      <c r="TRV44" s="467"/>
      <c r="TRW44" s="467"/>
      <c r="TRX44" s="467"/>
      <c r="TRY44" s="467"/>
      <c r="TRZ44" s="467"/>
      <c r="TSA44" s="467"/>
      <c r="TSB44" s="467"/>
      <c r="TSC44" s="467"/>
      <c r="TSD44" s="467"/>
      <c r="TSE44" s="467"/>
      <c r="TSF44" s="467"/>
      <c r="TSG44" s="467"/>
      <c r="TSH44" s="467"/>
      <c r="TSI44" s="467"/>
      <c r="TSJ44" s="467"/>
      <c r="TSK44" s="467"/>
      <c r="TSL44" s="467"/>
      <c r="TSM44" s="467"/>
      <c r="TSN44" s="467"/>
      <c r="TSO44" s="467"/>
      <c r="TSP44" s="467"/>
      <c r="TSQ44" s="467"/>
      <c r="TSR44" s="467"/>
      <c r="TSS44" s="467"/>
      <c r="TST44" s="467"/>
      <c r="TSU44" s="467"/>
      <c r="TSV44" s="467"/>
      <c r="TSW44" s="467"/>
      <c r="TSX44" s="467"/>
      <c r="TSY44" s="467"/>
      <c r="TSZ44" s="467"/>
      <c r="TTA44" s="467"/>
      <c r="TTB44" s="467"/>
      <c r="TTC44" s="467"/>
      <c r="TTD44" s="467"/>
      <c r="TTE44" s="467"/>
      <c r="TTF44" s="467"/>
      <c r="TTG44" s="467"/>
      <c r="TTH44" s="467"/>
      <c r="TTI44" s="467"/>
      <c r="TTJ44" s="467"/>
      <c r="TTK44" s="467"/>
      <c r="TTL44" s="467"/>
      <c r="TTM44" s="467"/>
      <c r="TTN44" s="467"/>
      <c r="TTO44" s="467"/>
      <c r="TTP44" s="467"/>
      <c r="TTQ44" s="467"/>
      <c r="TTR44" s="467"/>
      <c r="TTS44" s="467"/>
      <c r="TTT44" s="467"/>
      <c r="TTU44" s="467"/>
      <c r="TTV44" s="467"/>
      <c r="TTW44" s="467"/>
      <c r="TTX44" s="467"/>
      <c r="TTY44" s="467"/>
      <c r="TTZ44" s="467"/>
      <c r="TUA44" s="467"/>
      <c r="TUB44" s="467"/>
      <c r="TUC44" s="467"/>
      <c r="TUD44" s="467"/>
      <c r="TUE44" s="467"/>
      <c r="TUF44" s="467"/>
      <c r="TUG44" s="467"/>
      <c r="TUH44" s="467"/>
      <c r="TUI44" s="467"/>
      <c r="TUJ44" s="467"/>
      <c r="TUK44" s="467"/>
      <c r="TUL44" s="467"/>
      <c r="TUM44" s="467"/>
      <c r="TUN44" s="467"/>
      <c r="TUO44" s="467"/>
      <c r="TUP44" s="467"/>
      <c r="TUQ44" s="467"/>
      <c r="TUR44" s="467"/>
      <c r="TUS44" s="467"/>
      <c r="TUT44" s="467"/>
      <c r="TUU44" s="467"/>
      <c r="TUV44" s="467"/>
      <c r="TUW44" s="467"/>
      <c r="TUX44" s="467"/>
      <c r="TUY44" s="467"/>
      <c r="TUZ44" s="467"/>
      <c r="TVA44" s="467"/>
      <c r="TVB44" s="467"/>
      <c r="TVC44" s="467"/>
      <c r="TVD44" s="467"/>
      <c r="TVE44" s="467"/>
      <c r="TVF44" s="467"/>
      <c r="TVG44" s="467"/>
      <c r="TVH44" s="467"/>
      <c r="TVI44" s="467"/>
      <c r="TVJ44" s="467"/>
      <c r="TVK44" s="467"/>
      <c r="TVL44" s="467"/>
      <c r="TVM44" s="467"/>
      <c r="TVN44" s="467"/>
      <c r="TVO44" s="467"/>
      <c r="TVP44" s="467"/>
      <c r="TVQ44" s="467"/>
      <c r="TVR44" s="467"/>
      <c r="TVS44" s="467"/>
      <c r="TVT44" s="467"/>
      <c r="TVU44" s="467"/>
      <c r="TVV44" s="467"/>
      <c r="TVW44" s="467"/>
      <c r="TVX44" s="467"/>
      <c r="TVY44" s="467"/>
      <c r="TVZ44" s="467"/>
      <c r="TWA44" s="467"/>
      <c r="TWB44" s="467"/>
      <c r="TWC44" s="467"/>
      <c r="TWD44" s="467"/>
      <c r="TWE44" s="467"/>
      <c r="TWF44" s="467"/>
      <c r="TWG44" s="467"/>
      <c r="TWH44" s="467"/>
      <c r="TWI44" s="467"/>
      <c r="TWJ44" s="467"/>
      <c r="TWK44" s="467"/>
      <c r="TWL44" s="467"/>
      <c r="TWM44" s="467"/>
      <c r="TWN44" s="467"/>
      <c r="TWO44" s="467"/>
      <c r="TWP44" s="467"/>
      <c r="TWQ44" s="467"/>
      <c r="TWR44" s="467"/>
      <c r="TWS44" s="467"/>
      <c r="TWT44" s="467"/>
      <c r="TWU44" s="467"/>
      <c r="TWV44" s="467"/>
      <c r="TWW44" s="467"/>
      <c r="TWX44" s="467"/>
      <c r="TWY44" s="467"/>
      <c r="TWZ44" s="467"/>
      <c r="TXA44" s="467"/>
      <c r="TXB44" s="467"/>
      <c r="TXC44" s="467"/>
      <c r="TXD44" s="467"/>
      <c r="TXE44" s="467"/>
      <c r="TXF44" s="467"/>
      <c r="TXG44" s="467"/>
      <c r="TXH44" s="467"/>
      <c r="TXI44" s="467"/>
      <c r="TXJ44" s="467"/>
      <c r="TXK44" s="467"/>
      <c r="TXL44" s="467"/>
      <c r="TXM44" s="467"/>
      <c r="TXN44" s="467"/>
      <c r="TXO44" s="467"/>
      <c r="TXP44" s="467"/>
      <c r="TXQ44" s="467"/>
      <c r="TXR44" s="467"/>
      <c r="TXS44" s="467"/>
      <c r="TXT44" s="467"/>
      <c r="TXU44" s="467"/>
      <c r="TXV44" s="467"/>
      <c r="TXW44" s="467"/>
      <c r="TXX44" s="467"/>
      <c r="TXY44" s="467"/>
      <c r="TXZ44" s="467"/>
      <c r="TYA44" s="467"/>
      <c r="TYB44" s="467"/>
      <c r="TYC44" s="467"/>
      <c r="TYD44" s="467"/>
      <c r="TYE44" s="467"/>
      <c r="TYF44" s="467"/>
      <c r="TYG44" s="467"/>
      <c r="TYH44" s="467"/>
      <c r="TYI44" s="467"/>
      <c r="TYJ44" s="467"/>
      <c r="TYK44" s="467"/>
      <c r="TYL44" s="467"/>
      <c r="TYM44" s="467"/>
      <c r="TYN44" s="467"/>
      <c r="TYO44" s="467"/>
      <c r="TYP44" s="467"/>
      <c r="TYQ44" s="467"/>
      <c r="TYR44" s="467"/>
      <c r="TYS44" s="467"/>
      <c r="TYT44" s="467"/>
      <c r="TYU44" s="467"/>
      <c r="TYV44" s="467"/>
      <c r="TYW44" s="467"/>
      <c r="TYX44" s="467"/>
      <c r="TYY44" s="467"/>
      <c r="TYZ44" s="467"/>
      <c r="TZA44" s="467"/>
      <c r="TZB44" s="467"/>
      <c r="TZC44" s="467"/>
      <c r="TZD44" s="467"/>
      <c r="TZE44" s="467"/>
      <c r="TZF44" s="467"/>
      <c r="TZG44" s="467"/>
      <c r="TZH44" s="467"/>
      <c r="TZI44" s="467"/>
      <c r="TZJ44" s="467"/>
      <c r="TZK44" s="467"/>
      <c r="TZL44" s="467"/>
      <c r="TZM44" s="467"/>
      <c r="TZN44" s="467"/>
      <c r="TZO44" s="467"/>
      <c r="TZP44" s="467"/>
      <c r="TZQ44" s="467"/>
      <c r="TZR44" s="467"/>
      <c r="TZS44" s="467"/>
      <c r="TZT44" s="467"/>
      <c r="TZU44" s="467"/>
      <c r="TZV44" s="467"/>
      <c r="TZW44" s="467"/>
      <c r="TZX44" s="467"/>
      <c r="TZY44" s="467"/>
      <c r="TZZ44" s="467"/>
      <c r="UAA44" s="467"/>
      <c r="UAB44" s="467"/>
      <c r="UAC44" s="467"/>
      <c r="UAD44" s="467"/>
      <c r="UAE44" s="467"/>
      <c r="UAF44" s="467"/>
      <c r="UAG44" s="467"/>
      <c r="UAH44" s="467"/>
      <c r="UAI44" s="467"/>
      <c r="UAJ44" s="467"/>
      <c r="UAK44" s="467"/>
      <c r="UAL44" s="467"/>
      <c r="UAM44" s="467"/>
      <c r="UAN44" s="467"/>
      <c r="UAO44" s="467"/>
      <c r="UAP44" s="467"/>
      <c r="UAQ44" s="467"/>
      <c r="UAR44" s="467"/>
      <c r="UAS44" s="467"/>
      <c r="UAT44" s="467"/>
      <c r="UAU44" s="467"/>
      <c r="UAV44" s="467"/>
      <c r="UAW44" s="467"/>
      <c r="UAX44" s="467"/>
      <c r="UAY44" s="467"/>
      <c r="UAZ44" s="467"/>
      <c r="UBA44" s="467"/>
      <c r="UBB44" s="467"/>
      <c r="UBC44" s="467"/>
      <c r="UBD44" s="467"/>
      <c r="UBE44" s="467"/>
      <c r="UBF44" s="467"/>
      <c r="UBG44" s="467"/>
      <c r="UBH44" s="467"/>
      <c r="UBI44" s="467"/>
      <c r="UBJ44" s="467"/>
      <c r="UBK44" s="467"/>
      <c r="UBL44" s="467"/>
      <c r="UBM44" s="467"/>
      <c r="UBN44" s="467"/>
      <c r="UBO44" s="467"/>
      <c r="UBP44" s="467"/>
      <c r="UBQ44" s="467"/>
      <c r="UBR44" s="467"/>
      <c r="UBS44" s="467"/>
      <c r="UBT44" s="467"/>
      <c r="UBU44" s="467"/>
      <c r="UBV44" s="467"/>
      <c r="UBW44" s="467"/>
      <c r="UBX44" s="467"/>
      <c r="UBY44" s="467"/>
      <c r="UBZ44" s="467"/>
      <c r="UCA44" s="467"/>
      <c r="UCB44" s="467"/>
      <c r="UCC44" s="467"/>
      <c r="UCD44" s="467"/>
      <c r="UCE44" s="467"/>
      <c r="UCF44" s="467"/>
      <c r="UCG44" s="467"/>
      <c r="UCH44" s="467"/>
      <c r="UCI44" s="467"/>
      <c r="UCJ44" s="467"/>
      <c r="UCK44" s="467"/>
      <c r="UCL44" s="467"/>
      <c r="UCM44" s="467"/>
      <c r="UCN44" s="467"/>
      <c r="UCO44" s="467"/>
      <c r="UCP44" s="467"/>
      <c r="UCQ44" s="467"/>
      <c r="UCR44" s="467"/>
      <c r="UCS44" s="467"/>
      <c r="UCT44" s="467"/>
      <c r="UCU44" s="467"/>
      <c r="UCV44" s="467"/>
      <c r="UCW44" s="467"/>
      <c r="UCX44" s="467"/>
      <c r="UCY44" s="467"/>
      <c r="UCZ44" s="467"/>
      <c r="UDA44" s="467"/>
      <c r="UDB44" s="467"/>
      <c r="UDC44" s="467"/>
      <c r="UDD44" s="467"/>
      <c r="UDE44" s="467"/>
      <c r="UDF44" s="467"/>
      <c r="UDG44" s="467"/>
      <c r="UDH44" s="467"/>
      <c r="UDI44" s="467"/>
      <c r="UDJ44" s="467"/>
      <c r="UDK44" s="467"/>
      <c r="UDL44" s="467"/>
      <c r="UDM44" s="467"/>
      <c r="UDN44" s="467"/>
      <c r="UDO44" s="467"/>
      <c r="UDP44" s="467"/>
      <c r="UDQ44" s="467"/>
      <c r="UDR44" s="467"/>
      <c r="UDS44" s="467"/>
      <c r="UDT44" s="467"/>
      <c r="UDU44" s="467"/>
      <c r="UDV44" s="467"/>
      <c r="UDW44" s="467"/>
      <c r="UDX44" s="467"/>
      <c r="UDY44" s="467"/>
      <c r="UDZ44" s="467"/>
      <c r="UEA44" s="467"/>
      <c r="UEB44" s="467"/>
      <c r="UEC44" s="467"/>
      <c r="UED44" s="467"/>
      <c r="UEE44" s="467"/>
      <c r="UEF44" s="467"/>
      <c r="UEG44" s="467"/>
      <c r="UEH44" s="467"/>
      <c r="UEI44" s="467"/>
      <c r="UEJ44" s="467"/>
      <c r="UEK44" s="467"/>
      <c r="UEL44" s="467"/>
      <c r="UEM44" s="467"/>
      <c r="UEN44" s="467"/>
      <c r="UEO44" s="467"/>
      <c r="UEP44" s="467"/>
      <c r="UEQ44" s="467"/>
      <c r="UER44" s="467"/>
      <c r="UES44" s="467"/>
      <c r="UET44" s="467"/>
      <c r="UEU44" s="467"/>
      <c r="UEV44" s="467"/>
      <c r="UEW44" s="467"/>
      <c r="UEX44" s="467"/>
      <c r="UEY44" s="467"/>
      <c r="UEZ44" s="467"/>
      <c r="UFA44" s="467"/>
      <c r="UFB44" s="467"/>
      <c r="UFC44" s="467"/>
      <c r="UFD44" s="467"/>
      <c r="UFE44" s="467"/>
      <c r="UFF44" s="467"/>
      <c r="UFG44" s="467"/>
      <c r="UFH44" s="467"/>
      <c r="UFI44" s="467"/>
      <c r="UFJ44" s="467"/>
      <c r="UFK44" s="467"/>
      <c r="UFL44" s="467"/>
      <c r="UFM44" s="467"/>
      <c r="UFN44" s="467"/>
      <c r="UFO44" s="467"/>
      <c r="UFP44" s="467"/>
      <c r="UFQ44" s="467"/>
      <c r="UFR44" s="467"/>
      <c r="UFS44" s="467"/>
      <c r="UFT44" s="467"/>
      <c r="UFU44" s="467"/>
      <c r="UFV44" s="467"/>
      <c r="UFW44" s="467"/>
      <c r="UFX44" s="467"/>
      <c r="UFY44" s="467"/>
      <c r="UFZ44" s="467"/>
      <c r="UGA44" s="467"/>
      <c r="UGB44" s="467"/>
      <c r="UGC44" s="467"/>
      <c r="UGD44" s="467"/>
      <c r="UGE44" s="467"/>
      <c r="UGF44" s="467"/>
      <c r="UGG44" s="467"/>
      <c r="UGH44" s="467"/>
      <c r="UGI44" s="467"/>
      <c r="UGJ44" s="467"/>
      <c r="UGK44" s="467"/>
      <c r="UGL44" s="467"/>
      <c r="UGM44" s="467"/>
      <c r="UGN44" s="467"/>
      <c r="UGO44" s="467"/>
      <c r="UGP44" s="467"/>
      <c r="UGQ44" s="467"/>
      <c r="UGR44" s="467"/>
      <c r="UGS44" s="467"/>
      <c r="UGT44" s="467"/>
      <c r="UGU44" s="467"/>
      <c r="UGV44" s="467"/>
      <c r="UGW44" s="467"/>
      <c r="UGX44" s="467"/>
      <c r="UGY44" s="467"/>
      <c r="UGZ44" s="467"/>
      <c r="UHA44" s="467"/>
      <c r="UHB44" s="467"/>
      <c r="UHC44" s="467"/>
      <c r="UHD44" s="467"/>
      <c r="UHE44" s="467"/>
      <c r="UHF44" s="467"/>
      <c r="UHG44" s="467"/>
      <c r="UHH44" s="467"/>
      <c r="UHI44" s="467"/>
      <c r="UHJ44" s="467"/>
      <c r="UHK44" s="467"/>
      <c r="UHL44" s="467"/>
      <c r="UHM44" s="467"/>
      <c r="UHN44" s="467"/>
      <c r="UHO44" s="467"/>
      <c r="UHP44" s="467"/>
      <c r="UHQ44" s="467"/>
      <c r="UHR44" s="467"/>
      <c r="UHS44" s="467"/>
      <c r="UHT44" s="467"/>
      <c r="UHU44" s="467"/>
      <c r="UHV44" s="467"/>
      <c r="UHW44" s="467"/>
      <c r="UHX44" s="467"/>
      <c r="UHY44" s="467"/>
      <c r="UHZ44" s="467"/>
      <c r="UIA44" s="467"/>
      <c r="UIB44" s="467"/>
      <c r="UIC44" s="467"/>
      <c r="UID44" s="467"/>
      <c r="UIE44" s="467"/>
      <c r="UIF44" s="467"/>
      <c r="UIG44" s="467"/>
      <c r="UIH44" s="467"/>
      <c r="UII44" s="467"/>
      <c r="UIJ44" s="467"/>
      <c r="UIK44" s="467"/>
      <c r="UIL44" s="467"/>
      <c r="UIM44" s="467"/>
      <c r="UIN44" s="467"/>
      <c r="UIO44" s="467"/>
      <c r="UIP44" s="467"/>
      <c r="UIQ44" s="467"/>
      <c r="UIR44" s="467"/>
      <c r="UIS44" s="467"/>
      <c r="UIT44" s="467"/>
      <c r="UIU44" s="467"/>
      <c r="UIV44" s="467"/>
      <c r="UIW44" s="467"/>
      <c r="UIX44" s="467"/>
      <c r="UIY44" s="467"/>
      <c r="UIZ44" s="467"/>
      <c r="UJA44" s="467"/>
      <c r="UJB44" s="467"/>
      <c r="UJC44" s="467"/>
      <c r="UJD44" s="467"/>
      <c r="UJE44" s="467"/>
      <c r="UJF44" s="467"/>
      <c r="UJG44" s="467"/>
      <c r="UJH44" s="467"/>
      <c r="UJI44" s="467"/>
      <c r="UJJ44" s="467"/>
      <c r="UJK44" s="467"/>
      <c r="UJL44" s="467"/>
      <c r="UJM44" s="467"/>
      <c r="UJN44" s="467"/>
      <c r="UJO44" s="467"/>
      <c r="UJP44" s="467"/>
      <c r="UJQ44" s="467"/>
      <c r="UJR44" s="467"/>
      <c r="UJS44" s="467"/>
      <c r="UJT44" s="467"/>
      <c r="UJU44" s="467"/>
      <c r="UJV44" s="467"/>
      <c r="UJW44" s="467"/>
      <c r="UJX44" s="467"/>
      <c r="UJY44" s="467"/>
      <c r="UJZ44" s="467"/>
      <c r="UKA44" s="467"/>
      <c r="UKB44" s="467"/>
      <c r="UKC44" s="467"/>
      <c r="UKD44" s="467"/>
      <c r="UKE44" s="467"/>
      <c r="UKF44" s="467"/>
      <c r="UKG44" s="467"/>
      <c r="UKH44" s="467"/>
      <c r="UKI44" s="467"/>
      <c r="UKJ44" s="467"/>
      <c r="UKK44" s="467"/>
      <c r="UKL44" s="467"/>
      <c r="UKM44" s="467"/>
      <c r="UKN44" s="467"/>
      <c r="UKO44" s="467"/>
      <c r="UKP44" s="467"/>
      <c r="UKQ44" s="467"/>
      <c r="UKR44" s="467"/>
      <c r="UKS44" s="467"/>
      <c r="UKT44" s="467"/>
      <c r="UKU44" s="467"/>
      <c r="UKV44" s="467"/>
      <c r="UKW44" s="467"/>
      <c r="UKX44" s="467"/>
      <c r="UKY44" s="467"/>
      <c r="UKZ44" s="467"/>
      <c r="ULA44" s="467"/>
      <c r="ULB44" s="467"/>
      <c r="ULC44" s="467"/>
      <c r="ULD44" s="467"/>
      <c r="ULE44" s="467"/>
      <c r="ULF44" s="467"/>
      <c r="ULG44" s="467"/>
      <c r="ULH44" s="467"/>
      <c r="ULI44" s="467"/>
      <c r="ULJ44" s="467"/>
      <c r="ULK44" s="467"/>
      <c r="ULL44" s="467"/>
      <c r="ULM44" s="467"/>
      <c r="ULN44" s="467"/>
      <c r="ULO44" s="467"/>
      <c r="ULP44" s="467"/>
      <c r="ULQ44" s="467"/>
      <c r="ULR44" s="467"/>
      <c r="ULS44" s="467"/>
      <c r="ULT44" s="467"/>
      <c r="ULU44" s="467"/>
      <c r="ULV44" s="467"/>
      <c r="ULW44" s="467"/>
      <c r="ULX44" s="467"/>
      <c r="ULY44" s="467"/>
      <c r="ULZ44" s="467"/>
      <c r="UMA44" s="467"/>
      <c r="UMB44" s="467"/>
      <c r="UMC44" s="467"/>
      <c r="UMD44" s="467"/>
      <c r="UME44" s="467"/>
      <c r="UMF44" s="467"/>
      <c r="UMG44" s="467"/>
      <c r="UMH44" s="467"/>
      <c r="UMI44" s="467"/>
      <c r="UMJ44" s="467"/>
      <c r="UMK44" s="467"/>
      <c r="UML44" s="467"/>
      <c r="UMM44" s="467"/>
      <c r="UMN44" s="467"/>
      <c r="UMO44" s="467"/>
      <c r="UMP44" s="467"/>
      <c r="UMQ44" s="467"/>
      <c r="UMR44" s="467"/>
      <c r="UMS44" s="467"/>
      <c r="UMT44" s="467"/>
      <c r="UMU44" s="467"/>
      <c r="UMV44" s="467"/>
      <c r="UMW44" s="467"/>
      <c r="UMX44" s="467"/>
      <c r="UMY44" s="467"/>
      <c r="UMZ44" s="467"/>
      <c r="UNA44" s="467"/>
      <c r="UNB44" s="467"/>
      <c r="UNC44" s="467"/>
      <c r="UND44" s="467"/>
      <c r="UNE44" s="467"/>
      <c r="UNF44" s="467"/>
      <c r="UNG44" s="467"/>
      <c r="UNH44" s="467"/>
      <c r="UNI44" s="467"/>
      <c r="UNJ44" s="467"/>
      <c r="UNK44" s="467"/>
      <c r="UNL44" s="467"/>
      <c r="UNM44" s="467"/>
      <c r="UNN44" s="467"/>
      <c r="UNO44" s="467"/>
      <c r="UNP44" s="467"/>
      <c r="UNQ44" s="467"/>
      <c r="UNR44" s="467"/>
      <c r="UNS44" s="467"/>
      <c r="UNT44" s="467"/>
      <c r="UNU44" s="467"/>
      <c r="UNV44" s="467"/>
      <c r="UNW44" s="467"/>
      <c r="UNX44" s="467"/>
      <c r="UNY44" s="467"/>
      <c r="UNZ44" s="467"/>
      <c r="UOA44" s="467"/>
      <c r="UOB44" s="467"/>
      <c r="UOC44" s="467"/>
      <c r="UOD44" s="467"/>
      <c r="UOE44" s="467"/>
      <c r="UOF44" s="467"/>
      <c r="UOG44" s="467"/>
      <c r="UOH44" s="467"/>
      <c r="UOI44" s="467"/>
      <c r="UOJ44" s="467"/>
      <c r="UOK44" s="467"/>
      <c r="UOL44" s="467"/>
      <c r="UOM44" s="467"/>
      <c r="UON44" s="467"/>
      <c r="UOO44" s="467"/>
      <c r="UOP44" s="467"/>
      <c r="UOQ44" s="467"/>
      <c r="UOR44" s="467"/>
      <c r="UOS44" s="467"/>
      <c r="UOT44" s="467"/>
      <c r="UOU44" s="467"/>
      <c r="UOV44" s="467"/>
      <c r="UOW44" s="467"/>
      <c r="UOX44" s="467"/>
      <c r="UOY44" s="467"/>
      <c r="UOZ44" s="467"/>
      <c r="UPA44" s="467"/>
      <c r="UPB44" s="467"/>
      <c r="UPC44" s="467"/>
      <c r="UPD44" s="467"/>
      <c r="UPE44" s="467"/>
      <c r="UPF44" s="467"/>
      <c r="UPG44" s="467"/>
      <c r="UPH44" s="467"/>
      <c r="UPI44" s="467"/>
      <c r="UPJ44" s="467"/>
      <c r="UPK44" s="467"/>
      <c r="UPL44" s="467"/>
      <c r="UPM44" s="467"/>
      <c r="UPN44" s="467"/>
      <c r="UPO44" s="467"/>
      <c r="UPP44" s="467"/>
      <c r="UPQ44" s="467"/>
      <c r="UPR44" s="467"/>
      <c r="UPS44" s="467"/>
      <c r="UPT44" s="467"/>
      <c r="UPU44" s="467"/>
      <c r="UPV44" s="467"/>
      <c r="UPW44" s="467"/>
      <c r="UPX44" s="467"/>
      <c r="UPY44" s="467"/>
      <c r="UPZ44" s="467"/>
      <c r="UQA44" s="467"/>
      <c r="UQB44" s="467"/>
      <c r="UQC44" s="467"/>
      <c r="UQD44" s="467"/>
      <c r="UQE44" s="467"/>
      <c r="UQF44" s="467"/>
      <c r="UQG44" s="467"/>
      <c r="UQH44" s="467"/>
      <c r="UQI44" s="467"/>
      <c r="UQJ44" s="467"/>
      <c r="UQK44" s="467"/>
      <c r="UQL44" s="467"/>
      <c r="UQM44" s="467"/>
      <c r="UQN44" s="467"/>
      <c r="UQO44" s="467"/>
      <c r="UQP44" s="467"/>
      <c r="UQQ44" s="467"/>
      <c r="UQR44" s="467"/>
      <c r="UQS44" s="467"/>
      <c r="UQT44" s="467"/>
      <c r="UQU44" s="467"/>
      <c r="UQV44" s="467"/>
      <c r="UQW44" s="467"/>
      <c r="UQX44" s="467"/>
      <c r="UQY44" s="467"/>
      <c r="UQZ44" s="467"/>
      <c r="URA44" s="467"/>
      <c r="URB44" s="467"/>
      <c r="URC44" s="467"/>
      <c r="URD44" s="467"/>
      <c r="URE44" s="467"/>
      <c r="URF44" s="467"/>
      <c r="URG44" s="467"/>
      <c r="URH44" s="467"/>
      <c r="URI44" s="467"/>
      <c r="URJ44" s="467"/>
      <c r="URK44" s="467"/>
      <c r="URL44" s="467"/>
      <c r="URM44" s="467"/>
      <c r="URN44" s="467"/>
      <c r="URO44" s="467"/>
      <c r="URP44" s="467"/>
      <c r="URQ44" s="467"/>
      <c r="URR44" s="467"/>
      <c r="URS44" s="467"/>
      <c r="URT44" s="467"/>
      <c r="URU44" s="467"/>
      <c r="URV44" s="467"/>
      <c r="URW44" s="467"/>
      <c r="URX44" s="467"/>
      <c r="URY44" s="467"/>
      <c r="URZ44" s="467"/>
      <c r="USA44" s="467"/>
      <c r="USB44" s="467"/>
      <c r="USC44" s="467"/>
      <c r="USD44" s="467"/>
      <c r="USE44" s="467"/>
      <c r="USF44" s="467"/>
      <c r="USG44" s="467"/>
      <c r="USH44" s="467"/>
      <c r="USI44" s="467"/>
      <c r="USJ44" s="467"/>
      <c r="USK44" s="467"/>
      <c r="USL44" s="467"/>
      <c r="USM44" s="467"/>
      <c r="USN44" s="467"/>
      <c r="USO44" s="467"/>
      <c r="USP44" s="467"/>
      <c r="USQ44" s="467"/>
      <c r="USR44" s="467"/>
      <c r="USS44" s="467"/>
      <c r="UST44" s="467"/>
      <c r="USU44" s="467"/>
      <c r="USV44" s="467"/>
      <c r="USW44" s="467"/>
      <c r="USX44" s="467"/>
      <c r="USY44" s="467"/>
      <c r="USZ44" s="467"/>
      <c r="UTA44" s="467"/>
      <c r="UTB44" s="467"/>
      <c r="UTC44" s="467"/>
      <c r="UTD44" s="467"/>
      <c r="UTE44" s="467"/>
      <c r="UTF44" s="467"/>
      <c r="UTG44" s="467"/>
      <c r="UTH44" s="467"/>
      <c r="UTI44" s="467"/>
      <c r="UTJ44" s="467"/>
      <c r="UTK44" s="467"/>
      <c r="UTL44" s="467"/>
      <c r="UTM44" s="467"/>
      <c r="UTN44" s="467"/>
      <c r="UTO44" s="467"/>
      <c r="UTP44" s="467"/>
      <c r="UTQ44" s="467"/>
      <c r="UTR44" s="467"/>
      <c r="UTS44" s="467"/>
      <c r="UTT44" s="467"/>
      <c r="UTU44" s="467"/>
      <c r="UTV44" s="467"/>
      <c r="UTW44" s="467"/>
      <c r="UTX44" s="467"/>
      <c r="UTY44" s="467"/>
      <c r="UTZ44" s="467"/>
      <c r="UUA44" s="467"/>
      <c r="UUB44" s="467"/>
      <c r="UUC44" s="467"/>
      <c r="UUD44" s="467"/>
      <c r="UUE44" s="467"/>
      <c r="UUF44" s="467"/>
      <c r="UUG44" s="467"/>
      <c r="UUH44" s="467"/>
      <c r="UUI44" s="467"/>
      <c r="UUJ44" s="467"/>
      <c r="UUK44" s="467"/>
      <c r="UUL44" s="467"/>
      <c r="UUM44" s="467"/>
      <c r="UUN44" s="467"/>
      <c r="UUO44" s="467"/>
      <c r="UUP44" s="467"/>
      <c r="UUQ44" s="467"/>
      <c r="UUR44" s="467"/>
      <c r="UUS44" s="467"/>
      <c r="UUT44" s="467"/>
      <c r="UUU44" s="467"/>
      <c r="UUV44" s="467"/>
      <c r="UUW44" s="467"/>
      <c r="UUX44" s="467"/>
      <c r="UUY44" s="467"/>
      <c r="UUZ44" s="467"/>
      <c r="UVA44" s="467"/>
      <c r="UVB44" s="467"/>
      <c r="UVC44" s="467"/>
      <c r="UVD44" s="467"/>
      <c r="UVE44" s="467"/>
      <c r="UVF44" s="467"/>
      <c r="UVG44" s="467"/>
      <c r="UVH44" s="467"/>
      <c r="UVI44" s="467"/>
      <c r="UVJ44" s="467"/>
      <c r="UVK44" s="467"/>
      <c r="UVL44" s="467"/>
      <c r="UVM44" s="467"/>
      <c r="UVN44" s="467"/>
      <c r="UVO44" s="467"/>
      <c r="UVP44" s="467"/>
      <c r="UVQ44" s="467"/>
      <c r="UVR44" s="467"/>
      <c r="UVS44" s="467"/>
      <c r="UVT44" s="467"/>
      <c r="UVU44" s="467"/>
      <c r="UVV44" s="467"/>
      <c r="UVW44" s="467"/>
      <c r="UVX44" s="467"/>
      <c r="UVY44" s="467"/>
      <c r="UVZ44" s="467"/>
      <c r="UWA44" s="467"/>
      <c r="UWB44" s="467"/>
      <c r="UWC44" s="467"/>
      <c r="UWD44" s="467"/>
      <c r="UWE44" s="467"/>
      <c r="UWF44" s="467"/>
      <c r="UWG44" s="467"/>
      <c r="UWH44" s="467"/>
      <c r="UWI44" s="467"/>
      <c r="UWJ44" s="467"/>
      <c r="UWK44" s="467"/>
      <c r="UWL44" s="467"/>
      <c r="UWM44" s="467"/>
      <c r="UWN44" s="467"/>
      <c r="UWO44" s="467"/>
      <c r="UWP44" s="467"/>
      <c r="UWQ44" s="467"/>
      <c r="UWR44" s="467"/>
      <c r="UWS44" s="467"/>
      <c r="UWT44" s="467"/>
      <c r="UWU44" s="467"/>
      <c r="UWV44" s="467"/>
      <c r="UWW44" s="467"/>
      <c r="UWX44" s="467"/>
      <c r="UWY44" s="467"/>
      <c r="UWZ44" s="467"/>
      <c r="UXA44" s="467"/>
      <c r="UXB44" s="467"/>
      <c r="UXC44" s="467"/>
      <c r="UXD44" s="467"/>
      <c r="UXE44" s="467"/>
      <c r="UXF44" s="467"/>
      <c r="UXG44" s="467"/>
      <c r="UXH44" s="467"/>
      <c r="UXI44" s="467"/>
      <c r="UXJ44" s="467"/>
      <c r="UXK44" s="467"/>
      <c r="UXL44" s="467"/>
      <c r="UXM44" s="467"/>
      <c r="UXN44" s="467"/>
      <c r="UXO44" s="467"/>
      <c r="UXP44" s="467"/>
      <c r="UXQ44" s="467"/>
      <c r="UXR44" s="467"/>
      <c r="UXS44" s="467"/>
      <c r="UXT44" s="467"/>
      <c r="UXU44" s="467"/>
      <c r="UXV44" s="467"/>
      <c r="UXW44" s="467"/>
      <c r="UXX44" s="467"/>
      <c r="UXY44" s="467"/>
      <c r="UXZ44" s="467"/>
      <c r="UYA44" s="467"/>
      <c r="UYB44" s="467"/>
      <c r="UYC44" s="467"/>
      <c r="UYD44" s="467"/>
      <c r="UYE44" s="467"/>
      <c r="UYF44" s="467"/>
      <c r="UYG44" s="467"/>
      <c r="UYH44" s="467"/>
      <c r="UYI44" s="467"/>
      <c r="UYJ44" s="467"/>
      <c r="UYK44" s="467"/>
      <c r="UYL44" s="467"/>
      <c r="UYM44" s="467"/>
      <c r="UYN44" s="467"/>
      <c r="UYO44" s="467"/>
      <c r="UYP44" s="467"/>
      <c r="UYQ44" s="467"/>
      <c r="UYR44" s="467"/>
      <c r="UYS44" s="467"/>
      <c r="UYT44" s="467"/>
      <c r="UYU44" s="467"/>
      <c r="UYV44" s="467"/>
      <c r="UYW44" s="467"/>
      <c r="UYX44" s="467"/>
      <c r="UYY44" s="467"/>
      <c r="UYZ44" s="467"/>
      <c r="UZA44" s="467"/>
      <c r="UZB44" s="467"/>
      <c r="UZC44" s="467"/>
      <c r="UZD44" s="467"/>
      <c r="UZE44" s="467"/>
      <c r="UZF44" s="467"/>
      <c r="UZG44" s="467"/>
      <c r="UZH44" s="467"/>
      <c r="UZI44" s="467"/>
      <c r="UZJ44" s="467"/>
      <c r="UZK44" s="467"/>
      <c r="UZL44" s="467"/>
      <c r="UZM44" s="467"/>
      <c r="UZN44" s="467"/>
      <c r="UZO44" s="467"/>
      <c r="UZP44" s="467"/>
      <c r="UZQ44" s="467"/>
      <c r="UZR44" s="467"/>
      <c r="UZS44" s="467"/>
      <c r="UZT44" s="467"/>
      <c r="UZU44" s="467"/>
      <c r="UZV44" s="467"/>
      <c r="UZW44" s="467"/>
      <c r="UZX44" s="467"/>
      <c r="UZY44" s="467"/>
      <c r="UZZ44" s="467"/>
      <c r="VAA44" s="467"/>
      <c r="VAB44" s="467"/>
      <c r="VAC44" s="467"/>
      <c r="VAD44" s="467"/>
      <c r="VAE44" s="467"/>
      <c r="VAF44" s="467"/>
      <c r="VAG44" s="467"/>
      <c r="VAH44" s="467"/>
      <c r="VAI44" s="467"/>
      <c r="VAJ44" s="467"/>
      <c r="VAK44" s="467"/>
      <c r="VAL44" s="467"/>
      <c r="VAM44" s="467"/>
      <c r="VAN44" s="467"/>
      <c r="VAO44" s="467"/>
      <c r="VAP44" s="467"/>
      <c r="VAQ44" s="467"/>
      <c r="VAR44" s="467"/>
      <c r="VAS44" s="467"/>
      <c r="VAT44" s="467"/>
      <c r="VAU44" s="467"/>
      <c r="VAV44" s="467"/>
      <c r="VAW44" s="467"/>
      <c r="VAX44" s="467"/>
      <c r="VAY44" s="467"/>
      <c r="VAZ44" s="467"/>
      <c r="VBA44" s="467"/>
      <c r="VBB44" s="467"/>
      <c r="VBC44" s="467"/>
      <c r="VBD44" s="467"/>
      <c r="VBE44" s="467"/>
      <c r="VBF44" s="467"/>
      <c r="VBG44" s="467"/>
      <c r="VBH44" s="467"/>
      <c r="VBI44" s="467"/>
      <c r="VBJ44" s="467"/>
      <c r="VBK44" s="467"/>
      <c r="VBL44" s="467"/>
      <c r="VBM44" s="467"/>
      <c r="VBN44" s="467"/>
      <c r="VBO44" s="467"/>
      <c r="VBP44" s="467"/>
      <c r="VBQ44" s="467"/>
      <c r="VBR44" s="467"/>
      <c r="VBS44" s="467"/>
      <c r="VBT44" s="467"/>
      <c r="VBU44" s="467"/>
      <c r="VBV44" s="467"/>
      <c r="VBW44" s="467"/>
      <c r="VBX44" s="467"/>
      <c r="VBY44" s="467"/>
      <c r="VBZ44" s="467"/>
      <c r="VCA44" s="467"/>
      <c r="VCB44" s="467"/>
      <c r="VCC44" s="467"/>
      <c r="VCD44" s="467"/>
      <c r="VCE44" s="467"/>
      <c r="VCF44" s="467"/>
      <c r="VCG44" s="467"/>
      <c r="VCH44" s="467"/>
      <c r="VCI44" s="467"/>
      <c r="VCJ44" s="467"/>
      <c r="VCK44" s="467"/>
      <c r="VCL44" s="467"/>
      <c r="VCM44" s="467"/>
      <c r="VCN44" s="467"/>
      <c r="VCO44" s="467"/>
      <c r="VCP44" s="467"/>
      <c r="VCQ44" s="467"/>
      <c r="VCR44" s="467"/>
      <c r="VCS44" s="467"/>
      <c r="VCT44" s="467"/>
      <c r="VCU44" s="467"/>
      <c r="VCV44" s="467"/>
      <c r="VCW44" s="467"/>
      <c r="VCX44" s="467"/>
      <c r="VCY44" s="467"/>
      <c r="VCZ44" s="467"/>
      <c r="VDA44" s="467"/>
      <c r="VDB44" s="467"/>
      <c r="VDC44" s="467"/>
      <c r="VDD44" s="467"/>
      <c r="VDE44" s="467"/>
      <c r="VDF44" s="467"/>
      <c r="VDG44" s="467"/>
      <c r="VDH44" s="467"/>
      <c r="VDI44" s="467"/>
      <c r="VDJ44" s="467"/>
      <c r="VDK44" s="467"/>
      <c r="VDL44" s="467"/>
      <c r="VDM44" s="467"/>
      <c r="VDN44" s="467"/>
      <c r="VDO44" s="467"/>
      <c r="VDP44" s="467"/>
      <c r="VDQ44" s="467"/>
      <c r="VDR44" s="467"/>
      <c r="VDS44" s="467"/>
      <c r="VDT44" s="467"/>
      <c r="VDU44" s="467"/>
      <c r="VDV44" s="467"/>
      <c r="VDW44" s="467"/>
      <c r="VDX44" s="467"/>
      <c r="VDY44" s="467"/>
      <c r="VDZ44" s="467"/>
      <c r="VEA44" s="467"/>
      <c r="VEB44" s="467"/>
      <c r="VEC44" s="467"/>
      <c r="VED44" s="467"/>
      <c r="VEE44" s="467"/>
      <c r="VEF44" s="467"/>
      <c r="VEG44" s="467"/>
      <c r="VEH44" s="467"/>
      <c r="VEI44" s="467"/>
      <c r="VEJ44" s="467"/>
      <c r="VEK44" s="467"/>
      <c r="VEL44" s="467"/>
      <c r="VEM44" s="467"/>
      <c r="VEN44" s="467"/>
      <c r="VEO44" s="467"/>
      <c r="VEP44" s="467"/>
      <c r="VEQ44" s="467"/>
      <c r="VER44" s="467"/>
      <c r="VES44" s="467"/>
      <c r="VET44" s="467"/>
      <c r="VEU44" s="467"/>
      <c r="VEV44" s="467"/>
      <c r="VEW44" s="467"/>
      <c r="VEX44" s="467"/>
      <c r="VEY44" s="467"/>
      <c r="VEZ44" s="467"/>
      <c r="VFA44" s="467"/>
      <c r="VFB44" s="467"/>
      <c r="VFC44" s="467"/>
      <c r="VFD44" s="467"/>
      <c r="VFE44" s="467"/>
      <c r="VFF44" s="467"/>
      <c r="VFG44" s="467"/>
      <c r="VFH44" s="467"/>
      <c r="VFI44" s="467"/>
      <c r="VFJ44" s="467"/>
      <c r="VFK44" s="467"/>
      <c r="VFL44" s="467"/>
      <c r="VFM44" s="467"/>
      <c r="VFN44" s="467"/>
      <c r="VFO44" s="467"/>
      <c r="VFP44" s="467"/>
      <c r="VFQ44" s="467"/>
      <c r="VFR44" s="467"/>
      <c r="VFS44" s="467"/>
      <c r="VFT44" s="467"/>
      <c r="VFU44" s="467"/>
      <c r="VFV44" s="467"/>
      <c r="VFW44" s="467"/>
      <c r="VFX44" s="467"/>
      <c r="VFY44" s="467"/>
      <c r="VFZ44" s="467"/>
      <c r="VGA44" s="467"/>
      <c r="VGB44" s="467"/>
      <c r="VGC44" s="467"/>
      <c r="VGD44" s="467"/>
      <c r="VGE44" s="467"/>
      <c r="VGF44" s="467"/>
      <c r="VGG44" s="467"/>
      <c r="VGH44" s="467"/>
      <c r="VGI44" s="467"/>
      <c r="VGJ44" s="467"/>
      <c r="VGK44" s="467"/>
      <c r="VGL44" s="467"/>
      <c r="VGM44" s="467"/>
      <c r="VGN44" s="467"/>
      <c r="VGO44" s="467"/>
      <c r="VGP44" s="467"/>
      <c r="VGQ44" s="467"/>
      <c r="VGR44" s="467"/>
      <c r="VGS44" s="467"/>
      <c r="VGT44" s="467"/>
      <c r="VGU44" s="467"/>
      <c r="VGV44" s="467"/>
      <c r="VGW44" s="467"/>
      <c r="VGX44" s="467"/>
      <c r="VGY44" s="467"/>
      <c r="VGZ44" s="467"/>
      <c r="VHA44" s="467"/>
      <c r="VHB44" s="467"/>
      <c r="VHC44" s="467"/>
      <c r="VHD44" s="467"/>
      <c r="VHE44" s="467"/>
      <c r="VHF44" s="467"/>
      <c r="VHG44" s="467"/>
      <c r="VHH44" s="467"/>
      <c r="VHI44" s="467"/>
      <c r="VHJ44" s="467"/>
      <c r="VHK44" s="467"/>
      <c r="VHL44" s="467"/>
      <c r="VHM44" s="467"/>
      <c r="VHN44" s="467"/>
      <c r="VHO44" s="467"/>
      <c r="VHP44" s="467"/>
      <c r="VHQ44" s="467"/>
      <c r="VHR44" s="467"/>
      <c r="VHS44" s="467"/>
      <c r="VHT44" s="467"/>
      <c r="VHU44" s="467"/>
      <c r="VHV44" s="467"/>
      <c r="VHW44" s="467"/>
      <c r="VHX44" s="467"/>
      <c r="VHY44" s="467"/>
      <c r="VHZ44" s="467"/>
      <c r="VIA44" s="467"/>
      <c r="VIB44" s="467"/>
      <c r="VIC44" s="467"/>
      <c r="VID44" s="467"/>
      <c r="VIE44" s="467"/>
      <c r="VIF44" s="467"/>
      <c r="VIG44" s="467"/>
      <c r="VIH44" s="467"/>
      <c r="VII44" s="467"/>
      <c r="VIJ44" s="467"/>
      <c r="VIK44" s="467"/>
      <c r="VIL44" s="467"/>
      <c r="VIM44" s="467"/>
      <c r="VIN44" s="467"/>
      <c r="VIO44" s="467"/>
      <c r="VIP44" s="467"/>
      <c r="VIQ44" s="467"/>
      <c r="VIR44" s="467"/>
      <c r="VIS44" s="467"/>
      <c r="VIT44" s="467"/>
      <c r="VIU44" s="467"/>
      <c r="VIV44" s="467"/>
      <c r="VIW44" s="467"/>
      <c r="VIX44" s="467"/>
      <c r="VIY44" s="467"/>
      <c r="VIZ44" s="467"/>
      <c r="VJA44" s="467"/>
      <c r="VJB44" s="467"/>
      <c r="VJC44" s="467"/>
      <c r="VJD44" s="467"/>
      <c r="VJE44" s="467"/>
      <c r="VJF44" s="467"/>
      <c r="VJG44" s="467"/>
      <c r="VJH44" s="467"/>
      <c r="VJI44" s="467"/>
      <c r="VJJ44" s="467"/>
      <c r="VJK44" s="467"/>
      <c r="VJL44" s="467"/>
      <c r="VJM44" s="467"/>
      <c r="VJN44" s="467"/>
      <c r="VJO44" s="467"/>
      <c r="VJP44" s="467"/>
      <c r="VJQ44" s="467"/>
      <c r="VJR44" s="467"/>
      <c r="VJS44" s="467"/>
      <c r="VJT44" s="467"/>
      <c r="VJU44" s="467"/>
      <c r="VJV44" s="467"/>
      <c r="VJW44" s="467"/>
      <c r="VJX44" s="467"/>
      <c r="VJY44" s="467"/>
      <c r="VJZ44" s="467"/>
      <c r="VKA44" s="467"/>
      <c r="VKB44" s="467"/>
      <c r="VKC44" s="467"/>
      <c r="VKD44" s="467"/>
      <c r="VKE44" s="467"/>
      <c r="VKF44" s="467"/>
      <c r="VKG44" s="467"/>
      <c r="VKH44" s="467"/>
      <c r="VKI44" s="467"/>
      <c r="VKJ44" s="467"/>
      <c r="VKK44" s="467"/>
      <c r="VKL44" s="467"/>
      <c r="VKM44" s="467"/>
      <c r="VKN44" s="467"/>
      <c r="VKO44" s="467"/>
      <c r="VKP44" s="467"/>
      <c r="VKQ44" s="467"/>
      <c r="VKR44" s="467"/>
      <c r="VKS44" s="467"/>
      <c r="VKT44" s="467"/>
      <c r="VKU44" s="467"/>
      <c r="VKV44" s="467"/>
      <c r="VKW44" s="467"/>
      <c r="VKX44" s="467"/>
      <c r="VKY44" s="467"/>
      <c r="VKZ44" s="467"/>
      <c r="VLA44" s="467"/>
      <c r="VLB44" s="467"/>
      <c r="VLC44" s="467"/>
      <c r="VLD44" s="467"/>
      <c r="VLE44" s="467"/>
      <c r="VLF44" s="467"/>
      <c r="VLG44" s="467"/>
      <c r="VLH44" s="467"/>
      <c r="VLI44" s="467"/>
      <c r="VLJ44" s="467"/>
      <c r="VLK44" s="467"/>
      <c r="VLL44" s="467"/>
      <c r="VLM44" s="467"/>
      <c r="VLN44" s="467"/>
      <c r="VLO44" s="467"/>
      <c r="VLP44" s="467"/>
      <c r="VLQ44" s="467"/>
      <c r="VLR44" s="467"/>
      <c r="VLS44" s="467"/>
      <c r="VLT44" s="467"/>
      <c r="VLU44" s="467"/>
      <c r="VLV44" s="467"/>
      <c r="VLW44" s="467"/>
      <c r="VLX44" s="467"/>
      <c r="VLY44" s="467"/>
      <c r="VLZ44" s="467"/>
      <c r="VMA44" s="467"/>
      <c r="VMB44" s="467"/>
      <c r="VMC44" s="467"/>
      <c r="VMD44" s="467"/>
      <c r="VME44" s="467"/>
      <c r="VMF44" s="467"/>
      <c r="VMG44" s="467"/>
      <c r="VMH44" s="467"/>
      <c r="VMI44" s="467"/>
      <c r="VMJ44" s="467"/>
      <c r="VMK44" s="467"/>
      <c r="VML44" s="467"/>
      <c r="VMM44" s="467"/>
      <c r="VMN44" s="467"/>
      <c r="VMO44" s="467"/>
      <c r="VMP44" s="467"/>
      <c r="VMQ44" s="467"/>
      <c r="VMR44" s="467"/>
      <c r="VMS44" s="467"/>
      <c r="VMT44" s="467"/>
      <c r="VMU44" s="467"/>
      <c r="VMV44" s="467"/>
      <c r="VMW44" s="467"/>
      <c r="VMX44" s="467"/>
      <c r="VMY44" s="467"/>
      <c r="VMZ44" s="467"/>
      <c r="VNA44" s="467"/>
      <c r="VNB44" s="467"/>
      <c r="VNC44" s="467"/>
      <c r="VND44" s="467"/>
      <c r="VNE44" s="467"/>
      <c r="VNF44" s="467"/>
      <c r="VNG44" s="467"/>
      <c r="VNH44" s="467"/>
      <c r="VNI44" s="467"/>
      <c r="VNJ44" s="467"/>
      <c r="VNK44" s="467"/>
      <c r="VNL44" s="467"/>
      <c r="VNM44" s="467"/>
      <c r="VNN44" s="467"/>
      <c r="VNO44" s="467"/>
      <c r="VNP44" s="467"/>
      <c r="VNQ44" s="467"/>
      <c r="VNR44" s="467"/>
      <c r="VNS44" s="467"/>
      <c r="VNT44" s="467"/>
      <c r="VNU44" s="467"/>
      <c r="VNV44" s="467"/>
      <c r="VNW44" s="467"/>
      <c r="VNX44" s="467"/>
      <c r="VNY44" s="467"/>
      <c r="VNZ44" s="467"/>
      <c r="VOA44" s="467"/>
      <c r="VOB44" s="467"/>
      <c r="VOC44" s="467"/>
      <c r="VOD44" s="467"/>
      <c r="VOE44" s="467"/>
      <c r="VOF44" s="467"/>
      <c r="VOG44" s="467"/>
      <c r="VOH44" s="467"/>
      <c r="VOI44" s="467"/>
      <c r="VOJ44" s="467"/>
      <c r="VOK44" s="467"/>
      <c r="VOL44" s="467"/>
      <c r="VOM44" s="467"/>
      <c r="VON44" s="467"/>
      <c r="VOO44" s="467"/>
      <c r="VOP44" s="467"/>
      <c r="VOQ44" s="467"/>
      <c r="VOR44" s="467"/>
      <c r="VOS44" s="467"/>
      <c r="VOT44" s="467"/>
      <c r="VOU44" s="467"/>
      <c r="VOV44" s="467"/>
      <c r="VOW44" s="467"/>
      <c r="VOX44" s="467"/>
      <c r="VOY44" s="467"/>
      <c r="VOZ44" s="467"/>
      <c r="VPA44" s="467"/>
      <c r="VPB44" s="467"/>
      <c r="VPC44" s="467"/>
      <c r="VPD44" s="467"/>
      <c r="VPE44" s="467"/>
      <c r="VPF44" s="467"/>
      <c r="VPG44" s="467"/>
      <c r="VPH44" s="467"/>
      <c r="VPI44" s="467"/>
      <c r="VPJ44" s="467"/>
      <c r="VPK44" s="467"/>
      <c r="VPL44" s="467"/>
      <c r="VPM44" s="467"/>
      <c r="VPN44" s="467"/>
      <c r="VPO44" s="467"/>
      <c r="VPP44" s="467"/>
      <c r="VPQ44" s="467"/>
      <c r="VPR44" s="467"/>
      <c r="VPS44" s="467"/>
      <c r="VPT44" s="467"/>
      <c r="VPU44" s="467"/>
      <c r="VPV44" s="467"/>
      <c r="VPW44" s="467"/>
      <c r="VPX44" s="467"/>
      <c r="VPY44" s="467"/>
      <c r="VPZ44" s="467"/>
      <c r="VQA44" s="467"/>
      <c r="VQB44" s="467"/>
      <c r="VQC44" s="467"/>
      <c r="VQD44" s="467"/>
      <c r="VQE44" s="467"/>
      <c r="VQF44" s="467"/>
      <c r="VQG44" s="467"/>
      <c r="VQH44" s="467"/>
      <c r="VQI44" s="467"/>
      <c r="VQJ44" s="467"/>
      <c r="VQK44" s="467"/>
      <c r="VQL44" s="467"/>
      <c r="VQM44" s="467"/>
      <c r="VQN44" s="467"/>
      <c r="VQO44" s="467"/>
      <c r="VQP44" s="467"/>
      <c r="VQQ44" s="467"/>
      <c r="VQR44" s="467"/>
      <c r="VQS44" s="467"/>
      <c r="VQT44" s="467"/>
      <c r="VQU44" s="467"/>
      <c r="VQV44" s="467"/>
      <c r="VQW44" s="467"/>
      <c r="VQX44" s="467"/>
      <c r="VQY44" s="467"/>
      <c r="VQZ44" s="467"/>
      <c r="VRA44" s="467"/>
      <c r="VRB44" s="467"/>
      <c r="VRC44" s="467"/>
      <c r="VRD44" s="467"/>
      <c r="VRE44" s="467"/>
      <c r="VRF44" s="467"/>
      <c r="VRG44" s="467"/>
      <c r="VRH44" s="467"/>
      <c r="VRI44" s="467"/>
      <c r="VRJ44" s="467"/>
      <c r="VRK44" s="467"/>
      <c r="VRL44" s="467"/>
      <c r="VRM44" s="467"/>
      <c r="VRN44" s="467"/>
      <c r="VRO44" s="467"/>
      <c r="VRP44" s="467"/>
      <c r="VRQ44" s="467"/>
      <c r="VRR44" s="467"/>
      <c r="VRS44" s="467"/>
      <c r="VRT44" s="467"/>
      <c r="VRU44" s="467"/>
      <c r="VRV44" s="467"/>
      <c r="VRW44" s="467"/>
      <c r="VRX44" s="467"/>
      <c r="VRY44" s="467"/>
      <c r="VRZ44" s="467"/>
      <c r="VSA44" s="467"/>
      <c r="VSB44" s="467"/>
      <c r="VSC44" s="467"/>
      <c r="VSD44" s="467"/>
      <c r="VSE44" s="467"/>
      <c r="VSF44" s="467"/>
      <c r="VSG44" s="467"/>
      <c r="VSH44" s="467"/>
      <c r="VSI44" s="467"/>
      <c r="VSJ44" s="467"/>
      <c r="VSK44" s="467"/>
      <c r="VSL44" s="467"/>
      <c r="VSM44" s="467"/>
      <c r="VSN44" s="467"/>
      <c r="VSO44" s="467"/>
      <c r="VSP44" s="467"/>
      <c r="VSQ44" s="467"/>
      <c r="VSR44" s="467"/>
      <c r="VSS44" s="467"/>
      <c r="VST44" s="467"/>
      <c r="VSU44" s="467"/>
      <c r="VSV44" s="467"/>
      <c r="VSW44" s="467"/>
      <c r="VSX44" s="467"/>
      <c r="VSY44" s="467"/>
      <c r="VSZ44" s="467"/>
      <c r="VTA44" s="467"/>
      <c r="VTB44" s="467"/>
      <c r="VTC44" s="467"/>
      <c r="VTD44" s="467"/>
      <c r="VTE44" s="467"/>
      <c r="VTF44" s="467"/>
      <c r="VTG44" s="467"/>
      <c r="VTH44" s="467"/>
      <c r="VTI44" s="467"/>
      <c r="VTJ44" s="467"/>
      <c r="VTK44" s="467"/>
      <c r="VTL44" s="467"/>
      <c r="VTM44" s="467"/>
      <c r="VTN44" s="467"/>
      <c r="VTO44" s="467"/>
      <c r="VTP44" s="467"/>
      <c r="VTQ44" s="467"/>
      <c r="VTR44" s="467"/>
      <c r="VTS44" s="467"/>
      <c r="VTT44" s="467"/>
      <c r="VTU44" s="467"/>
      <c r="VTV44" s="467"/>
      <c r="VTW44" s="467"/>
      <c r="VTX44" s="467"/>
      <c r="VTY44" s="467"/>
      <c r="VTZ44" s="467"/>
      <c r="VUA44" s="467"/>
      <c r="VUB44" s="467"/>
      <c r="VUC44" s="467"/>
      <c r="VUD44" s="467"/>
      <c r="VUE44" s="467"/>
      <c r="VUF44" s="467"/>
      <c r="VUG44" s="467"/>
      <c r="VUH44" s="467"/>
      <c r="VUI44" s="467"/>
      <c r="VUJ44" s="467"/>
      <c r="VUK44" s="467"/>
      <c r="VUL44" s="467"/>
      <c r="VUM44" s="467"/>
      <c r="VUN44" s="467"/>
      <c r="VUO44" s="467"/>
      <c r="VUP44" s="467"/>
      <c r="VUQ44" s="467"/>
      <c r="VUR44" s="467"/>
      <c r="VUS44" s="467"/>
      <c r="VUT44" s="467"/>
      <c r="VUU44" s="467"/>
      <c r="VUV44" s="467"/>
      <c r="VUW44" s="467"/>
      <c r="VUX44" s="467"/>
      <c r="VUY44" s="467"/>
      <c r="VUZ44" s="467"/>
      <c r="VVA44" s="467"/>
      <c r="VVB44" s="467"/>
      <c r="VVC44" s="467"/>
      <c r="VVD44" s="467"/>
      <c r="VVE44" s="467"/>
      <c r="VVF44" s="467"/>
      <c r="VVG44" s="467"/>
      <c r="VVH44" s="467"/>
      <c r="VVI44" s="467"/>
      <c r="VVJ44" s="467"/>
      <c r="VVK44" s="467"/>
      <c r="VVL44" s="467"/>
      <c r="VVM44" s="467"/>
      <c r="VVN44" s="467"/>
      <c r="VVO44" s="467"/>
      <c r="VVP44" s="467"/>
      <c r="VVQ44" s="467"/>
      <c r="VVR44" s="467"/>
      <c r="VVS44" s="467"/>
      <c r="VVT44" s="467"/>
      <c r="VVU44" s="467"/>
      <c r="VVV44" s="467"/>
      <c r="VVW44" s="467"/>
      <c r="VVX44" s="467"/>
      <c r="VVY44" s="467"/>
      <c r="VVZ44" s="467"/>
      <c r="VWA44" s="467"/>
      <c r="VWB44" s="467"/>
      <c r="VWC44" s="467"/>
      <c r="VWD44" s="467"/>
      <c r="VWE44" s="467"/>
      <c r="VWF44" s="467"/>
      <c r="VWG44" s="467"/>
      <c r="VWH44" s="467"/>
      <c r="VWI44" s="467"/>
      <c r="VWJ44" s="467"/>
      <c r="VWK44" s="467"/>
      <c r="VWL44" s="467"/>
      <c r="VWM44" s="467"/>
      <c r="VWN44" s="467"/>
      <c r="VWO44" s="467"/>
      <c r="VWP44" s="467"/>
      <c r="VWQ44" s="467"/>
      <c r="VWR44" s="467"/>
      <c r="VWS44" s="467"/>
      <c r="VWT44" s="467"/>
      <c r="VWU44" s="467"/>
      <c r="VWV44" s="467"/>
      <c r="VWW44" s="467"/>
      <c r="VWX44" s="467"/>
      <c r="VWY44" s="467"/>
      <c r="VWZ44" s="467"/>
      <c r="VXA44" s="467"/>
      <c r="VXB44" s="467"/>
      <c r="VXC44" s="467"/>
      <c r="VXD44" s="467"/>
      <c r="VXE44" s="467"/>
      <c r="VXF44" s="467"/>
      <c r="VXG44" s="467"/>
      <c r="VXH44" s="467"/>
      <c r="VXI44" s="467"/>
      <c r="VXJ44" s="467"/>
      <c r="VXK44" s="467"/>
      <c r="VXL44" s="467"/>
      <c r="VXM44" s="467"/>
      <c r="VXN44" s="467"/>
      <c r="VXO44" s="467"/>
      <c r="VXP44" s="467"/>
      <c r="VXQ44" s="467"/>
      <c r="VXR44" s="467"/>
      <c r="VXS44" s="467"/>
      <c r="VXT44" s="467"/>
      <c r="VXU44" s="467"/>
      <c r="VXV44" s="467"/>
      <c r="VXW44" s="467"/>
      <c r="VXX44" s="467"/>
      <c r="VXY44" s="467"/>
      <c r="VXZ44" s="467"/>
      <c r="VYA44" s="467"/>
      <c r="VYB44" s="467"/>
      <c r="VYC44" s="467"/>
      <c r="VYD44" s="467"/>
      <c r="VYE44" s="467"/>
      <c r="VYF44" s="467"/>
      <c r="VYG44" s="467"/>
      <c r="VYH44" s="467"/>
      <c r="VYI44" s="467"/>
      <c r="VYJ44" s="467"/>
      <c r="VYK44" s="467"/>
      <c r="VYL44" s="467"/>
      <c r="VYM44" s="467"/>
      <c r="VYN44" s="467"/>
      <c r="VYO44" s="467"/>
      <c r="VYP44" s="467"/>
      <c r="VYQ44" s="467"/>
      <c r="VYR44" s="467"/>
      <c r="VYS44" s="467"/>
      <c r="VYT44" s="467"/>
      <c r="VYU44" s="467"/>
      <c r="VYV44" s="467"/>
      <c r="VYW44" s="467"/>
      <c r="VYX44" s="467"/>
      <c r="VYY44" s="467"/>
      <c r="VYZ44" s="467"/>
      <c r="VZA44" s="467"/>
      <c r="VZB44" s="467"/>
      <c r="VZC44" s="467"/>
      <c r="VZD44" s="467"/>
      <c r="VZE44" s="467"/>
      <c r="VZF44" s="467"/>
      <c r="VZG44" s="467"/>
      <c r="VZH44" s="467"/>
      <c r="VZI44" s="467"/>
      <c r="VZJ44" s="467"/>
      <c r="VZK44" s="467"/>
      <c r="VZL44" s="467"/>
      <c r="VZM44" s="467"/>
      <c r="VZN44" s="467"/>
      <c r="VZO44" s="467"/>
      <c r="VZP44" s="467"/>
      <c r="VZQ44" s="467"/>
      <c r="VZR44" s="467"/>
      <c r="VZS44" s="467"/>
      <c r="VZT44" s="467"/>
      <c r="VZU44" s="467"/>
      <c r="VZV44" s="467"/>
      <c r="VZW44" s="467"/>
      <c r="VZX44" s="467"/>
      <c r="VZY44" s="467"/>
      <c r="VZZ44" s="467"/>
      <c r="WAA44" s="467"/>
      <c r="WAB44" s="467"/>
      <c r="WAC44" s="467"/>
      <c r="WAD44" s="467"/>
      <c r="WAE44" s="467"/>
      <c r="WAF44" s="467"/>
      <c r="WAG44" s="467"/>
      <c r="WAH44" s="467"/>
      <c r="WAI44" s="467"/>
      <c r="WAJ44" s="467"/>
      <c r="WAK44" s="467"/>
      <c r="WAL44" s="467"/>
      <c r="WAM44" s="467"/>
      <c r="WAN44" s="467"/>
      <c r="WAO44" s="467"/>
      <c r="WAP44" s="467"/>
      <c r="WAQ44" s="467"/>
      <c r="WAR44" s="467"/>
      <c r="WAS44" s="467"/>
      <c r="WAT44" s="467"/>
      <c r="WAU44" s="467"/>
      <c r="WAV44" s="467"/>
      <c r="WAW44" s="467"/>
      <c r="WAX44" s="467"/>
      <c r="WAY44" s="467"/>
      <c r="WAZ44" s="467"/>
      <c r="WBA44" s="467"/>
      <c r="WBB44" s="467"/>
      <c r="WBC44" s="467"/>
      <c r="WBD44" s="467"/>
      <c r="WBE44" s="467"/>
      <c r="WBF44" s="467"/>
      <c r="WBG44" s="467"/>
      <c r="WBH44" s="467"/>
      <c r="WBI44" s="467"/>
      <c r="WBJ44" s="467"/>
      <c r="WBK44" s="467"/>
      <c r="WBL44" s="467"/>
      <c r="WBM44" s="467"/>
      <c r="WBN44" s="467"/>
      <c r="WBO44" s="467"/>
      <c r="WBP44" s="467"/>
      <c r="WBQ44" s="467"/>
      <c r="WBR44" s="467"/>
      <c r="WBS44" s="467"/>
      <c r="WBT44" s="467"/>
      <c r="WBU44" s="467"/>
      <c r="WBV44" s="467"/>
      <c r="WBW44" s="467"/>
      <c r="WBX44" s="467"/>
      <c r="WBY44" s="467"/>
      <c r="WBZ44" s="467"/>
      <c r="WCA44" s="467"/>
      <c r="WCB44" s="467"/>
      <c r="WCC44" s="467"/>
      <c r="WCD44" s="467"/>
      <c r="WCE44" s="467"/>
      <c r="WCF44" s="467"/>
      <c r="WCG44" s="467"/>
      <c r="WCH44" s="467"/>
      <c r="WCI44" s="467"/>
      <c r="WCJ44" s="467"/>
      <c r="WCK44" s="467"/>
      <c r="WCL44" s="467"/>
      <c r="WCM44" s="467"/>
      <c r="WCN44" s="467"/>
      <c r="WCO44" s="467"/>
      <c r="WCP44" s="467"/>
      <c r="WCQ44" s="467"/>
      <c r="WCR44" s="467"/>
      <c r="WCS44" s="467"/>
      <c r="WCT44" s="467"/>
      <c r="WCU44" s="467"/>
      <c r="WCV44" s="467"/>
      <c r="WCW44" s="467"/>
      <c r="WCX44" s="467"/>
      <c r="WCY44" s="467"/>
      <c r="WCZ44" s="467"/>
      <c r="WDA44" s="467"/>
      <c r="WDB44" s="467"/>
      <c r="WDC44" s="467"/>
      <c r="WDD44" s="467"/>
      <c r="WDE44" s="467"/>
      <c r="WDF44" s="467"/>
      <c r="WDG44" s="467"/>
      <c r="WDH44" s="467"/>
      <c r="WDI44" s="467"/>
      <c r="WDJ44" s="467"/>
      <c r="WDK44" s="467"/>
      <c r="WDL44" s="467"/>
      <c r="WDM44" s="467"/>
      <c r="WDN44" s="467"/>
      <c r="WDO44" s="467"/>
      <c r="WDP44" s="467"/>
      <c r="WDQ44" s="467"/>
      <c r="WDR44" s="467"/>
      <c r="WDS44" s="467"/>
      <c r="WDT44" s="467"/>
      <c r="WDU44" s="467"/>
      <c r="WDV44" s="467"/>
      <c r="WDW44" s="467"/>
      <c r="WDX44" s="467"/>
      <c r="WDY44" s="467"/>
      <c r="WDZ44" s="467"/>
      <c r="WEA44" s="467"/>
      <c r="WEB44" s="467"/>
      <c r="WEC44" s="467"/>
      <c r="WED44" s="467"/>
      <c r="WEE44" s="467"/>
      <c r="WEF44" s="467"/>
      <c r="WEG44" s="467"/>
      <c r="WEH44" s="467"/>
      <c r="WEI44" s="467"/>
      <c r="WEJ44" s="467"/>
      <c r="WEK44" s="467"/>
      <c r="WEL44" s="467"/>
      <c r="WEM44" s="467"/>
      <c r="WEN44" s="467"/>
      <c r="WEO44" s="467"/>
      <c r="WEP44" s="467"/>
      <c r="WEQ44" s="467"/>
      <c r="WER44" s="467"/>
      <c r="WES44" s="467"/>
      <c r="WET44" s="467"/>
      <c r="WEU44" s="467"/>
      <c r="WEV44" s="467"/>
      <c r="WEW44" s="467"/>
      <c r="WEX44" s="467"/>
      <c r="WEY44" s="467"/>
      <c r="WEZ44" s="467"/>
      <c r="WFA44" s="467"/>
      <c r="WFB44" s="467"/>
      <c r="WFC44" s="467"/>
      <c r="WFD44" s="467"/>
      <c r="WFE44" s="467"/>
      <c r="WFF44" s="467"/>
      <c r="WFG44" s="467"/>
      <c r="WFH44" s="467"/>
      <c r="WFI44" s="467"/>
      <c r="WFJ44" s="467"/>
      <c r="WFK44" s="467"/>
      <c r="WFL44" s="467"/>
      <c r="WFM44" s="467"/>
      <c r="WFN44" s="467"/>
      <c r="WFO44" s="467"/>
      <c r="WFP44" s="467"/>
      <c r="WFQ44" s="467"/>
      <c r="WFR44" s="467"/>
      <c r="WFS44" s="467"/>
      <c r="WFT44" s="467"/>
      <c r="WFU44" s="467"/>
      <c r="WFV44" s="467"/>
      <c r="WFW44" s="467"/>
      <c r="WFX44" s="467"/>
      <c r="WFY44" s="467"/>
      <c r="WFZ44" s="467"/>
      <c r="WGA44" s="467"/>
      <c r="WGB44" s="467"/>
      <c r="WGC44" s="467"/>
      <c r="WGD44" s="467"/>
      <c r="WGE44" s="467"/>
      <c r="WGF44" s="467"/>
      <c r="WGG44" s="467"/>
      <c r="WGH44" s="467"/>
      <c r="WGI44" s="467"/>
      <c r="WGJ44" s="467"/>
      <c r="WGK44" s="467"/>
      <c r="WGL44" s="467"/>
      <c r="WGM44" s="467"/>
      <c r="WGN44" s="467"/>
      <c r="WGO44" s="467"/>
      <c r="WGP44" s="467"/>
      <c r="WGQ44" s="467"/>
      <c r="WGR44" s="467"/>
      <c r="WGS44" s="467"/>
      <c r="WGT44" s="467"/>
      <c r="WGU44" s="467"/>
      <c r="WGV44" s="467"/>
      <c r="WGW44" s="467"/>
      <c r="WGX44" s="467"/>
      <c r="WGY44" s="467"/>
      <c r="WGZ44" s="467"/>
      <c r="WHA44" s="467"/>
      <c r="WHB44" s="467"/>
      <c r="WHC44" s="467"/>
      <c r="WHD44" s="467"/>
      <c r="WHE44" s="467"/>
      <c r="WHF44" s="467"/>
      <c r="WHG44" s="467"/>
      <c r="WHH44" s="467"/>
      <c r="WHI44" s="467"/>
      <c r="WHJ44" s="467"/>
      <c r="WHK44" s="467"/>
      <c r="WHL44" s="467"/>
      <c r="WHM44" s="467"/>
      <c r="WHN44" s="467"/>
      <c r="WHO44" s="467"/>
      <c r="WHP44" s="467"/>
      <c r="WHQ44" s="467"/>
      <c r="WHR44" s="467"/>
      <c r="WHS44" s="467"/>
      <c r="WHT44" s="467"/>
      <c r="WHU44" s="467"/>
      <c r="WHV44" s="467"/>
      <c r="WHW44" s="467"/>
      <c r="WHX44" s="467"/>
      <c r="WHY44" s="467"/>
      <c r="WHZ44" s="467"/>
      <c r="WIA44" s="467"/>
      <c r="WIB44" s="467"/>
      <c r="WIC44" s="467"/>
      <c r="WID44" s="467"/>
      <c r="WIE44" s="467"/>
      <c r="WIF44" s="467"/>
      <c r="WIG44" s="467"/>
      <c r="WIH44" s="467"/>
      <c r="WII44" s="467"/>
      <c r="WIJ44" s="467"/>
      <c r="WIK44" s="467"/>
      <c r="WIL44" s="467"/>
      <c r="WIM44" s="467"/>
      <c r="WIN44" s="467"/>
      <c r="WIO44" s="467"/>
      <c r="WIP44" s="467"/>
      <c r="WIQ44" s="467"/>
      <c r="WIR44" s="467"/>
      <c r="WIS44" s="467"/>
      <c r="WIT44" s="467"/>
      <c r="WIU44" s="467"/>
      <c r="WIV44" s="467"/>
      <c r="WIW44" s="467"/>
      <c r="WIX44" s="467"/>
      <c r="WIY44" s="467"/>
      <c r="WIZ44" s="467"/>
      <c r="WJA44" s="467"/>
      <c r="WJB44" s="467"/>
      <c r="WJC44" s="467"/>
      <c r="WJD44" s="467"/>
      <c r="WJE44" s="467"/>
      <c r="WJF44" s="467"/>
      <c r="WJG44" s="467"/>
      <c r="WJH44" s="467"/>
      <c r="WJI44" s="467"/>
      <c r="WJJ44" s="467"/>
      <c r="WJK44" s="467"/>
      <c r="WJL44" s="467"/>
      <c r="WJM44" s="467"/>
      <c r="WJN44" s="467"/>
      <c r="WJO44" s="467"/>
      <c r="WJP44" s="467"/>
      <c r="WJQ44" s="467"/>
      <c r="WJR44" s="467"/>
      <c r="WJS44" s="467"/>
      <c r="WJT44" s="467"/>
      <c r="WJU44" s="467"/>
      <c r="WJV44" s="467"/>
      <c r="WJW44" s="467"/>
      <c r="WJX44" s="467"/>
      <c r="WJY44" s="467"/>
      <c r="WJZ44" s="467"/>
      <c r="WKA44" s="467"/>
      <c r="WKB44" s="467"/>
      <c r="WKC44" s="467"/>
      <c r="WKD44" s="467"/>
      <c r="WKE44" s="467"/>
      <c r="WKF44" s="467"/>
      <c r="WKG44" s="467"/>
      <c r="WKH44" s="467"/>
      <c r="WKI44" s="467"/>
      <c r="WKJ44" s="467"/>
      <c r="WKK44" s="467"/>
      <c r="WKL44" s="467"/>
      <c r="WKM44" s="467"/>
      <c r="WKN44" s="467"/>
      <c r="WKO44" s="467"/>
      <c r="WKP44" s="467"/>
      <c r="WKQ44" s="467"/>
      <c r="WKR44" s="467"/>
      <c r="WKS44" s="467"/>
      <c r="WKT44" s="467"/>
      <c r="WKU44" s="467"/>
      <c r="WKV44" s="467"/>
      <c r="WKW44" s="467"/>
      <c r="WKX44" s="467"/>
      <c r="WKY44" s="467"/>
      <c r="WKZ44" s="467"/>
      <c r="WLA44" s="467"/>
      <c r="WLB44" s="467"/>
      <c r="WLC44" s="467"/>
      <c r="WLD44" s="467"/>
      <c r="WLE44" s="467"/>
      <c r="WLF44" s="467"/>
      <c r="WLG44" s="467"/>
      <c r="WLH44" s="467"/>
      <c r="WLI44" s="467"/>
      <c r="WLJ44" s="467"/>
      <c r="WLK44" s="467"/>
      <c r="WLL44" s="467"/>
      <c r="WLM44" s="467"/>
      <c r="WLN44" s="467"/>
      <c r="WLO44" s="467"/>
      <c r="WLP44" s="467"/>
      <c r="WLQ44" s="467"/>
      <c r="WLR44" s="467"/>
      <c r="WLS44" s="467"/>
      <c r="WLT44" s="467"/>
      <c r="WLU44" s="467"/>
      <c r="WLV44" s="467"/>
      <c r="WLW44" s="467"/>
      <c r="WLX44" s="467"/>
      <c r="WLY44" s="467"/>
      <c r="WLZ44" s="467"/>
      <c r="WMA44" s="467"/>
      <c r="WMB44" s="467"/>
      <c r="WMC44" s="467"/>
      <c r="WMD44" s="467"/>
      <c r="WME44" s="467"/>
      <c r="WMF44" s="467"/>
      <c r="WMG44" s="467"/>
      <c r="WMH44" s="467"/>
      <c r="WMI44" s="467"/>
      <c r="WMJ44" s="467"/>
      <c r="WMK44" s="467"/>
      <c r="WML44" s="467"/>
      <c r="WMM44" s="467"/>
      <c r="WMN44" s="467"/>
      <c r="WMO44" s="467"/>
      <c r="WMP44" s="467"/>
      <c r="WMQ44" s="467"/>
      <c r="WMR44" s="467"/>
      <c r="WMS44" s="467"/>
      <c r="WMT44" s="467"/>
      <c r="WMU44" s="467"/>
      <c r="WMV44" s="467"/>
      <c r="WMW44" s="467"/>
      <c r="WMX44" s="467"/>
      <c r="WMY44" s="467"/>
      <c r="WMZ44" s="467"/>
      <c r="WNA44" s="467"/>
      <c r="WNB44" s="467"/>
      <c r="WNC44" s="467"/>
      <c r="WND44" s="467"/>
      <c r="WNE44" s="467"/>
      <c r="WNF44" s="467"/>
      <c r="WNG44" s="467"/>
      <c r="WNH44" s="467"/>
      <c r="WNI44" s="467"/>
      <c r="WNJ44" s="467"/>
      <c r="WNK44" s="467"/>
      <c r="WNL44" s="467"/>
      <c r="WNM44" s="467"/>
      <c r="WNN44" s="467"/>
      <c r="WNO44" s="467"/>
      <c r="WNP44" s="467"/>
      <c r="WNQ44" s="467"/>
      <c r="WNR44" s="467"/>
      <c r="WNS44" s="467"/>
      <c r="WNT44" s="467"/>
      <c r="WNU44" s="467"/>
      <c r="WNV44" s="467"/>
      <c r="WNW44" s="467"/>
      <c r="WNX44" s="467"/>
      <c r="WNY44" s="467"/>
      <c r="WNZ44" s="467"/>
      <c r="WOA44" s="467"/>
      <c r="WOB44" s="467"/>
      <c r="WOC44" s="467"/>
      <c r="WOD44" s="467"/>
      <c r="WOE44" s="467"/>
      <c r="WOF44" s="467"/>
      <c r="WOG44" s="467"/>
      <c r="WOH44" s="467"/>
      <c r="WOI44" s="467"/>
      <c r="WOJ44" s="467"/>
      <c r="WOK44" s="467"/>
      <c r="WOL44" s="467"/>
      <c r="WOM44" s="467"/>
      <c r="WON44" s="467"/>
      <c r="WOO44" s="467"/>
      <c r="WOP44" s="467"/>
      <c r="WOQ44" s="467"/>
      <c r="WOR44" s="467"/>
      <c r="WOS44" s="467"/>
      <c r="WOT44" s="467"/>
      <c r="WOU44" s="467"/>
      <c r="WOV44" s="467"/>
      <c r="WOW44" s="467"/>
      <c r="WOX44" s="467"/>
      <c r="WOY44" s="467"/>
      <c r="WOZ44" s="467"/>
      <c r="WPA44" s="467"/>
      <c r="WPB44" s="467"/>
      <c r="WPC44" s="467"/>
      <c r="WPD44" s="467"/>
      <c r="WPE44" s="467"/>
      <c r="WPF44" s="467"/>
      <c r="WPG44" s="467"/>
      <c r="WPH44" s="467"/>
      <c r="WPI44" s="467"/>
      <c r="WPJ44" s="467"/>
      <c r="WPK44" s="467"/>
      <c r="WPL44" s="467"/>
      <c r="WPM44" s="467"/>
      <c r="WPN44" s="467"/>
      <c r="WPO44" s="467"/>
      <c r="WPP44" s="467"/>
      <c r="WPQ44" s="467"/>
      <c r="WPR44" s="467"/>
      <c r="WPS44" s="467"/>
      <c r="WPT44" s="467"/>
      <c r="WPU44" s="467"/>
      <c r="WPV44" s="467"/>
      <c r="WPW44" s="467"/>
      <c r="WPX44" s="467"/>
      <c r="WPY44" s="467"/>
      <c r="WPZ44" s="467"/>
      <c r="WQA44" s="467"/>
      <c r="WQB44" s="467"/>
      <c r="WQC44" s="467"/>
      <c r="WQD44" s="467"/>
      <c r="WQE44" s="467"/>
      <c r="WQF44" s="467"/>
      <c r="WQG44" s="467"/>
      <c r="WQH44" s="467"/>
      <c r="WQI44" s="467"/>
      <c r="WQJ44" s="467"/>
      <c r="WQK44" s="467"/>
      <c r="WQL44" s="467"/>
      <c r="WQM44" s="467"/>
      <c r="WQN44" s="467"/>
      <c r="WQO44" s="467"/>
      <c r="WQP44" s="467"/>
      <c r="WQQ44" s="467"/>
      <c r="WQR44" s="467"/>
      <c r="WQS44" s="467"/>
      <c r="WQT44" s="467"/>
      <c r="WQU44" s="467"/>
      <c r="WQV44" s="467"/>
      <c r="WQW44" s="467"/>
      <c r="WQX44" s="467"/>
      <c r="WQY44" s="467"/>
      <c r="WQZ44" s="467"/>
      <c r="WRA44" s="467"/>
      <c r="WRB44" s="467"/>
      <c r="WRC44" s="467"/>
      <c r="WRD44" s="467"/>
      <c r="WRE44" s="467"/>
      <c r="WRF44" s="467"/>
      <c r="WRG44" s="467"/>
      <c r="WRH44" s="467"/>
      <c r="WRI44" s="467"/>
      <c r="WRJ44" s="467"/>
      <c r="WRK44" s="467"/>
      <c r="WRL44" s="467"/>
      <c r="WRM44" s="467"/>
      <c r="WRN44" s="467"/>
      <c r="WRO44" s="467"/>
      <c r="WRP44" s="467"/>
      <c r="WRQ44" s="467"/>
      <c r="WRR44" s="467"/>
      <c r="WRS44" s="467"/>
      <c r="WRT44" s="467"/>
      <c r="WRU44" s="467"/>
      <c r="WRV44" s="467"/>
      <c r="WRW44" s="467"/>
      <c r="WRX44" s="467"/>
      <c r="WRY44" s="467"/>
      <c r="WRZ44" s="467"/>
      <c r="WSA44" s="467"/>
      <c r="WSB44" s="467"/>
      <c r="WSC44" s="467"/>
      <c r="WSD44" s="467"/>
      <c r="WSE44" s="467"/>
      <c r="WSF44" s="467"/>
      <c r="WSG44" s="467"/>
      <c r="WSH44" s="467"/>
      <c r="WSI44" s="467"/>
      <c r="WSJ44" s="467"/>
      <c r="WSK44" s="467"/>
      <c r="WSL44" s="467"/>
      <c r="WSM44" s="467"/>
      <c r="WSN44" s="467"/>
      <c r="WSO44" s="467"/>
      <c r="WSP44" s="467"/>
      <c r="WSQ44" s="467"/>
      <c r="WSR44" s="467"/>
      <c r="WSS44" s="467"/>
      <c r="WST44" s="467"/>
      <c r="WSU44" s="467"/>
      <c r="WSV44" s="467"/>
      <c r="WSW44" s="467"/>
      <c r="WSX44" s="467"/>
      <c r="WSY44" s="467"/>
      <c r="WSZ44" s="467"/>
      <c r="WTA44" s="467"/>
      <c r="WTB44" s="467"/>
      <c r="WTC44" s="467"/>
      <c r="WTD44" s="467"/>
      <c r="WTE44" s="467"/>
      <c r="WTF44" s="467"/>
      <c r="WTG44" s="467"/>
      <c r="WTH44" s="467"/>
      <c r="WTI44" s="467"/>
      <c r="WTJ44" s="467"/>
      <c r="WTK44" s="467"/>
      <c r="WTL44" s="467"/>
      <c r="WTM44" s="467"/>
      <c r="WTN44" s="467"/>
      <c r="WTO44" s="467"/>
      <c r="WTP44" s="467"/>
      <c r="WTQ44" s="467"/>
      <c r="WTR44" s="467"/>
      <c r="WTS44" s="467"/>
      <c r="WTT44" s="467"/>
      <c r="WTU44" s="467"/>
      <c r="WTV44" s="467"/>
      <c r="WTW44" s="467"/>
      <c r="WTX44" s="467"/>
      <c r="WTY44" s="467"/>
      <c r="WTZ44" s="467"/>
      <c r="WUA44" s="467"/>
      <c r="WUB44" s="467"/>
      <c r="WUC44" s="467"/>
      <c r="WUD44" s="467"/>
      <c r="WUE44" s="467"/>
      <c r="WUF44" s="467"/>
      <c r="WUG44" s="467"/>
      <c r="WUH44" s="467"/>
      <c r="WUI44" s="467"/>
      <c r="WUJ44" s="467"/>
      <c r="WUK44" s="467"/>
      <c r="WUL44" s="467"/>
      <c r="WUM44" s="467"/>
      <c r="WUN44" s="467"/>
      <c r="WUO44" s="467"/>
      <c r="WUP44" s="467"/>
      <c r="WUQ44" s="467"/>
      <c r="WUR44" s="467"/>
      <c r="WUS44" s="467"/>
      <c r="WUT44" s="467"/>
      <c r="WUU44" s="467"/>
      <c r="WUV44" s="467"/>
      <c r="WUW44" s="467"/>
      <c r="WUX44" s="467"/>
      <c r="WUY44" s="467"/>
      <c r="WUZ44" s="467"/>
      <c r="WVA44" s="467"/>
      <c r="WVB44" s="467"/>
      <c r="WVC44" s="467"/>
      <c r="WVD44" s="467"/>
      <c r="WVE44" s="467"/>
      <c r="WVF44" s="467"/>
      <c r="WVG44" s="467"/>
      <c r="WVH44" s="467"/>
      <c r="WVI44" s="467"/>
      <c r="WVJ44" s="467"/>
      <c r="WVK44" s="467"/>
      <c r="WVL44" s="467"/>
      <c r="WVM44" s="467"/>
      <c r="WVN44" s="467"/>
      <c r="WVO44" s="467"/>
      <c r="WVP44" s="467"/>
      <c r="WVQ44" s="467"/>
      <c r="WVR44" s="467"/>
      <c r="WVS44" s="467"/>
      <c r="WVT44" s="467"/>
      <c r="WVU44" s="467"/>
      <c r="WVV44" s="467"/>
      <c r="WVW44" s="467"/>
      <c r="WVX44" s="467"/>
      <c r="WVY44" s="467"/>
      <c r="WVZ44" s="467"/>
      <c r="WWA44" s="467"/>
      <c r="WWB44" s="467"/>
      <c r="WWC44" s="467"/>
      <c r="WWD44" s="467"/>
      <c r="WWE44" s="467"/>
      <c r="WWF44" s="467"/>
      <c r="WWG44" s="467"/>
      <c r="WWH44" s="467"/>
      <c r="WWI44" s="467"/>
      <c r="WWJ44" s="467"/>
      <c r="WWK44" s="467"/>
      <c r="WWL44" s="467"/>
      <c r="WWM44" s="467"/>
      <c r="WWN44" s="467"/>
      <c r="WWO44" s="467"/>
      <c r="WWP44" s="467"/>
      <c r="WWQ44" s="467"/>
      <c r="WWR44" s="467"/>
      <c r="WWS44" s="467"/>
      <c r="WWT44" s="467"/>
      <c r="WWU44" s="467"/>
      <c r="WWV44" s="467"/>
      <c r="WWW44" s="467"/>
      <c r="WWX44" s="467"/>
      <c r="WWY44" s="467"/>
      <c r="WWZ44" s="467"/>
      <c r="WXA44" s="467"/>
      <c r="WXB44" s="467"/>
      <c r="WXC44" s="467"/>
      <c r="WXD44" s="467"/>
      <c r="WXE44" s="467"/>
      <c r="WXF44" s="467"/>
      <c r="WXG44" s="467"/>
      <c r="WXH44" s="467"/>
      <c r="WXI44" s="467"/>
      <c r="WXJ44" s="467"/>
      <c r="WXK44" s="467"/>
      <c r="WXL44" s="467"/>
      <c r="WXM44" s="467"/>
      <c r="WXN44" s="467"/>
      <c r="WXO44" s="467"/>
      <c r="WXP44" s="467"/>
      <c r="WXQ44" s="467"/>
      <c r="WXR44" s="467"/>
      <c r="WXS44" s="467"/>
      <c r="WXT44" s="467"/>
      <c r="WXU44" s="467"/>
      <c r="WXV44" s="467"/>
      <c r="WXW44" s="467"/>
      <c r="WXX44" s="467"/>
      <c r="WXY44" s="467"/>
      <c r="WXZ44" s="467"/>
      <c r="WYA44" s="467"/>
      <c r="WYB44" s="467"/>
      <c r="WYC44" s="467"/>
      <c r="WYD44" s="467"/>
      <c r="WYE44" s="467"/>
      <c r="WYF44" s="467"/>
      <c r="WYG44" s="467"/>
      <c r="WYH44" s="467"/>
      <c r="WYI44" s="467"/>
      <c r="WYJ44" s="467"/>
      <c r="WYK44" s="467"/>
      <c r="WYL44" s="467"/>
      <c r="WYM44" s="467"/>
      <c r="WYN44" s="467"/>
      <c r="WYO44" s="467"/>
      <c r="WYP44" s="467"/>
      <c r="WYQ44" s="467"/>
      <c r="WYR44" s="467"/>
      <c r="WYS44" s="467"/>
      <c r="WYT44" s="467"/>
      <c r="WYU44" s="467"/>
      <c r="WYV44" s="467"/>
      <c r="WYW44" s="467"/>
      <c r="WYX44" s="467"/>
      <c r="WYY44" s="467"/>
      <c r="WYZ44" s="467"/>
      <c r="WZA44" s="467"/>
      <c r="WZB44" s="467"/>
      <c r="WZC44" s="467"/>
      <c r="WZD44" s="467"/>
      <c r="WZE44" s="467"/>
      <c r="WZF44" s="467"/>
      <c r="WZG44" s="467"/>
      <c r="WZH44" s="467"/>
      <c r="WZI44" s="467"/>
      <c r="WZJ44" s="467"/>
      <c r="WZK44" s="467"/>
      <c r="WZL44" s="467"/>
      <c r="WZM44" s="467"/>
      <c r="WZN44" s="467"/>
      <c r="WZO44" s="467"/>
      <c r="WZP44" s="467"/>
      <c r="WZQ44" s="467"/>
      <c r="WZR44" s="467"/>
      <c r="WZS44" s="467"/>
      <c r="WZT44" s="467"/>
      <c r="WZU44" s="467"/>
      <c r="WZV44" s="467"/>
      <c r="WZW44" s="467"/>
      <c r="WZX44" s="467"/>
      <c r="WZY44" s="467"/>
      <c r="WZZ44" s="467"/>
      <c r="XAA44" s="467"/>
      <c r="XAB44" s="467"/>
      <c r="XAC44" s="467"/>
      <c r="XAD44" s="467"/>
      <c r="XAE44" s="467"/>
      <c r="XAF44" s="467"/>
      <c r="XAG44" s="467"/>
      <c r="XAH44" s="467"/>
      <c r="XAI44" s="467"/>
      <c r="XAJ44" s="467"/>
      <c r="XAK44" s="467"/>
      <c r="XAL44" s="467"/>
      <c r="XAM44" s="467"/>
      <c r="XAN44" s="467"/>
      <c r="XAO44" s="467"/>
      <c r="XAP44" s="467"/>
      <c r="XAQ44" s="467"/>
      <c r="XAR44" s="467"/>
      <c r="XAS44" s="467"/>
      <c r="XAT44" s="467"/>
      <c r="XAU44" s="467"/>
      <c r="XAV44" s="467"/>
      <c r="XAW44" s="467"/>
      <c r="XAX44" s="467"/>
      <c r="XAY44" s="467"/>
      <c r="XAZ44" s="467"/>
      <c r="XBA44" s="467"/>
      <c r="XBB44" s="467"/>
      <c r="XBC44" s="467"/>
      <c r="XBD44" s="467"/>
      <c r="XBE44" s="467"/>
      <c r="XBF44" s="467"/>
      <c r="XBG44" s="467"/>
      <c r="XBH44" s="467"/>
      <c r="XBI44" s="467"/>
      <c r="XBJ44" s="467"/>
      <c r="XBK44" s="467"/>
      <c r="XBL44" s="467"/>
      <c r="XBM44" s="467"/>
      <c r="XBN44" s="467"/>
      <c r="XBO44" s="467"/>
      <c r="XBP44" s="467"/>
      <c r="XBQ44" s="467"/>
      <c r="XBR44" s="467"/>
      <c r="XBS44" s="467"/>
      <c r="XBT44" s="467"/>
      <c r="XBU44" s="467"/>
      <c r="XBV44" s="467"/>
      <c r="XBW44" s="467"/>
      <c r="XBX44" s="467"/>
      <c r="XBY44" s="467"/>
      <c r="XBZ44" s="467"/>
      <c r="XCA44" s="467"/>
      <c r="XCB44" s="467"/>
      <c r="XCC44" s="467"/>
      <c r="XCD44" s="467"/>
      <c r="XCE44" s="467"/>
      <c r="XCF44" s="467"/>
      <c r="XCG44" s="467"/>
      <c r="XCH44" s="467"/>
      <c r="XCI44" s="467"/>
      <c r="XCJ44" s="467"/>
      <c r="XCK44" s="467"/>
      <c r="XCL44" s="467"/>
      <c r="XCM44" s="467"/>
      <c r="XCN44" s="467"/>
      <c r="XCO44" s="467"/>
      <c r="XCP44" s="467"/>
      <c r="XCQ44" s="467"/>
      <c r="XCR44" s="467"/>
      <c r="XCS44" s="467"/>
      <c r="XCT44" s="467"/>
      <c r="XCU44" s="467"/>
      <c r="XCV44" s="467"/>
      <c r="XCW44" s="467"/>
      <c r="XCX44" s="467"/>
      <c r="XCY44" s="467"/>
      <c r="XCZ44" s="467"/>
      <c r="XDA44" s="467"/>
      <c r="XDB44" s="467"/>
      <c r="XDC44" s="467"/>
      <c r="XDD44" s="467"/>
      <c r="XDE44" s="467"/>
      <c r="XDF44" s="467"/>
      <c r="XDG44" s="467"/>
      <c r="XDH44" s="467"/>
      <c r="XDI44" s="467"/>
      <c r="XDJ44" s="467"/>
      <c r="XDK44" s="467"/>
      <c r="XDL44" s="467"/>
      <c r="XDM44" s="467"/>
      <c r="XDN44" s="467"/>
      <c r="XDO44" s="467"/>
      <c r="XDP44" s="467"/>
      <c r="XDQ44" s="467"/>
      <c r="XDR44" s="467"/>
      <c r="XDS44" s="467"/>
      <c r="XDT44" s="467"/>
      <c r="XDU44" s="467"/>
      <c r="XDV44" s="467"/>
      <c r="XDW44" s="467"/>
      <c r="XDX44" s="467"/>
      <c r="XDY44" s="467"/>
      <c r="XDZ44" s="467"/>
      <c r="XEA44" s="467"/>
      <c r="XEB44" s="467"/>
      <c r="XEC44" s="467"/>
      <c r="XED44" s="467"/>
      <c r="XEE44" s="467"/>
      <c r="XEF44" s="467"/>
      <c r="XEG44" s="467"/>
      <c r="XEH44" s="467"/>
      <c r="XEI44" s="467"/>
      <c r="XEJ44" s="467"/>
      <c r="XEK44" s="467"/>
      <c r="XEL44" s="467"/>
      <c r="XEM44" s="467"/>
      <c r="XEN44" s="467"/>
      <c r="XEO44" s="467"/>
      <c r="XEP44" s="467"/>
      <c r="XEQ44" s="467"/>
      <c r="XER44" s="467"/>
      <c r="XES44" s="467"/>
      <c r="XET44" s="467"/>
      <c r="XEU44" s="467"/>
      <c r="XEV44" s="467"/>
      <c r="XEW44" s="467"/>
      <c r="XEX44" s="467"/>
      <c r="XEY44" s="467"/>
      <c r="XEZ44" s="467"/>
      <c r="XFA44" s="467"/>
      <c r="XFB44" s="467"/>
    </row>
    <row r="45" spans="1:16382" s="364" customFormat="1" ht="13" customHeight="1">
      <c r="A45" s="412">
        <f>IF(details!A45="","",details!A45)</f>
        <v>37</v>
      </c>
      <c r="B45" s="394" t="str">
        <f>IF(details!B45="","",details!B45)</f>
        <v>OBC</v>
      </c>
      <c r="C45" s="394" t="str">
        <f>IF(details!C45="","",details!C45)</f>
        <v>G</v>
      </c>
      <c r="D45" s="394">
        <f>IF(details!D45="","",details!D45)</f>
        <v>10267</v>
      </c>
      <c r="E45" s="401">
        <f>IF(details!E45="","",details!E45)</f>
        <v>11437</v>
      </c>
      <c r="F45" s="72">
        <f>IF(details!F45="","",details!F45)</f>
        <v>34978</v>
      </c>
      <c r="G45" s="89" t="str">
        <f>IF(details!G45="","",details!G45)</f>
        <v>A 037</v>
      </c>
      <c r="H45" s="89" t="str">
        <f>IF(details!H45="","",details!H45)</f>
        <v>B 037</v>
      </c>
      <c r="I45" s="89" t="str">
        <f>IF(details!I45="","",details!I45)</f>
        <v>C 037</v>
      </c>
      <c r="J45" s="394">
        <f>IF(details!J45="","",details!J45)</f>
        <v>6</v>
      </c>
      <c r="K45" s="394">
        <f>IF(details!K45="","",details!K45)</f>
        <v>7</v>
      </c>
      <c r="L45" s="394">
        <f>IF(details!L45="","",details!L45)</f>
        <v>6</v>
      </c>
      <c r="M45" s="205">
        <f t="shared" si="171"/>
        <v>19</v>
      </c>
      <c r="N45" s="394">
        <f>IF(details!M45="","",details!M45)</f>
        <v>46</v>
      </c>
      <c r="O45" s="205">
        <f t="shared" si="172"/>
        <v>65</v>
      </c>
      <c r="P45" s="394">
        <f>IF(details!N45="","",details!N45)</f>
        <v>78</v>
      </c>
      <c r="Q45" s="392">
        <f t="shared" si="173"/>
        <v>143</v>
      </c>
      <c r="R45" s="409">
        <f t="shared" si="282"/>
        <v>0</v>
      </c>
      <c r="S45" s="66">
        <f t="shared" si="39"/>
        <v>200</v>
      </c>
      <c r="T45" s="409" t="str">
        <f t="shared" si="311"/>
        <v/>
      </c>
      <c r="U45" s="409" t="str">
        <f t="shared" si="40"/>
        <v>P</v>
      </c>
      <c r="V45" s="409" t="str">
        <f t="shared" si="312"/>
        <v>I</v>
      </c>
      <c r="W45" s="394">
        <f>IF(details!O45="","",details!O45)</f>
        <v>6</v>
      </c>
      <c r="X45" s="394">
        <f>IF(details!P45="","",details!P45)</f>
        <v>8</v>
      </c>
      <c r="Y45" s="394">
        <f>IF(details!Q45="","",details!Q45)</f>
        <v>9</v>
      </c>
      <c r="Z45" s="205">
        <f t="shared" si="174"/>
        <v>23</v>
      </c>
      <c r="AA45" s="394">
        <f>IF(details!R45="","",details!R45)</f>
        <v>40</v>
      </c>
      <c r="AB45" s="205">
        <f t="shared" si="175"/>
        <v>63</v>
      </c>
      <c r="AC45" s="394">
        <f>IF(details!S45="","",details!S45)</f>
        <v>46</v>
      </c>
      <c r="AD45" s="392">
        <f t="shared" si="176"/>
        <v>109</v>
      </c>
      <c r="AE45" s="409">
        <f t="shared" si="281"/>
        <v>0</v>
      </c>
      <c r="AF45" s="66">
        <f t="shared" si="45"/>
        <v>200</v>
      </c>
      <c r="AG45" s="409" t="str">
        <f t="shared" si="313"/>
        <v/>
      </c>
      <c r="AH45" s="409" t="str">
        <f>IF(OR($E45="NSO",$E45="",AC45=""),"",IF(OR(AG45="AB",AC45="ab"),"AB",IF(AC45="ML","RE",IF(AND(AD45&gt;=36%*AF45,AC45&gt;=20),"P",IF(AND(AD45&gt;=34%*AF45,#REF!=0,AC45&gt;=20),"G2",IF(AND(AD45&gt;=31%*AF45,#REF!=0,AC45&gt;=20),"G1",IF(AD45&gt;=25%*AF45,"S","F")))))))</f>
        <v>P</v>
      </c>
      <c r="AI45" s="409" t="str">
        <f t="shared" si="314"/>
        <v>II</v>
      </c>
      <c r="AJ45" s="394" t="str">
        <f>IF(details!T45="","",details!T45)</f>
        <v>a</v>
      </c>
      <c r="AK45" s="89" t="str">
        <f t="shared" si="177"/>
        <v>PHYSICS</v>
      </c>
      <c r="AL45" s="394">
        <f>IF(details!U45="","",details!U45)</f>
        <v>7</v>
      </c>
      <c r="AM45" s="394">
        <f>IF(details!V45="","",details!V45)</f>
        <v>9</v>
      </c>
      <c r="AN45" s="394">
        <f>IF(details!W45="","",details!W45)</f>
        <v>9</v>
      </c>
      <c r="AO45" s="205">
        <f t="shared" si="178"/>
        <v>25</v>
      </c>
      <c r="AP45" s="394">
        <f>IF(details!X45="","",details!X45)</f>
        <v>20</v>
      </c>
      <c r="AQ45" s="394">
        <f>IF(details!Y45="","",details!Y45)</f>
        <v>11</v>
      </c>
      <c r="AR45" s="205">
        <f t="shared" si="179"/>
        <v>31</v>
      </c>
      <c r="AS45" s="205">
        <f t="shared" si="180"/>
        <v>45</v>
      </c>
      <c r="AT45" s="205">
        <f t="shared" si="181"/>
        <v>56</v>
      </c>
      <c r="AU45" s="394">
        <f>IF(details!Z45="","",details!Z45)</f>
        <v>30</v>
      </c>
      <c r="AV45" s="394">
        <f>IF(details!AA45="","",details!AA45)</f>
        <v>23</v>
      </c>
      <c r="AW45" s="205">
        <f t="shared" si="182"/>
        <v>53</v>
      </c>
      <c r="AX45" s="205">
        <f t="shared" si="183"/>
        <v>75</v>
      </c>
      <c r="AY45" s="205">
        <f t="shared" si="184"/>
        <v>34</v>
      </c>
      <c r="AZ45" s="401">
        <f t="shared" si="185"/>
        <v>109</v>
      </c>
      <c r="BA45" s="332">
        <f t="shared" si="186"/>
        <v>0</v>
      </c>
      <c r="BB45" s="409">
        <f t="shared" si="187"/>
        <v>0</v>
      </c>
      <c r="BC45" s="66">
        <f t="shared" si="188"/>
        <v>70</v>
      </c>
      <c r="BD45" s="66">
        <f t="shared" si="189"/>
        <v>30</v>
      </c>
      <c r="BE45" s="66">
        <f t="shared" si="190"/>
        <v>150</v>
      </c>
      <c r="BF45" s="66">
        <f t="shared" si="93"/>
        <v>50</v>
      </c>
      <c r="BG45" s="332">
        <f t="shared" si="94"/>
        <v>200</v>
      </c>
      <c r="BH45" s="409" t="str">
        <f t="shared" si="95"/>
        <v/>
      </c>
      <c r="BI45" s="66" t="str">
        <f t="shared" si="96"/>
        <v>P</v>
      </c>
      <c r="BJ45" s="66" t="str">
        <f t="shared" si="97"/>
        <v>P</v>
      </c>
      <c r="BK45" s="409" t="str">
        <f t="shared" si="98"/>
        <v>II</v>
      </c>
      <c r="BL45" s="394" t="str">
        <f>IF(details!AB45="","",details!AB45)</f>
        <v>A</v>
      </c>
      <c r="BM45" s="89" t="str">
        <f t="shared" si="191"/>
        <v>CHEMISTRY</v>
      </c>
      <c r="BN45" s="394">
        <f>IF(details!AC45="","",details!AC45)</f>
        <v>6</v>
      </c>
      <c r="BO45" s="394">
        <f>IF(details!AD45="","",details!AD45)</f>
        <v>10</v>
      </c>
      <c r="BP45" s="394">
        <f>IF(details!AE45="","",details!AE45)</f>
        <v>10</v>
      </c>
      <c r="BQ45" s="205">
        <f t="shared" si="192"/>
        <v>26</v>
      </c>
      <c r="BR45" s="394">
        <f>IF(details!AF45="","",details!AF45)</f>
        <v>40</v>
      </c>
      <c r="BS45" s="394">
        <f>IF(details!AG45="","",details!AG45)</f>
        <v>18</v>
      </c>
      <c r="BT45" s="205">
        <f t="shared" si="193"/>
        <v>58</v>
      </c>
      <c r="BU45" s="205">
        <f t="shared" si="194"/>
        <v>66</v>
      </c>
      <c r="BV45" s="205">
        <f t="shared" si="195"/>
        <v>84</v>
      </c>
      <c r="BW45" s="394">
        <f>IF(details!AH45="","",details!AH45)</f>
        <v>54</v>
      </c>
      <c r="BX45" s="394">
        <f>IF(details!AI45="","",details!AI45)</f>
        <v>27</v>
      </c>
      <c r="BY45" s="205">
        <f t="shared" si="196"/>
        <v>81</v>
      </c>
      <c r="BZ45" s="205">
        <f t="shared" si="197"/>
        <v>120</v>
      </c>
      <c r="CA45" s="205">
        <f t="shared" si="198"/>
        <v>45</v>
      </c>
      <c r="CB45" s="401">
        <f t="shared" si="199"/>
        <v>165</v>
      </c>
      <c r="CC45" s="332">
        <f t="shared" si="56"/>
        <v>0</v>
      </c>
      <c r="CD45" s="409">
        <f t="shared" si="57"/>
        <v>0</v>
      </c>
      <c r="CE45" s="66">
        <f t="shared" si="58"/>
        <v>70</v>
      </c>
      <c r="CF45" s="66">
        <f t="shared" si="200"/>
        <v>30</v>
      </c>
      <c r="CG45" s="66">
        <f t="shared" si="201"/>
        <v>150</v>
      </c>
      <c r="CH45" s="66">
        <f t="shared" si="61"/>
        <v>50</v>
      </c>
      <c r="CI45" s="332">
        <f t="shared" si="62"/>
        <v>200</v>
      </c>
      <c r="CJ45" s="409" t="str">
        <f t="shared" si="63"/>
        <v/>
      </c>
      <c r="CK45" s="66" t="str">
        <f t="shared" si="64"/>
        <v>P</v>
      </c>
      <c r="CL45" s="66" t="str">
        <f t="shared" si="65"/>
        <v>P</v>
      </c>
      <c r="CM45" s="409" t="str">
        <f t="shared" si="66"/>
        <v>D</v>
      </c>
      <c r="CN45" s="394" t="str">
        <f>IF(details!AJ45="","",details!AJ45)</f>
        <v>a</v>
      </c>
      <c r="CO45" s="89" t="str">
        <f t="shared" si="202"/>
        <v>BIOLOGY</v>
      </c>
      <c r="CP45" s="394">
        <f>IF(details!AK45="","",details!AK45)</f>
        <v>8</v>
      </c>
      <c r="CQ45" s="394">
        <f>IF(details!AL45="","",details!AL45)</f>
        <v>8</v>
      </c>
      <c r="CR45" s="394">
        <f>IF(details!AM45="","",details!AM45)</f>
        <v>10</v>
      </c>
      <c r="CS45" s="205">
        <f t="shared" si="203"/>
        <v>26</v>
      </c>
      <c r="CT45" s="394">
        <f>IF(details!AN45="","",details!AN45)</f>
        <v>30</v>
      </c>
      <c r="CU45" s="394">
        <f>IF(details!AO45="","",details!AO45)</f>
        <v>19</v>
      </c>
      <c r="CV45" s="205">
        <f t="shared" si="204"/>
        <v>49</v>
      </c>
      <c r="CW45" s="205">
        <f t="shared" si="205"/>
        <v>56</v>
      </c>
      <c r="CX45" s="205">
        <f t="shared" si="206"/>
        <v>75</v>
      </c>
      <c r="CY45" s="394">
        <f>IF(details!AP45="","",details!AP45)</f>
        <v>48</v>
      </c>
      <c r="CZ45" s="394">
        <f>IF(details!AQ45="","",details!AQ45)</f>
        <v>28</v>
      </c>
      <c r="DA45" s="205">
        <f t="shared" si="207"/>
        <v>76</v>
      </c>
      <c r="DB45" s="205">
        <f t="shared" si="208"/>
        <v>104</v>
      </c>
      <c r="DC45" s="205">
        <f t="shared" si="209"/>
        <v>47</v>
      </c>
      <c r="DD45" s="401">
        <f t="shared" si="210"/>
        <v>151</v>
      </c>
      <c r="DE45" s="332">
        <f t="shared" si="75"/>
        <v>0</v>
      </c>
      <c r="DF45" s="409">
        <f t="shared" si="76"/>
        <v>0</v>
      </c>
      <c r="DG45" s="66">
        <f t="shared" si="77"/>
        <v>70</v>
      </c>
      <c r="DH45" s="66">
        <f t="shared" si="211"/>
        <v>30</v>
      </c>
      <c r="DI45" s="66">
        <f t="shared" si="79"/>
        <v>150</v>
      </c>
      <c r="DJ45" s="66">
        <f t="shared" si="80"/>
        <v>50</v>
      </c>
      <c r="DK45" s="332">
        <f t="shared" si="81"/>
        <v>200</v>
      </c>
      <c r="DL45" s="409" t="str">
        <f t="shared" si="82"/>
        <v/>
      </c>
      <c r="DM45" s="66" t="str">
        <f t="shared" si="83"/>
        <v>P</v>
      </c>
      <c r="DN45" s="66" t="str">
        <f t="shared" si="84"/>
        <v>P</v>
      </c>
      <c r="DO45" s="409" t="str">
        <f t="shared" si="85"/>
        <v>D</v>
      </c>
      <c r="DP45" s="66">
        <f t="shared" si="86"/>
        <v>0</v>
      </c>
      <c r="DQ45" s="394">
        <f>IF(details!AR45="","",details!AR45)</f>
        <v>10</v>
      </c>
      <c r="DR45" s="394">
        <f>IF(details!AS45="","",details!AS45)</f>
        <v>10</v>
      </c>
      <c r="DS45" s="394">
        <f>IF(details!AT45="","",details!AT45)</f>
        <v>9</v>
      </c>
      <c r="DT45" s="205">
        <f t="shared" si="212"/>
        <v>29</v>
      </c>
      <c r="DU45" s="394">
        <f>IF(details!AU45="","",details!AU45)</f>
        <v>51</v>
      </c>
      <c r="DV45" s="205">
        <f t="shared" si="213"/>
        <v>80</v>
      </c>
      <c r="DW45" s="394">
        <f>IF(details!AV45="","",details!AV45)</f>
        <v>76</v>
      </c>
      <c r="DX45" s="392">
        <f t="shared" si="214"/>
        <v>156</v>
      </c>
      <c r="DY45" s="409">
        <f t="shared" si="215"/>
        <v>0</v>
      </c>
      <c r="DZ45" s="409">
        <f t="shared" si="216"/>
        <v>0</v>
      </c>
      <c r="EA45" s="66">
        <f t="shared" si="217"/>
        <v>200</v>
      </c>
      <c r="EB45" s="409" t="str">
        <f t="shared" si="218"/>
        <v/>
      </c>
      <c r="EC45" s="409" t="str">
        <f t="shared" si="315"/>
        <v>B</v>
      </c>
      <c r="ED45" s="394">
        <f>IF(details!AW45="","",details!AW45)</f>
        <v>22</v>
      </c>
      <c r="EE45" s="394">
        <f>IF(details!AX45="","",details!AX45)</f>
        <v>26</v>
      </c>
      <c r="EF45" s="394">
        <f>IF(details!AY45="","",details!AY45)</f>
        <v>32</v>
      </c>
      <c r="EG45" s="392">
        <f t="shared" si="219"/>
        <v>80</v>
      </c>
      <c r="EH45" s="409">
        <f t="shared" si="220"/>
        <v>0</v>
      </c>
      <c r="EI45" s="409">
        <f t="shared" si="221"/>
        <v>0</v>
      </c>
      <c r="EJ45" s="66">
        <f t="shared" si="222"/>
        <v>100</v>
      </c>
      <c r="EK45" s="409" t="str">
        <f t="shared" si="223"/>
        <v/>
      </c>
      <c r="EL45" s="409" t="str">
        <f t="shared" si="316"/>
        <v>B</v>
      </c>
      <c r="EM45" s="409" t="str">
        <f t="shared" si="317"/>
        <v>I</v>
      </c>
      <c r="EN45" s="409" t="str">
        <f t="shared" si="318"/>
        <v>II</v>
      </c>
      <c r="EO45" s="409" t="str">
        <f t="shared" si="319"/>
        <v>II</v>
      </c>
      <c r="EP45" s="409" t="str">
        <f t="shared" si="224"/>
        <v>D</v>
      </c>
      <c r="EQ45" s="409" t="str">
        <f t="shared" si="225"/>
        <v>D</v>
      </c>
      <c r="ER45" s="409">
        <f t="shared" si="226"/>
        <v>0</v>
      </c>
      <c r="ES45" s="409">
        <f t="shared" si="227"/>
        <v>0</v>
      </c>
      <c r="ET45" s="409">
        <f t="shared" si="228"/>
        <v>0</v>
      </c>
      <c r="EU45" s="409">
        <f t="shared" si="229"/>
        <v>0</v>
      </c>
      <c r="EV45" s="409">
        <f t="shared" si="230"/>
        <v>0</v>
      </c>
      <c r="EW45" s="409" t="str">
        <f t="shared" si="231"/>
        <v/>
      </c>
      <c r="EX45" s="74" t="str">
        <f t="shared" si="320"/>
        <v>PASS</v>
      </c>
      <c r="EY45" s="68" t="str">
        <f>IF(details!CF45="","",details!CF45)</f>
        <v/>
      </c>
      <c r="EZ45" s="69" t="str">
        <f>IF(details!CG45="","",details!CG45)</f>
        <v/>
      </c>
      <c r="FA45" s="68" t="str">
        <f>IF(details!CJ45="","",details!CJ45)</f>
        <v/>
      </c>
      <c r="FB45" s="69" t="str">
        <f>IF(details!CK45="","",details!CK45)</f>
        <v/>
      </c>
      <c r="FC45" s="68" t="str">
        <f>IF(details!CN45="","",details!CN45)</f>
        <v/>
      </c>
      <c r="FD45" s="69" t="str">
        <f>IF(details!CO45="","",details!CO45)</f>
        <v/>
      </c>
      <c r="FE45" s="68" t="str">
        <f>IF(details!CR45="","",details!CR45)</f>
        <v/>
      </c>
      <c r="FF45" s="69" t="str">
        <f>IF(details!CS45="","",details!CS45)</f>
        <v/>
      </c>
      <c r="FG45" s="68">
        <f>IF(details!CV45="","",details!CV45)</f>
        <v>44</v>
      </c>
      <c r="FH45" s="69">
        <f>IF(details!CW45="","",details!CW45)</f>
        <v>0</v>
      </c>
      <c r="FI45" s="343">
        <f t="shared" si="250"/>
        <v>0</v>
      </c>
      <c r="FJ45" s="394" t="str">
        <f t="shared" si="321"/>
        <v>I</v>
      </c>
      <c r="FK45" s="394" t="str">
        <f t="shared" si="232"/>
        <v/>
      </c>
      <c r="FL45" s="460" t="str">
        <f t="shared" si="322"/>
        <v/>
      </c>
      <c r="FM45" s="394" t="str">
        <f t="shared" si="323"/>
        <v>II</v>
      </c>
      <c r="FN45" s="77" t="str">
        <f t="shared" si="233"/>
        <v/>
      </c>
      <c r="FO45" s="460" t="str">
        <f t="shared" si="324"/>
        <v/>
      </c>
      <c r="FP45" s="78" t="str">
        <f t="shared" si="325"/>
        <v>II</v>
      </c>
      <c r="FQ45" s="394" t="str">
        <f t="shared" si="326"/>
        <v>II</v>
      </c>
      <c r="FR45" s="394" t="str">
        <f t="shared" si="234"/>
        <v/>
      </c>
      <c r="FS45" s="394" t="str">
        <f t="shared" si="235"/>
        <v/>
      </c>
      <c r="FT45" s="394" t="str">
        <f t="shared" si="236"/>
        <v/>
      </c>
      <c r="FU45" s="364" t="str">
        <f t="shared" si="237"/>
        <v/>
      </c>
      <c r="FV45" s="394" t="str">
        <f t="shared" si="238"/>
        <v/>
      </c>
      <c r="FW45" s="394" t="str">
        <f t="shared" si="239"/>
        <v/>
      </c>
      <c r="FX45" s="394" t="str">
        <f t="shared" si="240"/>
        <v/>
      </c>
      <c r="FY45" s="394" t="str">
        <f t="shared" si="327"/>
        <v/>
      </c>
      <c r="FZ45" s="461" t="str">
        <f t="shared" si="328"/>
        <v/>
      </c>
      <c r="GA45" s="78" t="str">
        <f t="shared" si="329"/>
        <v>D</v>
      </c>
      <c r="GB45" s="394" t="str">
        <f t="shared" si="330"/>
        <v>D</v>
      </c>
      <c r="GC45" s="394" t="str">
        <f t="shared" si="331"/>
        <v/>
      </c>
      <c r="GD45" s="394" t="str">
        <f t="shared" si="332"/>
        <v/>
      </c>
      <c r="GE45" s="394" t="str">
        <f t="shared" si="333"/>
        <v/>
      </c>
      <c r="GF45" s="462" t="str">
        <f t="shared" si="241"/>
        <v/>
      </c>
      <c r="GG45" s="397" t="str">
        <f t="shared" si="242"/>
        <v/>
      </c>
      <c r="GH45" s="394" t="str">
        <f t="shared" si="243"/>
        <v/>
      </c>
      <c r="GI45" s="394" t="str">
        <f t="shared" si="244"/>
        <v/>
      </c>
      <c r="GJ45" s="394" t="str">
        <f t="shared" si="334"/>
        <v/>
      </c>
      <c r="GK45" s="461" t="str">
        <f t="shared" si="335"/>
        <v/>
      </c>
      <c r="GL45" s="78" t="str">
        <f t="shared" si="336"/>
        <v>D</v>
      </c>
      <c r="GM45" s="394" t="str">
        <f t="shared" si="337"/>
        <v>D</v>
      </c>
      <c r="GN45" s="394" t="str">
        <f t="shared" si="338"/>
        <v/>
      </c>
      <c r="GO45" s="394" t="str">
        <f t="shared" si="339"/>
        <v/>
      </c>
      <c r="GP45" s="394" t="str">
        <f t="shared" si="340"/>
        <v/>
      </c>
      <c r="GQ45" s="394" t="str">
        <f t="shared" si="245"/>
        <v/>
      </c>
      <c r="GR45" s="394" t="str">
        <f t="shared" si="246"/>
        <v/>
      </c>
      <c r="GS45" s="394" t="str">
        <f t="shared" si="247"/>
        <v/>
      </c>
      <c r="GT45" s="394" t="str">
        <f t="shared" si="248"/>
        <v/>
      </c>
      <c r="GU45" s="394" t="str">
        <f t="shared" si="341"/>
        <v/>
      </c>
      <c r="GV45" s="461" t="str">
        <f t="shared" si="342"/>
        <v/>
      </c>
      <c r="GW45" s="394" t="str">
        <f t="shared" si="343"/>
        <v>B</v>
      </c>
      <c r="GX45" s="394" t="str">
        <f t="shared" si="344"/>
        <v>B</v>
      </c>
      <c r="GY45" s="394" t="str">
        <f t="shared" si="345"/>
        <v xml:space="preserve">    </v>
      </c>
      <c r="GZ45" s="394" t="str">
        <f t="shared" si="346"/>
        <v xml:space="preserve">    </v>
      </c>
      <c r="HA45" s="394" t="str">
        <f t="shared" si="347"/>
        <v xml:space="preserve">    </v>
      </c>
      <c r="HB45" s="394" t="str">
        <f t="shared" si="348"/>
        <v xml:space="preserve">        </v>
      </c>
      <c r="HC45" s="394" t="str">
        <f t="shared" si="349"/>
        <v xml:space="preserve">   CHEMISTRY BIOLOGY</v>
      </c>
      <c r="HD45" s="394" t="str">
        <f t="shared" si="350"/>
        <v>PASS</v>
      </c>
      <c r="HE45" s="67">
        <f t="shared" si="351"/>
        <v>677</v>
      </c>
      <c r="HF45" s="73">
        <f t="shared" si="352"/>
        <v>67.7</v>
      </c>
      <c r="HG45" s="394" t="str">
        <f t="shared" si="353"/>
        <v>I</v>
      </c>
      <c r="HH45" s="75">
        <f t="shared" si="354"/>
        <v>67.7</v>
      </c>
      <c r="HI45" s="76">
        <f t="shared" si="249"/>
        <v>2.9999999999999969</v>
      </c>
      <c r="HJ45" s="394" t="str">
        <f>IF(OR(HD45="SUPPL.",HD45="RE-EXAM."),'result subject-wise'!AR45,HD45)</f>
        <v>PASS</v>
      </c>
      <c r="HK45" s="463" t="str">
        <f t="shared" si="355"/>
        <v/>
      </c>
      <c r="HL45" s="464">
        <f t="shared" si="356"/>
        <v>67.7</v>
      </c>
      <c r="HM45" s="394" t="str">
        <f t="shared" si="357"/>
        <v>I</v>
      </c>
      <c r="HN45" s="304"/>
      <c r="HP45" s="465" t="str">
        <f>'full report'!V989</f>
        <v/>
      </c>
      <c r="HQ45" s="466"/>
      <c r="HR45" s="373"/>
      <c r="HS45" s="373"/>
      <c r="HT45" s="373"/>
      <c r="HU45" s="373"/>
      <c r="JJ45" s="467"/>
      <c r="JK45" s="467"/>
      <c r="JL45" s="467"/>
      <c r="JM45" s="467"/>
      <c r="JN45" s="467"/>
      <c r="JO45" s="467"/>
      <c r="JP45" s="467"/>
      <c r="JQ45" s="467"/>
      <c r="JR45" s="467"/>
      <c r="JS45" s="467"/>
      <c r="JT45" s="467"/>
      <c r="JU45" s="467"/>
      <c r="JV45" s="467"/>
      <c r="JW45" s="467"/>
      <c r="JX45" s="467"/>
      <c r="JY45" s="467"/>
      <c r="JZ45" s="467"/>
      <c r="KA45" s="467"/>
      <c r="KB45" s="467"/>
      <c r="KC45" s="467"/>
      <c r="KD45" s="467"/>
      <c r="KE45" s="467"/>
      <c r="KF45" s="467"/>
      <c r="KG45" s="467"/>
      <c r="KH45" s="467"/>
      <c r="KI45" s="467"/>
      <c r="KJ45" s="467"/>
      <c r="KK45" s="467"/>
      <c r="KL45" s="467"/>
      <c r="KM45" s="467"/>
      <c r="KN45" s="467"/>
      <c r="KO45" s="467"/>
      <c r="KP45" s="467"/>
      <c r="KQ45" s="467"/>
      <c r="KR45" s="467"/>
      <c r="KS45" s="467"/>
      <c r="KT45" s="467"/>
      <c r="KU45" s="467"/>
      <c r="KV45" s="467"/>
      <c r="KW45" s="467"/>
      <c r="KX45" s="467"/>
      <c r="KY45" s="467"/>
      <c r="KZ45" s="467"/>
      <c r="LA45" s="467"/>
      <c r="LB45" s="467"/>
      <c r="LC45" s="467"/>
      <c r="LD45" s="467"/>
      <c r="LE45" s="467"/>
      <c r="LF45" s="467"/>
      <c r="LG45" s="467"/>
      <c r="LH45" s="467"/>
      <c r="LI45" s="467"/>
      <c r="LJ45" s="467"/>
      <c r="LK45" s="467"/>
      <c r="LL45" s="467"/>
      <c r="LM45" s="467"/>
      <c r="LN45" s="467"/>
      <c r="LO45" s="467"/>
      <c r="LP45" s="467"/>
      <c r="LQ45" s="467"/>
      <c r="LR45" s="467"/>
      <c r="LS45" s="467"/>
      <c r="LT45" s="467"/>
      <c r="LU45" s="467"/>
      <c r="LV45" s="467"/>
      <c r="LW45" s="467"/>
      <c r="LX45" s="467"/>
      <c r="LY45" s="467"/>
      <c r="LZ45" s="467"/>
      <c r="MA45" s="467"/>
      <c r="MB45" s="467"/>
      <c r="MC45" s="467"/>
      <c r="MD45" s="467"/>
      <c r="ME45" s="467"/>
      <c r="MF45" s="467"/>
      <c r="MG45" s="467"/>
      <c r="MH45" s="467"/>
      <c r="MI45" s="467"/>
      <c r="MJ45" s="467"/>
      <c r="MK45" s="467"/>
      <c r="ML45" s="467"/>
      <c r="MM45" s="467"/>
      <c r="MN45" s="467"/>
      <c r="MO45" s="467"/>
      <c r="MP45" s="467"/>
      <c r="MQ45" s="467"/>
      <c r="MR45" s="467"/>
      <c r="MS45" s="467"/>
      <c r="MT45" s="467"/>
      <c r="MU45" s="467"/>
      <c r="MV45" s="467"/>
      <c r="MW45" s="467"/>
      <c r="MX45" s="467"/>
      <c r="MY45" s="467"/>
      <c r="MZ45" s="467"/>
      <c r="NA45" s="467"/>
      <c r="NB45" s="467"/>
      <c r="NC45" s="467"/>
      <c r="ND45" s="467"/>
      <c r="NE45" s="467"/>
      <c r="NF45" s="467"/>
      <c r="NG45" s="467"/>
      <c r="NH45" s="467"/>
      <c r="NI45" s="467"/>
      <c r="NJ45" s="467"/>
      <c r="NK45" s="467"/>
      <c r="NL45" s="467"/>
      <c r="NM45" s="467"/>
      <c r="NN45" s="467"/>
      <c r="NO45" s="467"/>
      <c r="NP45" s="467"/>
      <c r="NQ45" s="467"/>
      <c r="NR45" s="467"/>
      <c r="NS45" s="467"/>
      <c r="NT45" s="467"/>
      <c r="NU45" s="467"/>
      <c r="NV45" s="467"/>
      <c r="NW45" s="467"/>
      <c r="NX45" s="467"/>
      <c r="NY45" s="467"/>
      <c r="NZ45" s="467"/>
      <c r="OA45" s="467"/>
      <c r="OB45" s="467"/>
      <c r="OC45" s="467"/>
      <c r="OD45" s="467"/>
      <c r="OE45" s="467"/>
      <c r="OF45" s="467"/>
      <c r="OG45" s="467"/>
      <c r="OH45" s="467"/>
      <c r="OI45" s="467"/>
      <c r="OJ45" s="467"/>
      <c r="OK45" s="467"/>
      <c r="OL45" s="467"/>
      <c r="OM45" s="467"/>
      <c r="ON45" s="467"/>
      <c r="OO45" s="467"/>
      <c r="OP45" s="467"/>
      <c r="OQ45" s="467"/>
      <c r="OR45" s="467"/>
      <c r="OS45" s="467"/>
      <c r="OT45" s="467"/>
      <c r="OU45" s="467"/>
      <c r="OV45" s="467"/>
      <c r="OW45" s="467"/>
      <c r="OX45" s="467"/>
      <c r="OY45" s="467"/>
      <c r="OZ45" s="467"/>
      <c r="PA45" s="467"/>
      <c r="PB45" s="467"/>
      <c r="PC45" s="467"/>
      <c r="PD45" s="467"/>
      <c r="PE45" s="467"/>
      <c r="PF45" s="467"/>
      <c r="PG45" s="467"/>
      <c r="PH45" s="467"/>
      <c r="PI45" s="467"/>
      <c r="PJ45" s="467"/>
      <c r="PK45" s="467"/>
      <c r="PL45" s="467"/>
      <c r="PM45" s="467"/>
      <c r="PN45" s="467"/>
      <c r="PO45" s="467"/>
      <c r="PP45" s="467"/>
      <c r="PQ45" s="467"/>
      <c r="PR45" s="467"/>
      <c r="PS45" s="467"/>
      <c r="PT45" s="467"/>
      <c r="PU45" s="467"/>
      <c r="PV45" s="467"/>
      <c r="PW45" s="467"/>
      <c r="PX45" s="467"/>
      <c r="PY45" s="467"/>
      <c r="PZ45" s="467"/>
      <c r="QA45" s="467"/>
      <c r="QB45" s="467"/>
      <c r="QC45" s="467"/>
      <c r="QD45" s="467"/>
      <c r="QE45" s="467"/>
      <c r="QF45" s="467"/>
      <c r="QG45" s="467"/>
      <c r="QH45" s="467"/>
      <c r="QI45" s="467"/>
      <c r="QJ45" s="467"/>
      <c r="QK45" s="467"/>
      <c r="QL45" s="467"/>
      <c r="QM45" s="467"/>
      <c r="QN45" s="467"/>
      <c r="QO45" s="467"/>
      <c r="QP45" s="467"/>
      <c r="QQ45" s="467"/>
      <c r="QR45" s="467"/>
      <c r="QS45" s="467"/>
      <c r="QT45" s="467"/>
      <c r="QU45" s="467"/>
      <c r="QV45" s="467"/>
      <c r="QW45" s="467"/>
      <c r="QX45" s="467"/>
      <c r="QY45" s="467"/>
      <c r="QZ45" s="467"/>
      <c r="RA45" s="467"/>
      <c r="RB45" s="467"/>
      <c r="RC45" s="467"/>
      <c r="RD45" s="467"/>
      <c r="RE45" s="467"/>
      <c r="RF45" s="467"/>
      <c r="RG45" s="467"/>
      <c r="RH45" s="467"/>
      <c r="RI45" s="467"/>
      <c r="RJ45" s="467"/>
      <c r="RK45" s="467"/>
      <c r="RL45" s="467"/>
      <c r="RM45" s="467"/>
      <c r="RN45" s="467"/>
      <c r="RO45" s="467"/>
      <c r="RP45" s="467"/>
      <c r="RQ45" s="467"/>
      <c r="RR45" s="467"/>
      <c r="RS45" s="467"/>
      <c r="RT45" s="467"/>
      <c r="RU45" s="467"/>
      <c r="RV45" s="467"/>
      <c r="RW45" s="467"/>
      <c r="RX45" s="467"/>
      <c r="RY45" s="467"/>
      <c r="RZ45" s="467"/>
      <c r="SA45" s="467"/>
      <c r="SB45" s="467"/>
      <c r="SC45" s="467"/>
      <c r="SD45" s="467"/>
      <c r="SE45" s="467"/>
      <c r="SF45" s="467"/>
      <c r="SG45" s="467"/>
      <c r="SH45" s="467"/>
      <c r="SI45" s="467"/>
      <c r="SJ45" s="467"/>
      <c r="SK45" s="467"/>
      <c r="SL45" s="467"/>
      <c r="SM45" s="467"/>
      <c r="SN45" s="467"/>
      <c r="SO45" s="467"/>
      <c r="SP45" s="467"/>
      <c r="SQ45" s="467"/>
      <c r="SR45" s="467"/>
      <c r="SS45" s="467"/>
      <c r="ST45" s="467"/>
      <c r="SU45" s="467"/>
      <c r="SV45" s="467"/>
      <c r="SW45" s="467"/>
      <c r="SX45" s="467"/>
      <c r="SY45" s="467"/>
      <c r="SZ45" s="467"/>
      <c r="TA45" s="467"/>
      <c r="TB45" s="467"/>
      <c r="TC45" s="467"/>
      <c r="TD45" s="467"/>
      <c r="TE45" s="467"/>
      <c r="TF45" s="467"/>
      <c r="TG45" s="467"/>
      <c r="TH45" s="467"/>
      <c r="TI45" s="467"/>
      <c r="TJ45" s="467"/>
      <c r="TK45" s="467"/>
      <c r="TL45" s="467"/>
      <c r="TM45" s="467"/>
      <c r="TN45" s="467"/>
      <c r="TO45" s="467"/>
      <c r="TP45" s="467"/>
      <c r="TQ45" s="467"/>
      <c r="TR45" s="467"/>
      <c r="TS45" s="467"/>
      <c r="TT45" s="467"/>
      <c r="TU45" s="467"/>
      <c r="TV45" s="467"/>
      <c r="TW45" s="467"/>
      <c r="TX45" s="467"/>
      <c r="TY45" s="467"/>
      <c r="TZ45" s="467"/>
      <c r="UA45" s="467"/>
      <c r="UB45" s="467"/>
      <c r="UC45" s="467"/>
      <c r="UD45" s="467"/>
      <c r="UE45" s="467"/>
      <c r="UF45" s="467"/>
      <c r="UG45" s="467"/>
      <c r="UH45" s="467"/>
      <c r="UI45" s="467"/>
      <c r="UJ45" s="467"/>
      <c r="UK45" s="467"/>
      <c r="UL45" s="467"/>
      <c r="UM45" s="467"/>
      <c r="UN45" s="467"/>
      <c r="UO45" s="467"/>
      <c r="UP45" s="467"/>
      <c r="UQ45" s="467"/>
      <c r="UR45" s="467"/>
      <c r="US45" s="467"/>
      <c r="UT45" s="467"/>
      <c r="UU45" s="467"/>
      <c r="UV45" s="467"/>
      <c r="UW45" s="467"/>
      <c r="UX45" s="467"/>
      <c r="UY45" s="467"/>
      <c r="UZ45" s="467"/>
      <c r="VA45" s="467"/>
      <c r="VB45" s="467"/>
      <c r="VC45" s="467"/>
      <c r="VD45" s="467"/>
      <c r="VE45" s="467"/>
      <c r="VF45" s="467"/>
      <c r="VG45" s="467"/>
      <c r="VH45" s="467"/>
      <c r="VI45" s="467"/>
      <c r="VJ45" s="467"/>
      <c r="VK45" s="467"/>
      <c r="VL45" s="467"/>
      <c r="VM45" s="467"/>
      <c r="VN45" s="467"/>
      <c r="VO45" s="467"/>
      <c r="VP45" s="467"/>
      <c r="VQ45" s="467"/>
      <c r="VR45" s="467"/>
      <c r="VS45" s="467"/>
      <c r="VT45" s="467"/>
      <c r="VU45" s="467"/>
      <c r="VV45" s="467"/>
      <c r="VW45" s="467"/>
      <c r="VX45" s="467"/>
      <c r="VY45" s="467"/>
      <c r="VZ45" s="467"/>
      <c r="WA45" s="467"/>
      <c r="WB45" s="467"/>
      <c r="WC45" s="467"/>
      <c r="WD45" s="467"/>
      <c r="WE45" s="467"/>
      <c r="WF45" s="467"/>
      <c r="WG45" s="467"/>
      <c r="WH45" s="467"/>
      <c r="WI45" s="467"/>
      <c r="WJ45" s="467"/>
      <c r="WK45" s="467"/>
      <c r="WL45" s="467"/>
      <c r="WM45" s="467"/>
      <c r="WN45" s="467"/>
      <c r="WO45" s="467"/>
      <c r="WP45" s="467"/>
      <c r="WQ45" s="467"/>
      <c r="WR45" s="467"/>
      <c r="WS45" s="467"/>
      <c r="WT45" s="467"/>
      <c r="WU45" s="467"/>
      <c r="WV45" s="467"/>
      <c r="WW45" s="467"/>
      <c r="WX45" s="467"/>
      <c r="WY45" s="467"/>
      <c r="WZ45" s="467"/>
      <c r="XA45" s="467"/>
      <c r="XB45" s="467"/>
      <c r="XC45" s="467"/>
      <c r="XD45" s="467"/>
      <c r="XE45" s="467"/>
      <c r="XF45" s="467"/>
      <c r="XG45" s="467"/>
      <c r="XH45" s="467"/>
      <c r="XI45" s="467"/>
      <c r="XJ45" s="467"/>
      <c r="XK45" s="467"/>
      <c r="XL45" s="467"/>
      <c r="XM45" s="467"/>
      <c r="XN45" s="467"/>
      <c r="XO45" s="467"/>
      <c r="XP45" s="467"/>
      <c r="XQ45" s="467"/>
      <c r="XR45" s="467"/>
      <c r="XS45" s="467"/>
      <c r="XT45" s="467"/>
      <c r="XU45" s="467"/>
      <c r="XV45" s="467"/>
      <c r="XW45" s="467"/>
      <c r="XX45" s="467"/>
      <c r="XY45" s="467"/>
      <c r="XZ45" s="467"/>
      <c r="YA45" s="467"/>
      <c r="YB45" s="467"/>
      <c r="YC45" s="467"/>
      <c r="YD45" s="467"/>
      <c r="YE45" s="467"/>
      <c r="YF45" s="467"/>
      <c r="YG45" s="467"/>
      <c r="YH45" s="467"/>
      <c r="YI45" s="467"/>
      <c r="YJ45" s="467"/>
      <c r="YK45" s="467"/>
      <c r="YL45" s="467"/>
      <c r="YM45" s="467"/>
      <c r="YN45" s="467"/>
      <c r="YO45" s="467"/>
      <c r="YP45" s="467"/>
      <c r="YQ45" s="467"/>
      <c r="YR45" s="467"/>
      <c r="YS45" s="467"/>
      <c r="YT45" s="467"/>
      <c r="YU45" s="467"/>
      <c r="YV45" s="467"/>
      <c r="YW45" s="467"/>
      <c r="YX45" s="467"/>
      <c r="YY45" s="467"/>
      <c r="YZ45" s="467"/>
      <c r="ZA45" s="467"/>
      <c r="ZB45" s="467"/>
      <c r="ZC45" s="467"/>
      <c r="ZD45" s="467"/>
      <c r="ZE45" s="467"/>
      <c r="ZF45" s="467"/>
      <c r="ZG45" s="467"/>
      <c r="ZH45" s="467"/>
      <c r="ZI45" s="467"/>
      <c r="ZJ45" s="467"/>
      <c r="ZK45" s="467"/>
      <c r="ZL45" s="467"/>
      <c r="ZM45" s="467"/>
      <c r="ZN45" s="467"/>
      <c r="ZO45" s="467"/>
      <c r="ZP45" s="467"/>
      <c r="ZQ45" s="467"/>
      <c r="ZR45" s="467"/>
      <c r="ZS45" s="467"/>
      <c r="ZT45" s="467"/>
      <c r="ZU45" s="467"/>
      <c r="ZV45" s="467"/>
      <c r="ZW45" s="467"/>
      <c r="ZX45" s="467"/>
      <c r="ZY45" s="467"/>
      <c r="ZZ45" s="467"/>
      <c r="AAA45" s="467"/>
      <c r="AAB45" s="467"/>
      <c r="AAC45" s="467"/>
      <c r="AAD45" s="467"/>
      <c r="AAE45" s="467"/>
      <c r="AAF45" s="467"/>
      <c r="AAG45" s="467"/>
      <c r="AAH45" s="467"/>
      <c r="AAI45" s="467"/>
      <c r="AAJ45" s="467"/>
      <c r="AAK45" s="467"/>
      <c r="AAL45" s="467"/>
      <c r="AAM45" s="467"/>
      <c r="AAN45" s="467"/>
      <c r="AAO45" s="467"/>
      <c r="AAP45" s="467"/>
      <c r="AAQ45" s="467"/>
      <c r="AAR45" s="467"/>
      <c r="AAS45" s="467"/>
      <c r="AAT45" s="467"/>
      <c r="AAU45" s="467"/>
      <c r="AAV45" s="467"/>
      <c r="AAW45" s="467"/>
      <c r="AAX45" s="467"/>
      <c r="AAY45" s="467"/>
      <c r="AAZ45" s="467"/>
      <c r="ABA45" s="467"/>
      <c r="ABB45" s="467"/>
      <c r="ABC45" s="467"/>
      <c r="ABD45" s="467"/>
      <c r="ABE45" s="467"/>
      <c r="ABF45" s="467"/>
      <c r="ABG45" s="467"/>
      <c r="ABH45" s="467"/>
      <c r="ABI45" s="467"/>
      <c r="ABJ45" s="467"/>
      <c r="ABK45" s="467"/>
      <c r="ABL45" s="467"/>
      <c r="ABM45" s="467"/>
      <c r="ABN45" s="467"/>
      <c r="ABO45" s="467"/>
      <c r="ABP45" s="467"/>
      <c r="ABQ45" s="467"/>
      <c r="ABR45" s="467"/>
      <c r="ABS45" s="467"/>
      <c r="ABT45" s="467"/>
      <c r="ABU45" s="467"/>
      <c r="ABV45" s="467"/>
      <c r="ABW45" s="467"/>
      <c r="ABX45" s="467"/>
      <c r="ABY45" s="467"/>
      <c r="ABZ45" s="467"/>
      <c r="ACA45" s="467"/>
      <c r="ACB45" s="467"/>
      <c r="ACC45" s="467"/>
      <c r="ACD45" s="467"/>
      <c r="ACE45" s="467"/>
      <c r="ACF45" s="467"/>
      <c r="ACG45" s="467"/>
      <c r="ACH45" s="467"/>
      <c r="ACI45" s="467"/>
      <c r="ACJ45" s="467"/>
      <c r="ACK45" s="467"/>
      <c r="ACL45" s="467"/>
      <c r="ACM45" s="467"/>
      <c r="ACN45" s="467"/>
      <c r="ACO45" s="467"/>
      <c r="ACP45" s="467"/>
      <c r="ACQ45" s="467"/>
      <c r="ACR45" s="467"/>
      <c r="ACS45" s="467"/>
      <c r="ACT45" s="467"/>
      <c r="ACU45" s="467"/>
      <c r="ACV45" s="467"/>
      <c r="ACW45" s="467"/>
      <c r="ACX45" s="467"/>
      <c r="ACY45" s="467"/>
      <c r="ACZ45" s="467"/>
      <c r="ADA45" s="467"/>
      <c r="ADB45" s="467"/>
      <c r="ADC45" s="467"/>
      <c r="ADD45" s="467"/>
      <c r="ADE45" s="467"/>
      <c r="ADF45" s="467"/>
      <c r="ADG45" s="467"/>
      <c r="ADH45" s="467"/>
      <c r="ADI45" s="467"/>
      <c r="ADJ45" s="467"/>
      <c r="ADK45" s="467"/>
      <c r="ADL45" s="467"/>
      <c r="ADM45" s="467"/>
      <c r="ADN45" s="467"/>
      <c r="ADO45" s="467"/>
      <c r="ADP45" s="467"/>
      <c r="ADQ45" s="467"/>
      <c r="ADR45" s="467"/>
      <c r="ADS45" s="467"/>
      <c r="ADT45" s="467"/>
      <c r="ADU45" s="467"/>
      <c r="ADV45" s="467"/>
      <c r="ADW45" s="467"/>
      <c r="ADX45" s="467"/>
      <c r="ADY45" s="467"/>
      <c r="ADZ45" s="467"/>
      <c r="AEA45" s="467"/>
      <c r="AEB45" s="467"/>
      <c r="AEC45" s="467"/>
      <c r="AED45" s="467"/>
      <c r="AEE45" s="467"/>
      <c r="AEF45" s="467"/>
      <c r="AEG45" s="467"/>
      <c r="AEH45" s="467"/>
      <c r="AEI45" s="467"/>
      <c r="AEJ45" s="467"/>
      <c r="AEK45" s="467"/>
      <c r="AEL45" s="467"/>
      <c r="AEM45" s="467"/>
      <c r="AEN45" s="467"/>
      <c r="AEO45" s="467"/>
      <c r="AEP45" s="467"/>
      <c r="AEQ45" s="467"/>
      <c r="AER45" s="467"/>
      <c r="AES45" s="467"/>
      <c r="AET45" s="467"/>
      <c r="AEU45" s="467"/>
      <c r="AEV45" s="467"/>
      <c r="AEW45" s="467"/>
      <c r="AEX45" s="467"/>
      <c r="AEY45" s="467"/>
      <c r="AEZ45" s="467"/>
      <c r="AFA45" s="467"/>
      <c r="AFB45" s="467"/>
      <c r="AFC45" s="467"/>
      <c r="AFD45" s="467"/>
      <c r="AFE45" s="467"/>
      <c r="AFF45" s="467"/>
      <c r="AFG45" s="467"/>
      <c r="AFH45" s="467"/>
      <c r="AFI45" s="467"/>
      <c r="AFJ45" s="467"/>
      <c r="AFK45" s="467"/>
      <c r="AFL45" s="467"/>
      <c r="AFM45" s="467"/>
      <c r="AFN45" s="467"/>
      <c r="AFO45" s="467"/>
      <c r="AFP45" s="467"/>
      <c r="AFQ45" s="467"/>
      <c r="AFR45" s="467"/>
      <c r="AFS45" s="467"/>
      <c r="AFT45" s="467"/>
      <c r="AFU45" s="467"/>
      <c r="AFV45" s="467"/>
      <c r="AFW45" s="467"/>
      <c r="AFX45" s="467"/>
      <c r="AFY45" s="467"/>
      <c r="AFZ45" s="467"/>
      <c r="AGA45" s="467"/>
      <c r="AGB45" s="467"/>
      <c r="AGC45" s="467"/>
      <c r="AGD45" s="467"/>
      <c r="AGE45" s="467"/>
      <c r="AGF45" s="467"/>
      <c r="AGG45" s="467"/>
      <c r="AGH45" s="467"/>
      <c r="AGI45" s="467"/>
      <c r="AGJ45" s="467"/>
      <c r="AGK45" s="467"/>
      <c r="AGL45" s="467"/>
      <c r="AGM45" s="467"/>
      <c r="AGN45" s="467"/>
      <c r="AGO45" s="467"/>
      <c r="AGP45" s="467"/>
      <c r="AGQ45" s="467"/>
      <c r="AGR45" s="467"/>
      <c r="AGS45" s="467"/>
      <c r="AGT45" s="467"/>
      <c r="AGU45" s="467"/>
      <c r="AGV45" s="467"/>
      <c r="AGW45" s="467"/>
      <c r="AGX45" s="467"/>
      <c r="AGY45" s="467"/>
      <c r="AGZ45" s="467"/>
      <c r="AHA45" s="467"/>
      <c r="AHB45" s="467"/>
      <c r="AHC45" s="467"/>
      <c r="AHD45" s="467"/>
      <c r="AHE45" s="467"/>
      <c r="AHF45" s="467"/>
      <c r="AHG45" s="467"/>
      <c r="AHH45" s="467"/>
      <c r="AHI45" s="467"/>
      <c r="AHJ45" s="467"/>
      <c r="AHK45" s="467"/>
      <c r="AHL45" s="467"/>
      <c r="AHM45" s="467"/>
      <c r="AHN45" s="467"/>
      <c r="AHO45" s="467"/>
      <c r="AHP45" s="467"/>
      <c r="AHQ45" s="467"/>
      <c r="AHR45" s="467"/>
      <c r="AHS45" s="467"/>
      <c r="AHT45" s="467"/>
      <c r="AHU45" s="467"/>
      <c r="AHV45" s="467"/>
      <c r="AHW45" s="467"/>
      <c r="AHX45" s="467"/>
      <c r="AHY45" s="467"/>
      <c r="AHZ45" s="467"/>
      <c r="AIA45" s="467"/>
      <c r="AIB45" s="467"/>
      <c r="AIC45" s="467"/>
      <c r="AID45" s="467"/>
      <c r="AIE45" s="467"/>
      <c r="AIF45" s="467"/>
      <c r="AIG45" s="467"/>
      <c r="AIH45" s="467"/>
      <c r="AII45" s="467"/>
      <c r="AIJ45" s="467"/>
      <c r="AIK45" s="467"/>
      <c r="AIL45" s="467"/>
      <c r="AIM45" s="467"/>
      <c r="AIN45" s="467"/>
      <c r="AIO45" s="467"/>
      <c r="AIP45" s="467"/>
      <c r="AIQ45" s="467"/>
      <c r="AIR45" s="467"/>
      <c r="AIS45" s="467"/>
      <c r="AIT45" s="467"/>
      <c r="AIU45" s="467"/>
      <c r="AIV45" s="467"/>
      <c r="AIW45" s="467"/>
      <c r="AIX45" s="467"/>
      <c r="AIY45" s="467"/>
      <c r="AIZ45" s="467"/>
      <c r="AJA45" s="467"/>
      <c r="AJB45" s="467"/>
      <c r="AJC45" s="467"/>
      <c r="AJD45" s="467"/>
      <c r="AJE45" s="467"/>
      <c r="AJF45" s="467"/>
      <c r="AJG45" s="467"/>
      <c r="AJH45" s="467"/>
      <c r="AJI45" s="467"/>
      <c r="AJJ45" s="467"/>
      <c r="AJK45" s="467"/>
      <c r="AJL45" s="467"/>
      <c r="AJM45" s="467"/>
      <c r="AJN45" s="467"/>
      <c r="AJO45" s="467"/>
      <c r="AJP45" s="467"/>
      <c r="AJQ45" s="467"/>
      <c r="AJR45" s="467"/>
      <c r="AJS45" s="467"/>
      <c r="AJT45" s="467"/>
      <c r="AJU45" s="467"/>
      <c r="AJV45" s="467"/>
      <c r="AJW45" s="467"/>
      <c r="AJX45" s="467"/>
      <c r="AJY45" s="467"/>
      <c r="AJZ45" s="467"/>
      <c r="AKA45" s="467"/>
      <c r="AKB45" s="467"/>
      <c r="AKC45" s="467"/>
      <c r="AKD45" s="467"/>
      <c r="AKE45" s="467"/>
      <c r="AKF45" s="467"/>
      <c r="AKG45" s="467"/>
      <c r="AKH45" s="467"/>
      <c r="AKI45" s="467"/>
      <c r="AKJ45" s="467"/>
      <c r="AKK45" s="467"/>
      <c r="AKL45" s="467"/>
      <c r="AKM45" s="467"/>
      <c r="AKN45" s="467"/>
      <c r="AKO45" s="467"/>
      <c r="AKP45" s="467"/>
      <c r="AKQ45" s="467"/>
      <c r="AKR45" s="467"/>
      <c r="AKS45" s="467"/>
      <c r="AKT45" s="467"/>
      <c r="AKU45" s="467"/>
      <c r="AKV45" s="467"/>
      <c r="AKW45" s="467"/>
      <c r="AKX45" s="467"/>
      <c r="AKY45" s="467"/>
      <c r="AKZ45" s="467"/>
      <c r="ALA45" s="467"/>
      <c r="ALB45" s="467"/>
      <c r="ALC45" s="467"/>
      <c r="ALD45" s="467"/>
      <c r="ALE45" s="467"/>
      <c r="ALF45" s="467"/>
      <c r="ALG45" s="467"/>
      <c r="ALH45" s="467"/>
      <c r="ALI45" s="467"/>
      <c r="ALJ45" s="467"/>
      <c r="ALK45" s="467"/>
      <c r="ALL45" s="467"/>
      <c r="ALM45" s="467"/>
      <c r="ALN45" s="467"/>
      <c r="ALO45" s="467"/>
      <c r="ALP45" s="467"/>
      <c r="ALQ45" s="467"/>
      <c r="ALR45" s="467"/>
      <c r="ALS45" s="467"/>
      <c r="ALT45" s="467"/>
      <c r="ALU45" s="467"/>
      <c r="ALV45" s="467"/>
      <c r="ALW45" s="467"/>
      <c r="ALX45" s="467"/>
      <c r="ALY45" s="467"/>
      <c r="ALZ45" s="467"/>
      <c r="AMA45" s="467"/>
      <c r="AMB45" s="467"/>
      <c r="AMC45" s="467"/>
      <c r="AMD45" s="467"/>
      <c r="AME45" s="467"/>
      <c r="AMF45" s="467"/>
      <c r="AMG45" s="467"/>
      <c r="AMH45" s="467"/>
      <c r="AMI45" s="467"/>
      <c r="AMJ45" s="467"/>
      <c r="AMK45" s="467"/>
      <c r="AML45" s="467"/>
      <c r="AMM45" s="467"/>
      <c r="AMN45" s="467"/>
      <c r="AMO45" s="467"/>
      <c r="AMP45" s="467"/>
      <c r="AMQ45" s="467"/>
      <c r="AMR45" s="467"/>
      <c r="AMS45" s="467"/>
      <c r="AMT45" s="467"/>
      <c r="AMU45" s="467"/>
      <c r="AMV45" s="467"/>
      <c r="AMW45" s="467"/>
      <c r="AMX45" s="467"/>
      <c r="AMY45" s="467"/>
      <c r="AMZ45" s="467"/>
      <c r="ANA45" s="467"/>
      <c r="ANB45" s="467"/>
      <c r="ANC45" s="467"/>
      <c r="AND45" s="467"/>
      <c r="ANE45" s="467"/>
      <c r="ANF45" s="467"/>
      <c r="ANG45" s="467"/>
      <c r="ANH45" s="467"/>
      <c r="ANI45" s="467"/>
      <c r="ANJ45" s="467"/>
      <c r="ANK45" s="467"/>
      <c r="ANL45" s="467"/>
      <c r="ANM45" s="467"/>
      <c r="ANN45" s="467"/>
      <c r="ANO45" s="467"/>
      <c r="ANP45" s="467"/>
      <c r="ANQ45" s="467"/>
      <c r="ANR45" s="467"/>
      <c r="ANS45" s="467"/>
      <c r="ANT45" s="467"/>
      <c r="ANU45" s="467"/>
      <c r="ANV45" s="467"/>
      <c r="ANW45" s="467"/>
      <c r="ANX45" s="467"/>
      <c r="ANY45" s="467"/>
      <c r="ANZ45" s="467"/>
      <c r="AOA45" s="467"/>
      <c r="AOB45" s="467"/>
      <c r="AOC45" s="467"/>
      <c r="AOD45" s="467"/>
      <c r="AOE45" s="467"/>
      <c r="AOF45" s="467"/>
      <c r="AOG45" s="467"/>
      <c r="AOH45" s="467"/>
      <c r="AOI45" s="467"/>
      <c r="AOJ45" s="467"/>
      <c r="AOK45" s="467"/>
      <c r="AOL45" s="467"/>
      <c r="AOM45" s="467"/>
      <c r="AON45" s="467"/>
      <c r="AOO45" s="467"/>
      <c r="AOP45" s="467"/>
      <c r="AOQ45" s="467"/>
      <c r="AOR45" s="467"/>
      <c r="AOS45" s="467"/>
      <c r="AOT45" s="467"/>
      <c r="AOU45" s="467"/>
      <c r="AOV45" s="467"/>
      <c r="AOW45" s="467"/>
      <c r="AOX45" s="467"/>
      <c r="AOY45" s="467"/>
      <c r="AOZ45" s="467"/>
      <c r="APA45" s="467"/>
      <c r="APB45" s="467"/>
      <c r="APC45" s="467"/>
      <c r="APD45" s="467"/>
      <c r="APE45" s="467"/>
      <c r="APF45" s="467"/>
      <c r="APG45" s="467"/>
      <c r="APH45" s="467"/>
      <c r="API45" s="467"/>
      <c r="APJ45" s="467"/>
      <c r="APK45" s="467"/>
      <c r="APL45" s="467"/>
      <c r="APM45" s="467"/>
      <c r="APN45" s="467"/>
      <c r="APO45" s="467"/>
      <c r="APP45" s="467"/>
      <c r="APQ45" s="467"/>
      <c r="APR45" s="467"/>
      <c r="APS45" s="467"/>
      <c r="APT45" s="467"/>
      <c r="APU45" s="467"/>
      <c r="APV45" s="467"/>
      <c r="APW45" s="467"/>
      <c r="APX45" s="467"/>
      <c r="APY45" s="467"/>
      <c r="APZ45" s="467"/>
      <c r="AQA45" s="467"/>
      <c r="AQB45" s="467"/>
      <c r="AQC45" s="467"/>
      <c r="AQD45" s="467"/>
      <c r="AQE45" s="467"/>
      <c r="AQF45" s="467"/>
      <c r="AQG45" s="467"/>
      <c r="AQH45" s="467"/>
      <c r="AQI45" s="467"/>
      <c r="AQJ45" s="467"/>
      <c r="AQK45" s="467"/>
      <c r="AQL45" s="467"/>
      <c r="AQM45" s="467"/>
      <c r="AQN45" s="467"/>
      <c r="AQO45" s="467"/>
      <c r="AQP45" s="467"/>
      <c r="AQQ45" s="467"/>
      <c r="AQR45" s="467"/>
      <c r="AQS45" s="467"/>
      <c r="AQT45" s="467"/>
      <c r="AQU45" s="467"/>
      <c r="AQV45" s="467"/>
      <c r="AQW45" s="467"/>
      <c r="AQX45" s="467"/>
      <c r="AQY45" s="467"/>
      <c r="AQZ45" s="467"/>
      <c r="ARA45" s="467"/>
      <c r="ARB45" s="467"/>
      <c r="ARC45" s="467"/>
      <c r="ARD45" s="467"/>
      <c r="ARE45" s="467"/>
      <c r="ARF45" s="467"/>
      <c r="ARG45" s="467"/>
      <c r="ARH45" s="467"/>
      <c r="ARI45" s="467"/>
      <c r="ARJ45" s="467"/>
      <c r="ARK45" s="467"/>
      <c r="ARL45" s="467"/>
      <c r="ARM45" s="467"/>
      <c r="ARN45" s="467"/>
      <c r="ARO45" s="467"/>
      <c r="ARP45" s="467"/>
      <c r="ARQ45" s="467"/>
      <c r="ARR45" s="467"/>
      <c r="ARS45" s="467"/>
      <c r="ART45" s="467"/>
      <c r="ARU45" s="467"/>
      <c r="ARV45" s="467"/>
      <c r="ARW45" s="467"/>
      <c r="ARX45" s="467"/>
      <c r="ARY45" s="467"/>
      <c r="ARZ45" s="467"/>
      <c r="ASA45" s="467"/>
      <c r="ASB45" s="467"/>
      <c r="ASC45" s="467"/>
      <c r="ASD45" s="467"/>
      <c r="ASE45" s="467"/>
      <c r="ASF45" s="467"/>
      <c r="ASG45" s="467"/>
      <c r="ASH45" s="467"/>
      <c r="ASI45" s="467"/>
      <c r="ASJ45" s="467"/>
      <c r="ASK45" s="467"/>
      <c r="ASL45" s="467"/>
      <c r="ASM45" s="467"/>
      <c r="ASN45" s="467"/>
      <c r="ASO45" s="467"/>
      <c r="ASP45" s="467"/>
      <c r="ASQ45" s="467"/>
      <c r="ASR45" s="467"/>
      <c r="ASS45" s="467"/>
      <c r="AST45" s="467"/>
      <c r="ASU45" s="467"/>
      <c r="ASV45" s="467"/>
      <c r="ASW45" s="467"/>
      <c r="ASX45" s="467"/>
      <c r="ASY45" s="467"/>
      <c r="ASZ45" s="467"/>
      <c r="ATA45" s="467"/>
      <c r="ATB45" s="467"/>
      <c r="ATC45" s="467"/>
      <c r="ATD45" s="467"/>
      <c r="ATE45" s="467"/>
      <c r="ATF45" s="467"/>
      <c r="ATG45" s="467"/>
      <c r="ATH45" s="467"/>
      <c r="ATI45" s="467"/>
      <c r="ATJ45" s="467"/>
      <c r="ATK45" s="467"/>
      <c r="ATL45" s="467"/>
      <c r="ATM45" s="467"/>
      <c r="ATN45" s="467"/>
      <c r="ATO45" s="467"/>
      <c r="ATP45" s="467"/>
      <c r="ATQ45" s="467"/>
      <c r="ATR45" s="467"/>
      <c r="ATS45" s="467"/>
      <c r="ATT45" s="467"/>
      <c r="ATU45" s="467"/>
      <c r="ATV45" s="467"/>
      <c r="ATW45" s="467"/>
      <c r="ATX45" s="467"/>
      <c r="ATY45" s="467"/>
      <c r="ATZ45" s="467"/>
      <c r="AUA45" s="467"/>
      <c r="AUB45" s="467"/>
      <c r="AUC45" s="467"/>
      <c r="AUD45" s="467"/>
      <c r="AUE45" s="467"/>
      <c r="AUF45" s="467"/>
      <c r="AUG45" s="467"/>
      <c r="AUH45" s="467"/>
      <c r="AUI45" s="467"/>
      <c r="AUJ45" s="467"/>
      <c r="AUK45" s="467"/>
      <c r="AUL45" s="467"/>
      <c r="AUM45" s="467"/>
      <c r="AUN45" s="467"/>
      <c r="AUO45" s="467"/>
      <c r="AUP45" s="467"/>
      <c r="AUQ45" s="467"/>
      <c r="AUR45" s="467"/>
      <c r="AUS45" s="467"/>
      <c r="AUT45" s="467"/>
      <c r="AUU45" s="467"/>
      <c r="AUV45" s="467"/>
      <c r="AUW45" s="467"/>
      <c r="AUX45" s="467"/>
      <c r="AUY45" s="467"/>
      <c r="AUZ45" s="467"/>
      <c r="AVA45" s="467"/>
      <c r="AVB45" s="467"/>
      <c r="AVC45" s="467"/>
      <c r="AVD45" s="467"/>
      <c r="AVE45" s="467"/>
      <c r="AVF45" s="467"/>
      <c r="AVG45" s="467"/>
      <c r="AVH45" s="467"/>
      <c r="AVI45" s="467"/>
      <c r="AVJ45" s="467"/>
      <c r="AVK45" s="467"/>
      <c r="AVL45" s="467"/>
      <c r="AVM45" s="467"/>
      <c r="AVN45" s="467"/>
      <c r="AVO45" s="467"/>
      <c r="AVP45" s="467"/>
      <c r="AVQ45" s="467"/>
      <c r="AVR45" s="467"/>
      <c r="AVS45" s="467"/>
      <c r="AVT45" s="467"/>
      <c r="AVU45" s="467"/>
      <c r="AVV45" s="467"/>
      <c r="AVW45" s="467"/>
      <c r="AVX45" s="467"/>
      <c r="AVY45" s="467"/>
      <c r="AVZ45" s="467"/>
      <c r="AWA45" s="467"/>
      <c r="AWB45" s="467"/>
      <c r="AWC45" s="467"/>
      <c r="AWD45" s="467"/>
      <c r="AWE45" s="467"/>
      <c r="AWF45" s="467"/>
      <c r="AWG45" s="467"/>
      <c r="AWH45" s="467"/>
      <c r="AWI45" s="467"/>
      <c r="AWJ45" s="467"/>
      <c r="AWK45" s="467"/>
      <c r="AWL45" s="467"/>
      <c r="AWM45" s="467"/>
      <c r="AWN45" s="467"/>
      <c r="AWO45" s="467"/>
      <c r="AWP45" s="467"/>
      <c r="AWQ45" s="467"/>
      <c r="AWR45" s="467"/>
      <c r="AWS45" s="467"/>
      <c r="AWT45" s="467"/>
      <c r="AWU45" s="467"/>
      <c r="AWV45" s="467"/>
      <c r="AWW45" s="467"/>
      <c r="AWX45" s="467"/>
      <c r="AWY45" s="467"/>
      <c r="AWZ45" s="467"/>
      <c r="AXA45" s="467"/>
      <c r="AXB45" s="467"/>
      <c r="AXC45" s="467"/>
      <c r="AXD45" s="467"/>
      <c r="AXE45" s="467"/>
      <c r="AXF45" s="467"/>
      <c r="AXG45" s="467"/>
      <c r="AXH45" s="467"/>
      <c r="AXI45" s="467"/>
      <c r="AXJ45" s="467"/>
      <c r="AXK45" s="467"/>
      <c r="AXL45" s="467"/>
      <c r="AXM45" s="467"/>
      <c r="AXN45" s="467"/>
      <c r="AXO45" s="467"/>
      <c r="AXP45" s="467"/>
      <c r="AXQ45" s="467"/>
      <c r="AXR45" s="467"/>
      <c r="AXS45" s="467"/>
      <c r="AXT45" s="467"/>
      <c r="AXU45" s="467"/>
      <c r="AXV45" s="467"/>
      <c r="AXW45" s="467"/>
      <c r="AXX45" s="467"/>
      <c r="AXY45" s="467"/>
      <c r="AXZ45" s="467"/>
      <c r="AYA45" s="467"/>
      <c r="AYB45" s="467"/>
      <c r="AYC45" s="467"/>
      <c r="AYD45" s="467"/>
      <c r="AYE45" s="467"/>
      <c r="AYF45" s="467"/>
      <c r="AYG45" s="467"/>
      <c r="AYH45" s="467"/>
      <c r="AYI45" s="467"/>
      <c r="AYJ45" s="467"/>
      <c r="AYK45" s="467"/>
      <c r="AYL45" s="467"/>
      <c r="AYM45" s="467"/>
      <c r="AYN45" s="467"/>
      <c r="AYO45" s="467"/>
      <c r="AYP45" s="467"/>
      <c r="AYQ45" s="467"/>
      <c r="AYR45" s="467"/>
      <c r="AYS45" s="467"/>
      <c r="AYT45" s="467"/>
      <c r="AYU45" s="467"/>
      <c r="AYV45" s="467"/>
      <c r="AYW45" s="467"/>
      <c r="AYX45" s="467"/>
      <c r="AYY45" s="467"/>
      <c r="AYZ45" s="467"/>
      <c r="AZA45" s="467"/>
      <c r="AZB45" s="467"/>
      <c r="AZC45" s="467"/>
      <c r="AZD45" s="467"/>
      <c r="AZE45" s="467"/>
      <c r="AZF45" s="467"/>
      <c r="AZG45" s="467"/>
      <c r="AZH45" s="467"/>
      <c r="AZI45" s="467"/>
      <c r="AZJ45" s="467"/>
      <c r="AZK45" s="467"/>
      <c r="AZL45" s="467"/>
      <c r="AZM45" s="467"/>
      <c r="AZN45" s="467"/>
      <c r="AZO45" s="467"/>
      <c r="AZP45" s="467"/>
      <c r="AZQ45" s="467"/>
      <c r="AZR45" s="467"/>
      <c r="AZS45" s="467"/>
      <c r="AZT45" s="467"/>
      <c r="AZU45" s="467"/>
      <c r="AZV45" s="467"/>
      <c r="AZW45" s="467"/>
      <c r="AZX45" s="467"/>
      <c r="AZY45" s="467"/>
      <c r="AZZ45" s="467"/>
      <c r="BAA45" s="467"/>
      <c r="BAB45" s="467"/>
      <c r="BAC45" s="467"/>
      <c r="BAD45" s="467"/>
      <c r="BAE45" s="467"/>
      <c r="BAF45" s="467"/>
      <c r="BAG45" s="467"/>
      <c r="BAH45" s="467"/>
      <c r="BAI45" s="467"/>
      <c r="BAJ45" s="467"/>
      <c r="BAK45" s="467"/>
      <c r="BAL45" s="467"/>
      <c r="BAM45" s="467"/>
      <c r="BAN45" s="467"/>
      <c r="BAO45" s="467"/>
      <c r="BAP45" s="467"/>
      <c r="BAQ45" s="467"/>
      <c r="BAR45" s="467"/>
      <c r="BAS45" s="467"/>
      <c r="BAT45" s="467"/>
      <c r="BAU45" s="467"/>
      <c r="BAV45" s="467"/>
      <c r="BAW45" s="467"/>
      <c r="BAX45" s="467"/>
      <c r="BAY45" s="467"/>
      <c r="BAZ45" s="467"/>
      <c r="BBA45" s="467"/>
      <c r="BBB45" s="467"/>
      <c r="BBC45" s="467"/>
      <c r="BBD45" s="467"/>
      <c r="BBE45" s="467"/>
      <c r="BBF45" s="467"/>
      <c r="BBG45" s="467"/>
      <c r="BBH45" s="467"/>
      <c r="BBI45" s="467"/>
      <c r="BBJ45" s="467"/>
      <c r="BBK45" s="467"/>
      <c r="BBL45" s="467"/>
      <c r="BBM45" s="467"/>
      <c r="BBN45" s="467"/>
      <c r="BBO45" s="467"/>
      <c r="BBP45" s="467"/>
      <c r="BBQ45" s="467"/>
      <c r="BBR45" s="467"/>
      <c r="BBS45" s="467"/>
      <c r="BBT45" s="467"/>
      <c r="BBU45" s="467"/>
      <c r="BBV45" s="467"/>
      <c r="BBW45" s="467"/>
      <c r="BBX45" s="467"/>
      <c r="BBY45" s="467"/>
      <c r="BBZ45" s="467"/>
      <c r="BCA45" s="467"/>
      <c r="BCB45" s="467"/>
      <c r="BCC45" s="467"/>
      <c r="BCD45" s="467"/>
      <c r="BCE45" s="467"/>
      <c r="BCF45" s="467"/>
      <c r="BCG45" s="467"/>
      <c r="BCH45" s="467"/>
      <c r="BCI45" s="467"/>
      <c r="BCJ45" s="467"/>
      <c r="BCK45" s="467"/>
      <c r="BCL45" s="467"/>
      <c r="BCM45" s="467"/>
      <c r="BCN45" s="467"/>
      <c r="BCO45" s="467"/>
      <c r="BCP45" s="467"/>
      <c r="BCQ45" s="467"/>
      <c r="BCR45" s="467"/>
      <c r="BCS45" s="467"/>
      <c r="BCT45" s="467"/>
      <c r="BCU45" s="467"/>
      <c r="BCV45" s="467"/>
      <c r="BCW45" s="467"/>
      <c r="BCX45" s="467"/>
      <c r="BCY45" s="467"/>
      <c r="BCZ45" s="467"/>
      <c r="BDA45" s="467"/>
      <c r="BDB45" s="467"/>
      <c r="BDC45" s="467"/>
      <c r="BDD45" s="467"/>
      <c r="BDE45" s="467"/>
      <c r="BDF45" s="467"/>
      <c r="BDG45" s="467"/>
      <c r="BDH45" s="467"/>
      <c r="BDI45" s="467"/>
      <c r="BDJ45" s="467"/>
      <c r="BDK45" s="467"/>
      <c r="BDL45" s="467"/>
      <c r="BDM45" s="467"/>
      <c r="BDN45" s="467"/>
      <c r="BDO45" s="467"/>
      <c r="BDP45" s="467"/>
      <c r="BDQ45" s="467"/>
      <c r="BDR45" s="467"/>
      <c r="BDS45" s="467"/>
      <c r="BDT45" s="467"/>
      <c r="BDU45" s="467"/>
      <c r="BDV45" s="467"/>
      <c r="BDW45" s="467"/>
      <c r="BDX45" s="467"/>
      <c r="BDY45" s="467"/>
      <c r="BDZ45" s="467"/>
      <c r="BEA45" s="467"/>
      <c r="BEB45" s="467"/>
      <c r="BEC45" s="467"/>
      <c r="BED45" s="467"/>
      <c r="BEE45" s="467"/>
      <c r="BEF45" s="467"/>
      <c r="BEG45" s="467"/>
      <c r="BEH45" s="467"/>
      <c r="BEI45" s="467"/>
      <c r="BEJ45" s="467"/>
      <c r="BEK45" s="467"/>
      <c r="BEL45" s="467"/>
      <c r="BEM45" s="467"/>
      <c r="BEN45" s="467"/>
      <c r="BEO45" s="467"/>
      <c r="BEP45" s="467"/>
      <c r="BEQ45" s="467"/>
      <c r="BER45" s="467"/>
      <c r="BES45" s="467"/>
      <c r="BET45" s="467"/>
      <c r="BEU45" s="467"/>
      <c r="BEV45" s="467"/>
      <c r="BEW45" s="467"/>
      <c r="BEX45" s="467"/>
      <c r="BEY45" s="467"/>
      <c r="BEZ45" s="467"/>
      <c r="BFA45" s="467"/>
      <c r="BFB45" s="467"/>
      <c r="BFC45" s="467"/>
      <c r="BFD45" s="467"/>
      <c r="BFE45" s="467"/>
      <c r="BFF45" s="467"/>
      <c r="BFG45" s="467"/>
      <c r="BFH45" s="467"/>
      <c r="BFI45" s="467"/>
      <c r="BFJ45" s="467"/>
      <c r="BFK45" s="467"/>
      <c r="BFL45" s="467"/>
      <c r="BFM45" s="467"/>
      <c r="BFN45" s="467"/>
      <c r="BFO45" s="467"/>
      <c r="BFP45" s="467"/>
      <c r="BFQ45" s="467"/>
      <c r="BFR45" s="467"/>
      <c r="BFS45" s="467"/>
      <c r="BFT45" s="467"/>
      <c r="BFU45" s="467"/>
      <c r="BFV45" s="467"/>
      <c r="BFW45" s="467"/>
      <c r="BFX45" s="467"/>
      <c r="BFY45" s="467"/>
      <c r="BFZ45" s="467"/>
      <c r="BGA45" s="467"/>
      <c r="BGB45" s="467"/>
      <c r="BGC45" s="467"/>
      <c r="BGD45" s="467"/>
      <c r="BGE45" s="467"/>
      <c r="BGF45" s="467"/>
      <c r="BGG45" s="467"/>
      <c r="BGH45" s="467"/>
      <c r="BGI45" s="467"/>
      <c r="BGJ45" s="467"/>
      <c r="BGK45" s="467"/>
      <c r="BGL45" s="467"/>
      <c r="BGM45" s="467"/>
      <c r="BGN45" s="467"/>
      <c r="BGO45" s="467"/>
      <c r="BGP45" s="467"/>
      <c r="BGQ45" s="467"/>
      <c r="BGR45" s="467"/>
      <c r="BGS45" s="467"/>
      <c r="BGT45" s="467"/>
      <c r="BGU45" s="467"/>
      <c r="BGV45" s="467"/>
      <c r="BGW45" s="467"/>
      <c r="BGX45" s="467"/>
      <c r="BGY45" s="467"/>
      <c r="BGZ45" s="467"/>
      <c r="BHA45" s="467"/>
      <c r="BHB45" s="467"/>
      <c r="BHC45" s="467"/>
      <c r="BHD45" s="467"/>
      <c r="BHE45" s="467"/>
      <c r="BHF45" s="467"/>
      <c r="BHG45" s="467"/>
      <c r="BHH45" s="467"/>
      <c r="BHI45" s="467"/>
      <c r="BHJ45" s="467"/>
      <c r="BHK45" s="467"/>
      <c r="BHL45" s="467"/>
      <c r="BHM45" s="467"/>
      <c r="BHN45" s="467"/>
      <c r="BHO45" s="467"/>
      <c r="BHP45" s="467"/>
      <c r="BHQ45" s="467"/>
      <c r="BHR45" s="467"/>
      <c r="BHS45" s="467"/>
      <c r="BHT45" s="467"/>
      <c r="BHU45" s="467"/>
      <c r="BHV45" s="467"/>
      <c r="BHW45" s="467"/>
      <c r="BHX45" s="467"/>
      <c r="BHY45" s="467"/>
      <c r="BHZ45" s="467"/>
      <c r="BIA45" s="467"/>
      <c r="BIB45" s="467"/>
      <c r="BIC45" s="467"/>
      <c r="BID45" s="467"/>
      <c r="BIE45" s="467"/>
      <c r="BIF45" s="467"/>
      <c r="BIG45" s="467"/>
      <c r="BIH45" s="467"/>
      <c r="BII45" s="467"/>
      <c r="BIJ45" s="467"/>
      <c r="BIK45" s="467"/>
      <c r="BIL45" s="467"/>
      <c r="BIM45" s="467"/>
      <c r="BIN45" s="467"/>
      <c r="BIO45" s="467"/>
      <c r="BIP45" s="467"/>
      <c r="BIQ45" s="467"/>
      <c r="BIR45" s="467"/>
      <c r="BIS45" s="467"/>
      <c r="BIT45" s="467"/>
      <c r="BIU45" s="467"/>
      <c r="BIV45" s="467"/>
      <c r="BIW45" s="467"/>
      <c r="BIX45" s="467"/>
      <c r="BIY45" s="467"/>
      <c r="BIZ45" s="467"/>
      <c r="BJA45" s="467"/>
      <c r="BJB45" s="467"/>
      <c r="BJC45" s="467"/>
      <c r="BJD45" s="467"/>
      <c r="BJE45" s="467"/>
      <c r="BJF45" s="467"/>
      <c r="BJG45" s="467"/>
      <c r="BJH45" s="467"/>
      <c r="BJI45" s="467"/>
      <c r="BJJ45" s="467"/>
      <c r="BJK45" s="467"/>
      <c r="BJL45" s="467"/>
      <c r="BJM45" s="467"/>
      <c r="BJN45" s="467"/>
      <c r="BJO45" s="467"/>
      <c r="BJP45" s="467"/>
      <c r="BJQ45" s="467"/>
      <c r="BJR45" s="467"/>
      <c r="BJS45" s="467"/>
      <c r="BJT45" s="467"/>
      <c r="BJU45" s="467"/>
      <c r="BJV45" s="467"/>
      <c r="BJW45" s="467"/>
      <c r="BJX45" s="467"/>
      <c r="BJY45" s="467"/>
      <c r="BJZ45" s="467"/>
      <c r="BKA45" s="467"/>
      <c r="BKB45" s="467"/>
      <c r="BKC45" s="467"/>
      <c r="BKD45" s="467"/>
      <c r="BKE45" s="467"/>
      <c r="BKF45" s="467"/>
      <c r="BKG45" s="467"/>
      <c r="BKH45" s="467"/>
      <c r="BKI45" s="467"/>
      <c r="BKJ45" s="467"/>
      <c r="BKK45" s="467"/>
      <c r="BKL45" s="467"/>
      <c r="BKM45" s="467"/>
      <c r="BKN45" s="467"/>
      <c r="BKO45" s="467"/>
      <c r="BKP45" s="467"/>
      <c r="BKQ45" s="467"/>
      <c r="BKR45" s="467"/>
      <c r="BKS45" s="467"/>
      <c r="BKT45" s="467"/>
      <c r="BKU45" s="467"/>
      <c r="BKV45" s="467"/>
      <c r="BKW45" s="467"/>
      <c r="BKX45" s="467"/>
      <c r="BKY45" s="467"/>
      <c r="BKZ45" s="467"/>
      <c r="BLA45" s="467"/>
      <c r="BLB45" s="467"/>
      <c r="BLC45" s="467"/>
      <c r="BLD45" s="467"/>
      <c r="BLE45" s="467"/>
      <c r="BLF45" s="467"/>
      <c r="BLG45" s="467"/>
      <c r="BLH45" s="467"/>
      <c r="BLI45" s="467"/>
      <c r="BLJ45" s="467"/>
      <c r="BLK45" s="467"/>
      <c r="BLL45" s="467"/>
      <c r="BLM45" s="467"/>
      <c r="BLN45" s="467"/>
      <c r="BLO45" s="467"/>
      <c r="BLP45" s="467"/>
      <c r="BLQ45" s="467"/>
      <c r="BLR45" s="467"/>
      <c r="BLS45" s="467"/>
      <c r="BLT45" s="467"/>
      <c r="BLU45" s="467"/>
      <c r="BLV45" s="467"/>
      <c r="BLW45" s="467"/>
      <c r="BLX45" s="467"/>
      <c r="BLY45" s="467"/>
      <c r="BLZ45" s="467"/>
      <c r="BMA45" s="467"/>
      <c r="BMB45" s="467"/>
      <c r="BMC45" s="467"/>
      <c r="BMD45" s="467"/>
      <c r="BME45" s="467"/>
      <c r="BMF45" s="467"/>
      <c r="BMG45" s="467"/>
      <c r="BMH45" s="467"/>
      <c r="BMI45" s="467"/>
      <c r="BMJ45" s="467"/>
      <c r="BMK45" s="467"/>
      <c r="BML45" s="467"/>
      <c r="BMM45" s="467"/>
      <c r="BMN45" s="467"/>
      <c r="BMO45" s="467"/>
      <c r="BMP45" s="467"/>
      <c r="BMQ45" s="467"/>
      <c r="BMR45" s="467"/>
      <c r="BMS45" s="467"/>
      <c r="BMT45" s="467"/>
      <c r="BMU45" s="467"/>
      <c r="BMV45" s="467"/>
      <c r="BMW45" s="467"/>
      <c r="BMX45" s="467"/>
      <c r="BMY45" s="467"/>
      <c r="BMZ45" s="467"/>
      <c r="BNA45" s="467"/>
      <c r="BNB45" s="467"/>
      <c r="BNC45" s="467"/>
      <c r="BND45" s="467"/>
      <c r="BNE45" s="467"/>
      <c r="BNF45" s="467"/>
      <c r="BNG45" s="467"/>
      <c r="BNH45" s="467"/>
      <c r="BNI45" s="467"/>
      <c r="BNJ45" s="467"/>
      <c r="BNK45" s="467"/>
      <c r="BNL45" s="467"/>
      <c r="BNM45" s="467"/>
      <c r="BNN45" s="467"/>
      <c r="BNO45" s="467"/>
      <c r="BNP45" s="467"/>
      <c r="BNQ45" s="467"/>
      <c r="BNR45" s="467"/>
      <c r="BNS45" s="467"/>
      <c r="BNT45" s="467"/>
      <c r="BNU45" s="467"/>
      <c r="BNV45" s="467"/>
      <c r="BNW45" s="467"/>
      <c r="BNX45" s="467"/>
      <c r="BNY45" s="467"/>
      <c r="BNZ45" s="467"/>
      <c r="BOA45" s="467"/>
      <c r="BOB45" s="467"/>
      <c r="BOC45" s="467"/>
      <c r="BOD45" s="467"/>
      <c r="BOE45" s="467"/>
      <c r="BOF45" s="467"/>
      <c r="BOG45" s="467"/>
      <c r="BOH45" s="467"/>
      <c r="BOI45" s="467"/>
      <c r="BOJ45" s="467"/>
      <c r="BOK45" s="467"/>
      <c r="BOL45" s="467"/>
      <c r="BOM45" s="467"/>
      <c r="BON45" s="467"/>
      <c r="BOO45" s="467"/>
      <c r="BOP45" s="467"/>
      <c r="BOQ45" s="467"/>
      <c r="BOR45" s="467"/>
      <c r="BOS45" s="467"/>
      <c r="BOT45" s="467"/>
      <c r="BOU45" s="467"/>
      <c r="BOV45" s="467"/>
      <c r="BOW45" s="467"/>
      <c r="BOX45" s="467"/>
      <c r="BOY45" s="467"/>
      <c r="BOZ45" s="467"/>
      <c r="BPA45" s="467"/>
      <c r="BPB45" s="467"/>
      <c r="BPC45" s="467"/>
      <c r="BPD45" s="467"/>
      <c r="BPE45" s="467"/>
      <c r="BPF45" s="467"/>
      <c r="BPG45" s="467"/>
      <c r="BPH45" s="467"/>
      <c r="BPI45" s="467"/>
      <c r="BPJ45" s="467"/>
      <c r="BPK45" s="467"/>
      <c r="BPL45" s="467"/>
      <c r="BPM45" s="467"/>
      <c r="BPN45" s="467"/>
      <c r="BPO45" s="467"/>
      <c r="BPP45" s="467"/>
      <c r="BPQ45" s="467"/>
      <c r="BPR45" s="467"/>
      <c r="BPS45" s="467"/>
      <c r="BPT45" s="467"/>
      <c r="BPU45" s="467"/>
      <c r="BPV45" s="467"/>
      <c r="BPW45" s="467"/>
      <c r="BPX45" s="467"/>
      <c r="BPY45" s="467"/>
      <c r="BPZ45" s="467"/>
      <c r="BQA45" s="467"/>
      <c r="BQB45" s="467"/>
      <c r="BQC45" s="467"/>
      <c r="BQD45" s="467"/>
      <c r="BQE45" s="467"/>
      <c r="BQF45" s="467"/>
      <c r="BQG45" s="467"/>
      <c r="BQH45" s="467"/>
      <c r="BQI45" s="467"/>
      <c r="BQJ45" s="467"/>
      <c r="BQK45" s="467"/>
      <c r="BQL45" s="467"/>
      <c r="BQM45" s="467"/>
      <c r="BQN45" s="467"/>
      <c r="BQO45" s="467"/>
      <c r="BQP45" s="467"/>
      <c r="BQQ45" s="467"/>
      <c r="BQR45" s="467"/>
      <c r="BQS45" s="467"/>
      <c r="BQT45" s="467"/>
      <c r="BQU45" s="467"/>
      <c r="BQV45" s="467"/>
      <c r="BQW45" s="467"/>
      <c r="BQX45" s="467"/>
      <c r="BQY45" s="467"/>
      <c r="BQZ45" s="467"/>
      <c r="BRA45" s="467"/>
      <c r="BRB45" s="467"/>
      <c r="BRC45" s="467"/>
      <c r="BRD45" s="467"/>
      <c r="BRE45" s="467"/>
      <c r="BRF45" s="467"/>
      <c r="BRG45" s="467"/>
      <c r="BRH45" s="467"/>
      <c r="BRI45" s="467"/>
      <c r="BRJ45" s="467"/>
      <c r="BRK45" s="467"/>
      <c r="BRL45" s="467"/>
      <c r="BRM45" s="467"/>
      <c r="BRN45" s="467"/>
      <c r="BRO45" s="467"/>
      <c r="BRP45" s="467"/>
      <c r="BRQ45" s="467"/>
      <c r="BRR45" s="467"/>
      <c r="BRS45" s="467"/>
      <c r="BRT45" s="467"/>
      <c r="BRU45" s="467"/>
      <c r="BRV45" s="467"/>
      <c r="BRW45" s="467"/>
      <c r="BRX45" s="467"/>
      <c r="BRY45" s="467"/>
      <c r="BRZ45" s="467"/>
      <c r="BSA45" s="467"/>
      <c r="BSB45" s="467"/>
      <c r="BSC45" s="467"/>
      <c r="BSD45" s="467"/>
      <c r="BSE45" s="467"/>
      <c r="BSF45" s="467"/>
      <c r="BSG45" s="467"/>
      <c r="BSH45" s="467"/>
      <c r="BSI45" s="467"/>
      <c r="BSJ45" s="467"/>
      <c r="BSK45" s="467"/>
      <c r="BSL45" s="467"/>
      <c r="BSM45" s="467"/>
      <c r="BSN45" s="467"/>
      <c r="BSO45" s="467"/>
      <c r="BSP45" s="467"/>
      <c r="BSQ45" s="467"/>
      <c r="BSR45" s="467"/>
      <c r="BSS45" s="467"/>
      <c r="BST45" s="467"/>
      <c r="BSU45" s="467"/>
      <c r="BSV45" s="467"/>
      <c r="BSW45" s="467"/>
      <c r="BSX45" s="467"/>
      <c r="BSY45" s="467"/>
      <c r="BSZ45" s="467"/>
      <c r="BTA45" s="467"/>
      <c r="BTB45" s="467"/>
      <c r="BTC45" s="467"/>
      <c r="BTD45" s="467"/>
      <c r="BTE45" s="467"/>
      <c r="BTF45" s="467"/>
      <c r="BTG45" s="467"/>
      <c r="BTH45" s="467"/>
      <c r="BTI45" s="467"/>
      <c r="BTJ45" s="467"/>
      <c r="BTK45" s="467"/>
      <c r="BTL45" s="467"/>
      <c r="BTM45" s="467"/>
      <c r="BTN45" s="467"/>
      <c r="BTO45" s="467"/>
      <c r="BTP45" s="467"/>
      <c r="BTQ45" s="467"/>
      <c r="BTR45" s="467"/>
      <c r="BTS45" s="467"/>
      <c r="BTT45" s="467"/>
      <c r="BTU45" s="467"/>
      <c r="BTV45" s="467"/>
      <c r="BTW45" s="467"/>
      <c r="BTX45" s="467"/>
      <c r="BTY45" s="467"/>
      <c r="BTZ45" s="467"/>
      <c r="BUA45" s="467"/>
      <c r="BUB45" s="467"/>
      <c r="BUC45" s="467"/>
      <c r="BUD45" s="467"/>
      <c r="BUE45" s="467"/>
      <c r="BUF45" s="467"/>
      <c r="BUG45" s="467"/>
      <c r="BUH45" s="467"/>
      <c r="BUI45" s="467"/>
      <c r="BUJ45" s="467"/>
      <c r="BUK45" s="467"/>
      <c r="BUL45" s="467"/>
      <c r="BUM45" s="467"/>
      <c r="BUN45" s="467"/>
      <c r="BUO45" s="467"/>
      <c r="BUP45" s="467"/>
      <c r="BUQ45" s="467"/>
      <c r="BUR45" s="467"/>
      <c r="BUS45" s="467"/>
      <c r="BUT45" s="467"/>
      <c r="BUU45" s="467"/>
      <c r="BUV45" s="467"/>
      <c r="BUW45" s="467"/>
      <c r="BUX45" s="467"/>
      <c r="BUY45" s="467"/>
      <c r="BUZ45" s="467"/>
      <c r="BVA45" s="467"/>
      <c r="BVB45" s="467"/>
      <c r="BVC45" s="467"/>
      <c r="BVD45" s="467"/>
      <c r="BVE45" s="467"/>
      <c r="BVF45" s="467"/>
      <c r="BVG45" s="467"/>
      <c r="BVH45" s="467"/>
      <c r="BVI45" s="467"/>
      <c r="BVJ45" s="467"/>
      <c r="BVK45" s="467"/>
      <c r="BVL45" s="467"/>
      <c r="BVM45" s="467"/>
      <c r="BVN45" s="467"/>
      <c r="BVO45" s="467"/>
      <c r="BVP45" s="467"/>
      <c r="BVQ45" s="467"/>
      <c r="BVR45" s="467"/>
      <c r="BVS45" s="467"/>
      <c r="BVT45" s="467"/>
      <c r="BVU45" s="467"/>
      <c r="BVV45" s="467"/>
      <c r="BVW45" s="467"/>
      <c r="BVX45" s="467"/>
      <c r="BVY45" s="467"/>
      <c r="BVZ45" s="467"/>
      <c r="BWA45" s="467"/>
      <c r="BWB45" s="467"/>
      <c r="BWC45" s="467"/>
      <c r="BWD45" s="467"/>
      <c r="BWE45" s="467"/>
      <c r="BWF45" s="467"/>
      <c r="BWG45" s="467"/>
      <c r="BWH45" s="467"/>
      <c r="BWI45" s="467"/>
      <c r="BWJ45" s="467"/>
      <c r="BWK45" s="467"/>
      <c r="BWL45" s="467"/>
      <c r="BWM45" s="467"/>
      <c r="BWN45" s="467"/>
      <c r="BWO45" s="467"/>
      <c r="BWP45" s="467"/>
      <c r="BWQ45" s="467"/>
      <c r="BWR45" s="467"/>
      <c r="BWS45" s="467"/>
      <c r="BWT45" s="467"/>
      <c r="BWU45" s="467"/>
      <c r="BWV45" s="467"/>
      <c r="BWW45" s="467"/>
      <c r="BWX45" s="467"/>
      <c r="BWY45" s="467"/>
      <c r="BWZ45" s="467"/>
      <c r="BXA45" s="467"/>
      <c r="BXB45" s="467"/>
      <c r="BXC45" s="467"/>
      <c r="BXD45" s="467"/>
      <c r="BXE45" s="467"/>
      <c r="BXF45" s="467"/>
      <c r="BXG45" s="467"/>
      <c r="BXH45" s="467"/>
      <c r="BXI45" s="467"/>
      <c r="BXJ45" s="467"/>
      <c r="BXK45" s="467"/>
      <c r="BXL45" s="467"/>
      <c r="BXM45" s="467"/>
      <c r="BXN45" s="467"/>
      <c r="BXO45" s="467"/>
      <c r="BXP45" s="467"/>
      <c r="BXQ45" s="467"/>
      <c r="BXR45" s="467"/>
      <c r="BXS45" s="467"/>
      <c r="BXT45" s="467"/>
      <c r="BXU45" s="467"/>
      <c r="BXV45" s="467"/>
      <c r="BXW45" s="467"/>
      <c r="BXX45" s="467"/>
      <c r="BXY45" s="467"/>
      <c r="BXZ45" s="467"/>
      <c r="BYA45" s="467"/>
      <c r="BYB45" s="467"/>
      <c r="BYC45" s="467"/>
      <c r="BYD45" s="467"/>
      <c r="BYE45" s="467"/>
      <c r="BYF45" s="467"/>
      <c r="BYG45" s="467"/>
      <c r="BYH45" s="467"/>
      <c r="BYI45" s="467"/>
      <c r="BYJ45" s="467"/>
      <c r="BYK45" s="467"/>
      <c r="BYL45" s="467"/>
      <c r="BYM45" s="467"/>
      <c r="BYN45" s="467"/>
      <c r="BYO45" s="467"/>
      <c r="BYP45" s="467"/>
      <c r="BYQ45" s="467"/>
      <c r="BYR45" s="467"/>
      <c r="BYS45" s="467"/>
      <c r="BYT45" s="467"/>
      <c r="BYU45" s="467"/>
      <c r="BYV45" s="467"/>
      <c r="BYW45" s="467"/>
      <c r="BYX45" s="467"/>
      <c r="BYY45" s="467"/>
      <c r="BYZ45" s="467"/>
      <c r="BZA45" s="467"/>
      <c r="BZB45" s="467"/>
      <c r="BZC45" s="467"/>
      <c r="BZD45" s="467"/>
      <c r="BZE45" s="467"/>
      <c r="BZF45" s="467"/>
      <c r="BZG45" s="467"/>
      <c r="BZH45" s="467"/>
      <c r="BZI45" s="467"/>
      <c r="BZJ45" s="467"/>
      <c r="BZK45" s="467"/>
      <c r="BZL45" s="467"/>
      <c r="BZM45" s="467"/>
      <c r="BZN45" s="467"/>
      <c r="BZO45" s="467"/>
      <c r="BZP45" s="467"/>
      <c r="BZQ45" s="467"/>
      <c r="BZR45" s="467"/>
      <c r="BZS45" s="467"/>
      <c r="BZT45" s="467"/>
      <c r="BZU45" s="467"/>
      <c r="BZV45" s="467"/>
      <c r="BZW45" s="467"/>
      <c r="BZX45" s="467"/>
      <c r="BZY45" s="467"/>
      <c r="BZZ45" s="467"/>
      <c r="CAA45" s="467"/>
      <c r="CAB45" s="467"/>
      <c r="CAC45" s="467"/>
      <c r="CAD45" s="467"/>
      <c r="CAE45" s="467"/>
      <c r="CAF45" s="467"/>
      <c r="CAG45" s="467"/>
      <c r="CAH45" s="467"/>
      <c r="CAI45" s="467"/>
      <c r="CAJ45" s="467"/>
      <c r="CAK45" s="467"/>
      <c r="CAL45" s="467"/>
      <c r="CAM45" s="467"/>
      <c r="CAN45" s="467"/>
      <c r="CAO45" s="467"/>
      <c r="CAP45" s="467"/>
      <c r="CAQ45" s="467"/>
      <c r="CAR45" s="467"/>
      <c r="CAS45" s="467"/>
      <c r="CAT45" s="467"/>
      <c r="CAU45" s="467"/>
      <c r="CAV45" s="467"/>
      <c r="CAW45" s="467"/>
      <c r="CAX45" s="467"/>
      <c r="CAY45" s="467"/>
      <c r="CAZ45" s="467"/>
      <c r="CBA45" s="467"/>
      <c r="CBB45" s="467"/>
      <c r="CBC45" s="467"/>
      <c r="CBD45" s="467"/>
      <c r="CBE45" s="467"/>
      <c r="CBF45" s="467"/>
      <c r="CBG45" s="467"/>
      <c r="CBH45" s="467"/>
      <c r="CBI45" s="467"/>
      <c r="CBJ45" s="467"/>
      <c r="CBK45" s="467"/>
      <c r="CBL45" s="467"/>
      <c r="CBM45" s="467"/>
      <c r="CBN45" s="467"/>
      <c r="CBO45" s="467"/>
      <c r="CBP45" s="467"/>
      <c r="CBQ45" s="467"/>
      <c r="CBR45" s="467"/>
      <c r="CBS45" s="467"/>
      <c r="CBT45" s="467"/>
      <c r="CBU45" s="467"/>
      <c r="CBV45" s="467"/>
      <c r="CBW45" s="467"/>
      <c r="CBX45" s="467"/>
      <c r="CBY45" s="467"/>
      <c r="CBZ45" s="467"/>
      <c r="CCA45" s="467"/>
      <c r="CCB45" s="467"/>
      <c r="CCC45" s="467"/>
      <c r="CCD45" s="467"/>
      <c r="CCE45" s="467"/>
      <c r="CCF45" s="467"/>
      <c r="CCG45" s="467"/>
      <c r="CCH45" s="467"/>
      <c r="CCI45" s="467"/>
      <c r="CCJ45" s="467"/>
      <c r="CCK45" s="467"/>
      <c r="CCL45" s="467"/>
      <c r="CCM45" s="467"/>
      <c r="CCN45" s="467"/>
      <c r="CCO45" s="467"/>
      <c r="CCP45" s="467"/>
      <c r="CCQ45" s="467"/>
      <c r="CCR45" s="467"/>
      <c r="CCS45" s="467"/>
      <c r="CCT45" s="467"/>
      <c r="CCU45" s="467"/>
      <c r="CCV45" s="467"/>
      <c r="CCW45" s="467"/>
      <c r="CCX45" s="467"/>
      <c r="CCY45" s="467"/>
      <c r="CCZ45" s="467"/>
      <c r="CDA45" s="467"/>
      <c r="CDB45" s="467"/>
      <c r="CDC45" s="467"/>
      <c r="CDD45" s="467"/>
      <c r="CDE45" s="467"/>
      <c r="CDF45" s="467"/>
      <c r="CDG45" s="467"/>
      <c r="CDH45" s="467"/>
      <c r="CDI45" s="467"/>
      <c r="CDJ45" s="467"/>
      <c r="CDK45" s="467"/>
      <c r="CDL45" s="467"/>
      <c r="CDM45" s="467"/>
      <c r="CDN45" s="467"/>
      <c r="CDO45" s="467"/>
      <c r="CDP45" s="467"/>
      <c r="CDQ45" s="467"/>
      <c r="CDR45" s="467"/>
      <c r="CDS45" s="467"/>
      <c r="CDT45" s="467"/>
      <c r="CDU45" s="467"/>
      <c r="CDV45" s="467"/>
      <c r="CDW45" s="467"/>
      <c r="CDX45" s="467"/>
      <c r="CDY45" s="467"/>
      <c r="CDZ45" s="467"/>
      <c r="CEA45" s="467"/>
      <c r="CEB45" s="467"/>
      <c r="CEC45" s="467"/>
      <c r="CED45" s="467"/>
      <c r="CEE45" s="467"/>
      <c r="CEF45" s="467"/>
      <c r="CEG45" s="467"/>
      <c r="CEH45" s="467"/>
      <c r="CEI45" s="467"/>
      <c r="CEJ45" s="467"/>
      <c r="CEK45" s="467"/>
      <c r="CEL45" s="467"/>
      <c r="CEM45" s="467"/>
      <c r="CEN45" s="467"/>
      <c r="CEO45" s="467"/>
      <c r="CEP45" s="467"/>
      <c r="CEQ45" s="467"/>
      <c r="CER45" s="467"/>
      <c r="CES45" s="467"/>
      <c r="CET45" s="467"/>
      <c r="CEU45" s="467"/>
      <c r="CEV45" s="467"/>
      <c r="CEW45" s="467"/>
      <c r="CEX45" s="467"/>
      <c r="CEY45" s="467"/>
      <c r="CEZ45" s="467"/>
      <c r="CFA45" s="467"/>
      <c r="CFB45" s="467"/>
      <c r="CFC45" s="467"/>
      <c r="CFD45" s="467"/>
      <c r="CFE45" s="467"/>
      <c r="CFF45" s="467"/>
      <c r="CFG45" s="467"/>
      <c r="CFH45" s="467"/>
      <c r="CFI45" s="467"/>
      <c r="CFJ45" s="467"/>
      <c r="CFK45" s="467"/>
      <c r="CFL45" s="467"/>
      <c r="CFM45" s="467"/>
      <c r="CFN45" s="467"/>
      <c r="CFO45" s="467"/>
      <c r="CFP45" s="467"/>
      <c r="CFQ45" s="467"/>
      <c r="CFR45" s="467"/>
      <c r="CFS45" s="467"/>
      <c r="CFT45" s="467"/>
      <c r="CFU45" s="467"/>
      <c r="CFV45" s="467"/>
      <c r="CFW45" s="467"/>
      <c r="CFX45" s="467"/>
      <c r="CFY45" s="467"/>
      <c r="CFZ45" s="467"/>
      <c r="CGA45" s="467"/>
      <c r="CGB45" s="467"/>
      <c r="CGC45" s="467"/>
      <c r="CGD45" s="467"/>
      <c r="CGE45" s="467"/>
      <c r="CGF45" s="467"/>
      <c r="CGG45" s="467"/>
      <c r="CGH45" s="467"/>
      <c r="CGI45" s="467"/>
      <c r="CGJ45" s="467"/>
      <c r="CGK45" s="467"/>
      <c r="CGL45" s="467"/>
      <c r="CGM45" s="467"/>
      <c r="CGN45" s="467"/>
      <c r="CGO45" s="467"/>
      <c r="CGP45" s="467"/>
      <c r="CGQ45" s="467"/>
      <c r="CGR45" s="467"/>
      <c r="CGS45" s="467"/>
      <c r="CGT45" s="467"/>
      <c r="CGU45" s="467"/>
      <c r="CGV45" s="467"/>
      <c r="CGW45" s="467"/>
      <c r="CGX45" s="467"/>
      <c r="CGY45" s="467"/>
      <c r="CGZ45" s="467"/>
      <c r="CHA45" s="467"/>
      <c r="CHB45" s="467"/>
      <c r="CHC45" s="467"/>
      <c r="CHD45" s="467"/>
      <c r="CHE45" s="467"/>
      <c r="CHF45" s="467"/>
      <c r="CHG45" s="467"/>
      <c r="CHH45" s="467"/>
      <c r="CHI45" s="467"/>
      <c r="CHJ45" s="467"/>
      <c r="CHK45" s="467"/>
      <c r="CHL45" s="467"/>
      <c r="CHM45" s="467"/>
      <c r="CHN45" s="467"/>
      <c r="CHO45" s="467"/>
      <c r="CHP45" s="467"/>
      <c r="CHQ45" s="467"/>
      <c r="CHR45" s="467"/>
      <c r="CHS45" s="467"/>
      <c r="CHT45" s="467"/>
      <c r="CHU45" s="467"/>
      <c r="CHV45" s="467"/>
      <c r="CHW45" s="467"/>
      <c r="CHX45" s="467"/>
      <c r="CHY45" s="467"/>
      <c r="CHZ45" s="467"/>
      <c r="CIA45" s="467"/>
      <c r="CIB45" s="467"/>
      <c r="CIC45" s="467"/>
      <c r="CID45" s="467"/>
      <c r="CIE45" s="467"/>
      <c r="CIF45" s="467"/>
      <c r="CIG45" s="467"/>
      <c r="CIH45" s="467"/>
      <c r="CII45" s="467"/>
      <c r="CIJ45" s="467"/>
      <c r="CIK45" s="467"/>
      <c r="CIL45" s="467"/>
      <c r="CIM45" s="467"/>
      <c r="CIN45" s="467"/>
      <c r="CIO45" s="467"/>
      <c r="CIP45" s="467"/>
      <c r="CIQ45" s="467"/>
      <c r="CIR45" s="467"/>
      <c r="CIS45" s="467"/>
      <c r="CIT45" s="467"/>
      <c r="CIU45" s="467"/>
      <c r="CIV45" s="467"/>
      <c r="CIW45" s="467"/>
      <c r="CIX45" s="467"/>
      <c r="CIY45" s="467"/>
      <c r="CIZ45" s="467"/>
      <c r="CJA45" s="467"/>
      <c r="CJB45" s="467"/>
      <c r="CJC45" s="467"/>
      <c r="CJD45" s="467"/>
      <c r="CJE45" s="467"/>
      <c r="CJF45" s="467"/>
      <c r="CJG45" s="467"/>
      <c r="CJH45" s="467"/>
      <c r="CJI45" s="467"/>
      <c r="CJJ45" s="467"/>
      <c r="CJK45" s="467"/>
      <c r="CJL45" s="467"/>
      <c r="CJM45" s="467"/>
      <c r="CJN45" s="467"/>
      <c r="CJO45" s="467"/>
      <c r="CJP45" s="467"/>
      <c r="CJQ45" s="467"/>
      <c r="CJR45" s="467"/>
      <c r="CJS45" s="467"/>
      <c r="CJT45" s="467"/>
      <c r="CJU45" s="467"/>
      <c r="CJV45" s="467"/>
      <c r="CJW45" s="467"/>
      <c r="CJX45" s="467"/>
      <c r="CJY45" s="467"/>
      <c r="CJZ45" s="467"/>
      <c r="CKA45" s="467"/>
      <c r="CKB45" s="467"/>
      <c r="CKC45" s="467"/>
      <c r="CKD45" s="467"/>
      <c r="CKE45" s="467"/>
      <c r="CKF45" s="467"/>
      <c r="CKG45" s="467"/>
      <c r="CKH45" s="467"/>
      <c r="CKI45" s="467"/>
      <c r="CKJ45" s="467"/>
      <c r="CKK45" s="467"/>
      <c r="CKL45" s="467"/>
      <c r="CKM45" s="467"/>
      <c r="CKN45" s="467"/>
      <c r="CKO45" s="467"/>
      <c r="CKP45" s="467"/>
      <c r="CKQ45" s="467"/>
      <c r="CKR45" s="467"/>
      <c r="CKS45" s="467"/>
      <c r="CKT45" s="467"/>
      <c r="CKU45" s="467"/>
      <c r="CKV45" s="467"/>
      <c r="CKW45" s="467"/>
      <c r="CKX45" s="467"/>
      <c r="CKY45" s="467"/>
      <c r="CKZ45" s="467"/>
      <c r="CLA45" s="467"/>
      <c r="CLB45" s="467"/>
      <c r="CLC45" s="467"/>
      <c r="CLD45" s="467"/>
      <c r="CLE45" s="467"/>
      <c r="CLF45" s="467"/>
      <c r="CLG45" s="467"/>
      <c r="CLH45" s="467"/>
      <c r="CLI45" s="467"/>
      <c r="CLJ45" s="467"/>
      <c r="CLK45" s="467"/>
      <c r="CLL45" s="467"/>
      <c r="CLM45" s="467"/>
      <c r="CLN45" s="467"/>
      <c r="CLO45" s="467"/>
      <c r="CLP45" s="467"/>
      <c r="CLQ45" s="467"/>
      <c r="CLR45" s="467"/>
      <c r="CLS45" s="467"/>
      <c r="CLT45" s="467"/>
      <c r="CLU45" s="467"/>
      <c r="CLV45" s="467"/>
      <c r="CLW45" s="467"/>
      <c r="CLX45" s="467"/>
      <c r="CLY45" s="467"/>
      <c r="CLZ45" s="467"/>
      <c r="CMA45" s="467"/>
      <c r="CMB45" s="467"/>
      <c r="CMC45" s="467"/>
      <c r="CMD45" s="467"/>
      <c r="CME45" s="467"/>
      <c r="CMF45" s="467"/>
      <c r="CMG45" s="467"/>
      <c r="CMH45" s="467"/>
      <c r="CMI45" s="467"/>
      <c r="CMJ45" s="467"/>
      <c r="CMK45" s="467"/>
      <c r="CML45" s="467"/>
      <c r="CMM45" s="467"/>
      <c r="CMN45" s="467"/>
      <c r="CMO45" s="467"/>
      <c r="CMP45" s="467"/>
      <c r="CMQ45" s="467"/>
      <c r="CMR45" s="467"/>
      <c r="CMS45" s="467"/>
      <c r="CMT45" s="467"/>
      <c r="CMU45" s="467"/>
      <c r="CMV45" s="467"/>
      <c r="CMW45" s="467"/>
      <c r="CMX45" s="467"/>
      <c r="CMY45" s="467"/>
      <c r="CMZ45" s="467"/>
      <c r="CNA45" s="467"/>
      <c r="CNB45" s="467"/>
      <c r="CNC45" s="467"/>
      <c r="CND45" s="467"/>
      <c r="CNE45" s="467"/>
      <c r="CNF45" s="467"/>
      <c r="CNG45" s="467"/>
      <c r="CNH45" s="467"/>
      <c r="CNI45" s="467"/>
      <c r="CNJ45" s="467"/>
      <c r="CNK45" s="467"/>
      <c r="CNL45" s="467"/>
      <c r="CNM45" s="467"/>
      <c r="CNN45" s="467"/>
      <c r="CNO45" s="467"/>
      <c r="CNP45" s="467"/>
      <c r="CNQ45" s="467"/>
      <c r="CNR45" s="467"/>
      <c r="CNS45" s="467"/>
      <c r="CNT45" s="467"/>
      <c r="CNU45" s="467"/>
      <c r="CNV45" s="467"/>
      <c r="CNW45" s="467"/>
      <c r="CNX45" s="467"/>
      <c r="CNY45" s="467"/>
      <c r="CNZ45" s="467"/>
      <c r="COA45" s="467"/>
      <c r="COB45" s="467"/>
      <c r="COC45" s="467"/>
      <c r="COD45" s="467"/>
      <c r="COE45" s="467"/>
      <c r="COF45" s="467"/>
      <c r="COG45" s="467"/>
      <c r="COH45" s="467"/>
      <c r="COI45" s="467"/>
      <c r="COJ45" s="467"/>
      <c r="COK45" s="467"/>
      <c r="COL45" s="467"/>
      <c r="COM45" s="467"/>
      <c r="CON45" s="467"/>
      <c r="COO45" s="467"/>
      <c r="COP45" s="467"/>
      <c r="COQ45" s="467"/>
      <c r="COR45" s="467"/>
      <c r="COS45" s="467"/>
      <c r="COT45" s="467"/>
      <c r="COU45" s="467"/>
      <c r="COV45" s="467"/>
      <c r="COW45" s="467"/>
      <c r="COX45" s="467"/>
      <c r="COY45" s="467"/>
      <c r="COZ45" s="467"/>
      <c r="CPA45" s="467"/>
      <c r="CPB45" s="467"/>
      <c r="CPC45" s="467"/>
      <c r="CPD45" s="467"/>
      <c r="CPE45" s="467"/>
      <c r="CPF45" s="467"/>
      <c r="CPG45" s="467"/>
      <c r="CPH45" s="467"/>
      <c r="CPI45" s="467"/>
      <c r="CPJ45" s="467"/>
      <c r="CPK45" s="467"/>
      <c r="CPL45" s="467"/>
      <c r="CPM45" s="467"/>
      <c r="CPN45" s="467"/>
      <c r="CPO45" s="467"/>
      <c r="CPP45" s="467"/>
      <c r="CPQ45" s="467"/>
      <c r="CPR45" s="467"/>
      <c r="CPS45" s="467"/>
      <c r="CPT45" s="467"/>
      <c r="CPU45" s="467"/>
      <c r="CPV45" s="467"/>
      <c r="CPW45" s="467"/>
      <c r="CPX45" s="467"/>
      <c r="CPY45" s="467"/>
      <c r="CPZ45" s="467"/>
      <c r="CQA45" s="467"/>
      <c r="CQB45" s="467"/>
      <c r="CQC45" s="467"/>
      <c r="CQD45" s="467"/>
      <c r="CQE45" s="467"/>
      <c r="CQF45" s="467"/>
      <c r="CQG45" s="467"/>
      <c r="CQH45" s="467"/>
      <c r="CQI45" s="467"/>
      <c r="CQJ45" s="467"/>
      <c r="CQK45" s="467"/>
      <c r="CQL45" s="467"/>
      <c r="CQM45" s="467"/>
      <c r="CQN45" s="467"/>
      <c r="CQO45" s="467"/>
      <c r="CQP45" s="467"/>
      <c r="CQQ45" s="467"/>
      <c r="CQR45" s="467"/>
      <c r="CQS45" s="467"/>
      <c r="CQT45" s="467"/>
      <c r="CQU45" s="467"/>
      <c r="CQV45" s="467"/>
      <c r="CQW45" s="467"/>
      <c r="CQX45" s="467"/>
      <c r="CQY45" s="467"/>
      <c r="CQZ45" s="467"/>
      <c r="CRA45" s="467"/>
      <c r="CRB45" s="467"/>
      <c r="CRC45" s="467"/>
      <c r="CRD45" s="467"/>
      <c r="CRE45" s="467"/>
      <c r="CRF45" s="467"/>
      <c r="CRG45" s="467"/>
      <c r="CRH45" s="467"/>
      <c r="CRI45" s="467"/>
      <c r="CRJ45" s="467"/>
      <c r="CRK45" s="467"/>
      <c r="CRL45" s="467"/>
      <c r="CRM45" s="467"/>
      <c r="CRN45" s="467"/>
      <c r="CRO45" s="467"/>
      <c r="CRP45" s="467"/>
      <c r="CRQ45" s="467"/>
      <c r="CRR45" s="467"/>
      <c r="CRS45" s="467"/>
      <c r="CRT45" s="467"/>
      <c r="CRU45" s="467"/>
      <c r="CRV45" s="467"/>
      <c r="CRW45" s="467"/>
      <c r="CRX45" s="467"/>
      <c r="CRY45" s="467"/>
      <c r="CRZ45" s="467"/>
      <c r="CSA45" s="467"/>
      <c r="CSB45" s="467"/>
      <c r="CSC45" s="467"/>
      <c r="CSD45" s="467"/>
      <c r="CSE45" s="467"/>
      <c r="CSF45" s="467"/>
      <c r="CSG45" s="467"/>
      <c r="CSH45" s="467"/>
      <c r="CSI45" s="467"/>
      <c r="CSJ45" s="467"/>
      <c r="CSK45" s="467"/>
      <c r="CSL45" s="467"/>
      <c r="CSM45" s="467"/>
      <c r="CSN45" s="467"/>
      <c r="CSO45" s="467"/>
      <c r="CSP45" s="467"/>
      <c r="CSQ45" s="467"/>
      <c r="CSR45" s="467"/>
      <c r="CSS45" s="467"/>
      <c r="CST45" s="467"/>
      <c r="CSU45" s="467"/>
      <c r="CSV45" s="467"/>
      <c r="CSW45" s="467"/>
      <c r="CSX45" s="467"/>
      <c r="CSY45" s="467"/>
      <c r="CSZ45" s="467"/>
      <c r="CTA45" s="467"/>
      <c r="CTB45" s="467"/>
      <c r="CTC45" s="467"/>
      <c r="CTD45" s="467"/>
      <c r="CTE45" s="467"/>
      <c r="CTF45" s="467"/>
      <c r="CTG45" s="467"/>
      <c r="CTH45" s="467"/>
      <c r="CTI45" s="467"/>
      <c r="CTJ45" s="467"/>
      <c r="CTK45" s="467"/>
      <c r="CTL45" s="467"/>
      <c r="CTM45" s="467"/>
      <c r="CTN45" s="467"/>
      <c r="CTO45" s="467"/>
      <c r="CTP45" s="467"/>
      <c r="CTQ45" s="467"/>
      <c r="CTR45" s="467"/>
      <c r="CTS45" s="467"/>
      <c r="CTT45" s="467"/>
      <c r="CTU45" s="467"/>
      <c r="CTV45" s="467"/>
      <c r="CTW45" s="467"/>
      <c r="CTX45" s="467"/>
      <c r="CTY45" s="467"/>
      <c r="CTZ45" s="467"/>
      <c r="CUA45" s="467"/>
      <c r="CUB45" s="467"/>
      <c r="CUC45" s="467"/>
      <c r="CUD45" s="467"/>
      <c r="CUE45" s="467"/>
      <c r="CUF45" s="467"/>
      <c r="CUG45" s="467"/>
      <c r="CUH45" s="467"/>
      <c r="CUI45" s="467"/>
      <c r="CUJ45" s="467"/>
      <c r="CUK45" s="467"/>
      <c r="CUL45" s="467"/>
      <c r="CUM45" s="467"/>
      <c r="CUN45" s="467"/>
      <c r="CUO45" s="467"/>
      <c r="CUP45" s="467"/>
      <c r="CUQ45" s="467"/>
      <c r="CUR45" s="467"/>
      <c r="CUS45" s="467"/>
      <c r="CUT45" s="467"/>
      <c r="CUU45" s="467"/>
      <c r="CUV45" s="467"/>
      <c r="CUW45" s="467"/>
      <c r="CUX45" s="467"/>
      <c r="CUY45" s="467"/>
      <c r="CUZ45" s="467"/>
      <c r="CVA45" s="467"/>
      <c r="CVB45" s="467"/>
      <c r="CVC45" s="467"/>
      <c r="CVD45" s="467"/>
      <c r="CVE45" s="467"/>
      <c r="CVF45" s="467"/>
      <c r="CVG45" s="467"/>
      <c r="CVH45" s="467"/>
      <c r="CVI45" s="467"/>
      <c r="CVJ45" s="467"/>
      <c r="CVK45" s="467"/>
      <c r="CVL45" s="467"/>
      <c r="CVM45" s="467"/>
      <c r="CVN45" s="467"/>
      <c r="CVO45" s="467"/>
      <c r="CVP45" s="467"/>
      <c r="CVQ45" s="467"/>
      <c r="CVR45" s="467"/>
      <c r="CVS45" s="467"/>
      <c r="CVT45" s="467"/>
      <c r="CVU45" s="467"/>
      <c r="CVV45" s="467"/>
      <c r="CVW45" s="467"/>
      <c r="CVX45" s="467"/>
      <c r="CVY45" s="467"/>
      <c r="CVZ45" s="467"/>
      <c r="CWA45" s="467"/>
      <c r="CWB45" s="467"/>
      <c r="CWC45" s="467"/>
      <c r="CWD45" s="467"/>
      <c r="CWE45" s="467"/>
      <c r="CWF45" s="467"/>
      <c r="CWG45" s="467"/>
      <c r="CWH45" s="467"/>
      <c r="CWI45" s="467"/>
      <c r="CWJ45" s="467"/>
      <c r="CWK45" s="467"/>
      <c r="CWL45" s="467"/>
      <c r="CWM45" s="467"/>
      <c r="CWN45" s="467"/>
      <c r="CWO45" s="467"/>
      <c r="CWP45" s="467"/>
      <c r="CWQ45" s="467"/>
      <c r="CWR45" s="467"/>
      <c r="CWS45" s="467"/>
      <c r="CWT45" s="467"/>
      <c r="CWU45" s="467"/>
      <c r="CWV45" s="467"/>
      <c r="CWW45" s="467"/>
      <c r="CWX45" s="467"/>
      <c r="CWY45" s="467"/>
      <c r="CWZ45" s="467"/>
      <c r="CXA45" s="467"/>
      <c r="CXB45" s="467"/>
      <c r="CXC45" s="467"/>
      <c r="CXD45" s="467"/>
      <c r="CXE45" s="467"/>
      <c r="CXF45" s="467"/>
      <c r="CXG45" s="467"/>
      <c r="CXH45" s="467"/>
      <c r="CXI45" s="467"/>
      <c r="CXJ45" s="467"/>
      <c r="CXK45" s="467"/>
      <c r="CXL45" s="467"/>
      <c r="CXM45" s="467"/>
      <c r="CXN45" s="467"/>
      <c r="CXO45" s="467"/>
      <c r="CXP45" s="467"/>
      <c r="CXQ45" s="467"/>
      <c r="CXR45" s="467"/>
      <c r="CXS45" s="467"/>
      <c r="CXT45" s="467"/>
      <c r="CXU45" s="467"/>
      <c r="CXV45" s="467"/>
      <c r="CXW45" s="467"/>
      <c r="CXX45" s="467"/>
      <c r="CXY45" s="467"/>
      <c r="CXZ45" s="467"/>
      <c r="CYA45" s="467"/>
      <c r="CYB45" s="467"/>
      <c r="CYC45" s="467"/>
      <c r="CYD45" s="467"/>
      <c r="CYE45" s="467"/>
      <c r="CYF45" s="467"/>
      <c r="CYG45" s="467"/>
      <c r="CYH45" s="467"/>
      <c r="CYI45" s="467"/>
      <c r="CYJ45" s="467"/>
      <c r="CYK45" s="467"/>
      <c r="CYL45" s="467"/>
      <c r="CYM45" s="467"/>
      <c r="CYN45" s="467"/>
      <c r="CYO45" s="467"/>
      <c r="CYP45" s="467"/>
      <c r="CYQ45" s="467"/>
      <c r="CYR45" s="467"/>
      <c r="CYS45" s="467"/>
      <c r="CYT45" s="467"/>
      <c r="CYU45" s="467"/>
      <c r="CYV45" s="467"/>
      <c r="CYW45" s="467"/>
      <c r="CYX45" s="467"/>
      <c r="CYY45" s="467"/>
      <c r="CYZ45" s="467"/>
      <c r="CZA45" s="467"/>
      <c r="CZB45" s="467"/>
      <c r="CZC45" s="467"/>
      <c r="CZD45" s="467"/>
      <c r="CZE45" s="467"/>
      <c r="CZF45" s="467"/>
      <c r="CZG45" s="467"/>
      <c r="CZH45" s="467"/>
      <c r="CZI45" s="467"/>
      <c r="CZJ45" s="467"/>
      <c r="CZK45" s="467"/>
      <c r="CZL45" s="467"/>
      <c r="CZM45" s="467"/>
      <c r="CZN45" s="467"/>
      <c r="CZO45" s="467"/>
      <c r="CZP45" s="467"/>
      <c r="CZQ45" s="467"/>
      <c r="CZR45" s="467"/>
      <c r="CZS45" s="467"/>
      <c r="CZT45" s="467"/>
      <c r="CZU45" s="467"/>
      <c r="CZV45" s="467"/>
      <c r="CZW45" s="467"/>
      <c r="CZX45" s="467"/>
      <c r="CZY45" s="467"/>
      <c r="CZZ45" s="467"/>
      <c r="DAA45" s="467"/>
      <c r="DAB45" s="467"/>
      <c r="DAC45" s="467"/>
      <c r="DAD45" s="467"/>
      <c r="DAE45" s="467"/>
      <c r="DAF45" s="467"/>
      <c r="DAG45" s="467"/>
      <c r="DAH45" s="467"/>
      <c r="DAI45" s="467"/>
      <c r="DAJ45" s="467"/>
      <c r="DAK45" s="467"/>
      <c r="DAL45" s="467"/>
      <c r="DAM45" s="467"/>
      <c r="DAN45" s="467"/>
      <c r="DAO45" s="467"/>
      <c r="DAP45" s="467"/>
      <c r="DAQ45" s="467"/>
      <c r="DAR45" s="467"/>
      <c r="DAS45" s="467"/>
      <c r="DAT45" s="467"/>
      <c r="DAU45" s="467"/>
      <c r="DAV45" s="467"/>
      <c r="DAW45" s="467"/>
      <c r="DAX45" s="467"/>
      <c r="DAY45" s="467"/>
      <c r="DAZ45" s="467"/>
      <c r="DBA45" s="467"/>
      <c r="DBB45" s="467"/>
      <c r="DBC45" s="467"/>
      <c r="DBD45" s="467"/>
      <c r="DBE45" s="467"/>
      <c r="DBF45" s="467"/>
      <c r="DBG45" s="467"/>
      <c r="DBH45" s="467"/>
      <c r="DBI45" s="467"/>
      <c r="DBJ45" s="467"/>
      <c r="DBK45" s="467"/>
      <c r="DBL45" s="467"/>
      <c r="DBM45" s="467"/>
      <c r="DBN45" s="467"/>
      <c r="DBO45" s="467"/>
      <c r="DBP45" s="467"/>
      <c r="DBQ45" s="467"/>
      <c r="DBR45" s="467"/>
      <c r="DBS45" s="467"/>
      <c r="DBT45" s="467"/>
      <c r="DBU45" s="467"/>
      <c r="DBV45" s="467"/>
      <c r="DBW45" s="467"/>
      <c r="DBX45" s="467"/>
      <c r="DBY45" s="467"/>
      <c r="DBZ45" s="467"/>
      <c r="DCA45" s="467"/>
      <c r="DCB45" s="467"/>
      <c r="DCC45" s="467"/>
      <c r="DCD45" s="467"/>
      <c r="DCE45" s="467"/>
      <c r="DCF45" s="467"/>
      <c r="DCG45" s="467"/>
      <c r="DCH45" s="467"/>
      <c r="DCI45" s="467"/>
      <c r="DCJ45" s="467"/>
      <c r="DCK45" s="467"/>
      <c r="DCL45" s="467"/>
      <c r="DCM45" s="467"/>
      <c r="DCN45" s="467"/>
      <c r="DCO45" s="467"/>
      <c r="DCP45" s="467"/>
      <c r="DCQ45" s="467"/>
      <c r="DCR45" s="467"/>
      <c r="DCS45" s="467"/>
      <c r="DCT45" s="467"/>
      <c r="DCU45" s="467"/>
      <c r="DCV45" s="467"/>
      <c r="DCW45" s="467"/>
      <c r="DCX45" s="467"/>
      <c r="DCY45" s="467"/>
      <c r="DCZ45" s="467"/>
      <c r="DDA45" s="467"/>
      <c r="DDB45" s="467"/>
      <c r="DDC45" s="467"/>
      <c r="DDD45" s="467"/>
      <c r="DDE45" s="467"/>
      <c r="DDF45" s="467"/>
      <c r="DDG45" s="467"/>
      <c r="DDH45" s="467"/>
      <c r="DDI45" s="467"/>
      <c r="DDJ45" s="467"/>
      <c r="DDK45" s="467"/>
      <c r="DDL45" s="467"/>
      <c r="DDM45" s="467"/>
      <c r="DDN45" s="467"/>
      <c r="DDO45" s="467"/>
      <c r="DDP45" s="467"/>
      <c r="DDQ45" s="467"/>
      <c r="DDR45" s="467"/>
      <c r="DDS45" s="467"/>
      <c r="DDT45" s="467"/>
      <c r="DDU45" s="467"/>
      <c r="DDV45" s="467"/>
      <c r="DDW45" s="467"/>
      <c r="DDX45" s="467"/>
      <c r="DDY45" s="467"/>
      <c r="DDZ45" s="467"/>
      <c r="DEA45" s="467"/>
      <c r="DEB45" s="467"/>
      <c r="DEC45" s="467"/>
      <c r="DED45" s="467"/>
      <c r="DEE45" s="467"/>
      <c r="DEF45" s="467"/>
      <c r="DEG45" s="467"/>
      <c r="DEH45" s="467"/>
      <c r="DEI45" s="467"/>
      <c r="DEJ45" s="467"/>
      <c r="DEK45" s="467"/>
      <c r="DEL45" s="467"/>
      <c r="DEM45" s="467"/>
      <c r="DEN45" s="467"/>
      <c r="DEO45" s="467"/>
      <c r="DEP45" s="467"/>
      <c r="DEQ45" s="467"/>
      <c r="DER45" s="467"/>
      <c r="DES45" s="467"/>
      <c r="DET45" s="467"/>
      <c r="DEU45" s="467"/>
      <c r="DEV45" s="467"/>
      <c r="DEW45" s="467"/>
      <c r="DEX45" s="467"/>
      <c r="DEY45" s="467"/>
      <c r="DEZ45" s="467"/>
      <c r="DFA45" s="467"/>
      <c r="DFB45" s="467"/>
      <c r="DFC45" s="467"/>
      <c r="DFD45" s="467"/>
      <c r="DFE45" s="467"/>
      <c r="DFF45" s="467"/>
      <c r="DFG45" s="467"/>
      <c r="DFH45" s="467"/>
      <c r="DFI45" s="467"/>
      <c r="DFJ45" s="467"/>
      <c r="DFK45" s="467"/>
      <c r="DFL45" s="467"/>
      <c r="DFM45" s="467"/>
      <c r="DFN45" s="467"/>
      <c r="DFO45" s="467"/>
      <c r="DFP45" s="467"/>
      <c r="DFQ45" s="467"/>
      <c r="DFR45" s="467"/>
      <c r="DFS45" s="467"/>
      <c r="DFT45" s="467"/>
      <c r="DFU45" s="467"/>
      <c r="DFV45" s="467"/>
      <c r="DFW45" s="467"/>
      <c r="DFX45" s="467"/>
      <c r="DFY45" s="467"/>
      <c r="DFZ45" s="467"/>
      <c r="DGA45" s="467"/>
      <c r="DGB45" s="467"/>
      <c r="DGC45" s="467"/>
      <c r="DGD45" s="467"/>
      <c r="DGE45" s="467"/>
      <c r="DGF45" s="467"/>
      <c r="DGG45" s="467"/>
      <c r="DGH45" s="467"/>
      <c r="DGI45" s="467"/>
      <c r="DGJ45" s="467"/>
      <c r="DGK45" s="467"/>
      <c r="DGL45" s="467"/>
      <c r="DGM45" s="467"/>
      <c r="DGN45" s="467"/>
      <c r="DGO45" s="467"/>
      <c r="DGP45" s="467"/>
      <c r="DGQ45" s="467"/>
      <c r="DGR45" s="467"/>
      <c r="DGS45" s="467"/>
      <c r="DGT45" s="467"/>
      <c r="DGU45" s="467"/>
      <c r="DGV45" s="467"/>
      <c r="DGW45" s="467"/>
      <c r="DGX45" s="467"/>
      <c r="DGY45" s="467"/>
      <c r="DGZ45" s="467"/>
      <c r="DHA45" s="467"/>
      <c r="DHB45" s="467"/>
      <c r="DHC45" s="467"/>
      <c r="DHD45" s="467"/>
      <c r="DHE45" s="467"/>
      <c r="DHF45" s="467"/>
      <c r="DHG45" s="467"/>
      <c r="DHH45" s="467"/>
      <c r="DHI45" s="467"/>
      <c r="DHJ45" s="467"/>
      <c r="DHK45" s="467"/>
      <c r="DHL45" s="467"/>
      <c r="DHM45" s="467"/>
      <c r="DHN45" s="467"/>
      <c r="DHO45" s="467"/>
      <c r="DHP45" s="467"/>
      <c r="DHQ45" s="467"/>
      <c r="DHR45" s="467"/>
      <c r="DHS45" s="467"/>
      <c r="DHT45" s="467"/>
      <c r="DHU45" s="467"/>
      <c r="DHV45" s="467"/>
      <c r="DHW45" s="467"/>
      <c r="DHX45" s="467"/>
      <c r="DHY45" s="467"/>
      <c r="DHZ45" s="467"/>
      <c r="DIA45" s="467"/>
      <c r="DIB45" s="467"/>
      <c r="DIC45" s="467"/>
      <c r="DID45" s="467"/>
      <c r="DIE45" s="467"/>
      <c r="DIF45" s="467"/>
      <c r="DIG45" s="467"/>
      <c r="DIH45" s="467"/>
      <c r="DII45" s="467"/>
      <c r="DIJ45" s="467"/>
      <c r="DIK45" s="467"/>
      <c r="DIL45" s="467"/>
      <c r="DIM45" s="467"/>
      <c r="DIN45" s="467"/>
      <c r="DIO45" s="467"/>
      <c r="DIP45" s="467"/>
      <c r="DIQ45" s="467"/>
      <c r="DIR45" s="467"/>
      <c r="DIS45" s="467"/>
      <c r="DIT45" s="467"/>
      <c r="DIU45" s="467"/>
      <c r="DIV45" s="467"/>
      <c r="DIW45" s="467"/>
      <c r="DIX45" s="467"/>
      <c r="DIY45" s="467"/>
      <c r="DIZ45" s="467"/>
      <c r="DJA45" s="467"/>
      <c r="DJB45" s="467"/>
      <c r="DJC45" s="467"/>
      <c r="DJD45" s="467"/>
      <c r="DJE45" s="467"/>
      <c r="DJF45" s="467"/>
      <c r="DJG45" s="467"/>
      <c r="DJH45" s="467"/>
      <c r="DJI45" s="467"/>
      <c r="DJJ45" s="467"/>
      <c r="DJK45" s="467"/>
      <c r="DJL45" s="467"/>
      <c r="DJM45" s="467"/>
      <c r="DJN45" s="467"/>
      <c r="DJO45" s="467"/>
      <c r="DJP45" s="467"/>
      <c r="DJQ45" s="467"/>
      <c r="DJR45" s="467"/>
      <c r="DJS45" s="467"/>
      <c r="DJT45" s="467"/>
      <c r="DJU45" s="467"/>
      <c r="DJV45" s="467"/>
      <c r="DJW45" s="467"/>
      <c r="DJX45" s="467"/>
      <c r="DJY45" s="467"/>
      <c r="DJZ45" s="467"/>
      <c r="DKA45" s="467"/>
      <c r="DKB45" s="467"/>
      <c r="DKC45" s="467"/>
      <c r="DKD45" s="467"/>
      <c r="DKE45" s="467"/>
      <c r="DKF45" s="467"/>
      <c r="DKG45" s="467"/>
      <c r="DKH45" s="467"/>
      <c r="DKI45" s="467"/>
      <c r="DKJ45" s="467"/>
      <c r="DKK45" s="467"/>
      <c r="DKL45" s="467"/>
      <c r="DKM45" s="467"/>
      <c r="DKN45" s="467"/>
      <c r="DKO45" s="467"/>
      <c r="DKP45" s="467"/>
      <c r="DKQ45" s="467"/>
      <c r="DKR45" s="467"/>
      <c r="DKS45" s="467"/>
      <c r="DKT45" s="467"/>
      <c r="DKU45" s="467"/>
      <c r="DKV45" s="467"/>
      <c r="DKW45" s="467"/>
      <c r="DKX45" s="467"/>
      <c r="DKY45" s="467"/>
      <c r="DKZ45" s="467"/>
      <c r="DLA45" s="467"/>
      <c r="DLB45" s="467"/>
      <c r="DLC45" s="467"/>
      <c r="DLD45" s="467"/>
      <c r="DLE45" s="467"/>
      <c r="DLF45" s="467"/>
      <c r="DLG45" s="467"/>
      <c r="DLH45" s="467"/>
      <c r="DLI45" s="467"/>
      <c r="DLJ45" s="467"/>
      <c r="DLK45" s="467"/>
      <c r="DLL45" s="467"/>
      <c r="DLM45" s="467"/>
      <c r="DLN45" s="467"/>
      <c r="DLO45" s="467"/>
      <c r="DLP45" s="467"/>
      <c r="DLQ45" s="467"/>
      <c r="DLR45" s="467"/>
      <c r="DLS45" s="467"/>
      <c r="DLT45" s="467"/>
      <c r="DLU45" s="467"/>
      <c r="DLV45" s="467"/>
      <c r="DLW45" s="467"/>
      <c r="DLX45" s="467"/>
      <c r="DLY45" s="467"/>
      <c r="DLZ45" s="467"/>
      <c r="DMA45" s="467"/>
      <c r="DMB45" s="467"/>
      <c r="DMC45" s="467"/>
      <c r="DMD45" s="467"/>
      <c r="DME45" s="467"/>
      <c r="DMF45" s="467"/>
      <c r="DMG45" s="467"/>
      <c r="DMH45" s="467"/>
      <c r="DMI45" s="467"/>
      <c r="DMJ45" s="467"/>
      <c r="DMK45" s="467"/>
      <c r="DML45" s="467"/>
      <c r="DMM45" s="467"/>
      <c r="DMN45" s="467"/>
      <c r="DMO45" s="467"/>
      <c r="DMP45" s="467"/>
      <c r="DMQ45" s="467"/>
      <c r="DMR45" s="467"/>
      <c r="DMS45" s="467"/>
      <c r="DMT45" s="467"/>
      <c r="DMU45" s="467"/>
      <c r="DMV45" s="467"/>
      <c r="DMW45" s="467"/>
      <c r="DMX45" s="467"/>
      <c r="DMY45" s="467"/>
      <c r="DMZ45" s="467"/>
      <c r="DNA45" s="467"/>
      <c r="DNB45" s="467"/>
      <c r="DNC45" s="467"/>
      <c r="DND45" s="467"/>
      <c r="DNE45" s="467"/>
      <c r="DNF45" s="467"/>
      <c r="DNG45" s="467"/>
      <c r="DNH45" s="467"/>
      <c r="DNI45" s="467"/>
      <c r="DNJ45" s="467"/>
      <c r="DNK45" s="467"/>
      <c r="DNL45" s="467"/>
      <c r="DNM45" s="467"/>
      <c r="DNN45" s="467"/>
      <c r="DNO45" s="467"/>
      <c r="DNP45" s="467"/>
      <c r="DNQ45" s="467"/>
      <c r="DNR45" s="467"/>
      <c r="DNS45" s="467"/>
      <c r="DNT45" s="467"/>
      <c r="DNU45" s="467"/>
      <c r="DNV45" s="467"/>
      <c r="DNW45" s="467"/>
      <c r="DNX45" s="467"/>
      <c r="DNY45" s="467"/>
      <c r="DNZ45" s="467"/>
      <c r="DOA45" s="467"/>
      <c r="DOB45" s="467"/>
      <c r="DOC45" s="467"/>
      <c r="DOD45" s="467"/>
      <c r="DOE45" s="467"/>
      <c r="DOF45" s="467"/>
      <c r="DOG45" s="467"/>
      <c r="DOH45" s="467"/>
      <c r="DOI45" s="467"/>
      <c r="DOJ45" s="467"/>
      <c r="DOK45" s="467"/>
      <c r="DOL45" s="467"/>
      <c r="DOM45" s="467"/>
      <c r="DON45" s="467"/>
      <c r="DOO45" s="467"/>
      <c r="DOP45" s="467"/>
      <c r="DOQ45" s="467"/>
      <c r="DOR45" s="467"/>
      <c r="DOS45" s="467"/>
      <c r="DOT45" s="467"/>
      <c r="DOU45" s="467"/>
      <c r="DOV45" s="467"/>
      <c r="DOW45" s="467"/>
      <c r="DOX45" s="467"/>
      <c r="DOY45" s="467"/>
      <c r="DOZ45" s="467"/>
      <c r="DPA45" s="467"/>
      <c r="DPB45" s="467"/>
      <c r="DPC45" s="467"/>
      <c r="DPD45" s="467"/>
      <c r="DPE45" s="467"/>
      <c r="DPF45" s="467"/>
      <c r="DPG45" s="467"/>
      <c r="DPH45" s="467"/>
      <c r="DPI45" s="467"/>
      <c r="DPJ45" s="467"/>
      <c r="DPK45" s="467"/>
      <c r="DPL45" s="467"/>
      <c r="DPM45" s="467"/>
      <c r="DPN45" s="467"/>
      <c r="DPO45" s="467"/>
      <c r="DPP45" s="467"/>
      <c r="DPQ45" s="467"/>
      <c r="DPR45" s="467"/>
      <c r="DPS45" s="467"/>
      <c r="DPT45" s="467"/>
      <c r="DPU45" s="467"/>
      <c r="DPV45" s="467"/>
      <c r="DPW45" s="467"/>
      <c r="DPX45" s="467"/>
      <c r="DPY45" s="467"/>
      <c r="DPZ45" s="467"/>
      <c r="DQA45" s="467"/>
      <c r="DQB45" s="467"/>
      <c r="DQC45" s="467"/>
      <c r="DQD45" s="467"/>
      <c r="DQE45" s="467"/>
      <c r="DQF45" s="467"/>
      <c r="DQG45" s="467"/>
      <c r="DQH45" s="467"/>
      <c r="DQI45" s="467"/>
      <c r="DQJ45" s="467"/>
      <c r="DQK45" s="467"/>
      <c r="DQL45" s="467"/>
      <c r="DQM45" s="467"/>
      <c r="DQN45" s="467"/>
      <c r="DQO45" s="467"/>
      <c r="DQP45" s="467"/>
      <c r="DQQ45" s="467"/>
      <c r="DQR45" s="467"/>
      <c r="DQS45" s="467"/>
      <c r="DQT45" s="467"/>
      <c r="DQU45" s="467"/>
      <c r="DQV45" s="467"/>
      <c r="DQW45" s="467"/>
      <c r="DQX45" s="467"/>
      <c r="DQY45" s="467"/>
      <c r="DQZ45" s="467"/>
      <c r="DRA45" s="467"/>
      <c r="DRB45" s="467"/>
      <c r="DRC45" s="467"/>
      <c r="DRD45" s="467"/>
      <c r="DRE45" s="467"/>
      <c r="DRF45" s="467"/>
      <c r="DRG45" s="467"/>
      <c r="DRH45" s="467"/>
      <c r="DRI45" s="467"/>
      <c r="DRJ45" s="467"/>
      <c r="DRK45" s="467"/>
      <c r="DRL45" s="467"/>
      <c r="DRM45" s="467"/>
      <c r="DRN45" s="467"/>
      <c r="DRO45" s="467"/>
      <c r="DRP45" s="467"/>
      <c r="DRQ45" s="467"/>
      <c r="DRR45" s="467"/>
      <c r="DRS45" s="467"/>
      <c r="DRT45" s="467"/>
      <c r="DRU45" s="467"/>
      <c r="DRV45" s="467"/>
      <c r="DRW45" s="467"/>
      <c r="DRX45" s="467"/>
      <c r="DRY45" s="467"/>
      <c r="DRZ45" s="467"/>
      <c r="DSA45" s="467"/>
      <c r="DSB45" s="467"/>
      <c r="DSC45" s="467"/>
      <c r="DSD45" s="467"/>
      <c r="DSE45" s="467"/>
      <c r="DSF45" s="467"/>
      <c r="DSG45" s="467"/>
      <c r="DSH45" s="467"/>
      <c r="DSI45" s="467"/>
      <c r="DSJ45" s="467"/>
      <c r="DSK45" s="467"/>
      <c r="DSL45" s="467"/>
      <c r="DSM45" s="467"/>
      <c r="DSN45" s="467"/>
      <c r="DSO45" s="467"/>
      <c r="DSP45" s="467"/>
      <c r="DSQ45" s="467"/>
      <c r="DSR45" s="467"/>
      <c r="DSS45" s="467"/>
      <c r="DST45" s="467"/>
      <c r="DSU45" s="467"/>
      <c r="DSV45" s="467"/>
      <c r="DSW45" s="467"/>
      <c r="DSX45" s="467"/>
      <c r="DSY45" s="467"/>
      <c r="DSZ45" s="467"/>
      <c r="DTA45" s="467"/>
      <c r="DTB45" s="467"/>
      <c r="DTC45" s="467"/>
      <c r="DTD45" s="467"/>
      <c r="DTE45" s="467"/>
      <c r="DTF45" s="467"/>
      <c r="DTG45" s="467"/>
      <c r="DTH45" s="467"/>
      <c r="DTI45" s="467"/>
      <c r="DTJ45" s="467"/>
      <c r="DTK45" s="467"/>
      <c r="DTL45" s="467"/>
      <c r="DTM45" s="467"/>
      <c r="DTN45" s="467"/>
      <c r="DTO45" s="467"/>
      <c r="DTP45" s="467"/>
      <c r="DTQ45" s="467"/>
      <c r="DTR45" s="467"/>
      <c r="DTS45" s="467"/>
      <c r="DTT45" s="467"/>
      <c r="DTU45" s="467"/>
      <c r="DTV45" s="467"/>
      <c r="DTW45" s="467"/>
      <c r="DTX45" s="467"/>
      <c r="DTY45" s="467"/>
      <c r="DTZ45" s="467"/>
      <c r="DUA45" s="467"/>
      <c r="DUB45" s="467"/>
      <c r="DUC45" s="467"/>
      <c r="DUD45" s="467"/>
      <c r="DUE45" s="467"/>
      <c r="DUF45" s="467"/>
      <c r="DUG45" s="467"/>
      <c r="DUH45" s="467"/>
      <c r="DUI45" s="467"/>
      <c r="DUJ45" s="467"/>
      <c r="DUK45" s="467"/>
      <c r="DUL45" s="467"/>
      <c r="DUM45" s="467"/>
      <c r="DUN45" s="467"/>
      <c r="DUO45" s="467"/>
      <c r="DUP45" s="467"/>
      <c r="DUQ45" s="467"/>
      <c r="DUR45" s="467"/>
      <c r="DUS45" s="467"/>
      <c r="DUT45" s="467"/>
      <c r="DUU45" s="467"/>
      <c r="DUV45" s="467"/>
      <c r="DUW45" s="467"/>
      <c r="DUX45" s="467"/>
      <c r="DUY45" s="467"/>
      <c r="DUZ45" s="467"/>
      <c r="DVA45" s="467"/>
      <c r="DVB45" s="467"/>
      <c r="DVC45" s="467"/>
      <c r="DVD45" s="467"/>
      <c r="DVE45" s="467"/>
      <c r="DVF45" s="467"/>
      <c r="DVG45" s="467"/>
      <c r="DVH45" s="467"/>
      <c r="DVI45" s="467"/>
      <c r="DVJ45" s="467"/>
      <c r="DVK45" s="467"/>
      <c r="DVL45" s="467"/>
      <c r="DVM45" s="467"/>
      <c r="DVN45" s="467"/>
      <c r="DVO45" s="467"/>
      <c r="DVP45" s="467"/>
      <c r="DVQ45" s="467"/>
      <c r="DVR45" s="467"/>
      <c r="DVS45" s="467"/>
      <c r="DVT45" s="467"/>
      <c r="DVU45" s="467"/>
      <c r="DVV45" s="467"/>
      <c r="DVW45" s="467"/>
      <c r="DVX45" s="467"/>
      <c r="DVY45" s="467"/>
      <c r="DVZ45" s="467"/>
      <c r="DWA45" s="467"/>
      <c r="DWB45" s="467"/>
      <c r="DWC45" s="467"/>
      <c r="DWD45" s="467"/>
      <c r="DWE45" s="467"/>
      <c r="DWF45" s="467"/>
      <c r="DWG45" s="467"/>
      <c r="DWH45" s="467"/>
      <c r="DWI45" s="467"/>
      <c r="DWJ45" s="467"/>
      <c r="DWK45" s="467"/>
      <c r="DWL45" s="467"/>
      <c r="DWM45" s="467"/>
      <c r="DWN45" s="467"/>
      <c r="DWO45" s="467"/>
      <c r="DWP45" s="467"/>
      <c r="DWQ45" s="467"/>
      <c r="DWR45" s="467"/>
      <c r="DWS45" s="467"/>
      <c r="DWT45" s="467"/>
      <c r="DWU45" s="467"/>
      <c r="DWV45" s="467"/>
      <c r="DWW45" s="467"/>
      <c r="DWX45" s="467"/>
      <c r="DWY45" s="467"/>
      <c r="DWZ45" s="467"/>
      <c r="DXA45" s="467"/>
      <c r="DXB45" s="467"/>
      <c r="DXC45" s="467"/>
      <c r="DXD45" s="467"/>
      <c r="DXE45" s="467"/>
      <c r="DXF45" s="467"/>
      <c r="DXG45" s="467"/>
      <c r="DXH45" s="467"/>
      <c r="DXI45" s="467"/>
      <c r="DXJ45" s="467"/>
      <c r="DXK45" s="467"/>
      <c r="DXL45" s="467"/>
      <c r="DXM45" s="467"/>
      <c r="DXN45" s="467"/>
      <c r="DXO45" s="467"/>
      <c r="DXP45" s="467"/>
      <c r="DXQ45" s="467"/>
      <c r="DXR45" s="467"/>
      <c r="DXS45" s="467"/>
      <c r="DXT45" s="467"/>
      <c r="DXU45" s="467"/>
      <c r="DXV45" s="467"/>
      <c r="DXW45" s="467"/>
      <c r="DXX45" s="467"/>
      <c r="DXY45" s="467"/>
      <c r="DXZ45" s="467"/>
      <c r="DYA45" s="467"/>
      <c r="DYB45" s="467"/>
      <c r="DYC45" s="467"/>
      <c r="DYD45" s="467"/>
      <c r="DYE45" s="467"/>
      <c r="DYF45" s="467"/>
      <c r="DYG45" s="467"/>
      <c r="DYH45" s="467"/>
      <c r="DYI45" s="467"/>
      <c r="DYJ45" s="467"/>
      <c r="DYK45" s="467"/>
      <c r="DYL45" s="467"/>
      <c r="DYM45" s="467"/>
      <c r="DYN45" s="467"/>
      <c r="DYO45" s="467"/>
      <c r="DYP45" s="467"/>
      <c r="DYQ45" s="467"/>
      <c r="DYR45" s="467"/>
      <c r="DYS45" s="467"/>
      <c r="DYT45" s="467"/>
      <c r="DYU45" s="467"/>
      <c r="DYV45" s="467"/>
      <c r="DYW45" s="467"/>
      <c r="DYX45" s="467"/>
      <c r="DYY45" s="467"/>
      <c r="DYZ45" s="467"/>
      <c r="DZA45" s="467"/>
      <c r="DZB45" s="467"/>
      <c r="DZC45" s="467"/>
      <c r="DZD45" s="467"/>
      <c r="DZE45" s="467"/>
      <c r="DZF45" s="467"/>
      <c r="DZG45" s="467"/>
      <c r="DZH45" s="467"/>
      <c r="DZI45" s="467"/>
      <c r="DZJ45" s="467"/>
      <c r="DZK45" s="467"/>
      <c r="DZL45" s="467"/>
      <c r="DZM45" s="467"/>
      <c r="DZN45" s="467"/>
      <c r="DZO45" s="467"/>
      <c r="DZP45" s="467"/>
      <c r="DZQ45" s="467"/>
      <c r="DZR45" s="467"/>
      <c r="DZS45" s="467"/>
      <c r="DZT45" s="467"/>
      <c r="DZU45" s="467"/>
      <c r="DZV45" s="467"/>
      <c r="DZW45" s="467"/>
      <c r="DZX45" s="467"/>
      <c r="DZY45" s="467"/>
      <c r="DZZ45" s="467"/>
      <c r="EAA45" s="467"/>
      <c r="EAB45" s="467"/>
      <c r="EAC45" s="467"/>
      <c r="EAD45" s="467"/>
      <c r="EAE45" s="467"/>
      <c r="EAF45" s="467"/>
      <c r="EAG45" s="467"/>
      <c r="EAH45" s="467"/>
      <c r="EAI45" s="467"/>
      <c r="EAJ45" s="467"/>
      <c r="EAK45" s="467"/>
      <c r="EAL45" s="467"/>
      <c r="EAM45" s="467"/>
      <c r="EAN45" s="467"/>
      <c r="EAO45" s="467"/>
      <c r="EAP45" s="467"/>
      <c r="EAQ45" s="467"/>
      <c r="EAR45" s="467"/>
      <c r="EAS45" s="467"/>
      <c r="EAT45" s="467"/>
      <c r="EAU45" s="467"/>
      <c r="EAV45" s="467"/>
      <c r="EAW45" s="467"/>
      <c r="EAX45" s="467"/>
      <c r="EAY45" s="467"/>
      <c r="EAZ45" s="467"/>
      <c r="EBA45" s="467"/>
      <c r="EBB45" s="467"/>
      <c r="EBC45" s="467"/>
      <c r="EBD45" s="467"/>
      <c r="EBE45" s="467"/>
      <c r="EBF45" s="467"/>
      <c r="EBG45" s="467"/>
      <c r="EBH45" s="467"/>
      <c r="EBI45" s="467"/>
      <c r="EBJ45" s="467"/>
      <c r="EBK45" s="467"/>
      <c r="EBL45" s="467"/>
      <c r="EBM45" s="467"/>
      <c r="EBN45" s="467"/>
      <c r="EBO45" s="467"/>
      <c r="EBP45" s="467"/>
      <c r="EBQ45" s="467"/>
      <c r="EBR45" s="467"/>
      <c r="EBS45" s="467"/>
      <c r="EBT45" s="467"/>
      <c r="EBU45" s="467"/>
      <c r="EBV45" s="467"/>
      <c r="EBW45" s="467"/>
      <c r="EBX45" s="467"/>
      <c r="EBY45" s="467"/>
      <c r="EBZ45" s="467"/>
      <c r="ECA45" s="467"/>
      <c r="ECB45" s="467"/>
      <c r="ECC45" s="467"/>
      <c r="ECD45" s="467"/>
      <c r="ECE45" s="467"/>
      <c r="ECF45" s="467"/>
      <c r="ECG45" s="467"/>
      <c r="ECH45" s="467"/>
      <c r="ECI45" s="467"/>
      <c r="ECJ45" s="467"/>
      <c r="ECK45" s="467"/>
      <c r="ECL45" s="467"/>
      <c r="ECM45" s="467"/>
      <c r="ECN45" s="467"/>
      <c r="ECO45" s="467"/>
      <c r="ECP45" s="467"/>
      <c r="ECQ45" s="467"/>
      <c r="ECR45" s="467"/>
      <c r="ECS45" s="467"/>
      <c r="ECT45" s="467"/>
      <c r="ECU45" s="467"/>
      <c r="ECV45" s="467"/>
      <c r="ECW45" s="467"/>
      <c r="ECX45" s="467"/>
      <c r="ECY45" s="467"/>
      <c r="ECZ45" s="467"/>
      <c r="EDA45" s="467"/>
      <c r="EDB45" s="467"/>
      <c r="EDC45" s="467"/>
      <c r="EDD45" s="467"/>
      <c r="EDE45" s="467"/>
      <c r="EDF45" s="467"/>
      <c r="EDG45" s="467"/>
      <c r="EDH45" s="467"/>
      <c r="EDI45" s="467"/>
      <c r="EDJ45" s="467"/>
      <c r="EDK45" s="467"/>
      <c r="EDL45" s="467"/>
      <c r="EDM45" s="467"/>
      <c r="EDN45" s="467"/>
      <c r="EDO45" s="467"/>
      <c r="EDP45" s="467"/>
      <c r="EDQ45" s="467"/>
      <c r="EDR45" s="467"/>
      <c r="EDS45" s="467"/>
      <c r="EDT45" s="467"/>
      <c r="EDU45" s="467"/>
      <c r="EDV45" s="467"/>
      <c r="EDW45" s="467"/>
      <c r="EDX45" s="467"/>
      <c r="EDY45" s="467"/>
      <c r="EDZ45" s="467"/>
      <c r="EEA45" s="467"/>
      <c r="EEB45" s="467"/>
      <c r="EEC45" s="467"/>
      <c r="EED45" s="467"/>
      <c r="EEE45" s="467"/>
      <c r="EEF45" s="467"/>
      <c r="EEG45" s="467"/>
      <c r="EEH45" s="467"/>
      <c r="EEI45" s="467"/>
      <c r="EEJ45" s="467"/>
      <c r="EEK45" s="467"/>
      <c r="EEL45" s="467"/>
      <c r="EEM45" s="467"/>
      <c r="EEN45" s="467"/>
      <c r="EEO45" s="467"/>
      <c r="EEP45" s="467"/>
      <c r="EEQ45" s="467"/>
      <c r="EER45" s="467"/>
      <c r="EES45" s="467"/>
      <c r="EET45" s="467"/>
      <c r="EEU45" s="467"/>
      <c r="EEV45" s="467"/>
      <c r="EEW45" s="467"/>
      <c r="EEX45" s="467"/>
      <c r="EEY45" s="467"/>
      <c r="EEZ45" s="467"/>
      <c r="EFA45" s="467"/>
      <c r="EFB45" s="467"/>
      <c r="EFC45" s="467"/>
      <c r="EFD45" s="467"/>
      <c r="EFE45" s="467"/>
      <c r="EFF45" s="467"/>
      <c r="EFG45" s="467"/>
      <c r="EFH45" s="467"/>
      <c r="EFI45" s="467"/>
      <c r="EFJ45" s="467"/>
      <c r="EFK45" s="467"/>
      <c r="EFL45" s="467"/>
      <c r="EFM45" s="467"/>
      <c r="EFN45" s="467"/>
      <c r="EFO45" s="467"/>
      <c r="EFP45" s="467"/>
      <c r="EFQ45" s="467"/>
      <c r="EFR45" s="467"/>
      <c r="EFS45" s="467"/>
      <c r="EFT45" s="467"/>
      <c r="EFU45" s="467"/>
      <c r="EFV45" s="467"/>
      <c r="EFW45" s="467"/>
      <c r="EFX45" s="467"/>
      <c r="EFY45" s="467"/>
      <c r="EFZ45" s="467"/>
      <c r="EGA45" s="467"/>
      <c r="EGB45" s="467"/>
      <c r="EGC45" s="467"/>
      <c r="EGD45" s="467"/>
      <c r="EGE45" s="467"/>
      <c r="EGF45" s="467"/>
      <c r="EGG45" s="467"/>
      <c r="EGH45" s="467"/>
      <c r="EGI45" s="467"/>
      <c r="EGJ45" s="467"/>
      <c r="EGK45" s="467"/>
      <c r="EGL45" s="467"/>
      <c r="EGM45" s="467"/>
      <c r="EGN45" s="467"/>
      <c r="EGO45" s="467"/>
      <c r="EGP45" s="467"/>
      <c r="EGQ45" s="467"/>
      <c r="EGR45" s="467"/>
      <c r="EGS45" s="467"/>
      <c r="EGT45" s="467"/>
      <c r="EGU45" s="467"/>
      <c r="EGV45" s="467"/>
      <c r="EGW45" s="467"/>
      <c r="EGX45" s="467"/>
      <c r="EGY45" s="467"/>
      <c r="EGZ45" s="467"/>
      <c r="EHA45" s="467"/>
      <c r="EHB45" s="467"/>
      <c r="EHC45" s="467"/>
      <c r="EHD45" s="467"/>
      <c r="EHE45" s="467"/>
      <c r="EHF45" s="467"/>
      <c r="EHG45" s="467"/>
      <c r="EHH45" s="467"/>
      <c r="EHI45" s="467"/>
      <c r="EHJ45" s="467"/>
      <c r="EHK45" s="467"/>
      <c r="EHL45" s="467"/>
      <c r="EHM45" s="467"/>
      <c r="EHN45" s="467"/>
      <c r="EHO45" s="467"/>
      <c r="EHP45" s="467"/>
      <c r="EHQ45" s="467"/>
      <c r="EHR45" s="467"/>
      <c r="EHS45" s="467"/>
      <c r="EHT45" s="467"/>
      <c r="EHU45" s="467"/>
      <c r="EHV45" s="467"/>
      <c r="EHW45" s="467"/>
      <c r="EHX45" s="467"/>
      <c r="EHY45" s="467"/>
      <c r="EHZ45" s="467"/>
      <c r="EIA45" s="467"/>
      <c r="EIB45" s="467"/>
      <c r="EIC45" s="467"/>
      <c r="EID45" s="467"/>
      <c r="EIE45" s="467"/>
      <c r="EIF45" s="467"/>
      <c r="EIG45" s="467"/>
      <c r="EIH45" s="467"/>
      <c r="EII45" s="467"/>
      <c r="EIJ45" s="467"/>
      <c r="EIK45" s="467"/>
      <c r="EIL45" s="467"/>
      <c r="EIM45" s="467"/>
      <c r="EIN45" s="467"/>
      <c r="EIO45" s="467"/>
      <c r="EIP45" s="467"/>
      <c r="EIQ45" s="467"/>
      <c r="EIR45" s="467"/>
      <c r="EIS45" s="467"/>
      <c r="EIT45" s="467"/>
      <c r="EIU45" s="467"/>
      <c r="EIV45" s="467"/>
      <c r="EIW45" s="467"/>
      <c r="EIX45" s="467"/>
      <c r="EIY45" s="467"/>
      <c r="EIZ45" s="467"/>
      <c r="EJA45" s="467"/>
      <c r="EJB45" s="467"/>
      <c r="EJC45" s="467"/>
      <c r="EJD45" s="467"/>
      <c r="EJE45" s="467"/>
      <c r="EJF45" s="467"/>
      <c r="EJG45" s="467"/>
      <c r="EJH45" s="467"/>
      <c r="EJI45" s="467"/>
      <c r="EJJ45" s="467"/>
      <c r="EJK45" s="467"/>
      <c r="EJL45" s="467"/>
      <c r="EJM45" s="467"/>
      <c r="EJN45" s="467"/>
      <c r="EJO45" s="467"/>
      <c r="EJP45" s="467"/>
      <c r="EJQ45" s="467"/>
      <c r="EJR45" s="467"/>
      <c r="EJS45" s="467"/>
      <c r="EJT45" s="467"/>
      <c r="EJU45" s="467"/>
      <c r="EJV45" s="467"/>
      <c r="EJW45" s="467"/>
      <c r="EJX45" s="467"/>
      <c r="EJY45" s="467"/>
      <c r="EJZ45" s="467"/>
      <c r="EKA45" s="467"/>
      <c r="EKB45" s="467"/>
      <c r="EKC45" s="467"/>
      <c r="EKD45" s="467"/>
      <c r="EKE45" s="467"/>
      <c r="EKF45" s="467"/>
      <c r="EKG45" s="467"/>
      <c r="EKH45" s="467"/>
      <c r="EKI45" s="467"/>
      <c r="EKJ45" s="467"/>
      <c r="EKK45" s="467"/>
      <c r="EKL45" s="467"/>
      <c r="EKM45" s="467"/>
      <c r="EKN45" s="467"/>
      <c r="EKO45" s="467"/>
      <c r="EKP45" s="467"/>
      <c r="EKQ45" s="467"/>
      <c r="EKR45" s="467"/>
      <c r="EKS45" s="467"/>
      <c r="EKT45" s="467"/>
      <c r="EKU45" s="467"/>
      <c r="EKV45" s="467"/>
      <c r="EKW45" s="467"/>
      <c r="EKX45" s="467"/>
      <c r="EKY45" s="467"/>
      <c r="EKZ45" s="467"/>
      <c r="ELA45" s="467"/>
      <c r="ELB45" s="467"/>
      <c r="ELC45" s="467"/>
      <c r="ELD45" s="467"/>
      <c r="ELE45" s="467"/>
      <c r="ELF45" s="467"/>
      <c r="ELG45" s="467"/>
      <c r="ELH45" s="467"/>
      <c r="ELI45" s="467"/>
      <c r="ELJ45" s="467"/>
      <c r="ELK45" s="467"/>
      <c r="ELL45" s="467"/>
      <c r="ELM45" s="467"/>
      <c r="ELN45" s="467"/>
      <c r="ELO45" s="467"/>
      <c r="ELP45" s="467"/>
      <c r="ELQ45" s="467"/>
      <c r="ELR45" s="467"/>
      <c r="ELS45" s="467"/>
      <c r="ELT45" s="467"/>
      <c r="ELU45" s="467"/>
      <c r="ELV45" s="467"/>
      <c r="ELW45" s="467"/>
      <c r="ELX45" s="467"/>
      <c r="ELY45" s="467"/>
      <c r="ELZ45" s="467"/>
      <c r="EMA45" s="467"/>
      <c r="EMB45" s="467"/>
      <c r="EMC45" s="467"/>
      <c r="EMD45" s="467"/>
      <c r="EME45" s="467"/>
      <c r="EMF45" s="467"/>
      <c r="EMG45" s="467"/>
      <c r="EMH45" s="467"/>
      <c r="EMI45" s="467"/>
      <c r="EMJ45" s="467"/>
      <c r="EMK45" s="467"/>
      <c r="EML45" s="467"/>
      <c r="EMM45" s="467"/>
      <c r="EMN45" s="467"/>
      <c r="EMO45" s="467"/>
      <c r="EMP45" s="467"/>
      <c r="EMQ45" s="467"/>
      <c r="EMR45" s="467"/>
      <c r="EMS45" s="467"/>
      <c r="EMT45" s="467"/>
      <c r="EMU45" s="467"/>
      <c r="EMV45" s="467"/>
      <c r="EMW45" s="467"/>
      <c r="EMX45" s="467"/>
      <c r="EMY45" s="467"/>
      <c r="EMZ45" s="467"/>
      <c r="ENA45" s="467"/>
      <c r="ENB45" s="467"/>
      <c r="ENC45" s="467"/>
      <c r="END45" s="467"/>
      <c r="ENE45" s="467"/>
      <c r="ENF45" s="467"/>
      <c r="ENG45" s="467"/>
      <c r="ENH45" s="467"/>
      <c r="ENI45" s="467"/>
      <c r="ENJ45" s="467"/>
      <c r="ENK45" s="467"/>
      <c r="ENL45" s="467"/>
      <c r="ENM45" s="467"/>
      <c r="ENN45" s="467"/>
      <c r="ENO45" s="467"/>
      <c r="ENP45" s="467"/>
      <c r="ENQ45" s="467"/>
      <c r="ENR45" s="467"/>
      <c r="ENS45" s="467"/>
      <c r="ENT45" s="467"/>
      <c r="ENU45" s="467"/>
      <c r="ENV45" s="467"/>
      <c r="ENW45" s="467"/>
      <c r="ENX45" s="467"/>
      <c r="ENY45" s="467"/>
      <c r="ENZ45" s="467"/>
      <c r="EOA45" s="467"/>
      <c r="EOB45" s="467"/>
      <c r="EOC45" s="467"/>
      <c r="EOD45" s="467"/>
      <c r="EOE45" s="467"/>
      <c r="EOF45" s="467"/>
      <c r="EOG45" s="467"/>
      <c r="EOH45" s="467"/>
      <c r="EOI45" s="467"/>
      <c r="EOJ45" s="467"/>
      <c r="EOK45" s="467"/>
      <c r="EOL45" s="467"/>
      <c r="EOM45" s="467"/>
      <c r="EON45" s="467"/>
      <c r="EOO45" s="467"/>
      <c r="EOP45" s="467"/>
      <c r="EOQ45" s="467"/>
      <c r="EOR45" s="467"/>
      <c r="EOS45" s="467"/>
      <c r="EOT45" s="467"/>
      <c r="EOU45" s="467"/>
      <c r="EOV45" s="467"/>
      <c r="EOW45" s="467"/>
      <c r="EOX45" s="467"/>
      <c r="EOY45" s="467"/>
      <c r="EOZ45" s="467"/>
      <c r="EPA45" s="467"/>
      <c r="EPB45" s="467"/>
      <c r="EPC45" s="467"/>
      <c r="EPD45" s="467"/>
      <c r="EPE45" s="467"/>
      <c r="EPF45" s="467"/>
      <c r="EPG45" s="467"/>
      <c r="EPH45" s="467"/>
      <c r="EPI45" s="467"/>
      <c r="EPJ45" s="467"/>
      <c r="EPK45" s="467"/>
      <c r="EPL45" s="467"/>
      <c r="EPM45" s="467"/>
      <c r="EPN45" s="467"/>
      <c r="EPO45" s="467"/>
      <c r="EPP45" s="467"/>
      <c r="EPQ45" s="467"/>
      <c r="EPR45" s="467"/>
      <c r="EPS45" s="467"/>
      <c r="EPT45" s="467"/>
      <c r="EPU45" s="467"/>
      <c r="EPV45" s="467"/>
      <c r="EPW45" s="467"/>
      <c r="EPX45" s="467"/>
      <c r="EPY45" s="467"/>
      <c r="EPZ45" s="467"/>
      <c r="EQA45" s="467"/>
      <c r="EQB45" s="467"/>
      <c r="EQC45" s="467"/>
      <c r="EQD45" s="467"/>
      <c r="EQE45" s="467"/>
      <c r="EQF45" s="467"/>
      <c r="EQG45" s="467"/>
      <c r="EQH45" s="467"/>
      <c r="EQI45" s="467"/>
      <c r="EQJ45" s="467"/>
      <c r="EQK45" s="467"/>
      <c r="EQL45" s="467"/>
      <c r="EQM45" s="467"/>
      <c r="EQN45" s="467"/>
      <c r="EQO45" s="467"/>
      <c r="EQP45" s="467"/>
      <c r="EQQ45" s="467"/>
      <c r="EQR45" s="467"/>
      <c r="EQS45" s="467"/>
      <c r="EQT45" s="467"/>
      <c r="EQU45" s="467"/>
      <c r="EQV45" s="467"/>
      <c r="EQW45" s="467"/>
      <c r="EQX45" s="467"/>
      <c r="EQY45" s="467"/>
      <c r="EQZ45" s="467"/>
      <c r="ERA45" s="467"/>
      <c r="ERB45" s="467"/>
      <c r="ERC45" s="467"/>
      <c r="ERD45" s="467"/>
      <c r="ERE45" s="467"/>
      <c r="ERF45" s="467"/>
      <c r="ERG45" s="467"/>
      <c r="ERH45" s="467"/>
      <c r="ERI45" s="467"/>
      <c r="ERJ45" s="467"/>
      <c r="ERK45" s="467"/>
      <c r="ERL45" s="467"/>
      <c r="ERM45" s="467"/>
      <c r="ERN45" s="467"/>
      <c r="ERO45" s="467"/>
      <c r="ERP45" s="467"/>
      <c r="ERQ45" s="467"/>
      <c r="ERR45" s="467"/>
      <c r="ERS45" s="467"/>
      <c r="ERT45" s="467"/>
      <c r="ERU45" s="467"/>
      <c r="ERV45" s="467"/>
      <c r="ERW45" s="467"/>
      <c r="ERX45" s="467"/>
      <c r="ERY45" s="467"/>
      <c r="ERZ45" s="467"/>
      <c r="ESA45" s="467"/>
      <c r="ESB45" s="467"/>
      <c r="ESC45" s="467"/>
      <c r="ESD45" s="467"/>
      <c r="ESE45" s="467"/>
      <c r="ESF45" s="467"/>
      <c r="ESG45" s="467"/>
      <c r="ESH45" s="467"/>
      <c r="ESI45" s="467"/>
      <c r="ESJ45" s="467"/>
      <c r="ESK45" s="467"/>
      <c r="ESL45" s="467"/>
      <c r="ESM45" s="467"/>
      <c r="ESN45" s="467"/>
      <c r="ESO45" s="467"/>
      <c r="ESP45" s="467"/>
      <c r="ESQ45" s="467"/>
      <c r="ESR45" s="467"/>
      <c r="ESS45" s="467"/>
      <c r="EST45" s="467"/>
      <c r="ESU45" s="467"/>
      <c r="ESV45" s="467"/>
      <c r="ESW45" s="467"/>
      <c r="ESX45" s="467"/>
      <c r="ESY45" s="467"/>
      <c r="ESZ45" s="467"/>
      <c r="ETA45" s="467"/>
      <c r="ETB45" s="467"/>
      <c r="ETC45" s="467"/>
      <c r="ETD45" s="467"/>
      <c r="ETE45" s="467"/>
      <c r="ETF45" s="467"/>
      <c r="ETG45" s="467"/>
      <c r="ETH45" s="467"/>
      <c r="ETI45" s="467"/>
      <c r="ETJ45" s="467"/>
      <c r="ETK45" s="467"/>
      <c r="ETL45" s="467"/>
      <c r="ETM45" s="467"/>
      <c r="ETN45" s="467"/>
      <c r="ETO45" s="467"/>
      <c r="ETP45" s="467"/>
      <c r="ETQ45" s="467"/>
      <c r="ETR45" s="467"/>
      <c r="ETS45" s="467"/>
      <c r="ETT45" s="467"/>
      <c r="ETU45" s="467"/>
      <c r="ETV45" s="467"/>
      <c r="ETW45" s="467"/>
      <c r="ETX45" s="467"/>
      <c r="ETY45" s="467"/>
      <c r="ETZ45" s="467"/>
      <c r="EUA45" s="467"/>
      <c r="EUB45" s="467"/>
      <c r="EUC45" s="467"/>
      <c r="EUD45" s="467"/>
      <c r="EUE45" s="467"/>
      <c r="EUF45" s="467"/>
      <c r="EUG45" s="467"/>
      <c r="EUH45" s="467"/>
      <c r="EUI45" s="467"/>
      <c r="EUJ45" s="467"/>
      <c r="EUK45" s="467"/>
      <c r="EUL45" s="467"/>
      <c r="EUM45" s="467"/>
      <c r="EUN45" s="467"/>
      <c r="EUO45" s="467"/>
      <c r="EUP45" s="467"/>
      <c r="EUQ45" s="467"/>
      <c r="EUR45" s="467"/>
      <c r="EUS45" s="467"/>
      <c r="EUT45" s="467"/>
      <c r="EUU45" s="467"/>
      <c r="EUV45" s="467"/>
      <c r="EUW45" s="467"/>
      <c r="EUX45" s="467"/>
      <c r="EUY45" s="467"/>
      <c r="EUZ45" s="467"/>
      <c r="EVA45" s="467"/>
      <c r="EVB45" s="467"/>
      <c r="EVC45" s="467"/>
      <c r="EVD45" s="467"/>
      <c r="EVE45" s="467"/>
      <c r="EVF45" s="467"/>
      <c r="EVG45" s="467"/>
      <c r="EVH45" s="467"/>
      <c r="EVI45" s="467"/>
      <c r="EVJ45" s="467"/>
      <c r="EVK45" s="467"/>
      <c r="EVL45" s="467"/>
      <c r="EVM45" s="467"/>
      <c r="EVN45" s="467"/>
      <c r="EVO45" s="467"/>
      <c r="EVP45" s="467"/>
      <c r="EVQ45" s="467"/>
      <c r="EVR45" s="467"/>
      <c r="EVS45" s="467"/>
      <c r="EVT45" s="467"/>
      <c r="EVU45" s="467"/>
      <c r="EVV45" s="467"/>
      <c r="EVW45" s="467"/>
      <c r="EVX45" s="467"/>
      <c r="EVY45" s="467"/>
      <c r="EVZ45" s="467"/>
      <c r="EWA45" s="467"/>
      <c r="EWB45" s="467"/>
      <c r="EWC45" s="467"/>
      <c r="EWD45" s="467"/>
      <c r="EWE45" s="467"/>
      <c r="EWF45" s="467"/>
      <c r="EWG45" s="467"/>
      <c r="EWH45" s="467"/>
      <c r="EWI45" s="467"/>
      <c r="EWJ45" s="467"/>
      <c r="EWK45" s="467"/>
      <c r="EWL45" s="467"/>
      <c r="EWM45" s="467"/>
      <c r="EWN45" s="467"/>
      <c r="EWO45" s="467"/>
      <c r="EWP45" s="467"/>
      <c r="EWQ45" s="467"/>
      <c r="EWR45" s="467"/>
      <c r="EWS45" s="467"/>
      <c r="EWT45" s="467"/>
      <c r="EWU45" s="467"/>
      <c r="EWV45" s="467"/>
      <c r="EWW45" s="467"/>
      <c r="EWX45" s="467"/>
      <c r="EWY45" s="467"/>
      <c r="EWZ45" s="467"/>
      <c r="EXA45" s="467"/>
      <c r="EXB45" s="467"/>
      <c r="EXC45" s="467"/>
      <c r="EXD45" s="467"/>
      <c r="EXE45" s="467"/>
      <c r="EXF45" s="467"/>
      <c r="EXG45" s="467"/>
      <c r="EXH45" s="467"/>
      <c r="EXI45" s="467"/>
      <c r="EXJ45" s="467"/>
      <c r="EXK45" s="467"/>
      <c r="EXL45" s="467"/>
      <c r="EXM45" s="467"/>
      <c r="EXN45" s="467"/>
      <c r="EXO45" s="467"/>
      <c r="EXP45" s="467"/>
      <c r="EXQ45" s="467"/>
      <c r="EXR45" s="467"/>
      <c r="EXS45" s="467"/>
      <c r="EXT45" s="467"/>
      <c r="EXU45" s="467"/>
      <c r="EXV45" s="467"/>
      <c r="EXW45" s="467"/>
      <c r="EXX45" s="467"/>
      <c r="EXY45" s="467"/>
      <c r="EXZ45" s="467"/>
      <c r="EYA45" s="467"/>
      <c r="EYB45" s="467"/>
      <c r="EYC45" s="467"/>
      <c r="EYD45" s="467"/>
      <c r="EYE45" s="467"/>
      <c r="EYF45" s="467"/>
      <c r="EYG45" s="467"/>
      <c r="EYH45" s="467"/>
      <c r="EYI45" s="467"/>
      <c r="EYJ45" s="467"/>
      <c r="EYK45" s="467"/>
      <c r="EYL45" s="467"/>
      <c r="EYM45" s="467"/>
      <c r="EYN45" s="467"/>
      <c r="EYO45" s="467"/>
      <c r="EYP45" s="467"/>
      <c r="EYQ45" s="467"/>
      <c r="EYR45" s="467"/>
      <c r="EYS45" s="467"/>
      <c r="EYT45" s="467"/>
      <c r="EYU45" s="467"/>
      <c r="EYV45" s="467"/>
      <c r="EYW45" s="467"/>
      <c r="EYX45" s="467"/>
      <c r="EYY45" s="467"/>
      <c r="EYZ45" s="467"/>
      <c r="EZA45" s="467"/>
      <c r="EZB45" s="467"/>
      <c r="EZC45" s="467"/>
      <c r="EZD45" s="467"/>
      <c r="EZE45" s="467"/>
      <c r="EZF45" s="467"/>
      <c r="EZG45" s="467"/>
      <c r="EZH45" s="467"/>
      <c r="EZI45" s="467"/>
      <c r="EZJ45" s="467"/>
      <c r="EZK45" s="467"/>
      <c r="EZL45" s="467"/>
      <c r="EZM45" s="467"/>
      <c r="EZN45" s="467"/>
      <c r="EZO45" s="467"/>
      <c r="EZP45" s="467"/>
      <c r="EZQ45" s="467"/>
      <c r="EZR45" s="467"/>
      <c r="EZS45" s="467"/>
      <c r="EZT45" s="467"/>
      <c r="EZU45" s="467"/>
      <c r="EZV45" s="467"/>
      <c r="EZW45" s="467"/>
      <c r="EZX45" s="467"/>
      <c r="EZY45" s="467"/>
      <c r="EZZ45" s="467"/>
      <c r="FAA45" s="467"/>
      <c r="FAB45" s="467"/>
      <c r="FAC45" s="467"/>
      <c r="FAD45" s="467"/>
      <c r="FAE45" s="467"/>
      <c r="FAF45" s="467"/>
      <c r="FAG45" s="467"/>
      <c r="FAH45" s="467"/>
      <c r="FAI45" s="467"/>
      <c r="FAJ45" s="467"/>
      <c r="FAK45" s="467"/>
      <c r="FAL45" s="467"/>
      <c r="FAM45" s="467"/>
      <c r="FAN45" s="467"/>
      <c r="FAO45" s="467"/>
      <c r="FAP45" s="467"/>
      <c r="FAQ45" s="467"/>
      <c r="FAR45" s="467"/>
      <c r="FAS45" s="467"/>
      <c r="FAT45" s="467"/>
      <c r="FAU45" s="467"/>
      <c r="FAV45" s="467"/>
      <c r="FAW45" s="467"/>
      <c r="FAX45" s="467"/>
      <c r="FAY45" s="467"/>
      <c r="FAZ45" s="467"/>
      <c r="FBA45" s="467"/>
      <c r="FBB45" s="467"/>
      <c r="FBC45" s="467"/>
      <c r="FBD45" s="467"/>
      <c r="FBE45" s="467"/>
      <c r="FBF45" s="467"/>
      <c r="FBG45" s="467"/>
      <c r="FBH45" s="467"/>
      <c r="FBI45" s="467"/>
      <c r="FBJ45" s="467"/>
      <c r="FBK45" s="467"/>
      <c r="FBL45" s="467"/>
      <c r="FBM45" s="467"/>
      <c r="FBN45" s="467"/>
      <c r="FBO45" s="467"/>
      <c r="FBP45" s="467"/>
      <c r="FBQ45" s="467"/>
      <c r="FBR45" s="467"/>
      <c r="FBS45" s="467"/>
      <c r="FBT45" s="467"/>
      <c r="FBU45" s="467"/>
      <c r="FBV45" s="467"/>
      <c r="FBW45" s="467"/>
      <c r="FBX45" s="467"/>
      <c r="FBY45" s="467"/>
      <c r="FBZ45" s="467"/>
      <c r="FCA45" s="467"/>
      <c r="FCB45" s="467"/>
      <c r="FCC45" s="467"/>
      <c r="FCD45" s="467"/>
      <c r="FCE45" s="467"/>
      <c r="FCF45" s="467"/>
      <c r="FCG45" s="467"/>
      <c r="FCH45" s="467"/>
      <c r="FCI45" s="467"/>
      <c r="FCJ45" s="467"/>
      <c r="FCK45" s="467"/>
      <c r="FCL45" s="467"/>
      <c r="FCM45" s="467"/>
      <c r="FCN45" s="467"/>
      <c r="FCO45" s="467"/>
      <c r="FCP45" s="467"/>
      <c r="FCQ45" s="467"/>
      <c r="FCR45" s="467"/>
      <c r="FCS45" s="467"/>
      <c r="FCT45" s="467"/>
      <c r="FCU45" s="467"/>
      <c r="FCV45" s="467"/>
      <c r="FCW45" s="467"/>
      <c r="FCX45" s="467"/>
      <c r="FCY45" s="467"/>
      <c r="FCZ45" s="467"/>
      <c r="FDA45" s="467"/>
      <c r="FDB45" s="467"/>
      <c r="FDC45" s="467"/>
      <c r="FDD45" s="467"/>
      <c r="FDE45" s="467"/>
      <c r="FDF45" s="467"/>
      <c r="FDG45" s="467"/>
      <c r="FDH45" s="467"/>
      <c r="FDI45" s="467"/>
      <c r="FDJ45" s="467"/>
      <c r="FDK45" s="467"/>
      <c r="FDL45" s="467"/>
      <c r="FDM45" s="467"/>
      <c r="FDN45" s="467"/>
      <c r="FDO45" s="467"/>
      <c r="FDP45" s="467"/>
      <c r="FDQ45" s="467"/>
      <c r="FDR45" s="467"/>
      <c r="FDS45" s="467"/>
      <c r="FDT45" s="467"/>
      <c r="FDU45" s="467"/>
      <c r="FDV45" s="467"/>
      <c r="FDW45" s="467"/>
      <c r="FDX45" s="467"/>
      <c r="FDY45" s="467"/>
      <c r="FDZ45" s="467"/>
      <c r="FEA45" s="467"/>
      <c r="FEB45" s="467"/>
      <c r="FEC45" s="467"/>
      <c r="FED45" s="467"/>
      <c r="FEE45" s="467"/>
      <c r="FEF45" s="467"/>
      <c r="FEG45" s="467"/>
      <c r="FEH45" s="467"/>
      <c r="FEI45" s="467"/>
      <c r="FEJ45" s="467"/>
      <c r="FEK45" s="467"/>
      <c r="FEL45" s="467"/>
      <c r="FEM45" s="467"/>
      <c r="FEN45" s="467"/>
      <c r="FEO45" s="467"/>
      <c r="FEP45" s="467"/>
      <c r="FEQ45" s="467"/>
      <c r="FER45" s="467"/>
      <c r="FES45" s="467"/>
      <c r="FET45" s="467"/>
      <c r="FEU45" s="467"/>
      <c r="FEV45" s="467"/>
      <c r="FEW45" s="467"/>
      <c r="FEX45" s="467"/>
      <c r="FEY45" s="467"/>
      <c r="FEZ45" s="467"/>
      <c r="FFA45" s="467"/>
      <c r="FFB45" s="467"/>
      <c r="FFC45" s="467"/>
      <c r="FFD45" s="467"/>
      <c r="FFE45" s="467"/>
      <c r="FFF45" s="467"/>
      <c r="FFG45" s="467"/>
      <c r="FFH45" s="467"/>
      <c r="FFI45" s="467"/>
      <c r="FFJ45" s="467"/>
      <c r="FFK45" s="467"/>
      <c r="FFL45" s="467"/>
      <c r="FFM45" s="467"/>
      <c r="FFN45" s="467"/>
      <c r="FFO45" s="467"/>
      <c r="FFP45" s="467"/>
      <c r="FFQ45" s="467"/>
      <c r="FFR45" s="467"/>
      <c r="FFS45" s="467"/>
      <c r="FFT45" s="467"/>
      <c r="FFU45" s="467"/>
      <c r="FFV45" s="467"/>
      <c r="FFW45" s="467"/>
      <c r="FFX45" s="467"/>
      <c r="FFY45" s="467"/>
      <c r="FFZ45" s="467"/>
      <c r="FGA45" s="467"/>
      <c r="FGB45" s="467"/>
      <c r="FGC45" s="467"/>
      <c r="FGD45" s="467"/>
      <c r="FGE45" s="467"/>
      <c r="FGF45" s="467"/>
      <c r="FGG45" s="467"/>
      <c r="FGH45" s="467"/>
      <c r="FGI45" s="467"/>
      <c r="FGJ45" s="467"/>
      <c r="FGK45" s="467"/>
      <c r="FGL45" s="467"/>
      <c r="FGM45" s="467"/>
      <c r="FGN45" s="467"/>
      <c r="FGO45" s="467"/>
      <c r="FGP45" s="467"/>
      <c r="FGQ45" s="467"/>
      <c r="FGR45" s="467"/>
      <c r="FGS45" s="467"/>
      <c r="FGT45" s="467"/>
      <c r="FGU45" s="467"/>
      <c r="FGV45" s="467"/>
      <c r="FGW45" s="467"/>
      <c r="FGX45" s="467"/>
      <c r="FGY45" s="467"/>
      <c r="FGZ45" s="467"/>
      <c r="FHA45" s="467"/>
      <c r="FHB45" s="467"/>
      <c r="FHC45" s="467"/>
      <c r="FHD45" s="467"/>
      <c r="FHE45" s="467"/>
      <c r="FHF45" s="467"/>
      <c r="FHG45" s="467"/>
      <c r="FHH45" s="467"/>
      <c r="FHI45" s="467"/>
      <c r="FHJ45" s="467"/>
      <c r="FHK45" s="467"/>
      <c r="FHL45" s="467"/>
      <c r="FHM45" s="467"/>
      <c r="FHN45" s="467"/>
      <c r="FHO45" s="467"/>
      <c r="FHP45" s="467"/>
      <c r="FHQ45" s="467"/>
      <c r="FHR45" s="467"/>
      <c r="FHS45" s="467"/>
      <c r="FHT45" s="467"/>
      <c r="FHU45" s="467"/>
      <c r="FHV45" s="467"/>
      <c r="FHW45" s="467"/>
      <c r="FHX45" s="467"/>
      <c r="FHY45" s="467"/>
      <c r="FHZ45" s="467"/>
      <c r="FIA45" s="467"/>
      <c r="FIB45" s="467"/>
      <c r="FIC45" s="467"/>
      <c r="FID45" s="467"/>
      <c r="FIE45" s="467"/>
      <c r="FIF45" s="467"/>
      <c r="FIG45" s="467"/>
      <c r="FIH45" s="467"/>
      <c r="FII45" s="467"/>
      <c r="FIJ45" s="467"/>
      <c r="FIK45" s="467"/>
      <c r="FIL45" s="467"/>
      <c r="FIM45" s="467"/>
      <c r="FIN45" s="467"/>
      <c r="FIO45" s="467"/>
      <c r="FIP45" s="467"/>
      <c r="FIQ45" s="467"/>
      <c r="FIR45" s="467"/>
      <c r="FIS45" s="467"/>
      <c r="FIT45" s="467"/>
      <c r="FIU45" s="467"/>
      <c r="FIV45" s="467"/>
      <c r="FIW45" s="467"/>
      <c r="FIX45" s="467"/>
      <c r="FIY45" s="467"/>
      <c r="FIZ45" s="467"/>
      <c r="FJA45" s="467"/>
      <c r="FJB45" s="467"/>
      <c r="FJC45" s="467"/>
      <c r="FJD45" s="467"/>
      <c r="FJE45" s="467"/>
      <c r="FJF45" s="467"/>
      <c r="FJG45" s="467"/>
      <c r="FJH45" s="467"/>
      <c r="FJI45" s="467"/>
      <c r="FJJ45" s="467"/>
      <c r="FJK45" s="467"/>
      <c r="FJL45" s="467"/>
      <c r="FJM45" s="467"/>
      <c r="FJN45" s="467"/>
      <c r="FJO45" s="467"/>
      <c r="FJP45" s="467"/>
      <c r="FJQ45" s="467"/>
      <c r="FJR45" s="467"/>
      <c r="FJS45" s="467"/>
      <c r="FJT45" s="467"/>
      <c r="FJU45" s="467"/>
      <c r="FJV45" s="467"/>
      <c r="FJW45" s="467"/>
      <c r="FJX45" s="467"/>
      <c r="FJY45" s="467"/>
      <c r="FJZ45" s="467"/>
      <c r="FKA45" s="467"/>
      <c r="FKB45" s="467"/>
      <c r="FKC45" s="467"/>
      <c r="FKD45" s="467"/>
      <c r="FKE45" s="467"/>
      <c r="FKF45" s="467"/>
      <c r="FKG45" s="467"/>
      <c r="FKH45" s="467"/>
      <c r="FKI45" s="467"/>
      <c r="FKJ45" s="467"/>
      <c r="FKK45" s="467"/>
      <c r="FKL45" s="467"/>
      <c r="FKM45" s="467"/>
      <c r="FKN45" s="467"/>
      <c r="FKO45" s="467"/>
      <c r="FKP45" s="467"/>
      <c r="FKQ45" s="467"/>
      <c r="FKR45" s="467"/>
      <c r="FKS45" s="467"/>
      <c r="FKT45" s="467"/>
      <c r="FKU45" s="467"/>
      <c r="FKV45" s="467"/>
      <c r="FKW45" s="467"/>
      <c r="FKX45" s="467"/>
      <c r="FKY45" s="467"/>
      <c r="FKZ45" s="467"/>
      <c r="FLA45" s="467"/>
      <c r="FLB45" s="467"/>
      <c r="FLC45" s="467"/>
      <c r="FLD45" s="467"/>
      <c r="FLE45" s="467"/>
      <c r="FLF45" s="467"/>
      <c r="FLG45" s="467"/>
      <c r="FLH45" s="467"/>
      <c r="FLI45" s="467"/>
      <c r="FLJ45" s="467"/>
      <c r="FLK45" s="467"/>
      <c r="FLL45" s="467"/>
      <c r="FLM45" s="467"/>
      <c r="FLN45" s="467"/>
      <c r="FLO45" s="467"/>
      <c r="FLP45" s="467"/>
      <c r="FLQ45" s="467"/>
      <c r="FLR45" s="467"/>
      <c r="FLS45" s="467"/>
      <c r="FLT45" s="467"/>
      <c r="FLU45" s="467"/>
      <c r="FLV45" s="467"/>
      <c r="FLW45" s="467"/>
      <c r="FLX45" s="467"/>
      <c r="FLY45" s="467"/>
      <c r="FLZ45" s="467"/>
      <c r="FMA45" s="467"/>
      <c r="FMB45" s="467"/>
      <c r="FMC45" s="467"/>
      <c r="FMD45" s="467"/>
      <c r="FME45" s="467"/>
      <c r="FMF45" s="467"/>
      <c r="FMG45" s="467"/>
      <c r="FMH45" s="467"/>
      <c r="FMI45" s="467"/>
      <c r="FMJ45" s="467"/>
      <c r="FMK45" s="467"/>
      <c r="FML45" s="467"/>
      <c r="FMM45" s="467"/>
      <c r="FMN45" s="467"/>
      <c r="FMO45" s="467"/>
      <c r="FMP45" s="467"/>
      <c r="FMQ45" s="467"/>
      <c r="FMR45" s="467"/>
      <c r="FMS45" s="467"/>
      <c r="FMT45" s="467"/>
      <c r="FMU45" s="467"/>
      <c r="FMV45" s="467"/>
      <c r="FMW45" s="467"/>
      <c r="FMX45" s="467"/>
      <c r="FMY45" s="467"/>
      <c r="FMZ45" s="467"/>
      <c r="FNA45" s="467"/>
      <c r="FNB45" s="467"/>
      <c r="FNC45" s="467"/>
      <c r="FND45" s="467"/>
      <c r="FNE45" s="467"/>
      <c r="FNF45" s="467"/>
      <c r="FNG45" s="467"/>
      <c r="FNH45" s="467"/>
      <c r="FNI45" s="467"/>
      <c r="FNJ45" s="467"/>
      <c r="FNK45" s="467"/>
      <c r="FNL45" s="467"/>
      <c r="FNM45" s="467"/>
      <c r="FNN45" s="467"/>
      <c r="FNO45" s="467"/>
      <c r="FNP45" s="467"/>
      <c r="FNQ45" s="467"/>
      <c r="FNR45" s="467"/>
      <c r="FNS45" s="467"/>
      <c r="FNT45" s="467"/>
      <c r="FNU45" s="467"/>
      <c r="FNV45" s="467"/>
      <c r="FNW45" s="467"/>
      <c r="FNX45" s="467"/>
      <c r="FNY45" s="467"/>
      <c r="FNZ45" s="467"/>
      <c r="FOA45" s="467"/>
      <c r="FOB45" s="467"/>
      <c r="FOC45" s="467"/>
      <c r="FOD45" s="467"/>
      <c r="FOE45" s="467"/>
      <c r="FOF45" s="467"/>
      <c r="FOG45" s="467"/>
      <c r="FOH45" s="467"/>
      <c r="FOI45" s="467"/>
      <c r="FOJ45" s="467"/>
      <c r="FOK45" s="467"/>
      <c r="FOL45" s="467"/>
      <c r="FOM45" s="467"/>
      <c r="FON45" s="467"/>
      <c r="FOO45" s="467"/>
      <c r="FOP45" s="467"/>
      <c r="FOQ45" s="467"/>
      <c r="FOR45" s="467"/>
      <c r="FOS45" s="467"/>
      <c r="FOT45" s="467"/>
      <c r="FOU45" s="467"/>
      <c r="FOV45" s="467"/>
      <c r="FOW45" s="467"/>
      <c r="FOX45" s="467"/>
      <c r="FOY45" s="467"/>
      <c r="FOZ45" s="467"/>
      <c r="FPA45" s="467"/>
      <c r="FPB45" s="467"/>
      <c r="FPC45" s="467"/>
      <c r="FPD45" s="467"/>
      <c r="FPE45" s="467"/>
      <c r="FPF45" s="467"/>
      <c r="FPG45" s="467"/>
      <c r="FPH45" s="467"/>
      <c r="FPI45" s="467"/>
      <c r="FPJ45" s="467"/>
      <c r="FPK45" s="467"/>
      <c r="FPL45" s="467"/>
      <c r="FPM45" s="467"/>
      <c r="FPN45" s="467"/>
      <c r="FPO45" s="467"/>
      <c r="FPP45" s="467"/>
      <c r="FPQ45" s="467"/>
      <c r="FPR45" s="467"/>
      <c r="FPS45" s="467"/>
      <c r="FPT45" s="467"/>
      <c r="FPU45" s="467"/>
      <c r="FPV45" s="467"/>
      <c r="FPW45" s="467"/>
      <c r="FPX45" s="467"/>
      <c r="FPY45" s="467"/>
      <c r="FPZ45" s="467"/>
      <c r="FQA45" s="467"/>
      <c r="FQB45" s="467"/>
      <c r="FQC45" s="467"/>
      <c r="FQD45" s="467"/>
      <c r="FQE45" s="467"/>
      <c r="FQF45" s="467"/>
      <c r="FQG45" s="467"/>
      <c r="FQH45" s="467"/>
      <c r="FQI45" s="467"/>
      <c r="FQJ45" s="467"/>
      <c r="FQK45" s="467"/>
      <c r="FQL45" s="467"/>
      <c r="FQM45" s="467"/>
      <c r="FQN45" s="467"/>
      <c r="FQO45" s="467"/>
      <c r="FQP45" s="467"/>
      <c r="FQQ45" s="467"/>
      <c r="FQR45" s="467"/>
      <c r="FQS45" s="467"/>
      <c r="FQT45" s="467"/>
      <c r="FQU45" s="467"/>
      <c r="FQV45" s="467"/>
      <c r="FQW45" s="467"/>
      <c r="FQX45" s="467"/>
      <c r="FQY45" s="467"/>
      <c r="FQZ45" s="467"/>
      <c r="FRA45" s="467"/>
      <c r="FRB45" s="467"/>
      <c r="FRC45" s="467"/>
      <c r="FRD45" s="467"/>
      <c r="FRE45" s="467"/>
      <c r="FRF45" s="467"/>
      <c r="FRG45" s="467"/>
      <c r="FRH45" s="467"/>
      <c r="FRI45" s="467"/>
      <c r="FRJ45" s="467"/>
      <c r="FRK45" s="467"/>
      <c r="FRL45" s="467"/>
      <c r="FRM45" s="467"/>
      <c r="FRN45" s="467"/>
      <c r="FRO45" s="467"/>
      <c r="FRP45" s="467"/>
      <c r="FRQ45" s="467"/>
      <c r="FRR45" s="467"/>
      <c r="FRS45" s="467"/>
      <c r="FRT45" s="467"/>
      <c r="FRU45" s="467"/>
      <c r="FRV45" s="467"/>
      <c r="FRW45" s="467"/>
      <c r="FRX45" s="467"/>
      <c r="FRY45" s="467"/>
      <c r="FRZ45" s="467"/>
      <c r="FSA45" s="467"/>
      <c r="FSB45" s="467"/>
      <c r="FSC45" s="467"/>
      <c r="FSD45" s="467"/>
      <c r="FSE45" s="467"/>
      <c r="FSF45" s="467"/>
      <c r="FSG45" s="467"/>
      <c r="FSH45" s="467"/>
      <c r="FSI45" s="467"/>
      <c r="FSJ45" s="467"/>
      <c r="FSK45" s="467"/>
      <c r="FSL45" s="467"/>
      <c r="FSM45" s="467"/>
      <c r="FSN45" s="467"/>
      <c r="FSO45" s="467"/>
      <c r="FSP45" s="467"/>
      <c r="FSQ45" s="467"/>
      <c r="FSR45" s="467"/>
      <c r="FSS45" s="467"/>
      <c r="FST45" s="467"/>
      <c r="FSU45" s="467"/>
      <c r="FSV45" s="467"/>
      <c r="FSW45" s="467"/>
      <c r="FSX45" s="467"/>
      <c r="FSY45" s="467"/>
      <c r="FSZ45" s="467"/>
      <c r="FTA45" s="467"/>
      <c r="FTB45" s="467"/>
      <c r="FTC45" s="467"/>
      <c r="FTD45" s="467"/>
      <c r="FTE45" s="467"/>
      <c r="FTF45" s="467"/>
      <c r="FTG45" s="467"/>
      <c r="FTH45" s="467"/>
      <c r="FTI45" s="467"/>
      <c r="FTJ45" s="467"/>
      <c r="FTK45" s="467"/>
      <c r="FTL45" s="467"/>
      <c r="FTM45" s="467"/>
      <c r="FTN45" s="467"/>
      <c r="FTO45" s="467"/>
      <c r="FTP45" s="467"/>
      <c r="FTQ45" s="467"/>
      <c r="FTR45" s="467"/>
      <c r="FTS45" s="467"/>
      <c r="FTT45" s="467"/>
      <c r="FTU45" s="467"/>
      <c r="FTV45" s="467"/>
      <c r="FTW45" s="467"/>
      <c r="FTX45" s="467"/>
      <c r="FTY45" s="467"/>
      <c r="FTZ45" s="467"/>
      <c r="FUA45" s="467"/>
      <c r="FUB45" s="467"/>
      <c r="FUC45" s="467"/>
      <c r="FUD45" s="467"/>
      <c r="FUE45" s="467"/>
      <c r="FUF45" s="467"/>
      <c r="FUG45" s="467"/>
      <c r="FUH45" s="467"/>
      <c r="FUI45" s="467"/>
      <c r="FUJ45" s="467"/>
      <c r="FUK45" s="467"/>
      <c r="FUL45" s="467"/>
      <c r="FUM45" s="467"/>
      <c r="FUN45" s="467"/>
      <c r="FUO45" s="467"/>
      <c r="FUP45" s="467"/>
      <c r="FUQ45" s="467"/>
      <c r="FUR45" s="467"/>
      <c r="FUS45" s="467"/>
      <c r="FUT45" s="467"/>
      <c r="FUU45" s="467"/>
      <c r="FUV45" s="467"/>
      <c r="FUW45" s="467"/>
      <c r="FUX45" s="467"/>
      <c r="FUY45" s="467"/>
      <c r="FUZ45" s="467"/>
      <c r="FVA45" s="467"/>
      <c r="FVB45" s="467"/>
      <c r="FVC45" s="467"/>
      <c r="FVD45" s="467"/>
      <c r="FVE45" s="467"/>
      <c r="FVF45" s="467"/>
      <c r="FVG45" s="467"/>
      <c r="FVH45" s="467"/>
      <c r="FVI45" s="467"/>
      <c r="FVJ45" s="467"/>
      <c r="FVK45" s="467"/>
      <c r="FVL45" s="467"/>
      <c r="FVM45" s="467"/>
      <c r="FVN45" s="467"/>
      <c r="FVO45" s="467"/>
      <c r="FVP45" s="467"/>
      <c r="FVQ45" s="467"/>
      <c r="FVR45" s="467"/>
      <c r="FVS45" s="467"/>
      <c r="FVT45" s="467"/>
      <c r="FVU45" s="467"/>
      <c r="FVV45" s="467"/>
      <c r="FVW45" s="467"/>
      <c r="FVX45" s="467"/>
      <c r="FVY45" s="467"/>
      <c r="FVZ45" s="467"/>
      <c r="FWA45" s="467"/>
      <c r="FWB45" s="467"/>
      <c r="FWC45" s="467"/>
      <c r="FWD45" s="467"/>
      <c r="FWE45" s="467"/>
      <c r="FWF45" s="467"/>
      <c r="FWG45" s="467"/>
      <c r="FWH45" s="467"/>
      <c r="FWI45" s="467"/>
      <c r="FWJ45" s="467"/>
      <c r="FWK45" s="467"/>
      <c r="FWL45" s="467"/>
      <c r="FWM45" s="467"/>
      <c r="FWN45" s="467"/>
      <c r="FWO45" s="467"/>
      <c r="FWP45" s="467"/>
      <c r="FWQ45" s="467"/>
      <c r="FWR45" s="467"/>
      <c r="FWS45" s="467"/>
      <c r="FWT45" s="467"/>
      <c r="FWU45" s="467"/>
      <c r="FWV45" s="467"/>
      <c r="FWW45" s="467"/>
      <c r="FWX45" s="467"/>
      <c r="FWY45" s="467"/>
      <c r="FWZ45" s="467"/>
      <c r="FXA45" s="467"/>
      <c r="FXB45" s="467"/>
      <c r="FXC45" s="467"/>
      <c r="FXD45" s="467"/>
      <c r="FXE45" s="467"/>
      <c r="FXF45" s="467"/>
      <c r="FXG45" s="467"/>
      <c r="FXH45" s="467"/>
      <c r="FXI45" s="467"/>
      <c r="FXJ45" s="467"/>
      <c r="FXK45" s="467"/>
      <c r="FXL45" s="467"/>
      <c r="FXM45" s="467"/>
      <c r="FXN45" s="467"/>
      <c r="FXO45" s="467"/>
      <c r="FXP45" s="467"/>
      <c r="FXQ45" s="467"/>
      <c r="FXR45" s="467"/>
      <c r="FXS45" s="467"/>
      <c r="FXT45" s="467"/>
      <c r="FXU45" s="467"/>
      <c r="FXV45" s="467"/>
      <c r="FXW45" s="467"/>
      <c r="FXX45" s="467"/>
      <c r="FXY45" s="467"/>
      <c r="FXZ45" s="467"/>
      <c r="FYA45" s="467"/>
      <c r="FYB45" s="467"/>
      <c r="FYC45" s="467"/>
      <c r="FYD45" s="467"/>
      <c r="FYE45" s="467"/>
      <c r="FYF45" s="467"/>
      <c r="FYG45" s="467"/>
      <c r="FYH45" s="467"/>
      <c r="FYI45" s="467"/>
      <c r="FYJ45" s="467"/>
      <c r="FYK45" s="467"/>
      <c r="FYL45" s="467"/>
      <c r="FYM45" s="467"/>
      <c r="FYN45" s="467"/>
      <c r="FYO45" s="467"/>
      <c r="FYP45" s="467"/>
      <c r="FYQ45" s="467"/>
      <c r="FYR45" s="467"/>
      <c r="FYS45" s="467"/>
      <c r="FYT45" s="467"/>
      <c r="FYU45" s="467"/>
      <c r="FYV45" s="467"/>
      <c r="FYW45" s="467"/>
      <c r="FYX45" s="467"/>
      <c r="FYY45" s="467"/>
      <c r="FYZ45" s="467"/>
      <c r="FZA45" s="467"/>
      <c r="FZB45" s="467"/>
      <c r="FZC45" s="467"/>
      <c r="FZD45" s="467"/>
      <c r="FZE45" s="467"/>
      <c r="FZF45" s="467"/>
      <c r="FZG45" s="467"/>
      <c r="FZH45" s="467"/>
      <c r="FZI45" s="467"/>
      <c r="FZJ45" s="467"/>
      <c r="FZK45" s="467"/>
      <c r="FZL45" s="467"/>
      <c r="FZM45" s="467"/>
      <c r="FZN45" s="467"/>
      <c r="FZO45" s="467"/>
      <c r="FZP45" s="467"/>
      <c r="FZQ45" s="467"/>
      <c r="FZR45" s="467"/>
      <c r="FZS45" s="467"/>
      <c r="FZT45" s="467"/>
      <c r="FZU45" s="467"/>
      <c r="FZV45" s="467"/>
      <c r="FZW45" s="467"/>
      <c r="FZX45" s="467"/>
      <c r="FZY45" s="467"/>
      <c r="FZZ45" s="467"/>
      <c r="GAA45" s="467"/>
      <c r="GAB45" s="467"/>
      <c r="GAC45" s="467"/>
      <c r="GAD45" s="467"/>
      <c r="GAE45" s="467"/>
      <c r="GAF45" s="467"/>
      <c r="GAG45" s="467"/>
      <c r="GAH45" s="467"/>
      <c r="GAI45" s="467"/>
      <c r="GAJ45" s="467"/>
      <c r="GAK45" s="467"/>
      <c r="GAL45" s="467"/>
      <c r="GAM45" s="467"/>
      <c r="GAN45" s="467"/>
      <c r="GAO45" s="467"/>
      <c r="GAP45" s="467"/>
      <c r="GAQ45" s="467"/>
      <c r="GAR45" s="467"/>
      <c r="GAS45" s="467"/>
      <c r="GAT45" s="467"/>
      <c r="GAU45" s="467"/>
      <c r="GAV45" s="467"/>
      <c r="GAW45" s="467"/>
      <c r="GAX45" s="467"/>
      <c r="GAY45" s="467"/>
      <c r="GAZ45" s="467"/>
      <c r="GBA45" s="467"/>
      <c r="GBB45" s="467"/>
      <c r="GBC45" s="467"/>
      <c r="GBD45" s="467"/>
      <c r="GBE45" s="467"/>
      <c r="GBF45" s="467"/>
      <c r="GBG45" s="467"/>
      <c r="GBH45" s="467"/>
      <c r="GBI45" s="467"/>
      <c r="GBJ45" s="467"/>
      <c r="GBK45" s="467"/>
      <c r="GBL45" s="467"/>
      <c r="GBM45" s="467"/>
      <c r="GBN45" s="467"/>
      <c r="GBO45" s="467"/>
      <c r="GBP45" s="467"/>
      <c r="GBQ45" s="467"/>
      <c r="GBR45" s="467"/>
      <c r="GBS45" s="467"/>
      <c r="GBT45" s="467"/>
      <c r="GBU45" s="467"/>
      <c r="GBV45" s="467"/>
      <c r="GBW45" s="467"/>
      <c r="GBX45" s="467"/>
      <c r="GBY45" s="467"/>
      <c r="GBZ45" s="467"/>
      <c r="GCA45" s="467"/>
      <c r="GCB45" s="467"/>
      <c r="GCC45" s="467"/>
      <c r="GCD45" s="467"/>
      <c r="GCE45" s="467"/>
      <c r="GCF45" s="467"/>
      <c r="GCG45" s="467"/>
      <c r="GCH45" s="467"/>
      <c r="GCI45" s="467"/>
      <c r="GCJ45" s="467"/>
      <c r="GCK45" s="467"/>
      <c r="GCL45" s="467"/>
      <c r="GCM45" s="467"/>
      <c r="GCN45" s="467"/>
      <c r="GCO45" s="467"/>
      <c r="GCP45" s="467"/>
      <c r="GCQ45" s="467"/>
      <c r="GCR45" s="467"/>
      <c r="GCS45" s="467"/>
      <c r="GCT45" s="467"/>
      <c r="GCU45" s="467"/>
      <c r="GCV45" s="467"/>
      <c r="GCW45" s="467"/>
      <c r="GCX45" s="467"/>
      <c r="GCY45" s="467"/>
      <c r="GCZ45" s="467"/>
      <c r="GDA45" s="467"/>
      <c r="GDB45" s="467"/>
      <c r="GDC45" s="467"/>
      <c r="GDD45" s="467"/>
      <c r="GDE45" s="467"/>
      <c r="GDF45" s="467"/>
      <c r="GDG45" s="467"/>
      <c r="GDH45" s="467"/>
      <c r="GDI45" s="467"/>
      <c r="GDJ45" s="467"/>
      <c r="GDK45" s="467"/>
      <c r="GDL45" s="467"/>
      <c r="GDM45" s="467"/>
      <c r="GDN45" s="467"/>
      <c r="GDO45" s="467"/>
      <c r="GDP45" s="467"/>
      <c r="GDQ45" s="467"/>
      <c r="GDR45" s="467"/>
      <c r="GDS45" s="467"/>
      <c r="GDT45" s="467"/>
      <c r="GDU45" s="467"/>
      <c r="GDV45" s="467"/>
      <c r="GDW45" s="467"/>
      <c r="GDX45" s="467"/>
      <c r="GDY45" s="467"/>
      <c r="GDZ45" s="467"/>
      <c r="GEA45" s="467"/>
      <c r="GEB45" s="467"/>
      <c r="GEC45" s="467"/>
      <c r="GED45" s="467"/>
      <c r="GEE45" s="467"/>
      <c r="GEF45" s="467"/>
      <c r="GEG45" s="467"/>
      <c r="GEH45" s="467"/>
      <c r="GEI45" s="467"/>
      <c r="GEJ45" s="467"/>
      <c r="GEK45" s="467"/>
      <c r="GEL45" s="467"/>
      <c r="GEM45" s="467"/>
      <c r="GEN45" s="467"/>
      <c r="GEO45" s="467"/>
      <c r="GEP45" s="467"/>
      <c r="GEQ45" s="467"/>
      <c r="GER45" s="467"/>
      <c r="GES45" s="467"/>
      <c r="GET45" s="467"/>
      <c r="GEU45" s="467"/>
      <c r="GEV45" s="467"/>
      <c r="GEW45" s="467"/>
      <c r="GEX45" s="467"/>
      <c r="GEY45" s="467"/>
      <c r="GEZ45" s="467"/>
      <c r="GFA45" s="467"/>
      <c r="GFB45" s="467"/>
      <c r="GFC45" s="467"/>
      <c r="GFD45" s="467"/>
      <c r="GFE45" s="467"/>
      <c r="GFF45" s="467"/>
      <c r="GFG45" s="467"/>
      <c r="GFH45" s="467"/>
      <c r="GFI45" s="467"/>
      <c r="GFJ45" s="467"/>
      <c r="GFK45" s="467"/>
      <c r="GFL45" s="467"/>
      <c r="GFM45" s="467"/>
      <c r="GFN45" s="467"/>
      <c r="GFO45" s="467"/>
      <c r="GFP45" s="467"/>
      <c r="GFQ45" s="467"/>
      <c r="GFR45" s="467"/>
      <c r="GFS45" s="467"/>
      <c r="GFT45" s="467"/>
      <c r="GFU45" s="467"/>
      <c r="GFV45" s="467"/>
      <c r="GFW45" s="467"/>
      <c r="GFX45" s="467"/>
      <c r="GFY45" s="467"/>
      <c r="GFZ45" s="467"/>
      <c r="GGA45" s="467"/>
      <c r="GGB45" s="467"/>
      <c r="GGC45" s="467"/>
      <c r="GGD45" s="467"/>
      <c r="GGE45" s="467"/>
      <c r="GGF45" s="467"/>
      <c r="GGG45" s="467"/>
      <c r="GGH45" s="467"/>
      <c r="GGI45" s="467"/>
      <c r="GGJ45" s="467"/>
      <c r="GGK45" s="467"/>
      <c r="GGL45" s="467"/>
      <c r="GGM45" s="467"/>
      <c r="GGN45" s="467"/>
      <c r="GGO45" s="467"/>
      <c r="GGP45" s="467"/>
      <c r="GGQ45" s="467"/>
      <c r="GGR45" s="467"/>
      <c r="GGS45" s="467"/>
      <c r="GGT45" s="467"/>
      <c r="GGU45" s="467"/>
      <c r="GGV45" s="467"/>
      <c r="GGW45" s="467"/>
      <c r="GGX45" s="467"/>
      <c r="GGY45" s="467"/>
      <c r="GGZ45" s="467"/>
      <c r="GHA45" s="467"/>
      <c r="GHB45" s="467"/>
      <c r="GHC45" s="467"/>
      <c r="GHD45" s="467"/>
      <c r="GHE45" s="467"/>
      <c r="GHF45" s="467"/>
      <c r="GHG45" s="467"/>
      <c r="GHH45" s="467"/>
      <c r="GHI45" s="467"/>
      <c r="GHJ45" s="467"/>
      <c r="GHK45" s="467"/>
      <c r="GHL45" s="467"/>
      <c r="GHM45" s="467"/>
      <c r="GHN45" s="467"/>
      <c r="GHO45" s="467"/>
      <c r="GHP45" s="467"/>
      <c r="GHQ45" s="467"/>
      <c r="GHR45" s="467"/>
      <c r="GHS45" s="467"/>
      <c r="GHT45" s="467"/>
      <c r="GHU45" s="467"/>
      <c r="GHV45" s="467"/>
      <c r="GHW45" s="467"/>
      <c r="GHX45" s="467"/>
      <c r="GHY45" s="467"/>
      <c r="GHZ45" s="467"/>
      <c r="GIA45" s="467"/>
      <c r="GIB45" s="467"/>
      <c r="GIC45" s="467"/>
      <c r="GID45" s="467"/>
      <c r="GIE45" s="467"/>
      <c r="GIF45" s="467"/>
      <c r="GIG45" s="467"/>
      <c r="GIH45" s="467"/>
      <c r="GII45" s="467"/>
      <c r="GIJ45" s="467"/>
      <c r="GIK45" s="467"/>
      <c r="GIL45" s="467"/>
      <c r="GIM45" s="467"/>
      <c r="GIN45" s="467"/>
      <c r="GIO45" s="467"/>
      <c r="GIP45" s="467"/>
      <c r="GIQ45" s="467"/>
      <c r="GIR45" s="467"/>
      <c r="GIS45" s="467"/>
      <c r="GIT45" s="467"/>
      <c r="GIU45" s="467"/>
      <c r="GIV45" s="467"/>
      <c r="GIW45" s="467"/>
      <c r="GIX45" s="467"/>
      <c r="GIY45" s="467"/>
      <c r="GIZ45" s="467"/>
      <c r="GJA45" s="467"/>
      <c r="GJB45" s="467"/>
      <c r="GJC45" s="467"/>
      <c r="GJD45" s="467"/>
      <c r="GJE45" s="467"/>
      <c r="GJF45" s="467"/>
      <c r="GJG45" s="467"/>
      <c r="GJH45" s="467"/>
      <c r="GJI45" s="467"/>
      <c r="GJJ45" s="467"/>
      <c r="GJK45" s="467"/>
      <c r="GJL45" s="467"/>
      <c r="GJM45" s="467"/>
      <c r="GJN45" s="467"/>
      <c r="GJO45" s="467"/>
      <c r="GJP45" s="467"/>
      <c r="GJQ45" s="467"/>
      <c r="GJR45" s="467"/>
      <c r="GJS45" s="467"/>
      <c r="GJT45" s="467"/>
      <c r="GJU45" s="467"/>
      <c r="GJV45" s="467"/>
      <c r="GJW45" s="467"/>
      <c r="GJX45" s="467"/>
      <c r="GJY45" s="467"/>
      <c r="GJZ45" s="467"/>
      <c r="GKA45" s="467"/>
      <c r="GKB45" s="467"/>
      <c r="GKC45" s="467"/>
      <c r="GKD45" s="467"/>
      <c r="GKE45" s="467"/>
      <c r="GKF45" s="467"/>
      <c r="GKG45" s="467"/>
      <c r="GKH45" s="467"/>
      <c r="GKI45" s="467"/>
      <c r="GKJ45" s="467"/>
      <c r="GKK45" s="467"/>
      <c r="GKL45" s="467"/>
      <c r="GKM45" s="467"/>
      <c r="GKN45" s="467"/>
      <c r="GKO45" s="467"/>
      <c r="GKP45" s="467"/>
      <c r="GKQ45" s="467"/>
      <c r="GKR45" s="467"/>
      <c r="GKS45" s="467"/>
      <c r="GKT45" s="467"/>
      <c r="GKU45" s="467"/>
      <c r="GKV45" s="467"/>
      <c r="GKW45" s="467"/>
      <c r="GKX45" s="467"/>
      <c r="GKY45" s="467"/>
      <c r="GKZ45" s="467"/>
      <c r="GLA45" s="467"/>
      <c r="GLB45" s="467"/>
      <c r="GLC45" s="467"/>
      <c r="GLD45" s="467"/>
      <c r="GLE45" s="467"/>
      <c r="GLF45" s="467"/>
      <c r="GLG45" s="467"/>
      <c r="GLH45" s="467"/>
      <c r="GLI45" s="467"/>
      <c r="GLJ45" s="467"/>
      <c r="GLK45" s="467"/>
      <c r="GLL45" s="467"/>
      <c r="GLM45" s="467"/>
      <c r="GLN45" s="467"/>
      <c r="GLO45" s="467"/>
      <c r="GLP45" s="467"/>
      <c r="GLQ45" s="467"/>
      <c r="GLR45" s="467"/>
      <c r="GLS45" s="467"/>
      <c r="GLT45" s="467"/>
      <c r="GLU45" s="467"/>
      <c r="GLV45" s="467"/>
      <c r="GLW45" s="467"/>
      <c r="GLX45" s="467"/>
      <c r="GLY45" s="467"/>
      <c r="GLZ45" s="467"/>
      <c r="GMA45" s="467"/>
      <c r="GMB45" s="467"/>
      <c r="GMC45" s="467"/>
      <c r="GMD45" s="467"/>
      <c r="GME45" s="467"/>
      <c r="GMF45" s="467"/>
      <c r="GMG45" s="467"/>
      <c r="GMH45" s="467"/>
      <c r="GMI45" s="467"/>
      <c r="GMJ45" s="467"/>
      <c r="GMK45" s="467"/>
      <c r="GML45" s="467"/>
      <c r="GMM45" s="467"/>
      <c r="GMN45" s="467"/>
      <c r="GMO45" s="467"/>
      <c r="GMP45" s="467"/>
      <c r="GMQ45" s="467"/>
      <c r="GMR45" s="467"/>
      <c r="GMS45" s="467"/>
      <c r="GMT45" s="467"/>
      <c r="GMU45" s="467"/>
      <c r="GMV45" s="467"/>
      <c r="GMW45" s="467"/>
      <c r="GMX45" s="467"/>
      <c r="GMY45" s="467"/>
      <c r="GMZ45" s="467"/>
      <c r="GNA45" s="467"/>
      <c r="GNB45" s="467"/>
      <c r="GNC45" s="467"/>
      <c r="GND45" s="467"/>
      <c r="GNE45" s="467"/>
      <c r="GNF45" s="467"/>
      <c r="GNG45" s="467"/>
      <c r="GNH45" s="467"/>
      <c r="GNI45" s="467"/>
      <c r="GNJ45" s="467"/>
      <c r="GNK45" s="467"/>
      <c r="GNL45" s="467"/>
      <c r="GNM45" s="467"/>
      <c r="GNN45" s="467"/>
      <c r="GNO45" s="467"/>
      <c r="GNP45" s="467"/>
      <c r="GNQ45" s="467"/>
      <c r="GNR45" s="467"/>
      <c r="GNS45" s="467"/>
      <c r="GNT45" s="467"/>
      <c r="GNU45" s="467"/>
      <c r="GNV45" s="467"/>
      <c r="GNW45" s="467"/>
      <c r="GNX45" s="467"/>
      <c r="GNY45" s="467"/>
      <c r="GNZ45" s="467"/>
      <c r="GOA45" s="467"/>
      <c r="GOB45" s="467"/>
      <c r="GOC45" s="467"/>
      <c r="GOD45" s="467"/>
      <c r="GOE45" s="467"/>
      <c r="GOF45" s="467"/>
      <c r="GOG45" s="467"/>
      <c r="GOH45" s="467"/>
      <c r="GOI45" s="467"/>
      <c r="GOJ45" s="467"/>
      <c r="GOK45" s="467"/>
      <c r="GOL45" s="467"/>
      <c r="GOM45" s="467"/>
      <c r="GON45" s="467"/>
      <c r="GOO45" s="467"/>
      <c r="GOP45" s="467"/>
      <c r="GOQ45" s="467"/>
      <c r="GOR45" s="467"/>
      <c r="GOS45" s="467"/>
      <c r="GOT45" s="467"/>
      <c r="GOU45" s="467"/>
      <c r="GOV45" s="467"/>
      <c r="GOW45" s="467"/>
      <c r="GOX45" s="467"/>
      <c r="GOY45" s="467"/>
      <c r="GOZ45" s="467"/>
      <c r="GPA45" s="467"/>
      <c r="GPB45" s="467"/>
      <c r="GPC45" s="467"/>
      <c r="GPD45" s="467"/>
      <c r="GPE45" s="467"/>
      <c r="GPF45" s="467"/>
      <c r="GPG45" s="467"/>
      <c r="GPH45" s="467"/>
      <c r="GPI45" s="467"/>
      <c r="GPJ45" s="467"/>
      <c r="GPK45" s="467"/>
      <c r="GPL45" s="467"/>
      <c r="GPM45" s="467"/>
      <c r="GPN45" s="467"/>
      <c r="GPO45" s="467"/>
      <c r="GPP45" s="467"/>
      <c r="GPQ45" s="467"/>
      <c r="GPR45" s="467"/>
      <c r="GPS45" s="467"/>
      <c r="GPT45" s="467"/>
      <c r="GPU45" s="467"/>
      <c r="GPV45" s="467"/>
      <c r="GPW45" s="467"/>
      <c r="GPX45" s="467"/>
      <c r="GPY45" s="467"/>
      <c r="GPZ45" s="467"/>
      <c r="GQA45" s="467"/>
      <c r="GQB45" s="467"/>
      <c r="GQC45" s="467"/>
      <c r="GQD45" s="467"/>
      <c r="GQE45" s="467"/>
      <c r="GQF45" s="467"/>
      <c r="GQG45" s="467"/>
      <c r="GQH45" s="467"/>
      <c r="GQI45" s="467"/>
      <c r="GQJ45" s="467"/>
      <c r="GQK45" s="467"/>
      <c r="GQL45" s="467"/>
      <c r="GQM45" s="467"/>
      <c r="GQN45" s="467"/>
      <c r="GQO45" s="467"/>
      <c r="GQP45" s="467"/>
      <c r="GQQ45" s="467"/>
      <c r="GQR45" s="467"/>
      <c r="GQS45" s="467"/>
      <c r="GQT45" s="467"/>
      <c r="GQU45" s="467"/>
      <c r="GQV45" s="467"/>
      <c r="GQW45" s="467"/>
      <c r="GQX45" s="467"/>
      <c r="GQY45" s="467"/>
      <c r="GQZ45" s="467"/>
      <c r="GRA45" s="467"/>
      <c r="GRB45" s="467"/>
      <c r="GRC45" s="467"/>
      <c r="GRD45" s="467"/>
      <c r="GRE45" s="467"/>
      <c r="GRF45" s="467"/>
      <c r="GRG45" s="467"/>
      <c r="GRH45" s="467"/>
      <c r="GRI45" s="467"/>
      <c r="GRJ45" s="467"/>
      <c r="GRK45" s="467"/>
      <c r="GRL45" s="467"/>
      <c r="GRM45" s="467"/>
      <c r="GRN45" s="467"/>
      <c r="GRO45" s="467"/>
      <c r="GRP45" s="467"/>
      <c r="GRQ45" s="467"/>
      <c r="GRR45" s="467"/>
      <c r="GRS45" s="467"/>
      <c r="GRT45" s="467"/>
      <c r="GRU45" s="467"/>
      <c r="GRV45" s="467"/>
      <c r="GRW45" s="467"/>
      <c r="GRX45" s="467"/>
      <c r="GRY45" s="467"/>
      <c r="GRZ45" s="467"/>
      <c r="GSA45" s="467"/>
      <c r="GSB45" s="467"/>
      <c r="GSC45" s="467"/>
      <c r="GSD45" s="467"/>
      <c r="GSE45" s="467"/>
      <c r="GSF45" s="467"/>
      <c r="GSG45" s="467"/>
      <c r="GSH45" s="467"/>
      <c r="GSI45" s="467"/>
      <c r="GSJ45" s="467"/>
      <c r="GSK45" s="467"/>
      <c r="GSL45" s="467"/>
      <c r="GSM45" s="467"/>
      <c r="GSN45" s="467"/>
      <c r="GSO45" s="467"/>
      <c r="GSP45" s="467"/>
      <c r="GSQ45" s="467"/>
      <c r="GSR45" s="467"/>
      <c r="GSS45" s="467"/>
      <c r="GST45" s="467"/>
      <c r="GSU45" s="467"/>
      <c r="GSV45" s="467"/>
      <c r="GSW45" s="467"/>
      <c r="GSX45" s="467"/>
      <c r="GSY45" s="467"/>
      <c r="GSZ45" s="467"/>
      <c r="GTA45" s="467"/>
      <c r="GTB45" s="467"/>
      <c r="GTC45" s="467"/>
      <c r="GTD45" s="467"/>
      <c r="GTE45" s="467"/>
      <c r="GTF45" s="467"/>
      <c r="GTG45" s="467"/>
      <c r="GTH45" s="467"/>
      <c r="GTI45" s="467"/>
      <c r="GTJ45" s="467"/>
      <c r="GTK45" s="467"/>
      <c r="GTL45" s="467"/>
      <c r="GTM45" s="467"/>
      <c r="GTN45" s="467"/>
      <c r="GTO45" s="467"/>
      <c r="GTP45" s="467"/>
      <c r="GTQ45" s="467"/>
      <c r="GTR45" s="467"/>
      <c r="GTS45" s="467"/>
      <c r="GTT45" s="467"/>
      <c r="GTU45" s="467"/>
      <c r="GTV45" s="467"/>
      <c r="GTW45" s="467"/>
      <c r="GTX45" s="467"/>
      <c r="GTY45" s="467"/>
      <c r="GTZ45" s="467"/>
      <c r="GUA45" s="467"/>
      <c r="GUB45" s="467"/>
      <c r="GUC45" s="467"/>
      <c r="GUD45" s="467"/>
      <c r="GUE45" s="467"/>
      <c r="GUF45" s="467"/>
      <c r="GUG45" s="467"/>
      <c r="GUH45" s="467"/>
      <c r="GUI45" s="467"/>
      <c r="GUJ45" s="467"/>
      <c r="GUK45" s="467"/>
      <c r="GUL45" s="467"/>
      <c r="GUM45" s="467"/>
      <c r="GUN45" s="467"/>
      <c r="GUO45" s="467"/>
      <c r="GUP45" s="467"/>
      <c r="GUQ45" s="467"/>
      <c r="GUR45" s="467"/>
      <c r="GUS45" s="467"/>
      <c r="GUT45" s="467"/>
      <c r="GUU45" s="467"/>
      <c r="GUV45" s="467"/>
      <c r="GUW45" s="467"/>
      <c r="GUX45" s="467"/>
      <c r="GUY45" s="467"/>
      <c r="GUZ45" s="467"/>
      <c r="GVA45" s="467"/>
      <c r="GVB45" s="467"/>
      <c r="GVC45" s="467"/>
      <c r="GVD45" s="467"/>
      <c r="GVE45" s="467"/>
      <c r="GVF45" s="467"/>
      <c r="GVG45" s="467"/>
      <c r="GVH45" s="467"/>
      <c r="GVI45" s="467"/>
      <c r="GVJ45" s="467"/>
      <c r="GVK45" s="467"/>
      <c r="GVL45" s="467"/>
      <c r="GVM45" s="467"/>
      <c r="GVN45" s="467"/>
      <c r="GVO45" s="467"/>
      <c r="GVP45" s="467"/>
      <c r="GVQ45" s="467"/>
      <c r="GVR45" s="467"/>
      <c r="GVS45" s="467"/>
      <c r="GVT45" s="467"/>
      <c r="GVU45" s="467"/>
      <c r="GVV45" s="467"/>
      <c r="GVW45" s="467"/>
      <c r="GVX45" s="467"/>
      <c r="GVY45" s="467"/>
      <c r="GVZ45" s="467"/>
      <c r="GWA45" s="467"/>
      <c r="GWB45" s="467"/>
      <c r="GWC45" s="467"/>
      <c r="GWD45" s="467"/>
      <c r="GWE45" s="467"/>
      <c r="GWF45" s="467"/>
      <c r="GWG45" s="467"/>
      <c r="GWH45" s="467"/>
      <c r="GWI45" s="467"/>
      <c r="GWJ45" s="467"/>
      <c r="GWK45" s="467"/>
      <c r="GWL45" s="467"/>
      <c r="GWM45" s="467"/>
      <c r="GWN45" s="467"/>
      <c r="GWO45" s="467"/>
      <c r="GWP45" s="467"/>
      <c r="GWQ45" s="467"/>
      <c r="GWR45" s="467"/>
      <c r="GWS45" s="467"/>
      <c r="GWT45" s="467"/>
      <c r="GWU45" s="467"/>
      <c r="GWV45" s="467"/>
      <c r="GWW45" s="467"/>
      <c r="GWX45" s="467"/>
      <c r="GWY45" s="467"/>
      <c r="GWZ45" s="467"/>
      <c r="GXA45" s="467"/>
      <c r="GXB45" s="467"/>
      <c r="GXC45" s="467"/>
      <c r="GXD45" s="467"/>
      <c r="GXE45" s="467"/>
      <c r="GXF45" s="467"/>
      <c r="GXG45" s="467"/>
      <c r="GXH45" s="467"/>
      <c r="GXI45" s="467"/>
      <c r="GXJ45" s="467"/>
      <c r="GXK45" s="467"/>
      <c r="GXL45" s="467"/>
      <c r="GXM45" s="467"/>
      <c r="GXN45" s="467"/>
      <c r="GXO45" s="467"/>
      <c r="GXP45" s="467"/>
      <c r="GXQ45" s="467"/>
      <c r="GXR45" s="467"/>
      <c r="GXS45" s="467"/>
      <c r="GXT45" s="467"/>
      <c r="GXU45" s="467"/>
      <c r="GXV45" s="467"/>
      <c r="GXW45" s="467"/>
      <c r="GXX45" s="467"/>
      <c r="GXY45" s="467"/>
      <c r="GXZ45" s="467"/>
      <c r="GYA45" s="467"/>
      <c r="GYB45" s="467"/>
      <c r="GYC45" s="467"/>
      <c r="GYD45" s="467"/>
      <c r="GYE45" s="467"/>
      <c r="GYF45" s="467"/>
      <c r="GYG45" s="467"/>
      <c r="GYH45" s="467"/>
      <c r="GYI45" s="467"/>
      <c r="GYJ45" s="467"/>
      <c r="GYK45" s="467"/>
      <c r="GYL45" s="467"/>
      <c r="GYM45" s="467"/>
      <c r="GYN45" s="467"/>
      <c r="GYO45" s="467"/>
      <c r="GYP45" s="467"/>
      <c r="GYQ45" s="467"/>
      <c r="GYR45" s="467"/>
      <c r="GYS45" s="467"/>
      <c r="GYT45" s="467"/>
      <c r="GYU45" s="467"/>
      <c r="GYV45" s="467"/>
      <c r="GYW45" s="467"/>
      <c r="GYX45" s="467"/>
      <c r="GYY45" s="467"/>
      <c r="GYZ45" s="467"/>
      <c r="GZA45" s="467"/>
      <c r="GZB45" s="467"/>
      <c r="GZC45" s="467"/>
      <c r="GZD45" s="467"/>
      <c r="GZE45" s="467"/>
      <c r="GZF45" s="467"/>
      <c r="GZG45" s="467"/>
      <c r="GZH45" s="467"/>
      <c r="GZI45" s="467"/>
      <c r="GZJ45" s="467"/>
      <c r="GZK45" s="467"/>
      <c r="GZL45" s="467"/>
      <c r="GZM45" s="467"/>
      <c r="GZN45" s="467"/>
      <c r="GZO45" s="467"/>
      <c r="GZP45" s="467"/>
      <c r="GZQ45" s="467"/>
      <c r="GZR45" s="467"/>
      <c r="GZS45" s="467"/>
      <c r="GZT45" s="467"/>
      <c r="GZU45" s="467"/>
      <c r="GZV45" s="467"/>
      <c r="GZW45" s="467"/>
      <c r="GZX45" s="467"/>
      <c r="GZY45" s="467"/>
      <c r="GZZ45" s="467"/>
      <c r="HAA45" s="467"/>
      <c r="HAB45" s="467"/>
      <c r="HAC45" s="467"/>
      <c r="HAD45" s="467"/>
      <c r="HAE45" s="467"/>
      <c r="HAF45" s="467"/>
      <c r="HAG45" s="467"/>
      <c r="HAH45" s="467"/>
      <c r="HAI45" s="467"/>
      <c r="HAJ45" s="467"/>
      <c r="HAK45" s="467"/>
      <c r="HAL45" s="467"/>
      <c r="HAM45" s="467"/>
      <c r="HAN45" s="467"/>
      <c r="HAO45" s="467"/>
      <c r="HAP45" s="467"/>
      <c r="HAQ45" s="467"/>
      <c r="HAR45" s="467"/>
      <c r="HAS45" s="467"/>
      <c r="HAT45" s="467"/>
      <c r="HAU45" s="467"/>
      <c r="HAV45" s="467"/>
      <c r="HAW45" s="467"/>
      <c r="HAX45" s="467"/>
      <c r="HAY45" s="467"/>
      <c r="HAZ45" s="467"/>
      <c r="HBA45" s="467"/>
      <c r="HBB45" s="467"/>
      <c r="HBC45" s="467"/>
      <c r="HBD45" s="467"/>
      <c r="HBE45" s="467"/>
      <c r="HBF45" s="467"/>
      <c r="HBG45" s="467"/>
      <c r="HBH45" s="467"/>
      <c r="HBI45" s="467"/>
      <c r="HBJ45" s="467"/>
      <c r="HBK45" s="467"/>
      <c r="HBL45" s="467"/>
      <c r="HBM45" s="467"/>
      <c r="HBN45" s="467"/>
      <c r="HBO45" s="467"/>
      <c r="HBP45" s="467"/>
      <c r="HBQ45" s="467"/>
      <c r="HBR45" s="467"/>
      <c r="HBS45" s="467"/>
      <c r="HBT45" s="467"/>
      <c r="HBU45" s="467"/>
      <c r="HBV45" s="467"/>
      <c r="HBW45" s="467"/>
      <c r="HBX45" s="467"/>
      <c r="HBY45" s="467"/>
      <c r="HBZ45" s="467"/>
      <c r="HCA45" s="467"/>
      <c r="HCB45" s="467"/>
      <c r="HCC45" s="467"/>
      <c r="HCD45" s="467"/>
      <c r="HCE45" s="467"/>
      <c r="HCF45" s="467"/>
      <c r="HCG45" s="467"/>
      <c r="HCH45" s="467"/>
      <c r="HCI45" s="467"/>
      <c r="HCJ45" s="467"/>
      <c r="HCK45" s="467"/>
      <c r="HCL45" s="467"/>
      <c r="HCM45" s="467"/>
      <c r="HCN45" s="467"/>
      <c r="HCO45" s="467"/>
      <c r="HCP45" s="467"/>
      <c r="HCQ45" s="467"/>
      <c r="HCR45" s="467"/>
      <c r="HCS45" s="467"/>
      <c r="HCT45" s="467"/>
      <c r="HCU45" s="467"/>
      <c r="HCV45" s="467"/>
      <c r="HCW45" s="467"/>
      <c r="HCX45" s="467"/>
      <c r="HCY45" s="467"/>
      <c r="HCZ45" s="467"/>
      <c r="HDA45" s="467"/>
      <c r="HDB45" s="467"/>
      <c r="HDC45" s="467"/>
      <c r="HDD45" s="467"/>
      <c r="HDE45" s="467"/>
      <c r="HDF45" s="467"/>
      <c r="HDG45" s="467"/>
      <c r="HDH45" s="467"/>
      <c r="HDI45" s="467"/>
      <c r="HDJ45" s="467"/>
      <c r="HDK45" s="467"/>
      <c r="HDL45" s="467"/>
      <c r="HDM45" s="467"/>
      <c r="HDN45" s="467"/>
      <c r="HDO45" s="467"/>
      <c r="HDP45" s="467"/>
      <c r="HDQ45" s="467"/>
      <c r="HDR45" s="467"/>
      <c r="HDS45" s="467"/>
      <c r="HDT45" s="467"/>
      <c r="HDU45" s="467"/>
      <c r="HDV45" s="467"/>
      <c r="HDW45" s="467"/>
      <c r="HDX45" s="467"/>
      <c r="HDY45" s="467"/>
      <c r="HDZ45" s="467"/>
      <c r="HEA45" s="467"/>
      <c r="HEB45" s="467"/>
      <c r="HEC45" s="467"/>
      <c r="HED45" s="467"/>
      <c r="HEE45" s="467"/>
      <c r="HEF45" s="467"/>
      <c r="HEG45" s="467"/>
      <c r="HEH45" s="467"/>
      <c r="HEI45" s="467"/>
      <c r="HEJ45" s="467"/>
      <c r="HEK45" s="467"/>
      <c r="HEL45" s="467"/>
      <c r="HEM45" s="467"/>
      <c r="HEN45" s="467"/>
      <c r="HEO45" s="467"/>
      <c r="HEP45" s="467"/>
      <c r="HEQ45" s="467"/>
      <c r="HER45" s="467"/>
      <c r="HES45" s="467"/>
      <c r="HET45" s="467"/>
      <c r="HEU45" s="467"/>
      <c r="HEV45" s="467"/>
      <c r="HEW45" s="467"/>
      <c r="HEX45" s="467"/>
      <c r="HEY45" s="467"/>
      <c r="HEZ45" s="467"/>
      <c r="HFA45" s="467"/>
      <c r="HFB45" s="467"/>
      <c r="HFC45" s="467"/>
      <c r="HFD45" s="467"/>
      <c r="HFE45" s="467"/>
      <c r="HFF45" s="467"/>
      <c r="HFG45" s="467"/>
      <c r="HFH45" s="467"/>
      <c r="HFI45" s="467"/>
      <c r="HFJ45" s="467"/>
      <c r="HFK45" s="467"/>
      <c r="HFL45" s="467"/>
      <c r="HFM45" s="467"/>
      <c r="HFN45" s="467"/>
      <c r="HFO45" s="467"/>
      <c r="HFP45" s="467"/>
      <c r="HFQ45" s="467"/>
      <c r="HFR45" s="467"/>
      <c r="HFS45" s="467"/>
      <c r="HFT45" s="467"/>
      <c r="HFU45" s="467"/>
      <c r="HFV45" s="467"/>
      <c r="HFW45" s="467"/>
      <c r="HFX45" s="467"/>
      <c r="HFY45" s="467"/>
      <c r="HFZ45" s="467"/>
      <c r="HGA45" s="467"/>
      <c r="HGB45" s="467"/>
      <c r="HGC45" s="467"/>
      <c r="HGD45" s="467"/>
      <c r="HGE45" s="467"/>
      <c r="HGF45" s="467"/>
      <c r="HGG45" s="467"/>
      <c r="HGH45" s="467"/>
      <c r="HGI45" s="467"/>
      <c r="HGJ45" s="467"/>
      <c r="HGK45" s="467"/>
      <c r="HGL45" s="467"/>
      <c r="HGM45" s="467"/>
      <c r="HGN45" s="467"/>
      <c r="HGO45" s="467"/>
      <c r="HGP45" s="467"/>
      <c r="HGQ45" s="467"/>
      <c r="HGR45" s="467"/>
      <c r="HGS45" s="467"/>
      <c r="HGT45" s="467"/>
      <c r="HGU45" s="467"/>
      <c r="HGV45" s="467"/>
      <c r="HGW45" s="467"/>
      <c r="HGX45" s="467"/>
      <c r="HGY45" s="467"/>
      <c r="HGZ45" s="467"/>
      <c r="HHA45" s="467"/>
      <c r="HHB45" s="467"/>
      <c r="HHC45" s="467"/>
      <c r="HHD45" s="467"/>
      <c r="HHE45" s="467"/>
      <c r="HHF45" s="467"/>
      <c r="HHG45" s="467"/>
      <c r="HHH45" s="467"/>
      <c r="HHI45" s="467"/>
      <c r="HHJ45" s="467"/>
      <c r="HHK45" s="467"/>
      <c r="HHL45" s="467"/>
      <c r="HHM45" s="467"/>
      <c r="HHN45" s="467"/>
      <c r="HHO45" s="467"/>
      <c r="HHP45" s="467"/>
      <c r="HHQ45" s="467"/>
      <c r="HHR45" s="467"/>
      <c r="HHS45" s="467"/>
      <c r="HHT45" s="467"/>
      <c r="HHU45" s="467"/>
      <c r="HHV45" s="467"/>
      <c r="HHW45" s="467"/>
      <c r="HHX45" s="467"/>
      <c r="HHY45" s="467"/>
      <c r="HHZ45" s="467"/>
      <c r="HIA45" s="467"/>
      <c r="HIB45" s="467"/>
      <c r="HIC45" s="467"/>
      <c r="HID45" s="467"/>
      <c r="HIE45" s="467"/>
      <c r="HIF45" s="467"/>
      <c r="HIG45" s="467"/>
      <c r="HIH45" s="467"/>
      <c r="HII45" s="467"/>
      <c r="HIJ45" s="467"/>
      <c r="HIK45" s="467"/>
      <c r="HIL45" s="467"/>
      <c r="HIM45" s="467"/>
      <c r="HIN45" s="467"/>
      <c r="HIO45" s="467"/>
      <c r="HIP45" s="467"/>
      <c r="HIQ45" s="467"/>
      <c r="HIR45" s="467"/>
      <c r="HIS45" s="467"/>
      <c r="HIT45" s="467"/>
      <c r="HIU45" s="467"/>
      <c r="HIV45" s="467"/>
      <c r="HIW45" s="467"/>
      <c r="HIX45" s="467"/>
      <c r="HIY45" s="467"/>
      <c r="HIZ45" s="467"/>
      <c r="HJA45" s="467"/>
      <c r="HJB45" s="467"/>
      <c r="HJC45" s="467"/>
      <c r="HJD45" s="467"/>
      <c r="HJE45" s="467"/>
      <c r="HJF45" s="467"/>
      <c r="HJG45" s="467"/>
      <c r="HJH45" s="467"/>
      <c r="HJI45" s="467"/>
      <c r="HJJ45" s="467"/>
      <c r="HJK45" s="467"/>
      <c r="HJL45" s="467"/>
      <c r="HJM45" s="467"/>
      <c r="HJN45" s="467"/>
      <c r="HJO45" s="467"/>
      <c r="HJP45" s="467"/>
      <c r="HJQ45" s="467"/>
      <c r="HJR45" s="467"/>
      <c r="HJS45" s="467"/>
      <c r="HJT45" s="467"/>
      <c r="HJU45" s="467"/>
      <c r="HJV45" s="467"/>
      <c r="HJW45" s="467"/>
      <c r="HJX45" s="467"/>
      <c r="HJY45" s="467"/>
      <c r="HJZ45" s="467"/>
      <c r="HKA45" s="467"/>
      <c r="HKB45" s="467"/>
      <c r="HKC45" s="467"/>
      <c r="HKD45" s="467"/>
      <c r="HKE45" s="467"/>
      <c r="HKF45" s="467"/>
      <c r="HKG45" s="467"/>
      <c r="HKH45" s="467"/>
      <c r="HKI45" s="467"/>
      <c r="HKJ45" s="467"/>
      <c r="HKK45" s="467"/>
      <c r="HKL45" s="467"/>
      <c r="HKM45" s="467"/>
      <c r="HKN45" s="467"/>
      <c r="HKO45" s="467"/>
      <c r="HKP45" s="467"/>
      <c r="HKQ45" s="467"/>
      <c r="HKR45" s="467"/>
      <c r="HKS45" s="467"/>
      <c r="HKT45" s="467"/>
      <c r="HKU45" s="467"/>
      <c r="HKV45" s="467"/>
      <c r="HKW45" s="467"/>
      <c r="HKX45" s="467"/>
      <c r="HKY45" s="467"/>
      <c r="HKZ45" s="467"/>
      <c r="HLA45" s="467"/>
      <c r="HLB45" s="467"/>
      <c r="HLC45" s="467"/>
      <c r="HLD45" s="467"/>
      <c r="HLE45" s="467"/>
      <c r="HLF45" s="467"/>
      <c r="HLG45" s="467"/>
      <c r="HLH45" s="467"/>
      <c r="HLI45" s="467"/>
      <c r="HLJ45" s="467"/>
      <c r="HLK45" s="467"/>
      <c r="HLL45" s="467"/>
      <c r="HLM45" s="467"/>
      <c r="HLN45" s="467"/>
      <c r="HLO45" s="467"/>
      <c r="HLP45" s="467"/>
      <c r="HLQ45" s="467"/>
      <c r="HLR45" s="467"/>
      <c r="HLS45" s="467"/>
      <c r="HLT45" s="467"/>
      <c r="HLU45" s="467"/>
      <c r="HLV45" s="467"/>
      <c r="HLW45" s="467"/>
      <c r="HLX45" s="467"/>
      <c r="HLY45" s="467"/>
      <c r="HLZ45" s="467"/>
      <c r="HMA45" s="467"/>
      <c r="HMB45" s="467"/>
      <c r="HMC45" s="467"/>
      <c r="HMD45" s="467"/>
      <c r="HME45" s="467"/>
      <c r="HMF45" s="467"/>
      <c r="HMG45" s="467"/>
      <c r="HMH45" s="467"/>
      <c r="HMI45" s="467"/>
      <c r="HMJ45" s="467"/>
      <c r="HMK45" s="467"/>
      <c r="HML45" s="467"/>
      <c r="HMM45" s="467"/>
      <c r="HMN45" s="467"/>
      <c r="HMO45" s="467"/>
      <c r="HMP45" s="467"/>
      <c r="HMQ45" s="467"/>
      <c r="HMR45" s="467"/>
      <c r="HMS45" s="467"/>
      <c r="HMT45" s="467"/>
      <c r="HMU45" s="467"/>
      <c r="HMV45" s="467"/>
      <c r="HMW45" s="467"/>
      <c r="HMX45" s="467"/>
      <c r="HMY45" s="467"/>
      <c r="HMZ45" s="467"/>
      <c r="HNA45" s="467"/>
      <c r="HNB45" s="467"/>
      <c r="HNC45" s="467"/>
      <c r="HND45" s="467"/>
      <c r="HNE45" s="467"/>
      <c r="HNF45" s="467"/>
      <c r="HNG45" s="467"/>
      <c r="HNH45" s="467"/>
      <c r="HNI45" s="467"/>
      <c r="HNJ45" s="467"/>
      <c r="HNK45" s="467"/>
      <c r="HNL45" s="467"/>
      <c r="HNM45" s="467"/>
      <c r="HNN45" s="467"/>
      <c r="HNO45" s="467"/>
      <c r="HNP45" s="467"/>
      <c r="HNQ45" s="467"/>
      <c r="HNR45" s="467"/>
      <c r="HNS45" s="467"/>
      <c r="HNT45" s="467"/>
      <c r="HNU45" s="467"/>
      <c r="HNV45" s="467"/>
      <c r="HNW45" s="467"/>
      <c r="HNX45" s="467"/>
      <c r="HNY45" s="467"/>
      <c r="HNZ45" s="467"/>
      <c r="HOA45" s="467"/>
      <c r="HOB45" s="467"/>
      <c r="HOC45" s="467"/>
      <c r="HOD45" s="467"/>
      <c r="HOE45" s="467"/>
      <c r="HOF45" s="467"/>
      <c r="HOG45" s="467"/>
      <c r="HOH45" s="467"/>
      <c r="HOI45" s="467"/>
      <c r="HOJ45" s="467"/>
      <c r="HOK45" s="467"/>
      <c r="HOL45" s="467"/>
      <c r="HOM45" s="467"/>
      <c r="HON45" s="467"/>
      <c r="HOO45" s="467"/>
      <c r="HOP45" s="467"/>
      <c r="HOQ45" s="467"/>
      <c r="HOR45" s="467"/>
      <c r="HOS45" s="467"/>
      <c r="HOT45" s="467"/>
      <c r="HOU45" s="467"/>
      <c r="HOV45" s="467"/>
      <c r="HOW45" s="467"/>
      <c r="HOX45" s="467"/>
      <c r="HOY45" s="467"/>
      <c r="HOZ45" s="467"/>
      <c r="HPA45" s="467"/>
      <c r="HPB45" s="467"/>
      <c r="HPC45" s="467"/>
      <c r="HPD45" s="467"/>
      <c r="HPE45" s="467"/>
      <c r="HPF45" s="467"/>
      <c r="HPG45" s="467"/>
      <c r="HPH45" s="467"/>
      <c r="HPI45" s="467"/>
      <c r="HPJ45" s="467"/>
      <c r="HPK45" s="467"/>
      <c r="HPL45" s="467"/>
      <c r="HPM45" s="467"/>
      <c r="HPN45" s="467"/>
      <c r="HPO45" s="467"/>
      <c r="HPP45" s="467"/>
      <c r="HPQ45" s="467"/>
      <c r="HPR45" s="467"/>
      <c r="HPS45" s="467"/>
      <c r="HPT45" s="467"/>
      <c r="HPU45" s="467"/>
      <c r="HPV45" s="467"/>
      <c r="HPW45" s="467"/>
      <c r="HPX45" s="467"/>
      <c r="HPY45" s="467"/>
      <c r="HPZ45" s="467"/>
      <c r="HQA45" s="467"/>
      <c r="HQB45" s="467"/>
      <c r="HQC45" s="467"/>
      <c r="HQD45" s="467"/>
      <c r="HQE45" s="467"/>
      <c r="HQF45" s="467"/>
      <c r="HQG45" s="467"/>
      <c r="HQH45" s="467"/>
      <c r="HQI45" s="467"/>
      <c r="HQJ45" s="467"/>
      <c r="HQK45" s="467"/>
      <c r="HQL45" s="467"/>
      <c r="HQM45" s="467"/>
      <c r="HQN45" s="467"/>
      <c r="HQO45" s="467"/>
      <c r="HQP45" s="467"/>
      <c r="HQQ45" s="467"/>
      <c r="HQR45" s="467"/>
      <c r="HQS45" s="467"/>
      <c r="HQT45" s="467"/>
      <c r="HQU45" s="467"/>
      <c r="HQV45" s="467"/>
      <c r="HQW45" s="467"/>
      <c r="HQX45" s="467"/>
      <c r="HQY45" s="467"/>
      <c r="HQZ45" s="467"/>
      <c r="HRA45" s="467"/>
      <c r="HRB45" s="467"/>
      <c r="HRC45" s="467"/>
      <c r="HRD45" s="467"/>
      <c r="HRE45" s="467"/>
      <c r="HRF45" s="467"/>
      <c r="HRG45" s="467"/>
      <c r="HRH45" s="467"/>
      <c r="HRI45" s="467"/>
      <c r="HRJ45" s="467"/>
      <c r="HRK45" s="467"/>
      <c r="HRL45" s="467"/>
      <c r="HRM45" s="467"/>
      <c r="HRN45" s="467"/>
      <c r="HRO45" s="467"/>
      <c r="HRP45" s="467"/>
      <c r="HRQ45" s="467"/>
      <c r="HRR45" s="467"/>
      <c r="HRS45" s="467"/>
      <c r="HRT45" s="467"/>
      <c r="HRU45" s="467"/>
      <c r="HRV45" s="467"/>
      <c r="HRW45" s="467"/>
      <c r="HRX45" s="467"/>
      <c r="HRY45" s="467"/>
      <c r="HRZ45" s="467"/>
      <c r="HSA45" s="467"/>
      <c r="HSB45" s="467"/>
      <c r="HSC45" s="467"/>
      <c r="HSD45" s="467"/>
      <c r="HSE45" s="467"/>
      <c r="HSF45" s="467"/>
      <c r="HSG45" s="467"/>
      <c r="HSH45" s="467"/>
      <c r="HSI45" s="467"/>
      <c r="HSJ45" s="467"/>
      <c r="HSK45" s="467"/>
      <c r="HSL45" s="467"/>
      <c r="HSM45" s="467"/>
      <c r="HSN45" s="467"/>
      <c r="HSO45" s="467"/>
      <c r="HSP45" s="467"/>
      <c r="HSQ45" s="467"/>
      <c r="HSR45" s="467"/>
      <c r="HSS45" s="467"/>
      <c r="HST45" s="467"/>
      <c r="HSU45" s="467"/>
      <c r="HSV45" s="467"/>
      <c r="HSW45" s="467"/>
      <c r="HSX45" s="467"/>
      <c r="HSY45" s="467"/>
      <c r="HSZ45" s="467"/>
      <c r="HTA45" s="467"/>
      <c r="HTB45" s="467"/>
      <c r="HTC45" s="467"/>
      <c r="HTD45" s="467"/>
      <c r="HTE45" s="467"/>
      <c r="HTF45" s="467"/>
      <c r="HTG45" s="467"/>
      <c r="HTH45" s="467"/>
      <c r="HTI45" s="467"/>
      <c r="HTJ45" s="467"/>
      <c r="HTK45" s="467"/>
      <c r="HTL45" s="467"/>
      <c r="HTM45" s="467"/>
      <c r="HTN45" s="467"/>
      <c r="HTO45" s="467"/>
      <c r="HTP45" s="467"/>
      <c r="HTQ45" s="467"/>
      <c r="HTR45" s="467"/>
      <c r="HTS45" s="467"/>
      <c r="HTT45" s="467"/>
      <c r="HTU45" s="467"/>
      <c r="HTV45" s="467"/>
      <c r="HTW45" s="467"/>
      <c r="HTX45" s="467"/>
      <c r="HTY45" s="467"/>
      <c r="HTZ45" s="467"/>
      <c r="HUA45" s="467"/>
      <c r="HUB45" s="467"/>
      <c r="HUC45" s="467"/>
      <c r="HUD45" s="467"/>
      <c r="HUE45" s="467"/>
      <c r="HUF45" s="467"/>
      <c r="HUG45" s="467"/>
      <c r="HUH45" s="467"/>
      <c r="HUI45" s="467"/>
      <c r="HUJ45" s="467"/>
      <c r="HUK45" s="467"/>
      <c r="HUL45" s="467"/>
      <c r="HUM45" s="467"/>
      <c r="HUN45" s="467"/>
      <c r="HUO45" s="467"/>
      <c r="HUP45" s="467"/>
      <c r="HUQ45" s="467"/>
      <c r="HUR45" s="467"/>
      <c r="HUS45" s="467"/>
      <c r="HUT45" s="467"/>
      <c r="HUU45" s="467"/>
      <c r="HUV45" s="467"/>
      <c r="HUW45" s="467"/>
      <c r="HUX45" s="467"/>
      <c r="HUY45" s="467"/>
      <c r="HUZ45" s="467"/>
      <c r="HVA45" s="467"/>
      <c r="HVB45" s="467"/>
      <c r="HVC45" s="467"/>
      <c r="HVD45" s="467"/>
      <c r="HVE45" s="467"/>
      <c r="HVF45" s="467"/>
      <c r="HVG45" s="467"/>
      <c r="HVH45" s="467"/>
      <c r="HVI45" s="467"/>
      <c r="HVJ45" s="467"/>
      <c r="HVK45" s="467"/>
      <c r="HVL45" s="467"/>
      <c r="HVM45" s="467"/>
      <c r="HVN45" s="467"/>
      <c r="HVO45" s="467"/>
      <c r="HVP45" s="467"/>
      <c r="HVQ45" s="467"/>
      <c r="HVR45" s="467"/>
      <c r="HVS45" s="467"/>
      <c r="HVT45" s="467"/>
      <c r="HVU45" s="467"/>
      <c r="HVV45" s="467"/>
      <c r="HVW45" s="467"/>
      <c r="HVX45" s="467"/>
      <c r="HVY45" s="467"/>
      <c r="HVZ45" s="467"/>
      <c r="HWA45" s="467"/>
      <c r="HWB45" s="467"/>
      <c r="HWC45" s="467"/>
      <c r="HWD45" s="467"/>
      <c r="HWE45" s="467"/>
      <c r="HWF45" s="467"/>
      <c r="HWG45" s="467"/>
      <c r="HWH45" s="467"/>
      <c r="HWI45" s="467"/>
      <c r="HWJ45" s="467"/>
      <c r="HWK45" s="467"/>
      <c r="HWL45" s="467"/>
      <c r="HWM45" s="467"/>
      <c r="HWN45" s="467"/>
      <c r="HWO45" s="467"/>
      <c r="HWP45" s="467"/>
      <c r="HWQ45" s="467"/>
      <c r="HWR45" s="467"/>
      <c r="HWS45" s="467"/>
      <c r="HWT45" s="467"/>
      <c r="HWU45" s="467"/>
      <c r="HWV45" s="467"/>
      <c r="HWW45" s="467"/>
      <c r="HWX45" s="467"/>
      <c r="HWY45" s="467"/>
      <c r="HWZ45" s="467"/>
      <c r="HXA45" s="467"/>
      <c r="HXB45" s="467"/>
      <c r="HXC45" s="467"/>
      <c r="HXD45" s="467"/>
      <c r="HXE45" s="467"/>
      <c r="HXF45" s="467"/>
      <c r="HXG45" s="467"/>
      <c r="HXH45" s="467"/>
      <c r="HXI45" s="467"/>
      <c r="HXJ45" s="467"/>
      <c r="HXK45" s="467"/>
      <c r="HXL45" s="467"/>
      <c r="HXM45" s="467"/>
      <c r="HXN45" s="467"/>
      <c r="HXO45" s="467"/>
      <c r="HXP45" s="467"/>
      <c r="HXQ45" s="467"/>
      <c r="HXR45" s="467"/>
      <c r="HXS45" s="467"/>
      <c r="HXT45" s="467"/>
      <c r="HXU45" s="467"/>
      <c r="HXV45" s="467"/>
      <c r="HXW45" s="467"/>
      <c r="HXX45" s="467"/>
      <c r="HXY45" s="467"/>
      <c r="HXZ45" s="467"/>
      <c r="HYA45" s="467"/>
      <c r="HYB45" s="467"/>
      <c r="HYC45" s="467"/>
      <c r="HYD45" s="467"/>
      <c r="HYE45" s="467"/>
      <c r="HYF45" s="467"/>
      <c r="HYG45" s="467"/>
      <c r="HYH45" s="467"/>
      <c r="HYI45" s="467"/>
      <c r="HYJ45" s="467"/>
      <c r="HYK45" s="467"/>
      <c r="HYL45" s="467"/>
      <c r="HYM45" s="467"/>
      <c r="HYN45" s="467"/>
      <c r="HYO45" s="467"/>
      <c r="HYP45" s="467"/>
      <c r="HYQ45" s="467"/>
      <c r="HYR45" s="467"/>
      <c r="HYS45" s="467"/>
      <c r="HYT45" s="467"/>
      <c r="HYU45" s="467"/>
      <c r="HYV45" s="467"/>
      <c r="HYW45" s="467"/>
      <c r="HYX45" s="467"/>
      <c r="HYY45" s="467"/>
      <c r="HYZ45" s="467"/>
      <c r="HZA45" s="467"/>
      <c r="HZB45" s="467"/>
      <c r="HZC45" s="467"/>
      <c r="HZD45" s="467"/>
      <c r="HZE45" s="467"/>
      <c r="HZF45" s="467"/>
      <c r="HZG45" s="467"/>
      <c r="HZH45" s="467"/>
      <c r="HZI45" s="467"/>
      <c r="HZJ45" s="467"/>
      <c r="HZK45" s="467"/>
      <c r="HZL45" s="467"/>
      <c r="HZM45" s="467"/>
      <c r="HZN45" s="467"/>
      <c r="HZO45" s="467"/>
      <c r="HZP45" s="467"/>
      <c r="HZQ45" s="467"/>
      <c r="HZR45" s="467"/>
      <c r="HZS45" s="467"/>
      <c r="HZT45" s="467"/>
      <c r="HZU45" s="467"/>
      <c r="HZV45" s="467"/>
      <c r="HZW45" s="467"/>
      <c r="HZX45" s="467"/>
      <c r="HZY45" s="467"/>
      <c r="HZZ45" s="467"/>
      <c r="IAA45" s="467"/>
      <c r="IAB45" s="467"/>
      <c r="IAC45" s="467"/>
      <c r="IAD45" s="467"/>
      <c r="IAE45" s="467"/>
      <c r="IAF45" s="467"/>
      <c r="IAG45" s="467"/>
      <c r="IAH45" s="467"/>
      <c r="IAI45" s="467"/>
      <c r="IAJ45" s="467"/>
      <c r="IAK45" s="467"/>
      <c r="IAL45" s="467"/>
      <c r="IAM45" s="467"/>
      <c r="IAN45" s="467"/>
      <c r="IAO45" s="467"/>
      <c r="IAP45" s="467"/>
      <c r="IAQ45" s="467"/>
      <c r="IAR45" s="467"/>
      <c r="IAS45" s="467"/>
      <c r="IAT45" s="467"/>
      <c r="IAU45" s="467"/>
      <c r="IAV45" s="467"/>
      <c r="IAW45" s="467"/>
      <c r="IAX45" s="467"/>
      <c r="IAY45" s="467"/>
      <c r="IAZ45" s="467"/>
      <c r="IBA45" s="467"/>
      <c r="IBB45" s="467"/>
      <c r="IBC45" s="467"/>
      <c r="IBD45" s="467"/>
      <c r="IBE45" s="467"/>
      <c r="IBF45" s="467"/>
      <c r="IBG45" s="467"/>
      <c r="IBH45" s="467"/>
      <c r="IBI45" s="467"/>
      <c r="IBJ45" s="467"/>
      <c r="IBK45" s="467"/>
      <c r="IBL45" s="467"/>
      <c r="IBM45" s="467"/>
      <c r="IBN45" s="467"/>
      <c r="IBO45" s="467"/>
      <c r="IBP45" s="467"/>
      <c r="IBQ45" s="467"/>
      <c r="IBR45" s="467"/>
      <c r="IBS45" s="467"/>
      <c r="IBT45" s="467"/>
      <c r="IBU45" s="467"/>
      <c r="IBV45" s="467"/>
      <c r="IBW45" s="467"/>
      <c r="IBX45" s="467"/>
      <c r="IBY45" s="467"/>
      <c r="IBZ45" s="467"/>
      <c r="ICA45" s="467"/>
      <c r="ICB45" s="467"/>
      <c r="ICC45" s="467"/>
      <c r="ICD45" s="467"/>
      <c r="ICE45" s="467"/>
      <c r="ICF45" s="467"/>
      <c r="ICG45" s="467"/>
      <c r="ICH45" s="467"/>
      <c r="ICI45" s="467"/>
      <c r="ICJ45" s="467"/>
      <c r="ICK45" s="467"/>
      <c r="ICL45" s="467"/>
      <c r="ICM45" s="467"/>
      <c r="ICN45" s="467"/>
      <c r="ICO45" s="467"/>
      <c r="ICP45" s="467"/>
      <c r="ICQ45" s="467"/>
      <c r="ICR45" s="467"/>
      <c r="ICS45" s="467"/>
      <c r="ICT45" s="467"/>
      <c r="ICU45" s="467"/>
      <c r="ICV45" s="467"/>
      <c r="ICW45" s="467"/>
      <c r="ICX45" s="467"/>
      <c r="ICY45" s="467"/>
      <c r="ICZ45" s="467"/>
      <c r="IDA45" s="467"/>
      <c r="IDB45" s="467"/>
      <c r="IDC45" s="467"/>
      <c r="IDD45" s="467"/>
      <c r="IDE45" s="467"/>
      <c r="IDF45" s="467"/>
      <c r="IDG45" s="467"/>
      <c r="IDH45" s="467"/>
      <c r="IDI45" s="467"/>
      <c r="IDJ45" s="467"/>
      <c r="IDK45" s="467"/>
      <c r="IDL45" s="467"/>
      <c r="IDM45" s="467"/>
      <c r="IDN45" s="467"/>
      <c r="IDO45" s="467"/>
      <c r="IDP45" s="467"/>
      <c r="IDQ45" s="467"/>
      <c r="IDR45" s="467"/>
      <c r="IDS45" s="467"/>
      <c r="IDT45" s="467"/>
      <c r="IDU45" s="467"/>
      <c r="IDV45" s="467"/>
      <c r="IDW45" s="467"/>
      <c r="IDX45" s="467"/>
      <c r="IDY45" s="467"/>
      <c r="IDZ45" s="467"/>
      <c r="IEA45" s="467"/>
      <c r="IEB45" s="467"/>
      <c r="IEC45" s="467"/>
      <c r="IED45" s="467"/>
      <c r="IEE45" s="467"/>
      <c r="IEF45" s="467"/>
      <c r="IEG45" s="467"/>
      <c r="IEH45" s="467"/>
      <c r="IEI45" s="467"/>
      <c r="IEJ45" s="467"/>
      <c r="IEK45" s="467"/>
      <c r="IEL45" s="467"/>
      <c r="IEM45" s="467"/>
      <c r="IEN45" s="467"/>
      <c r="IEO45" s="467"/>
      <c r="IEP45" s="467"/>
      <c r="IEQ45" s="467"/>
      <c r="IER45" s="467"/>
      <c r="IES45" s="467"/>
      <c r="IET45" s="467"/>
      <c r="IEU45" s="467"/>
      <c r="IEV45" s="467"/>
      <c r="IEW45" s="467"/>
      <c r="IEX45" s="467"/>
      <c r="IEY45" s="467"/>
      <c r="IEZ45" s="467"/>
      <c r="IFA45" s="467"/>
      <c r="IFB45" s="467"/>
      <c r="IFC45" s="467"/>
      <c r="IFD45" s="467"/>
      <c r="IFE45" s="467"/>
      <c r="IFF45" s="467"/>
      <c r="IFG45" s="467"/>
      <c r="IFH45" s="467"/>
      <c r="IFI45" s="467"/>
      <c r="IFJ45" s="467"/>
      <c r="IFK45" s="467"/>
      <c r="IFL45" s="467"/>
      <c r="IFM45" s="467"/>
      <c r="IFN45" s="467"/>
      <c r="IFO45" s="467"/>
      <c r="IFP45" s="467"/>
      <c r="IFQ45" s="467"/>
      <c r="IFR45" s="467"/>
      <c r="IFS45" s="467"/>
      <c r="IFT45" s="467"/>
      <c r="IFU45" s="467"/>
      <c r="IFV45" s="467"/>
      <c r="IFW45" s="467"/>
      <c r="IFX45" s="467"/>
      <c r="IFY45" s="467"/>
      <c r="IFZ45" s="467"/>
      <c r="IGA45" s="467"/>
      <c r="IGB45" s="467"/>
      <c r="IGC45" s="467"/>
      <c r="IGD45" s="467"/>
      <c r="IGE45" s="467"/>
      <c r="IGF45" s="467"/>
      <c r="IGG45" s="467"/>
      <c r="IGH45" s="467"/>
      <c r="IGI45" s="467"/>
      <c r="IGJ45" s="467"/>
      <c r="IGK45" s="467"/>
      <c r="IGL45" s="467"/>
      <c r="IGM45" s="467"/>
      <c r="IGN45" s="467"/>
      <c r="IGO45" s="467"/>
      <c r="IGP45" s="467"/>
      <c r="IGQ45" s="467"/>
      <c r="IGR45" s="467"/>
      <c r="IGS45" s="467"/>
      <c r="IGT45" s="467"/>
      <c r="IGU45" s="467"/>
      <c r="IGV45" s="467"/>
      <c r="IGW45" s="467"/>
      <c r="IGX45" s="467"/>
      <c r="IGY45" s="467"/>
      <c r="IGZ45" s="467"/>
      <c r="IHA45" s="467"/>
      <c r="IHB45" s="467"/>
      <c r="IHC45" s="467"/>
      <c r="IHD45" s="467"/>
      <c r="IHE45" s="467"/>
      <c r="IHF45" s="467"/>
      <c r="IHG45" s="467"/>
      <c r="IHH45" s="467"/>
      <c r="IHI45" s="467"/>
      <c r="IHJ45" s="467"/>
      <c r="IHK45" s="467"/>
      <c r="IHL45" s="467"/>
      <c r="IHM45" s="467"/>
      <c r="IHN45" s="467"/>
      <c r="IHO45" s="467"/>
      <c r="IHP45" s="467"/>
      <c r="IHQ45" s="467"/>
      <c r="IHR45" s="467"/>
      <c r="IHS45" s="467"/>
      <c r="IHT45" s="467"/>
      <c r="IHU45" s="467"/>
      <c r="IHV45" s="467"/>
      <c r="IHW45" s="467"/>
      <c r="IHX45" s="467"/>
      <c r="IHY45" s="467"/>
      <c r="IHZ45" s="467"/>
      <c r="IIA45" s="467"/>
      <c r="IIB45" s="467"/>
      <c r="IIC45" s="467"/>
      <c r="IID45" s="467"/>
      <c r="IIE45" s="467"/>
      <c r="IIF45" s="467"/>
      <c r="IIG45" s="467"/>
      <c r="IIH45" s="467"/>
      <c r="III45" s="467"/>
      <c r="IIJ45" s="467"/>
      <c r="IIK45" s="467"/>
      <c r="IIL45" s="467"/>
      <c r="IIM45" s="467"/>
      <c r="IIN45" s="467"/>
      <c r="IIO45" s="467"/>
      <c r="IIP45" s="467"/>
      <c r="IIQ45" s="467"/>
      <c r="IIR45" s="467"/>
      <c r="IIS45" s="467"/>
      <c r="IIT45" s="467"/>
      <c r="IIU45" s="467"/>
      <c r="IIV45" s="467"/>
      <c r="IIW45" s="467"/>
      <c r="IIX45" s="467"/>
      <c r="IIY45" s="467"/>
      <c r="IIZ45" s="467"/>
      <c r="IJA45" s="467"/>
      <c r="IJB45" s="467"/>
      <c r="IJC45" s="467"/>
      <c r="IJD45" s="467"/>
      <c r="IJE45" s="467"/>
      <c r="IJF45" s="467"/>
      <c r="IJG45" s="467"/>
      <c r="IJH45" s="467"/>
      <c r="IJI45" s="467"/>
      <c r="IJJ45" s="467"/>
      <c r="IJK45" s="467"/>
      <c r="IJL45" s="467"/>
      <c r="IJM45" s="467"/>
      <c r="IJN45" s="467"/>
      <c r="IJO45" s="467"/>
      <c r="IJP45" s="467"/>
      <c r="IJQ45" s="467"/>
      <c r="IJR45" s="467"/>
      <c r="IJS45" s="467"/>
      <c r="IJT45" s="467"/>
      <c r="IJU45" s="467"/>
      <c r="IJV45" s="467"/>
      <c r="IJW45" s="467"/>
      <c r="IJX45" s="467"/>
      <c r="IJY45" s="467"/>
      <c r="IJZ45" s="467"/>
      <c r="IKA45" s="467"/>
      <c r="IKB45" s="467"/>
      <c r="IKC45" s="467"/>
      <c r="IKD45" s="467"/>
      <c r="IKE45" s="467"/>
      <c r="IKF45" s="467"/>
      <c r="IKG45" s="467"/>
      <c r="IKH45" s="467"/>
      <c r="IKI45" s="467"/>
      <c r="IKJ45" s="467"/>
      <c r="IKK45" s="467"/>
      <c r="IKL45" s="467"/>
      <c r="IKM45" s="467"/>
      <c r="IKN45" s="467"/>
      <c r="IKO45" s="467"/>
      <c r="IKP45" s="467"/>
      <c r="IKQ45" s="467"/>
      <c r="IKR45" s="467"/>
      <c r="IKS45" s="467"/>
      <c r="IKT45" s="467"/>
      <c r="IKU45" s="467"/>
      <c r="IKV45" s="467"/>
      <c r="IKW45" s="467"/>
      <c r="IKX45" s="467"/>
      <c r="IKY45" s="467"/>
      <c r="IKZ45" s="467"/>
      <c r="ILA45" s="467"/>
      <c r="ILB45" s="467"/>
      <c r="ILC45" s="467"/>
      <c r="ILD45" s="467"/>
      <c r="ILE45" s="467"/>
      <c r="ILF45" s="467"/>
      <c r="ILG45" s="467"/>
      <c r="ILH45" s="467"/>
      <c r="ILI45" s="467"/>
      <c r="ILJ45" s="467"/>
      <c r="ILK45" s="467"/>
      <c r="ILL45" s="467"/>
      <c r="ILM45" s="467"/>
      <c r="ILN45" s="467"/>
      <c r="ILO45" s="467"/>
      <c r="ILP45" s="467"/>
      <c r="ILQ45" s="467"/>
      <c r="ILR45" s="467"/>
      <c r="ILS45" s="467"/>
      <c r="ILT45" s="467"/>
      <c r="ILU45" s="467"/>
      <c r="ILV45" s="467"/>
      <c r="ILW45" s="467"/>
      <c r="ILX45" s="467"/>
      <c r="ILY45" s="467"/>
      <c r="ILZ45" s="467"/>
      <c r="IMA45" s="467"/>
      <c r="IMB45" s="467"/>
      <c r="IMC45" s="467"/>
      <c r="IMD45" s="467"/>
      <c r="IME45" s="467"/>
      <c r="IMF45" s="467"/>
      <c r="IMG45" s="467"/>
      <c r="IMH45" s="467"/>
      <c r="IMI45" s="467"/>
      <c r="IMJ45" s="467"/>
      <c r="IMK45" s="467"/>
      <c r="IML45" s="467"/>
      <c r="IMM45" s="467"/>
      <c r="IMN45" s="467"/>
      <c r="IMO45" s="467"/>
      <c r="IMP45" s="467"/>
      <c r="IMQ45" s="467"/>
      <c r="IMR45" s="467"/>
      <c r="IMS45" s="467"/>
      <c r="IMT45" s="467"/>
      <c r="IMU45" s="467"/>
      <c r="IMV45" s="467"/>
      <c r="IMW45" s="467"/>
      <c r="IMX45" s="467"/>
      <c r="IMY45" s="467"/>
      <c r="IMZ45" s="467"/>
      <c r="INA45" s="467"/>
      <c r="INB45" s="467"/>
      <c r="INC45" s="467"/>
      <c r="IND45" s="467"/>
      <c r="INE45" s="467"/>
      <c r="INF45" s="467"/>
      <c r="ING45" s="467"/>
      <c r="INH45" s="467"/>
      <c r="INI45" s="467"/>
      <c r="INJ45" s="467"/>
      <c r="INK45" s="467"/>
      <c r="INL45" s="467"/>
      <c r="INM45" s="467"/>
      <c r="INN45" s="467"/>
      <c r="INO45" s="467"/>
      <c r="INP45" s="467"/>
      <c r="INQ45" s="467"/>
      <c r="INR45" s="467"/>
      <c r="INS45" s="467"/>
      <c r="INT45" s="467"/>
      <c r="INU45" s="467"/>
      <c r="INV45" s="467"/>
      <c r="INW45" s="467"/>
      <c r="INX45" s="467"/>
      <c r="INY45" s="467"/>
      <c r="INZ45" s="467"/>
      <c r="IOA45" s="467"/>
      <c r="IOB45" s="467"/>
      <c r="IOC45" s="467"/>
      <c r="IOD45" s="467"/>
      <c r="IOE45" s="467"/>
      <c r="IOF45" s="467"/>
      <c r="IOG45" s="467"/>
      <c r="IOH45" s="467"/>
      <c r="IOI45" s="467"/>
      <c r="IOJ45" s="467"/>
      <c r="IOK45" s="467"/>
      <c r="IOL45" s="467"/>
      <c r="IOM45" s="467"/>
      <c r="ION45" s="467"/>
      <c r="IOO45" s="467"/>
      <c r="IOP45" s="467"/>
      <c r="IOQ45" s="467"/>
      <c r="IOR45" s="467"/>
      <c r="IOS45" s="467"/>
      <c r="IOT45" s="467"/>
      <c r="IOU45" s="467"/>
      <c r="IOV45" s="467"/>
      <c r="IOW45" s="467"/>
      <c r="IOX45" s="467"/>
      <c r="IOY45" s="467"/>
      <c r="IOZ45" s="467"/>
      <c r="IPA45" s="467"/>
      <c r="IPB45" s="467"/>
      <c r="IPC45" s="467"/>
      <c r="IPD45" s="467"/>
      <c r="IPE45" s="467"/>
      <c r="IPF45" s="467"/>
      <c r="IPG45" s="467"/>
      <c r="IPH45" s="467"/>
      <c r="IPI45" s="467"/>
      <c r="IPJ45" s="467"/>
      <c r="IPK45" s="467"/>
      <c r="IPL45" s="467"/>
      <c r="IPM45" s="467"/>
      <c r="IPN45" s="467"/>
      <c r="IPO45" s="467"/>
      <c r="IPP45" s="467"/>
      <c r="IPQ45" s="467"/>
      <c r="IPR45" s="467"/>
      <c r="IPS45" s="467"/>
      <c r="IPT45" s="467"/>
      <c r="IPU45" s="467"/>
      <c r="IPV45" s="467"/>
      <c r="IPW45" s="467"/>
      <c r="IPX45" s="467"/>
      <c r="IPY45" s="467"/>
      <c r="IPZ45" s="467"/>
      <c r="IQA45" s="467"/>
      <c r="IQB45" s="467"/>
      <c r="IQC45" s="467"/>
      <c r="IQD45" s="467"/>
      <c r="IQE45" s="467"/>
      <c r="IQF45" s="467"/>
      <c r="IQG45" s="467"/>
      <c r="IQH45" s="467"/>
      <c r="IQI45" s="467"/>
      <c r="IQJ45" s="467"/>
      <c r="IQK45" s="467"/>
      <c r="IQL45" s="467"/>
      <c r="IQM45" s="467"/>
      <c r="IQN45" s="467"/>
      <c r="IQO45" s="467"/>
      <c r="IQP45" s="467"/>
      <c r="IQQ45" s="467"/>
      <c r="IQR45" s="467"/>
      <c r="IQS45" s="467"/>
      <c r="IQT45" s="467"/>
      <c r="IQU45" s="467"/>
      <c r="IQV45" s="467"/>
      <c r="IQW45" s="467"/>
      <c r="IQX45" s="467"/>
      <c r="IQY45" s="467"/>
      <c r="IQZ45" s="467"/>
      <c r="IRA45" s="467"/>
      <c r="IRB45" s="467"/>
      <c r="IRC45" s="467"/>
      <c r="IRD45" s="467"/>
      <c r="IRE45" s="467"/>
      <c r="IRF45" s="467"/>
      <c r="IRG45" s="467"/>
      <c r="IRH45" s="467"/>
      <c r="IRI45" s="467"/>
      <c r="IRJ45" s="467"/>
      <c r="IRK45" s="467"/>
      <c r="IRL45" s="467"/>
      <c r="IRM45" s="467"/>
      <c r="IRN45" s="467"/>
      <c r="IRO45" s="467"/>
      <c r="IRP45" s="467"/>
      <c r="IRQ45" s="467"/>
      <c r="IRR45" s="467"/>
      <c r="IRS45" s="467"/>
      <c r="IRT45" s="467"/>
      <c r="IRU45" s="467"/>
      <c r="IRV45" s="467"/>
      <c r="IRW45" s="467"/>
      <c r="IRX45" s="467"/>
      <c r="IRY45" s="467"/>
      <c r="IRZ45" s="467"/>
      <c r="ISA45" s="467"/>
      <c r="ISB45" s="467"/>
      <c r="ISC45" s="467"/>
      <c r="ISD45" s="467"/>
      <c r="ISE45" s="467"/>
      <c r="ISF45" s="467"/>
      <c r="ISG45" s="467"/>
      <c r="ISH45" s="467"/>
      <c r="ISI45" s="467"/>
      <c r="ISJ45" s="467"/>
      <c r="ISK45" s="467"/>
      <c r="ISL45" s="467"/>
      <c r="ISM45" s="467"/>
      <c r="ISN45" s="467"/>
      <c r="ISO45" s="467"/>
      <c r="ISP45" s="467"/>
      <c r="ISQ45" s="467"/>
      <c r="ISR45" s="467"/>
      <c r="ISS45" s="467"/>
      <c r="IST45" s="467"/>
      <c r="ISU45" s="467"/>
      <c r="ISV45" s="467"/>
      <c r="ISW45" s="467"/>
      <c r="ISX45" s="467"/>
      <c r="ISY45" s="467"/>
      <c r="ISZ45" s="467"/>
      <c r="ITA45" s="467"/>
      <c r="ITB45" s="467"/>
      <c r="ITC45" s="467"/>
      <c r="ITD45" s="467"/>
      <c r="ITE45" s="467"/>
      <c r="ITF45" s="467"/>
      <c r="ITG45" s="467"/>
      <c r="ITH45" s="467"/>
      <c r="ITI45" s="467"/>
      <c r="ITJ45" s="467"/>
      <c r="ITK45" s="467"/>
      <c r="ITL45" s="467"/>
      <c r="ITM45" s="467"/>
      <c r="ITN45" s="467"/>
      <c r="ITO45" s="467"/>
      <c r="ITP45" s="467"/>
      <c r="ITQ45" s="467"/>
      <c r="ITR45" s="467"/>
      <c r="ITS45" s="467"/>
      <c r="ITT45" s="467"/>
      <c r="ITU45" s="467"/>
      <c r="ITV45" s="467"/>
      <c r="ITW45" s="467"/>
      <c r="ITX45" s="467"/>
      <c r="ITY45" s="467"/>
      <c r="ITZ45" s="467"/>
      <c r="IUA45" s="467"/>
      <c r="IUB45" s="467"/>
      <c r="IUC45" s="467"/>
      <c r="IUD45" s="467"/>
      <c r="IUE45" s="467"/>
      <c r="IUF45" s="467"/>
      <c r="IUG45" s="467"/>
      <c r="IUH45" s="467"/>
      <c r="IUI45" s="467"/>
      <c r="IUJ45" s="467"/>
      <c r="IUK45" s="467"/>
      <c r="IUL45" s="467"/>
      <c r="IUM45" s="467"/>
      <c r="IUN45" s="467"/>
      <c r="IUO45" s="467"/>
      <c r="IUP45" s="467"/>
      <c r="IUQ45" s="467"/>
      <c r="IUR45" s="467"/>
      <c r="IUS45" s="467"/>
      <c r="IUT45" s="467"/>
      <c r="IUU45" s="467"/>
      <c r="IUV45" s="467"/>
      <c r="IUW45" s="467"/>
      <c r="IUX45" s="467"/>
      <c r="IUY45" s="467"/>
      <c r="IUZ45" s="467"/>
      <c r="IVA45" s="467"/>
      <c r="IVB45" s="467"/>
      <c r="IVC45" s="467"/>
      <c r="IVD45" s="467"/>
      <c r="IVE45" s="467"/>
      <c r="IVF45" s="467"/>
      <c r="IVG45" s="467"/>
      <c r="IVH45" s="467"/>
      <c r="IVI45" s="467"/>
      <c r="IVJ45" s="467"/>
      <c r="IVK45" s="467"/>
      <c r="IVL45" s="467"/>
      <c r="IVM45" s="467"/>
      <c r="IVN45" s="467"/>
      <c r="IVO45" s="467"/>
      <c r="IVP45" s="467"/>
      <c r="IVQ45" s="467"/>
      <c r="IVR45" s="467"/>
      <c r="IVS45" s="467"/>
      <c r="IVT45" s="467"/>
      <c r="IVU45" s="467"/>
      <c r="IVV45" s="467"/>
      <c r="IVW45" s="467"/>
      <c r="IVX45" s="467"/>
      <c r="IVY45" s="467"/>
      <c r="IVZ45" s="467"/>
      <c r="IWA45" s="467"/>
      <c r="IWB45" s="467"/>
      <c r="IWC45" s="467"/>
      <c r="IWD45" s="467"/>
      <c r="IWE45" s="467"/>
      <c r="IWF45" s="467"/>
      <c r="IWG45" s="467"/>
      <c r="IWH45" s="467"/>
      <c r="IWI45" s="467"/>
      <c r="IWJ45" s="467"/>
      <c r="IWK45" s="467"/>
      <c r="IWL45" s="467"/>
      <c r="IWM45" s="467"/>
      <c r="IWN45" s="467"/>
      <c r="IWO45" s="467"/>
      <c r="IWP45" s="467"/>
      <c r="IWQ45" s="467"/>
      <c r="IWR45" s="467"/>
      <c r="IWS45" s="467"/>
      <c r="IWT45" s="467"/>
      <c r="IWU45" s="467"/>
      <c r="IWV45" s="467"/>
      <c r="IWW45" s="467"/>
      <c r="IWX45" s="467"/>
      <c r="IWY45" s="467"/>
      <c r="IWZ45" s="467"/>
      <c r="IXA45" s="467"/>
      <c r="IXB45" s="467"/>
      <c r="IXC45" s="467"/>
      <c r="IXD45" s="467"/>
      <c r="IXE45" s="467"/>
      <c r="IXF45" s="467"/>
      <c r="IXG45" s="467"/>
      <c r="IXH45" s="467"/>
      <c r="IXI45" s="467"/>
      <c r="IXJ45" s="467"/>
      <c r="IXK45" s="467"/>
      <c r="IXL45" s="467"/>
      <c r="IXM45" s="467"/>
      <c r="IXN45" s="467"/>
      <c r="IXO45" s="467"/>
      <c r="IXP45" s="467"/>
      <c r="IXQ45" s="467"/>
      <c r="IXR45" s="467"/>
      <c r="IXS45" s="467"/>
      <c r="IXT45" s="467"/>
      <c r="IXU45" s="467"/>
      <c r="IXV45" s="467"/>
      <c r="IXW45" s="467"/>
      <c r="IXX45" s="467"/>
      <c r="IXY45" s="467"/>
      <c r="IXZ45" s="467"/>
      <c r="IYA45" s="467"/>
      <c r="IYB45" s="467"/>
      <c r="IYC45" s="467"/>
      <c r="IYD45" s="467"/>
      <c r="IYE45" s="467"/>
      <c r="IYF45" s="467"/>
      <c r="IYG45" s="467"/>
      <c r="IYH45" s="467"/>
      <c r="IYI45" s="467"/>
      <c r="IYJ45" s="467"/>
      <c r="IYK45" s="467"/>
      <c r="IYL45" s="467"/>
      <c r="IYM45" s="467"/>
      <c r="IYN45" s="467"/>
      <c r="IYO45" s="467"/>
      <c r="IYP45" s="467"/>
      <c r="IYQ45" s="467"/>
      <c r="IYR45" s="467"/>
      <c r="IYS45" s="467"/>
      <c r="IYT45" s="467"/>
      <c r="IYU45" s="467"/>
      <c r="IYV45" s="467"/>
      <c r="IYW45" s="467"/>
      <c r="IYX45" s="467"/>
      <c r="IYY45" s="467"/>
      <c r="IYZ45" s="467"/>
      <c r="IZA45" s="467"/>
      <c r="IZB45" s="467"/>
      <c r="IZC45" s="467"/>
      <c r="IZD45" s="467"/>
      <c r="IZE45" s="467"/>
      <c r="IZF45" s="467"/>
      <c r="IZG45" s="467"/>
      <c r="IZH45" s="467"/>
      <c r="IZI45" s="467"/>
      <c r="IZJ45" s="467"/>
      <c r="IZK45" s="467"/>
      <c r="IZL45" s="467"/>
      <c r="IZM45" s="467"/>
      <c r="IZN45" s="467"/>
      <c r="IZO45" s="467"/>
      <c r="IZP45" s="467"/>
      <c r="IZQ45" s="467"/>
      <c r="IZR45" s="467"/>
      <c r="IZS45" s="467"/>
      <c r="IZT45" s="467"/>
      <c r="IZU45" s="467"/>
      <c r="IZV45" s="467"/>
      <c r="IZW45" s="467"/>
      <c r="IZX45" s="467"/>
      <c r="IZY45" s="467"/>
      <c r="IZZ45" s="467"/>
      <c r="JAA45" s="467"/>
      <c r="JAB45" s="467"/>
      <c r="JAC45" s="467"/>
      <c r="JAD45" s="467"/>
      <c r="JAE45" s="467"/>
      <c r="JAF45" s="467"/>
      <c r="JAG45" s="467"/>
      <c r="JAH45" s="467"/>
      <c r="JAI45" s="467"/>
      <c r="JAJ45" s="467"/>
      <c r="JAK45" s="467"/>
      <c r="JAL45" s="467"/>
      <c r="JAM45" s="467"/>
      <c r="JAN45" s="467"/>
      <c r="JAO45" s="467"/>
      <c r="JAP45" s="467"/>
      <c r="JAQ45" s="467"/>
      <c r="JAR45" s="467"/>
      <c r="JAS45" s="467"/>
      <c r="JAT45" s="467"/>
      <c r="JAU45" s="467"/>
      <c r="JAV45" s="467"/>
      <c r="JAW45" s="467"/>
      <c r="JAX45" s="467"/>
      <c r="JAY45" s="467"/>
      <c r="JAZ45" s="467"/>
      <c r="JBA45" s="467"/>
      <c r="JBB45" s="467"/>
      <c r="JBC45" s="467"/>
      <c r="JBD45" s="467"/>
      <c r="JBE45" s="467"/>
      <c r="JBF45" s="467"/>
      <c r="JBG45" s="467"/>
      <c r="JBH45" s="467"/>
      <c r="JBI45" s="467"/>
      <c r="JBJ45" s="467"/>
      <c r="JBK45" s="467"/>
      <c r="JBL45" s="467"/>
      <c r="JBM45" s="467"/>
      <c r="JBN45" s="467"/>
      <c r="JBO45" s="467"/>
      <c r="JBP45" s="467"/>
      <c r="JBQ45" s="467"/>
      <c r="JBR45" s="467"/>
      <c r="JBS45" s="467"/>
      <c r="JBT45" s="467"/>
      <c r="JBU45" s="467"/>
      <c r="JBV45" s="467"/>
      <c r="JBW45" s="467"/>
      <c r="JBX45" s="467"/>
      <c r="JBY45" s="467"/>
      <c r="JBZ45" s="467"/>
      <c r="JCA45" s="467"/>
      <c r="JCB45" s="467"/>
      <c r="JCC45" s="467"/>
      <c r="JCD45" s="467"/>
      <c r="JCE45" s="467"/>
      <c r="JCF45" s="467"/>
      <c r="JCG45" s="467"/>
      <c r="JCH45" s="467"/>
      <c r="JCI45" s="467"/>
      <c r="JCJ45" s="467"/>
      <c r="JCK45" s="467"/>
      <c r="JCL45" s="467"/>
      <c r="JCM45" s="467"/>
      <c r="JCN45" s="467"/>
      <c r="JCO45" s="467"/>
      <c r="JCP45" s="467"/>
      <c r="JCQ45" s="467"/>
      <c r="JCR45" s="467"/>
      <c r="JCS45" s="467"/>
      <c r="JCT45" s="467"/>
      <c r="JCU45" s="467"/>
      <c r="JCV45" s="467"/>
      <c r="JCW45" s="467"/>
      <c r="JCX45" s="467"/>
      <c r="JCY45" s="467"/>
      <c r="JCZ45" s="467"/>
      <c r="JDA45" s="467"/>
      <c r="JDB45" s="467"/>
      <c r="JDC45" s="467"/>
      <c r="JDD45" s="467"/>
      <c r="JDE45" s="467"/>
      <c r="JDF45" s="467"/>
      <c r="JDG45" s="467"/>
      <c r="JDH45" s="467"/>
      <c r="JDI45" s="467"/>
      <c r="JDJ45" s="467"/>
      <c r="JDK45" s="467"/>
      <c r="JDL45" s="467"/>
      <c r="JDM45" s="467"/>
      <c r="JDN45" s="467"/>
      <c r="JDO45" s="467"/>
      <c r="JDP45" s="467"/>
      <c r="JDQ45" s="467"/>
      <c r="JDR45" s="467"/>
      <c r="JDS45" s="467"/>
      <c r="JDT45" s="467"/>
      <c r="JDU45" s="467"/>
      <c r="JDV45" s="467"/>
      <c r="JDW45" s="467"/>
      <c r="JDX45" s="467"/>
      <c r="JDY45" s="467"/>
      <c r="JDZ45" s="467"/>
      <c r="JEA45" s="467"/>
      <c r="JEB45" s="467"/>
      <c r="JEC45" s="467"/>
      <c r="JED45" s="467"/>
      <c r="JEE45" s="467"/>
      <c r="JEF45" s="467"/>
      <c r="JEG45" s="467"/>
      <c r="JEH45" s="467"/>
      <c r="JEI45" s="467"/>
      <c r="JEJ45" s="467"/>
      <c r="JEK45" s="467"/>
      <c r="JEL45" s="467"/>
      <c r="JEM45" s="467"/>
      <c r="JEN45" s="467"/>
      <c r="JEO45" s="467"/>
      <c r="JEP45" s="467"/>
      <c r="JEQ45" s="467"/>
      <c r="JER45" s="467"/>
      <c r="JES45" s="467"/>
      <c r="JET45" s="467"/>
      <c r="JEU45" s="467"/>
      <c r="JEV45" s="467"/>
      <c r="JEW45" s="467"/>
      <c r="JEX45" s="467"/>
      <c r="JEY45" s="467"/>
      <c r="JEZ45" s="467"/>
      <c r="JFA45" s="467"/>
      <c r="JFB45" s="467"/>
      <c r="JFC45" s="467"/>
      <c r="JFD45" s="467"/>
      <c r="JFE45" s="467"/>
      <c r="JFF45" s="467"/>
      <c r="JFG45" s="467"/>
      <c r="JFH45" s="467"/>
      <c r="JFI45" s="467"/>
      <c r="JFJ45" s="467"/>
      <c r="JFK45" s="467"/>
      <c r="JFL45" s="467"/>
      <c r="JFM45" s="467"/>
      <c r="JFN45" s="467"/>
      <c r="JFO45" s="467"/>
      <c r="JFP45" s="467"/>
      <c r="JFQ45" s="467"/>
      <c r="JFR45" s="467"/>
      <c r="JFS45" s="467"/>
      <c r="JFT45" s="467"/>
      <c r="JFU45" s="467"/>
      <c r="JFV45" s="467"/>
      <c r="JFW45" s="467"/>
      <c r="JFX45" s="467"/>
      <c r="JFY45" s="467"/>
      <c r="JFZ45" s="467"/>
      <c r="JGA45" s="467"/>
      <c r="JGB45" s="467"/>
      <c r="JGC45" s="467"/>
      <c r="JGD45" s="467"/>
      <c r="JGE45" s="467"/>
      <c r="JGF45" s="467"/>
      <c r="JGG45" s="467"/>
      <c r="JGH45" s="467"/>
      <c r="JGI45" s="467"/>
      <c r="JGJ45" s="467"/>
      <c r="JGK45" s="467"/>
      <c r="JGL45" s="467"/>
      <c r="JGM45" s="467"/>
      <c r="JGN45" s="467"/>
      <c r="JGO45" s="467"/>
      <c r="JGP45" s="467"/>
      <c r="JGQ45" s="467"/>
      <c r="JGR45" s="467"/>
      <c r="JGS45" s="467"/>
      <c r="JGT45" s="467"/>
      <c r="JGU45" s="467"/>
      <c r="JGV45" s="467"/>
      <c r="JGW45" s="467"/>
      <c r="JGX45" s="467"/>
      <c r="JGY45" s="467"/>
      <c r="JGZ45" s="467"/>
      <c r="JHA45" s="467"/>
      <c r="JHB45" s="467"/>
      <c r="JHC45" s="467"/>
      <c r="JHD45" s="467"/>
      <c r="JHE45" s="467"/>
      <c r="JHF45" s="467"/>
      <c r="JHG45" s="467"/>
      <c r="JHH45" s="467"/>
      <c r="JHI45" s="467"/>
      <c r="JHJ45" s="467"/>
      <c r="JHK45" s="467"/>
      <c r="JHL45" s="467"/>
      <c r="JHM45" s="467"/>
      <c r="JHN45" s="467"/>
      <c r="JHO45" s="467"/>
      <c r="JHP45" s="467"/>
      <c r="JHQ45" s="467"/>
      <c r="JHR45" s="467"/>
      <c r="JHS45" s="467"/>
      <c r="JHT45" s="467"/>
      <c r="JHU45" s="467"/>
      <c r="JHV45" s="467"/>
      <c r="JHW45" s="467"/>
      <c r="JHX45" s="467"/>
      <c r="JHY45" s="467"/>
      <c r="JHZ45" s="467"/>
      <c r="JIA45" s="467"/>
      <c r="JIB45" s="467"/>
      <c r="JIC45" s="467"/>
      <c r="JID45" s="467"/>
      <c r="JIE45" s="467"/>
      <c r="JIF45" s="467"/>
      <c r="JIG45" s="467"/>
      <c r="JIH45" s="467"/>
      <c r="JII45" s="467"/>
      <c r="JIJ45" s="467"/>
      <c r="JIK45" s="467"/>
      <c r="JIL45" s="467"/>
      <c r="JIM45" s="467"/>
      <c r="JIN45" s="467"/>
      <c r="JIO45" s="467"/>
      <c r="JIP45" s="467"/>
      <c r="JIQ45" s="467"/>
      <c r="JIR45" s="467"/>
      <c r="JIS45" s="467"/>
      <c r="JIT45" s="467"/>
      <c r="JIU45" s="467"/>
      <c r="JIV45" s="467"/>
      <c r="JIW45" s="467"/>
      <c r="JIX45" s="467"/>
      <c r="JIY45" s="467"/>
      <c r="JIZ45" s="467"/>
      <c r="JJA45" s="467"/>
      <c r="JJB45" s="467"/>
      <c r="JJC45" s="467"/>
      <c r="JJD45" s="467"/>
      <c r="JJE45" s="467"/>
      <c r="JJF45" s="467"/>
      <c r="JJG45" s="467"/>
      <c r="JJH45" s="467"/>
      <c r="JJI45" s="467"/>
      <c r="JJJ45" s="467"/>
      <c r="JJK45" s="467"/>
      <c r="JJL45" s="467"/>
      <c r="JJM45" s="467"/>
      <c r="JJN45" s="467"/>
      <c r="JJO45" s="467"/>
      <c r="JJP45" s="467"/>
      <c r="JJQ45" s="467"/>
      <c r="JJR45" s="467"/>
      <c r="JJS45" s="467"/>
      <c r="JJT45" s="467"/>
      <c r="JJU45" s="467"/>
      <c r="JJV45" s="467"/>
      <c r="JJW45" s="467"/>
      <c r="JJX45" s="467"/>
      <c r="JJY45" s="467"/>
      <c r="JJZ45" s="467"/>
      <c r="JKA45" s="467"/>
      <c r="JKB45" s="467"/>
      <c r="JKC45" s="467"/>
      <c r="JKD45" s="467"/>
      <c r="JKE45" s="467"/>
      <c r="JKF45" s="467"/>
      <c r="JKG45" s="467"/>
      <c r="JKH45" s="467"/>
      <c r="JKI45" s="467"/>
      <c r="JKJ45" s="467"/>
      <c r="JKK45" s="467"/>
      <c r="JKL45" s="467"/>
      <c r="JKM45" s="467"/>
      <c r="JKN45" s="467"/>
      <c r="JKO45" s="467"/>
      <c r="JKP45" s="467"/>
      <c r="JKQ45" s="467"/>
      <c r="JKR45" s="467"/>
      <c r="JKS45" s="467"/>
      <c r="JKT45" s="467"/>
      <c r="JKU45" s="467"/>
      <c r="JKV45" s="467"/>
      <c r="JKW45" s="467"/>
      <c r="JKX45" s="467"/>
      <c r="JKY45" s="467"/>
      <c r="JKZ45" s="467"/>
      <c r="JLA45" s="467"/>
      <c r="JLB45" s="467"/>
      <c r="JLC45" s="467"/>
      <c r="JLD45" s="467"/>
      <c r="JLE45" s="467"/>
      <c r="JLF45" s="467"/>
      <c r="JLG45" s="467"/>
      <c r="JLH45" s="467"/>
      <c r="JLI45" s="467"/>
      <c r="JLJ45" s="467"/>
      <c r="JLK45" s="467"/>
      <c r="JLL45" s="467"/>
      <c r="JLM45" s="467"/>
      <c r="JLN45" s="467"/>
      <c r="JLO45" s="467"/>
      <c r="JLP45" s="467"/>
      <c r="JLQ45" s="467"/>
      <c r="JLR45" s="467"/>
      <c r="JLS45" s="467"/>
      <c r="JLT45" s="467"/>
      <c r="JLU45" s="467"/>
      <c r="JLV45" s="467"/>
      <c r="JLW45" s="467"/>
      <c r="JLX45" s="467"/>
      <c r="JLY45" s="467"/>
      <c r="JLZ45" s="467"/>
      <c r="JMA45" s="467"/>
      <c r="JMB45" s="467"/>
      <c r="JMC45" s="467"/>
      <c r="JMD45" s="467"/>
      <c r="JME45" s="467"/>
      <c r="JMF45" s="467"/>
      <c r="JMG45" s="467"/>
      <c r="JMH45" s="467"/>
      <c r="JMI45" s="467"/>
      <c r="JMJ45" s="467"/>
      <c r="JMK45" s="467"/>
      <c r="JML45" s="467"/>
      <c r="JMM45" s="467"/>
      <c r="JMN45" s="467"/>
      <c r="JMO45" s="467"/>
      <c r="JMP45" s="467"/>
      <c r="JMQ45" s="467"/>
      <c r="JMR45" s="467"/>
      <c r="JMS45" s="467"/>
      <c r="JMT45" s="467"/>
      <c r="JMU45" s="467"/>
      <c r="JMV45" s="467"/>
      <c r="JMW45" s="467"/>
      <c r="JMX45" s="467"/>
      <c r="JMY45" s="467"/>
      <c r="JMZ45" s="467"/>
      <c r="JNA45" s="467"/>
      <c r="JNB45" s="467"/>
      <c r="JNC45" s="467"/>
      <c r="JND45" s="467"/>
      <c r="JNE45" s="467"/>
      <c r="JNF45" s="467"/>
      <c r="JNG45" s="467"/>
      <c r="JNH45" s="467"/>
      <c r="JNI45" s="467"/>
      <c r="JNJ45" s="467"/>
      <c r="JNK45" s="467"/>
      <c r="JNL45" s="467"/>
      <c r="JNM45" s="467"/>
      <c r="JNN45" s="467"/>
      <c r="JNO45" s="467"/>
      <c r="JNP45" s="467"/>
      <c r="JNQ45" s="467"/>
      <c r="JNR45" s="467"/>
      <c r="JNS45" s="467"/>
      <c r="JNT45" s="467"/>
      <c r="JNU45" s="467"/>
      <c r="JNV45" s="467"/>
      <c r="JNW45" s="467"/>
      <c r="JNX45" s="467"/>
      <c r="JNY45" s="467"/>
      <c r="JNZ45" s="467"/>
      <c r="JOA45" s="467"/>
      <c r="JOB45" s="467"/>
      <c r="JOC45" s="467"/>
      <c r="JOD45" s="467"/>
      <c r="JOE45" s="467"/>
      <c r="JOF45" s="467"/>
      <c r="JOG45" s="467"/>
      <c r="JOH45" s="467"/>
      <c r="JOI45" s="467"/>
      <c r="JOJ45" s="467"/>
      <c r="JOK45" s="467"/>
      <c r="JOL45" s="467"/>
      <c r="JOM45" s="467"/>
      <c r="JON45" s="467"/>
      <c r="JOO45" s="467"/>
      <c r="JOP45" s="467"/>
      <c r="JOQ45" s="467"/>
      <c r="JOR45" s="467"/>
      <c r="JOS45" s="467"/>
      <c r="JOT45" s="467"/>
      <c r="JOU45" s="467"/>
      <c r="JOV45" s="467"/>
      <c r="JOW45" s="467"/>
      <c r="JOX45" s="467"/>
      <c r="JOY45" s="467"/>
      <c r="JOZ45" s="467"/>
      <c r="JPA45" s="467"/>
      <c r="JPB45" s="467"/>
      <c r="JPC45" s="467"/>
      <c r="JPD45" s="467"/>
      <c r="JPE45" s="467"/>
      <c r="JPF45" s="467"/>
      <c r="JPG45" s="467"/>
      <c r="JPH45" s="467"/>
      <c r="JPI45" s="467"/>
      <c r="JPJ45" s="467"/>
      <c r="JPK45" s="467"/>
      <c r="JPL45" s="467"/>
      <c r="JPM45" s="467"/>
      <c r="JPN45" s="467"/>
      <c r="JPO45" s="467"/>
      <c r="JPP45" s="467"/>
      <c r="JPQ45" s="467"/>
      <c r="JPR45" s="467"/>
      <c r="JPS45" s="467"/>
      <c r="JPT45" s="467"/>
      <c r="JPU45" s="467"/>
      <c r="JPV45" s="467"/>
      <c r="JPW45" s="467"/>
      <c r="JPX45" s="467"/>
      <c r="JPY45" s="467"/>
      <c r="JPZ45" s="467"/>
      <c r="JQA45" s="467"/>
      <c r="JQB45" s="467"/>
      <c r="JQC45" s="467"/>
      <c r="JQD45" s="467"/>
      <c r="JQE45" s="467"/>
      <c r="JQF45" s="467"/>
      <c r="JQG45" s="467"/>
      <c r="JQH45" s="467"/>
      <c r="JQI45" s="467"/>
      <c r="JQJ45" s="467"/>
      <c r="JQK45" s="467"/>
      <c r="JQL45" s="467"/>
      <c r="JQM45" s="467"/>
      <c r="JQN45" s="467"/>
      <c r="JQO45" s="467"/>
      <c r="JQP45" s="467"/>
      <c r="JQQ45" s="467"/>
      <c r="JQR45" s="467"/>
      <c r="JQS45" s="467"/>
      <c r="JQT45" s="467"/>
      <c r="JQU45" s="467"/>
      <c r="JQV45" s="467"/>
      <c r="JQW45" s="467"/>
      <c r="JQX45" s="467"/>
      <c r="JQY45" s="467"/>
      <c r="JQZ45" s="467"/>
      <c r="JRA45" s="467"/>
      <c r="JRB45" s="467"/>
      <c r="JRC45" s="467"/>
      <c r="JRD45" s="467"/>
      <c r="JRE45" s="467"/>
      <c r="JRF45" s="467"/>
      <c r="JRG45" s="467"/>
      <c r="JRH45" s="467"/>
      <c r="JRI45" s="467"/>
      <c r="JRJ45" s="467"/>
      <c r="JRK45" s="467"/>
      <c r="JRL45" s="467"/>
      <c r="JRM45" s="467"/>
      <c r="JRN45" s="467"/>
      <c r="JRO45" s="467"/>
      <c r="JRP45" s="467"/>
      <c r="JRQ45" s="467"/>
      <c r="JRR45" s="467"/>
      <c r="JRS45" s="467"/>
      <c r="JRT45" s="467"/>
      <c r="JRU45" s="467"/>
      <c r="JRV45" s="467"/>
      <c r="JRW45" s="467"/>
      <c r="JRX45" s="467"/>
      <c r="JRY45" s="467"/>
      <c r="JRZ45" s="467"/>
      <c r="JSA45" s="467"/>
      <c r="JSB45" s="467"/>
      <c r="JSC45" s="467"/>
      <c r="JSD45" s="467"/>
      <c r="JSE45" s="467"/>
      <c r="JSF45" s="467"/>
      <c r="JSG45" s="467"/>
      <c r="JSH45" s="467"/>
      <c r="JSI45" s="467"/>
      <c r="JSJ45" s="467"/>
      <c r="JSK45" s="467"/>
      <c r="JSL45" s="467"/>
      <c r="JSM45" s="467"/>
      <c r="JSN45" s="467"/>
      <c r="JSO45" s="467"/>
      <c r="JSP45" s="467"/>
      <c r="JSQ45" s="467"/>
      <c r="JSR45" s="467"/>
      <c r="JSS45" s="467"/>
      <c r="JST45" s="467"/>
      <c r="JSU45" s="467"/>
      <c r="JSV45" s="467"/>
      <c r="JSW45" s="467"/>
      <c r="JSX45" s="467"/>
      <c r="JSY45" s="467"/>
      <c r="JSZ45" s="467"/>
      <c r="JTA45" s="467"/>
      <c r="JTB45" s="467"/>
      <c r="JTC45" s="467"/>
      <c r="JTD45" s="467"/>
      <c r="JTE45" s="467"/>
      <c r="JTF45" s="467"/>
      <c r="JTG45" s="467"/>
      <c r="JTH45" s="467"/>
      <c r="JTI45" s="467"/>
      <c r="JTJ45" s="467"/>
      <c r="JTK45" s="467"/>
      <c r="JTL45" s="467"/>
      <c r="JTM45" s="467"/>
      <c r="JTN45" s="467"/>
      <c r="JTO45" s="467"/>
      <c r="JTP45" s="467"/>
      <c r="JTQ45" s="467"/>
      <c r="JTR45" s="467"/>
      <c r="JTS45" s="467"/>
      <c r="JTT45" s="467"/>
      <c r="JTU45" s="467"/>
      <c r="JTV45" s="467"/>
      <c r="JTW45" s="467"/>
      <c r="JTX45" s="467"/>
      <c r="JTY45" s="467"/>
      <c r="JTZ45" s="467"/>
      <c r="JUA45" s="467"/>
      <c r="JUB45" s="467"/>
      <c r="JUC45" s="467"/>
      <c r="JUD45" s="467"/>
      <c r="JUE45" s="467"/>
      <c r="JUF45" s="467"/>
      <c r="JUG45" s="467"/>
      <c r="JUH45" s="467"/>
      <c r="JUI45" s="467"/>
      <c r="JUJ45" s="467"/>
      <c r="JUK45" s="467"/>
      <c r="JUL45" s="467"/>
      <c r="JUM45" s="467"/>
      <c r="JUN45" s="467"/>
      <c r="JUO45" s="467"/>
      <c r="JUP45" s="467"/>
      <c r="JUQ45" s="467"/>
      <c r="JUR45" s="467"/>
      <c r="JUS45" s="467"/>
      <c r="JUT45" s="467"/>
      <c r="JUU45" s="467"/>
      <c r="JUV45" s="467"/>
      <c r="JUW45" s="467"/>
      <c r="JUX45" s="467"/>
      <c r="JUY45" s="467"/>
      <c r="JUZ45" s="467"/>
      <c r="JVA45" s="467"/>
      <c r="JVB45" s="467"/>
      <c r="JVC45" s="467"/>
      <c r="JVD45" s="467"/>
      <c r="JVE45" s="467"/>
      <c r="JVF45" s="467"/>
      <c r="JVG45" s="467"/>
      <c r="JVH45" s="467"/>
      <c r="JVI45" s="467"/>
      <c r="JVJ45" s="467"/>
      <c r="JVK45" s="467"/>
      <c r="JVL45" s="467"/>
      <c r="JVM45" s="467"/>
      <c r="JVN45" s="467"/>
      <c r="JVO45" s="467"/>
      <c r="JVP45" s="467"/>
      <c r="JVQ45" s="467"/>
      <c r="JVR45" s="467"/>
      <c r="JVS45" s="467"/>
      <c r="JVT45" s="467"/>
      <c r="JVU45" s="467"/>
      <c r="JVV45" s="467"/>
      <c r="JVW45" s="467"/>
      <c r="JVX45" s="467"/>
      <c r="JVY45" s="467"/>
      <c r="JVZ45" s="467"/>
      <c r="JWA45" s="467"/>
      <c r="JWB45" s="467"/>
      <c r="JWC45" s="467"/>
      <c r="JWD45" s="467"/>
      <c r="JWE45" s="467"/>
      <c r="JWF45" s="467"/>
      <c r="JWG45" s="467"/>
      <c r="JWH45" s="467"/>
      <c r="JWI45" s="467"/>
      <c r="JWJ45" s="467"/>
      <c r="JWK45" s="467"/>
      <c r="JWL45" s="467"/>
      <c r="JWM45" s="467"/>
      <c r="JWN45" s="467"/>
      <c r="JWO45" s="467"/>
      <c r="JWP45" s="467"/>
      <c r="JWQ45" s="467"/>
      <c r="JWR45" s="467"/>
      <c r="JWS45" s="467"/>
      <c r="JWT45" s="467"/>
      <c r="JWU45" s="467"/>
      <c r="JWV45" s="467"/>
      <c r="JWW45" s="467"/>
      <c r="JWX45" s="467"/>
      <c r="JWY45" s="467"/>
      <c r="JWZ45" s="467"/>
      <c r="JXA45" s="467"/>
      <c r="JXB45" s="467"/>
      <c r="JXC45" s="467"/>
      <c r="JXD45" s="467"/>
      <c r="JXE45" s="467"/>
      <c r="JXF45" s="467"/>
      <c r="JXG45" s="467"/>
      <c r="JXH45" s="467"/>
      <c r="JXI45" s="467"/>
      <c r="JXJ45" s="467"/>
      <c r="JXK45" s="467"/>
      <c r="JXL45" s="467"/>
      <c r="JXM45" s="467"/>
      <c r="JXN45" s="467"/>
      <c r="JXO45" s="467"/>
      <c r="JXP45" s="467"/>
      <c r="JXQ45" s="467"/>
      <c r="JXR45" s="467"/>
      <c r="JXS45" s="467"/>
      <c r="JXT45" s="467"/>
      <c r="JXU45" s="467"/>
      <c r="JXV45" s="467"/>
      <c r="JXW45" s="467"/>
      <c r="JXX45" s="467"/>
      <c r="JXY45" s="467"/>
      <c r="JXZ45" s="467"/>
      <c r="JYA45" s="467"/>
      <c r="JYB45" s="467"/>
      <c r="JYC45" s="467"/>
      <c r="JYD45" s="467"/>
      <c r="JYE45" s="467"/>
      <c r="JYF45" s="467"/>
      <c r="JYG45" s="467"/>
      <c r="JYH45" s="467"/>
      <c r="JYI45" s="467"/>
      <c r="JYJ45" s="467"/>
      <c r="JYK45" s="467"/>
      <c r="JYL45" s="467"/>
      <c r="JYM45" s="467"/>
      <c r="JYN45" s="467"/>
      <c r="JYO45" s="467"/>
      <c r="JYP45" s="467"/>
      <c r="JYQ45" s="467"/>
      <c r="JYR45" s="467"/>
      <c r="JYS45" s="467"/>
      <c r="JYT45" s="467"/>
      <c r="JYU45" s="467"/>
      <c r="JYV45" s="467"/>
      <c r="JYW45" s="467"/>
      <c r="JYX45" s="467"/>
      <c r="JYY45" s="467"/>
      <c r="JYZ45" s="467"/>
      <c r="JZA45" s="467"/>
      <c r="JZB45" s="467"/>
      <c r="JZC45" s="467"/>
      <c r="JZD45" s="467"/>
      <c r="JZE45" s="467"/>
      <c r="JZF45" s="467"/>
      <c r="JZG45" s="467"/>
      <c r="JZH45" s="467"/>
      <c r="JZI45" s="467"/>
      <c r="JZJ45" s="467"/>
      <c r="JZK45" s="467"/>
      <c r="JZL45" s="467"/>
      <c r="JZM45" s="467"/>
      <c r="JZN45" s="467"/>
      <c r="JZO45" s="467"/>
      <c r="JZP45" s="467"/>
      <c r="JZQ45" s="467"/>
      <c r="JZR45" s="467"/>
      <c r="JZS45" s="467"/>
      <c r="JZT45" s="467"/>
      <c r="JZU45" s="467"/>
      <c r="JZV45" s="467"/>
      <c r="JZW45" s="467"/>
      <c r="JZX45" s="467"/>
      <c r="JZY45" s="467"/>
      <c r="JZZ45" s="467"/>
      <c r="KAA45" s="467"/>
      <c r="KAB45" s="467"/>
      <c r="KAC45" s="467"/>
      <c r="KAD45" s="467"/>
      <c r="KAE45" s="467"/>
      <c r="KAF45" s="467"/>
      <c r="KAG45" s="467"/>
      <c r="KAH45" s="467"/>
      <c r="KAI45" s="467"/>
      <c r="KAJ45" s="467"/>
      <c r="KAK45" s="467"/>
      <c r="KAL45" s="467"/>
      <c r="KAM45" s="467"/>
      <c r="KAN45" s="467"/>
      <c r="KAO45" s="467"/>
      <c r="KAP45" s="467"/>
      <c r="KAQ45" s="467"/>
      <c r="KAR45" s="467"/>
      <c r="KAS45" s="467"/>
      <c r="KAT45" s="467"/>
      <c r="KAU45" s="467"/>
      <c r="KAV45" s="467"/>
      <c r="KAW45" s="467"/>
      <c r="KAX45" s="467"/>
      <c r="KAY45" s="467"/>
      <c r="KAZ45" s="467"/>
      <c r="KBA45" s="467"/>
      <c r="KBB45" s="467"/>
      <c r="KBC45" s="467"/>
      <c r="KBD45" s="467"/>
      <c r="KBE45" s="467"/>
      <c r="KBF45" s="467"/>
      <c r="KBG45" s="467"/>
      <c r="KBH45" s="467"/>
      <c r="KBI45" s="467"/>
      <c r="KBJ45" s="467"/>
      <c r="KBK45" s="467"/>
      <c r="KBL45" s="467"/>
      <c r="KBM45" s="467"/>
      <c r="KBN45" s="467"/>
      <c r="KBO45" s="467"/>
      <c r="KBP45" s="467"/>
      <c r="KBQ45" s="467"/>
      <c r="KBR45" s="467"/>
      <c r="KBS45" s="467"/>
      <c r="KBT45" s="467"/>
      <c r="KBU45" s="467"/>
      <c r="KBV45" s="467"/>
      <c r="KBW45" s="467"/>
      <c r="KBX45" s="467"/>
      <c r="KBY45" s="467"/>
      <c r="KBZ45" s="467"/>
      <c r="KCA45" s="467"/>
      <c r="KCB45" s="467"/>
      <c r="KCC45" s="467"/>
      <c r="KCD45" s="467"/>
      <c r="KCE45" s="467"/>
      <c r="KCF45" s="467"/>
      <c r="KCG45" s="467"/>
      <c r="KCH45" s="467"/>
      <c r="KCI45" s="467"/>
      <c r="KCJ45" s="467"/>
      <c r="KCK45" s="467"/>
      <c r="KCL45" s="467"/>
      <c r="KCM45" s="467"/>
      <c r="KCN45" s="467"/>
      <c r="KCO45" s="467"/>
      <c r="KCP45" s="467"/>
      <c r="KCQ45" s="467"/>
      <c r="KCR45" s="467"/>
      <c r="KCS45" s="467"/>
      <c r="KCT45" s="467"/>
      <c r="KCU45" s="467"/>
      <c r="KCV45" s="467"/>
      <c r="KCW45" s="467"/>
      <c r="KCX45" s="467"/>
      <c r="KCY45" s="467"/>
      <c r="KCZ45" s="467"/>
      <c r="KDA45" s="467"/>
      <c r="KDB45" s="467"/>
      <c r="KDC45" s="467"/>
      <c r="KDD45" s="467"/>
      <c r="KDE45" s="467"/>
      <c r="KDF45" s="467"/>
      <c r="KDG45" s="467"/>
      <c r="KDH45" s="467"/>
      <c r="KDI45" s="467"/>
      <c r="KDJ45" s="467"/>
      <c r="KDK45" s="467"/>
      <c r="KDL45" s="467"/>
      <c r="KDM45" s="467"/>
      <c r="KDN45" s="467"/>
      <c r="KDO45" s="467"/>
      <c r="KDP45" s="467"/>
      <c r="KDQ45" s="467"/>
      <c r="KDR45" s="467"/>
      <c r="KDS45" s="467"/>
      <c r="KDT45" s="467"/>
      <c r="KDU45" s="467"/>
      <c r="KDV45" s="467"/>
      <c r="KDW45" s="467"/>
      <c r="KDX45" s="467"/>
      <c r="KDY45" s="467"/>
      <c r="KDZ45" s="467"/>
      <c r="KEA45" s="467"/>
      <c r="KEB45" s="467"/>
      <c r="KEC45" s="467"/>
      <c r="KED45" s="467"/>
      <c r="KEE45" s="467"/>
      <c r="KEF45" s="467"/>
      <c r="KEG45" s="467"/>
      <c r="KEH45" s="467"/>
      <c r="KEI45" s="467"/>
      <c r="KEJ45" s="467"/>
      <c r="KEK45" s="467"/>
      <c r="KEL45" s="467"/>
      <c r="KEM45" s="467"/>
      <c r="KEN45" s="467"/>
      <c r="KEO45" s="467"/>
      <c r="KEP45" s="467"/>
      <c r="KEQ45" s="467"/>
      <c r="KER45" s="467"/>
      <c r="KES45" s="467"/>
      <c r="KET45" s="467"/>
      <c r="KEU45" s="467"/>
      <c r="KEV45" s="467"/>
      <c r="KEW45" s="467"/>
      <c r="KEX45" s="467"/>
      <c r="KEY45" s="467"/>
      <c r="KEZ45" s="467"/>
      <c r="KFA45" s="467"/>
      <c r="KFB45" s="467"/>
      <c r="KFC45" s="467"/>
      <c r="KFD45" s="467"/>
      <c r="KFE45" s="467"/>
      <c r="KFF45" s="467"/>
      <c r="KFG45" s="467"/>
      <c r="KFH45" s="467"/>
      <c r="KFI45" s="467"/>
      <c r="KFJ45" s="467"/>
      <c r="KFK45" s="467"/>
      <c r="KFL45" s="467"/>
      <c r="KFM45" s="467"/>
      <c r="KFN45" s="467"/>
      <c r="KFO45" s="467"/>
      <c r="KFP45" s="467"/>
      <c r="KFQ45" s="467"/>
      <c r="KFR45" s="467"/>
      <c r="KFS45" s="467"/>
      <c r="KFT45" s="467"/>
      <c r="KFU45" s="467"/>
      <c r="KFV45" s="467"/>
      <c r="KFW45" s="467"/>
      <c r="KFX45" s="467"/>
      <c r="KFY45" s="467"/>
      <c r="KFZ45" s="467"/>
      <c r="KGA45" s="467"/>
      <c r="KGB45" s="467"/>
      <c r="KGC45" s="467"/>
      <c r="KGD45" s="467"/>
      <c r="KGE45" s="467"/>
      <c r="KGF45" s="467"/>
      <c r="KGG45" s="467"/>
      <c r="KGH45" s="467"/>
      <c r="KGI45" s="467"/>
      <c r="KGJ45" s="467"/>
      <c r="KGK45" s="467"/>
      <c r="KGL45" s="467"/>
      <c r="KGM45" s="467"/>
      <c r="KGN45" s="467"/>
      <c r="KGO45" s="467"/>
      <c r="KGP45" s="467"/>
      <c r="KGQ45" s="467"/>
      <c r="KGR45" s="467"/>
      <c r="KGS45" s="467"/>
      <c r="KGT45" s="467"/>
      <c r="KGU45" s="467"/>
      <c r="KGV45" s="467"/>
      <c r="KGW45" s="467"/>
      <c r="KGX45" s="467"/>
      <c r="KGY45" s="467"/>
      <c r="KGZ45" s="467"/>
      <c r="KHA45" s="467"/>
      <c r="KHB45" s="467"/>
      <c r="KHC45" s="467"/>
      <c r="KHD45" s="467"/>
      <c r="KHE45" s="467"/>
      <c r="KHF45" s="467"/>
      <c r="KHG45" s="467"/>
      <c r="KHH45" s="467"/>
      <c r="KHI45" s="467"/>
      <c r="KHJ45" s="467"/>
      <c r="KHK45" s="467"/>
      <c r="KHL45" s="467"/>
      <c r="KHM45" s="467"/>
      <c r="KHN45" s="467"/>
      <c r="KHO45" s="467"/>
      <c r="KHP45" s="467"/>
      <c r="KHQ45" s="467"/>
      <c r="KHR45" s="467"/>
      <c r="KHS45" s="467"/>
      <c r="KHT45" s="467"/>
      <c r="KHU45" s="467"/>
      <c r="KHV45" s="467"/>
      <c r="KHW45" s="467"/>
      <c r="KHX45" s="467"/>
      <c r="KHY45" s="467"/>
      <c r="KHZ45" s="467"/>
      <c r="KIA45" s="467"/>
      <c r="KIB45" s="467"/>
      <c r="KIC45" s="467"/>
      <c r="KID45" s="467"/>
      <c r="KIE45" s="467"/>
      <c r="KIF45" s="467"/>
      <c r="KIG45" s="467"/>
      <c r="KIH45" s="467"/>
      <c r="KII45" s="467"/>
      <c r="KIJ45" s="467"/>
      <c r="KIK45" s="467"/>
      <c r="KIL45" s="467"/>
      <c r="KIM45" s="467"/>
      <c r="KIN45" s="467"/>
      <c r="KIO45" s="467"/>
      <c r="KIP45" s="467"/>
      <c r="KIQ45" s="467"/>
      <c r="KIR45" s="467"/>
      <c r="KIS45" s="467"/>
      <c r="KIT45" s="467"/>
      <c r="KIU45" s="467"/>
      <c r="KIV45" s="467"/>
      <c r="KIW45" s="467"/>
      <c r="KIX45" s="467"/>
      <c r="KIY45" s="467"/>
      <c r="KIZ45" s="467"/>
      <c r="KJA45" s="467"/>
      <c r="KJB45" s="467"/>
      <c r="KJC45" s="467"/>
      <c r="KJD45" s="467"/>
      <c r="KJE45" s="467"/>
      <c r="KJF45" s="467"/>
      <c r="KJG45" s="467"/>
      <c r="KJH45" s="467"/>
      <c r="KJI45" s="467"/>
      <c r="KJJ45" s="467"/>
      <c r="KJK45" s="467"/>
      <c r="KJL45" s="467"/>
      <c r="KJM45" s="467"/>
      <c r="KJN45" s="467"/>
      <c r="KJO45" s="467"/>
      <c r="KJP45" s="467"/>
      <c r="KJQ45" s="467"/>
      <c r="KJR45" s="467"/>
      <c r="KJS45" s="467"/>
      <c r="KJT45" s="467"/>
      <c r="KJU45" s="467"/>
      <c r="KJV45" s="467"/>
      <c r="KJW45" s="467"/>
      <c r="KJX45" s="467"/>
      <c r="KJY45" s="467"/>
      <c r="KJZ45" s="467"/>
      <c r="KKA45" s="467"/>
      <c r="KKB45" s="467"/>
      <c r="KKC45" s="467"/>
      <c r="KKD45" s="467"/>
      <c r="KKE45" s="467"/>
      <c r="KKF45" s="467"/>
      <c r="KKG45" s="467"/>
      <c r="KKH45" s="467"/>
      <c r="KKI45" s="467"/>
      <c r="KKJ45" s="467"/>
      <c r="KKK45" s="467"/>
      <c r="KKL45" s="467"/>
      <c r="KKM45" s="467"/>
      <c r="KKN45" s="467"/>
      <c r="KKO45" s="467"/>
      <c r="KKP45" s="467"/>
      <c r="KKQ45" s="467"/>
      <c r="KKR45" s="467"/>
      <c r="KKS45" s="467"/>
      <c r="KKT45" s="467"/>
      <c r="KKU45" s="467"/>
      <c r="KKV45" s="467"/>
      <c r="KKW45" s="467"/>
      <c r="KKX45" s="467"/>
      <c r="KKY45" s="467"/>
      <c r="KKZ45" s="467"/>
      <c r="KLA45" s="467"/>
      <c r="KLB45" s="467"/>
      <c r="KLC45" s="467"/>
      <c r="KLD45" s="467"/>
      <c r="KLE45" s="467"/>
      <c r="KLF45" s="467"/>
      <c r="KLG45" s="467"/>
      <c r="KLH45" s="467"/>
      <c r="KLI45" s="467"/>
      <c r="KLJ45" s="467"/>
      <c r="KLK45" s="467"/>
      <c r="KLL45" s="467"/>
      <c r="KLM45" s="467"/>
      <c r="KLN45" s="467"/>
      <c r="KLO45" s="467"/>
      <c r="KLP45" s="467"/>
      <c r="KLQ45" s="467"/>
      <c r="KLR45" s="467"/>
      <c r="KLS45" s="467"/>
      <c r="KLT45" s="467"/>
      <c r="KLU45" s="467"/>
      <c r="KLV45" s="467"/>
      <c r="KLW45" s="467"/>
      <c r="KLX45" s="467"/>
      <c r="KLY45" s="467"/>
      <c r="KLZ45" s="467"/>
      <c r="KMA45" s="467"/>
      <c r="KMB45" s="467"/>
      <c r="KMC45" s="467"/>
      <c r="KMD45" s="467"/>
      <c r="KME45" s="467"/>
      <c r="KMF45" s="467"/>
      <c r="KMG45" s="467"/>
      <c r="KMH45" s="467"/>
      <c r="KMI45" s="467"/>
      <c r="KMJ45" s="467"/>
      <c r="KMK45" s="467"/>
      <c r="KML45" s="467"/>
      <c r="KMM45" s="467"/>
      <c r="KMN45" s="467"/>
      <c r="KMO45" s="467"/>
      <c r="KMP45" s="467"/>
      <c r="KMQ45" s="467"/>
      <c r="KMR45" s="467"/>
      <c r="KMS45" s="467"/>
      <c r="KMT45" s="467"/>
      <c r="KMU45" s="467"/>
      <c r="KMV45" s="467"/>
      <c r="KMW45" s="467"/>
      <c r="KMX45" s="467"/>
      <c r="KMY45" s="467"/>
      <c r="KMZ45" s="467"/>
      <c r="KNA45" s="467"/>
      <c r="KNB45" s="467"/>
      <c r="KNC45" s="467"/>
      <c r="KND45" s="467"/>
      <c r="KNE45" s="467"/>
      <c r="KNF45" s="467"/>
      <c r="KNG45" s="467"/>
      <c r="KNH45" s="467"/>
      <c r="KNI45" s="467"/>
      <c r="KNJ45" s="467"/>
      <c r="KNK45" s="467"/>
      <c r="KNL45" s="467"/>
      <c r="KNM45" s="467"/>
      <c r="KNN45" s="467"/>
      <c r="KNO45" s="467"/>
      <c r="KNP45" s="467"/>
      <c r="KNQ45" s="467"/>
      <c r="KNR45" s="467"/>
      <c r="KNS45" s="467"/>
      <c r="KNT45" s="467"/>
      <c r="KNU45" s="467"/>
      <c r="KNV45" s="467"/>
      <c r="KNW45" s="467"/>
      <c r="KNX45" s="467"/>
      <c r="KNY45" s="467"/>
      <c r="KNZ45" s="467"/>
      <c r="KOA45" s="467"/>
      <c r="KOB45" s="467"/>
      <c r="KOC45" s="467"/>
      <c r="KOD45" s="467"/>
      <c r="KOE45" s="467"/>
      <c r="KOF45" s="467"/>
      <c r="KOG45" s="467"/>
      <c r="KOH45" s="467"/>
      <c r="KOI45" s="467"/>
      <c r="KOJ45" s="467"/>
      <c r="KOK45" s="467"/>
      <c r="KOL45" s="467"/>
      <c r="KOM45" s="467"/>
      <c r="KON45" s="467"/>
      <c r="KOO45" s="467"/>
      <c r="KOP45" s="467"/>
      <c r="KOQ45" s="467"/>
      <c r="KOR45" s="467"/>
      <c r="KOS45" s="467"/>
      <c r="KOT45" s="467"/>
      <c r="KOU45" s="467"/>
      <c r="KOV45" s="467"/>
      <c r="KOW45" s="467"/>
      <c r="KOX45" s="467"/>
      <c r="KOY45" s="467"/>
      <c r="KOZ45" s="467"/>
      <c r="KPA45" s="467"/>
      <c r="KPB45" s="467"/>
      <c r="KPC45" s="467"/>
      <c r="KPD45" s="467"/>
      <c r="KPE45" s="467"/>
      <c r="KPF45" s="467"/>
      <c r="KPG45" s="467"/>
      <c r="KPH45" s="467"/>
      <c r="KPI45" s="467"/>
      <c r="KPJ45" s="467"/>
      <c r="KPK45" s="467"/>
      <c r="KPL45" s="467"/>
      <c r="KPM45" s="467"/>
      <c r="KPN45" s="467"/>
      <c r="KPO45" s="467"/>
      <c r="KPP45" s="467"/>
      <c r="KPQ45" s="467"/>
      <c r="KPR45" s="467"/>
      <c r="KPS45" s="467"/>
      <c r="KPT45" s="467"/>
      <c r="KPU45" s="467"/>
      <c r="KPV45" s="467"/>
      <c r="KPW45" s="467"/>
      <c r="KPX45" s="467"/>
      <c r="KPY45" s="467"/>
      <c r="KPZ45" s="467"/>
      <c r="KQA45" s="467"/>
      <c r="KQB45" s="467"/>
      <c r="KQC45" s="467"/>
      <c r="KQD45" s="467"/>
      <c r="KQE45" s="467"/>
      <c r="KQF45" s="467"/>
      <c r="KQG45" s="467"/>
      <c r="KQH45" s="467"/>
      <c r="KQI45" s="467"/>
      <c r="KQJ45" s="467"/>
      <c r="KQK45" s="467"/>
      <c r="KQL45" s="467"/>
      <c r="KQM45" s="467"/>
      <c r="KQN45" s="467"/>
      <c r="KQO45" s="467"/>
      <c r="KQP45" s="467"/>
      <c r="KQQ45" s="467"/>
      <c r="KQR45" s="467"/>
      <c r="KQS45" s="467"/>
      <c r="KQT45" s="467"/>
      <c r="KQU45" s="467"/>
      <c r="KQV45" s="467"/>
      <c r="KQW45" s="467"/>
      <c r="KQX45" s="467"/>
      <c r="KQY45" s="467"/>
      <c r="KQZ45" s="467"/>
      <c r="KRA45" s="467"/>
      <c r="KRB45" s="467"/>
      <c r="KRC45" s="467"/>
      <c r="KRD45" s="467"/>
      <c r="KRE45" s="467"/>
      <c r="KRF45" s="467"/>
      <c r="KRG45" s="467"/>
      <c r="KRH45" s="467"/>
      <c r="KRI45" s="467"/>
      <c r="KRJ45" s="467"/>
      <c r="KRK45" s="467"/>
      <c r="KRL45" s="467"/>
      <c r="KRM45" s="467"/>
      <c r="KRN45" s="467"/>
      <c r="KRO45" s="467"/>
      <c r="KRP45" s="467"/>
      <c r="KRQ45" s="467"/>
      <c r="KRR45" s="467"/>
      <c r="KRS45" s="467"/>
      <c r="KRT45" s="467"/>
      <c r="KRU45" s="467"/>
      <c r="KRV45" s="467"/>
      <c r="KRW45" s="467"/>
      <c r="KRX45" s="467"/>
      <c r="KRY45" s="467"/>
      <c r="KRZ45" s="467"/>
      <c r="KSA45" s="467"/>
      <c r="KSB45" s="467"/>
      <c r="KSC45" s="467"/>
      <c r="KSD45" s="467"/>
      <c r="KSE45" s="467"/>
      <c r="KSF45" s="467"/>
      <c r="KSG45" s="467"/>
      <c r="KSH45" s="467"/>
      <c r="KSI45" s="467"/>
      <c r="KSJ45" s="467"/>
      <c r="KSK45" s="467"/>
      <c r="KSL45" s="467"/>
      <c r="KSM45" s="467"/>
      <c r="KSN45" s="467"/>
      <c r="KSO45" s="467"/>
      <c r="KSP45" s="467"/>
      <c r="KSQ45" s="467"/>
      <c r="KSR45" s="467"/>
      <c r="KSS45" s="467"/>
      <c r="KST45" s="467"/>
      <c r="KSU45" s="467"/>
      <c r="KSV45" s="467"/>
      <c r="KSW45" s="467"/>
      <c r="KSX45" s="467"/>
      <c r="KSY45" s="467"/>
      <c r="KSZ45" s="467"/>
      <c r="KTA45" s="467"/>
      <c r="KTB45" s="467"/>
      <c r="KTC45" s="467"/>
      <c r="KTD45" s="467"/>
      <c r="KTE45" s="467"/>
      <c r="KTF45" s="467"/>
      <c r="KTG45" s="467"/>
      <c r="KTH45" s="467"/>
      <c r="KTI45" s="467"/>
      <c r="KTJ45" s="467"/>
      <c r="KTK45" s="467"/>
      <c r="KTL45" s="467"/>
      <c r="KTM45" s="467"/>
      <c r="KTN45" s="467"/>
      <c r="KTO45" s="467"/>
      <c r="KTP45" s="467"/>
      <c r="KTQ45" s="467"/>
      <c r="KTR45" s="467"/>
      <c r="KTS45" s="467"/>
      <c r="KTT45" s="467"/>
      <c r="KTU45" s="467"/>
      <c r="KTV45" s="467"/>
      <c r="KTW45" s="467"/>
      <c r="KTX45" s="467"/>
      <c r="KTY45" s="467"/>
      <c r="KTZ45" s="467"/>
      <c r="KUA45" s="467"/>
      <c r="KUB45" s="467"/>
      <c r="KUC45" s="467"/>
      <c r="KUD45" s="467"/>
      <c r="KUE45" s="467"/>
      <c r="KUF45" s="467"/>
      <c r="KUG45" s="467"/>
      <c r="KUH45" s="467"/>
      <c r="KUI45" s="467"/>
      <c r="KUJ45" s="467"/>
      <c r="KUK45" s="467"/>
      <c r="KUL45" s="467"/>
      <c r="KUM45" s="467"/>
      <c r="KUN45" s="467"/>
      <c r="KUO45" s="467"/>
      <c r="KUP45" s="467"/>
      <c r="KUQ45" s="467"/>
      <c r="KUR45" s="467"/>
      <c r="KUS45" s="467"/>
      <c r="KUT45" s="467"/>
      <c r="KUU45" s="467"/>
      <c r="KUV45" s="467"/>
      <c r="KUW45" s="467"/>
      <c r="KUX45" s="467"/>
      <c r="KUY45" s="467"/>
      <c r="KUZ45" s="467"/>
      <c r="KVA45" s="467"/>
      <c r="KVB45" s="467"/>
      <c r="KVC45" s="467"/>
      <c r="KVD45" s="467"/>
      <c r="KVE45" s="467"/>
      <c r="KVF45" s="467"/>
      <c r="KVG45" s="467"/>
      <c r="KVH45" s="467"/>
      <c r="KVI45" s="467"/>
      <c r="KVJ45" s="467"/>
      <c r="KVK45" s="467"/>
      <c r="KVL45" s="467"/>
      <c r="KVM45" s="467"/>
      <c r="KVN45" s="467"/>
      <c r="KVO45" s="467"/>
      <c r="KVP45" s="467"/>
      <c r="KVQ45" s="467"/>
      <c r="KVR45" s="467"/>
      <c r="KVS45" s="467"/>
      <c r="KVT45" s="467"/>
      <c r="KVU45" s="467"/>
      <c r="KVV45" s="467"/>
      <c r="KVW45" s="467"/>
      <c r="KVX45" s="467"/>
      <c r="KVY45" s="467"/>
      <c r="KVZ45" s="467"/>
      <c r="KWA45" s="467"/>
      <c r="KWB45" s="467"/>
      <c r="KWC45" s="467"/>
      <c r="KWD45" s="467"/>
      <c r="KWE45" s="467"/>
      <c r="KWF45" s="467"/>
      <c r="KWG45" s="467"/>
      <c r="KWH45" s="467"/>
      <c r="KWI45" s="467"/>
      <c r="KWJ45" s="467"/>
      <c r="KWK45" s="467"/>
      <c r="KWL45" s="467"/>
      <c r="KWM45" s="467"/>
      <c r="KWN45" s="467"/>
      <c r="KWO45" s="467"/>
      <c r="KWP45" s="467"/>
      <c r="KWQ45" s="467"/>
      <c r="KWR45" s="467"/>
      <c r="KWS45" s="467"/>
      <c r="KWT45" s="467"/>
      <c r="KWU45" s="467"/>
      <c r="KWV45" s="467"/>
      <c r="KWW45" s="467"/>
      <c r="KWX45" s="467"/>
      <c r="KWY45" s="467"/>
      <c r="KWZ45" s="467"/>
      <c r="KXA45" s="467"/>
      <c r="KXB45" s="467"/>
      <c r="KXC45" s="467"/>
      <c r="KXD45" s="467"/>
      <c r="KXE45" s="467"/>
      <c r="KXF45" s="467"/>
      <c r="KXG45" s="467"/>
      <c r="KXH45" s="467"/>
      <c r="KXI45" s="467"/>
      <c r="KXJ45" s="467"/>
      <c r="KXK45" s="467"/>
      <c r="KXL45" s="467"/>
      <c r="KXM45" s="467"/>
      <c r="KXN45" s="467"/>
      <c r="KXO45" s="467"/>
      <c r="KXP45" s="467"/>
      <c r="KXQ45" s="467"/>
      <c r="KXR45" s="467"/>
      <c r="KXS45" s="467"/>
      <c r="KXT45" s="467"/>
      <c r="KXU45" s="467"/>
      <c r="KXV45" s="467"/>
      <c r="KXW45" s="467"/>
      <c r="KXX45" s="467"/>
      <c r="KXY45" s="467"/>
      <c r="KXZ45" s="467"/>
      <c r="KYA45" s="467"/>
      <c r="KYB45" s="467"/>
      <c r="KYC45" s="467"/>
      <c r="KYD45" s="467"/>
      <c r="KYE45" s="467"/>
      <c r="KYF45" s="467"/>
      <c r="KYG45" s="467"/>
      <c r="KYH45" s="467"/>
      <c r="KYI45" s="467"/>
      <c r="KYJ45" s="467"/>
      <c r="KYK45" s="467"/>
      <c r="KYL45" s="467"/>
      <c r="KYM45" s="467"/>
      <c r="KYN45" s="467"/>
      <c r="KYO45" s="467"/>
      <c r="KYP45" s="467"/>
      <c r="KYQ45" s="467"/>
      <c r="KYR45" s="467"/>
      <c r="KYS45" s="467"/>
      <c r="KYT45" s="467"/>
      <c r="KYU45" s="467"/>
      <c r="KYV45" s="467"/>
      <c r="KYW45" s="467"/>
      <c r="KYX45" s="467"/>
      <c r="KYY45" s="467"/>
      <c r="KYZ45" s="467"/>
      <c r="KZA45" s="467"/>
      <c r="KZB45" s="467"/>
      <c r="KZC45" s="467"/>
      <c r="KZD45" s="467"/>
      <c r="KZE45" s="467"/>
      <c r="KZF45" s="467"/>
      <c r="KZG45" s="467"/>
      <c r="KZH45" s="467"/>
      <c r="KZI45" s="467"/>
      <c r="KZJ45" s="467"/>
      <c r="KZK45" s="467"/>
      <c r="KZL45" s="467"/>
      <c r="KZM45" s="467"/>
      <c r="KZN45" s="467"/>
      <c r="KZO45" s="467"/>
      <c r="KZP45" s="467"/>
      <c r="KZQ45" s="467"/>
      <c r="KZR45" s="467"/>
      <c r="KZS45" s="467"/>
      <c r="KZT45" s="467"/>
      <c r="KZU45" s="467"/>
      <c r="KZV45" s="467"/>
      <c r="KZW45" s="467"/>
      <c r="KZX45" s="467"/>
      <c r="KZY45" s="467"/>
      <c r="KZZ45" s="467"/>
      <c r="LAA45" s="467"/>
      <c r="LAB45" s="467"/>
      <c r="LAC45" s="467"/>
      <c r="LAD45" s="467"/>
      <c r="LAE45" s="467"/>
      <c r="LAF45" s="467"/>
      <c r="LAG45" s="467"/>
      <c r="LAH45" s="467"/>
      <c r="LAI45" s="467"/>
      <c r="LAJ45" s="467"/>
      <c r="LAK45" s="467"/>
      <c r="LAL45" s="467"/>
      <c r="LAM45" s="467"/>
      <c r="LAN45" s="467"/>
      <c r="LAO45" s="467"/>
      <c r="LAP45" s="467"/>
      <c r="LAQ45" s="467"/>
      <c r="LAR45" s="467"/>
      <c r="LAS45" s="467"/>
      <c r="LAT45" s="467"/>
      <c r="LAU45" s="467"/>
      <c r="LAV45" s="467"/>
      <c r="LAW45" s="467"/>
      <c r="LAX45" s="467"/>
      <c r="LAY45" s="467"/>
      <c r="LAZ45" s="467"/>
      <c r="LBA45" s="467"/>
      <c r="LBB45" s="467"/>
      <c r="LBC45" s="467"/>
      <c r="LBD45" s="467"/>
      <c r="LBE45" s="467"/>
      <c r="LBF45" s="467"/>
      <c r="LBG45" s="467"/>
      <c r="LBH45" s="467"/>
      <c r="LBI45" s="467"/>
      <c r="LBJ45" s="467"/>
      <c r="LBK45" s="467"/>
      <c r="LBL45" s="467"/>
      <c r="LBM45" s="467"/>
      <c r="LBN45" s="467"/>
      <c r="LBO45" s="467"/>
      <c r="LBP45" s="467"/>
      <c r="LBQ45" s="467"/>
      <c r="LBR45" s="467"/>
      <c r="LBS45" s="467"/>
      <c r="LBT45" s="467"/>
      <c r="LBU45" s="467"/>
      <c r="LBV45" s="467"/>
      <c r="LBW45" s="467"/>
      <c r="LBX45" s="467"/>
      <c r="LBY45" s="467"/>
      <c r="LBZ45" s="467"/>
      <c r="LCA45" s="467"/>
      <c r="LCB45" s="467"/>
      <c r="LCC45" s="467"/>
      <c r="LCD45" s="467"/>
      <c r="LCE45" s="467"/>
      <c r="LCF45" s="467"/>
      <c r="LCG45" s="467"/>
      <c r="LCH45" s="467"/>
      <c r="LCI45" s="467"/>
      <c r="LCJ45" s="467"/>
      <c r="LCK45" s="467"/>
      <c r="LCL45" s="467"/>
      <c r="LCM45" s="467"/>
      <c r="LCN45" s="467"/>
      <c r="LCO45" s="467"/>
      <c r="LCP45" s="467"/>
      <c r="LCQ45" s="467"/>
      <c r="LCR45" s="467"/>
      <c r="LCS45" s="467"/>
      <c r="LCT45" s="467"/>
      <c r="LCU45" s="467"/>
      <c r="LCV45" s="467"/>
      <c r="LCW45" s="467"/>
      <c r="LCX45" s="467"/>
      <c r="LCY45" s="467"/>
      <c r="LCZ45" s="467"/>
      <c r="LDA45" s="467"/>
      <c r="LDB45" s="467"/>
      <c r="LDC45" s="467"/>
      <c r="LDD45" s="467"/>
      <c r="LDE45" s="467"/>
      <c r="LDF45" s="467"/>
      <c r="LDG45" s="467"/>
      <c r="LDH45" s="467"/>
      <c r="LDI45" s="467"/>
      <c r="LDJ45" s="467"/>
      <c r="LDK45" s="467"/>
      <c r="LDL45" s="467"/>
      <c r="LDM45" s="467"/>
      <c r="LDN45" s="467"/>
      <c r="LDO45" s="467"/>
      <c r="LDP45" s="467"/>
      <c r="LDQ45" s="467"/>
      <c r="LDR45" s="467"/>
      <c r="LDS45" s="467"/>
      <c r="LDT45" s="467"/>
      <c r="LDU45" s="467"/>
      <c r="LDV45" s="467"/>
      <c r="LDW45" s="467"/>
      <c r="LDX45" s="467"/>
      <c r="LDY45" s="467"/>
      <c r="LDZ45" s="467"/>
      <c r="LEA45" s="467"/>
      <c r="LEB45" s="467"/>
      <c r="LEC45" s="467"/>
      <c r="LED45" s="467"/>
      <c r="LEE45" s="467"/>
      <c r="LEF45" s="467"/>
      <c r="LEG45" s="467"/>
      <c r="LEH45" s="467"/>
      <c r="LEI45" s="467"/>
      <c r="LEJ45" s="467"/>
      <c r="LEK45" s="467"/>
      <c r="LEL45" s="467"/>
      <c r="LEM45" s="467"/>
      <c r="LEN45" s="467"/>
      <c r="LEO45" s="467"/>
      <c r="LEP45" s="467"/>
      <c r="LEQ45" s="467"/>
      <c r="LER45" s="467"/>
      <c r="LES45" s="467"/>
      <c r="LET45" s="467"/>
      <c r="LEU45" s="467"/>
      <c r="LEV45" s="467"/>
      <c r="LEW45" s="467"/>
      <c r="LEX45" s="467"/>
      <c r="LEY45" s="467"/>
      <c r="LEZ45" s="467"/>
      <c r="LFA45" s="467"/>
      <c r="LFB45" s="467"/>
      <c r="LFC45" s="467"/>
      <c r="LFD45" s="467"/>
      <c r="LFE45" s="467"/>
      <c r="LFF45" s="467"/>
      <c r="LFG45" s="467"/>
      <c r="LFH45" s="467"/>
      <c r="LFI45" s="467"/>
      <c r="LFJ45" s="467"/>
      <c r="LFK45" s="467"/>
      <c r="LFL45" s="467"/>
      <c r="LFM45" s="467"/>
      <c r="LFN45" s="467"/>
      <c r="LFO45" s="467"/>
      <c r="LFP45" s="467"/>
      <c r="LFQ45" s="467"/>
      <c r="LFR45" s="467"/>
      <c r="LFS45" s="467"/>
      <c r="LFT45" s="467"/>
      <c r="LFU45" s="467"/>
      <c r="LFV45" s="467"/>
      <c r="LFW45" s="467"/>
      <c r="LFX45" s="467"/>
      <c r="LFY45" s="467"/>
      <c r="LFZ45" s="467"/>
      <c r="LGA45" s="467"/>
      <c r="LGB45" s="467"/>
      <c r="LGC45" s="467"/>
      <c r="LGD45" s="467"/>
      <c r="LGE45" s="467"/>
      <c r="LGF45" s="467"/>
      <c r="LGG45" s="467"/>
      <c r="LGH45" s="467"/>
      <c r="LGI45" s="467"/>
      <c r="LGJ45" s="467"/>
      <c r="LGK45" s="467"/>
      <c r="LGL45" s="467"/>
      <c r="LGM45" s="467"/>
      <c r="LGN45" s="467"/>
      <c r="LGO45" s="467"/>
      <c r="LGP45" s="467"/>
      <c r="LGQ45" s="467"/>
      <c r="LGR45" s="467"/>
      <c r="LGS45" s="467"/>
      <c r="LGT45" s="467"/>
      <c r="LGU45" s="467"/>
      <c r="LGV45" s="467"/>
      <c r="LGW45" s="467"/>
      <c r="LGX45" s="467"/>
      <c r="LGY45" s="467"/>
      <c r="LGZ45" s="467"/>
      <c r="LHA45" s="467"/>
      <c r="LHB45" s="467"/>
      <c r="LHC45" s="467"/>
      <c r="LHD45" s="467"/>
      <c r="LHE45" s="467"/>
      <c r="LHF45" s="467"/>
      <c r="LHG45" s="467"/>
      <c r="LHH45" s="467"/>
      <c r="LHI45" s="467"/>
      <c r="LHJ45" s="467"/>
      <c r="LHK45" s="467"/>
      <c r="LHL45" s="467"/>
      <c r="LHM45" s="467"/>
      <c r="LHN45" s="467"/>
      <c r="LHO45" s="467"/>
      <c r="LHP45" s="467"/>
      <c r="LHQ45" s="467"/>
      <c r="LHR45" s="467"/>
      <c r="LHS45" s="467"/>
      <c r="LHT45" s="467"/>
      <c r="LHU45" s="467"/>
      <c r="LHV45" s="467"/>
      <c r="LHW45" s="467"/>
      <c r="LHX45" s="467"/>
      <c r="LHY45" s="467"/>
      <c r="LHZ45" s="467"/>
      <c r="LIA45" s="467"/>
      <c r="LIB45" s="467"/>
      <c r="LIC45" s="467"/>
      <c r="LID45" s="467"/>
      <c r="LIE45" s="467"/>
      <c r="LIF45" s="467"/>
      <c r="LIG45" s="467"/>
      <c r="LIH45" s="467"/>
      <c r="LII45" s="467"/>
      <c r="LIJ45" s="467"/>
      <c r="LIK45" s="467"/>
      <c r="LIL45" s="467"/>
      <c r="LIM45" s="467"/>
      <c r="LIN45" s="467"/>
      <c r="LIO45" s="467"/>
      <c r="LIP45" s="467"/>
      <c r="LIQ45" s="467"/>
      <c r="LIR45" s="467"/>
      <c r="LIS45" s="467"/>
      <c r="LIT45" s="467"/>
      <c r="LIU45" s="467"/>
      <c r="LIV45" s="467"/>
      <c r="LIW45" s="467"/>
      <c r="LIX45" s="467"/>
      <c r="LIY45" s="467"/>
      <c r="LIZ45" s="467"/>
      <c r="LJA45" s="467"/>
      <c r="LJB45" s="467"/>
      <c r="LJC45" s="467"/>
      <c r="LJD45" s="467"/>
      <c r="LJE45" s="467"/>
      <c r="LJF45" s="467"/>
      <c r="LJG45" s="467"/>
      <c r="LJH45" s="467"/>
      <c r="LJI45" s="467"/>
      <c r="LJJ45" s="467"/>
      <c r="LJK45" s="467"/>
      <c r="LJL45" s="467"/>
      <c r="LJM45" s="467"/>
      <c r="LJN45" s="467"/>
      <c r="LJO45" s="467"/>
      <c r="LJP45" s="467"/>
      <c r="LJQ45" s="467"/>
      <c r="LJR45" s="467"/>
      <c r="LJS45" s="467"/>
      <c r="LJT45" s="467"/>
      <c r="LJU45" s="467"/>
      <c r="LJV45" s="467"/>
      <c r="LJW45" s="467"/>
      <c r="LJX45" s="467"/>
      <c r="LJY45" s="467"/>
      <c r="LJZ45" s="467"/>
      <c r="LKA45" s="467"/>
      <c r="LKB45" s="467"/>
      <c r="LKC45" s="467"/>
      <c r="LKD45" s="467"/>
      <c r="LKE45" s="467"/>
      <c r="LKF45" s="467"/>
      <c r="LKG45" s="467"/>
      <c r="LKH45" s="467"/>
      <c r="LKI45" s="467"/>
      <c r="LKJ45" s="467"/>
      <c r="LKK45" s="467"/>
      <c r="LKL45" s="467"/>
      <c r="LKM45" s="467"/>
      <c r="LKN45" s="467"/>
      <c r="LKO45" s="467"/>
      <c r="LKP45" s="467"/>
      <c r="LKQ45" s="467"/>
      <c r="LKR45" s="467"/>
      <c r="LKS45" s="467"/>
      <c r="LKT45" s="467"/>
      <c r="LKU45" s="467"/>
      <c r="LKV45" s="467"/>
      <c r="LKW45" s="467"/>
      <c r="LKX45" s="467"/>
      <c r="LKY45" s="467"/>
      <c r="LKZ45" s="467"/>
      <c r="LLA45" s="467"/>
      <c r="LLB45" s="467"/>
      <c r="LLC45" s="467"/>
      <c r="LLD45" s="467"/>
      <c r="LLE45" s="467"/>
      <c r="LLF45" s="467"/>
      <c r="LLG45" s="467"/>
      <c r="LLH45" s="467"/>
      <c r="LLI45" s="467"/>
      <c r="LLJ45" s="467"/>
      <c r="LLK45" s="467"/>
      <c r="LLL45" s="467"/>
      <c r="LLM45" s="467"/>
      <c r="LLN45" s="467"/>
      <c r="LLO45" s="467"/>
      <c r="LLP45" s="467"/>
      <c r="LLQ45" s="467"/>
      <c r="LLR45" s="467"/>
      <c r="LLS45" s="467"/>
      <c r="LLT45" s="467"/>
      <c r="LLU45" s="467"/>
      <c r="LLV45" s="467"/>
      <c r="LLW45" s="467"/>
      <c r="LLX45" s="467"/>
      <c r="LLY45" s="467"/>
      <c r="LLZ45" s="467"/>
      <c r="LMA45" s="467"/>
      <c r="LMB45" s="467"/>
      <c r="LMC45" s="467"/>
      <c r="LMD45" s="467"/>
      <c r="LME45" s="467"/>
      <c r="LMF45" s="467"/>
      <c r="LMG45" s="467"/>
      <c r="LMH45" s="467"/>
      <c r="LMI45" s="467"/>
      <c r="LMJ45" s="467"/>
      <c r="LMK45" s="467"/>
      <c r="LML45" s="467"/>
      <c r="LMM45" s="467"/>
      <c r="LMN45" s="467"/>
      <c r="LMO45" s="467"/>
      <c r="LMP45" s="467"/>
      <c r="LMQ45" s="467"/>
      <c r="LMR45" s="467"/>
      <c r="LMS45" s="467"/>
      <c r="LMT45" s="467"/>
      <c r="LMU45" s="467"/>
      <c r="LMV45" s="467"/>
      <c r="LMW45" s="467"/>
      <c r="LMX45" s="467"/>
      <c r="LMY45" s="467"/>
      <c r="LMZ45" s="467"/>
      <c r="LNA45" s="467"/>
      <c r="LNB45" s="467"/>
      <c r="LNC45" s="467"/>
      <c r="LND45" s="467"/>
      <c r="LNE45" s="467"/>
      <c r="LNF45" s="467"/>
      <c r="LNG45" s="467"/>
      <c r="LNH45" s="467"/>
      <c r="LNI45" s="467"/>
      <c r="LNJ45" s="467"/>
      <c r="LNK45" s="467"/>
      <c r="LNL45" s="467"/>
      <c r="LNM45" s="467"/>
      <c r="LNN45" s="467"/>
      <c r="LNO45" s="467"/>
      <c r="LNP45" s="467"/>
      <c r="LNQ45" s="467"/>
      <c r="LNR45" s="467"/>
      <c r="LNS45" s="467"/>
      <c r="LNT45" s="467"/>
      <c r="LNU45" s="467"/>
      <c r="LNV45" s="467"/>
      <c r="LNW45" s="467"/>
      <c r="LNX45" s="467"/>
      <c r="LNY45" s="467"/>
      <c r="LNZ45" s="467"/>
      <c r="LOA45" s="467"/>
      <c r="LOB45" s="467"/>
      <c r="LOC45" s="467"/>
      <c r="LOD45" s="467"/>
      <c r="LOE45" s="467"/>
      <c r="LOF45" s="467"/>
      <c r="LOG45" s="467"/>
      <c r="LOH45" s="467"/>
      <c r="LOI45" s="467"/>
      <c r="LOJ45" s="467"/>
      <c r="LOK45" s="467"/>
      <c r="LOL45" s="467"/>
      <c r="LOM45" s="467"/>
      <c r="LON45" s="467"/>
      <c r="LOO45" s="467"/>
      <c r="LOP45" s="467"/>
      <c r="LOQ45" s="467"/>
      <c r="LOR45" s="467"/>
      <c r="LOS45" s="467"/>
      <c r="LOT45" s="467"/>
      <c r="LOU45" s="467"/>
      <c r="LOV45" s="467"/>
      <c r="LOW45" s="467"/>
      <c r="LOX45" s="467"/>
      <c r="LOY45" s="467"/>
      <c r="LOZ45" s="467"/>
      <c r="LPA45" s="467"/>
      <c r="LPB45" s="467"/>
      <c r="LPC45" s="467"/>
      <c r="LPD45" s="467"/>
      <c r="LPE45" s="467"/>
      <c r="LPF45" s="467"/>
      <c r="LPG45" s="467"/>
      <c r="LPH45" s="467"/>
      <c r="LPI45" s="467"/>
      <c r="LPJ45" s="467"/>
      <c r="LPK45" s="467"/>
      <c r="LPL45" s="467"/>
      <c r="LPM45" s="467"/>
      <c r="LPN45" s="467"/>
      <c r="LPO45" s="467"/>
      <c r="LPP45" s="467"/>
      <c r="LPQ45" s="467"/>
      <c r="LPR45" s="467"/>
      <c r="LPS45" s="467"/>
      <c r="LPT45" s="467"/>
      <c r="LPU45" s="467"/>
      <c r="LPV45" s="467"/>
      <c r="LPW45" s="467"/>
      <c r="LPX45" s="467"/>
      <c r="LPY45" s="467"/>
      <c r="LPZ45" s="467"/>
      <c r="LQA45" s="467"/>
      <c r="LQB45" s="467"/>
      <c r="LQC45" s="467"/>
      <c r="LQD45" s="467"/>
      <c r="LQE45" s="467"/>
      <c r="LQF45" s="467"/>
      <c r="LQG45" s="467"/>
      <c r="LQH45" s="467"/>
      <c r="LQI45" s="467"/>
      <c r="LQJ45" s="467"/>
      <c r="LQK45" s="467"/>
      <c r="LQL45" s="467"/>
      <c r="LQM45" s="467"/>
      <c r="LQN45" s="467"/>
      <c r="LQO45" s="467"/>
      <c r="LQP45" s="467"/>
      <c r="LQQ45" s="467"/>
      <c r="LQR45" s="467"/>
      <c r="LQS45" s="467"/>
      <c r="LQT45" s="467"/>
      <c r="LQU45" s="467"/>
      <c r="LQV45" s="467"/>
      <c r="LQW45" s="467"/>
      <c r="LQX45" s="467"/>
      <c r="LQY45" s="467"/>
      <c r="LQZ45" s="467"/>
      <c r="LRA45" s="467"/>
      <c r="LRB45" s="467"/>
      <c r="LRC45" s="467"/>
      <c r="LRD45" s="467"/>
      <c r="LRE45" s="467"/>
      <c r="LRF45" s="467"/>
      <c r="LRG45" s="467"/>
      <c r="LRH45" s="467"/>
      <c r="LRI45" s="467"/>
      <c r="LRJ45" s="467"/>
      <c r="LRK45" s="467"/>
      <c r="LRL45" s="467"/>
      <c r="LRM45" s="467"/>
      <c r="LRN45" s="467"/>
      <c r="LRO45" s="467"/>
      <c r="LRP45" s="467"/>
      <c r="LRQ45" s="467"/>
      <c r="LRR45" s="467"/>
      <c r="LRS45" s="467"/>
      <c r="LRT45" s="467"/>
      <c r="LRU45" s="467"/>
      <c r="LRV45" s="467"/>
      <c r="LRW45" s="467"/>
      <c r="LRX45" s="467"/>
      <c r="LRY45" s="467"/>
      <c r="LRZ45" s="467"/>
      <c r="LSA45" s="467"/>
      <c r="LSB45" s="467"/>
      <c r="LSC45" s="467"/>
      <c r="LSD45" s="467"/>
      <c r="LSE45" s="467"/>
      <c r="LSF45" s="467"/>
      <c r="LSG45" s="467"/>
      <c r="LSH45" s="467"/>
      <c r="LSI45" s="467"/>
      <c r="LSJ45" s="467"/>
      <c r="LSK45" s="467"/>
      <c r="LSL45" s="467"/>
      <c r="LSM45" s="467"/>
      <c r="LSN45" s="467"/>
      <c r="LSO45" s="467"/>
      <c r="LSP45" s="467"/>
      <c r="LSQ45" s="467"/>
      <c r="LSR45" s="467"/>
      <c r="LSS45" s="467"/>
      <c r="LST45" s="467"/>
      <c r="LSU45" s="467"/>
      <c r="LSV45" s="467"/>
      <c r="LSW45" s="467"/>
      <c r="LSX45" s="467"/>
      <c r="LSY45" s="467"/>
      <c r="LSZ45" s="467"/>
      <c r="LTA45" s="467"/>
      <c r="LTB45" s="467"/>
      <c r="LTC45" s="467"/>
      <c r="LTD45" s="467"/>
      <c r="LTE45" s="467"/>
      <c r="LTF45" s="467"/>
      <c r="LTG45" s="467"/>
      <c r="LTH45" s="467"/>
      <c r="LTI45" s="467"/>
      <c r="LTJ45" s="467"/>
      <c r="LTK45" s="467"/>
      <c r="LTL45" s="467"/>
      <c r="LTM45" s="467"/>
      <c r="LTN45" s="467"/>
      <c r="LTO45" s="467"/>
      <c r="LTP45" s="467"/>
      <c r="LTQ45" s="467"/>
      <c r="LTR45" s="467"/>
      <c r="LTS45" s="467"/>
      <c r="LTT45" s="467"/>
      <c r="LTU45" s="467"/>
      <c r="LTV45" s="467"/>
      <c r="LTW45" s="467"/>
      <c r="LTX45" s="467"/>
      <c r="LTY45" s="467"/>
      <c r="LTZ45" s="467"/>
      <c r="LUA45" s="467"/>
      <c r="LUB45" s="467"/>
      <c r="LUC45" s="467"/>
      <c r="LUD45" s="467"/>
      <c r="LUE45" s="467"/>
      <c r="LUF45" s="467"/>
      <c r="LUG45" s="467"/>
      <c r="LUH45" s="467"/>
      <c r="LUI45" s="467"/>
      <c r="LUJ45" s="467"/>
      <c r="LUK45" s="467"/>
      <c r="LUL45" s="467"/>
      <c r="LUM45" s="467"/>
      <c r="LUN45" s="467"/>
      <c r="LUO45" s="467"/>
      <c r="LUP45" s="467"/>
      <c r="LUQ45" s="467"/>
      <c r="LUR45" s="467"/>
      <c r="LUS45" s="467"/>
      <c r="LUT45" s="467"/>
      <c r="LUU45" s="467"/>
      <c r="LUV45" s="467"/>
      <c r="LUW45" s="467"/>
      <c r="LUX45" s="467"/>
      <c r="LUY45" s="467"/>
      <c r="LUZ45" s="467"/>
      <c r="LVA45" s="467"/>
      <c r="LVB45" s="467"/>
      <c r="LVC45" s="467"/>
      <c r="LVD45" s="467"/>
      <c r="LVE45" s="467"/>
      <c r="LVF45" s="467"/>
      <c r="LVG45" s="467"/>
      <c r="LVH45" s="467"/>
      <c r="LVI45" s="467"/>
      <c r="LVJ45" s="467"/>
      <c r="LVK45" s="467"/>
      <c r="LVL45" s="467"/>
      <c r="LVM45" s="467"/>
      <c r="LVN45" s="467"/>
      <c r="LVO45" s="467"/>
      <c r="LVP45" s="467"/>
      <c r="LVQ45" s="467"/>
      <c r="LVR45" s="467"/>
      <c r="LVS45" s="467"/>
      <c r="LVT45" s="467"/>
      <c r="LVU45" s="467"/>
      <c r="LVV45" s="467"/>
      <c r="LVW45" s="467"/>
      <c r="LVX45" s="467"/>
      <c r="LVY45" s="467"/>
      <c r="LVZ45" s="467"/>
      <c r="LWA45" s="467"/>
      <c r="LWB45" s="467"/>
      <c r="LWC45" s="467"/>
      <c r="LWD45" s="467"/>
      <c r="LWE45" s="467"/>
      <c r="LWF45" s="467"/>
      <c r="LWG45" s="467"/>
      <c r="LWH45" s="467"/>
      <c r="LWI45" s="467"/>
      <c r="LWJ45" s="467"/>
      <c r="LWK45" s="467"/>
      <c r="LWL45" s="467"/>
      <c r="LWM45" s="467"/>
      <c r="LWN45" s="467"/>
      <c r="LWO45" s="467"/>
      <c r="LWP45" s="467"/>
      <c r="LWQ45" s="467"/>
      <c r="LWR45" s="467"/>
      <c r="LWS45" s="467"/>
      <c r="LWT45" s="467"/>
      <c r="LWU45" s="467"/>
      <c r="LWV45" s="467"/>
      <c r="LWW45" s="467"/>
      <c r="LWX45" s="467"/>
      <c r="LWY45" s="467"/>
      <c r="LWZ45" s="467"/>
      <c r="LXA45" s="467"/>
      <c r="LXB45" s="467"/>
      <c r="LXC45" s="467"/>
      <c r="LXD45" s="467"/>
      <c r="LXE45" s="467"/>
      <c r="LXF45" s="467"/>
      <c r="LXG45" s="467"/>
      <c r="LXH45" s="467"/>
      <c r="LXI45" s="467"/>
      <c r="LXJ45" s="467"/>
      <c r="LXK45" s="467"/>
      <c r="LXL45" s="467"/>
      <c r="LXM45" s="467"/>
      <c r="LXN45" s="467"/>
      <c r="LXO45" s="467"/>
      <c r="LXP45" s="467"/>
      <c r="LXQ45" s="467"/>
      <c r="LXR45" s="467"/>
      <c r="LXS45" s="467"/>
      <c r="LXT45" s="467"/>
      <c r="LXU45" s="467"/>
      <c r="LXV45" s="467"/>
      <c r="LXW45" s="467"/>
      <c r="LXX45" s="467"/>
      <c r="LXY45" s="467"/>
      <c r="LXZ45" s="467"/>
      <c r="LYA45" s="467"/>
      <c r="LYB45" s="467"/>
      <c r="LYC45" s="467"/>
      <c r="LYD45" s="467"/>
      <c r="LYE45" s="467"/>
      <c r="LYF45" s="467"/>
      <c r="LYG45" s="467"/>
      <c r="LYH45" s="467"/>
      <c r="LYI45" s="467"/>
      <c r="LYJ45" s="467"/>
      <c r="LYK45" s="467"/>
      <c r="LYL45" s="467"/>
      <c r="LYM45" s="467"/>
      <c r="LYN45" s="467"/>
      <c r="LYO45" s="467"/>
      <c r="LYP45" s="467"/>
      <c r="LYQ45" s="467"/>
      <c r="LYR45" s="467"/>
      <c r="LYS45" s="467"/>
      <c r="LYT45" s="467"/>
      <c r="LYU45" s="467"/>
      <c r="LYV45" s="467"/>
      <c r="LYW45" s="467"/>
      <c r="LYX45" s="467"/>
      <c r="LYY45" s="467"/>
      <c r="LYZ45" s="467"/>
      <c r="LZA45" s="467"/>
      <c r="LZB45" s="467"/>
      <c r="LZC45" s="467"/>
      <c r="LZD45" s="467"/>
      <c r="LZE45" s="467"/>
      <c r="LZF45" s="467"/>
      <c r="LZG45" s="467"/>
      <c r="LZH45" s="467"/>
      <c r="LZI45" s="467"/>
      <c r="LZJ45" s="467"/>
      <c r="LZK45" s="467"/>
      <c r="LZL45" s="467"/>
      <c r="LZM45" s="467"/>
      <c r="LZN45" s="467"/>
      <c r="LZO45" s="467"/>
      <c r="LZP45" s="467"/>
      <c r="LZQ45" s="467"/>
      <c r="LZR45" s="467"/>
      <c r="LZS45" s="467"/>
      <c r="LZT45" s="467"/>
      <c r="LZU45" s="467"/>
      <c r="LZV45" s="467"/>
      <c r="LZW45" s="467"/>
      <c r="LZX45" s="467"/>
      <c r="LZY45" s="467"/>
      <c r="LZZ45" s="467"/>
      <c r="MAA45" s="467"/>
      <c r="MAB45" s="467"/>
      <c r="MAC45" s="467"/>
      <c r="MAD45" s="467"/>
      <c r="MAE45" s="467"/>
      <c r="MAF45" s="467"/>
      <c r="MAG45" s="467"/>
      <c r="MAH45" s="467"/>
      <c r="MAI45" s="467"/>
      <c r="MAJ45" s="467"/>
      <c r="MAK45" s="467"/>
      <c r="MAL45" s="467"/>
      <c r="MAM45" s="467"/>
      <c r="MAN45" s="467"/>
      <c r="MAO45" s="467"/>
      <c r="MAP45" s="467"/>
      <c r="MAQ45" s="467"/>
      <c r="MAR45" s="467"/>
      <c r="MAS45" s="467"/>
      <c r="MAT45" s="467"/>
      <c r="MAU45" s="467"/>
      <c r="MAV45" s="467"/>
      <c r="MAW45" s="467"/>
      <c r="MAX45" s="467"/>
      <c r="MAY45" s="467"/>
      <c r="MAZ45" s="467"/>
      <c r="MBA45" s="467"/>
      <c r="MBB45" s="467"/>
      <c r="MBC45" s="467"/>
      <c r="MBD45" s="467"/>
      <c r="MBE45" s="467"/>
      <c r="MBF45" s="467"/>
      <c r="MBG45" s="467"/>
      <c r="MBH45" s="467"/>
      <c r="MBI45" s="467"/>
      <c r="MBJ45" s="467"/>
      <c r="MBK45" s="467"/>
      <c r="MBL45" s="467"/>
      <c r="MBM45" s="467"/>
      <c r="MBN45" s="467"/>
      <c r="MBO45" s="467"/>
      <c r="MBP45" s="467"/>
      <c r="MBQ45" s="467"/>
      <c r="MBR45" s="467"/>
      <c r="MBS45" s="467"/>
      <c r="MBT45" s="467"/>
      <c r="MBU45" s="467"/>
      <c r="MBV45" s="467"/>
      <c r="MBW45" s="467"/>
      <c r="MBX45" s="467"/>
      <c r="MBY45" s="467"/>
      <c r="MBZ45" s="467"/>
      <c r="MCA45" s="467"/>
      <c r="MCB45" s="467"/>
      <c r="MCC45" s="467"/>
      <c r="MCD45" s="467"/>
      <c r="MCE45" s="467"/>
      <c r="MCF45" s="467"/>
      <c r="MCG45" s="467"/>
      <c r="MCH45" s="467"/>
      <c r="MCI45" s="467"/>
      <c r="MCJ45" s="467"/>
      <c r="MCK45" s="467"/>
      <c r="MCL45" s="467"/>
      <c r="MCM45" s="467"/>
      <c r="MCN45" s="467"/>
      <c r="MCO45" s="467"/>
      <c r="MCP45" s="467"/>
      <c r="MCQ45" s="467"/>
      <c r="MCR45" s="467"/>
      <c r="MCS45" s="467"/>
      <c r="MCT45" s="467"/>
      <c r="MCU45" s="467"/>
      <c r="MCV45" s="467"/>
      <c r="MCW45" s="467"/>
      <c r="MCX45" s="467"/>
      <c r="MCY45" s="467"/>
      <c r="MCZ45" s="467"/>
      <c r="MDA45" s="467"/>
      <c r="MDB45" s="467"/>
      <c r="MDC45" s="467"/>
      <c r="MDD45" s="467"/>
      <c r="MDE45" s="467"/>
      <c r="MDF45" s="467"/>
      <c r="MDG45" s="467"/>
      <c r="MDH45" s="467"/>
      <c r="MDI45" s="467"/>
      <c r="MDJ45" s="467"/>
      <c r="MDK45" s="467"/>
      <c r="MDL45" s="467"/>
      <c r="MDM45" s="467"/>
      <c r="MDN45" s="467"/>
      <c r="MDO45" s="467"/>
      <c r="MDP45" s="467"/>
      <c r="MDQ45" s="467"/>
      <c r="MDR45" s="467"/>
      <c r="MDS45" s="467"/>
      <c r="MDT45" s="467"/>
      <c r="MDU45" s="467"/>
      <c r="MDV45" s="467"/>
      <c r="MDW45" s="467"/>
      <c r="MDX45" s="467"/>
      <c r="MDY45" s="467"/>
      <c r="MDZ45" s="467"/>
      <c r="MEA45" s="467"/>
      <c r="MEB45" s="467"/>
      <c r="MEC45" s="467"/>
      <c r="MED45" s="467"/>
      <c r="MEE45" s="467"/>
      <c r="MEF45" s="467"/>
      <c r="MEG45" s="467"/>
      <c r="MEH45" s="467"/>
      <c r="MEI45" s="467"/>
      <c r="MEJ45" s="467"/>
      <c r="MEK45" s="467"/>
      <c r="MEL45" s="467"/>
      <c r="MEM45" s="467"/>
      <c r="MEN45" s="467"/>
      <c r="MEO45" s="467"/>
      <c r="MEP45" s="467"/>
      <c r="MEQ45" s="467"/>
      <c r="MER45" s="467"/>
      <c r="MES45" s="467"/>
      <c r="MET45" s="467"/>
      <c r="MEU45" s="467"/>
      <c r="MEV45" s="467"/>
      <c r="MEW45" s="467"/>
      <c r="MEX45" s="467"/>
      <c r="MEY45" s="467"/>
      <c r="MEZ45" s="467"/>
      <c r="MFA45" s="467"/>
      <c r="MFB45" s="467"/>
      <c r="MFC45" s="467"/>
      <c r="MFD45" s="467"/>
      <c r="MFE45" s="467"/>
      <c r="MFF45" s="467"/>
      <c r="MFG45" s="467"/>
      <c r="MFH45" s="467"/>
      <c r="MFI45" s="467"/>
      <c r="MFJ45" s="467"/>
      <c r="MFK45" s="467"/>
      <c r="MFL45" s="467"/>
      <c r="MFM45" s="467"/>
      <c r="MFN45" s="467"/>
      <c r="MFO45" s="467"/>
      <c r="MFP45" s="467"/>
      <c r="MFQ45" s="467"/>
      <c r="MFR45" s="467"/>
      <c r="MFS45" s="467"/>
      <c r="MFT45" s="467"/>
      <c r="MFU45" s="467"/>
      <c r="MFV45" s="467"/>
      <c r="MFW45" s="467"/>
      <c r="MFX45" s="467"/>
      <c r="MFY45" s="467"/>
      <c r="MFZ45" s="467"/>
      <c r="MGA45" s="467"/>
      <c r="MGB45" s="467"/>
      <c r="MGC45" s="467"/>
      <c r="MGD45" s="467"/>
      <c r="MGE45" s="467"/>
      <c r="MGF45" s="467"/>
      <c r="MGG45" s="467"/>
      <c r="MGH45" s="467"/>
      <c r="MGI45" s="467"/>
      <c r="MGJ45" s="467"/>
      <c r="MGK45" s="467"/>
      <c r="MGL45" s="467"/>
      <c r="MGM45" s="467"/>
      <c r="MGN45" s="467"/>
      <c r="MGO45" s="467"/>
      <c r="MGP45" s="467"/>
      <c r="MGQ45" s="467"/>
      <c r="MGR45" s="467"/>
      <c r="MGS45" s="467"/>
      <c r="MGT45" s="467"/>
      <c r="MGU45" s="467"/>
      <c r="MGV45" s="467"/>
      <c r="MGW45" s="467"/>
      <c r="MGX45" s="467"/>
      <c r="MGY45" s="467"/>
      <c r="MGZ45" s="467"/>
      <c r="MHA45" s="467"/>
      <c r="MHB45" s="467"/>
      <c r="MHC45" s="467"/>
      <c r="MHD45" s="467"/>
      <c r="MHE45" s="467"/>
      <c r="MHF45" s="467"/>
      <c r="MHG45" s="467"/>
      <c r="MHH45" s="467"/>
      <c r="MHI45" s="467"/>
      <c r="MHJ45" s="467"/>
      <c r="MHK45" s="467"/>
      <c r="MHL45" s="467"/>
      <c r="MHM45" s="467"/>
      <c r="MHN45" s="467"/>
      <c r="MHO45" s="467"/>
      <c r="MHP45" s="467"/>
      <c r="MHQ45" s="467"/>
      <c r="MHR45" s="467"/>
      <c r="MHS45" s="467"/>
      <c r="MHT45" s="467"/>
      <c r="MHU45" s="467"/>
      <c r="MHV45" s="467"/>
      <c r="MHW45" s="467"/>
      <c r="MHX45" s="467"/>
      <c r="MHY45" s="467"/>
      <c r="MHZ45" s="467"/>
      <c r="MIA45" s="467"/>
      <c r="MIB45" s="467"/>
      <c r="MIC45" s="467"/>
      <c r="MID45" s="467"/>
      <c r="MIE45" s="467"/>
      <c r="MIF45" s="467"/>
      <c r="MIG45" s="467"/>
      <c r="MIH45" s="467"/>
      <c r="MII45" s="467"/>
      <c r="MIJ45" s="467"/>
      <c r="MIK45" s="467"/>
      <c r="MIL45" s="467"/>
      <c r="MIM45" s="467"/>
      <c r="MIN45" s="467"/>
      <c r="MIO45" s="467"/>
      <c r="MIP45" s="467"/>
      <c r="MIQ45" s="467"/>
      <c r="MIR45" s="467"/>
      <c r="MIS45" s="467"/>
      <c r="MIT45" s="467"/>
      <c r="MIU45" s="467"/>
      <c r="MIV45" s="467"/>
      <c r="MIW45" s="467"/>
      <c r="MIX45" s="467"/>
      <c r="MIY45" s="467"/>
      <c r="MIZ45" s="467"/>
      <c r="MJA45" s="467"/>
      <c r="MJB45" s="467"/>
      <c r="MJC45" s="467"/>
      <c r="MJD45" s="467"/>
      <c r="MJE45" s="467"/>
      <c r="MJF45" s="467"/>
      <c r="MJG45" s="467"/>
      <c r="MJH45" s="467"/>
      <c r="MJI45" s="467"/>
      <c r="MJJ45" s="467"/>
      <c r="MJK45" s="467"/>
      <c r="MJL45" s="467"/>
      <c r="MJM45" s="467"/>
      <c r="MJN45" s="467"/>
      <c r="MJO45" s="467"/>
      <c r="MJP45" s="467"/>
      <c r="MJQ45" s="467"/>
      <c r="MJR45" s="467"/>
      <c r="MJS45" s="467"/>
      <c r="MJT45" s="467"/>
      <c r="MJU45" s="467"/>
      <c r="MJV45" s="467"/>
      <c r="MJW45" s="467"/>
      <c r="MJX45" s="467"/>
      <c r="MJY45" s="467"/>
      <c r="MJZ45" s="467"/>
      <c r="MKA45" s="467"/>
      <c r="MKB45" s="467"/>
      <c r="MKC45" s="467"/>
      <c r="MKD45" s="467"/>
      <c r="MKE45" s="467"/>
      <c r="MKF45" s="467"/>
      <c r="MKG45" s="467"/>
      <c r="MKH45" s="467"/>
      <c r="MKI45" s="467"/>
      <c r="MKJ45" s="467"/>
      <c r="MKK45" s="467"/>
      <c r="MKL45" s="467"/>
      <c r="MKM45" s="467"/>
      <c r="MKN45" s="467"/>
      <c r="MKO45" s="467"/>
      <c r="MKP45" s="467"/>
      <c r="MKQ45" s="467"/>
      <c r="MKR45" s="467"/>
      <c r="MKS45" s="467"/>
      <c r="MKT45" s="467"/>
      <c r="MKU45" s="467"/>
      <c r="MKV45" s="467"/>
      <c r="MKW45" s="467"/>
      <c r="MKX45" s="467"/>
      <c r="MKY45" s="467"/>
      <c r="MKZ45" s="467"/>
      <c r="MLA45" s="467"/>
      <c r="MLB45" s="467"/>
      <c r="MLC45" s="467"/>
      <c r="MLD45" s="467"/>
      <c r="MLE45" s="467"/>
      <c r="MLF45" s="467"/>
      <c r="MLG45" s="467"/>
      <c r="MLH45" s="467"/>
      <c r="MLI45" s="467"/>
      <c r="MLJ45" s="467"/>
      <c r="MLK45" s="467"/>
      <c r="MLL45" s="467"/>
      <c r="MLM45" s="467"/>
      <c r="MLN45" s="467"/>
      <c r="MLO45" s="467"/>
      <c r="MLP45" s="467"/>
      <c r="MLQ45" s="467"/>
      <c r="MLR45" s="467"/>
      <c r="MLS45" s="467"/>
      <c r="MLT45" s="467"/>
      <c r="MLU45" s="467"/>
      <c r="MLV45" s="467"/>
      <c r="MLW45" s="467"/>
      <c r="MLX45" s="467"/>
      <c r="MLY45" s="467"/>
      <c r="MLZ45" s="467"/>
      <c r="MMA45" s="467"/>
      <c r="MMB45" s="467"/>
      <c r="MMC45" s="467"/>
      <c r="MMD45" s="467"/>
      <c r="MME45" s="467"/>
      <c r="MMF45" s="467"/>
      <c r="MMG45" s="467"/>
      <c r="MMH45" s="467"/>
      <c r="MMI45" s="467"/>
      <c r="MMJ45" s="467"/>
      <c r="MMK45" s="467"/>
      <c r="MML45" s="467"/>
      <c r="MMM45" s="467"/>
      <c r="MMN45" s="467"/>
      <c r="MMO45" s="467"/>
      <c r="MMP45" s="467"/>
      <c r="MMQ45" s="467"/>
      <c r="MMR45" s="467"/>
      <c r="MMS45" s="467"/>
      <c r="MMT45" s="467"/>
      <c r="MMU45" s="467"/>
      <c r="MMV45" s="467"/>
      <c r="MMW45" s="467"/>
      <c r="MMX45" s="467"/>
      <c r="MMY45" s="467"/>
      <c r="MMZ45" s="467"/>
      <c r="MNA45" s="467"/>
      <c r="MNB45" s="467"/>
      <c r="MNC45" s="467"/>
      <c r="MND45" s="467"/>
      <c r="MNE45" s="467"/>
      <c r="MNF45" s="467"/>
      <c r="MNG45" s="467"/>
      <c r="MNH45" s="467"/>
      <c r="MNI45" s="467"/>
      <c r="MNJ45" s="467"/>
      <c r="MNK45" s="467"/>
      <c r="MNL45" s="467"/>
      <c r="MNM45" s="467"/>
      <c r="MNN45" s="467"/>
      <c r="MNO45" s="467"/>
      <c r="MNP45" s="467"/>
      <c r="MNQ45" s="467"/>
      <c r="MNR45" s="467"/>
      <c r="MNS45" s="467"/>
      <c r="MNT45" s="467"/>
      <c r="MNU45" s="467"/>
      <c r="MNV45" s="467"/>
      <c r="MNW45" s="467"/>
      <c r="MNX45" s="467"/>
      <c r="MNY45" s="467"/>
      <c r="MNZ45" s="467"/>
      <c r="MOA45" s="467"/>
      <c r="MOB45" s="467"/>
      <c r="MOC45" s="467"/>
      <c r="MOD45" s="467"/>
      <c r="MOE45" s="467"/>
      <c r="MOF45" s="467"/>
      <c r="MOG45" s="467"/>
      <c r="MOH45" s="467"/>
      <c r="MOI45" s="467"/>
      <c r="MOJ45" s="467"/>
      <c r="MOK45" s="467"/>
      <c r="MOL45" s="467"/>
      <c r="MOM45" s="467"/>
      <c r="MON45" s="467"/>
      <c r="MOO45" s="467"/>
      <c r="MOP45" s="467"/>
      <c r="MOQ45" s="467"/>
      <c r="MOR45" s="467"/>
      <c r="MOS45" s="467"/>
      <c r="MOT45" s="467"/>
      <c r="MOU45" s="467"/>
      <c r="MOV45" s="467"/>
      <c r="MOW45" s="467"/>
      <c r="MOX45" s="467"/>
      <c r="MOY45" s="467"/>
      <c r="MOZ45" s="467"/>
      <c r="MPA45" s="467"/>
      <c r="MPB45" s="467"/>
      <c r="MPC45" s="467"/>
      <c r="MPD45" s="467"/>
      <c r="MPE45" s="467"/>
      <c r="MPF45" s="467"/>
      <c r="MPG45" s="467"/>
      <c r="MPH45" s="467"/>
      <c r="MPI45" s="467"/>
      <c r="MPJ45" s="467"/>
      <c r="MPK45" s="467"/>
      <c r="MPL45" s="467"/>
      <c r="MPM45" s="467"/>
      <c r="MPN45" s="467"/>
      <c r="MPO45" s="467"/>
      <c r="MPP45" s="467"/>
      <c r="MPQ45" s="467"/>
      <c r="MPR45" s="467"/>
      <c r="MPS45" s="467"/>
      <c r="MPT45" s="467"/>
      <c r="MPU45" s="467"/>
      <c r="MPV45" s="467"/>
      <c r="MPW45" s="467"/>
      <c r="MPX45" s="467"/>
      <c r="MPY45" s="467"/>
      <c r="MPZ45" s="467"/>
      <c r="MQA45" s="467"/>
      <c r="MQB45" s="467"/>
      <c r="MQC45" s="467"/>
      <c r="MQD45" s="467"/>
      <c r="MQE45" s="467"/>
      <c r="MQF45" s="467"/>
      <c r="MQG45" s="467"/>
      <c r="MQH45" s="467"/>
      <c r="MQI45" s="467"/>
      <c r="MQJ45" s="467"/>
      <c r="MQK45" s="467"/>
      <c r="MQL45" s="467"/>
      <c r="MQM45" s="467"/>
      <c r="MQN45" s="467"/>
      <c r="MQO45" s="467"/>
      <c r="MQP45" s="467"/>
      <c r="MQQ45" s="467"/>
      <c r="MQR45" s="467"/>
      <c r="MQS45" s="467"/>
      <c r="MQT45" s="467"/>
      <c r="MQU45" s="467"/>
      <c r="MQV45" s="467"/>
      <c r="MQW45" s="467"/>
      <c r="MQX45" s="467"/>
      <c r="MQY45" s="467"/>
      <c r="MQZ45" s="467"/>
      <c r="MRA45" s="467"/>
      <c r="MRB45" s="467"/>
      <c r="MRC45" s="467"/>
      <c r="MRD45" s="467"/>
      <c r="MRE45" s="467"/>
      <c r="MRF45" s="467"/>
      <c r="MRG45" s="467"/>
      <c r="MRH45" s="467"/>
      <c r="MRI45" s="467"/>
      <c r="MRJ45" s="467"/>
      <c r="MRK45" s="467"/>
      <c r="MRL45" s="467"/>
      <c r="MRM45" s="467"/>
      <c r="MRN45" s="467"/>
      <c r="MRO45" s="467"/>
      <c r="MRP45" s="467"/>
      <c r="MRQ45" s="467"/>
      <c r="MRR45" s="467"/>
      <c r="MRS45" s="467"/>
      <c r="MRT45" s="467"/>
      <c r="MRU45" s="467"/>
      <c r="MRV45" s="467"/>
      <c r="MRW45" s="467"/>
      <c r="MRX45" s="467"/>
      <c r="MRY45" s="467"/>
      <c r="MRZ45" s="467"/>
      <c r="MSA45" s="467"/>
      <c r="MSB45" s="467"/>
      <c r="MSC45" s="467"/>
      <c r="MSD45" s="467"/>
      <c r="MSE45" s="467"/>
      <c r="MSF45" s="467"/>
      <c r="MSG45" s="467"/>
      <c r="MSH45" s="467"/>
      <c r="MSI45" s="467"/>
      <c r="MSJ45" s="467"/>
      <c r="MSK45" s="467"/>
      <c r="MSL45" s="467"/>
      <c r="MSM45" s="467"/>
      <c r="MSN45" s="467"/>
      <c r="MSO45" s="467"/>
      <c r="MSP45" s="467"/>
      <c r="MSQ45" s="467"/>
      <c r="MSR45" s="467"/>
      <c r="MSS45" s="467"/>
      <c r="MST45" s="467"/>
      <c r="MSU45" s="467"/>
      <c r="MSV45" s="467"/>
      <c r="MSW45" s="467"/>
      <c r="MSX45" s="467"/>
      <c r="MSY45" s="467"/>
      <c r="MSZ45" s="467"/>
      <c r="MTA45" s="467"/>
      <c r="MTB45" s="467"/>
      <c r="MTC45" s="467"/>
      <c r="MTD45" s="467"/>
      <c r="MTE45" s="467"/>
      <c r="MTF45" s="467"/>
      <c r="MTG45" s="467"/>
      <c r="MTH45" s="467"/>
      <c r="MTI45" s="467"/>
      <c r="MTJ45" s="467"/>
      <c r="MTK45" s="467"/>
      <c r="MTL45" s="467"/>
      <c r="MTM45" s="467"/>
      <c r="MTN45" s="467"/>
      <c r="MTO45" s="467"/>
      <c r="MTP45" s="467"/>
      <c r="MTQ45" s="467"/>
      <c r="MTR45" s="467"/>
      <c r="MTS45" s="467"/>
      <c r="MTT45" s="467"/>
      <c r="MTU45" s="467"/>
      <c r="MTV45" s="467"/>
      <c r="MTW45" s="467"/>
      <c r="MTX45" s="467"/>
      <c r="MTY45" s="467"/>
      <c r="MTZ45" s="467"/>
      <c r="MUA45" s="467"/>
      <c r="MUB45" s="467"/>
      <c r="MUC45" s="467"/>
      <c r="MUD45" s="467"/>
      <c r="MUE45" s="467"/>
      <c r="MUF45" s="467"/>
      <c r="MUG45" s="467"/>
      <c r="MUH45" s="467"/>
      <c r="MUI45" s="467"/>
      <c r="MUJ45" s="467"/>
      <c r="MUK45" s="467"/>
      <c r="MUL45" s="467"/>
      <c r="MUM45" s="467"/>
      <c r="MUN45" s="467"/>
      <c r="MUO45" s="467"/>
      <c r="MUP45" s="467"/>
      <c r="MUQ45" s="467"/>
      <c r="MUR45" s="467"/>
      <c r="MUS45" s="467"/>
      <c r="MUT45" s="467"/>
      <c r="MUU45" s="467"/>
      <c r="MUV45" s="467"/>
      <c r="MUW45" s="467"/>
      <c r="MUX45" s="467"/>
      <c r="MUY45" s="467"/>
      <c r="MUZ45" s="467"/>
      <c r="MVA45" s="467"/>
      <c r="MVB45" s="467"/>
      <c r="MVC45" s="467"/>
      <c r="MVD45" s="467"/>
      <c r="MVE45" s="467"/>
      <c r="MVF45" s="467"/>
      <c r="MVG45" s="467"/>
      <c r="MVH45" s="467"/>
      <c r="MVI45" s="467"/>
      <c r="MVJ45" s="467"/>
      <c r="MVK45" s="467"/>
      <c r="MVL45" s="467"/>
      <c r="MVM45" s="467"/>
      <c r="MVN45" s="467"/>
      <c r="MVO45" s="467"/>
      <c r="MVP45" s="467"/>
      <c r="MVQ45" s="467"/>
      <c r="MVR45" s="467"/>
      <c r="MVS45" s="467"/>
      <c r="MVT45" s="467"/>
      <c r="MVU45" s="467"/>
      <c r="MVV45" s="467"/>
      <c r="MVW45" s="467"/>
      <c r="MVX45" s="467"/>
      <c r="MVY45" s="467"/>
      <c r="MVZ45" s="467"/>
      <c r="MWA45" s="467"/>
      <c r="MWB45" s="467"/>
      <c r="MWC45" s="467"/>
      <c r="MWD45" s="467"/>
      <c r="MWE45" s="467"/>
      <c r="MWF45" s="467"/>
      <c r="MWG45" s="467"/>
      <c r="MWH45" s="467"/>
      <c r="MWI45" s="467"/>
      <c r="MWJ45" s="467"/>
      <c r="MWK45" s="467"/>
      <c r="MWL45" s="467"/>
      <c r="MWM45" s="467"/>
      <c r="MWN45" s="467"/>
      <c r="MWO45" s="467"/>
      <c r="MWP45" s="467"/>
      <c r="MWQ45" s="467"/>
      <c r="MWR45" s="467"/>
      <c r="MWS45" s="467"/>
      <c r="MWT45" s="467"/>
      <c r="MWU45" s="467"/>
      <c r="MWV45" s="467"/>
      <c r="MWW45" s="467"/>
      <c r="MWX45" s="467"/>
      <c r="MWY45" s="467"/>
      <c r="MWZ45" s="467"/>
      <c r="MXA45" s="467"/>
      <c r="MXB45" s="467"/>
      <c r="MXC45" s="467"/>
      <c r="MXD45" s="467"/>
      <c r="MXE45" s="467"/>
      <c r="MXF45" s="467"/>
      <c r="MXG45" s="467"/>
      <c r="MXH45" s="467"/>
      <c r="MXI45" s="467"/>
      <c r="MXJ45" s="467"/>
      <c r="MXK45" s="467"/>
      <c r="MXL45" s="467"/>
      <c r="MXM45" s="467"/>
      <c r="MXN45" s="467"/>
      <c r="MXO45" s="467"/>
      <c r="MXP45" s="467"/>
      <c r="MXQ45" s="467"/>
      <c r="MXR45" s="467"/>
      <c r="MXS45" s="467"/>
      <c r="MXT45" s="467"/>
      <c r="MXU45" s="467"/>
      <c r="MXV45" s="467"/>
      <c r="MXW45" s="467"/>
      <c r="MXX45" s="467"/>
      <c r="MXY45" s="467"/>
      <c r="MXZ45" s="467"/>
      <c r="MYA45" s="467"/>
      <c r="MYB45" s="467"/>
      <c r="MYC45" s="467"/>
      <c r="MYD45" s="467"/>
      <c r="MYE45" s="467"/>
      <c r="MYF45" s="467"/>
      <c r="MYG45" s="467"/>
      <c r="MYH45" s="467"/>
      <c r="MYI45" s="467"/>
      <c r="MYJ45" s="467"/>
      <c r="MYK45" s="467"/>
      <c r="MYL45" s="467"/>
      <c r="MYM45" s="467"/>
      <c r="MYN45" s="467"/>
      <c r="MYO45" s="467"/>
      <c r="MYP45" s="467"/>
      <c r="MYQ45" s="467"/>
      <c r="MYR45" s="467"/>
      <c r="MYS45" s="467"/>
      <c r="MYT45" s="467"/>
      <c r="MYU45" s="467"/>
      <c r="MYV45" s="467"/>
      <c r="MYW45" s="467"/>
      <c r="MYX45" s="467"/>
      <c r="MYY45" s="467"/>
      <c r="MYZ45" s="467"/>
      <c r="MZA45" s="467"/>
      <c r="MZB45" s="467"/>
      <c r="MZC45" s="467"/>
      <c r="MZD45" s="467"/>
      <c r="MZE45" s="467"/>
      <c r="MZF45" s="467"/>
      <c r="MZG45" s="467"/>
      <c r="MZH45" s="467"/>
      <c r="MZI45" s="467"/>
      <c r="MZJ45" s="467"/>
      <c r="MZK45" s="467"/>
      <c r="MZL45" s="467"/>
      <c r="MZM45" s="467"/>
      <c r="MZN45" s="467"/>
      <c r="MZO45" s="467"/>
      <c r="MZP45" s="467"/>
      <c r="MZQ45" s="467"/>
      <c r="MZR45" s="467"/>
      <c r="MZS45" s="467"/>
      <c r="MZT45" s="467"/>
      <c r="MZU45" s="467"/>
      <c r="MZV45" s="467"/>
      <c r="MZW45" s="467"/>
      <c r="MZX45" s="467"/>
      <c r="MZY45" s="467"/>
      <c r="MZZ45" s="467"/>
      <c r="NAA45" s="467"/>
      <c r="NAB45" s="467"/>
      <c r="NAC45" s="467"/>
      <c r="NAD45" s="467"/>
      <c r="NAE45" s="467"/>
      <c r="NAF45" s="467"/>
      <c r="NAG45" s="467"/>
      <c r="NAH45" s="467"/>
      <c r="NAI45" s="467"/>
      <c r="NAJ45" s="467"/>
      <c r="NAK45" s="467"/>
      <c r="NAL45" s="467"/>
      <c r="NAM45" s="467"/>
      <c r="NAN45" s="467"/>
      <c r="NAO45" s="467"/>
      <c r="NAP45" s="467"/>
      <c r="NAQ45" s="467"/>
      <c r="NAR45" s="467"/>
      <c r="NAS45" s="467"/>
      <c r="NAT45" s="467"/>
      <c r="NAU45" s="467"/>
      <c r="NAV45" s="467"/>
      <c r="NAW45" s="467"/>
      <c r="NAX45" s="467"/>
      <c r="NAY45" s="467"/>
      <c r="NAZ45" s="467"/>
      <c r="NBA45" s="467"/>
      <c r="NBB45" s="467"/>
      <c r="NBC45" s="467"/>
      <c r="NBD45" s="467"/>
      <c r="NBE45" s="467"/>
      <c r="NBF45" s="467"/>
      <c r="NBG45" s="467"/>
      <c r="NBH45" s="467"/>
      <c r="NBI45" s="467"/>
      <c r="NBJ45" s="467"/>
      <c r="NBK45" s="467"/>
      <c r="NBL45" s="467"/>
      <c r="NBM45" s="467"/>
      <c r="NBN45" s="467"/>
      <c r="NBO45" s="467"/>
      <c r="NBP45" s="467"/>
      <c r="NBQ45" s="467"/>
      <c r="NBR45" s="467"/>
      <c r="NBS45" s="467"/>
      <c r="NBT45" s="467"/>
      <c r="NBU45" s="467"/>
      <c r="NBV45" s="467"/>
      <c r="NBW45" s="467"/>
      <c r="NBX45" s="467"/>
      <c r="NBY45" s="467"/>
      <c r="NBZ45" s="467"/>
      <c r="NCA45" s="467"/>
      <c r="NCB45" s="467"/>
      <c r="NCC45" s="467"/>
      <c r="NCD45" s="467"/>
      <c r="NCE45" s="467"/>
      <c r="NCF45" s="467"/>
      <c r="NCG45" s="467"/>
      <c r="NCH45" s="467"/>
      <c r="NCI45" s="467"/>
      <c r="NCJ45" s="467"/>
      <c r="NCK45" s="467"/>
      <c r="NCL45" s="467"/>
      <c r="NCM45" s="467"/>
      <c r="NCN45" s="467"/>
      <c r="NCO45" s="467"/>
      <c r="NCP45" s="467"/>
      <c r="NCQ45" s="467"/>
      <c r="NCR45" s="467"/>
      <c r="NCS45" s="467"/>
      <c r="NCT45" s="467"/>
      <c r="NCU45" s="467"/>
      <c r="NCV45" s="467"/>
      <c r="NCW45" s="467"/>
      <c r="NCX45" s="467"/>
      <c r="NCY45" s="467"/>
      <c r="NCZ45" s="467"/>
      <c r="NDA45" s="467"/>
      <c r="NDB45" s="467"/>
      <c r="NDC45" s="467"/>
      <c r="NDD45" s="467"/>
      <c r="NDE45" s="467"/>
      <c r="NDF45" s="467"/>
      <c r="NDG45" s="467"/>
      <c r="NDH45" s="467"/>
      <c r="NDI45" s="467"/>
      <c r="NDJ45" s="467"/>
      <c r="NDK45" s="467"/>
      <c r="NDL45" s="467"/>
      <c r="NDM45" s="467"/>
      <c r="NDN45" s="467"/>
      <c r="NDO45" s="467"/>
      <c r="NDP45" s="467"/>
      <c r="NDQ45" s="467"/>
      <c r="NDR45" s="467"/>
      <c r="NDS45" s="467"/>
      <c r="NDT45" s="467"/>
      <c r="NDU45" s="467"/>
      <c r="NDV45" s="467"/>
      <c r="NDW45" s="467"/>
      <c r="NDX45" s="467"/>
      <c r="NDY45" s="467"/>
      <c r="NDZ45" s="467"/>
      <c r="NEA45" s="467"/>
      <c r="NEB45" s="467"/>
      <c r="NEC45" s="467"/>
      <c r="NED45" s="467"/>
      <c r="NEE45" s="467"/>
      <c r="NEF45" s="467"/>
      <c r="NEG45" s="467"/>
      <c r="NEH45" s="467"/>
      <c r="NEI45" s="467"/>
      <c r="NEJ45" s="467"/>
      <c r="NEK45" s="467"/>
      <c r="NEL45" s="467"/>
      <c r="NEM45" s="467"/>
      <c r="NEN45" s="467"/>
      <c r="NEO45" s="467"/>
      <c r="NEP45" s="467"/>
      <c r="NEQ45" s="467"/>
      <c r="NER45" s="467"/>
      <c r="NES45" s="467"/>
      <c r="NET45" s="467"/>
      <c r="NEU45" s="467"/>
      <c r="NEV45" s="467"/>
      <c r="NEW45" s="467"/>
      <c r="NEX45" s="467"/>
      <c r="NEY45" s="467"/>
      <c r="NEZ45" s="467"/>
      <c r="NFA45" s="467"/>
      <c r="NFB45" s="467"/>
      <c r="NFC45" s="467"/>
      <c r="NFD45" s="467"/>
      <c r="NFE45" s="467"/>
      <c r="NFF45" s="467"/>
      <c r="NFG45" s="467"/>
      <c r="NFH45" s="467"/>
      <c r="NFI45" s="467"/>
      <c r="NFJ45" s="467"/>
      <c r="NFK45" s="467"/>
      <c r="NFL45" s="467"/>
      <c r="NFM45" s="467"/>
      <c r="NFN45" s="467"/>
      <c r="NFO45" s="467"/>
      <c r="NFP45" s="467"/>
      <c r="NFQ45" s="467"/>
      <c r="NFR45" s="467"/>
      <c r="NFS45" s="467"/>
      <c r="NFT45" s="467"/>
      <c r="NFU45" s="467"/>
      <c r="NFV45" s="467"/>
      <c r="NFW45" s="467"/>
      <c r="NFX45" s="467"/>
      <c r="NFY45" s="467"/>
      <c r="NFZ45" s="467"/>
      <c r="NGA45" s="467"/>
      <c r="NGB45" s="467"/>
      <c r="NGC45" s="467"/>
      <c r="NGD45" s="467"/>
      <c r="NGE45" s="467"/>
      <c r="NGF45" s="467"/>
      <c r="NGG45" s="467"/>
      <c r="NGH45" s="467"/>
      <c r="NGI45" s="467"/>
      <c r="NGJ45" s="467"/>
      <c r="NGK45" s="467"/>
      <c r="NGL45" s="467"/>
      <c r="NGM45" s="467"/>
      <c r="NGN45" s="467"/>
      <c r="NGO45" s="467"/>
      <c r="NGP45" s="467"/>
      <c r="NGQ45" s="467"/>
      <c r="NGR45" s="467"/>
      <c r="NGS45" s="467"/>
      <c r="NGT45" s="467"/>
      <c r="NGU45" s="467"/>
      <c r="NGV45" s="467"/>
      <c r="NGW45" s="467"/>
      <c r="NGX45" s="467"/>
      <c r="NGY45" s="467"/>
      <c r="NGZ45" s="467"/>
      <c r="NHA45" s="467"/>
      <c r="NHB45" s="467"/>
      <c r="NHC45" s="467"/>
      <c r="NHD45" s="467"/>
      <c r="NHE45" s="467"/>
      <c r="NHF45" s="467"/>
      <c r="NHG45" s="467"/>
      <c r="NHH45" s="467"/>
      <c r="NHI45" s="467"/>
      <c r="NHJ45" s="467"/>
      <c r="NHK45" s="467"/>
      <c r="NHL45" s="467"/>
      <c r="NHM45" s="467"/>
      <c r="NHN45" s="467"/>
      <c r="NHO45" s="467"/>
      <c r="NHP45" s="467"/>
      <c r="NHQ45" s="467"/>
      <c r="NHR45" s="467"/>
      <c r="NHS45" s="467"/>
      <c r="NHT45" s="467"/>
      <c r="NHU45" s="467"/>
      <c r="NHV45" s="467"/>
      <c r="NHW45" s="467"/>
      <c r="NHX45" s="467"/>
      <c r="NHY45" s="467"/>
      <c r="NHZ45" s="467"/>
      <c r="NIA45" s="467"/>
      <c r="NIB45" s="467"/>
      <c r="NIC45" s="467"/>
      <c r="NID45" s="467"/>
      <c r="NIE45" s="467"/>
      <c r="NIF45" s="467"/>
      <c r="NIG45" s="467"/>
      <c r="NIH45" s="467"/>
      <c r="NII45" s="467"/>
      <c r="NIJ45" s="467"/>
      <c r="NIK45" s="467"/>
      <c r="NIL45" s="467"/>
      <c r="NIM45" s="467"/>
      <c r="NIN45" s="467"/>
      <c r="NIO45" s="467"/>
      <c r="NIP45" s="467"/>
      <c r="NIQ45" s="467"/>
      <c r="NIR45" s="467"/>
      <c r="NIS45" s="467"/>
      <c r="NIT45" s="467"/>
      <c r="NIU45" s="467"/>
      <c r="NIV45" s="467"/>
      <c r="NIW45" s="467"/>
      <c r="NIX45" s="467"/>
      <c r="NIY45" s="467"/>
      <c r="NIZ45" s="467"/>
      <c r="NJA45" s="467"/>
      <c r="NJB45" s="467"/>
      <c r="NJC45" s="467"/>
      <c r="NJD45" s="467"/>
      <c r="NJE45" s="467"/>
      <c r="NJF45" s="467"/>
      <c r="NJG45" s="467"/>
      <c r="NJH45" s="467"/>
      <c r="NJI45" s="467"/>
      <c r="NJJ45" s="467"/>
      <c r="NJK45" s="467"/>
      <c r="NJL45" s="467"/>
      <c r="NJM45" s="467"/>
      <c r="NJN45" s="467"/>
      <c r="NJO45" s="467"/>
      <c r="NJP45" s="467"/>
      <c r="NJQ45" s="467"/>
      <c r="NJR45" s="467"/>
      <c r="NJS45" s="467"/>
      <c r="NJT45" s="467"/>
      <c r="NJU45" s="467"/>
      <c r="NJV45" s="467"/>
      <c r="NJW45" s="467"/>
      <c r="NJX45" s="467"/>
      <c r="NJY45" s="467"/>
      <c r="NJZ45" s="467"/>
      <c r="NKA45" s="467"/>
      <c r="NKB45" s="467"/>
      <c r="NKC45" s="467"/>
      <c r="NKD45" s="467"/>
      <c r="NKE45" s="467"/>
      <c r="NKF45" s="467"/>
      <c r="NKG45" s="467"/>
      <c r="NKH45" s="467"/>
      <c r="NKI45" s="467"/>
      <c r="NKJ45" s="467"/>
      <c r="NKK45" s="467"/>
      <c r="NKL45" s="467"/>
      <c r="NKM45" s="467"/>
      <c r="NKN45" s="467"/>
      <c r="NKO45" s="467"/>
      <c r="NKP45" s="467"/>
      <c r="NKQ45" s="467"/>
      <c r="NKR45" s="467"/>
      <c r="NKS45" s="467"/>
      <c r="NKT45" s="467"/>
      <c r="NKU45" s="467"/>
      <c r="NKV45" s="467"/>
      <c r="NKW45" s="467"/>
      <c r="NKX45" s="467"/>
      <c r="NKY45" s="467"/>
      <c r="NKZ45" s="467"/>
      <c r="NLA45" s="467"/>
      <c r="NLB45" s="467"/>
      <c r="NLC45" s="467"/>
      <c r="NLD45" s="467"/>
      <c r="NLE45" s="467"/>
      <c r="NLF45" s="467"/>
      <c r="NLG45" s="467"/>
      <c r="NLH45" s="467"/>
      <c r="NLI45" s="467"/>
      <c r="NLJ45" s="467"/>
      <c r="NLK45" s="467"/>
      <c r="NLL45" s="467"/>
      <c r="NLM45" s="467"/>
      <c r="NLN45" s="467"/>
      <c r="NLO45" s="467"/>
      <c r="NLP45" s="467"/>
      <c r="NLQ45" s="467"/>
      <c r="NLR45" s="467"/>
      <c r="NLS45" s="467"/>
      <c r="NLT45" s="467"/>
      <c r="NLU45" s="467"/>
      <c r="NLV45" s="467"/>
      <c r="NLW45" s="467"/>
      <c r="NLX45" s="467"/>
      <c r="NLY45" s="467"/>
      <c r="NLZ45" s="467"/>
      <c r="NMA45" s="467"/>
      <c r="NMB45" s="467"/>
      <c r="NMC45" s="467"/>
      <c r="NMD45" s="467"/>
      <c r="NME45" s="467"/>
      <c r="NMF45" s="467"/>
      <c r="NMG45" s="467"/>
      <c r="NMH45" s="467"/>
      <c r="NMI45" s="467"/>
      <c r="NMJ45" s="467"/>
      <c r="NMK45" s="467"/>
      <c r="NML45" s="467"/>
      <c r="NMM45" s="467"/>
      <c r="NMN45" s="467"/>
      <c r="NMO45" s="467"/>
      <c r="NMP45" s="467"/>
      <c r="NMQ45" s="467"/>
      <c r="NMR45" s="467"/>
      <c r="NMS45" s="467"/>
      <c r="NMT45" s="467"/>
      <c r="NMU45" s="467"/>
      <c r="NMV45" s="467"/>
      <c r="NMW45" s="467"/>
      <c r="NMX45" s="467"/>
      <c r="NMY45" s="467"/>
      <c r="NMZ45" s="467"/>
      <c r="NNA45" s="467"/>
      <c r="NNB45" s="467"/>
      <c r="NNC45" s="467"/>
      <c r="NND45" s="467"/>
      <c r="NNE45" s="467"/>
      <c r="NNF45" s="467"/>
      <c r="NNG45" s="467"/>
      <c r="NNH45" s="467"/>
      <c r="NNI45" s="467"/>
      <c r="NNJ45" s="467"/>
      <c r="NNK45" s="467"/>
      <c r="NNL45" s="467"/>
      <c r="NNM45" s="467"/>
      <c r="NNN45" s="467"/>
      <c r="NNO45" s="467"/>
      <c r="NNP45" s="467"/>
      <c r="NNQ45" s="467"/>
      <c r="NNR45" s="467"/>
      <c r="NNS45" s="467"/>
      <c r="NNT45" s="467"/>
      <c r="NNU45" s="467"/>
      <c r="NNV45" s="467"/>
      <c r="NNW45" s="467"/>
      <c r="NNX45" s="467"/>
      <c r="NNY45" s="467"/>
      <c r="NNZ45" s="467"/>
      <c r="NOA45" s="467"/>
      <c r="NOB45" s="467"/>
      <c r="NOC45" s="467"/>
      <c r="NOD45" s="467"/>
      <c r="NOE45" s="467"/>
      <c r="NOF45" s="467"/>
      <c r="NOG45" s="467"/>
      <c r="NOH45" s="467"/>
      <c r="NOI45" s="467"/>
      <c r="NOJ45" s="467"/>
      <c r="NOK45" s="467"/>
      <c r="NOL45" s="467"/>
      <c r="NOM45" s="467"/>
      <c r="NON45" s="467"/>
      <c r="NOO45" s="467"/>
      <c r="NOP45" s="467"/>
      <c r="NOQ45" s="467"/>
      <c r="NOR45" s="467"/>
      <c r="NOS45" s="467"/>
      <c r="NOT45" s="467"/>
      <c r="NOU45" s="467"/>
      <c r="NOV45" s="467"/>
      <c r="NOW45" s="467"/>
      <c r="NOX45" s="467"/>
      <c r="NOY45" s="467"/>
      <c r="NOZ45" s="467"/>
      <c r="NPA45" s="467"/>
      <c r="NPB45" s="467"/>
      <c r="NPC45" s="467"/>
      <c r="NPD45" s="467"/>
      <c r="NPE45" s="467"/>
      <c r="NPF45" s="467"/>
      <c r="NPG45" s="467"/>
      <c r="NPH45" s="467"/>
      <c r="NPI45" s="467"/>
      <c r="NPJ45" s="467"/>
      <c r="NPK45" s="467"/>
      <c r="NPL45" s="467"/>
      <c r="NPM45" s="467"/>
      <c r="NPN45" s="467"/>
      <c r="NPO45" s="467"/>
      <c r="NPP45" s="467"/>
      <c r="NPQ45" s="467"/>
      <c r="NPR45" s="467"/>
      <c r="NPS45" s="467"/>
      <c r="NPT45" s="467"/>
      <c r="NPU45" s="467"/>
      <c r="NPV45" s="467"/>
      <c r="NPW45" s="467"/>
      <c r="NPX45" s="467"/>
      <c r="NPY45" s="467"/>
      <c r="NPZ45" s="467"/>
      <c r="NQA45" s="467"/>
      <c r="NQB45" s="467"/>
      <c r="NQC45" s="467"/>
      <c r="NQD45" s="467"/>
      <c r="NQE45" s="467"/>
      <c r="NQF45" s="467"/>
      <c r="NQG45" s="467"/>
      <c r="NQH45" s="467"/>
      <c r="NQI45" s="467"/>
      <c r="NQJ45" s="467"/>
      <c r="NQK45" s="467"/>
      <c r="NQL45" s="467"/>
      <c r="NQM45" s="467"/>
      <c r="NQN45" s="467"/>
      <c r="NQO45" s="467"/>
      <c r="NQP45" s="467"/>
      <c r="NQQ45" s="467"/>
      <c r="NQR45" s="467"/>
      <c r="NQS45" s="467"/>
      <c r="NQT45" s="467"/>
      <c r="NQU45" s="467"/>
      <c r="NQV45" s="467"/>
      <c r="NQW45" s="467"/>
      <c r="NQX45" s="467"/>
      <c r="NQY45" s="467"/>
      <c r="NQZ45" s="467"/>
      <c r="NRA45" s="467"/>
      <c r="NRB45" s="467"/>
      <c r="NRC45" s="467"/>
      <c r="NRD45" s="467"/>
      <c r="NRE45" s="467"/>
      <c r="NRF45" s="467"/>
      <c r="NRG45" s="467"/>
      <c r="NRH45" s="467"/>
      <c r="NRI45" s="467"/>
      <c r="NRJ45" s="467"/>
      <c r="NRK45" s="467"/>
      <c r="NRL45" s="467"/>
      <c r="NRM45" s="467"/>
      <c r="NRN45" s="467"/>
      <c r="NRO45" s="467"/>
      <c r="NRP45" s="467"/>
      <c r="NRQ45" s="467"/>
      <c r="NRR45" s="467"/>
      <c r="NRS45" s="467"/>
      <c r="NRT45" s="467"/>
      <c r="NRU45" s="467"/>
      <c r="NRV45" s="467"/>
      <c r="NRW45" s="467"/>
      <c r="NRX45" s="467"/>
      <c r="NRY45" s="467"/>
      <c r="NRZ45" s="467"/>
      <c r="NSA45" s="467"/>
      <c r="NSB45" s="467"/>
      <c r="NSC45" s="467"/>
      <c r="NSD45" s="467"/>
      <c r="NSE45" s="467"/>
      <c r="NSF45" s="467"/>
      <c r="NSG45" s="467"/>
      <c r="NSH45" s="467"/>
      <c r="NSI45" s="467"/>
      <c r="NSJ45" s="467"/>
      <c r="NSK45" s="467"/>
      <c r="NSL45" s="467"/>
      <c r="NSM45" s="467"/>
      <c r="NSN45" s="467"/>
      <c r="NSO45" s="467"/>
      <c r="NSP45" s="467"/>
      <c r="NSQ45" s="467"/>
      <c r="NSR45" s="467"/>
      <c r="NSS45" s="467"/>
      <c r="NST45" s="467"/>
      <c r="NSU45" s="467"/>
      <c r="NSV45" s="467"/>
      <c r="NSW45" s="467"/>
      <c r="NSX45" s="467"/>
      <c r="NSY45" s="467"/>
      <c r="NSZ45" s="467"/>
      <c r="NTA45" s="467"/>
      <c r="NTB45" s="467"/>
      <c r="NTC45" s="467"/>
      <c r="NTD45" s="467"/>
      <c r="NTE45" s="467"/>
      <c r="NTF45" s="467"/>
      <c r="NTG45" s="467"/>
      <c r="NTH45" s="467"/>
      <c r="NTI45" s="467"/>
      <c r="NTJ45" s="467"/>
      <c r="NTK45" s="467"/>
      <c r="NTL45" s="467"/>
      <c r="NTM45" s="467"/>
      <c r="NTN45" s="467"/>
      <c r="NTO45" s="467"/>
      <c r="NTP45" s="467"/>
      <c r="NTQ45" s="467"/>
      <c r="NTR45" s="467"/>
      <c r="NTS45" s="467"/>
      <c r="NTT45" s="467"/>
      <c r="NTU45" s="467"/>
      <c r="NTV45" s="467"/>
      <c r="NTW45" s="467"/>
      <c r="NTX45" s="467"/>
      <c r="NTY45" s="467"/>
      <c r="NTZ45" s="467"/>
      <c r="NUA45" s="467"/>
      <c r="NUB45" s="467"/>
      <c r="NUC45" s="467"/>
      <c r="NUD45" s="467"/>
      <c r="NUE45" s="467"/>
      <c r="NUF45" s="467"/>
      <c r="NUG45" s="467"/>
      <c r="NUH45" s="467"/>
      <c r="NUI45" s="467"/>
      <c r="NUJ45" s="467"/>
      <c r="NUK45" s="467"/>
      <c r="NUL45" s="467"/>
      <c r="NUM45" s="467"/>
      <c r="NUN45" s="467"/>
      <c r="NUO45" s="467"/>
      <c r="NUP45" s="467"/>
      <c r="NUQ45" s="467"/>
      <c r="NUR45" s="467"/>
      <c r="NUS45" s="467"/>
      <c r="NUT45" s="467"/>
      <c r="NUU45" s="467"/>
      <c r="NUV45" s="467"/>
      <c r="NUW45" s="467"/>
      <c r="NUX45" s="467"/>
      <c r="NUY45" s="467"/>
      <c r="NUZ45" s="467"/>
      <c r="NVA45" s="467"/>
      <c r="NVB45" s="467"/>
      <c r="NVC45" s="467"/>
      <c r="NVD45" s="467"/>
      <c r="NVE45" s="467"/>
      <c r="NVF45" s="467"/>
      <c r="NVG45" s="467"/>
      <c r="NVH45" s="467"/>
      <c r="NVI45" s="467"/>
      <c r="NVJ45" s="467"/>
      <c r="NVK45" s="467"/>
      <c r="NVL45" s="467"/>
      <c r="NVM45" s="467"/>
      <c r="NVN45" s="467"/>
      <c r="NVO45" s="467"/>
      <c r="NVP45" s="467"/>
      <c r="NVQ45" s="467"/>
      <c r="NVR45" s="467"/>
      <c r="NVS45" s="467"/>
      <c r="NVT45" s="467"/>
      <c r="NVU45" s="467"/>
      <c r="NVV45" s="467"/>
      <c r="NVW45" s="467"/>
      <c r="NVX45" s="467"/>
      <c r="NVY45" s="467"/>
      <c r="NVZ45" s="467"/>
      <c r="NWA45" s="467"/>
      <c r="NWB45" s="467"/>
      <c r="NWC45" s="467"/>
      <c r="NWD45" s="467"/>
      <c r="NWE45" s="467"/>
      <c r="NWF45" s="467"/>
      <c r="NWG45" s="467"/>
      <c r="NWH45" s="467"/>
      <c r="NWI45" s="467"/>
      <c r="NWJ45" s="467"/>
      <c r="NWK45" s="467"/>
      <c r="NWL45" s="467"/>
      <c r="NWM45" s="467"/>
      <c r="NWN45" s="467"/>
      <c r="NWO45" s="467"/>
      <c r="NWP45" s="467"/>
      <c r="NWQ45" s="467"/>
      <c r="NWR45" s="467"/>
      <c r="NWS45" s="467"/>
      <c r="NWT45" s="467"/>
      <c r="NWU45" s="467"/>
      <c r="NWV45" s="467"/>
      <c r="NWW45" s="467"/>
      <c r="NWX45" s="467"/>
      <c r="NWY45" s="467"/>
      <c r="NWZ45" s="467"/>
      <c r="NXA45" s="467"/>
      <c r="NXB45" s="467"/>
      <c r="NXC45" s="467"/>
      <c r="NXD45" s="467"/>
      <c r="NXE45" s="467"/>
      <c r="NXF45" s="467"/>
      <c r="NXG45" s="467"/>
      <c r="NXH45" s="467"/>
      <c r="NXI45" s="467"/>
      <c r="NXJ45" s="467"/>
      <c r="NXK45" s="467"/>
      <c r="NXL45" s="467"/>
      <c r="NXM45" s="467"/>
      <c r="NXN45" s="467"/>
      <c r="NXO45" s="467"/>
      <c r="NXP45" s="467"/>
      <c r="NXQ45" s="467"/>
      <c r="NXR45" s="467"/>
      <c r="NXS45" s="467"/>
      <c r="NXT45" s="467"/>
      <c r="NXU45" s="467"/>
      <c r="NXV45" s="467"/>
      <c r="NXW45" s="467"/>
      <c r="NXX45" s="467"/>
      <c r="NXY45" s="467"/>
      <c r="NXZ45" s="467"/>
      <c r="NYA45" s="467"/>
      <c r="NYB45" s="467"/>
      <c r="NYC45" s="467"/>
      <c r="NYD45" s="467"/>
      <c r="NYE45" s="467"/>
      <c r="NYF45" s="467"/>
      <c r="NYG45" s="467"/>
      <c r="NYH45" s="467"/>
      <c r="NYI45" s="467"/>
      <c r="NYJ45" s="467"/>
      <c r="NYK45" s="467"/>
      <c r="NYL45" s="467"/>
      <c r="NYM45" s="467"/>
      <c r="NYN45" s="467"/>
      <c r="NYO45" s="467"/>
      <c r="NYP45" s="467"/>
      <c r="NYQ45" s="467"/>
      <c r="NYR45" s="467"/>
      <c r="NYS45" s="467"/>
      <c r="NYT45" s="467"/>
      <c r="NYU45" s="467"/>
      <c r="NYV45" s="467"/>
      <c r="NYW45" s="467"/>
      <c r="NYX45" s="467"/>
      <c r="NYY45" s="467"/>
      <c r="NYZ45" s="467"/>
      <c r="NZA45" s="467"/>
      <c r="NZB45" s="467"/>
      <c r="NZC45" s="467"/>
      <c r="NZD45" s="467"/>
      <c r="NZE45" s="467"/>
      <c r="NZF45" s="467"/>
      <c r="NZG45" s="467"/>
      <c r="NZH45" s="467"/>
      <c r="NZI45" s="467"/>
      <c r="NZJ45" s="467"/>
      <c r="NZK45" s="467"/>
      <c r="NZL45" s="467"/>
      <c r="NZM45" s="467"/>
      <c r="NZN45" s="467"/>
      <c r="NZO45" s="467"/>
      <c r="NZP45" s="467"/>
      <c r="NZQ45" s="467"/>
      <c r="NZR45" s="467"/>
      <c r="NZS45" s="467"/>
      <c r="NZT45" s="467"/>
      <c r="NZU45" s="467"/>
      <c r="NZV45" s="467"/>
      <c r="NZW45" s="467"/>
      <c r="NZX45" s="467"/>
      <c r="NZY45" s="467"/>
      <c r="NZZ45" s="467"/>
      <c r="OAA45" s="467"/>
      <c r="OAB45" s="467"/>
      <c r="OAC45" s="467"/>
      <c r="OAD45" s="467"/>
      <c r="OAE45" s="467"/>
      <c r="OAF45" s="467"/>
      <c r="OAG45" s="467"/>
      <c r="OAH45" s="467"/>
      <c r="OAI45" s="467"/>
      <c r="OAJ45" s="467"/>
      <c r="OAK45" s="467"/>
      <c r="OAL45" s="467"/>
      <c r="OAM45" s="467"/>
      <c r="OAN45" s="467"/>
      <c r="OAO45" s="467"/>
      <c r="OAP45" s="467"/>
      <c r="OAQ45" s="467"/>
      <c r="OAR45" s="467"/>
      <c r="OAS45" s="467"/>
      <c r="OAT45" s="467"/>
      <c r="OAU45" s="467"/>
      <c r="OAV45" s="467"/>
      <c r="OAW45" s="467"/>
      <c r="OAX45" s="467"/>
      <c r="OAY45" s="467"/>
      <c r="OAZ45" s="467"/>
      <c r="OBA45" s="467"/>
      <c r="OBB45" s="467"/>
      <c r="OBC45" s="467"/>
      <c r="OBD45" s="467"/>
      <c r="OBE45" s="467"/>
      <c r="OBF45" s="467"/>
      <c r="OBG45" s="467"/>
      <c r="OBH45" s="467"/>
      <c r="OBI45" s="467"/>
      <c r="OBJ45" s="467"/>
      <c r="OBK45" s="467"/>
      <c r="OBL45" s="467"/>
      <c r="OBM45" s="467"/>
      <c r="OBN45" s="467"/>
      <c r="OBO45" s="467"/>
      <c r="OBP45" s="467"/>
      <c r="OBQ45" s="467"/>
      <c r="OBR45" s="467"/>
      <c r="OBS45" s="467"/>
      <c r="OBT45" s="467"/>
      <c r="OBU45" s="467"/>
      <c r="OBV45" s="467"/>
      <c r="OBW45" s="467"/>
      <c r="OBX45" s="467"/>
      <c r="OBY45" s="467"/>
      <c r="OBZ45" s="467"/>
      <c r="OCA45" s="467"/>
      <c r="OCB45" s="467"/>
      <c r="OCC45" s="467"/>
      <c r="OCD45" s="467"/>
      <c r="OCE45" s="467"/>
      <c r="OCF45" s="467"/>
      <c r="OCG45" s="467"/>
      <c r="OCH45" s="467"/>
      <c r="OCI45" s="467"/>
      <c r="OCJ45" s="467"/>
      <c r="OCK45" s="467"/>
      <c r="OCL45" s="467"/>
      <c r="OCM45" s="467"/>
      <c r="OCN45" s="467"/>
      <c r="OCO45" s="467"/>
      <c r="OCP45" s="467"/>
      <c r="OCQ45" s="467"/>
      <c r="OCR45" s="467"/>
      <c r="OCS45" s="467"/>
      <c r="OCT45" s="467"/>
      <c r="OCU45" s="467"/>
      <c r="OCV45" s="467"/>
      <c r="OCW45" s="467"/>
      <c r="OCX45" s="467"/>
      <c r="OCY45" s="467"/>
      <c r="OCZ45" s="467"/>
      <c r="ODA45" s="467"/>
      <c r="ODB45" s="467"/>
      <c r="ODC45" s="467"/>
      <c r="ODD45" s="467"/>
      <c r="ODE45" s="467"/>
      <c r="ODF45" s="467"/>
      <c r="ODG45" s="467"/>
      <c r="ODH45" s="467"/>
      <c r="ODI45" s="467"/>
      <c r="ODJ45" s="467"/>
      <c r="ODK45" s="467"/>
      <c r="ODL45" s="467"/>
      <c r="ODM45" s="467"/>
      <c r="ODN45" s="467"/>
      <c r="ODO45" s="467"/>
      <c r="ODP45" s="467"/>
      <c r="ODQ45" s="467"/>
      <c r="ODR45" s="467"/>
      <c r="ODS45" s="467"/>
      <c r="ODT45" s="467"/>
      <c r="ODU45" s="467"/>
      <c r="ODV45" s="467"/>
      <c r="ODW45" s="467"/>
      <c r="ODX45" s="467"/>
      <c r="ODY45" s="467"/>
      <c r="ODZ45" s="467"/>
      <c r="OEA45" s="467"/>
      <c r="OEB45" s="467"/>
      <c r="OEC45" s="467"/>
      <c r="OED45" s="467"/>
      <c r="OEE45" s="467"/>
      <c r="OEF45" s="467"/>
      <c r="OEG45" s="467"/>
      <c r="OEH45" s="467"/>
      <c r="OEI45" s="467"/>
      <c r="OEJ45" s="467"/>
      <c r="OEK45" s="467"/>
      <c r="OEL45" s="467"/>
      <c r="OEM45" s="467"/>
      <c r="OEN45" s="467"/>
      <c r="OEO45" s="467"/>
      <c r="OEP45" s="467"/>
      <c r="OEQ45" s="467"/>
      <c r="OER45" s="467"/>
      <c r="OES45" s="467"/>
      <c r="OET45" s="467"/>
      <c r="OEU45" s="467"/>
      <c r="OEV45" s="467"/>
      <c r="OEW45" s="467"/>
      <c r="OEX45" s="467"/>
      <c r="OEY45" s="467"/>
      <c r="OEZ45" s="467"/>
      <c r="OFA45" s="467"/>
      <c r="OFB45" s="467"/>
      <c r="OFC45" s="467"/>
      <c r="OFD45" s="467"/>
      <c r="OFE45" s="467"/>
      <c r="OFF45" s="467"/>
      <c r="OFG45" s="467"/>
      <c r="OFH45" s="467"/>
      <c r="OFI45" s="467"/>
      <c r="OFJ45" s="467"/>
      <c r="OFK45" s="467"/>
      <c r="OFL45" s="467"/>
      <c r="OFM45" s="467"/>
      <c r="OFN45" s="467"/>
      <c r="OFO45" s="467"/>
      <c r="OFP45" s="467"/>
      <c r="OFQ45" s="467"/>
      <c r="OFR45" s="467"/>
      <c r="OFS45" s="467"/>
      <c r="OFT45" s="467"/>
      <c r="OFU45" s="467"/>
      <c r="OFV45" s="467"/>
      <c r="OFW45" s="467"/>
      <c r="OFX45" s="467"/>
      <c r="OFY45" s="467"/>
      <c r="OFZ45" s="467"/>
      <c r="OGA45" s="467"/>
      <c r="OGB45" s="467"/>
      <c r="OGC45" s="467"/>
      <c r="OGD45" s="467"/>
      <c r="OGE45" s="467"/>
      <c r="OGF45" s="467"/>
      <c r="OGG45" s="467"/>
      <c r="OGH45" s="467"/>
      <c r="OGI45" s="467"/>
      <c r="OGJ45" s="467"/>
      <c r="OGK45" s="467"/>
      <c r="OGL45" s="467"/>
      <c r="OGM45" s="467"/>
      <c r="OGN45" s="467"/>
      <c r="OGO45" s="467"/>
      <c r="OGP45" s="467"/>
      <c r="OGQ45" s="467"/>
      <c r="OGR45" s="467"/>
      <c r="OGS45" s="467"/>
      <c r="OGT45" s="467"/>
      <c r="OGU45" s="467"/>
      <c r="OGV45" s="467"/>
      <c r="OGW45" s="467"/>
      <c r="OGX45" s="467"/>
      <c r="OGY45" s="467"/>
      <c r="OGZ45" s="467"/>
      <c r="OHA45" s="467"/>
      <c r="OHB45" s="467"/>
      <c r="OHC45" s="467"/>
      <c r="OHD45" s="467"/>
      <c r="OHE45" s="467"/>
      <c r="OHF45" s="467"/>
      <c r="OHG45" s="467"/>
      <c r="OHH45" s="467"/>
      <c r="OHI45" s="467"/>
      <c r="OHJ45" s="467"/>
      <c r="OHK45" s="467"/>
      <c r="OHL45" s="467"/>
      <c r="OHM45" s="467"/>
      <c r="OHN45" s="467"/>
      <c r="OHO45" s="467"/>
      <c r="OHP45" s="467"/>
      <c r="OHQ45" s="467"/>
      <c r="OHR45" s="467"/>
      <c r="OHS45" s="467"/>
      <c r="OHT45" s="467"/>
      <c r="OHU45" s="467"/>
      <c r="OHV45" s="467"/>
      <c r="OHW45" s="467"/>
      <c r="OHX45" s="467"/>
      <c r="OHY45" s="467"/>
      <c r="OHZ45" s="467"/>
      <c r="OIA45" s="467"/>
      <c r="OIB45" s="467"/>
      <c r="OIC45" s="467"/>
      <c r="OID45" s="467"/>
      <c r="OIE45" s="467"/>
      <c r="OIF45" s="467"/>
      <c r="OIG45" s="467"/>
      <c r="OIH45" s="467"/>
      <c r="OII45" s="467"/>
      <c r="OIJ45" s="467"/>
      <c r="OIK45" s="467"/>
      <c r="OIL45" s="467"/>
      <c r="OIM45" s="467"/>
      <c r="OIN45" s="467"/>
      <c r="OIO45" s="467"/>
      <c r="OIP45" s="467"/>
      <c r="OIQ45" s="467"/>
      <c r="OIR45" s="467"/>
      <c r="OIS45" s="467"/>
      <c r="OIT45" s="467"/>
      <c r="OIU45" s="467"/>
      <c r="OIV45" s="467"/>
      <c r="OIW45" s="467"/>
      <c r="OIX45" s="467"/>
      <c r="OIY45" s="467"/>
      <c r="OIZ45" s="467"/>
      <c r="OJA45" s="467"/>
      <c r="OJB45" s="467"/>
      <c r="OJC45" s="467"/>
      <c r="OJD45" s="467"/>
      <c r="OJE45" s="467"/>
      <c r="OJF45" s="467"/>
      <c r="OJG45" s="467"/>
      <c r="OJH45" s="467"/>
      <c r="OJI45" s="467"/>
      <c r="OJJ45" s="467"/>
      <c r="OJK45" s="467"/>
      <c r="OJL45" s="467"/>
      <c r="OJM45" s="467"/>
      <c r="OJN45" s="467"/>
      <c r="OJO45" s="467"/>
      <c r="OJP45" s="467"/>
      <c r="OJQ45" s="467"/>
      <c r="OJR45" s="467"/>
      <c r="OJS45" s="467"/>
      <c r="OJT45" s="467"/>
      <c r="OJU45" s="467"/>
      <c r="OJV45" s="467"/>
      <c r="OJW45" s="467"/>
      <c r="OJX45" s="467"/>
      <c r="OJY45" s="467"/>
      <c r="OJZ45" s="467"/>
      <c r="OKA45" s="467"/>
      <c r="OKB45" s="467"/>
      <c r="OKC45" s="467"/>
      <c r="OKD45" s="467"/>
      <c r="OKE45" s="467"/>
      <c r="OKF45" s="467"/>
      <c r="OKG45" s="467"/>
      <c r="OKH45" s="467"/>
      <c r="OKI45" s="467"/>
      <c r="OKJ45" s="467"/>
      <c r="OKK45" s="467"/>
      <c r="OKL45" s="467"/>
      <c r="OKM45" s="467"/>
      <c r="OKN45" s="467"/>
      <c r="OKO45" s="467"/>
      <c r="OKP45" s="467"/>
      <c r="OKQ45" s="467"/>
      <c r="OKR45" s="467"/>
      <c r="OKS45" s="467"/>
      <c r="OKT45" s="467"/>
      <c r="OKU45" s="467"/>
      <c r="OKV45" s="467"/>
      <c r="OKW45" s="467"/>
      <c r="OKX45" s="467"/>
      <c r="OKY45" s="467"/>
      <c r="OKZ45" s="467"/>
      <c r="OLA45" s="467"/>
      <c r="OLB45" s="467"/>
      <c r="OLC45" s="467"/>
      <c r="OLD45" s="467"/>
      <c r="OLE45" s="467"/>
      <c r="OLF45" s="467"/>
      <c r="OLG45" s="467"/>
      <c r="OLH45" s="467"/>
      <c r="OLI45" s="467"/>
      <c r="OLJ45" s="467"/>
      <c r="OLK45" s="467"/>
      <c r="OLL45" s="467"/>
      <c r="OLM45" s="467"/>
      <c r="OLN45" s="467"/>
      <c r="OLO45" s="467"/>
      <c r="OLP45" s="467"/>
      <c r="OLQ45" s="467"/>
      <c r="OLR45" s="467"/>
      <c r="OLS45" s="467"/>
      <c r="OLT45" s="467"/>
      <c r="OLU45" s="467"/>
      <c r="OLV45" s="467"/>
      <c r="OLW45" s="467"/>
      <c r="OLX45" s="467"/>
      <c r="OLY45" s="467"/>
      <c r="OLZ45" s="467"/>
      <c r="OMA45" s="467"/>
      <c r="OMB45" s="467"/>
      <c r="OMC45" s="467"/>
      <c r="OMD45" s="467"/>
      <c r="OME45" s="467"/>
      <c r="OMF45" s="467"/>
      <c r="OMG45" s="467"/>
      <c r="OMH45" s="467"/>
      <c r="OMI45" s="467"/>
      <c r="OMJ45" s="467"/>
      <c r="OMK45" s="467"/>
      <c r="OML45" s="467"/>
      <c r="OMM45" s="467"/>
      <c r="OMN45" s="467"/>
      <c r="OMO45" s="467"/>
      <c r="OMP45" s="467"/>
      <c r="OMQ45" s="467"/>
      <c r="OMR45" s="467"/>
      <c r="OMS45" s="467"/>
      <c r="OMT45" s="467"/>
      <c r="OMU45" s="467"/>
      <c r="OMV45" s="467"/>
      <c r="OMW45" s="467"/>
      <c r="OMX45" s="467"/>
      <c r="OMY45" s="467"/>
      <c r="OMZ45" s="467"/>
      <c r="ONA45" s="467"/>
      <c r="ONB45" s="467"/>
      <c r="ONC45" s="467"/>
      <c r="OND45" s="467"/>
      <c r="ONE45" s="467"/>
      <c r="ONF45" s="467"/>
      <c r="ONG45" s="467"/>
      <c r="ONH45" s="467"/>
      <c r="ONI45" s="467"/>
      <c r="ONJ45" s="467"/>
      <c r="ONK45" s="467"/>
      <c r="ONL45" s="467"/>
      <c r="ONM45" s="467"/>
      <c r="ONN45" s="467"/>
      <c r="ONO45" s="467"/>
      <c r="ONP45" s="467"/>
      <c r="ONQ45" s="467"/>
      <c r="ONR45" s="467"/>
      <c r="ONS45" s="467"/>
      <c r="ONT45" s="467"/>
      <c r="ONU45" s="467"/>
      <c r="ONV45" s="467"/>
      <c r="ONW45" s="467"/>
      <c r="ONX45" s="467"/>
      <c r="ONY45" s="467"/>
      <c r="ONZ45" s="467"/>
      <c r="OOA45" s="467"/>
      <c r="OOB45" s="467"/>
      <c r="OOC45" s="467"/>
      <c r="OOD45" s="467"/>
      <c r="OOE45" s="467"/>
      <c r="OOF45" s="467"/>
      <c r="OOG45" s="467"/>
      <c r="OOH45" s="467"/>
      <c r="OOI45" s="467"/>
      <c r="OOJ45" s="467"/>
      <c r="OOK45" s="467"/>
      <c r="OOL45" s="467"/>
      <c r="OOM45" s="467"/>
      <c r="OON45" s="467"/>
      <c r="OOO45" s="467"/>
      <c r="OOP45" s="467"/>
      <c r="OOQ45" s="467"/>
      <c r="OOR45" s="467"/>
      <c r="OOS45" s="467"/>
      <c r="OOT45" s="467"/>
      <c r="OOU45" s="467"/>
      <c r="OOV45" s="467"/>
      <c r="OOW45" s="467"/>
      <c r="OOX45" s="467"/>
      <c r="OOY45" s="467"/>
      <c r="OOZ45" s="467"/>
      <c r="OPA45" s="467"/>
      <c r="OPB45" s="467"/>
      <c r="OPC45" s="467"/>
      <c r="OPD45" s="467"/>
      <c r="OPE45" s="467"/>
      <c r="OPF45" s="467"/>
      <c r="OPG45" s="467"/>
      <c r="OPH45" s="467"/>
      <c r="OPI45" s="467"/>
      <c r="OPJ45" s="467"/>
      <c r="OPK45" s="467"/>
      <c r="OPL45" s="467"/>
      <c r="OPM45" s="467"/>
      <c r="OPN45" s="467"/>
      <c r="OPO45" s="467"/>
      <c r="OPP45" s="467"/>
      <c r="OPQ45" s="467"/>
      <c r="OPR45" s="467"/>
      <c r="OPS45" s="467"/>
      <c r="OPT45" s="467"/>
      <c r="OPU45" s="467"/>
      <c r="OPV45" s="467"/>
      <c r="OPW45" s="467"/>
      <c r="OPX45" s="467"/>
      <c r="OPY45" s="467"/>
      <c r="OPZ45" s="467"/>
      <c r="OQA45" s="467"/>
      <c r="OQB45" s="467"/>
      <c r="OQC45" s="467"/>
      <c r="OQD45" s="467"/>
      <c r="OQE45" s="467"/>
      <c r="OQF45" s="467"/>
      <c r="OQG45" s="467"/>
      <c r="OQH45" s="467"/>
      <c r="OQI45" s="467"/>
      <c r="OQJ45" s="467"/>
      <c r="OQK45" s="467"/>
      <c r="OQL45" s="467"/>
      <c r="OQM45" s="467"/>
      <c r="OQN45" s="467"/>
      <c r="OQO45" s="467"/>
      <c r="OQP45" s="467"/>
      <c r="OQQ45" s="467"/>
      <c r="OQR45" s="467"/>
      <c r="OQS45" s="467"/>
      <c r="OQT45" s="467"/>
      <c r="OQU45" s="467"/>
      <c r="OQV45" s="467"/>
      <c r="OQW45" s="467"/>
      <c r="OQX45" s="467"/>
      <c r="OQY45" s="467"/>
      <c r="OQZ45" s="467"/>
      <c r="ORA45" s="467"/>
      <c r="ORB45" s="467"/>
      <c r="ORC45" s="467"/>
      <c r="ORD45" s="467"/>
      <c r="ORE45" s="467"/>
      <c r="ORF45" s="467"/>
      <c r="ORG45" s="467"/>
      <c r="ORH45" s="467"/>
      <c r="ORI45" s="467"/>
      <c r="ORJ45" s="467"/>
      <c r="ORK45" s="467"/>
      <c r="ORL45" s="467"/>
      <c r="ORM45" s="467"/>
      <c r="ORN45" s="467"/>
      <c r="ORO45" s="467"/>
      <c r="ORP45" s="467"/>
      <c r="ORQ45" s="467"/>
      <c r="ORR45" s="467"/>
      <c r="ORS45" s="467"/>
      <c r="ORT45" s="467"/>
      <c r="ORU45" s="467"/>
      <c r="ORV45" s="467"/>
      <c r="ORW45" s="467"/>
      <c r="ORX45" s="467"/>
      <c r="ORY45" s="467"/>
      <c r="ORZ45" s="467"/>
      <c r="OSA45" s="467"/>
      <c r="OSB45" s="467"/>
      <c r="OSC45" s="467"/>
      <c r="OSD45" s="467"/>
      <c r="OSE45" s="467"/>
      <c r="OSF45" s="467"/>
      <c r="OSG45" s="467"/>
      <c r="OSH45" s="467"/>
      <c r="OSI45" s="467"/>
      <c r="OSJ45" s="467"/>
      <c r="OSK45" s="467"/>
      <c r="OSL45" s="467"/>
      <c r="OSM45" s="467"/>
      <c r="OSN45" s="467"/>
      <c r="OSO45" s="467"/>
      <c r="OSP45" s="467"/>
      <c r="OSQ45" s="467"/>
      <c r="OSR45" s="467"/>
      <c r="OSS45" s="467"/>
      <c r="OST45" s="467"/>
      <c r="OSU45" s="467"/>
      <c r="OSV45" s="467"/>
      <c r="OSW45" s="467"/>
      <c r="OSX45" s="467"/>
      <c r="OSY45" s="467"/>
      <c r="OSZ45" s="467"/>
      <c r="OTA45" s="467"/>
      <c r="OTB45" s="467"/>
      <c r="OTC45" s="467"/>
      <c r="OTD45" s="467"/>
      <c r="OTE45" s="467"/>
      <c r="OTF45" s="467"/>
      <c r="OTG45" s="467"/>
      <c r="OTH45" s="467"/>
      <c r="OTI45" s="467"/>
      <c r="OTJ45" s="467"/>
      <c r="OTK45" s="467"/>
      <c r="OTL45" s="467"/>
      <c r="OTM45" s="467"/>
      <c r="OTN45" s="467"/>
      <c r="OTO45" s="467"/>
      <c r="OTP45" s="467"/>
      <c r="OTQ45" s="467"/>
      <c r="OTR45" s="467"/>
      <c r="OTS45" s="467"/>
      <c r="OTT45" s="467"/>
      <c r="OTU45" s="467"/>
      <c r="OTV45" s="467"/>
      <c r="OTW45" s="467"/>
      <c r="OTX45" s="467"/>
      <c r="OTY45" s="467"/>
      <c r="OTZ45" s="467"/>
      <c r="OUA45" s="467"/>
      <c r="OUB45" s="467"/>
      <c r="OUC45" s="467"/>
      <c r="OUD45" s="467"/>
      <c r="OUE45" s="467"/>
      <c r="OUF45" s="467"/>
      <c r="OUG45" s="467"/>
      <c r="OUH45" s="467"/>
      <c r="OUI45" s="467"/>
      <c r="OUJ45" s="467"/>
      <c r="OUK45" s="467"/>
      <c r="OUL45" s="467"/>
      <c r="OUM45" s="467"/>
      <c r="OUN45" s="467"/>
      <c r="OUO45" s="467"/>
      <c r="OUP45" s="467"/>
      <c r="OUQ45" s="467"/>
      <c r="OUR45" s="467"/>
      <c r="OUS45" s="467"/>
      <c r="OUT45" s="467"/>
      <c r="OUU45" s="467"/>
      <c r="OUV45" s="467"/>
      <c r="OUW45" s="467"/>
      <c r="OUX45" s="467"/>
      <c r="OUY45" s="467"/>
      <c r="OUZ45" s="467"/>
      <c r="OVA45" s="467"/>
      <c r="OVB45" s="467"/>
      <c r="OVC45" s="467"/>
      <c r="OVD45" s="467"/>
      <c r="OVE45" s="467"/>
      <c r="OVF45" s="467"/>
      <c r="OVG45" s="467"/>
      <c r="OVH45" s="467"/>
      <c r="OVI45" s="467"/>
      <c r="OVJ45" s="467"/>
      <c r="OVK45" s="467"/>
      <c r="OVL45" s="467"/>
      <c r="OVM45" s="467"/>
      <c r="OVN45" s="467"/>
      <c r="OVO45" s="467"/>
      <c r="OVP45" s="467"/>
      <c r="OVQ45" s="467"/>
      <c r="OVR45" s="467"/>
      <c r="OVS45" s="467"/>
      <c r="OVT45" s="467"/>
      <c r="OVU45" s="467"/>
      <c r="OVV45" s="467"/>
      <c r="OVW45" s="467"/>
      <c r="OVX45" s="467"/>
      <c r="OVY45" s="467"/>
      <c r="OVZ45" s="467"/>
      <c r="OWA45" s="467"/>
      <c r="OWB45" s="467"/>
      <c r="OWC45" s="467"/>
      <c r="OWD45" s="467"/>
      <c r="OWE45" s="467"/>
      <c r="OWF45" s="467"/>
      <c r="OWG45" s="467"/>
      <c r="OWH45" s="467"/>
      <c r="OWI45" s="467"/>
      <c r="OWJ45" s="467"/>
      <c r="OWK45" s="467"/>
      <c r="OWL45" s="467"/>
      <c r="OWM45" s="467"/>
      <c r="OWN45" s="467"/>
      <c r="OWO45" s="467"/>
      <c r="OWP45" s="467"/>
      <c r="OWQ45" s="467"/>
      <c r="OWR45" s="467"/>
      <c r="OWS45" s="467"/>
      <c r="OWT45" s="467"/>
      <c r="OWU45" s="467"/>
      <c r="OWV45" s="467"/>
      <c r="OWW45" s="467"/>
      <c r="OWX45" s="467"/>
      <c r="OWY45" s="467"/>
      <c r="OWZ45" s="467"/>
      <c r="OXA45" s="467"/>
      <c r="OXB45" s="467"/>
      <c r="OXC45" s="467"/>
      <c r="OXD45" s="467"/>
      <c r="OXE45" s="467"/>
      <c r="OXF45" s="467"/>
      <c r="OXG45" s="467"/>
      <c r="OXH45" s="467"/>
      <c r="OXI45" s="467"/>
      <c r="OXJ45" s="467"/>
      <c r="OXK45" s="467"/>
      <c r="OXL45" s="467"/>
      <c r="OXM45" s="467"/>
      <c r="OXN45" s="467"/>
      <c r="OXO45" s="467"/>
      <c r="OXP45" s="467"/>
      <c r="OXQ45" s="467"/>
      <c r="OXR45" s="467"/>
      <c r="OXS45" s="467"/>
      <c r="OXT45" s="467"/>
      <c r="OXU45" s="467"/>
      <c r="OXV45" s="467"/>
      <c r="OXW45" s="467"/>
      <c r="OXX45" s="467"/>
      <c r="OXY45" s="467"/>
      <c r="OXZ45" s="467"/>
      <c r="OYA45" s="467"/>
      <c r="OYB45" s="467"/>
      <c r="OYC45" s="467"/>
      <c r="OYD45" s="467"/>
      <c r="OYE45" s="467"/>
      <c r="OYF45" s="467"/>
      <c r="OYG45" s="467"/>
      <c r="OYH45" s="467"/>
      <c r="OYI45" s="467"/>
      <c r="OYJ45" s="467"/>
      <c r="OYK45" s="467"/>
      <c r="OYL45" s="467"/>
      <c r="OYM45" s="467"/>
      <c r="OYN45" s="467"/>
      <c r="OYO45" s="467"/>
      <c r="OYP45" s="467"/>
      <c r="OYQ45" s="467"/>
      <c r="OYR45" s="467"/>
      <c r="OYS45" s="467"/>
      <c r="OYT45" s="467"/>
      <c r="OYU45" s="467"/>
      <c r="OYV45" s="467"/>
      <c r="OYW45" s="467"/>
      <c r="OYX45" s="467"/>
      <c r="OYY45" s="467"/>
      <c r="OYZ45" s="467"/>
      <c r="OZA45" s="467"/>
      <c r="OZB45" s="467"/>
      <c r="OZC45" s="467"/>
      <c r="OZD45" s="467"/>
      <c r="OZE45" s="467"/>
      <c r="OZF45" s="467"/>
      <c r="OZG45" s="467"/>
      <c r="OZH45" s="467"/>
      <c r="OZI45" s="467"/>
      <c r="OZJ45" s="467"/>
      <c r="OZK45" s="467"/>
      <c r="OZL45" s="467"/>
      <c r="OZM45" s="467"/>
      <c r="OZN45" s="467"/>
      <c r="OZO45" s="467"/>
      <c r="OZP45" s="467"/>
      <c r="OZQ45" s="467"/>
      <c r="OZR45" s="467"/>
      <c r="OZS45" s="467"/>
      <c r="OZT45" s="467"/>
      <c r="OZU45" s="467"/>
      <c r="OZV45" s="467"/>
      <c r="OZW45" s="467"/>
      <c r="OZX45" s="467"/>
      <c r="OZY45" s="467"/>
      <c r="OZZ45" s="467"/>
      <c r="PAA45" s="467"/>
      <c r="PAB45" s="467"/>
      <c r="PAC45" s="467"/>
      <c r="PAD45" s="467"/>
      <c r="PAE45" s="467"/>
      <c r="PAF45" s="467"/>
      <c r="PAG45" s="467"/>
      <c r="PAH45" s="467"/>
      <c r="PAI45" s="467"/>
      <c r="PAJ45" s="467"/>
      <c r="PAK45" s="467"/>
      <c r="PAL45" s="467"/>
      <c r="PAM45" s="467"/>
      <c r="PAN45" s="467"/>
      <c r="PAO45" s="467"/>
      <c r="PAP45" s="467"/>
      <c r="PAQ45" s="467"/>
      <c r="PAR45" s="467"/>
      <c r="PAS45" s="467"/>
      <c r="PAT45" s="467"/>
      <c r="PAU45" s="467"/>
      <c r="PAV45" s="467"/>
      <c r="PAW45" s="467"/>
      <c r="PAX45" s="467"/>
      <c r="PAY45" s="467"/>
      <c r="PAZ45" s="467"/>
      <c r="PBA45" s="467"/>
      <c r="PBB45" s="467"/>
      <c r="PBC45" s="467"/>
      <c r="PBD45" s="467"/>
      <c r="PBE45" s="467"/>
      <c r="PBF45" s="467"/>
      <c r="PBG45" s="467"/>
      <c r="PBH45" s="467"/>
      <c r="PBI45" s="467"/>
      <c r="PBJ45" s="467"/>
      <c r="PBK45" s="467"/>
      <c r="PBL45" s="467"/>
      <c r="PBM45" s="467"/>
      <c r="PBN45" s="467"/>
      <c r="PBO45" s="467"/>
      <c r="PBP45" s="467"/>
      <c r="PBQ45" s="467"/>
      <c r="PBR45" s="467"/>
      <c r="PBS45" s="467"/>
      <c r="PBT45" s="467"/>
      <c r="PBU45" s="467"/>
      <c r="PBV45" s="467"/>
      <c r="PBW45" s="467"/>
      <c r="PBX45" s="467"/>
      <c r="PBY45" s="467"/>
      <c r="PBZ45" s="467"/>
      <c r="PCA45" s="467"/>
      <c r="PCB45" s="467"/>
      <c r="PCC45" s="467"/>
      <c r="PCD45" s="467"/>
      <c r="PCE45" s="467"/>
      <c r="PCF45" s="467"/>
      <c r="PCG45" s="467"/>
      <c r="PCH45" s="467"/>
      <c r="PCI45" s="467"/>
      <c r="PCJ45" s="467"/>
      <c r="PCK45" s="467"/>
      <c r="PCL45" s="467"/>
      <c r="PCM45" s="467"/>
      <c r="PCN45" s="467"/>
      <c r="PCO45" s="467"/>
      <c r="PCP45" s="467"/>
      <c r="PCQ45" s="467"/>
      <c r="PCR45" s="467"/>
      <c r="PCS45" s="467"/>
      <c r="PCT45" s="467"/>
      <c r="PCU45" s="467"/>
      <c r="PCV45" s="467"/>
      <c r="PCW45" s="467"/>
      <c r="PCX45" s="467"/>
      <c r="PCY45" s="467"/>
      <c r="PCZ45" s="467"/>
      <c r="PDA45" s="467"/>
      <c r="PDB45" s="467"/>
      <c r="PDC45" s="467"/>
      <c r="PDD45" s="467"/>
      <c r="PDE45" s="467"/>
      <c r="PDF45" s="467"/>
      <c r="PDG45" s="467"/>
      <c r="PDH45" s="467"/>
      <c r="PDI45" s="467"/>
      <c r="PDJ45" s="467"/>
      <c r="PDK45" s="467"/>
      <c r="PDL45" s="467"/>
      <c r="PDM45" s="467"/>
      <c r="PDN45" s="467"/>
      <c r="PDO45" s="467"/>
      <c r="PDP45" s="467"/>
      <c r="PDQ45" s="467"/>
      <c r="PDR45" s="467"/>
      <c r="PDS45" s="467"/>
      <c r="PDT45" s="467"/>
      <c r="PDU45" s="467"/>
      <c r="PDV45" s="467"/>
      <c r="PDW45" s="467"/>
      <c r="PDX45" s="467"/>
      <c r="PDY45" s="467"/>
      <c r="PDZ45" s="467"/>
      <c r="PEA45" s="467"/>
      <c r="PEB45" s="467"/>
      <c r="PEC45" s="467"/>
      <c r="PED45" s="467"/>
      <c r="PEE45" s="467"/>
      <c r="PEF45" s="467"/>
      <c r="PEG45" s="467"/>
      <c r="PEH45" s="467"/>
      <c r="PEI45" s="467"/>
      <c r="PEJ45" s="467"/>
      <c r="PEK45" s="467"/>
      <c r="PEL45" s="467"/>
      <c r="PEM45" s="467"/>
      <c r="PEN45" s="467"/>
      <c r="PEO45" s="467"/>
      <c r="PEP45" s="467"/>
      <c r="PEQ45" s="467"/>
      <c r="PER45" s="467"/>
      <c r="PES45" s="467"/>
      <c r="PET45" s="467"/>
      <c r="PEU45" s="467"/>
      <c r="PEV45" s="467"/>
      <c r="PEW45" s="467"/>
      <c r="PEX45" s="467"/>
      <c r="PEY45" s="467"/>
      <c r="PEZ45" s="467"/>
      <c r="PFA45" s="467"/>
      <c r="PFB45" s="467"/>
      <c r="PFC45" s="467"/>
      <c r="PFD45" s="467"/>
      <c r="PFE45" s="467"/>
      <c r="PFF45" s="467"/>
      <c r="PFG45" s="467"/>
      <c r="PFH45" s="467"/>
      <c r="PFI45" s="467"/>
      <c r="PFJ45" s="467"/>
      <c r="PFK45" s="467"/>
      <c r="PFL45" s="467"/>
      <c r="PFM45" s="467"/>
      <c r="PFN45" s="467"/>
      <c r="PFO45" s="467"/>
      <c r="PFP45" s="467"/>
      <c r="PFQ45" s="467"/>
      <c r="PFR45" s="467"/>
      <c r="PFS45" s="467"/>
      <c r="PFT45" s="467"/>
      <c r="PFU45" s="467"/>
      <c r="PFV45" s="467"/>
      <c r="PFW45" s="467"/>
      <c r="PFX45" s="467"/>
      <c r="PFY45" s="467"/>
      <c r="PFZ45" s="467"/>
      <c r="PGA45" s="467"/>
      <c r="PGB45" s="467"/>
      <c r="PGC45" s="467"/>
      <c r="PGD45" s="467"/>
      <c r="PGE45" s="467"/>
      <c r="PGF45" s="467"/>
      <c r="PGG45" s="467"/>
      <c r="PGH45" s="467"/>
      <c r="PGI45" s="467"/>
      <c r="PGJ45" s="467"/>
      <c r="PGK45" s="467"/>
      <c r="PGL45" s="467"/>
      <c r="PGM45" s="467"/>
      <c r="PGN45" s="467"/>
      <c r="PGO45" s="467"/>
      <c r="PGP45" s="467"/>
      <c r="PGQ45" s="467"/>
      <c r="PGR45" s="467"/>
      <c r="PGS45" s="467"/>
      <c r="PGT45" s="467"/>
      <c r="PGU45" s="467"/>
      <c r="PGV45" s="467"/>
      <c r="PGW45" s="467"/>
      <c r="PGX45" s="467"/>
      <c r="PGY45" s="467"/>
      <c r="PGZ45" s="467"/>
      <c r="PHA45" s="467"/>
      <c r="PHB45" s="467"/>
      <c r="PHC45" s="467"/>
      <c r="PHD45" s="467"/>
      <c r="PHE45" s="467"/>
      <c r="PHF45" s="467"/>
      <c r="PHG45" s="467"/>
      <c r="PHH45" s="467"/>
      <c r="PHI45" s="467"/>
      <c r="PHJ45" s="467"/>
      <c r="PHK45" s="467"/>
      <c r="PHL45" s="467"/>
      <c r="PHM45" s="467"/>
      <c r="PHN45" s="467"/>
      <c r="PHO45" s="467"/>
      <c r="PHP45" s="467"/>
      <c r="PHQ45" s="467"/>
      <c r="PHR45" s="467"/>
      <c r="PHS45" s="467"/>
      <c r="PHT45" s="467"/>
      <c r="PHU45" s="467"/>
      <c r="PHV45" s="467"/>
      <c r="PHW45" s="467"/>
      <c r="PHX45" s="467"/>
      <c r="PHY45" s="467"/>
      <c r="PHZ45" s="467"/>
      <c r="PIA45" s="467"/>
      <c r="PIB45" s="467"/>
      <c r="PIC45" s="467"/>
      <c r="PID45" s="467"/>
      <c r="PIE45" s="467"/>
      <c r="PIF45" s="467"/>
      <c r="PIG45" s="467"/>
      <c r="PIH45" s="467"/>
      <c r="PII45" s="467"/>
      <c r="PIJ45" s="467"/>
      <c r="PIK45" s="467"/>
      <c r="PIL45" s="467"/>
      <c r="PIM45" s="467"/>
      <c r="PIN45" s="467"/>
      <c r="PIO45" s="467"/>
      <c r="PIP45" s="467"/>
      <c r="PIQ45" s="467"/>
      <c r="PIR45" s="467"/>
      <c r="PIS45" s="467"/>
      <c r="PIT45" s="467"/>
      <c r="PIU45" s="467"/>
      <c r="PIV45" s="467"/>
      <c r="PIW45" s="467"/>
      <c r="PIX45" s="467"/>
      <c r="PIY45" s="467"/>
      <c r="PIZ45" s="467"/>
      <c r="PJA45" s="467"/>
      <c r="PJB45" s="467"/>
      <c r="PJC45" s="467"/>
      <c r="PJD45" s="467"/>
      <c r="PJE45" s="467"/>
      <c r="PJF45" s="467"/>
      <c r="PJG45" s="467"/>
      <c r="PJH45" s="467"/>
      <c r="PJI45" s="467"/>
      <c r="PJJ45" s="467"/>
      <c r="PJK45" s="467"/>
      <c r="PJL45" s="467"/>
      <c r="PJM45" s="467"/>
      <c r="PJN45" s="467"/>
      <c r="PJO45" s="467"/>
      <c r="PJP45" s="467"/>
      <c r="PJQ45" s="467"/>
      <c r="PJR45" s="467"/>
      <c r="PJS45" s="467"/>
      <c r="PJT45" s="467"/>
      <c r="PJU45" s="467"/>
      <c r="PJV45" s="467"/>
      <c r="PJW45" s="467"/>
      <c r="PJX45" s="467"/>
      <c r="PJY45" s="467"/>
      <c r="PJZ45" s="467"/>
      <c r="PKA45" s="467"/>
      <c r="PKB45" s="467"/>
      <c r="PKC45" s="467"/>
      <c r="PKD45" s="467"/>
      <c r="PKE45" s="467"/>
      <c r="PKF45" s="467"/>
      <c r="PKG45" s="467"/>
      <c r="PKH45" s="467"/>
      <c r="PKI45" s="467"/>
      <c r="PKJ45" s="467"/>
      <c r="PKK45" s="467"/>
      <c r="PKL45" s="467"/>
      <c r="PKM45" s="467"/>
      <c r="PKN45" s="467"/>
      <c r="PKO45" s="467"/>
      <c r="PKP45" s="467"/>
      <c r="PKQ45" s="467"/>
      <c r="PKR45" s="467"/>
      <c r="PKS45" s="467"/>
      <c r="PKT45" s="467"/>
      <c r="PKU45" s="467"/>
      <c r="PKV45" s="467"/>
      <c r="PKW45" s="467"/>
      <c r="PKX45" s="467"/>
      <c r="PKY45" s="467"/>
      <c r="PKZ45" s="467"/>
      <c r="PLA45" s="467"/>
      <c r="PLB45" s="467"/>
      <c r="PLC45" s="467"/>
      <c r="PLD45" s="467"/>
      <c r="PLE45" s="467"/>
      <c r="PLF45" s="467"/>
      <c r="PLG45" s="467"/>
      <c r="PLH45" s="467"/>
      <c r="PLI45" s="467"/>
      <c r="PLJ45" s="467"/>
      <c r="PLK45" s="467"/>
      <c r="PLL45" s="467"/>
      <c r="PLM45" s="467"/>
      <c r="PLN45" s="467"/>
      <c r="PLO45" s="467"/>
      <c r="PLP45" s="467"/>
      <c r="PLQ45" s="467"/>
      <c r="PLR45" s="467"/>
      <c r="PLS45" s="467"/>
      <c r="PLT45" s="467"/>
      <c r="PLU45" s="467"/>
      <c r="PLV45" s="467"/>
      <c r="PLW45" s="467"/>
      <c r="PLX45" s="467"/>
      <c r="PLY45" s="467"/>
      <c r="PLZ45" s="467"/>
      <c r="PMA45" s="467"/>
      <c r="PMB45" s="467"/>
      <c r="PMC45" s="467"/>
      <c r="PMD45" s="467"/>
      <c r="PME45" s="467"/>
      <c r="PMF45" s="467"/>
      <c r="PMG45" s="467"/>
      <c r="PMH45" s="467"/>
      <c r="PMI45" s="467"/>
      <c r="PMJ45" s="467"/>
      <c r="PMK45" s="467"/>
      <c r="PML45" s="467"/>
      <c r="PMM45" s="467"/>
      <c r="PMN45" s="467"/>
      <c r="PMO45" s="467"/>
      <c r="PMP45" s="467"/>
      <c r="PMQ45" s="467"/>
      <c r="PMR45" s="467"/>
      <c r="PMS45" s="467"/>
      <c r="PMT45" s="467"/>
      <c r="PMU45" s="467"/>
      <c r="PMV45" s="467"/>
      <c r="PMW45" s="467"/>
      <c r="PMX45" s="467"/>
      <c r="PMY45" s="467"/>
      <c r="PMZ45" s="467"/>
      <c r="PNA45" s="467"/>
      <c r="PNB45" s="467"/>
      <c r="PNC45" s="467"/>
      <c r="PND45" s="467"/>
      <c r="PNE45" s="467"/>
      <c r="PNF45" s="467"/>
      <c r="PNG45" s="467"/>
      <c r="PNH45" s="467"/>
      <c r="PNI45" s="467"/>
      <c r="PNJ45" s="467"/>
      <c r="PNK45" s="467"/>
      <c r="PNL45" s="467"/>
      <c r="PNM45" s="467"/>
      <c r="PNN45" s="467"/>
      <c r="PNO45" s="467"/>
      <c r="PNP45" s="467"/>
      <c r="PNQ45" s="467"/>
      <c r="PNR45" s="467"/>
      <c r="PNS45" s="467"/>
      <c r="PNT45" s="467"/>
      <c r="PNU45" s="467"/>
      <c r="PNV45" s="467"/>
      <c r="PNW45" s="467"/>
      <c r="PNX45" s="467"/>
      <c r="PNY45" s="467"/>
      <c r="PNZ45" s="467"/>
      <c r="POA45" s="467"/>
      <c r="POB45" s="467"/>
      <c r="POC45" s="467"/>
      <c r="POD45" s="467"/>
      <c r="POE45" s="467"/>
      <c r="POF45" s="467"/>
      <c r="POG45" s="467"/>
      <c r="POH45" s="467"/>
      <c r="POI45" s="467"/>
      <c r="POJ45" s="467"/>
      <c r="POK45" s="467"/>
      <c r="POL45" s="467"/>
      <c r="POM45" s="467"/>
      <c r="PON45" s="467"/>
      <c r="POO45" s="467"/>
      <c r="POP45" s="467"/>
      <c r="POQ45" s="467"/>
      <c r="POR45" s="467"/>
      <c r="POS45" s="467"/>
      <c r="POT45" s="467"/>
      <c r="POU45" s="467"/>
      <c r="POV45" s="467"/>
      <c r="POW45" s="467"/>
      <c r="POX45" s="467"/>
      <c r="POY45" s="467"/>
      <c r="POZ45" s="467"/>
      <c r="PPA45" s="467"/>
      <c r="PPB45" s="467"/>
      <c r="PPC45" s="467"/>
      <c r="PPD45" s="467"/>
      <c r="PPE45" s="467"/>
      <c r="PPF45" s="467"/>
      <c r="PPG45" s="467"/>
      <c r="PPH45" s="467"/>
      <c r="PPI45" s="467"/>
      <c r="PPJ45" s="467"/>
      <c r="PPK45" s="467"/>
      <c r="PPL45" s="467"/>
      <c r="PPM45" s="467"/>
      <c r="PPN45" s="467"/>
      <c r="PPO45" s="467"/>
      <c r="PPP45" s="467"/>
      <c r="PPQ45" s="467"/>
      <c r="PPR45" s="467"/>
      <c r="PPS45" s="467"/>
      <c r="PPT45" s="467"/>
      <c r="PPU45" s="467"/>
      <c r="PPV45" s="467"/>
      <c r="PPW45" s="467"/>
      <c r="PPX45" s="467"/>
      <c r="PPY45" s="467"/>
      <c r="PPZ45" s="467"/>
      <c r="PQA45" s="467"/>
      <c r="PQB45" s="467"/>
      <c r="PQC45" s="467"/>
      <c r="PQD45" s="467"/>
      <c r="PQE45" s="467"/>
      <c r="PQF45" s="467"/>
      <c r="PQG45" s="467"/>
      <c r="PQH45" s="467"/>
      <c r="PQI45" s="467"/>
      <c r="PQJ45" s="467"/>
      <c r="PQK45" s="467"/>
      <c r="PQL45" s="467"/>
      <c r="PQM45" s="467"/>
      <c r="PQN45" s="467"/>
      <c r="PQO45" s="467"/>
      <c r="PQP45" s="467"/>
      <c r="PQQ45" s="467"/>
      <c r="PQR45" s="467"/>
      <c r="PQS45" s="467"/>
      <c r="PQT45" s="467"/>
      <c r="PQU45" s="467"/>
      <c r="PQV45" s="467"/>
      <c r="PQW45" s="467"/>
      <c r="PQX45" s="467"/>
      <c r="PQY45" s="467"/>
      <c r="PQZ45" s="467"/>
      <c r="PRA45" s="467"/>
      <c r="PRB45" s="467"/>
      <c r="PRC45" s="467"/>
      <c r="PRD45" s="467"/>
      <c r="PRE45" s="467"/>
      <c r="PRF45" s="467"/>
      <c r="PRG45" s="467"/>
      <c r="PRH45" s="467"/>
      <c r="PRI45" s="467"/>
      <c r="PRJ45" s="467"/>
      <c r="PRK45" s="467"/>
      <c r="PRL45" s="467"/>
      <c r="PRM45" s="467"/>
      <c r="PRN45" s="467"/>
      <c r="PRO45" s="467"/>
      <c r="PRP45" s="467"/>
      <c r="PRQ45" s="467"/>
      <c r="PRR45" s="467"/>
      <c r="PRS45" s="467"/>
      <c r="PRT45" s="467"/>
      <c r="PRU45" s="467"/>
      <c r="PRV45" s="467"/>
      <c r="PRW45" s="467"/>
      <c r="PRX45" s="467"/>
      <c r="PRY45" s="467"/>
      <c r="PRZ45" s="467"/>
      <c r="PSA45" s="467"/>
      <c r="PSB45" s="467"/>
      <c r="PSC45" s="467"/>
      <c r="PSD45" s="467"/>
      <c r="PSE45" s="467"/>
      <c r="PSF45" s="467"/>
      <c r="PSG45" s="467"/>
      <c r="PSH45" s="467"/>
      <c r="PSI45" s="467"/>
      <c r="PSJ45" s="467"/>
      <c r="PSK45" s="467"/>
      <c r="PSL45" s="467"/>
      <c r="PSM45" s="467"/>
      <c r="PSN45" s="467"/>
      <c r="PSO45" s="467"/>
      <c r="PSP45" s="467"/>
      <c r="PSQ45" s="467"/>
      <c r="PSR45" s="467"/>
      <c r="PSS45" s="467"/>
      <c r="PST45" s="467"/>
      <c r="PSU45" s="467"/>
      <c r="PSV45" s="467"/>
      <c r="PSW45" s="467"/>
      <c r="PSX45" s="467"/>
      <c r="PSY45" s="467"/>
      <c r="PSZ45" s="467"/>
      <c r="PTA45" s="467"/>
      <c r="PTB45" s="467"/>
      <c r="PTC45" s="467"/>
      <c r="PTD45" s="467"/>
      <c r="PTE45" s="467"/>
      <c r="PTF45" s="467"/>
      <c r="PTG45" s="467"/>
      <c r="PTH45" s="467"/>
      <c r="PTI45" s="467"/>
      <c r="PTJ45" s="467"/>
      <c r="PTK45" s="467"/>
      <c r="PTL45" s="467"/>
      <c r="PTM45" s="467"/>
      <c r="PTN45" s="467"/>
      <c r="PTO45" s="467"/>
      <c r="PTP45" s="467"/>
      <c r="PTQ45" s="467"/>
      <c r="PTR45" s="467"/>
      <c r="PTS45" s="467"/>
      <c r="PTT45" s="467"/>
      <c r="PTU45" s="467"/>
      <c r="PTV45" s="467"/>
      <c r="PTW45" s="467"/>
      <c r="PTX45" s="467"/>
      <c r="PTY45" s="467"/>
      <c r="PTZ45" s="467"/>
      <c r="PUA45" s="467"/>
      <c r="PUB45" s="467"/>
      <c r="PUC45" s="467"/>
      <c r="PUD45" s="467"/>
      <c r="PUE45" s="467"/>
      <c r="PUF45" s="467"/>
      <c r="PUG45" s="467"/>
      <c r="PUH45" s="467"/>
      <c r="PUI45" s="467"/>
      <c r="PUJ45" s="467"/>
      <c r="PUK45" s="467"/>
      <c r="PUL45" s="467"/>
      <c r="PUM45" s="467"/>
      <c r="PUN45" s="467"/>
      <c r="PUO45" s="467"/>
      <c r="PUP45" s="467"/>
      <c r="PUQ45" s="467"/>
      <c r="PUR45" s="467"/>
      <c r="PUS45" s="467"/>
      <c r="PUT45" s="467"/>
      <c r="PUU45" s="467"/>
      <c r="PUV45" s="467"/>
      <c r="PUW45" s="467"/>
      <c r="PUX45" s="467"/>
      <c r="PUY45" s="467"/>
      <c r="PUZ45" s="467"/>
      <c r="PVA45" s="467"/>
      <c r="PVB45" s="467"/>
      <c r="PVC45" s="467"/>
      <c r="PVD45" s="467"/>
      <c r="PVE45" s="467"/>
      <c r="PVF45" s="467"/>
      <c r="PVG45" s="467"/>
      <c r="PVH45" s="467"/>
      <c r="PVI45" s="467"/>
      <c r="PVJ45" s="467"/>
      <c r="PVK45" s="467"/>
      <c r="PVL45" s="467"/>
      <c r="PVM45" s="467"/>
      <c r="PVN45" s="467"/>
      <c r="PVO45" s="467"/>
      <c r="PVP45" s="467"/>
      <c r="PVQ45" s="467"/>
      <c r="PVR45" s="467"/>
      <c r="PVS45" s="467"/>
      <c r="PVT45" s="467"/>
      <c r="PVU45" s="467"/>
      <c r="PVV45" s="467"/>
      <c r="PVW45" s="467"/>
      <c r="PVX45" s="467"/>
      <c r="PVY45" s="467"/>
      <c r="PVZ45" s="467"/>
      <c r="PWA45" s="467"/>
      <c r="PWB45" s="467"/>
      <c r="PWC45" s="467"/>
      <c r="PWD45" s="467"/>
      <c r="PWE45" s="467"/>
      <c r="PWF45" s="467"/>
      <c r="PWG45" s="467"/>
      <c r="PWH45" s="467"/>
      <c r="PWI45" s="467"/>
      <c r="PWJ45" s="467"/>
      <c r="PWK45" s="467"/>
      <c r="PWL45" s="467"/>
      <c r="PWM45" s="467"/>
      <c r="PWN45" s="467"/>
      <c r="PWO45" s="467"/>
      <c r="PWP45" s="467"/>
      <c r="PWQ45" s="467"/>
      <c r="PWR45" s="467"/>
      <c r="PWS45" s="467"/>
      <c r="PWT45" s="467"/>
      <c r="PWU45" s="467"/>
      <c r="PWV45" s="467"/>
      <c r="PWW45" s="467"/>
      <c r="PWX45" s="467"/>
      <c r="PWY45" s="467"/>
      <c r="PWZ45" s="467"/>
      <c r="PXA45" s="467"/>
      <c r="PXB45" s="467"/>
      <c r="PXC45" s="467"/>
      <c r="PXD45" s="467"/>
      <c r="PXE45" s="467"/>
      <c r="PXF45" s="467"/>
      <c r="PXG45" s="467"/>
      <c r="PXH45" s="467"/>
      <c r="PXI45" s="467"/>
      <c r="PXJ45" s="467"/>
      <c r="PXK45" s="467"/>
      <c r="PXL45" s="467"/>
      <c r="PXM45" s="467"/>
      <c r="PXN45" s="467"/>
      <c r="PXO45" s="467"/>
      <c r="PXP45" s="467"/>
      <c r="PXQ45" s="467"/>
      <c r="PXR45" s="467"/>
      <c r="PXS45" s="467"/>
      <c r="PXT45" s="467"/>
      <c r="PXU45" s="467"/>
      <c r="PXV45" s="467"/>
      <c r="PXW45" s="467"/>
      <c r="PXX45" s="467"/>
      <c r="PXY45" s="467"/>
      <c r="PXZ45" s="467"/>
      <c r="PYA45" s="467"/>
      <c r="PYB45" s="467"/>
      <c r="PYC45" s="467"/>
      <c r="PYD45" s="467"/>
      <c r="PYE45" s="467"/>
      <c r="PYF45" s="467"/>
      <c r="PYG45" s="467"/>
      <c r="PYH45" s="467"/>
      <c r="PYI45" s="467"/>
      <c r="PYJ45" s="467"/>
      <c r="PYK45" s="467"/>
      <c r="PYL45" s="467"/>
      <c r="PYM45" s="467"/>
      <c r="PYN45" s="467"/>
      <c r="PYO45" s="467"/>
      <c r="PYP45" s="467"/>
      <c r="PYQ45" s="467"/>
      <c r="PYR45" s="467"/>
      <c r="PYS45" s="467"/>
      <c r="PYT45" s="467"/>
      <c r="PYU45" s="467"/>
      <c r="PYV45" s="467"/>
      <c r="PYW45" s="467"/>
      <c r="PYX45" s="467"/>
      <c r="PYY45" s="467"/>
      <c r="PYZ45" s="467"/>
      <c r="PZA45" s="467"/>
      <c r="PZB45" s="467"/>
      <c r="PZC45" s="467"/>
      <c r="PZD45" s="467"/>
      <c r="PZE45" s="467"/>
      <c r="PZF45" s="467"/>
      <c r="PZG45" s="467"/>
      <c r="PZH45" s="467"/>
      <c r="PZI45" s="467"/>
      <c r="PZJ45" s="467"/>
      <c r="PZK45" s="467"/>
      <c r="PZL45" s="467"/>
      <c r="PZM45" s="467"/>
      <c r="PZN45" s="467"/>
      <c r="PZO45" s="467"/>
      <c r="PZP45" s="467"/>
      <c r="PZQ45" s="467"/>
      <c r="PZR45" s="467"/>
      <c r="PZS45" s="467"/>
      <c r="PZT45" s="467"/>
      <c r="PZU45" s="467"/>
      <c r="PZV45" s="467"/>
      <c r="PZW45" s="467"/>
      <c r="PZX45" s="467"/>
      <c r="PZY45" s="467"/>
      <c r="PZZ45" s="467"/>
      <c r="QAA45" s="467"/>
      <c r="QAB45" s="467"/>
      <c r="QAC45" s="467"/>
      <c r="QAD45" s="467"/>
      <c r="QAE45" s="467"/>
      <c r="QAF45" s="467"/>
      <c r="QAG45" s="467"/>
      <c r="QAH45" s="467"/>
      <c r="QAI45" s="467"/>
      <c r="QAJ45" s="467"/>
      <c r="QAK45" s="467"/>
      <c r="QAL45" s="467"/>
      <c r="QAM45" s="467"/>
      <c r="QAN45" s="467"/>
      <c r="QAO45" s="467"/>
      <c r="QAP45" s="467"/>
      <c r="QAQ45" s="467"/>
      <c r="QAR45" s="467"/>
      <c r="QAS45" s="467"/>
      <c r="QAT45" s="467"/>
      <c r="QAU45" s="467"/>
      <c r="QAV45" s="467"/>
      <c r="QAW45" s="467"/>
      <c r="QAX45" s="467"/>
      <c r="QAY45" s="467"/>
      <c r="QAZ45" s="467"/>
      <c r="QBA45" s="467"/>
      <c r="QBB45" s="467"/>
      <c r="QBC45" s="467"/>
      <c r="QBD45" s="467"/>
      <c r="QBE45" s="467"/>
      <c r="QBF45" s="467"/>
      <c r="QBG45" s="467"/>
      <c r="QBH45" s="467"/>
      <c r="QBI45" s="467"/>
      <c r="QBJ45" s="467"/>
      <c r="QBK45" s="467"/>
      <c r="QBL45" s="467"/>
      <c r="QBM45" s="467"/>
      <c r="QBN45" s="467"/>
      <c r="QBO45" s="467"/>
      <c r="QBP45" s="467"/>
      <c r="QBQ45" s="467"/>
      <c r="QBR45" s="467"/>
      <c r="QBS45" s="467"/>
      <c r="QBT45" s="467"/>
      <c r="QBU45" s="467"/>
      <c r="QBV45" s="467"/>
      <c r="QBW45" s="467"/>
      <c r="QBX45" s="467"/>
      <c r="QBY45" s="467"/>
      <c r="QBZ45" s="467"/>
      <c r="QCA45" s="467"/>
      <c r="QCB45" s="467"/>
      <c r="QCC45" s="467"/>
      <c r="QCD45" s="467"/>
      <c r="QCE45" s="467"/>
      <c r="QCF45" s="467"/>
      <c r="QCG45" s="467"/>
      <c r="QCH45" s="467"/>
      <c r="QCI45" s="467"/>
      <c r="QCJ45" s="467"/>
      <c r="QCK45" s="467"/>
      <c r="QCL45" s="467"/>
      <c r="QCM45" s="467"/>
      <c r="QCN45" s="467"/>
      <c r="QCO45" s="467"/>
      <c r="QCP45" s="467"/>
      <c r="QCQ45" s="467"/>
      <c r="QCR45" s="467"/>
      <c r="QCS45" s="467"/>
      <c r="QCT45" s="467"/>
      <c r="QCU45" s="467"/>
      <c r="QCV45" s="467"/>
      <c r="QCW45" s="467"/>
      <c r="QCX45" s="467"/>
      <c r="QCY45" s="467"/>
      <c r="QCZ45" s="467"/>
      <c r="QDA45" s="467"/>
      <c r="QDB45" s="467"/>
      <c r="QDC45" s="467"/>
      <c r="QDD45" s="467"/>
      <c r="QDE45" s="467"/>
      <c r="QDF45" s="467"/>
      <c r="QDG45" s="467"/>
      <c r="QDH45" s="467"/>
      <c r="QDI45" s="467"/>
      <c r="QDJ45" s="467"/>
      <c r="QDK45" s="467"/>
      <c r="QDL45" s="467"/>
      <c r="QDM45" s="467"/>
      <c r="QDN45" s="467"/>
      <c r="QDO45" s="467"/>
      <c r="QDP45" s="467"/>
      <c r="QDQ45" s="467"/>
      <c r="QDR45" s="467"/>
      <c r="QDS45" s="467"/>
      <c r="QDT45" s="467"/>
      <c r="QDU45" s="467"/>
      <c r="QDV45" s="467"/>
      <c r="QDW45" s="467"/>
      <c r="QDX45" s="467"/>
      <c r="QDY45" s="467"/>
      <c r="QDZ45" s="467"/>
      <c r="QEA45" s="467"/>
      <c r="QEB45" s="467"/>
      <c r="QEC45" s="467"/>
      <c r="QED45" s="467"/>
      <c r="QEE45" s="467"/>
      <c r="QEF45" s="467"/>
      <c r="QEG45" s="467"/>
      <c r="QEH45" s="467"/>
      <c r="QEI45" s="467"/>
      <c r="QEJ45" s="467"/>
      <c r="QEK45" s="467"/>
      <c r="QEL45" s="467"/>
      <c r="QEM45" s="467"/>
      <c r="QEN45" s="467"/>
      <c r="QEO45" s="467"/>
      <c r="QEP45" s="467"/>
      <c r="QEQ45" s="467"/>
      <c r="QER45" s="467"/>
      <c r="QES45" s="467"/>
      <c r="QET45" s="467"/>
      <c r="QEU45" s="467"/>
      <c r="QEV45" s="467"/>
      <c r="QEW45" s="467"/>
      <c r="QEX45" s="467"/>
      <c r="QEY45" s="467"/>
      <c r="QEZ45" s="467"/>
      <c r="QFA45" s="467"/>
      <c r="QFB45" s="467"/>
      <c r="QFC45" s="467"/>
      <c r="QFD45" s="467"/>
      <c r="QFE45" s="467"/>
      <c r="QFF45" s="467"/>
      <c r="QFG45" s="467"/>
      <c r="QFH45" s="467"/>
      <c r="QFI45" s="467"/>
      <c r="QFJ45" s="467"/>
      <c r="QFK45" s="467"/>
      <c r="QFL45" s="467"/>
      <c r="QFM45" s="467"/>
      <c r="QFN45" s="467"/>
      <c r="QFO45" s="467"/>
      <c r="QFP45" s="467"/>
      <c r="QFQ45" s="467"/>
      <c r="QFR45" s="467"/>
      <c r="QFS45" s="467"/>
      <c r="QFT45" s="467"/>
      <c r="QFU45" s="467"/>
      <c r="QFV45" s="467"/>
      <c r="QFW45" s="467"/>
      <c r="QFX45" s="467"/>
      <c r="QFY45" s="467"/>
      <c r="QFZ45" s="467"/>
      <c r="QGA45" s="467"/>
      <c r="QGB45" s="467"/>
      <c r="QGC45" s="467"/>
      <c r="QGD45" s="467"/>
      <c r="QGE45" s="467"/>
      <c r="QGF45" s="467"/>
      <c r="QGG45" s="467"/>
      <c r="QGH45" s="467"/>
      <c r="QGI45" s="467"/>
      <c r="QGJ45" s="467"/>
      <c r="QGK45" s="467"/>
      <c r="QGL45" s="467"/>
      <c r="QGM45" s="467"/>
      <c r="QGN45" s="467"/>
      <c r="QGO45" s="467"/>
      <c r="QGP45" s="467"/>
      <c r="QGQ45" s="467"/>
      <c r="QGR45" s="467"/>
      <c r="QGS45" s="467"/>
      <c r="QGT45" s="467"/>
      <c r="QGU45" s="467"/>
      <c r="QGV45" s="467"/>
      <c r="QGW45" s="467"/>
      <c r="QGX45" s="467"/>
      <c r="QGY45" s="467"/>
      <c r="QGZ45" s="467"/>
      <c r="QHA45" s="467"/>
      <c r="QHB45" s="467"/>
      <c r="QHC45" s="467"/>
      <c r="QHD45" s="467"/>
      <c r="QHE45" s="467"/>
      <c r="QHF45" s="467"/>
      <c r="QHG45" s="467"/>
      <c r="QHH45" s="467"/>
      <c r="QHI45" s="467"/>
      <c r="QHJ45" s="467"/>
      <c r="QHK45" s="467"/>
      <c r="QHL45" s="467"/>
      <c r="QHM45" s="467"/>
      <c r="QHN45" s="467"/>
      <c r="QHO45" s="467"/>
      <c r="QHP45" s="467"/>
      <c r="QHQ45" s="467"/>
      <c r="QHR45" s="467"/>
      <c r="QHS45" s="467"/>
      <c r="QHT45" s="467"/>
      <c r="QHU45" s="467"/>
      <c r="QHV45" s="467"/>
      <c r="QHW45" s="467"/>
      <c r="QHX45" s="467"/>
      <c r="QHY45" s="467"/>
      <c r="QHZ45" s="467"/>
      <c r="QIA45" s="467"/>
      <c r="QIB45" s="467"/>
      <c r="QIC45" s="467"/>
      <c r="QID45" s="467"/>
      <c r="QIE45" s="467"/>
      <c r="QIF45" s="467"/>
      <c r="QIG45" s="467"/>
      <c r="QIH45" s="467"/>
      <c r="QII45" s="467"/>
      <c r="QIJ45" s="467"/>
      <c r="QIK45" s="467"/>
      <c r="QIL45" s="467"/>
      <c r="QIM45" s="467"/>
      <c r="QIN45" s="467"/>
      <c r="QIO45" s="467"/>
      <c r="QIP45" s="467"/>
      <c r="QIQ45" s="467"/>
      <c r="QIR45" s="467"/>
      <c r="QIS45" s="467"/>
      <c r="QIT45" s="467"/>
      <c r="QIU45" s="467"/>
      <c r="QIV45" s="467"/>
      <c r="QIW45" s="467"/>
      <c r="QIX45" s="467"/>
      <c r="QIY45" s="467"/>
      <c r="QIZ45" s="467"/>
      <c r="QJA45" s="467"/>
      <c r="QJB45" s="467"/>
      <c r="QJC45" s="467"/>
      <c r="QJD45" s="467"/>
      <c r="QJE45" s="467"/>
      <c r="QJF45" s="467"/>
      <c r="QJG45" s="467"/>
      <c r="QJH45" s="467"/>
      <c r="QJI45" s="467"/>
      <c r="QJJ45" s="467"/>
      <c r="QJK45" s="467"/>
      <c r="QJL45" s="467"/>
      <c r="QJM45" s="467"/>
      <c r="QJN45" s="467"/>
      <c r="QJO45" s="467"/>
      <c r="QJP45" s="467"/>
      <c r="QJQ45" s="467"/>
      <c r="QJR45" s="467"/>
      <c r="QJS45" s="467"/>
      <c r="QJT45" s="467"/>
      <c r="QJU45" s="467"/>
      <c r="QJV45" s="467"/>
      <c r="QJW45" s="467"/>
      <c r="QJX45" s="467"/>
      <c r="QJY45" s="467"/>
      <c r="QJZ45" s="467"/>
      <c r="QKA45" s="467"/>
      <c r="QKB45" s="467"/>
      <c r="QKC45" s="467"/>
      <c r="QKD45" s="467"/>
      <c r="QKE45" s="467"/>
      <c r="QKF45" s="467"/>
      <c r="QKG45" s="467"/>
      <c r="QKH45" s="467"/>
      <c r="QKI45" s="467"/>
      <c r="QKJ45" s="467"/>
      <c r="QKK45" s="467"/>
      <c r="QKL45" s="467"/>
      <c r="QKM45" s="467"/>
      <c r="QKN45" s="467"/>
      <c r="QKO45" s="467"/>
      <c r="QKP45" s="467"/>
      <c r="QKQ45" s="467"/>
      <c r="QKR45" s="467"/>
      <c r="QKS45" s="467"/>
      <c r="QKT45" s="467"/>
      <c r="QKU45" s="467"/>
      <c r="QKV45" s="467"/>
      <c r="QKW45" s="467"/>
      <c r="QKX45" s="467"/>
      <c r="QKY45" s="467"/>
      <c r="QKZ45" s="467"/>
      <c r="QLA45" s="467"/>
      <c r="QLB45" s="467"/>
      <c r="QLC45" s="467"/>
      <c r="QLD45" s="467"/>
      <c r="QLE45" s="467"/>
      <c r="QLF45" s="467"/>
      <c r="QLG45" s="467"/>
      <c r="QLH45" s="467"/>
      <c r="QLI45" s="467"/>
      <c r="QLJ45" s="467"/>
      <c r="QLK45" s="467"/>
      <c r="QLL45" s="467"/>
      <c r="QLM45" s="467"/>
      <c r="QLN45" s="467"/>
      <c r="QLO45" s="467"/>
      <c r="QLP45" s="467"/>
      <c r="QLQ45" s="467"/>
      <c r="QLR45" s="467"/>
      <c r="QLS45" s="467"/>
      <c r="QLT45" s="467"/>
      <c r="QLU45" s="467"/>
      <c r="QLV45" s="467"/>
      <c r="QLW45" s="467"/>
      <c r="QLX45" s="467"/>
      <c r="QLY45" s="467"/>
      <c r="QLZ45" s="467"/>
      <c r="QMA45" s="467"/>
      <c r="QMB45" s="467"/>
      <c r="QMC45" s="467"/>
      <c r="QMD45" s="467"/>
      <c r="QME45" s="467"/>
      <c r="QMF45" s="467"/>
      <c r="QMG45" s="467"/>
      <c r="QMH45" s="467"/>
      <c r="QMI45" s="467"/>
      <c r="QMJ45" s="467"/>
      <c r="QMK45" s="467"/>
      <c r="QML45" s="467"/>
      <c r="QMM45" s="467"/>
      <c r="QMN45" s="467"/>
      <c r="QMO45" s="467"/>
      <c r="QMP45" s="467"/>
      <c r="QMQ45" s="467"/>
      <c r="QMR45" s="467"/>
      <c r="QMS45" s="467"/>
      <c r="QMT45" s="467"/>
      <c r="QMU45" s="467"/>
      <c r="QMV45" s="467"/>
      <c r="QMW45" s="467"/>
      <c r="QMX45" s="467"/>
      <c r="QMY45" s="467"/>
      <c r="QMZ45" s="467"/>
      <c r="QNA45" s="467"/>
      <c r="QNB45" s="467"/>
      <c r="QNC45" s="467"/>
      <c r="QND45" s="467"/>
      <c r="QNE45" s="467"/>
      <c r="QNF45" s="467"/>
      <c r="QNG45" s="467"/>
      <c r="QNH45" s="467"/>
      <c r="QNI45" s="467"/>
      <c r="QNJ45" s="467"/>
      <c r="QNK45" s="467"/>
      <c r="QNL45" s="467"/>
      <c r="QNM45" s="467"/>
      <c r="QNN45" s="467"/>
      <c r="QNO45" s="467"/>
      <c r="QNP45" s="467"/>
      <c r="QNQ45" s="467"/>
      <c r="QNR45" s="467"/>
      <c r="QNS45" s="467"/>
      <c r="QNT45" s="467"/>
      <c r="QNU45" s="467"/>
      <c r="QNV45" s="467"/>
      <c r="QNW45" s="467"/>
      <c r="QNX45" s="467"/>
      <c r="QNY45" s="467"/>
      <c r="QNZ45" s="467"/>
      <c r="QOA45" s="467"/>
      <c r="QOB45" s="467"/>
      <c r="QOC45" s="467"/>
      <c r="QOD45" s="467"/>
      <c r="QOE45" s="467"/>
      <c r="QOF45" s="467"/>
      <c r="QOG45" s="467"/>
      <c r="QOH45" s="467"/>
      <c r="QOI45" s="467"/>
      <c r="QOJ45" s="467"/>
      <c r="QOK45" s="467"/>
      <c r="QOL45" s="467"/>
      <c r="QOM45" s="467"/>
      <c r="QON45" s="467"/>
      <c r="QOO45" s="467"/>
      <c r="QOP45" s="467"/>
      <c r="QOQ45" s="467"/>
      <c r="QOR45" s="467"/>
      <c r="QOS45" s="467"/>
      <c r="QOT45" s="467"/>
      <c r="QOU45" s="467"/>
      <c r="QOV45" s="467"/>
      <c r="QOW45" s="467"/>
      <c r="QOX45" s="467"/>
      <c r="QOY45" s="467"/>
      <c r="QOZ45" s="467"/>
      <c r="QPA45" s="467"/>
      <c r="QPB45" s="467"/>
      <c r="QPC45" s="467"/>
      <c r="QPD45" s="467"/>
      <c r="QPE45" s="467"/>
      <c r="QPF45" s="467"/>
      <c r="QPG45" s="467"/>
      <c r="QPH45" s="467"/>
      <c r="QPI45" s="467"/>
      <c r="QPJ45" s="467"/>
      <c r="QPK45" s="467"/>
      <c r="QPL45" s="467"/>
      <c r="QPM45" s="467"/>
      <c r="QPN45" s="467"/>
      <c r="QPO45" s="467"/>
      <c r="QPP45" s="467"/>
      <c r="QPQ45" s="467"/>
      <c r="QPR45" s="467"/>
      <c r="QPS45" s="467"/>
      <c r="QPT45" s="467"/>
      <c r="QPU45" s="467"/>
      <c r="QPV45" s="467"/>
      <c r="QPW45" s="467"/>
      <c r="QPX45" s="467"/>
      <c r="QPY45" s="467"/>
      <c r="QPZ45" s="467"/>
      <c r="QQA45" s="467"/>
      <c r="QQB45" s="467"/>
      <c r="QQC45" s="467"/>
      <c r="QQD45" s="467"/>
      <c r="QQE45" s="467"/>
      <c r="QQF45" s="467"/>
      <c r="QQG45" s="467"/>
      <c r="QQH45" s="467"/>
      <c r="QQI45" s="467"/>
      <c r="QQJ45" s="467"/>
      <c r="QQK45" s="467"/>
      <c r="QQL45" s="467"/>
      <c r="QQM45" s="467"/>
      <c r="QQN45" s="467"/>
      <c r="QQO45" s="467"/>
      <c r="QQP45" s="467"/>
      <c r="QQQ45" s="467"/>
      <c r="QQR45" s="467"/>
      <c r="QQS45" s="467"/>
      <c r="QQT45" s="467"/>
      <c r="QQU45" s="467"/>
      <c r="QQV45" s="467"/>
      <c r="QQW45" s="467"/>
      <c r="QQX45" s="467"/>
      <c r="QQY45" s="467"/>
      <c r="QQZ45" s="467"/>
      <c r="QRA45" s="467"/>
      <c r="QRB45" s="467"/>
      <c r="QRC45" s="467"/>
      <c r="QRD45" s="467"/>
      <c r="QRE45" s="467"/>
      <c r="QRF45" s="467"/>
      <c r="QRG45" s="467"/>
      <c r="QRH45" s="467"/>
      <c r="QRI45" s="467"/>
      <c r="QRJ45" s="467"/>
      <c r="QRK45" s="467"/>
      <c r="QRL45" s="467"/>
      <c r="QRM45" s="467"/>
      <c r="QRN45" s="467"/>
      <c r="QRO45" s="467"/>
      <c r="QRP45" s="467"/>
      <c r="QRQ45" s="467"/>
      <c r="QRR45" s="467"/>
      <c r="QRS45" s="467"/>
      <c r="QRT45" s="467"/>
      <c r="QRU45" s="467"/>
      <c r="QRV45" s="467"/>
      <c r="QRW45" s="467"/>
      <c r="QRX45" s="467"/>
      <c r="QRY45" s="467"/>
      <c r="QRZ45" s="467"/>
      <c r="QSA45" s="467"/>
      <c r="QSB45" s="467"/>
      <c r="QSC45" s="467"/>
      <c r="QSD45" s="467"/>
      <c r="QSE45" s="467"/>
      <c r="QSF45" s="467"/>
      <c r="QSG45" s="467"/>
      <c r="QSH45" s="467"/>
      <c r="QSI45" s="467"/>
      <c r="QSJ45" s="467"/>
      <c r="QSK45" s="467"/>
      <c r="QSL45" s="467"/>
      <c r="QSM45" s="467"/>
      <c r="QSN45" s="467"/>
      <c r="QSO45" s="467"/>
      <c r="QSP45" s="467"/>
      <c r="QSQ45" s="467"/>
      <c r="QSR45" s="467"/>
      <c r="QSS45" s="467"/>
      <c r="QST45" s="467"/>
      <c r="QSU45" s="467"/>
      <c r="QSV45" s="467"/>
      <c r="QSW45" s="467"/>
      <c r="QSX45" s="467"/>
      <c r="QSY45" s="467"/>
      <c r="QSZ45" s="467"/>
      <c r="QTA45" s="467"/>
      <c r="QTB45" s="467"/>
      <c r="QTC45" s="467"/>
      <c r="QTD45" s="467"/>
      <c r="QTE45" s="467"/>
      <c r="QTF45" s="467"/>
      <c r="QTG45" s="467"/>
      <c r="QTH45" s="467"/>
      <c r="QTI45" s="467"/>
      <c r="QTJ45" s="467"/>
      <c r="QTK45" s="467"/>
      <c r="QTL45" s="467"/>
      <c r="QTM45" s="467"/>
      <c r="QTN45" s="467"/>
      <c r="QTO45" s="467"/>
      <c r="QTP45" s="467"/>
      <c r="QTQ45" s="467"/>
      <c r="QTR45" s="467"/>
      <c r="QTS45" s="467"/>
      <c r="QTT45" s="467"/>
      <c r="QTU45" s="467"/>
      <c r="QTV45" s="467"/>
      <c r="QTW45" s="467"/>
      <c r="QTX45" s="467"/>
      <c r="QTY45" s="467"/>
      <c r="QTZ45" s="467"/>
      <c r="QUA45" s="467"/>
      <c r="QUB45" s="467"/>
      <c r="QUC45" s="467"/>
      <c r="QUD45" s="467"/>
      <c r="QUE45" s="467"/>
      <c r="QUF45" s="467"/>
      <c r="QUG45" s="467"/>
      <c r="QUH45" s="467"/>
      <c r="QUI45" s="467"/>
      <c r="QUJ45" s="467"/>
      <c r="QUK45" s="467"/>
      <c r="QUL45" s="467"/>
      <c r="QUM45" s="467"/>
      <c r="QUN45" s="467"/>
      <c r="QUO45" s="467"/>
      <c r="QUP45" s="467"/>
      <c r="QUQ45" s="467"/>
      <c r="QUR45" s="467"/>
      <c r="QUS45" s="467"/>
      <c r="QUT45" s="467"/>
      <c r="QUU45" s="467"/>
      <c r="QUV45" s="467"/>
      <c r="QUW45" s="467"/>
      <c r="QUX45" s="467"/>
      <c r="QUY45" s="467"/>
      <c r="QUZ45" s="467"/>
      <c r="QVA45" s="467"/>
      <c r="QVB45" s="467"/>
      <c r="QVC45" s="467"/>
      <c r="QVD45" s="467"/>
      <c r="QVE45" s="467"/>
      <c r="QVF45" s="467"/>
      <c r="QVG45" s="467"/>
      <c r="QVH45" s="467"/>
      <c r="QVI45" s="467"/>
      <c r="QVJ45" s="467"/>
      <c r="QVK45" s="467"/>
      <c r="QVL45" s="467"/>
      <c r="QVM45" s="467"/>
      <c r="QVN45" s="467"/>
      <c r="QVO45" s="467"/>
      <c r="QVP45" s="467"/>
      <c r="QVQ45" s="467"/>
      <c r="QVR45" s="467"/>
      <c r="QVS45" s="467"/>
      <c r="QVT45" s="467"/>
      <c r="QVU45" s="467"/>
      <c r="QVV45" s="467"/>
      <c r="QVW45" s="467"/>
      <c r="QVX45" s="467"/>
      <c r="QVY45" s="467"/>
      <c r="QVZ45" s="467"/>
      <c r="QWA45" s="467"/>
      <c r="QWB45" s="467"/>
      <c r="QWC45" s="467"/>
      <c r="QWD45" s="467"/>
      <c r="QWE45" s="467"/>
      <c r="QWF45" s="467"/>
      <c r="QWG45" s="467"/>
      <c r="QWH45" s="467"/>
      <c r="QWI45" s="467"/>
      <c r="QWJ45" s="467"/>
      <c r="QWK45" s="467"/>
      <c r="QWL45" s="467"/>
      <c r="QWM45" s="467"/>
      <c r="QWN45" s="467"/>
      <c r="QWO45" s="467"/>
      <c r="QWP45" s="467"/>
      <c r="QWQ45" s="467"/>
      <c r="QWR45" s="467"/>
      <c r="QWS45" s="467"/>
      <c r="QWT45" s="467"/>
      <c r="QWU45" s="467"/>
      <c r="QWV45" s="467"/>
      <c r="QWW45" s="467"/>
      <c r="QWX45" s="467"/>
      <c r="QWY45" s="467"/>
      <c r="QWZ45" s="467"/>
      <c r="QXA45" s="467"/>
      <c r="QXB45" s="467"/>
      <c r="QXC45" s="467"/>
      <c r="QXD45" s="467"/>
      <c r="QXE45" s="467"/>
      <c r="QXF45" s="467"/>
      <c r="QXG45" s="467"/>
      <c r="QXH45" s="467"/>
      <c r="QXI45" s="467"/>
      <c r="QXJ45" s="467"/>
      <c r="QXK45" s="467"/>
      <c r="QXL45" s="467"/>
      <c r="QXM45" s="467"/>
      <c r="QXN45" s="467"/>
      <c r="QXO45" s="467"/>
      <c r="QXP45" s="467"/>
      <c r="QXQ45" s="467"/>
      <c r="QXR45" s="467"/>
      <c r="QXS45" s="467"/>
      <c r="QXT45" s="467"/>
      <c r="QXU45" s="467"/>
      <c r="QXV45" s="467"/>
      <c r="QXW45" s="467"/>
      <c r="QXX45" s="467"/>
      <c r="QXY45" s="467"/>
      <c r="QXZ45" s="467"/>
      <c r="QYA45" s="467"/>
      <c r="QYB45" s="467"/>
      <c r="QYC45" s="467"/>
      <c r="QYD45" s="467"/>
      <c r="QYE45" s="467"/>
      <c r="QYF45" s="467"/>
      <c r="QYG45" s="467"/>
      <c r="QYH45" s="467"/>
      <c r="QYI45" s="467"/>
      <c r="QYJ45" s="467"/>
      <c r="QYK45" s="467"/>
      <c r="QYL45" s="467"/>
      <c r="QYM45" s="467"/>
      <c r="QYN45" s="467"/>
      <c r="QYO45" s="467"/>
      <c r="QYP45" s="467"/>
      <c r="QYQ45" s="467"/>
      <c r="QYR45" s="467"/>
      <c r="QYS45" s="467"/>
      <c r="QYT45" s="467"/>
      <c r="QYU45" s="467"/>
      <c r="QYV45" s="467"/>
      <c r="QYW45" s="467"/>
      <c r="QYX45" s="467"/>
      <c r="QYY45" s="467"/>
      <c r="QYZ45" s="467"/>
      <c r="QZA45" s="467"/>
      <c r="QZB45" s="467"/>
      <c r="QZC45" s="467"/>
      <c r="QZD45" s="467"/>
      <c r="QZE45" s="467"/>
      <c r="QZF45" s="467"/>
      <c r="QZG45" s="467"/>
      <c r="QZH45" s="467"/>
      <c r="QZI45" s="467"/>
      <c r="QZJ45" s="467"/>
      <c r="QZK45" s="467"/>
      <c r="QZL45" s="467"/>
      <c r="QZM45" s="467"/>
      <c r="QZN45" s="467"/>
      <c r="QZO45" s="467"/>
      <c r="QZP45" s="467"/>
      <c r="QZQ45" s="467"/>
      <c r="QZR45" s="467"/>
      <c r="QZS45" s="467"/>
      <c r="QZT45" s="467"/>
      <c r="QZU45" s="467"/>
      <c r="QZV45" s="467"/>
      <c r="QZW45" s="467"/>
      <c r="QZX45" s="467"/>
      <c r="QZY45" s="467"/>
      <c r="QZZ45" s="467"/>
      <c r="RAA45" s="467"/>
      <c r="RAB45" s="467"/>
      <c r="RAC45" s="467"/>
      <c r="RAD45" s="467"/>
      <c r="RAE45" s="467"/>
      <c r="RAF45" s="467"/>
      <c r="RAG45" s="467"/>
      <c r="RAH45" s="467"/>
      <c r="RAI45" s="467"/>
      <c r="RAJ45" s="467"/>
      <c r="RAK45" s="467"/>
      <c r="RAL45" s="467"/>
      <c r="RAM45" s="467"/>
      <c r="RAN45" s="467"/>
      <c r="RAO45" s="467"/>
      <c r="RAP45" s="467"/>
      <c r="RAQ45" s="467"/>
      <c r="RAR45" s="467"/>
      <c r="RAS45" s="467"/>
      <c r="RAT45" s="467"/>
      <c r="RAU45" s="467"/>
      <c r="RAV45" s="467"/>
      <c r="RAW45" s="467"/>
      <c r="RAX45" s="467"/>
      <c r="RAY45" s="467"/>
      <c r="RAZ45" s="467"/>
      <c r="RBA45" s="467"/>
      <c r="RBB45" s="467"/>
      <c r="RBC45" s="467"/>
      <c r="RBD45" s="467"/>
      <c r="RBE45" s="467"/>
      <c r="RBF45" s="467"/>
      <c r="RBG45" s="467"/>
      <c r="RBH45" s="467"/>
      <c r="RBI45" s="467"/>
      <c r="RBJ45" s="467"/>
      <c r="RBK45" s="467"/>
      <c r="RBL45" s="467"/>
      <c r="RBM45" s="467"/>
      <c r="RBN45" s="467"/>
      <c r="RBO45" s="467"/>
      <c r="RBP45" s="467"/>
      <c r="RBQ45" s="467"/>
      <c r="RBR45" s="467"/>
      <c r="RBS45" s="467"/>
      <c r="RBT45" s="467"/>
      <c r="RBU45" s="467"/>
      <c r="RBV45" s="467"/>
      <c r="RBW45" s="467"/>
      <c r="RBX45" s="467"/>
      <c r="RBY45" s="467"/>
      <c r="RBZ45" s="467"/>
      <c r="RCA45" s="467"/>
      <c r="RCB45" s="467"/>
      <c r="RCC45" s="467"/>
      <c r="RCD45" s="467"/>
      <c r="RCE45" s="467"/>
      <c r="RCF45" s="467"/>
      <c r="RCG45" s="467"/>
      <c r="RCH45" s="467"/>
      <c r="RCI45" s="467"/>
      <c r="RCJ45" s="467"/>
      <c r="RCK45" s="467"/>
      <c r="RCL45" s="467"/>
      <c r="RCM45" s="467"/>
      <c r="RCN45" s="467"/>
      <c r="RCO45" s="467"/>
      <c r="RCP45" s="467"/>
      <c r="RCQ45" s="467"/>
      <c r="RCR45" s="467"/>
      <c r="RCS45" s="467"/>
      <c r="RCT45" s="467"/>
      <c r="RCU45" s="467"/>
      <c r="RCV45" s="467"/>
      <c r="RCW45" s="467"/>
      <c r="RCX45" s="467"/>
      <c r="RCY45" s="467"/>
      <c r="RCZ45" s="467"/>
      <c r="RDA45" s="467"/>
      <c r="RDB45" s="467"/>
      <c r="RDC45" s="467"/>
      <c r="RDD45" s="467"/>
      <c r="RDE45" s="467"/>
      <c r="RDF45" s="467"/>
      <c r="RDG45" s="467"/>
      <c r="RDH45" s="467"/>
      <c r="RDI45" s="467"/>
      <c r="RDJ45" s="467"/>
      <c r="RDK45" s="467"/>
      <c r="RDL45" s="467"/>
      <c r="RDM45" s="467"/>
      <c r="RDN45" s="467"/>
      <c r="RDO45" s="467"/>
      <c r="RDP45" s="467"/>
      <c r="RDQ45" s="467"/>
      <c r="RDR45" s="467"/>
      <c r="RDS45" s="467"/>
      <c r="RDT45" s="467"/>
      <c r="RDU45" s="467"/>
      <c r="RDV45" s="467"/>
      <c r="RDW45" s="467"/>
      <c r="RDX45" s="467"/>
      <c r="RDY45" s="467"/>
      <c r="RDZ45" s="467"/>
      <c r="REA45" s="467"/>
      <c r="REB45" s="467"/>
      <c r="REC45" s="467"/>
      <c r="RED45" s="467"/>
      <c r="REE45" s="467"/>
      <c r="REF45" s="467"/>
      <c r="REG45" s="467"/>
      <c r="REH45" s="467"/>
      <c r="REI45" s="467"/>
      <c r="REJ45" s="467"/>
      <c r="REK45" s="467"/>
      <c r="REL45" s="467"/>
      <c r="REM45" s="467"/>
      <c r="REN45" s="467"/>
      <c r="REO45" s="467"/>
      <c r="REP45" s="467"/>
      <c r="REQ45" s="467"/>
      <c r="RER45" s="467"/>
      <c r="RES45" s="467"/>
      <c r="RET45" s="467"/>
      <c r="REU45" s="467"/>
      <c r="REV45" s="467"/>
      <c r="REW45" s="467"/>
      <c r="REX45" s="467"/>
      <c r="REY45" s="467"/>
      <c r="REZ45" s="467"/>
      <c r="RFA45" s="467"/>
      <c r="RFB45" s="467"/>
      <c r="RFC45" s="467"/>
      <c r="RFD45" s="467"/>
      <c r="RFE45" s="467"/>
      <c r="RFF45" s="467"/>
      <c r="RFG45" s="467"/>
      <c r="RFH45" s="467"/>
      <c r="RFI45" s="467"/>
      <c r="RFJ45" s="467"/>
      <c r="RFK45" s="467"/>
      <c r="RFL45" s="467"/>
      <c r="RFM45" s="467"/>
      <c r="RFN45" s="467"/>
      <c r="RFO45" s="467"/>
      <c r="RFP45" s="467"/>
      <c r="RFQ45" s="467"/>
      <c r="RFR45" s="467"/>
      <c r="RFS45" s="467"/>
      <c r="RFT45" s="467"/>
      <c r="RFU45" s="467"/>
      <c r="RFV45" s="467"/>
      <c r="RFW45" s="467"/>
      <c r="RFX45" s="467"/>
      <c r="RFY45" s="467"/>
      <c r="RFZ45" s="467"/>
      <c r="RGA45" s="467"/>
      <c r="RGB45" s="467"/>
      <c r="RGC45" s="467"/>
      <c r="RGD45" s="467"/>
      <c r="RGE45" s="467"/>
      <c r="RGF45" s="467"/>
      <c r="RGG45" s="467"/>
      <c r="RGH45" s="467"/>
      <c r="RGI45" s="467"/>
      <c r="RGJ45" s="467"/>
      <c r="RGK45" s="467"/>
      <c r="RGL45" s="467"/>
      <c r="RGM45" s="467"/>
      <c r="RGN45" s="467"/>
      <c r="RGO45" s="467"/>
      <c r="RGP45" s="467"/>
      <c r="RGQ45" s="467"/>
      <c r="RGR45" s="467"/>
      <c r="RGS45" s="467"/>
      <c r="RGT45" s="467"/>
      <c r="RGU45" s="467"/>
      <c r="RGV45" s="467"/>
      <c r="RGW45" s="467"/>
      <c r="RGX45" s="467"/>
      <c r="RGY45" s="467"/>
      <c r="RGZ45" s="467"/>
      <c r="RHA45" s="467"/>
      <c r="RHB45" s="467"/>
      <c r="RHC45" s="467"/>
      <c r="RHD45" s="467"/>
      <c r="RHE45" s="467"/>
      <c r="RHF45" s="467"/>
      <c r="RHG45" s="467"/>
      <c r="RHH45" s="467"/>
      <c r="RHI45" s="467"/>
      <c r="RHJ45" s="467"/>
      <c r="RHK45" s="467"/>
      <c r="RHL45" s="467"/>
      <c r="RHM45" s="467"/>
      <c r="RHN45" s="467"/>
      <c r="RHO45" s="467"/>
      <c r="RHP45" s="467"/>
      <c r="RHQ45" s="467"/>
      <c r="RHR45" s="467"/>
      <c r="RHS45" s="467"/>
      <c r="RHT45" s="467"/>
      <c r="RHU45" s="467"/>
      <c r="RHV45" s="467"/>
      <c r="RHW45" s="467"/>
      <c r="RHX45" s="467"/>
      <c r="RHY45" s="467"/>
      <c r="RHZ45" s="467"/>
      <c r="RIA45" s="467"/>
      <c r="RIB45" s="467"/>
      <c r="RIC45" s="467"/>
      <c r="RID45" s="467"/>
      <c r="RIE45" s="467"/>
      <c r="RIF45" s="467"/>
      <c r="RIG45" s="467"/>
      <c r="RIH45" s="467"/>
      <c r="RII45" s="467"/>
      <c r="RIJ45" s="467"/>
      <c r="RIK45" s="467"/>
      <c r="RIL45" s="467"/>
      <c r="RIM45" s="467"/>
      <c r="RIN45" s="467"/>
      <c r="RIO45" s="467"/>
      <c r="RIP45" s="467"/>
      <c r="RIQ45" s="467"/>
      <c r="RIR45" s="467"/>
      <c r="RIS45" s="467"/>
      <c r="RIT45" s="467"/>
      <c r="RIU45" s="467"/>
      <c r="RIV45" s="467"/>
      <c r="RIW45" s="467"/>
      <c r="RIX45" s="467"/>
      <c r="RIY45" s="467"/>
      <c r="RIZ45" s="467"/>
      <c r="RJA45" s="467"/>
      <c r="RJB45" s="467"/>
      <c r="RJC45" s="467"/>
      <c r="RJD45" s="467"/>
      <c r="RJE45" s="467"/>
      <c r="RJF45" s="467"/>
      <c r="RJG45" s="467"/>
      <c r="RJH45" s="467"/>
      <c r="RJI45" s="467"/>
      <c r="RJJ45" s="467"/>
      <c r="RJK45" s="467"/>
      <c r="RJL45" s="467"/>
      <c r="RJM45" s="467"/>
      <c r="RJN45" s="467"/>
      <c r="RJO45" s="467"/>
      <c r="RJP45" s="467"/>
      <c r="RJQ45" s="467"/>
      <c r="RJR45" s="467"/>
      <c r="RJS45" s="467"/>
      <c r="RJT45" s="467"/>
      <c r="RJU45" s="467"/>
      <c r="RJV45" s="467"/>
      <c r="RJW45" s="467"/>
      <c r="RJX45" s="467"/>
      <c r="RJY45" s="467"/>
      <c r="RJZ45" s="467"/>
      <c r="RKA45" s="467"/>
      <c r="RKB45" s="467"/>
      <c r="RKC45" s="467"/>
      <c r="RKD45" s="467"/>
      <c r="RKE45" s="467"/>
      <c r="RKF45" s="467"/>
      <c r="RKG45" s="467"/>
      <c r="RKH45" s="467"/>
      <c r="RKI45" s="467"/>
      <c r="RKJ45" s="467"/>
      <c r="RKK45" s="467"/>
      <c r="RKL45" s="467"/>
      <c r="RKM45" s="467"/>
      <c r="RKN45" s="467"/>
      <c r="RKO45" s="467"/>
      <c r="RKP45" s="467"/>
      <c r="RKQ45" s="467"/>
      <c r="RKR45" s="467"/>
      <c r="RKS45" s="467"/>
      <c r="RKT45" s="467"/>
      <c r="RKU45" s="467"/>
      <c r="RKV45" s="467"/>
      <c r="RKW45" s="467"/>
      <c r="RKX45" s="467"/>
      <c r="RKY45" s="467"/>
      <c r="RKZ45" s="467"/>
      <c r="RLA45" s="467"/>
      <c r="RLB45" s="467"/>
      <c r="RLC45" s="467"/>
      <c r="RLD45" s="467"/>
      <c r="RLE45" s="467"/>
      <c r="RLF45" s="467"/>
      <c r="RLG45" s="467"/>
      <c r="RLH45" s="467"/>
      <c r="RLI45" s="467"/>
      <c r="RLJ45" s="467"/>
      <c r="RLK45" s="467"/>
      <c r="RLL45" s="467"/>
      <c r="RLM45" s="467"/>
      <c r="RLN45" s="467"/>
      <c r="RLO45" s="467"/>
      <c r="RLP45" s="467"/>
      <c r="RLQ45" s="467"/>
      <c r="RLR45" s="467"/>
      <c r="RLS45" s="467"/>
      <c r="RLT45" s="467"/>
      <c r="RLU45" s="467"/>
      <c r="RLV45" s="467"/>
      <c r="RLW45" s="467"/>
      <c r="RLX45" s="467"/>
      <c r="RLY45" s="467"/>
      <c r="RLZ45" s="467"/>
      <c r="RMA45" s="467"/>
      <c r="RMB45" s="467"/>
      <c r="RMC45" s="467"/>
      <c r="RMD45" s="467"/>
      <c r="RME45" s="467"/>
      <c r="RMF45" s="467"/>
      <c r="RMG45" s="467"/>
      <c r="RMH45" s="467"/>
      <c r="RMI45" s="467"/>
      <c r="RMJ45" s="467"/>
      <c r="RMK45" s="467"/>
      <c r="RML45" s="467"/>
      <c r="RMM45" s="467"/>
      <c r="RMN45" s="467"/>
      <c r="RMO45" s="467"/>
      <c r="RMP45" s="467"/>
      <c r="RMQ45" s="467"/>
      <c r="RMR45" s="467"/>
      <c r="RMS45" s="467"/>
      <c r="RMT45" s="467"/>
      <c r="RMU45" s="467"/>
      <c r="RMV45" s="467"/>
      <c r="RMW45" s="467"/>
      <c r="RMX45" s="467"/>
      <c r="RMY45" s="467"/>
      <c r="RMZ45" s="467"/>
      <c r="RNA45" s="467"/>
      <c r="RNB45" s="467"/>
      <c r="RNC45" s="467"/>
      <c r="RND45" s="467"/>
      <c r="RNE45" s="467"/>
      <c r="RNF45" s="467"/>
      <c r="RNG45" s="467"/>
      <c r="RNH45" s="467"/>
      <c r="RNI45" s="467"/>
      <c r="RNJ45" s="467"/>
      <c r="RNK45" s="467"/>
      <c r="RNL45" s="467"/>
      <c r="RNM45" s="467"/>
      <c r="RNN45" s="467"/>
      <c r="RNO45" s="467"/>
      <c r="RNP45" s="467"/>
      <c r="RNQ45" s="467"/>
      <c r="RNR45" s="467"/>
      <c r="RNS45" s="467"/>
      <c r="RNT45" s="467"/>
      <c r="RNU45" s="467"/>
      <c r="RNV45" s="467"/>
      <c r="RNW45" s="467"/>
      <c r="RNX45" s="467"/>
      <c r="RNY45" s="467"/>
      <c r="RNZ45" s="467"/>
      <c r="ROA45" s="467"/>
      <c r="ROB45" s="467"/>
      <c r="ROC45" s="467"/>
      <c r="ROD45" s="467"/>
      <c r="ROE45" s="467"/>
      <c r="ROF45" s="467"/>
      <c r="ROG45" s="467"/>
      <c r="ROH45" s="467"/>
      <c r="ROI45" s="467"/>
      <c r="ROJ45" s="467"/>
      <c r="ROK45" s="467"/>
      <c r="ROL45" s="467"/>
      <c r="ROM45" s="467"/>
      <c r="RON45" s="467"/>
      <c r="ROO45" s="467"/>
      <c r="ROP45" s="467"/>
      <c r="ROQ45" s="467"/>
      <c r="ROR45" s="467"/>
      <c r="ROS45" s="467"/>
      <c r="ROT45" s="467"/>
      <c r="ROU45" s="467"/>
      <c r="ROV45" s="467"/>
      <c r="ROW45" s="467"/>
      <c r="ROX45" s="467"/>
      <c r="ROY45" s="467"/>
      <c r="ROZ45" s="467"/>
      <c r="RPA45" s="467"/>
      <c r="RPB45" s="467"/>
      <c r="RPC45" s="467"/>
      <c r="RPD45" s="467"/>
      <c r="RPE45" s="467"/>
      <c r="RPF45" s="467"/>
      <c r="RPG45" s="467"/>
      <c r="RPH45" s="467"/>
      <c r="RPI45" s="467"/>
      <c r="RPJ45" s="467"/>
      <c r="RPK45" s="467"/>
      <c r="RPL45" s="467"/>
      <c r="RPM45" s="467"/>
      <c r="RPN45" s="467"/>
      <c r="RPO45" s="467"/>
      <c r="RPP45" s="467"/>
      <c r="RPQ45" s="467"/>
      <c r="RPR45" s="467"/>
      <c r="RPS45" s="467"/>
      <c r="RPT45" s="467"/>
      <c r="RPU45" s="467"/>
      <c r="RPV45" s="467"/>
      <c r="RPW45" s="467"/>
      <c r="RPX45" s="467"/>
      <c r="RPY45" s="467"/>
      <c r="RPZ45" s="467"/>
      <c r="RQA45" s="467"/>
      <c r="RQB45" s="467"/>
      <c r="RQC45" s="467"/>
      <c r="RQD45" s="467"/>
      <c r="RQE45" s="467"/>
      <c r="RQF45" s="467"/>
      <c r="RQG45" s="467"/>
      <c r="RQH45" s="467"/>
      <c r="RQI45" s="467"/>
      <c r="RQJ45" s="467"/>
      <c r="RQK45" s="467"/>
      <c r="RQL45" s="467"/>
      <c r="RQM45" s="467"/>
      <c r="RQN45" s="467"/>
      <c r="RQO45" s="467"/>
      <c r="RQP45" s="467"/>
      <c r="RQQ45" s="467"/>
      <c r="RQR45" s="467"/>
      <c r="RQS45" s="467"/>
      <c r="RQT45" s="467"/>
      <c r="RQU45" s="467"/>
      <c r="RQV45" s="467"/>
      <c r="RQW45" s="467"/>
      <c r="RQX45" s="467"/>
      <c r="RQY45" s="467"/>
      <c r="RQZ45" s="467"/>
      <c r="RRA45" s="467"/>
      <c r="RRB45" s="467"/>
      <c r="RRC45" s="467"/>
      <c r="RRD45" s="467"/>
      <c r="RRE45" s="467"/>
      <c r="RRF45" s="467"/>
      <c r="RRG45" s="467"/>
      <c r="RRH45" s="467"/>
      <c r="RRI45" s="467"/>
      <c r="RRJ45" s="467"/>
      <c r="RRK45" s="467"/>
      <c r="RRL45" s="467"/>
      <c r="RRM45" s="467"/>
      <c r="RRN45" s="467"/>
      <c r="RRO45" s="467"/>
      <c r="RRP45" s="467"/>
      <c r="RRQ45" s="467"/>
      <c r="RRR45" s="467"/>
      <c r="RRS45" s="467"/>
      <c r="RRT45" s="467"/>
      <c r="RRU45" s="467"/>
      <c r="RRV45" s="467"/>
      <c r="RRW45" s="467"/>
      <c r="RRX45" s="467"/>
      <c r="RRY45" s="467"/>
      <c r="RRZ45" s="467"/>
      <c r="RSA45" s="467"/>
      <c r="RSB45" s="467"/>
      <c r="RSC45" s="467"/>
      <c r="RSD45" s="467"/>
      <c r="RSE45" s="467"/>
      <c r="RSF45" s="467"/>
      <c r="RSG45" s="467"/>
      <c r="RSH45" s="467"/>
      <c r="RSI45" s="467"/>
      <c r="RSJ45" s="467"/>
      <c r="RSK45" s="467"/>
      <c r="RSL45" s="467"/>
      <c r="RSM45" s="467"/>
      <c r="RSN45" s="467"/>
      <c r="RSO45" s="467"/>
      <c r="RSP45" s="467"/>
      <c r="RSQ45" s="467"/>
      <c r="RSR45" s="467"/>
      <c r="RSS45" s="467"/>
      <c r="RST45" s="467"/>
      <c r="RSU45" s="467"/>
      <c r="RSV45" s="467"/>
      <c r="RSW45" s="467"/>
      <c r="RSX45" s="467"/>
      <c r="RSY45" s="467"/>
      <c r="RSZ45" s="467"/>
      <c r="RTA45" s="467"/>
      <c r="RTB45" s="467"/>
      <c r="RTC45" s="467"/>
      <c r="RTD45" s="467"/>
      <c r="RTE45" s="467"/>
      <c r="RTF45" s="467"/>
      <c r="RTG45" s="467"/>
      <c r="RTH45" s="467"/>
      <c r="RTI45" s="467"/>
      <c r="RTJ45" s="467"/>
      <c r="RTK45" s="467"/>
      <c r="RTL45" s="467"/>
      <c r="RTM45" s="467"/>
      <c r="RTN45" s="467"/>
      <c r="RTO45" s="467"/>
      <c r="RTP45" s="467"/>
      <c r="RTQ45" s="467"/>
      <c r="RTR45" s="467"/>
      <c r="RTS45" s="467"/>
      <c r="RTT45" s="467"/>
      <c r="RTU45" s="467"/>
      <c r="RTV45" s="467"/>
      <c r="RTW45" s="467"/>
      <c r="RTX45" s="467"/>
      <c r="RTY45" s="467"/>
      <c r="RTZ45" s="467"/>
      <c r="RUA45" s="467"/>
      <c r="RUB45" s="467"/>
      <c r="RUC45" s="467"/>
      <c r="RUD45" s="467"/>
      <c r="RUE45" s="467"/>
      <c r="RUF45" s="467"/>
      <c r="RUG45" s="467"/>
      <c r="RUH45" s="467"/>
      <c r="RUI45" s="467"/>
      <c r="RUJ45" s="467"/>
      <c r="RUK45" s="467"/>
      <c r="RUL45" s="467"/>
      <c r="RUM45" s="467"/>
      <c r="RUN45" s="467"/>
      <c r="RUO45" s="467"/>
      <c r="RUP45" s="467"/>
      <c r="RUQ45" s="467"/>
      <c r="RUR45" s="467"/>
      <c r="RUS45" s="467"/>
      <c r="RUT45" s="467"/>
      <c r="RUU45" s="467"/>
      <c r="RUV45" s="467"/>
      <c r="RUW45" s="467"/>
      <c r="RUX45" s="467"/>
      <c r="RUY45" s="467"/>
      <c r="RUZ45" s="467"/>
      <c r="RVA45" s="467"/>
      <c r="RVB45" s="467"/>
      <c r="RVC45" s="467"/>
      <c r="RVD45" s="467"/>
      <c r="RVE45" s="467"/>
      <c r="RVF45" s="467"/>
      <c r="RVG45" s="467"/>
      <c r="RVH45" s="467"/>
      <c r="RVI45" s="467"/>
      <c r="RVJ45" s="467"/>
      <c r="RVK45" s="467"/>
      <c r="RVL45" s="467"/>
      <c r="RVM45" s="467"/>
      <c r="RVN45" s="467"/>
      <c r="RVO45" s="467"/>
      <c r="RVP45" s="467"/>
      <c r="RVQ45" s="467"/>
      <c r="RVR45" s="467"/>
      <c r="RVS45" s="467"/>
      <c r="RVT45" s="467"/>
      <c r="RVU45" s="467"/>
      <c r="RVV45" s="467"/>
      <c r="RVW45" s="467"/>
      <c r="RVX45" s="467"/>
      <c r="RVY45" s="467"/>
      <c r="RVZ45" s="467"/>
      <c r="RWA45" s="467"/>
      <c r="RWB45" s="467"/>
      <c r="RWC45" s="467"/>
      <c r="RWD45" s="467"/>
      <c r="RWE45" s="467"/>
      <c r="RWF45" s="467"/>
      <c r="RWG45" s="467"/>
      <c r="RWH45" s="467"/>
      <c r="RWI45" s="467"/>
      <c r="RWJ45" s="467"/>
      <c r="RWK45" s="467"/>
      <c r="RWL45" s="467"/>
      <c r="RWM45" s="467"/>
      <c r="RWN45" s="467"/>
      <c r="RWO45" s="467"/>
      <c r="RWP45" s="467"/>
      <c r="RWQ45" s="467"/>
      <c r="RWR45" s="467"/>
      <c r="RWS45" s="467"/>
      <c r="RWT45" s="467"/>
      <c r="RWU45" s="467"/>
      <c r="RWV45" s="467"/>
      <c r="RWW45" s="467"/>
      <c r="RWX45" s="467"/>
      <c r="RWY45" s="467"/>
      <c r="RWZ45" s="467"/>
      <c r="RXA45" s="467"/>
      <c r="RXB45" s="467"/>
      <c r="RXC45" s="467"/>
      <c r="RXD45" s="467"/>
      <c r="RXE45" s="467"/>
      <c r="RXF45" s="467"/>
      <c r="RXG45" s="467"/>
      <c r="RXH45" s="467"/>
      <c r="RXI45" s="467"/>
      <c r="RXJ45" s="467"/>
      <c r="RXK45" s="467"/>
      <c r="RXL45" s="467"/>
      <c r="RXM45" s="467"/>
      <c r="RXN45" s="467"/>
      <c r="RXO45" s="467"/>
      <c r="RXP45" s="467"/>
      <c r="RXQ45" s="467"/>
      <c r="RXR45" s="467"/>
      <c r="RXS45" s="467"/>
      <c r="RXT45" s="467"/>
      <c r="RXU45" s="467"/>
      <c r="RXV45" s="467"/>
      <c r="RXW45" s="467"/>
      <c r="RXX45" s="467"/>
      <c r="RXY45" s="467"/>
      <c r="RXZ45" s="467"/>
      <c r="RYA45" s="467"/>
      <c r="RYB45" s="467"/>
      <c r="RYC45" s="467"/>
      <c r="RYD45" s="467"/>
      <c r="RYE45" s="467"/>
      <c r="RYF45" s="467"/>
      <c r="RYG45" s="467"/>
      <c r="RYH45" s="467"/>
      <c r="RYI45" s="467"/>
      <c r="RYJ45" s="467"/>
      <c r="RYK45" s="467"/>
      <c r="RYL45" s="467"/>
      <c r="RYM45" s="467"/>
      <c r="RYN45" s="467"/>
      <c r="RYO45" s="467"/>
      <c r="RYP45" s="467"/>
      <c r="RYQ45" s="467"/>
      <c r="RYR45" s="467"/>
      <c r="RYS45" s="467"/>
      <c r="RYT45" s="467"/>
      <c r="RYU45" s="467"/>
      <c r="RYV45" s="467"/>
      <c r="RYW45" s="467"/>
      <c r="RYX45" s="467"/>
      <c r="RYY45" s="467"/>
      <c r="RYZ45" s="467"/>
      <c r="RZA45" s="467"/>
      <c r="RZB45" s="467"/>
      <c r="RZC45" s="467"/>
      <c r="RZD45" s="467"/>
      <c r="RZE45" s="467"/>
      <c r="RZF45" s="467"/>
      <c r="RZG45" s="467"/>
      <c r="RZH45" s="467"/>
      <c r="RZI45" s="467"/>
      <c r="RZJ45" s="467"/>
      <c r="RZK45" s="467"/>
      <c r="RZL45" s="467"/>
      <c r="RZM45" s="467"/>
      <c r="RZN45" s="467"/>
      <c r="RZO45" s="467"/>
      <c r="RZP45" s="467"/>
      <c r="RZQ45" s="467"/>
      <c r="RZR45" s="467"/>
      <c r="RZS45" s="467"/>
      <c r="RZT45" s="467"/>
      <c r="RZU45" s="467"/>
      <c r="RZV45" s="467"/>
      <c r="RZW45" s="467"/>
      <c r="RZX45" s="467"/>
      <c r="RZY45" s="467"/>
      <c r="RZZ45" s="467"/>
      <c r="SAA45" s="467"/>
      <c r="SAB45" s="467"/>
      <c r="SAC45" s="467"/>
      <c r="SAD45" s="467"/>
      <c r="SAE45" s="467"/>
      <c r="SAF45" s="467"/>
      <c r="SAG45" s="467"/>
      <c r="SAH45" s="467"/>
      <c r="SAI45" s="467"/>
      <c r="SAJ45" s="467"/>
      <c r="SAK45" s="467"/>
      <c r="SAL45" s="467"/>
      <c r="SAM45" s="467"/>
      <c r="SAN45" s="467"/>
      <c r="SAO45" s="467"/>
      <c r="SAP45" s="467"/>
      <c r="SAQ45" s="467"/>
      <c r="SAR45" s="467"/>
      <c r="SAS45" s="467"/>
      <c r="SAT45" s="467"/>
      <c r="SAU45" s="467"/>
      <c r="SAV45" s="467"/>
      <c r="SAW45" s="467"/>
      <c r="SAX45" s="467"/>
      <c r="SAY45" s="467"/>
      <c r="SAZ45" s="467"/>
      <c r="SBA45" s="467"/>
      <c r="SBB45" s="467"/>
      <c r="SBC45" s="467"/>
      <c r="SBD45" s="467"/>
      <c r="SBE45" s="467"/>
      <c r="SBF45" s="467"/>
      <c r="SBG45" s="467"/>
      <c r="SBH45" s="467"/>
      <c r="SBI45" s="467"/>
      <c r="SBJ45" s="467"/>
      <c r="SBK45" s="467"/>
      <c r="SBL45" s="467"/>
      <c r="SBM45" s="467"/>
      <c r="SBN45" s="467"/>
      <c r="SBO45" s="467"/>
      <c r="SBP45" s="467"/>
      <c r="SBQ45" s="467"/>
      <c r="SBR45" s="467"/>
      <c r="SBS45" s="467"/>
      <c r="SBT45" s="467"/>
      <c r="SBU45" s="467"/>
      <c r="SBV45" s="467"/>
      <c r="SBW45" s="467"/>
      <c r="SBX45" s="467"/>
      <c r="SBY45" s="467"/>
      <c r="SBZ45" s="467"/>
      <c r="SCA45" s="467"/>
      <c r="SCB45" s="467"/>
      <c r="SCC45" s="467"/>
      <c r="SCD45" s="467"/>
      <c r="SCE45" s="467"/>
      <c r="SCF45" s="467"/>
      <c r="SCG45" s="467"/>
      <c r="SCH45" s="467"/>
      <c r="SCI45" s="467"/>
      <c r="SCJ45" s="467"/>
      <c r="SCK45" s="467"/>
      <c r="SCL45" s="467"/>
      <c r="SCM45" s="467"/>
      <c r="SCN45" s="467"/>
      <c r="SCO45" s="467"/>
      <c r="SCP45" s="467"/>
      <c r="SCQ45" s="467"/>
      <c r="SCR45" s="467"/>
      <c r="SCS45" s="467"/>
      <c r="SCT45" s="467"/>
      <c r="SCU45" s="467"/>
      <c r="SCV45" s="467"/>
      <c r="SCW45" s="467"/>
      <c r="SCX45" s="467"/>
      <c r="SCY45" s="467"/>
      <c r="SCZ45" s="467"/>
      <c r="SDA45" s="467"/>
      <c r="SDB45" s="467"/>
      <c r="SDC45" s="467"/>
      <c r="SDD45" s="467"/>
      <c r="SDE45" s="467"/>
      <c r="SDF45" s="467"/>
      <c r="SDG45" s="467"/>
      <c r="SDH45" s="467"/>
      <c r="SDI45" s="467"/>
      <c r="SDJ45" s="467"/>
      <c r="SDK45" s="467"/>
      <c r="SDL45" s="467"/>
      <c r="SDM45" s="467"/>
      <c r="SDN45" s="467"/>
      <c r="SDO45" s="467"/>
      <c r="SDP45" s="467"/>
      <c r="SDQ45" s="467"/>
      <c r="SDR45" s="467"/>
      <c r="SDS45" s="467"/>
      <c r="SDT45" s="467"/>
      <c r="SDU45" s="467"/>
      <c r="SDV45" s="467"/>
      <c r="SDW45" s="467"/>
      <c r="SDX45" s="467"/>
      <c r="SDY45" s="467"/>
      <c r="SDZ45" s="467"/>
      <c r="SEA45" s="467"/>
      <c r="SEB45" s="467"/>
      <c r="SEC45" s="467"/>
      <c r="SED45" s="467"/>
      <c r="SEE45" s="467"/>
      <c r="SEF45" s="467"/>
      <c r="SEG45" s="467"/>
      <c r="SEH45" s="467"/>
      <c r="SEI45" s="467"/>
      <c r="SEJ45" s="467"/>
      <c r="SEK45" s="467"/>
      <c r="SEL45" s="467"/>
      <c r="SEM45" s="467"/>
      <c r="SEN45" s="467"/>
      <c r="SEO45" s="467"/>
      <c r="SEP45" s="467"/>
      <c r="SEQ45" s="467"/>
      <c r="SER45" s="467"/>
      <c r="SES45" s="467"/>
      <c r="SET45" s="467"/>
      <c r="SEU45" s="467"/>
      <c r="SEV45" s="467"/>
      <c r="SEW45" s="467"/>
      <c r="SEX45" s="467"/>
      <c r="SEY45" s="467"/>
      <c r="SEZ45" s="467"/>
      <c r="SFA45" s="467"/>
      <c r="SFB45" s="467"/>
      <c r="SFC45" s="467"/>
      <c r="SFD45" s="467"/>
      <c r="SFE45" s="467"/>
      <c r="SFF45" s="467"/>
      <c r="SFG45" s="467"/>
      <c r="SFH45" s="467"/>
      <c r="SFI45" s="467"/>
      <c r="SFJ45" s="467"/>
      <c r="SFK45" s="467"/>
      <c r="SFL45" s="467"/>
      <c r="SFM45" s="467"/>
      <c r="SFN45" s="467"/>
      <c r="SFO45" s="467"/>
      <c r="SFP45" s="467"/>
      <c r="SFQ45" s="467"/>
      <c r="SFR45" s="467"/>
      <c r="SFS45" s="467"/>
      <c r="SFT45" s="467"/>
      <c r="SFU45" s="467"/>
      <c r="SFV45" s="467"/>
      <c r="SFW45" s="467"/>
      <c r="SFX45" s="467"/>
      <c r="SFY45" s="467"/>
      <c r="SFZ45" s="467"/>
      <c r="SGA45" s="467"/>
      <c r="SGB45" s="467"/>
      <c r="SGC45" s="467"/>
      <c r="SGD45" s="467"/>
      <c r="SGE45" s="467"/>
      <c r="SGF45" s="467"/>
      <c r="SGG45" s="467"/>
      <c r="SGH45" s="467"/>
      <c r="SGI45" s="467"/>
      <c r="SGJ45" s="467"/>
      <c r="SGK45" s="467"/>
      <c r="SGL45" s="467"/>
      <c r="SGM45" s="467"/>
      <c r="SGN45" s="467"/>
      <c r="SGO45" s="467"/>
      <c r="SGP45" s="467"/>
      <c r="SGQ45" s="467"/>
      <c r="SGR45" s="467"/>
      <c r="SGS45" s="467"/>
      <c r="SGT45" s="467"/>
      <c r="SGU45" s="467"/>
      <c r="SGV45" s="467"/>
      <c r="SGW45" s="467"/>
      <c r="SGX45" s="467"/>
      <c r="SGY45" s="467"/>
      <c r="SGZ45" s="467"/>
      <c r="SHA45" s="467"/>
      <c r="SHB45" s="467"/>
      <c r="SHC45" s="467"/>
      <c r="SHD45" s="467"/>
      <c r="SHE45" s="467"/>
      <c r="SHF45" s="467"/>
      <c r="SHG45" s="467"/>
      <c r="SHH45" s="467"/>
      <c r="SHI45" s="467"/>
      <c r="SHJ45" s="467"/>
      <c r="SHK45" s="467"/>
      <c r="SHL45" s="467"/>
      <c r="SHM45" s="467"/>
      <c r="SHN45" s="467"/>
      <c r="SHO45" s="467"/>
      <c r="SHP45" s="467"/>
      <c r="SHQ45" s="467"/>
      <c r="SHR45" s="467"/>
      <c r="SHS45" s="467"/>
      <c r="SHT45" s="467"/>
      <c r="SHU45" s="467"/>
      <c r="SHV45" s="467"/>
      <c r="SHW45" s="467"/>
      <c r="SHX45" s="467"/>
      <c r="SHY45" s="467"/>
      <c r="SHZ45" s="467"/>
      <c r="SIA45" s="467"/>
      <c r="SIB45" s="467"/>
      <c r="SIC45" s="467"/>
      <c r="SID45" s="467"/>
      <c r="SIE45" s="467"/>
      <c r="SIF45" s="467"/>
      <c r="SIG45" s="467"/>
      <c r="SIH45" s="467"/>
      <c r="SII45" s="467"/>
      <c r="SIJ45" s="467"/>
      <c r="SIK45" s="467"/>
      <c r="SIL45" s="467"/>
      <c r="SIM45" s="467"/>
      <c r="SIN45" s="467"/>
      <c r="SIO45" s="467"/>
      <c r="SIP45" s="467"/>
      <c r="SIQ45" s="467"/>
      <c r="SIR45" s="467"/>
      <c r="SIS45" s="467"/>
      <c r="SIT45" s="467"/>
      <c r="SIU45" s="467"/>
      <c r="SIV45" s="467"/>
      <c r="SIW45" s="467"/>
      <c r="SIX45" s="467"/>
      <c r="SIY45" s="467"/>
      <c r="SIZ45" s="467"/>
      <c r="SJA45" s="467"/>
      <c r="SJB45" s="467"/>
      <c r="SJC45" s="467"/>
      <c r="SJD45" s="467"/>
      <c r="SJE45" s="467"/>
      <c r="SJF45" s="467"/>
      <c r="SJG45" s="467"/>
      <c r="SJH45" s="467"/>
      <c r="SJI45" s="467"/>
      <c r="SJJ45" s="467"/>
      <c r="SJK45" s="467"/>
      <c r="SJL45" s="467"/>
      <c r="SJM45" s="467"/>
      <c r="SJN45" s="467"/>
      <c r="SJO45" s="467"/>
      <c r="SJP45" s="467"/>
      <c r="SJQ45" s="467"/>
      <c r="SJR45" s="467"/>
      <c r="SJS45" s="467"/>
      <c r="SJT45" s="467"/>
      <c r="SJU45" s="467"/>
      <c r="SJV45" s="467"/>
      <c r="SJW45" s="467"/>
      <c r="SJX45" s="467"/>
      <c r="SJY45" s="467"/>
      <c r="SJZ45" s="467"/>
      <c r="SKA45" s="467"/>
      <c r="SKB45" s="467"/>
      <c r="SKC45" s="467"/>
      <c r="SKD45" s="467"/>
      <c r="SKE45" s="467"/>
      <c r="SKF45" s="467"/>
      <c r="SKG45" s="467"/>
      <c r="SKH45" s="467"/>
      <c r="SKI45" s="467"/>
      <c r="SKJ45" s="467"/>
      <c r="SKK45" s="467"/>
      <c r="SKL45" s="467"/>
      <c r="SKM45" s="467"/>
      <c r="SKN45" s="467"/>
      <c r="SKO45" s="467"/>
      <c r="SKP45" s="467"/>
      <c r="SKQ45" s="467"/>
      <c r="SKR45" s="467"/>
      <c r="SKS45" s="467"/>
      <c r="SKT45" s="467"/>
      <c r="SKU45" s="467"/>
      <c r="SKV45" s="467"/>
      <c r="SKW45" s="467"/>
      <c r="SKX45" s="467"/>
      <c r="SKY45" s="467"/>
      <c r="SKZ45" s="467"/>
      <c r="SLA45" s="467"/>
      <c r="SLB45" s="467"/>
      <c r="SLC45" s="467"/>
      <c r="SLD45" s="467"/>
      <c r="SLE45" s="467"/>
      <c r="SLF45" s="467"/>
      <c r="SLG45" s="467"/>
      <c r="SLH45" s="467"/>
      <c r="SLI45" s="467"/>
      <c r="SLJ45" s="467"/>
      <c r="SLK45" s="467"/>
      <c r="SLL45" s="467"/>
      <c r="SLM45" s="467"/>
      <c r="SLN45" s="467"/>
      <c r="SLO45" s="467"/>
      <c r="SLP45" s="467"/>
      <c r="SLQ45" s="467"/>
      <c r="SLR45" s="467"/>
      <c r="SLS45" s="467"/>
      <c r="SLT45" s="467"/>
      <c r="SLU45" s="467"/>
      <c r="SLV45" s="467"/>
      <c r="SLW45" s="467"/>
      <c r="SLX45" s="467"/>
      <c r="SLY45" s="467"/>
      <c r="SLZ45" s="467"/>
      <c r="SMA45" s="467"/>
      <c r="SMB45" s="467"/>
      <c r="SMC45" s="467"/>
      <c r="SMD45" s="467"/>
      <c r="SME45" s="467"/>
      <c r="SMF45" s="467"/>
      <c r="SMG45" s="467"/>
      <c r="SMH45" s="467"/>
      <c r="SMI45" s="467"/>
      <c r="SMJ45" s="467"/>
      <c r="SMK45" s="467"/>
      <c r="SML45" s="467"/>
      <c r="SMM45" s="467"/>
      <c r="SMN45" s="467"/>
      <c r="SMO45" s="467"/>
      <c r="SMP45" s="467"/>
      <c r="SMQ45" s="467"/>
      <c r="SMR45" s="467"/>
      <c r="SMS45" s="467"/>
      <c r="SMT45" s="467"/>
      <c r="SMU45" s="467"/>
      <c r="SMV45" s="467"/>
      <c r="SMW45" s="467"/>
      <c r="SMX45" s="467"/>
      <c r="SMY45" s="467"/>
      <c r="SMZ45" s="467"/>
      <c r="SNA45" s="467"/>
      <c r="SNB45" s="467"/>
      <c r="SNC45" s="467"/>
      <c r="SND45" s="467"/>
      <c r="SNE45" s="467"/>
      <c r="SNF45" s="467"/>
      <c r="SNG45" s="467"/>
      <c r="SNH45" s="467"/>
      <c r="SNI45" s="467"/>
      <c r="SNJ45" s="467"/>
      <c r="SNK45" s="467"/>
      <c r="SNL45" s="467"/>
      <c r="SNM45" s="467"/>
      <c r="SNN45" s="467"/>
      <c r="SNO45" s="467"/>
      <c r="SNP45" s="467"/>
      <c r="SNQ45" s="467"/>
      <c r="SNR45" s="467"/>
      <c r="SNS45" s="467"/>
      <c r="SNT45" s="467"/>
      <c r="SNU45" s="467"/>
      <c r="SNV45" s="467"/>
      <c r="SNW45" s="467"/>
      <c r="SNX45" s="467"/>
      <c r="SNY45" s="467"/>
      <c r="SNZ45" s="467"/>
      <c r="SOA45" s="467"/>
      <c r="SOB45" s="467"/>
      <c r="SOC45" s="467"/>
      <c r="SOD45" s="467"/>
      <c r="SOE45" s="467"/>
      <c r="SOF45" s="467"/>
      <c r="SOG45" s="467"/>
      <c r="SOH45" s="467"/>
      <c r="SOI45" s="467"/>
      <c r="SOJ45" s="467"/>
      <c r="SOK45" s="467"/>
      <c r="SOL45" s="467"/>
      <c r="SOM45" s="467"/>
      <c r="SON45" s="467"/>
      <c r="SOO45" s="467"/>
      <c r="SOP45" s="467"/>
      <c r="SOQ45" s="467"/>
      <c r="SOR45" s="467"/>
      <c r="SOS45" s="467"/>
      <c r="SOT45" s="467"/>
      <c r="SOU45" s="467"/>
      <c r="SOV45" s="467"/>
      <c r="SOW45" s="467"/>
      <c r="SOX45" s="467"/>
      <c r="SOY45" s="467"/>
      <c r="SOZ45" s="467"/>
      <c r="SPA45" s="467"/>
      <c r="SPB45" s="467"/>
      <c r="SPC45" s="467"/>
      <c r="SPD45" s="467"/>
      <c r="SPE45" s="467"/>
      <c r="SPF45" s="467"/>
      <c r="SPG45" s="467"/>
      <c r="SPH45" s="467"/>
      <c r="SPI45" s="467"/>
      <c r="SPJ45" s="467"/>
      <c r="SPK45" s="467"/>
      <c r="SPL45" s="467"/>
      <c r="SPM45" s="467"/>
      <c r="SPN45" s="467"/>
      <c r="SPO45" s="467"/>
      <c r="SPP45" s="467"/>
      <c r="SPQ45" s="467"/>
      <c r="SPR45" s="467"/>
      <c r="SPS45" s="467"/>
      <c r="SPT45" s="467"/>
      <c r="SPU45" s="467"/>
      <c r="SPV45" s="467"/>
      <c r="SPW45" s="467"/>
      <c r="SPX45" s="467"/>
      <c r="SPY45" s="467"/>
      <c r="SPZ45" s="467"/>
      <c r="SQA45" s="467"/>
      <c r="SQB45" s="467"/>
      <c r="SQC45" s="467"/>
      <c r="SQD45" s="467"/>
      <c r="SQE45" s="467"/>
      <c r="SQF45" s="467"/>
      <c r="SQG45" s="467"/>
      <c r="SQH45" s="467"/>
      <c r="SQI45" s="467"/>
      <c r="SQJ45" s="467"/>
      <c r="SQK45" s="467"/>
      <c r="SQL45" s="467"/>
      <c r="SQM45" s="467"/>
      <c r="SQN45" s="467"/>
      <c r="SQO45" s="467"/>
      <c r="SQP45" s="467"/>
      <c r="SQQ45" s="467"/>
      <c r="SQR45" s="467"/>
      <c r="SQS45" s="467"/>
      <c r="SQT45" s="467"/>
      <c r="SQU45" s="467"/>
      <c r="SQV45" s="467"/>
      <c r="SQW45" s="467"/>
      <c r="SQX45" s="467"/>
      <c r="SQY45" s="467"/>
      <c r="SQZ45" s="467"/>
      <c r="SRA45" s="467"/>
      <c r="SRB45" s="467"/>
      <c r="SRC45" s="467"/>
      <c r="SRD45" s="467"/>
      <c r="SRE45" s="467"/>
      <c r="SRF45" s="467"/>
      <c r="SRG45" s="467"/>
      <c r="SRH45" s="467"/>
      <c r="SRI45" s="467"/>
      <c r="SRJ45" s="467"/>
      <c r="SRK45" s="467"/>
      <c r="SRL45" s="467"/>
      <c r="SRM45" s="467"/>
      <c r="SRN45" s="467"/>
      <c r="SRO45" s="467"/>
      <c r="SRP45" s="467"/>
      <c r="SRQ45" s="467"/>
      <c r="SRR45" s="467"/>
      <c r="SRS45" s="467"/>
      <c r="SRT45" s="467"/>
      <c r="SRU45" s="467"/>
      <c r="SRV45" s="467"/>
      <c r="SRW45" s="467"/>
      <c r="SRX45" s="467"/>
      <c r="SRY45" s="467"/>
      <c r="SRZ45" s="467"/>
      <c r="SSA45" s="467"/>
      <c r="SSB45" s="467"/>
      <c r="SSC45" s="467"/>
      <c r="SSD45" s="467"/>
      <c r="SSE45" s="467"/>
      <c r="SSF45" s="467"/>
      <c r="SSG45" s="467"/>
      <c r="SSH45" s="467"/>
      <c r="SSI45" s="467"/>
      <c r="SSJ45" s="467"/>
      <c r="SSK45" s="467"/>
      <c r="SSL45" s="467"/>
      <c r="SSM45" s="467"/>
      <c r="SSN45" s="467"/>
      <c r="SSO45" s="467"/>
      <c r="SSP45" s="467"/>
      <c r="SSQ45" s="467"/>
      <c r="SSR45" s="467"/>
      <c r="SSS45" s="467"/>
      <c r="SST45" s="467"/>
      <c r="SSU45" s="467"/>
      <c r="SSV45" s="467"/>
      <c r="SSW45" s="467"/>
      <c r="SSX45" s="467"/>
      <c r="SSY45" s="467"/>
      <c r="SSZ45" s="467"/>
      <c r="STA45" s="467"/>
      <c r="STB45" s="467"/>
      <c r="STC45" s="467"/>
      <c r="STD45" s="467"/>
      <c r="STE45" s="467"/>
      <c r="STF45" s="467"/>
      <c r="STG45" s="467"/>
      <c r="STH45" s="467"/>
      <c r="STI45" s="467"/>
      <c r="STJ45" s="467"/>
      <c r="STK45" s="467"/>
      <c r="STL45" s="467"/>
      <c r="STM45" s="467"/>
      <c r="STN45" s="467"/>
      <c r="STO45" s="467"/>
      <c r="STP45" s="467"/>
      <c r="STQ45" s="467"/>
      <c r="STR45" s="467"/>
      <c r="STS45" s="467"/>
      <c r="STT45" s="467"/>
      <c r="STU45" s="467"/>
      <c r="STV45" s="467"/>
      <c r="STW45" s="467"/>
      <c r="STX45" s="467"/>
      <c r="STY45" s="467"/>
      <c r="STZ45" s="467"/>
      <c r="SUA45" s="467"/>
      <c r="SUB45" s="467"/>
      <c r="SUC45" s="467"/>
      <c r="SUD45" s="467"/>
      <c r="SUE45" s="467"/>
      <c r="SUF45" s="467"/>
      <c r="SUG45" s="467"/>
      <c r="SUH45" s="467"/>
      <c r="SUI45" s="467"/>
      <c r="SUJ45" s="467"/>
      <c r="SUK45" s="467"/>
      <c r="SUL45" s="467"/>
      <c r="SUM45" s="467"/>
      <c r="SUN45" s="467"/>
      <c r="SUO45" s="467"/>
      <c r="SUP45" s="467"/>
      <c r="SUQ45" s="467"/>
      <c r="SUR45" s="467"/>
      <c r="SUS45" s="467"/>
      <c r="SUT45" s="467"/>
      <c r="SUU45" s="467"/>
      <c r="SUV45" s="467"/>
      <c r="SUW45" s="467"/>
      <c r="SUX45" s="467"/>
      <c r="SUY45" s="467"/>
      <c r="SUZ45" s="467"/>
      <c r="SVA45" s="467"/>
      <c r="SVB45" s="467"/>
      <c r="SVC45" s="467"/>
      <c r="SVD45" s="467"/>
      <c r="SVE45" s="467"/>
      <c r="SVF45" s="467"/>
      <c r="SVG45" s="467"/>
      <c r="SVH45" s="467"/>
      <c r="SVI45" s="467"/>
      <c r="SVJ45" s="467"/>
      <c r="SVK45" s="467"/>
      <c r="SVL45" s="467"/>
      <c r="SVM45" s="467"/>
      <c r="SVN45" s="467"/>
      <c r="SVO45" s="467"/>
      <c r="SVP45" s="467"/>
      <c r="SVQ45" s="467"/>
      <c r="SVR45" s="467"/>
      <c r="SVS45" s="467"/>
      <c r="SVT45" s="467"/>
      <c r="SVU45" s="467"/>
      <c r="SVV45" s="467"/>
      <c r="SVW45" s="467"/>
      <c r="SVX45" s="467"/>
      <c r="SVY45" s="467"/>
      <c r="SVZ45" s="467"/>
      <c r="SWA45" s="467"/>
      <c r="SWB45" s="467"/>
      <c r="SWC45" s="467"/>
      <c r="SWD45" s="467"/>
      <c r="SWE45" s="467"/>
      <c r="SWF45" s="467"/>
      <c r="SWG45" s="467"/>
      <c r="SWH45" s="467"/>
      <c r="SWI45" s="467"/>
      <c r="SWJ45" s="467"/>
      <c r="SWK45" s="467"/>
      <c r="SWL45" s="467"/>
      <c r="SWM45" s="467"/>
      <c r="SWN45" s="467"/>
      <c r="SWO45" s="467"/>
      <c r="SWP45" s="467"/>
      <c r="SWQ45" s="467"/>
      <c r="SWR45" s="467"/>
      <c r="SWS45" s="467"/>
      <c r="SWT45" s="467"/>
      <c r="SWU45" s="467"/>
      <c r="SWV45" s="467"/>
      <c r="SWW45" s="467"/>
      <c r="SWX45" s="467"/>
      <c r="SWY45" s="467"/>
      <c r="SWZ45" s="467"/>
      <c r="SXA45" s="467"/>
      <c r="SXB45" s="467"/>
      <c r="SXC45" s="467"/>
      <c r="SXD45" s="467"/>
      <c r="SXE45" s="467"/>
      <c r="SXF45" s="467"/>
      <c r="SXG45" s="467"/>
      <c r="SXH45" s="467"/>
      <c r="SXI45" s="467"/>
      <c r="SXJ45" s="467"/>
      <c r="SXK45" s="467"/>
      <c r="SXL45" s="467"/>
      <c r="SXM45" s="467"/>
      <c r="SXN45" s="467"/>
      <c r="SXO45" s="467"/>
      <c r="SXP45" s="467"/>
      <c r="SXQ45" s="467"/>
      <c r="SXR45" s="467"/>
      <c r="SXS45" s="467"/>
      <c r="SXT45" s="467"/>
      <c r="SXU45" s="467"/>
      <c r="SXV45" s="467"/>
      <c r="SXW45" s="467"/>
      <c r="SXX45" s="467"/>
      <c r="SXY45" s="467"/>
      <c r="SXZ45" s="467"/>
      <c r="SYA45" s="467"/>
      <c r="SYB45" s="467"/>
      <c r="SYC45" s="467"/>
      <c r="SYD45" s="467"/>
      <c r="SYE45" s="467"/>
      <c r="SYF45" s="467"/>
      <c r="SYG45" s="467"/>
      <c r="SYH45" s="467"/>
      <c r="SYI45" s="467"/>
      <c r="SYJ45" s="467"/>
      <c r="SYK45" s="467"/>
      <c r="SYL45" s="467"/>
      <c r="SYM45" s="467"/>
      <c r="SYN45" s="467"/>
      <c r="SYO45" s="467"/>
      <c r="SYP45" s="467"/>
      <c r="SYQ45" s="467"/>
      <c r="SYR45" s="467"/>
      <c r="SYS45" s="467"/>
      <c r="SYT45" s="467"/>
      <c r="SYU45" s="467"/>
      <c r="SYV45" s="467"/>
      <c r="SYW45" s="467"/>
      <c r="SYX45" s="467"/>
      <c r="SYY45" s="467"/>
      <c r="SYZ45" s="467"/>
      <c r="SZA45" s="467"/>
      <c r="SZB45" s="467"/>
      <c r="SZC45" s="467"/>
      <c r="SZD45" s="467"/>
      <c r="SZE45" s="467"/>
      <c r="SZF45" s="467"/>
      <c r="SZG45" s="467"/>
      <c r="SZH45" s="467"/>
      <c r="SZI45" s="467"/>
      <c r="SZJ45" s="467"/>
      <c r="SZK45" s="467"/>
      <c r="SZL45" s="467"/>
      <c r="SZM45" s="467"/>
      <c r="SZN45" s="467"/>
      <c r="SZO45" s="467"/>
      <c r="SZP45" s="467"/>
      <c r="SZQ45" s="467"/>
      <c r="SZR45" s="467"/>
      <c r="SZS45" s="467"/>
      <c r="SZT45" s="467"/>
      <c r="SZU45" s="467"/>
      <c r="SZV45" s="467"/>
      <c r="SZW45" s="467"/>
      <c r="SZX45" s="467"/>
      <c r="SZY45" s="467"/>
      <c r="SZZ45" s="467"/>
      <c r="TAA45" s="467"/>
      <c r="TAB45" s="467"/>
      <c r="TAC45" s="467"/>
      <c r="TAD45" s="467"/>
      <c r="TAE45" s="467"/>
      <c r="TAF45" s="467"/>
      <c r="TAG45" s="467"/>
      <c r="TAH45" s="467"/>
      <c r="TAI45" s="467"/>
      <c r="TAJ45" s="467"/>
      <c r="TAK45" s="467"/>
      <c r="TAL45" s="467"/>
      <c r="TAM45" s="467"/>
      <c r="TAN45" s="467"/>
      <c r="TAO45" s="467"/>
      <c r="TAP45" s="467"/>
      <c r="TAQ45" s="467"/>
      <c r="TAR45" s="467"/>
      <c r="TAS45" s="467"/>
      <c r="TAT45" s="467"/>
      <c r="TAU45" s="467"/>
      <c r="TAV45" s="467"/>
      <c r="TAW45" s="467"/>
      <c r="TAX45" s="467"/>
      <c r="TAY45" s="467"/>
      <c r="TAZ45" s="467"/>
      <c r="TBA45" s="467"/>
      <c r="TBB45" s="467"/>
      <c r="TBC45" s="467"/>
      <c r="TBD45" s="467"/>
      <c r="TBE45" s="467"/>
      <c r="TBF45" s="467"/>
      <c r="TBG45" s="467"/>
      <c r="TBH45" s="467"/>
      <c r="TBI45" s="467"/>
      <c r="TBJ45" s="467"/>
      <c r="TBK45" s="467"/>
      <c r="TBL45" s="467"/>
      <c r="TBM45" s="467"/>
      <c r="TBN45" s="467"/>
      <c r="TBO45" s="467"/>
      <c r="TBP45" s="467"/>
      <c r="TBQ45" s="467"/>
      <c r="TBR45" s="467"/>
      <c r="TBS45" s="467"/>
      <c r="TBT45" s="467"/>
      <c r="TBU45" s="467"/>
      <c r="TBV45" s="467"/>
      <c r="TBW45" s="467"/>
      <c r="TBX45" s="467"/>
      <c r="TBY45" s="467"/>
      <c r="TBZ45" s="467"/>
      <c r="TCA45" s="467"/>
      <c r="TCB45" s="467"/>
      <c r="TCC45" s="467"/>
      <c r="TCD45" s="467"/>
      <c r="TCE45" s="467"/>
      <c r="TCF45" s="467"/>
      <c r="TCG45" s="467"/>
      <c r="TCH45" s="467"/>
      <c r="TCI45" s="467"/>
      <c r="TCJ45" s="467"/>
      <c r="TCK45" s="467"/>
      <c r="TCL45" s="467"/>
      <c r="TCM45" s="467"/>
      <c r="TCN45" s="467"/>
      <c r="TCO45" s="467"/>
      <c r="TCP45" s="467"/>
      <c r="TCQ45" s="467"/>
      <c r="TCR45" s="467"/>
      <c r="TCS45" s="467"/>
      <c r="TCT45" s="467"/>
      <c r="TCU45" s="467"/>
      <c r="TCV45" s="467"/>
      <c r="TCW45" s="467"/>
      <c r="TCX45" s="467"/>
      <c r="TCY45" s="467"/>
      <c r="TCZ45" s="467"/>
      <c r="TDA45" s="467"/>
      <c r="TDB45" s="467"/>
      <c r="TDC45" s="467"/>
      <c r="TDD45" s="467"/>
      <c r="TDE45" s="467"/>
      <c r="TDF45" s="467"/>
      <c r="TDG45" s="467"/>
      <c r="TDH45" s="467"/>
      <c r="TDI45" s="467"/>
      <c r="TDJ45" s="467"/>
      <c r="TDK45" s="467"/>
      <c r="TDL45" s="467"/>
      <c r="TDM45" s="467"/>
      <c r="TDN45" s="467"/>
      <c r="TDO45" s="467"/>
      <c r="TDP45" s="467"/>
      <c r="TDQ45" s="467"/>
      <c r="TDR45" s="467"/>
      <c r="TDS45" s="467"/>
      <c r="TDT45" s="467"/>
      <c r="TDU45" s="467"/>
      <c r="TDV45" s="467"/>
      <c r="TDW45" s="467"/>
      <c r="TDX45" s="467"/>
      <c r="TDY45" s="467"/>
      <c r="TDZ45" s="467"/>
      <c r="TEA45" s="467"/>
      <c r="TEB45" s="467"/>
      <c r="TEC45" s="467"/>
      <c r="TED45" s="467"/>
      <c r="TEE45" s="467"/>
      <c r="TEF45" s="467"/>
      <c r="TEG45" s="467"/>
      <c r="TEH45" s="467"/>
      <c r="TEI45" s="467"/>
      <c r="TEJ45" s="467"/>
      <c r="TEK45" s="467"/>
      <c r="TEL45" s="467"/>
      <c r="TEM45" s="467"/>
      <c r="TEN45" s="467"/>
      <c r="TEO45" s="467"/>
      <c r="TEP45" s="467"/>
      <c r="TEQ45" s="467"/>
      <c r="TER45" s="467"/>
      <c r="TES45" s="467"/>
      <c r="TET45" s="467"/>
      <c r="TEU45" s="467"/>
      <c r="TEV45" s="467"/>
      <c r="TEW45" s="467"/>
      <c r="TEX45" s="467"/>
      <c r="TEY45" s="467"/>
      <c r="TEZ45" s="467"/>
      <c r="TFA45" s="467"/>
      <c r="TFB45" s="467"/>
      <c r="TFC45" s="467"/>
      <c r="TFD45" s="467"/>
      <c r="TFE45" s="467"/>
      <c r="TFF45" s="467"/>
      <c r="TFG45" s="467"/>
      <c r="TFH45" s="467"/>
      <c r="TFI45" s="467"/>
      <c r="TFJ45" s="467"/>
      <c r="TFK45" s="467"/>
      <c r="TFL45" s="467"/>
      <c r="TFM45" s="467"/>
      <c r="TFN45" s="467"/>
      <c r="TFO45" s="467"/>
      <c r="TFP45" s="467"/>
      <c r="TFQ45" s="467"/>
      <c r="TFR45" s="467"/>
      <c r="TFS45" s="467"/>
      <c r="TFT45" s="467"/>
      <c r="TFU45" s="467"/>
      <c r="TFV45" s="467"/>
      <c r="TFW45" s="467"/>
      <c r="TFX45" s="467"/>
      <c r="TFY45" s="467"/>
      <c r="TFZ45" s="467"/>
      <c r="TGA45" s="467"/>
      <c r="TGB45" s="467"/>
      <c r="TGC45" s="467"/>
      <c r="TGD45" s="467"/>
      <c r="TGE45" s="467"/>
      <c r="TGF45" s="467"/>
      <c r="TGG45" s="467"/>
      <c r="TGH45" s="467"/>
      <c r="TGI45" s="467"/>
      <c r="TGJ45" s="467"/>
      <c r="TGK45" s="467"/>
      <c r="TGL45" s="467"/>
      <c r="TGM45" s="467"/>
      <c r="TGN45" s="467"/>
      <c r="TGO45" s="467"/>
      <c r="TGP45" s="467"/>
      <c r="TGQ45" s="467"/>
      <c r="TGR45" s="467"/>
      <c r="TGS45" s="467"/>
      <c r="TGT45" s="467"/>
      <c r="TGU45" s="467"/>
      <c r="TGV45" s="467"/>
      <c r="TGW45" s="467"/>
      <c r="TGX45" s="467"/>
      <c r="TGY45" s="467"/>
      <c r="TGZ45" s="467"/>
      <c r="THA45" s="467"/>
      <c r="THB45" s="467"/>
      <c r="THC45" s="467"/>
      <c r="THD45" s="467"/>
      <c r="THE45" s="467"/>
      <c r="THF45" s="467"/>
      <c r="THG45" s="467"/>
      <c r="THH45" s="467"/>
      <c r="THI45" s="467"/>
      <c r="THJ45" s="467"/>
      <c r="THK45" s="467"/>
      <c r="THL45" s="467"/>
      <c r="THM45" s="467"/>
      <c r="THN45" s="467"/>
      <c r="THO45" s="467"/>
      <c r="THP45" s="467"/>
      <c r="THQ45" s="467"/>
      <c r="THR45" s="467"/>
      <c r="THS45" s="467"/>
      <c r="THT45" s="467"/>
      <c r="THU45" s="467"/>
      <c r="THV45" s="467"/>
      <c r="THW45" s="467"/>
      <c r="THX45" s="467"/>
      <c r="THY45" s="467"/>
      <c r="THZ45" s="467"/>
      <c r="TIA45" s="467"/>
      <c r="TIB45" s="467"/>
      <c r="TIC45" s="467"/>
      <c r="TID45" s="467"/>
      <c r="TIE45" s="467"/>
      <c r="TIF45" s="467"/>
      <c r="TIG45" s="467"/>
      <c r="TIH45" s="467"/>
      <c r="TII45" s="467"/>
      <c r="TIJ45" s="467"/>
      <c r="TIK45" s="467"/>
      <c r="TIL45" s="467"/>
      <c r="TIM45" s="467"/>
      <c r="TIN45" s="467"/>
      <c r="TIO45" s="467"/>
      <c r="TIP45" s="467"/>
      <c r="TIQ45" s="467"/>
      <c r="TIR45" s="467"/>
      <c r="TIS45" s="467"/>
      <c r="TIT45" s="467"/>
      <c r="TIU45" s="467"/>
      <c r="TIV45" s="467"/>
      <c r="TIW45" s="467"/>
      <c r="TIX45" s="467"/>
      <c r="TIY45" s="467"/>
      <c r="TIZ45" s="467"/>
      <c r="TJA45" s="467"/>
      <c r="TJB45" s="467"/>
      <c r="TJC45" s="467"/>
      <c r="TJD45" s="467"/>
      <c r="TJE45" s="467"/>
      <c r="TJF45" s="467"/>
      <c r="TJG45" s="467"/>
      <c r="TJH45" s="467"/>
      <c r="TJI45" s="467"/>
      <c r="TJJ45" s="467"/>
      <c r="TJK45" s="467"/>
      <c r="TJL45" s="467"/>
      <c r="TJM45" s="467"/>
      <c r="TJN45" s="467"/>
      <c r="TJO45" s="467"/>
      <c r="TJP45" s="467"/>
      <c r="TJQ45" s="467"/>
      <c r="TJR45" s="467"/>
      <c r="TJS45" s="467"/>
      <c r="TJT45" s="467"/>
      <c r="TJU45" s="467"/>
      <c r="TJV45" s="467"/>
      <c r="TJW45" s="467"/>
      <c r="TJX45" s="467"/>
      <c r="TJY45" s="467"/>
      <c r="TJZ45" s="467"/>
      <c r="TKA45" s="467"/>
      <c r="TKB45" s="467"/>
      <c r="TKC45" s="467"/>
      <c r="TKD45" s="467"/>
      <c r="TKE45" s="467"/>
      <c r="TKF45" s="467"/>
      <c r="TKG45" s="467"/>
      <c r="TKH45" s="467"/>
      <c r="TKI45" s="467"/>
      <c r="TKJ45" s="467"/>
      <c r="TKK45" s="467"/>
      <c r="TKL45" s="467"/>
      <c r="TKM45" s="467"/>
      <c r="TKN45" s="467"/>
      <c r="TKO45" s="467"/>
      <c r="TKP45" s="467"/>
      <c r="TKQ45" s="467"/>
      <c r="TKR45" s="467"/>
      <c r="TKS45" s="467"/>
      <c r="TKT45" s="467"/>
      <c r="TKU45" s="467"/>
      <c r="TKV45" s="467"/>
      <c r="TKW45" s="467"/>
      <c r="TKX45" s="467"/>
      <c r="TKY45" s="467"/>
      <c r="TKZ45" s="467"/>
      <c r="TLA45" s="467"/>
      <c r="TLB45" s="467"/>
      <c r="TLC45" s="467"/>
      <c r="TLD45" s="467"/>
      <c r="TLE45" s="467"/>
      <c r="TLF45" s="467"/>
      <c r="TLG45" s="467"/>
      <c r="TLH45" s="467"/>
      <c r="TLI45" s="467"/>
      <c r="TLJ45" s="467"/>
      <c r="TLK45" s="467"/>
      <c r="TLL45" s="467"/>
      <c r="TLM45" s="467"/>
      <c r="TLN45" s="467"/>
      <c r="TLO45" s="467"/>
      <c r="TLP45" s="467"/>
      <c r="TLQ45" s="467"/>
      <c r="TLR45" s="467"/>
      <c r="TLS45" s="467"/>
      <c r="TLT45" s="467"/>
      <c r="TLU45" s="467"/>
      <c r="TLV45" s="467"/>
      <c r="TLW45" s="467"/>
      <c r="TLX45" s="467"/>
      <c r="TLY45" s="467"/>
      <c r="TLZ45" s="467"/>
      <c r="TMA45" s="467"/>
      <c r="TMB45" s="467"/>
      <c r="TMC45" s="467"/>
      <c r="TMD45" s="467"/>
      <c r="TME45" s="467"/>
      <c r="TMF45" s="467"/>
      <c r="TMG45" s="467"/>
      <c r="TMH45" s="467"/>
      <c r="TMI45" s="467"/>
      <c r="TMJ45" s="467"/>
      <c r="TMK45" s="467"/>
      <c r="TML45" s="467"/>
      <c r="TMM45" s="467"/>
      <c r="TMN45" s="467"/>
      <c r="TMO45" s="467"/>
      <c r="TMP45" s="467"/>
      <c r="TMQ45" s="467"/>
      <c r="TMR45" s="467"/>
      <c r="TMS45" s="467"/>
      <c r="TMT45" s="467"/>
      <c r="TMU45" s="467"/>
      <c r="TMV45" s="467"/>
      <c r="TMW45" s="467"/>
      <c r="TMX45" s="467"/>
      <c r="TMY45" s="467"/>
      <c r="TMZ45" s="467"/>
      <c r="TNA45" s="467"/>
      <c r="TNB45" s="467"/>
      <c r="TNC45" s="467"/>
      <c r="TND45" s="467"/>
      <c r="TNE45" s="467"/>
      <c r="TNF45" s="467"/>
      <c r="TNG45" s="467"/>
      <c r="TNH45" s="467"/>
      <c r="TNI45" s="467"/>
      <c r="TNJ45" s="467"/>
      <c r="TNK45" s="467"/>
      <c r="TNL45" s="467"/>
      <c r="TNM45" s="467"/>
      <c r="TNN45" s="467"/>
      <c r="TNO45" s="467"/>
      <c r="TNP45" s="467"/>
      <c r="TNQ45" s="467"/>
      <c r="TNR45" s="467"/>
      <c r="TNS45" s="467"/>
      <c r="TNT45" s="467"/>
      <c r="TNU45" s="467"/>
      <c r="TNV45" s="467"/>
      <c r="TNW45" s="467"/>
      <c r="TNX45" s="467"/>
      <c r="TNY45" s="467"/>
      <c r="TNZ45" s="467"/>
      <c r="TOA45" s="467"/>
      <c r="TOB45" s="467"/>
      <c r="TOC45" s="467"/>
      <c r="TOD45" s="467"/>
      <c r="TOE45" s="467"/>
      <c r="TOF45" s="467"/>
      <c r="TOG45" s="467"/>
      <c r="TOH45" s="467"/>
      <c r="TOI45" s="467"/>
      <c r="TOJ45" s="467"/>
      <c r="TOK45" s="467"/>
      <c r="TOL45" s="467"/>
      <c r="TOM45" s="467"/>
      <c r="TON45" s="467"/>
      <c r="TOO45" s="467"/>
      <c r="TOP45" s="467"/>
      <c r="TOQ45" s="467"/>
      <c r="TOR45" s="467"/>
      <c r="TOS45" s="467"/>
      <c r="TOT45" s="467"/>
      <c r="TOU45" s="467"/>
      <c r="TOV45" s="467"/>
      <c r="TOW45" s="467"/>
      <c r="TOX45" s="467"/>
      <c r="TOY45" s="467"/>
      <c r="TOZ45" s="467"/>
      <c r="TPA45" s="467"/>
      <c r="TPB45" s="467"/>
      <c r="TPC45" s="467"/>
      <c r="TPD45" s="467"/>
      <c r="TPE45" s="467"/>
      <c r="TPF45" s="467"/>
      <c r="TPG45" s="467"/>
      <c r="TPH45" s="467"/>
      <c r="TPI45" s="467"/>
      <c r="TPJ45" s="467"/>
      <c r="TPK45" s="467"/>
      <c r="TPL45" s="467"/>
      <c r="TPM45" s="467"/>
      <c r="TPN45" s="467"/>
      <c r="TPO45" s="467"/>
      <c r="TPP45" s="467"/>
      <c r="TPQ45" s="467"/>
      <c r="TPR45" s="467"/>
      <c r="TPS45" s="467"/>
      <c r="TPT45" s="467"/>
      <c r="TPU45" s="467"/>
      <c r="TPV45" s="467"/>
      <c r="TPW45" s="467"/>
      <c r="TPX45" s="467"/>
      <c r="TPY45" s="467"/>
      <c r="TPZ45" s="467"/>
      <c r="TQA45" s="467"/>
      <c r="TQB45" s="467"/>
      <c r="TQC45" s="467"/>
      <c r="TQD45" s="467"/>
      <c r="TQE45" s="467"/>
      <c r="TQF45" s="467"/>
      <c r="TQG45" s="467"/>
      <c r="TQH45" s="467"/>
      <c r="TQI45" s="467"/>
      <c r="TQJ45" s="467"/>
      <c r="TQK45" s="467"/>
      <c r="TQL45" s="467"/>
      <c r="TQM45" s="467"/>
      <c r="TQN45" s="467"/>
      <c r="TQO45" s="467"/>
      <c r="TQP45" s="467"/>
      <c r="TQQ45" s="467"/>
      <c r="TQR45" s="467"/>
      <c r="TQS45" s="467"/>
      <c r="TQT45" s="467"/>
      <c r="TQU45" s="467"/>
      <c r="TQV45" s="467"/>
      <c r="TQW45" s="467"/>
      <c r="TQX45" s="467"/>
      <c r="TQY45" s="467"/>
      <c r="TQZ45" s="467"/>
      <c r="TRA45" s="467"/>
      <c r="TRB45" s="467"/>
      <c r="TRC45" s="467"/>
      <c r="TRD45" s="467"/>
      <c r="TRE45" s="467"/>
      <c r="TRF45" s="467"/>
      <c r="TRG45" s="467"/>
      <c r="TRH45" s="467"/>
      <c r="TRI45" s="467"/>
      <c r="TRJ45" s="467"/>
      <c r="TRK45" s="467"/>
      <c r="TRL45" s="467"/>
      <c r="TRM45" s="467"/>
      <c r="TRN45" s="467"/>
      <c r="TRO45" s="467"/>
      <c r="TRP45" s="467"/>
      <c r="TRQ45" s="467"/>
      <c r="TRR45" s="467"/>
      <c r="TRS45" s="467"/>
      <c r="TRT45" s="467"/>
      <c r="TRU45" s="467"/>
      <c r="TRV45" s="467"/>
      <c r="TRW45" s="467"/>
      <c r="TRX45" s="467"/>
      <c r="TRY45" s="467"/>
      <c r="TRZ45" s="467"/>
      <c r="TSA45" s="467"/>
      <c r="TSB45" s="467"/>
      <c r="TSC45" s="467"/>
      <c r="TSD45" s="467"/>
      <c r="TSE45" s="467"/>
      <c r="TSF45" s="467"/>
      <c r="TSG45" s="467"/>
      <c r="TSH45" s="467"/>
      <c r="TSI45" s="467"/>
      <c r="TSJ45" s="467"/>
      <c r="TSK45" s="467"/>
      <c r="TSL45" s="467"/>
      <c r="TSM45" s="467"/>
      <c r="TSN45" s="467"/>
      <c r="TSO45" s="467"/>
      <c r="TSP45" s="467"/>
      <c r="TSQ45" s="467"/>
      <c r="TSR45" s="467"/>
      <c r="TSS45" s="467"/>
      <c r="TST45" s="467"/>
      <c r="TSU45" s="467"/>
      <c r="TSV45" s="467"/>
      <c r="TSW45" s="467"/>
      <c r="TSX45" s="467"/>
      <c r="TSY45" s="467"/>
      <c r="TSZ45" s="467"/>
      <c r="TTA45" s="467"/>
      <c r="TTB45" s="467"/>
      <c r="TTC45" s="467"/>
      <c r="TTD45" s="467"/>
      <c r="TTE45" s="467"/>
      <c r="TTF45" s="467"/>
      <c r="TTG45" s="467"/>
      <c r="TTH45" s="467"/>
      <c r="TTI45" s="467"/>
      <c r="TTJ45" s="467"/>
      <c r="TTK45" s="467"/>
      <c r="TTL45" s="467"/>
      <c r="TTM45" s="467"/>
      <c r="TTN45" s="467"/>
      <c r="TTO45" s="467"/>
      <c r="TTP45" s="467"/>
      <c r="TTQ45" s="467"/>
      <c r="TTR45" s="467"/>
      <c r="TTS45" s="467"/>
      <c r="TTT45" s="467"/>
      <c r="TTU45" s="467"/>
      <c r="TTV45" s="467"/>
      <c r="TTW45" s="467"/>
      <c r="TTX45" s="467"/>
      <c r="TTY45" s="467"/>
      <c r="TTZ45" s="467"/>
      <c r="TUA45" s="467"/>
      <c r="TUB45" s="467"/>
      <c r="TUC45" s="467"/>
      <c r="TUD45" s="467"/>
      <c r="TUE45" s="467"/>
      <c r="TUF45" s="467"/>
      <c r="TUG45" s="467"/>
      <c r="TUH45" s="467"/>
      <c r="TUI45" s="467"/>
      <c r="TUJ45" s="467"/>
      <c r="TUK45" s="467"/>
      <c r="TUL45" s="467"/>
      <c r="TUM45" s="467"/>
      <c r="TUN45" s="467"/>
      <c r="TUO45" s="467"/>
      <c r="TUP45" s="467"/>
      <c r="TUQ45" s="467"/>
      <c r="TUR45" s="467"/>
      <c r="TUS45" s="467"/>
      <c r="TUT45" s="467"/>
      <c r="TUU45" s="467"/>
      <c r="TUV45" s="467"/>
      <c r="TUW45" s="467"/>
      <c r="TUX45" s="467"/>
      <c r="TUY45" s="467"/>
      <c r="TUZ45" s="467"/>
      <c r="TVA45" s="467"/>
      <c r="TVB45" s="467"/>
      <c r="TVC45" s="467"/>
      <c r="TVD45" s="467"/>
      <c r="TVE45" s="467"/>
      <c r="TVF45" s="467"/>
      <c r="TVG45" s="467"/>
      <c r="TVH45" s="467"/>
      <c r="TVI45" s="467"/>
      <c r="TVJ45" s="467"/>
      <c r="TVK45" s="467"/>
      <c r="TVL45" s="467"/>
      <c r="TVM45" s="467"/>
      <c r="TVN45" s="467"/>
      <c r="TVO45" s="467"/>
      <c r="TVP45" s="467"/>
      <c r="TVQ45" s="467"/>
      <c r="TVR45" s="467"/>
      <c r="TVS45" s="467"/>
      <c r="TVT45" s="467"/>
      <c r="TVU45" s="467"/>
      <c r="TVV45" s="467"/>
      <c r="TVW45" s="467"/>
      <c r="TVX45" s="467"/>
      <c r="TVY45" s="467"/>
      <c r="TVZ45" s="467"/>
      <c r="TWA45" s="467"/>
      <c r="TWB45" s="467"/>
      <c r="TWC45" s="467"/>
      <c r="TWD45" s="467"/>
      <c r="TWE45" s="467"/>
      <c r="TWF45" s="467"/>
      <c r="TWG45" s="467"/>
      <c r="TWH45" s="467"/>
      <c r="TWI45" s="467"/>
      <c r="TWJ45" s="467"/>
      <c r="TWK45" s="467"/>
      <c r="TWL45" s="467"/>
      <c r="TWM45" s="467"/>
      <c r="TWN45" s="467"/>
      <c r="TWO45" s="467"/>
      <c r="TWP45" s="467"/>
      <c r="TWQ45" s="467"/>
      <c r="TWR45" s="467"/>
      <c r="TWS45" s="467"/>
      <c r="TWT45" s="467"/>
      <c r="TWU45" s="467"/>
      <c r="TWV45" s="467"/>
      <c r="TWW45" s="467"/>
      <c r="TWX45" s="467"/>
      <c r="TWY45" s="467"/>
      <c r="TWZ45" s="467"/>
      <c r="TXA45" s="467"/>
      <c r="TXB45" s="467"/>
      <c r="TXC45" s="467"/>
      <c r="TXD45" s="467"/>
      <c r="TXE45" s="467"/>
      <c r="TXF45" s="467"/>
      <c r="TXG45" s="467"/>
      <c r="TXH45" s="467"/>
      <c r="TXI45" s="467"/>
      <c r="TXJ45" s="467"/>
      <c r="TXK45" s="467"/>
      <c r="TXL45" s="467"/>
      <c r="TXM45" s="467"/>
      <c r="TXN45" s="467"/>
      <c r="TXO45" s="467"/>
      <c r="TXP45" s="467"/>
      <c r="TXQ45" s="467"/>
      <c r="TXR45" s="467"/>
      <c r="TXS45" s="467"/>
      <c r="TXT45" s="467"/>
      <c r="TXU45" s="467"/>
      <c r="TXV45" s="467"/>
      <c r="TXW45" s="467"/>
      <c r="TXX45" s="467"/>
      <c r="TXY45" s="467"/>
      <c r="TXZ45" s="467"/>
      <c r="TYA45" s="467"/>
      <c r="TYB45" s="467"/>
      <c r="TYC45" s="467"/>
      <c r="TYD45" s="467"/>
      <c r="TYE45" s="467"/>
      <c r="TYF45" s="467"/>
      <c r="TYG45" s="467"/>
      <c r="TYH45" s="467"/>
      <c r="TYI45" s="467"/>
      <c r="TYJ45" s="467"/>
      <c r="TYK45" s="467"/>
      <c r="TYL45" s="467"/>
      <c r="TYM45" s="467"/>
      <c r="TYN45" s="467"/>
      <c r="TYO45" s="467"/>
      <c r="TYP45" s="467"/>
      <c r="TYQ45" s="467"/>
      <c r="TYR45" s="467"/>
      <c r="TYS45" s="467"/>
      <c r="TYT45" s="467"/>
      <c r="TYU45" s="467"/>
      <c r="TYV45" s="467"/>
      <c r="TYW45" s="467"/>
      <c r="TYX45" s="467"/>
      <c r="TYY45" s="467"/>
      <c r="TYZ45" s="467"/>
      <c r="TZA45" s="467"/>
      <c r="TZB45" s="467"/>
      <c r="TZC45" s="467"/>
      <c r="TZD45" s="467"/>
      <c r="TZE45" s="467"/>
      <c r="TZF45" s="467"/>
      <c r="TZG45" s="467"/>
      <c r="TZH45" s="467"/>
      <c r="TZI45" s="467"/>
      <c r="TZJ45" s="467"/>
      <c r="TZK45" s="467"/>
      <c r="TZL45" s="467"/>
      <c r="TZM45" s="467"/>
      <c r="TZN45" s="467"/>
      <c r="TZO45" s="467"/>
      <c r="TZP45" s="467"/>
      <c r="TZQ45" s="467"/>
      <c r="TZR45" s="467"/>
      <c r="TZS45" s="467"/>
      <c r="TZT45" s="467"/>
      <c r="TZU45" s="467"/>
      <c r="TZV45" s="467"/>
      <c r="TZW45" s="467"/>
      <c r="TZX45" s="467"/>
      <c r="TZY45" s="467"/>
      <c r="TZZ45" s="467"/>
      <c r="UAA45" s="467"/>
      <c r="UAB45" s="467"/>
      <c r="UAC45" s="467"/>
      <c r="UAD45" s="467"/>
      <c r="UAE45" s="467"/>
      <c r="UAF45" s="467"/>
      <c r="UAG45" s="467"/>
      <c r="UAH45" s="467"/>
      <c r="UAI45" s="467"/>
      <c r="UAJ45" s="467"/>
      <c r="UAK45" s="467"/>
      <c r="UAL45" s="467"/>
      <c r="UAM45" s="467"/>
      <c r="UAN45" s="467"/>
      <c r="UAO45" s="467"/>
      <c r="UAP45" s="467"/>
      <c r="UAQ45" s="467"/>
      <c r="UAR45" s="467"/>
      <c r="UAS45" s="467"/>
      <c r="UAT45" s="467"/>
      <c r="UAU45" s="467"/>
      <c r="UAV45" s="467"/>
      <c r="UAW45" s="467"/>
      <c r="UAX45" s="467"/>
      <c r="UAY45" s="467"/>
      <c r="UAZ45" s="467"/>
      <c r="UBA45" s="467"/>
      <c r="UBB45" s="467"/>
      <c r="UBC45" s="467"/>
      <c r="UBD45" s="467"/>
      <c r="UBE45" s="467"/>
      <c r="UBF45" s="467"/>
      <c r="UBG45" s="467"/>
      <c r="UBH45" s="467"/>
      <c r="UBI45" s="467"/>
      <c r="UBJ45" s="467"/>
      <c r="UBK45" s="467"/>
      <c r="UBL45" s="467"/>
      <c r="UBM45" s="467"/>
      <c r="UBN45" s="467"/>
      <c r="UBO45" s="467"/>
      <c r="UBP45" s="467"/>
      <c r="UBQ45" s="467"/>
      <c r="UBR45" s="467"/>
      <c r="UBS45" s="467"/>
      <c r="UBT45" s="467"/>
      <c r="UBU45" s="467"/>
      <c r="UBV45" s="467"/>
      <c r="UBW45" s="467"/>
      <c r="UBX45" s="467"/>
      <c r="UBY45" s="467"/>
      <c r="UBZ45" s="467"/>
      <c r="UCA45" s="467"/>
      <c r="UCB45" s="467"/>
      <c r="UCC45" s="467"/>
      <c r="UCD45" s="467"/>
      <c r="UCE45" s="467"/>
      <c r="UCF45" s="467"/>
      <c r="UCG45" s="467"/>
      <c r="UCH45" s="467"/>
      <c r="UCI45" s="467"/>
      <c r="UCJ45" s="467"/>
      <c r="UCK45" s="467"/>
      <c r="UCL45" s="467"/>
      <c r="UCM45" s="467"/>
      <c r="UCN45" s="467"/>
      <c r="UCO45" s="467"/>
      <c r="UCP45" s="467"/>
      <c r="UCQ45" s="467"/>
      <c r="UCR45" s="467"/>
      <c r="UCS45" s="467"/>
      <c r="UCT45" s="467"/>
      <c r="UCU45" s="467"/>
      <c r="UCV45" s="467"/>
      <c r="UCW45" s="467"/>
      <c r="UCX45" s="467"/>
      <c r="UCY45" s="467"/>
      <c r="UCZ45" s="467"/>
      <c r="UDA45" s="467"/>
      <c r="UDB45" s="467"/>
      <c r="UDC45" s="467"/>
      <c r="UDD45" s="467"/>
      <c r="UDE45" s="467"/>
      <c r="UDF45" s="467"/>
      <c r="UDG45" s="467"/>
      <c r="UDH45" s="467"/>
      <c r="UDI45" s="467"/>
      <c r="UDJ45" s="467"/>
      <c r="UDK45" s="467"/>
      <c r="UDL45" s="467"/>
      <c r="UDM45" s="467"/>
      <c r="UDN45" s="467"/>
      <c r="UDO45" s="467"/>
      <c r="UDP45" s="467"/>
      <c r="UDQ45" s="467"/>
      <c r="UDR45" s="467"/>
      <c r="UDS45" s="467"/>
      <c r="UDT45" s="467"/>
      <c r="UDU45" s="467"/>
      <c r="UDV45" s="467"/>
      <c r="UDW45" s="467"/>
      <c r="UDX45" s="467"/>
      <c r="UDY45" s="467"/>
      <c r="UDZ45" s="467"/>
      <c r="UEA45" s="467"/>
      <c r="UEB45" s="467"/>
      <c r="UEC45" s="467"/>
      <c r="UED45" s="467"/>
      <c r="UEE45" s="467"/>
      <c r="UEF45" s="467"/>
      <c r="UEG45" s="467"/>
      <c r="UEH45" s="467"/>
      <c r="UEI45" s="467"/>
      <c r="UEJ45" s="467"/>
      <c r="UEK45" s="467"/>
      <c r="UEL45" s="467"/>
      <c r="UEM45" s="467"/>
      <c r="UEN45" s="467"/>
      <c r="UEO45" s="467"/>
      <c r="UEP45" s="467"/>
      <c r="UEQ45" s="467"/>
      <c r="UER45" s="467"/>
      <c r="UES45" s="467"/>
      <c r="UET45" s="467"/>
      <c r="UEU45" s="467"/>
      <c r="UEV45" s="467"/>
      <c r="UEW45" s="467"/>
      <c r="UEX45" s="467"/>
      <c r="UEY45" s="467"/>
      <c r="UEZ45" s="467"/>
      <c r="UFA45" s="467"/>
      <c r="UFB45" s="467"/>
      <c r="UFC45" s="467"/>
      <c r="UFD45" s="467"/>
      <c r="UFE45" s="467"/>
      <c r="UFF45" s="467"/>
      <c r="UFG45" s="467"/>
      <c r="UFH45" s="467"/>
      <c r="UFI45" s="467"/>
      <c r="UFJ45" s="467"/>
      <c r="UFK45" s="467"/>
      <c r="UFL45" s="467"/>
      <c r="UFM45" s="467"/>
      <c r="UFN45" s="467"/>
      <c r="UFO45" s="467"/>
      <c r="UFP45" s="467"/>
      <c r="UFQ45" s="467"/>
      <c r="UFR45" s="467"/>
      <c r="UFS45" s="467"/>
      <c r="UFT45" s="467"/>
      <c r="UFU45" s="467"/>
      <c r="UFV45" s="467"/>
      <c r="UFW45" s="467"/>
      <c r="UFX45" s="467"/>
      <c r="UFY45" s="467"/>
      <c r="UFZ45" s="467"/>
      <c r="UGA45" s="467"/>
      <c r="UGB45" s="467"/>
      <c r="UGC45" s="467"/>
      <c r="UGD45" s="467"/>
      <c r="UGE45" s="467"/>
      <c r="UGF45" s="467"/>
      <c r="UGG45" s="467"/>
      <c r="UGH45" s="467"/>
      <c r="UGI45" s="467"/>
      <c r="UGJ45" s="467"/>
      <c r="UGK45" s="467"/>
      <c r="UGL45" s="467"/>
      <c r="UGM45" s="467"/>
      <c r="UGN45" s="467"/>
      <c r="UGO45" s="467"/>
      <c r="UGP45" s="467"/>
      <c r="UGQ45" s="467"/>
      <c r="UGR45" s="467"/>
      <c r="UGS45" s="467"/>
      <c r="UGT45" s="467"/>
      <c r="UGU45" s="467"/>
      <c r="UGV45" s="467"/>
      <c r="UGW45" s="467"/>
      <c r="UGX45" s="467"/>
      <c r="UGY45" s="467"/>
      <c r="UGZ45" s="467"/>
      <c r="UHA45" s="467"/>
      <c r="UHB45" s="467"/>
      <c r="UHC45" s="467"/>
      <c r="UHD45" s="467"/>
      <c r="UHE45" s="467"/>
      <c r="UHF45" s="467"/>
      <c r="UHG45" s="467"/>
      <c r="UHH45" s="467"/>
      <c r="UHI45" s="467"/>
      <c r="UHJ45" s="467"/>
      <c r="UHK45" s="467"/>
      <c r="UHL45" s="467"/>
      <c r="UHM45" s="467"/>
      <c r="UHN45" s="467"/>
      <c r="UHO45" s="467"/>
      <c r="UHP45" s="467"/>
      <c r="UHQ45" s="467"/>
      <c r="UHR45" s="467"/>
      <c r="UHS45" s="467"/>
      <c r="UHT45" s="467"/>
      <c r="UHU45" s="467"/>
      <c r="UHV45" s="467"/>
      <c r="UHW45" s="467"/>
      <c r="UHX45" s="467"/>
      <c r="UHY45" s="467"/>
      <c r="UHZ45" s="467"/>
      <c r="UIA45" s="467"/>
      <c r="UIB45" s="467"/>
      <c r="UIC45" s="467"/>
      <c r="UID45" s="467"/>
      <c r="UIE45" s="467"/>
      <c r="UIF45" s="467"/>
      <c r="UIG45" s="467"/>
      <c r="UIH45" s="467"/>
      <c r="UII45" s="467"/>
      <c r="UIJ45" s="467"/>
      <c r="UIK45" s="467"/>
      <c r="UIL45" s="467"/>
      <c r="UIM45" s="467"/>
      <c r="UIN45" s="467"/>
      <c r="UIO45" s="467"/>
      <c r="UIP45" s="467"/>
      <c r="UIQ45" s="467"/>
      <c r="UIR45" s="467"/>
      <c r="UIS45" s="467"/>
      <c r="UIT45" s="467"/>
      <c r="UIU45" s="467"/>
      <c r="UIV45" s="467"/>
      <c r="UIW45" s="467"/>
      <c r="UIX45" s="467"/>
      <c r="UIY45" s="467"/>
      <c r="UIZ45" s="467"/>
      <c r="UJA45" s="467"/>
      <c r="UJB45" s="467"/>
      <c r="UJC45" s="467"/>
      <c r="UJD45" s="467"/>
      <c r="UJE45" s="467"/>
      <c r="UJF45" s="467"/>
      <c r="UJG45" s="467"/>
      <c r="UJH45" s="467"/>
      <c r="UJI45" s="467"/>
      <c r="UJJ45" s="467"/>
      <c r="UJK45" s="467"/>
      <c r="UJL45" s="467"/>
      <c r="UJM45" s="467"/>
      <c r="UJN45" s="467"/>
      <c r="UJO45" s="467"/>
      <c r="UJP45" s="467"/>
      <c r="UJQ45" s="467"/>
      <c r="UJR45" s="467"/>
      <c r="UJS45" s="467"/>
      <c r="UJT45" s="467"/>
      <c r="UJU45" s="467"/>
      <c r="UJV45" s="467"/>
      <c r="UJW45" s="467"/>
      <c r="UJX45" s="467"/>
      <c r="UJY45" s="467"/>
      <c r="UJZ45" s="467"/>
      <c r="UKA45" s="467"/>
      <c r="UKB45" s="467"/>
      <c r="UKC45" s="467"/>
      <c r="UKD45" s="467"/>
      <c r="UKE45" s="467"/>
      <c r="UKF45" s="467"/>
      <c r="UKG45" s="467"/>
      <c r="UKH45" s="467"/>
      <c r="UKI45" s="467"/>
      <c r="UKJ45" s="467"/>
      <c r="UKK45" s="467"/>
      <c r="UKL45" s="467"/>
      <c r="UKM45" s="467"/>
      <c r="UKN45" s="467"/>
      <c r="UKO45" s="467"/>
      <c r="UKP45" s="467"/>
      <c r="UKQ45" s="467"/>
      <c r="UKR45" s="467"/>
      <c r="UKS45" s="467"/>
      <c r="UKT45" s="467"/>
      <c r="UKU45" s="467"/>
      <c r="UKV45" s="467"/>
      <c r="UKW45" s="467"/>
      <c r="UKX45" s="467"/>
      <c r="UKY45" s="467"/>
      <c r="UKZ45" s="467"/>
      <c r="ULA45" s="467"/>
      <c r="ULB45" s="467"/>
      <c r="ULC45" s="467"/>
      <c r="ULD45" s="467"/>
      <c r="ULE45" s="467"/>
      <c r="ULF45" s="467"/>
      <c r="ULG45" s="467"/>
      <c r="ULH45" s="467"/>
      <c r="ULI45" s="467"/>
      <c r="ULJ45" s="467"/>
      <c r="ULK45" s="467"/>
      <c r="ULL45" s="467"/>
      <c r="ULM45" s="467"/>
      <c r="ULN45" s="467"/>
      <c r="ULO45" s="467"/>
      <c r="ULP45" s="467"/>
      <c r="ULQ45" s="467"/>
      <c r="ULR45" s="467"/>
      <c r="ULS45" s="467"/>
      <c r="ULT45" s="467"/>
      <c r="ULU45" s="467"/>
      <c r="ULV45" s="467"/>
      <c r="ULW45" s="467"/>
      <c r="ULX45" s="467"/>
      <c r="ULY45" s="467"/>
      <c r="ULZ45" s="467"/>
      <c r="UMA45" s="467"/>
      <c r="UMB45" s="467"/>
      <c r="UMC45" s="467"/>
      <c r="UMD45" s="467"/>
      <c r="UME45" s="467"/>
      <c r="UMF45" s="467"/>
      <c r="UMG45" s="467"/>
      <c r="UMH45" s="467"/>
      <c r="UMI45" s="467"/>
      <c r="UMJ45" s="467"/>
      <c r="UMK45" s="467"/>
      <c r="UML45" s="467"/>
      <c r="UMM45" s="467"/>
      <c r="UMN45" s="467"/>
      <c r="UMO45" s="467"/>
      <c r="UMP45" s="467"/>
      <c r="UMQ45" s="467"/>
      <c r="UMR45" s="467"/>
      <c r="UMS45" s="467"/>
      <c r="UMT45" s="467"/>
      <c r="UMU45" s="467"/>
      <c r="UMV45" s="467"/>
      <c r="UMW45" s="467"/>
      <c r="UMX45" s="467"/>
      <c r="UMY45" s="467"/>
      <c r="UMZ45" s="467"/>
      <c r="UNA45" s="467"/>
      <c r="UNB45" s="467"/>
      <c r="UNC45" s="467"/>
      <c r="UND45" s="467"/>
      <c r="UNE45" s="467"/>
      <c r="UNF45" s="467"/>
      <c r="UNG45" s="467"/>
      <c r="UNH45" s="467"/>
      <c r="UNI45" s="467"/>
      <c r="UNJ45" s="467"/>
      <c r="UNK45" s="467"/>
      <c r="UNL45" s="467"/>
      <c r="UNM45" s="467"/>
      <c r="UNN45" s="467"/>
      <c r="UNO45" s="467"/>
      <c r="UNP45" s="467"/>
      <c r="UNQ45" s="467"/>
      <c r="UNR45" s="467"/>
      <c r="UNS45" s="467"/>
      <c r="UNT45" s="467"/>
      <c r="UNU45" s="467"/>
      <c r="UNV45" s="467"/>
      <c r="UNW45" s="467"/>
      <c r="UNX45" s="467"/>
      <c r="UNY45" s="467"/>
      <c r="UNZ45" s="467"/>
      <c r="UOA45" s="467"/>
      <c r="UOB45" s="467"/>
      <c r="UOC45" s="467"/>
      <c r="UOD45" s="467"/>
      <c r="UOE45" s="467"/>
      <c r="UOF45" s="467"/>
      <c r="UOG45" s="467"/>
      <c r="UOH45" s="467"/>
      <c r="UOI45" s="467"/>
      <c r="UOJ45" s="467"/>
      <c r="UOK45" s="467"/>
      <c r="UOL45" s="467"/>
      <c r="UOM45" s="467"/>
      <c r="UON45" s="467"/>
      <c r="UOO45" s="467"/>
      <c r="UOP45" s="467"/>
      <c r="UOQ45" s="467"/>
      <c r="UOR45" s="467"/>
      <c r="UOS45" s="467"/>
      <c r="UOT45" s="467"/>
      <c r="UOU45" s="467"/>
      <c r="UOV45" s="467"/>
      <c r="UOW45" s="467"/>
      <c r="UOX45" s="467"/>
      <c r="UOY45" s="467"/>
      <c r="UOZ45" s="467"/>
      <c r="UPA45" s="467"/>
      <c r="UPB45" s="467"/>
      <c r="UPC45" s="467"/>
      <c r="UPD45" s="467"/>
      <c r="UPE45" s="467"/>
      <c r="UPF45" s="467"/>
      <c r="UPG45" s="467"/>
      <c r="UPH45" s="467"/>
      <c r="UPI45" s="467"/>
      <c r="UPJ45" s="467"/>
      <c r="UPK45" s="467"/>
      <c r="UPL45" s="467"/>
      <c r="UPM45" s="467"/>
      <c r="UPN45" s="467"/>
      <c r="UPO45" s="467"/>
      <c r="UPP45" s="467"/>
      <c r="UPQ45" s="467"/>
      <c r="UPR45" s="467"/>
      <c r="UPS45" s="467"/>
      <c r="UPT45" s="467"/>
      <c r="UPU45" s="467"/>
      <c r="UPV45" s="467"/>
      <c r="UPW45" s="467"/>
      <c r="UPX45" s="467"/>
      <c r="UPY45" s="467"/>
      <c r="UPZ45" s="467"/>
      <c r="UQA45" s="467"/>
      <c r="UQB45" s="467"/>
      <c r="UQC45" s="467"/>
      <c r="UQD45" s="467"/>
      <c r="UQE45" s="467"/>
      <c r="UQF45" s="467"/>
      <c r="UQG45" s="467"/>
      <c r="UQH45" s="467"/>
      <c r="UQI45" s="467"/>
      <c r="UQJ45" s="467"/>
      <c r="UQK45" s="467"/>
      <c r="UQL45" s="467"/>
      <c r="UQM45" s="467"/>
      <c r="UQN45" s="467"/>
      <c r="UQO45" s="467"/>
      <c r="UQP45" s="467"/>
      <c r="UQQ45" s="467"/>
      <c r="UQR45" s="467"/>
      <c r="UQS45" s="467"/>
      <c r="UQT45" s="467"/>
      <c r="UQU45" s="467"/>
      <c r="UQV45" s="467"/>
      <c r="UQW45" s="467"/>
      <c r="UQX45" s="467"/>
      <c r="UQY45" s="467"/>
      <c r="UQZ45" s="467"/>
      <c r="URA45" s="467"/>
      <c r="URB45" s="467"/>
      <c r="URC45" s="467"/>
      <c r="URD45" s="467"/>
      <c r="URE45" s="467"/>
      <c r="URF45" s="467"/>
      <c r="URG45" s="467"/>
      <c r="URH45" s="467"/>
      <c r="URI45" s="467"/>
      <c r="URJ45" s="467"/>
      <c r="URK45" s="467"/>
      <c r="URL45" s="467"/>
      <c r="URM45" s="467"/>
      <c r="URN45" s="467"/>
      <c r="URO45" s="467"/>
      <c r="URP45" s="467"/>
      <c r="URQ45" s="467"/>
      <c r="URR45" s="467"/>
      <c r="URS45" s="467"/>
      <c r="URT45" s="467"/>
      <c r="URU45" s="467"/>
      <c r="URV45" s="467"/>
      <c r="URW45" s="467"/>
      <c r="URX45" s="467"/>
      <c r="URY45" s="467"/>
      <c r="URZ45" s="467"/>
      <c r="USA45" s="467"/>
      <c r="USB45" s="467"/>
      <c r="USC45" s="467"/>
      <c r="USD45" s="467"/>
      <c r="USE45" s="467"/>
      <c r="USF45" s="467"/>
      <c r="USG45" s="467"/>
      <c r="USH45" s="467"/>
      <c r="USI45" s="467"/>
      <c r="USJ45" s="467"/>
      <c r="USK45" s="467"/>
      <c r="USL45" s="467"/>
      <c r="USM45" s="467"/>
      <c r="USN45" s="467"/>
      <c r="USO45" s="467"/>
      <c r="USP45" s="467"/>
      <c r="USQ45" s="467"/>
      <c r="USR45" s="467"/>
      <c r="USS45" s="467"/>
      <c r="UST45" s="467"/>
      <c r="USU45" s="467"/>
      <c r="USV45" s="467"/>
      <c r="USW45" s="467"/>
      <c r="USX45" s="467"/>
      <c r="USY45" s="467"/>
      <c r="USZ45" s="467"/>
      <c r="UTA45" s="467"/>
      <c r="UTB45" s="467"/>
      <c r="UTC45" s="467"/>
      <c r="UTD45" s="467"/>
      <c r="UTE45" s="467"/>
      <c r="UTF45" s="467"/>
      <c r="UTG45" s="467"/>
      <c r="UTH45" s="467"/>
      <c r="UTI45" s="467"/>
      <c r="UTJ45" s="467"/>
      <c r="UTK45" s="467"/>
      <c r="UTL45" s="467"/>
      <c r="UTM45" s="467"/>
      <c r="UTN45" s="467"/>
      <c r="UTO45" s="467"/>
      <c r="UTP45" s="467"/>
      <c r="UTQ45" s="467"/>
      <c r="UTR45" s="467"/>
      <c r="UTS45" s="467"/>
      <c r="UTT45" s="467"/>
      <c r="UTU45" s="467"/>
      <c r="UTV45" s="467"/>
      <c r="UTW45" s="467"/>
      <c r="UTX45" s="467"/>
      <c r="UTY45" s="467"/>
      <c r="UTZ45" s="467"/>
      <c r="UUA45" s="467"/>
      <c r="UUB45" s="467"/>
      <c r="UUC45" s="467"/>
      <c r="UUD45" s="467"/>
      <c r="UUE45" s="467"/>
      <c r="UUF45" s="467"/>
      <c r="UUG45" s="467"/>
      <c r="UUH45" s="467"/>
      <c r="UUI45" s="467"/>
      <c r="UUJ45" s="467"/>
      <c r="UUK45" s="467"/>
      <c r="UUL45" s="467"/>
      <c r="UUM45" s="467"/>
      <c r="UUN45" s="467"/>
      <c r="UUO45" s="467"/>
      <c r="UUP45" s="467"/>
      <c r="UUQ45" s="467"/>
      <c r="UUR45" s="467"/>
      <c r="UUS45" s="467"/>
      <c r="UUT45" s="467"/>
      <c r="UUU45" s="467"/>
      <c r="UUV45" s="467"/>
      <c r="UUW45" s="467"/>
      <c r="UUX45" s="467"/>
      <c r="UUY45" s="467"/>
      <c r="UUZ45" s="467"/>
      <c r="UVA45" s="467"/>
      <c r="UVB45" s="467"/>
      <c r="UVC45" s="467"/>
      <c r="UVD45" s="467"/>
      <c r="UVE45" s="467"/>
      <c r="UVF45" s="467"/>
      <c r="UVG45" s="467"/>
      <c r="UVH45" s="467"/>
      <c r="UVI45" s="467"/>
      <c r="UVJ45" s="467"/>
      <c r="UVK45" s="467"/>
      <c r="UVL45" s="467"/>
      <c r="UVM45" s="467"/>
      <c r="UVN45" s="467"/>
      <c r="UVO45" s="467"/>
      <c r="UVP45" s="467"/>
      <c r="UVQ45" s="467"/>
      <c r="UVR45" s="467"/>
      <c r="UVS45" s="467"/>
      <c r="UVT45" s="467"/>
      <c r="UVU45" s="467"/>
      <c r="UVV45" s="467"/>
      <c r="UVW45" s="467"/>
      <c r="UVX45" s="467"/>
      <c r="UVY45" s="467"/>
      <c r="UVZ45" s="467"/>
      <c r="UWA45" s="467"/>
      <c r="UWB45" s="467"/>
      <c r="UWC45" s="467"/>
      <c r="UWD45" s="467"/>
      <c r="UWE45" s="467"/>
      <c r="UWF45" s="467"/>
      <c r="UWG45" s="467"/>
      <c r="UWH45" s="467"/>
      <c r="UWI45" s="467"/>
      <c r="UWJ45" s="467"/>
      <c r="UWK45" s="467"/>
      <c r="UWL45" s="467"/>
      <c r="UWM45" s="467"/>
      <c r="UWN45" s="467"/>
      <c r="UWO45" s="467"/>
      <c r="UWP45" s="467"/>
      <c r="UWQ45" s="467"/>
      <c r="UWR45" s="467"/>
      <c r="UWS45" s="467"/>
      <c r="UWT45" s="467"/>
      <c r="UWU45" s="467"/>
      <c r="UWV45" s="467"/>
      <c r="UWW45" s="467"/>
      <c r="UWX45" s="467"/>
      <c r="UWY45" s="467"/>
      <c r="UWZ45" s="467"/>
      <c r="UXA45" s="467"/>
      <c r="UXB45" s="467"/>
      <c r="UXC45" s="467"/>
      <c r="UXD45" s="467"/>
      <c r="UXE45" s="467"/>
      <c r="UXF45" s="467"/>
      <c r="UXG45" s="467"/>
      <c r="UXH45" s="467"/>
      <c r="UXI45" s="467"/>
      <c r="UXJ45" s="467"/>
      <c r="UXK45" s="467"/>
      <c r="UXL45" s="467"/>
      <c r="UXM45" s="467"/>
      <c r="UXN45" s="467"/>
      <c r="UXO45" s="467"/>
      <c r="UXP45" s="467"/>
      <c r="UXQ45" s="467"/>
      <c r="UXR45" s="467"/>
      <c r="UXS45" s="467"/>
      <c r="UXT45" s="467"/>
      <c r="UXU45" s="467"/>
      <c r="UXV45" s="467"/>
      <c r="UXW45" s="467"/>
      <c r="UXX45" s="467"/>
      <c r="UXY45" s="467"/>
      <c r="UXZ45" s="467"/>
      <c r="UYA45" s="467"/>
      <c r="UYB45" s="467"/>
      <c r="UYC45" s="467"/>
      <c r="UYD45" s="467"/>
      <c r="UYE45" s="467"/>
      <c r="UYF45" s="467"/>
      <c r="UYG45" s="467"/>
      <c r="UYH45" s="467"/>
      <c r="UYI45" s="467"/>
      <c r="UYJ45" s="467"/>
      <c r="UYK45" s="467"/>
      <c r="UYL45" s="467"/>
      <c r="UYM45" s="467"/>
      <c r="UYN45" s="467"/>
      <c r="UYO45" s="467"/>
      <c r="UYP45" s="467"/>
      <c r="UYQ45" s="467"/>
      <c r="UYR45" s="467"/>
      <c r="UYS45" s="467"/>
      <c r="UYT45" s="467"/>
      <c r="UYU45" s="467"/>
      <c r="UYV45" s="467"/>
      <c r="UYW45" s="467"/>
      <c r="UYX45" s="467"/>
      <c r="UYY45" s="467"/>
      <c r="UYZ45" s="467"/>
      <c r="UZA45" s="467"/>
      <c r="UZB45" s="467"/>
      <c r="UZC45" s="467"/>
      <c r="UZD45" s="467"/>
      <c r="UZE45" s="467"/>
      <c r="UZF45" s="467"/>
      <c r="UZG45" s="467"/>
      <c r="UZH45" s="467"/>
      <c r="UZI45" s="467"/>
      <c r="UZJ45" s="467"/>
      <c r="UZK45" s="467"/>
      <c r="UZL45" s="467"/>
      <c r="UZM45" s="467"/>
      <c r="UZN45" s="467"/>
      <c r="UZO45" s="467"/>
      <c r="UZP45" s="467"/>
      <c r="UZQ45" s="467"/>
      <c r="UZR45" s="467"/>
      <c r="UZS45" s="467"/>
      <c r="UZT45" s="467"/>
      <c r="UZU45" s="467"/>
      <c r="UZV45" s="467"/>
      <c r="UZW45" s="467"/>
      <c r="UZX45" s="467"/>
      <c r="UZY45" s="467"/>
      <c r="UZZ45" s="467"/>
      <c r="VAA45" s="467"/>
      <c r="VAB45" s="467"/>
      <c r="VAC45" s="467"/>
      <c r="VAD45" s="467"/>
      <c r="VAE45" s="467"/>
      <c r="VAF45" s="467"/>
      <c r="VAG45" s="467"/>
      <c r="VAH45" s="467"/>
      <c r="VAI45" s="467"/>
      <c r="VAJ45" s="467"/>
      <c r="VAK45" s="467"/>
      <c r="VAL45" s="467"/>
      <c r="VAM45" s="467"/>
      <c r="VAN45" s="467"/>
      <c r="VAO45" s="467"/>
      <c r="VAP45" s="467"/>
      <c r="VAQ45" s="467"/>
      <c r="VAR45" s="467"/>
      <c r="VAS45" s="467"/>
      <c r="VAT45" s="467"/>
      <c r="VAU45" s="467"/>
      <c r="VAV45" s="467"/>
      <c r="VAW45" s="467"/>
      <c r="VAX45" s="467"/>
      <c r="VAY45" s="467"/>
      <c r="VAZ45" s="467"/>
      <c r="VBA45" s="467"/>
      <c r="VBB45" s="467"/>
      <c r="VBC45" s="467"/>
      <c r="VBD45" s="467"/>
      <c r="VBE45" s="467"/>
      <c r="VBF45" s="467"/>
      <c r="VBG45" s="467"/>
      <c r="VBH45" s="467"/>
      <c r="VBI45" s="467"/>
      <c r="VBJ45" s="467"/>
      <c r="VBK45" s="467"/>
      <c r="VBL45" s="467"/>
      <c r="VBM45" s="467"/>
      <c r="VBN45" s="467"/>
      <c r="VBO45" s="467"/>
      <c r="VBP45" s="467"/>
      <c r="VBQ45" s="467"/>
      <c r="VBR45" s="467"/>
      <c r="VBS45" s="467"/>
      <c r="VBT45" s="467"/>
      <c r="VBU45" s="467"/>
      <c r="VBV45" s="467"/>
      <c r="VBW45" s="467"/>
      <c r="VBX45" s="467"/>
      <c r="VBY45" s="467"/>
      <c r="VBZ45" s="467"/>
      <c r="VCA45" s="467"/>
      <c r="VCB45" s="467"/>
      <c r="VCC45" s="467"/>
      <c r="VCD45" s="467"/>
      <c r="VCE45" s="467"/>
      <c r="VCF45" s="467"/>
      <c r="VCG45" s="467"/>
      <c r="VCH45" s="467"/>
      <c r="VCI45" s="467"/>
      <c r="VCJ45" s="467"/>
      <c r="VCK45" s="467"/>
      <c r="VCL45" s="467"/>
      <c r="VCM45" s="467"/>
      <c r="VCN45" s="467"/>
      <c r="VCO45" s="467"/>
      <c r="VCP45" s="467"/>
      <c r="VCQ45" s="467"/>
      <c r="VCR45" s="467"/>
      <c r="VCS45" s="467"/>
      <c r="VCT45" s="467"/>
      <c r="VCU45" s="467"/>
      <c r="VCV45" s="467"/>
      <c r="VCW45" s="467"/>
      <c r="VCX45" s="467"/>
      <c r="VCY45" s="467"/>
      <c r="VCZ45" s="467"/>
      <c r="VDA45" s="467"/>
      <c r="VDB45" s="467"/>
      <c r="VDC45" s="467"/>
      <c r="VDD45" s="467"/>
      <c r="VDE45" s="467"/>
      <c r="VDF45" s="467"/>
      <c r="VDG45" s="467"/>
      <c r="VDH45" s="467"/>
      <c r="VDI45" s="467"/>
      <c r="VDJ45" s="467"/>
      <c r="VDK45" s="467"/>
      <c r="VDL45" s="467"/>
      <c r="VDM45" s="467"/>
      <c r="VDN45" s="467"/>
      <c r="VDO45" s="467"/>
      <c r="VDP45" s="467"/>
      <c r="VDQ45" s="467"/>
      <c r="VDR45" s="467"/>
      <c r="VDS45" s="467"/>
      <c r="VDT45" s="467"/>
      <c r="VDU45" s="467"/>
      <c r="VDV45" s="467"/>
      <c r="VDW45" s="467"/>
      <c r="VDX45" s="467"/>
      <c r="VDY45" s="467"/>
      <c r="VDZ45" s="467"/>
      <c r="VEA45" s="467"/>
      <c r="VEB45" s="467"/>
      <c r="VEC45" s="467"/>
      <c r="VED45" s="467"/>
      <c r="VEE45" s="467"/>
      <c r="VEF45" s="467"/>
      <c r="VEG45" s="467"/>
      <c r="VEH45" s="467"/>
      <c r="VEI45" s="467"/>
      <c r="VEJ45" s="467"/>
      <c r="VEK45" s="467"/>
      <c r="VEL45" s="467"/>
      <c r="VEM45" s="467"/>
      <c r="VEN45" s="467"/>
      <c r="VEO45" s="467"/>
      <c r="VEP45" s="467"/>
      <c r="VEQ45" s="467"/>
      <c r="VER45" s="467"/>
      <c r="VES45" s="467"/>
      <c r="VET45" s="467"/>
      <c r="VEU45" s="467"/>
      <c r="VEV45" s="467"/>
      <c r="VEW45" s="467"/>
      <c r="VEX45" s="467"/>
      <c r="VEY45" s="467"/>
      <c r="VEZ45" s="467"/>
      <c r="VFA45" s="467"/>
      <c r="VFB45" s="467"/>
      <c r="VFC45" s="467"/>
      <c r="VFD45" s="467"/>
      <c r="VFE45" s="467"/>
      <c r="VFF45" s="467"/>
      <c r="VFG45" s="467"/>
      <c r="VFH45" s="467"/>
      <c r="VFI45" s="467"/>
      <c r="VFJ45" s="467"/>
      <c r="VFK45" s="467"/>
      <c r="VFL45" s="467"/>
      <c r="VFM45" s="467"/>
      <c r="VFN45" s="467"/>
      <c r="VFO45" s="467"/>
      <c r="VFP45" s="467"/>
      <c r="VFQ45" s="467"/>
      <c r="VFR45" s="467"/>
      <c r="VFS45" s="467"/>
      <c r="VFT45" s="467"/>
      <c r="VFU45" s="467"/>
      <c r="VFV45" s="467"/>
      <c r="VFW45" s="467"/>
      <c r="VFX45" s="467"/>
      <c r="VFY45" s="467"/>
      <c r="VFZ45" s="467"/>
      <c r="VGA45" s="467"/>
      <c r="VGB45" s="467"/>
      <c r="VGC45" s="467"/>
      <c r="VGD45" s="467"/>
      <c r="VGE45" s="467"/>
      <c r="VGF45" s="467"/>
      <c r="VGG45" s="467"/>
      <c r="VGH45" s="467"/>
      <c r="VGI45" s="467"/>
      <c r="VGJ45" s="467"/>
      <c r="VGK45" s="467"/>
      <c r="VGL45" s="467"/>
      <c r="VGM45" s="467"/>
      <c r="VGN45" s="467"/>
      <c r="VGO45" s="467"/>
      <c r="VGP45" s="467"/>
      <c r="VGQ45" s="467"/>
      <c r="VGR45" s="467"/>
      <c r="VGS45" s="467"/>
      <c r="VGT45" s="467"/>
      <c r="VGU45" s="467"/>
      <c r="VGV45" s="467"/>
      <c r="VGW45" s="467"/>
      <c r="VGX45" s="467"/>
      <c r="VGY45" s="467"/>
      <c r="VGZ45" s="467"/>
      <c r="VHA45" s="467"/>
      <c r="VHB45" s="467"/>
      <c r="VHC45" s="467"/>
      <c r="VHD45" s="467"/>
      <c r="VHE45" s="467"/>
      <c r="VHF45" s="467"/>
      <c r="VHG45" s="467"/>
      <c r="VHH45" s="467"/>
      <c r="VHI45" s="467"/>
      <c r="VHJ45" s="467"/>
      <c r="VHK45" s="467"/>
      <c r="VHL45" s="467"/>
      <c r="VHM45" s="467"/>
      <c r="VHN45" s="467"/>
      <c r="VHO45" s="467"/>
      <c r="VHP45" s="467"/>
      <c r="VHQ45" s="467"/>
      <c r="VHR45" s="467"/>
      <c r="VHS45" s="467"/>
      <c r="VHT45" s="467"/>
      <c r="VHU45" s="467"/>
      <c r="VHV45" s="467"/>
      <c r="VHW45" s="467"/>
      <c r="VHX45" s="467"/>
      <c r="VHY45" s="467"/>
      <c r="VHZ45" s="467"/>
      <c r="VIA45" s="467"/>
      <c r="VIB45" s="467"/>
      <c r="VIC45" s="467"/>
      <c r="VID45" s="467"/>
      <c r="VIE45" s="467"/>
      <c r="VIF45" s="467"/>
      <c r="VIG45" s="467"/>
      <c r="VIH45" s="467"/>
      <c r="VII45" s="467"/>
      <c r="VIJ45" s="467"/>
      <c r="VIK45" s="467"/>
      <c r="VIL45" s="467"/>
      <c r="VIM45" s="467"/>
      <c r="VIN45" s="467"/>
      <c r="VIO45" s="467"/>
      <c r="VIP45" s="467"/>
      <c r="VIQ45" s="467"/>
      <c r="VIR45" s="467"/>
      <c r="VIS45" s="467"/>
      <c r="VIT45" s="467"/>
      <c r="VIU45" s="467"/>
      <c r="VIV45" s="467"/>
      <c r="VIW45" s="467"/>
      <c r="VIX45" s="467"/>
      <c r="VIY45" s="467"/>
      <c r="VIZ45" s="467"/>
      <c r="VJA45" s="467"/>
      <c r="VJB45" s="467"/>
      <c r="VJC45" s="467"/>
      <c r="VJD45" s="467"/>
      <c r="VJE45" s="467"/>
      <c r="VJF45" s="467"/>
      <c r="VJG45" s="467"/>
      <c r="VJH45" s="467"/>
      <c r="VJI45" s="467"/>
      <c r="VJJ45" s="467"/>
      <c r="VJK45" s="467"/>
      <c r="VJL45" s="467"/>
      <c r="VJM45" s="467"/>
      <c r="VJN45" s="467"/>
      <c r="VJO45" s="467"/>
      <c r="VJP45" s="467"/>
      <c r="VJQ45" s="467"/>
      <c r="VJR45" s="467"/>
      <c r="VJS45" s="467"/>
      <c r="VJT45" s="467"/>
      <c r="VJU45" s="467"/>
      <c r="VJV45" s="467"/>
      <c r="VJW45" s="467"/>
      <c r="VJX45" s="467"/>
      <c r="VJY45" s="467"/>
      <c r="VJZ45" s="467"/>
      <c r="VKA45" s="467"/>
      <c r="VKB45" s="467"/>
      <c r="VKC45" s="467"/>
      <c r="VKD45" s="467"/>
      <c r="VKE45" s="467"/>
      <c r="VKF45" s="467"/>
      <c r="VKG45" s="467"/>
      <c r="VKH45" s="467"/>
      <c r="VKI45" s="467"/>
      <c r="VKJ45" s="467"/>
      <c r="VKK45" s="467"/>
      <c r="VKL45" s="467"/>
      <c r="VKM45" s="467"/>
      <c r="VKN45" s="467"/>
      <c r="VKO45" s="467"/>
      <c r="VKP45" s="467"/>
      <c r="VKQ45" s="467"/>
      <c r="VKR45" s="467"/>
      <c r="VKS45" s="467"/>
      <c r="VKT45" s="467"/>
      <c r="VKU45" s="467"/>
      <c r="VKV45" s="467"/>
      <c r="VKW45" s="467"/>
      <c r="VKX45" s="467"/>
      <c r="VKY45" s="467"/>
      <c r="VKZ45" s="467"/>
      <c r="VLA45" s="467"/>
      <c r="VLB45" s="467"/>
      <c r="VLC45" s="467"/>
      <c r="VLD45" s="467"/>
      <c r="VLE45" s="467"/>
      <c r="VLF45" s="467"/>
      <c r="VLG45" s="467"/>
      <c r="VLH45" s="467"/>
      <c r="VLI45" s="467"/>
      <c r="VLJ45" s="467"/>
      <c r="VLK45" s="467"/>
      <c r="VLL45" s="467"/>
      <c r="VLM45" s="467"/>
      <c r="VLN45" s="467"/>
      <c r="VLO45" s="467"/>
      <c r="VLP45" s="467"/>
      <c r="VLQ45" s="467"/>
      <c r="VLR45" s="467"/>
      <c r="VLS45" s="467"/>
      <c r="VLT45" s="467"/>
      <c r="VLU45" s="467"/>
      <c r="VLV45" s="467"/>
      <c r="VLW45" s="467"/>
      <c r="VLX45" s="467"/>
      <c r="VLY45" s="467"/>
      <c r="VLZ45" s="467"/>
      <c r="VMA45" s="467"/>
      <c r="VMB45" s="467"/>
      <c r="VMC45" s="467"/>
      <c r="VMD45" s="467"/>
      <c r="VME45" s="467"/>
      <c r="VMF45" s="467"/>
      <c r="VMG45" s="467"/>
      <c r="VMH45" s="467"/>
      <c r="VMI45" s="467"/>
      <c r="VMJ45" s="467"/>
      <c r="VMK45" s="467"/>
      <c r="VML45" s="467"/>
      <c r="VMM45" s="467"/>
      <c r="VMN45" s="467"/>
      <c r="VMO45" s="467"/>
      <c r="VMP45" s="467"/>
      <c r="VMQ45" s="467"/>
      <c r="VMR45" s="467"/>
      <c r="VMS45" s="467"/>
      <c r="VMT45" s="467"/>
      <c r="VMU45" s="467"/>
      <c r="VMV45" s="467"/>
      <c r="VMW45" s="467"/>
      <c r="VMX45" s="467"/>
      <c r="VMY45" s="467"/>
      <c r="VMZ45" s="467"/>
      <c r="VNA45" s="467"/>
      <c r="VNB45" s="467"/>
      <c r="VNC45" s="467"/>
      <c r="VND45" s="467"/>
      <c r="VNE45" s="467"/>
      <c r="VNF45" s="467"/>
      <c r="VNG45" s="467"/>
      <c r="VNH45" s="467"/>
      <c r="VNI45" s="467"/>
      <c r="VNJ45" s="467"/>
      <c r="VNK45" s="467"/>
      <c r="VNL45" s="467"/>
      <c r="VNM45" s="467"/>
      <c r="VNN45" s="467"/>
      <c r="VNO45" s="467"/>
      <c r="VNP45" s="467"/>
      <c r="VNQ45" s="467"/>
      <c r="VNR45" s="467"/>
      <c r="VNS45" s="467"/>
      <c r="VNT45" s="467"/>
      <c r="VNU45" s="467"/>
      <c r="VNV45" s="467"/>
      <c r="VNW45" s="467"/>
      <c r="VNX45" s="467"/>
      <c r="VNY45" s="467"/>
      <c r="VNZ45" s="467"/>
      <c r="VOA45" s="467"/>
      <c r="VOB45" s="467"/>
      <c r="VOC45" s="467"/>
      <c r="VOD45" s="467"/>
      <c r="VOE45" s="467"/>
      <c r="VOF45" s="467"/>
      <c r="VOG45" s="467"/>
      <c r="VOH45" s="467"/>
      <c r="VOI45" s="467"/>
      <c r="VOJ45" s="467"/>
      <c r="VOK45" s="467"/>
      <c r="VOL45" s="467"/>
      <c r="VOM45" s="467"/>
      <c r="VON45" s="467"/>
      <c r="VOO45" s="467"/>
      <c r="VOP45" s="467"/>
      <c r="VOQ45" s="467"/>
      <c r="VOR45" s="467"/>
      <c r="VOS45" s="467"/>
      <c r="VOT45" s="467"/>
      <c r="VOU45" s="467"/>
      <c r="VOV45" s="467"/>
      <c r="VOW45" s="467"/>
      <c r="VOX45" s="467"/>
      <c r="VOY45" s="467"/>
      <c r="VOZ45" s="467"/>
      <c r="VPA45" s="467"/>
      <c r="VPB45" s="467"/>
      <c r="VPC45" s="467"/>
      <c r="VPD45" s="467"/>
      <c r="VPE45" s="467"/>
      <c r="VPF45" s="467"/>
      <c r="VPG45" s="467"/>
      <c r="VPH45" s="467"/>
      <c r="VPI45" s="467"/>
      <c r="VPJ45" s="467"/>
      <c r="VPK45" s="467"/>
      <c r="VPL45" s="467"/>
      <c r="VPM45" s="467"/>
      <c r="VPN45" s="467"/>
      <c r="VPO45" s="467"/>
      <c r="VPP45" s="467"/>
      <c r="VPQ45" s="467"/>
      <c r="VPR45" s="467"/>
      <c r="VPS45" s="467"/>
      <c r="VPT45" s="467"/>
      <c r="VPU45" s="467"/>
      <c r="VPV45" s="467"/>
      <c r="VPW45" s="467"/>
      <c r="VPX45" s="467"/>
      <c r="VPY45" s="467"/>
      <c r="VPZ45" s="467"/>
      <c r="VQA45" s="467"/>
      <c r="VQB45" s="467"/>
      <c r="VQC45" s="467"/>
      <c r="VQD45" s="467"/>
      <c r="VQE45" s="467"/>
      <c r="VQF45" s="467"/>
      <c r="VQG45" s="467"/>
      <c r="VQH45" s="467"/>
      <c r="VQI45" s="467"/>
      <c r="VQJ45" s="467"/>
      <c r="VQK45" s="467"/>
      <c r="VQL45" s="467"/>
      <c r="VQM45" s="467"/>
      <c r="VQN45" s="467"/>
      <c r="VQO45" s="467"/>
      <c r="VQP45" s="467"/>
      <c r="VQQ45" s="467"/>
      <c r="VQR45" s="467"/>
      <c r="VQS45" s="467"/>
      <c r="VQT45" s="467"/>
      <c r="VQU45" s="467"/>
      <c r="VQV45" s="467"/>
      <c r="VQW45" s="467"/>
      <c r="VQX45" s="467"/>
      <c r="VQY45" s="467"/>
      <c r="VQZ45" s="467"/>
      <c r="VRA45" s="467"/>
      <c r="VRB45" s="467"/>
      <c r="VRC45" s="467"/>
      <c r="VRD45" s="467"/>
      <c r="VRE45" s="467"/>
      <c r="VRF45" s="467"/>
      <c r="VRG45" s="467"/>
      <c r="VRH45" s="467"/>
      <c r="VRI45" s="467"/>
      <c r="VRJ45" s="467"/>
      <c r="VRK45" s="467"/>
      <c r="VRL45" s="467"/>
      <c r="VRM45" s="467"/>
      <c r="VRN45" s="467"/>
      <c r="VRO45" s="467"/>
      <c r="VRP45" s="467"/>
      <c r="VRQ45" s="467"/>
      <c r="VRR45" s="467"/>
      <c r="VRS45" s="467"/>
      <c r="VRT45" s="467"/>
      <c r="VRU45" s="467"/>
      <c r="VRV45" s="467"/>
      <c r="VRW45" s="467"/>
      <c r="VRX45" s="467"/>
      <c r="VRY45" s="467"/>
      <c r="VRZ45" s="467"/>
      <c r="VSA45" s="467"/>
      <c r="VSB45" s="467"/>
      <c r="VSC45" s="467"/>
      <c r="VSD45" s="467"/>
      <c r="VSE45" s="467"/>
      <c r="VSF45" s="467"/>
      <c r="VSG45" s="467"/>
      <c r="VSH45" s="467"/>
      <c r="VSI45" s="467"/>
      <c r="VSJ45" s="467"/>
      <c r="VSK45" s="467"/>
      <c r="VSL45" s="467"/>
      <c r="VSM45" s="467"/>
      <c r="VSN45" s="467"/>
      <c r="VSO45" s="467"/>
      <c r="VSP45" s="467"/>
      <c r="VSQ45" s="467"/>
      <c r="VSR45" s="467"/>
      <c r="VSS45" s="467"/>
      <c r="VST45" s="467"/>
      <c r="VSU45" s="467"/>
      <c r="VSV45" s="467"/>
      <c r="VSW45" s="467"/>
      <c r="VSX45" s="467"/>
      <c r="VSY45" s="467"/>
      <c r="VSZ45" s="467"/>
      <c r="VTA45" s="467"/>
      <c r="VTB45" s="467"/>
      <c r="VTC45" s="467"/>
      <c r="VTD45" s="467"/>
      <c r="VTE45" s="467"/>
      <c r="VTF45" s="467"/>
      <c r="VTG45" s="467"/>
      <c r="VTH45" s="467"/>
      <c r="VTI45" s="467"/>
      <c r="VTJ45" s="467"/>
      <c r="VTK45" s="467"/>
      <c r="VTL45" s="467"/>
      <c r="VTM45" s="467"/>
      <c r="VTN45" s="467"/>
      <c r="VTO45" s="467"/>
      <c r="VTP45" s="467"/>
      <c r="VTQ45" s="467"/>
      <c r="VTR45" s="467"/>
      <c r="VTS45" s="467"/>
      <c r="VTT45" s="467"/>
      <c r="VTU45" s="467"/>
      <c r="VTV45" s="467"/>
      <c r="VTW45" s="467"/>
      <c r="VTX45" s="467"/>
      <c r="VTY45" s="467"/>
      <c r="VTZ45" s="467"/>
      <c r="VUA45" s="467"/>
      <c r="VUB45" s="467"/>
      <c r="VUC45" s="467"/>
      <c r="VUD45" s="467"/>
      <c r="VUE45" s="467"/>
      <c r="VUF45" s="467"/>
      <c r="VUG45" s="467"/>
      <c r="VUH45" s="467"/>
      <c r="VUI45" s="467"/>
      <c r="VUJ45" s="467"/>
      <c r="VUK45" s="467"/>
      <c r="VUL45" s="467"/>
      <c r="VUM45" s="467"/>
      <c r="VUN45" s="467"/>
      <c r="VUO45" s="467"/>
      <c r="VUP45" s="467"/>
      <c r="VUQ45" s="467"/>
      <c r="VUR45" s="467"/>
      <c r="VUS45" s="467"/>
      <c r="VUT45" s="467"/>
      <c r="VUU45" s="467"/>
      <c r="VUV45" s="467"/>
      <c r="VUW45" s="467"/>
      <c r="VUX45" s="467"/>
      <c r="VUY45" s="467"/>
      <c r="VUZ45" s="467"/>
      <c r="VVA45" s="467"/>
      <c r="VVB45" s="467"/>
      <c r="VVC45" s="467"/>
      <c r="VVD45" s="467"/>
      <c r="VVE45" s="467"/>
      <c r="VVF45" s="467"/>
      <c r="VVG45" s="467"/>
      <c r="VVH45" s="467"/>
      <c r="VVI45" s="467"/>
      <c r="VVJ45" s="467"/>
      <c r="VVK45" s="467"/>
      <c r="VVL45" s="467"/>
      <c r="VVM45" s="467"/>
      <c r="VVN45" s="467"/>
      <c r="VVO45" s="467"/>
      <c r="VVP45" s="467"/>
      <c r="VVQ45" s="467"/>
      <c r="VVR45" s="467"/>
      <c r="VVS45" s="467"/>
      <c r="VVT45" s="467"/>
      <c r="VVU45" s="467"/>
      <c r="VVV45" s="467"/>
      <c r="VVW45" s="467"/>
      <c r="VVX45" s="467"/>
      <c r="VVY45" s="467"/>
      <c r="VVZ45" s="467"/>
      <c r="VWA45" s="467"/>
      <c r="VWB45" s="467"/>
      <c r="VWC45" s="467"/>
      <c r="VWD45" s="467"/>
      <c r="VWE45" s="467"/>
      <c r="VWF45" s="467"/>
      <c r="VWG45" s="467"/>
      <c r="VWH45" s="467"/>
      <c r="VWI45" s="467"/>
      <c r="VWJ45" s="467"/>
      <c r="VWK45" s="467"/>
      <c r="VWL45" s="467"/>
      <c r="VWM45" s="467"/>
      <c r="VWN45" s="467"/>
      <c r="VWO45" s="467"/>
      <c r="VWP45" s="467"/>
      <c r="VWQ45" s="467"/>
      <c r="VWR45" s="467"/>
      <c r="VWS45" s="467"/>
      <c r="VWT45" s="467"/>
      <c r="VWU45" s="467"/>
      <c r="VWV45" s="467"/>
      <c r="VWW45" s="467"/>
      <c r="VWX45" s="467"/>
      <c r="VWY45" s="467"/>
      <c r="VWZ45" s="467"/>
      <c r="VXA45" s="467"/>
      <c r="VXB45" s="467"/>
      <c r="VXC45" s="467"/>
      <c r="VXD45" s="467"/>
      <c r="VXE45" s="467"/>
      <c r="VXF45" s="467"/>
      <c r="VXG45" s="467"/>
      <c r="VXH45" s="467"/>
      <c r="VXI45" s="467"/>
      <c r="VXJ45" s="467"/>
      <c r="VXK45" s="467"/>
      <c r="VXL45" s="467"/>
      <c r="VXM45" s="467"/>
      <c r="VXN45" s="467"/>
      <c r="VXO45" s="467"/>
      <c r="VXP45" s="467"/>
      <c r="VXQ45" s="467"/>
      <c r="VXR45" s="467"/>
      <c r="VXS45" s="467"/>
      <c r="VXT45" s="467"/>
      <c r="VXU45" s="467"/>
      <c r="VXV45" s="467"/>
      <c r="VXW45" s="467"/>
      <c r="VXX45" s="467"/>
      <c r="VXY45" s="467"/>
      <c r="VXZ45" s="467"/>
      <c r="VYA45" s="467"/>
      <c r="VYB45" s="467"/>
      <c r="VYC45" s="467"/>
      <c r="VYD45" s="467"/>
      <c r="VYE45" s="467"/>
      <c r="VYF45" s="467"/>
      <c r="VYG45" s="467"/>
      <c r="VYH45" s="467"/>
      <c r="VYI45" s="467"/>
      <c r="VYJ45" s="467"/>
      <c r="VYK45" s="467"/>
      <c r="VYL45" s="467"/>
      <c r="VYM45" s="467"/>
      <c r="VYN45" s="467"/>
      <c r="VYO45" s="467"/>
      <c r="VYP45" s="467"/>
      <c r="VYQ45" s="467"/>
      <c r="VYR45" s="467"/>
      <c r="VYS45" s="467"/>
      <c r="VYT45" s="467"/>
      <c r="VYU45" s="467"/>
      <c r="VYV45" s="467"/>
      <c r="VYW45" s="467"/>
      <c r="VYX45" s="467"/>
      <c r="VYY45" s="467"/>
      <c r="VYZ45" s="467"/>
      <c r="VZA45" s="467"/>
      <c r="VZB45" s="467"/>
      <c r="VZC45" s="467"/>
      <c r="VZD45" s="467"/>
      <c r="VZE45" s="467"/>
      <c r="VZF45" s="467"/>
      <c r="VZG45" s="467"/>
      <c r="VZH45" s="467"/>
      <c r="VZI45" s="467"/>
      <c r="VZJ45" s="467"/>
      <c r="VZK45" s="467"/>
      <c r="VZL45" s="467"/>
      <c r="VZM45" s="467"/>
      <c r="VZN45" s="467"/>
      <c r="VZO45" s="467"/>
      <c r="VZP45" s="467"/>
      <c r="VZQ45" s="467"/>
      <c r="VZR45" s="467"/>
      <c r="VZS45" s="467"/>
      <c r="VZT45" s="467"/>
      <c r="VZU45" s="467"/>
      <c r="VZV45" s="467"/>
      <c r="VZW45" s="467"/>
      <c r="VZX45" s="467"/>
      <c r="VZY45" s="467"/>
      <c r="VZZ45" s="467"/>
      <c r="WAA45" s="467"/>
      <c r="WAB45" s="467"/>
      <c r="WAC45" s="467"/>
      <c r="WAD45" s="467"/>
      <c r="WAE45" s="467"/>
      <c r="WAF45" s="467"/>
      <c r="WAG45" s="467"/>
      <c r="WAH45" s="467"/>
      <c r="WAI45" s="467"/>
      <c r="WAJ45" s="467"/>
      <c r="WAK45" s="467"/>
      <c r="WAL45" s="467"/>
      <c r="WAM45" s="467"/>
      <c r="WAN45" s="467"/>
      <c r="WAO45" s="467"/>
      <c r="WAP45" s="467"/>
      <c r="WAQ45" s="467"/>
      <c r="WAR45" s="467"/>
      <c r="WAS45" s="467"/>
      <c r="WAT45" s="467"/>
      <c r="WAU45" s="467"/>
      <c r="WAV45" s="467"/>
      <c r="WAW45" s="467"/>
      <c r="WAX45" s="467"/>
      <c r="WAY45" s="467"/>
      <c r="WAZ45" s="467"/>
      <c r="WBA45" s="467"/>
      <c r="WBB45" s="467"/>
      <c r="WBC45" s="467"/>
      <c r="WBD45" s="467"/>
      <c r="WBE45" s="467"/>
      <c r="WBF45" s="467"/>
      <c r="WBG45" s="467"/>
      <c r="WBH45" s="467"/>
      <c r="WBI45" s="467"/>
      <c r="WBJ45" s="467"/>
      <c r="WBK45" s="467"/>
      <c r="WBL45" s="467"/>
      <c r="WBM45" s="467"/>
      <c r="WBN45" s="467"/>
      <c r="WBO45" s="467"/>
      <c r="WBP45" s="467"/>
      <c r="WBQ45" s="467"/>
      <c r="WBR45" s="467"/>
      <c r="WBS45" s="467"/>
      <c r="WBT45" s="467"/>
      <c r="WBU45" s="467"/>
      <c r="WBV45" s="467"/>
      <c r="WBW45" s="467"/>
      <c r="WBX45" s="467"/>
      <c r="WBY45" s="467"/>
      <c r="WBZ45" s="467"/>
      <c r="WCA45" s="467"/>
      <c r="WCB45" s="467"/>
      <c r="WCC45" s="467"/>
      <c r="WCD45" s="467"/>
      <c r="WCE45" s="467"/>
      <c r="WCF45" s="467"/>
      <c r="WCG45" s="467"/>
      <c r="WCH45" s="467"/>
      <c r="WCI45" s="467"/>
      <c r="WCJ45" s="467"/>
      <c r="WCK45" s="467"/>
      <c r="WCL45" s="467"/>
      <c r="WCM45" s="467"/>
      <c r="WCN45" s="467"/>
      <c r="WCO45" s="467"/>
      <c r="WCP45" s="467"/>
      <c r="WCQ45" s="467"/>
      <c r="WCR45" s="467"/>
      <c r="WCS45" s="467"/>
      <c r="WCT45" s="467"/>
      <c r="WCU45" s="467"/>
      <c r="WCV45" s="467"/>
      <c r="WCW45" s="467"/>
      <c r="WCX45" s="467"/>
      <c r="WCY45" s="467"/>
      <c r="WCZ45" s="467"/>
      <c r="WDA45" s="467"/>
      <c r="WDB45" s="467"/>
      <c r="WDC45" s="467"/>
      <c r="WDD45" s="467"/>
      <c r="WDE45" s="467"/>
      <c r="WDF45" s="467"/>
      <c r="WDG45" s="467"/>
      <c r="WDH45" s="467"/>
      <c r="WDI45" s="467"/>
      <c r="WDJ45" s="467"/>
      <c r="WDK45" s="467"/>
      <c r="WDL45" s="467"/>
      <c r="WDM45" s="467"/>
      <c r="WDN45" s="467"/>
      <c r="WDO45" s="467"/>
      <c r="WDP45" s="467"/>
      <c r="WDQ45" s="467"/>
      <c r="WDR45" s="467"/>
      <c r="WDS45" s="467"/>
      <c r="WDT45" s="467"/>
      <c r="WDU45" s="467"/>
      <c r="WDV45" s="467"/>
      <c r="WDW45" s="467"/>
      <c r="WDX45" s="467"/>
      <c r="WDY45" s="467"/>
      <c r="WDZ45" s="467"/>
      <c r="WEA45" s="467"/>
      <c r="WEB45" s="467"/>
      <c r="WEC45" s="467"/>
      <c r="WED45" s="467"/>
      <c r="WEE45" s="467"/>
      <c r="WEF45" s="467"/>
      <c r="WEG45" s="467"/>
      <c r="WEH45" s="467"/>
      <c r="WEI45" s="467"/>
      <c r="WEJ45" s="467"/>
      <c r="WEK45" s="467"/>
      <c r="WEL45" s="467"/>
      <c r="WEM45" s="467"/>
      <c r="WEN45" s="467"/>
      <c r="WEO45" s="467"/>
      <c r="WEP45" s="467"/>
      <c r="WEQ45" s="467"/>
      <c r="WER45" s="467"/>
      <c r="WES45" s="467"/>
      <c r="WET45" s="467"/>
      <c r="WEU45" s="467"/>
      <c r="WEV45" s="467"/>
      <c r="WEW45" s="467"/>
      <c r="WEX45" s="467"/>
      <c r="WEY45" s="467"/>
      <c r="WEZ45" s="467"/>
      <c r="WFA45" s="467"/>
      <c r="WFB45" s="467"/>
      <c r="WFC45" s="467"/>
      <c r="WFD45" s="467"/>
      <c r="WFE45" s="467"/>
      <c r="WFF45" s="467"/>
      <c r="WFG45" s="467"/>
      <c r="WFH45" s="467"/>
      <c r="WFI45" s="467"/>
      <c r="WFJ45" s="467"/>
      <c r="WFK45" s="467"/>
      <c r="WFL45" s="467"/>
      <c r="WFM45" s="467"/>
      <c r="WFN45" s="467"/>
      <c r="WFO45" s="467"/>
      <c r="WFP45" s="467"/>
      <c r="WFQ45" s="467"/>
      <c r="WFR45" s="467"/>
      <c r="WFS45" s="467"/>
      <c r="WFT45" s="467"/>
      <c r="WFU45" s="467"/>
      <c r="WFV45" s="467"/>
      <c r="WFW45" s="467"/>
      <c r="WFX45" s="467"/>
      <c r="WFY45" s="467"/>
      <c r="WFZ45" s="467"/>
      <c r="WGA45" s="467"/>
      <c r="WGB45" s="467"/>
      <c r="WGC45" s="467"/>
      <c r="WGD45" s="467"/>
      <c r="WGE45" s="467"/>
      <c r="WGF45" s="467"/>
      <c r="WGG45" s="467"/>
      <c r="WGH45" s="467"/>
      <c r="WGI45" s="467"/>
      <c r="WGJ45" s="467"/>
      <c r="WGK45" s="467"/>
      <c r="WGL45" s="467"/>
      <c r="WGM45" s="467"/>
      <c r="WGN45" s="467"/>
      <c r="WGO45" s="467"/>
      <c r="WGP45" s="467"/>
      <c r="WGQ45" s="467"/>
      <c r="WGR45" s="467"/>
      <c r="WGS45" s="467"/>
      <c r="WGT45" s="467"/>
      <c r="WGU45" s="467"/>
      <c r="WGV45" s="467"/>
      <c r="WGW45" s="467"/>
      <c r="WGX45" s="467"/>
      <c r="WGY45" s="467"/>
      <c r="WGZ45" s="467"/>
      <c r="WHA45" s="467"/>
      <c r="WHB45" s="467"/>
      <c r="WHC45" s="467"/>
      <c r="WHD45" s="467"/>
      <c r="WHE45" s="467"/>
      <c r="WHF45" s="467"/>
      <c r="WHG45" s="467"/>
      <c r="WHH45" s="467"/>
      <c r="WHI45" s="467"/>
      <c r="WHJ45" s="467"/>
      <c r="WHK45" s="467"/>
      <c r="WHL45" s="467"/>
      <c r="WHM45" s="467"/>
      <c r="WHN45" s="467"/>
      <c r="WHO45" s="467"/>
      <c r="WHP45" s="467"/>
      <c r="WHQ45" s="467"/>
      <c r="WHR45" s="467"/>
      <c r="WHS45" s="467"/>
      <c r="WHT45" s="467"/>
      <c r="WHU45" s="467"/>
      <c r="WHV45" s="467"/>
      <c r="WHW45" s="467"/>
      <c r="WHX45" s="467"/>
      <c r="WHY45" s="467"/>
      <c r="WHZ45" s="467"/>
      <c r="WIA45" s="467"/>
      <c r="WIB45" s="467"/>
      <c r="WIC45" s="467"/>
      <c r="WID45" s="467"/>
      <c r="WIE45" s="467"/>
      <c r="WIF45" s="467"/>
      <c r="WIG45" s="467"/>
      <c r="WIH45" s="467"/>
      <c r="WII45" s="467"/>
      <c r="WIJ45" s="467"/>
      <c r="WIK45" s="467"/>
      <c r="WIL45" s="467"/>
      <c r="WIM45" s="467"/>
      <c r="WIN45" s="467"/>
      <c r="WIO45" s="467"/>
      <c r="WIP45" s="467"/>
      <c r="WIQ45" s="467"/>
      <c r="WIR45" s="467"/>
      <c r="WIS45" s="467"/>
      <c r="WIT45" s="467"/>
      <c r="WIU45" s="467"/>
      <c r="WIV45" s="467"/>
      <c r="WIW45" s="467"/>
      <c r="WIX45" s="467"/>
      <c r="WIY45" s="467"/>
      <c r="WIZ45" s="467"/>
      <c r="WJA45" s="467"/>
      <c r="WJB45" s="467"/>
      <c r="WJC45" s="467"/>
      <c r="WJD45" s="467"/>
      <c r="WJE45" s="467"/>
      <c r="WJF45" s="467"/>
      <c r="WJG45" s="467"/>
      <c r="WJH45" s="467"/>
      <c r="WJI45" s="467"/>
      <c r="WJJ45" s="467"/>
      <c r="WJK45" s="467"/>
      <c r="WJL45" s="467"/>
      <c r="WJM45" s="467"/>
      <c r="WJN45" s="467"/>
      <c r="WJO45" s="467"/>
      <c r="WJP45" s="467"/>
      <c r="WJQ45" s="467"/>
      <c r="WJR45" s="467"/>
      <c r="WJS45" s="467"/>
      <c r="WJT45" s="467"/>
      <c r="WJU45" s="467"/>
      <c r="WJV45" s="467"/>
      <c r="WJW45" s="467"/>
      <c r="WJX45" s="467"/>
      <c r="WJY45" s="467"/>
      <c r="WJZ45" s="467"/>
      <c r="WKA45" s="467"/>
      <c r="WKB45" s="467"/>
      <c r="WKC45" s="467"/>
      <c r="WKD45" s="467"/>
      <c r="WKE45" s="467"/>
      <c r="WKF45" s="467"/>
      <c r="WKG45" s="467"/>
      <c r="WKH45" s="467"/>
      <c r="WKI45" s="467"/>
      <c r="WKJ45" s="467"/>
      <c r="WKK45" s="467"/>
      <c r="WKL45" s="467"/>
      <c r="WKM45" s="467"/>
      <c r="WKN45" s="467"/>
      <c r="WKO45" s="467"/>
      <c r="WKP45" s="467"/>
      <c r="WKQ45" s="467"/>
      <c r="WKR45" s="467"/>
      <c r="WKS45" s="467"/>
      <c r="WKT45" s="467"/>
      <c r="WKU45" s="467"/>
      <c r="WKV45" s="467"/>
      <c r="WKW45" s="467"/>
      <c r="WKX45" s="467"/>
      <c r="WKY45" s="467"/>
      <c r="WKZ45" s="467"/>
      <c r="WLA45" s="467"/>
      <c r="WLB45" s="467"/>
      <c r="WLC45" s="467"/>
      <c r="WLD45" s="467"/>
      <c r="WLE45" s="467"/>
      <c r="WLF45" s="467"/>
      <c r="WLG45" s="467"/>
      <c r="WLH45" s="467"/>
      <c r="WLI45" s="467"/>
      <c r="WLJ45" s="467"/>
      <c r="WLK45" s="467"/>
      <c r="WLL45" s="467"/>
      <c r="WLM45" s="467"/>
      <c r="WLN45" s="467"/>
      <c r="WLO45" s="467"/>
      <c r="WLP45" s="467"/>
      <c r="WLQ45" s="467"/>
      <c r="WLR45" s="467"/>
      <c r="WLS45" s="467"/>
      <c r="WLT45" s="467"/>
      <c r="WLU45" s="467"/>
      <c r="WLV45" s="467"/>
      <c r="WLW45" s="467"/>
      <c r="WLX45" s="467"/>
      <c r="WLY45" s="467"/>
      <c r="WLZ45" s="467"/>
      <c r="WMA45" s="467"/>
      <c r="WMB45" s="467"/>
      <c r="WMC45" s="467"/>
      <c r="WMD45" s="467"/>
      <c r="WME45" s="467"/>
      <c r="WMF45" s="467"/>
      <c r="WMG45" s="467"/>
      <c r="WMH45" s="467"/>
      <c r="WMI45" s="467"/>
      <c r="WMJ45" s="467"/>
      <c r="WMK45" s="467"/>
      <c r="WML45" s="467"/>
      <c r="WMM45" s="467"/>
      <c r="WMN45" s="467"/>
      <c r="WMO45" s="467"/>
      <c r="WMP45" s="467"/>
      <c r="WMQ45" s="467"/>
      <c r="WMR45" s="467"/>
      <c r="WMS45" s="467"/>
      <c r="WMT45" s="467"/>
      <c r="WMU45" s="467"/>
      <c r="WMV45" s="467"/>
      <c r="WMW45" s="467"/>
      <c r="WMX45" s="467"/>
      <c r="WMY45" s="467"/>
      <c r="WMZ45" s="467"/>
      <c r="WNA45" s="467"/>
      <c r="WNB45" s="467"/>
      <c r="WNC45" s="467"/>
      <c r="WND45" s="467"/>
      <c r="WNE45" s="467"/>
      <c r="WNF45" s="467"/>
      <c r="WNG45" s="467"/>
      <c r="WNH45" s="467"/>
      <c r="WNI45" s="467"/>
      <c r="WNJ45" s="467"/>
      <c r="WNK45" s="467"/>
      <c r="WNL45" s="467"/>
      <c r="WNM45" s="467"/>
      <c r="WNN45" s="467"/>
      <c r="WNO45" s="467"/>
      <c r="WNP45" s="467"/>
      <c r="WNQ45" s="467"/>
      <c r="WNR45" s="467"/>
      <c r="WNS45" s="467"/>
      <c r="WNT45" s="467"/>
      <c r="WNU45" s="467"/>
      <c r="WNV45" s="467"/>
      <c r="WNW45" s="467"/>
      <c r="WNX45" s="467"/>
      <c r="WNY45" s="467"/>
      <c r="WNZ45" s="467"/>
      <c r="WOA45" s="467"/>
      <c r="WOB45" s="467"/>
      <c r="WOC45" s="467"/>
      <c r="WOD45" s="467"/>
      <c r="WOE45" s="467"/>
      <c r="WOF45" s="467"/>
      <c r="WOG45" s="467"/>
      <c r="WOH45" s="467"/>
      <c r="WOI45" s="467"/>
      <c r="WOJ45" s="467"/>
      <c r="WOK45" s="467"/>
      <c r="WOL45" s="467"/>
      <c r="WOM45" s="467"/>
      <c r="WON45" s="467"/>
      <c r="WOO45" s="467"/>
      <c r="WOP45" s="467"/>
      <c r="WOQ45" s="467"/>
      <c r="WOR45" s="467"/>
      <c r="WOS45" s="467"/>
      <c r="WOT45" s="467"/>
      <c r="WOU45" s="467"/>
      <c r="WOV45" s="467"/>
      <c r="WOW45" s="467"/>
      <c r="WOX45" s="467"/>
      <c r="WOY45" s="467"/>
      <c r="WOZ45" s="467"/>
      <c r="WPA45" s="467"/>
      <c r="WPB45" s="467"/>
      <c r="WPC45" s="467"/>
      <c r="WPD45" s="467"/>
      <c r="WPE45" s="467"/>
      <c r="WPF45" s="467"/>
      <c r="WPG45" s="467"/>
      <c r="WPH45" s="467"/>
      <c r="WPI45" s="467"/>
      <c r="WPJ45" s="467"/>
      <c r="WPK45" s="467"/>
      <c r="WPL45" s="467"/>
      <c r="WPM45" s="467"/>
      <c r="WPN45" s="467"/>
      <c r="WPO45" s="467"/>
      <c r="WPP45" s="467"/>
      <c r="WPQ45" s="467"/>
      <c r="WPR45" s="467"/>
      <c r="WPS45" s="467"/>
      <c r="WPT45" s="467"/>
      <c r="WPU45" s="467"/>
      <c r="WPV45" s="467"/>
      <c r="WPW45" s="467"/>
      <c r="WPX45" s="467"/>
      <c r="WPY45" s="467"/>
      <c r="WPZ45" s="467"/>
      <c r="WQA45" s="467"/>
      <c r="WQB45" s="467"/>
      <c r="WQC45" s="467"/>
      <c r="WQD45" s="467"/>
      <c r="WQE45" s="467"/>
      <c r="WQF45" s="467"/>
      <c r="WQG45" s="467"/>
      <c r="WQH45" s="467"/>
      <c r="WQI45" s="467"/>
      <c r="WQJ45" s="467"/>
      <c r="WQK45" s="467"/>
      <c r="WQL45" s="467"/>
      <c r="WQM45" s="467"/>
      <c r="WQN45" s="467"/>
      <c r="WQO45" s="467"/>
      <c r="WQP45" s="467"/>
      <c r="WQQ45" s="467"/>
      <c r="WQR45" s="467"/>
      <c r="WQS45" s="467"/>
      <c r="WQT45" s="467"/>
      <c r="WQU45" s="467"/>
      <c r="WQV45" s="467"/>
      <c r="WQW45" s="467"/>
      <c r="WQX45" s="467"/>
      <c r="WQY45" s="467"/>
      <c r="WQZ45" s="467"/>
      <c r="WRA45" s="467"/>
      <c r="WRB45" s="467"/>
      <c r="WRC45" s="467"/>
      <c r="WRD45" s="467"/>
      <c r="WRE45" s="467"/>
      <c r="WRF45" s="467"/>
      <c r="WRG45" s="467"/>
      <c r="WRH45" s="467"/>
      <c r="WRI45" s="467"/>
      <c r="WRJ45" s="467"/>
      <c r="WRK45" s="467"/>
      <c r="WRL45" s="467"/>
      <c r="WRM45" s="467"/>
      <c r="WRN45" s="467"/>
      <c r="WRO45" s="467"/>
      <c r="WRP45" s="467"/>
      <c r="WRQ45" s="467"/>
      <c r="WRR45" s="467"/>
      <c r="WRS45" s="467"/>
      <c r="WRT45" s="467"/>
      <c r="WRU45" s="467"/>
      <c r="WRV45" s="467"/>
      <c r="WRW45" s="467"/>
      <c r="WRX45" s="467"/>
      <c r="WRY45" s="467"/>
      <c r="WRZ45" s="467"/>
      <c r="WSA45" s="467"/>
      <c r="WSB45" s="467"/>
      <c r="WSC45" s="467"/>
      <c r="WSD45" s="467"/>
      <c r="WSE45" s="467"/>
      <c r="WSF45" s="467"/>
      <c r="WSG45" s="467"/>
      <c r="WSH45" s="467"/>
      <c r="WSI45" s="467"/>
      <c r="WSJ45" s="467"/>
      <c r="WSK45" s="467"/>
      <c r="WSL45" s="467"/>
      <c r="WSM45" s="467"/>
      <c r="WSN45" s="467"/>
      <c r="WSO45" s="467"/>
      <c r="WSP45" s="467"/>
      <c r="WSQ45" s="467"/>
      <c r="WSR45" s="467"/>
      <c r="WSS45" s="467"/>
      <c r="WST45" s="467"/>
      <c r="WSU45" s="467"/>
      <c r="WSV45" s="467"/>
      <c r="WSW45" s="467"/>
      <c r="WSX45" s="467"/>
      <c r="WSY45" s="467"/>
      <c r="WSZ45" s="467"/>
      <c r="WTA45" s="467"/>
      <c r="WTB45" s="467"/>
      <c r="WTC45" s="467"/>
      <c r="WTD45" s="467"/>
      <c r="WTE45" s="467"/>
      <c r="WTF45" s="467"/>
      <c r="WTG45" s="467"/>
      <c r="WTH45" s="467"/>
      <c r="WTI45" s="467"/>
      <c r="WTJ45" s="467"/>
      <c r="WTK45" s="467"/>
      <c r="WTL45" s="467"/>
      <c r="WTM45" s="467"/>
      <c r="WTN45" s="467"/>
      <c r="WTO45" s="467"/>
      <c r="WTP45" s="467"/>
      <c r="WTQ45" s="467"/>
      <c r="WTR45" s="467"/>
      <c r="WTS45" s="467"/>
      <c r="WTT45" s="467"/>
      <c r="WTU45" s="467"/>
      <c r="WTV45" s="467"/>
      <c r="WTW45" s="467"/>
      <c r="WTX45" s="467"/>
      <c r="WTY45" s="467"/>
      <c r="WTZ45" s="467"/>
      <c r="WUA45" s="467"/>
      <c r="WUB45" s="467"/>
      <c r="WUC45" s="467"/>
      <c r="WUD45" s="467"/>
      <c r="WUE45" s="467"/>
      <c r="WUF45" s="467"/>
      <c r="WUG45" s="467"/>
      <c r="WUH45" s="467"/>
      <c r="WUI45" s="467"/>
      <c r="WUJ45" s="467"/>
      <c r="WUK45" s="467"/>
      <c r="WUL45" s="467"/>
      <c r="WUM45" s="467"/>
      <c r="WUN45" s="467"/>
      <c r="WUO45" s="467"/>
      <c r="WUP45" s="467"/>
      <c r="WUQ45" s="467"/>
      <c r="WUR45" s="467"/>
      <c r="WUS45" s="467"/>
      <c r="WUT45" s="467"/>
      <c r="WUU45" s="467"/>
      <c r="WUV45" s="467"/>
      <c r="WUW45" s="467"/>
      <c r="WUX45" s="467"/>
      <c r="WUY45" s="467"/>
      <c r="WUZ45" s="467"/>
      <c r="WVA45" s="467"/>
      <c r="WVB45" s="467"/>
      <c r="WVC45" s="467"/>
      <c r="WVD45" s="467"/>
      <c r="WVE45" s="467"/>
      <c r="WVF45" s="467"/>
      <c r="WVG45" s="467"/>
      <c r="WVH45" s="467"/>
      <c r="WVI45" s="467"/>
      <c r="WVJ45" s="467"/>
      <c r="WVK45" s="467"/>
      <c r="WVL45" s="467"/>
      <c r="WVM45" s="467"/>
      <c r="WVN45" s="467"/>
      <c r="WVO45" s="467"/>
      <c r="WVP45" s="467"/>
      <c r="WVQ45" s="467"/>
      <c r="WVR45" s="467"/>
      <c r="WVS45" s="467"/>
      <c r="WVT45" s="467"/>
      <c r="WVU45" s="467"/>
      <c r="WVV45" s="467"/>
      <c r="WVW45" s="467"/>
      <c r="WVX45" s="467"/>
      <c r="WVY45" s="467"/>
      <c r="WVZ45" s="467"/>
      <c r="WWA45" s="467"/>
      <c r="WWB45" s="467"/>
      <c r="WWC45" s="467"/>
      <c r="WWD45" s="467"/>
      <c r="WWE45" s="467"/>
      <c r="WWF45" s="467"/>
      <c r="WWG45" s="467"/>
      <c r="WWH45" s="467"/>
      <c r="WWI45" s="467"/>
      <c r="WWJ45" s="467"/>
      <c r="WWK45" s="467"/>
      <c r="WWL45" s="467"/>
      <c r="WWM45" s="467"/>
      <c r="WWN45" s="467"/>
      <c r="WWO45" s="467"/>
      <c r="WWP45" s="467"/>
      <c r="WWQ45" s="467"/>
      <c r="WWR45" s="467"/>
      <c r="WWS45" s="467"/>
      <c r="WWT45" s="467"/>
      <c r="WWU45" s="467"/>
      <c r="WWV45" s="467"/>
      <c r="WWW45" s="467"/>
      <c r="WWX45" s="467"/>
      <c r="WWY45" s="467"/>
      <c r="WWZ45" s="467"/>
      <c r="WXA45" s="467"/>
      <c r="WXB45" s="467"/>
      <c r="WXC45" s="467"/>
      <c r="WXD45" s="467"/>
      <c r="WXE45" s="467"/>
      <c r="WXF45" s="467"/>
      <c r="WXG45" s="467"/>
      <c r="WXH45" s="467"/>
      <c r="WXI45" s="467"/>
      <c r="WXJ45" s="467"/>
      <c r="WXK45" s="467"/>
      <c r="WXL45" s="467"/>
      <c r="WXM45" s="467"/>
      <c r="WXN45" s="467"/>
      <c r="WXO45" s="467"/>
      <c r="WXP45" s="467"/>
      <c r="WXQ45" s="467"/>
      <c r="WXR45" s="467"/>
      <c r="WXS45" s="467"/>
      <c r="WXT45" s="467"/>
      <c r="WXU45" s="467"/>
      <c r="WXV45" s="467"/>
      <c r="WXW45" s="467"/>
      <c r="WXX45" s="467"/>
      <c r="WXY45" s="467"/>
      <c r="WXZ45" s="467"/>
      <c r="WYA45" s="467"/>
      <c r="WYB45" s="467"/>
      <c r="WYC45" s="467"/>
      <c r="WYD45" s="467"/>
      <c r="WYE45" s="467"/>
      <c r="WYF45" s="467"/>
      <c r="WYG45" s="467"/>
      <c r="WYH45" s="467"/>
      <c r="WYI45" s="467"/>
      <c r="WYJ45" s="467"/>
      <c r="WYK45" s="467"/>
      <c r="WYL45" s="467"/>
      <c r="WYM45" s="467"/>
      <c r="WYN45" s="467"/>
      <c r="WYO45" s="467"/>
      <c r="WYP45" s="467"/>
      <c r="WYQ45" s="467"/>
      <c r="WYR45" s="467"/>
      <c r="WYS45" s="467"/>
      <c r="WYT45" s="467"/>
      <c r="WYU45" s="467"/>
      <c r="WYV45" s="467"/>
      <c r="WYW45" s="467"/>
      <c r="WYX45" s="467"/>
      <c r="WYY45" s="467"/>
      <c r="WYZ45" s="467"/>
      <c r="WZA45" s="467"/>
      <c r="WZB45" s="467"/>
      <c r="WZC45" s="467"/>
      <c r="WZD45" s="467"/>
      <c r="WZE45" s="467"/>
      <c r="WZF45" s="467"/>
      <c r="WZG45" s="467"/>
      <c r="WZH45" s="467"/>
      <c r="WZI45" s="467"/>
      <c r="WZJ45" s="467"/>
      <c r="WZK45" s="467"/>
      <c r="WZL45" s="467"/>
      <c r="WZM45" s="467"/>
      <c r="WZN45" s="467"/>
      <c r="WZO45" s="467"/>
      <c r="WZP45" s="467"/>
      <c r="WZQ45" s="467"/>
      <c r="WZR45" s="467"/>
      <c r="WZS45" s="467"/>
      <c r="WZT45" s="467"/>
      <c r="WZU45" s="467"/>
      <c r="WZV45" s="467"/>
      <c r="WZW45" s="467"/>
      <c r="WZX45" s="467"/>
      <c r="WZY45" s="467"/>
      <c r="WZZ45" s="467"/>
      <c r="XAA45" s="467"/>
      <c r="XAB45" s="467"/>
      <c r="XAC45" s="467"/>
      <c r="XAD45" s="467"/>
      <c r="XAE45" s="467"/>
      <c r="XAF45" s="467"/>
      <c r="XAG45" s="467"/>
      <c r="XAH45" s="467"/>
      <c r="XAI45" s="467"/>
      <c r="XAJ45" s="467"/>
      <c r="XAK45" s="467"/>
      <c r="XAL45" s="467"/>
      <c r="XAM45" s="467"/>
      <c r="XAN45" s="467"/>
      <c r="XAO45" s="467"/>
      <c r="XAP45" s="467"/>
      <c r="XAQ45" s="467"/>
      <c r="XAR45" s="467"/>
      <c r="XAS45" s="467"/>
      <c r="XAT45" s="467"/>
      <c r="XAU45" s="467"/>
      <c r="XAV45" s="467"/>
      <c r="XAW45" s="467"/>
      <c r="XAX45" s="467"/>
      <c r="XAY45" s="467"/>
      <c r="XAZ45" s="467"/>
      <c r="XBA45" s="467"/>
      <c r="XBB45" s="467"/>
      <c r="XBC45" s="467"/>
      <c r="XBD45" s="467"/>
      <c r="XBE45" s="467"/>
      <c r="XBF45" s="467"/>
      <c r="XBG45" s="467"/>
      <c r="XBH45" s="467"/>
      <c r="XBI45" s="467"/>
      <c r="XBJ45" s="467"/>
      <c r="XBK45" s="467"/>
      <c r="XBL45" s="467"/>
      <c r="XBM45" s="467"/>
      <c r="XBN45" s="467"/>
      <c r="XBO45" s="467"/>
      <c r="XBP45" s="467"/>
      <c r="XBQ45" s="467"/>
      <c r="XBR45" s="467"/>
      <c r="XBS45" s="467"/>
      <c r="XBT45" s="467"/>
      <c r="XBU45" s="467"/>
      <c r="XBV45" s="467"/>
      <c r="XBW45" s="467"/>
      <c r="XBX45" s="467"/>
      <c r="XBY45" s="467"/>
      <c r="XBZ45" s="467"/>
      <c r="XCA45" s="467"/>
      <c r="XCB45" s="467"/>
      <c r="XCC45" s="467"/>
      <c r="XCD45" s="467"/>
      <c r="XCE45" s="467"/>
      <c r="XCF45" s="467"/>
      <c r="XCG45" s="467"/>
      <c r="XCH45" s="467"/>
      <c r="XCI45" s="467"/>
      <c r="XCJ45" s="467"/>
      <c r="XCK45" s="467"/>
      <c r="XCL45" s="467"/>
      <c r="XCM45" s="467"/>
      <c r="XCN45" s="467"/>
      <c r="XCO45" s="467"/>
      <c r="XCP45" s="467"/>
      <c r="XCQ45" s="467"/>
      <c r="XCR45" s="467"/>
      <c r="XCS45" s="467"/>
      <c r="XCT45" s="467"/>
      <c r="XCU45" s="467"/>
      <c r="XCV45" s="467"/>
      <c r="XCW45" s="467"/>
      <c r="XCX45" s="467"/>
      <c r="XCY45" s="467"/>
      <c r="XCZ45" s="467"/>
      <c r="XDA45" s="467"/>
      <c r="XDB45" s="467"/>
      <c r="XDC45" s="467"/>
      <c r="XDD45" s="467"/>
      <c r="XDE45" s="467"/>
      <c r="XDF45" s="467"/>
      <c r="XDG45" s="467"/>
      <c r="XDH45" s="467"/>
      <c r="XDI45" s="467"/>
      <c r="XDJ45" s="467"/>
      <c r="XDK45" s="467"/>
      <c r="XDL45" s="467"/>
      <c r="XDM45" s="467"/>
      <c r="XDN45" s="467"/>
      <c r="XDO45" s="467"/>
      <c r="XDP45" s="467"/>
      <c r="XDQ45" s="467"/>
      <c r="XDR45" s="467"/>
      <c r="XDS45" s="467"/>
      <c r="XDT45" s="467"/>
      <c r="XDU45" s="467"/>
      <c r="XDV45" s="467"/>
      <c r="XDW45" s="467"/>
      <c r="XDX45" s="467"/>
      <c r="XDY45" s="467"/>
      <c r="XDZ45" s="467"/>
      <c r="XEA45" s="467"/>
      <c r="XEB45" s="467"/>
      <c r="XEC45" s="467"/>
      <c r="XED45" s="467"/>
      <c r="XEE45" s="467"/>
      <c r="XEF45" s="467"/>
      <c r="XEG45" s="467"/>
      <c r="XEH45" s="467"/>
      <c r="XEI45" s="467"/>
      <c r="XEJ45" s="467"/>
      <c r="XEK45" s="467"/>
      <c r="XEL45" s="467"/>
      <c r="XEM45" s="467"/>
      <c r="XEN45" s="467"/>
      <c r="XEO45" s="467"/>
      <c r="XEP45" s="467"/>
      <c r="XEQ45" s="467"/>
      <c r="XER45" s="467"/>
      <c r="XES45" s="467"/>
      <c r="XET45" s="467"/>
      <c r="XEU45" s="467"/>
      <c r="XEV45" s="467"/>
      <c r="XEW45" s="467"/>
      <c r="XEX45" s="467"/>
      <c r="XEY45" s="467"/>
      <c r="XEZ45" s="467"/>
      <c r="XFA45" s="467"/>
      <c r="XFB45" s="467"/>
    </row>
    <row r="46" spans="1:16382" s="364" customFormat="1" ht="13" customHeight="1">
      <c r="A46" s="412">
        <f>IF(details!A46="","",details!A46)</f>
        <v>38</v>
      </c>
      <c r="B46" s="394" t="str">
        <f>IF(details!B46="","",details!B46)</f>
        <v>OBC</v>
      </c>
      <c r="C46" s="394" t="str">
        <f>IF(details!C46="","",details!C46)</f>
        <v>G</v>
      </c>
      <c r="D46" s="394">
        <f>IF(details!D46="","",details!D46)</f>
        <v>10420</v>
      </c>
      <c r="E46" s="401">
        <f>IF(details!E46="","",details!E46)</f>
        <v>11438</v>
      </c>
      <c r="F46" s="72">
        <f>IF(details!F46="","",details!F46)</f>
        <v>35478</v>
      </c>
      <c r="G46" s="89" t="str">
        <f>IF(details!G46="","",details!G46)</f>
        <v>A 038</v>
      </c>
      <c r="H46" s="89" t="str">
        <f>IF(details!H46="","",details!H46)</f>
        <v>B 038</v>
      </c>
      <c r="I46" s="89" t="str">
        <f>IF(details!I46="","",details!I46)</f>
        <v>C 038</v>
      </c>
      <c r="J46" s="394">
        <f>IF(details!J46="","",details!J46)</f>
        <v>5</v>
      </c>
      <c r="K46" s="394">
        <f>IF(details!K46="","",details!K46)</f>
        <v>5</v>
      </c>
      <c r="L46" s="394">
        <f>IF(details!L46="","",details!L46)</f>
        <v>6</v>
      </c>
      <c r="M46" s="205">
        <f t="shared" si="171"/>
        <v>16</v>
      </c>
      <c r="N46" s="394">
        <f>IF(details!M46="","",details!M46)</f>
        <v>40</v>
      </c>
      <c r="O46" s="205">
        <f t="shared" si="172"/>
        <v>56</v>
      </c>
      <c r="P46" s="394">
        <f>IF(details!N46="","",details!N46)</f>
        <v>75</v>
      </c>
      <c r="Q46" s="392">
        <f t="shared" si="173"/>
        <v>131</v>
      </c>
      <c r="R46" s="409">
        <f t="shared" si="282"/>
        <v>0</v>
      </c>
      <c r="S46" s="66">
        <f t="shared" si="39"/>
        <v>200</v>
      </c>
      <c r="T46" s="409" t="str">
        <f t="shared" si="311"/>
        <v/>
      </c>
      <c r="U46" s="409" t="str">
        <f t="shared" si="40"/>
        <v>P</v>
      </c>
      <c r="V46" s="409" t="str">
        <f t="shared" si="312"/>
        <v>I</v>
      </c>
      <c r="W46" s="394">
        <f>IF(details!O46="","",details!O46)</f>
        <v>9</v>
      </c>
      <c r="X46" s="394">
        <f>IF(details!P46="","",details!P46)</f>
        <v>7</v>
      </c>
      <c r="Y46" s="394">
        <f>IF(details!Q46="","",details!Q46)</f>
        <v>7</v>
      </c>
      <c r="Z46" s="205">
        <f t="shared" si="174"/>
        <v>23</v>
      </c>
      <c r="AA46" s="394">
        <f>IF(details!R46="","",details!R46)</f>
        <v>40</v>
      </c>
      <c r="AB46" s="205">
        <f t="shared" si="175"/>
        <v>63</v>
      </c>
      <c r="AC46" s="394">
        <f>IF(details!S46="","",details!S46)</f>
        <v>51</v>
      </c>
      <c r="AD46" s="392">
        <f t="shared" si="176"/>
        <v>114</v>
      </c>
      <c r="AE46" s="409">
        <f t="shared" si="281"/>
        <v>0</v>
      </c>
      <c r="AF46" s="66">
        <f t="shared" si="45"/>
        <v>200</v>
      </c>
      <c r="AG46" s="409" t="str">
        <f t="shared" si="313"/>
        <v/>
      </c>
      <c r="AH46" s="409" t="str">
        <f>IF(OR($E46="NSO",$E46="",AC46=""),"",IF(OR(AG46="AB",AC46="ab"),"AB",IF(AC46="ML","RE",IF(AND(AD46&gt;=36%*AF46,AC46&gt;=20),"P",IF(AND(AD46&gt;=34%*AF46,#REF!=0,AC46&gt;=20),"G2",IF(AND(AD46&gt;=31%*AF46,#REF!=0,AC46&gt;=20),"G1",IF(AD46&gt;=25%*AF46,"S","F")))))))</f>
        <v>P</v>
      </c>
      <c r="AI46" s="409" t="str">
        <f t="shared" si="314"/>
        <v>II</v>
      </c>
      <c r="AJ46" s="394" t="str">
        <f>IF(details!T46="","",details!T46)</f>
        <v>a</v>
      </c>
      <c r="AK46" s="89" t="str">
        <f t="shared" si="177"/>
        <v>PHYSICS</v>
      </c>
      <c r="AL46" s="394">
        <f>IF(details!U46="","",details!U46)</f>
        <v>5</v>
      </c>
      <c r="AM46" s="394">
        <f>IF(details!V46="","",details!V46)</f>
        <v>9</v>
      </c>
      <c r="AN46" s="394">
        <f>IF(details!W46="","",details!W46)</f>
        <v>9</v>
      </c>
      <c r="AO46" s="205">
        <f t="shared" si="178"/>
        <v>23</v>
      </c>
      <c r="AP46" s="394">
        <f>IF(details!X46="","",details!X46)</f>
        <v>18</v>
      </c>
      <c r="AQ46" s="394">
        <f>IF(details!Y46="","",details!Y46)</f>
        <v>12</v>
      </c>
      <c r="AR46" s="205">
        <f t="shared" si="179"/>
        <v>30</v>
      </c>
      <c r="AS46" s="205">
        <f t="shared" si="180"/>
        <v>41</v>
      </c>
      <c r="AT46" s="205">
        <f t="shared" si="181"/>
        <v>53</v>
      </c>
      <c r="AU46" s="394">
        <f>IF(details!Z46="","",details!Z46)</f>
        <v>42</v>
      </c>
      <c r="AV46" s="394">
        <f>IF(details!AA46="","",details!AA46)</f>
        <v>20</v>
      </c>
      <c r="AW46" s="205">
        <f t="shared" si="182"/>
        <v>62</v>
      </c>
      <c r="AX46" s="205">
        <f t="shared" si="183"/>
        <v>83</v>
      </c>
      <c r="AY46" s="205">
        <f t="shared" si="184"/>
        <v>32</v>
      </c>
      <c r="AZ46" s="401">
        <f t="shared" si="185"/>
        <v>115</v>
      </c>
      <c r="BA46" s="332">
        <f t="shared" si="186"/>
        <v>0</v>
      </c>
      <c r="BB46" s="409">
        <f t="shared" si="187"/>
        <v>0</v>
      </c>
      <c r="BC46" s="66">
        <f t="shared" si="188"/>
        <v>70</v>
      </c>
      <c r="BD46" s="66">
        <f t="shared" si="189"/>
        <v>30</v>
      </c>
      <c r="BE46" s="66">
        <f t="shared" si="190"/>
        <v>150</v>
      </c>
      <c r="BF46" s="66">
        <f t="shared" si="93"/>
        <v>50</v>
      </c>
      <c r="BG46" s="332">
        <f t="shared" si="94"/>
        <v>200</v>
      </c>
      <c r="BH46" s="409" t="str">
        <f t="shared" si="95"/>
        <v/>
      </c>
      <c r="BI46" s="66" t="str">
        <f t="shared" si="96"/>
        <v>P</v>
      </c>
      <c r="BJ46" s="66" t="str">
        <f t="shared" si="97"/>
        <v>P</v>
      </c>
      <c r="BK46" s="409" t="str">
        <f t="shared" si="98"/>
        <v>II</v>
      </c>
      <c r="BL46" s="394" t="str">
        <f>IF(details!AB46="","",details!AB46)</f>
        <v>A</v>
      </c>
      <c r="BM46" s="89" t="str">
        <f t="shared" si="191"/>
        <v>CHEMISTRY</v>
      </c>
      <c r="BN46" s="394">
        <f>IF(details!AC46="","",details!AC46)</f>
        <v>10</v>
      </c>
      <c r="BO46" s="394">
        <f>IF(details!AD46="","",details!AD46)</f>
        <v>10</v>
      </c>
      <c r="BP46" s="394">
        <f>IF(details!AE46="","",details!AE46)</f>
        <v>10</v>
      </c>
      <c r="BQ46" s="205">
        <f t="shared" si="192"/>
        <v>30</v>
      </c>
      <c r="BR46" s="394">
        <f>IF(details!AF46="","",details!AF46)</f>
        <v>41</v>
      </c>
      <c r="BS46" s="394">
        <f>IF(details!AG46="","",details!AG46)</f>
        <v>15</v>
      </c>
      <c r="BT46" s="205">
        <f t="shared" si="193"/>
        <v>56</v>
      </c>
      <c r="BU46" s="205">
        <f t="shared" si="194"/>
        <v>71</v>
      </c>
      <c r="BV46" s="205">
        <f t="shared" si="195"/>
        <v>86</v>
      </c>
      <c r="BW46" s="394">
        <f>IF(details!AH46="","",details!AH46)</f>
        <v>47</v>
      </c>
      <c r="BX46" s="394">
        <f>IF(details!AI46="","",details!AI46)</f>
        <v>27</v>
      </c>
      <c r="BY46" s="205">
        <f t="shared" si="196"/>
        <v>74</v>
      </c>
      <c r="BZ46" s="205">
        <f t="shared" si="197"/>
        <v>118</v>
      </c>
      <c r="CA46" s="205">
        <f t="shared" si="198"/>
        <v>42</v>
      </c>
      <c r="CB46" s="401">
        <f t="shared" si="199"/>
        <v>160</v>
      </c>
      <c r="CC46" s="332">
        <f t="shared" si="56"/>
        <v>0</v>
      </c>
      <c r="CD46" s="409">
        <f t="shared" si="57"/>
        <v>0</v>
      </c>
      <c r="CE46" s="66">
        <f t="shared" si="58"/>
        <v>70</v>
      </c>
      <c r="CF46" s="66">
        <f t="shared" si="200"/>
        <v>30</v>
      </c>
      <c r="CG46" s="66">
        <f t="shared" si="201"/>
        <v>150</v>
      </c>
      <c r="CH46" s="66">
        <f t="shared" si="61"/>
        <v>50</v>
      </c>
      <c r="CI46" s="332">
        <f t="shared" si="62"/>
        <v>200</v>
      </c>
      <c r="CJ46" s="409" t="str">
        <f t="shared" si="63"/>
        <v/>
      </c>
      <c r="CK46" s="66" t="str">
        <f t="shared" si="64"/>
        <v>P</v>
      </c>
      <c r="CL46" s="66" t="str">
        <f t="shared" si="65"/>
        <v>P</v>
      </c>
      <c r="CM46" s="409" t="str">
        <f t="shared" si="66"/>
        <v>D</v>
      </c>
      <c r="CN46" s="394" t="str">
        <f>IF(details!AJ46="","",details!AJ46)</f>
        <v>a</v>
      </c>
      <c r="CO46" s="89" t="str">
        <f t="shared" si="202"/>
        <v>BIOLOGY</v>
      </c>
      <c r="CP46" s="394">
        <f>IF(details!AK46="","",details!AK46)</f>
        <v>8</v>
      </c>
      <c r="CQ46" s="394">
        <f>IF(details!AL46="","",details!AL46)</f>
        <v>8</v>
      </c>
      <c r="CR46" s="394">
        <f>IF(details!AM46="","",details!AM46)</f>
        <v>10</v>
      </c>
      <c r="CS46" s="205">
        <f t="shared" si="203"/>
        <v>26</v>
      </c>
      <c r="CT46" s="394">
        <f>IF(details!AN46="","",details!AN46)</f>
        <v>32</v>
      </c>
      <c r="CU46" s="394">
        <f>IF(details!AO46="","",details!AO46)</f>
        <v>17</v>
      </c>
      <c r="CV46" s="205">
        <f t="shared" si="204"/>
        <v>49</v>
      </c>
      <c r="CW46" s="205">
        <f t="shared" si="205"/>
        <v>58</v>
      </c>
      <c r="CX46" s="205">
        <f t="shared" si="206"/>
        <v>75</v>
      </c>
      <c r="CY46" s="394">
        <f>IF(details!AP46="","",details!AP46)</f>
        <v>40</v>
      </c>
      <c r="CZ46" s="394">
        <f>IF(details!AQ46="","",details!AQ46)</f>
        <v>28</v>
      </c>
      <c r="DA46" s="205">
        <f t="shared" si="207"/>
        <v>68</v>
      </c>
      <c r="DB46" s="205">
        <f t="shared" si="208"/>
        <v>98</v>
      </c>
      <c r="DC46" s="205">
        <f t="shared" si="209"/>
        <v>45</v>
      </c>
      <c r="DD46" s="401">
        <f t="shared" si="210"/>
        <v>143</v>
      </c>
      <c r="DE46" s="332">
        <f t="shared" si="75"/>
        <v>0</v>
      </c>
      <c r="DF46" s="409">
        <f t="shared" si="76"/>
        <v>0</v>
      </c>
      <c r="DG46" s="66">
        <f t="shared" si="77"/>
        <v>70</v>
      </c>
      <c r="DH46" s="66">
        <f t="shared" si="211"/>
        <v>30</v>
      </c>
      <c r="DI46" s="66">
        <f t="shared" si="79"/>
        <v>150</v>
      </c>
      <c r="DJ46" s="66">
        <f t="shared" si="80"/>
        <v>50</v>
      </c>
      <c r="DK46" s="332">
        <f t="shared" si="81"/>
        <v>200</v>
      </c>
      <c r="DL46" s="409" t="str">
        <f t="shared" si="82"/>
        <v/>
      </c>
      <c r="DM46" s="66" t="str">
        <f t="shared" si="83"/>
        <v>P</v>
      </c>
      <c r="DN46" s="66" t="str">
        <f t="shared" si="84"/>
        <v>P</v>
      </c>
      <c r="DO46" s="409" t="str">
        <f t="shared" si="85"/>
        <v>I</v>
      </c>
      <c r="DP46" s="66">
        <f t="shared" si="86"/>
        <v>0</v>
      </c>
      <c r="DQ46" s="394">
        <f>IF(details!AR46="","",details!AR46)</f>
        <v>10</v>
      </c>
      <c r="DR46" s="394">
        <f>IF(details!AS46="","",details!AS46)</f>
        <v>10</v>
      </c>
      <c r="DS46" s="394">
        <f>IF(details!AT46="","",details!AT46)</f>
        <v>10</v>
      </c>
      <c r="DT46" s="205">
        <f t="shared" si="212"/>
        <v>30</v>
      </c>
      <c r="DU46" s="394">
        <f>IF(details!AU46="","",details!AU46)</f>
        <v>43</v>
      </c>
      <c r="DV46" s="205">
        <f t="shared" si="213"/>
        <v>73</v>
      </c>
      <c r="DW46" s="394">
        <f>IF(details!AV46="","",details!AV46)</f>
        <v>78</v>
      </c>
      <c r="DX46" s="392">
        <f t="shared" si="214"/>
        <v>151</v>
      </c>
      <c r="DY46" s="409">
        <f t="shared" si="215"/>
        <v>0</v>
      </c>
      <c r="DZ46" s="409">
        <f t="shared" si="216"/>
        <v>0</v>
      </c>
      <c r="EA46" s="66">
        <f t="shared" si="217"/>
        <v>200</v>
      </c>
      <c r="EB46" s="409" t="str">
        <f t="shared" si="218"/>
        <v/>
      </c>
      <c r="EC46" s="409" t="str">
        <f t="shared" si="315"/>
        <v>B</v>
      </c>
      <c r="ED46" s="394">
        <f>IF(details!AW46="","",details!AW46)</f>
        <v>25</v>
      </c>
      <c r="EE46" s="394">
        <f>IF(details!AX46="","",details!AX46)</f>
        <v>26</v>
      </c>
      <c r="EF46" s="394">
        <f>IF(details!AY46="","",details!AY46)</f>
        <v>30</v>
      </c>
      <c r="EG46" s="392">
        <f t="shared" si="219"/>
        <v>81</v>
      </c>
      <c r="EH46" s="409">
        <f t="shared" si="220"/>
        <v>0</v>
      </c>
      <c r="EI46" s="409">
        <f t="shared" si="221"/>
        <v>0</v>
      </c>
      <c r="EJ46" s="66">
        <f t="shared" si="222"/>
        <v>100</v>
      </c>
      <c r="EK46" s="409" t="str">
        <f t="shared" si="223"/>
        <v/>
      </c>
      <c r="EL46" s="409" t="str">
        <f t="shared" si="316"/>
        <v>A</v>
      </c>
      <c r="EM46" s="409" t="str">
        <f t="shared" si="317"/>
        <v>I</v>
      </c>
      <c r="EN46" s="409" t="str">
        <f t="shared" si="318"/>
        <v>II</v>
      </c>
      <c r="EO46" s="409" t="str">
        <f t="shared" si="319"/>
        <v>II</v>
      </c>
      <c r="EP46" s="409" t="str">
        <f t="shared" si="224"/>
        <v>D</v>
      </c>
      <c r="EQ46" s="409" t="str">
        <f t="shared" si="225"/>
        <v>I</v>
      </c>
      <c r="ER46" s="409">
        <f t="shared" si="226"/>
        <v>0</v>
      </c>
      <c r="ES46" s="409">
        <f t="shared" si="227"/>
        <v>0</v>
      </c>
      <c r="ET46" s="409">
        <f t="shared" si="228"/>
        <v>0</v>
      </c>
      <c r="EU46" s="409">
        <f t="shared" si="229"/>
        <v>0</v>
      </c>
      <c r="EV46" s="409">
        <f t="shared" si="230"/>
        <v>0</v>
      </c>
      <c r="EW46" s="409" t="str">
        <f t="shared" si="231"/>
        <v/>
      </c>
      <c r="EX46" s="74" t="str">
        <f t="shared" si="320"/>
        <v>PASS</v>
      </c>
      <c r="EY46" s="68" t="str">
        <f>IF(details!CF46="","",details!CF46)</f>
        <v/>
      </c>
      <c r="EZ46" s="69" t="str">
        <f>IF(details!CG46="","",details!CG46)</f>
        <v/>
      </c>
      <c r="FA46" s="68" t="str">
        <f>IF(details!CJ46="","",details!CJ46)</f>
        <v/>
      </c>
      <c r="FB46" s="69" t="str">
        <f>IF(details!CK46="","",details!CK46)</f>
        <v/>
      </c>
      <c r="FC46" s="68" t="str">
        <f>IF(details!CN46="","",details!CN46)</f>
        <v/>
      </c>
      <c r="FD46" s="69" t="str">
        <f>IF(details!CO46="","",details!CO46)</f>
        <v/>
      </c>
      <c r="FE46" s="68" t="str">
        <f>IF(details!CR46="","",details!CR46)</f>
        <v/>
      </c>
      <c r="FF46" s="69" t="str">
        <f>IF(details!CS46="","",details!CS46)</f>
        <v/>
      </c>
      <c r="FG46" s="68">
        <f>IF(details!CV46="","",details!CV46)</f>
        <v>44</v>
      </c>
      <c r="FH46" s="69">
        <f>IF(details!CW46="","",details!CW46)</f>
        <v>0</v>
      </c>
      <c r="FI46" s="343">
        <f t="shared" si="250"/>
        <v>0</v>
      </c>
      <c r="FJ46" s="394" t="str">
        <f t="shared" si="321"/>
        <v>I</v>
      </c>
      <c r="FK46" s="394" t="str">
        <f t="shared" si="232"/>
        <v/>
      </c>
      <c r="FL46" s="460" t="str">
        <f t="shared" si="322"/>
        <v/>
      </c>
      <c r="FM46" s="394" t="str">
        <f t="shared" si="323"/>
        <v>II</v>
      </c>
      <c r="FN46" s="77" t="str">
        <f t="shared" si="233"/>
        <v/>
      </c>
      <c r="FO46" s="460" t="str">
        <f t="shared" si="324"/>
        <v/>
      </c>
      <c r="FP46" s="78" t="str">
        <f t="shared" si="325"/>
        <v>II</v>
      </c>
      <c r="FQ46" s="394" t="str">
        <f t="shared" si="326"/>
        <v>II</v>
      </c>
      <c r="FR46" s="394" t="str">
        <f t="shared" si="234"/>
        <v/>
      </c>
      <c r="FS46" s="394" t="str">
        <f t="shared" si="235"/>
        <v/>
      </c>
      <c r="FT46" s="394" t="str">
        <f t="shared" si="236"/>
        <v/>
      </c>
      <c r="FU46" s="364" t="str">
        <f t="shared" si="237"/>
        <v/>
      </c>
      <c r="FV46" s="394" t="str">
        <f t="shared" si="238"/>
        <v/>
      </c>
      <c r="FW46" s="394" t="str">
        <f t="shared" si="239"/>
        <v/>
      </c>
      <c r="FX46" s="394" t="str">
        <f t="shared" si="240"/>
        <v/>
      </c>
      <c r="FY46" s="394" t="str">
        <f t="shared" si="327"/>
        <v/>
      </c>
      <c r="FZ46" s="461" t="str">
        <f t="shared" si="328"/>
        <v/>
      </c>
      <c r="GA46" s="78" t="str">
        <f t="shared" si="329"/>
        <v>D</v>
      </c>
      <c r="GB46" s="394" t="str">
        <f t="shared" si="330"/>
        <v>D</v>
      </c>
      <c r="GC46" s="394" t="str">
        <f t="shared" si="331"/>
        <v/>
      </c>
      <c r="GD46" s="394" t="str">
        <f t="shared" si="332"/>
        <v/>
      </c>
      <c r="GE46" s="394" t="str">
        <f t="shared" si="333"/>
        <v/>
      </c>
      <c r="GF46" s="462" t="str">
        <f t="shared" si="241"/>
        <v/>
      </c>
      <c r="GG46" s="397" t="str">
        <f t="shared" si="242"/>
        <v/>
      </c>
      <c r="GH46" s="394" t="str">
        <f t="shared" si="243"/>
        <v/>
      </c>
      <c r="GI46" s="394" t="str">
        <f t="shared" si="244"/>
        <v/>
      </c>
      <c r="GJ46" s="394" t="str">
        <f t="shared" si="334"/>
        <v/>
      </c>
      <c r="GK46" s="461" t="str">
        <f t="shared" si="335"/>
        <v/>
      </c>
      <c r="GL46" s="78" t="str">
        <f t="shared" si="336"/>
        <v>I</v>
      </c>
      <c r="GM46" s="394" t="str">
        <f t="shared" si="337"/>
        <v>I</v>
      </c>
      <c r="GN46" s="394" t="str">
        <f t="shared" si="338"/>
        <v/>
      </c>
      <c r="GO46" s="394" t="str">
        <f t="shared" si="339"/>
        <v/>
      </c>
      <c r="GP46" s="394" t="str">
        <f t="shared" si="340"/>
        <v/>
      </c>
      <c r="GQ46" s="394" t="str">
        <f t="shared" si="245"/>
        <v/>
      </c>
      <c r="GR46" s="394" t="str">
        <f t="shared" si="246"/>
        <v/>
      </c>
      <c r="GS46" s="394" t="str">
        <f t="shared" si="247"/>
        <v/>
      </c>
      <c r="GT46" s="394" t="str">
        <f t="shared" si="248"/>
        <v/>
      </c>
      <c r="GU46" s="394" t="str">
        <f t="shared" si="341"/>
        <v/>
      </c>
      <c r="GV46" s="461" t="str">
        <f t="shared" si="342"/>
        <v/>
      </c>
      <c r="GW46" s="394" t="str">
        <f t="shared" si="343"/>
        <v>B</v>
      </c>
      <c r="GX46" s="394" t="str">
        <f t="shared" si="344"/>
        <v>A</v>
      </c>
      <c r="GY46" s="394" t="str">
        <f t="shared" si="345"/>
        <v xml:space="preserve">    </v>
      </c>
      <c r="GZ46" s="394" t="str">
        <f t="shared" si="346"/>
        <v xml:space="preserve">    </v>
      </c>
      <c r="HA46" s="394" t="str">
        <f t="shared" si="347"/>
        <v xml:space="preserve">    </v>
      </c>
      <c r="HB46" s="394" t="str">
        <f t="shared" si="348"/>
        <v xml:space="preserve">        </v>
      </c>
      <c r="HC46" s="394" t="str">
        <f t="shared" si="349"/>
        <v xml:space="preserve">   CHEMISTRY </v>
      </c>
      <c r="HD46" s="394" t="str">
        <f t="shared" si="350"/>
        <v>PASS</v>
      </c>
      <c r="HE46" s="67">
        <f t="shared" si="351"/>
        <v>663</v>
      </c>
      <c r="HF46" s="73">
        <f t="shared" si="352"/>
        <v>66.3</v>
      </c>
      <c r="HG46" s="394" t="str">
        <f t="shared" si="353"/>
        <v>I</v>
      </c>
      <c r="HH46" s="75">
        <f t="shared" si="354"/>
        <v>66.3</v>
      </c>
      <c r="HI46" s="76">
        <f t="shared" si="249"/>
        <v>3.9999999999999969</v>
      </c>
      <c r="HJ46" s="394" t="str">
        <f>IF(OR(HD46="SUPPL.",HD46="RE-EXAM."),'result subject-wise'!AR46,HD46)</f>
        <v>PASS</v>
      </c>
      <c r="HK46" s="463" t="str">
        <f t="shared" si="355"/>
        <v/>
      </c>
      <c r="HL46" s="464">
        <f t="shared" si="356"/>
        <v>66.3</v>
      </c>
      <c r="HM46" s="394" t="str">
        <f t="shared" si="357"/>
        <v>I</v>
      </c>
      <c r="HN46" s="304"/>
      <c r="HP46" s="465" t="str">
        <f>'full report'!V1016</f>
        <v/>
      </c>
      <c r="HQ46" s="466"/>
      <c r="HR46" s="373"/>
      <c r="HS46" s="373"/>
      <c r="HT46" s="373"/>
      <c r="HU46" s="373"/>
      <c r="JJ46" s="467"/>
      <c r="JK46" s="467"/>
      <c r="JL46" s="467"/>
      <c r="JM46" s="467"/>
      <c r="JN46" s="467"/>
      <c r="JO46" s="467"/>
      <c r="JP46" s="467"/>
      <c r="JQ46" s="467"/>
      <c r="JR46" s="467"/>
      <c r="JS46" s="467"/>
      <c r="JT46" s="467"/>
      <c r="JU46" s="467"/>
      <c r="JV46" s="467"/>
      <c r="JW46" s="467"/>
      <c r="JX46" s="467"/>
      <c r="JY46" s="467"/>
      <c r="JZ46" s="467"/>
      <c r="KA46" s="467"/>
      <c r="KB46" s="467"/>
      <c r="KC46" s="467"/>
      <c r="KD46" s="467"/>
      <c r="KE46" s="467"/>
      <c r="KF46" s="467"/>
      <c r="KG46" s="467"/>
      <c r="KH46" s="467"/>
      <c r="KI46" s="467"/>
      <c r="KJ46" s="467"/>
      <c r="KK46" s="467"/>
      <c r="KL46" s="467"/>
      <c r="KM46" s="467"/>
      <c r="KN46" s="467"/>
      <c r="KO46" s="467"/>
      <c r="KP46" s="467"/>
      <c r="KQ46" s="467"/>
      <c r="KR46" s="467"/>
      <c r="KS46" s="467"/>
      <c r="KT46" s="467"/>
      <c r="KU46" s="467"/>
      <c r="KV46" s="467"/>
      <c r="KW46" s="467"/>
      <c r="KX46" s="467"/>
      <c r="KY46" s="467"/>
      <c r="KZ46" s="467"/>
      <c r="LA46" s="467"/>
      <c r="LB46" s="467"/>
      <c r="LC46" s="467"/>
      <c r="LD46" s="467"/>
      <c r="LE46" s="467"/>
      <c r="LF46" s="467"/>
      <c r="LG46" s="467"/>
      <c r="LH46" s="467"/>
      <c r="LI46" s="467"/>
      <c r="LJ46" s="467"/>
      <c r="LK46" s="467"/>
      <c r="LL46" s="467"/>
      <c r="LM46" s="467"/>
      <c r="LN46" s="467"/>
      <c r="LO46" s="467"/>
      <c r="LP46" s="467"/>
      <c r="LQ46" s="467"/>
      <c r="LR46" s="467"/>
      <c r="LS46" s="467"/>
      <c r="LT46" s="467"/>
      <c r="LU46" s="467"/>
      <c r="LV46" s="467"/>
      <c r="LW46" s="467"/>
      <c r="LX46" s="467"/>
      <c r="LY46" s="467"/>
      <c r="LZ46" s="467"/>
      <c r="MA46" s="467"/>
      <c r="MB46" s="467"/>
      <c r="MC46" s="467"/>
      <c r="MD46" s="467"/>
      <c r="ME46" s="467"/>
      <c r="MF46" s="467"/>
      <c r="MG46" s="467"/>
      <c r="MH46" s="467"/>
      <c r="MI46" s="467"/>
      <c r="MJ46" s="467"/>
      <c r="MK46" s="467"/>
      <c r="ML46" s="467"/>
      <c r="MM46" s="467"/>
      <c r="MN46" s="467"/>
      <c r="MO46" s="467"/>
      <c r="MP46" s="467"/>
      <c r="MQ46" s="467"/>
      <c r="MR46" s="467"/>
      <c r="MS46" s="467"/>
      <c r="MT46" s="467"/>
      <c r="MU46" s="467"/>
      <c r="MV46" s="467"/>
      <c r="MW46" s="467"/>
      <c r="MX46" s="467"/>
      <c r="MY46" s="467"/>
      <c r="MZ46" s="467"/>
      <c r="NA46" s="467"/>
      <c r="NB46" s="467"/>
      <c r="NC46" s="467"/>
      <c r="ND46" s="467"/>
      <c r="NE46" s="467"/>
      <c r="NF46" s="467"/>
      <c r="NG46" s="467"/>
      <c r="NH46" s="467"/>
      <c r="NI46" s="467"/>
      <c r="NJ46" s="467"/>
      <c r="NK46" s="467"/>
      <c r="NL46" s="467"/>
      <c r="NM46" s="467"/>
      <c r="NN46" s="467"/>
      <c r="NO46" s="467"/>
      <c r="NP46" s="467"/>
      <c r="NQ46" s="467"/>
      <c r="NR46" s="467"/>
      <c r="NS46" s="467"/>
      <c r="NT46" s="467"/>
      <c r="NU46" s="467"/>
      <c r="NV46" s="467"/>
      <c r="NW46" s="467"/>
      <c r="NX46" s="467"/>
      <c r="NY46" s="467"/>
      <c r="NZ46" s="467"/>
      <c r="OA46" s="467"/>
      <c r="OB46" s="467"/>
      <c r="OC46" s="467"/>
      <c r="OD46" s="467"/>
      <c r="OE46" s="467"/>
      <c r="OF46" s="467"/>
      <c r="OG46" s="467"/>
      <c r="OH46" s="467"/>
      <c r="OI46" s="467"/>
      <c r="OJ46" s="467"/>
      <c r="OK46" s="467"/>
      <c r="OL46" s="467"/>
      <c r="OM46" s="467"/>
      <c r="ON46" s="467"/>
      <c r="OO46" s="467"/>
      <c r="OP46" s="467"/>
      <c r="OQ46" s="467"/>
      <c r="OR46" s="467"/>
      <c r="OS46" s="467"/>
      <c r="OT46" s="467"/>
      <c r="OU46" s="467"/>
      <c r="OV46" s="467"/>
      <c r="OW46" s="467"/>
      <c r="OX46" s="467"/>
      <c r="OY46" s="467"/>
      <c r="OZ46" s="467"/>
      <c r="PA46" s="467"/>
      <c r="PB46" s="467"/>
      <c r="PC46" s="467"/>
      <c r="PD46" s="467"/>
      <c r="PE46" s="467"/>
      <c r="PF46" s="467"/>
      <c r="PG46" s="467"/>
      <c r="PH46" s="467"/>
      <c r="PI46" s="467"/>
      <c r="PJ46" s="467"/>
      <c r="PK46" s="467"/>
      <c r="PL46" s="467"/>
      <c r="PM46" s="467"/>
      <c r="PN46" s="467"/>
      <c r="PO46" s="467"/>
      <c r="PP46" s="467"/>
      <c r="PQ46" s="467"/>
      <c r="PR46" s="467"/>
      <c r="PS46" s="467"/>
      <c r="PT46" s="467"/>
      <c r="PU46" s="467"/>
      <c r="PV46" s="467"/>
      <c r="PW46" s="467"/>
      <c r="PX46" s="467"/>
      <c r="PY46" s="467"/>
      <c r="PZ46" s="467"/>
      <c r="QA46" s="467"/>
      <c r="QB46" s="467"/>
      <c r="QC46" s="467"/>
      <c r="QD46" s="467"/>
      <c r="QE46" s="467"/>
      <c r="QF46" s="467"/>
      <c r="QG46" s="467"/>
      <c r="QH46" s="467"/>
      <c r="QI46" s="467"/>
      <c r="QJ46" s="467"/>
      <c r="QK46" s="467"/>
      <c r="QL46" s="467"/>
      <c r="QM46" s="467"/>
      <c r="QN46" s="467"/>
      <c r="QO46" s="467"/>
      <c r="QP46" s="467"/>
      <c r="QQ46" s="467"/>
      <c r="QR46" s="467"/>
      <c r="QS46" s="467"/>
      <c r="QT46" s="467"/>
      <c r="QU46" s="467"/>
      <c r="QV46" s="467"/>
      <c r="QW46" s="467"/>
      <c r="QX46" s="467"/>
      <c r="QY46" s="467"/>
      <c r="QZ46" s="467"/>
      <c r="RA46" s="467"/>
      <c r="RB46" s="467"/>
      <c r="RC46" s="467"/>
      <c r="RD46" s="467"/>
      <c r="RE46" s="467"/>
      <c r="RF46" s="467"/>
      <c r="RG46" s="467"/>
      <c r="RH46" s="467"/>
      <c r="RI46" s="467"/>
      <c r="RJ46" s="467"/>
      <c r="RK46" s="467"/>
      <c r="RL46" s="467"/>
      <c r="RM46" s="467"/>
      <c r="RN46" s="467"/>
      <c r="RO46" s="467"/>
      <c r="RP46" s="467"/>
      <c r="RQ46" s="467"/>
      <c r="RR46" s="467"/>
      <c r="RS46" s="467"/>
      <c r="RT46" s="467"/>
      <c r="RU46" s="467"/>
      <c r="RV46" s="467"/>
      <c r="RW46" s="467"/>
      <c r="RX46" s="467"/>
      <c r="RY46" s="467"/>
      <c r="RZ46" s="467"/>
      <c r="SA46" s="467"/>
      <c r="SB46" s="467"/>
      <c r="SC46" s="467"/>
      <c r="SD46" s="467"/>
      <c r="SE46" s="467"/>
      <c r="SF46" s="467"/>
      <c r="SG46" s="467"/>
      <c r="SH46" s="467"/>
      <c r="SI46" s="467"/>
      <c r="SJ46" s="467"/>
      <c r="SK46" s="467"/>
      <c r="SL46" s="467"/>
      <c r="SM46" s="467"/>
      <c r="SN46" s="467"/>
      <c r="SO46" s="467"/>
      <c r="SP46" s="467"/>
      <c r="SQ46" s="467"/>
      <c r="SR46" s="467"/>
      <c r="SS46" s="467"/>
      <c r="ST46" s="467"/>
      <c r="SU46" s="467"/>
      <c r="SV46" s="467"/>
      <c r="SW46" s="467"/>
      <c r="SX46" s="467"/>
      <c r="SY46" s="467"/>
      <c r="SZ46" s="467"/>
      <c r="TA46" s="467"/>
      <c r="TB46" s="467"/>
      <c r="TC46" s="467"/>
      <c r="TD46" s="467"/>
      <c r="TE46" s="467"/>
      <c r="TF46" s="467"/>
      <c r="TG46" s="467"/>
      <c r="TH46" s="467"/>
      <c r="TI46" s="467"/>
      <c r="TJ46" s="467"/>
      <c r="TK46" s="467"/>
      <c r="TL46" s="467"/>
      <c r="TM46" s="467"/>
      <c r="TN46" s="467"/>
      <c r="TO46" s="467"/>
      <c r="TP46" s="467"/>
      <c r="TQ46" s="467"/>
      <c r="TR46" s="467"/>
      <c r="TS46" s="467"/>
      <c r="TT46" s="467"/>
      <c r="TU46" s="467"/>
      <c r="TV46" s="467"/>
      <c r="TW46" s="467"/>
      <c r="TX46" s="467"/>
      <c r="TY46" s="467"/>
      <c r="TZ46" s="467"/>
      <c r="UA46" s="467"/>
      <c r="UB46" s="467"/>
      <c r="UC46" s="467"/>
      <c r="UD46" s="467"/>
      <c r="UE46" s="467"/>
      <c r="UF46" s="467"/>
      <c r="UG46" s="467"/>
      <c r="UH46" s="467"/>
      <c r="UI46" s="467"/>
      <c r="UJ46" s="467"/>
      <c r="UK46" s="467"/>
      <c r="UL46" s="467"/>
      <c r="UM46" s="467"/>
      <c r="UN46" s="467"/>
      <c r="UO46" s="467"/>
      <c r="UP46" s="467"/>
      <c r="UQ46" s="467"/>
      <c r="UR46" s="467"/>
      <c r="US46" s="467"/>
      <c r="UT46" s="467"/>
      <c r="UU46" s="467"/>
      <c r="UV46" s="467"/>
      <c r="UW46" s="467"/>
      <c r="UX46" s="467"/>
      <c r="UY46" s="467"/>
      <c r="UZ46" s="467"/>
      <c r="VA46" s="467"/>
      <c r="VB46" s="467"/>
      <c r="VC46" s="467"/>
      <c r="VD46" s="467"/>
      <c r="VE46" s="467"/>
      <c r="VF46" s="467"/>
      <c r="VG46" s="467"/>
      <c r="VH46" s="467"/>
      <c r="VI46" s="467"/>
      <c r="VJ46" s="467"/>
      <c r="VK46" s="467"/>
      <c r="VL46" s="467"/>
      <c r="VM46" s="467"/>
      <c r="VN46" s="467"/>
      <c r="VO46" s="467"/>
      <c r="VP46" s="467"/>
      <c r="VQ46" s="467"/>
      <c r="VR46" s="467"/>
      <c r="VS46" s="467"/>
      <c r="VT46" s="467"/>
      <c r="VU46" s="467"/>
      <c r="VV46" s="467"/>
      <c r="VW46" s="467"/>
      <c r="VX46" s="467"/>
      <c r="VY46" s="467"/>
      <c r="VZ46" s="467"/>
      <c r="WA46" s="467"/>
      <c r="WB46" s="467"/>
      <c r="WC46" s="467"/>
      <c r="WD46" s="467"/>
      <c r="WE46" s="467"/>
      <c r="WF46" s="467"/>
      <c r="WG46" s="467"/>
      <c r="WH46" s="467"/>
      <c r="WI46" s="467"/>
      <c r="WJ46" s="467"/>
      <c r="WK46" s="467"/>
      <c r="WL46" s="467"/>
      <c r="WM46" s="467"/>
      <c r="WN46" s="467"/>
      <c r="WO46" s="467"/>
      <c r="WP46" s="467"/>
      <c r="WQ46" s="467"/>
      <c r="WR46" s="467"/>
      <c r="WS46" s="467"/>
      <c r="WT46" s="467"/>
      <c r="WU46" s="467"/>
      <c r="WV46" s="467"/>
      <c r="WW46" s="467"/>
      <c r="WX46" s="467"/>
      <c r="WY46" s="467"/>
      <c r="WZ46" s="467"/>
      <c r="XA46" s="467"/>
      <c r="XB46" s="467"/>
      <c r="XC46" s="467"/>
      <c r="XD46" s="467"/>
      <c r="XE46" s="467"/>
      <c r="XF46" s="467"/>
      <c r="XG46" s="467"/>
      <c r="XH46" s="467"/>
      <c r="XI46" s="467"/>
      <c r="XJ46" s="467"/>
      <c r="XK46" s="467"/>
      <c r="XL46" s="467"/>
      <c r="XM46" s="467"/>
      <c r="XN46" s="467"/>
      <c r="XO46" s="467"/>
      <c r="XP46" s="467"/>
      <c r="XQ46" s="467"/>
      <c r="XR46" s="467"/>
      <c r="XS46" s="467"/>
      <c r="XT46" s="467"/>
      <c r="XU46" s="467"/>
      <c r="XV46" s="467"/>
      <c r="XW46" s="467"/>
      <c r="XX46" s="467"/>
      <c r="XY46" s="467"/>
      <c r="XZ46" s="467"/>
      <c r="YA46" s="467"/>
      <c r="YB46" s="467"/>
      <c r="YC46" s="467"/>
      <c r="YD46" s="467"/>
      <c r="YE46" s="467"/>
      <c r="YF46" s="467"/>
      <c r="YG46" s="467"/>
      <c r="YH46" s="467"/>
      <c r="YI46" s="467"/>
      <c r="YJ46" s="467"/>
      <c r="YK46" s="467"/>
      <c r="YL46" s="467"/>
      <c r="YM46" s="467"/>
      <c r="YN46" s="467"/>
      <c r="YO46" s="467"/>
      <c r="YP46" s="467"/>
      <c r="YQ46" s="467"/>
      <c r="YR46" s="467"/>
      <c r="YS46" s="467"/>
      <c r="YT46" s="467"/>
      <c r="YU46" s="467"/>
      <c r="YV46" s="467"/>
      <c r="YW46" s="467"/>
      <c r="YX46" s="467"/>
      <c r="YY46" s="467"/>
      <c r="YZ46" s="467"/>
      <c r="ZA46" s="467"/>
      <c r="ZB46" s="467"/>
      <c r="ZC46" s="467"/>
      <c r="ZD46" s="467"/>
      <c r="ZE46" s="467"/>
      <c r="ZF46" s="467"/>
      <c r="ZG46" s="467"/>
      <c r="ZH46" s="467"/>
      <c r="ZI46" s="467"/>
      <c r="ZJ46" s="467"/>
      <c r="ZK46" s="467"/>
      <c r="ZL46" s="467"/>
      <c r="ZM46" s="467"/>
      <c r="ZN46" s="467"/>
      <c r="ZO46" s="467"/>
      <c r="ZP46" s="467"/>
      <c r="ZQ46" s="467"/>
      <c r="ZR46" s="467"/>
      <c r="ZS46" s="467"/>
      <c r="ZT46" s="467"/>
      <c r="ZU46" s="467"/>
      <c r="ZV46" s="467"/>
      <c r="ZW46" s="467"/>
      <c r="ZX46" s="467"/>
      <c r="ZY46" s="467"/>
      <c r="ZZ46" s="467"/>
      <c r="AAA46" s="467"/>
      <c r="AAB46" s="467"/>
      <c r="AAC46" s="467"/>
      <c r="AAD46" s="467"/>
      <c r="AAE46" s="467"/>
      <c r="AAF46" s="467"/>
      <c r="AAG46" s="467"/>
      <c r="AAH46" s="467"/>
      <c r="AAI46" s="467"/>
      <c r="AAJ46" s="467"/>
      <c r="AAK46" s="467"/>
      <c r="AAL46" s="467"/>
      <c r="AAM46" s="467"/>
      <c r="AAN46" s="467"/>
      <c r="AAO46" s="467"/>
      <c r="AAP46" s="467"/>
      <c r="AAQ46" s="467"/>
      <c r="AAR46" s="467"/>
      <c r="AAS46" s="467"/>
      <c r="AAT46" s="467"/>
      <c r="AAU46" s="467"/>
      <c r="AAV46" s="467"/>
      <c r="AAW46" s="467"/>
      <c r="AAX46" s="467"/>
      <c r="AAY46" s="467"/>
      <c r="AAZ46" s="467"/>
      <c r="ABA46" s="467"/>
      <c r="ABB46" s="467"/>
      <c r="ABC46" s="467"/>
      <c r="ABD46" s="467"/>
      <c r="ABE46" s="467"/>
      <c r="ABF46" s="467"/>
      <c r="ABG46" s="467"/>
      <c r="ABH46" s="467"/>
      <c r="ABI46" s="467"/>
      <c r="ABJ46" s="467"/>
      <c r="ABK46" s="467"/>
      <c r="ABL46" s="467"/>
      <c r="ABM46" s="467"/>
      <c r="ABN46" s="467"/>
      <c r="ABO46" s="467"/>
      <c r="ABP46" s="467"/>
      <c r="ABQ46" s="467"/>
      <c r="ABR46" s="467"/>
      <c r="ABS46" s="467"/>
      <c r="ABT46" s="467"/>
      <c r="ABU46" s="467"/>
      <c r="ABV46" s="467"/>
      <c r="ABW46" s="467"/>
      <c r="ABX46" s="467"/>
      <c r="ABY46" s="467"/>
      <c r="ABZ46" s="467"/>
      <c r="ACA46" s="467"/>
      <c r="ACB46" s="467"/>
      <c r="ACC46" s="467"/>
      <c r="ACD46" s="467"/>
      <c r="ACE46" s="467"/>
      <c r="ACF46" s="467"/>
      <c r="ACG46" s="467"/>
      <c r="ACH46" s="467"/>
      <c r="ACI46" s="467"/>
      <c r="ACJ46" s="467"/>
      <c r="ACK46" s="467"/>
      <c r="ACL46" s="467"/>
      <c r="ACM46" s="467"/>
      <c r="ACN46" s="467"/>
      <c r="ACO46" s="467"/>
      <c r="ACP46" s="467"/>
      <c r="ACQ46" s="467"/>
      <c r="ACR46" s="467"/>
      <c r="ACS46" s="467"/>
      <c r="ACT46" s="467"/>
      <c r="ACU46" s="467"/>
      <c r="ACV46" s="467"/>
      <c r="ACW46" s="467"/>
      <c r="ACX46" s="467"/>
      <c r="ACY46" s="467"/>
      <c r="ACZ46" s="467"/>
      <c r="ADA46" s="467"/>
      <c r="ADB46" s="467"/>
      <c r="ADC46" s="467"/>
      <c r="ADD46" s="467"/>
      <c r="ADE46" s="467"/>
      <c r="ADF46" s="467"/>
      <c r="ADG46" s="467"/>
      <c r="ADH46" s="467"/>
      <c r="ADI46" s="467"/>
      <c r="ADJ46" s="467"/>
      <c r="ADK46" s="467"/>
      <c r="ADL46" s="467"/>
      <c r="ADM46" s="467"/>
      <c r="ADN46" s="467"/>
      <c r="ADO46" s="467"/>
      <c r="ADP46" s="467"/>
      <c r="ADQ46" s="467"/>
      <c r="ADR46" s="467"/>
      <c r="ADS46" s="467"/>
      <c r="ADT46" s="467"/>
      <c r="ADU46" s="467"/>
      <c r="ADV46" s="467"/>
      <c r="ADW46" s="467"/>
      <c r="ADX46" s="467"/>
      <c r="ADY46" s="467"/>
      <c r="ADZ46" s="467"/>
      <c r="AEA46" s="467"/>
      <c r="AEB46" s="467"/>
      <c r="AEC46" s="467"/>
      <c r="AED46" s="467"/>
      <c r="AEE46" s="467"/>
      <c r="AEF46" s="467"/>
      <c r="AEG46" s="467"/>
      <c r="AEH46" s="467"/>
      <c r="AEI46" s="467"/>
      <c r="AEJ46" s="467"/>
      <c r="AEK46" s="467"/>
      <c r="AEL46" s="467"/>
      <c r="AEM46" s="467"/>
      <c r="AEN46" s="467"/>
      <c r="AEO46" s="467"/>
      <c r="AEP46" s="467"/>
      <c r="AEQ46" s="467"/>
      <c r="AER46" s="467"/>
      <c r="AES46" s="467"/>
      <c r="AET46" s="467"/>
      <c r="AEU46" s="467"/>
      <c r="AEV46" s="467"/>
      <c r="AEW46" s="467"/>
      <c r="AEX46" s="467"/>
      <c r="AEY46" s="467"/>
      <c r="AEZ46" s="467"/>
      <c r="AFA46" s="467"/>
      <c r="AFB46" s="467"/>
      <c r="AFC46" s="467"/>
      <c r="AFD46" s="467"/>
      <c r="AFE46" s="467"/>
      <c r="AFF46" s="467"/>
      <c r="AFG46" s="467"/>
      <c r="AFH46" s="467"/>
      <c r="AFI46" s="467"/>
      <c r="AFJ46" s="467"/>
      <c r="AFK46" s="467"/>
      <c r="AFL46" s="467"/>
      <c r="AFM46" s="467"/>
      <c r="AFN46" s="467"/>
      <c r="AFO46" s="467"/>
      <c r="AFP46" s="467"/>
      <c r="AFQ46" s="467"/>
      <c r="AFR46" s="467"/>
      <c r="AFS46" s="467"/>
      <c r="AFT46" s="467"/>
      <c r="AFU46" s="467"/>
      <c r="AFV46" s="467"/>
      <c r="AFW46" s="467"/>
      <c r="AFX46" s="467"/>
      <c r="AFY46" s="467"/>
      <c r="AFZ46" s="467"/>
      <c r="AGA46" s="467"/>
      <c r="AGB46" s="467"/>
      <c r="AGC46" s="467"/>
      <c r="AGD46" s="467"/>
      <c r="AGE46" s="467"/>
      <c r="AGF46" s="467"/>
      <c r="AGG46" s="467"/>
      <c r="AGH46" s="467"/>
      <c r="AGI46" s="467"/>
      <c r="AGJ46" s="467"/>
      <c r="AGK46" s="467"/>
      <c r="AGL46" s="467"/>
      <c r="AGM46" s="467"/>
      <c r="AGN46" s="467"/>
      <c r="AGO46" s="467"/>
      <c r="AGP46" s="467"/>
      <c r="AGQ46" s="467"/>
      <c r="AGR46" s="467"/>
      <c r="AGS46" s="467"/>
      <c r="AGT46" s="467"/>
      <c r="AGU46" s="467"/>
      <c r="AGV46" s="467"/>
      <c r="AGW46" s="467"/>
      <c r="AGX46" s="467"/>
      <c r="AGY46" s="467"/>
      <c r="AGZ46" s="467"/>
      <c r="AHA46" s="467"/>
      <c r="AHB46" s="467"/>
      <c r="AHC46" s="467"/>
      <c r="AHD46" s="467"/>
      <c r="AHE46" s="467"/>
      <c r="AHF46" s="467"/>
      <c r="AHG46" s="467"/>
      <c r="AHH46" s="467"/>
      <c r="AHI46" s="467"/>
      <c r="AHJ46" s="467"/>
      <c r="AHK46" s="467"/>
      <c r="AHL46" s="467"/>
      <c r="AHM46" s="467"/>
      <c r="AHN46" s="467"/>
      <c r="AHO46" s="467"/>
      <c r="AHP46" s="467"/>
      <c r="AHQ46" s="467"/>
      <c r="AHR46" s="467"/>
      <c r="AHS46" s="467"/>
      <c r="AHT46" s="467"/>
      <c r="AHU46" s="467"/>
      <c r="AHV46" s="467"/>
      <c r="AHW46" s="467"/>
      <c r="AHX46" s="467"/>
      <c r="AHY46" s="467"/>
      <c r="AHZ46" s="467"/>
      <c r="AIA46" s="467"/>
      <c r="AIB46" s="467"/>
      <c r="AIC46" s="467"/>
      <c r="AID46" s="467"/>
      <c r="AIE46" s="467"/>
      <c r="AIF46" s="467"/>
      <c r="AIG46" s="467"/>
      <c r="AIH46" s="467"/>
      <c r="AII46" s="467"/>
      <c r="AIJ46" s="467"/>
      <c r="AIK46" s="467"/>
      <c r="AIL46" s="467"/>
      <c r="AIM46" s="467"/>
      <c r="AIN46" s="467"/>
      <c r="AIO46" s="467"/>
      <c r="AIP46" s="467"/>
      <c r="AIQ46" s="467"/>
      <c r="AIR46" s="467"/>
      <c r="AIS46" s="467"/>
      <c r="AIT46" s="467"/>
      <c r="AIU46" s="467"/>
      <c r="AIV46" s="467"/>
      <c r="AIW46" s="467"/>
      <c r="AIX46" s="467"/>
      <c r="AIY46" s="467"/>
      <c r="AIZ46" s="467"/>
      <c r="AJA46" s="467"/>
      <c r="AJB46" s="467"/>
      <c r="AJC46" s="467"/>
      <c r="AJD46" s="467"/>
      <c r="AJE46" s="467"/>
      <c r="AJF46" s="467"/>
      <c r="AJG46" s="467"/>
      <c r="AJH46" s="467"/>
      <c r="AJI46" s="467"/>
      <c r="AJJ46" s="467"/>
      <c r="AJK46" s="467"/>
      <c r="AJL46" s="467"/>
      <c r="AJM46" s="467"/>
      <c r="AJN46" s="467"/>
      <c r="AJO46" s="467"/>
      <c r="AJP46" s="467"/>
      <c r="AJQ46" s="467"/>
      <c r="AJR46" s="467"/>
      <c r="AJS46" s="467"/>
      <c r="AJT46" s="467"/>
      <c r="AJU46" s="467"/>
      <c r="AJV46" s="467"/>
      <c r="AJW46" s="467"/>
      <c r="AJX46" s="467"/>
      <c r="AJY46" s="467"/>
      <c r="AJZ46" s="467"/>
      <c r="AKA46" s="467"/>
      <c r="AKB46" s="467"/>
      <c r="AKC46" s="467"/>
      <c r="AKD46" s="467"/>
      <c r="AKE46" s="467"/>
      <c r="AKF46" s="467"/>
      <c r="AKG46" s="467"/>
      <c r="AKH46" s="467"/>
      <c r="AKI46" s="467"/>
      <c r="AKJ46" s="467"/>
      <c r="AKK46" s="467"/>
      <c r="AKL46" s="467"/>
      <c r="AKM46" s="467"/>
      <c r="AKN46" s="467"/>
      <c r="AKO46" s="467"/>
      <c r="AKP46" s="467"/>
      <c r="AKQ46" s="467"/>
      <c r="AKR46" s="467"/>
      <c r="AKS46" s="467"/>
      <c r="AKT46" s="467"/>
      <c r="AKU46" s="467"/>
      <c r="AKV46" s="467"/>
      <c r="AKW46" s="467"/>
      <c r="AKX46" s="467"/>
      <c r="AKY46" s="467"/>
      <c r="AKZ46" s="467"/>
      <c r="ALA46" s="467"/>
      <c r="ALB46" s="467"/>
      <c r="ALC46" s="467"/>
      <c r="ALD46" s="467"/>
      <c r="ALE46" s="467"/>
      <c r="ALF46" s="467"/>
      <c r="ALG46" s="467"/>
      <c r="ALH46" s="467"/>
      <c r="ALI46" s="467"/>
      <c r="ALJ46" s="467"/>
      <c r="ALK46" s="467"/>
      <c r="ALL46" s="467"/>
      <c r="ALM46" s="467"/>
      <c r="ALN46" s="467"/>
      <c r="ALO46" s="467"/>
      <c r="ALP46" s="467"/>
      <c r="ALQ46" s="467"/>
      <c r="ALR46" s="467"/>
      <c r="ALS46" s="467"/>
      <c r="ALT46" s="467"/>
      <c r="ALU46" s="467"/>
      <c r="ALV46" s="467"/>
      <c r="ALW46" s="467"/>
      <c r="ALX46" s="467"/>
      <c r="ALY46" s="467"/>
      <c r="ALZ46" s="467"/>
      <c r="AMA46" s="467"/>
      <c r="AMB46" s="467"/>
      <c r="AMC46" s="467"/>
      <c r="AMD46" s="467"/>
      <c r="AME46" s="467"/>
      <c r="AMF46" s="467"/>
      <c r="AMG46" s="467"/>
      <c r="AMH46" s="467"/>
      <c r="AMI46" s="467"/>
      <c r="AMJ46" s="467"/>
      <c r="AMK46" s="467"/>
      <c r="AML46" s="467"/>
      <c r="AMM46" s="467"/>
      <c r="AMN46" s="467"/>
      <c r="AMO46" s="467"/>
      <c r="AMP46" s="467"/>
      <c r="AMQ46" s="467"/>
      <c r="AMR46" s="467"/>
      <c r="AMS46" s="467"/>
      <c r="AMT46" s="467"/>
      <c r="AMU46" s="467"/>
      <c r="AMV46" s="467"/>
      <c r="AMW46" s="467"/>
      <c r="AMX46" s="467"/>
      <c r="AMY46" s="467"/>
      <c r="AMZ46" s="467"/>
      <c r="ANA46" s="467"/>
      <c r="ANB46" s="467"/>
      <c r="ANC46" s="467"/>
      <c r="AND46" s="467"/>
      <c r="ANE46" s="467"/>
      <c r="ANF46" s="467"/>
      <c r="ANG46" s="467"/>
      <c r="ANH46" s="467"/>
      <c r="ANI46" s="467"/>
      <c r="ANJ46" s="467"/>
      <c r="ANK46" s="467"/>
      <c r="ANL46" s="467"/>
      <c r="ANM46" s="467"/>
      <c r="ANN46" s="467"/>
      <c r="ANO46" s="467"/>
      <c r="ANP46" s="467"/>
      <c r="ANQ46" s="467"/>
      <c r="ANR46" s="467"/>
      <c r="ANS46" s="467"/>
      <c r="ANT46" s="467"/>
      <c r="ANU46" s="467"/>
      <c r="ANV46" s="467"/>
      <c r="ANW46" s="467"/>
      <c r="ANX46" s="467"/>
      <c r="ANY46" s="467"/>
      <c r="ANZ46" s="467"/>
      <c r="AOA46" s="467"/>
      <c r="AOB46" s="467"/>
      <c r="AOC46" s="467"/>
      <c r="AOD46" s="467"/>
      <c r="AOE46" s="467"/>
      <c r="AOF46" s="467"/>
      <c r="AOG46" s="467"/>
      <c r="AOH46" s="467"/>
      <c r="AOI46" s="467"/>
      <c r="AOJ46" s="467"/>
      <c r="AOK46" s="467"/>
      <c r="AOL46" s="467"/>
      <c r="AOM46" s="467"/>
      <c r="AON46" s="467"/>
      <c r="AOO46" s="467"/>
      <c r="AOP46" s="467"/>
      <c r="AOQ46" s="467"/>
      <c r="AOR46" s="467"/>
      <c r="AOS46" s="467"/>
      <c r="AOT46" s="467"/>
      <c r="AOU46" s="467"/>
      <c r="AOV46" s="467"/>
      <c r="AOW46" s="467"/>
      <c r="AOX46" s="467"/>
      <c r="AOY46" s="467"/>
      <c r="AOZ46" s="467"/>
      <c r="APA46" s="467"/>
      <c r="APB46" s="467"/>
      <c r="APC46" s="467"/>
      <c r="APD46" s="467"/>
      <c r="APE46" s="467"/>
      <c r="APF46" s="467"/>
      <c r="APG46" s="467"/>
      <c r="APH46" s="467"/>
      <c r="API46" s="467"/>
      <c r="APJ46" s="467"/>
      <c r="APK46" s="467"/>
      <c r="APL46" s="467"/>
      <c r="APM46" s="467"/>
      <c r="APN46" s="467"/>
      <c r="APO46" s="467"/>
      <c r="APP46" s="467"/>
      <c r="APQ46" s="467"/>
      <c r="APR46" s="467"/>
      <c r="APS46" s="467"/>
      <c r="APT46" s="467"/>
      <c r="APU46" s="467"/>
      <c r="APV46" s="467"/>
      <c r="APW46" s="467"/>
      <c r="APX46" s="467"/>
      <c r="APY46" s="467"/>
      <c r="APZ46" s="467"/>
      <c r="AQA46" s="467"/>
      <c r="AQB46" s="467"/>
      <c r="AQC46" s="467"/>
      <c r="AQD46" s="467"/>
      <c r="AQE46" s="467"/>
      <c r="AQF46" s="467"/>
      <c r="AQG46" s="467"/>
      <c r="AQH46" s="467"/>
      <c r="AQI46" s="467"/>
      <c r="AQJ46" s="467"/>
      <c r="AQK46" s="467"/>
      <c r="AQL46" s="467"/>
      <c r="AQM46" s="467"/>
      <c r="AQN46" s="467"/>
      <c r="AQO46" s="467"/>
      <c r="AQP46" s="467"/>
      <c r="AQQ46" s="467"/>
      <c r="AQR46" s="467"/>
      <c r="AQS46" s="467"/>
      <c r="AQT46" s="467"/>
      <c r="AQU46" s="467"/>
      <c r="AQV46" s="467"/>
      <c r="AQW46" s="467"/>
      <c r="AQX46" s="467"/>
      <c r="AQY46" s="467"/>
      <c r="AQZ46" s="467"/>
      <c r="ARA46" s="467"/>
      <c r="ARB46" s="467"/>
      <c r="ARC46" s="467"/>
      <c r="ARD46" s="467"/>
      <c r="ARE46" s="467"/>
      <c r="ARF46" s="467"/>
      <c r="ARG46" s="467"/>
      <c r="ARH46" s="467"/>
      <c r="ARI46" s="467"/>
      <c r="ARJ46" s="467"/>
      <c r="ARK46" s="467"/>
      <c r="ARL46" s="467"/>
      <c r="ARM46" s="467"/>
      <c r="ARN46" s="467"/>
      <c r="ARO46" s="467"/>
      <c r="ARP46" s="467"/>
      <c r="ARQ46" s="467"/>
      <c r="ARR46" s="467"/>
      <c r="ARS46" s="467"/>
      <c r="ART46" s="467"/>
      <c r="ARU46" s="467"/>
      <c r="ARV46" s="467"/>
      <c r="ARW46" s="467"/>
      <c r="ARX46" s="467"/>
      <c r="ARY46" s="467"/>
      <c r="ARZ46" s="467"/>
      <c r="ASA46" s="467"/>
      <c r="ASB46" s="467"/>
      <c r="ASC46" s="467"/>
      <c r="ASD46" s="467"/>
      <c r="ASE46" s="467"/>
      <c r="ASF46" s="467"/>
      <c r="ASG46" s="467"/>
      <c r="ASH46" s="467"/>
      <c r="ASI46" s="467"/>
      <c r="ASJ46" s="467"/>
      <c r="ASK46" s="467"/>
      <c r="ASL46" s="467"/>
      <c r="ASM46" s="467"/>
      <c r="ASN46" s="467"/>
      <c r="ASO46" s="467"/>
      <c r="ASP46" s="467"/>
      <c r="ASQ46" s="467"/>
      <c r="ASR46" s="467"/>
      <c r="ASS46" s="467"/>
      <c r="AST46" s="467"/>
      <c r="ASU46" s="467"/>
      <c r="ASV46" s="467"/>
      <c r="ASW46" s="467"/>
      <c r="ASX46" s="467"/>
      <c r="ASY46" s="467"/>
      <c r="ASZ46" s="467"/>
      <c r="ATA46" s="467"/>
      <c r="ATB46" s="467"/>
      <c r="ATC46" s="467"/>
      <c r="ATD46" s="467"/>
      <c r="ATE46" s="467"/>
      <c r="ATF46" s="467"/>
      <c r="ATG46" s="467"/>
      <c r="ATH46" s="467"/>
      <c r="ATI46" s="467"/>
      <c r="ATJ46" s="467"/>
      <c r="ATK46" s="467"/>
      <c r="ATL46" s="467"/>
      <c r="ATM46" s="467"/>
      <c r="ATN46" s="467"/>
      <c r="ATO46" s="467"/>
      <c r="ATP46" s="467"/>
      <c r="ATQ46" s="467"/>
      <c r="ATR46" s="467"/>
      <c r="ATS46" s="467"/>
      <c r="ATT46" s="467"/>
      <c r="ATU46" s="467"/>
      <c r="ATV46" s="467"/>
      <c r="ATW46" s="467"/>
      <c r="ATX46" s="467"/>
      <c r="ATY46" s="467"/>
      <c r="ATZ46" s="467"/>
      <c r="AUA46" s="467"/>
      <c r="AUB46" s="467"/>
      <c r="AUC46" s="467"/>
      <c r="AUD46" s="467"/>
      <c r="AUE46" s="467"/>
      <c r="AUF46" s="467"/>
      <c r="AUG46" s="467"/>
      <c r="AUH46" s="467"/>
      <c r="AUI46" s="467"/>
      <c r="AUJ46" s="467"/>
      <c r="AUK46" s="467"/>
      <c r="AUL46" s="467"/>
      <c r="AUM46" s="467"/>
      <c r="AUN46" s="467"/>
      <c r="AUO46" s="467"/>
      <c r="AUP46" s="467"/>
      <c r="AUQ46" s="467"/>
      <c r="AUR46" s="467"/>
      <c r="AUS46" s="467"/>
      <c r="AUT46" s="467"/>
      <c r="AUU46" s="467"/>
      <c r="AUV46" s="467"/>
      <c r="AUW46" s="467"/>
      <c r="AUX46" s="467"/>
      <c r="AUY46" s="467"/>
      <c r="AUZ46" s="467"/>
      <c r="AVA46" s="467"/>
      <c r="AVB46" s="467"/>
      <c r="AVC46" s="467"/>
      <c r="AVD46" s="467"/>
      <c r="AVE46" s="467"/>
      <c r="AVF46" s="467"/>
      <c r="AVG46" s="467"/>
      <c r="AVH46" s="467"/>
      <c r="AVI46" s="467"/>
      <c r="AVJ46" s="467"/>
      <c r="AVK46" s="467"/>
      <c r="AVL46" s="467"/>
      <c r="AVM46" s="467"/>
      <c r="AVN46" s="467"/>
      <c r="AVO46" s="467"/>
      <c r="AVP46" s="467"/>
      <c r="AVQ46" s="467"/>
      <c r="AVR46" s="467"/>
      <c r="AVS46" s="467"/>
      <c r="AVT46" s="467"/>
      <c r="AVU46" s="467"/>
      <c r="AVV46" s="467"/>
      <c r="AVW46" s="467"/>
      <c r="AVX46" s="467"/>
      <c r="AVY46" s="467"/>
      <c r="AVZ46" s="467"/>
      <c r="AWA46" s="467"/>
      <c r="AWB46" s="467"/>
      <c r="AWC46" s="467"/>
      <c r="AWD46" s="467"/>
      <c r="AWE46" s="467"/>
      <c r="AWF46" s="467"/>
      <c r="AWG46" s="467"/>
      <c r="AWH46" s="467"/>
      <c r="AWI46" s="467"/>
      <c r="AWJ46" s="467"/>
      <c r="AWK46" s="467"/>
      <c r="AWL46" s="467"/>
      <c r="AWM46" s="467"/>
      <c r="AWN46" s="467"/>
      <c r="AWO46" s="467"/>
      <c r="AWP46" s="467"/>
      <c r="AWQ46" s="467"/>
      <c r="AWR46" s="467"/>
      <c r="AWS46" s="467"/>
      <c r="AWT46" s="467"/>
      <c r="AWU46" s="467"/>
      <c r="AWV46" s="467"/>
      <c r="AWW46" s="467"/>
      <c r="AWX46" s="467"/>
      <c r="AWY46" s="467"/>
      <c r="AWZ46" s="467"/>
      <c r="AXA46" s="467"/>
      <c r="AXB46" s="467"/>
      <c r="AXC46" s="467"/>
      <c r="AXD46" s="467"/>
      <c r="AXE46" s="467"/>
      <c r="AXF46" s="467"/>
      <c r="AXG46" s="467"/>
      <c r="AXH46" s="467"/>
      <c r="AXI46" s="467"/>
      <c r="AXJ46" s="467"/>
      <c r="AXK46" s="467"/>
      <c r="AXL46" s="467"/>
      <c r="AXM46" s="467"/>
      <c r="AXN46" s="467"/>
      <c r="AXO46" s="467"/>
      <c r="AXP46" s="467"/>
      <c r="AXQ46" s="467"/>
      <c r="AXR46" s="467"/>
      <c r="AXS46" s="467"/>
      <c r="AXT46" s="467"/>
      <c r="AXU46" s="467"/>
      <c r="AXV46" s="467"/>
      <c r="AXW46" s="467"/>
      <c r="AXX46" s="467"/>
      <c r="AXY46" s="467"/>
      <c r="AXZ46" s="467"/>
      <c r="AYA46" s="467"/>
      <c r="AYB46" s="467"/>
      <c r="AYC46" s="467"/>
      <c r="AYD46" s="467"/>
      <c r="AYE46" s="467"/>
      <c r="AYF46" s="467"/>
      <c r="AYG46" s="467"/>
      <c r="AYH46" s="467"/>
      <c r="AYI46" s="467"/>
      <c r="AYJ46" s="467"/>
      <c r="AYK46" s="467"/>
      <c r="AYL46" s="467"/>
      <c r="AYM46" s="467"/>
      <c r="AYN46" s="467"/>
      <c r="AYO46" s="467"/>
      <c r="AYP46" s="467"/>
      <c r="AYQ46" s="467"/>
      <c r="AYR46" s="467"/>
      <c r="AYS46" s="467"/>
      <c r="AYT46" s="467"/>
      <c r="AYU46" s="467"/>
      <c r="AYV46" s="467"/>
      <c r="AYW46" s="467"/>
      <c r="AYX46" s="467"/>
      <c r="AYY46" s="467"/>
      <c r="AYZ46" s="467"/>
      <c r="AZA46" s="467"/>
      <c r="AZB46" s="467"/>
      <c r="AZC46" s="467"/>
      <c r="AZD46" s="467"/>
      <c r="AZE46" s="467"/>
      <c r="AZF46" s="467"/>
      <c r="AZG46" s="467"/>
      <c r="AZH46" s="467"/>
      <c r="AZI46" s="467"/>
      <c r="AZJ46" s="467"/>
      <c r="AZK46" s="467"/>
      <c r="AZL46" s="467"/>
      <c r="AZM46" s="467"/>
      <c r="AZN46" s="467"/>
      <c r="AZO46" s="467"/>
      <c r="AZP46" s="467"/>
      <c r="AZQ46" s="467"/>
      <c r="AZR46" s="467"/>
      <c r="AZS46" s="467"/>
      <c r="AZT46" s="467"/>
      <c r="AZU46" s="467"/>
      <c r="AZV46" s="467"/>
      <c r="AZW46" s="467"/>
      <c r="AZX46" s="467"/>
      <c r="AZY46" s="467"/>
      <c r="AZZ46" s="467"/>
      <c r="BAA46" s="467"/>
      <c r="BAB46" s="467"/>
      <c r="BAC46" s="467"/>
      <c r="BAD46" s="467"/>
      <c r="BAE46" s="467"/>
      <c r="BAF46" s="467"/>
      <c r="BAG46" s="467"/>
      <c r="BAH46" s="467"/>
      <c r="BAI46" s="467"/>
      <c r="BAJ46" s="467"/>
      <c r="BAK46" s="467"/>
      <c r="BAL46" s="467"/>
      <c r="BAM46" s="467"/>
      <c r="BAN46" s="467"/>
      <c r="BAO46" s="467"/>
      <c r="BAP46" s="467"/>
      <c r="BAQ46" s="467"/>
      <c r="BAR46" s="467"/>
      <c r="BAS46" s="467"/>
      <c r="BAT46" s="467"/>
      <c r="BAU46" s="467"/>
      <c r="BAV46" s="467"/>
      <c r="BAW46" s="467"/>
      <c r="BAX46" s="467"/>
      <c r="BAY46" s="467"/>
      <c r="BAZ46" s="467"/>
      <c r="BBA46" s="467"/>
      <c r="BBB46" s="467"/>
      <c r="BBC46" s="467"/>
      <c r="BBD46" s="467"/>
      <c r="BBE46" s="467"/>
      <c r="BBF46" s="467"/>
      <c r="BBG46" s="467"/>
      <c r="BBH46" s="467"/>
      <c r="BBI46" s="467"/>
      <c r="BBJ46" s="467"/>
      <c r="BBK46" s="467"/>
      <c r="BBL46" s="467"/>
      <c r="BBM46" s="467"/>
      <c r="BBN46" s="467"/>
      <c r="BBO46" s="467"/>
      <c r="BBP46" s="467"/>
      <c r="BBQ46" s="467"/>
      <c r="BBR46" s="467"/>
      <c r="BBS46" s="467"/>
      <c r="BBT46" s="467"/>
      <c r="BBU46" s="467"/>
      <c r="BBV46" s="467"/>
      <c r="BBW46" s="467"/>
      <c r="BBX46" s="467"/>
      <c r="BBY46" s="467"/>
      <c r="BBZ46" s="467"/>
      <c r="BCA46" s="467"/>
      <c r="BCB46" s="467"/>
      <c r="BCC46" s="467"/>
      <c r="BCD46" s="467"/>
      <c r="BCE46" s="467"/>
      <c r="BCF46" s="467"/>
      <c r="BCG46" s="467"/>
      <c r="BCH46" s="467"/>
      <c r="BCI46" s="467"/>
      <c r="BCJ46" s="467"/>
      <c r="BCK46" s="467"/>
      <c r="BCL46" s="467"/>
      <c r="BCM46" s="467"/>
      <c r="BCN46" s="467"/>
      <c r="BCO46" s="467"/>
      <c r="BCP46" s="467"/>
      <c r="BCQ46" s="467"/>
      <c r="BCR46" s="467"/>
      <c r="BCS46" s="467"/>
      <c r="BCT46" s="467"/>
      <c r="BCU46" s="467"/>
      <c r="BCV46" s="467"/>
      <c r="BCW46" s="467"/>
      <c r="BCX46" s="467"/>
      <c r="BCY46" s="467"/>
      <c r="BCZ46" s="467"/>
      <c r="BDA46" s="467"/>
      <c r="BDB46" s="467"/>
      <c r="BDC46" s="467"/>
      <c r="BDD46" s="467"/>
      <c r="BDE46" s="467"/>
      <c r="BDF46" s="467"/>
      <c r="BDG46" s="467"/>
      <c r="BDH46" s="467"/>
      <c r="BDI46" s="467"/>
      <c r="BDJ46" s="467"/>
      <c r="BDK46" s="467"/>
      <c r="BDL46" s="467"/>
      <c r="BDM46" s="467"/>
      <c r="BDN46" s="467"/>
      <c r="BDO46" s="467"/>
      <c r="BDP46" s="467"/>
      <c r="BDQ46" s="467"/>
      <c r="BDR46" s="467"/>
      <c r="BDS46" s="467"/>
      <c r="BDT46" s="467"/>
      <c r="BDU46" s="467"/>
      <c r="BDV46" s="467"/>
      <c r="BDW46" s="467"/>
      <c r="BDX46" s="467"/>
      <c r="BDY46" s="467"/>
      <c r="BDZ46" s="467"/>
      <c r="BEA46" s="467"/>
      <c r="BEB46" s="467"/>
      <c r="BEC46" s="467"/>
      <c r="BED46" s="467"/>
      <c r="BEE46" s="467"/>
      <c r="BEF46" s="467"/>
      <c r="BEG46" s="467"/>
      <c r="BEH46" s="467"/>
      <c r="BEI46" s="467"/>
      <c r="BEJ46" s="467"/>
      <c r="BEK46" s="467"/>
      <c r="BEL46" s="467"/>
      <c r="BEM46" s="467"/>
      <c r="BEN46" s="467"/>
      <c r="BEO46" s="467"/>
      <c r="BEP46" s="467"/>
      <c r="BEQ46" s="467"/>
      <c r="BER46" s="467"/>
      <c r="BES46" s="467"/>
      <c r="BET46" s="467"/>
      <c r="BEU46" s="467"/>
      <c r="BEV46" s="467"/>
      <c r="BEW46" s="467"/>
      <c r="BEX46" s="467"/>
      <c r="BEY46" s="467"/>
      <c r="BEZ46" s="467"/>
      <c r="BFA46" s="467"/>
      <c r="BFB46" s="467"/>
      <c r="BFC46" s="467"/>
      <c r="BFD46" s="467"/>
      <c r="BFE46" s="467"/>
      <c r="BFF46" s="467"/>
      <c r="BFG46" s="467"/>
      <c r="BFH46" s="467"/>
      <c r="BFI46" s="467"/>
      <c r="BFJ46" s="467"/>
      <c r="BFK46" s="467"/>
      <c r="BFL46" s="467"/>
      <c r="BFM46" s="467"/>
      <c r="BFN46" s="467"/>
      <c r="BFO46" s="467"/>
      <c r="BFP46" s="467"/>
      <c r="BFQ46" s="467"/>
      <c r="BFR46" s="467"/>
      <c r="BFS46" s="467"/>
      <c r="BFT46" s="467"/>
      <c r="BFU46" s="467"/>
      <c r="BFV46" s="467"/>
      <c r="BFW46" s="467"/>
      <c r="BFX46" s="467"/>
      <c r="BFY46" s="467"/>
      <c r="BFZ46" s="467"/>
      <c r="BGA46" s="467"/>
      <c r="BGB46" s="467"/>
      <c r="BGC46" s="467"/>
      <c r="BGD46" s="467"/>
      <c r="BGE46" s="467"/>
      <c r="BGF46" s="467"/>
      <c r="BGG46" s="467"/>
      <c r="BGH46" s="467"/>
      <c r="BGI46" s="467"/>
      <c r="BGJ46" s="467"/>
      <c r="BGK46" s="467"/>
      <c r="BGL46" s="467"/>
      <c r="BGM46" s="467"/>
      <c r="BGN46" s="467"/>
      <c r="BGO46" s="467"/>
      <c r="BGP46" s="467"/>
      <c r="BGQ46" s="467"/>
      <c r="BGR46" s="467"/>
      <c r="BGS46" s="467"/>
      <c r="BGT46" s="467"/>
      <c r="BGU46" s="467"/>
      <c r="BGV46" s="467"/>
      <c r="BGW46" s="467"/>
      <c r="BGX46" s="467"/>
      <c r="BGY46" s="467"/>
      <c r="BGZ46" s="467"/>
      <c r="BHA46" s="467"/>
      <c r="BHB46" s="467"/>
      <c r="BHC46" s="467"/>
      <c r="BHD46" s="467"/>
      <c r="BHE46" s="467"/>
      <c r="BHF46" s="467"/>
      <c r="BHG46" s="467"/>
      <c r="BHH46" s="467"/>
      <c r="BHI46" s="467"/>
      <c r="BHJ46" s="467"/>
      <c r="BHK46" s="467"/>
      <c r="BHL46" s="467"/>
      <c r="BHM46" s="467"/>
      <c r="BHN46" s="467"/>
      <c r="BHO46" s="467"/>
      <c r="BHP46" s="467"/>
      <c r="BHQ46" s="467"/>
      <c r="BHR46" s="467"/>
      <c r="BHS46" s="467"/>
      <c r="BHT46" s="467"/>
      <c r="BHU46" s="467"/>
      <c r="BHV46" s="467"/>
      <c r="BHW46" s="467"/>
      <c r="BHX46" s="467"/>
      <c r="BHY46" s="467"/>
      <c r="BHZ46" s="467"/>
      <c r="BIA46" s="467"/>
      <c r="BIB46" s="467"/>
      <c r="BIC46" s="467"/>
      <c r="BID46" s="467"/>
      <c r="BIE46" s="467"/>
      <c r="BIF46" s="467"/>
      <c r="BIG46" s="467"/>
      <c r="BIH46" s="467"/>
      <c r="BII46" s="467"/>
      <c r="BIJ46" s="467"/>
      <c r="BIK46" s="467"/>
      <c r="BIL46" s="467"/>
      <c r="BIM46" s="467"/>
      <c r="BIN46" s="467"/>
      <c r="BIO46" s="467"/>
      <c r="BIP46" s="467"/>
      <c r="BIQ46" s="467"/>
      <c r="BIR46" s="467"/>
      <c r="BIS46" s="467"/>
      <c r="BIT46" s="467"/>
      <c r="BIU46" s="467"/>
      <c r="BIV46" s="467"/>
      <c r="BIW46" s="467"/>
      <c r="BIX46" s="467"/>
      <c r="BIY46" s="467"/>
      <c r="BIZ46" s="467"/>
      <c r="BJA46" s="467"/>
      <c r="BJB46" s="467"/>
      <c r="BJC46" s="467"/>
      <c r="BJD46" s="467"/>
      <c r="BJE46" s="467"/>
      <c r="BJF46" s="467"/>
      <c r="BJG46" s="467"/>
      <c r="BJH46" s="467"/>
      <c r="BJI46" s="467"/>
      <c r="BJJ46" s="467"/>
      <c r="BJK46" s="467"/>
      <c r="BJL46" s="467"/>
      <c r="BJM46" s="467"/>
      <c r="BJN46" s="467"/>
      <c r="BJO46" s="467"/>
      <c r="BJP46" s="467"/>
      <c r="BJQ46" s="467"/>
      <c r="BJR46" s="467"/>
      <c r="BJS46" s="467"/>
      <c r="BJT46" s="467"/>
      <c r="BJU46" s="467"/>
      <c r="BJV46" s="467"/>
      <c r="BJW46" s="467"/>
      <c r="BJX46" s="467"/>
      <c r="BJY46" s="467"/>
      <c r="BJZ46" s="467"/>
      <c r="BKA46" s="467"/>
      <c r="BKB46" s="467"/>
      <c r="BKC46" s="467"/>
      <c r="BKD46" s="467"/>
      <c r="BKE46" s="467"/>
      <c r="BKF46" s="467"/>
      <c r="BKG46" s="467"/>
      <c r="BKH46" s="467"/>
      <c r="BKI46" s="467"/>
      <c r="BKJ46" s="467"/>
      <c r="BKK46" s="467"/>
      <c r="BKL46" s="467"/>
      <c r="BKM46" s="467"/>
      <c r="BKN46" s="467"/>
      <c r="BKO46" s="467"/>
      <c r="BKP46" s="467"/>
      <c r="BKQ46" s="467"/>
      <c r="BKR46" s="467"/>
      <c r="BKS46" s="467"/>
      <c r="BKT46" s="467"/>
      <c r="BKU46" s="467"/>
      <c r="BKV46" s="467"/>
      <c r="BKW46" s="467"/>
      <c r="BKX46" s="467"/>
      <c r="BKY46" s="467"/>
      <c r="BKZ46" s="467"/>
      <c r="BLA46" s="467"/>
      <c r="BLB46" s="467"/>
      <c r="BLC46" s="467"/>
      <c r="BLD46" s="467"/>
      <c r="BLE46" s="467"/>
      <c r="BLF46" s="467"/>
      <c r="BLG46" s="467"/>
      <c r="BLH46" s="467"/>
      <c r="BLI46" s="467"/>
      <c r="BLJ46" s="467"/>
      <c r="BLK46" s="467"/>
      <c r="BLL46" s="467"/>
      <c r="BLM46" s="467"/>
      <c r="BLN46" s="467"/>
      <c r="BLO46" s="467"/>
      <c r="BLP46" s="467"/>
      <c r="BLQ46" s="467"/>
      <c r="BLR46" s="467"/>
      <c r="BLS46" s="467"/>
      <c r="BLT46" s="467"/>
      <c r="BLU46" s="467"/>
      <c r="BLV46" s="467"/>
      <c r="BLW46" s="467"/>
      <c r="BLX46" s="467"/>
      <c r="BLY46" s="467"/>
      <c r="BLZ46" s="467"/>
      <c r="BMA46" s="467"/>
      <c r="BMB46" s="467"/>
      <c r="BMC46" s="467"/>
      <c r="BMD46" s="467"/>
      <c r="BME46" s="467"/>
      <c r="BMF46" s="467"/>
      <c r="BMG46" s="467"/>
      <c r="BMH46" s="467"/>
      <c r="BMI46" s="467"/>
      <c r="BMJ46" s="467"/>
      <c r="BMK46" s="467"/>
      <c r="BML46" s="467"/>
      <c r="BMM46" s="467"/>
      <c r="BMN46" s="467"/>
      <c r="BMO46" s="467"/>
      <c r="BMP46" s="467"/>
      <c r="BMQ46" s="467"/>
      <c r="BMR46" s="467"/>
      <c r="BMS46" s="467"/>
      <c r="BMT46" s="467"/>
      <c r="BMU46" s="467"/>
      <c r="BMV46" s="467"/>
      <c r="BMW46" s="467"/>
      <c r="BMX46" s="467"/>
      <c r="BMY46" s="467"/>
      <c r="BMZ46" s="467"/>
      <c r="BNA46" s="467"/>
      <c r="BNB46" s="467"/>
      <c r="BNC46" s="467"/>
      <c r="BND46" s="467"/>
      <c r="BNE46" s="467"/>
      <c r="BNF46" s="467"/>
      <c r="BNG46" s="467"/>
      <c r="BNH46" s="467"/>
      <c r="BNI46" s="467"/>
      <c r="BNJ46" s="467"/>
      <c r="BNK46" s="467"/>
      <c r="BNL46" s="467"/>
      <c r="BNM46" s="467"/>
      <c r="BNN46" s="467"/>
      <c r="BNO46" s="467"/>
      <c r="BNP46" s="467"/>
      <c r="BNQ46" s="467"/>
      <c r="BNR46" s="467"/>
      <c r="BNS46" s="467"/>
      <c r="BNT46" s="467"/>
      <c r="BNU46" s="467"/>
      <c r="BNV46" s="467"/>
      <c r="BNW46" s="467"/>
      <c r="BNX46" s="467"/>
      <c r="BNY46" s="467"/>
      <c r="BNZ46" s="467"/>
      <c r="BOA46" s="467"/>
      <c r="BOB46" s="467"/>
      <c r="BOC46" s="467"/>
      <c r="BOD46" s="467"/>
      <c r="BOE46" s="467"/>
      <c r="BOF46" s="467"/>
      <c r="BOG46" s="467"/>
      <c r="BOH46" s="467"/>
      <c r="BOI46" s="467"/>
      <c r="BOJ46" s="467"/>
      <c r="BOK46" s="467"/>
      <c r="BOL46" s="467"/>
      <c r="BOM46" s="467"/>
      <c r="BON46" s="467"/>
      <c r="BOO46" s="467"/>
      <c r="BOP46" s="467"/>
      <c r="BOQ46" s="467"/>
      <c r="BOR46" s="467"/>
      <c r="BOS46" s="467"/>
      <c r="BOT46" s="467"/>
      <c r="BOU46" s="467"/>
      <c r="BOV46" s="467"/>
      <c r="BOW46" s="467"/>
      <c r="BOX46" s="467"/>
      <c r="BOY46" s="467"/>
      <c r="BOZ46" s="467"/>
      <c r="BPA46" s="467"/>
      <c r="BPB46" s="467"/>
      <c r="BPC46" s="467"/>
      <c r="BPD46" s="467"/>
      <c r="BPE46" s="467"/>
      <c r="BPF46" s="467"/>
      <c r="BPG46" s="467"/>
      <c r="BPH46" s="467"/>
      <c r="BPI46" s="467"/>
      <c r="BPJ46" s="467"/>
      <c r="BPK46" s="467"/>
      <c r="BPL46" s="467"/>
      <c r="BPM46" s="467"/>
      <c r="BPN46" s="467"/>
      <c r="BPO46" s="467"/>
      <c r="BPP46" s="467"/>
      <c r="BPQ46" s="467"/>
      <c r="BPR46" s="467"/>
      <c r="BPS46" s="467"/>
      <c r="BPT46" s="467"/>
      <c r="BPU46" s="467"/>
      <c r="BPV46" s="467"/>
      <c r="BPW46" s="467"/>
      <c r="BPX46" s="467"/>
      <c r="BPY46" s="467"/>
      <c r="BPZ46" s="467"/>
      <c r="BQA46" s="467"/>
      <c r="BQB46" s="467"/>
      <c r="BQC46" s="467"/>
      <c r="BQD46" s="467"/>
      <c r="BQE46" s="467"/>
      <c r="BQF46" s="467"/>
      <c r="BQG46" s="467"/>
      <c r="BQH46" s="467"/>
      <c r="BQI46" s="467"/>
      <c r="BQJ46" s="467"/>
      <c r="BQK46" s="467"/>
      <c r="BQL46" s="467"/>
      <c r="BQM46" s="467"/>
      <c r="BQN46" s="467"/>
      <c r="BQO46" s="467"/>
      <c r="BQP46" s="467"/>
      <c r="BQQ46" s="467"/>
      <c r="BQR46" s="467"/>
      <c r="BQS46" s="467"/>
      <c r="BQT46" s="467"/>
      <c r="BQU46" s="467"/>
      <c r="BQV46" s="467"/>
      <c r="BQW46" s="467"/>
      <c r="BQX46" s="467"/>
      <c r="BQY46" s="467"/>
      <c r="BQZ46" s="467"/>
      <c r="BRA46" s="467"/>
      <c r="BRB46" s="467"/>
      <c r="BRC46" s="467"/>
      <c r="BRD46" s="467"/>
      <c r="BRE46" s="467"/>
      <c r="BRF46" s="467"/>
      <c r="BRG46" s="467"/>
      <c r="BRH46" s="467"/>
      <c r="BRI46" s="467"/>
      <c r="BRJ46" s="467"/>
      <c r="BRK46" s="467"/>
      <c r="BRL46" s="467"/>
      <c r="BRM46" s="467"/>
      <c r="BRN46" s="467"/>
      <c r="BRO46" s="467"/>
      <c r="BRP46" s="467"/>
      <c r="BRQ46" s="467"/>
      <c r="BRR46" s="467"/>
      <c r="BRS46" s="467"/>
      <c r="BRT46" s="467"/>
      <c r="BRU46" s="467"/>
      <c r="BRV46" s="467"/>
      <c r="BRW46" s="467"/>
      <c r="BRX46" s="467"/>
      <c r="BRY46" s="467"/>
      <c r="BRZ46" s="467"/>
      <c r="BSA46" s="467"/>
      <c r="BSB46" s="467"/>
      <c r="BSC46" s="467"/>
      <c r="BSD46" s="467"/>
      <c r="BSE46" s="467"/>
      <c r="BSF46" s="467"/>
      <c r="BSG46" s="467"/>
      <c r="BSH46" s="467"/>
      <c r="BSI46" s="467"/>
      <c r="BSJ46" s="467"/>
      <c r="BSK46" s="467"/>
      <c r="BSL46" s="467"/>
      <c r="BSM46" s="467"/>
      <c r="BSN46" s="467"/>
      <c r="BSO46" s="467"/>
      <c r="BSP46" s="467"/>
      <c r="BSQ46" s="467"/>
      <c r="BSR46" s="467"/>
      <c r="BSS46" s="467"/>
      <c r="BST46" s="467"/>
      <c r="BSU46" s="467"/>
      <c r="BSV46" s="467"/>
      <c r="BSW46" s="467"/>
      <c r="BSX46" s="467"/>
      <c r="BSY46" s="467"/>
      <c r="BSZ46" s="467"/>
      <c r="BTA46" s="467"/>
      <c r="BTB46" s="467"/>
      <c r="BTC46" s="467"/>
      <c r="BTD46" s="467"/>
      <c r="BTE46" s="467"/>
      <c r="BTF46" s="467"/>
      <c r="BTG46" s="467"/>
      <c r="BTH46" s="467"/>
      <c r="BTI46" s="467"/>
      <c r="BTJ46" s="467"/>
      <c r="BTK46" s="467"/>
      <c r="BTL46" s="467"/>
      <c r="BTM46" s="467"/>
      <c r="BTN46" s="467"/>
      <c r="BTO46" s="467"/>
      <c r="BTP46" s="467"/>
      <c r="BTQ46" s="467"/>
      <c r="BTR46" s="467"/>
      <c r="BTS46" s="467"/>
      <c r="BTT46" s="467"/>
      <c r="BTU46" s="467"/>
      <c r="BTV46" s="467"/>
      <c r="BTW46" s="467"/>
      <c r="BTX46" s="467"/>
      <c r="BTY46" s="467"/>
      <c r="BTZ46" s="467"/>
      <c r="BUA46" s="467"/>
      <c r="BUB46" s="467"/>
      <c r="BUC46" s="467"/>
      <c r="BUD46" s="467"/>
      <c r="BUE46" s="467"/>
      <c r="BUF46" s="467"/>
      <c r="BUG46" s="467"/>
      <c r="BUH46" s="467"/>
      <c r="BUI46" s="467"/>
      <c r="BUJ46" s="467"/>
      <c r="BUK46" s="467"/>
      <c r="BUL46" s="467"/>
      <c r="BUM46" s="467"/>
      <c r="BUN46" s="467"/>
      <c r="BUO46" s="467"/>
      <c r="BUP46" s="467"/>
      <c r="BUQ46" s="467"/>
      <c r="BUR46" s="467"/>
      <c r="BUS46" s="467"/>
      <c r="BUT46" s="467"/>
      <c r="BUU46" s="467"/>
      <c r="BUV46" s="467"/>
      <c r="BUW46" s="467"/>
      <c r="BUX46" s="467"/>
      <c r="BUY46" s="467"/>
      <c r="BUZ46" s="467"/>
      <c r="BVA46" s="467"/>
      <c r="BVB46" s="467"/>
      <c r="BVC46" s="467"/>
      <c r="BVD46" s="467"/>
      <c r="BVE46" s="467"/>
      <c r="BVF46" s="467"/>
      <c r="BVG46" s="467"/>
      <c r="BVH46" s="467"/>
      <c r="BVI46" s="467"/>
      <c r="BVJ46" s="467"/>
      <c r="BVK46" s="467"/>
      <c r="BVL46" s="467"/>
      <c r="BVM46" s="467"/>
      <c r="BVN46" s="467"/>
      <c r="BVO46" s="467"/>
      <c r="BVP46" s="467"/>
      <c r="BVQ46" s="467"/>
      <c r="BVR46" s="467"/>
      <c r="BVS46" s="467"/>
      <c r="BVT46" s="467"/>
      <c r="BVU46" s="467"/>
      <c r="BVV46" s="467"/>
      <c r="BVW46" s="467"/>
      <c r="BVX46" s="467"/>
      <c r="BVY46" s="467"/>
      <c r="BVZ46" s="467"/>
      <c r="BWA46" s="467"/>
      <c r="BWB46" s="467"/>
      <c r="BWC46" s="467"/>
      <c r="BWD46" s="467"/>
      <c r="BWE46" s="467"/>
      <c r="BWF46" s="467"/>
      <c r="BWG46" s="467"/>
      <c r="BWH46" s="467"/>
      <c r="BWI46" s="467"/>
      <c r="BWJ46" s="467"/>
      <c r="BWK46" s="467"/>
      <c r="BWL46" s="467"/>
      <c r="BWM46" s="467"/>
      <c r="BWN46" s="467"/>
      <c r="BWO46" s="467"/>
      <c r="BWP46" s="467"/>
      <c r="BWQ46" s="467"/>
      <c r="BWR46" s="467"/>
      <c r="BWS46" s="467"/>
      <c r="BWT46" s="467"/>
      <c r="BWU46" s="467"/>
      <c r="BWV46" s="467"/>
      <c r="BWW46" s="467"/>
      <c r="BWX46" s="467"/>
      <c r="BWY46" s="467"/>
      <c r="BWZ46" s="467"/>
      <c r="BXA46" s="467"/>
      <c r="BXB46" s="467"/>
      <c r="BXC46" s="467"/>
      <c r="BXD46" s="467"/>
      <c r="BXE46" s="467"/>
      <c r="BXF46" s="467"/>
      <c r="BXG46" s="467"/>
      <c r="BXH46" s="467"/>
      <c r="BXI46" s="467"/>
      <c r="BXJ46" s="467"/>
      <c r="BXK46" s="467"/>
      <c r="BXL46" s="467"/>
      <c r="BXM46" s="467"/>
      <c r="BXN46" s="467"/>
      <c r="BXO46" s="467"/>
      <c r="BXP46" s="467"/>
      <c r="BXQ46" s="467"/>
      <c r="BXR46" s="467"/>
      <c r="BXS46" s="467"/>
      <c r="BXT46" s="467"/>
      <c r="BXU46" s="467"/>
      <c r="BXV46" s="467"/>
      <c r="BXW46" s="467"/>
      <c r="BXX46" s="467"/>
      <c r="BXY46" s="467"/>
      <c r="BXZ46" s="467"/>
      <c r="BYA46" s="467"/>
      <c r="BYB46" s="467"/>
      <c r="BYC46" s="467"/>
      <c r="BYD46" s="467"/>
      <c r="BYE46" s="467"/>
      <c r="BYF46" s="467"/>
      <c r="BYG46" s="467"/>
      <c r="BYH46" s="467"/>
      <c r="BYI46" s="467"/>
      <c r="BYJ46" s="467"/>
      <c r="BYK46" s="467"/>
      <c r="BYL46" s="467"/>
      <c r="BYM46" s="467"/>
      <c r="BYN46" s="467"/>
      <c r="BYO46" s="467"/>
      <c r="BYP46" s="467"/>
      <c r="BYQ46" s="467"/>
      <c r="BYR46" s="467"/>
      <c r="BYS46" s="467"/>
      <c r="BYT46" s="467"/>
      <c r="BYU46" s="467"/>
      <c r="BYV46" s="467"/>
      <c r="BYW46" s="467"/>
      <c r="BYX46" s="467"/>
      <c r="BYY46" s="467"/>
      <c r="BYZ46" s="467"/>
      <c r="BZA46" s="467"/>
      <c r="BZB46" s="467"/>
      <c r="BZC46" s="467"/>
      <c r="BZD46" s="467"/>
      <c r="BZE46" s="467"/>
      <c r="BZF46" s="467"/>
      <c r="BZG46" s="467"/>
      <c r="BZH46" s="467"/>
      <c r="BZI46" s="467"/>
      <c r="BZJ46" s="467"/>
      <c r="BZK46" s="467"/>
      <c r="BZL46" s="467"/>
      <c r="BZM46" s="467"/>
      <c r="BZN46" s="467"/>
      <c r="BZO46" s="467"/>
      <c r="BZP46" s="467"/>
      <c r="BZQ46" s="467"/>
      <c r="BZR46" s="467"/>
      <c r="BZS46" s="467"/>
      <c r="BZT46" s="467"/>
      <c r="BZU46" s="467"/>
      <c r="BZV46" s="467"/>
      <c r="BZW46" s="467"/>
      <c r="BZX46" s="467"/>
      <c r="BZY46" s="467"/>
      <c r="BZZ46" s="467"/>
      <c r="CAA46" s="467"/>
      <c r="CAB46" s="467"/>
      <c r="CAC46" s="467"/>
      <c r="CAD46" s="467"/>
      <c r="CAE46" s="467"/>
      <c r="CAF46" s="467"/>
      <c r="CAG46" s="467"/>
      <c r="CAH46" s="467"/>
      <c r="CAI46" s="467"/>
      <c r="CAJ46" s="467"/>
      <c r="CAK46" s="467"/>
      <c r="CAL46" s="467"/>
      <c r="CAM46" s="467"/>
      <c r="CAN46" s="467"/>
      <c r="CAO46" s="467"/>
      <c r="CAP46" s="467"/>
      <c r="CAQ46" s="467"/>
      <c r="CAR46" s="467"/>
      <c r="CAS46" s="467"/>
      <c r="CAT46" s="467"/>
      <c r="CAU46" s="467"/>
      <c r="CAV46" s="467"/>
      <c r="CAW46" s="467"/>
      <c r="CAX46" s="467"/>
      <c r="CAY46" s="467"/>
      <c r="CAZ46" s="467"/>
      <c r="CBA46" s="467"/>
      <c r="CBB46" s="467"/>
      <c r="CBC46" s="467"/>
      <c r="CBD46" s="467"/>
      <c r="CBE46" s="467"/>
      <c r="CBF46" s="467"/>
      <c r="CBG46" s="467"/>
      <c r="CBH46" s="467"/>
      <c r="CBI46" s="467"/>
      <c r="CBJ46" s="467"/>
      <c r="CBK46" s="467"/>
      <c r="CBL46" s="467"/>
      <c r="CBM46" s="467"/>
      <c r="CBN46" s="467"/>
      <c r="CBO46" s="467"/>
      <c r="CBP46" s="467"/>
      <c r="CBQ46" s="467"/>
      <c r="CBR46" s="467"/>
      <c r="CBS46" s="467"/>
      <c r="CBT46" s="467"/>
      <c r="CBU46" s="467"/>
      <c r="CBV46" s="467"/>
      <c r="CBW46" s="467"/>
      <c r="CBX46" s="467"/>
      <c r="CBY46" s="467"/>
      <c r="CBZ46" s="467"/>
      <c r="CCA46" s="467"/>
      <c r="CCB46" s="467"/>
      <c r="CCC46" s="467"/>
      <c r="CCD46" s="467"/>
      <c r="CCE46" s="467"/>
      <c r="CCF46" s="467"/>
      <c r="CCG46" s="467"/>
      <c r="CCH46" s="467"/>
      <c r="CCI46" s="467"/>
      <c r="CCJ46" s="467"/>
      <c r="CCK46" s="467"/>
      <c r="CCL46" s="467"/>
      <c r="CCM46" s="467"/>
      <c r="CCN46" s="467"/>
      <c r="CCO46" s="467"/>
      <c r="CCP46" s="467"/>
      <c r="CCQ46" s="467"/>
      <c r="CCR46" s="467"/>
      <c r="CCS46" s="467"/>
      <c r="CCT46" s="467"/>
      <c r="CCU46" s="467"/>
      <c r="CCV46" s="467"/>
      <c r="CCW46" s="467"/>
      <c r="CCX46" s="467"/>
      <c r="CCY46" s="467"/>
      <c r="CCZ46" s="467"/>
      <c r="CDA46" s="467"/>
      <c r="CDB46" s="467"/>
      <c r="CDC46" s="467"/>
      <c r="CDD46" s="467"/>
      <c r="CDE46" s="467"/>
      <c r="CDF46" s="467"/>
      <c r="CDG46" s="467"/>
      <c r="CDH46" s="467"/>
      <c r="CDI46" s="467"/>
      <c r="CDJ46" s="467"/>
      <c r="CDK46" s="467"/>
      <c r="CDL46" s="467"/>
      <c r="CDM46" s="467"/>
      <c r="CDN46" s="467"/>
      <c r="CDO46" s="467"/>
      <c r="CDP46" s="467"/>
      <c r="CDQ46" s="467"/>
      <c r="CDR46" s="467"/>
      <c r="CDS46" s="467"/>
      <c r="CDT46" s="467"/>
      <c r="CDU46" s="467"/>
      <c r="CDV46" s="467"/>
      <c r="CDW46" s="467"/>
      <c r="CDX46" s="467"/>
      <c r="CDY46" s="467"/>
      <c r="CDZ46" s="467"/>
      <c r="CEA46" s="467"/>
      <c r="CEB46" s="467"/>
      <c r="CEC46" s="467"/>
      <c r="CED46" s="467"/>
      <c r="CEE46" s="467"/>
      <c r="CEF46" s="467"/>
      <c r="CEG46" s="467"/>
      <c r="CEH46" s="467"/>
      <c r="CEI46" s="467"/>
      <c r="CEJ46" s="467"/>
      <c r="CEK46" s="467"/>
      <c r="CEL46" s="467"/>
      <c r="CEM46" s="467"/>
      <c r="CEN46" s="467"/>
      <c r="CEO46" s="467"/>
      <c r="CEP46" s="467"/>
      <c r="CEQ46" s="467"/>
      <c r="CER46" s="467"/>
      <c r="CES46" s="467"/>
      <c r="CET46" s="467"/>
      <c r="CEU46" s="467"/>
      <c r="CEV46" s="467"/>
      <c r="CEW46" s="467"/>
      <c r="CEX46" s="467"/>
      <c r="CEY46" s="467"/>
      <c r="CEZ46" s="467"/>
      <c r="CFA46" s="467"/>
      <c r="CFB46" s="467"/>
      <c r="CFC46" s="467"/>
      <c r="CFD46" s="467"/>
      <c r="CFE46" s="467"/>
      <c r="CFF46" s="467"/>
      <c r="CFG46" s="467"/>
      <c r="CFH46" s="467"/>
      <c r="CFI46" s="467"/>
      <c r="CFJ46" s="467"/>
      <c r="CFK46" s="467"/>
      <c r="CFL46" s="467"/>
      <c r="CFM46" s="467"/>
      <c r="CFN46" s="467"/>
      <c r="CFO46" s="467"/>
      <c r="CFP46" s="467"/>
      <c r="CFQ46" s="467"/>
      <c r="CFR46" s="467"/>
      <c r="CFS46" s="467"/>
      <c r="CFT46" s="467"/>
      <c r="CFU46" s="467"/>
      <c r="CFV46" s="467"/>
      <c r="CFW46" s="467"/>
      <c r="CFX46" s="467"/>
      <c r="CFY46" s="467"/>
      <c r="CFZ46" s="467"/>
      <c r="CGA46" s="467"/>
      <c r="CGB46" s="467"/>
      <c r="CGC46" s="467"/>
      <c r="CGD46" s="467"/>
      <c r="CGE46" s="467"/>
      <c r="CGF46" s="467"/>
      <c r="CGG46" s="467"/>
      <c r="CGH46" s="467"/>
      <c r="CGI46" s="467"/>
      <c r="CGJ46" s="467"/>
      <c r="CGK46" s="467"/>
      <c r="CGL46" s="467"/>
      <c r="CGM46" s="467"/>
      <c r="CGN46" s="467"/>
      <c r="CGO46" s="467"/>
      <c r="CGP46" s="467"/>
      <c r="CGQ46" s="467"/>
      <c r="CGR46" s="467"/>
      <c r="CGS46" s="467"/>
      <c r="CGT46" s="467"/>
      <c r="CGU46" s="467"/>
      <c r="CGV46" s="467"/>
      <c r="CGW46" s="467"/>
      <c r="CGX46" s="467"/>
      <c r="CGY46" s="467"/>
      <c r="CGZ46" s="467"/>
      <c r="CHA46" s="467"/>
      <c r="CHB46" s="467"/>
      <c r="CHC46" s="467"/>
      <c r="CHD46" s="467"/>
      <c r="CHE46" s="467"/>
      <c r="CHF46" s="467"/>
      <c r="CHG46" s="467"/>
      <c r="CHH46" s="467"/>
      <c r="CHI46" s="467"/>
      <c r="CHJ46" s="467"/>
      <c r="CHK46" s="467"/>
      <c r="CHL46" s="467"/>
      <c r="CHM46" s="467"/>
      <c r="CHN46" s="467"/>
      <c r="CHO46" s="467"/>
      <c r="CHP46" s="467"/>
      <c r="CHQ46" s="467"/>
      <c r="CHR46" s="467"/>
      <c r="CHS46" s="467"/>
      <c r="CHT46" s="467"/>
      <c r="CHU46" s="467"/>
      <c r="CHV46" s="467"/>
      <c r="CHW46" s="467"/>
      <c r="CHX46" s="467"/>
      <c r="CHY46" s="467"/>
      <c r="CHZ46" s="467"/>
      <c r="CIA46" s="467"/>
      <c r="CIB46" s="467"/>
      <c r="CIC46" s="467"/>
      <c r="CID46" s="467"/>
      <c r="CIE46" s="467"/>
      <c r="CIF46" s="467"/>
      <c r="CIG46" s="467"/>
      <c r="CIH46" s="467"/>
      <c r="CII46" s="467"/>
      <c r="CIJ46" s="467"/>
      <c r="CIK46" s="467"/>
      <c r="CIL46" s="467"/>
      <c r="CIM46" s="467"/>
      <c r="CIN46" s="467"/>
      <c r="CIO46" s="467"/>
      <c r="CIP46" s="467"/>
      <c r="CIQ46" s="467"/>
      <c r="CIR46" s="467"/>
      <c r="CIS46" s="467"/>
      <c r="CIT46" s="467"/>
      <c r="CIU46" s="467"/>
      <c r="CIV46" s="467"/>
      <c r="CIW46" s="467"/>
      <c r="CIX46" s="467"/>
      <c r="CIY46" s="467"/>
      <c r="CIZ46" s="467"/>
      <c r="CJA46" s="467"/>
      <c r="CJB46" s="467"/>
      <c r="CJC46" s="467"/>
      <c r="CJD46" s="467"/>
      <c r="CJE46" s="467"/>
      <c r="CJF46" s="467"/>
      <c r="CJG46" s="467"/>
      <c r="CJH46" s="467"/>
      <c r="CJI46" s="467"/>
      <c r="CJJ46" s="467"/>
      <c r="CJK46" s="467"/>
      <c r="CJL46" s="467"/>
      <c r="CJM46" s="467"/>
      <c r="CJN46" s="467"/>
      <c r="CJO46" s="467"/>
      <c r="CJP46" s="467"/>
      <c r="CJQ46" s="467"/>
      <c r="CJR46" s="467"/>
      <c r="CJS46" s="467"/>
      <c r="CJT46" s="467"/>
      <c r="CJU46" s="467"/>
      <c r="CJV46" s="467"/>
      <c r="CJW46" s="467"/>
      <c r="CJX46" s="467"/>
      <c r="CJY46" s="467"/>
      <c r="CJZ46" s="467"/>
      <c r="CKA46" s="467"/>
      <c r="CKB46" s="467"/>
      <c r="CKC46" s="467"/>
      <c r="CKD46" s="467"/>
      <c r="CKE46" s="467"/>
      <c r="CKF46" s="467"/>
      <c r="CKG46" s="467"/>
      <c r="CKH46" s="467"/>
      <c r="CKI46" s="467"/>
      <c r="CKJ46" s="467"/>
      <c r="CKK46" s="467"/>
      <c r="CKL46" s="467"/>
      <c r="CKM46" s="467"/>
      <c r="CKN46" s="467"/>
      <c r="CKO46" s="467"/>
      <c r="CKP46" s="467"/>
      <c r="CKQ46" s="467"/>
      <c r="CKR46" s="467"/>
      <c r="CKS46" s="467"/>
      <c r="CKT46" s="467"/>
      <c r="CKU46" s="467"/>
      <c r="CKV46" s="467"/>
      <c r="CKW46" s="467"/>
      <c r="CKX46" s="467"/>
      <c r="CKY46" s="467"/>
      <c r="CKZ46" s="467"/>
      <c r="CLA46" s="467"/>
      <c r="CLB46" s="467"/>
      <c r="CLC46" s="467"/>
      <c r="CLD46" s="467"/>
      <c r="CLE46" s="467"/>
      <c r="CLF46" s="467"/>
      <c r="CLG46" s="467"/>
      <c r="CLH46" s="467"/>
      <c r="CLI46" s="467"/>
      <c r="CLJ46" s="467"/>
      <c r="CLK46" s="467"/>
      <c r="CLL46" s="467"/>
      <c r="CLM46" s="467"/>
      <c r="CLN46" s="467"/>
      <c r="CLO46" s="467"/>
      <c r="CLP46" s="467"/>
      <c r="CLQ46" s="467"/>
      <c r="CLR46" s="467"/>
      <c r="CLS46" s="467"/>
      <c r="CLT46" s="467"/>
      <c r="CLU46" s="467"/>
      <c r="CLV46" s="467"/>
      <c r="CLW46" s="467"/>
      <c r="CLX46" s="467"/>
      <c r="CLY46" s="467"/>
      <c r="CLZ46" s="467"/>
      <c r="CMA46" s="467"/>
      <c r="CMB46" s="467"/>
      <c r="CMC46" s="467"/>
      <c r="CMD46" s="467"/>
      <c r="CME46" s="467"/>
      <c r="CMF46" s="467"/>
      <c r="CMG46" s="467"/>
      <c r="CMH46" s="467"/>
      <c r="CMI46" s="467"/>
      <c r="CMJ46" s="467"/>
      <c r="CMK46" s="467"/>
      <c r="CML46" s="467"/>
      <c r="CMM46" s="467"/>
      <c r="CMN46" s="467"/>
      <c r="CMO46" s="467"/>
      <c r="CMP46" s="467"/>
      <c r="CMQ46" s="467"/>
      <c r="CMR46" s="467"/>
      <c r="CMS46" s="467"/>
      <c r="CMT46" s="467"/>
      <c r="CMU46" s="467"/>
      <c r="CMV46" s="467"/>
      <c r="CMW46" s="467"/>
      <c r="CMX46" s="467"/>
      <c r="CMY46" s="467"/>
      <c r="CMZ46" s="467"/>
      <c r="CNA46" s="467"/>
      <c r="CNB46" s="467"/>
      <c r="CNC46" s="467"/>
      <c r="CND46" s="467"/>
      <c r="CNE46" s="467"/>
      <c r="CNF46" s="467"/>
      <c r="CNG46" s="467"/>
      <c r="CNH46" s="467"/>
      <c r="CNI46" s="467"/>
      <c r="CNJ46" s="467"/>
      <c r="CNK46" s="467"/>
      <c r="CNL46" s="467"/>
      <c r="CNM46" s="467"/>
      <c r="CNN46" s="467"/>
      <c r="CNO46" s="467"/>
      <c r="CNP46" s="467"/>
      <c r="CNQ46" s="467"/>
      <c r="CNR46" s="467"/>
      <c r="CNS46" s="467"/>
      <c r="CNT46" s="467"/>
      <c r="CNU46" s="467"/>
      <c r="CNV46" s="467"/>
      <c r="CNW46" s="467"/>
      <c r="CNX46" s="467"/>
      <c r="CNY46" s="467"/>
      <c r="CNZ46" s="467"/>
      <c r="COA46" s="467"/>
      <c r="COB46" s="467"/>
      <c r="COC46" s="467"/>
      <c r="COD46" s="467"/>
      <c r="COE46" s="467"/>
      <c r="COF46" s="467"/>
      <c r="COG46" s="467"/>
      <c r="COH46" s="467"/>
      <c r="COI46" s="467"/>
      <c r="COJ46" s="467"/>
      <c r="COK46" s="467"/>
      <c r="COL46" s="467"/>
      <c r="COM46" s="467"/>
      <c r="CON46" s="467"/>
      <c r="COO46" s="467"/>
      <c r="COP46" s="467"/>
      <c r="COQ46" s="467"/>
      <c r="COR46" s="467"/>
      <c r="COS46" s="467"/>
      <c r="COT46" s="467"/>
      <c r="COU46" s="467"/>
      <c r="COV46" s="467"/>
      <c r="COW46" s="467"/>
      <c r="COX46" s="467"/>
      <c r="COY46" s="467"/>
      <c r="COZ46" s="467"/>
      <c r="CPA46" s="467"/>
      <c r="CPB46" s="467"/>
      <c r="CPC46" s="467"/>
      <c r="CPD46" s="467"/>
      <c r="CPE46" s="467"/>
      <c r="CPF46" s="467"/>
      <c r="CPG46" s="467"/>
      <c r="CPH46" s="467"/>
      <c r="CPI46" s="467"/>
      <c r="CPJ46" s="467"/>
      <c r="CPK46" s="467"/>
      <c r="CPL46" s="467"/>
      <c r="CPM46" s="467"/>
      <c r="CPN46" s="467"/>
      <c r="CPO46" s="467"/>
      <c r="CPP46" s="467"/>
      <c r="CPQ46" s="467"/>
      <c r="CPR46" s="467"/>
      <c r="CPS46" s="467"/>
      <c r="CPT46" s="467"/>
      <c r="CPU46" s="467"/>
      <c r="CPV46" s="467"/>
      <c r="CPW46" s="467"/>
      <c r="CPX46" s="467"/>
      <c r="CPY46" s="467"/>
      <c r="CPZ46" s="467"/>
      <c r="CQA46" s="467"/>
      <c r="CQB46" s="467"/>
      <c r="CQC46" s="467"/>
      <c r="CQD46" s="467"/>
      <c r="CQE46" s="467"/>
      <c r="CQF46" s="467"/>
      <c r="CQG46" s="467"/>
      <c r="CQH46" s="467"/>
      <c r="CQI46" s="467"/>
      <c r="CQJ46" s="467"/>
      <c r="CQK46" s="467"/>
      <c r="CQL46" s="467"/>
      <c r="CQM46" s="467"/>
      <c r="CQN46" s="467"/>
      <c r="CQO46" s="467"/>
      <c r="CQP46" s="467"/>
      <c r="CQQ46" s="467"/>
      <c r="CQR46" s="467"/>
      <c r="CQS46" s="467"/>
      <c r="CQT46" s="467"/>
      <c r="CQU46" s="467"/>
      <c r="CQV46" s="467"/>
      <c r="CQW46" s="467"/>
      <c r="CQX46" s="467"/>
      <c r="CQY46" s="467"/>
      <c r="CQZ46" s="467"/>
      <c r="CRA46" s="467"/>
      <c r="CRB46" s="467"/>
      <c r="CRC46" s="467"/>
      <c r="CRD46" s="467"/>
      <c r="CRE46" s="467"/>
      <c r="CRF46" s="467"/>
      <c r="CRG46" s="467"/>
      <c r="CRH46" s="467"/>
      <c r="CRI46" s="467"/>
      <c r="CRJ46" s="467"/>
      <c r="CRK46" s="467"/>
      <c r="CRL46" s="467"/>
      <c r="CRM46" s="467"/>
      <c r="CRN46" s="467"/>
      <c r="CRO46" s="467"/>
      <c r="CRP46" s="467"/>
      <c r="CRQ46" s="467"/>
      <c r="CRR46" s="467"/>
      <c r="CRS46" s="467"/>
      <c r="CRT46" s="467"/>
      <c r="CRU46" s="467"/>
      <c r="CRV46" s="467"/>
      <c r="CRW46" s="467"/>
      <c r="CRX46" s="467"/>
      <c r="CRY46" s="467"/>
      <c r="CRZ46" s="467"/>
      <c r="CSA46" s="467"/>
      <c r="CSB46" s="467"/>
      <c r="CSC46" s="467"/>
      <c r="CSD46" s="467"/>
      <c r="CSE46" s="467"/>
      <c r="CSF46" s="467"/>
      <c r="CSG46" s="467"/>
      <c r="CSH46" s="467"/>
      <c r="CSI46" s="467"/>
      <c r="CSJ46" s="467"/>
      <c r="CSK46" s="467"/>
      <c r="CSL46" s="467"/>
      <c r="CSM46" s="467"/>
      <c r="CSN46" s="467"/>
      <c r="CSO46" s="467"/>
      <c r="CSP46" s="467"/>
      <c r="CSQ46" s="467"/>
      <c r="CSR46" s="467"/>
      <c r="CSS46" s="467"/>
      <c r="CST46" s="467"/>
      <c r="CSU46" s="467"/>
      <c r="CSV46" s="467"/>
      <c r="CSW46" s="467"/>
      <c r="CSX46" s="467"/>
      <c r="CSY46" s="467"/>
      <c r="CSZ46" s="467"/>
      <c r="CTA46" s="467"/>
      <c r="CTB46" s="467"/>
      <c r="CTC46" s="467"/>
      <c r="CTD46" s="467"/>
      <c r="CTE46" s="467"/>
      <c r="CTF46" s="467"/>
      <c r="CTG46" s="467"/>
      <c r="CTH46" s="467"/>
      <c r="CTI46" s="467"/>
      <c r="CTJ46" s="467"/>
      <c r="CTK46" s="467"/>
      <c r="CTL46" s="467"/>
      <c r="CTM46" s="467"/>
      <c r="CTN46" s="467"/>
      <c r="CTO46" s="467"/>
      <c r="CTP46" s="467"/>
      <c r="CTQ46" s="467"/>
      <c r="CTR46" s="467"/>
      <c r="CTS46" s="467"/>
      <c r="CTT46" s="467"/>
      <c r="CTU46" s="467"/>
      <c r="CTV46" s="467"/>
      <c r="CTW46" s="467"/>
      <c r="CTX46" s="467"/>
      <c r="CTY46" s="467"/>
      <c r="CTZ46" s="467"/>
      <c r="CUA46" s="467"/>
      <c r="CUB46" s="467"/>
      <c r="CUC46" s="467"/>
      <c r="CUD46" s="467"/>
      <c r="CUE46" s="467"/>
      <c r="CUF46" s="467"/>
      <c r="CUG46" s="467"/>
      <c r="CUH46" s="467"/>
      <c r="CUI46" s="467"/>
      <c r="CUJ46" s="467"/>
      <c r="CUK46" s="467"/>
      <c r="CUL46" s="467"/>
      <c r="CUM46" s="467"/>
      <c r="CUN46" s="467"/>
      <c r="CUO46" s="467"/>
      <c r="CUP46" s="467"/>
      <c r="CUQ46" s="467"/>
      <c r="CUR46" s="467"/>
      <c r="CUS46" s="467"/>
      <c r="CUT46" s="467"/>
      <c r="CUU46" s="467"/>
      <c r="CUV46" s="467"/>
      <c r="CUW46" s="467"/>
      <c r="CUX46" s="467"/>
      <c r="CUY46" s="467"/>
      <c r="CUZ46" s="467"/>
      <c r="CVA46" s="467"/>
      <c r="CVB46" s="467"/>
      <c r="CVC46" s="467"/>
      <c r="CVD46" s="467"/>
      <c r="CVE46" s="467"/>
      <c r="CVF46" s="467"/>
      <c r="CVG46" s="467"/>
      <c r="CVH46" s="467"/>
      <c r="CVI46" s="467"/>
      <c r="CVJ46" s="467"/>
      <c r="CVK46" s="467"/>
      <c r="CVL46" s="467"/>
      <c r="CVM46" s="467"/>
      <c r="CVN46" s="467"/>
      <c r="CVO46" s="467"/>
      <c r="CVP46" s="467"/>
      <c r="CVQ46" s="467"/>
      <c r="CVR46" s="467"/>
      <c r="CVS46" s="467"/>
      <c r="CVT46" s="467"/>
      <c r="CVU46" s="467"/>
      <c r="CVV46" s="467"/>
      <c r="CVW46" s="467"/>
      <c r="CVX46" s="467"/>
      <c r="CVY46" s="467"/>
      <c r="CVZ46" s="467"/>
      <c r="CWA46" s="467"/>
      <c r="CWB46" s="467"/>
      <c r="CWC46" s="467"/>
      <c r="CWD46" s="467"/>
      <c r="CWE46" s="467"/>
      <c r="CWF46" s="467"/>
      <c r="CWG46" s="467"/>
      <c r="CWH46" s="467"/>
      <c r="CWI46" s="467"/>
      <c r="CWJ46" s="467"/>
      <c r="CWK46" s="467"/>
      <c r="CWL46" s="467"/>
      <c r="CWM46" s="467"/>
      <c r="CWN46" s="467"/>
      <c r="CWO46" s="467"/>
      <c r="CWP46" s="467"/>
      <c r="CWQ46" s="467"/>
      <c r="CWR46" s="467"/>
      <c r="CWS46" s="467"/>
      <c r="CWT46" s="467"/>
      <c r="CWU46" s="467"/>
      <c r="CWV46" s="467"/>
      <c r="CWW46" s="467"/>
      <c r="CWX46" s="467"/>
      <c r="CWY46" s="467"/>
      <c r="CWZ46" s="467"/>
      <c r="CXA46" s="467"/>
      <c r="CXB46" s="467"/>
      <c r="CXC46" s="467"/>
      <c r="CXD46" s="467"/>
      <c r="CXE46" s="467"/>
      <c r="CXF46" s="467"/>
      <c r="CXG46" s="467"/>
      <c r="CXH46" s="467"/>
      <c r="CXI46" s="467"/>
      <c r="CXJ46" s="467"/>
      <c r="CXK46" s="467"/>
      <c r="CXL46" s="467"/>
      <c r="CXM46" s="467"/>
      <c r="CXN46" s="467"/>
      <c r="CXO46" s="467"/>
      <c r="CXP46" s="467"/>
      <c r="CXQ46" s="467"/>
      <c r="CXR46" s="467"/>
      <c r="CXS46" s="467"/>
      <c r="CXT46" s="467"/>
      <c r="CXU46" s="467"/>
      <c r="CXV46" s="467"/>
      <c r="CXW46" s="467"/>
      <c r="CXX46" s="467"/>
      <c r="CXY46" s="467"/>
      <c r="CXZ46" s="467"/>
      <c r="CYA46" s="467"/>
      <c r="CYB46" s="467"/>
      <c r="CYC46" s="467"/>
      <c r="CYD46" s="467"/>
      <c r="CYE46" s="467"/>
      <c r="CYF46" s="467"/>
      <c r="CYG46" s="467"/>
      <c r="CYH46" s="467"/>
      <c r="CYI46" s="467"/>
      <c r="CYJ46" s="467"/>
      <c r="CYK46" s="467"/>
      <c r="CYL46" s="467"/>
      <c r="CYM46" s="467"/>
      <c r="CYN46" s="467"/>
      <c r="CYO46" s="467"/>
      <c r="CYP46" s="467"/>
      <c r="CYQ46" s="467"/>
      <c r="CYR46" s="467"/>
      <c r="CYS46" s="467"/>
      <c r="CYT46" s="467"/>
      <c r="CYU46" s="467"/>
      <c r="CYV46" s="467"/>
      <c r="CYW46" s="467"/>
      <c r="CYX46" s="467"/>
      <c r="CYY46" s="467"/>
      <c r="CYZ46" s="467"/>
      <c r="CZA46" s="467"/>
      <c r="CZB46" s="467"/>
      <c r="CZC46" s="467"/>
      <c r="CZD46" s="467"/>
      <c r="CZE46" s="467"/>
      <c r="CZF46" s="467"/>
      <c r="CZG46" s="467"/>
      <c r="CZH46" s="467"/>
      <c r="CZI46" s="467"/>
      <c r="CZJ46" s="467"/>
      <c r="CZK46" s="467"/>
      <c r="CZL46" s="467"/>
      <c r="CZM46" s="467"/>
      <c r="CZN46" s="467"/>
      <c r="CZO46" s="467"/>
      <c r="CZP46" s="467"/>
      <c r="CZQ46" s="467"/>
      <c r="CZR46" s="467"/>
      <c r="CZS46" s="467"/>
      <c r="CZT46" s="467"/>
      <c r="CZU46" s="467"/>
      <c r="CZV46" s="467"/>
      <c r="CZW46" s="467"/>
      <c r="CZX46" s="467"/>
      <c r="CZY46" s="467"/>
      <c r="CZZ46" s="467"/>
      <c r="DAA46" s="467"/>
      <c r="DAB46" s="467"/>
      <c r="DAC46" s="467"/>
      <c r="DAD46" s="467"/>
      <c r="DAE46" s="467"/>
      <c r="DAF46" s="467"/>
      <c r="DAG46" s="467"/>
      <c r="DAH46" s="467"/>
      <c r="DAI46" s="467"/>
      <c r="DAJ46" s="467"/>
      <c r="DAK46" s="467"/>
      <c r="DAL46" s="467"/>
      <c r="DAM46" s="467"/>
      <c r="DAN46" s="467"/>
      <c r="DAO46" s="467"/>
      <c r="DAP46" s="467"/>
      <c r="DAQ46" s="467"/>
      <c r="DAR46" s="467"/>
      <c r="DAS46" s="467"/>
      <c r="DAT46" s="467"/>
      <c r="DAU46" s="467"/>
      <c r="DAV46" s="467"/>
      <c r="DAW46" s="467"/>
      <c r="DAX46" s="467"/>
      <c r="DAY46" s="467"/>
      <c r="DAZ46" s="467"/>
      <c r="DBA46" s="467"/>
      <c r="DBB46" s="467"/>
      <c r="DBC46" s="467"/>
      <c r="DBD46" s="467"/>
      <c r="DBE46" s="467"/>
      <c r="DBF46" s="467"/>
      <c r="DBG46" s="467"/>
      <c r="DBH46" s="467"/>
      <c r="DBI46" s="467"/>
      <c r="DBJ46" s="467"/>
      <c r="DBK46" s="467"/>
      <c r="DBL46" s="467"/>
      <c r="DBM46" s="467"/>
      <c r="DBN46" s="467"/>
      <c r="DBO46" s="467"/>
      <c r="DBP46" s="467"/>
      <c r="DBQ46" s="467"/>
      <c r="DBR46" s="467"/>
      <c r="DBS46" s="467"/>
      <c r="DBT46" s="467"/>
      <c r="DBU46" s="467"/>
      <c r="DBV46" s="467"/>
      <c r="DBW46" s="467"/>
      <c r="DBX46" s="467"/>
      <c r="DBY46" s="467"/>
      <c r="DBZ46" s="467"/>
      <c r="DCA46" s="467"/>
      <c r="DCB46" s="467"/>
      <c r="DCC46" s="467"/>
      <c r="DCD46" s="467"/>
      <c r="DCE46" s="467"/>
      <c r="DCF46" s="467"/>
      <c r="DCG46" s="467"/>
      <c r="DCH46" s="467"/>
      <c r="DCI46" s="467"/>
      <c r="DCJ46" s="467"/>
      <c r="DCK46" s="467"/>
      <c r="DCL46" s="467"/>
      <c r="DCM46" s="467"/>
      <c r="DCN46" s="467"/>
      <c r="DCO46" s="467"/>
      <c r="DCP46" s="467"/>
      <c r="DCQ46" s="467"/>
      <c r="DCR46" s="467"/>
      <c r="DCS46" s="467"/>
      <c r="DCT46" s="467"/>
      <c r="DCU46" s="467"/>
      <c r="DCV46" s="467"/>
      <c r="DCW46" s="467"/>
      <c r="DCX46" s="467"/>
      <c r="DCY46" s="467"/>
      <c r="DCZ46" s="467"/>
      <c r="DDA46" s="467"/>
      <c r="DDB46" s="467"/>
      <c r="DDC46" s="467"/>
      <c r="DDD46" s="467"/>
      <c r="DDE46" s="467"/>
      <c r="DDF46" s="467"/>
      <c r="DDG46" s="467"/>
      <c r="DDH46" s="467"/>
      <c r="DDI46" s="467"/>
      <c r="DDJ46" s="467"/>
      <c r="DDK46" s="467"/>
      <c r="DDL46" s="467"/>
      <c r="DDM46" s="467"/>
      <c r="DDN46" s="467"/>
      <c r="DDO46" s="467"/>
      <c r="DDP46" s="467"/>
      <c r="DDQ46" s="467"/>
      <c r="DDR46" s="467"/>
      <c r="DDS46" s="467"/>
      <c r="DDT46" s="467"/>
      <c r="DDU46" s="467"/>
      <c r="DDV46" s="467"/>
      <c r="DDW46" s="467"/>
      <c r="DDX46" s="467"/>
      <c r="DDY46" s="467"/>
      <c r="DDZ46" s="467"/>
      <c r="DEA46" s="467"/>
      <c r="DEB46" s="467"/>
      <c r="DEC46" s="467"/>
      <c r="DED46" s="467"/>
      <c r="DEE46" s="467"/>
      <c r="DEF46" s="467"/>
      <c r="DEG46" s="467"/>
      <c r="DEH46" s="467"/>
      <c r="DEI46" s="467"/>
      <c r="DEJ46" s="467"/>
      <c r="DEK46" s="467"/>
      <c r="DEL46" s="467"/>
      <c r="DEM46" s="467"/>
      <c r="DEN46" s="467"/>
      <c r="DEO46" s="467"/>
      <c r="DEP46" s="467"/>
      <c r="DEQ46" s="467"/>
      <c r="DER46" s="467"/>
      <c r="DES46" s="467"/>
      <c r="DET46" s="467"/>
      <c r="DEU46" s="467"/>
      <c r="DEV46" s="467"/>
      <c r="DEW46" s="467"/>
      <c r="DEX46" s="467"/>
      <c r="DEY46" s="467"/>
      <c r="DEZ46" s="467"/>
      <c r="DFA46" s="467"/>
      <c r="DFB46" s="467"/>
      <c r="DFC46" s="467"/>
      <c r="DFD46" s="467"/>
      <c r="DFE46" s="467"/>
      <c r="DFF46" s="467"/>
      <c r="DFG46" s="467"/>
      <c r="DFH46" s="467"/>
      <c r="DFI46" s="467"/>
      <c r="DFJ46" s="467"/>
      <c r="DFK46" s="467"/>
      <c r="DFL46" s="467"/>
      <c r="DFM46" s="467"/>
      <c r="DFN46" s="467"/>
      <c r="DFO46" s="467"/>
      <c r="DFP46" s="467"/>
      <c r="DFQ46" s="467"/>
      <c r="DFR46" s="467"/>
      <c r="DFS46" s="467"/>
      <c r="DFT46" s="467"/>
      <c r="DFU46" s="467"/>
      <c r="DFV46" s="467"/>
      <c r="DFW46" s="467"/>
      <c r="DFX46" s="467"/>
      <c r="DFY46" s="467"/>
      <c r="DFZ46" s="467"/>
      <c r="DGA46" s="467"/>
      <c r="DGB46" s="467"/>
      <c r="DGC46" s="467"/>
      <c r="DGD46" s="467"/>
      <c r="DGE46" s="467"/>
      <c r="DGF46" s="467"/>
      <c r="DGG46" s="467"/>
      <c r="DGH46" s="467"/>
      <c r="DGI46" s="467"/>
      <c r="DGJ46" s="467"/>
      <c r="DGK46" s="467"/>
      <c r="DGL46" s="467"/>
      <c r="DGM46" s="467"/>
      <c r="DGN46" s="467"/>
      <c r="DGO46" s="467"/>
      <c r="DGP46" s="467"/>
      <c r="DGQ46" s="467"/>
      <c r="DGR46" s="467"/>
      <c r="DGS46" s="467"/>
      <c r="DGT46" s="467"/>
      <c r="DGU46" s="467"/>
      <c r="DGV46" s="467"/>
      <c r="DGW46" s="467"/>
      <c r="DGX46" s="467"/>
      <c r="DGY46" s="467"/>
      <c r="DGZ46" s="467"/>
      <c r="DHA46" s="467"/>
      <c r="DHB46" s="467"/>
      <c r="DHC46" s="467"/>
      <c r="DHD46" s="467"/>
      <c r="DHE46" s="467"/>
      <c r="DHF46" s="467"/>
      <c r="DHG46" s="467"/>
      <c r="DHH46" s="467"/>
      <c r="DHI46" s="467"/>
      <c r="DHJ46" s="467"/>
      <c r="DHK46" s="467"/>
      <c r="DHL46" s="467"/>
      <c r="DHM46" s="467"/>
      <c r="DHN46" s="467"/>
      <c r="DHO46" s="467"/>
      <c r="DHP46" s="467"/>
      <c r="DHQ46" s="467"/>
      <c r="DHR46" s="467"/>
      <c r="DHS46" s="467"/>
      <c r="DHT46" s="467"/>
      <c r="DHU46" s="467"/>
      <c r="DHV46" s="467"/>
      <c r="DHW46" s="467"/>
      <c r="DHX46" s="467"/>
      <c r="DHY46" s="467"/>
      <c r="DHZ46" s="467"/>
      <c r="DIA46" s="467"/>
      <c r="DIB46" s="467"/>
      <c r="DIC46" s="467"/>
      <c r="DID46" s="467"/>
      <c r="DIE46" s="467"/>
      <c r="DIF46" s="467"/>
      <c r="DIG46" s="467"/>
      <c r="DIH46" s="467"/>
      <c r="DII46" s="467"/>
      <c r="DIJ46" s="467"/>
      <c r="DIK46" s="467"/>
      <c r="DIL46" s="467"/>
      <c r="DIM46" s="467"/>
      <c r="DIN46" s="467"/>
      <c r="DIO46" s="467"/>
      <c r="DIP46" s="467"/>
      <c r="DIQ46" s="467"/>
      <c r="DIR46" s="467"/>
      <c r="DIS46" s="467"/>
      <c r="DIT46" s="467"/>
      <c r="DIU46" s="467"/>
      <c r="DIV46" s="467"/>
      <c r="DIW46" s="467"/>
      <c r="DIX46" s="467"/>
      <c r="DIY46" s="467"/>
      <c r="DIZ46" s="467"/>
      <c r="DJA46" s="467"/>
      <c r="DJB46" s="467"/>
      <c r="DJC46" s="467"/>
      <c r="DJD46" s="467"/>
      <c r="DJE46" s="467"/>
      <c r="DJF46" s="467"/>
      <c r="DJG46" s="467"/>
      <c r="DJH46" s="467"/>
      <c r="DJI46" s="467"/>
      <c r="DJJ46" s="467"/>
      <c r="DJK46" s="467"/>
      <c r="DJL46" s="467"/>
      <c r="DJM46" s="467"/>
      <c r="DJN46" s="467"/>
      <c r="DJO46" s="467"/>
      <c r="DJP46" s="467"/>
      <c r="DJQ46" s="467"/>
      <c r="DJR46" s="467"/>
      <c r="DJS46" s="467"/>
      <c r="DJT46" s="467"/>
      <c r="DJU46" s="467"/>
      <c r="DJV46" s="467"/>
      <c r="DJW46" s="467"/>
      <c r="DJX46" s="467"/>
      <c r="DJY46" s="467"/>
      <c r="DJZ46" s="467"/>
      <c r="DKA46" s="467"/>
      <c r="DKB46" s="467"/>
      <c r="DKC46" s="467"/>
      <c r="DKD46" s="467"/>
      <c r="DKE46" s="467"/>
      <c r="DKF46" s="467"/>
      <c r="DKG46" s="467"/>
      <c r="DKH46" s="467"/>
      <c r="DKI46" s="467"/>
      <c r="DKJ46" s="467"/>
      <c r="DKK46" s="467"/>
      <c r="DKL46" s="467"/>
      <c r="DKM46" s="467"/>
      <c r="DKN46" s="467"/>
      <c r="DKO46" s="467"/>
      <c r="DKP46" s="467"/>
      <c r="DKQ46" s="467"/>
      <c r="DKR46" s="467"/>
      <c r="DKS46" s="467"/>
      <c r="DKT46" s="467"/>
      <c r="DKU46" s="467"/>
      <c r="DKV46" s="467"/>
      <c r="DKW46" s="467"/>
      <c r="DKX46" s="467"/>
      <c r="DKY46" s="467"/>
      <c r="DKZ46" s="467"/>
      <c r="DLA46" s="467"/>
      <c r="DLB46" s="467"/>
      <c r="DLC46" s="467"/>
      <c r="DLD46" s="467"/>
      <c r="DLE46" s="467"/>
      <c r="DLF46" s="467"/>
      <c r="DLG46" s="467"/>
      <c r="DLH46" s="467"/>
      <c r="DLI46" s="467"/>
      <c r="DLJ46" s="467"/>
      <c r="DLK46" s="467"/>
      <c r="DLL46" s="467"/>
      <c r="DLM46" s="467"/>
      <c r="DLN46" s="467"/>
      <c r="DLO46" s="467"/>
      <c r="DLP46" s="467"/>
      <c r="DLQ46" s="467"/>
      <c r="DLR46" s="467"/>
      <c r="DLS46" s="467"/>
      <c r="DLT46" s="467"/>
      <c r="DLU46" s="467"/>
      <c r="DLV46" s="467"/>
      <c r="DLW46" s="467"/>
      <c r="DLX46" s="467"/>
      <c r="DLY46" s="467"/>
      <c r="DLZ46" s="467"/>
      <c r="DMA46" s="467"/>
      <c r="DMB46" s="467"/>
      <c r="DMC46" s="467"/>
      <c r="DMD46" s="467"/>
      <c r="DME46" s="467"/>
      <c r="DMF46" s="467"/>
      <c r="DMG46" s="467"/>
      <c r="DMH46" s="467"/>
      <c r="DMI46" s="467"/>
      <c r="DMJ46" s="467"/>
      <c r="DMK46" s="467"/>
      <c r="DML46" s="467"/>
      <c r="DMM46" s="467"/>
      <c r="DMN46" s="467"/>
      <c r="DMO46" s="467"/>
      <c r="DMP46" s="467"/>
      <c r="DMQ46" s="467"/>
      <c r="DMR46" s="467"/>
      <c r="DMS46" s="467"/>
      <c r="DMT46" s="467"/>
      <c r="DMU46" s="467"/>
      <c r="DMV46" s="467"/>
      <c r="DMW46" s="467"/>
      <c r="DMX46" s="467"/>
      <c r="DMY46" s="467"/>
      <c r="DMZ46" s="467"/>
      <c r="DNA46" s="467"/>
      <c r="DNB46" s="467"/>
      <c r="DNC46" s="467"/>
      <c r="DND46" s="467"/>
      <c r="DNE46" s="467"/>
      <c r="DNF46" s="467"/>
      <c r="DNG46" s="467"/>
      <c r="DNH46" s="467"/>
      <c r="DNI46" s="467"/>
      <c r="DNJ46" s="467"/>
      <c r="DNK46" s="467"/>
      <c r="DNL46" s="467"/>
      <c r="DNM46" s="467"/>
      <c r="DNN46" s="467"/>
      <c r="DNO46" s="467"/>
      <c r="DNP46" s="467"/>
      <c r="DNQ46" s="467"/>
      <c r="DNR46" s="467"/>
      <c r="DNS46" s="467"/>
      <c r="DNT46" s="467"/>
      <c r="DNU46" s="467"/>
      <c r="DNV46" s="467"/>
      <c r="DNW46" s="467"/>
      <c r="DNX46" s="467"/>
      <c r="DNY46" s="467"/>
      <c r="DNZ46" s="467"/>
      <c r="DOA46" s="467"/>
      <c r="DOB46" s="467"/>
      <c r="DOC46" s="467"/>
      <c r="DOD46" s="467"/>
      <c r="DOE46" s="467"/>
      <c r="DOF46" s="467"/>
      <c r="DOG46" s="467"/>
      <c r="DOH46" s="467"/>
      <c r="DOI46" s="467"/>
      <c r="DOJ46" s="467"/>
      <c r="DOK46" s="467"/>
      <c r="DOL46" s="467"/>
      <c r="DOM46" s="467"/>
      <c r="DON46" s="467"/>
      <c r="DOO46" s="467"/>
      <c r="DOP46" s="467"/>
      <c r="DOQ46" s="467"/>
      <c r="DOR46" s="467"/>
      <c r="DOS46" s="467"/>
      <c r="DOT46" s="467"/>
      <c r="DOU46" s="467"/>
      <c r="DOV46" s="467"/>
      <c r="DOW46" s="467"/>
      <c r="DOX46" s="467"/>
      <c r="DOY46" s="467"/>
      <c r="DOZ46" s="467"/>
      <c r="DPA46" s="467"/>
      <c r="DPB46" s="467"/>
      <c r="DPC46" s="467"/>
      <c r="DPD46" s="467"/>
      <c r="DPE46" s="467"/>
      <c r="DPF46" s="467"/>
      <c r="DPG46" s="467"/>
      <c r="DPH46" s="467"/>
      <c r="DPI46" s="467"/>
      <c r="DPJ46" s="467"/>
      <c r="DPK46" s="467"/>
      <c r="DPL46" s="467"/>
      <c r="DPM46" s="467"/>
      <c r="DPN46" s="467"/>
      <c r="DPO46" s="467"/>
      <c r="DPP46" s="467"/>
      <c r="DPQ46" s="467"/>
      <c r="DPR46" s="467"/>
      <c r="DPS46" s="467"/>
      <c r="DPT46" s="467"/>
      <c r="DPU46" s="467"/>
      <c r="DPV46" s="467"/>
      <c r="DPW46" s="467"/>
      <c r="DPX46" s="467"/>
      <c r="DPY46" s="467"/>
      <c r="DPZ46" s="467"/>
      <c r="DQA46" s="467"/>
      <c r="DQB46" s="467"/>
      <c r="DQC46" s="467"/>
      <c r="DQD46" s="467"/>
      <c r="DQE46" s="467"/>
      <c r="DQF46" s="467"/>
      <c r="DQG46" s="467"/>
      <c r="DQH46" s="467"/>
      <c r="DQI46" s="467"/>
      <c r="DQJ46" s="467"/>
      <c r="DQK46" s="467"/>
      <c r="DQL46" s="467"/>
      <c r="DQM46" s="467"/>
      <c r="DQN46" s="467"/>
      <c r="DQO46" s="467"/>
      <c r="DQP46" s="467"/>
      <c r="DQQ46" s="467"/>
      <c r="DQR46" s="467"/>
      <c r="DQS46" s="467"/>
      <c r="DQT46" s="467"/>
      <c r="DQU46" s="467"/>
      <c r="DQV46" s="467"/>
      <c r="DQW46" s="467"/>
      <c r="DQX46" s="467"/>
      <c r="DQY46" s="467"/>
      <c r="DQZ46" s="467"/>
      <c r="DRA46" s="467"/>
      <c r="DRB46" s="467"/>
      <c r="DRC46" s="467"/>
      <c r="DRD46" s="467"/>
      <c r="DRE46" s="467"/>
      <c r="DRF46" s="467"/>
      <c r="DRG46" s="467"/>
      <c r="DRH46" s="467"/>
      <c r="DRI46" s="467"/>
      <c r="DRJ46" s="467"/>
      <c r="DRK46" s="467"/>
      <c r="DRL46" s="467"/>
      <c r="DRM46" s="467"/>
      <c r="DRN46" s="467"/>
      <c r="DRO46" s="467"/>
      <c r="DRP46" s="467"/>
      <c r="DRQ46" s="467"/>
      <c r="DRR46" s="467"/>
      <c r="DRS46" s="467"/>
      <c r="DRT46" s="467"/>
      <c r="DRU46" s="467"/>
      <c r="DRV46" s="467"/>
      <c r="DRW46" s="467"/>
      <c r="DRX46" s="467"/>
      <c r="DRY46" s="467"/>
      <c r="DRZ46" s="467"/>
      <c r="DSA46" s="467"/>
      <c r="DSB46" s="467"/>
      <c r="DSC46" s="467"/>
      <c r="DSD46" s="467"/>
      <c r="DSE46" s="467"/>
      <c r="DSF46" s="467"/>
      <c r="DSG46" s="467"/>
      <c r="DSH46" s="467"/>
      <c r="DSI46" s="467"/>
      <c r="DSJ46" s="467"/>
      <c r="DSK46" s="467"/>
      <c r="DSL46" s="467"/>
      <c r="DSM46" s="467"/>
      <c r="DSN46" s="467"/>
      <c r="DSO46" s="467"/>
      <c r="DSP46" s="467"/>
      <c r="DSQ46" s="467"/>
      <c r="DSR46" s="467"/>
      <c r="DSS46" s="467"/>
      <c r="DST46" s="467"/>
      <c r="DSU46" s="467"/>
      <c r="DSV46" s="467"/>
      <c r="DSW46" s="467"/>
      <c r="DSX46" s="467"/>
      <c r="DSY46" s="467"/>
      <c r="DSZ46" s="467"/>
      <c r="DTA46" s="467"/>
      <c r="DTB46" s="467"/>
      <c r="DTC46" s="467"/>
      <c r="DTD46" s="467"/>
      <c r="DTE46" s="467"/>
      <c r="DTF46" s="467"/>
      <c r="DTG46" s="467"/>
      <c r="DTH46" s="467"/>
      <c r="DTI46" s="467"/>
      <c r="DTJ46" s="467"/>
      <c r="DTK46" s="467"/>
      <c r="DTL46" s="467"/>
      <c r="DTM46" s="467"/>
      <c r="DTN46" s="467"/>
      <c r="DTO46" s="467"/>
      <c r="DTP46" s="467"/>
      <c r="DTQ46" s="467"/>
      <c r="DTR46" s="467"/>
      <c r="DTS46" s="467"/>
      <c r="DTT46" s="467"/>
      <c r="DTU46" s="467"/>
      <c r="DTV46" s="467"/>
      <c r="DTW46" s="467"/>
      <c r="DTX46" s="467"/>
      <c r="DTY46" s="467"/>
      <c r="DTZ46" s="467"/>
      <c r="DUA46" s="467"/>
      <c r="DUB46" s="467"/>
      <c r="DUC46" s="467"/>
      <c r="DUD46" s="467"/>
      <c r="DUE46" s="467"/>
      <c r="DUF46" s="467"/>
      <c r="DUG46" s="467"/>
      <c r="DUH46" s="467"/>
      <c r="DUI46" s="467"/>
      <c r="DUJ46" s="467"/>
      <c r="DUK46" s="467"/>
      <c r="DUL46" s="467"/>
      <c r="DUM46" s="467"/>
      <c r="DUN46" s="467"/>
      <c r="DUO46" s="467"/>
      <c r="DUP46" s="467"/>
      <c r="DUQ46" s="467"/>
      <c r="DUR46" s="467"/>
      <c r="DUS46" s="467"/>
      <c r="DUT46" s="467"/>
      <c r="DUU46" s="467"/>
      <c r="DUV46" s="467"/>
      <c r="DUW46" s="467"/>
      <c r="DUX46" s="467"/>
      <c r="DUY46" s="467"/>
      <c r="DUZ46" s="467"/>
      <c r="DVA46" s="467"/>
      <c r="DVB46" s="467"/>
      <c r="DVC46" s="467"/>
      <c r="DVD46" s="467"/>
      <c r="DVE46" s="467"/>
      <c r="DVF46" s="467"/>
      <c r="DVG46" s="467"/>
      <c r="DVH46" s="467"/>
      <c r="DVI46" s="467"/>
      <c r="DVJ46" s="467"/>
      <c r="DVK46" s="467"/>
      <c r="DVL46" s="467"/>
      <c r="DVM46" s="467"/>
      <c r="DVN46" s="467"/>
      <c r="DVO46" s="467"/>
      <c r="DVP46" s="467"/>
      <c r="DVQ46" s="467"/>
      <c r="DVR46" s="467"/>
      <c r="DVS46" s="467"/>
      <c r="DVT46" s="467"/>
      <c r="DVU46" s="467"/>
      <c r="DVV46" s="467"/>
      <c r="DVW46" s="467"/>
      <c r="DVX46" s="467"/>
      <c r="DVY46" s="467"/>
      <c r="DVZ46" s="467"/>
      <c r="DWA46" s="467"/>
      <c r="DWB46" s="467"/>
      <c r="DWC46" s="467"/>
      <c r="DWD46" s="467"/>
      <c r="DWE46" s="467"/>
      <c r="DWF46" s="467"/>
      <c r="DWG46" s="467"/>
      <c r="DWH46" s="467"/>
      <c r="DWI46" s="467"/>
      <c r="DWJ46" s="467"/>
      <c r="DWK46" s="467"/>
      <c r="DWL46" s="467"/>
      <c r="DWM46" s="467"/>
      <c r="DWN46" s="467"/>
      <c r="DWO46" s="467"/>
      <c r="DWP46" s="467"/>
      <c r="DWQ46" s="467"/>
      <c r="DWR46" s="467"/>
      <c r="DWS46" s="467"/>
      <c r="DWT46" s="467"/>
      <c r="DWU46" s="467"/>
      <c r="DWV46" s="467"/>
      <c r="DWW46" s="467"/>
      <c r="DWX46" s="467"/>
      <c r="DWY46" s="467"/>
      <c r="DWZ46" s="467"/>
      <c r="DXA46" s="467"/>
      <c r="DXB46" s="467"/>
      <c r="DXC46" s="467"/>
      <c r="DXD46" s="467"/>
      <c r="DXE46" s="467"/>
      <c r="DXF46" s="467"/>
      <c r="DXG46" s="467"/>
      <c r="DXH46" s="467"/>
      <c r="DXI46" s="467"/>
      <c r="DXJ46" s="467"/>
      <c r="DXK46" s="467"/>
      <c r="DXL46" s="467"/>
      <c r="DXM46" s="467"/>
      <c r="DXN46" s="467"/>
      <c r="DXO46" s="467"/>
      <c r="DXP46" s="467"/>
      <c r="DXQ46" s="467"/>
      <c r="DXR46" s="467"/>
      <c r="DXS46" s="467"/>
      <c r="DXT46" s="467"/>
      <c r="DXU46" s="467"/>
      <c r="DXV46" s="467"/>
      <c r="DXW46" s="467"/>
      <c r="DXX46" s="467"/>
      <c r="DXY46" s="467"/>
      <c r="DXZ46" s="467"/>
      <c r="DYA46" s="467"/>
      <c r="DYB46" s="467"/>
      <c r="DYC46" s="467"/>
      <c r="DYD46" s="467"/>
      <c r="DYE46" s="467"/>
      <c r="DYF46" s="467"/>
      <c r="DYG46" s="467"/>
      <c r="DYH46" s="467"/>
      <c r="DYI46" s="467"/>
      <c r="DYJ46" s="467"/>
      <c r="DYK46" s="467"/>
      <c r="DYL46" s="467"/>
      <c r="DYM46" s="467"/>
      <c r="DYN46" s="467"/>
      <c r="DYO46" s="467"/>
      <c r="DYP46" s="467"/>
      <c r="DYQ46" s="467"/>
      <c r="DYR46" s="467"/>
      <c r="DYS46" s="467"/>
      <c r="DYT46" s="467"/>
      <c r="DYU46" s="467"/>
      <c r="DYV46" s="467"/>
      <c r="DYW46" s="467"/>
      <c r="DYX46" s="467"/>
      <c r="DYY46" s="467"/>
      <c r="DYZ46" s="467"/>
      <c r="DZA46" s="467"/>
      <c r="DZB46" s="467"/>
      <c r="DZC46" s="467"/>
      <c r="DZD46" s="467"/>
      <c r="DZE46" s="467"/>
      <c r="DZF46" s="467"/>
      <c r="DZG46" s="467"/>
      <c r="DZH46" s="467"/>
      <c r="DZI46" s="467"/>
      <c r="DZJ46" s="467"/>
      <c r="DZK46" s="467"/>
      <c r="DZL46" s="467"/>
      <c r="DZM46" s="467"/>
      <c r="DZN46" s="467"/>
      <c r="DZO46" s="467"/>
      <c r="DZP46" s="467"/>
      <c r="DZQ46" s="467"/>
      <c r="DZR46" s="467"/>
      <c r="DZS46" s="467"/>
      <c r="DZT46" s="467"/>
      <c r="DZU46" s="467"/>
      <c r="DZV46" s="467"/>
      <c r="DZW46" s="467"/>
      <c r="DZX46" s="467"/>
      <c r="DZY46" s="467"/>
      <c r="DZZ46" s="467"/>
      <c r="EAA46" s="467"/>
      <c r="EAB46" s="467"/>
      <c r="EAC46" s="467"/>
      <c r="EAD46" s="467"/>
      <c r="EAE46" s="467"/>
      <c r="EAF46" s="467"/>
      <c r="EAG46" s="467"/>
      <c r="EAH46" s="467"/>
      <c r="EAI46" s="467"/>
      <c r="EAJ46" s="467"/>
      <c r="EAK46" s="467"/>
      <c r="EAL46" s="467"/>
      <c r="EAM46" s="467"/>
      <c r="EAN46" s="467"/>
      <c r="EAO46" s="467"/>
      <c r="EAP46" s="467"/>
      <c r="EAQ46" s="467"/>
      <c r="EAR46" s="467"/>
      <c r="EAS46" s="467"/>
      <c r="EAT46" s="467"/>
      <c r="EAU46" s="467"/>
      <c r="EAV46" s="467"/>
      <c r="EAW46" s="467"/>
      <c r="EAX46" s="467"/>
      <c r="EAY46" s="467"/>
      <c r="EAZ46" s="467"/>
      <c r="EBA46" s="467"/>
      <c r="EBB46" s="467"/>
      <c r="EBC46" s="467"/>
      <c r="EBD46" s="467"/>
      <c r="EBE46" s="467"/>
      <c r="EBF46" s="467"/>
      <c r="EBG46" s="467"/>
      <c r="EBH46" s="467"/>
      <c r="EBI46" s="467"/>
      <c r="EBJ46" s="467"/>
      <c r="EBK46" s="467"/>
      <c r="EBL46" s="467"/>
      <c r="EBM46" s="467"/>
      <c r="EBN46" s="467"/>
      <c r="EBO46" s="467"/>
      <c r="EBP46" s="467"/>
      <c r="EBQ46" s="467"/>
      <c r="EBR46" s="467"/>
      <c r="EBS46" s="467"/>
      <c r="EBT46" s="467"/>
      <c r="EBU46" s="467"/>
      <c r="EBV46" s="467"/>
      <c r="EBW46" s="467"/>
      <c r="EBX46" s="467"/>
      <c r="EBY46" s="467"/>
      <c r="EBZ46" s="467"/>
      <c r="ECA46" s="467"/>
      <c r="ECB46" s="467"/>
      <c r="ECC46" s="467"/>
      <c r="ECD46" s="467"/>
      <c r="ECE46" s="467"/>
      <c r="ECF46" s="467"/>
      <c r="ECG46" s="467"/>
      <c r="ECH46" s="467"/>
      <c r="ECI46" s="467"/>
      <c r="ECJ46" s="467"/>
      <c r="ECK46" s="467"/>
      <c r="ECL46" s="467"/>
      <c r="ECM46" s="467"/>
      <c r="ECN46" s="467"/>
      <c r="ECO46" s="467"/>
      <c r="ECP46" s="467"/>
      <c r="ECQ46" s="467"/>
      <c r="ECR46" s="467"/>
      <c r="ECS46" s="467"/>
      <c r="ECT46" s="467"/>
      <c r="ECU46" s="467"/>
      <c r="ECV46" s="467"/>
      <c r="ECW46" s="467"/>
      <c r="ECX46" s="467"/>
      <c r="ECY46" s="467"/>
      <c r="ECZ46" s="467"/>
      <c r="EDA46" s="467"/>
      <c r="EDB46" s="467"/>
      <c r="EDC46" s="467"/>
      <c r="EDD46" s="467"/>
      <c r="EDE46" s="467"/>
      <c r="EDF46" s="467"/>
      <c r="EDG46" s="467"/>
      <c r="EDH46" s="467"/>
      <c r="EDI46" s="467"/>
      <c r="EDJ46" s="467"/>
      <c r="EDK46" s="467"/>
      <c r="EDL46" s="467"/>
      <c r="EDM46" s="467"/>
      <c r="EDN46" s="467"/>
      <c r="EDO46" s="467"/>
      <c r="EDP46" s="467"/>
      <c r="EDQ46" s="467"/>
      <c r="EDR46" s="467"/>
      <c r="EDS46" s="467"/>
      <c r="EDT46" s="467"/>
      <c r="EDU46" s="467"/>
      <c r="EDV46" s="467"/>
      <c r="EDW46" s="467"/>
      <c r="EDX46" s="467"/>
      <c r="EDY46" s="467"/>
      <c r="EDZ46" s="467"/>
      <c r="EEA46" s="467"/>
      <c r="EEB46" s="467"/>
      <c r="EEC46" s="467"/>
      <c r="EED46" s="467"/>
      <c r="EEE46" s="467"/>
      <c r="EEF46" s="467"/>
      <c r="EEG46" s="467"/>
      <c r="EEH46" s="467"/>
      <c r="EEI46" s="467"/>
      <c r="EEJ46" s="467"/>
      <c r="EEK46" s="467"/>
      <c r="EEL46" s="467"/>
      <c r="EEM46" s="467"/>
      <c r="EEN46" s="467"/>
      <c r="EEO46" s="467"/>
      <c r="EEP46" s="467"/>
      <c r="EEQ46" s="467"/>
      <c r="EER46" s="467"/>
      <c r="EES46" s="467"/>
      <c r="EET46" s="467"/>
      <c r="EEU46" s="467"/>
      <c r="EEV46" s="467"/>
      <c r="EEW46" s="467"/>
      <c r="EEX46" s="467"/>
      <c r="EEY46" s="467"/>
      <c r="EEZ46" s="467"/>
      <c r="EFA46" s="467"/>
      <c r="EFB46" s="467"/>
      <c r="EFC46" s="467"/>
      <c r="EFD46" s="467"/>
      <c r="EFE46" s="467"/>
      <c r="EFF46" s="467"/>
      <c r="EFG46" s="467"/>
      <c r="EFH46" s="467"/>
      <c r="EFI46" s="467"/>
      <c r="EFJ46" s="467"/>
      <c r="EFK46" s="467"/>
      <c r="EFL46" s="467"/>
      <c r="EFM46" s="467"/>
      <c r="EFN46" s="467"/>
      <c r="EFO46" s="467"/>
      <c r="EFP46" s="467"/>
      <c r="EFQ46" s="467"/>
      <c r="EFR46" s="467"/>
      <c r="EFS46" s="467"/>
      <c r="EFT46" s="467"/>
      <c r="EFU46" s="467"/>
      <c r="EFV46" s="467"/>
      <c r="EFW46" s="467"/>
      <c r="EFX46" s="467"/>
      <c r="EFY46" s="467"/>
      <c r="EFZ46" s="467"/>
      <c r="EGA46" s="467"/>
      <c r="EGB46" s="467"/>
      <c r="EGC46" s="467"/>
      <c r="EGD46" s="467"/>
      <c r="EGE46" s="467"/>
      <c r="EGF46" s="467"/>
      <c r="EGG46" s="467"/>
      <c r="EGH46" s="467"/>
      <c r="EGI46" s="467"/>
      <c r="EGJ46" s="467"/>
      <c r="EGK46" s="467"/>
      <c r="EGL46" s="467"/>
      <c r="EGM46" s="467"/>
      <c r="EGN46" s="467"/>
      <c r="EGO46" s="467"/>
      <c r="EGP46" s="467"/>
      <c r="EGQ46" s="467"/>
      <c r="EGR46" s="467"/>
      <c r="EGS46" s="467"/>
      <c r="EGT46" s="467"/>
      <c r="EGU46" s="467"/>
      <c r="EGV46" s="467"/>
      <c r="EGW46" s="467"/>
      <c r="EGX46" s="467"/>
      <c r="EGY46" s="467"/>
      <c r="EGZ46" s="467"/>
      <c r="EHA46" s="467"/>
      <c r="EHB46" s="467"/>
      <c r="EHC46" s="467"/>
      <c r="EHD46" s="467"/>
      <c r="EHE46" s="467"/>
      <c r="EHF46" s="467"/>
      <c r="EHG46" s="467"/>
      <c r="EHH46" s="467"/>
      <c r="EHI46" s="467"/>
      <c r="EHJ46" s="467"/>
      <c r="EHK46" s="467"/>
      <c r="EHL46" s="467"/>
      <c r="EHM46" s="467"/>
      <c r="EHN46" s="467"/>
      <c r="EHO46" s="467"/>
      <c r="EHP46" s="467"/>
      <c r="EHQ46" s="467"/>
      <c r="EHR46" s="467"/>
      <c r="EHS46" s="467"/>
      <c r="EHT46" s="467"/>
      <c r="EHU46" s="467"/>
      <c r="EHV46" s="467"/>
      <c r="EHW46" s="467"/>
      <c r="EHX46" s="467"/>
      <c r="EHY46" s="467"/>
      <c r="EHZ46" s="467"/>
      <c r="EIA46" s="467"/>
      <c r="EIB46" s="467"/>
      <c r="EIC46" s="467"/>
      <c r="EID46" s="467"/>
      <c r="EIE46" s="467"/>
      <c r="EIF46" s="467"/>
      <c r="EIG46" s="467"/>
      <c r="EIH46" s="467"/>
      <c r="EII46" s="467"/>
      <c r="EIJ46" s="467"/>
      <c r="EIK46" s="467"/>
      <c r="EIL46" s="467"/>
      <c r="EIM46" s="467"/>
      <c r="EIN46" s="467"/>
      <c r="EIO46" s="467"/>
      <c r="EIP46" s="467"/>
      <c r="EIQ46" s="467"/>
      <c r="EIR46" s="467"/>
      <c r="EIS46" s="467"/>
      <c r="EIT46" s="467"/>
      <c r="EIU46" s="467"/>
      <c r="EIV46" s="467"/>
      <c r="EIW46" s="467"/>
      <c r="EIX46" s="467"/>
      <c r="EIY46" s="467"/>
      <c r="EIZ46" s="467"/>
      <c r="EJA46" s="467"/>
      <c r="EJB46" s="467"/>
      <c r="EJC46" s="467"/>
      <c r="EJD46" s="467"/>
      <c r="EJE46" s="467"/>
      <c r="EJF46" s="467"/>
      <c r="EJG46" s="467"/>
      <c r="EJH46" s="467"/>
      <c r="EJI46" s="467"/>
      <c r="EJJ46" s="467"/>
      <c r="EJK46" s="467"/>
      <c r="EJL46" s="467"/>
      <c r="EJM46" s="467"/>
      <c r="EJN46" s="467"/>
      <c r="EJO46" s="467"/>
      <c r="EJP46" s="467"/>
      <c r="EJQ46" s="467"/>
      <c r="EJR46" s="467"/>
      <c r="EJS46" s="467"/>
      <c r="EJT46" s="467"/>
      <c r="EJU46" s="467"/>
      <c r="EJV46" s="467"/>
      <c r="EJW46" s="467"/>
      <c r="EJX46" s="467"/>
      <c r="EJY46" s="467"/>
      <c r="EJZ46" s="467"/>
      <c r="EKA46" s="467"/>
      <c r="EKB46" s="467"/>
      <c r="EKC46" s="467"/>
      <c r="EKD46" s="467"/>
      <c r="EKE46" s="467"/>
      <c r="EKF46" s="467"/>
      <c r="EKG46" s="467"/>
      <c r="EKH46" s="467"/>
      <c r="EKI46" s="467"/>
      <c r="EKJ46" s="467"/>
      <c r="EKK46" s="467"/>
      <c r="EKL46" s="467"/>
      <c r="EKM46" s="467"/>
      <c r="EKN46" s="467"/>
      <c r="EKO46" s="467"/>
      <c r="EKP46" s="467"/>
      <c r="EKQ46" s="467"/>
      <c r="EKR46" s="467"/>
      <c r="EKS46" s="467"/>
      <c r="EKT46" s="467"/>
      <c r="EKU46" s="467"/>
      <c r="EKV46" s="467"/>
      <c r="EKW46" s="467"/>
      <c r="EKX46" s="467"/>
      <c r="EKY46" s="467"/>
      <c r="EKZ46" s="467"/>
      <c r="ELA46" s="467"/>
      <c r="ELB46" s="467"/>
      <c r="ELC46" s="467"/>
      <c r="ELD46" s="467"/>
      <c r="ELE46" s="467"/>
      <c r="ELF46" s="467"/>
      <c r="ELG46" s="467"/>
      <c r="ELH46" s="467"/>
      <c r="ELI46" s="467"/>
      <c r="ELJ46" s="467"/>
      <c r="ELK46" s="467"/>
      <c r="ELL46" s="467"/>
      <c r="ELM46" s="467"/>
      <c r="ELN46" s="467"/>
      <c r="ELO46" s="467"/>
      <c r="ELP46" s="467"/>
      <c r="ELQ46" s="467"/>
      <c r="ELR46" s="467"/>
      <c r="ELS46" s="467"/>
      <c r="ELT46" s="467"/>
      <c r="ELU46" s="467"/>
      <c r="ELV46" s="467"/>
      <c r="ELW46" s="467"/>
      <c r="ELX46" s="467"/>
      <c r="ELY46" s="467"/>
      <c r="ELZ46" s="467"/>
      <c r="EMA46" s="467"/>
      <c r="EMB46" s="467"/>
      <c r="EMC46" s="467"/>
      <c r="EMD46" s="467"/>
      <c r="EME46" s="467"/>
      <c r="EMF46" s="467"/>
      <c r="EMG46" s="467"/>
      <c r="EMH46" s="467"/>
      <c r="EMI46" s="467"/>
      <c r="EMJ46" s="467"/>
      <c r="EMK46" s="467"/>
      <c r="EML46" s="467"/>
      <c r="EMM46" s="467"/>
      <c r="EMN46" s="467"/>
      <c r="EMO46" s="467"/>
      <c r="EMP46" s="467"/>
      <c r="EMQ46" s="467"/>
      <c r="EMR46" s="467"/>
      <c r="EMS46" s="467"/>
      <c r="EMT46" s="467"/>
      <c r="EMU46" s="467"/>
      <c r="EMV46" s="467"/>
      <c r="EMW46" s="467"/>
      <c r="EMX46" s="467"/>
      <c r="EMY46" s="467"/>
      <c r="EMZ46" s="467"/>
      <c r="ENA46" s="467"/>
      <c r="ENB46" s="467"/>
      <c r="ENC46" s="467"/>
      <c r="END46" s="467"/>
      <c r="ENE46" s="467"/>
      <c r="ENF46" s="467"/>
      <c r="ENG46" s="467"/>
      <c r="ENH46" s="467"/>
      <c r="ENI46" s="467"/>
      <c r="ENJ46" s="467"/>
      <c r="ENK46" s="467"/>
      <c r="ENL46" s="467"/>
      <c r="ENM46" s="467"/>
      <c r="ENN46" s="467"/>
      <c r="ENO46" s="467"/>
      <c r="ENP46" s="467"/>
      <c r="ENQ46" s="467"/>
      <c r="ENR46" s="467"/>
      <c r="ENS46" s="467"/>
      <c r="ENT46" s="467"/>
      <c r="ENU46" s="467"/>
      <c r="ENV46" s="467"/>
      <c r="ENW46" s="467"/>
      <c r="ENX46" s="467"/>
      <c r="ENY46" s="467"/>
      <c r="ENZ46" s="467"/>
      <c r="EOA46" s="467"/>
      <c r="EOB46" s="467"/>
      <c r="EOC46" s="467"/>
      <c r="EOD46" s="467"/>
      <c r="EOE46" s="467"/>
      <c r="EOF46" s="467"/>
      <c r="EOG46" s="467"/>
      <c r="EOH46" s="467"/>
      <c r="EOI46" s="467"/>
      <c r="EOJ46" s="467"/>
      <c r="EOK46" s="467"/>
      <c r="EOL46" s="467"/>
      <c r="EOM46" s="467"/>
      <c r="EON46" s="467"/>
      <c r="EOO46" s="467"/>
      <c r="EOP46" s="467"/>
      <c r="EOQ46" s="467"/>
      <c r="EOR46" s="467"/>
      <c r="EOS46" s="467"/>
      <c r="EOT46" s="467"/>
      <c r="EOU46" s="467"/>
      <c r="EOV46" s="467"/>
      <c r="EOW46" s="467"/>
      <c r="EOX46" s="467"/>
      <c r="EOY46" s="467"/>
      <c r="EOZ46" s="467"/>
      <c r="EPA46" s="467"/>
      <c r="EPB46" s="467"/>
      <c r="EPC46" s="467"/>
      <c r="EPD46" s="467"/>
      <c r="EPE46" s="467"/>
      <c r="EPF46" s="467"/>
      <c r="EPG46" s="467"/>
      <c r="EPH46" s="467"/>
      <c r="EPI46" s="467"/>
      <c r="EPJ46" s="467"/>
      <c r="EPK46" s="467"/>
      <c r="EPL46" s="467"/>
      <c r="EPM46" s="467"/>
      <c r="EPN46" s="467"/>
      <c r="EPO46" s="467"/>
      <c r="EPP46" s="467"/>
      <c r="EPQ46" s="467"/>
      <c r="EPR46" s="467"/>
      <c r="EPS46" s="467"/>
      <c r="EPT46" s="467"/>
      <c r="EPU46" s="467"/>
      <c r="EPV46" s="467"/>
      <c r="EPW46" s="467"/>
      <c r="EPX46" s="467"/>
      <c r="EPY46" s="467"/>
      <c r="EPZ46" s="467"/>
      <c r="EQA46" s="467"/>
      <c r="EQB46" s="467"/>
      <c r="EQC46" s="467"/>
      <c r="EQD46" s="467"/>
      <c r="EQE46" s="467"/>
      <c r="EQF46" s="467"/>
      <c r="EQG46" s="467"/>
      <c r="EQH46" s="467"/>
      <c r="EQI46" s="467"/>
      <c r="EQJ46" s="467"/>
      <c r="EQK46" s="467"/>
      <c r="EQL46" s="467"/>
      <c r="EQM46" s="467"/>
      <c r="EQN46" s="467"/>
      <c r="EQO46" s="467"/>
      <c r="EQP46" s="467"/>
      <c r="EQQ46" s="467"/>
      <c r="EQR46" s="467"/>
      <c r="EQS46" s="467"/>
      <c r="EQT46" s="467"/>
      <c r="EQU46" s="467"/>
      <c r="EQV46" s="467"/>
      <c r="EQW46" s="467"/>
      <c r="EQX46" s="467"/>
      <c r="EQY46" s="467"/>
      <c r="EQZ46" s="467"/>
      <c r="ERA46" s="467"/>
      <c r="ERB46" s="467"/>
      <c r="ERC46" s="467"/>
      <c r="ERD46" s="467"/>
      <c r="ERE46" s="467"/>
      <c r="ERF46" s="467"/>
      <c r="ERG46" s="467"/>
      <c r="ERH46" s="467"/>
      <c r="ERI46" s="467"/>
      <c r="ERJ46" s="467"/>
      <c r="ERK46" s="467"/>
      <c r="ERL46" s="467"/>
      <c r="ERM46" s="467"/>
      <c r="ERN46" s="467"/>
      <c r="ERO46" s="467"/>
      <c r="ERP46" s="467"/>
      <c r="ERQ46" s="467"/>
      <c r="ERR46" s="467"/>
      <c r="ERS46" s="467"/>
      <c r="ERT46" s="467"/>
      <c r="ERU46" s="467"/>
      <c r="ERV46" s="467"/>
      <c r="ERW46" s="467"/>
      <c r="ERX46" s="467"/>
      <c r="ERY46" s="467"/>
      <c r="ERZ46" s="467"/>
      <c r="ESA46" s="467"/>
      <c r="ESB46" s="467"/>
      <c r="ESC46" s="467"/>
      <c r="ESD46" s="467"/>
      <c r="ESE46" s="467"/>
      <c r="ESF46" s="467"/>
      <c r="ESG46" s="467"/>
      <c r="ESH46" s="467"/>
      <c r="ESI46" s="467"/>
      <c r="ESJ46" s="467"/>
      <c r="ESK46" s="467"/>
      <c r="ESL46" s="467"/>
      <c r="ESM46" s="467"/>
      <c r="ESN46" s="467"/>
      <c r="ESO46" s="467"/>
      <c r="ESP46" s="467"/>
      <c r="ESQ46" s="467"/>
      <c r="ESR46" s="467"/>
      <c r="ESS46" s="467"/>
      <c r="EST46" s="467"/>
      <c r="ESU46" s="467"/>
      <c r="ESV46" s="467"/>
      <c r="ESW46" s="467"/>
      <c r="ESX46" s="467"/>
      <c r="ESY46" s="467"/>
      <c r="ESZ46" s="467"/>
      <c r="ETA46" s="467"/>
      <c r="ETB46" s="467"/>
      <c r="ETC46" s="467"/>
      <c r="ETD46" s="467"/>
      <c r="ETE46" s="467"/>
      <c r="ETF46" s="467"/>
      <c r="ETG46" s="467"/>
      <c r="ETH46" s="467"/>
      <c r="ETI46" s="467"/>
      <c r="ETJ46" s="467"/>
      <c r="ETK46" s="467"/>
      <c r="ETL46" s="467"/>
      <c r="ETM46" s="467"/>
      <c r="ETN46" s="467"/>
      <c r="ETO46" s="467"/>
      <c r="ETP46" s="467"/>
      <c r="ETQ46" s="467"/>
      <c r="ETR46" s="467"/>
      <c r="ETS46" s="467"/>
      <c r="ETT46" s="467"/>
      <c r="ETU46" s="467"/>
      <c r="ETV46" s="467"/>
      <c r="ETW46" s="467"/>
      <c r="ETX46" s="467"/>
      <c r="ETY46" s="467"/>
      <c r="ETZ46" s="467"/>
      <c r="EUA46" s="467"/>
      <c r="EUB46" s="467"/>
      <c r="EUC46" s="467"/>
      <c r="EUD46" s="467"/>
      <c r="EUE46" s="467"/>
      <c r="EUF46" s="467"/>
      <c r="EUG46" s="467"/>
      <c r="EUH46" s="467"/>
      <c r="EUI46" s="467"/>
      <c r="EUJ46" s="467"/>
      <c r="EUK46" s="467"/>
      <c r="EUL46" s="467"/>
      <c r="EUM46" s="467"/>
      <c r="EUN46" s="467"/>
      <c r="EUO46" s="467"/>
      <c r="EUP46" s="467"/>
      <c r="EUQ46" s="467"/>
      <c r="EUR46" s="467"/>
      <c r="EUS46" s="467"/>
      <c r="EUT46" s="467"/>
      <c r="EUU46" s="467"/>
      <c r="EUV46" s="467"/>
      <c r="EUW46" s="467"/>
      <c r="EUX46" s="467"/>
      <c r="EUY46" s="467"/>
      <c r="EUZ46" s="467"/>
      <c r="EVA46" s="467"/>
      <c r="EVB46" s="467"/>
      <c r="EVC46" s="467"/>
      <c r="EVD46" s="467"/>
      <c r="EVE46" s="467"/>
      <c r="EVF46" s="467"/>
      <c r="EVG46" s="467"/>
      <c r="EVH46" s="467"/>
      <c r="EVI46" s="467"/>
      <c r="EVJ46" s="467"/>
      <c r="EVK46" s="467"/>
      <c r="EVL46" s="467"/>
      <c r="EVM46" s="467"/>
      <c r="EVN46" s="467"/>
      <c r="EVO46" s="467"/>
      <c r="EVP46" s="467"/>
      <c r="EVQ46" s="467"/>
      <c r="EVR46" s="467"/>
      <c r="EVS46" s="467"/>
      <c r="EVT46" s="467"/>
      <c r="EVU46" s="467"/>
      <c r="EVV46" s="467"/>
      <c r="EVW46" s="467"/>
      <c r="EVX46" s="467"/>
      <c r="EVY46" s="467"/>
      <c r="EVZ46" s="467"/>
      <c r="EWA46" s="467"/>
      <c r="EWB46" s="467"/>
      <c r="EWC46" s="467"/>
      <c r="EWD46" s="467"/>
      <c r="EWE46" s="467"/>
      <c r="EWF46" s="467"/>
      <c r="EWG46" s="467"/>
      <c r="EWH46" s="467"/>
      <c r="EWI46" s="467"/>
      <c r="EWJ46" s="467"/>
      <c r="EWK46" s="467"/>
      <c r="EWL46" s="467"/>
      <c r="EWM46" s="467"/>
      <c r="EWN46" s="467"/>
      <c r="EWO46" s="467"/>
      <c r="EWP46" s="467"/>
      <c r="EWQ46" s="467"/>
      <c r="EWR46" s="467"/>
      <c r="EWS46" s="467"/>
      <c r="EWT46" s="467"/>
      <c r="EWU46" s="467"/>
      <c r="EWV46" s="467"/>
      <c r="EWW46" s="467"/>
      <c r="EWX46" s="467"/>
      <c r="EWY46" s="467"/>
      <c r="EWZ46" s="467"/>
      <c r="EXA46" s="467"/>
      <c r="EXB46" s="467"/>
      <c r="EXC46" s="467"/>
      <c r="EXD46" s="467"/>
      <c r="EXE46" s="467"/>
      <c r="EXF46" s="467"/>
      <c r="EXG46" s="467"/>
      <c r="EXH46" s="467"/>
      <c r="EXI46" s="467"/>
      <c r="EXJ46" s="467"/>
      <c r="EXK46" s="467"/>
      <c r="EXL46" s="467"/>
      <c r="EXM46" s="467"/>
      <c r="EXN46" s="467"/>
      <c r="EXO46" s="467"/>
      <c r="EXP46" s="467"/>
      <c r="EXQ46" s="467"/>
      <c r="EXR46" s="467"/>
      <c r="EXS46" s="467"/>
      <c r="EXT46" s="467"/>
      <c r="EXU46" s="467"/>
      <c r="EXV46" s="467"/>
      <c r="EXW46" s="467"/>
      <c r="EXX46" s="467"/>
      <c r="EXY46" s="467"/>
      <c r="EXZ46" s="467"/>
      <c r="EYA46" s="467"/>
      <c r="EYB46" s="467"/>
      <c r="EYC46" s="467"/>
      <c r="EYD46" s="467"/>
      <c r="EYE46" s="467"/>
      <c r="EYF46" s="467"/>
      <c r="EYG46" s="467"/>
      <c r="EYH46" s="467"/>
      <c r="EYI46" s="467"/>
      <c r="EYJ46" s="467"/>
      <c r="EYK46" s="467"/>
      <c r="EYL46" s="467"/>
      <c r="EYM46" s="467"/>
      <c r="EYN46" s="467"/>
      <c r="EYO46" s="467"/>
      <c r="EYP46" s="467"/>
      <c r="EYQ46" s="467"/>
      <c r="EYR46" s="467"/>
      <c r="EYS46" s="467"/>
      <c r="EYT46" s="467"/>
      <c r="EYU46" s="467"/>
      <c r="EYV46" s="467"/>
      <c r="EYW46" s="467"/>
      <c r="EYX46" s="467"/>
      <c r="EYY46" s="467"/>
      <c r="EYZ46" s="467"/>
      <c r="EZA46" s="467"/>
      <c r="EZB46" s="467"/>
      <c r="EZC46" s="467"/>
      <c r="EZD46" s="467"/>
      <c r="EZE46" s="467"/>
      <c r="EZF46" s="467"/>
      <c r="EZG46" s="467"/>
      <c r="EZH46" s="467"/>
      <c r="EZI46" s="467"/>
      <c r="EZJ46" s="467"/>
      <c r="EZK46" s="467"/>
      <c r="EZL46" s="467"/>
      <c r="EZM46" s="467"/>
      <c r="EZN46" s="467"/>
      <c r="EZO46" s="467"/>
      <c r="EZP46" s="467"/>
      <c r="EZQ46" s="467"/>
      <c r="EZR46" s="467"/>
      <c r="EZS46" s="467"/>
      <c r="EZT46" s="467"/>
      <c r="EZU46" s="467"/>
      <c r="EZV46" s="467"/>
      <c r="EZW46" s="467"/>
      <c r="EZX46" s="467"/>
      <c r="EZY46" s="467"/>
      <c r="EZZ46" s="467"/>
      <c r="FAA46" s="467"/>
      <c r="FAB46" s="467"/>
      <c r="FAC46" s="467"/>
      <c r="FAD46" s="467"/>
      <c r="FAE46" s="467"/>
      <c r="FAF46" s="467"/>
      <c r="FAG46" s="467"/>
      <c r="FAH46" s="467"/>
      <c r="FAI46" s="467"/>
      <c r="FAJ46" s="467"/>
      <c r="FAK46" s="467"/>
      <c r="FAL46" s="467"/>
      <c r="FAM46" s="467"/>
      <c r="FAN46" s="467"/>
      <c r="FAO46" s="467"/>
      <c r="FAP46" s="467"/>
      <c r="FAQ46" s="467"/>
      <c r="FAR46" s="467"/>
      <c r="FAS46" s="467"/>
      <c r="FAT46" s="467"/>
      <c r="FAU46" s="467"/>
      <c r="FAV46" s="467"/>
      <c r="FAW46" s="467"/>
      <c r="FAX46" s="467"/>
      <c r="FAY46" s="467"/>
      <c r="FAZ46" s="467"/>
      <c r="FBA46" s="467"/>
      <c r="FBB46" s="467"/>
      <c r="FBC46" s="467"/>
      <c r="FBD46" s="467"/>
      <c r="FBE46" s="467"/>
      <c r="FBF46" s="467"/>
      <c r="FBG46" s="467"/>
      <c r="FBH46" s="467"/>
      <c r="FBI46" s="467"/>
      <c r="FBJ46" s="467"/>
      <c r="FBK46" s="467"/>
      <c r="FBL46" s="467"/>
      <c r="FBM46" s="467"/>
      <c r="FBN46" s="467"/>
      <c r="FBO46" s="467"/>
      <c r="FBP46" s="467"/>
      <c r="FBQ46" s="467"/>
      <c r="FBR46" s="467"/>
      <c r="FBS46" s="467"/>
      <c r="FBT46" s="467"/>
      <c r="FBU46" s="467"/>
      <c r="FBV46" s="467"/>
      <c r="FBW46" s="467"/>
      <c r="FBX46" s="467"/>
      <c r="FBY46" s="467"/>
      <c r="FBZ46" s="467"/>
      <c r="FCA46" s="467"/>
      <c r="FCB46" s="467"/>
      <c r="FCC46" s="467"/>
      <c r="FCD46" s="467"/>
      <c r="FCE46" s="467"/>
      <c r="FCF46" s="467"/>
      <c r="FCG46" s="467"/>
      <c r="FCH46" s="467"/>
      <c r="FCI46" s="467"/>
      <c r="FCJ46" s="467"/>
      <c r="FCK46" s="467"/>
      <c r="FCL46" s="467"/>
      <c r="FCM46" s="467"/>
      <c r="FCN46" s="467"/>
      <c r="FCO46" s="467"/>
      <c r="FCP46" s="467"/>
      <c r="FCQ46" s="467"/>
      <c r="FCR46" s="467"/>
      <c r="FCS46" s="467"/>
      <c r="FCT46" s="467"/>
      <c r="FCU46" s="467"/>
      <c r="FCV46" s="467"/>
      <c r="FCW46" s="467"/>
      <c r="FCX46" s="467"/>
      <c r="FCY46" s="467"/>
      <c r="FCZ46" s="467"/>
      <c r="FDA46" s="467"/>
      <c r="FDB46" s="467"/>
      <c r="FDC46" s="467"/>
      <c r="FDD46" s="467"/>
      <c r="FDE46" s="467"/>
      <c r="FDF46" s="467"/>
      <c r="FDG46" s="467"/>
      <c r="FDH46" s="467"/>
      <c r="FDI46" s="467"/>
      <c r="FDJ46" s="467"/>
      <c r="FDK46" s="467"/>
      <c r="FDL46" s="467"/>
      <c r="FDM46" s="467"/>
      <c r="FDN46" s="467"/>
      <c r="FDO46" s="467"/>
      <c r="FDP46" s="467"/>
      <c r="FDQ46" s="467"/>
      <c r="FDR46" s="467"/>
      <c r="FDS46" s="467"/>
      <c r="FDT46" s="467"/>
      <c r="FDU46" s="467"/>
      <c r="FDV46" s="467"/>
      <c r="FDW46" s="467"/>
      <c r="FDX46" s="467"/>
      <c r="FDY46" s="467"/>
      <c r="FDZ46" s="467"/>
      <c r="FEA46" s="467"/>
      <c r="FEB46" s="467"/>
      <c r="FEC46" s="467"/>
      <c r="FED46" s="467"/>
      <c r="FEE46" s="467"/>
      <c r="FEF46" s="467"/>
      <c r="FEG46" s="467"/>
      <c r="FEH46" s="467"/>
      <c r="FEI46" s="467"/>
      <c r="FEJ46" s="467"/>
      <c r="FEK46" s="467"/>
      <c r="FEL46" s="467"/>
      <c r="FEM46" s="467"/>
      <c r="FEN46" s="467"/>
      <c r="FEO46" s="467"/>
      <c r="FEP46" s="467"/>
      <c r="FEQ46" s="467"/>
      <c r="FER46" s="467"/>
      <c r="FES46" s="467"/>
      <c r="FET46" s="467"/>
      <c r="FEU46" s="467"/>
      <c r="FEV46" s="467"/>
      <c r="FEW46" s="467"/>
      <c r="FEX46" s="467"/>
      <c r="FEY46" s="467"/>
      <c r="FEZ46" s="467"/>
      <c r="FFA46" s="467"/>
      <c r="FFB46" s="467"/>
      <c r="FFC46" s="467"/>
      <c r="FFD46" s="467"/>
      <c r="FFE46" s="467"/>
      <c r="FFF46" s="467"/>
      <c r="FFG46" s="467"/>
      <c r="FFH46" s="467"/>
      <c r="FFI46" s="467"/>
      <c r="FFJ46" s="467"/>
      <c r="FFK46" s="467"/>
      <c r="FFL46" s="467"/>
      <c r="FFM46" s="467"/>
      <c r="FFN46" s="467"/>
      <c r="FFO46" s="467"/>
      <c r="FFP46" s="467"/>
      <c r="FFQ46" s="467"/>
      <c r="FFR46" s="467"/>
      <c r="FFS46" s="467"/>
      <c r="FFT46" s="467"/>
      <c r="FFU46" s="467"/>
      <c r="FFV46" s="467"/>
      <c r="FFW46" s="467"/>
      <c r="FFX46" s="467"/>
      <c r="FFY46" s="467"/>
      <c r="FFZ46" s="467"/>
      <c r="FGA46" s="467"/>
      <c r="FGB46" s="467"/>
      <c r="FGC46" s="467"/>
      <c r="FGD46" s="467"/>
      <c r="FGE46" s="467"/>
      <c r="FGF46" s="467"/>
      <c r="FGG46" s="467"/>
      <c r="FGH46" s="467"/>
      <c r="FGI46" s="467"/>
      <c r="FGJ46" s="467"/>
      <c r="FGK46" s="467"/>
      <c r="FGL46" s="467"/>
      <c r="FGM46" s="467"/>
      <c r="FGN46" s="467"/>
      <c r="FGO46" s="467"/>
      <c r="FGP46" s="467"/>
      <c r="FGQ46" s="467"/>
      <c r="FGR46" s="467"/>
      <c r="FGS46" s="467"/>
      <c r="FGT46" s="467"/>
      <c r="FGU46" s="467"/>
      <c r="FGV46" s="467"/>
      <c r="FGW46" s="467"/>
      <c r="FGX46" s="467"/>
      <c r="FGY46" s="467"/>
      <c r="FGZ46" s="467"/>
      <c r="FHA46" s="467"/>
      <c r="FHB46" s="467"/>
      <c r="FHC46" s="467"/>
      <c r="FHD46" s="467"/>
      <c r="FHE46" s="467"/>
      <c r="FHF46" s="467"/>
      <c r="FHG46" s="467"/>
      <c r="FHH46" s="467"/>
      <c r="FHI46" s="467"/>
      <c r="FHJ46" s="467"/>
      <c r="FHK46" s="467"/>
      <c r="FHL46" s="467"/>
      <c r="FHM46" s="467"/>
      <c r="FHN46" s="467"/>
      <c r="FHO46" s="467"/>
      <c r="FHP46" s="467"/>
      <c r="FHQ46" s="467"/>
      <c r="FHR46" s="467"/>
      <c r="FHS46" s="467"/>
      <c r="FHT46" s="467"/>
      <c r="FHU46" s="467"/>
      <c r="FHV46" s="467"/>
      <c r="FHW46" s="467"/>
      <c r="FHX46" s="467"/>
      <c r="FHY46" s="467"/>
      <c r="FHZ46" s="467"/>
      <c r="FIA46" s="467"/>
      <c r="FIB46" s="467"/>
      <c r="FIC46" s="467"/>
      <c r="FID46" s="467"/>
      <c r="FIE46" s="467"/>
      <c r="FIF46" s="467"/>
      <c r="FIG46" s="467"/>
      <c r="FIH46" s="467"/>
      <c r="FII46" s="467"/>
      <c r="FIJ46" s="467"/>
      <c r="FIK46" s="467"/>
      <c r="FIL46" s="467"/>
      <c r="FIM46" s="467"/>
      <c r="FIN46" s="467"/>
      <c r="FIO46" s="467"/>
      <c r="FIP46" s="467"/>
      <c r="FIQ46" s="467"/>
      <c r="FIR46" s="467"/>
      <c r="FIS46" s="467"/>
      <c r="FIT46" s="467"/>
      <c r="FIU46" s="467"/>
      <c r="FIV46" s="467"/>
      <c r="FIW46" s="467"/>
      <c r="FIX46" s="467"/>
      <c r="FIY46" s="467"/>
      <c r="FIZ46" s="467"/>
      <c r="FJA46" s="467"/>
      <c r="FJB46" s="467"/>
      <c r="FJC46" s="467"/>
      <c r="FJD46" s="467"/>
      <c r="FJE46" s="467"/>
      <c r="FJF46" s="467"/>
      <c r="FJG46" s="467"/>
      <c r="FJH46" s="467"/>
      <c r="FJI46" s="467"/>
      <c r="FJJ46" s="467"/>
      <c r="FJK46" s="467"/>
      <c r="FJL46" s="467"/>
      <c r="FJM46" s="467"/>
      <c r="FJN46" s="467"/>
      <c r="FJO46" s="467"/>
      <c r="FJP46" s="467"/>
      <c r="FJQ46" s="467"/>
      <c r="FJR46" s="467"/>
      <c r="FJS46" s="467"/>
      <c r="FJT46" s="467"/>
      <c r="FJU46" s="467"/>
      <c r="FJV46" s="467"/>
      <c r="FJW46" s="467"/>
      <c r="FJX46" s="467"/>
      <c r="FJY46" s="467"/>
      <c r="FJZ46" s="467"/>
      <c r="FKA46" s="467"/>
      <c r="FKB46" s="467"/>
      <c r="FKC46" s="467"/>
      <c r="FKD46" s="467"/>
      <c r="FKE46" s="467"/>
      <c r="FKF46" s="467"/>
      <c r="FKG46" s="467"/>
      <c r="FKH46" s="467"/>
      <c r="FKI46" s="467"/>
      <c r="FKJ46" s="467"/>
      <c r="FKK46" s="467"/>
      <c r="FKL46" s="467"/>
      <c r="FKM46" s="467"/>
      <c r="FKN46" s="467"/>
      <c r="FKO46" s="467"/>
      <c r="FKP46" s="467"/>
      <c r="FKQ46" s="467"/>
      <c r="FKR46" s="467"/>
      <c r="FKS46" s="467"/>
      <c r="FKT46" s="467"/>
      <c r="FKU46" s="467"/>
      <c r="FKV46" s="467"/>
      <c r="FKW46" s="467"/>
      <c r="FKX46" s="467"/>
      <c r="FKY46" s="467"/>
      <c r="FKZ46" s="467"/>
      <c r="FLA46" s="467"/>
      <c r="FLB46" s="467"/>
      <c r="FLC46" s="467"/>
      <c r="FLD46" s="467"/>
      <c r="FLE46" s="467"/>
      <c r="FLF46" s="467"/>
      <c r="FLG46" s="467"/>
      <c r="FLH46" s="467"/>
      <c r="FLI46" s="467"/>
      <c r="FLJ46" s="467"/>
      <c r="FLK46" s="467"/>
      <c r="FLL46" s="467"/>
      <c r="FLM46" s="467"/>
      <c r="FLN46" s="467"/>
      <c r="FLO46" s="467"/>
      <c r="FLP46" s="467"/>
      <c r="FLQ46" s="467"/>
      <c r="FLR46" s="467"/>
      <c r="FLS46" s="467"/>
      <c r="FLT46" s="467"/>
      <c r="FLU46" s="467"/>
      <c r="FLV46" s="467"/>
      <c r="FLW46" s="467"/>
      <c r="FLX46" s="467"/>
      <c r="FLY46" s="467"/>
      <c r="FLZ46" s="467"/>
      <c r="FMA46" s="467"/>
      <c r="FMB46" s="467"/>
      <c r="FMC46" s="467"/>
      <c r="FMD46" s="467"/>
      <c r="FME46" s="467"/>
      <c r="FMF46" s="467"/>
      <c r="FMG46" s="467"/>
      <c r="FMH46" s="467"/>
      <c r="FMI46" s="467"/>
      <c r="FMJ46" s="467"/>
      <c r="FMK46" s="467"/>
      <c r="FML46" s="467"/>
      <c r="FMM46" s="467"/>
      <c r="FMN46" s="467"/>
      <c r="FMO46" s="467"/>
      <c r="FMP46" s="467"/>
      <c r="FMQ46" s="467"/>
      <c r="FMR46" s="467"/>
      <c r="FMS46" s="467"/>
      <c r="FMT46" s="467"/>
      <c r="FMU46" s="467"/>
      <c r="FMV46" s="467"/>
      <c r="FMW46" s="467"/>
      <c r="FMX46" s="467"/>
      <c r="FMY46" s="467"/>
      <c r="FMZ46" s="467"/>
      <c r="FNA46" s="467"/>
      <c r="FNB46" s="467"/>
      <c r="FNC46" s="467"/>
      <c r="FND46" s="467"/>
      <c r="FNE46" s="467"/>
      <c r="FNF46" s="467"/>
      <c r="FNG46" s="467"/>
      <c r="FNH46" s="467"/>
      <c r="FNI46" s="467"/>
      <c r="FNJ46" s="467"/>
      <c r="FNK46" s="467"/>
      <c r="FNL46" s="467"/>
      <c r="FNM46" s="467"/>
      <c r="FNN46" s="467"/>
      <c r="FNO46" s="467"/>
      <c r="FNP46" s="467"/>
      <c r="FNQ46" s="467"/>
      <c r="FNR46" s="467"/>
      <c r="FNS46" s="467"/>
      <c r="FNT46" s="467"/>
      <c r="FNU46" s="467"/>
      <c r="FNV46" s="467"/>
      <c r="FNW46" s="467"/>
      <c r="FNX46" s="467"/>
      <c r="FNY46" s="467"/>
      <c r="FNZ46" s="467"/>
      <c r="FOA46" s="467"/>
      <c r="FOB46" s="467"/>
      <c r="FOC46" s="467"/>
      <c r="FOD46" s="467"/>
      <c r="FOE46" s="467"/>
      <c r="FOF46" s="467"/>
      <c r="FOG46" s="467"/>
      <c r="FOH46" s="467"/>
      <c r="FOI46" s="467"/>
      <c r="FOJ46" s="467"/>
      <c r="FOK46" s="467"/>
      <c r="FOL46" s="467"/>
      <c r="FOM46" s="467"/>
      <c r="FON46" s="467"/>
      <c r="FOO46" s="467"/>
      <c r="FOP46" s="467"/>
      <c r="FOQ46" s="467"/>
      <c r="FOR46" s="467"/>
      <c r="FOS46" s="467"/>
      <c r="FOT46" s="467"/>
      <c r="FOU46" s="467"/>
      <c r="FOV46" s="467"/>
      <c r="FOW46" s="467"/>
      <c r="FOX46" s="467"/>
      <c r="FOY46" s="467"/>
      <c r="FOZ46" s="467"/>
      <c r="FPA46" s="467"/>
      <c r="FPB46" s="467"/>
      <c r="FPC46" s="467"/>
      <c r="FPD46" s="467"/>
      <c r="FPE46" s="467"/>
      <c r="FPF46" s="467"/>
      <c r="FPG46" s="467"/>
      <c r="FPH46" s="467"/>
      <c r="FPI46" s="467"/>
      <c r="FPJ46" s="467"/>
      <c r="FPK46" s="467"/>
      <c r="FPL46" s="467"/>
      <c r="FPM46" s="467"/>
      <c r="FPN46" s="467"/>
      <c r="FPO46" s="467"/>
      <c r="FPP46" s="467"/>
      <c r="FPQ46" s="467"/>
      <c r="FPR46" s="467"/>
      <c r="FPS46" s="467"/>
      <c r="FPT46" s="467"/>
      <c r="FPU46" s="467"/>
      <c r="FPV46" s="467"/>
      <c r="FPW46" s="467"/>
      <c r="FPX46" s="467"/>
      <c r="FPY46" s="467"/>
      <c r="FPZ46" s="467"/>
      <c r="FQA46" s="467"/>
      <c r="FQB46" s="467"/>
      <c r="FQC46" s="467"/>
      <c r="FQD46" s="467"/>
      <c r="FQE46" s="467"/>
      <c r="FQF46" s="467"/>
      <c r="FQG46" s="467"/>
      <c r="FQH46" s="467"/>
      <c r="FQI46" s="467"/>
      <c r="FQJ46" s="467"/>
      <c r="FQK46" s="467"/>
      <c r="FQL46" s="467"/>
      <c r="FQM46" s="467"/>
      <c r="FQN46" s="467"/>
      <c r="FQO46" s="467"/>
      <c r="FQP46" s="467"/>
      <c r="FQQ46" s="467"/>
      <c r="FQR46" s="467"/>
      <c r="FQS46" s="467"/>
      <c r="FQT46" s="467"/>
      <c r="FQU46" s="467"/>
      <c r="FQV46" s="467"/>
      <c r="FQW46" s="467"/>
      <c r="FQX46" s="467"/>
      <c r="FQY46" s="467"/>
      <c r="FQZ46" s="467"/>
      <c r="FRA46" s="467"/>
      <c r="FRB46" s="467"/>
      <c r="FRC46" s="467"/>
      <c r="FRD46" s="467"/>
      <c r="FRE46" s="467"/>
      <c r="FRF46" s="467"/>
      <c r="FRG46" s="467"/>
      <c r="FRH46" s="467"/>
      <c r="FRI46" s="467"/>
      <c r="FRJ46" s="467"/>
      <c r="FRK46" s="467"/>
      <c r="FRL46" s="467"/>
      <c r="FRM46" s="467"/>
      <c r="FRN46" s="467"/>
      <c r="FRO46" s="467"/>
      <c r="FRP46" s="467"/>
      <c r="FRQ46" s="467"/>
      <c r="FRR46" s="467"/>
      <c r="FRS46" s="467"/>
      <c r="FRT46" s="467"/>
      <c r="FRU46" s="467"/>
      <c r="FRV46" s="467"/>
      <c r="FRW46" s="467"/>
      <c r="FRX46" s="467"/>
      <c r="FRY46" s="467"/>
      <c r="FRZ46" s="467"/>
      <c r="FSA46" s="467"/>
      <c r="FSB46" s="467"/>
      <c r="FSC46" s="467"/>
      <c r="FSD46" s="467"/>
      <c r="FSE46" s="467"/>
      <c r="FSF46" s="467"/>
      <c r="FSG46" s="467"/>
      <c r="FSH46" s="467"/>
      <c r="FSI46" s="467"/>
      <c r="FSJ46" s="467"/>
      <c r="FSK46" s="467"/>
      <c r="FSL46" s="467"/>
      <c r="FSM46" s="467"/>
      <c r="FSN46" s="467"/>
      <c r="FSO46" s="467"/>
      <c r="FSP46" s="467"/>
      <c r="FSQ46" s="467"/>
      <c r="FSR46" s="467"/>
      <c r="FSS46" s="467"/>
      <c r="FST46" s="467"/>
      <c r="FSU46" s="467"/>
      <c r="FSV46" s="467"/>
      <c r="FSW46" s="467"/>
      <c r="FSX46" s="467"/>
      <c r="FSY46" s="467"/>
      <c r="FSZ46" s="467"/>
      <c r="FTA46" s="467"/>
      <c r="FTB46" s="467"/>
      <c r="FTC46" s="467"/>
      <c r="FTD46" s="467"/>
      <c r="FTE46" s="467"/>
      <c r="FTF46" s="467"/>
      <c r="FTG46" s="467"/>
      <c r="FTH46" s="467"/>
      <c r="FTI46" s="467"/>
      <c r="FTJ46" s="467"/>
      <c r="FTK46" s="467"/>
      <c r="FTL46" s="467"/>
      <c r="FTM46" s="467"/>
      <c r="FTN46" s="467"/>
      <c r="FTO46" s="467"/>
      <c r="FTP46" s="467"/>
      <c r="FTQ46" s="467"/>
      <c r="FTR46" s="467"/>
      <c r="FTS46" s="467"/>
      <c r="FTT46" s="467"/>
      <c r="FTU46" s="467"/>
      <c r="FTV46" s="467"/>
      <c r="FTW46" s="467"/>
      <c r="FTX46" s="467"/>
      <c r="FTY46" s="467"/>
      <c r="FTZ46" s="467"/>
      <c r="FUA46" s="467"/>
      <c r="FUB46" s="467"/>
      <c r="FUC46" s="467"/>
      <c r="FUD46" s="467"/>
      <c r="FUE46" s="467"/>
      <c r="FUF46" s="467"/>
      <c r="FUG46" s="467"/>
      <c r="FUH46" s="467"/>
      <c r="FUI46" s="467"/>
      <c r="FUJ46" s="467"/>
      <c r="FUK46" s="467"/>
      <c r="FUL46" s="467"/>
      <c r="FUM46" s="467"/>
      <c r="FUN46" s="467"/>
      <c r="FUO46" s="467"/>
      <c r="FUP46" s="467"/>
      <c r="FUQ46" s="467"/>
      <c r="FUR46" s="467"/>
      <c r="FUS46" s="467"/>
      <c r="FUT46" s="467"/>
      <c r="FUU46" s="467"/>
      <c r="FUV46" s="467"/>
      <c r="FUW46" s="467"/>
      <c r="FUX46" s="467"/>
      <c r="FUY46" s="467"/>
      <c r="FUZ46" s="467"/>
      <c r="FVA46" s="467"/>
      <c r="FVB46" s="467"/>
      <c r="FVC46" s="467"/>
      <c r="FVD46" s="467"/>
      <c r="FVE46" s="467"/>
      <c r="FVF46" s="467"/>
      <c r="FVG46" s="467"/>
      <c r="FVH46" s="467"/>
      <c r="FVI46" s="467"/>
      <c r="FVJ46" s="467"/>
      <c r="FVK46" s="467"/>
      <c r="FVL46" s="467"/>
      <c r="FVM46" s="467"/>
      <c r="FVN46" s="467"/>
      <c r="FVO46" s="467"/>
      <c r="FVP46" s="467"/>
      <c r="FVQ46" s="467"/>
      <c r="FVR46" s="467"/>
      <c r="FVS46" s="467"/>
      <c r="FVT46" s="467"/>
      <c r="FVU46" s="467"/>
      <c r="FVV46" s="467"/>
      <c r="FVW46" s="467"/>
      <c r="FVX46" s="467"/>
      <c r="FVY46" s="467"/>
      <c r="FVZ46" s="467"/>
      <c r="FWA46" s="467"/>
      <c r="FWB46" s="467"/>
      <c r="FWC46" s="467"/>
      <c r="FWD46" s="467"/>
      <c r="FWE46" s="467"/>
      <c r="FWF46" s="467"/>
      <c r="FWG46" s="467"/>
      <c r="FWH46" s="467"/>
      <c r="FWI46" s="467"/>
      <c r="FWJ46" s="467"/>
      <c r="FWK46" s="467"/>
      <c r="FWL46" s="467"/>
      <c r="FWM46" s="467"/>
      <c r="FWN46" s="467"/>
      <c r="FWO46" s="467"/>
      <c r="FWP46" s="467"/>
      <c r="FWQ46" s="467"/>
      <c r="FWR46" s="467"/>
      <c r="FWS46" s="467"/>
      <c r="FWT46" s="467"/>
      <c r="FWU46" s="467"/>
      <c r="FWV46" s="467"/>
      <c r="FWW46" s="467"/>
      <c r="FWX46" s="467"/>
      <c r="FWY46" s="467"/>
      <c r="FWZ46" s="467"/>
      <c r="FXA46" s="467"/>
      <c r="FXB46" s="467"/>
      <c r="FXC46" s="467"/>
      <c r="FXD46" s="467"/>
      <c r="FXE46" s="467"/>
      <c r="FXF46" s="467"/>
      <c r="FXG46" s="467"/>
      <c r="FXH46" s="467"/>
      <c r="FXI46" s="467"/>
      <c r="FXJ46" s="467"/>
      <c r="FXK46" s="467"/>
      <c r="FXL46" s="467"/>
      <c r="FXM46" s="467"/>
      <c r="FXN46" s="467"/>
      <c r="FXO46" s="467"/>
      <c r="FXP46" s="467"/>
      <c r="FXQ46" s="467"/>
      <c r="FXR46" s="467"/>
      <c r="FXS46" s="467"/>
      <c r="FXT46" s="467"/>
      <c r="FXU46" s="467"/>
      <c r="FXV46" s="467"/>
      <c r="FXW46" s="467"/>
      <c r="FXX46" s="467"/>
      <c r="FXY46" s="467"/>
      <c r="FXZ46" s="467"/>
      <c r="FYA46" s="467"/>
      <c r="FYB46" s="467"/>
      <c r="FYC46" s="467"/>
      <c r="FYD46" s="467"/>
      <c r="FYE46" s="467"/>
      <c r="FYF46" s="467"/>
      <c r="FYG46" s="467"/>
      <c r="FYH46" s="467"/>
      <c r="FYI46" s="467"/>
      <c r="FYJ46" s="467"/>
      <c r="FYK46" s="467"/>
      <c r="FYL46" s="467"/>
      <c r="FYM46" s="467"/>
      <c r="FYN46" s="467"/>
      <c r="FYO46" s="467"/>
      <c r="FYP46" s="467"/>
      <c r="FYQ46" s="467"/>
      <c r="FYR46" s="467"/>
      <c r="FYS46" s="467"/>
      <c r="FYT46" s="467"/>
      <c r="FYU46" s="467"/>
      <c r="FYV46" s="467"/>
      <c r="FYW46" s="467"/>
      <c r="FYX46" s="467"/>
      <c r="FYY46" s="467"/>
      <c r="FYZ46" s="467"/>
      <c r="FZA46" s="467"/>
      <c r="FZB46" s="467"/>
      <c r="FZC46" s="467"/>
      <c r="FZD46" s="467"/>
      <c r="FZE46" s="467"/>
      <c r="FZF46" s="467"/>
      <c r="FZG46" s="467"/>
      <c r="FZH46" s="467"/>
      <c r="FZI46" s="467"/>
      <c r="FZJ46" s="467"/>
      <c r="FZK46" s="467"/>
      <c r="FZL46" s="467"/>
      <c r="FZM46" s="467"/>
      <c r="FZN46" s="467"/>
      <c r="FZO46" s="467"/>
      <c r="FZP46" s="467"/>
      <c r="FZQ46" s="467"/>
      <c r="FZR46" s="467"/>
      <c r="FZS46" s="467"/>
      <c r="FZT46" s="467"/>
      <c r="FZU46" s="467"/>
      <c r="FZV46" s="467"/>
      <c r="FZW46" s="467"/>
      <c r="FZX46" s="467"/>
      <c r="FZY46" s="467"/>
      <c r="FZZ46" s="467"/>
      <c r="GAA46" s="467"/>
      <c r="GAB46" s="467"/>
      <c r="GAC46" s="467"/>
      <c r="GAD46" s="467"/>
      <c r="GAE46" s="467"/>
      <c r="GAF46" s="467"/>
      <c r="GAG46" s="467"/>
      <c r="GAH46" s="467"/>
      <c r="GAI46" s="467"/>
      <c r="GAJ46" s="467"/>
      <c r="GAK46" s="467"/>
      <c r="GAL46" s="467"/>
      <c r="GAM46" s="467"/>
      <c r="GAN46" s="467"/>
      <c r="GAO46" s="467"/>
      <c r="GAP46" s="467"/>
      <c r="GAQ46" s="467"/>
      <c r="GAR46" s="467"/>
      <c r="GAS46" s="467"/>
      <c r="GAT46" s="467"/>
      <c r="GAU46" s="467"/>
      <c r="GAV46" s="467"/>
      <c r="GAW46" s="467"/>
      <c r="GAX46" s="467"/>
      <c r="GAY46" s="467"/>
      <c r="GAZ46" s="467"/>
      <c r="GBA46" s="467"/>
      <c r="GBB46" s="467"/>
      <c r="GBC46" s="467"/>
      <c r="GBD46" s="467"/>
      <c r="GBE46" s="467"/>
      <c r="GBF46" s="467"/>
      <c r="GBG46" s="467"/>
      <c r="GBH46" s="467"/>
      <c r="GBI46" s="467"/>
      <c r="GBJ46" s="467"/>
      <c r="GBK46" s="467"/>
      <c r="GBL46" s="467"/>
      <c r="GBM46" s="467"/>
      <c r="GBN46" s="467"/>
      <c r="GBO46" s="467"/>
      <c r="GBP46" s="467"/>
      <c r="GBQ46" s="467"/>
      <c r="GBR46" s="467"/>
      <c r="GBS46" s="467"/>
      <c r="GBT46" s="467"/>
      <c r="GBU46" s="467"/>
      <c r="GBV46" s="467"/>
      <c r="GBW46" s="467"/>
      <c r="GBX46" s="467"/>
      <c r="GBY46" s="467"/>
      <c r="GBZ46" s="467"/>
      <c r="GCA46" s="467"/>
      <c r="GCB46" s="467"/>
      <c r="GCC46" s="467"/>
      <c r="GCD46" s="467"/>
      <c r="GCE46" s="467"/>
      <c r="GCF46" s="467"/>
      <c r="GCG46" s="467"/>
      <c r="GCH46" s="467"/>
      <c r="GCI46" s="467"/>
      <c r="GCJ46" s="467"/>
      <c r="GCK46" s="467"/>
      <c r="GCL46" s="467"/>
      <c r="GCM46" s="467"/>
      <c r="GCN46" s="467"/>
      <c r="GCO46" s="467"/>
      <c r="GCP46" s="467"/>
      <c r="GCQ46" s="467"/>
      <c r="GCR46" s="467"/>
      <c r="GCS46" s="467"/>
      <c r="GCT46" s="467"/>
      <c r="GCU46" s="467"/>
      <c r="GCV46" s="467"/>
      <c r="GCW46" s="467"/>
      <c r="GCX46" s="467"/>
      <c r="GCY46" s="467"/>
      <c r="GCZ46" s="467"/>
      <c r="GDA46" s="467"/>
      <c r="GDB46" s="467"/>
      <c r="GDC46" s="467"/>
      <c r="GDD46" s="467"/>
      <c r="GDE46" s="467"/>
      <c r="GDF46" s="467"/>
      <c r="GDG46" s="467"/>
      <c r="GDH46" s="467"/>
      <c r="GDI46" s="467"/>
      <c r="GDJ46" s="467"/>
      <c r="GDK46" s="467"/>
      <c r="GDL46" s="467"/>
      <c r="GDM46" s="467"/>
      <c r="GDN46" s="467"/>
      <c r="GDO46" s="467"/>
      <c r="GDP46" s="467"/>
      <c r="GDQ46" s="467"/>
      <c r="GDR46" s="467"/>
      <c r="GDS46" s="467"/>
      <c r="GDT46" s="467"/>
      <c r="GDU46" s="467"/>
      <c r="GDV46" s="467"/>
      <c r="GDW46" s="467"/>
      <c r="GDX46" s="467"/>
      <c r="GDY46" s="467"/>
      <c r="GDZ46" s="467"/>
      <c r="GEA46" s="467"/>
      <c r="GEB46" s="467"/>
      <c r="GEC46" s="467"/>
      <c r="GED46" s="467"/>
      <c r="GEE46" s="467"/>
      <c r="GEF46" s="467"/>
      <c r="GEG46" s="467"/>
      <c r="GEH46" s="467"/>
      <c r="GEI46" s="467"/>
      <c r="GEJ46" s="467"/>
      <c r="GEK46" s="467"/>
      <c r="GEL46" s="467"/>
      <c r="GEM46" s="467"/>
      <c r="GEN46" s="467"/>
      <c r="GEO46" s="467"/>
      <c r="GEP46" s="467"/>
      <c r="GEQ46" s="467"/>
      <c r="GER46" s="467"/>
      <c r="GES46" s="467"/>
      <c r="GET46" s="467"/>
      <c r="GEU46" s="467"/>
      <c r="GEV46" s="467"/>
      <c r="GEW46" s="467"/>
      <c r="GEX46" s="467"/>
      <c r="GEY46" s="467"/>
      <c r="GEZ46" s="467"/>
      <c r="GFA46" s="467"/>
      <c r="GFB46" s="467"/>
      <c r="GFC46" s="467"/>
      <c r="GFD46" s="467"/>
      <c r="GFE46" s="467"/>
      <c r="GFF46" s="467"/>
      <c r="GFG46" s="467"/>
      <c r="GFH46" s="467"/>
      <c r="GFI46" s="467"/>
      <c r="GFJ46" s="467"/>
      <c r="GFK46" s="467"/>
      <c r="GFL46" s="467"/>
      <c r="GFM46" s="467"/>
      <c r="GFN46" s="467"/>
      <c r="GFO46" s="467"/>
      <c r="GFP46" s="467"/>
      <c r="GFQ46" s="467"/>
      <c r="GFR46" s="467"/>
      <c r="GFS46" s="467"/>
      <c r="GFT46" s="467"/>
      <c r="GFU46" s="467"/>
      <c r="GFV46" s="467"/>
      <c r="GFW46" s="467"/>
      <c r="GFX46" s="467"/>
      <c r="GFY46" s="467"/>
      <c r="GFZ46" s="467"/>
      <c r="GGA46" s="467"/>
      <c r="GGB46" s="467"/>
      <c r="GGC46" s="467"/>
      <c r="GGD46" s="467"/>
      <c r="GGE46" s="467"/>
      <c r="GGF46" s="467"/>
      <c r="GGG46" s="467"/>
      <c r="GGH46" s="467"/>
      <c r="GGI46" s="467"/>
      <c r="GGJ46" s="467"/>
      <c r="GGK46" s="467"/>
      <c r="GGL46" s="467"/>
      <c r="GGM46" s="467"/>
      <c r="GGN46" s="467"/>
      <c r="GGO46" s="467"/>
      <c r="GGP46" s="467"/>
      <c r="GGQ46" s="467"/>
      <c r="GGR46" s="467"/>
      <c r="GGS46" s="467"/>
      <c r="GGT46" s="467"/>
      <c r="GGU46" s="467"/>
      <c r="GGV46" s="467"/>
      <c r="GGW46" s="467"/>
      <c r="GGX46" s="467"/>
      <c r="GGY46" s="467"/>
      <c r="GGZ46" s="467"/>
      <c r="GHA46" s="467"/>
      <c r="GHB46" s="467"/>
      <c r="GHC46" s="467"/>
      <c r="GHD46" s="467"/>
      <c r="GHE46" s="467"/>
      <c r="GHF46" s="467"/>
      <c r="GHG46" s="467"/>
      <c r="GHH46" s="467"/>
      <c r="GHI46" s="467"/>
      <c r="GHJ46" s="467"/>
      <c r="GHK46" s="467"/>
      <c r="GHL46" s="467"/>
      <c r="GHM46" s="467"/>
      <c r="GHN46" s="467"/>
      <c r="GHO46" s="467"/>
      <c r="GHP46" s="467"/>
      <c r="GHQ46" s="467"/>
      <c r="GHR46" s="467"/>
      <c r="GHS46" s="467"/>
      <c r="GHT46" s="467"/>
      <c r="GHU46" s="467"/>
      <c r="GHV46" s="467"/>
      <c r="GHW46" s="467"/>
      <c r="GHX46" s="467"/>
      <c r="GHY46" s="467"/>
      <c r="GHZ46" s="467"/>
      <c r="GIA46" s="467"/>
      <c r="GIB46" s="467"/>
      <c r="GIC46" s="467"/>
      <c r="GID46" s="467"/>
      <c r="GIE46" s="467"/>
      <c r="GIF46" s="467"/>
      <c r="GIG46" s="467"/>
      <c r="GIH46" s="467"/>
      <c r="GII46" s="467"/>
      <c r="GIJ46" s="467"/>
      <c r="GIK46" s="467"/>
      <c r="GIL46" s="467"/>
      <c r="GIM46" s="467"/>
      <c r="GIN46" s="467"/>
      <c r="GIO46" s="467"/>
      <c r="GIP46" s="467"/>
      <c r="GIQ46" s="467"/>
      <c r="GIR46" s="467"/>
      <c r="GIS46" s="467"/>
      <c r="GIT46" s="467"/>
      <c r="GIU46" s="467"/>
      <c r="GIV46" s="467"/>
      <c r="GIW46" s="467"/>
      <c r="GIX46" s="467"/>
      <c r="GIY46" s="467"/>
      <c r="GIZ46" s="467"/>
      <c r="GJA46" s="467"/>
      <c r="GJB46" s="467"/>
      <c r="GJC46" s="467"/>
      <c r="GJD46" s="467"/>
      <c r="GJE46" s="467"/>
      <c r="GJF46" s="467"/>
      <c r="GJG46" s="467"/>
      <c r="GJH46" s="467"/>
      <c r="GJI46" s="467"/>
      <c r="GJJ46" s="467"/>
      <c r="GJK46" s="467"/>
      <c r="GJL46" s="467"/>
      <c r="GJM46" s="467"/>
      <c r="GJN46" s="467"/>
      <c r="GJO46" s="467"/>
      <c r="GJP46" s="467"/>
      <c r="GJQ46" s="467"/>
      <c r="GJR46" s="467"/>
      <c r="GJS46" s="467"/>
      <c r="GJT46" s="467"/>
      <c r="GJU46" s="467"/>
      <c r="GJV46" s="467"/>
      <c r="GJW46" s="467"/>
      <c r="GJX46" s="467"/>
      <c r="GJY46" s="467"/>
      <c r="GJZ46" s="467"/>
      <c r="GKA46" s="467"/>
      <c r="GKB46" s="467"/>
      <c r="GKC46" s="467"/>
      <c r="GKD46" s="467"/>
      <c r="GKE46" s="467"/>
      <c r="GKF46" s="467"/>
      <c r="GKG46" s="467"/>
      <c r="GKH46" s="467"/>
      <c r="GKI46" s="467"/>
      <c r="GKJ46" s="467"/>
      <c r="GKK46" s="467"/>
      <c r="GKL46" s="467"/>
      <c r="GKM46" s="467"/>
      <c r="GKN46" s="467"/>
      <c r="GKO46" s="467"/>
      <c r="GKP46" s="467"/>
      <c r="GKQ46" s="467"/>
      <c r="GKR46" s="467"/>
      <c r="GKS46" s="467"/>
      <c r="GKT46" s="467"/>
      <c r="GKU46" s="467"/>
      <c r="GKV46" s="467"/>
      <c r="GKW46" s="467"/>
      <c r="GKX46" s="467"/>
      <c r="GKY46" s="467"/>
      <c r="GKZ46" s="467"/>
      <c r="GLA46" s="467"/>
      <c r="GLB46" s="467"/>
      <c r="GLC46" s="467"/>
      <c r="GLD46" s="467"/>
      <c r="GLE46" s="467"/>
      <c r="GLF46" s="467"/>
      <c r="GLG46" s="467"/>
      <c r="GLH46" s="467"/>
      <c r="GLI46" s="467"/>
      <c r="GLJ46" s="467"/>
      <c r="GLK46" s="467"/>
      <c r="GLL46" s="467"/>
      <c r="GLM46" s="467"/>
      <c r="GLN46" s="467"/>
      <c r="GLO46" s="467"/>
      <c r="GLP46" s="467"/>
      <c r="GLQ46" s="467"/>
      <c r="GLR46" s="467"/>
      <c r="GLS46" s="467"/>
      <c r="GLT46" s="467"/>
      <c r="GLU46" s="467"/>
      <c r="GLV46" s="467"/>
      <c r="GLW46" s="467"/>
      <c r="GLX46" s="467"/>
      <c r="GLY46" s="467"/>
      <c r="GLZ46" s="467"/>
      <c r="GMA46" s="467"/>
      <c r="GMB46" s="467"/>
      <c r="GMC46" s="467"/>
      <c r="GMD46" s="467"/>
      <c r="GME46" s="467"/>
      <c r="GMF46" s="467"/>
      <c r="GMG46" s="467"/>
      <c r="GMH46" s="467"/>
      <c r="GMI46" s="467"/>
      <c r="GMJ46" s="467"/>
      <c r="GMK46" s="467"/>
      <c r="GML46" s="467"/>
      <c r="GMM46" s="467"/>
      <c r="GMN46" s="467"/>
      <c r="GMO46" s="467"/>
      <c r="GMP46" s="467"/>
      <c r="GMQ46" s="467"/>
      <c r="GMR46" s="467"/>
      <c r="GMS46" s="467"/>
      <c r="GMT46" s="467"/>
      <c r="GMU46" s="467"/>
      <c r="GMV46" s="467"/>
      <c r="GMW46" s="467"/>
      <c r="GMX46" s="467"/>
      <c r="GMY46" s="467"/>
      <c r="GMZ46" s="467"/>
      <c r="GNA46" s="467"/>
      <c r="GNB46" s="467"/>
      <c r="GNC46" s="467"/>
      <c r="GND46" s="467"/>
      <c r="GNE46" s="467"/>
      <c r="GNF46" s="467"/>
      <c r="GNG46" s="467"/>
      <c r="GNH46" s="467"/>
      <c r="GNI46" s="467"/>
      <c r="GNJ46" s="467"/>
      <c r="GNK46" s="467"/>
      <c r="GNL46" s="467"/>
      <c r="GNM46" s="467"/>
      <c r="GNN46" s="467"/>
      <c r="GNO46" s="467"/>
      <c r="GNP46" s="467"/>
      <c r="GNQ46" s="467"/>
      <c r="GNR46" s="467"/>
      <c r="GNS46" s="467"/>
      <c r="GNT46" s="467"/>
      <c r="GNU46" s="467"/>
      <c r="GNV46" s="467"/>
      <c r="GNW46" s="467"/>
      <c r="GNX46" s="467"/>
      <c r="GNY46" s="467"/>
      <c r="GNZ46" s="467"/>
      <c r="GOA46" s="467"/>
      <c r="GOB46" s="467"/>
      <c r="GOC46" s="467"/>
      <c r="GOD46" s="467"/>
      <c r="GOE46" s="467"/>
      <c r="GOF46" s="467"/>
      <c r="GOG46" s="467"/>
      <c r="GOH46" s="467"/>
      <c r="GOI46" s="467"/>
      <c r="GOJ46" s="467"/>
      <c r="GOK46" s="467"/>
      <c r="GOL46" s="467"/>
      <c r="GOM46" s="467"/>
      <c r="GON46" s="467"/>
      <c r="GOO46" s="467"/>
      <c r="GOP46" s="467"/>
      <c r="GOQ46" s="467"/>
      <c r="GOR46" s="467"/>
      <c r="GOS46" s="467"/>
      <c r="GOT46" s="467"/>
      <c r="GOU46" s="467"/>
      <c r="GOV46" s="467"/>
      <c r="GOW46" s="467"/>
      <c r="GOX46" s="467"/>
      <c r="GOY46" s="467"/>
      <c r="GOZ46" s="467"/>
      <c r="GPA46" s="467"/>
      <c r="GPB46" s="467"/>
      <c r="GPC46" s="467"/>
      <c r="GPD46" s="467"/>
      <c r="GPE46" s="467"/>
      <c r="GPF46" s="467"/>
      <c r="GPG46" s="467"/>
      <c r="GPH46" s="467"/>
      <c r="GPI46" s="467"/>
      <c r="GPJ46" s="467"/>
      <c r="GPK46" s="467"/>
      <c r="GPL46" s="467"/>
      <c r="GPM46" s="467"/>
      <c r="GPN46" s="467"/>
      <c r="GPO46" s="467"/>
      <c r="GPP46" s="467"/>
      <c r="GPQ46" s="467"/>
      <c r="GPR46" s="467"/>
      <c r="GPS46" s="467"/>
      <c r="GPT46" s="467"/>
      <c r="GPU46" s="467"/>
      <c r="GPV46" s="467"/>
      <c r="GPW46" s="467"/>
      <c r="GPX46" s="467"/>
      <c r="GPY46" s="467"/>
      <c r="GPZ46" s="467"/>
      <c r="GQA46" s="467"/>
      <c r="GQB46" s="467"/>
      <c r="GQC46" s="467"/>
      <c r="GQD46" s="467"/>
      <c r="GQE46" s="467"/>
      <c r="GQF46" s="467"/>
      <c r="GQG46" s="467"/>
      <c r="GQH46" s="467"/>
      <c r="GQI46" s="467"/>
      <c r="GQJ46" s="467"/>
      <c r="GQK46" s="467"/>
      <c r="GQL46" s="467"/>
      <c r="GQM46" s="467"/>
      <c r="GQN46" s="467"/>
      <c r="GQO46" s="467"/>
      <c r="GQP46" s="467"/>
      <c r="GQQ46" s="467"/>
      <c r="GQR46" s="467"/>
      <c r="GQS46" s="467"/>
      <c r="GQT46" s="467"/>
      <c r="GQU46" s="467"/>
      <c r="GQV46" s="467"/>
      <c r="GQW46" s="467"/>
      <c r="GQX46" s="467"/>
      <c r="GQY46" s="467"/>
      <c r="GQZ46" s="467"/>
      <c r="GRA46" s="467"/>
      <c r="GRB46" s="467"/>
      <c r="GRC46" s="467"/>
      <c r="GRD46" s="467"/>
      <c r="GRE46" s="467"/>
      <c r="GRF46" s="467"/>
      <c r="GRG46" s="467"/>
      <c r="GRH46" s="467"/>
      <c r="GRI46" s="467"/>
      <c r="GRJ46" s="467"/>
      <c r="GRK46" s="467"/>
      <c r="GRL46" s="467"/>
      <c r="GRM46" s="467"/>
      <c r="GRN46" s="467"/>
      <c r="GRO46" s="467"/>
      <c r="GRP46" s="467"/>
      <c r="GRQ46" s="467"/>
      <c r="GRR46" s="467"/>
      <c r="GRS46" s="467"/>
      <c r="GRT46" s="467"/>
      <c r="GRU46" s="467"/>
      <c r="GRV46" s="467"/>
      <c r="GRW46" s="467"/>
      <c r="GRX46" s="467"/>
      <c r="GRY46" s="467"/>
      <c r="GRZ46" s="467"/>
      <c r="GSA46" s="467"/>
      <c r="GSB46" s="467"/>
      <c r="GSC46" s="467"/>
      <c r="GSD46" s="467"/>
      <c r="GSE46" s="467"/>
      <c r="GSF46" s="467"/>
      <c r="GSG46" s="467"/>
      <c r="GSH46" s="467"/>
      <c r="GSI46" s="467"/>
      <c r="GSJ46" s="467"/>
      <c r="GSK46" s="467"/>
      <c r="GSL46" s="467"/>
      <c r="GSM46" s="467"/>
      <c r="GSN46" s="467"/>
      <c r="GSO46" s="467"/>
      <c r="GSP46" s="467"/>
      <c r="GSQ46" s="467"/>
      <c r="GSR46" s="467"/>
      <c r="GSS46" s="467"/>
      <c r="GST46" s="467"/>
      <c r="GSU46" s="467"/>
      <c r="GSV46" s="467"/>
      <c r="GSW46" s="467"/>
      <c r="GSX46" s="467"/>
      <c r="GSY46" s="467"/>
      <c r="GSZ46" s="467"/>
      <c r="GTA46" s="467"/>
      <c r="GTB46" s="467"/>
      <c r="GTC46" s="467"/>
      <c r="GTD46" s="467"/>
      <c r="GTE46" s="467"/>
      <c r="GTF46" s="467"/>
      <c r="GTG46" s="467"/>
      <c r="GTH46" s="467"/>
      <c r="GTI46" s="467"/>
      <c r="GTJ46" s="467"/>
      <c r="GTK46" s="467"/>
      <c r="GTL46" s="467"/>
      <c r="GTM46" s="467"/>
      <c r="GTN46" s="467"/>
      <c r="GTO46" s="467"/>
      <c r="GTP46" s="467"/>
      <c r="GTQ46" s="467"/>
      <c r="GTR46" s="467"/>
      <c r="GTS46" s="467"/>
      <c r="GTT46" s="467"/>
      <c r="GTU46" s="467"/>
      <c r="GTV46" s="467"/>
      <c r="GTW46" s="467"/>
      <c r="GTX46" s="467"/>
      <c r="GTY46" s="467"/>
      <c r="GTZ46" s="467"/>
      <c r="GUA46" s="467"/>
      <c r="GUB46" s="467"/>
      <c r="GUC46" s="467"/>
      <c r="GUD46" s="467"/>
      <c r="GUE46" s="467"/>
      <c r="GUF46" s="467"/>
      <c r="GUG46" s="467"/>
      <c r="GUH46" s="467"/>
      <c r="GUI46" s="467"/>
      <c r="GUJ46" s="467"/>
      <c r="GUK46" s="467"/>
      <c r="GUL46" s="467"/>
      <c r="GUM46" s="467"/>
      <c r="GUN46" s="467"/>
      <c r="GUO46" s="467"/>
      <c r="GUP46" s="467"/>
      <c r="GUQ46" s="467"/>
      <c r="GUR46" s="467"/>
      <c r="GUS46" s="467"/>
      <c r="GUT46" s="467"/>
      <c r="GUU46" s="467"/>
      <c r="GUV46" s="467"/>
      <c r="GUW46" s="467"/>
      <c r="GUX46" s="467"/>
      <c r="GUY46" s="467"/>
      <c r="GUZ46" s="467"/>
      <c r="GVA46" s="467"/>
      <c r="GVB46" s="467"/>
      <c r="GVC46" s="467"/>
      <c r="GVD46" s="467"/>
      <c r="GVE46" s="467"/>
      <c r="GVF46" s="467"/>
      <c r="GVG46" s="467"/>
      <c r="GVH46" s="467"/>
      <c r="GVI46" s="467"/>
      <c r="GVJ46" s="467"/>
      <c r="GVK46" s="467"/>
      <c r="GVL46" s="467"/>
      <c r="GVM46" s="467"/>
      <c r="GVN46" s="467"/>
      <c r="GVO46" s="467"/>
      <c r="GVP46" s="467"/>
      <c r="GVQ46" s="467"/>
      <c r="GVR46" s="467"/>
      <c r="GVS46" s="467"/>
      <c r="GVT46" s="467"/>
      <c r="GVU46" s="467"/>
      <c r="GVV46" s="467"/>
      <c r="GVW46" s="467"/>
      <c r="GVX46" s="467"/>
      <c r="GVY46" s="467"/>
      <c r="GVZ46" s="467"/>
      <c r="GWA46" s="467"/>
      <c r="GWB46" s="467"/>
      <c r="GWC46" s="467"/>
      <c r="GWD46" s="467"/>
      <c r="GWE46" s="467"/>
      <c r="GWF46" s="467"/>
      <c r="GWG46" s="467"/>
      <c r="GWH46" s="467"/>
      <c r="GWI46" s="467"/>
      <c r="GWJ46" s="467"/>
      <c r="GWK46" s="467"/>
      <c r="GWL46" s="467"/>
      <c r="GWM46" s="467"/>
      <c r="GWN46" s="467"/>
      <c r="GWO46" s="467"/>
      <c r="GWP46" s="467"/>
      <c r="GWQ46" s="467"/>
      <c r="GWR46" s="467"/>
      <c r="GWS46" s="467"/>
      <c r="GWT46" s="467"/>
      <c r="GWU46" s="467"/>
      <c r="GWV46" s="467"/>
      <c r="GWW46" s="467"/>
      <c r="GWX46" s="467"/>
      <c r="GWY46" s="467"/>
      <c r="GWZ46" s="467"/>
      <c r="GXA46" s="467"/>
      <c r="GXB46" s="467"/>
      <c r="GXC46" s="467"/>
      <c r="GXD46" s="467"/>
      <c r="GXE46" s="467"/>
      <c r="GXF46" s="467"/>
      <c r="GXG46" s="467"/>
      <c r="GXH46" s="467"/>
      <c r="GXI46" s="467"/>
      <c r="GXJ46" s="467"/>
      <c r="GXK46" s="467"/>
      <c r="GXL46" s="467"/>
      <c r="GXM46" s="467"/>
      <c r="GXN46" s="467"/>
      <c r="GXO46" s="467"/>
      <c r="GXP46" s="467"/>
      <c r="GXQ46" s="467"/>
      <c r="GXR46" s="467"/>
      <c r="GXS46" s="467"/>
      <c r="GXT46" s="467"/>
      <c r="GXU46" s="467"/>
      <c r="GXV46" s="467"/>
      <c r="GXW46" s="467"/>
      <c r="GXX46" s="467"/>
      <c r="GXY46" s="467"/>
      <c r="GXZ46" s="467"/>
      <c r="GYA46" s="467"/>
      <c r="GYB46" s="467"/>
      <c r="GYC46" s="467"/>
      <c r="GYD46" s="467"/>
      <c r="GYE46" s="467"/>
      <c r="GYF46" s="467"/>
      <c r="GYG46" s="467"/>
      <c r="GYH46" s="467"/>
      <c r="GYI46" s="467"/>
      <c r="GYJ46" s="467"/>
      <c r="GYK46" s="467"/>
      <c r="GYL46" s="467"/>
      <c r="GYM46" s="467"/>
      <c r="GYN46" s="467"/>
      <c r="GYO46" s="467"/>
      <c r="GYP46" s="467"/>
      <c r="GYQ46" s="467"/>
      <c r="GYR46" s="467"/>
      <c r="GYS46" s="467"/>
      <c r="GYT46" s="467"/>
      <c r="GYU46" s="467"/>
      <c r="GYV46" s="467"/>
      <c r="GYW46" s="467"/>
      <c r="GYX46" s="467"/>
      <c r="GYY46" s="467"/>
      <c r="GYZ46" s="467"/>
      <c r="GZA46" s="467"/>
      <c r="GZB46" s="467"/>
      <c r="GZC46" s="467"/>
      <c r="GZD46" s="467"/>
      <c r="GZE46" s="467"/>
      <c r="GZF46" s="467"/>
      <c r="GZG46" s="467"/>
      <c r="GZH46" s="467"/>
      <c r="GZI46" s="467"/>
      <c r="GZJ46" s="467"/>
      <c r="GZK46" s="467"/>
      <c r="GZL46" s="467"/>
      <c r="GZM46" s="467"/>
      <c r="GZN46" s="467"/>
      <c r="GZO46" s="467"/>
      <c r="GZP46" s="467"/>
      <c r="GZQ46" s="467"/>
      <c r="GZR46" s="467"/>
      <c r="GZS46" s="467"/>
      <c r="GZT46" s="467"/>
      <c r="GZU46" s="467"/>
      <c r="GZV46" s="467"/>
      <c r="GZW46" s="467"/>
      <c r="GZX46" s="467"/>
      <c r="GZY46" s="467"/>
      <c r="GZZ46" s="467"/>
      <c r="HAA46" s="467"/>
      <c r="HAB46" s="467"/>
      <c r="HAC46" s="467"/>
      <c r="HAD46" s="467"/>
      <c r="HAE46" s="467"/>
      <c r="HAF46" s="467"/>
      <c r="HAG46" s="467"/>
      <c r="HAH46" s="467"/>
      <c r="HAI46" s="467"/>
      <c r="HAJ46" s="467"/>
      <c r="HAK46" s="467"/>
      <c r="HAL46" s="467"/>
      <c r="HAM46" s="467"/>
      <c r="HAN46" s="467"/>
      <c r="HAO46" s="467"/>
      <c r="HAP46" s="467"/>
      <c r="HAQ46" s="467"/>
      <c r="HAR46" s="467"/>
      <c r="HAS46" s="467"/>
      <c r="HAT46" s="467"/>
      <c r="HAU46" s="467"/>
      <c r="HAV46" s="467"/>
      <c r="HAW46" s="467"/>
      <c r="HAX46" s="467"/>
      <c r="HAY46" s="467"/>
      <c r="HAZ46" s="467"/>
      <c r="HBA46" s="467"/>
      <c r="HBB46" s="467"/>
      <c r="HBC46" s="467"/>
      <c r="HBD46" s="467"/>
      <c r="HBE46" s="467"/>
      <c r="HBF46" s="467"/>
      <c r="HBG46" s="467"/>
      <c r="HBH46" s="467"/>
      <c r="HBI46" s="467"/>
      <c r="HBJ46" s="467"/>
      <c r="HBK46" s="467"/>
      <c r="HBL46" s="467"/>
      <c r="HBM46" s="467"/>
      <c r="HBN46" s="467"/>
      <c r="HBO46" s="467"/>
      <c r="HBP46" s="467"/>
      <c r="HBQ46" s="467"/>
      <c r="HBR46" s="467"/>
      <c r="HBS46" s="467"/>
      <c r="HBT46" s="467"/>
      <c r="HBU46" s="467"/>
      <c r="HBV46" s="467"/>
      <c r="HBW46" s="467"/>
      <c r="HBX46" s="467"/>
      <c r="HBY46" s="467"/>
      <c r="HBZ46" s="467"/>
      <c r="HCA46" s="467"/>
      <c r="HCB46" s="467"/>
      <c r="HCC46" s="467"/>
      <c r="HCD46" s="467"/>
      <c r="HCE46" s="467"/>
      <c r="HCF46" s="467"/>
      <c r="HCG46" s="467"/>
      <c r="HCH46" s="467"/>
      <c r="HCI46" s="467"/>
      <c r="HCJ46" s="467"/>
      <c r="HCK46" s="467"/>
      <c r="HCL46" s="467"/>
      <c r="HCM46" s="467"/>
      <c r="HCN46" s="467"/>
      <c r="HCO46" s="467"/>
      <c r="HCP46" s="467"/>
      <c r="HCQ46" s="467"/>
      <c r="HCR46" s="467"/>
      <c r="HCS46" s="467"/>
      <c r="HCT46" s="467"/>
      <c r="HCU46" s="467"/>
      <c r="HCV46" s="467"/>
      <c r="HCW46" s="467"/>
      <c r="HCX46" s="467"/>
      <c r="HCY46" s="467"/>
      <c r="HCZ46" s="467"/>
      <c r="HDA46" s="467"/>
      <c r="HDB46" s="467"/>
      <c r="HDC46" s="467"/>
      <c r="HDD46" s="467"/>
      <c r="HDE46" s="467"/>
      <c r="HDF46" s="467"/>
      <c r="HDG46" s="467"/>
      <c r="HDH46" s="467"/>
      <c r="HDI46" s="467"/>
      <c r="HDJ46" s="467"/>
      <c r="HDK46" s="467"/>
      <c r="HDL46" s="467"/>
      <c r="HDM46" s="467"/>
      <c r="HDN46" s="467"/>
      <c r="HDO46" s="467"/>
      <c r="HDP46" s="467"/>
      <c r="HDQ46" s="467"/>
      <c r="HDR46" s="467"/>
      <c r="HDS46" s="467"/>
      <c r="HDT46" s="467"/>
      <c r="HDU46" s="467"/>
      <c r="HDV46" s="467"/>
      <c r="HDW46" s="467"/>
      <c r="HDX46" s="467"/>
      <c r="HDY46" s="467"/>
      <c r="HDZ46" s="467"/>
      <c r="HEA46" s="467"/>
      <c r="HEB46" s="467"/>
      <c r="HEC46" s="467"/>
      <c r="HED46" s="467"/>
      <c r="HEE46" s="467"/>
      <c r="HEF46" s="467"/>
      <c r="HEG46" s="467"/>
      <c r="HEH46" s="467"/>
      <c r="HEI46" s="467"/>
      <c r="HEJ46" s="467"/>
      <c r="HEK46" s="467"/>
      <c r="HEL46" s="467"/>
      <c r="HEM46" s="467"/>
      <c r="HEN46" s="467"/>
      <c r="HEO46" s="467"/>
      <c r="HEP46" s="467"/>
      <c r="HEQ46" s="467"/>
      <c r="HER46" s="467"/>
      <c r="HES46" s="467"/>
      <c r="HET46" s="467"/>
      <c r="HEU46" s="467"/>
      <c r="HEV46" s="467"/>
      <c r="HEW46" s="467"/>
      <c r="HEX46" s="467"/>
      <c r="HEY46" s="467"/>
      <c r="HEZ46" s="467"/>
      <c r="HFA46" s="467"/>
      <c r="HFB46" s="467"/>
      <c r="HFC46" s="467"/>
      <c r="HFD46" s="467"/>
      <c r="HFE46" s="467"/>
      <c r="HFF46" s="467"/>
      <c r="HFG46" s="467"/>
      <c r="HFH46" s="467"/>
      <c r="HFI46" s="467"/>
      <c r="HFJ46" s="467"/>
      <c r="HFK46" s="467"/>
      <c r="HFL46" s="467"/>
      <c r="HFM46" s="467"/>
      <c r="HFN46" s="467"/>
      <c r="HFO46" s="467"/>
      <c r="HFP46" s="467"/>
      <c r="HFQ46" s="467"/>
      <c r="HFR46" s="467"/>
      <c r="HFS46" s="467"/>
      <c r="HFT46" s="467"/>
      <c r="HFU46" s="467"/>
      <c r="HFV46" s="467"/>
      <c r="HFW46" s="467"/>
      <c r="HFX46" s="467"/>
      <c r="HFY46" s="467"/>
      <c r="HFZ46" s="467"/>
      <c r="HGA46" s="467"/>
      <c r="HGB46" s="467"/>
      <c r="HGC46" s="467"/>
      <c r="HGD46" s="467"/>
      <c r="HGE46" s="467"/>
      <c r="HGF46" s="467"/>
      <c r="HGG46" s="467"/>
      <c r="HGH46" s="467"/>
      <c r="HGI46" s="467"/>
      <c r="HGJ46" s="467"/>
      <c r="HGK46" s="467"/>
      <c r="HGL46" s="467"/>
      <c r="HGM46" s="467"/>
      <c r="HGN46" s="467"/>
      <c r="HGO46" s="467"/>
      <c r="HGP46" s="467"/>
      <c r="HGQ46" s="467"/>
      <c r="HGR46" s="467"/>
      <c r="HGS46" s="467"/>
      <c r="HGT46" s="467"/>
      <c r="HGU46" s="467"/>
      <c r="HGV46" s="467"/>
      <c r="HGW46" s="467"/>
      <c r="HGX46" s="467"/>
      <c r="HGY46" s="467"/>
      <c r="HGZ46" s="467"/>
      <c r="HHA46" s="467"/>
      <c r="HHB46" s="467"/>
      <c r="HHC46" s="467"/>
      <c r="HHD46" s="467"/>
      <c r="HHE46" s="467"/>
      <c r="HHF46" s="467"/>
      <c r="HHG46" s="467"/>
      <c r="HHH46" s="467"/>
      <c r="HHI46" s="467"/>
      <c r="HHJ46" s="467"/>
      <c r="HHK46" s="467"/>
      <c r="HHL46" s="467"/>
      <c r="HHM46" s="467"/>
      <c r="HHN46" s="467"/>
      <c r="HHO46" s="467"/>
      <c r="HHP46" s="467"/>
      <c r="HHQ46" s="467"/>
      <c r="HHR46" s="467"/>
      <c r="HHS46" s="467"/>
      <c r="HHT46" s="467"/>
      <c r="HHU46" s="467"/>
      <c r="HHV46" s="467"/>
      <c r="HHW46" s="467"/>
      <c r="HHX46" s="467"/>
      <c r="HHY46" s="467"/>
      <c r="HHZ46" s="467"/>
      <c r="HIA46" s="467"/>
      <c r="HIB46" s="467"/>
      <c r="HIC46" s="467"/>
      <c r="HID46" s="467"/>
      <c r="HIE46" s="467"/>
      <c r="HIF46" s="467"/>
      <c r="HIG46" s="467"/>
      <c r="HIH46" s="467"/>
      <c r="HII46" s="467"/>
      <c r="HIJ46" s="467"/>
      <c r="HIK46" s="467"/>
      <c r="HIL46" s="467"/>
      <c r="HIM46" s="467"/>
      <c r="HIN46" s="467"/>
      <c r="HIO46" s="467"/>
      <c r="HIP46" s="467"/>
      <c r="HIQ46" s="467"/>
      <c r="HIR46" s="467"/>
      <c r="HIS46" s="467"/>
      <c r="HIT46" s="467"/>
      <c r="HIU46" s="467"/>
      <c r="HIV46" s="467"/>
      <c r="HIW46" s="467"/>
      <c r="HIX46" s="467"/>
      <c r="HIY46" s="467"/>
      <c r="HIZ46" s="467"/>
      <c r="HJA46" s="467"/>
      <c r="HJB46" s="467"/>
      <c r="HJC46" s="467"/>
      <c r="HJD46" s="467"/>
      <c r="HJE46" s="467"/>
      <c r="HJF46" s="467"/>
      <c r="HJG46" s="467"/>
      <c r="HJH46" s="467"/>
      <c r="HJI46" s="467"/>
      <c r="HJJ46" s="467"/>
      <c r="HJK46" s="467"/>
      <c r="HJL46" s="467"/>
      <c r="HJM46" s="467"/>
      <c r="HJN46" s="467"/>
      <c r="HJO46" s="467"/>
      <c r="HJP46" s="467"/>
      <c r="HJQ46" s="467"/>
      <c r="HJR46" s="467"/>
      <c r="HJS46" s="467"/>
      <c r="HJT46" s="467"/>
      <c r="HJU46" s="467"/>
      <c r="HJV46" s="467"/>
      <c r="HJW46" s="467"/>
      <c r="HJX46" s="467"/>
      <c r="HJY46" s="467"/>
      <c r="HJZ46" s="467"/>
      <c r="HKA46" s="467"/>
      <c r="HKB46" s="467"/>
      <c r="HKC46" s="467"/>
      <c r="HKD46" s="467"/>
      <c r="HKE46" s="467"/>
      <c r="HKF46" s="467"/>
      <c r="HKG46" s="467"/>
      <c r="HKH46" s="467"/>
      <c r="HKI46" s="467"/>
      <c r="HKJ46" s="467"/>
      <c r="HKK46" s="467"/>
      <c r="HKL46" s="467"/>
      <c r="HKM46" s="467"/>
      <c r="HKN46" s="467"/>
      <c r="HKO46" s="467"/>
      <c r="HKP46" s="467"/>
      <c r="HKQ46" s="467"/>
      <c r="HKR46" s="467"/>
      <c r="HKS46" s="467"/>
      <c r="HKT46" s="467"/>
      <c r="HKU46" s="467"/>
      <c r="HKV46" s="467"/>
      <c r="HKW46" s="467"/>
      <c r="HKX46" s="467"/>
      <c r="HKY46" s="467"/>
      <c r="HKZ46" s="467"/>
      <c r="HLA46" s="467"/>
      <c r="HLB46" s="467"/>
      <c r="HLC46" s="467"/>
      <c r="HLD46" s="467"/>
      <c r="HLE46" s="467"/>
      <c r="HLF46" s="467"/>
      <c r="HLG46" s="467"/>
      <c r="HLH46" s="467"/>
      <c r="HLI46" s="467"/>
      <c r="HLJ46" s="467"/>
      <c r="HLK46" s="467"/>
      <c r="HLL46" s="467"/>
      <c r="HLM46" s="467"/>
      <c r="HLN46" s="467"/>
      <c r="HLO46" s="467"/>
      <c r="HLP46" s="467"/>
      <c r="HLQ46" s="467"/>
      <c r="HLR46" s="467"/>
      <c r="HLS46" s="467"/>
      <c r="HLT46" s="467"/>
      <c r="HLU46" s="467"/>
      <c r="HLV46" s="467"/>
      <c r="HLW46" s="467"/>
      <c r="HLX46" s="467"/>
      <c r="HLY46" s="467"/>
      <c r="HLZ46" s="467"/>
      <c r="HMA46" s="467"/>
      <c r="HMB46" s="467"/>
      <c r="HMC46" s="467"/>
      <c r="HMD46" s="467"/>
      <c r="HME46" s="467"/>
      <c r="HMF46" s="467"/>
      <c r="HMG46" s="467"/>
      <c r="HMH46" s="467"/>
      <c r="HMI46" s="467"/>
      <c r="HMJ46" s="467"/>
      <c r="HMK46" s="467"/>
      <c r="HML46" s="467"/>
      <c r="HMM46" s="467"/>
      <c r="HMN46" s="467"/>
      <c r="HMO46" s="467"/>
      <c r="HMP46" s="467"/>
      <c r="HMQ46" s="467"/>
      <c r="HMR46" s="467"/>
      <c r="HMS46" s="467"/>
      <c r="HMT46" s="467"/>
      <c r="HMU46" s="467"/>
      <c r="HMV46" s="467"/>
      <c r="HMW46" s="467"/>
      <c r="HMX46" s="467"/>
      <c r="HMY46" s="467"/>
      <c r="HMZ46" s="467"/>
      <c r="HNA46" s="467"/>
      <c r="HNB46" s="467"/>
      <c r="HNC46" s="467"/>
      <c r="HND46" s="467"/>
      <c r="HNE46" s="467"/>
      <c r="HNF46" s="467"/>
      <c r="HNG46" s="467"/>
      <c r="HNH46" s="467"/>
      <c r="HNI46" s="467"/>
      <c r="HNJ46" s="467"/>
      <c r="HNK46" s="467"/>
      <c r="HNL46" s="467"/>
      <c r="HNM46" s="467"/>
      <c r="HNN46" s="467"/>
      <c r="HNO46" s="467"/>
      <c r="HNP46" s="467"/>
      <c r="HNQ46" s="467"/>
      <c r="HNR46" s="467"/>
      <c r="HNS46" s="467"/>
      <c r="HNT46" s="467"/>
      <c r="HNU46" s="467"/>
      <c r="HNV46" s="467"/>
      <c r="HNW46" s="467"/>
      <c r="HNX46" s="467"/>
      <c r="HNY46" s="467"/>
      <c r="HNZ46" s="467"/>
      <c r="HOA46" s="467"/>
      <c r="HOB46" s="467"/>
      <c r="HOC46" s="467"/>
      <c r="HOD46" s="467"/>
      <c r="HOE46" s="467"/>
      <c r="HOF46" s="467"/>
      <c r="HOG46" s="467"/>
      <c r="HOH46" s="467"/>
      <c r="HOI46" s="467"/>
      <c r="HOJ46" s="467"/>
      <c r="HOK46" s="467"/>
      <c r="HOL46" s="467"/>
      <c r="HOM46" s="467"/>
      <c r="HON46" s="467"/>
      <c r="HOO46" s="467"/>
      <c r="HOP46" s="467"/>
      <c r="HOQ46" s="467"/>
      <c r="HOR46" s="467"/>
      <c r="HOS46" s="467"/>
      <c r="HOT46" s="467"/>
      <c r="HOU46" s="467"/>
      <c r="HOV46" s="467"/>
      <c r="HOW46" s="467"/>
      <c r="HOX46" s="467"/>
      <c r="HOY46" s="467"/>
      <c r="HOZ46" s="467"/>
      <c r="HPA46" s="467"/>
      <c r="HPB46" s="467"/>
      <c r="HPC46" s="467"/>
      <c r="HPD46" s="467"/>
      <c r="HPE46" s="467"/>
      <c r="HPF46" s="467"/>
      <c r="HPG46" s="467"/>
      <c r="HPH46" s="467"/>
      <c r="HPI46" s="467"/>
      <c r="HPJ46" s="467"/>
      <c r="HPK46" s="467"/>
      <c r="HPL46" s="467"/>
      <c r="HPM46" s="467"/>
      <c r="HPN46" s="467"/>
      <c r="HPO46" s="467"/>
      <c r="HPP46" s="467"/>
      <c r="HPQ46" s="467"/>
      <c r="HPR46" s="467"/>
      <c r="HPS46" s="467"/>
      <c r="HPT46" s="467"/>
      <c r="HPU46" s="467"/>
      <c r="HPV46" s="467"/>
      <c r="HPW46" s="467"/>
      <c r="HPX46" s="467"/>
      <c r="HPY46" s="467"/>
      <c r="HPZ46" s="467"/>
      <c r="HQA46" s="467"/>
      <c r="HQB46" s="467"/>
      <c r="HQC46" s="467"/>
      <c r="HQD46" s="467"/>
      <c r="HQE46" s="467"/>
      <c r="HQF46" s="467"/>
      <c r="HQG46" s="467"/>
      <c r="HQH46" s="467"/>
      <c r="HQI46" s="467"/>
      <c r="HQJ46" s="467"/>
      <c r="HQK46" s="467"/>
      <c r="HQL46" s="467"/>
      <c r="HQM46" s="467"/>
      <c r="HQN46" s="467"/>
      <c r="HQO46" s="467"/>
      <c r="HQP46" s="467"/>
      <c r="HQQ46" s="467"/>
      <c r="HQR46" s="467"/>
      <c r="HQS46" s="467"/>
      <c r="HQT46" s="467"/>
      <c r="HQU46" s="467"/>
      <c r="HQV46" s="467"/>
      <c r="HQW46" s="467"/>
      <c r="HQX46" s="467"/>
      <c r="HQY46" s="467"/>
      <c r="HQZ46" s="467"/>
      <c r="HRA46" s="467"/>
      <c r="HRB46" s="467"/>
      <c r="HRC46" s="467"/>
      <c r="HRD46" s="467"/>
      <c r="HRE46" s="467"/>
      <c r="HRF46" s="467"/>
      <c r="HRG46" s="467"/>
      <c r="HRH46" s="467"/>
      <c r="HRI46" s="467"/>
      <c r="HRJ46" s="467"/>
      <c r="HRK46" s="467"/>
      <c r="HRL46" s="467"/>
      <c r="HRM46" s="467"/>
      <c r="HRN46" s="467"/>
      <c r="HRO46" s="467"/>
      <c r="HRP46" s="467"/>
      <c r="HRQ46" s="467"/>
      <c r="HRR46" s="467"/>
      <c r="HRS46" s="467"/>
      <c r="HRT46" s="467"/>
      <c r="HRU46" s="467"/>
      <c r="HRV46" s="467"/>
      <c r="HRW46" s="467"/>
      <c r="HRX46" s="467"/>
      <c r="HRY46" s="467"/>
      <c r="HRZ46" s="467"/>
      <c r="HSA46" s="467"/>
      <c r="HSB46" s="467"/>
      <c r="HSC46" s="467"/>
      <c r="HSD46" s="467"/>
      <c r="HSE46" s="467"/>
      <c r="HSF46" s="467"/>
      <c r="HSG46" s="467"/>
      <c r="HSH46" s="467"/>
      <c r="HSI46" s="467"/>
      <c r="HSJ46" s="467"/>
      <c r="HSK46" s="467"/>
      <c r="HSL46" s="467"/>
      <c r="HSM46" s="467"/>
      <c r="HSN46" s="467"/>
      <c r="HSO46" s="467"/>
      <c r="HSP46" s="467"/>
      <c r="HSQ46" s="467"/>
      <c r="HSR46" s="467"/>
      <c r="HSS46" s="467"/>
      <c r="HST46" s="467"/>
      <c r="HSU46" s="467"/>
      <c r="HSV46" s="467"/>
      <c r="HSW46" s="467"/>
      <c r="HSX46" s="467"/>
      <c r="HSY46" s="467"/>
      <c r="HSZ46" s="467"/>
      <c r="HTA46" s="467"/>
      <c r="HTB46" s="467"/>
      <c r="HTC46" s="467"/>
      <c r="HTD46" s="467"/>
      <c r="HTE46" s="467"/>
      <c r="HTF46" s="467"/>
      <c r="HTG46" s="467"/>
      <c r="HTH46" s="467"/>
      <c r="HTI46" s="467"/>
      <c r="HTJ46" s="467"/>
      <c r="HTK46" s="467"/>
      <c r="HTL46" s="467"/>
      <c r="HTM46" s="467"/>
      <c r="HTN46" s="467"/>
      <c r="HTO46" s="467"/>
      <c r="HTP46" s="467"/>
      <c r="HTQ46" s="467"/>
      <c r="HTR46" s="467"/>
      <c r="HTS46" s="467"/>
      <c r="HTT46" s="467"/>
      <c r="HTU46" s="467"/>
      <c r="HTV46" s="467"/>
      <c r="HTW46" s="467"/>
      <c r="HTX46" s="467"/>
      <c r="HTY46" s="467"/>
      <c r="HTZ46" s="467"/>
      <c r="HUA46" s="467"/>
      <c r="HUB46" s="467"/>
      <c r="HUC46" s="467"/>
      <c r="HUD46" s="467"/>
      <c r="HUE46" s="467"/>
      <c r="HUF46" s="467"/>
      <c r="HUG46" s="467"/>
      <c r="HUH46" s="467"/>
      <c r="HUI46" s="467"/>
      <c r="HUJ46" s="467"/>
      <c r="HUK46" s="467"/>
      <c r="HUL46" s="467"/>
      <c r="HUM46" s="467"/>
      <c r="HUN46" s="467"/>
      <c r="HUO46" s="467"/>
      <c r="HUP46" s="467"/>
      <c r="HUQ46" s="467"/>
      <c r="HUR46" s="467"/>
      <c r="HUS46" s="467"/>
      <c r="HUT46" s="467"/>
      <c r="HUU46" s="467"/>
      <c r="HUV46" s="467"/>
      <c r="HUW46" s="467"/>
      <c r="HUX46" s="467"/>
      <c r="HUY46" s="467"/>
      <c r="HUZ46" s="467"/>
      <c r="HVA46" s="467"/>
      <c r="HVB46" s="467"/>
      <c r="HVC46" s="467"/>
      <c r="HVD46" s="467"/>
      <c r="HVE46" s="467"/>
      <c r="HVF46" s="467"/>
      <c r="HVG46" s="467"/>
      <c r="HVH46" s="467"/>
      <c r="HVI46" s="467"/>
      <c r="HVJ46" s="467"/>
      <c r="HVK46" s="467"/>
      <c r="HVL46" s="467"/>
      <c r="HVM46" s="467"/>
      <c r="HVN46" s="467"/>
      <c r="HVO46" s="467"/>
      <c r="HVP46" s="467"/>
      <c r="HVQ46" s="467"/>
      <c r="HVR46" s="467"/>
      <c r="HVS46" s="467"/>
      <c r="HVT46" s="467"/>
      <c r="HVU46" s="467"/>
      <c r="HVV46" s="467"/>
      <c r="HVW46" s="467"/>
      <c r="HVX46" s="467"/>
      <c r="HVY46" s="467"/>
      <c r="HVZ46" s="467"/>
      <c r="HWA46" s="467"/>
      <c r="HWB46" s="467"/>
      <c r="HWC46" s="467"/>
      <c r="HWD46" s="467"/>
      <c r="HWE46" s="467"/>
      <c r="HWF46" s="467"/>
      <c r="HWG46" s="467"/>
      <c r="HWH46" s="467"/>
      <c r="HWI46" s="467"/>
      <c r="HWJ46" s="467"/>
      <c r="HWK46" s="467"/>
      <c r="HWL46" s="467"/>
      <c r="HWM46" s="467"/>
      <c r="HWN46" s="467"/>
      <c r="HWO46" s="467"/>
      <c r="HWP46" s="467"/>
      <c r="HWQ46" s="467"/>
      <c r="HWR46" s="467"/>
      <c r="HWS46" s="467"/>
      <c r="HWT46" s="467"/>
      <c r="HWU46" s="467"/>
      <c r="HWV46" s="467"/>
      <c r="HWW46" s="467"/>
      <c r="HWX46" s="467"/>
      <c r="HWY46" s="467"/>
      <c r="HWZ46" s="467"/>
      <c r="HXA46" s="467"/>
      <c r="HXB46" s="467"/>
      <c r="HXC46" s="467"/>
      <c r="HXD46" s="467"/>
      <c r="HXE46" s="467"/>
      <c r="HXF46" s="467"/>
      <c r="HXG46" s="467"/>
      <c r="HXH46" s="467"/>
      <c r="HXI46" s="467"/>
      <c r="HXJ46" s="467"/>
      <c r="HXK46" s="467"/>
      <c r="HXL46" s="467"/>
      <c r="HXM46" s="467"/>
      <c r="HXN46" s="467"/>
      <c r="HXO46" s="467"/>
      <c r="HXP46" s="467"/>
      <c r="HXQ46" s="467"/>
      <c r="HXR46" s="467"/>
      <c r="HXS46" s="467"/>
      <c r="HXT46" s="467"/>
      <c r="HXU46" s="467"/>
      <c r="HXV46" s="467"/>
      <c r="HXW46" s="467"/>
      <c r="HXX46" s="467"/>
      <c r="HXY46" s="467"/>
      <c r="HXZ46" s="467"/>
      <c r="HYA46" s="467"/>
      <c r="HYB46" s="467"/>
      <c r="HYC46" s="467"/>
      <c r="HYD46" s="467"/>
      <c r="HYE46" s="467"/>
      <c r="HYF46" s="467"/>
      <c r="HYG46" s="467"/>
      <c r="HYH46" s="467"/>
      <c r="HYI46" s="467"/>
      <c r="HYJ46" s="467"/>
      <c r="HYK46" s="467"/>
      <c r="HYL46" s="467"/>
      <c r="HYM46" s="467"/>
      <c r="HYN46" s="467"/>
      <c r="HYO46" s="467"/>
      <c r="HYP46" s="467"/>
      <c r="HYQ46" s="467"/>
      <c r="HYR46" s="467"/>
      <c r="HYS46" s="467"/>
      <c r="HYT46" s="467"/>
      <c r="HYU46" s="467"/>
      <c r="HYV46" s="467"/>
      <c r="HYW46" s="467"/>
      <c r="HYX46" s="467"/>
      <c r="HYY46" s="467"/>
      <c r="HYZ46" s="467"/>
      <c r="HZA46" s="467"/>
      <c r="HZB46" s="467"/>
      <c r="HZC46" s="467"/>
      <c r="HZD46" s="467"/>
      <c r="HZE46" s="467"/>
      <c r="HZF46" s="467"/>
      <c r="HZG46" s="467"/>
      <c r="HZH46" s="467"/>
      <c r="HZI46" s="467"/>
      <c r="HZJ46" s="467"/>
      <c r="HZK46" s="467"/>
      <c r="HZL46" s="467"/>
      <c r="HZM46" s="467"/>
      <c r="HZN46" s="467"/>
      <c r="HZO46" s="467"/>
      <c r="HZP46" s="467"/>
      <c r="HZQ46" s="467"/>
      <c r="HZR46" s="467"/>
      <c r="HZS46" s="467"/>
      <c r="HZT46" s="467"/>
      <c r="HZU46" s="467"/>
      <c r="HZV46" s="467"/>
      <c r="HZW46" s="467"/>
      <c r="HZX46" s="467"/>
      <c r="HZY46" s="467"/>
      <c r="HZZ46" s="467"/>
      <c r="IAA46" s="467"/>
      <c r="IAB46" s="467"/>
      <c r="IAC46" s="467"/>
      <c r="IAD46" s="467"/>
      <c r="IAE46" s="467"/>
      <c r="IAF46" s="467"/>
      <c r="IAG46" s="467"/>
      <c r="IAH46" s="467"/>
      <c r="IAI46" s="467"/>
      <c r="IAJ46" s="467"/>
      <c r="IAK46" s="467"/>
      <c r="IAL46" s="467"/>
      <c r="IAM46" s="467"/>
      <c r="IAN46" s="467"/>
      <c r="IAO46" s="467"/>
      <c r="IAP46" s="467"/>
      <c r="IAQ46" s="467"/>
      <c r="IAR46" s="467"/>
      <c r="IAS46" s="467"/>
      <c r="IAT46" s="467"/>
      <c r="IAU46" s="467"/>
      <c r="IAV46" s="467"/>
      <c r="IAW46" s="467"/>
      <c r="IAX46" s="467"/>
      <c r="IAY46" s="467"/>
      <c r="IAZ46" s="467"/>
      <c r="IBA46" s="467"/>
      <c r="IBB46" s="467"/>
      <c r="IBC46" s="467"/>
      <c r="IBD46" s="467"/>
      <c r="IBE46" s="467"/>
      <c r="IBF46" s="467"/>
      <c r="IBG46" s="467"/>
      <c r="IBH46" s="467"/>
      <c r="IBI46" s="467"/>
      <c r="IBJ46" s="467"/>
      <c r="IBK46" s="467"/>
      <c r="IBL46" s="467"/>
      <c r="IBM46" s="467"/>
      <c r="IBN46" s="467"/>
      <c r="IBO46" s="467"/>
      <c r="IBP46" s="467"/>
      <c r="IBQ46" s="467"/>
      <c r="IBR46" s="467"/>
      <c r="IBS46" s="467"/>
      <c r="IBT46" s="467"/>
      <c r="IBU46" s="467"/>
      <c r="IBV46" s="467"/>
      <c r="IBW46" s="467"/>
      <c r="IBX46" s="467"/>
      <c r="IBY46" s="467"/>
      <c r="IBZ46" s="467"/>
      <c r="ICA46" s="467"/>
      <c r="ICB46" s="467"/>
      <c r="ICC46" s="467"/>
      <c r="ICD46" s="467"/>
      <c r="ICE46" s="467"/>
      <c r="ICF46" s="467"/>
      <c r="ICG46" s="467"/>
      <c r="ICH46" s="467"/>
      <c r="ICI46" s="467"/>
      <c r="ICJ46" s="467"/>
      <c r="ICK46" s="467"/>
      <c r="ICL46" s="467"/>
      <c r="ICM46" s="467"/>
      <c r="ICN46" s="467"/>
      <c r="ICO46" s="467"/>
      <c r="ICP46" s="467"/>
      <c r="ICQ46" s="467"/>
      <c r="ICR46" s="467"/>
      <c r="ICS46" s="467"/>
      <c r="ICT46" s="467"/>
      <c r="ICU46" s="467"/>
      <c r="ICV46" s="467"/>
      <c r="ICW46" s="467"/>
      <c r="ICX46" s="467"/>
      <c r="ICY46" s="467"/>
      <c r="ICZ46" s="467"/>
      <c r="IDA46" s="467"/>
      <c r="IDB46" s="467"/>
      <c r="IDC46" s="467"/>
      <c r="IDD46" s="467"/>
      <c r="IDE46" s="467"/>
      <c r="IDF46" s="467"/>
      <c r="IDG46" s="467"/>
      <c r="IDH46" s="467"/>
      <c r="IDI46" s="467"/>
      <c r="IDJ46" s="467"/>
      <c r="IDK46" s="467"/>
      <c r="IDL46" s="467"/>
      <c r="IDM46" s="467"/>
      <c r="IDN46" s="467"/>
      <c r="IDO46" s="467"/>
      <c r="IDP46" s="467"/>
      <c r="IDQ46" s="467"/>
      <c r="IDR46" s="467"/>
      <c r="IDS46" s="467"/>
      <c r="IDT46" s="467"/>
      <c r="IDU46" s="467"/>
      <c r="IDV46" s="467"/>
      <c r="IDW46" s="467"/>
      <c r="IDX46" s="467"/>
      <c r="IDY46" s="467"/>
      <c r="IDZ46" s="467"/>
      <c r="IEA46" s="467"/>
      <c r="IEB46" s="467"/>
      <c r="IEC46" s="467"/>
      <c r="IED46" s="467"/>
      <c r="IEE46" s="467"/>
      <c r="IEF46" s="467"/>
      <c r="IEG46" s="467"/>
      <c r="IEH46" s="467"/>
      <c r="IEI46" s="467"/>
      <c r="IEJ46" s="467"/>
      <c r="IEK46" s="467"/>
      <c r="IEL46" s="467"/>
      <c r="IEM46" s="467"/>
      <c r="IEN46" s="467"/>
      <c r="IEO46" s="467"/>
      <c r="IEP46" s="467"/>
      <c r="IEQ46" s="467"/>
      <c r="IER46" s="467"/>
      <c r="IES46" s="467"/>
      <c r="IET46" s="467"/>
      <c r="IEU46" s="467"/>
      <c r="IEV46" s="467"/>
      <c r="IEW46" s="467"/>
      <c r="IEX46" s="467"/>
      <c r="IEY46" s="467"/>
      <c r="IEZ46" s="467"/>
      <c r="IFA46" s="467"/>
      <c r="IFB46" s="467"/>
      <c r="IFC46" s="467"/>
      <c r="IFD46" s="467"/>
      <c r="IFE46" s="467"/>
      <c r="IFF46" s="467"/>
      <c r="IFG46" s="467"/>
      <c r="IFH46" s="467"/>
      <c r="IFI46" s="467"/>
      <c r="IFJ46" s="467"/>
      <c r="IFK46" s="467"/>
      <c r="IFL46" s="467"/>
      <c r="IFM46" s="467"/>
      <c r="IFN46" s="467"/>
      <c r="IFO46" s="467"/>
      <c r="IFP46" s="467"/>
      <c r="IFQ46" s="467"/>
      <c r="IFR46" s="467"/>
      <c r="IFS46" s="467"/>
      <c r="IFT46" s="467"/>
      <c r="IFU46" s="467"/>
      <c r="IFV46" s="467"/>
      <c r="IFW46" s="467"/>
      <c r="IFX46" s="467"/>
      <c r="IFY46" s="467"/>
      <c r="IFZ46" s="467"/>
      <c r="IGA46" s="467"/>
      <c r="IGB46" s="467"/>
      <c r="IGC46" s="467"/>
      <c r="IGD46" s="467"/>
      <c r="IGE46" s="467"/>
      <c r="IGF46" s="467"/>
      <c r="IGG46" s="467"/>
      <c r="IGH46" s="467"/>
      <c r="IGI46" s="467"/>
      <c r="IGJ46" s="467"/>
      <c r="IGK46" s="467"/>
      <c r="IGL46" s="467"/>
      <c r="IGM46" s="467"/>
      <c r="IGN46" s="467"/>
      <c r="IGO46" s="467"/>
      <c r="IGP46" s="467"/>
      <c r="IGQ46" s="467"/>
      <c r="IGR46" s="467"/>
      <c r="IGS46" s="467"/>
      <c r="IGT46" s="467"/>
      <c r="IGU46" s="467"/>
      <c r="IGV46" s="467"/>
      <c r="IGW46" s="467"/>
      <c r="IGX46" s="467"/>
      <c r="IGY46" s="467"/>
      <c r="IGZ46" s="467"/>
      <c r="IHA46" s="467"/>
      <c r="IHB46" s="467"/>
      <c r="IHC46" s="467"/>
      <c r="IHD46" s="467"/>
      <c r="IHE46" s="467"/>
      <c r="IHF46" s="467"/>
      <c r="IHG46" s="467"/>
      <c r="IHH46" s="467"/>
      <c r="IHI46" s="467"/>
      <c r="IHJ46" s="467"/>
      <c r="IHK46" s="467"/>
      <c r="IHL46" s="467"/>
      <c r="IHM46" s="467"/>
      <c r="IHN46" s="467"/>
      <c r="IHO46" s="467"/>
      <c r="IHP46" s="467"/>
      <c r="IHQ46" s="467"/>
      <c r="IHR46" s="467"/>
      <c r="IHS46" s="467"/>
      <c r="IHT46" s="467"/>
      <c r="IHU46" s="467"/>
      <c r="IHV46" s="467"/>
      <c r="IHW46" s="467"/>
      <c r="IHX46" s="467"/>
      <c r="IHY46" s="467"/>
      <c r="IHZ46" s="467"/>
      <c r="IIA46" s="467"/>
      <c r="IIB46" s="467"/>
      <c r="IIC46" s="467"/>
      <c r="IID46" s="467"/>
      <c r="IIE46" s="467"/>
      <c r="IIF46" s="467"/>
      <c r="IIG46" s="467"/>
      <c r="IIH46" s="467"/>
      <c r="III46" s="467"/>
      <c r="IIJ46" s="467"/>
      <c r="IIK46" s="467"/>
      <c r="IIL46" s="467"/>
      <c r="IIM46" s="467"/>
      <c r="IIN46" s="467"/>
      <c r="IIO46" s="467"/>
      <c r="IIP46" s="467"/>
      <c r="IIQ46" s="467"/>
      <c r="IIR46" s="467"/>
      <c r="IIS46" s="467"/>
      <c r="IIT46" s="467"/>
      <c r="IIU46" s="467"/>
      <c r="IIV46" s="467"/>
      <c r="IIW46" s="467"/>
      <c r="IIX46" s="467"/>
      <c r="IIY46" s="467"/>
      <c r="IIZ46" s="467"/>
      <c r="IJA46" s="467"/>
      <c r="IJB46" s="467"/>
      <c r="IJC46" s="467"/>
      <c r="IJD46" s="467"/>
      <c r="IJE46" s="467"/>
      <c r="IJF46" s="467"/>
      <c r="IJG46" s="467"/>
      <c r="IJH46" s="467"/>
      <c r="IJI46" s="467"/>
      <c r="IJJ46" s="467"/>
      <c r="IJK46" s="467"/>
      <c r="IJL46" s="467"/>
      <c r="IJM46" s="467"/>
      <c r="IJN46" s="467"/>
      <c r="IJO46" s="467"/>
      <c r="IJP46" s="467"/>
      <c r="IJQ46" s="467"/>
      <c r="IJR46" s="467"/>
      <c r="IJS46" s="467"/>
      <c r="IJT46" s="467"/>
      <c r="IJU46" s="467"/>
      <c r="IJV46" s="467"/>
      <c r="IJW46" s="467"/>
      <c r="IJX46" s="467"/>
      <c r="IJY46" s="467"/>
      <c r="IJZ46" s="467"/>
      <c r="IKA46" s="467"/>
      <c r="IKB46" s="467"/>
      <c r="IKC46" s="467"/>
      <c r="IKD46" s="467"/>
      <c r="IKE46" s="467"/>
      <c r="IKF46" s="467"/>
      <c r="IKG46" s="467"/>
      <c r="IKH46" s="467"/>
      <c r="IKI46" s="467"/>
      <c r="IKJ46" s="467"/>
      <c r="IKK46" s="467"/>
      <c r="IKL46" s="467"/>
      <c r="IKM46" s="467"/>
      <c r="IKN46" s="467"/>
      <c r="IKO46" s="467"/>
      <c r="IKP46" s="467"/>
      <c r="IKQ46" s="467"/>
      <c r="IKR46" s="467"/>
      <c r="IKS46" s="467"/>
      <c r="IKT46" s="467"/>
      <c r="IKU46" s="467"/>
      <c r="IKV46" s="467"/>
      <c r="IKW46" s="467"/>
      <c r="IKX46" s="467"/>
      <c r="IKY46" s="467"/>
      <c r="IKZ46" s="467"/>
      <c r="ILA46" s="467"/>
      <c r="ILB46" s="467"/>
      <c r="ILC46" s="467"/>
      <c r="ILD46" s="467"/>
      <c r="ILE46" s="467"/>
      <c r="ILF46" s="467"/>
      <c r="ILG46" s="467"/>
      <c r="ILH46" s="467"/>
      <c r="ILI46" s="467"/>
      <c r="ILJ46" s="467"/>
      <c r="ILK46" s="467"/>
      <c r="ILL46" s="467"/>
      <c r="ILM46" s="467"/>
      <c r="ILN46" s="467"/>
      <c r="ILO46" s="467"/>
      <c r="ILP46" s="467"/>
      <c r="ILQ46" s="467"/>
      <c r="ILR46" s="467"/>
      <c r="ILS46" s="467"/>
      <c r="ILT46" s="467"/>
      <c r="ILU46" s="467"/>
      <c r="ILV46" s="467"/>
      <c r="ILW46" s="467"/>
      <c r="ILX46" s="467"/>
      <c r="ILY46" s="467"/>
      <c r="ILZ46" s="467"/>
      <c r="IMA46" s="467"/>
      <c r="IMB46" s="467"/>
      <c r="IMC46" s="467"/>
      <c r="IMD46" s="467"/>
      <c r="IME46" s="467"/>
      <c r="IMF46" s="467"/>
      <c r="IMG46" s="467"/>
      <c r="IMH46" s="467"/>
      <c r="IMI46" s="467"/>
      <c r="IMJ46" s="467"/>
      <c r="IMK46" s="467"/>
      <c r="IML46" s="467"/>
      <c r="IMM46" s="467"/>
      <c r="IMN46" s="467"/>
      <c r="IMO46" s="467"/>
      <c r="IMP46" s="467"/>
      <c r="IMQ46" s="467"/>
      <c r="IMR46" s="467"/>
      <c r="IMS46" s="467"/>
      <c r="IMT46" s="467"/>
      <c r="IMU46" s="467"/>
      <c r="IMV46" s="467"/>
      <c r="IMW46" s="467"/>
      <c r="IMX46" s="467"/>
      <c r="IMY46" s="467"/>
      <c r="IMZ46" s="467"/>
      <c r="INA46" s="467"/>
      <c r="INB46" s="467"/>
      <c r="INC46" s="467"/>
      <c r="IND46" s="467"/>
      <c r="INE46" s="467"/>
      <c r="INF46" s="467"/>
      <c r="ING46" s="467"/>
      <c r="INH46" s="467"/>
      <c r="INI46" s="467"/>
      <c r="INJ46" s="467"/>
      <c r="INK46" s="467"/>
      <c r="INL46" s="467"/>
      <c r="INM46" s="467"/>
      <c r="INN46" s="467"/>
      <c r="INO46" s="467"/>
      <c r="INP46" s="467"/>
      <c r="INQ46" s="467"/>
      <c r="INR46" s="467"/>
      <c r="INS46" s="467"/>
      <c r="INT46" s="467"/>
      <c r="INU46" s="467"/>
      <c r="INV46" s="467"/>
      <c r="INW46" s="467"/>
      <c r="INX46" s="467"/>
      <c r="INY46" s="467"/>
      <c r="INZ46" s="467"/>
      <c r="IOA46" s="467"/>
      <c r="IOB46" s="467"/>
      <c r="IOC46" s="467"/>
      <c r="IOD46" s="467"/>
      <c r="IOE46" s="467"/>
      <c r="IOF46" s="467"/>
      <c r="IOG46" s="467"/>
      <c r="IOH46" s="467"/>
      <c r="IOI46" s="467"/>
      <c r="IOJ46" s="467"/>
      <c r="IOK46" s="467"/>
      <c r="IOL46" s="467"/>
      <c r="IOM46" s="467"/>
      <c r="ION46" s="467"/>
      <c r="IOO46" s="467"/>
      <c r="IOP46" s="467"/>
      <c r="IOQ46" s="467"/>
      <c r="IOR46" s="467"/>
      <c r="IOS46" s="467"/>
      <c r="IOT46" s="467"/>
      <c r="IOU46" s="467"/>
      <c r="IOV46" s="467"/>
      <c r="IOW46" s="467"/>
      <c r="IOX46" s="467"/>
      <c r="IOY46" s="467"/>
      <c r="IOZ46" s="467"/>
      <c r="IPA46" s="467"/>
      <c r="IPB46" s="467"/>
      <c r="IPC46" s="467"/>
      <c r="IPD46" s="467"/>
      <c r="IPE46" s="467"/>
      <c r="IPF46" s="467"/>
      <c r="IPG46" s="467"/>
      <c r="IPH46" s="467"/>
      <c r="IPI46" s="467"/>
      <c r="IPJ46" s="467"/>
      <c r="IPK46" s="467"/>
      <c r="IPL46" s="467"/>
      <c r="IPM46" s="467"/>
      <c r="IPN46" s="467"/>
      <c r="IPO46" s="467"/>
      <c r="IPP46" s="467"/>
      <c r="IPQ46" s="467"/>
      <c r="IPR46" s="467"/>
      <c r="IPS46" s="467"/>
      <c r="IPT46" s="467"/>
      <c r="IPU46" s="467"/>
      <c r="IPV46" s="467"/>
      <c r="IPW46" s="467"/>
      <c r="IPX46" s="467"/>
      <c r="IPY46" s="467"/>
      <c r="IPZ46" s="467"/>
      <c r="IQA46" s="467"/>
      <c r="IQB46" s="467"/>
      <c r="IQC46" s="467"/>
      <c r="IQD46" s="467"/>
      <c r="IQE46" s="467"/>
      <c r="IQF46" s="467"/>
      <c r="IQG46" s="467"/>
      <c r="IQH46" s="467"/>
      <c r="IQI46" s="467"/>
      <c r="IQJ46" s="467"/>
      <c r="IQK46" s="467"/>
      <c r="IQL46" s="467"/>
      <c r="IQM46" s="467"/>
      <c r="IQN46" s="467"/>
      <c r="IQO46" s="467"/>
      <c r="IQP46" s="467"/>
      <c r="IQQ46" s="467"/>
      <c r="IQR46" s="467"/>
      <c r="IQS46" s="467"/>
      <c r="IQT46" s="467"/>
      <c r="IQU46" s="467"/>
      <c r="IQV46" s="467"/>
      <c r="IQW46" s="467"/>
      <c r="IQX46" s="467"/>
      <c r="IQY46" s="467"/>
      <c r="IQZ46" s="467"/>
      <c r="IRA46" s="467"/>
      <c r="IRB46" s="467"/>
      <c r="IRC46" s="467"/>
      <c r="IRD46" s="467"/>
      <c r="IRE46" s="467"/>
      <c r="IRF46" s="467"/>
      <c r="IRG46" s="467"/>
      <c r="IRH46" s="467"/>
      <c r="IRI46" s="467"/>
      <c r="IRJ46" s="467"/>
      <c r="IRK46" s="467"/>
      <c r="IRL46" s="467"/>
      <c r="IRM46" s="467"/>
      <c r="IRN46" s="467"/>
      <c r="IRO46" s="467"/>
      <c r="IRP46" s="467"/>
      <c r="IRQ46" s="467"/>
      <c r="IRR46" s="467"/>
      <c r="IRS46" s="467"/>
      <c r="IRT46" s="467"/>
      <c r="IRU46" s="467"/>
      <c r="IRV46" s="467"/>
      <c r="IRW46" s="467"/>
      <c r="IRX46" s="467"/>
      <c r="IRY46" s="467"/>
      <c r="IRZ46" s="467"/>
      <c r="ISA46" s="467"/>
      <c r="ISB46" s="467"/>
      <c r="ISC46" s="467"/>
      <c r="ISD46" s="467"/>
      <c r="ISE46" s="467"/>
      <c r="ISF46" s="467"/>
      <c r="ISG46" s="467"/>
      <c r="ISH46" s="467"/>
      <c r="ISI46" s="467"/>
      <c r="ISJ46" s="467"/>
      <c r="ISK46" s="467"/>
      <c r="ISL46" s="467"/>
      <c r="ISM46" s="467"/>
      <c r="ISN46" s="467"/>
      <c r="ISO46" s="467"/>
      <c r="ISP46" s="467"/>
      <c r="ISQ46" s="467"/>
      <c r="ISR46" s="467"/>
      <c r="ISS46" s="467"/>
      <c r="IST46" s="467"/>
      <c r="ISU46" s="467"/>
      <c r="ISV46" s="467"/>
      <c r="ISW46" s="467"/>
      <c r="ISX46" s="467"/>
      <c r="ISY46" s="467"/>
      <c r="ISZ46" s="467"/>
      <c r="ITA46" s="467"/>
      <c r="ITB46" s="467"/>
      <c r="ITC46" s="467"/>
      <c r="ITD46" s="467"/>
      <c r="ITE46" s="467"/>
      <c r="ITF46" s="467"/>
      <c r="ITG46" s="467"/>
      <c r="ITH46" s="467"/>
      <c r="ITI46" s="467"/>
      <c r="ITJ46" s="467"/>
      <c r="ITK46" s="467"/>
      <c r="ITL46" s="467"/>
      <c r="ITM46" s="467"/>
      <c r="ITN46" s="467"/>
      <c r="ITO46" s="467"/>
      <c r="ITP46" s="467"/>
      <c r="ITQ46" s="467"/>
      <c r="ITR46" s="467"/>
      <c r="ITS46" s="467"/>
      <c r="ITT46" s="467"/>
      <c r="ITU46" s="467"/>
      <c r="ITV46" s="467"/>
      <c r="ITW46" s="467"/>
      <c r="ITX46" s="467"/>
      <c r="ITY46" s="467"/>
      <c r="ITZ46" s="467"/>
      <c r="IUA46" s="467"/>
      <c r="IUB46" s="467"/>
      <c r="IUC46" s="467"/>
      <c r="IUD46" s="467"/>
      <c r="IUE46" s="467"/>
      <c r="IUF46" s="467"/>
      <c r="IUG46" s="467"/>
      <c r="IUH46" s="467"/>
      <c r="IUI46" s="467"/>
      <c r="IUJ46" s="467"/>
      <c r="IUK46" s="467"/>
      <c r="IUL46" s="467"/>
      <c r="IUM46" s="467"/>
      <c r="IUN46" s="467"/>
      <c r="IUO46" s="467"/>
      <c r="IUP46" s="467"/>
      <c r="IUQ46" s="467"/>
      <c r="IUR46" s="467"/>
      <c r="IUS46" s="467"/>
      <c r="IUT46" s="467"/>
      <c r="IUU46" s="467"/>
      <c r="IUV46" s="467"/>
      <c r="IUW46" s="467"/>
      <c r="IUX46" s="467"/>
      <c r="IUY46" s="467"/>
      <c r="IUZ46" s="467"/>
      <c r="IVA46" s="467"/>
      <c r="IVB46" s="467"/>
      <c r="IVC46" s="467"/>
      <c r="IVD46" s="467"/>
      <c r="IVE46" s="467"/>
      <c r="IVF46" s="467"/>
      <c r="IVG46" s="467"/>
      <c r="IVH46" s="467"/>
      <c r="IVI46" s="467"/>
      <c r="IVJ46" s="467"/>
      <c r="IVK46" s="467"/>
      <c r="IVL46" s="467"/>
      <c r="IVM46" s="467"/>
      <c r="IVN46" s="467"/>
      <c r="IVO46" s="467"/>
      <c r="IVP46" s="467"/>
      <c r="IVQ46" s="467"/>
      <c r="IVR46" s="467"/>
      <c r="IVS46" s="467"/>
      <c r="IVT46" s="467"/>
      <c r="IVU46" s="467"/>
      <c r="IVV46" s="467"/>
      <c r="IVW46" s="467"/>
      <c r="IVX46" s="467"/>
      <c r="IVY46" s="467"/>
      <c r="IVZ46" s="467"/>
      <c r="IWA46" s="467"/>
      <c r="IWB46" s="467"/>
      <c r="IWC46" s="467"/>
      <c r="IWD46" s="467"/>
      <c r="IWE46" s="467"/>
      <c r="IWF46" s="467"/>
      <c r="IWG46" s="467"/>
      <c r="IWH46" s="467"/>
      <c r="IWI46" s="467"/>
      <c r="IWJ46" s="467"/>
      <c r="IWK46" s="467"/>
      <c r="IWL46" s="467"/>
      <c r="IWM46" s="467"/>
      <c r="IWN46" s="467"/>
      <c r="IWO46" s="467"/>
      <c r="IWP46" s="467"/>
      <c r="IWQ46" s="467"/>
      <c r="IWR46" s="467"/>
      <c r="IWS46" s="467"/>
      <c r="IWT46" s="467"/>
      <c r="IWU46" s="467"/>
      <c r="IWV46" s="467"/>
      <c r="IWW46" s="467"/>
      <c r="IWX46" s="467"/>
      <c r="IWY46" s="467"/>
      <c r="IWZ46" s="467"/>
      <c r="IXA46" s="467"/>
      <c r="IXB46" s="467"/>
      <c r="IXC46" s="467"/>
      <c r="IXD46" s="467"/>
      <c r="IXE46" s="467"/>
      <c r="IXF46" s="467"/>
      <c r="IXG46" s="467"/>
      <c r="IXH46" s="467"/>
      <c r="IXI46" s="467"/>
      <c r="IXJ46" s="467"/>
      <c r="IXK46" s="467"/>
      <c r="IXL46" s="467"/>
      <c r="IXM46" s="467"/>
      <c r="IXN46" s="467"/>
      <c r="IXO46" s="467"/>
      <c r="IXP46" s="467"/>
      <c r="IXQ46" s="467"/>
      <c r="IXR46" s="467"/>
      <c r="IXS46" s="467"/>
      <c r="IXT46" s="467"/>
      <c r="IXU46" s="467"/>
      <c r="IXV46" s="467"/>
      <c r="IXW46" s="467"/>
      <c r="IXX46" s="467"/>
      <c r="IXY46" s="467"/>
      <c r="IXZ46" s="467"/>
      <c r="IYA46" s="467"/>
      <c r="IYB46" s="467"/>
      <c r="IYC46" s="467"/>
      <c r="IYD46" s="467"/>
      <c r="IYE46" s="467"/>
      <c r="IYF46" s="467"/>
      <c r="IYG46" s="467"/>
      <c r="IYH46" s="467"/>
      <c r="IYI46" s="467"/>
      <c r="IYJ46" s="467"/>
      <c r="IYK46" s="467"/>
      <c r="IYL46" s="467"/>
      <c r="IYM46" s="467"/>
      <c r="IYN46" s="467"/>
      <c r="IYO46" s="467"/>
      <c r="IYP46" s="467"/>
      <c r="IYQ46" s="467"/>
      <c r="IYR46" s="467"/>
      <c r="IYS46" s="467"/>
      <c r="IYT46" s="467"/>
      <c r="IYU46" s="467"/>
      <c r="IYV46" s="467"/>
      <c r="IYW46" s="467"/>
      <c r="IYX46" s="467"/>
      <c r="IYY46" s="467"/>
      <c r="IYZ46" s="467"/>
      <c r="IZA46" s="467"/>
      <c r="IZB46" s="467"/>
      <c r="IZC46" s="467"/>
      <c r="IZD46" s="467"/>
      <c r="IZE46" s="467"/>
      <c r="IZF46" s="467"/>
      <c r="IZG46" s="467"/>
      <c r="IZH46" s="467"/>
      <c r="IZI46" s="467"/>
      <c r="IZJ46" s="467"/>
      <c r="IZK46" s="467"/>
      <c r="IZL46" s="467"/>
      <c r="IZM46" s="467"/>
      <c r="IZN46" s="467"/>
      <c r="IZO46" s="467"/>
      <c r="IZP46" s="467"/>
      <c r="IZQ46" s="467"/>
      <c r="IZR46" s="467"/>
      <c r="IZS46" s="467"/>
      <c r="IZT46" s="467"/>
      <c r="IZU46" s="467"/>
      <c r="IZV46" s="467"/>
      <c r="IZW46" s="467"/>
      <c r="IZX46" s="467"/>
      <c r="IZY46" s="467"/>
      <c r="IZZ46" s="467"/>
      <c r="JAA46" s="467"/>
      <c r="JAB46" s="467"/>
      <c r="JAC46" s="467"/>
      <c r="JAD46" s="467"/>
      <c r="JAE46" s="467"/>
      <c r="JAF46" s="467"/>
      <c r="JAG46" s="467"/>
      <c r="JAH46" s="467"/>
      <c r="JAI46" s="467"/>
      <c r="JAJ46" s="467"/>
      <c r="JAK46" s="467"/>
      <c r="JAL46" s="467"/>
      <c r="JAM46" s="467"/>
      <c r="JAN46" s="467"/>
      <c r="JAO46" s="467"/>
      <c r="JAP46" s="467"/>
      <c r="JAQ46" s="467"/>
      <c r="JAR46" s="467"/>
      <c r="JAS46" s="467"/>
      <c r="JAT46" s="467"/>
      <c r="JAU46" s="467"/>
      <c r="JAV46" s="467"/>
      <c r="JAW46" s="467"/>
      <c r="JAX46" s="467"/>
      <c r="JAY46" s="467"/>
      <c r="JAZ46" s="467"/>
      <c r="JBA46" s="467"/>
      <c r="JBB46" s="467"/>
      <c r="JBC46" s="467"/>
      <c r="JBD46" s="467"/>
      <c r="JBE46" s="467"/>
      <c r="JBF46" s="467"/>
      <c r="JBG46" s="467"/>
      <c r="JBH46" s="467"/>
      <c r="JBI46" s="467"/>
      <c r="JBJ46" s="467"/>
      <c r="JBK46" s="467"/>
      <c r="JBL46" s="467"/>
      <c r="JBM46" s="467"/>
      <c r="JBN46" s="467"/>
      <c r="JBO46" s="467"/>
      <c r="JBP46" s="467"/>
      <c r="JBQ46" s="467"/>
      <c r="JBR46" s="467"/>
      <c r="JBS46" s="467"/>
      <c r="JBT46" s="467"/>
      <c r="JBU46" s="467"/>
      <c r="JBV46" s="467"/>
      <c r="JBW46" s="467"/>
      <c r="JBX46" s="467"/>
      <c r="JBY46" s="467"/>
      <c r="JBZ46" s="467"/>
      <c r="JCA46" s="467"/>
      <c r="JCB46" s="467"/>
      <c r="JCC46" s="467"/>
      <c r="JCD46" s="467"/>
      <c r="JCE46" s="467"/>
      <c r="JCF46" s="467"/>
      <c r="JCG46" s="467"/>
      <c r="JCH46" s="467"/>
      <c r="JCI46" s="467"/>
      <c r="JCJ46" s="467"/>
      <c r="JCK46" s="467"/>
      <c r="JCL46" s="467"/>
      <c r="JCM46" s="467"/>
      <c r="JCN46" s="467"/>
      <c r="JCO46" s="467"/>
      <c r="JCP46" s="467"/>
      <c r="JCQ46" s="467"/>
      <c r="JCR46" s="467"/>
      <c r="JCS46" s="467"/>
      <c r="JCT46" s="467"/>
      <c r="JCU46" s="467"/>
      <c r="JCV46" s="467"/>
      <c r="JCW46" s="467"/>
      <c r="JCX46" s="467"/>
      <c r="JCY46" s="467"/>
      <c r="JCZ46" s="467"/>
      <c r="JDA46" s="467"/>
      <c r="JDB46" s="467"/>
      <c r="JDC46" s="467"/>
      <c r="JDD46" s="467"/>
      <c r="JDE46" s="467"/>
      <c r="JDF46" s="467"/>
      <c r="JDG46" s="467"/>
      <c r="JDH46" s="467"/>
      <c r="JDI46" s="467"/>
      <c r="JDJ46" s="467"/>
      <c r="JDK46" s="467"/>
      <c r="JDL46" s="467"/>
      <c r="JDM46" s="467"/>
      <c r="JDN46" s="467"/>
      <c r="JDO46" s="467"/>
      <c r="JDP46" s="467"/>
      <c r="JDQ46" s="467"/>
      <c r="JDR46" s="467"/>
      <c r="JDS46" s="467"/>
      <c r="JDT46" s="467"/>
      <c r="JDU46" s="467"/>
      <c r="JDV46" s="467"/>
      <c r="JDW46" s="467"/>
      <c r="JDX46" s="467"/>
      <c r="JDY46" s="467"/>
      <c r="JDZ46" s="467"/>
      <c r="JEA46" s="467"/>
      <c r="JEB46" s="467"/>
      <c r="JEC46" s="467"/>
      <c r="JED46" s="467"/>
      <c r="JEE46" s="467"/>
      <c r="JEF46" s="467"/>
      <c r="JEG46" s="467"/>
      <c r="JEH46" s="467"/>
      <c r="JEI46" s="467"/>
      <c r="JEJ46" s="467"/>
      <c r="JEK46" s="467"/>
      <c r="JEL46" s="467"/>
      <c r="JEM46" s="467"/>
      <c r="JEN46" s="467"/>
      <c r="JEO46" s="467"/>
      <c r="JEP46" s="467"/>
      <c r="JEQ46" s="467"/>
      <c r="JER46" s="467"/>
      <c r="JES46" s="467"/>
      <c r="JET46" s="467"/>
      <c r="JEU46" s="467"/>
      <c r="JEV46" s="467"/>
      <c r="JEW46" s="467"/>
      <c r="JEX46" s="467"/>
      <c r="JEY46" s="467"/>
      <c r="JEZ46" s="467"/>
      <c r="JFA46" s="467"/>
      <c r="JFB46" s="467"/>
      <c r="JFC46" s="467"/>
      <c r="JFD46" s="467"/>
      <c r="JFE46" s="467"/>
      <c r="JFF46" s="467"/>
      <c r="JFG46" s="467"/>
      <c r="JFH46" s="467"/>
      <c r="JFI46" s="467"/>
      <c r="JFJ46" s="467"/>
      <c r="JFK46" s="467"/>
      <c r="JFL46" s="467"/>
      <c r="JFM46" s="467"/>
      <c r="JFN46" s="467"/>
      <c r="JFO46" s="467"/>
      <c r="JFP46" s="467"/>
      <c r="JFQ46" s="467"/>
      <c r="JFR46" s="467"/>
      <c r="JFS46" s="467"/>
      <c r="JFT46" s="467"/>
      <c r="JFU46" s="467"/>
      <c r="JFV46" s="467"/>
      <c r="JFW46" s="467"/>
      <c r="JFX46" s="467"/>
      <c r="JFY46" s="467"/>
      <c r="JFZ46" s="467"/>
      <c r="JGA46" s="467"/>
      <c r="JGB46" s="467"/>
      <c r="JGC46" s="467"/>
      <c r="JGD46" s="467"/>
      <c r="JGE46" s="467"/>
      <c r="JGF46" s="467"/>
      <c r="JGG46" s="467"/>
      <c r="JGH46" s="467"/>
      <c r="JGI46" s="467"/>
      <c r="JGJ46" s="467"/>
      <c r="JGK46" s="467"/>
      <c r="JGL46" s="467"/>
      <c r="JGM46" s="467"/>
      <c r="JGN46" s="467"/>
      <c r="JGO46" s="467"/>
      <c r="JGP46" s="467"/>
      <c r="JGQ46" s="467"/>
      <c r="JGR46" s="467"/>
      <c r="JGS46" s="467"/>
      <c r="JGT46" s="467"/>
      <c r="JGU46" s="467"/>
      <c r="JGV46" s="467"/>
      <c r="JGW46" s="467"/>
      <c r="JGX46" s="467"/>
      <c r="JGY46" s="467"/>
      <c r="JGZ46" s="467"/>
      <c r="JHA46" s="467"/>
      <c r="JHB46" s="467"/>
      <c r="JHC46" s="467"/>
      <c r="JHD46" s="467"/>
      <c r="JHE46" s="467"/>
      <c r="JHF46" s="467"/>
      <c r="JHG46" s="467"/>
      <c r="JHH46" s="467"/>
      <c r="JHI46" s="467"/>
      <c r="JHJ46" s="467"/>
      <c r="JHK46" s="467"/>
      <c r="JHL46" s="467"/>
      <c r="JHM46" s="467"/>
      <c r="JHN46" s="467"/>
      <c r="JHO46" s="467"/>
      <c r="JHP46" s="467"/>
      <c r="JHQ46" s="467"/>
      <c r="JHR46" s="467"/>
      <c r="JHS46" s="467"/>
      <c r="JHT46" s="467"/>
      <c r="JHU46" s="467"/>
      <c r="JHV46" s="467"/>
      <c r="JHW46" s="467"/>
      <c r="JHX46" s="467"/>
      <c r="JHY46" s="467"/>
      <c r="JHZ46" s="467"/>
      <c r="JIA46" s="467"/>
      <c r="JIB46" s="467"/>
      <c r="JIC46" s="467"/>
      <c r="JID46" s="467"/>
      <c r="JIE46" s="467"/>
      <c r="JIF46" s="467"/>
      <c r="JIG46" s="467"/>
      <c r="JIH46" s="467"/>
      <c r="JII46" s="467"/>
      <c r="JIJ46" s="467"/>
      <c r="JIK46" s="467"/>
      <c r="JIL46" s="467"/>
      <c r="JIM46" s="467"/>
      <c r="JIN46" s="467"/>
      <c r="JIO46" s="467"/>
      <c r="JIP46" s="467"/>
      <c r="JIQ46" s="467"/>
      <c r="JIR46" s="467"/>
      <c r="JIS46" s="467"/>
      <c r="JIT46" s="467"/>
      <c r="JIU46" s="467"/>
      <c r="JIV46" s="467"/>
      <c r="JIW46" s="467"/>
      <c r="JIX46" s="467"/>
      <c r="JIY46" s="467"/>
      <c r="JIZ46" s="467"/>
      <c r="JJA46" s="467"/>
      <c r="JJB46" s="467"/>
      <c r="JJC46" s="467"/>
      <c r="JJD46" s="467"/>
      <c r="JJE46" s="467"/>
      <c r="JJF46" s="467"/>
      <c r="JJG46" s="467"/>
      <c r="JJH46" s="467"/>
      <c r="JJI46" s="467"/>
      <c r="JJJ46" s="467"/>
      <c r="JJK46" s="467"/>
      <c r="JJL46" s="467"/>
      <c r="JJM46" s="467"/>
      <c r="JJN46" s="467"/>
      <c r="JJO46" s="467"/>
      <c r="JJP46" s="467"/>
      <c r="JJQ46" s="467"/>
      <c r="JJR46" s="467"/>
      <c r="JJS46" s="467"/>
      <c r="JJT46" s="467"/>
      <c r="JJU46" s="467"/>
      <c r="JJV46" s="467"/>
      <c r="JJW46" s="467"/>
      <c r="JJX46" s="467"/>
      <c r="JJY46" s="467"/>
      <c r="JJZ46" s="467"/>
      <c r="JKA46" s="467"/>
      <c r="JKB46" s="467"/>
      <c r="JKC46" s="467"/>
      <c r="JKD46" s="467"/>
      <c r="JKE46" s="467"/>
      <c r="JKF46" s="467"/>
      <c r="JKG46" s="467"/>
      <c r="JKH46" s="467"/>
      <c r="JKI46" s="467"/>
      <c r="JKJ46" s="467"/>
      <c r="JKK46" s="467"/>
      <c r="JKL46" s="467"/>
      <c r="JKM46" s="467"/>
      <c r="JKN46" s="467"/>
      <c r="JKO46" s="467"/>
      <c r="JKP46" s="467"/>
      <c r="JKQ46" s="467"/>
      <c r="JKR46" s="467"/>
      <c r="JKS46" s="467"/>
      <c r="JKT46" s="467"/>
      <c r="JKU46" s="467"/>
      <c r="JKV46" s="467"/>
      <c r="JKW46" s="467"/>
      <c r="JKX46" s="467"/>
      <c r="JKY46" s="467"/>
      <c r="JKZ46" s="467"/>
      <c r="JLA46" s="467"/>
      <c r="JLB46" s="467"/>
      <c r="JLC46" s="467"/>
      <c r="JLD46" s="467"/>
      <c r="JLE46" s="467"/>
      <c r="JLF46" s="467"/>
      <c r="JLG46" s="467"/>
      <c r="JLH46" s="467"/>
      <c r="JLI46" s="467"/>
      <c r="JLJ46" s="467"/>
      <c r="JLK46" s="467"/>
      <c r="JLL46" s="467"/>
      <c r="JLM46" s="467"/>
      <c r="JLN46" s="467"/>
      <c r="JLO46" s="467"/>
      <c r="JLP46" s="467"/>
      <c r="JLQ46" s="467"/>
      <c r="JLR46" s="467"/>
      <c r="JLS46" s="467"/>
      <c r="JLT46" s="467"/>
      <c r="JLU46" s="467"/>
      <c r="JLV46" s="467"/>
      <c r="JLW46" s="467"/>
      <c r="JLX46" s="467"/>
      <c r="JLY46" s="467"/>
      <c r="JLZ46" s="467"/>
      <c r="JMA46" s="467"/>
      <c r="JMB46" s="467"/>
      <c r="JMC46" s="467"/>
      <c r="JMD46" s="467"/>
      <c r="JME46" s="467"/>
      <c r="JMF46" s="467"/>
      <c r="JMG46" s="467"/>
      <c r="JMH46" s="467"/>
      <c r="JMI46" s="467"/>
      <c r="JMJ46" s="467"/>
      <c r="JMK46" s="467"/>
      <c r="JML46" s="467"/>
      <c r="JMM46" s="467"/>
      <c r="JMN46" s="467"/>
      <c r="JMO46" s="467"/>
      <c r="JMP46" s="467"/>
      <c r="JMQ46" s="467"/>
      <c r="JMR46" s="467"/>
      <c r="JMS46" s="467"/>
      <c r="JMT46" s="467"/>
      <c r="JMU46" s="467"/>
      <c r="JMV46" s="467"/>
      <c r="JMW46" s="467"/>
      <c r="JMX46" s="467"/>
      <c r="JMY46" s="467"/>
      <c r="JMZ46" s="467"/>
      <c r="JNA46" s="467"/>
      <c r="JNB46" s="467"/>
      <c r="JNC46" s="467"/>
      <c r="JND46" s="467"/>
      <c r="JNE46" s="467"/>
      <c r="JNF46" s="467"/>
      <c r="JNG46" s="467"/>
      <c r="JNH46" s="467"/>
      <c r="JNI46" s="467"/>
      <c r="JNJ46" s="467"/>
      <c r="JNK46" s="467"/>
      <c r="JNL46" s="467"/>
      <c r="JNM46" s="467"/>
      <c r="JNN46" s="467"/>
      <c r="JNO46" s="467"/>
      <c r="JNP46" s="467"/>
      <c r="JNQ46" s="467"/>
      <c r="JNR46" s="467"/>
      <c r="JNS46" s="467"/>
      <c r="JNT46" s="467"/>
      <c r="JNU46" s="467"/>
      <c r="JNV46" s="467"/>
      <c r="JNW46" s="467"/>
      <c r="JNX46" s="467"/>
      <c r="JNY46" s="467"/>
      <c r="JNZ46" s="467"/>
      <c r="JOA46" s="467"/>
      <c r="JOB46" s="467"/>
      <c r="JOC46" s="467"/>
      <c r="JOD46" s="467"/>
      <c r="JOE46" s="467"/>
      <c r="JOF46" s="467"/>
      <c r="JOG46" s="467"/>
      <c r="JOH46" s="467"/>
      <c r="JOI46" s="467"/>
      <c r="JOJ46" s="467"/>
      <c r="JOK46" s="467"/>
      <c r="JOL46" s="467"/>
      <c r="JOM46" s="467"/>
      <c r="JON46" s="467"/>
      <c r="JOO46" s="467"/>
      <c r="JOP46" s="467"/>
      <c r="JOQ46" s="467"/>
      <c r="JOR46" s="467"/>
      <c r="JOS46" s="467"/>
      <c r="JOT46" s="467"/>
      <c r="JOU46" s="467"/>
      <c r="JOV46" s="467"/>
      <c r="JOW46" s="467"/>
      <c r="JOX46" s="467"/>
      <c r="JOY46" s="467"/>
      <c r="JOZ46" s="467"/>
      <c r="JPA46" s="467"/>
      <c r="JPB46" s="467"/>
      <c r="JPC46" s="467"/>
      <c r="JPD46" s="467"/>
      <c r="JPE46" s="467"/>
      <c r="JPF46" s="467"/>
      <c r="JPG46" s="467"/>
      <c r="JPH46" s="467"/>
      <c r="JPI46" s="467"/>
      <c r="JPJ46" s="467"/>
      <c r="JPK46" s="467"/>
      <c r="JPL46" s="467"/>
      <c r="JPM46" s="467"/>
      <c r="JPN46" s="467"/>
      <c r="JPO46" s="467"/>
      <c r="JPP46" s="467"/>
      <c r="JPQ46" s="467"/>
      <c r="JPR46" s="467"/>
      <c r="JPS46" s="467"/>
      <c r="JPT46" s="467"/>
      <c r="JPU46" s="467"/>
      <c r="JPV46" s="467"/>
      <c r="JPW46" s="467"/>
      <c r="JPX46" s="467"/>
      <c r="JPY46" s="467"/>
      <c r="JPZ46" s="467"/>
      <c r="JQA46" s="467"/>
      <c r="JQB46" s="467"/>
      <c r="JQC46" s="467"/>
      <c r="JQD46" s="467"/>
      <c r="JQE46" s="467"/>
      <c r="JQF46" s="467"/>
      <c r="JQG46" s="467"/>
      <c r="JQH46" s="467"/>
      <c r="JQI46" s="467"/>
      <c r="JQJ46" s="467"/>
      <c r="JQK46" s="467"/>
      <c r="JQL46" s="467"/>
      <c r="JQM46" s="467"/>
      <c r="JQN46" s="467"/>
      <c r="JQO46" s="467"/>
      <c r="JQP46" s="467"/>
      <c r="JQQ46" s="467"/>
      <c r="JQR46" s="467"/>
      <c r="JQS46" s="467"/>
      <c r="JQT46" s="467"/>
      <c r="JQU46" s="467"/>
      <c r="JQV46" s="467"/>
      <c r="JQW46" s="467"/>
      <c r="JQX46" s="467"/>
      <c r="JQY46" s="467"/>
      <c r="JQZ46" s="467"/>
      <c r="JRA46" s="467"/>
      <c r="JRB46" s="467"/>
      <c r="JRC46" s="467"/>
      <c r="JRD46" s="467"/>
      <c r="JRE46" s="467"/>
      <c r="JRF46" s="467"/>
      <c r="JRG46" s="467"/>
      <c r="JRH46" s="467"/>
      <c r="JRI46" s="467"/>
      <c r="JRJ46" s="467"/>
      <c r="JRK46" s="467"/>
      <c r="JRL46" s="467"/>
      <c r="JRM46" s="467"/>
      <c r="JRN46" s="467"/>
      <c r="JRO46" s="467"/>
      <c r="JRP46" s="467"/>
      <c r="JRQ46" s="467"/>
      <c r="JRR46" s="467"/>
      <c r="JRS46" s="467"/>
      <c r="JRT46" s="467"/>
      <c r="JRU46" s="467"/>
      <c r="JRV46" s="467"/>
      <c r="JRW46" s="467"/>
      <c r="JRX46" s="467"/>
      <c r="JRY46" s="467"/>
      <c r="JRZ46" s="467"/>
      <c r="JSA46" s="467"/>
      <c r="JSB46" s="467"/>
      <c r="JSC46" s="467"/>
      <c r="JSD46" s="467"/>
      <c r="JSE46" s="467"/>
      <c r="JSF46" s="467"/>
      <c r="JSG46" s="467"/>
      <c r="JSH46" s="467"/>
      <c r="JSI46" s="467"/>
      <c r="JSJ46" s="467"/>
      <c r="JSK46" s="467"/>
      <c r="JSL46" s="467"/>
      <c r="JSM46" s="467"/>
      <c r="JSN46" s="467"/>
      <c r="JSO46" s="467"/>
      <c r="JSP46" s="467"/>
      <c r="JSQ46" s="467"/>
      <c r="JSR46" s="467"/>
      <c r="JSS46" s="467"/>
      <c r="JST46" s="467"/>
      <c r="JSU46" s="467"/>
      <c r="JSV46" s="467"/>
      <c r="JSW46" s="467"/>
      <c r="JSX46" s="467"/>
      <c r="JSY46" s="467"/>
      <c r="JSZ46" s="467"/>
      <c r="JTA46" s="467"/>
      <c r="JTB46" s="467"/>
      <c r="JTC46" s="467"/>
      <c r="JTD46" s="467"/>
      <c r="JTE46" s="467"/>
      <c r="JTF46" s="467"/>
      <c r="JTG46" s="467"/>
      <c r="JTH46" s="467"/>
      <c r="JTI46" s="467"/>
      <c r="JTJ46" s="467"/>
      <c r="JTK46" s="467"/>
      <c r="JTL46" s="467"/>
      <c r="JTM46" s="467"/>
      <c r="JTN46" s="467"/>
      <c r="JTO46" s="467"/>
      <c r="JTP46" s="467"/>
      <c r="JTQ46" s="467"/>
      <c r="JTR46" s="467"/>
      <c r="JTS46" s="467"/>
      <c r="JTT46" s="467"/>
      <c r="JTU46" s="467"/>
      <c r="JTV46" s="467"/>
      <c r="JTW46" s="467"/>
      <c r="JTX46" s="467"/>
      <c r="JTY46" s="467"/>
      <c r="JTZ46" s="467"/>
      <c r="JUA46" s="467"/>
      <c r="JUB46" s="467"/>
      <c r="JUC46" s="467"/>
      <c r="JUD46" s="467"/>
      <c r="JUE46" s="467"/>
      <c r="JUF46" s="467"/>
      <c r="JUG46" s="467"/>
      <c r="JUH46" s="467"/>
      <c r="JUI46" s="467"/>
      <c r="JUJ46" s="467"/>
      <c r="JUK46" s="467"/>
      <c r="JUL46" s="467"/>
      <c r="JUM46" s="467"/>
      <c r="JUN46" s="467"/>
      <c r="JUO46" s="467"/>
      <c r="JUP46" s="467"/>
      <c r="JUQ46" s="467"/>
      <c r="JUR46" s="467"/>
      <c r="JUS46" s="467"/>
      <c r="JUT46" s="467"/>
      <c r="JUU46" s="467"/>
      <c r="JUV46" s="467"/>
      <c r="JUW46" s="467"/>
      <c r="JUX46" s="467"/>
      <c r="JUY46" s="467"/>
      <c r="JUZ46" s="467"/>
      <c r="JVA46" s="467"/>
      <c r="JVB46" s="467"/>
      <c r="JVC46" s="467"/>
      <c r="JVD46" s="467"/>
      <c r="JVE46" s="467"/>
      <c r="JVF46" s="467"/>
      <c r="JVG46" s="467"/>
      <c r="JVH46" s="467"/>
      <c r="JVI46" s="467"/>
      <c r="JVJ46" s="467"/>
      <c r="JVK46" s="467"/>
      <c r="JVL46" s="467"/>
      <c r="JVM46" s="467"/>
      <c r="JVN46" s="467"/>
      <c r="JVO46" s="467"/>
      <c r="JVP46" s="467"/>
      <c r="JVQ46" s="467"/>
      <c r="JVR46" s="467"/>
      <c r="JVS46" s="467"/>
      <c r="JVT46" s="467"/>
      <c r="JVU46" s="467"/>
      <c r="JVV46" s="467"/>
      <c r="JVW46" s="467"/>
      <c r="JVX46" s="467"/>
      <c r="JVY46" s="467"/>
      <c r="JVZ46" s="467"/>
      <c r="JWA46" s="467"/>
      <c r="JWB46" s="467"/>
      <c r="JWC46" s="467"/>
      <c r="JWD46" s="467"/>
      <c r="JWE46" s="467"/>
      <c r="JWF46" s="467"/>
      <c r="JWG46" s="467"/>
      <c r="JWH46" s="467"/>
      <c r="JWI46" s="467"/>
      <c r="JWJ46" s="467"/>
      <c r="JWK46" s="467"/>
      <c r="JWL46" s="467"/>
      <c r="JWM46" s="467"/>
      <c r="JWN46" s="467"/>
      <c r="JWO46" s="467"/>
      <c r="JWP46" s="467"/>
      <c r="JWQ46" s="467"/>
      <c r="JWR46" s="467"/>
      <c r="JWS46" s="467"/>
      <c r="JWT46" s="467"/>
      <c r="JWU46" s="467"/>
      <c r="JWV46" s="467"/>
      <c r="JWW46" s="467"/>
      <c r="JWX46" s="467"/>
      <c r="JWY46" s="467"/>
      <c r="JWZ46" s="467"/>
      <c r="JXA46" s="467"/>
      <c r="JXB46" s="467"/>
      <c r="JXC46" s="467"/>
      <c r="JXD46" s="467"/>
      <c r="JXE46" s="467"/>
      <c r="JXF46" s="467"/>
      <c r="JXG46" s="467"/>
      <c r="JXH46" s="467"/>
      <c r="JXI46" s="467"/>
      <c r="JXJ46" s="467"/>
      <c r="JXK46" s="467"/>
      <c r="JXL46" s="467"/>
      <c r="JXM46" s="467"/>
      <c r="JXN46" s="467"/>
      <c r="JXO46" s="467"/>
      <c r="JXP46" s="467"/>
      <c r="JXQ46" s="467"/>
      <c r="JXR46" s="467"/>
      <c r="JXS46" s="467"/>
      <c r="JXT46" s="467"/>
      <c r="JXU46" s="467"/>
      <c r="JXV46" s="467"/>
      <c r="JXW46" s="467"/>
      <c r="JXX46" s="467"/>
      <c r="JXY46" s="467"/>
      <c r="JXZ46" s="467"/>
      <c r="JYA46" s="467"/>
      <c r="JYB46" s="467"/>
      <c r="JYC46" s="467"/>
      <c r="JYD46" s="467"/>
      <c r="JYE46" s="467"/>
      <c r="JYF46" s="467"/>
      <c r="JYG46" s="467"/>
      <c r="JYH46" s="467"/>
      <c r="JYI46" s="467"/>
      <c r="JYJ46" s="467"/>
      <c r="JYK46" s="467"/>
      <c r="JYL46" s="467"/>
      <c r="JYM46" s="467"/>
      <c r="JYN46" s="467"/>
      <c r="JYO46" s="467"/>
      <c r="JYP46" s="467"/>
      <c r="JYQ46" s="467"/>
      <c r="JYR46" s="467"/>
      <c r="JYS46" s="467"/>
      <c r="JYT46" s="467"/>
      <c r="JYU46" s="467"/>
      <c r="JYV46" s="467"/>
      <c r="JYW46" s="467"/>
      <c r="JYX46" s="467"/>
      <c r="JYY46" s="467"/>
      <c r="JYZ46" s="467"/>
      <c r="JZA46" s="467"/>
      <c r="JZB46" s="467"/>
      <c r="JZC46" s="467"/>
      <c r="JZD46" s="467"/>
      <c r="JZE46" s="467"/>
      <c r="JZF46" s="467"/>
      <c r="JZG46" s="467"/>
      <c r="JZH46" s="467"/>
      <c r="JZI46" s="467"/>
      <c r="JZJ46" s="467"/>
      <c r="JZK46" s="467"/>
      <c r="JZL46" s="467"/>
      <c r="JZM46" s="467"/>
      <c r="JZN46" s="467"/>
      <c r="JZO46" s="467"/>
      <c r="JZP46" s="467"/>
      <c r="JZQ46" s="467"/>
      <c r="JZR46" s="467"/>
      <c r="JZS46" s="467"/>
      <c r="JZT46" s="467"/>
      <c r="JZU46" s="467"/>
      <c r="JZV46" s="467"/>
      <c r="JZW46" s="467"/>
      <c r="JZX46" s="467"/>
      <c r="JZY46" s="467"/>
      <c r="JZZ46" s="467"/>
      <c r="KAA46" s="467"/>
      <c r="KAB46" s="467"/>
      <c r="KAC46" s="467"/>
      <c r="KAD46" s="467"/>
      <c r="KAE46" s="467"/>
      <c r="KAF46" s="467"/>
      <c r="KAG46" s="467"/>
      <c r="KAH46" s="467"/>
      <c r="KAI46" s="467"/>
      <c r="KAJ46" s="467"/>
      <c r="KAK46" s="467"/>
      <c r="KAL46" s="467"/>
      <c r="KAM46" s="467"/>
      <c r="KAN46" s="467"/>
      <c r="KAO46" s="467"/>
      <c r="KAP46" s="467"/>
      <c r="KAQ46" s="467"/>
      <c r="KAR46" s="467"/>
      <c r="KAS46" s="467"/>
      <c r="KAT46" s="467"/>
      <c r="KAU46" s="467"/>
      <c r="KAV46" s="467"/>
      <c r="KAW46" s="467"/>
      <c r="KAX46" s="467"/>
      <c r="KAY46" s="467"/>
      <c r="KAZ46" s="467"/>
      <c r="KBA46" s="467"/>
      <c r="KBB46" s="467"/>
      <c r="KBC46" s="467"/>
      <c r="KBD46" s="467"/>
      <c r="KBE46" s="467"/>
      <c r="KBF46" s="467"/>
      <c r="KBG46" s="467"/>
      <c r="KBH46" s="467"/>
      <c r="KBI46" s="467"/>
      <c r="KBJ46" s="467"/>
      <c r="KBK46" s="467"/>
      <c r="KBL46" s="467"/>
      <c r="KBM46" s="467"/>
      <c r="KBN46" s="467"/>
      <c r="KBO46" s="467"/>
      <c r="KBP46" s="467"/>
      <c r="KBQ46" s="467"/>
      <c r="KBR46" s="467"/>
      <c r="KBS46" s="467"/>
      <c r="KBT46" s="467"/>
      <c r="KBU46" s="467"/>
      <c r="KBV46" s="467"/>
      <c r="KBW46" s="467"/>
      <c r="KBX46" s="467"/>
      <c r="KBY46" s="467"/>
      <c r="KBZ46" s="467"/>
      <c r="KCA46" s="467"/>
      <c r="KCB46" s="467"/>
      <c r="KCC46" s="467"/>
      <c r="KCD46" s="467"/>
      <c r="KCE46" s="467"/>
      <c r="KCF46" s="467"/>
      <c r="KCG46" s="467"/>
      <c r="KCH46" s="467"/>
      <c r="KCI46" s="467"/>
      <c r="KCJ46" s="467"/>
      <c r="KCK46" s="467"/>
      <c r="KCL46" s="467"/>
      <c r="KCM46" s="467"/>
      <c r="KCN46" s="467"/>
      <c r="KCO46" s="467"/>
      <c r="KCP46" s="467"/>
      <c r="KCQ46" s="467"/>
      <c r="KCR46" s="467"/>
      <c r="KCS46" s="467"/>
      <c r="KCT46" s="467"/>
      <c r="KCU46" s="467"/>
      <c r="KCV46" s="467"/>
      <c r="KCW46" s="467"/>
      <c r="KCX46" s="467"/>
      <c r="KCY46" s="467"/>
      <c r="KCZ46" s="467"/>
      <c r="KDA46" s="467"/>
      <c r="KDB46" s="467"/>
      <c r="KDC46" s="467"/>
      <c r="KDD46" s="467"/>
      <c r="KDE46" s="467"/>
      <c r="KDF46" s="467"/>
      <c r="KDG46" s="467"/>
      <c r="KDH46" s="467"/>
      <c r="KDI46" s="467"/>
      <c r="KDJ46" s="467"/>
      <c r="KDK46" s="467"/>
      <c r="KDL46" s="467"/>
      <c r="KDM46" s="467"/>
      <c r="KDN46" s="467"/>
      <c r="KDO46" s="467"/>
      <c r="KDP46" s="467"/>
      <c r="KDQ46" s="467"/>
      <c r="KDR46" s="467"/>
      <c r="KDS46" s="467"/>
      <c r="KDT46" s="467"/>
      <c r="KDU46" s="467"/>
      <c r="KDV46" s="467"/>
      <c r="KDW46" s="467"/>
      <c r="KDX46" s="467"/>
      <c r="KDY46" s="467"/>
      <c r="KDZ46" s="467"/>
      <c r="KEA46" s="467"/>
      <c r="KEB46" s="467"/>
      <c r="KEC46" s="467"/>
      <c r="KED46" s="467"/>
      <c r="KEE46" s="467"/>
      <c r="KEF46" s="467"/>
      <c r="KEG46" s="467"/>
      <c r="KEH46" s="467"/>
      <c r="KEI46" s="467"/>
      <c r="KEJ46" s="467"/>
      <c r="KEK46" s="467"/>
      <c r="KEL46" s="467"/>
      <c r="KEM46" s="467"/>
      <c r="KEN46" s="467"/>
      <c r="KEO46" s="467"/>
      <c r="KEP46" s="467"/>
      <c r="KEQ46" s="467"/>
      <c r="KER46" s="467"/>
      <c r="KES46" s="467"/>
      <c r="KET46" s="467"/>
      <c r="KEU46" s="467"/>
      <c r="KEV46" s="467"/>
      <c r="KEW46" s="467"/>
      <c r="KEX46" s="467"/>
      <c r="KEY46" s="467"/>
      <c r="KEZ46" s="467"/>
      <c r="KFA46" s="467"/>
      <c r="KFB46" s="467"/>
      <c r="KFC46" s="467"/>
      <c r="KFD46" s="467"/>
      <c r="KFE46" s="467"/>
      <c r="KFF46" s="467"/>
      <c r="KFG46" s="467"/>
      <c r="KFH46" s="467"/>
      <c r="KFI46" s="467"/>
      <c r="KFJ46" s="467"/>
      <c r="KFK46" s="467"/>
      <c r="KFL46" s="467"/>
      <c r="KFM46" s="467"/>
      <c r="KFN46" s="467"/>
      <c r="KFO46" s="467"/>
      <c r="KFP46" s="467"/>
      <c r="KFQ46" s="467"/>
      <c r="KFR46" s="467"/>
      <c r="KFS46" s="467"/>
      <c r="KFT46" s="467"/>
      <c r="KFU46" s="467"/>
      <c r="KFV46" s="467"/>
      <c r="KFW46" s="467"/>
      <c r="KFX46" s="467"/>
      <c r="KFY46" s="467"/>
      <c r="KFZ46" s="467"/>
      <c r="KGA46" s="467"/>
      <c r="KGB46" s="467"/>
      <c r="KGC46" s="467"/>
      <c r="KGD46" s="467"/>
      <c r="KGE46" s="467"/>
      <c r="KGF46" s="467"/>
      <c r="KGG46" s="467"/>
      <c r="KGH46" s="467"/>
      <c r="KGI46" s="467"/>
      <c r="KGJ46" s="467"/>
      <c r="KGK46" s="467"/>
      <c r="KGL46" s="467"/>
      <c r="KGM46" s="467"/>
      <c r="KGN46" s="467"/>
      <c r="KGO46" s="467"/>
      <c r="KGP46" s="467"/>
      <c r="KGQ46" s="467"/>
      <c r="KGR46" s="467"/>
      <c r="KGS46" s="467"/>
      <c r="KGT46" s="467"/>
      <c r="KGU46" s="467"/>
      <c r="KGV46" s="467"/>
      <c r="KGW46" s="467"/>
      <c r="KGX46" s="467"/>
      <c r="KGY46" s="467"/>
      <c r="KGZ46" s="467"/>
      <c r="KHA46" s="467"/>
      <c r="KHB46" s="467"/>
      <c r="KHC46" s="467"/>
      <c r="KHD46" s="467"/>
      <c r="KHE46" s="467"/>
      <c r="KHF46" s="467"/>
      <c r="KHG46" s="467"/>
      <c r="KHH46" s="467"/>
      <c r="KHI46" s="467"/>
      <c r="KHJ46" s="467"/>
      <c r="KHK46" s="467"/>
      <c r="KHL46" s="467"/>
      <c r="KHM46" s="467"/>
      <c r="KHN46" s="467"/>
      <c r="KHO46" s="467"/>
      <c r="KHP46" s="467"/>
      <c r="KHQ46" s="467"/>
      <c r="KHR46" s="467"/>
      <c r="KHS46" s="467"/>
      <c r="KHT46" s="467"/>
      <c r="KHU46" s="467"/>
      <c r="KHV46" s="467"/>
      <c r="KHW46" s="467"/>
      <c r="KHX46" s="467"/>
      <c r="KHY46" s="467"/>
      <c r="KHZ46" s="467"/>
      <c r="KIA46" s="467"/>
      <c r="KIB46" s="467"/>
      <c r="KIC46" s="467"/>
      <c r="KID46" s="467"/>
      <c r="KIE46" s="467"/>
      <c r="KIF46" s="467"/>
      <c r="KIG46" s="467"/>
      <c r="KIH46" s="467"/>
      <c r="KII46" s="467"/>
      <c r="KIJ46" s="467"/>
      <c r="KIK46" s="467"/>
      <c r="KIL46" s="467"/>
      <c r="KIM46" s="467"/>
      <c r="KIN46" s="467"/>
      <c r="KIO46" s="467"/>
      <c r="KIP46" s="467"/>
      <c r="KIQ46" s="467"/>
      <c r="KIR46" s="467"/>
      <c r="KIS46" s="467"/>
      <c r="KIT46" s="467"/>
      <c r="KIU46" s="467"/>
      <c r="KIV46" s="467"/>
      <c r="KIW46" s="467"/>
      <c r="KIX46" s="467"/>
      <c r="KIY46" s="467"/>
      <c r="KIZ46" s="467"/>
      <c r="KJA46" s="467"/>
      <c r="KJB46" s="467"/>
      <c r="KJC46" s="467"/>
      <c r="KJD46" s="467"/>
      <c r="KJE46" s="467"/>
      <c r="KJF46" s="467"/>
      <c r="KJG46" s="467"/>
      <c r="KJH46" s="467"/>
      <c r="KJI46" s="467"/>
      <c r="KJJ46" s="467"/>
      <c r="KJK46" s="467"/>
      <c r="KJL46" s="467"/>
      <c r="KJM46" s="467"/>
      <c r="KJN46" s="467"/>
      <c r="KJO46" s="467"/>
      <c r="KJP46" s="467"/>
      <c r="KJQ46" s="467"/>
      <c r="KJR46" s="467"/>
      <c r="KJS46" s="467"/>
      <c r="KJT46" s="467"/>
      <c r="KJU46" s="467"/>
      <c r="KJV46" s="467"/>
      <c r="KJW46" s="467"/>
      <c r="KJX46" s="467"/>
      <c r="KJY46" s="467"/>
      <c r="KJZ46" s="467"/>
      <c r="KKA46" s="467"/>
      <c r="KKB46" s="467"/>
      <c r="KKC46" s="467"/>
      <c r="KKD46" s="467"/>
      <c r="KKE46" s="467"/>
      <c r="KKF46" s="467"/>
      <c r="KKG46" s="467"/>
      <c r="KKH46" s="467"/>
      <c r="KKI46" s="467"/>
      <c r="KKJ46" s="467"/>
      <c r="KKK46" s="467"/>
      <c r="KKL46" s="467"/>
      <c r="KKM46" s="467"/>
      <c r="KKN46" s="467"/>
      <c r="KKO46" s="467"/>
      <c r="KKP46" s="467"/>
      <c r="KKQ46" s="467"/>
      <c r="KKR46" s="467"/>
      <c r="KKS46" s="467"/>
      <c r="KKT46" s="467"/>
      <c r="KKU46" s="467"/>
      <c r="KKV46" s="467"/>
      <c r="KKW46" s="467"/>
      <c r="KKX46" s="467"/>
      <c r="KKY46" s="467"/>
      <c r="KKZ46" s="467"/>
      <c r="KLA46" s="467"/>
      <c r="KLB46" s="467"/>
      <c r="KLC46" s="467"/>
      <c r="KLD46" s="467"/>
      <c r="KLE46" s="467"/>
      <c r="KLF46" s="467"/>
      <c r="KLG46" s="467"/>
      <c r="KLH46" s="467"/>
      <c r="KLI46" s="467"/>
      <c r="KLJ46" s="467"/>
      <c r="KLK46" s="467"/>
      <c r="KLL46" s="467"/>
      <c r="KLM46" s="467"/>
      <c r="KLN46" s="467"/>
      <c r="KLO46" s="467"/>
      <c r="KLP46" s="467"/>
      <c r="KLQ46" s="467"/>
      <c r="KLR46" s="467"/>
      <c r="KLS46" s="467"/>
      <c r="KLT46" s="467"/>
      <c r="KLU46" s="467"/>
      <c r="KLV46" s="467"/>
      <c r="KLW46" s="467"/>
      <c r="KLX46" s="467"/>
      <c r="KLY46" s="467"/>
      <c r="KLZ46" s="467"/>
      <c r="KMA46" s="467"/>
      <c r="KMB46" s="467"/>
      <c r="KMC46" s="467"/>
      <c r="KMD46" s="467"/>
      <c r="KME46" s="467"/>
      <c r="KMF46" s="467"/>
      <c r="KMG46" s="467"/>
      <c r="KMH46" s="467"/>
      <c r="KMI46" s="467"/>
      <c r="KMJ46" s="467"/>
      <c r="KMK46" s="467"/>
      <c r="KML46" s="467"/>
      <c r="KMM46" s="467"/>
      <c r="KMN46" s="467"/>
      <c r="KMO46" s="467"/>
      <c r="KMP46" s="467"/>
      <c r="KMQ46" s="467"/>
      <c r="KMR46" s="467"/>
      <c r="KMS46" s="467"/>
      <c r="KMT46" s="467"/>
      <c r="KMU46" s="467"/>
      <c r="KMV46" s="467"/>
      <c r="KMW46" s="467"/>
      <c r="KMX46" s="467"/>
      <c r="KMY46" s="467"/>
      <c r="KMZ46" s="467"/>
      <c r="KNA46" s="467"/>
      <c r="KNB46" s="467"/>
      <c r="KNC46" s="467"/>
      <c r="KND46" s="467"/>
      <c r="KNE46" s="467"/>
      <c r="KNF46" s="467"/>
      <c r="KNG46" s="467"/>
      <c r="KNH46" s="467"/>
      <c r="KNI46" s="467"/>
      <c r="KNJ46" s="467"/>
      <c r="KNK46" s="467"/>
      <c r="KNL46" s="467"/>
      <c r="KNM46" s="467"/>
      <c r="KNN46" s="467"/>
      <c r="KNO46" s="467"/>
      <c r="KNP46" s="467"/>
      <c r="KNQ46" s="467"/>
      <c r="KNR46" s="467"/>
      <c r="KNS46" s="467"/>
      <c r="KNT46" s="467"/>
      <c r="KNU46" s="467"/>
      <c r="KNV46" s="467"/>
      <c r="KNW46" s="467"/>
      <c r="KNX46" s="467"/>
      <c r="KNY46" s="467"/>
      <c r="KNZ46" s="467"/>
      <c r="KOA46" s="467"/>
      <c r="KOB46" s="467"/>
      <c r="KOC46" s="467"/>
      <c r="KOD46" s="467"/>
      <c r="KOE46" s="467"/>
      <c r="KOF46" s="467"/>
      <c r="KOG46" s="467"/>
      <c r="KOH46" s="467"/>
      <c r="KOI46" s="467"/>
      <c r="KOJ46" s="467"/>
      <c r="KOK46" s="467"/>
      <c r="KOL46" s="467"/>
      <c r="KOM46" s="467"/>
      <c r="KON46" s="467"/>
      <c r="KOO46" s="467"/>
      <c r="KOP46" s="467"/>
      <c r="KOQ46" s="467"/>
      <c r="KOR46" s="467"/>
      <c r="KOS46" s="467"/>
      <c r="KOT46" s="467"/>
      <c r="KOU46" s="467"/>
      <c r="KOV46" s="467"/>
      <c r="KOW46" s="467"/>
      <c r="KOX46" s="467"/>
      <c r="KOY46" s="467"/>
      <c r="KOZ46" s="467"/>
      <c r="KPA46" s="467"/>
      <c r="KPB46" s="467"/>
      <c r="KPC46" s="467"/>
      <c r="KPD46" s="467"/>
      <c r="KPE46" s="467"/>
      <c r="KPF46" s="467"/>
      <c r="KPG46" s="467"/>
      <c r="KPH46" s="467"/>
      <c r="KPI46" s="467"/>
      <c r="KPJ46" s="467"/>
      <c r="KPK46" s="467"/>
      <c r="KPL46" s="467"/>
      <c r="KPM46" s="467"/>
      <c r="KPN46" s="467"/>
      <c r="KPO46" s="467"/>
      <c r="KPP46" s="467"/>
      <c r="KPQ46" s="467"/>
      <c r="KPR46" s="467"/>
      <c r="KPS46" s="467"/>
      <c r="KPT46" s="467"/>
      <c r="KPU46" s="467"/>
      <c r="KPV46" s="467"/>
      <c r="KPW46" s="467"/>
      <c r="KPX46" s="467"/>
      <c r="KPY46" s="467"/>
      <c r="KPZ46" s="467"/>
      <c r="KQA46" s="467"/>
      <c r="KQB46" s="467"/>
      <c r="KQC46" s="467"/>
      <c r="KQD46" s="467"/>
      <c r="KQE46" s="467"/>
      <c r="KQF46" s="467"/>
      <c r="KQG46" s="467"/>
      <c r="KQH46" s="467"/>
      <c r="KQI46" s="467"/>
      <c r="KQJ46" s="467"/>
      <c r="KQK46" s="467"/>
      <c r="KQL46" s="467"/>
      <c r="KQM46" s="467"/>
      <c r="KQN46" s="467"/>
      <c r="KQO46" s="467"/>
      <c r="KQP46" s="467"/>
      <c r="KQQ46" s="467"/>
      <c r="KQR46" s="467"/>
      <c r="KQS46" s="467"/>
      <c r="KQT46" s="467"/>
      <c r="KQU46" s="467"/>
      <c r="KQV46" s="467"/>
      <c r="KQW46" s="467"/>
      <c r="KQX46" s="467"/>
      <c r="KQY46" s="467"/>
      <c r="KQZ46" s="467"/>
      <c r="KRA46" s="467"/>
      <c r="KRB46" s="467"/>
      <c r="KRC46" s="467"/>
      <c r="KRD46" s="467"/>
      <c r="KRE46" s="467"/>
      <c r="KRF46" s="467"/>
      <c r="KRG46" s="467"/>
      <c r="KRH46" s="467"/>
      <c r="KRI46" s="467"/>
      <c r="KRJ46" s="467"/>
      <c r="KRK46" s="467"/>
      <c r="KRL46" s="467"/>
      <c r="KRM46" s="467"/>
      <c r="KRN46" s="467"/>
      <c r="KRO46" s="467"/>
      <c r="KRP46" s="467"/>
      <c r="KRQ46" s="467"/>
      <c r="KRR46" s="467"/>
      <c r="KRS46" s="467"/>
      <c r="KRT46" s="467"/>
      <c r="KRU46" s="467"/>
      <c r="KRV46" s="467"/>
      <c r="KRW46" s="467"/>
      <c r="KRX46" s="467"/>
      <c r="KRY46" s="467"/>
      <c r="KRZ46" s="467"/>
      <c r="KSA46" s="467"/>
      <c r="KSB46" s="467"/>
      <c r="KSC46" s="467"/>
      <c r="KSD46" s="467"/>
      <c r="KSE46" s="467"/>
      <c r="KSF46" s="467"/>
      <c r="KSG46" s="467"/>
      <c r="KSH46" s="467"/>
      <c r="KSI46" s="467"/>
      <c r="KSJ46" s="467"/>
      <c r="KSK46" s="467"/>
      <c r="KSL46" s="467"/>
      <c r="KSM46" s="467"/>
      <c r="KSN46" s="467"/>
      <c r="KSO46" s="467"/>
      <c r="KSP46" s="467"/>
      <c r="KSQ46" s="467"/>
      <c r="KSR46" s="467"/>
      <c r="KSS46" s="467"/>
      <c r="KST46" s="467"/>
      <c r="KSU46" s="467"/>
      <c r="KSV46" s="467"/>
      <c r="KSW46" s="467"/>
      <c r="KSX46" s="467"/>
      <c r="KSY46" s="467"/>
      <c r="KSZ46" s="467"/>
      <c r="KTA46" s="467"/>
      <c r="KTB46" s="467"/>
      <c r="KTC46" s="467"/>
      <c r="KTD46" s="467"/>
      <c r="KTE46" s="467"/>
      <c r="KTF46" s="467"/>
      <c r="KTG46" s="467"/>
      <c r="KTH46" s="467"/>
      <c r="KTI46" s="467"/>
      <c r="KTJ46" s="467"/>
      <c r="KTK46" s="467"/>
      <c r="KTL46" s="467"/>
      <c r="KTM46" s="467"/>
      <c r="KTN46" s="467"/>
      <c r="KTO46" s="467"/>
      <c r="KTP46" s="467"/>
      <c r="KTQ46" s="467"/>
      <c r="KTR46" s="467"/>
      <c r="KTS46" s="467"/>
      <c r="KTT46" s="467"/>
      <c r="KTU46" s="467"/>
      <c r="KTV46" s="467"/>
      <c r="KTW46" s="467"/>
      <c r="KTX46" s="467"/>
      <c r="KTY46" s="467"/>
      <c r="KTZ46" s="467"/>
      <c r="KUA46" s="467"/>
      <c r="KUB46" s="467"/>
      <c r="KUC46" s="467"/>
      <c r="KUD46" s="467"/>
      <c r="KUE46" s="467"/>
      <c r="KUF46" s="467"/>
      <c r="KUG46" s="467"/>
      <c r="KUH46" s="467"/>
      <c r="KUI46" s="467"/>
      <c r="KUJ46" s="467"/>
      <c r="KUK46" s="467"/>
      <c r="KUL46" s="467"/>
      <c r="KUM46" s="467"/>
      <c r="KUN46" s="467"/>
      <c r="KUO46" s="467"/>
      <c r="KUP46" s="467"/>
      <c r="KUQ46" s="467"/>
      <c r="KUR46" s="467"/>
      <c r="KUS46" s="467"/>
      <c r="KUT46" s="467"/>
      <c r="KUU46" s="467"/>
      <c r="KUV46" s="467"/>
      <c r="KUW46" s="467"/>
      <c r="KUX46" s="467"/>
      <c r="KUY46" s="467"/>
      <c r="KUZ46" s="467"/>
      <c r="KVA46" s="467"/>
      <c r="KVB46" s="467"/>
      <c r="KVC46" s="467"/>
      <c r="KVD46" s="467"/>
      <c r="KVE46" s="467"/>
      <c r="KVF46" s="467"/>
      <c r="KVG46" s="467"/>
      <c r="KVH46" s="467"/>
      <c r="KVI46" s="467"/>
      <c r="KVJ46" s="467"/>
      <c r="KVK46" s="467"/>
      <c r="KVL46" s="467"/>
      <c r="KVM46" s="467"/>
      <c r="KVN46" s="467"/>
      <c r="KVO46" s="467"/>
      <c r="KVP46" s="467"/>
      <c r="KVQ46" s="467"/>
      <c r="KVR46" s="467"/>
      <c r="KVS46" s="467"/>
      <c r="KVT46" s="467"/>
      <c r="KVU46" s="467"/>
      <c r="KVV46" s="467"/>
      <c r="KVW46" s="467"/>
      <c r="KVX46" s="467"/>
      <c r="KVY46" s="467"/>
      <c r="KVZ46" s="467"/>
      <c r="KWA46" s="467"/>
      <c r="KWB46" s="467"/>
      <c r="KWC46" s="467"/>
      <c r="KWD46" s="467"/>
      <c r="KWE46" s="467"/>
      <c r="KWF46" s="467"/>
      <c r="KWG46" s="467"/>
      <c r="KWH46" s="467"/>
      <c r="KWI46" s="467"/>
      <c r="KWJ46" s="467"/>
      <c r="KWK46" s="467"/>
      <c r="KWL46" s="467"/>
      <c r="KWM46" s="467"/>
      <c r="KWN46" s="467"/>
      <c r="KWO46" s="467"/>
      <c r="KWP46" s="467"/>
      <c r="KWQ46" s="467"/>
      <c r="KWR46" s="467"/>
      <c r="KWS46" s="467"/>
      <c r="KWT46" s="467"/>
      <c r="KWU46" s="467"/>
      <c r="KWV46" s="467"/>
      <c r="KWW46" s="467"/>
      <c r="KWX46" s="467"/>
      <c r="KWY46" s="467"/>
      <c r="KWZ46" s="467"/>
      <c r="KXA46" s="467"/>
      <c r="KXB46" s="467"/>
      <c r="KXC46" s="467"/>
      <c r="KXD46" s="467"/>
      <c r="KXE46" s="467"/>
      <c r="KXF46" s="467"/>
      <c r="KXG46" s="467"/>
      <c r="KXH46" s="467"/>
      <c r="KXI46" s="467"/>
      <c r="KXJ46" s="467"/>
      <c r="KXK46" s="467"/>
      <c r="KXL46" s="467"/>
      <c r="KXM46" s="467"/>
      <c r="KXN46" s="467"/>
      <c r="KXO46" s="467"/>
      <c r="KXP46" s="467"/>
      <c r="KXQ46" s="467"/>
      <c r="KXR46" s="467"/>
      <c r="KXS46" s="467"/>
      <c r="KXT46" s="467"/>
      <c r="KXU46" s="467"/>
      <c r="KXV46" s="467"/>
      <c r="KXW46" s="467"/>
      <c r="KXX46" s="467"/>
      <c r="KXY46" s="467"/>
      <c r="KXZ46" s="467"/>
      <c r="KYA46" s="467"/>
      <c r="KYB46" s="467"/>
      <c r="KYC46" s="467"/>
      <c r="KYD46" s="467"/>
      <c r="KYE46" s="467"/>
      <c r="KYF46" s="467"/>
      <c r="KYG46" s="467"/>
      <c r="KYH46" s="467"/>
      <c r="KYI46" s="467"/>
      <c r="KYJ46" s="467"/>
      <c r="KYK46" s="467"/>
      <c r="KYL46" s="467"/>
      <c r="KYM46" s="467"/>
      <c r="KYN46" s="467"/>
      <c r="KYO46" s="467"/>
      <c r="KYP46" s="467"/>
      <c r="KYQ46" s="467"/>
      <c r="KYR46" s="467"/>
      <c r="KYS46" s="467"/>
      <c r="KYT46" s="467"/>
      <c r="KYU46" s="467"/>
      <c r="KYV46" s="467"/>
      <c r="KYW46" s="467"/>
      <c r="KYX46" s="467"/>
      <c r="KYY46" s="467"/>
      <c r="KYZ46" s="467"/>
      <c r="KZA46" s="467"/>
      <c r="KZB46" s="467"/>
      <c r="KZC46" s="467"/>
      <c r="KZD46" s="467"/>
      <c r="KZE46" s="467"/>
      <c r="KZF46" s="467"/>
      <c r="KZG46" s="467"/>
      <c r="KZH46" s="467"/>
      <c r="KZI46" s="467"/>
      <c r="KZJ46" s="467"/>
      <c r="KZK46" s="467"/>
      <c r="KZL46" s="467"/>
      <c r="KZM46" s="467"/>
      <c r="KZN46" s="467"/>
      <c r="KZO46" s="467"/>
      <c r="KZP46" s="467"/>
      <c r="KZQ46" s="467"/>
      <c r="KZR46" s="467"/>
      <c r="KZS46" s="467"/>
      <c r="KZT46" s="467"/>
      <c r="KZU46" s="467"/>
      <c r="KZV46" s="467"/>
      <c r="KZW46" s="467"/>
      <c r="KZX46" s="467"/>
      <c r="KZY46" s="467"/>
      <c r="KZZ46" s="467"/>
      <c r="LAA46" s="467"/>
      <c r="LAB46" s="467"/>
      <c r="LAC46" s="467"/>
      <c r="LAD46" s="467"/>
      <c r="LAE46" s="467"/>
      <c r="LAF46" s="467"/>
      <c r="LAG46" s="467"/>
      <c r="LAH46" s="467"/>
      <c r="LAI46" s="467"/>
      <c r="LAJ46" s="467"/>
      <c r="LAK46" s="467"/>
      <c r="LAL46" s="467"/>
      <c r="LAM46" s="467"/>
      <c r="LAN46" s="467"/>
      <c r="LAO46" s="467"/>
      <c r="LAP46" s="467"/>
      <c r="LAQ46" s="467"/>
      <c r="LAR46" s="467"/>
      <c r="LAS46" s="467"/>
      <c r="LAT46" s="467"/>
      <c r="LAU46" s="467"/>
      <c r="LAV46" s="467"/>
      <c r="LAW46" s="467"/>
      <c r="LAX46" s="467"/>
      <c r="LAY46" s="467"/>
      <c r="LAZ46" s="467"/>
      <c r="LBA46" s="467"/>
      <c r="LBB46" s="467"/>
      <c r="LBC46" s="467"/>
      <c r="LBD46" s="467"/>
      <c r="LBE46" s="467"/>
      <c r="LBF46" s="467"/>
      <c r="LBG46" s="467"/>
      <c r="LBH46" s="467"/>
      <c r="LBI46" s="467"/>
      <c r="LBJ46" s="467"/>
      <c r="LBK46" s="467"/>
      <c r="LBL46" s="467"/>
      <c r="LBM46" s="467"/>
      <c r="LBN46" s="467"/>
      <c r="LBO46" s="467"/>
      <c r="LBP46" s="467"/>
      <c r="LBQ46" s="467"/>
      <c r="LBR46" s="467"/>
      <c r="LBS46" s="467"/>
      <c r="LBT46" s="467"/>
      <c r="LBU46" s="467"/>
      <c r="LBV46" s="467"/>
      <c r="LBW46" s="467"/>
      <c r="LBX46" s="467"/>
      <c r="LBY46" s="467"/>
      <c r="LBZ46" s="467"/>
      <c r="LCA46" s="467"/>
      <c r="LCB46" s="467"/>
      <c r="LCC46" s="467"/>
      <c r="LCD46" s="467"/>
      <c r="LCE46" s="467"/>
      <c r="LCF46" s="467"/>
      <c r="LCG46" s="467"/>
      <c r="LCH46" s="467"/>
      <c r="LCI46" s="467"/>
      <c r="LCJ46" s="467"/>
      <c r="LCK46" s="467"/>
      <c r="LCL46" s="467"/>
      <c r="LCM46" s="467"/>
      <c r="LCN46" s="467"/>
      <c r="LCO46" s="467"/>
      <c r="LCP46" s="467"/>
      <c r="LCQ46" s="467"/>
      <c r="LCR46" s="467"/>
      <c r="LCS46" s="467"/>
      <c r="LCT46" s="467"/>
      <c r="LCU46" s="467"/>
      <c r="LCV46" s="467"/>
      <c r="LCW46" s="467"/>
      <c r="LCX46" s="467"/>
      <c r="LCY46" s="467"/>
      <c r="LCZ46" s="467"/>
      <c r="LDA46" s="467"/>
      <c r="LDB46" s="467"/>
      <c r="LDC46" s="467"/>
      <c r="LDD46" s="467"/>
      <c r="LDE46" s="467"/>
      <c r="LDF46" s="467"/>
      <c r="LDG46" s="467"/>
      <c r="LDH46" s="467"/>
      <c r="LDI46" s="467"/>
      <c r="LDJ46" s="467"/>
      <c r="LDK46" s="467"/>
      <c r="LDL46" s="467"/>
      <c r="LDM46" s="467"/>
      <c r="LDN46" s="467"/>
      <c r="LDO46" s="467"/>
      <c r="LDP46" s="467"/>
      <c r="LDQ46" s="467"/>
      <c r="LDR46" s="467"/>
      <c r="LDS46" s="467"/>
      <c r="LDT46" s="467"/>
      <c r="LDU46" s="467"/>
      <c r="LDV46" s="467"/>
      <c r="LDW46" s="467"/>
      <c r="LDX46" s="467"/>
      <c r="LDY46" s="467"/>
      <c r="LDZ46" s="467"/>
      <c r="LEA46" s="467"/>
      <c r="LEB46" s="467"/>
      <c r="LEC46" s="467"/>
      <c r="LED46" s="467"/>
      <c r="LEE46" s="467"/>
      <c r="LEF46" s="467"/>
      <c r="LEG46" s="467"/>
      <c r="LEH46" s="467"/>
      <c r="LEI46" s="467"/>
      <c r="LEJ46" s="467"/>
      <c r="LEK46" s="467"/>
      <c r="LEL46" s="467"/>
      <c r="LEM46" s="467"/>
      <c r="LEN46" s="467"/>
      <c r="LEO46" s="467"/>
      <c r="LEP46" s="467"/>
      <c r="LEQ46" s="467"/>
      <c r="LER46" s="467"/>
      <c r="LES46" s="467"/>
      <c r="LET46" s="467"/>
      <c r="LEU46" s="467"/>
      <c r="LEV46" s="467"/>
      <c r="LEW46" s="467"/>
      <c r="LEX46" s="467"/>
      <c r="LEY46" s="467"/>
      <c r="LEZ46" s="467"/>
      <c r="LFA46" s="467"/>
      <c r="LFB46" s="467"/>
      <c r="LFC46" s="467"/>
      <c r="LFD46" s="467"/>
      <c r="LFE46" s="467"/>
      <c r="LFF46" s="467"/>
      <c r="LFG46" s="467"/>
      <c r="LFH46" s="467"/>
      <c r="LFI46" s="467"/>
      <c r="LFJ46" s="467"/>
      <c r="LFK46" s="467"/>
      <c r="LFL46" s="467"/>
      <c r="LFM46" s="467"/>
      <c r="LFN46" s="467"/>
      <c r="LFO46" s="467"/>
      <c r="LFP46" s="467"/>
      <c r="LFQ46" s="467"/>
      <c r="LFR46" s="467"/>
      <c r="LFS46" s="467"/>
      <c r="LFT46" s="467"/>
      <c r="LFU46" s="467"/>
      <c r="LFV46" s="467"/>
      <c r="LFW46" s="467"/>
      <c r="LFX46" s="467"/>
      <c r="LFY46" s="467"/>
      <c r="LFZ46" s="467"/>
      <c r="LGA46" s="467"/>
      <c r="LGB46" s="467"/>
      <c r="LGC46" s="467"/>
      <c r="LGD46" s="467"/>
      <c r="LGE46" s="467"/>
      <c r="LGF46" s="467"/>
      <c r="LGG46" s="467"/>
      <c r="LGH46" s="467"/>
      <c r="LGI46" s="467"/>
      <c r="LGJ46" s="467"/>
      <c r="LGK46" s="467"/>
      <c r="LGL46" s="467"/>
      <c r="LGM46" s="467"/>
      <c r="LGN46" s="467"/>
      <c r="LGO46" s="467"/>
      <c r="LGP46" s="467"/>
      <c r="LGQ46" s="467"/>
      <c r="LGR46" s="467"/>
      <c r="LGS46" s="467"/>
      <c r="LGT46" s="467"/>
      <c r="LGU46" s="467"/>
      <c r="LGV46" s="467"/>
      <c r="LGW46" s="467"/>
      <c r="LGX46" s="467"/>
      <c r="LGY46" s="467"/>
      <c r="LGZ46" s="467"/>
      <c r="LHA46" s="467"/>
      <c r="LHB46" s="467"/>
      <c r="LHC46" s="467"/>
      <c r="LHD46" s="467"/>
      <c r="LHE46" s="467"/>
      <c r="LHF46" s="467"/>
      <c r="LHG46" s="467"/>
      <c r="LHH46" s="467"/>
      <c r="LHI46" s="467"/>
      <c r="LHJ46" s="467"/>
      <c r="LHK46" s="467"/>
      <c r="LHL46" s="467"/>
      <c r="LHM46" s="467"/>
      <c r="LHN46" s="467"/>
      <c r="LHO46" s="467"/>
      <c r="LHP46" s="467"/>
      <c r="LHQ46" s="467"/>
      <c r="LHR46" s="467"/>
      <c r="LHS46" s="467"/>
      <c r="LHT46" s="467"/>
      <c r="LHU46" s="467"/>
      <c r="LHV46" s="467"/>
      <c r="LHW46" s="467"/>
      <c r="LHX46" s="467"/>
      <c r="LHY46" s="467"/>
      <c r="LHZ46" s="467"/>
      <c r="LIA46" s="467"/>
      <c r="LIB46" s="467"/>
      <c r="LIC46" s="467"/>
      <c r="LID46" s="467"/>
      <c r="LIE46" s="467"/>
      <c r="LIF46" s="467"/>
      <c r="LIG46" s="467"/>
      <c r="LIH46" s="467"/>
      <c r="LII46" s="467"/>
      <c r="LIJ46" s="467"/>
      <c r="LIK46" s="467"/>
      <c r="LIL46" s="467"/>
      <c r="LIM46" s="467"/>
      <c r="LIN46" s="467"/>
      <c r="LIO46" s="467"/>
      <c r="LIP46" s="467"/>
      <c r="LIQ46" s="467"/>
      <c r="LIR46" s="467"/>
      <c r="LIS46" s="467"/>
      <c r="LIT46" s="467"/>
      <c r="LIU46" s="467"/>
      <c r="LIV46" s="467"/>
      <c r="LIW46" s="467"/>
      <c r="LIX46" s="467"/>
      <c r="LIY46" s="467"/>
      <c r="LIZ46" s="467"/>
      <c r="LJA46" s="467"/>
      <c r="LJB46" s="467"/>
      <c r="LJC46" s="467"/>
      <c r="LJD46" s="467"/>
      <c r="LJE46" s="467"/>
      <c r="LJF46" s="467"/>
      <c r="LJG46" s="467"/>
      <c r="LJH46" s="467"/>
      <c r="LJI46" s="467"/>
      <c r="LJJ46" s="467"/>
      <c r="LJK46" s="467"/>
      <c r="LJL46" s="467"/>
      <c r="LJM46" s="467"/>
      <c r="LJN46" s="467"/>
      <c r="LJO46" s="467"/>
      <c r="LJP46" s="467"/>
      <c r="LJQ46" s="467"/>
      <c r="LJR46" s="467"/>
      <c r="LJS46" s="467"/>
      <c r="LJT46" s="467"/>
      <c r="LJU46" s="467"/>
      <c r="LJV46" s="467"/>
      <c r="LJW46" s="467"/>
      <c r="LJX46" s="467"/>
      <c r="LJY46" s="467"/>
      <c r="LJZ46" s="467"/>
      <c r="LKA46" s="467"/>
      <c r="LKB46" s="467"/>
      <c r="LKC46" s="467"/>
      <c r="LKD46" s="467"/>
      <c r="LKE46" s="467"/>
      <c r="LKF46" s="467"/>
      <c r="LKG46" s="467"/>
      <c r="LKH46" s="467"/>
      <c r="LKI46" s="467"/>
      <c r="LKJ46" s="467"/>
      <c r="LKK46" s="467"/>
      <c r="LKL46" s="467"/>
      <c r="LKM46" s="467"/>
      <c r="LKN46" s="467"/>
      <c r="LKO46" s="467"/>
      <c r="LKP46" s="467"/>
      <c r="LKQ46" s="467"/>
      <c r="LKR46" s="467"/>
      <c r="LKS46" s="467"/>
      <c r="LKT46" s="467"/>
      <c r="LKU46" s="467"/>
      <c r="LKV46" s="467"/>
      <c r="LKW46" s="467"/>
      <c r="LKX46" s="467"/>
      <c r="LKY46" s="467"/>
      <c r="LKZ46" s="467"/>
      <c r="LLA46" s="467"/>
      <c r="LLB46" s="467"/>
      <c r="LLC46" s="467"/>
      <c r="LLD46" s="467"/>
      <c r="LLE46" s="467"/>
      <c r="LLF46" s="467"/>
      <c r="LLG46" s="467"/>
      <c r="LLH46" s="467"/>
      <c r="LLI46" s="467"/>
      <c r="LLJ46" s="467"/>
      <c r="LLK46" s="467"/>
      <c r="LLL46" s="467"/>
      <c r="LLM46" s="467"/>
      <c r="LLN46" s="467"/>
      <c r="LLO46" s="467"/>
      <c r="LLP46" s="467"/>
      <c r="LLQ46" s="467"/>
      <c r="LLR46" s="467"/>
      <c r="LLS46" s="467"/>
      <c r="LLT46" s="467"/>
      <c r="LLU46" s="467"/>
      <c r="LLV46" s="467"/>
      <c r="LLW46" s="467"/>
      <c r="LLX46" s="467"/>
      <c r="LLY46" s="467"/>
      <c r="LLZ46" s="467"/>
      <c r="LMA46" s="467"/>
      <c r="LMB46" s="467"/>
      <c r="LMC46" s="467"/>
      <c r="LMD46" s="467"/>
      <c r="LME46" s="467"/>
      <c r="LMF46" s="467"/>
      <c r="LMG46" s="467"/>
      <c r="LMH46" s="467"/>
      <c r="LMI46" s="467"/>
      <c r="LMJ46" s="467"/>
      <c r="LMK46" s="467"/>
      <c r="LML46" s="467"/>
      <c r="LMM46" s="467"/>
      <c r="LMN46" s="467"/>
      <c r="LMO46" s="467"/>
      <c r="LMP46" s="467"/>
      <c r="LMQ46" s="467"/>
      <c r="LMR46" s="467"/>
      <c r="LMS46" s="467"/>
      <c r="LMT46" s="467"/>
      <c r="LMU46" s="467"/>
      <c r="LMV46" s="467"/>
      <c r="LMW46" s="467"/>
      <c r="LMX46" s="467"/>
      <c r="LMY46" s="467"/>
      <c r="LMZ46" s="467"/>
      <c r="LNA46" s="467"/>
      <c r="LNB46" s="467"/>
      <c r="LNC46" s="467"/>
      <c r="LND46" s="467"/>
      <c r="LNE46" s="467"/>
      <c r="LNF46" s="467"/>
      <c r="LNG46" s="467"/>
      <c r="LNH46" s="467"/>
      <c r="LNI46" s="467"/>
      <c r="LNJ46" s="467"/>
      <c r="LNK46" s="467"/>
      <c r="LNL46" s="467"/>
      <c r="LNM46" s="467"/>
      <c r="LNN46" s="467"/>
      <c r="LNO46" s="467"/>
      <c r="LNP46" s="467"/>
      <c r="LNQ46" s="467"/>
      <c r="LNR46" s="467"/>
      <c r="LNS46" s="467"/>
      <c r="LNT46" s="467"/>
      <c r="LNU46" s="467"/>
      <c r="LNV46" s="467"/>
      <c r="LNW46" s="467"/>
      <c r="LNX46" s="467"/>
      <c r="LNY46" s="467"/>
      <c r="LNZ46" s="467"/>
      <c r="LOA46" s="467"/>
      <c r="LOB46" s="467"/>
      <c r="LOC46" s="467"/>
      <c r="LOD46" s="467"/>
      <c r="LOE46" s="467"/>
      <c r="LOF46" s="467"/>
      <c r="LOG46" s="467"/>
      <c r="LOH46" s="467"/>
      <c r="LOI46" s="467"/>
      <c r="LOJ46" s="467"/>
      <c r="LOK46" s="467"/>
      <c r="LOL46" s="467"/>
      <c r="LOM46" s="467"/>
      <c r="LON46" s="467"/>
      <c r="LOO46" s="467"/>
      <c r="LOP46" s="467"/>
      <c r="LOQ46" s="467"/>
      <c r="LOR46" s="467"/>
      <c r="LOS46" s="467"/>
      <c r="LOT46" s="467"/>
      <c r="LOU46" s="467"/>
      <c r="LOV46" s="467"/>
      <c r="LOW46" s="467"/>
      <c r="LOX46" s="467"/>
      <c r="LOY46" s="467"/>
      <c r="LOZ46" s="467"/>
      <c r="LPA46" s="467"/>
      <c r="LPB46" s="467"/>
      <c r="LPC46" s="467"/>
      <c r="LPD46" s="467"/>
      <c r="LPE46" s="467"/>
      <c r="LPF46" s="467"/>
      <c r="LPG46" s="467"/>
      <c r="LPH46" s="467"/>
      <c r="LPI46" s="467"/>
      <c r="LPJ46" s="467"/>
      <c r="LPK46" s="467"/>
      <c r="LPL46" s="467"/>
      <c r="LPM46" s="467"/>
      <c r="LPN46" s="467"/>
      <c r="LPO46" s="467"/>
      <c r="LPP46" s="467"/>
      <c r="LPQ46" s="467"/>
      <c r="LPR46" s="467"/>
      <c r="LPS46" s="467"/>
      <c r="LPT46" s="467"/>
      <c r="LPU46" s="467"/>
      <c r="LPV46" s="467"/>
      <c r="LPW46" s="467"/>
      <c r="LPX46" s="467"/>
      <c r="LPY46" s="467"/>
      <c r="LPZ46" s="467"/>
      <c r="LQA46" s="467"/>
      <c r="LQB46" s="467"/>
      <c r="LQC46" s="467"/>
      <c r="LQD46" s="467"/>
      <c r="LQE46" s="467"/>
      <c r="LQF46" s="467"/>
      <c r="LQG46" s="467"/>
      <c r="LQH46" s="467"/>
      <c r="LQI46" s="467"/>
      <c r="LQJ46" s="467"/>
      <c r="LQK46" s="467"/>
      <c r="LQL46" s="467"/>
      <c r="LQM46" s="467"/>
      <c r="LQN46" s="467"/>
      <c r="LQO46" s="467"/>
      <c r="LQP46" s="467"/>
      <c r="LQQ46" s="467"/>
      <c r="LQR46" s="467"/>
      <c r="LQS46" s="467"/>
      <c r="LQT46" s="467"/>
      <c r="LQU46" s="467"/>
      <c r="LQV46" s="467"/>
      <c r="LQW46" s="467"/>
      <c r="LQX46" s="467"/>
      <c r="LQY46" s="467"/>
      <c r="LQZ46" s="467"/>
      <c r="LRA46" s="467"/>
      <c r="LRB46" s="467"/>
      <c r="LRC46" s="467"/>
      <c r="LRD46" s="467"/>
      <c r="LRE46" s="467"/>
      <c r="LRF46" s="467"/>
      <c r="LRG46" s="467"/>
      <c r="LRH46" s="467"/>
      <c r="LRI46" s="467"/>
      <c r="LRJ46" s="467"/>
      <c r="LRK46" s="467"/>
      <c r="LRL46" s="467"/>
      <c r="LRM46" s="467"/>
      <c r="LRN46" s="467"/>
      <c r="LRO46" s="467"/>
      <c r="LRP46" s="467"/>
      <c r="LRQ46" s="467"/>
      <c r="LRR46" s="467"/>
      <c r="LRS46" s="467"/>
      <c r="LRT46" s="467"/>
      <c r="LRU46" s="467"/>
      <c r="LRV46" s="467"/>
      <c r="LRW46" s="467"/>
      <c r="LRX46" s="467"/>
      <c r="LRY46" s="467"/>
      <c r="LRZ46" s="467"/>
      <c r="LSA46" s="467"/>
      <c r="LSB46" s="467"/>
      <c r="LSC46" s="467"/>
      <c r="LSD46" s="467"/>
      <c r="LSE46" s="467"/>
      <c r="LSF46" s="467"/>
      <c r="LSG46" s="467"/>
      <c r="LSH46" s="467"/>
      <c r="LSI46" s="467"/>
      <c r="LSJ46" s="467"/>
      <c r="LSK46" s="467"/>
      <c r="LSL46" s="467"/>
      <c r="LSM46" s="467"/>
      <c r="LSN46" s="467"/>
      <c r="LSO46" s="467"/>
      <c r="LSP46" s="467"/>
      <c r="LSQ46" s="467"/>
      <c r="LSR46" s="467"/>
      <c r="LSS46" s="467"/>
      <c r="LST46" s="467"/>
      <c r="LSU46" s="467"/>
      <c r="LSV46" s="467"/>
      <c r="LSW46" s="467"/>
      <c r="LSX46" s="467"/>
      <c r="LSY46" s="467"/>
      <c r="LSZ46" s="467"/>
      <c r="LTA46" s="467"/>
      <c r="LTB46" s="467"/>
      <c r="LTC46" s="467"/>
      <c r="LTD46" s="467"/>
      <c r="LTE46" s="467"/>
      <c r="LTF46" s="467"/>
      <c r="LTG46" s="467"/>
      <c r="LTH46" s="467"/>
      <c r="LTI46" s="467"/>
      <c r="LTJ46" s="467"/>
      <c r="LTK46" s="467"/>
      <c r="LTL46" s="467"/>
      <c r="LTM46" s="467"/>
      <c r="LTN46" s="467"/>
      <c r="LTO46" s="467"/>
      <c r="LTP46" s="467"/>
      <c r="LTQ46" s="467"/>
      <c r="LTR46" s="467"/>
      <c r="LTS46" s="467"/>
      <c r="LTT46" s="467"/>
      <c r="LTU46" s="467"/>
      <c r="LTV46" s="467"/>
      <c r="LTW46" s="467"/>
      <c r="LTX46" s="467"/>
      <c r="LTY46" s="467"/>
      <c r="LTZ46" s="467"/>
      <c r="LUA46" s="467"/>
      <c r="LUB46" s="467"/>
      <c r="LUC46" s="467"/>
      <c r="LUD46" s="467"/>
      <c r="LUE46" s="467"/>
      <c r="LUF46" s="467"/>
      <c r="LUG46" s="467"/>
      <c r="LUH46" s="467"/>
      <c r="LUI46" s="467"/>
      <c r="LUJ46" s="467"/>
      <c r="LUK46" s="467"/>
      <c r="LUL46" s="467"/>
      <c r="LUM46" s="467"/>
      <c r="LUN46" s="467"/>
      <c r="LUO46" s="467"/>
      <c r="LUP46" s="467"/>
      <c r="LUQ46" s="467"/>
      <c r="LUR46" s="467"/>
      <c r="LUS46" s="467"/>
      <c r="LUT46" s="467"/>
      <c r="LUU46" s="467"/>
      <c r="LUV46" s="467"/>
      <c r="LUW46" s="467"/>
      <c r="LUX46" s="467"/>
      <c r="LUY46" s="467"/>
      <c r="LUZ46" s="467"/>
      <c r="LVA46" s="467"/>
      <c r="LVB46" s="467"/>
      <c r="LVC46" s="467"/>
      <c r="LVD46" s="467"/>
      <c r="LVE46" s="467"/>
      <c r="LVF46" s="467"/>
      <c r="LVG46" s="467"/>
      <c r="LVH46" s="467"/>
      <c r="LVI46" s="467"/>
      <c r="LVJ46" s="467"/>
      <c r="LVK46" s="467"/>
      <c r="LVL46" s="467"/>
      <c r="LVM46" s="467"/>
      <c r="LVN46" s="467"/>
      <c r="LVO46" s="467"/>
      <c r="LVP46" s="467"/>
      <c r="LVQ46" s="467"/>
      <c r="LVR46" s="467"/>
      <c r="LVS46" s="467"/>
      <c r="LVT46" s="467"/>
      <c r="LVU46" s="467"/>
      <c r="LVV46" s="467"/>
      <c r="LVW46" s="467"/>
      <c r="LVX46" s="467"/>
      <c r="LVY46" s="467"/>
      <c r="LVZ46" s="467"/>
      <c r="LWA46" s="467"/>
      <c r="LWB46" s="467"/>
      <c r="LWC46" s="467"/>
      <c r="LWD46" s="467"/>
      <c r="LWE46" s="467"/>
      <c r="LWF46" s="467"/>
      <c r="LWG46" s="467"/>
      <c r="LWH46" s="467"/>
      <c r="LWI46" s="467"/>
      <c r="LWJ46" s="467"/>
      <c r="LWK46" s="467"/>
      <c r="LWL46" s="467"/>
      <c r="LWM46" s="467"/>
      <c r="LWN46" s="467"/>
      <c r="LWO46" s="467"/>
      <c r="LWP46" s="467"/>
      <c r="LWQ46" s="467"/>
      <c r="LWR46" s="467"/>
      <c r="LWS46" s="467"/>
      <c r="LWT46" s="467"/>
      <c r="LWU46" s="467"/>
      <c r="LWV46" s="467"/>
      <c r="LWW46" s="467"/>
      <c r="LWX46" s="467"/>
      <c r="LWY46" s="467"/>
      <c r="LWZ46" s="467"/>
      <c r="LXA46" s="467"/>
      <c r="LXB46" s="467"/>
      <c r="LXC46" s="467"/>
      <c r="LXD46" s="467"/>
      <c r="LXE46" s="467"/>
      <c r="LXF46" s="467"/>
      <c r="LXG46" s="467"/>
      <c r="LXH46" s="467"/>
      <c r="LXI46" s="467"/>
      <c r="LXJ46" s="467"/>
      <c r="LXK46" s="467"/>
      <c r="LXL46" s="467"/>
      <c r="LXM46" s="467"/>
      <c r="LXN46" s="467"/>
      <c r="LXO46" s="467"/>
      <c r="LXP46" s="467"/>
      <c r="LXQ46" s="467"/>
      <c r="LXR46" s="467"/>
      <c r="LXS46" s="467"/>
      <c r="LXT46" s="467"/>
      <c r="LXU46" s="467"/>
      <c r="LXV46" s="467"/>
      <c r="LXW46" s="467"/>
      <c r="LXX46" s="467"/>
      <c r="LXY46" s="467"/>
      <c r="LXZ46" s="467"/>
      <c r="LYA46" s="467"/>
      <c r="LYB46" s="467"/>
      <c r="LYC46" s="467"/>
      <c r="LYD46" s="467"/>
      <c r="LYE46" s="467"/>
      <c r="LYF46" s="467"/>
      <c r="LYG46" s="467"/>
      <c r="LYH46" s="467"/>
      <c r="LYI46" s="467"/>
      <c r="LYJ46" s="467"/>
      <c r="LYK46" s="467"/>
      <c r="LYL46" s="467"/>
      <c r="LYM46" s="467"/>
      <c r="LYN46" s="467"/>
      <c r="LYO46" s="467"/>
      <c r="LYP46" s="467"/>
      <c r="LYQ46" s="467"/>
      <c r="LYR46" s="467"/>
      <c r="LYS46" s="467"/>
      <c r="LYT46" s="467"/>
      <c r="LYU46" s="467"/>
      <c r="LYV46" s="467"/>
      <c r="LYW46" s="467"/>
      <c r="LYX46" s="467"/>
      <c r="LYY46" s="467"/>
      <c r="LYZ46" s="467"/>
      <c r="LZA46" s="467"/>
      <c r="LZB46" s="467"/>
      <c r="LZC46" s="467"/>
      <c r="LZD46" s="467"/>
      <c r="LZE46" s="467"/>
      <c r="LZF46" s="467"/>
      <c r="LZG46" s="467"/>
      <c r="LZH46" s="467"/>
      <c r="LZI46" s="467"/>
      <c r="LZJ46" s="467"/>
      <c r="LZK46" s="467"/>
      <c r="LZL46" s="467"/>
      <c r="LZM46" s="467"/>
      <c r="LZN46" s="467"/>
      <c r="LZO46" s="467"/>
      <c r="LZP46" s="467"/>
      <c r="LZQ46" s="467"/>
      <c r="LZR46" s="467"/>
      <c r="LZS46" s="467"/>
      <c r="LZT46" s="467"/>
      <c r="LZU46" s="467"/>
      <c r="LZV46" s="467"/>
      <c r="LZW46" s="467"/>
      <c r="LZX46" s="467"/>
      <c r="LZY46" s="467"/>
      <c r="LZZ46" s="467"/>
      <c r="MAA46" s="467"/>
      <c r="MAB46" s="467"/>
      <c r="MAC46" s="467"/>
      <c r="MAD46" s="467"/>
      <c r="MAE46" s="467"/>
      <c r="MAF46" s="467"/>
      <c r="MAG46" s="467"/>
      <c r="MAH46" s="467"/>
      <c r="MAI46" s="467"/>
      <c r="MAJ46" s="467"/>
      <c r="MAK46" s="467"/>
      <c r="MAL46" s="467"/>
      <c r="MAM46" s="467"/>
      <c r="MAN46" s="467"/>
      <c r="MAO46" s="467"/>
      <c r="MAP46" s="467"/>
      <c r="MAQ46" s="467"/>
      <c r="MAR46" s="467"/>
      <c r="MAS46" s="467"/>
      <c r="MAT46" s="467"/>
      <c r="MAU46" s="467"/>
      <c r="MAV46" s="467"/>
      <c r="MAW46" s="467"/>
      <c r="MAX46" s="467"/>
      <c r="MAY46" s="467"/>
      <c r="MAZ46" s="467"/>
      <c r="MBA46" s="467"/>
      <c r="MBB46" s="467"/>
      <c r="MBC46" s="467"/>
      <c r="MBD46" s="467"/>
      <c r="MBE46" s="467"/>
      <c r="MBF46" s="467"/>
      <c r="MBG46" s="467"/>
      <c r="MBH46" s="467"/>
      <c r="MBI46" s="467"/>
      <c r="MBJ46" s="467"/>
      <c r="MBK46" s="467"/>
      <c r="MBL46" s="467"/>
      <c r="MBM46" s="467"/>
      <c r="MBN46" s="467"/>
      <c r="MBO46" s="467"/>
      <c r="MBP46" s="467"/>
      <c r="MBQ46" s="467"/>
      <c r="MBR46" s="467"/>
      <c r="MBS46" s="467"/>
      <c r="MBT46" s="467"/>
      <c r="MBU46" s="467"/>
      <c r="MBV46" s="467"/>
      <c r="MBW46" s="467"/>
      <c r="MBX46" s="467"/>
      <c r="MBY46" s="467"/>
      <c r="MBZ46" s="467"/>
      <c r="MCA46" s="467"/>
      <c r="MCB46" s="467"/>
      <c r="MCC46" s="467"/>
      <c r="MCD46" s="467"/>
      <c r="MCE46" s="467"/>
      <c r="MCF46" s="467"/>
      <c r="MCG46" s="467"/>
      <c r="MCH46" s="467"/>
      <c r="MCI46" s="467"/>
      <c r="MCJ46" s="467"/>
      <c r="MCK46" s="467"/>
      <c r="MCL46" s="467"/>
      <c r="MCM46" s="467"/>
      <c r="MCN46" s="467"/>
      <c r="MCO46" s="467"/>
      <c r="MCP46" s="467"/>
      <c r="MCQ46" s="467"/>
      <c r="MCR46" s="467"/>
      <c r="MCS46" s="467"/>
      <c r="MCT46" s="467"/>
      <c r="MCU46" s="467"/>
      <c r="MCV46" s="467"/>
      <c r="MCW46" s="467"/>
      <c r="MCX46" s="467"/>
      <c r="MCY46" s="467"/>
      <c r="MCZ46" s="467"/>
      <c r="MDA46" s="467"/>
      <c r="MDB46" s="467"/>
      <c r="MDC46" s="467"/>
      <c r="MDD46" s="467"/>
      <c r="MDE46" s="467"/>
      <c r="MDF46" s="467"/>
      <c r="MDG46" s="467"/>
      <c r="MDH46" s="467"/>
      <c r="MDI46" s="467"/>
      <c r="MDJ46" s="467"/>
      <c r="MDK46" s="467"/>
      <c r="MDL46" s="467"/>
      <c r="MDM46" s="467"/>
      <c r="MDN46" s="467"/>
      <c r="MDO46" s="467"/>
      <c r="MDP46" s="467"/>
      <c r="MDQ46" s="467"/>
      <c r="MDR46" s="467"/>
      <c r="MDS46" s="467"/>
      <c r="MDT46" s="467"/>
      <c r="MDU46" s="467"/>
      <c r="MDV46" s="467"/>
      <c r="MDW46" s="467"/>
      <c r="MDX46" s="467"/>
      <c r="MDY46" s="467"/>
      <c r="MDZ46" s="467"/>
      <c r="MEA46" s="467"/>
      <c r="MEB46" s="467"/>
      <c r="MEC46" s="467"/>
      <c r="MED46" s="467"/>
      <c r="MEE46" s="467"/>
      <c r="MEF46" s="467"/>
      <c r="MEG46" s="467"/>
      <c r="MEH46" s="467"/>
      <c r="MEI46" s="467"/>
      <c r="MEJ46" s="467"/>
      <c r="MEK46" s="467"/>
      <c r="MEL46" s="467"/>
      <c r="MEM46" s="467"/>
      <c r="MEN46" s="467"/>
      <c r="MEO46" s="467"/>
      <c r="MEP46" s="467"/>
      <c r="MEQ46" s="467"/>
      <c r="MER46" s="467"/>
      <c r="MES46" s="467"/>
      <c r="MET46" s="467"/>
      <c r="MEU46" s="467"/>
      <c r="MEV46" s="467"/>
      <c r="MEW46" s="467"/>
      <c r="MEX46" s="467"/>
      <c r="MEY46" s="467"/>
      <c r="MEZ46" s="467"/>
      <c r="MFA46" s="467"/>
      <c r="MFB46" s="467"/>
      <c r="MFC46" s="467"/>
      <c r="MFD46" s="467"/>
      <c r="MFE46" s="467"/>
      <c r="MFF46" s="467"/>
      <c r="MFG46" s="467"/>
      <c r="MFH46" s="467"/>
      <c r="MFI46" s="467"/>
      <c r="MFJ46" s="467"/>
      <c r="MFK46" s="467"/>
      <c r="MFL46" s="467"/>
      <c r="MFM46" s="467"/>
      <c r="MFN46" s="467"/>
      <c r="MFO46" s="467"/>
      <c r="MFP46" s="467"/>
      <c r="MFQ46" s="467"/>
      <c r="MFR46" s="467"/>
      <c r="MFS46" s="467"/>
      <c r="MFT46" s="467"/>
      <c r="MFU46" s="467"/>
      <c r="MFV46" s="467"/>
      <c r="MFW46" s="467"/>
      <c r="MFX46" s="467"/>
      <c r="MFY46" s="467"/>
      <c r="MFZ46" s="467"/>
      <c r="MGA46" s="467"/>
      <c r="MGB46" s="467"/>
      <c r="MGC46" s="467"/>
      <c r="MGD46" s="467"/>
      <c r="MGE46" s="467"/>
      <c r="MGF46" s="467"/>
      <c r="MGG46" s="467"/>
      <c r="MGH46" s="467"/>
      <c r="MGI46" s="467"/>
      <c r="MGJ46" s="467"/>
      <c r="MGK46" s="467"/>
      <c r="MGL46" s="467"/>
      <c r="MGM46" s="467"/>
      <c r="MGN46" s="467"/>
      <c r="MGO46" s="467"/>
      <c r="MGP46" s="467"/>
      <c r="MGQ46" s="467"/>
      <c r="MGR46" s="467"/>
      <c r="MGS46" s="467"/>
      <c r="MGT46" s="467"/>
      <c r="MGU46" s="467"/>
      <c r="MGV46" s="467"/>
      <c r="MGW46" s="467"/>
      <c r="MGX46" s="467"/>
      <c r="MGY46" s="467"/>
      <c r="MGZ46" s="467"/>
      <c r="MHA46" s="467"/>
      <c r="MHB46" s="467"/>
      <c r="MHC46" s="467"/>
      <c r="MHD46" s="467"/>
      <c r="MHE46" s="467"/>
      <c r="MHF46" s="467"/>
      <c r="MHG46" s="467"/>
      <c r="MHH46" s="467"/>
      <c r="MHI46" s="467"/>
      <c r="MHJ46" s="467"/>
      <c r="MHK46" s="467"/>
      <c r="MHL46" s="467"/>
      <c r="MHM46" s="467"/>
      <c r="MHN46" s="467"/>
      <c r="MHO46" s="467"/>
      <c r="MHP46" s="467"/>
      <c r="MHQ46" s="467"/>
      <c r="MHR46" s="467"/>
      <c r="MHS46" s="467"/>
      <c r="MHT46" s="467"/>
      <c r="MHU46" s="467"/>
      <c r="MHV46" s="467"/>
      <c r="MHW46" s="467"/>
      <c r="MHX46" s="467"/>
      <c r="MHY46" s="467"/>
      <c r="MHZ46" s="467"/>
      <c r="MIA46" s="467"/>
      <c r="MIB46" s="467"/>
      <c r="MIC46" s="467"/>
      <c r="MID46" s="467"/>
      <c r="MIE46" s="467"/>
      <c r="MIF46" s="467"/>
      <c r="MIG46" s="467"/>
      <c r="MIH46" s="467"/>
      <c r="MII46" s="467"/>
      <c r="MIJ46" s="467"/>
      <c r="MIK46" s="467"/>
      <c r="MIL46" s="467"/>
      <c r="MIM46" s="467"/>
      <c r="MIN46" s="467"/>
      <c r="MIO46" s="467"/>
      <c r="MIP46" s="467"/>
      <c r="MIQ46" s="467"/>
      <c r="MIR46" s="467"/>
      <c r="MIS46" s="467"/>
      <c r="MIT46" s="467"/>
      <c r="MIU46" s="467"/>
      <c r="MIV46" s="467"/>
      <c r="MIW46" s="467"/>
      <c r="MIX46" s="467"/>
      <c r="MIY46" s="467"/>
      <c r="MIZ46" s="467"/>
      <c r="MJA46" s="467"/>
      <c r="MJB46" s="467"/>
      <c r="MJC46" s="467"/>
      <c r="MJD46" s="467"/>
      <c r="MJE46" s="467"/>
      <c r="MJF46" s="467"/>
      <c r="MJG46" s="467"/>
      <c r="MJH46" s="467"/>
      <c r="MJI46" s="467"/>
      <c r="MJJ46" s="467"/>
      <c r="MJK46" s="467"/>
      <c r="MJL46" s="467"/>
      <c r="MJM46" s="467"/>
      <c r="MJN46" s="467"/>
      <c r="MJO46" s="467"/>
      <c r="MJP46" s="467"/>
      <c r="MJQ46" s="467"/>
      <c r="MJR46" s="467"/>
      <c r="MJS46" s="467"/>
      <c r="MJT46" s="467"/>
      <c r="MJU46" s="467"/>
      <c r="MJV46" s="467"/>
      <c r="MJW46" s="467"/>
      <c r="MJX46" s="467"/>
      <c r="MJY46" s="467"/>
      <c r="MJZ46" s="467"/>
      <c r="MKA46" s="467"/>
      <c r="MKB46" s="467"/>
      <c r="MKC46" s="467"/>
      <c r="MKD46" s="467"/>
      <c r="MKE46" s="467"/>
      <c r="MKF46" s="467"/>
      <c r="MKG46" s="467"/>
      <c r="MKH46" s="467"/>
      <c r="MKI46" s="467"/>
      <c r="MKJ46" s="467"/>
      <c r="MKK46" s="467"/>
      <c r="MKL46" s="467"/>
      <c r="MKM46" s="467"/>
      <c r="MKN46" s="467"/>
      <c r="MKO46" s="467"/>
      <c r="MKP46" s="467"/>
      <c r="MKQ46" s="467"/>
      <c r="MKR46" s="467"/>
      <c r="MKS46" s="467"/>
      <c r="MKT46" s="467"/>
      <c r="MKU46" s="467"/>
      <c r="MKV46" s="467"/>
      <c r="MKW46" s="467"/>
      <c r="MKX46" s="467"/>
      <c r="MKY46" s="467"/>
      <c r="MKZ46" s="467"/>
      <c r="MLA46" s="467"/>
      <c r="MLB46" s="467"/>
      <c r="MLC46" s="467"/>
      <c r="MLD46" s="467"/>
      <c r="MLE46" s="467"/>
      <c r="MLF46" s="467"/>
      <c r="MLG46" s="467"/>
      <c r="MLH46" s="467"/>
      <c r="MLI46" s="467"/>
      <c r="MLJ46" s="467"/>
      <c r="MLK46" s="467"/>
      <c r="MLL46" s="467"/>
      <c r="MLM46" s="467"/>
      <c r="MLN46" s="467"/>
      <c r="MLO46" s="467"/>
      <c r="MLP46" s="467"/>
      <c r="MLQ46" s="467"/>
      <c r="MLR46" s="467"/>
      <c r="MLS46" s="467"/>
      <c r="MLT46" s="467"/>
      <c r="MLU46" s="467"/>
      <c r="MLV46" s="467"/>
      <c r="MLW46" s="467"/>
      <c r="MLX46" s="467"/>
      <c r="MLY46" s="467"/>
      <c r="MLZ46" s="467"/>
      <c r="MMA46" s="467"/>
      <c r="MMB46" s="467"/>
      <c r="MMC46" s="467"/>
      <c r="MMD46" s="467"/>
      <c r="MME46" s="467"/>
      <c r="MMF46" s="467"/>
      <c r="MMG46" s="467"/>
      <c r="MMH46" s="467"/>
      <c r="MMI46" s="467"/>
      <c r="MMJ46" s="467"/>
      <c r="MMK46" s="467"/>
      <c r="MML46" s="467"/>
      <c r="MMM46" s="467"/>
      <c r="MMN46" s="467"/>
      <c r="MMO46" s="467"/>
      <c r="MMP46" s="467"/>
      <c r="MMQ46" s="467"/>
      <c r="MMR46" s="467"/>
      <c r="MMS46" s="467"/>
      <c r="MMT46" s="467"/>
      <c r="MMU46" s="467"/>
      <c r="MMV46" s="467"/>
      <c r="MMW46" s="467"/>
      <c r="MMX46" s="467"/>
      <c r="MMY46" s="467"/>
      <c r="MMZ46" s="467"/>
      <c r="MNA46" s="467"/>
      <c r="MNB46" s="467"/>
      <c r="MNC46" s="467"/>
      <c r="MND46" s="467"/>
      <c r="MNE46" s="467"/>
      <c r="MNF46" s="467"/>
      <c r="MNG46" s="467"/>
      <c r="MNH46" s="467"/>
      <c r="MNI46" s="467"/>
      <c r="MNJ46" s="467"/>
      <c r="MNK46" s="467"/>
      <c r="MNL46" s="467"/>
      <c r="MNM46" s="467"/>
      <c r="MNN46" s="467"/>
      <c r="MNO46" s="467"/>
      <c r="MNP46" s="467"/>
      <c r="MNQ46" s="467"/>
      <c r="MNR46" s="467"/>
      <c r="MNS46" s="467"/>
      <c r="MNT46" s="467"/>
      <c r="MNU46" s="467"/>
      <c r="MNV46" s="467"/>
      <c r="MNW46" s="467"/>
      <c r="MNX46" s="467"/>
      <c r="MNY46" s="467"/>
      <c r="MNZ46" s="467"/>
      <c r="MOA46" s="467"/>
      <c r="MOB46" s="467"/>
      <c r="MOC46" s="467"/>
      <c r="MOD46" s="467"/>
      <c r="MOE46" s="467"/>
      <c r="MOF46" s="467"/>
      <c r="MOG46" s="467"/>
      <c r="MOH46" s="467"/>
      <c r="MOI46" s="467"/>
      <c r="MOJ46" s="467"/>
      <c r="MOK46" s="467"/>
      <c r="MOL46" s="467"/>
      <c r="MOM46" s="467"/>
      <c r="MON46" s="467"/>
      <c r="MOO46" s="467"/>
      <c r="MOP46" s="467"/>
      <c r="MOQ46" s="467"/>
      <c r="MOR46" s="467"/>
      <c r="MOS46" s="467"/>
      <c r="MOT46" s="467"/>
      <c r="MOU46" s="467"/>
      <c r="MOV46" s="467"/>
      <c r="MOW46" s="467"/>
      <c r="MOX46" s="467"/>
      <c r="MOY46" s="467"/>
      <c r="MOZ46" s="467"/>
      <c r="MPA46" s="467"/>
      <c r="MPB46" s="467"/>
      <c r="MPC46" s="467"/>
      <c r="MPD46" s="467"/>
      <c r="MPE46" s="467"/>
      <c r="MPF46" s="467"/>
      <c r="MPG46" s="467"/>
      <c r="MPH46" s="467"/>
      <c r="MPI46" s="467"/>
      <c r="MPJ46" s="467"/>
      <c r="MPK46" s="467"/>
      <c r="MPL46" s="467"/>
      <c r="MPM46" s="467"/>
      <c r="MPN46" s="467"/>
      <c r="MPO46" s="467"/>
      <c r="MPP46" s="467"/>
      <c r="MPQ46" s="467"/>
      <c r="MPR46" s="467"/>
      <c r="MPS46" s="467"/>
      <c r="MPT46" s="467"/>
      <c r="MPU46" s="467"/>
      <c r="MPV46" s="467"/>
      <c r="MPW46" s="467"/>
      <c r="MPX46" s="467"/>
      <c r="MPY46" s="467"/>
      <c r="MPZ46" s="467"/>
      <c r="MQA46" s="467"/>
      <c r="MQB46" s="467"/>
      <c r="MQC46" s="467"/>
      <c r="MQD46" s="467"/>
      <c r="MQE46" s="467"/>
      <c r="MQF46" s="467"/>
      <c r="MQG46" s="467"/>
      <c r="MQH46" s="467"/>
      <c r="MQI46" s="467"/>
      <c r="MQJ46" s="467"/>
      <c r="MQK46" s="467"/>
      <c r="MQL46" s="467"/>
      <c r="MQM46" s="467"/>
      <c r="MQN46" s="467"/>
      <c r="MQO46" s="467"/>
      <c r="MQP46" s="467"/>
      <c r="MQQ46" s="467"/>
      <c r="MQR46" s="467"/>
      <c r="MQS46" s="467"/>
      <c r="MQT46" s="467"/>
      <c r="MQU46" s="467"/>
      <c r="MQV46" s="467"/>
      <c r="MQW46" s="467"/>
      <c r="MQX46" s="467"/>
      <c r="MQY46" s="467"/>
      <c r="MQZ46" s="467"/>
      <c r="MRA46" s="467"/>
      <c r="MRB46" s="467"/>
      <c r="MRC46" s="467"/>
      <c r="MRD46" s="467"/>
      <c r="MRE46" s="467"/>
      <c r="MRF46" s="467"/>
      <c r="MRG46" s="467"/>
      <c r="MRH46" s="467"/>
      <c r="MRI46" s="467"/>
      <c r="MRJ46" s="467"/>
      <c r="MRK46" s="467"/>
      <c r="MRL46" s="467"/>
      <c r="MRM46" s="467"/>
      <c r="MRN46" s="467"/>
      <c r="MRO46" s="467"/>
      <c r="MRP46" s="467"/>
      <c r="MRQ46" s="467"/>
      <c r="MRR46" s="467"/>
      <c r="MRS46" s="467"/>
      <c r="MRT46" s="467"/>
      <c r="MRU46" s="467"/>
      <c r="MRV46" s="467"/>
      <c r="MRW46" s="467"/>
      <c r="MRX46" s="467"/>
      <c r="MRY46" s="467"/>
      <c r="MRZ46" s="467"/>
      <c r="MSA46" s="467"/>
      <c r="MSB46" s="467"/>
      <c r="MSC46" s="467"/>
      <c r="MSD46" s="467"/>
      <c r="MSE46" s="467"/>
      <c r="MSF46" s="467"/>
      <c r="MSG46" s="467"/>
      <c r="MSH46" s="467"/>
      <c r="MSI46" s="467"/>
      <c r="MSJ46" s="467"/>
      <c r="MSK46" s="467"/>
      <c r="MSL46" s="467"/>
      <c r="MSM46" s="467"/>
      <c r="MSN46" s="467"/>
      <c r="MSO46" s="467"/>
      <c r="MSP46" s="467"/>
      <c r="MSQ46" s="467"/>
      <c r="MSR46" s="467"/>
      <c r="MSS46" s="467"/>
      <c r="MST46" s="467"/>
      <c r="MSU46" s="467"/>
      <c r="MSV46" s="467"/>
      <c r="MSW46" s="467"/>
      <c r="MSX46" s="467"/>
      <c r="MSY46" s="467"/>
      <c r="MSZ46" s="467"/>
      <c r="MTA46" s="467"/>
      <c r="MTB46" s="467"/>
      <c r="MTC46" s="467"/>
      <c r="MTD46" s="467"/>
      <c r="MTE46" s="467"/>
      <c r="MTF46" s="467"/>
      <c r="MTG46" s="467"/>
      <c r="MTH46" s="467"/>
      <c r="MTI46" s="467"/>
      <c r="MTJ46" s="467"/>
      <c r="MTK46" s="467"/>
      <c r="MTL46" s="467"/>
      <c r="MTM46" s="467"/>
      <c r="MTN46" s="467"/>
      <c r="MTO46" s="467"/>
      <c r="MTP46" s="467"/>
      <c r="MTQ46" s="467"/>
      <c r="MTR46" s="467"/>
      <c r="MTS46" s="467"/>
      <c r="MTT46" s="467"/>
      <c r="MTU46" s="467"/>
      <c r="MTV46" s="467"/>
      <c r="MTW46" s="467"/>
      <c r="MTX46" s="467"/>
      <c r="MTY46" s="467"/>
      <c r="MTZ46" s="467"/>
      <c r="MUA46" s="467"/>
      <c r="MUB46" s="467"/>
      <c r="MUC46" s="467"/>
      <c r="MUD46" s="467"/>
      <c r="MUE46" s="467"/>
      <c r="MUF46" s="467"/>
      <c r="MUG46" s="467"/>
      <c r="MUH46" s="467"/>
      <c r="MUI46" s="467"/>
      <c r="MUJ46" s="467"/>
      <c r="MUK46" s="467"/>
      <c r="MUL46" s="467"/>
      <c r="MUM46" s="467"/>
      <c r="MUN46" s="467"/>
      <c r="MUO46" s="467"/>
      <c r="MUP46" s="467"/>
      <c r="MUQ46" s="467"/>
      <c r="MUR46" s="467"/>
      <c r="MUS46" s="467"/>
      <c r="MUT46" s="467"/>
      <c r="MUU46" s="467"/>
      <c r="MUV46" s="467"/>
      <c r="MUW46" s="467"/>
      <c r="MUX46" s="467"/>
      <c r="MUY46" s="467"/>
      <c r="MUZ46" s="467"/>
      <c r="MVA46" s="467"/>
      <c r="MVB46" s="467"/>
      <c r="MVC46" s="467"/>
      <c r="MVD46" s="467"/>
      <c r="MVE46" s="467"/>
      <c r="MVF46" s="467"/>
      <c r="MVG46" s="467"/>
      <c r="MVH46" s="467"/>
      <c r="MVI46" s="467"/>
      <c r="MVJ46" s="467"/>
      <c r="MVK46" s="467"/>
      <c r="MVL46" s="467"/>
      <c r="MVM46" s="467"/>
      <c r="MVN46" s="467"/>
      <c r="MVO46" s="467"/>
      <c r="MVP46" s="467"/>
      <c r="MVQ46" s="467"/>
      <c r="MVR46" s="467"/>
      <c r="MVS46" s="467"/>
      <c r="MVT46" s="467"/>
      <c r="MVU46" s="467"/>
      <c r="MVV46" s="467"/>
      <c r="MVW46" s="467"/>
      <c r="MVX46" s="467"/>
      <c r="MVY46" s="467"/>
      <c r="MVZ46" s="467"/>
      <c r="MWA46" s="467"/>
      <c r="MWB46" s="467"/>
      <c r="MWC46" s="467"/>
      <c r="MWD46" s="467"/>
      <c r="MWE46" s="467"/>
      <c r="MWF46" s="467"/>
      <c r="MWG46" s="467"/>
      <c r="MWH46" s="467"/>
      <c r="MWI46" s="467"/>
      <c r="MWJ46" s="467"/>
      <c r="MWK46" s="467"/>
      <c r="MWL46" s="467"/>
      <c r="MWM46" s="467"/>
      <c r="MWN46" s="467"/>
      <c r="MWO46" s="467"/>
      <c r="MWP46" s="467"/>
      <c r="MWQ46" s="467"/>
      <c r="MWR46" s="467"/>
      <c r="MWS46" s="467"/>
      <c r="MWT46" s="467"/>
      <c r="MWU46" s="467"/>
      <c r="MWV46" s="467"/>
      <c r="MWW46" s="467"/>
      <c r="MWX46" s="467"/>
      <c r="MWY46" s="467"/>
      <c r="MWZ46" s="467"/>
      <c r="MXA46" s="467"/>
      <c r="MXB46" s="467"/>
      <c r="MXC46" s="467"/>
      <c r="MXD46" s="467"/>
      <c r="MXE46" s="467"/>
      <c r="MXF46" s="467"/>
      <c r="MXG46" s="467"/>
      <c r="MXH46" s="467"/>
      <c r="MXI46" s="467"/>
      <c r="MXJ46" s="467"/>
      <c r="MXK46" s="467"/>
      <c r="MXL46" s="467"/>
      <c r="MXM46" s="467"/>
      <c r="MXN46" s="467"/>
      <c r="MXO46" s="467"/>
      <c r="MXP46" s="467"/>
      <c r="MXQ46" s="467"/>
      <c r="MXR46" s="467"/>
      <c r="MXS46" s="467"/>
      <c r="MXT46" s="467"/>
      <c r="MXU46" s="467"/>
      <c r="MXV46" s="467"/>
      <c r="MXW46" s="467"/>
      <c r="MXX46" s="467"/>
      <c r="MXY46" s="467"/>
      <c r="MXZ46" s="467"/>
      <c r="MYA46" s="467"/>
      <c r="MYB46" s="467"/>
      <c r="MYC46" s="467"/>
      <c r="MYD46" s="467"/>
      <c r="MYE46" s="467"/>
      <c r="MYF46" s="467"/>
      <c r="MYG46" s="467"/>
      <c r="MYH46" s="467"/>
      <c r="MYI46" s="467"/>
      <c r="MYJ46" s="467"/>
      <c r="MYK46" s="467"/>
      <c r="MYL46" s="467"/>
      <c r="MYM46" s="467"/>
      <c r="MYN46" s="467"/>
      <c r="MYO46" s="467"/>
      <c r="MYP46" s="467"/>
      <c r="MYQ46" s="467"/>
      <c r="MYR46" s="467"/>
      <c r="MYS46" s="467"/>
      <c r="MYT46" s="467"/>
      <c r="MYU46" s="467"/>
      <c r="MYV46" s="467"/>
      <c r="MYW46" s="467"/>
      <c r="MYX46" s="467"/>
      <c r="MYY46" s="467"/>
      <c r="MYZ46" s="467"/>
      <c r="MZA46" s="467"/>
      <c r="MZB46" s="467"/>
      <c r="MZC46" s="467"/>
      <c r="MZD46" s="467"/>
      <c r="MZE46" s="467"/>
      <c r="MZF46" s="467"/>
      <c r="MZG46" s="467"/>
      <c r="MZH46" s="467"/>
      <c r="MZI46" s="467"/>
      <c r="MZJ46" s="467"/>
      <c r="MZK46" s="467"/>
      <c r="MZL46" s="467"/>
      <c r="MZM46" s="467"/>
      <c r="MZN46" s="467"/>
      <c r="MZO46" s="467"/>
      <c r="MZP46" s="467"/>
      <c r="MZQ46" s="467"/>
      <c r="MZR46" s="467"/>
      <c r="MZS46" s="467"/>
      <c r="MZT46" s="467"/>
      <c r="MZU46" s="467"/>
      <c r="MZV46" s="467"/>
      <c r="MZW46" s="467"/>
      <c r="MZX46" s="467"/>
      <c r="MZY46" s="467"/>
      <c r="MZZ46" s="467"/>
      <c r="NAA46" s="467"/>
      <c r="NAB46" s="467"/>
      <c r="NAC46" s="467"/>
      <c r="NAD46" s="467"/>
      <c r="NAE46" s="467"/>
      <c r="NAF46" s="467"/>
      <c r="NAG46" s="467"/>
      <c r="NAH46" s="467"/>
      <c r="NAI46" s="467"/>
      <c r="NAJ46" s="467"/>
      <c r="NAK46" s="467"/>
      <c r="NAL46" s="467"/>
      <c r="NAM46" s="467"/>
      <c r="NAN46" s="467"/>
      <c r="NAO46" s="467"/>
      <c r="NAP46" s="467"/>
      <c r="NAQ46" s="467"/>
      <c r="NAR46" s="467"/>
      <c r="NAS46" s="467"/>
      <c r="NAT46" s="467"/>
      <c r="NAU46" s="467"/>
      <c r="NAV46" s="467"/>
      <c r="NAW46" s="467"/>
      <c r="NAX46" s="467"/>
      <c r="NAY46" s="467"/>
      <c r="NAZ46" s="467"/>
      <c r="NBA46" s="467"/>
      <c r="NBB46" s="467"/>
      <c r="NBC46" s="467"/>
      <c r="NBD46" s="467"/>
      <c r="NBE46" s="467"/>
      <c r="NBF46" s="467"/>
      <c r="NBG46" s="467"/>
      <c r="NBH46" s="467"/>
      <c r="NBI46" s="467"/>
      <c r="NBJ46" s="467"/>
      <c r="NBK46" s="467"/>
      <c r="NBL46" s="467"/>
      <c r="NBM46" s="467"/>
      <c r="NBN46" s="467"/>
      <c r="NBO46" s="467"/>
      <c r="NBP46" s="467"/>
      <c r="NBQ46" s="467"/>
      <c r="NBR46" s="467"/>
      <c r="NBS46" s="467"/>
      <c r="NBT46" s="467"/>
      <c r="NBU46" s="467"/>
      <c r="NBV46" s="467"/>
      <c r="NBW46" s="467"/>
      <c r="NBX46" s="467"/>
      <c r="NBY46" s="467"/>
      <c r="NBZ46" s="467"/>
      <c r="NCA46" s="467"/>
      <c r="NCB46" s="467"/>
      <c r="NCC46" s="467"/>
      <c r="NCD46" s="467"/>
      <c r="NCE46" s="467"/>
      <c r="NCF46" s="467"/>
      <c r="NCG46" s="467"/>
      <c r="NCH46" s="467"/>
      <c r="NCI46" s="467"/>
      <c r="NCJ46" s="467"/>
      <c r="NCK46" s="467"/>
      <c r="NCL46" s="467"/>
      <c r="NCM46" s="467"/>
      <c r="NCN46" s="467"/>
      <c r="NCO46" s="467"/>
      <c r="NCP46" s="467"/>
      <c r="NCQ46" s="467"/>
      <c r="NCR46" s="467"/>
      <c r="NCS46" s="467"/>
      <c r="NCT46" s="467"/>
      <c r="NCU46" s="467"/>
      <c r="NCV46" s="467"/>
      <c r="NCW46" s="467"/>
      <c r="NCX46" s="467"/>
      <c r="NCY46" s="467"/>
      <c r="NCZ46" s="467"/>
      <c r="NDA46" s="467"/>
      <c r="NDB46" s="467"/>
      <c r="NDC46" s="467"/>
      <c r="NDD46" s="467"/>
      <c r="NDE46" s="467"/>
      <c r="NDF46" s="467"/>
      <c r="NDG46" s="467"/>
      <c r="NDH46" s="467"/>
      <c r="NDI46" s="467"/>
      <c r="NDJ46" s="467"/>
      <c r="NDK46" s="467"/>
      <c r="NDL46" s="467"/>
      <c r="NDM46" s="467"/>
      <c r="NDN46" s="467"/>
      <c r="NDO46" s="467"/>
      <c r="NDP46" s="467"/>
      <c r="NDQ46" s="467"/>
      <c r="NDR46" s="467"/>
      <c r="NDS46" s="467"/>
      <c r="NDT46" s="467"/>
      <c r="NDU46" s="467"/>
      <c r="NDV46" s="467"/>
      <c r="NDW46" s="467"/>
      <c r="NDX46" s="467"/>
      <c r="NDY46" s="467"/>
      <c r="NDZ46" s="467"/>
      <c r="NEA46" s="467"/>
      <c r="NEB46" s="467"/>
      <c r="NEC46" s="467"/>
      <c r="NED46" s="467"/>
      <c r="NEE46" s="467"/>
      <c r="NEF46" s="467"/>
      <c r="NEG46" s="467"/>
      <c r="NEH46" s="467"/>
      <c r="NEI46" s="467"/>
      <c r="NEJ46" s="467"/>
      <c r="NEK46" s="467"/>
      <c r="NEL46" s="467"/>
      <c r="NEM46" s="467"/>
      <c r="NEN46" s="467"/>
      <c r="NEO46" s="467"/>
      <c r="NEP46" s="467"/>
      <c r="NEQ46" s="467"/>
      <c r="NER46" s="467"/>
      <c r="NES46" s="467"/>
      <c r="NET46" s="467"/>
      <c r="NEU46" s="467"/>
      <c r="NEV46" s="467"/>
      <c r="NEW46" s="467"/>
      <c r="NEX46" s="467"/>
      <c r="NEY46" s="467"/>
      <c r="NEZ46" s="467"/>
      <c r="NFA46" s="467"/>
      <c r="NFB46" s="467"/>
      <c r="NFC46" s="467"/>
      <c r="NFD46" s="467"/>
      <c r="NFE46" s="467"/>
      <c r="NFF46" s="467"/>
      <c r="NFG46" s="467"/>
      <c r="NFH46" s="467"/>
      <c r="NFI46" s="467"/>
      <c r="NFJ46" s="467"/>
      <c r="NFK46" s="467"/>
      <c r="NFL46" s="467"/>
      <c r="NFM46" s="467"/>
      <c r="NFN46" s="467"/>
      <c r="NFO46" s="467"/>
      <c r="NFP46" s="467"/>
      <c r="NFQ46" s="467"/>
      <c r="NFR46" s="467"/>
      <c r="NFS46" s="467"/>
      <c r="NFT46" s="467"/>
      <c r="NFU46" s="467"/>
      <c r="NFV46" s="467"/>
      <c r="NFW46" s="467"/>
      <c r="NFX46" s="467"/>
      <c r="NFY46" s="467"/>
      <c r="NFZ46" s="467"/>
      <c r="NGA46" s="467"/>
      <c r="NGB46" s="467"/>
      <c r="NGC46" s="467"/>
      <c r="NGD46" s="467"/>
      <c r="NGE46" s="467"/>
      <c r="NGF46" s="467"/>
      <c r="NGG46" s="467"/>
      <c r="NGH46" s="467"/>
      <c r="NGI46" s="467"/>
      <c r="NGJ46" s="467"/>
      <c r="NGK46" s="467"/>
      <c r="NGL46" s="467"/>
      <c r="NGM46" s="467"/>
      <c r="NGN46" s="467"/>
      <c r="NGO46" s="467"/>
      <c r="NGP46" s="467"/>
      <c r="NGQ46" s="467"/>
      <c r="NGR46" s="467"/>
      <c r="NGS46" s="467"/>
      <c r="NGT46" s="467"/>
      <c r="NGU46" s="467"/>
      <c r="NGV46" s="467"/>
      <c r="NGW46" s="467"/>
      <c r="NGX46" s="467"/>
      <c r="NGY46" s="467"/>
      <c r="NGZ46" s="467"/>
      <c r="NHA46" s="467"/>
      <c r="NHB46" s="467"/>
      <c r="NHC46" s="467"/>
      <c r="NHD46" s="467"/>
      <c r="NHE46" s="467"/>
      <c r="NHF46" s="467"/>
      <c r="NHG46" s="467"/>
      <c r="NHH46" s="467"/>
      <c r="NHI46" s="467"/>
      <c r="NHJ46" s="467"/>
      <c r="NHK46" s="467"/>
      <c r="NHL46" s="467"/>
      <c r="NHM46" s="467"/>
      <c r="NHN46" s="467"/>
      <c r="NHO46" s="467"/>
      <c r="NHP46" s="467"/>
      <c r="NHQ46" s="467"/>
      <c r="NHR46" s="467"/>
      <c r="NHS46" s="467"/>
      <c r="NHT46" s="467"/>
      <c r="NHU46" s="467"/>
      <c r="NHV46" s="467"/>
      <c r="NHW46" s="467"/>
      <c r="NHX46" s="467"/>
      <c r="NHY46" s="467"/>
      <c r="NHZ46" s="467"/>
      <c r="NIA46" s="467"/>
      <c r="NIB46" s="467"/>
      <c r="NIC46" s="467"/>
      <c r="NID46" s="467"/>
      <c r="NIE46" s="467"/>
      <c r="NIF46" s="467"/>
      <c r="NIG46" s="467"/>
      <c r="NIH46" s="467"/>
      <c r="NII46" s="467"/>
      <c r="NIJ46" s="467"/>
      <c r="NIK46" s="467"/>
      <c r="NIL46" s="467"/>
      <c r="NIM46" s="467"/>
      <c r="NIN46" s="467"/>
      <c r="NIO46" s="467"/>
      <c r="NIP46" s="467"/>
      <c r="NIQ46" s="467"/>
      <c r="NIR46" s="467"/>
      <c r="NIS46" s="467"/>
      <c r="NIT46" s="467"/>
      <c r="NIU46" s="467"/>
      <c r="NIV46" s="467"/>
      <c r="NIW46" s="467"/>
      <c r="NIX46" s="467"/>
      <c r="NIY46" s="467"/>
      <c r="NIZ46" s="467"/>
      <c r="NJA46" s="467"/>
      <c r="NJB46" s="467"/>
      <c r="NJC46" s="467"/>
      <c r="NJD46" s="467"/>
      <c r="NJE46" s="467"/>
      <c r="NJF46" s="467"/>
      <c r="NJG46" s="467"/>
      <c r="NJH46" s="467"/>
      <c r="NJI46" s="467"/>
      <c r="NJJ46" s="467"/>
      <c r="NJK46" s="467"/>
      <c r="NJL46" s="467"/>
      <c r="NJM46" s="467"/>
      <c r="NJN46" s="467"/>
      <c r="NJO46" s="467"/>
      <c r="NJP46" s="467"/>
      <c r="NJQ46" s="467"/>
      <c r="NJR46" s="467"/>
      <c r="NJS46" s="467"/>
      <c r="NJT46" s="467"/>
      <c r="NJU46" s="467"/>
      <c r="NJV46" s="467"/>
      <c r="NJW46" s="467"/>
      <c r="NJX46" s="467"/>
      <c r="NJY46" s="467"/>
      <c r="NJZ46" s="467"/>
      <c r="NKA46" s="467"/>
      <c r="NKB46" s="467"/>
      <c r="NKC46" s="467"/>
      <c r="NKD46" s="467"/>
      <c r="NKE46" s="467"/>
      <c r="NKF46" s="467"/>
      <c r="NKG46" s="467"/>
      <c r="NKH46" s="467"/>
      <c r="NKI46" s="467"/>
      <c r="NKJ46" s="467"/>
      <c r="NKK46" s="467"/>
      <c r="NKL46" s="467"/>
      <c r="NKM46" s="467"/>
      <c r="NKN46" s="467"/>
      <c r="NKO46" s="467"/>
      <c r="NKP46" s="467"/>
      <c r="NKQ46" s="467"/>
      <c r="NKR46" s="467"/>
      <c r="NKS46" s="467"/>
      <c r="NKT46" s="467"/>
      <c r="NKU46" s="467"/>
      <c r="NKV46" s="467"/>
      <c r="NKW46" s="467"/>
      <c r="NKX46" s="467"/>
      <c r="NKY46" s="467"/>
      <c r="NKZ46" s="467"/>
      <c r="NLA46" s="467"/>
      <c r="NLB46" s="467"/>
      <c r="NLC46" s="467"/>
      <c r="NLD46" s="467"/>
      <c r="NLE46" s="467"/>
      <c r="NLF46" s="467"/>
      <c r="NLG46" s="467"/>
      <c r="NLH46" s="467"/>
      <c r="NLI46" s="467"/>
      <c r="NLJ46" s="467"/>
      <c r="NLK46" s="467"/>
      <c r="NLL46" s="467"/>
      <c r="NLM46" s="467"/>
      <c r="NLN46" s="467"/>
      <c r="NLO46" s="467"/>
      <c r="NLP46" s="467"/>
      <c r="NLQ46" s="467"/>
      <c r="NLR46" s="467"/>
      <c r="NLS46" s="467"/>
      <c r="NLT46" s="467"/>
      <c r="NLU46" s="467"/>
      <c r="NLV46" s="467"/>
      <c r="NLW46" s="467"/>
      <c r="NLX46" s="467"/>
      <c r="NLY46" s="467"/>
      <c r="NLZ46" s="467"/>
      <c r="NMA46" s="467"/>
      <c r="NMB46" s="467"/>
      <c r="NMC46" s="467"/>
      <c r="NMD46" s="467"/>
      <c r="NME46" s="467"/>
      <c r="NMF46" s="467"/>
      <c r="NMG46" s="467"/>
      <c r="NMH46" s="467"/>
      <c r="NMI46" s="467"/>
      <c r="NMJ46" s="467"/>
      <c r="NMK46" s="467"/>
      <c r="NML46" s="467"/>
      <c r="NMM46" s="467"/>
      <c r="NMN46" s="467"/>
      <c r="NMO46" s="467"/>
      <c r="NMP46" s="467"/>
      <c r="NMQ46" s="467"/>
      <c r="NMR46" s="467"/>
      <c r="NMS46" s="467"/>
      <c r="NMT46" s="467"/>
      <c r="NMU46" s="467"/>
      <c r="NMV46" s="467"/>
      <c r="NMW46" s="467"/>
      <c r="NMX46" s="467"/>
      <c r="NMY46" s="467"/>
      <c r="NMZ46" s="467"/>
      <c r="NNA46" s="467"/>
      <c r="NNB46" s="467"/>
      <c r="NNC46" s="467"/>
      <c r="NND46" s="467"/>
      <c r="NNE46" s="467"/>
      <c r="NNF46" s="467"/>
      <c r="NNG46" s="467"/>
      <c r="NNH46" s="467"/>
      <c r="NNI46" s="467"/>
      <c r="NNJ46" s="467"/>
      <c r="NNK46" s="467"/>
      <c r="NNL46" s="467"/>
      <c r="NNM46" s="467"/>
      <c r="NNN46" s="467"/>
      <c r="NNO46" s="467"/>
      <c r="NNP46" s="467"/>
      <c r="NNQ46" s="467"/>
      <c r="NNR46" s="467"/>
      <c r="NNS46" s="467"/>
      <c r="NNT46" s="467"/>
      <c r="NNU46" s="467"/>
      <c r="NNV46" s="467"/>
      <c r="NNW46" s="467"/>
      <c r="NNX46" s="467"/>
      <c r="NNY46" s="467"/>
      <c r="NNZ46" s="467"/>
      <c r="NOA46" s="467"/>
      <c r="NOB46" s="467"/>
      <c r="NOC46" s="467"/>
      <c r="NOD46" s="467"/>
      <c r="NOE46" s="467"/>
      <c r="NOF46" s="467"/>
      <c r="NOG46" s="467"/>
      <c r="NOH46" s="467"/>
      <c r="NOI46" s="467"/>
      <c r="NOJ46" s="467"/>
      <c r="NOK46" s="467"/>
      <c r="NOL46" s="467"/>
      <c r="NOM46" s="467"/>
      <c r="NON46" s="467"/>
      <c r="NOO46" s="467"/>
      <c r="NOP46" s="467"/>
      <c r="NOQ46" s="467"/>
      <c r="NOR46" s="467"/>
      <c r="NOS46" s="467"/>
      <c r="NOT46" s="467"/>
      <c r="NOU46" s="467"/>
      <c r="NOV46" s="467"/>
      <c r="NOW46" s="467"/>
      <c r="NOX46" s="467"/>
      <c r="NOY46" s="467"/>
      <c r="NOZ46" s="467"/>
      <c r="NPA46" s="467"/>
      <c r="NPB46" s="467"/>
      <c r="NPC46" s="467"/>
      <c r="NPD46" s="467"/>
      <c r="NPE46" s="467"/>
      <c r="NPF46" s="467"/>
      <c r="NPG46" s="467"/>
      <c r="NPH46" s="467"/>
      <c r="NPI46" s="467"/>
      <c r="NPJ46" s="467"/>
      <c r="NPK46" s="467"/>
      <c r="NPL46" s="467"/>
      <c r="NPM46" s="467"/>
      <c r="NPN46" s="467"/>
      <c r="NPO46" s="467"/>
      <c r="NPP46" s="467"/>
      <c r="NPQ46" s="467"/>
      <c r="NPR46" s="467"/>
      <c r="NPS46" s="467"/>
      <c r="NPT46" s="467"/>
      <c r="NPU46" s="467"/>
      <c r="NPV46" s="467"/>
      <c r="NPW46" s="467"/>
      <c r="NPX46" s="467"/>
      <c r="NPY46" s="467"/>
      <c r="NPZ46" s="467"/>
      <c r="NQA46" s="467"/>
      <c r="NQB46" s="467"/>
      <c r="NQC46" s="467"/>
      <c r="NQD46" s="467"/>
      <c r="NQE46" s="467"/>
      <c r="NQF46" s="467"/>
      <c r="NQG46" s="467"/>
      <c r="NQH46" s="467"/>
      <c r="NQI46" s="467"/>
      <c r="NQJ46" s="467"/>
      <c r="NQK46" s="467"/>
      <c r="NQL46" s="467"/>
      <c r="NQM46" s="467"/>
      <c r="NQN46" s="467"/>
      <c r="NQO46" s="467"/>
      <c r="NQP46" s="467"/>
      <c r="NQQ46" s="467"/>
      <c r="NQR46" s="467"/>
      <c r="NQS46" s="467"/>
      <c r="NQT46" s="467"/>
      <c r="NQU46" s="467"/>
      <c r="NQV46" s="467"/>
      <c r="NQW46" s="467"/>
      <c r="NQX46" s="467"/>
      <c r="NQY46" s="467"/>
      <c r="NQZ46" s="467"/>
      <c r="NRA46" s="467"/>
      <c r="NRB46" s="467"/>
      <c r="NRC46" s="467"/>
      <c r="NRD46" s="467"/>
      <c r="NRE46" s="467"/>
      <c r="NRF46" s="467"/>
      <c r="NRG46" s="467"/>
      <c r="NRH46" s="467"/>
      <c r="NRI46" s="467"/>
      <c r="NRJ46" s="467"/>
      <c r="NRK46" s="467"/>
      <c r="NRL46" s="467"/>
      <c r="NRM46" s="467"/>
      <c r="NRN46" s="467"/>
      <c r="NRO46" s="467"/>
      <c r="NRP46" s="467"/>
      <c r="NRQ46" s="467"/>
      <c r="NRR46" s="467"/>
      <c r="NRS46" s="467"/>
      <c r="NRT46" s="467"/>
      <c r="NRU46" s="467"/>
      <c r="NRV46" s="467"/>
      <c r="NRW46" s="467"/>
      <c r="NRX46" s="467"/>
      <c r="NRY46" s="467"/>
      <c r="NRZ46" s="467"/>
      <c r="NSA46" s="467"/>
      <c r="NSB46" s="467"/>
      <c r="NSC46" s="467"/>
      <c r="NSD46" s="467"/>
      <c r="NSE46" s="467"/>
      <c r="NSF46" s="467"/>
      <c r="NSG46" s="467"/>
      <c r="NSH46" s="467"/>
      <c r="NSI46" s="467"/>
      <c r="NSJ46" s="467"/>
      <c r="NSK46" s="467"/>
      <c r="NSL46" s="467"/>
      <c r="NSM46" s="467"/>
      <c r="NSN46" s="467"/>
      <c r="NSO46" s="467"/>
      <c r="NSP46" s="467"/>
      <c r="NSQ46" s="467"/>
      <c r="NSR46" s="467"/>
      <c r="NSS46" s="467"/>
      <c r="NST46" s="467"/>
      <c r="NSU46" s="467"/>
      <c r="NSV46" s="467"/>
      <c r="NSW46" s="467"/>
      <c r="NSX46" s="467"/>
      <c r="NSY46" s="467"/>
      <c r="NSZ46" s="467"/>
      <c r="NTA46" s="467"/>
      <c r="NTB46" s="467"/>
      <c r="NTC46" s="467"/>
      <c r="NTD46" s="467"/>
      <c r="NTE46" s="467"/>
      <c r="NTF46" s="467"/>
      <c r="NTG46" s="467"/>
      <c r="NTH46" s="467"/>
      <c r="NTI46" s="467"/>
      <c r="NTJ46" s="467"/>
      <c r="NTK46" s="467"/>
      <c r="NTL46" s="467"/>
      <c r="NTM46" s="467"/>
      <c r="NTN46" s="467"/>
      <c r="NTO46" s="467"/>
      <c r="NTP46" s="467"/>
      <c r="NTQ46" s="467"/>
      <c r="NTR46" s="467"/>
      <c r="NTS46" s="467"/>
      <c r="NTT46" s="467"/>
      <c r="NTU46" s="467"/>
      <c r="NTV46" s="467"/>
      <c r="NTW46" s="467"/>
      <c r="NTX46" s="467"/>
      <c r="NTY46" s="467"/>
      <c r="NTZ46" s="467"/>
      <c r="NUA46" s="467"/>
      <c r="NUB46" s="467"/>
      <c r="NUC46" s="467"/>
      <c r="NUD46" s="467"/>
      <c r="NUE46" s="467"/>
      <c r="NUF46" s="467"/>
      <c r="NUG46" s="467"/>
      <c r="NUH46" s="467"/>
      <c r="NUI46" s="467"/>
      <c r="NUJ46" s="467"/>
      <c r="NUK46" s="467"/>
      <c r="NUL46" s="467"/>
      <c r="NUM46" s="467"/>
      <c r="NUN46" s="467"/>
      <c r="NUO46" s="467"/>
      <c r="NUP46" s="467"/>
      <c r="NUQ46" s="467"/>
      <c r="NUR46" s="467"/>
      <c r="NUS46" s="467"/>
      <c r="NUT46" s="467"/>
      <c r="NUU46" s="467"/>
      <c r="NUV46" s="467"/>
      <c r="NUW46" s="467"/>
      <c r="NUX46" s="467"/>
      <c r="NUY46" s="467"/>
      <c r="NUZ46" s="467"/>
      <c r="NVA46" s="467"/>
      <c r="NVB46" s="467"/>
      <c r="NVC46" s="467"/>
      <c r="NVD46" s="467"/>
      <c r="NVE46" s="467"/>
      <c r="NVF46" s="467"/>
      <c r="NVG46" s="467"/>
      <c r="NVH46" s="467"/>
      <c r="NVI46" s="467"/>
      <c r="NVJ46" s="467"/>
      <c r="NVK46" s="467"/>
      <c r="NVL46" s="467"/>
      <c r="NVM46" s="467"/>
      <c r="NVN46" s="467"/>
      <c r="NVO46" s="467"/>
      <c r="NVP46" s="467"/>
      <c r="NVQ46" s="467"/>
      <c r="NVR46" s="467"/>
      <c r="NVS46" s="467"/>
      <c r="NVT46" s="467"/>
      <c r="NVU46" s="467"/>
      <c r="NVV46" s="467"/>
      <c r="NVW46" s="467"/>
      <c r="NVX46" s="467"/>
      <c r="NVY46" s="467"/>
      <c r="NVZ46" s="467"/>
      <c r="NWA46" s="467"/>
      <c r="NWB46" s="467"/>
      <c r="NWC46" s="467"/>
      <c r="NWD46" s="467"/>
      <c r="NWE46" s="467"/>
      <c r="NWF46" s="467"/>
      <c r="NWG46" s="467"/>
      <c r="NWH46" s="467"/>
      <c r="NWI46" s="467"/>
      <c r="NWJ46" s="467"/>
      <c r="NWK46" s="467"/>
      <c r="NWL46" s="467"/>
      <c r="NWM46" s="467"/>
      <c r="NWN46" s="467"/>
      <c r="NWO46" s="467"/>
      <c r="NWP46" s="467"/>
      <c r="NWQ46" s="467"/>
      <c r="NWR46" s="467"/>
      <c r="NWS46" s="467"/>
      <c r="NWT46" s="467"/>
      <c r="NWU46" s="467"/>
      <c r="NWV46" s="467"/>
      <c r="NWW46" s="467"/>
      <c r="NWX46" s="467"/>
      <c r="NWY46" s="467"/>
      <c r="NWZ46" s="467"/>
      <c r="NXA46" s="467"/>
      <c r="NXB46" s="467"/>
      <c r="NXC46" s="467"/>
      <c r="NXD46" s="467"/>
      <c r="NXE46" s="467"/>
      <c r="NXF46" s="467"/>
      <c r="NXG46" s="467"/>
      <c r="NXH46" s="467"/>
      <c r="NXI46" s="467"/>
      <c r="NXJ46" s="467"/>
      <c r="NXK46" s="467"/>
      <c r="NXL46" s="467"/>
      <c r="NXM46" s="467"/>
      <c r="NXN46" s="467"/>
      <c r="NXO46" s="467"/>
      <c r="NXP46" s="467"/>
      <c r="NXQ46" s="467"/>
      <c r="NXR46" s="467"/>
      <c r="NXS46" s="467"/>
      <c r="NXT46" s="467"/>
      <c r="NXU46" s="467"/>
      <c r="NXV46" s="467"/>
      <c r="NXW46" s="467"/>
      <c r="NXX46" s="467"/>
      <c r="NXY46" s="467"/>
      <c r="NXZ46" s="467"/>
      <c r="NYA46" s="467"/>
      <c r="NYB46" s="467"/>
      <c r="NYC46" s="467"/>
      <c r="NYD46" s="467"/>
      <c r="NYE46" s="467"/>
      <c r="NYF46" s="467"/>
      <c r="NYG46" s="467"/>
      <c r="NYH46" s="467"/>
      <c r="NYI46" s="467"/>
      <c r="NYJ46" s="467"/>
      <c r="NYK46" s="467"/>
      <c r="NYL46" s="467"/>
      <c r="NYM46" s="467"/>
      <c r="NYN46" s="467"/>
      <c r="NYO46" s="467"/>
      <c r="NYP46" s="467"/>
      <c r="NYQ46" s="467"/>
      <c r="NYR46" s="467"/>
      <c r="NYS46" s="467"/>
      <c r="NYT46" s="467"/>
      <c r="NYU46" s="467"/>
      <c r="NYV46" s="467"/>
      <c r="NYW46" s="467"/>
      <c r="NYX46" s="467"/>
      <c r="NYY46" s="467"/>
      <c r="NYZ46" s="467"/>
      <c r="NZA46" s="467"/>
      <c r="NZB46" s="467"/>
      <c r="NZC46" s="467"/>
      <c r="NZD46" s="467"/>
      <c r="NZE46" s="467"/>
      <c r="NZF46" s="467"/>
      <c r="NZG46" s="467"/>
      <c r="NZH46" s="467"/>
      <c r="NZI46" s="467"/>
      <c r="NZJ46" s="467"/>
      <c r="NZK46" s="467"/>
      <c r="NZL46" s="467"/>
      <c r="NZM46" s="467"/>
      <c r="NZN46" s="467"/>
      <c r="NZO46" s="467"/>
      <c r="NZP46" s="467"/>
      <c r="NZQ46" s="467"/>
      <c r="NZR46" s="467"/>
      <c r="NZS46" s="467"/>
      <c r="NZT46" s="467"/>
      <c r="NZU46" s="467"/>
      <c r="NZV46" s="467"/>
      <c r="NZW46" s="467"/>
      <c r="NZX46" s="467"/>
      <c r="NZY46" s="467"/>
      <c r="NZZ46" s="467"/>
      <c r="OAA46" s="467"/>
      <c r="OAB46" s="467"/>
      <c r="OAC46" s="467"/>
      <c r="OAD46" s="467"/>
      <c r="OAE46" s="467"/>
      <c r="OAF46" s="467"/>
      <c r="OAG46" s="467"/>
      <c r="OAH46" s="467"/>
      <c r="OAI46" s="467"/>
      <c r="OAJ46" s="467"/>
      <c r="OAK46" s="467"/>
      <c r="OAL46" s="467"/>
      <c r="OAM46" s="467"/>
      <c r="OAN46" s="467"/>
      <c r="OAO46" s="467"/>
      <c r="OAP46" s="467"/>
      <c r="OAQ46" s="467"/>
      <c r="OAR46" s="467"/>
      <c r="OAS46" s="467"/>
      <c r="OAT46" s="467"/>
      <c r="OAU46" s="467"/>
      <c r="OAV46" s="467"/>
      <c r="OAW46" s="467"/>
      <c r="OAX46" s="467"/>
      <c r="OAY46" s="467"/>
      <c r="OAZ46" s="467"/>
      <c r="OBA46" s="467"/>
      <c r="OBB46" s="467"/>
      <c r="OBC46" s="467"/>
      <c r="OBD46" s="467"/>
      <c r="OBE46" s="467"/>
      <c r="OBF46" s="467"/>
      <c r="OBG46" s="467"/>
      <c r="OBH46" s="467"/>
      <c r="OBI46" s="467"/>
      <c r="OBJ46" s="467"/>
      <c r="OBK46" s="467"/>
      <c r="OBL46" s="467"/>
      <c r="OBM46" s="467"/>
      <c r="OBN46" s="467"/>
      <c r="OBO46" s="467"/>
      <c r="OBP46" s="467"/>
      <c r="OBQ46" s="467"/>
      <c r="OBR46" s="467"/>
      <c r="OBS46" s="467"/>
      <c r="OBT46" s="467"/>
      <c r="OBU46" s="467"/>
      <c r="OBV46" s="467"/>
      <c r="OBW46" s="467"/>
      <c r="OBX46" s="467"/>
      <c r="OBY46" s="467"/>
      <c r="OBZ46" s="467"/>
      <c r="OCA46" s="467"/>
      <c r="OCB46" s="467"/>
      <c r="OCC46" s="467"/>
      <c r="OCD46" s="467"/>
      <c r="OCE46" s="467"/>
      <c r="OCF46" s="467"/>
      <c r="OCG46" s="467"/>
      <c r="OCH46" s="467"/>
      <c r="OCI46" s="467"/>
      <c r="OCJ46" s="467"/>
      <c r="OCK46" s="467"/>
      <c r="OCL46" s="467"/>
      <c r="OCM46" s="467"/>
      <c r="OCN46" s="467"/>
      <c r="OCO46" s="467"/>
      <c r="OCP46" s="467"/>
      <c r="OCQ46" s="467"/>
      <c r="OCR46" s="467"/>
      <c r="OCS46" s="467"/>
      <c r="OCT46" s="467"/>
      <c r="OCU46" s="467"/>
      <c r="OCV46" s="467"/>
      <c r="OCW46" s="467"/>
      <c r="OCX46" s="467"/>
      <c r="OCY46" s="467"/>
      <c r="OCZ46" s="467"/>
      <c r="ODA46" s="467"/>
      <c r="ODB46" s="467"/>
      <c r="ODC46" s="467"/>
      <c r="ODD46" s="467"/>
      <c r="ODE46" s="467"/>
      <c r="ODF46" s="467"/>
      <c r="ODG46" s="467"/>
      <c r="ODH46" s="467"/>
      <c r="ODI46" s="467"/>
      <c r="ODJ46" s="467"/>
      <c r="ODK46" s="467"/>
      <c r="ODL46" s="467"/>
      <c r="ODM46" s="467"/>
      <c r="ODN46" s="467"/>
      <c r="ODO46" s="467"/>
      <c r="ODP46" s="467"/>
      <c r="ODQ46" s="467"/>
      <c r="ODR46" s="467"/>
      <c r="ODS46" s="467"/>
      <c r="ODT46" s="467"/>
      <c r="ODU46" s="467"/>
      <c r="ODV46" s="467"/>
      <c r="ODW46" s="467"/>
      <c r="ODX46" s="467"/>
      <c r="ODY46" s="467"/>
      <c r="ODZ46" s="467"/>
      <c r="OEA46" s="467"/>
      <c r="OEB46" s="467"/>
      <c r="OEC46" s="467"/>
      <c r="OED46" s="467"/>
      <c r="OEE46" s="467"/>
      <c r="OEF46" s="467"/>
      <c r="OEG46" s="467"/>
      <c r="OEH46" s="467"/>
      <c r="OEI46" s="467"/>
      <c r="OEJ46" s="467"/>
      <c r="OEK46" s="467"/>
      <c r="OEL46" s="467"/>
      <c r="OEM46" s="467"/>
      <c r="OEN46" s="467"/>
      <c r="OEO46" s="467"/>
      <c r="OEP46" s="467"/>
      <c r="OEQ46" s="467"/>
      <c r="OER46" s="467"/>
      <c r="OES46" s="467"/>
      <c r="OET46" s="467"/>
      <c r="OEU46" s="467"/>
      <c r="OEV46" s="467"/>
      <c r="OEW46" s="467"/>
      <c r="OEX46" s="467"/>
      <c r="OEY46" s="467"/>
      <c r="OEZ46" s="467"/>
      <c r="OFA46" s="467"/>
      <c r="OFB46" s="467"/>
      <c r="OFC46" s="467"/>
      <c r="OFD46" s="467"/>
      <c r="OFE46" s="467"/>
      <c r="OFF46" s="467"/>
      <c r="OFG46" s="467"/>
      <c r="OFH46" s="467"/>
      <c r="OFI46" s="467"/>
      <c r="OFJ46" s="467"/>
      <c r="OFK46" s="467"/>
      <c r="OFL46" s="467"/>
      <c r="OFM46" s="467"/>
      <c r="OFN46" s="467"/>
      <c r="OFO46" s="467"/>
      <c r="OFP46" s="467"/>
      <c r="OFQ46" s="467"/>
      <c r="OFR46" s="467"/>
      <c r="OFS46" s="467"/>
      <c r="OFT46" s="467"/>
      <c r="OFU46" s="467"/>
      <c r="OFV46" s="467"/>
      <c r="OFW46" s="467"/>
      <c r="OFX46" s="467"/>
      <c r="OFY46" s="467"/>
      <c r="OFZ46" s="467"/>
      <c r="OGA46" s="467"/>
      <c r="OGB46" s="467"/>
      <c r="OGC46" s="467"/>
      <c r="OGD46" s="467"/>
      <c r="OGE46" s="467"/>
      <c r="OGF46" s="467"/>
      <c r="OGG46" s="467"/>
      <c r="OGH46" s="467"/>
      <c r="OGI46" s="467"/>
      <c r="OGJ46" s="467"/>
      <c r="OGK46" s="467"/>
      <c r="OGL46" s="467"/>
      <c r="OGM46" s="467"/>
      <c r="OGN46" s="467"/>
      <c r="OGO46" s="467"/>
      <c r="OGP46" s="467"/>
      <c r="OGQ46" s="467"/>
      <c r="OGR46" s="467"/>
      <c r="OGS46" s="467"/>
      <c r="OGT46" s="467"/>
      <c r="OGU46" s="467"/>
      <c r="OGV46" s="467"/>
      <c r="OGW46" s="467"/>
      <c r="OGX46" s="467"/>
      <c r="OGY46" s="467"/>
      <c r="OGZ46" s="467"/>
      <c r="OHA46" s="467"/>
      <c r="OHB46" s="467"/>
      <c r="OHC46" s="467"/>
      <c r="OHD46" s="467"/>
      <c r="OHE46" s="467"/>
      <c r="OHF46" s="467"/>
      <c r="OHG46" s="467"/>
      <c r="OHH46" s="467"/>
      <c r="OHI46" s="467"/>
      <c r="OHJ46" s="467"/>
      <c r="OHK46" s="467"/>
      <c r="OHL46" s="467"/>
      <c r="OHM46" s="467"/>
      <c r="OHN46" s="467"/>
      <c r="OHO46" s="467"/>
      <c r="OHP46" s="467"/>
      <c r="OHQ46" s="467"/>
      <c r="OHR46" s="467"/>
      <c r="OHS46" s="467"/>
      <c r="OHT46" s="467"/>
      <c r="OHU46" s="467"/>
      <c r="OHV46" s="467"/>
      <c r="OHW46" s="467"/>
      <c r="OHX46" s="467"/>
      <c r="OHY46" s="467"/>
      <c r="OHZ46" s="467"/>
      <c r="OIA46" s="467"/>
      <c r="OIB46" s="467"/>
      <c r="OIC46" s="467"/>
      <c r="OID46" s="467"/>
      <c r="OIE46" s="467"/>
      <c r="OIF46" s="467"/>
      <c r="OIG46" s="467"/>
      <c r="OIH46" s="467"/>
      <c r="OII46" s="467"/>
      <c r="OIJ46" s="467"/>
      <c r="OIK46" s="467"/>
      <c r="OIL46" s="467"/>
      <c r="OIM46" s="467"/>
      <c r="OIN46" s="467"/>
      <c r="OIO46" s="467"/>
      <c r="OIP46" s="467"/>
      <c r="OIQ46" s="467"/>
      <c r="OIR46" s="467"/>
      <c r="OIS46" s="467"/>
      <c r="OIT46" s="467"/>
      <c r="OIU46" s="467"/>
      <c r="OIV46" s="467"/>
      <c r="OIW46" s="467"/>
      <c r="OIX46" s="467"/>
      <c r="OIY46" s="467"/>
      <c r="OIZ46" s="467"/>
      <c r="OJA46" s="467"/>
      <c r="OJB46" s="467"/>
      <c r="OJC46" s="467"/>
      <c r="OJD46" s="467"/>
      <c r="OJE46" s="467"/>
      <c r="OJF46" s="467"/>
      <c r="OJG46" s="467"/>
      <c r="OJH46" s="467"/>
      <c r="OJI46" s="467"/>
      <c r="OJJ46" s="467"/>
      <c r="OJK46" s="467"/>
      <c r="OJL46" s="467"/>
      <c r="OJM46" s="467"/>
      <c r="OJN46" s="467"/>
      <c r="OJO46" s="467"/>
      <c r="OJP46" s="467"/>
      <c r="OJQ46" s="467"/>
      <c r="OJR46" s="467"/>
      <c r="OJS46" s="467"/>
      <c r="OJT46" s="467"/>
      <c r="OJU46" s="467"/>
      <c r="OJV46" s="467"/>
      <c r="OJW46" s="467"/>
      <c r="OJX46" s="467"/>
      <c r="OJY46" s="467"/>
      <c r="OJZ46" s="467"/>
      <c r="OKA46" s="467"/>
      <c r="OKB46" s="467"/>
      <c r="OKC46" s="467"/>
      <c r="OKD46" s="467"/>
      <c r="OKE46" s="467"/>
      <c r="OKF46" s="467"/>
      <c r="OKG46" s="467"/>
      <c r="OKH46" s="467"/>
      <c r="OKI46" s="467"/>
      <c r="OKJ46" s="467"/>
      <c r="OKK46" s="467"/>
      <c r="OKL46" s="467"/>
      <c r="OKM46" s="467"/>
      <c r="OKN46" s="467"/>
      <c r="OKO46" s="467"/>
      <c r="OKP46" s="467"/>
      <c r="OKQ46" s="467"/>
      <c r="OKR46" s="467"/>
      <c r="OKS46" s="467"/>
      <c r="OKT46" s="467"/>
      <c r="OKU46" s="467"/>
      <c r="OKV46" s="467"/>
      <c r="OKW46" s="467"/>
      <c r="OKX46" s="467"/>
      <c r="OKY46" s="467"/>
      <c r="OKZ46" s="467"/>
      <c r="OLA46" s="467"/>
      <c r="OLB46" s="467"/>
      <c r="OLC46" s="467"/>
      <c r="OLD46" s="467"/>
      <c r="OLE46" s="467"/>
      <c r="OLF46" s="467"/>
      <c r="OLG46" s="467"/>
      <c r="OLH46" s="467"/>
      <c r="OLI46" s="467"/>
      <c r="OLJ46" s="467"/>
      <c r="OLK46" s="467"/>
      <c r="OLL46" s="467"/>
      <c r="OLM46" s="467"/>
      <c r="OLN46" s="467"/>
      <c r="OLO46" s="467"/>
      <c r="OLP46" s="467"/>
      <c r="OLQ46" s="467"/>
      <c r="OLR46" s="467"/>
      <c r="OLS46" s="467"/>
      <c r="OLT46" s="467"/>
      <c r="OLU46" s="467"/>
      <c r="OLV46" s="467"/>
      <c r="OLW46" s="467"/>
      <c r="OLX46" s="467"/>
      <c r="OLY46" s="467"/>
      <c r="OLZ46" s="467"/>
      <c r="OMA46" s="467"/>
      <c r="OMB46" s="467"/>
      <c r="OMC46" s="467"/>
      <c r="OMD46" s="467"/>
      <c r="OME46" s="467"/>
      <c r="OMF46" s="467"/>
      <c r="OMG46" s="467"/>
      <c r="OMH46" s="467"/>
      <c r="OMI46" s="467"/>
      <c r="OMJ46" s="467"/>
      <c r="OMK46" s="467"/>
      <c r="OML46" s="467"/>
      <c r="OMM46" s="467"/>
      <c r="OMN46" s="467"/>
      <c r="OMO46" s="467"/>
      <c r="OMP46" s="467"/>
      <c r="OMQ46" s="467"/>
      <c r="OMR46" s="467"/>
      <c r="OMS46" s="467"/>
      <c r="OMT46" s="467"/>
      <c r="OMU46" s="467"/>
      <c r="OMV46" s="467"/>
      <c r="OMW46" s="467"/>
      <c r="OMX46" s="467"/>
      <c r="OMY46" s="467"/>
      <c r="OMZ46" s="467"/>
      <c r="ONA46" s="467"/>
      <c r="ONB46" s="467"/>
      <c r="ONC46" s="467"/>
      <c r="OND46" s="467"/>
      <c r="ONE46" s="467"/>
      <c r="ONF46" s="467"/>
      <c r="ONG46" s="467"/>
      <c r="ONH46" s="467"/>
      <c r="ONI46" s="467"/>
      <c r="ONJ46" s="467"/>
      <c r="ONK46" s="467"/>
      <c r="ONL46" s="467"/>
      <c r="ONM46" s="467"/>
      <c r="ONN46" s="467"/>
      <c r="ONO46" s="467"/>
      <c r="ONP46" s="467"/>
      <c r="ONQ46" s="467"/>
      <c r="ONR46" s="467"/>
      <c r="ONS46" s="467"/>
      <c r="ONT46" s="467"/>
      <c r="ONU46" s="467"/>
      <c r="ONV46" s="467"/>
      <c r="ONW46" s="467"/>
      <c r="ONX46" s="467"/>
      <c r="ONY46" s="467"/>
      <c r="ONZ46" s="467"/>
      <c r="OOA46" s="467"/>
      <c r="OOB46" s="467"/>
      <c r="OOC46" s="467"/>
      <c r="OOD46" s="467"/>
      <c r="OOE46" s="467"/>
      <c r="OOF46" s="467"/>
      <c r="OOG46" s="467"/>
      <c r="OOH46" s="467"/>
      <c r="OOI46" s="467"/>
      <c r="OOJ46" s="467"/>
      <c r="OOK46" s="467"/>
      <c r="OOL46" s="467"/>
      <c r="OOM46" s="467"/>
      <c r="OON46" s="467"/>
      <c r="OOO46" s="467"/>
      <c r="OOP46" s="467"/>
      <c r="OOQ46" s="467"/>
      <c r="OOR46" s="467"/>
      <c r="OOS46" s="467"/>
      <c r="OOT46" s="467"/>
      <c r="OOU46" s="467"/>
      <c r="OOV46" s="467"/>
      <c r="OOW46" s="467"/>
      <c r="OOX46" s="467"/>
      <c r="OOY46" s="467"/>
      <c r="OOZ46" s="467"/>
      <c r="OPA46" s="467"/>
      <c r="OPB46" s="467"/>
      <c r="OPC46" s="467"/>
      <c r="OPD46" s="467"/>
      <c r="OPE46" s="467"/>
      <c r="OPF46" s="467"/>
      <c r="OPG46" s="467"/>
      <c r="OPH46" s="467"/>
      <c r="OPI46" s="467"/>
      <c r="OPJ46" s="467"/>
      <c r="OPK46" s="467"/>
      <c r="OPL46" s="467"/>
      <c r="OPM46" s="467"/>
      <c r="OPN46" s="467"/>
      <c r="OPO46" s="467"/>
      <c r="OPP46" s="467"/>
      <c r="OPQ46" s="467"/>
      <c r="OPR46" s="467"/>
      <c r="OPS46" s="467"/>
      <c r="OPT46" s="467"/>
      <c r="OPU46" s="467"/>
      <c r="OPV46" s="467"/>
      <c r="OPW46" s="467"/>
      <c r="OPX46" s="467"/>
      <c r="OPY46" s="467"/>
      <c r="OPZ46" s="467"/>
      <c r="OQA46" s="467"/>
      <c r="OQB46" s="467"/>
      <c r="OQC46" s="467"/>
      <c r="OQD46" s="467"/>
      <c r="OQE46" s="467"/>
      <c r="OQF46" s="467"/>
      <c r="OQG46" s="467"/>
      <c r="OQH46" s="467"/>
      <c r="OQI46" s="467"/>
      <c r="OQJ46" s="467"/>
      <c r="OQK46" s="467"/>
      <c r="OQL46" s="467"/>
      <c r="OQM46" s="467"/>
      <c r="OQN46" s="467"/>
      <c r="OQO46" s="467"/>
      <c r="OQP46" s="467"/>
      <c r="OQQ46" s="467"/>
      <c r="OQR46" s="467"/>
      <c r="OQS46" s="467"/>
      <c r="OQT46" s="467"/>
      <c r="OQU46" s="467"/>
      <c r="OQV46" s="467"/>
      <c r="OQW46" s="467"/>
      <c r="OQX46" s="467"/>
      <c r="OQY46" s="467"/>
      <c r="OQZ46" s="467"/>
      <c r="ORA46" s="467"/>
      <c r="ORB46" s="467"/>
      <c r="ORC46" s="467"/>
      <c r="ORD46" s="467"/>
      <c r="ORE46" s="467"/>
      <c r="ORF46" s="467"/>
      <c r="ORG46" s="467"/>
      <c r="ORH46" s="467"/>
      <c r="ORI46" s="467"/>
      <c r="ORJ46" s="467"/>
      <c r="ORK46" s="467"/>
      <c r="ORL46" s="467"/>
      <c r="ORM46" s="467"/>
      <c r="ORN46" s="467"/>
      <c r="ORO46" s="467"/>
      <c r="ORP46" s="467"/>
      <c r="ORQ46" s="467"/>
      <c r="ORR46" s="467"/>
      <c r="ORS46" s="467"/>
      <c r="ORT46" s="467"/>
      <c r="ORU46" s="467"/>
      <c r="ORV46" s="467"/>
      <c r="ORW46" s="467"/>
      <c r="ORX46" s="467"/>
      <c r="ORY46" s="467"/>
      <c r="ORZ46" s="467"/>
      <c r="OSA46" s="467"/>
      <c r="OSB46" s="467"/>
      <c r="OSC46" s="467"/>
      <c r="OSD46" s="467"/>
      <c r="OSE46" s="467"/>
      <c r="OSF46" s="467"/>
      <c r="OSG46" s="467"/>
      <c r="OSH46" s="467"/>
      <c r="OSI46" s="467"/>
      <c r="OSJ46" s="467"/>
      <c r="OSK46" s="467"/>
      <c r="OSL46" s="467"/>
      <c r="OSM46" s="467"/>
      <c r="OSN46" s="467"/>
      <c r="OSO46" s="467"/>
      <c r="OSP46" s="467"/>
      <c r="OSQ46" s="467"/>
      <c r="OSR46" s="467"/>
      <c r="OSS46" s="467"/>
      <c r="OST46" s="467"/>
      <c r="OSU46" s="467"/>
      <c r="OSV46" s="467"/>
      <c r="OSW46" s="467"/>
      <c r="OSX46" s="467"/>
      <c r="OSY46" s="467"/>
      <c r="OSZ46" s="467"/>
      <c r="OTA46" s="467"/>
      <c r="OTB46" s="467"/>
      <c r="OTC46" s="467"/>
      <c r="OTD46" s="467"/>
      <c r="OTE46" s="467"/>
      <c r="OTF46" s="467"/>
      <c r="OTG46" s="467"/>
      <c r="OTH46" s="467"/>
      <c r="OTI46" s="467"/>
      <c r="OTJ46" s="467"/>
      <c r="OTK46" s="467"/>
      <c r="OTL46" s="467"/>
      <c r="OTM46" s="467"/>
      <c r="OTN46" s="467"/>
      <c r="OTO46" s="467"/>
      <c r="OTP46" s="467"/>
      <c r="OTQ46" s="467"/>
      <c r="OTR46" s="467"/>
      <c r="OTS46" s="467"/>
      <c r="OTT46" s="467"/>
      <c r="OTU46" s="467"/>
      <c r="OTV46" s="467"/>
      <c r="OTW46" s="467"/>
      <c r="OTX46" s="467"/>
      <c r="OTY46" s="467"/>
      <c r="OTZ46" s="467"/>
      <c r="OUA46" s="467"/>
      <c r="OUB46" s="467"/>
      <c r="OUC46" s="467"/>
      <c r="OUD46" s="467"/>
      <c r="OUE46" s="467"/>
      <c r="OUF46" s="467"/>
      <c r="OUG46" s="467"/>
      <c r="OUH46" s="467"/>
      <c r="OUI46" s="467"/>
      <c r="OUJ46" s="467"/>
      <c r="OUK46" s="467"/>
      <c r="OUL46" s="467"/>
      <c r="OUM46" s="467"/>
      <c r="OUN46" s="467"/>
      <c r="OUO46" s="467"/>
      <c r="OUP46" s="467"/>
      <c r="OUQ46" s="467"/>
      <c r="OUR46" s="467"/>
      <c r="OUS46" s="467"/>
      <c r="OUT46" s="467"/>
      <c r="OUU46" s="467"/>
      <c r="OUV46" s="467"/>
      <c r="OUW46" s="467"/>
      <c r="OUX46" s="467"/>
      <c r="OUY46" s="467"/>
      <c r="OUZ46" s="467"/>
      <c r="OVA46" s="467"/>
      <c r="OVB46" s="467"/>
      <c r="OVC46" s="467"/>
      <c r="OVD46" s="467"/>
      <c r="OVE46" s="467"/>
      <c r="OVF46" s="467"/>
      <c r="OVG46" s="467"/>
      <c r="OVH46" s="467"/>
      <c r="OVI46" s="467"/>
      <c r="OVJ46" s="467"/>
      <c r="OVK46" s="467"/>
      <c r="OVL46" s="467"/>
      <c r="OVM46" s="467"/>
      <c r="OVN46" s="467"/>
      <c r="OVO46" s="467"/>
      <c r="OVP46" s="467"/>
      <c r="OVQ46" s="467"/>
      <c r="OVR46" s="467"/>
      <c r="OVS46" s="467"/>
      <c r="OVT46" s="467"/>
      <c r="OVU46" s="467"/>
      <c r="OVV46" s="467"/>
      <c r="OVW46" s="467"/>
      <c r="OVX46" s="467"/>
      <c r="OVY46" s="467"/>
      <c r="OVZ46" s="467"/>
      <c r="OWA46" s="467"/>
      <c r="OWB46" s="467"/>
      <c r="OWC46" s="467"/>
      <c r="OWD46" s="467"/>
      <c r="OWE46" s="467"/>
      <c r="OWF46" s="467"/>
      <c r="OWG46" s="467"/>
      <c r="OWH46" s="467"/>
      <c r="OWI46" s="467"/>
      <c r="OWJ46" s="467"/>
      <c r="OWK46" s="467"/>
      <c r="OWL46" s="467"/>
      <c r="OWM46" s="467"/>
      <c r="OWN46" s="467"/>
      <c r="OWO46" s="467"/>
      <c r="OWP46" s="467"/>
      <c r="OWQ46" s="467"/>
      <c r="OWR46" s="467"/>
      <c r="OWS46" s="467"/>
      <c r="OWT46" s="467"/>
      <c r="OWU46" s="467"/>
      <c r="OWV46" s="467"/>
      <c r="OWW46" s="467"/>
      <c r="OWX46" s="467"/>
      <c r="OWY46" s="467"/>
      <c r="OWZ46" s="467"/>
      <c r="OXA46" s="467"/>
      <c r="OXB46" s="467"/>
      <c r="OXC46" s="467"/>
      <c r="OXD46" s="467"/>
      <c r="OXE46" s="467"/>
      <c r="OXF46" s="467"/>
      <c r="OXG46" s="467"/>
      <c r="OXH46" s="467"/>
      <c r="OXI46" s="467"/>
      <c r="OXJ46" s="467"/>
      <c r="OXK46" s="467"/>
      <c r="OXL46" s="467"/>
      <c r="OXM46" s="467"/>
      <c r="OXN46" s="467"/>
      <c r="OXO46" s="467"/>
      <c r="OXP46" s="467"/>
      <c r="OXQ46" s="467"/>
      <c r="OXR46" s="467"/>
      <c r="OXS46" s="467"/>
      <c r="OXT46" s="467"/>
      <c r="OXU46" s="467"/>
      <c r="OXV46" s="467"/>
      <c r="OXW46" s="467"/>
      <c r="OXX46" s="467"/>
      <c r="OXY46" s="467"/>
      <c r="OXZ46" s="467"/>
      <c r="OYA46" s="467"/>
      <c r="OYB46" s="467"/>
      <c r="OYC46" s="467"/>
      <c r="OYD46" s="467"/>
      <c r="OYE46" s="467"/>
      <c r="OYF46" s="467"/>
      <c r="OYG46" s="467"/>
      <c r="OYH46" s="467"/>
      <c r="OYI46" s="467"/>
      <c r="OYJ46" s="467"/>
      <c r="OYK46" s="467"/>
      <c r="OYL46" s="467"/>
      <c r="OYM46" s="467"/>
      <c r="OYN46" s="467"/>
      <c r="OYO46" s="467"/>
      <c r="OYP46" s="467"/>
      <c r="OYQ46" s="467"/>
      <c r="OYR46" s="467"/>
      <c r="OYS46" s="467"/>
      <c r="OYT46" s="467"/>
      <c r="OYU46" s="467"/>
      <c r="OYV46" s="467"/>
      <c r="OYW46" s="467"/>
      <c r="OYX46" s="467"/>
      <c r="OYY46" s="467"/>
      <c r="OYZ46" s="467"/>
      <c r="OZA46" s="467"/>
      <c r="OZB46" s="467"/>
      <c r="OZC46" s="467"/>
      <c r="OZD46" s="467"/>
      <c r="OZE46" s="467"/>
      <c r="OZF46" s="467"/>
      <c r="OZG46" s="467"/>
      <c r="OZH46" s="467"/>
      <c r="OZI46" s="467"/>
      <c r="OZJ46" s="467"/>
      <c r="OZK46" s="467"/>
      <c r="OZL46" s="467"/>
      <c r="OZM46" s="467"/>
      <c r="OZN46" s="467"/>
      <c r="OZO46" s="467"/>
      <c r="OZP46" s="467"/>
      <c r="OZQ46" s="467"/>
      <c r="OZR46" s="467"/>
      <c r="OZS46" s="467"/>
      <c r="OZT46" s="467"/>
      <c r="OZU46" s="467"/>
      <c r="OZV46" s="467"/>
      <c r="OZW46" s="467"/>
      <c r="OZX46" s="467"/>
      <c r="OZY46" s="467"/>
      <c r="OZZ46" s="467"/>
      <c r="PAA46" s="467"/>
      <c r="PAB46" s="467"/>
      <c r="PAC46" s="467"/>
      <c r="PAD46" s="467"/>
      <c r="PAE46" s="467"/>
      <c r="PAF46" s="467"/>
      <c r="PAG46" s="467"/>
      <c r="PAH46" s="467"/>
      <c r="PAI46" s="467"/>
      <c r="PAJ46" s="467"/>
      <c r="PAK46" s="467"/>
      <c r="PAL46" s="467"/>
      <c r="PAM46" s="467"/>
      <c r="PAN46" s="467"/>
      <c r="PAO46" s="467"/>
      <c r="PAP46" s="467"/>
      <c r="PAQ46" s="467"/>
      <c r="PAR46" s="467"/>
      <c r="PAS46" s="467"/>
      <c r="PAT46" s="467"/>
      <c r="PAU46" s="467"/>
      <c r="PAV46" s="467"/>
      <c r="PAW46" s="467"/>
      <c r="PAX46" s="467"/>
      <c r="PAY46" s="467"/>
      <c r="PAZ46" s="467"/>
      <c r="PBA46" s="467"/>
      <c r="PBB46" s="467"/>
      <c r="PBC46" s="467"/>
      <c r="PBD46" s="467"/>
      <c r="PBE46" s="467"/>
      <c r="PBF46" s="467"/>
      <c r="PBG46" s="467"/>
      <c r="PBH46" s="467"/>
      <c r="PBI46" s="467"/>
      <c r="PBJ46" s="467"/>
      <c r="PBK46" s="467"/>
      <c r="PBL46" s="467"/>
      <c r="PBM46" s="467"/>
      <c r="PBN46" s="467"/>
      <c r="PBO46" s="467"/>
      <c r="PBP46" s="467"/>
      <c r="PBQ46" s="467"/>
      <c r="PBR46" s="467"/>
      <c r="PBS46" s="467"/>
      <c r="PBT46" s="467"/>
      <c r="PBU46" s="467"/>
      <c r="PBV46" s="467"/>
      <c r="PBW46" s="467"/>
      <c r="PBX46" s="467"/>
      <c r="PBY46" s="467"/>
      <c r="PBZ46" s="467"/>
      <c r="PCA46" s="467"/>
      <c r="PCB46" s="467"/>
      <c r="PCC46" s="467"/>
      <c r="PCD46" s="467"/>
      <c r="PCE46" s="467"/>
      <c r="PCF46" s="467"/>
      <c r="PCG46" s="467"/>
      <c r="PCH46" s="467"/>
      <c r="PCI46" s="467"/>
      <c r="PCJ46" s="467"/>
      <c r="PCK46" s="467"/>
      <c r="PCL46" s="467"/>
      <c r="PCM46" s="467"/>
      <c r="PCN46" s="467"/>
      <c r="PCO46" s="467"/>
      <c r="PCP46" s="467"/>
      <c r="PCQ46" s="467"/>
      <c r="PCR46" s="467"/>
      <c r="PCS46" s="467"/>
      <c r="PCT46" s="467"/>
      <c r="PCU46" s="467"/>
      <c r="PCV46" s="467"/>
      <c r="PCW46" s="467"/>
      <c r="PCX46" s="467"/>
      <c r="PCY46" s="467"/>
      <c r="PCZ46" s="467"/>
      <c r="PDA46" s="467"/>
      <c r="PDB46" s="467"/>
      <c r="PDC46" s="467"/>
      <c r="PDD46" s="467"/>
      <c r="PDE46" s="467"/>
      <c r="PDF46" s="467"/>
      <c r="PDG46" s="467"/>
      <c r="PDH46" s="467"/>
      <c r="PDI46" s="467"/>
      <c r="PDJ46" s="467"/>
      <c r="PDK46" s="467"/>
      <c r="PDL46" s="467"/>
      <c r="PDM46" s="467"/>
      <c r="PDN46" s="467"/>
      <c r="PDO46" s="467"/>
      <c r="PDP46" s="467"/>
      <c r="PDQ46" s="467"/>
      <c r="PDR46" s="467"/>
      <c r="PDS46" s="467"/>
      <c r="PDT46" s="467"/>
      <c r="PDU46" s="467"/>
      <c r="PDV46" s="467"/>
      <c r="PDW46" s="467"/>
      <c r="PDX46" s="467"/>
      <c r="PDY46" s="467"/>
      <c r="PDZ46" s="467"/>
      <c r="PEA46" s="467"/>
      <c r="PEB46" s="467"/>
      <c r="PEC46" s="467"/>
      <c r="PED46" s="467"/>
      <c r="PEE46" s="467"/>
      <c r="PEF46" s="467"/>
      <c r="PEG46" s="467"/>
      <c r="PEH46" s="467"/>
      <c r="PEI46" s="467"/>
      <c r="PEJ46" s="467"/>
      <c r="PEK46" s="467"/>
      <c r="PEL46" s="467"/>
      <c r="PEM46" s="467"/>
      <c r="PEN46" s="467"/>
      <c r="PEO46" s="467"/>
      <c r="PEP46" s="467"/>
      <c r="PEQ46" s="467"/>
      <c r="PER46" s="467"/>
      <c r="PES46" s="467"/>
      <c r="PET46" s="467"/>
      <c r="PEU46" s="467"/>
      <c r="PEV46" s="467"/>
      <c r="PEW46" s="467"/>
      <c r="PEX46" s="467"/>
      <c r="PEY46" s="467"/>
      <c r="PEZ46" s="467"/>
      <c r="PFA46" s="467"/>
      <c r="PFB46" s="467"/>
      <c r="PFC46" s="467"/>
      <c r="PFD46" s="467"/>
      <c r="PFE46" s="467"/>
      <c r="PFF46" s="467"/>
      <c r="PFG46" s="467"/>
      <c r="PFH46" s="467"/>
      <c r="PFI46" s="467"/>
      <c r="PFJ46" s="467"/>
      <c r="PFK46" s="467"/>
      <c r="PFL46" s="467"/>
      <c r="PFM46" s="467"/>
      <c r="PFN46" s="467"/>
      <c r="PFO46" s="467"/>
      <c r="PFP46" s="467"/>
      <c r="PFQ46" s="467"/>
      <c r="PFR46" s="467"/>
      <c r="PFS46" s="467"/>
      <c r="PFT46" s="467"/>
      <c r="PFU46" s="467"/>
      <c r="PFV46" s="467"/>
      <c r="PFW46" s="467"/>
      <c r="PFX46" s="467"/>
      <c r="PFY46" s="467"/>
      <c r="PFZ46" s="467"/>
      <c r="PGA46" s="467"/>
      <c r="PGB46" s="467"/>
      <c r="PGC46" s="467"/>
      <c r="PGD46" s="467"/>
      <c r="PGE46" s="467"/>
      <c r="PGF46" s="467"/>
      <c r="PGG46" s="467"/>
      <c r="PGH46" s="467"/>
      <c r="PGI46" s="467"/>
      <c r="PGJ46" s="467"/>
      <c r="PGK46" s="467"/>
      <c r="PGL46" s="467"/>
      <c r="PGM46" s="467"/>
      <c r="PGN46" s="467"/>
      <c r="PGO46" s="467"/>
      <c r="PGP46" s="467"/>
      <c r="PGQ46" s="467"/>
      <c r="PGR46" s="467"/>
      <c r="PGS46" s="467"/>
      <c r="PGT46" s="467"/>
      <c r="PGU46" s="467"/>
      <c r="PGV46" s="467"/>
      <c r="PGW46" s="467"/>
      <c r="PGX46" s="467"/>
      <c r="PGY46" s="467"/>
      <c r="PGZ46" s="467"/>
      <c r="PHA46" s="467"/>
      <c r="PHB46" s="467"/>
      <c r="PHC46" s="467"/>
      <c r="PHD46" s="467"/>
      <c r="PHE46" s="467"/>
      <c r="PHF46" s="467"/>
      <c r="PHG46" s="467"/>
      <c r="PHH46" s="467"/>
      <c r="PHI46" s="467"/>
      <c r="PHJ46" s="467"/>
      <c r="PHK46" s="467"/>
      <c r="PHL46" s="467"/>
      <c r="PHM46" s="467"/>
      <c r="PHN46" s="467"/>
      <c r="PHO46" s="467"/>
      <c r="PHP46" s="467"/>
      <c r="PHQ46" s="467"/>
      <c r="PHR46" s="467"/>
      <c r="PHS46" s="467"/>
      <c r="PHT46" s="467"/>
      <c r="PHU46" s="467"/>
      <c r="PHV46" s="467"/>
      <c r="PHW46" s="467"/>
      <c r="PHX46" s="467"/>
      <c r="PHY46" s="467"/>
      <c r="PHZ46" s="467"/>
      <c r="PIA46" s="467"/>
      <c r="PIB46" s="467"/>
      <c r="PIC46" s="467"/>
      <c r="PID46" s="467"/>
      <c r="PIE46" s="467"/>
      <c r="PIF46" s="467"/>
      <c r="PIG46" s="467"/>
      <c r="PIH46" s="467"/>
      <c r="PII46" s="467"/>
      <c r="PIJ46" s="467"/>
      <c r="PIK46" s="467"/>
      <c r="PIL46" s="467"/>
      <c r="PIM46" s="467"/>
      <c r="PIN46" s="467"/>
      <c r="PIO46" s="467"/>
      <c r="PIP46" s="467"/>
      <c r="PIQ46" s="467"/>
      <c r="PIR46" s="467"/>
      <c r="PIS46" s="467"/>
      <c r="PIT46" s="467"/>
      <c r="PIU46" s="467"/>
      <c r="PIV46" s="467"/>
      <c r="PIW46" s="467"/>
      <c r="PIX46" s="467"/>
      <c r="PIY46" s="467"/>
      <c r="PIZ46" s="467"/>
      <c r="PJA46" s="467"/>
      <c r="PJB46" s="467"/>
      <c r="PJC46" s="467"/>
      <c r="PJD46" s="467"/>
      <c r="PJE46" s="467"/>
      <c r="PJF46" s="467"/>
      <c r="PJG46" s="467"/>
      <c r="PJH46" s="467"/>
      <c r="PJI46" s="467"/>
      <c r="PJJ46" s="467"/>
      <c r="PJK46" s="467"/>
      <c r="PJL46" s="467"/>
      <c r="PJM46" s="467"/>
      <c r="PJN46" s="467"/>
      <c r="PJO46" s="467"/>
      <c r="PJP46" s="467"/>
      <c r="PJQ46" s="467"/>
      <c r="PJR46" s="467"/>
      <c r="PJS46" s="467"/>
      <c r="PJT46" s="467"/>
      <c r="PJU46" s="467"/>
      <c r="PJV46" s="467"/>
      <c r="PJW46" s="467"/>
      <c r="PJX46" s="467"/>
      <c r="PJY46" s="467"/>
      <c r="PJZ46" s="467"/>
      <c r="PKA46" s="467"/>
      <c r="PKB46" s="467"/>
      <c r="PKC46" s="467"/>
      <c r="PKD46" s="467"/>
      <c r="PKE46" s="467"/>
      <c r="PKF46" s="467"/>
      <c r="PKG46" s="467"/>
      <c r="PKH46" s="467"/>
      <c r="PKI46" s="467"/>
      <c r="PKJ46" s="467"/>
      <c r="PKK46" s="467"/>
      <c r="PKL46" s="467"/>
      <c r="PKM46" s="467"/>
      <c r="PKN46" s="467"/>
      <c r="PKO46" s="467"/>
      <c r="PKP46" s="467"/>
      <c r="PKQ46" s="467"/>
      <c r="PKR46" s="467"/>
      <c r="PKS46" s="467"/>
      <c r="PKT46" s="467"/>
      <c r="PKU46" s="467"/>
      <c r="PKV46" s="467"/>
      <c r="PKW46" s="467"/>
      <c r="PKX46" s="467"/>
      <c r="PKY46" s="467"/>
      <c r="PKZ46" s="467"/>
      <c r="PLA46" s="467"/>
      <c r="PLB46" s="467"/>
      <c r="PLC46" s="467"/>
      <c r="PLD46" s="467"/>
      <c r="PLE46" s="467"/>
      <c r="PLF46" s="467"/>
      <c r="PLG46" s="467"/>
      <c r="PLH46" s="467"/>
      <c r="PLI46" s="467"/>
      <c r="PLJ46" s="467"/>
      <c r="PLK46" s="467"/>
      <c r="PLL46" s="467"/>
      <c r="PLM46" s="467"/>
      <c r="PLN46" s="467"/>
      <c r="PLO46" s="467"/>
      <c r="PLP46" s="467"/>
      <c r="PLQ46" s="467"/>
      <c r="PLR46" s="467"/>
      <c r="PLS46" s="467"/>
      <c r="PLT46" s="467"/>
      <c r="PLU46" s="467"/>
      <c r="PLV46" s="467"/>
      <c r="PLW46" s="467"/>
      <c r="PLX46" s="467"/>
      <c r="PLY46" s="467"/>
      <c r="PLZ46" s="467"/>
      <c r="PMA46" s="467"/>
      <c r="PMB46" s="467"/>
      <c r="PMC46" s="467"/>
      <c r="PMD46" s="467"/>
      <c r="PME46" s="467"/>
      <c r="PMF46" s="467"/>
      <c r="PMG46" s="467"/>
      <c r="PMH46" s="467"/>
      <c r="PMI46" s="467"/>
      <c r="PMJ46" s="467"/>
      <c r="PMK46" s="467"/>
      <c r="PML46" s="467"/>
      <c r="PMM46" s="467"/>
      <c r="PMN46" s="467"/>
      <c r="PMO46" s="467"/>
      <c r="PMP46" s="467"/>
      <c r="PMQ46" s="467"/>
      <c r="PMR46" s="467"/>
      <c r="PMS46" s="467"/>
      <c r="PMT46" s="467"/>
      <c r="PMU46" s="467"/>
      <c r="PMV46" s="467"/>
      <c r="PMW46" s="467"/>
      <c r="PMX46" s="467"/>
      <c r="PMY46" s="467"/>
      <c r="PMZ46" s="467"/>
      <c r="PNA46" s="467"/>
      <c r="PNB46" s="467"/>
      <c r="PNC46" s="467"/>
      <c r="PND46" s="467"/>
      <c r="PNE46" s="467"/>
      <c r="PNF46" s="467"/>
      <c r="PNG46" s="467"/>
      <c r="PNH46" s="467"/>
      <c r="PNI46" s="467"/>
      <c r="PNJ46" s="467"/>
      <c r="PNK46" s="467"/>
      <c r="PNL46" s="467"/>
      <c r="PNM46" s="467"/>
      <c r="PNN46" s="467"/>
      <c r="PNO46" s="467"/>
      <c r="PNP46" s="467"/>
      <c r="PNQ46" s="467"/>
      <c r="PNR46" s="467"/>
      <c r="PNS46" s="467"/>
      <c r="PNT46" s="467"/>
      <c r="PNU46" s="467"/>
      <c r="PNV46" s="467"/>
      <c r="PNW46" s="467"/>
      <c r="PNX46" s="467"/>
      <c r="PNY46" s="467"/>
      <c r="PNZ46" s="467"/>
      <c r="POA46" s="467"/>
      <c r="POB46" s="467"/>
      <c r="POC46" s="467"/>
      <c r="POD46" s="467"/>
      <c r="POE46" s="467"/>
      <c r="POF46" s="467"/>
      <c r="POG46" s="467"/>
      <c r="POH46" s="467"/>
      <c r="POI46" s="467"/>
      <c r="POJ46" s="467"/>
      <c r="POK46" s="467"/>
      <c r="POL46" s="467"/>
      <c r="POM46" s="467"/>
      <c r="PON46" s="467"/>
      <c r="POO46" s="467"/>
      <c r="POP46" s="467"/>
      <c r="POQ46" s="467"/>
      <c r="POR46" s="467"/>
      <c r="POS46" s="467"/>
      <c r="POT46" s="467"/>
      <c r="POU46" s="467"/>
      <c r="POV46" s="467"/>
      <c r="POW46" s="467"/>
      <c r="POX46" s="467"/>
      <c r="POY46" s="467"/>
      <c r="POZ46" s="467"/>
      <c r="PPA46" s="467"/>
      <c r="PPB46" s="467"/>
      <c r="PPC46" s="467"/>
      <c r="PPD46" s="467"/>
      <c r="PPE46" s="467"/>
      <c r="PPF46" s="467"/>
      <c r="PPG46" s="467"/>
      <c r="PPH46" s="467"/>
      <c r="PPI46" s="467"/>
      <c r="PPJ46" s="467"/>
      <c r="PPK46" s="467"/>
      <c r="PPL46" s="467"/>
      <c r="PPM46" s="467"/>
      <c r="PPN46" s="467"/>
      <c r="PPO46" s="467"/>
      <c r="PPP46" s="467"/>
      <c r="PPQ46" s="467"/>
      <c r="PPR46" s="467"/>
      <c r="PPS46" s="467"/>
      <c r="PPT46" s="467"/>
      <c r="PPU46" s="467"/>
      <c r="PPV46" s="467"/>
      <c r="PPW46" s="467"/>
      <c r="PPX46" s="467"/>
      <c r="PPY46" s="467"/>
      <c r="PPZ46" s="467"/>
      <c r="PQA46" s="467"/>
      <c r="PQB46" s="467"/>
      <c r="PQC46" s="467"/>
      <c r="PQD46" s="467"/>
      <c r="PQE46" s="467"/>
      <c r="PQF46" s="467"/>
      <c r="PQG46" s="467"/>
      <c r="PQH46" s="467"/>
      <c r="PQI46" s="467"/>
      <c r="PQJ46" s="467"/>
      <c r="PQK46" s="467"/>
      <c r="PQL46" s="467"/>
      <c r="PQM46" s="467"/>
      <c r="PQN46" s="467"/>
      <c r="PQO46" s="467"/>
      <c r="PQP46" s="467"/>
      <c r="PQQ46" s="467"/>
      <c r="PQR46" s="467"/>
      <c r="PQS46" s="467"/>
      <c r="PQT46" s="467"/>
      <c r="PQU46" s="467"/>
      <c r="PQV46" s="467"/>
      <c r="PQW46" s="467"/>
      <c r="PQX46" s="467"/>
      <c r="PQY46" s="467"/>
      <c r="PQZ46" s="467"/>
      <c r="PRA46" s="467"/>
      <c r="PRB46" s="467"/>
      <c r="PRC46" s="467"/>
      <c r="PRD46" s="467"/>
      <c r="PRE46" s="467"/>
      <c r="PRF46" s="467"/>
      <c r="PRG46" s="467"/>
      <c r="PRH46" s="467"/>
      <c r="PRI46" s="467"/>
      <c r="PRJ46" s="467"/>
      <c r="PRK46" s="467"/>
      <c r="PRL46" s="467"/>
      <c r="PRM46" s="467"/>
      <c r="PRN46" s="467"/>
      <c r="PRO46" s="467"/>
      <c r="PRP46" s="467"/>
      <c r="PRQ46" s="467"/>
      <c r="PRR46" s="467"/>
      <c r="PRS46" s="467"/>
      <c r="PRT46" s="467"/>
      <c r="PRU46" s="467"/>
      <c r="PRV46" s="467"/>
      <c r="PRW46" s="467"/>
      <c r="PRX46" s="467"/>
      <c r="PRY46" s="467"/>
      <c r="PRZ46" s="467"/>
      <c r="PSA46" s="467"/>
      <c r="PSB46" s="467"/>
      <c r="PSC46" s="467"/>
      <c r="PSD46" s="467"/>
      <c r="PSE46" s="467"/>
      <c r="PSF46" s="467"/>
      <c r="PSG46" s="467"/>
      <c r="PSH46" s="467"/>
      <c r="PSI46" s="467"/>
      <c r="PSJ46" s="467"/>
      <c r="PSK46" s="467"/>
      <c r="PSL46" s="467"/>
      <c r="PSM46" s="467"/>
      <c r="PSN46" s="467"/>
      <c r="PSO46" s="467"/>
      <c r="PSP46" s="467"/>
      <c r="PSQ46" s="467"/>
      <c r="PSR46" s="467"/>
      <c r="PSS46" s="467"/>
      <c r="PST46" s="467"/>
      <c r="PSU46" s="467"/>
      <c r="PSV46" s="467"/>
      <c r="PSW46" s="467"/>
      <c r="PSX46" s="467"/>
      <c r="PSY46" s="467"/>
      <c r="PSZ46" s="467"/>
      <c r="PTA46" s="467"/>
      <c r="PTB46" s="467"/>
      <c r="PTC46" s="467"/>
      <c r="PTD46" s="467"/>
      <c r="PTE46" s="467"/>
      <c r="PTF46" s="467"/>
      <c r="PTG46" s="467"/>
      <c r="PTH46" s="467"/>
      <c r="PTI46" s="467"/>
      <c r="PTJ46" s="467"/>
      <c r="PTK46" s="467"/>
      <c r="PTL46" s="467"/>
      <c r="PTM46" s="467"/>
      <c r="PTN46" s="467"/>
      <c r="PTO46" s="467"/>
      <c r="PTP46" s="467"/>
      <c r="PTQ46" s="467"/>
      <c r="PTR46" s="467"/>
      <c r="PTS46" s="467"/>
      <c r="PTT46" s="467"/>
      <c r="PTU46" s="467"/>
      <c r="PTV46" s="467"/>
      <c r="PTW46" s="467"/>
      <c r="PTX46" s="467"/>
      <c r="PTY46" s="467"/>
      <c r="PTZ46" s="467"/>
      <c r="PUA46" s="467"/>
      <c r="PUB46" s="467"/>
      <c r="PUC46" s="467"/>
      <c r="PUD46" s="467"/>
      <c r="PUE46" s="467"/>
      <c r="PUF46" s="467"/>
      <c r="PUG46" s="467"/>
      <c r="PUH46" s="467"/>
      <c r="PUI46" s="467"/>
      <c r="PUJ46" s="467"/>
      <c r="PUK46" s="467"/>
      <c r="PUL46" s="467"/>
      <c r="PUM46" s="467"/>
      <c r="PUN46" s="467"/>
      <c r="PUO46" s="467"/>
      <c r="PUP46" s="467"/>
      <c r="PUQ46" s="467"/>
      <c r="PUR46" s="467"/>
      <c r="PUS46" s="467"/>
      <c r="PUT46" s="467"/>
      <c r="PUU46" s="467"/>
      <c r="PUV46" s="467"/>
      <c r="PUW46" s="467"/>
      <c r="PUX46" s="467"/>
      <c r="PUY46" s="467"/>
      <c r="PUZ46" s="467"/>
      <c r="PVA46" s="467"/>
      <c r="PVB46" s="467"/>
      <c r="PVC46" s="467"/>
      <c r="PVD46" s="467"/>
      <c r="PVE46" s="467"/>
      <c r="PVF46" s="467"/>
      <c r="PVG46" s="467"/>
      <c r="PVH46" s="467"/>
      <c r="PVI46" s="467"/>
      <c r="PVJ46" s="467"/>
      <c r="PVK46" s="467"/>
      <c r="PVL46" s="467"/>
      <c r="PVM46" s="467"/>
      <c r="PVN46" s="467"/>
      <c r="PVO46" s="467"/>
      <c r="PVP46" s="467"/>
      <c r="PVQ46" s="467"/>
      <c r="PVR46" s="467"/>
      <c r="PVS46" s="467"/>
      <c r="PVT46" s="467"/>
      <c r="PVU46" s="467"/>
      <c r="PVV46" s="467"/>
      <c r="PVW46" s="467"/>
      <c r="PVX46" s="467"/>
      <c r="PVY46" s="467"/>
      <c r="PVZ46" s="467"/>
      <c r="PWA46" s="467"/>
      <c r="PWB46" s="467"/>
      <c r="PWC46" s="467"/>
      <c r="PWD46" s="467"/>
      <c r="PWE46" s="467"/>
      <c r="PWF46" s="467"/>
      <c r="PWG46" s="467"/>
      <c r="PWH46" s="467"/>
      <c r="PWI46" s="467"/>
      <c r="PWJ46" s="467"/>
      <c r="PWK46" s="467"/>
      <c r="PWL46" s="467"/>
      <c r="PWM46" s="467"/>
      <c r="PWN46" s="467"/>
      <c r="PWO46" s="467"/>
      <c r="PWP46" s="467"/>
      <c r="PWQ46" s="467"/>
      <c r="PWR46" s="467"/>
      <c r="PWS46" s="467"/>
      <c r="PWT46" s="467"/>
      <c r="PWU46" s="467"/>
      <c r="PWV46" s="467"/>
      <c r="PWW46" s="467"/>
      <c r="PWX46" s="467"/>
      <c r="PWY46" s="467"/>
      <c r="PWZ46" s="467"/>
      <c r="PXA46" s="467"/>
      <c r="PXB46" s="467"/>
      <c r="PXC46" s="467"/>
      <c r="PXD46" s="467"/>
      <c r="PXE46" s="467"/>
      <c r="PXF46" s="467"/>
      <c r="PXG46" s="467"/>
      <c r="PXH46" s="467"/>
      <c r="PXI46" s="467"/>
      <c r="PXJ46" s="467"/>
      <c r="PXK46" s="467"/>
      <c r="PXL46" s="467"/>
      <c r="PXM46" s="467"/>
      <c r="PXN46" s="467"/>
      <c r="PXO46" s="467"/>
      <c r="PXP46" s="467"/>
      <c r="PXQ46" s="467"/>
      <c r="PXR46" s="467"/>
      <c r="PXS46" s="467"/>
      <c r="PXT46" s="467"/>
      <c r="PXU46" s="467"/>
      <c r="PXV46" s="467"/>
      <c r="PXW46" s="467"/>
      <c r="PXX46" s="467"/>
      <c r="PXY46" s="467"/>
      <c r="PXZ46" s="467"/>
      <c r="PYA46" s="467"/>
      <c r="PYB46" s="467"/>
      <c r="PYC46" s="467"/>
      <c r="PYD46" s="467"/>
      <c r="PYE46" s="467"/>
      <c r="PYF46" s="467"/>
      <c r="PYG46" s="467"/>
      <c r="PYH46" s="467"/>
      <c r="PYI46" s="467"/>
      <c r="PYJ46" s="467"/>
      <c r="PYK46" s="467"/>
      <c r="PYL46" s="467"/>
      <c r="PYM46" s="467"/>
      <c r="PYN46" s="467"/>
      <c r="PYO46" s="467"/>
      <c r="PYP46" s="467"/>
      <c r="PYQ46" s="467"/>
      <c r="PYR46" s="467"/>
      <c r="PYS46" s="467"/>
      <c r="PYT46" s="467"/>
      <c r="PYU46" s="467"/>
      <c r="PYV46" s="467"/>
      <c r="PYW46" s="467"/>
      <c r="PYX46" s="467"/>
      <c r="PYY46" s="467"/>
      <c r="PYZ46" s="467"/>
      <c r="PZA46" s="467"/>
      <c r="PZB46" s="467"/>
      <c r="PZC46" s="467"/>
      <c r="PZD46" s="467"/>
      <c r="PZE46" s="467"/>
      <c r="PZF46" s="467"/>
      <c r="PZG46" s="467"/>
      <c r="PZH46" s="467"/>
      <c r="PZI46" s="467"/>
      <c r="PZJ46" s="467"/>
      <c r="PZK46" s="467"/>
      <c r="PZL46" s="467"/>
      <c r="PZM46" s="467"/>
      <c r="PZN46" s="467"/>
      <c r="PZO46" s="467"/>
      <c r="PZP46" s="467"/>
      <c r="PZQ46" s="467"/>
      <c r="PZR46" s="467"/>
      <c r="PZS46" s="467"/>
      <c r="PZT46" s="467"/>
      <c r="PZU46" s="467"/>
      <c r="PZV46" s="467"/>
      <c r="PZW46" s="467"/>
      <c r="PZX46" s="467"/>
      <c r="PZY46" s="467"/>
      <c r="PZZ46" s="467"/>
      <c r="QAA46" s="467"/>
      <c r="QAB46" s="467"/>
      <c r="QAC46" s="467"/>
      <c r="QAD46" s="467"/>
      <c r="QAE46" s="467"/>
      <c r="QAF46" s="467"/>
      <c r="QAG46" s="467"/>
      <c r="QAH46" s="467"/>
      <c r="QAI46" s="467"/>
      <c r="QAJ46" s="467"/>
      <c r="QAK46" s="467"/>
      <c r="QAL46" s="467"/>
      <c r="QAM46" s="467"/>
      <c r="QAN46" s="467"/>
      <c r="QAO46" s="467"/>
      <c r="QAP46" s="467"/>
      <c r="QAQ46" s="467"/>
      <c r="QAR46" s="467"/>
      <c r="QAS46" s="467"/>
      <c r="QAT46" s="467"/>
      <c r="QAU46" s="467"/>
      <c r="QAV46" s="467"/>
      <c r="QAW46" s="467"/>
      <c r="QAX46" s="467"/>
      <c r="QAY46" s="467"/>
      <c r="QAZ46" s="467"/>
      <c r="QBA46" s="467"/>
      <c r="QBB46" s="467"/>
      <c r="QBC46" s="467"/>
      <c r="QBD46" s="467"/>
      <c r="QBE46" s="467"/>
      <c r="QBF46" s="467"/>
      <c r="QBG46" s="467"/>
      <c r="QBH46" s="467"/>
      <c r="QBI46" s="467"/>
      <c r="QBJ46" s="467"/>
      <c r="QBK46" s="467"/>
      <c r="QBL46" s="467"/>
      <c r="QBM46" s="467"/>
      <c r="QBN46" s="467"/>
      <c r="QBO46" s="467"/>
      <c r="QBP46" s="467"/>
      <c r="QBQ46" s="467"/>
      <c r="QBR46" s="467"/>
      <c r="QBS46" s="467"/>
      <c r="QBT46" s="467"/>
      <c r="QBU46" s="467"/>
      <c r="QBV46" s="467"/>
      <c r="QBW46" s="467"/>
      <c r="QBX46" s="467"/>
      <c r="QBY46" s="467"/>
      <c r="QBZ46" s="467"/>
      <c r="QCA46" s="467"/>
      <c r="QCB46" s="467"/>
      <c r="QCC46" s="467"/>
      <c r="QCD46" s="467"/>
      <c r="QCE46" s="467"/>
      <c r="QCF46" s="467"/>
      <c r="QCG46" s="467"/>
      <c r="QCH46" s="467"/>
      <c r="QCI46" s="467"/>
      <c r="QCJ46" s="467"/>
      <c r="QCK46" s="467"/>
      <c r="QCL46" s="467"/>
      <c r="QCM46" s="467"/>
      <c r="QCN46" s="467"/>
      <c r="QCO46" s="467"/>
      <c r="QCP46" s="467"/>
      <c r="QCQ46" s="467"/>
      <c r="QCR46" s="467"/>
      <c r="QCS46" s="467"/>
      <c r="QCT46" s="467"/>
      <c r="QCU46" s="467"/>
      <c r="QCV46" s="467"/>
      <c r="QCW46" s="467"/>
      <c r="QCX46" s="467"/>
      <c r="QCY46" s="467"/>
      <c r="QCZ46" s="467"/>
      <c r="QDA46" s="467"/>
      <c r="QDB46" s="467"/>
      <c r="QDC46" s="467"/>
      <c r="QDD46" s="467"/>
      <c r="QDE46" s="467"/>
      <c r="QDF46" s="467"/>
      <c r="QDG46" s="467"/>
      <c r="QDH46" s="467"/>
      <c r="QDI46" s="467"/>
      <c r="QDJ46" s="467"/>
      <c r="QDK46" s="467"/>
      <c r="QDL46" s="467"/>
      <c r="QDM46" s="467"/>
      <c r="QDN46" s="467"/>
      <c r="QDO46" s="467"/>
      <c r="QDP46" s="467"/>
      <c r="QDQ46" s="467"/>
      <c r="QDR46" s="467"/>
      <c r="QDS46" s="467"/>
      <c r="QDT46" s="467"/>
      <c r="QDU46" s="467"/>
      <c r="QDV46" s="467"/>
      <c r="QDW46" s="467"/>
      <c r="QDX46" s="467"/>
      <c r="QDY46" s="467"/>
      <c r="QDZ46" s="467"/>
      <c r="QEA46" s="467"/>
      <c r="QEB46" s="467"/>
      <c r="QEC46" s="467"/>
      <c r="QED46" s="467"/>
      <c r="QEE46" s="467"/>
      <c r="QEF46" s="467"/>
      <c r="QEG46" s="467"/>
      <c r="QEH46" s="467"/>
      <c r="QEI46" s="467"/>
      <c r="QEJ46" s="467"/>
      <c r="QEK46" s="467"/>
      <c r="QEL46" s="467"/>
      <c r="QEM46" s="467"/>
      <c r="QEN46" s="467"/>
      <c r="QEO46" s="467"/>
      <c r="QEP46" s="467"/>
      <c r="QEQ46" s="467"/>
      <c r="QER46" s="467"/>
      <c r="QES46" s="467"/>
      <c r="QET46" s="467"/>
      <c r="QEU46" s="467"/>
      <c r="QEV46" s="467"/>
      <c r="QEW46" s="467"/>
      <c r="QEX46" s="467"/>
      <c r="QEY46" s="467"/>
      <c r="QEZ46" s="467"/>
      <c r="QFA46" s="467"/>
      <c r="QFB46" s="467"/>
      <c r="QFC46" s="467"/>
      <c r="QFD46" s="467"/>
      <c r="QFE46" s="467"/>
      <c r="QFF46" s="467"/>
      <c r="QFG46" s="467"/>
      <c r="QFH46" s="467"/>
      <c r="QFI46" s="467"/>
      <c r="QFJ46" s="467"/>
      <c r="QFK46" s="467"/>
      <c r="QFL46" s="467"/>
      <c r="QFM46" s="467"/>
      <c r="QFN46" s="467"/>
      <c r="QFO46" s="467"/>
      <c r="QFP46" s="467"/>
      <c r="QFQ46" s="467"/>
      <c r="QFR46" s="467"/>
      <c r="QFS46" s="467"/>
      <c r="QFT46" s="467"/>
      <c r="QFU46" s="467"/>
      <c r="QFV46" s="467"/>
      <c r="QFW46" s="467"/>
      <c r="QFX46" s="467"/>
      <c r="QFY46" s="467"/>
      <c r="QFZ46" s="467"/>
      <c r="QGA46" s="467"/>
      <c r="QGB46" s="467"/>
      <c r="QGC46" s="467"/>
      <c r="QGD46" s="467"/>
      <c r="QGE46" s="467"/>
      <c r="QGF46" s="467"/>
      <c r="QGG46" s="467"/>
      <c r="QGH46" s="467"/>
      <c r="QGI46" s="467"/>
      <c r="QGJ46" s="467"/>
      <c r="QGK46" s="467"/>
      <c r="QGL46" s="467"/>
      <c r="QGM46" s="467"/>
      <c r="QGN46" s="467"/>
      <c r="QGO46" s="467"/>
      <c r="QGP46" s="467"/>
      <c r="QGQ46" s="467"/>
      <c r="QGR46" s="467"/>
      <c r="QGS46" s="467"/>
      <c r="QGT46" s="467"/>
      <c r="QGU46" s="467"/>
      <c r="QGV46" s="467"/>
      <c r="QGW46" s="467"/>
      <c r="QGX46" s="467"/>
      <c r="QGY46" s="467"/>
      <c r="QGZ46" s="467"/>
      <c r="QHA46" s="467"/>
      <c r="QHB46" s="467"/>
      <c r="QHC46" s="467"/>
      <c r="QHD46" s="467"/>
      <c r="QHE46" s="467"/>
      <c r="QHF46" s="467"/>
      <c r="QHG46" s="467"/>
      <c r="QHH46" s="467"/>
      <c r="QHI46" s="467"/>
      <c r="QHJ46" s="467"/>
      <c r="QHK46" s="467"/>
      <c r="QHL46" s="467"/>
      <c r="QHM46" s="467"/>
      <c r="QHN46" s="467"/>
      <c r="QHO46" s="467"/>
      <c r="QHP46" s="467"/>
      <c r="QHQ46" s="467"/>
      <c r="QHR46" s="467"/>
      <c r="QHS46" s="467"/>
      <c r="QHT46" s="467"/>
      <c r="QHU46" s="467"/>
      <c r="QHV46" s="467"/>
      <c r="QHW46" s="467"/>
      <c r="QHX46" s="467"/>
      <c r="QHY46" s="467"/>
      <c r="QHZ46" s="467"/>
      <c r="QIA46" s="467"/>
      <c r="QIB46" s="467"/>
      <c r="QIC46" s="467"/>
      <c r="QID46" s="467"/>
      <c r="QIE46" s="467"/>
      <c r="QIF46" s="467"/>
      <c r="QIG46" s="467"/>
      <c r="QIH46" s="467"/>
      <c r="QII46" s="467"/>
      <c r="QIJ46" s="467"/>
      <c r="QIK46" s="467"/>
      <c r="QIL46" s="467"/>
      <c r="QIM46" s="467"/>
      <c r="QIN46" s="467"/>
      <c r="QIO46" s="467"/>
      <c r="QIP46" s="467"/>
      <c r="QIQ46" s="467"/>
      <c r="QIR46" s="467"/>
      <c r="QIS46" s="467"/>
      <c r="QIT46" s="467"/>
      <c r="QIU46" s="467"/>
      <c r="QIV46" s="467"/>
      <c r="QIW46" s="467"/>
      <c r="QIX46" s="467"/>
      <c r="QIY46" s="467"/>
      <c r="QIZ46" s="467"/>
      <c r="QJA46" s="467"/>
      <c r="QJB46" s="467"/>
      <c r="QJC46" s="467"/>
      <c r="QJD46" s="467"/>
      <c r="QJE46" s="467"/>
      <c r="QJF46" s="467"/>
      <c r="QJG46" s="467"/>
      <c r="QJH46" s="467"/>
      <c r="QJI46" s="467"/>
      <c r="QJJ46" s="467"/>
      <c r="QJK46" s="467"/>
      <c r="QJL46" s="467"/>
      <c r="QJM46" s="467"/>
      <c r="QJN46" s="467"/>
      <c r="QJO46" s="467"/>
      <c r="QJP46" s="467"/>
      <c r="QJQ46" s="467"/>
      <c r="QJR46" s="467"/>
      <c r="QJS46" s="467"/>
      <c r="QJT46" s="467"/>
      <c r="QJU46" s="467"/>
      <c r="QJV46" s="467"/>
      <c r="QJW46" s="467"/>
      <c r="QJX46" s="467"/>
      <c r="QJY46" s="467"/>
      <c r="QJZ46" s="467"/>
      <c r="QKA46" s="467"/>
      <c r="QKB46" s="467"/>
      <c r="QKC46" s="467"/>
      <c r="QKD46" s="467"/>
      <c r="QKE46" s="467"/>
      <c r="QKF46" s="467"/>
      <c r="QKG46" s="467"/>
      <c r="QKH46" s="467"/>
      <c r="QKI46" s="467"/>
      <c r="QKJ46" s="467"/>
      <c r="QKK46" s="467"/>
      <c r="QKL46" s="467"/>
      <c r="QKM46" s="467"/>
      <c r="QKN46" s="467"/>
      <c r="QKO46" s="467"/>
      <c r="QKP46" s="467"/>
      <c r="QKQ46" s="467"/>
      <c r="QKR46" s="467"/>
      <c r="QKS46" s="467"/>
      <c r="QKT46" s="467"/>
      <c r="QKU46" s="467"/>
      <c r="QKV46" s="467"/>
      <c r="QKW46" s="467"/>
      <c r="QKX46" s="467"/>
      <c r="QKY46" s="467"/>
      <c r="QKZ46" s="467"/>
      <c r="QLA46" s="467"/>
      <c r="QLB46" s="467"/>
      <c r="QLC46" s="467"/>
      <c r="QLD46" s="467"/>
      <c r="QLE46" s="467"/>
      <c r="QLF46" s="467"/>
      <c r="QLG46" s="467"/>
      <c r="QLH46" s="467"/>
      <c r="QLI46" s="467"/>
      <c r="QLJ46" s="467"/>
      <c r="QLK46" s="467"/>
      <c r="QLL46" s="467"/>
      <c r="QLM46" s="467"/>
      <c r="QLN46" s="467"/>
      <c r="QLO46" s="467"/>
      <c r="QLP46" s="467"/>
      <c r="QLQ46" s="467"/>
      <c r="QLR46" s="467"/>
      <c r="QLS46" s="467"/>
      <c r="QLT46" s="467"/>
      <c r="QLU46" s="467"/>
      <c r="QLV46" s="467"/>
      <c r="QLW46" s="467"/>
      <c r="QLX46" s="467"/>
      <c r="QLY46" s="467"/>
      <c r="QLZ46" s="467"/>
      <c r="QMA46" s="467"/>
      <c r="QMB46" s="467"/>
      <c r="QMC46" s="467"/>
      <c r="QMD46" s="467"/>
      <c r="QME46" s="467"/>
      <c r="QMF46" s="467"/>
      <c r="QMG46" s="467"/>
      <c r="QMH46" s="467"/>
      <c r="QMI46" s="467"/>
      <c r="QMJ46" s="467"/>
      <c r="QMK46" s="467"/>
      <c r="QML46" s="467"/>
      <c r="QMM46" s="467"/>
      <c r="QMN46" s="467"/>
      <c r="QMO46" s="467"/>
      <c r="QMP46" s="467"/>
      <c r="QMQ46" s="467"/>
      <c r="QMR46" s="467"/>
      <c r="QMS46" s="467"/>
      <c r="QMT46" s="467"/>
      <c r="QMU46" s="467"/>
      <c r="QMV46" s="467"/>
      <c r="QMW46" s="467"/>
      <c r="QMX46" s="467"/>
      <c r="QMY46" s="467"/>
      <c r="QMZ46" s="467"/>
      <c r="QNA46" s="467"/>
      <c r="QNB46" s="467"/>
      <c r="QNC46" s="467"/>
      <c r="QND46" s="467"/>
      <c r="QNE46" s="467"/>
      <c r="QNF46" s="467"/>
      <c r="QNG46" s="467"/>
      <c r="QNH46" s="467"/>
      <c r="QNI46" s="467"/>
      <c r="QNJ46" s="467"/>
      <c r="QNK46" s="467"/>
      <c r="QNL46" s="467"/>
      <c r="QNM46" s="467"/>
      <c r="QNN46" s="467"/>
      <c r="QNO46" s="467"/>
      <c r="QNP46" s="467"/>
      <c r="QNQ46" s="467"/>
      <c r="QNR46" s="467"/>
      <c r="QNS46" s="467"/>
      <c r="QNT46" s="467"/>
      <c r="QNU46" s="467"/>
      <c r="QNV46" s="467"/>
      <c r="QNW46" s="467"/>
      <c r="QNX46" s="467"/>
      <c r="QNY46" s="467"/>
      <c r="QNZ46" s="467"/>
      <c r="QOA46" s="467"/>
      <c r="QOB46" s="467"/>
      <c r="QOC46" s="467"/>
      <c r="QOD46" s="467"/>
      <c r="QOE46" s="467"/>
      <c r="QOF46" s="467"/>
      <c r="QOG46" s="467"/>
      <c r="QOH46" s="467"/>
      <c r="QOI46" s="467"/>
      <c r="QOJ46" s="467"/>
      <c r="QOK46" s="467"/>
      <c r="QOL46" s="467"/>
      <c r="QOM46" s="467"/>
      <c r="QON46" s="467"/>
      <c r="QOO46" s="467"/>
      <c r="QOP46" s="467"/>
      <c r="QOQ46" s="467"/>
      <c r="QOR46" s="467"/>
      <c r="QOS46" s="467"/>
      <c r="QOT46" s="467"/>
      <c r="QOU46" s="467"/>
      <c r="QOV46" s="467"/>
      <c r="QOW46" s="467"/>
      <c r="QOX46" s="467"/>
      <c r="QOY46" s="467"/>
      <c r="QOZ46" s="467"/>
      <c r="QPA46" s="467"/>
      <c r="QPB46" s="467"/>
      <c r="QPC46" s="467"/>
      <c r="QPD46" s="467"/>
      <c r="QPE46" s="467"/>
      <c r="QPF46" s="467"/>
      <c r="QPG46" s="467"/>
      <c r="QPH46" s="467"/>
      <c r="QPI46" s="467"/>
      <c r="QPJ46" s="467"/>
      <c r="QPK46" s="467"/>
      <c r="QPL46" s="467"/>
      <c r="QPM46" s="467"/>
      <c r="QPN46" s="467"/>
      <c r="QPO46" s="467"/>
      <c r="QPP46" s="467"/>
      <c r="QPQ46" s="467"/>
      <c r="QPR46" s="467"/>
      <c r="QPS46" s="467"/>
      <c r="QPT46" s="467"/>
      <c r="QPU46" s="467"/>
      <c r="QPV46" s="467"/>
      <c r="QPW46" s="467"/>
      <c r="QPX46" s="467"/>
      <c r="QPY46" s="467"/>
      <c r="QPZ46" s="467"/>
      <c r="QQA46" s="467"/>
      <c r="QQB46" s="467"/>
      <c r="QQC46" s="467"/>
      <c r="QQD46" s="467"/>
      <c r="QQE46" s="467"/>
      <c r="QQF46" s="467"/>
      <c r="QQG46" s="467"/>
      <c r="QQH46" s="467"/>
      <c r="QQI46" s="467"/>
      <c r="QQJ46" s="467"/>
      <c r="QQK46" s="467"/>
      <c r="QQL46" s="467"/>
      <c r="QQM46" s="467"/>
      <c r="QQN46" s="467"/>
      <c r="QQO46" s="467"/>
      <c r="QQP46" s="467"/>
      <c r="QQQ46" s="467"/>
      <c r="QQR46" s="467"/>
      <c r="QQS46" s="467"/>
      <c r="QQT46" s="467"/>
      <c r="QQU46" s="467"/>
      <c r="QQV46" s="467"/>
      <c r="QQW46" s="467"/>
      <c r="QQX46" s="467"/>
      <c r="QQY46" s="467"/>
      <c r="QQZ46" s="467"/>
      <c r="QRA46" s="467"/>
      <c r="QRB46" s="467"/>
      <c r="QRC46" s="467"/>
      <c r="QRD46" s="467"/>
      <c r="QRE46" s="467"/>
      <c r="QRF46" s="467"/>
      <c r="QRG46" s="467"/>
      <c r="QRH46" s="467"/>
      <c r="QRI46" s="467"/>
      <c r="QRJ46" s="467"/>
      <c r="QRK46" s="467"/>
      <c r="QRL46" s="467"/>
      <c r="QRM46" s="467"/>
      <c r="QRN46" s="467"/>
      <c r="QRO46" s="467"/>
      <c r="QRP46" s="467"/>
      <c r="QRQ46" s="467"/>
      <c r="QRR46" s="467"/>
      <c r="QRS46" s="467"/>
      <c r="QRT46" s="467"/>
      <c r="QRU46" s="467"/>
      <c r="QRV46" s="467"/>
      <c r="QRW46" s="467"/>
      <c r="QRX46" s="467"/>
      <c r="QRY46" s="467"/>
      <c r="QRZ46" s="467"/>
      <c r="QSA46" s="467"/>
      <c r="QSB46" s="467"/>
      <c r="QSC46" s="467"/>
      <c r="QSD46" s="467"/>
      <c r="QSE46" s="467"/>
      <c r="QSF46" s="467"/>
      <c r="QSG46" s="467"/>
      <c r="QSH46" s="467"/>
      <c r="QSI46" s="467"/>
      <c r="QSJ46" s="467"/>
      <c r="QSK46" s="467"/>
      <c r="QSL46" s="467"/>
      <c r="QSM46" s="467"/>
      <c r="QSN46" s="467"/>
      <c r="QSO46" s="467"/>
      <c r="QSP46" s="467"/>
      <c r="QSQ46" s="467"/>
      <c r="QSR46" s="467"/>
      <c r="QSS46" s="467"/>
      <c r="QST46" s="467"/>
      <c r="QSU46" s="467"/>
      <c r="QSV46" s="467"/>
      <c r="QSW46" s="467"/>
      <c r="QSX46" s="467"/>
      <c r="QSY46" s="467"/>
      <c r="QSZ46" s="467"/>
      <c r="QTA46" s="467"/>
      <c r="QTB46" s="467"/>
      <c r="QTC46" s="467"/>
      <c r="QTD46" s="467"/>
      <c r="QTE46" s="467"/>
      <c r="QTF46" s="467"/>
      <c r="QTG46" s="467"/>
      <c r="QTH46" s="467"/>
      <c r="QTI46" s="467"/>
      <c r="QTJ46" s="467"/>
      <c r="QTK46" s="467"/>
      <c r="QTL46" s="467"/>
      <c r="QTM46" s="467"/>
      <c r="QTN46" s="467"/>
      <c r="QTO46" s="467"/>
      <c r="QTP46" s="467"/>
      <c r="QTQ46" s="467"/>
      <c r="QTR46" s="467"/>
      <c r="QTS46" s="467"/>
      <c r="QTT46" s="467"/>
      <c r="QTU46" s="467"/>
      <c r="QTV46" s="467"/>
      <c r="QTW46" s="467"/>
      <c r="QTX46" s="467"/>
      <c r="QTY46" s="467"/>
      <c r="QTZ46" s="467"/>
      <c r="QUA46" s="467"/>
      <c r="QUB46" s="467"/>
      <c r="QUC46" s="467"/>
      <c r="QUD46" s="467"/>
      <c r="QUE46" s="467"/>
      <c r="QUF46" s="467"/>
      <c r="QUG46" s="467"/>
      <c r="QUH46" s="467"/>
      <c r="QUI46" s="467"/>
      <c r="QUJ46" s="467"/>
      <c r="QUK46" s="467"/>
      <c r="QUL46" s="467"/>
      <c r="QUM46" s="467"/>
      <c r="QUN46" s="467"/>
      <c r="QUO46" s="467"/>
      <c r="QUP46" s="467"/>
      <c r="QUQ46" s="467"/>
      <c r="QUR46" s="467"/>
      <c r="QUS46" s="467"/>
      <c r="QUT46" s="467"/>
      <c r="QUU46" s="467"/>
      <c r="QUV46" s="467"/>
      <c r="QUW46" s="467"/>
      <c r="QUX46" s="467"/>
      <c r="QUY46" s="467"/>
      <c r="QUZ46" s="467"/>
      <c r="QVA46" s="467"/>
      <c r="QVB46" s="467"/>
      <c r="QVC46" s="467"/>
      <c r="QVD46" s="467"/>
      <c r="QVE46" s="467"/>
      <c r="QVF46" s="467"/>
      <c r="QVG46" s="467"/>
      <c r="QVH46" s="467"/>
      <c r="QVI46" s="467"/>
      <c r="QVJ46" s="467"/>
      <c r="QVK46" s="467"/>
      <c r="QVL46" s="467"/>
      <c r="QVM46" s="467"/>
      <c r="QVN46" s="467"/>
      <c r="QVO46" s="467"/>
      <c r="QVP46" s="467"/>
      <c r="QVQ46" s="467"/>
      <c r="QVR46" s="467"/>
      <c r="QVS46" s="467"/>
      <c r="QVT46" s="467"/>
      <c r="QVU46" s="467"/>
      <c r="QVV46" s="467"/>
      <c r="QVW46" s="467"/>
      <c r="QVX46" s="467"/>
      <c r="QVY46" s="467"/>
      <c r="QVZ46" s="467"/>
      <c r="QWA46" s="467"/>
      <c r="QWB46" s="467"/>
      <c r="QWC46" s="467"/>
      <c r="QWD46" s="467"/>
      <c r="QWE46" s="467"/>
      <c r="QWF46" s="467"/>
      <c r="QWG46" s="467"/>
      <c r="QWH46" s="467"/>
      <c r="QWI46" s="467"/>
      <c r="QWJ46" s="467"/>
      <c r="QWK46" s="467"/>
      <c r="QWL46" s="467"/>
      <c r="QWM46" s="467"/>
      <c r="QWN46" s="467"/>
      <c r="QWO46" s="467"/>
      <c r="QWP46" s="467"/>
      <c r="QWQ46" s="467"/>
      <c r="QWR46" s="467"/>
      <c r="QWS46" s="467"/>
      <c r="QWT46" s="467"/>
      <c r="QWU46" s="467"/>
      <c r="QWV46" s="467"/>
      <c r="QWW46" s="467"/>
      <c r="QWX46" s="467"/>
      <c r="QWY46" s="467"/>
      <c r="QWZ46" s="467"/>
      <c r="QXA46" s="467"/>
      <c r="QXB46" s="467"/>
      <c r="QXC46" s="467"/>
      <c r="QXD46" s="467"/>
      <c r="QXE46" s="467"/>
      <c r="QXF46" s="467"/>
      <c r="QXG46" s="467"/>
      <c r="QXH46" s="467"/>
      <c r="QXI46" s="467"/>
      <c r="QXJ46" s="467"/>
      <c r="QXK46" s="467"/>
      <c r="QXL46" s="467"/>
      <c r="QXM46" s="467"/>
      <c r="QXN46" s="467"/>
      <c r="QXO46" s="467"/>
      <c r="QXP46" s="467"/>
      <c r="QXQ46" s="467"/>
      <c r="QXR46" s="467"/>
      <c r="QXS46" s="467"/>
      <c r="QXT46" s="467"/>
      <c r="QXU46" s="467"/>
      <c r="QXV46" s="467"/>
      <c r="QXW46" s="467"/>
      <c r="QXX46" s="467"/>
      <c r="QXY46" s="467"/>
      <c r="QXZ46" s="467"/>
      <c r="QYA46" s="467"/>
      <c r="QYB46" s="467"/>
      <c r="QYC46" s="467"/>
      <c r="QYD46" s="467"/>
      <c r="QYE46" s="467"/>
      <c r="QYF46" s="467"/>
      <c r="QYG46" s="467"/>
      <c r="QYH46" s="467"/>
      <c r="QYI46" s="467"/>
      <c r="QYJ46" s="467"/>
      <c r="QYK46" s="467"/>
      <c r="QYL46" s="467"/>
      <c r="QYM46" s="467"/>
      <c r="QYN46" s="467"/>
      <c r="QYO46" s="467"/>
      <c r="QYP46" s="467"/>
      <c r="QYQ46" s="467"/>
      <c r="QYR46" s="467"/>
      <c r="QYS46" s="467"/>
      <c r="QYT46" s="467"/>
      <c r="QYU46" s="467"/>
      <c r="QYV46" s="467"/>
      <c r="QYW46" s="467"/>
      <c r="QYX46" s="467"/>
      <c r="QYY46" s="467"/>
      <c r="QYZ46" s="467"/>
      <c r="QZA46" s="467"/>
      <c r="QZB46" s="467"/>
      <c r="QZC46" s="467"/>
      <c r="QZD46" s="467"/>
      <c r="QZE46" s="467"/>
      <c r="QZF46" s="467"/>
      <c r="QZG46" s="467"/>
      <c r="QZH46" s="467"/>
      <c r="QZI46" s="467"/>
      <c r="QZJ46" s="467"/>
      <c r="QZK46" s="467"/>
      <c r="QZL46" s="467"/>
      <c r="QZM46" s="467"/>
      <c r="QZN46" s="467"/>
      <c r="QZO46" s="467"/>
      <c r="QZP46" s="467"/>
      <c r="QZQ46" s="467"/>
      <c r="QZR46" s="467"/>
      <c r="QZS46" s="467"/>
      <c r="QZT46" s="467"/>
      <c r="QZU46" s="467"/>
      <c r="QZV46" s="467"/>
      <c r="QZW46" s="467"/>
      <c r="QZX46" s="467"/>
      <c r="QZY46" s="467"/>
      <c r="QZZ46" s="467"/>
      <c r="RAA46" s="467"/>
      <c r="RAB46" s="467"/>
      <c r="RAC46" s="467"/>
      <c r="RAD46" s="467"/>
      <c r="RAE46" s="467"/>
      <c r="RAF46" s="467"/>
      <c r="RAG46" s="467"/>
      <c r="RAH46" s="467"/>
      <c r="RAI46" s="467"/>
      <c r="RAJ46" s="467"/>
      <c r="RAK46" s="467"/>
      <c r="RAL46" s="467"/>
      <c r="RAM46" s="467"/>
      <c r="RAN46" s="467"/>
      <c r="RAO46" s="467"/>
      <c r="RAP46" s="467"/>
      <c r="RAQ46" s="467"/>
      <c r="RAR46" s="467"/>
      <c r="RAS46" s="467"/>
      <c r="RAT46" s="467"/>
      <c r="RAU46" s="467"/>
      <c r="RAV46" s="467"/>
      <c r="RAW46" s="467"/>
      <c r="RAX46" s="467"/>
      <c r="RAY46" s="467"/>
      <c r="RAZ46" s="467"/>
      <c r="RBA46" s="467"/>
      <c r="RBB46" s="467"/>
      <c r="RBC46" s="467"/>
      <c r="RBD46" s="467"/>
      <c r="RBE46" s="467"/>
      <c r="RBF46" s="467"/>
      <c r="RBG46" s="467"/>
      <c r="RBH46" s="467"/>
      <c r="RBI46" s="467"/>
      <c r="RBJ46" s="467"/>
      <c r="RBK46" s="467"/>
      <c r="RBL46" s="467"/>
      <c r="RBM46" s="467"/>
      <c r="RBN46" s="467"/>
      <c r="RBO46" s="467"/>
      <c r="RBP46" s="467"/>
      <c r="RBQ46" s="467"/>
      <c r="RBR46" s="467"/>
      <c r="RBS46" s="467"/>
      <c r="RBT46" s="467"/>
      <c r="RBU46" s="467"/>
      <c r="RBV46" s="467"/>
      <c r="RBW46" s="467"/>
      <c r="RBX46" s="467"/>
      <c r="RBY46" s="467"/>
      <c r="RBZ46" s="467"/>
      <c r="RCA46" s="467"/>
      <c r="RCB46" s="467"/>
      <c r="RCC46" s="467"/>
      <c r="RCD46" s="467"/>
      <c r="RCE46" s="467"/>
      <c r="RCF46" s="467"/>
      <c r="RCG46" s="467"/>
      <c r="RCH46" s="467"/>
      <c r="RCI46" s="467"/>
      <c r="RCJ46" s="467"/>
      <c r="RCK46" s="467"/>
      <c r="RCL46" s="467"/>
      <c r="RCM46" s="467"/>
      <c r="RCN46" s="467"/>
      <c r="RCO46" s="467"/>
      <c r="RCP46" s="467"/>
      <c r="RCQ46" s="467"/>
      <c r="RCR46" s="467"/>
      <c r="RCS46" s="467"/>
      <c r="RCT46" s="467"/>
      <c r="RCU46" s="467"/>
      <c r="RCV46" s="467"/>
      <c r="RCW46" s="467"/>
      <c r="RCX46" s="467"/>
      <c r="RCY46" s="467"/>
      <c r="RCZ46" s="467"/>
      <c r="RDA46" s="467"/>
      <c r="RDB46" s="467"/>
      <c r="RDC46" s="467"/>
      <c r="RDD46" s="467"/>
      <c r="RDE46" s="467"/>
      <c r="RDF46" s="467"/>
      <c r="RDG46" s="467"/>
      <c r="RDH46" s="467"/>
      <c r="RDI46" s="467"/>
      <c r="RDJ46" s="467"/>
      <c r="RDK46" s="467"/>
      <c r="RDL46" s="467"/>
      <c r="RDM46" s="467"/>
      <c r="RDN46" s="467"/>
      <c r="RDO46" s="467"/>
      <c r="RDP46" s="467"/>
      <c r="RDQ46" s="467"/>
      <c r="RDR46" s="467"/>
      <c r="RDS46" s="467"/>
      <c r="RDT46" s="467"/>
      <c r="RDU46" s="467"/>
      <c r="RDV46" s="467"/>
      <c r="RDW46" s="467"/>
      <c r="RDX46" s="467"/>
      <c r="RDY46" s="467"/>
      <c r="RDZ46" s="467"/>
      <c r="REA46" s="467"/>
      <c r="REB46" s="467"/>
      <c r="REC46" s="467"/>
      <c r="RED46" s="467"/>
      <c r="REE46" s="467"/>
      <c r="REF46" s="467"/>
      <c r="REG46" s="467"/>
      <c r="REH46" s="467"/>
      <c r="REI46" s="467"/>
      <c r="REJ46" s="467"/>
      <c r="REK46" s="467"/>
      <c r="REL46" s="467"/>
      <c r="REM46" s="467"/>
      <c r="REN46" s="467"/>
      <c r="REO46" s="467"/>
      <c r="REP46" s="467"/>
      <c r="REQ46" s="467"/>
      <c r="RER46" s="467"/>
      <c r="RES46" s="467"/>
      <c r="RET46" s="467"/>
      <c r="REU46" s="467"/>
      <c r="REV46" s="467"/>
      <c r="REW46" s="467"/>
      <c r="REX46" s="467"/>
      <c r="REY46" s="467"/>
      <c r="REZ46" s="467"/>
      <c r="RFA46" s="467"/>
      <c r="RFB46" s="467"/>
      <c r="RFC46" s="467"/>
      <c r="RFD46" s="467"/>
      <c r="RFE46" s="467"/>
      <c r="RFF46" s="467"/>
      <c r="RFG46" s="467"/>
      <c r="RFH46" s="467"/>
      <c r="RFI46" s="467"/>
      <c r="RFJ46" s="467"/>
      <c r="RFK46" s="467"/>
      <c r="RFL46" s="467"/>
      <c r="RFM46" s="467"/>
      <c r="RFN46" s="467"/>
      <c r="RFO46" s="467"/>
      <c r="RFP46" s="467"/>
      <c r="RFQ46" s="467"/>
      <c r="RFR46" s="467"/>
      <c r="RFS46" s="467"/>
      <c r="RFT46" s="467"/>
      <c r="RFU46" s="467"/>
      <c r="RFV46" s="467"/>
      <c r="RFW46" s="467"/>
      <c r="RFX46" s="467"/>
      <c r="RFY46" s="467"/>
      <c r="RFZ46" s="467"/>
      <c r="RGA46" s="467"/>
      <c r="RGB46" s="467"/>
      <c r="RGC46" s="467"/>
      <c r="RGD46" s="467"/>
      <c r="RGE46" s="467"/>
      <c r="RGF46" s="467"/>
      <c r="RGG46" s="467"/>
      <c r="RGH46" s="467"/>
      <c r="RGI46" s="467"/>
      <c r="RGJ46" s="467"/>
      <c r="RGK46" s="467"/>
      <c r="RGL46" s="467"/>
      <c r="RGM46" s="467"/>
      <c r="RGN46" s="467"/>
      <c r="RGO46" s="467"/>
      <c r="RGP46" s="467"/>
      <c r="RGQ46" s="467"/>
      <c r="RGR46" s="467"/>
      <c r="RGS46" s="467"/>
      <c r="RGT46" s="467"/>
      <c r="RGU46" s="467"/>
      <c r="RGV46" s="467"/>
      <c r="RGW46" s="467"/>
      <c r="RGX46" s="467"/>
      <c r="RGY46" s="467"/>
      <c r="RGZ46" s="467"/>
      <c r="RHA46" s="467"/>
      <c r="RHB46" s="467"/>
      <c r="RHC46" s="467"/>
      <c r="RHD46" s="467"/>
      <c r="RHE46" s="467"/>
      <c r="RHF46" s="467"/>
      <c r="RHG46" s="467"/>
      <c r="RHH46" s="467"/>
      <c r="RHI46" s="467"/>
      <c r="RHJ46" s="467"/>
      <c r="RHK46" s="467"/>
      <c r="RHL46" s="467"/>
      <c r="RHM46" s="467"/>
      <c r="RHN46" s="467"/>
      <c r="RHO46" s="467"/>
      <c r="RHP46" s="467"/>
      <c r="RHQ46" s="467"/>
      <c r="RHR46" s="467"/>
      <c r="RHS46" s="467"/>
      <c r="RHT46" s="467"/>
      <c r="RHU46" s="467"/>
      <c r="RHV46" s="467"/>
      <c r="RHW46" s="467"/>
      <c r="RHX46" s="467"/>
      <c r="RHY46" s="467"/>
      <c r="RHZ46" s="467"/>
      <c r="RIA46" s="467"/>
      <c r="RIB46" s="467"/>
      <c r="RIC46" s="467"/>
      <c r="RID46" s="467"/>
      <c r="RIE46" s="467"/>
      <c r="RIF46" s="467"/>
      <c r="RIG46" s="467"/>
      <c r="RIH46" s="467"/>
      <c r="RII46" s="467"/>
      <c r="RIJ46" s="467"/>
      <c r="RIK46" s="467"/>
      <c r="RIL46" s="467"/>
      <c r="RIM46" s="467"/>
      <c r="RIN46" s="467"/>
      <c r="RIO46" s="467"/>
      <c r="RIP46" s="467"/>
      <c r="RIQ46" s="467"/>
      <c r="RIR46" s="467"/>
      <c r="RIS46" s="467"/>
      <c r="RIT46" s="467"/>
      <c r="RIU46" s="467"/>
      <c r="RIV46" s="467"/>
      <c r="RIW46" s="467"/>
      <c r="RIX46" s="467"/>
      <c r="RIY46" s="467"/>
      <c r="RIZ46" s="467"/>
      <c r="RJA46" s="467"/>
      <c r="RJB46" s="467"/>
      <c r="RJC46" s="467"/>
      <c r="RJD46" s="467"/>
      <c r="RJE46" s="467"/>
      <c r="RJF46" s="467"/>
      <c r="RJG46" s="467"/>
      <c r="RJH46" s="467"/>
      <c r="RJI46" s="467"/>
      <c r="RJJ46" s="467"/>
      <c r="RJK46" s="467"/>
      <c r="RJL46" s="467"/>
      <c r="RJM46" s="467"/>
      <c r="RJN46" s="467"/>
      <c r="RJO46" s="467"/>
      <c r="RJP46" s="467"/>
      <c r="RJQ46" s="467"/>
      <c r="RJR46" s="467"/>
      <c r="RJS46" s="467"/>
      <c r="RJT46" s="467"/>
      <c r="RJU46" s="467"/>
      <c r="RJV46" s="467"/>
      <c r="RJW46" s="467"/>
      <c r="RJX46" s="467"/>
      <c r="RJY46" s="467"/>
      <c r="RJZ46" s="467"/>
      <c r="RKA46" s="467"/>
      <c r="RKB46" s="467"/>
      <c r="RKC46" s="467"/>
      <c r="RKD46" s="467"/>
      <c r="RKE46" s="467"/>
      <c r="RKF46" s="467"/>
      <c r="RKG46" s="467"/>
      <c r="RKH46" s="467"/>
      <c r="RKI46" s="467"/>
      <c r="RKJ46" s="467"/>
      <c r="RKK46" s="467"/>
      <c r="RKL46" s="467"/>
      <c r="RKM46" s="467"/>
      <c r="RKN46" s="467"/>
      <c r="RKO46" s="467"/>
      <c r="RKP46" s="467"/>
      <c r="RKQ46" s="467"/>
      <c r="RKR46" s="467"/>
      <c r="RKS46" s="467"/>
      <c r="RKT46" s="467"/>
      <c r="RKU46" s="467"/>
      <c r="RKV46" s="467"/>
      <c r="RKW46" s="467"/>
      <c r="RKX46" s="467"/>
      <c r="RKY46" s="467"/>
      <c r="RKZ46" s="467"/>
      <c r="RLA46" s="467"/>
      <c r="RLB46" s="467"/>
      <c r="RLC46" s="467"/>
      <c r="RLD46" s="467"/>
      <c r="RLE46" s="467"/>
      <c r="RLF46" s="467"/>
      <c r="RLG46" s="467"/>
      <c r="RLH46" s="467"/>
      <c r="RLI46" s="467"/>
      <c r="RLJ46" s="467"/>
      <c r="RLK46" s="467"/>
      <c r="RLL46" s="467"/>
      <c r="RLM46" s="467"/>
      <c r="RLN46" s="467"/>
      <c r="RLO46" s="467"/>
      <c r="RLP46" s="467"/>
      <c r="RLQ46" s="467"/>
      <c r="RLR46" s="467"/>
      <c r="RLS46" s="467"/>
      <c r="RLT46" s="467"/>
      <c r="RLU46" s="467"/>
      <c r="RLV46" s="467"/>
      <c r="RLW46" s="467"/>
      <c r="RLX46" s="467"/>
      <c r="RLY46" s="467"/>
      <c r="RLZ46" s="467"/>
      <c r="RMA46" s="467"/>
      <c r="RMB46" s="467"/>
      <c r="RMC46" s="467"/>
      <c r="RMD46" s="467"/>
      <c r="RME46" s="467"/>
      <c r="RMF46" s="467"/>
      <c r="RMG46" s="467"/>
      <c r="RMH46" s="467"/>
      <c r="RMI46" s="467"/>
      <c r="RMJ46" s="467"/>
      <c r="RMK46" s="467"/>
      <c r="RML46" s="467"/>
      <c r="RMM46" s="467"/>
      <c r="RMN46" s="467"/>
      <c r="RMO46" s="467"/>
      <c r="RMP46" s="467"/>
      <c r="RMQ46" s="467"/>
      <c r="RMR46" s="467"/>
      <c r="RMS46" s="467"/>
      <c r="RMT46" s="467"/>
      <c r="RMU46" s="467"/>
      <c r="RMV46" s="467"/>
      <c r="RMW46" s="467"/>
      <c r="RMX46" s="467"/>
      <c r="RMY46" s="467"/>
      <c r="RMZ46" s="467"/>
      <c r="RNA46" s="467"/>
      <c r="RNB46" s="467"/>
      <c r="RNC46" s="467"/>
      <c r="RND46" s="467"/>
      <c r="RNE46" s="467"/>
      <c r="RNF46" s="467"/>
      <c r="RNG46" s="467"/>
      <c r="RNH46" s="467"/>
      <c r="RNI46" s="467"/>
      <c r="RNJ46" s="467"/>
      <c r="RNK46" s="467"/>
      <c r="RNL46" s="467"/>
      <c r="RNM46" s="467"/>
      <c r="RNN46" s="467"/>
      <c r="RNO46" s="467"/>
      <c r="RNP46" s="467"/>
      <c r="RNQ46" s="467"/>
      <c r="RNR46" s="467"/>
      <c r="RNS46" s="467"/>
      <c r="RNT46" s="467"/>
      <c r="RNU46" s="467"/>
      <c r="RNV46" s="467"/>
      <c r="RNW46" s="467"/>
      <c r="RNX46" s="467"/>
      <c r="RNY46" s="467"/>
      <c r="RNZ46" s="467"/>
      <c r="ROA46" s="467"/>
      <c r="ROB46" s="467"/>
      <c r="ROC46" s="467"/>
      <c r="ROD46" s="467"/>
      <c r="ROE46" s="467"/>
      <c r="ROF46" s="467"/>
      <c r="ROG46" s="467"/>
      <c r="ROH46" s="467"/>
      <c r="ROI46" s="467"/>
      <c r="ROJ46" s="467"/>
      <c r="ROK46" s="467"/>
      <c r="ROL46" s="467"/>
      <c r="ROM46" s="467"/>
      <c r="RON46" s="467"/>
      <c r="ROO46" s="467"/>
      <c r="ROP46" s="467"/>
      <c r="ROQ46" s="467"/>
      <c r="ROR46" s="467"/>
      <c r="ROS46" s="467"/>
      <c r="ROT46" s="467"/>
      <c r="ROU46" s="467"/>
      <c r="ROV46" s="467"/>
      <c r="ROW46" s="467"/>
      <c r="ROX46" s="467"/>
      <c r="ROY46" s="467"/>
      <c r="ROZ46" s="467"/>
      <c r="RPA46" s="467"/>
      <c r="RPB46" s="467"/>
      <c r="RPC46" s="467"/>
      <c r="RPD46" s="467"/>
      <c r="RPE46" s="467"/>
      <c r="RPF46" s="467"/>
      <c r="RPG46" s="467"/>
      <c r="RPH46" s="467"/>
      <c r="RPI46" s="467"/>
      <c r="RPJ46" s="467"/>
      <c r="RPK46" s="467"/>
      <c r="RPL46" s="467"/>
      <c r="RPM46" s="467"/>
      <c r="RPN46" s="467"/>
      <c r="RPO46" s="467"/>
      <c r="RPP46" s="467"/>
      <c r="RPQ46" s="467"/>
      <c r="RPR46" s="467"/>
      <c r="RPS46" s="467"/>
      <c r="RPT46" s="467"/>
      <c r="RPU46" s="467"/>
      <c r="RPV46" s="467"/>
      <c r="RPW46" s="467"/>
      <c r="RPX46" s="467"/>
      <c r="RPY46" s="467"/>
      <c r="RPZ46" s="467"/>
      <c r="RQA46" s="467"/>
      <c r="RQB46" s="467"/>
      <c r="RQC46" s="467"/>
      <c r="RQD46" s="467"/>
      <c r="RQE46" s="467"/>
      <c r="RQF46" s="467"/>
      <c r="RQG46" s="467"/>
      <c r="RQH46" s="467"/>
      <c r="RQI46" s="467"/>
      <c r="RQJ46" s="467"/>
      <c r="RQK46" s="467"/>
      <c r="RQL46" s="467"/>
      <c r="RQM46" s="467"/>
      <c r="RQN46" s="467"/>
      <c r="RQO46" s="467"/>
      <c r="RQP46" s="467"/>
      <c r="RQQ46" s="467"/>
      <c r="RQR46" s="467"/>
      <c r="RQS46" s="467"/>
      <c r="RQT46" s="467"/>
      <c r="RQU46" s="467"/>
      <c r="RQV46" s="467"/>
      <c r="RQW46" s="467"/>
      <c r="RQX46" s="467"/>
      <c r="RQY46" s="467"/>
      <c r="RQZ46" s="467"/>
      <c r="RRA46" s="467"/>
      <c r="RRB46" s="467"/>
      <c r="RRC46" s="467"/>
      <c r="RRD46" s="467"/>
      <c r="RRE46" s="467"/>
      <c r="RRF46" s="467"/>
      <c r="RRG46" s="467"/>
      <c r="RRH46" s="467"/>
      <c r="RRI46" s="467"/>
      <c r="RRJ46" s="467"/>
      <c r="RRK46" s="467"/>
      <c r="RRL46" s="467"/>
      <c r="RRM46" s="467"/>
      <c r="RRN46" s="467"/>
      <c r="RRO46" s="467"/>
      <c r="RRP46" s="467"/>
      <c r="RRQ46" s="467"/>
      <c r="RRR46" s="467"/>
      <c r="RRS46" s="467"/>
      <c r="RRT46" s="467"/>
      <c r="RRU46" s="467"/>
      <c r="RRV46" s="467"/>
      <c r="RRW46" s="467"/>
      <c r="RRX46" s="467"/>
      <c r="RRY46" s="467"/>
      <c r="RRZ46" s="467"/>
      <c r="RSA46" s="467"/>
      <c r="RSB46" s="467"/>
      <c r="RSC46" s="467"/>
      <c r="RSD46" s="467"/>
      <c r="RSE46" s="467"/>
      <c r="RSF46" s="467"/>
      <c r="RSG46" s="467"/>
      <c r="RSH46" s="467"/>
      <c r="RSI46" s="467"/>
      <c r="RSJ46" s="467"/>
      <c r="RSK46" s="467"/>
      <c r="RSL46" s="467"/>
      <c r="RSM46" s="467"/>
      <c r="RSN46" s="467"/>
      <c r="RSO46" s="467"/>
      <c r="RSP46" s="467"/>
      <c r="RSQ46" s="467"/>
      <c r="RSR46" s="467"/>
      <c r="RSS46" s="467"/>
      <c r="RST46" s="467"/>
      <c r="RSU46" s="467"/>
      <c r="RSV46" s="467"/>
      <c r="RSW46" s="467"/>
      <c r="RSX46" s="467"/>
      <c r="RSY46" s="467"/>
      <c r="RSZ46" s="467"/>
      <c r="RTA46" s="467"/>
      <c r="RTB46" s="467"/>
      <c r="RTC46" s="467"/>
      <c r="RTD46" s="467"/>
      <c r="RTE46" s="467"/>
      <c r="RTF46" s="467"/>
      <c r="RTG46" s="467"/>
      <c r="RTH46" s="467"/>
      <c r="RTI46" s="467"/>
      <c r="RTJ46" s="467"/>
      <c r="RTK46" s="467"/>
      <c r="RTL46" s="467"/>
      <c r="RTM46" s="467"/>
      <c r="RTN46" s="467"/>
      <c r="RTO46" s="467"/>
      <c r="RTP46" s="467"/>
      <c r="RTQ46" s="467"/>
      <c r="RTR46" s="467"/>
      <c r="RTS46" s="467"/>
      <c r="RTT46" s="467"/>
      <c r="RTU46" s="467"/>
      <c r="RTV46" s="467"/>
      <c r="RTW46" s="467"/>
      <c r="RTX46" s="467"/>
      <c r="RTY46" s="467"/>
      <c r="RTZ46" s="467"/>
      <c r="RUA46" s="467"/>
      <c r="RUB46" s="467"/>
      <c r="RUC46" s="467"/>
      <c r="RUD46" s="467"/>
      <c r="RUE46" s="467"/>
      <c r="RUF46" s="467"/>
      <c r="RUG46" s="467"/>
      <c r="RUH46" s="467"/>
      <c r="RUI46" s="467"/>
      <c r="RUJ46" s="467"/>
      <c r="RUK46" s="467"/>
      <c r="RUL46" s="467"/>
      <c r="RUM46" s="467"/>
      <c r="RUN46" s="467"/>
      <c r="RUO46" s="467"/>
      <c r="RUP46" s="467"/>
      <c r="RUQ46" s="467"/>
      <c r="RUR46" s="467"/>
      <c r="RUS46" s="467"/>
      <c r="RUT46" s="467"/>
      <c r="RUU46" s="467"/>
      <c r="RUV46" s="467"/>
      <c r="RUW46" s="467"/>
      <c r="RUX46" s="467"/>
      <c r="RUY46" s="467"/>
      <c r="RUZ46" s="467"/>
      <c r="RVA46" s="467"/>
      <c r="RVB46" s="467"/>
      <c r="RVC46" s="467"/>
      <c r="RVD46" s="467"/>
      <c r="RVE46" s="467"/>
      <c r="RVF46" s="467"/>
      <c r="RVG46" s="467"/>
      <c r="RVH46" s="467"/>
      <c r="RVI46" s="467"/>
      <c r="RVJ46" s="467"/>
      <c r="RVK46" s="467"/>
      <c r="RVL46" s="467"/>
      <c r="RVM46" s="467"/>
      <c r="RVN46" s="467"/>
      <c r="RVO46" s="467"/>
      <c r="RVP46" s="467"/>
      <c r="RVQ46" s="467"/>
      <c r="RVR46" s="467"/>
      <c r="RVS46" s="467"/>
      <c r="RVT46" s="467"/>
      <c r="RVU46" s="467"/>
      <c r="RVV46" s="467"/>
      <c r="RVW46" s="467"/>
      <c r="RVX46" s="467"/>
      <c r="RVY46" s="467"/>
      <c r="RVZ46" s="467"/>
      <c r="RWA46" s="467"/>
      <c r="RWB46" s="467"/>
      <c r="RWC46" s="467"/>
      <c r="RWD46" s="467"/>
      <c r="RWE46" s="467"/>
      <c r="RWF46" s="467"/>
      <c r="RWG46" s="467"/>
      <c r="RWH46" s="467"/>
      <c r="RWI46" s="467"/>
      <c r="RWJ46" s="467"/>
      <c r="RWK46" s="467"/>
      <c r="RWL46" s="467"/>
      <c r="RWM46" s="467"/>
      <c r="RWN46" s="467"/>
      <c r="RWO46" s="467"/>
      <c r="RWP46" s="467"/>
      <c r="RWQ46" s="467"/>
      <c r="RWR46" s="467"/>
      <c r="RWS46" s="467"/>
      <c r="RWT46" s="467"/>
      <c r="RWU46" s="467"/>
      <c r="RWV46" s="467"/>
      <c r="RWW46" s="467"/>
      <c r="RWX46" s="467"/>
      <c r="RWY46" s="467"/>
      <c r="RWZ46" s="467"/>
      <c r="RXA46" s="467"/>
      <c r="RXB46" s="467"/>
      <c r="RXC46" s="467"/>
      <c r="RXD46" s="467"/>
      <c r="RXE46" s="467"/>
      <c r="RXF46" s="467"/>
      <c r="RXG46" s="467"/>
      <c r="RXH46" s="467"/>
      <c r="RXI46" s="467"/>
      <c r="RXJ46" s="467"/>
      <c r="RXK46" s="467"/>
      <c r="RXL46" s="467"/>
      <c r="RXM46" s="467"/>
      <c r="RXN46" s="467"/>
      <c r="RXO46" s="467"/>
      <c r="RXP46" s="467"/>
      <c r="RXQ46" s="467"/>
      <c r="RXR46" s="467"/>
      <c r="RXS46" s="467"/>
      <c r="RXT46" s="467"/>
      <c r="RXU46" s="467"/>
      <c r="RXV46" s="467"/>
      <c r="RXW46" s="467"/>
      <c r="RXX46" s="467"/>
      <c r="RXY46" s="467"/>
      <c r="RXZ46" s="467"/>
      <c r="RYA46" s="467"/>
      <c r="RYB46" s="467"/>
      <c r="RYC46" s="467"/>
      <c r="RYD46" s="467"/>
      <c r="RYE46" s="467"/>
      <c r="RYF46" s="467"/>
      <c r="RYG46" s="467"/>
      <c r="RYH46" s="467"/>
      <c r="RYI46" s="467"/>
      <c r="RYJ46" s="467"/>
      <c r="RYK46" s="467"/>
      <c r="RYL46" s="467"/>
      <c r="RYM46" s="467"/>
      <c r="RYN46" s="467"/>
      <c r="RYO46" s="467"/>
      <c r="RYP46" s="467"/>
      <c r="RYQ46" s="467"/>
      <c r="RYR46" s="467"/>
      <c r="RYS46" s="467"/>
      <c r="RYT46" s="467"/>
      <c r="RYU46" s="467"/>
      <c r="RYV46" s="467"/>
      <c r="RYW46" s="467"/>
      <c r="RYX46" s="467"/>
      <c r="RYY46" s="467"/>
      <c r="RYZ46" s="467"/>
      <c r="RZA46" s="467"/>
      <c r="RZB46" s="467"/>
      <c r="RZC46" s="467"/>
      <c r="RZD46" s="467"/>
      <c r="RZE46" s="467"/>
      <c r="RZF46" s="467"/>
      <c r="RZG46" s="467"/>
      <c r="RZH46" s="467"/>
      <c r="RZI46" s="467"/>
      <c r="RZJ46" s="467"/>
      <c r="RZK46" s="467"/>
      <c r="RZL46" s="467"/>
      <c r="RZM46" s="467"/>
      <c r="RZN46" s="467"/>
      <c r="RZO46" s="467"/>
      <c r="RZP46" s="467"/>
      <c r="RZQ46" s="467"/>
      <c r="RZR46" s="467"/>
      <c r="RZS46" s="467"/>
      <c r="RZT46" s="467"/>
      <c r="RZU46" s="467"/>
      <c r="RZV46" s="467"/>
      <c r="RZW46" s="467"/>
      <c r="RZX46" s="467"/>
      <c r="RZY46" s="467"/>
      <c r="RZZ46" s="467"/>
      <c r="SAA46" s="467"/>
      <c r="SAB46" s="467"/>
      <c r="SAC46" s="467"/>
      <c r="SAD46" s="467"/>
      <c r="SAE46" s="467"/>
      <c r="SAF46" s="467"/>
      <c r="SAG46" s="467"/>
      <c r="SAH46" s="467"/>
      <c r="SAI46" s="467"/>
      <c r="SAJ46" s="467"/>
      <c r="SAK46" s="467"/>
      <c r="SAL46" s="467"/>
      <c r="SAM46" s="467"/>
      <c r="SAN46" s="467"/>
      <c r="SAO46" s="467"/>
      <c r="SAP46" s="467"/>
      <c r="SAQ46" s="467"/>
      <c r="SAR46" s="467"/>
      <c r="SAS46" s="467"/>
      <c r="SAT46" s="467"/>
      <c r="SAU46" s="467"/>
      <c r="SAV46" s="467"/>
      <c r="SAW46" s="467"/>
      <c r="SAX46" s="467"/>
      <c r="SAY46" s="467"/>
      <c r="SAZ46" s="467"/>
      <c r="SBA46" s="467"/>
      <c r="SBB46" s="467"/>
      <c r="SBC46" s="467"/>
      <c r="SBD46" s="467"/>
      <c r="SBE46" s="467"/>
      <c r="SBF46" s="467"/>
      <c r="SBG46" s="467"/>
      <c r="SBH46" s="467"/>
      <c r="SBI46" s="467"/>
      <c r="SBJ46" s="467"/>
      <c r="SBK46" s="467"/>
      <c r="SBL46" s="467"/>
      <c r="SBM46" s="467"/>
      <c r="SBN46" s="467"/>
      <c r="SBO46" s="467"/>
      <c r="SBP46" s="467"/>
      <c r="SBQ46" s="467"/>
      <c r="SBR46" s="467"/>
      <c r="SBS46" s="467"/>
      <c r="SBT46" s="467"/>
      <c r="SBU46" s="467"/>
      <c r="SBV46" s="467"/>
      <c r="SBW46" s="467"/>
      <c r="SBX46" s="467"/>
      <c r="SBY46" s="467"/>
      <c r="SBZ46" s="467"/>
      <c r="SCA46" s="467"/>
      <c r="SCB46" s="467"/>
      <c r="SCC46" s="467"/>
      <c r="SCD46" s="467"/>
      <c r="SCE46" s="467"/>
      <c r="SCF46" s="467"/>
      <c r="SCG46" s="467"/>
      <c r="SCH46" s="467"/>
      <c r="SCI46" s="467"/>
      <c r="SCJ46" s="467"/>
      <c r="SCK46" s="467"/>
      <c r="SCL46" s="467"/>
      <c r="SCM46" s="467"/>
      <c r="SCN46" s="467"/>
      <c r="SCO46" s="467"/>
      <c r="SCP46" s="467"/>
      <c r="SCQ46" s="467"/>
      <c r="SCR46" s="467"/>
      <c r="SCS46" s="467"/>
      <c r="SCT46" s="467"/>
      <c r="SCU46" s="467"/>
      <c r="SCV46" s="467"/>
      <c r="SCW46" s="467"/>
      <c r="SCX46" s="467"/>
      <c r="SCY46" s="467"/>
      <c r="SCZ46" s="467"/>
      <c r="SDA46" s="467"/>
      <c r="SDB46" s="467"/>
      <c r="SDC46" s="467"/>
      <c r="SDD46" s="467"/>
      <c r="SDE46" s="467"/>
      <c r="SDF46" s="467"/>
      <c r="SDG46" s="467"/>
      <c r="SDH46" s="467"/>
      <c r="SDI46" s="467"/>
      <c r="SDJ46" s="467"/>
      <c r="SDK46" s="467"/>
      <c r="SDL46" s="467"/>
      <c r="SDM46" s="467"/>
      <c r="SDN46" s="467"/>
      <c r="SDO46" s="467"/>
      <c r="SDP46" s="467"/>
      <c r="SDQ46" s="467"/>
      <c r="SDR46" s="467"/>
      <c r="SDS46" s="467"/>
      <c r="SDT46" s="467"/>
      <c r="SDU46" s="467"/>
      <c r="SDV46" s="467"/>
      <c r="SDW46" s="467"/>
      <c r="SDX46" s="467"/>
      <c r="SDY46" s="467"/>
      <c r="SDZ46" s="467"/>
      <c r="SEA46" s="467"/>
      <c r="SEB46" s="467"/>
      <c r="SEC46" s="467"/>
      <c r="SED46" s="467"/>
      <c r="SEE46" s="467"/>
      <c r="SEF46" s="467"/>
      <c r="SEG46" s="467"/>
      <c r="SEH46" s="467"/>
      <c r="SEI46" s="467"/>
      <c r="SEJ46" s="467"/>
      <c r="SEK46" s="467"/>
      <c r="SEL46" s="467"/>
      <c r="SEM46" s="467"/>
      <c r="SEN46" s="467"/>
      <c r="SEO46" s="467"/>
      <c r="SEP46" s="467"/>
      <c r="SEQ46" s="467"/>
      <c r="SER46" s="467"/>
      <c r="SES46" s="467"/>
      <c r="SET46" s="467"/>
      <c r="SEU46" s="467"/>
      <c r="SEV46" s="467"/>
      <c r="SEW46" s="467"/>
      <c r="SEX46" s="467"/>
      <c r="SEY46" s="467"/>
      <c r="SEZ46" s="467"/>
      <c r="SFA46" s="467"/>
      <c r="SFB46" s="467"/>
      <c r="SFC46" s="467"/>
      <c r="SFD46" s="467"/>
      <c r="SFE46" s="467"/>
      <c r="SFF46" s="467"/>
      <c r="SFG46" s="467"/>
      <c r="SFH46" s="467"/>
      <c r="SFI46" s="467"/>
      <c r="SFJ46" s="467"/>
      <c r="SFK46" s="467"/>
      <c r="SFL46" s="467"/>
      <c r="SFM46" s="467"/>
      <c r="SFN46" s="467"/>
      <c r="SFO46" s="467"/>
      <c r="SFP46" s="467"/>
      <c r="SFQ46" s="467"/>
      <c r="SFR46" s="467"/>
      <c r="SFS46" s="467"/>
      <c r="SFT46" s="467"/>
      <c r="SFU46" s="467"/>
      <c r="SFV46" s="467"/>
      <c r="SFW46" s="467"/>
      <c r="SFX46" s="467"/>
      <c r="SFY46" s="467"/>
      <c r="SFZ46" s="467"/>
      <c r="SGA46" s="467"/>
      <c r="SGB46" s="467"/>
      <c r="SGC46" s="467"/>
      <c r="SGD46" s="467"/>
      <c r="SGE46" s="467"/>
      <c r="SGF46" s="467"/>
      <c r="SGG46" s="467"/>
      <c r="SGH46" s="467"/>
      <c r="SGI46" s="467"/>
      <c r="SGJ46" s="467"/>
      <c r="SGK46" s="467"/>
      <c r="SGL46" s="467"/>
      <c r="SGM46" s="467"/>
      <c r="SGN46" s="467"/>
      <c r="SGO46" s="467"/>
      <c r="SGP46" s="467"/>
      <c r="SGQ46" s="467"/>
      <c r="SGR46" s="467"/>
      <c r="SGS46" s="467"/>
      <c r="SGT46" s="467"/>
      <c r="SGU46" s="467"/>
      <c r="SGV46" s="467"/>
      <c r="SGW46" s="467"/>
      <c r="SGX46" s="467"/>
      <c r="SGY46" s="467"/>
      <c r="SGZ46" s="467"/>
      <c r="SHA46" s="467"/>
      <c r="SHB46" s="467"/>
      <c r="SHC46" s="467"/>
      <c r="SHD46" s="467"/>
      <c r="SHE46" s="467"/>
      <c r="SHF46" s="467"/>
      <c r="SHG46" s="467"/>
      <c r="SHH46" s="467"/>
      <c r="SHI46" s="467"/>
      <c r="SHJ46" s="467"/>
      <c r="SHK46" s="467"/>
      <c r="SHL46" s="467"/>
      <c r="SHM46" s="467"/>
      <c r="SHN46" s="467"/>
      <c r="SHO46" s="467"/>
      <c r="SHP46" s="467"/>
      <c r="SHQ46" s="467"/>
      <c r="SHR46" s="467"/>
      <c r="SHS46" s="467"/>
      <c r="SHT46" s="467"/>
      <c r="SHU46" s="467"/>
      <c r="SHV46" s="467"/>
      <c r="SHW46" s="467"/>
      <c r="SHX46" s="467"/>
      <c r="SHY46" s="467"/>
      <c r="SHZ46" s="467"/>
      <c r="SIA46" s="467"/>
      <c r="SIB46" s="467"/>
      <c r="SIC46" s="467"/>
      <c r="SID46" s="467"/>
      <c r="SIE46" s="467"/>
      <c r="SIF46" s="467"/>
      <c r="SIG46" s="467"/>
      <c r="SIH46" s="467"/>
      <c r="SII46" s="467"/>
      <c r="SIJ46" s="467"/>
      <c r="SIK46" s="467"/>
      <c r="SIL46" s="467"/>
      <c r="SIM46" s="467"/>
      <c r="SIN46" s="467"/>
      <c r="SIO46" s="467"/>
      <c r="SIP46" s="467"/>
      <c r="SIQ46" s="467"/>
      <c r="SIR46" s="467"/>
      <c r="SIS46" s="467"/>
      <c r="SIT46" s="467"/>
      <c r="SIU46" s="467"/>
      <c r="SIV46" s="467"/>
      <c r="SIW46" s="467"/>
      <c r="SIX46" s="467"/>
      <c r="SIY46" s="467"/>
      <c r="SIZ46" s="467"/>
      <c r="SJA46" s="467"/>
      <c r="SJB46" s="467"/>
      <c r="SJC46" s="467"/>
      <c r="SJD46" s="467"/>
      <c r="SJE46" s="467"/>
      <c r="SJF46" s="467"/>
      <c r="SJG46" s="467"/>
      <c r="SJH46" s="467"/>
      <c r="SJI46" s="467"/>
      <c r="SJJ46" s="467"/>
      <c r="SJK46" s="467"/>
      <c r="SJL46" s="467"/>
      <c r="SJM46" s="467"/>
      <c r="SJN46" s="467"/>
      <c r="SJO46" s="467"/>
      <c r="SJP46" s="467"/>
      <c r="SJQ46" s="467"/>
      <c r="SJR46" s="467"/>
      <c r="SJS46" s="467"/>
      <c r="SJT46" s="467"/>
      <c r="SJU46" s="467"/>
      <c r="SJV46" s="467"/>
      <c r="SJW46" s="467"/>
      <c r="SJX46" s="467"/>
      <c r="SJY46" s="467"/>
      <c r="SJZ46" s="467"/>
      <c r="SKA46" s="467"/>
      <c r="SKB46" s="467"/>
      <c r="SKC46" s="467"/>
      <c r="SKD46" s="467"/>
      <c r="SKE46" s="467"/>
      <c r="SKF46" s="467"/>
      <c r="SKG46" s="467"/>
      <c r="SKH46" s="467"/>
      <c r="SKI46" s="467"/>
      <c r="SKJ46" s="467"/>
      <c r="SKK46" s="467"/>
      <c r="SKL46" s="467"/>
      <c r="SKM46" s="467"/>
      <c r="SKN46" s="467"/>
      <c r="SKO46" s="467"/>
      <c r="SKP46" s="467"/>
      <c r="SKQ46" s="467"/>
      <c r="SKR46" s="467"/>
      <c r="SKS46" s="467"/>
      <c r="SKT46" s="467"/>
      <c r="SKU46" s="467"/>
      <c r="SKV46" s="467"/>
      <c r="SKW46" s="467"/>
      <c r="SKX46" s="467"/>
      <c r="SKY46" s="467"/>
      <c r="SKZ46" s="467"/>
      <c r="SLA46" s="467"/>
      <c r="SLB46" s="467"/>
      <c r="SLC46" s="467"/>
      <c r="SLD46" s="467"/>
      <c r="SLE46" s="467"/>
      <c r="SLF46" s="467"/>
      <c r="SLG46" s="467"/>
      <c r="SLH46" s="467"/>
      <c r="SLI46" s="467"/>
      <c r="SLJ46" s="467"/>
      <c r="SLK46" s="467"/>
      <c r="SLL46" s="467"/>
      <c r="SLM46" s="467"/>
      <c r="SLN46" s="467"/>
      <c r="SLO46" s="467"/>
      <c r="SLP46" s="467"/>
      <c r="SLQ46" s="467"/>
      <c r="SLR46" s="467"/>
      <c r="SLS46" s="467"/>
      <c r="SLT46" s="467"/>
      <c r="SLU46" s="467"/>
      <c r="SLV46" s="467"/>
      <c r="SLW46" s="467"/>
      <c r="SLX46" s="467"/>
      <c r="SLY46" s="467"/>
      <c r="SLZ46" s="467"/>
      <c r="SMA46" s="467"/>
      <c r="SMB46" s="467"/>
      <c r="SMC46" s="467"/>
      <c r="SMD46" s="467"/>
      <c r="SME46" s="467"/>
      <c r="SMF46" s="467"/>
      <c r="SMG46" s="467"/>
      <c r="SMH46" s="467"/>
      <c r="SMI46" s="467"/>
      <c r="SMJ46" s="467"/>
      <c r="SMK46" s="467"/>
      <c r="SML46" s="467"/>
      <c r="SMM46" s="467"/>
      <c r="SMN46" s="467"/>
      <c r="SMO46" s="467"/>
      <c r="SMP46" s="467"/>
      <c r="SMQ46" s="467"/>
      <c r="SMR46" s="467"/>
      <c r="SMS46" s="467"/>
      <c r="SMT46" s="467"/>
      <c r="SMU46" s="467"/>
      <c r="SMV46" s="467"/>
      <c r="SMW46" s="467"/>
      <c r="SMX46" s="467"/>
      <c r="SMY46" s="467"/>
      <c r="SMZ46" s="467"/>
      <c r="SNA46" s="467"/>
      <c r="SNB46" s="467"/>
      <c r="SNC46" s="467"/>
      <c r="SND46" s="467"/>
      <c r="SNE46" s="467"/>
      <c r="SNF46" s="467"/>
      <c r="SNG46" s="467"/>
      <c r="SNH46" s="467"/>
      <c r="SNI46" s="467"/>
      <c r="SNJ46" s="467"/>
      <c r="SNK46" s="467"/>
      <c r="SNL46" s="467"/>
      <c r="SNM46" s="467"/>
      <c r="SNN46" s="467"/>
      <c r="SNO46" s="467"/>
      <c r="SNP46" s="467"/>
      <c r="SNQ46" s="467"/>
      <c r="SNR46" s="467"/>
      <c r="SNS46" s="467"/>
      <c r="SNT46" s="467"/>
      <c r="SNU46" s="467"/>
      <c r="SNV46" s="467"/>
      <c r="SNW46" s="467"/>
      <c r="SNX46" s="467"/>
      <c r="SNY46" s="467"/>
      <c r="SNZ46" s="467"/>
      <c r="SOA46" s="467"/>
      <c r="SOB46" s="467"/>
      <c r="SOC46" s="467"/>
      <c r="SOD46" s="467"/>
      <c r="SOE46" s="467"/>
      <c r="SOF46" s="467"/>
      <c r="SOG46" s="467"/>
      <c r="SOH46" s="467"/>
      <c r="SOI46" s="467"/>
      <c r="SOJ46" s="467"/>
      <c r="SOK46" s="467"/>
      <c r="SOL46" s="467"/>
      <c r="SOM46" s="467"/>
      <c r="SON46" s="467"/>
      <c r="SOO46" s="467"/>
      <c r="SOP46" s="467"/>
      <c r="SOQ46" s="467"/>
      <c r="SOR46" s="467"/>
      <c r="SOS46" s="467"/>
      <c r="SOT46" s="467"/>
      <c r="SOU46" s="467"/>
      <c r="SOV46" s="467"/>
      <c r="SOW46" s="467"/>
      <c r="SOX46" s="467"/>
      <c r="SOY46" s="467"/>
      <c r="SOZ46" s="467"/>
      <c r="SPA46" s="467"/>
      <c r="SPB46" s="467"/>
      <c r="SPC46" s="467"/>
      <c r="SPD46" s="467"/>
      <c r="SPE46" s="467"/>
      <c r="SPF46" s="467"/>
      <c r="SPG46" s="467"/>
      <c r="SPH46" s="467"/>
      <c r="SPI46" s="467"/>
      <c r="SPJ46" s="467"/>
      <c r="SPK46" s="467"/>
      <c r="SPL46" s="467"/>
      <c r="SPM46" s="467"/>
      <c r="SPN46" s="467"/>
      <c r="SPO46" s="467"/>
      <c r="SPP46" s="467"/>
      <c r="SPQ46" s="467"/>
      <c r="SPR46" s="467"/>
      <c r="SPS46" s="467"/>
      <c r="SPT46" s="467"/>
      <c r="SPU46" s="467"/>
      <c r="SPV46" s="467"/>
      <c r="SPW46" s="467"/>
      <c r="SPX46" s="467"/>
      <c r="SPY46" s="467"/>
      <c r="SPZ46" s="467"/>
      <c r="SQA46" s="467"/>
      <c r="SQB46" s="467"/>
      <c r="SQC46" s="467"/>
      <c r="SQD46" s="467"/>
      <c r="SQE46" s="467"/>
      <c r="SQF46" s="467"/>
      <c r="SQG46" s="467"/>
      <c r="SQH46" s="467"/>
      <c r="SQI46" s="467"/>
      <c r="SQJ46" s="467"/>
      <c r="SQK46" s="467"/>
      <c r="SQL46" s="467"/>
      <c r="SQM46" s="467"/>
      <c r="SQN46" s="467"/>
      <c r="SQO46" s="467"/>
      <c r="SQP46" s="467"/>
      <c r="SQQ46" s="467"/>
      <c r="SQR46" s="467"/>
      <c r="SQS46" s="467"/>
      <c r="SQT46" s="467"/>
      <c r="SQU46" s="467"/>
      <c r="SQV46" s="467"/>
      <c r="SQW46" s="467"/>
      <c r="SQX46" s="467"/>
      <c r="SQY46" s="467"/>
      <c r="SQZ46" s="467"/>
      <c r="SRA46" s="467"/>
      <c r="SRB46" s="467"/>
      <c r="SRC46" s="467"/>
      <c r="SRD46" s="467"/>
      <c r="SRE46" s="467"/>
      <c r="SRF46" s="467"/>
      <c r="SRG46" s="467"/>
      <c r="SRH46" s="467"/>
      <c r="SRI46" s="467"/>
      <c r="SRJ46" s="467"/>
      <c r="SRK46" s="467"/>
      <c r="SRL46" s="467"/>
      <c r="SRM46" s="467"/>
      <c r="SRN46" s="467"/>
      <c r="SRO46" s="467"/>
      <c r="SRP46" s="467"/>
      <c r="SRQ46" s="467"/>
      <c r="SRR46" s="467"/>
      <c r="SRS46" s="467"/>
      <c r="SRT46" s="467"/>
      <c r="SRU46" s="467"/>
      <c r="SRV46" s="467"/>
      <c r="SRW46" s="467"/>
      <c r="SRX46" s="467"/>
      <c r="SRY46" s="467"/>
      <c r="SRZ46" s="467"/>
      <c r="SSA46" s="467"/>
      <c r="SSB46" s="467"/>
      <c r="SSC46" s="467"/>
      <c r="SSD46" s="467"/>
      <c r="SSE46" s="467"/>
      <c r="SSF46" s="467"/>
      <c r="SSG46" s="467"/>
      <c r="SSH46" s="467"/>
      <c r="SSI46" s="467"/>
      <c r="SSJ46" s="467"/>
      <c r="SSK46" s="467"/>
      <c r="SSL46" s="467"/>
      <c r="SSM46" s="467"/>
      <c r="SSN46" s="467"/>
      <c r="SSO46" s="467"/>
      <c r="SSP46" s="467"/>
      <c r="SSQ46" s="467"/>
      <c r="SSR46" s="467"/>
      <c r="SSS46" s="467"/>
      <c r="SST46" s="467"/>
      <c r="SSU46" s="467"/>
      <c r="SSV46" s="467"/>
      <c r="SSW46" s="467"/>
      <c r="SSX46" s="467"/>
      <c r="SSY46" s="467"/>
      <c r="SSZ46" s="467"/>
      <c r="STA46" s="467"/>
      <c r="STB46" s="467"/>
      <c r="STC46" s="467"/>
      <c r="STD46" s="467"/>
      <c r="STE46" s="467"/>
      <c r="STF46" s="467"/>
      <c r="STG46" s="467"/>
      <c r="STH46" s="467"/>
      <c r="STI46" s="467"/>
      <c r="STJ46" s="467"/>
      <c r="STK46" s="467"/>
      <c r="STL46" s="467"/>
      <c r="STM46" s="467"/>
      <c r="STN46" s="467"/>
      <c r="STO46" s="467"/>
      <c r="STP46" s="467"/>
      <c r="STQ46" s="467"/>
      <c r="STR46" s="467"/>
      <c r="STS46" s="467"/>
      <c r="STT46" s="467"/>
      <c r="STU46" s="467"/>
      <c r="STV46" s="467"/>
      <c r="STW46" s="467"/>
      <c r="STX46" s="467"/>
      <c r="STY46" s="467"/>
      <c r="STZ46" s="467"/>
      <c r="SUA46" s="467"/>
      <c r="SUB46" s="467"/>
      <c r="SUC46" s="467"/>
      <c r="SUD46" s="467"/>
      <c r="SUE46" s="467"/>
      <c r="SUF46" s="467"/>
      <c r="SUG46" s="467"/>
      <c r="SUH46" s="467"/>
      <c r="SUI46" s="467"/>
      <c r="SUJ46" s="467"/>
      <c r="SUK46" s="467"/>
      <c r="SUL46" s="467"/>
      <c r="SUM46" s="467"/>
      <c r="SUN46" s="467"/>
      <c r="SUO46" s="467"/>
      <c r="SUP46" s="467"/>
      <c r="SUQ46" s="467"/>
      <c r="SUR46" s="467"/>
      <c r="SUS46" s="467"/>
      <c r="SUT46" s="467"/>
      <c r="SUU46" s="467"/>
      <c r="SUV46" s="467"/>
      <c r="SUW46" s="467"/>
      <c r="SUX46" s="467"/>
      <c r="SUY46" s="467"/>
      <c r="SUZ46" s="467"/>
      <c r="SVA46" s="467"/>
      <c r="SVB46" s="467"/>
      <c r="SVC46" s="467"/>
      <c r="SVD46" s="467"/>
      <c r="SVE46" s="467"/>
      <c r="SVF46" s="467"/>
      <c r="SVG46" s="467"/>
      <c r="SVH46" s="467"/>
      <c r="SVI46" s="467"/>
      <c r="SVJ46" s="467"/>
      <c r="SVK46" s="467"/>
      <c r="SVL46" s="467"/>
      <c r="SVM46" s="467"/>
      <c r="SVN46" s="467"/>
      <c r="SVO46" s="467"/>
      <c r="SVP46" s="467"/>
      <c r="SVQ46" s="467"/>
      <c r="SVR46" s="467"/>
      <c r="SVS46" s="467"/>
      <c r="SVT46" s="467"/>
      <c r="SVU46" s="467"/>
      <c r="SVV46" s="467"/>
      <c r="SVW46" s="467"/>
      <c r="SVX46" s="467"/>
      <c r="SVY46" s="467"/>
      <c r="SVZ46" s="467"/>
      <c r="SWA46" s="467"/>
      <c r="SWB46" s="467"/>
      <c r="SWC46" s="467"/>
      <c r="SWD46" s="467"/>
      <c r="SWE46" s="467"/>
      <c r="SWF46" s="467"/>
      <c r="SWG46" s="467"/>
      <c r="SWH46" s="467"/>
      <c r="SWI46" s="467"/>
      <c r="SWJ46" s="467"/>
      <c r="SWK46" s="467"/>
      <c r="SWL46" s="467"/>
      <c r="SWM46" s="467"/>
      <c r="SWN46" s="467"/>
      <c r="SWO46" s="467"/>
      <c r="SWP46" s="467"/>
      <c r="SWQ46" s="467"/>
      <c r="SWR46" s="467"/>
      <c r="SWS46" s="467"/>
      <c r="SWT46" s="467"/>
      <c r="SWU46" s="467"/>
      <c r="SWV46" s="467"/>
      <c r="SWW46" s="467"/>
      <c r="SWX46" s="467"/>
      <c r="SWY46" s="467"/>
      <c r="SWZ46" s="467"/>
      <c r="SXA46" s="467"/>
      <c r="SXB46" s="467"/>
      <c r="SXC46" s="467"/>
      <c r="SXD46" s="467"/>
      <c r="SXE46" s="467"/>
      <c r="SXF46" s="467"/>
      <c r="SXG46" s="467"/>
      <c r="SXH46" s="467"/>
      <c r="SXI46" s="467"/>
      <c r="SXJ46" s="467"/>
      <c r="SXK46" s="467"/>
      <c r="SXL46" s="467"/>
      <c r="SXM46" s="467"/>
      <c r="SXN46" s="467"/>
      <c r="SXO46" s="467"/>
      <c r="SXP46" s="467"/>
      <c r="SXQ46" s="467"/>
      <c r="SXR46" s="467"/>
      <c r="SXS46" s="467"/>
      <c r="SXT46" s="467"/>
      <c r="SXU46" s="467"/>
      <c r="SXV46" s="467"/>
      <c r="SXW46" s="467"/>
      <c r="SXX46" s="467"/>
      <c r="SXY46" s="467"/>
      <c r="SXZ46" s="467"/>
      <c r="SYA46" s="467"/>
      <c r="SYB46" s="467"/>
      <c r="SYC46" s="467"/>
      <c r="SYD46" s="467"/>
      <c r="SYE46" s="467"/>
      <c r="SYF46" s="467"/>
      <c r="SYG46" s="467"/>
      <c r="SYH46" s="467"/>
      <c r="SYI46" s="467"/>
      <c r="SYJ46" s="467"/>
      <c r="SYK46" s="467"/>
      <c r="SYL46" s="467"/>
      <c r="SYM46" s="467"/>
      <c r="SYN46" s="467"/>
      <c r="SYO46" s="467"/>
      <c r="SYP46" s="467"/>
      <c r="SYQ46" s="467"/>
      <c r="SYR46" s="467"/>
      <c r="SYS46" s="467"/>
      <c r="SYT46" s="467"/>
      <c r="SYU46" s="467"/>
      <c r="SYV46" s="467"/>
      <c r="SYW46" s="467"/>
      <c r="SYX46" s="467"/>
      <c r="SYY46" s="467"/>
      <c r="SYZ46" s="467"/>
      <c r="SZA46" s="467"/>
      <c r="SZB46" s="467"/>
      <c r="SZC46" s="467"/>
      <c r="SZD46" s="467"/>
      <c r="SZE46" s="467"/>
      <c r="SZF46" s="467"/>
      <c r="SZG46" s="467"/>
      <c r="SZH46" s="467"/>
      <c r="SZI46" s="467"/>
      <c r="SZJ46" s="467"/>
      <c r="SZK46" s="467"/>
      <c r="SZL46" s="467"/>
      <c r="SZM46" s="467"/>
      <c r="SZN46" s="467"/>
      <c r="SZO46" s="467"/>
      <c r="SZP46" s="467"/>
      <c r="SZQ46" s="467"/>
      <c r="SZR46" s="467"/>
      <c r="SZS46" s="467"/>
      <c r="SZT46" s="467"/>
      <c r="SZU46" s="467"/>
      <c r="SZV46" s="467"/>
      <c r="SZW46" s="467"/>
      <c r="SZX46" s="467"/>
      <c r="SZY46" s="467"/>
      <c r="SZZ46" s="467"/>
      <c r="TAA46" s="467"/>
      <c r="TAB46" s="467"/>
      <c r="TAC46" s="467"/>
      <c r="TAD46" s="467"/>
      <c r="TAE46" s="467"/>
      <c r="TAF46" s="467"/>
      <c r="TAG46" s="467"/>
      <c r="TAH46" s="467"/>
      <c r="TAI46" s="467"/>
      <c r="TAJ46" s="467"/>
      <c r="TAK46" s="467"/>
      <c r="TAL46" s="467"/>
      <c r="TAM46" s="467"/>
      <c r="TAN46" s="467"/>
      <c r="TAO46" s="467"/>
      <c r="TAP46" s="467"/>
      <c r="TAQ46" s="467"/>
      <c r="TAR46" s="467"/>
      <c r="TAS46" s="467"/>
      <c r="TAT46" s="467"/>
      <c r="TAU46" s="467"/>
      <c r="TAV46" s="467"/>
      <c r="TAW46" s="467"/>
      <c r="TAX46" s="467"/>
      <c r="TAY46" s="467"/>
      <c r="TAZ46" s="467"/>
      <c r="TBA46" s="467"/>
      <c r="TBB46" s="467"/>
      <c r="TBC46" s="467"/>
      <c r="TBD46" s="467"/>
      <c r="TBE46" s="467"/>
      <c r="TBF46" s="467"/>
      <c r="TBG46" s="467"/>
      <c r="TBH46" s="467"/>
      <c r="TBI46" s="467"/>
      <c r="TBJ46" s="467"/>
      <c r="TBK46" s="467"/>
      <c r="TBL46" s="467"/>
      <c r="TBM46" s="467"/>
      <c r="TBN46" s="467"/>
      <c r="TBO46" s="467"/>
      <c r="TBP46" s="467"/>
      <c r="TBQ46" s="467"/>
      <c r="TBR46" s="467"/>
      <c r="TBS46" s="467"/>
      <c r="TBT46" s="467"/>
      <c r="TBU46" s="467"/>
      <c r="TBV46" s="467"/>
      <c r="TBW46" s="467"/>
      <c r="TBX46" s="467"/>
      <c r="TBY46" s="467"/>
      <c r="TBZ46" s="467"/>
      <c r="TCA46" s="467"/>
      <c r="TCB46" s="467"/>
      <c r="TCC46" s="467"/>
      <c r="TCD46" s="467"/>
      <c r="TCE46" s="467"/>
      <c r="TCF46" s="467"/>
      <c r="TCG46" s="467"/>
      <c r="TCH46" s="467"/>
      <c r="TCI46" s="467"/>
      <c r="TCJ46" s="467"/>
      <c r="TCK46" s="467"/>
      <c r="TCL46" s="467"/>
      <c r="TCM46" s="467"/>
      <c r="TCN46" s="467"/>
      <c r="TCO46" s="467"/>
      <c r="TCP46" s="467"/>
      <c r="TCQ46" s="467"/>
      <c r="TCR46" s="467"/>
      <c r="TCS46" s="467"/>
      <c r="TCT46" s="467"/>
      <c r="TCU46" s="467"/>
      <c r="TCV46" s="467"/>
      <c r="TCW46" s="467"/>
      <c r="TCX46" s="467"/>
      <c r="TCY46" s="467"/>
      <c r="TCZ46" s="467"/>
      <c r="TDA46" s="467"/>
      <c r="TDB46" s="467"/>
      <c r="TDC46" s="467"/>
      <c r="TDD46" s="467"/>
      <c r="TDE46" s="467"/>
      <c r="TDF46" s="467"/>
      <c r="TDG46" s="467"/>
      <c r="TDH46" s="467"/>
      <c r="TDI46" s="467"/>
      <c r="TDJ46" s="467"/>
      <c r="TDK46" s="467"/>
      <c r="TDL46" s="467"/>
      <c r="TDM46" s="467"/>
      <c r="TDN46" s="467"/>
      <c r="TDO46" s="467"/>
      <c r="TDP46" s="467"/>
      <c r="TDQ46" s="467"/>
      <c r="TDR46" s="467"/>
      <c r="TDS46" s="467"/>
      <c r="TDT46" s="467"/>
      <c r="TDU46" s="467"/>
      <c r="TDV46" s="467"/>
      <c r="TDW46" s="467"/>
      <c r="TDX46" s="467"/>
      <c r="TDY46" s="467"/>
      <c r="TDZ46" s="467"/>
      <c r="TEA46" s="467"/>
      <c r="TEB46" s="467"/>
      <c r="TEC46" s="467"/>
      <c r="TED46" s="467"/>
      <c r="TEE46" s="467"/>
      <c r="TEF46" s="467"/>
      <c r="TEG46" s="467"/>
      <c r="TEH46" s="467"/>
      <c r="TEI46" s="467"/>
      <c r="TEJ46" s="467"/>
      <c r="TEK46" s="467"/>
      <c r="TEL46" s="467"/>
      <c r="TEM46" s="467"/>
      <c r="TEN46" s="467"/>
      <c r="TEO46" s="467"/>
      <c r="TEP46" s="467"/>
      <c r="TEQ46" s="467"/>
      <c r="TER46" s="467"/>
      <c r="TES46" s="467"/>
      <c r="TET46" s="467"/>
      <c r="TEU46" s="467"/>
      <c r="TEV46" s="467"/>
      <c r="TEW46" s="467"/>
      <c r="TEX46" s="467"/>
      <c r="TEY46" s="467"/>
      <c r="TEZ46" s="467"/>
      <c r="TFA46" s="467"/>
      <c r="TFB46" s="467"/>
      <c r="TFC46" s="467"/>
      <c r="TFD46" s="467"/>
      <c r="TFE46" s="467"/>
      <c r="TFF46" s="467"/>
      <c r="TFG46" s="467"/>
      <c r="TFH46" s="467"/>
      <c r="TFI46" s="467"/>
      <c r="TFJ46" s="467"/>
      <c r="TFK46" s="467"/>
      <c r="TFL46" s="467"/>
      <c r="TFM46" s="467"/>
      <c r="TFN46" s="467"/>
      <c r="TFO46" s="467"/>
      <c r="TFP46" s="467"/>
      <c r="TFQ46" s="467"/>
      <c r="TFR46" s="467"/>
      <c r="TFS46" s="467"/>
      <c r="TFT46" s="467"/>
      <c r="TFU46" s="467"/>
      <c r="TFV46" s="467"/>
      <c r="TFW46" s="467"/>
      <c r="TFX46" s="467"/>
      <c r="TFY46" s="467"/>
      <c r="TFZ46" s="467"/>
      <c r="TGA46" s="467"/>
      <c r="TGB46" s="467"/>
      <c r="TGC46" s="467"/>
      <c r="TGD46" s="467"/>
      <c r="TGE46" s="467"/>
      <c r="TGF46" s="467"/>
      <c r="TGG46" s="467"/>
      <c r="TGH46" s="467"/>
      <c r="TGI46" s="467"/>
      <c r="TGJ46" s="467"/>
      <c r="TGK46" s="467"/>
      <c r="TGL46" s="467"/>
      <c r="TGM46" s="467"/>
      <c r="TGN46" s="467"/>
      <c r="TGO46" s="467"/>
      <c r="TGP46" s="467"/>
      <c r="TGQ46" s="467"/>
      <c r="TGR46" s="467"/>
      <c r="TGS46" s="467"/>
      <c r="TGT46" s="467"/>
      <c r="TGU46" s="467"/>
      <c r="TGV46" s="467"/>
      <c r="TGW46" s="467"/>
      <c r="TGX46" s="467"/>
      <c r="TGY46" s="467"/>
      <c r="TGZ46" s="467"/>
      <c r="THA46" s="467"/>
      <c r="THB46" s="467"/>
      <c r="THC46" s="467"/>
      <c r="THD46" s="467"/>
      <c r="THE46" s="467"/>
      <c r="THF46" s="467"/>
      <c r="THG46" s="467"/>
      <c r="THH46" s="467"/>
      <c r="THI46" s="467"/>
      <c r="THJ46" s="467"/>
      <c r="THK46" s="467"/>
      <c r="THL46" s="467"/>
      <c r="THM46" s="467"/>
      <c r="THN46" s="467"/>
      <c r="THO46" s="467"/>
      <c r="THP46" s="467"/>
      <c r="THQ46" s="467"/>
      <c r="THR46" s="467"/>
      <c r="THS46" s="467"/>
      <c r="THT46" s="467"/>
      <c r="THU46" s="467"/>
      <c r="THV46" s="467"/>
      <c r="THW46" s="467"/>
      <c r="THX46" s="467"/>
      <c r="THY46" s="467"/>
      <c r="THZ46" s="467"/>
      <c r="TIA46" s="467"/>
      <c r="TIB46" s="467"/>
      <c r="TIC46" s="467"/>
      <c r="TID46" s="467"/>
      <c r="TIE46" s="467"/>
      <c r="TIF46" s="467"/>
      <c r="TIG46" s="467"/>
      <c r="TIH46" s="467"/>
      <c r="TII46" s="467"/>
      <c r="TIJ46" s="467"/>
      <c r="TIK46" s="467"/>
      <c r="TIL46" s="467"/>
      <c r="TIM46" s="467"/>
      <c r="TIN46" s="467"/>
      <c r="TIO46" s="467"/>
      <c r="TIP46" s="467"/>
      <c r="TIQ46" s="467"/>
      <c r="TIR46" s="467"/>
      <c r="TIS46" s="467"/>
      <c r="TIT46" s="467"/>
      <c r="TIU46" s="467"/>
      <c r="TIV46" s="467"/>
      <c r="TIW46" s="467"/>
      <c r="TIX46" s="467"/>
      <c r="TIY46" s="467"/>
      <c r="TIZ46" s="467"/>
      <c r="TJA46" s="467"/>
      <c r="TJB46" s="467"/>
      <c r="TJC46" s="467"/>
      <c r="TJD46" s="467"/>
      <c r="TJE46" s="467"/>
      <c r="TJF46" s="467"/>
      <c r="TJG46" s="467"/>
      <c r="TJH46" s="467"/>
      <c r="TJI46" s="467"/>
      <c r="TJJ46" s="467"/>
      <c r="TJK46" s="467"/>
      <c r="TJL46" s="467"/>
      <c r="TJM46" s="467"/>
      <c r="TJN46" s="467"/>
      <c r="TJO46" s="467"/>
      <c r="TJP46" s="467"/>
      <c r="TJQ46" s="467"/>
      <c r="TJR46" s="467"/>
      <c r="TJS46" s="467"/>
      <c r="TJT46" s="467"/>
      <c r="TJU46" s="467"/>
      <c r="TJV46" s="467"/>
      <c r="TJW46" s="467"/>
      <c r="TJX46" s="467"/>
      <c r="TJY46" s="467"/>
      <c r="TJZ46" s="467"/>
      <c r="TKA46" s="467"/>
      <c r="TKB46" s="467"/>
      <c r="TKC46" s="467"/>
      <c r="TKD46" s="467"/>
      <c r="TKE46" s="467"/>
      <c r="TKF46" s="467"/>
      <c r="TKG46" s="467"/>
      <c r="TKH46" s="467"/>
      <c r="TKI46" s="467"/>
      <c r="TKJ46" s="467"/>
      <c r="TKK46" s="467"/>
      <c r="TKL46" s="467"/>
      <c r="TKM46" s="467"/>
      <c r="TKN46" s="467"/>
      <c r="TKO46" s="467"/>
      <c r="TKP46" s="467"/>
      <c r="TKQ46" s="467"/>
      <c r="TKR46" s="467"/>
      <c r="TKS46" s="467"/>
      <c r="TKT46" s="467"/>
      <c r="TKU46" s="467"/>
      <c r="TKV46" s="467"/>
      <c r="TKW46" s="467"/>
      <c r="TKX46" s="467"/>
      <c r="TKY46" s="467"/>
      <c r="TKZ46" s="467"/>
      <c r="TLA46" s="467"/>
      <c r="TLB46" s="467"/>
      <c r="TLC46" s="467"/>
      <c r="TLD46" s="467"/>
      <c r="TLE46" s="467"/>
      <c r="TLF46" s="467"/>
      <c r="TLG46" s="467"/>
      <c r="TLH46" s="467"/>
      <c r="TLI46" s="467"/>
      <c r="TLJ46" s="467"/>
      <c r="TLK46" s="467"/>
      <c r="TLL46" s="467"/>
      <c r="TLM46" s="467"/>
      <c r="TLN46" s="467"/>
      <c r="TLO46" s="467"/>
      <c r="TLP46" s="467"/>
      <c r="TLQ46" s="467"/>
      <c r="TLR46" s="467"/>
      <c r="TLS46" s="467"/>
      <c r="TLT46" s="467"/>
      <c r="TLU46" s="467"/>
      <c r="TLV46" s="467"/>
      <c r="TLW46" s="467"/>
      <c r="TLX46" s="467"/>
      <c r="TLY46" s="467"/>
      <c r="TLZ46" s="467"/>
      <c r="TMA46" s="467"/>
      <c r="TMB46" s="467"/>
      <c r="TMC46" s="467"/>
      <c r="TMD46" s="467"/>
      <c r="TME46" s="467"/>
      <c r="TMF46" s="467"/>
      <c r="TMG46" s="467"/>
      <c r="TMH46" s="467"/>
      <c r="TMI46" s="467"/>
      <c r="TMJ46" s="467"/>
      <c r="TMK46" s="467"/>
      <c r="TML46" s="467"/>
      <c r="TMM46" s="467"/>
      <c r="TMN46" s="467"/>
      <c r="TMO46" s="467"/>
      <c r="TMP46" s="467"/>
      <c r="TMQ46" s="467"/>
      <c r="TMR46" s="467"/>
      <c r="TMS46" s="467"/>
      <c r="TMT46" s="467"/>
      <c r="TMU46" s="467"/>
      <c r="TMV46" s="467"/>
      <c r="TMW46" s="467"/>
      <c r="TMX46" s="467"/>
      <c r="TMY46" s="467"/>
      <c r="TMZ46" s="467"/>
      <c r="TNA46" s="467"/>
      <c r="TNB46" s="467"/>
      <c r="TNC46" s="467"/>
      <c r="TND46" s="467"/>
      <c r="TNE46" s="467"/>
      <c r="TNF46" s="467"/>
      <c r="TNG46" s="467"/>
      <c r="TNH46" s="467"/>
      <c r="TNI46" s="467"/>
      <c r="TNJ46" s="467"/>
      <c r="TNK46" s="467"/>
      <c r="TNL46" s="467"/>
      <c r="TNM46" s="467"/>
      <c r="TNN46" s="467"/>
      <c r="TNO46" s="467"/>
      <c r="TNP46" s="467"/>
      <c r="TNQ46" s="467"/>
      <c r="TNR46" s="467"/>
      <c r="TNS46" s="467"/>
      <c r="TNT46" s="467"/>
      <c r="TNU46" s="467"/>
      <c r="TNV46" s="467"/>
      <c r="TNW46" s="467"/>
      <c r="TNX46" s="467"/>
      <c r="TNY46" s="467"/>
      <c r="TNZ46" s="467"/>
      <c r="TOA46" s="467"/>
      <c r="TOB46" s="467"/>
      <c r="TOC46" s="467"/>
      <c r="TOD46" s="467"/>
      <c r="TOE46" s="467"/>
      <c r="TOF46" s="467"/>
      <c r="TOG46" s="467"/>
      <c r="TOH46" s="467"/>
      <c r="TOI46" s="467"/>
      <c r="TOJ46" s="467"/>
      <c r="TOK46" s="467"/>
      <c r="TOL46" s="467"/>
      <c r="TOM46" s="467"/>
      <c r="TON46" s="467"/>
      <c r="TOO46" s="467"/>
      <c r="TOP46" s="467"/>
      <c r="TOQ46" s="467"/>
      <c r="TOR46" s="467"/>
      <c r="TOS46" s="467"/>
      <c r="TOT46" s="467"/>
      <c r="TOU46" s="467"/>
      <c r="TOV46" s="467"/>
      <c r="TOW46" s="467"/>
      <c r="TOX46" s="467"/>
      <c r="TOY46" s="467"/>
      <c r="TOZ46" s="467"/>
      <c r="TPA46" s="467"/>
      <c r="TPB46" s="467"/>
      <c r="TPC46" s="467"/>
      <c r="TPD46" s="467"/>
      <c r="TPE46" s="467"/>
      <c r="TPF46" s="467"/>
      <c r="TPG46" s="467"/>
      <c r="TPH46" s="467"/>
      <c r="TPI46" s="467"/>
      <c r="TPJ46" s="467"/>
      <c r="TPK46" s="467"/>
      <c r="TPL46" s="467"/>
      <c r="TPM46" s="467"/>
      <c r="TPN46" s="467"/>
      <c r="TPO46" s="467"/>
      <c r="TPP46" s="467"/>
      <c r="TPQ46" s="467"/>
      <c r="TPR46" s="467"/>
      <c r="TPS46" s="467"/>
      <c r="TPT46" s="467"/>
      <c r="TPU46" s="467"/>
      <c r="TPV46" s="467"/>
      <c r="TPW46" s="467"/>
      <c r="TPX46" s="467"/>
      <c r="TPY46" s="467"/>
      <c r="TPZ46" s="467"/>
      <c r="TQA46" s="467"/>
      <c r="TQB46" s="467"/>
      <c r="TQC46" s="467"/>
      <c r="TQD46" s="467"/>
      <c r="TQE46" s="467"/>
      <c r="TQF46" s="467"/>
      <c r="TQG46" s="467"/>
      <c r="TQH46" s="467"/>
      <c r="TQI46" s="467"/>
      <c r="TQJ46" s="467"/>
      <c r="TQK46" s="467"/>
      <c r="TQL46" s="467"/>
      <c r="TQM46" s="467"/>
      <c r="TQN46" s="467"/>
      <c r="TQO46" s="467"/>
      <c r="TQP46" s="467"/>
      <c r="TQQ46" s="467"/>
      <c r="TQR46" s="467"/>
      <c r="TQS46" s="467"/>
      <c r="TQT46" s="467"/>
      <c r="TQU46" s="467"/>
      <c r="TQV46" s="467"/>
      <c r="TQW46" s="467"/>
      <c r="TQX46" s="467"/>
      <c r="TQY46" s="467"/>
      <c r="TQZ46" s="467"/>
      <c r="TRA46" s="467"/>
      <c r="TRB46" s="467"/>
      <c r="TRC46" s="467"/>
      <c r="TRD46" s="467"/>
      <c r="TRE46" s="467"/>
      <c r="TRF46" s="467"/>
      <c r="TRG46" s="467"/>
      <c r="TRH46" s="467"/>
      <c r="TRI46" s="467"/>
      <c r="TRJ46" s="467"/>
      <c r="TRK46" s="467"/>
      <c r="TRL46" s="467"/>
      <c r="TRM46" s="467"/>
      <c r="TRN46" s="467"/>
      <c r="TRO46" s="467"/>
      <c r="TRP46" s="467"/>
      <c r="TRQ46" s="467"/>
      <c r="TRR46" s="467"/>
      <c r="TRS46" s="467"/>
      <c r="TRT46" s="467"/>
      <c r="TRU46" s="467"/>
      <c r="TRV46" s="467"/>
      <c r="TRW46" s="467"/>
      <c r="TRX46" s="467"/>
      <c r="TRY46" s="467"/>
      <c r="TRZ46" s="467"/>
      <c r="TSA46" s="467"/>
      <c r="TSB46" s="467"/>
      <c r="TSC46" s="467"/>
      <c r="TSD46" s="467"/>
      <c r="TSE46" s="467"/>
      <c r="TSF46" s="467"/>
      <c r="TSG46" s="467"/>
      <c r="TSH46" s="467"/>
      <c r="TSI46" s="467"/>
      <c r="TSJ46" s="467"/>
      <c r="TSK46" s="467"/>
      <c r="TSL46" s="467"/>
      <c r="TSM46" s="467"/>
      <c r="TSN46" s="467"/>
      <c r="TSO46" s="467"/>
      <c r="TSP46" s="467"/>
      <c r="TSQ46" s="467"/>
      <c r="TSR46" s="467"/>
      <c r="TSS46" s="467"/>
      <c r="TST46" s="467"/>
      <c r="TSU46" s="467"/>
      <c r="TSV46" s="467"/>
      <c r="TSW46" s="467"/>
      <c r="TSX46" s="467"/>
      <c r="TSY46" s="467"/>
      <c r="TSZ46" s="467"/>
      <c r="TTA46" s="467"/>
      <c r="TTB46" s="467"/>
      <c r="TTC46" s="467"/>
      <c r="TTD46" s="467"/>
      <c r="TTE46" s="467"/>
      <c r="TTF46" s="467"/>
      <c r="TTG46" s="467"/>
      <c r="TTH46" s="467"/>
      <c r="TTI46" s="467"/>
      <c r="TTJ46" s="467"/>
      <c r="TTK46" s="467"/>
      <c r="TTL46" s="467"/>
      <c r="TTM46" s="467"/>
      <c r="TTN46" s="467"/>
      <c r="TTO46" s="467"/>
      <c r="TTP46" s="467"/>
      <c r="TTQ46" s="467"/>
      <c r="TTR46" s="467"/>
      <c r="TTS46" s="467"/>
      <c r="TTT46" s="467"/>
      <c r="TTU46" s="467"/>
      <c r="TTV46" s="467"/>
      <c r="TTW46" s="467"/>
      <c r="TTX46" s="467"/>
      <c r="TTY46" s="467"/>
      <c r="TTZ46" s="467"/>
      <c r="TUA46" s="467"/>
      <c r="TUB46" s="467"/>
      <c r="TUC46" s="467"/>
      <c r="TUD46" s="467"/>
      <c r="TUE46" s="467"/>
      <c r="TUF46" s="467"/>
      <c r="TUG46" s="467"/>
      <c r="TUH46" s="467"/>
      <c r="TUI46" s="467"/>
      <c r="TUJ46" s="467"/>
      <c r="TUK46" s="467"/>
      <c r="TUL46" s="467"/>
      <c r="TUM46" s="467"/>
      <c r="TUN46" s="467"/>
      <c r="TUO46" s="467"/>
      <c r="TUP46" s="467"/>
      <c r="TUQ46" s="467"/>
      <c r="TUR46" s="467"/>
      <c r="TUS46" s="467"/>
      <c r="TUT46" s="467"/>
      <c r="TUU46" s="467"/>
      <c r="TUV46" s="467"/>
      <c r="TUW46" s="467"/>
      <c r="TUX46" s="467"/>
      <c r="TUY46" s="467"/>
      <c r="TUZ46" s="467"/>
      <c r="TVA46" s="467"/>
      <c r="TVB46" s="467"/>
      <c r="TVC46" s="467"/>
      <c r="TVD46" s="467"/>
      <c r="TVE46" s="467"/>
      <c r="TVF46" s="467"/>
      <c r="TVG46" s="467"/>
      <c r="TVH46" s="467"/>
      <c r="TVI46" s="467"/>
      <c r="TVJ46" s="467"/>
      <c r="TVK46" s="467"/>
      <c r="TVL46" s="467"/>
      <c r="TVM46" s="467"/>
      <c r="TVN46" s="467"/>
      <c r="TVO46" s="467"/>
      <c r="TVP46" s="467"/>
      <c r="TVQ46" s="467"/>
      <c r="TVR46" s="467"/>
      <c r="TVS46" s="467"/>
      <c r="TVT46" s="467"/>
      <c r="TVU46" s="467"/>
      <c r="TVV46" s="467"/>
      <c r="TVW46" s="467"/>
      <c r="TVX46" s="467"/>
      <c r="TVY46" s="467"/>
      <c r="TVZ46" s="467"/>
      <c r="TWA46" s="467"/>
      <c r="TWB46" s="467"/>
      <c r="TWC46" s="467"/>
      <c r="TWD46" s="467"/>
      <c r="TWE46" s="467"/>
      <c r="TWF46" s="467"/>
      <c r="TWG46" s="467"/>
      <c r="TWH46" s="467"/>
      <c r="TWI46" s="467"/>
      <c r="TWJ46" s="467"/>
      <c r="TWK46" s="467"/>
      <c r="TWL46" s="467"/>
      <c r="TWM46" s="467"/>
      <c r="TWN46" s="467"/>
      <c r="TWO46" s="467"/>
      <c r="TWP46" s="467"/>
      <c r="TWQ46" s="467"/>
      <c r="TWR46" s="467"/>
      <c r="TWS46" s="467"/>
      <c r="TWT46" s="467"/>
      <c r="TWU46" s="467"/>
      <c r="TWV46" s="467"/>
      <c r="TWW46" s="467"/>
      <c r="TWX46" s="467"/>
      <c r="TWY46" s="467"/>
      <c r="TWZ46" s="467"/>
      <c r="TXA46" s="467"/>
      <c r="TXB46" s="467"/>
      <c r="TXC46" s="467"/>
      <c r="TXD46" s="467"/>
      <c r="TXE46" s="467"/>
      <c r="TXF46" s="467"/>
      <c r="TXG46" s="467"/>
      <c r="TXH46" s="467"/>
      <c r="TXI46" s="467"/>
      <c r="TXJ46" s="467"/>
      <c r="TXK46" s="467"/>
      <c r="TXL46" s="467"/>
      <c r="TXM46" s="467"/>
      <c r="TXN46" s="467"/>
      <c r="TXO46" s="467"/>
      <c r="TXP46" s="467"/>
      <c r="TXQ46" s="467"/>
      <c r="TXR46" s="467"/>
      <c r="TXS46" s="467"/>
      <c r="TXT46" s="467"/>
      <c r="TXU46" s="467"/>
      <c r="TXV46" s="467"/>
      <c r="TXW46" s="467"/>
      <c r="TXX46" s="467"/>
      <c r="TXY46" s="467"/>
      <c r="TXZ46" s="467"/>
      <c r="TYA46" s="467"/>
      <c r="TYB46" s="467"/>
      <c r="TYC46" s="467"/>
      <c r="TYD46" s="467"/>
      <c r="TYE46" s="467"/>
      <c r="TYF46" s="467"/>
      <c r="TYG46" s="467"/>
      <c r="TYH46" s="467"/>
      <c r="TYI46" s="467"/>
      <c r="TYJ46" s="467"/>
      <c r="TYK46" s="467"/>
      <c r="TYL46" s="467"/>
      <c r="TYM46" s="467"/>
      <c r="TYN46" s="467"/>
      <c r="TYO46" s="467"/>
      <c r="TYP46" s="467"/>
      <c r="TYQ46" s="467"/>
      <c r="TYR46" s="467"/>
      <c r="TYS46" s="467"/>
      <c r="TYT46" s="467"/>
      <c r="TYU46" s="467"/>
      <c r="TYV46" s="467"/>
      <c r="TYW46" s="467"/>
      <c r="TYX46" s="467"/>
      <c r="TYY46" s="467"/>
      <c r="TYZ46" s="467"/>
      <c r="TZA46" s="467"/>
      <c r="TZB46" s="467"/>
      <c r="TZC46" s="467"/>
      <c r="TZD46" s="467"/>
      <c r="TZE46" s="467"/>
      <c r="TZF46" s="467"/>
      <c r="TZG46" s="467"/>
      <c r="TZH46" s="467"/>
      <c r="TZI46" s="467"/>
      <c r="TZJ46" s="467"/>
      <c r="TZK46" s="467"/>
      <c r="TZL46" s="467"/>
      <c r="TZM46" s="467"/>
      <c r="TZN46" s="467"/>
      <c r="TZO46" s="467"/>
      <c r="TZP46" s="467"/>
      <c r="TZQ46" s="467"/>
      <c r="TZR46" s="467"/>
      <c r="TZS46" s="467"/>
      <c r="TZT46" s="467"/>
      <c r="TZU46" s="467"/>
      <c r="TZV46" s="467"/>
      <c r="TZW46" s="467"/>
      <c r="TZX46" s="467"/>
      <c r="TZY46" s="467"/>
      <c r="TZZ46" s="467"/>
      <c r="UAA46" s="467"/>
      <c r="UAB46" s="467"/>
      <c r="UAC46" s="467"/>
      <c r="UAD46" s="467"/>
      <c r="UAE46" s="467"/>
      <c r="UAF46" s="467"/>
      <c r="UAG46" s="467"/>
      <c r="UAH46" s="467"/>
      <c r="UAI46" s="467"/>
      <c r="UAJ46" s="467"/>
      <c r="UAK46" s="467"/>
      <c r="UAL46" s="467"/>
      <c r="UAM46" s="467"/>
      <c r="UAN46" s="467"/>
      <c r="UAO46" s="467"/>
      <c r="UAP46" s="467"/>
      <c r="UAQ46" s="467"/>
      <c r="UAR46" s="467"/>
      <c r="UAS46" s="467"/>
      <c r="UAT46" s="467"/>
      <c r="UAU46" s="467"/>
      <c r="UAV46" s="467"/>
      <c r="UAW46" s="467"/>
      <c r="UAX46" s="467"/>
      <c r="UAY46" s="467"/>
      <c r="UAZ46" s="467"/>
      <c r="UBA46" s="467"/>
      <c r="UBB46" s="467"/>
      <c r="UBC46" s="467"/>
      <c r="UBD46" s="467"/>
      <c r="UBE46" s="467"/>
      <c r="UBF46" s="467"/>
      <c r="UBG46" s="467"/>
      <c r="UBH46" s="467"/>
      <c r="UBI46" s="467"/>
      <c r="UBJ46" s="467"/>
      <c r="UBK46" s="467"/>
      <c r="UBL46" s="467"/>
      <c r="UBM46" s="467"/>
      <c r="UBN46" s="467"/>
      <c r="UBO46" s="467"/>
      <c r="UBP46" s="467"/>
      <c r="UBQ46" s="467"/>
      <c r="UBR46" s="467"/>
      <c r="UBS46" s="467"/>
      <c r="UBT46" s="467"/>
      <c r="UBU46" s="467"/>
      <c r="UBV46" s="467"/>
      <c r="UBW46" s="467"/>
      <c r="UBX46" s="467"/>
      <c r="UBY46" s="467"/>
      <c r="UBZ46" s="467"/>
      <c r="UCA46" s="467"/>
      <c r="UCB46" s="467"/>
      <c r="UCC46" s="467"/>
      <c r="UCD46" s="467"/>
      <c r="UCE46" s="467"/>
      <c r="UCF46" s="467"/>
      <c r="UCG46" s="467"/>
      <c r="UCH46" s="467"/>
      <c r="UCI46" s="467"/>
      <c r="UCJ46" s="467"/>
      <c r="UCK46" s="467"/>
      <c r="UCL46" s="467"/>
      <c r="UCM46" s="467"/>
      <c r="UCN46" s="467"/>
      <c r="UCO46" s="467"/>
      <c r="UCP46" s="467"/>
      <c r="UCQ46" s="467"/>
      <c r="UCR46" s="467"/>
      <c r="UCS46" s="467"/>
      <c r="UCT46" s="467"/>
      <c r="UCU46" s="467"/>
      <c r="UCV46" s="467"/>
      <c r="UCW46" s="467"/>
      <c r="UCX46" s="467"/>
      <c r="UCY46" s="467"/>
      <c r="UCZ46" s="467"/>
      <c r="UDA46" s="467"/>
      <c r="UDB46" s="467"/>
      <c r="UDC46" s="467"/>
      <c r="UDD46" s="467"/>
      <c r="UDE46" s="467"/>
      <c r="UDF46" s="467"/>
      <c r="UDG46" s="467"/>
      <c r="UDH46" s="467"/>
      <c r="UDI46" s="467"/>
      <c r="UDJ46" s="467"/>
      <c r="UDK46" s="467"/>
      <c r="UDL46" s="467"/>
      <c r="UDM46" s="467"/>
      <c r="UDN46" s="467"/>
      <c r="UDO46" s="467"/>
      <c r="UDP46" s="467"/>
      <c r="UDQ46" s="467"/>
      <c r="UDR46" s="467"/>
      <c r="UDS46" s="467"/>
      <c r="UDT46" s="467"/>
      <c r="UDU46" s="467"/>
      <c r="UDV46" s="467"/>
      <c r="UDW46" s="467"/>
      <c r="UDX46" s="467"/>
      <c r="UDY46" s="467"/>
      <c r="UDZ46" s="467"/>
      <c r="UEA46" s="467"/>
      <c r="UEB46" s="467"/>
      <c r="UEC46" s="467"/>
      <c r="UED46" s="467"/>
      <c r="UEE46" s="467"/>
      <c r="UEF46" s="467"/>
      <c r="UEG46" s="467"/>
      <c r="UEH46" s="467"/>
      <c r="UEI46" s="467"/>
      <c r="UEJ46" s="467"/>
      <c r="UEK46" s="467"/>
      <c r="UEL46" s="467"/>
      <c r="UEM46" s="467"/>
      <c r="UEN46" s="467"/>
      <c r="UEO46" s="467"/>
      <c r="UEP46" s="467"/>
      <c r="UEQ46" s="467"/>
      <c r="UER46" s="467"/>
      <c r="UES46" s="467"/>
      <c r="UET46" s="467"/>
      <c r="UEU46" s="467"/>
      <c r="UEV46" s="467"/>
      <c r="UEW46" s="467"/>
      <c r="UEX46" s="467"/>
      <c r="UEY46" s="467"/>
      <c r="UEZ46" s="467"/>
      <c r="UFA46" s="467"/>
      <c r="UFB46" s="467"/>
      <c r="UFC46" s="467"/>
      <c r="UFD46" s="467"/>
      <c r="UFE46" s="467"/>
      <c r="UFF46" s="467"/>
      <c r="UFG46" s="467"/>
      <c r="UFH46" s="467"/>
      <c r="UFI46" s="467"/>
      <c r="UFJ46" s="467"/>
      <c r="UFK46" s="467"/>
      <c r="UFL46" s="467"/>
      <c r="UFM46" s="467"/>
      <c r="UFN46" s="467"/>
      <c r="UFO46" s="467"/>
      <c r="UFP46" s="467"/>
      <c r="UFQ46" s="467"/>
      <c r="UFR46" s="467"/>
      <c r="UFS46" s="467"/>
      <c r="UFT46" s="467"/>
      <c r="UFU46" s="467"/>
      <c r="UFV46" s="467"/>
      <c r="UFW46" s="467"/>
      <c r="UFX46" s="467"/>
      <c r="UFY46" s="467"/>
      <c r="UFZ46" s="467"/>
      <c r="UGA46" s="467"/>
      <c r="UGB46" s="467"/>
      <c r="UGC46" s="467"/>
      <c r="UGD46" s="467"/>
      <c r="UGE46" s="467"/>
      <c r="UGF46" s="467"/>
      <c r="UGG46" s="467"/>
      <c r="UGH46" s="467"/>
      <c r="UGI46" s="467"/>
      <c r="UGJ46" s="467"/>
      <c r="UGK46" s="467"/>
      <c r="UGL46" s="467"/>
      <c r="UGM46" s="467"/>
      <c r="UGN46" s="467"/>
      <c r="UGO46" s="467"/>
      <c r="UGP46" s="467"/>
      <c r="UGQ46" s="467"/>
      <c r="UGR46" s="467"/>
      <c r="UGS46" s="467"/>
      <c r="UGT46" s="467"/>
      <c r="UGU46" s="467"/>
      <c r="UGV46" s="467"/>
      <c r="UGW46" s="467"/>
      <c r="UGX46" s="467"/>
      <c r="UGY46" s="467"/>
      <c r="UGZ46" s="467"/>
      <c r="UHA46" s="467"/>
      <c r="UHB46" s="467"/>
      <c r="UHC46" s="467"/>
      <c r="UHD46" s="467"/>
      <c r="UHE46" s="467"/>
      <c r="UHF46" s="467"/>
      <c r="UHG46" s="467"/>
      <c r="UHH46" s="467"/>
      <c r="UHI46" s="467"/>
      <c r="UHJ46" s="467"/>
      <c r="UHK46" s="467"/>
      <c r="UHL46" s="467"/>
      <c r="UHM46" s="467"/>
      <c r="UHN46" s="467"/>
      <c r="UHO46" s="467"/>
      <c r="UHP46" s="467"/>
      <c r="UHQ46" s="467"/>
      <c r="UHR46" s="467"/>
      <c r="UHS46" s="467"/>
      <c r="UHT46" s="467"/>
      <c r="UHU46" s="467"/>
      <c r="UHV46" s="467"/>
      <c r="UHW46" s="467"/>
      <c r="UHX46" s="467"/>
      <c r="UHY46" s="467"/>
      <c r="UHZ46" s="467"/>
      <c r="UIA46" s="467"/>
      <c r="UIB46" s="467"/>
      <c r="UIC46" s="467"/>
      <c r="UID46" s="467"/>
      <c r="UIE46" s="467"/>
      <c r="UIF46" s="467"/>
      <c r="UIG46" s="467"/>
      <c r="UIH46" s="467"/>
      <c r="UII46" s="467"/>
      <c r="UIJ46" s="467"/>
      <c r="UIK46" s="467"/>
      <c r="UIL46" s="467"/>
      <c r="UIM46" s="467"/>
      <c r="UIN46" s="467"/>
      <c r="UIO46" s="467"/>
      <c r="UIP46" s="467"/>
      <c r="UIQ46" s="467"/>
      <c r="UIR46" s="467"/>
      <c r="UIS46" s="467"/>
      <c r="UIT46" s="467"/>
      <c r="UIU46" s="467"/>
      <c r="UIV46" s="467"/>
      <c r="UIW46" s="467"/>
      <c r="UIX46" s="467"/>
      <c r="UIY46" s="467"/>
      <c r="UIZ46" s="467"/>
      <c r="UJA46" s="467"/>
      <c r="UJB46" s="467"/>
      <c r="UJC46" s="467"/>
      <c r="UJD46" s="467"/>
      <c r="UJE46" s="467"/>
      <c r="UJF46" s="467"/>
      <c r="UJG46" s="467"/>
      <c r="UJH46" s="467"/>
      <c r="UJI46" s="467"/>
      <c r="UJJ46" s="467"/>
      <c r="UJK46" s="467"/>
      <c r="UJL46" s="467"/>
      <c r="UJM46" s="467"/>
      <c r="UJN46" s="467"/>
      <c r="UJO46" s="467"/>
      <c r="UJP46" s="467"/>
      <c r="UJQ46" s="467"/>
      <c r="UJR46" s="467"/>
      <c r="UJS46" s="467"/>
      <c r="UJT46" s="467"/>
      <c r="UJU46" s="467"/>
      <c r="UJV46" s="467"/>
      <c r="UJW46" s="467"/>
      <c r="UJX46" s="467"/>
      <c r="UJY46" s="467"/>
      <c r="UJZ46" s="467"/>
      <c r="UKA46" s="467"/>
      <c r="UKB46" s="467"/>
      <c r="UKC46" s="467"/>
      <c r="UKD46" s="467"/>
      <c r="UKE46" s="467"/>
      <c r="UKF46" s="467"/>
      <c r="UKG46" s="467"/>
      <c r="UKH46" s="467"/>
      <c r="UKI46" s="467"/>
      <c r="UKJ46" s="467"/>
      <c r="UKK46" s="467"/>
      <c r="UKL46" s="467"/>
      <c r="UKM46" s="467"/>
      <c r="UKN46" s="467"/>
      <c r="UKO46" s="467"/>
      <c r="UKP46" s="467"/>
      <c r="UKQ46" s="467"/>
      <c r="UKR46" s="467"/>
      <c r="UKS46" s="467"/>
      <c r="UKT46" s="467"/>
      <c r="UKU46" s="467"/>
      <c r="UKV46" s="467"/>
      <c r="UKW46" s="467"/>
      <c r="UKX46" s="467"/>
      <c r="UKY46" s="467"/>
      <c r="UKZ46" s="467"/>
      <c r="ULA46" s="467"/>
      <c r="ULB46" s="467"/>
      <c r="ULC46" s="467"/>
      <c r="ULD46" s="467"/>
      <c r="ULE46" s="467"/>
      <c r="ULF46" s="467"/>
      <c r="ULG46" s="467"/>
      <c r="ULH46" s="467"/>
      <c r="ULI46" s="467"/>
      <c r="ULJ46" s="467"/>
      <c r="ULK46" s="467"/>
      <c r="ULL46" s="467"/>
      <c r="ULM46" s="467"/>
      <c r="ULN46" s="467"/>
      <c r="ULO46" s="467"/>
      <c r="ULP46" s="467"/>
      <c r="ULQ46" s="467"/>
      <c r="ULR46" s="467"/>
      <c r="ULS46" s="467"/>
      <c r="ULT46" s="467"/>
      <c r="ULU46" s="467"/>
      <c r="ULV46" s="467"/>
      <c r="ULW46" s="467"/>
      <c r="ULX46" s="467"/>
      <c r="ULY46" s="467"/>
      <c r="ULZ46" s="467"/>
      <c r="UMA46" s="467"/>
      <c r="UMB46" s="467"/>
      <c r="UMC46" s="467"/>
      <c r="UMD46" s="467"/>
      <c r="UME46" s="467"/>
      <c r="UMF46" s="467"/>
      <c r="UMG46" s="467"/>
      <c r="UMH46" s="467"/>
      <c r="UMI46" s="467"/>
      <c r="UMJ46" s="467"/>
      <c r="UMK46" s="467"/>
      <c r="UML46" s="467"/>
      <c r="UMM46" s="467"/>
      <c r="UMN46" s="467"/>
      <c r="UMO46" s="467"/>
      <c r="UMP46" s="467"/>
      <c r="UMQ46" s="467"/>
      <c r="UMR46" s="467"/>
      <c r="UMS46" s="467"/>
      <c r="UMT46" s="467"/>
      <c r="UMU46" s="467"/>
      <c r="UMV46" s="467"/>
      <c r="UMW46" s="467"/>
      <c r="UMX46" s="467"/>
      <c r="UMY46" s="467"/>
      <c r="UMZ46" s="467"/>
      <c r="UNA46" s="467"/>
      <c r="UNB46" s="467"/>
      <c r="UNC46" s="467"/>
      <c r="UND46" s="467"/>
      <c r="UNE46" s="467"/>
      <c r="UNF46" s="467"/>
      <c r="UNG46" s="467"/>
      <c r="UNH46" s="467"/>
      <c r="UNI46" s="467"/>
      <c r="UNJ46" s="467"/>
      <c r="UNK46" s="467"/>
      <c r="UNL46" s="467"/>
      <c r="UNM46" s="467"/>
      <c r="UNN46" s="467"/>
      <c r="UNO46" s="467"/>
      <c r="UNP46" s="467"/>
      <c r="UNQ46" s="467"/>
      <c r="UNR46" s="467"/>
      <c r="UNS46" s="467"/>
      <c r="UNT46" s="467"/>
      <c r="UNU46" s="467"/>
      <c r="UNV46" s="467"/>
      <c r="UNW46" s="467"/>
      <c r="UNX46" s="467"/>
      <c r="UNY46" s="467"/>
      <c r="UNZ46" s="467"/>
      <c r="UOA46" s="467"/>
      <c r="UOB46" s="467"/>
      <c r="UOC46" s="467"/>
      <c r="UOD46" s="467"/>
      <c r="UOE46" s="467"/>
      <c r="UOF46" s="467"/>
      <c r="UOG46" s="467"/>
      <c r="UOH46" s="467"/>
      <c r="UOI46" s="467"/>
      <c r="UOJ46" s="467"/>
      <c r="UOK46" s="467"/>
      <c r="UOL46" s="467"/>
      <c r="UOM46" s="467"/>
      <c r="UON46" s="467"/>
      <c r="UOO46" s="467"/>
      <c r="UOP46" s="467"/>
      <c r="UOQ46" s="467"/>
      <c r="UOR46" s="467"/>
      <c r="UOS46" s="467"/>
      <c r="UOT46" s="467"/>
      <c r="UOU46" s="467"/>
      <c r="UOV46" s="467"/>
      <c r="UOW46" s="467"/>
      <c r="UOX46" s="467"/>
      <c r="UOY46" s="467"/>
      <c r="UOZ46" s="467"/>
      <c r="UPA46" s="467"/>
      <c r="UPB46" s="467"/>
      <c r="UPC46" s="467"/>
      <c r="UPD46" s="467"/>
      <c r="UPE46" s="467"/>
      <c r="UPF46" s="467"/>
      <c r="UPG46" s="467"/>
      <c r="UPH46" s="467"/>
      <c r="UPI46" s="467"/>
      <c r="UPJ46" s="467"/>
      <c r="UPK46" s="467"/>
      <c r="UPL46" s="467"/>
      <c r="UPM46" s="467"/>
      <c r="UPN46" s="467"/>
      <c r="UPO46" s="467"/>
      <c r="UPP46" s="467"/>
      <c r="UPQ46" s="467"/>
      <c r="UPR46" s="467"/>
      <c r="UPS46" s="467"/>
      <c r="UPT46" s="467"/>
      <c r="UPU46" s="467"/>
      <c r="UPV46" s="467"/>
      <c r="UPW46" s="467"/>
      <c r="UPX46" s="467"/>
      <c r="UPY46" s="467"/>
      <c r="UPZ46" s="467"/>
      <c r="UQA46" s="467"/>
      <c r="UQB46" s="467"/>
      <c r="UQC46" s="467"/>
      <c r="UQD46" s="467"/>
      <c r="UQE46" s="467"/>
      <c r="UQF46" s="467"/>
      <c r="UQG46" s="467"/>
      <c r="UQH46" s="467"/>
      <c r="UQI46" s="467"/>
      <c r="UQJ46" s="467"/>
      <c r="UQK46" s="467"/>
      <c r="UQL46" s="467"/>
      <c r="UQM46" s="467"/>
      <c r="UQN46" s="467"/>
      <c r="UQO46" s="467"/>
      <c r="UQP46" s="467"/>
      <c r="UQQ46" s="467"/>
      <c r="UQR46" s="467"/>
      <c r="UQS46" s="467"/>
      <c r="UQT46" s="467"/>
      <c r="UQU46" s="467"/>
      <c r="UQV46" s="467"/>
      <c r="UQW46" s="467"/>
      <c r="UQX46" s="467"/>
      <c r="UQY46" s="467"/>
      <c r="UQZ46" s="467"/>
      <c r="URA46" s="467"/>
      <c r="URB46" s="467"/>
      <c r="URC46" s="467"/>
      <c r="URD46" s="467"/>
      <c r="URE46" s="467"/>
      <c r="URF46" s="467"/>
      <c r="URG46" s="467"/>
      <c r="URH46" s="467"/>
      <c r="URI46" s="467"/>
      <c r="URJ46" s="467"/>
      <c r="URK46" s="467"/>
      <c r="URL46" s="467"/>
      <c r="URM46" s="467"/>
      <c r="URN46" s="467"/>
      <c r="URO46" s="467"/>
      <c r="URP46" s="467"/>
      <c r="URQ46" s="467"/>
      <c r="URR46" s="467"/>
      <c r="URS46" s="467"/>
      <c r="URT46" s="467"/>
      <c r="URU46" s="467"/>
      <c r="URV46" s="467"/>
      <c r="URW46" s="467"/>
      <c r="URX46" s="467"/>
      <c r="URY46" s="467"/>
      <c r="URZ46" s="467"/>
      <c r="USA46" s="467"/>
      <c r="USB46" s="467"/>
      <c r="USC46" s="467"/>
      <c r="USD46" s="467"/>
      <c r="USE46" s="467"/>
      <c r="USF46" s="467"/>
      <c r="USG46" s="467"/>
      <c r="USH46" s="467"/>
      <c r="USI46" s="467"/>
      <c r="USJ46" s="467"/>
      <c r="USK46" s="467"/>
      <c r="USL46" s="467"/>
      <c r="USM46" s="467"/>
      <c r="USN46" s="467"/>
      <c r="USO46" s="467"/>
      <c r="USP46" s="467"/>
      <c r="USQ46" s="467"/>
      <c r="USR46" s="467"/>
      <c r="USS46" s="467"/>
      <c r="UST46" s="467"/>
      <c r="USU46" s="467"/>
      <c r="USV46" s="467"/>
      <c r="USW46" s="467"/>
      <c r="USX46" s="467"/>
      <c r="USY46" s="467"/>
      <c r="USZ46" s="467"/>
      <c r="UTA46" s="467"/>
      <c r="UTB46" s="467"/>
      <c r="UTC46" s="467"/>
      <c r="UTD46" s="467"/>
      <c r="UTE46" s="467"/>
      <c r="UTF46" s="467"/>
      <c r="UTG46" s="467"/>
      <c r="UTH46" s="467"/>
      <c r="UTI46" s="467"/>
      <c r="UTJ46" s="467"/>
      <c r="UTK46" s="467"/>
      <c r="UTL46" s="467"/>
      <c r="UTM46" s="467"/>
      <c r="UTN46" s="467"/>
      <c r="UTO46" s="467"/>
      <c r="UTP46" s="467"/>
      <c r="UTQ46" s="467"/>
      <c r="UTR46" s="467"/>
      <c r="UTS46" s="467"/>
      <c r="UTT46" s="467"/>
      <c r="UTU46" s="467"/>
      <c r="UTV46" s="467"/>
      <c r="UTW46" s="467"/>
      <c r="UTX46" s="467"/>
      <c r="UTY46" s="467"/>
      <c r="UTZ46" s="467"/>
      <c r="UUA46" s="467"/>
      <c r="UUB46" s="467"/>
      <c r="UUC46" s="467"/>
      <c r="UUD46" s="467"/>
      <c r="UUE46" s="467"/>
      <c r="UUF46" s="467"/>
      <c r="UUG46" s="467"/>
      <c r="UUH46" s="467"/>
      <c r="UUI46" s="467"/>
      <c r="UUJ46" s="467"/>
      <c r="UUK46" s="467"/>
      <c r="UUL46" s="467"/>
      <c r="UUM46" s="467"/>
      <c r="UUN46" s="467"/>
      <c r="UUO46" s="467"/>
      <c r="UUP46" s="467"/>
      <c r="UUQ46" s="467"/>
      <c r="UUR46" s="467"/>
      <c r="UUS46" s="467"/>
      <c r="UUT46" s="467"/>
      <c r="UUU46" s="467"/>
      <c r="UUV46" s="467"/>
      <c r="UUW46" s="467"/>
      <c r="UUX46" s="467"/>
      <c r="UUY46" s="467"/>
      <c r="UUZ46" s="467"/>
      <c r="UVA46" s="467"/>
      <c r="UVB46" s="467"/>
      <c r="UVC46" s="467"/>
      <c r="UVD46" s="467"/>
      <c r="UVE46" s="467"/>
      <c r="UVF46" s="467"/>
      <c r="UVG46" s="467"/>
      <c r="UVH46" s="467"/>
      <c r="UVI46" s="467"/>
      <c r="UVJ46" s="467"/>
      <c r="UVK46" s="467"/>
      <c r="UVL46" s="467"/>
      <c r="UVM46" s="467"/>
      <c r="UVN46" s="467"/>
      <c r="UVO46" s="467"/>
      <c r="UVP46" s="467"/>
      <c r="UVQ46" s="467"/>
      <c r="UVR46" s="467"/>
      <c r="UVS46" s="467"/>
      <c r="UVT46" s="467"/>
      <c r="UVU46" s="467"/>
      <c r="UVV46" s="467"/>
      <c r="UVW46" s="467"/>
      <c r="UVX46" s="467"/>
      <c r="UVY46" s="467"/>
      <c r="UVZ46" s="467"/>
      <c r="UWA46" s="467"/>
      <c r="UWB46" s="467"/>
      <c r="UWC46" s="467"/>
      <c r="UWD46" s="467"/>
      <c r="UWE46" s="467"/>
      <c r="UWF46" s="467"/>
      <c r="UWG46" s="467"/>
      <c r="UWH46" s="467"/>
      <c r="UWI46" s="467"/>
      <c r="UWJ46" s="467"/>
      <c r="UWK46" s="467"/>
      <c r="UWL46" s="467"/>
      <c r="UWM46" s="467"/>
      <c r="UWN46" s="467"/>
      <c r="UWO46" s="467"/>
      <c r="UWP46" s="467"/>
      <c r="UWQ46" s="467"/>
      <c r="UWR46" s="467"/>
      <c r="UWS46" s="467"/>
      <c r="UWT46" s="467"/>
      <c r="UWU46" s="467"/>
      <c r="UWV46" s="467"/>
      <c r="UWW46" s="467"/>
      <c r="UWX46" s="467"/>
      <c r="UWY46" s="467"/>
      <c r="UWZ46" s="467"/>
      <c r="UXA46" s="467"/>
      <c r="UXB46" s="467"/>
      <c r="UXC46" s="467"/>
      <c r="UXD46" s="467"/>
      <c r="UXE46" s="467"/>
      <c r="UXF46" s="467"/>
      <c r="UXG46" s="467"/>
      <c r="UXH46" s="467"/>
      <c r="UXI46" s="467"/>
      <c r="UXJ46" s="467"/>
      <c r="UXK46" s="467"/>
      <c r="UXL46" s="467"/>
      <c r="UXM46" s="467"/>
      <c r="UXN46" s="467"/>
      <c r="UXO46" s="467"/>
      <c r="UXP46" s="467"/>
      <c r="UXQ46" s="467"/>
      <c r="UXR46" s="467"/>
      <c r="UXS46" s="467"/>
      <c r="UXT46" s="467"/>
      <c r="UXU46" s="467"/>
      <c r="UXV46" s="467"/>
      <c r="UXW46" s="467"/>
      <c r="UXX46" s="467"/>
      <c r="UXY46" s="467"/>
      <c r="UXZ46" s="467"/>
      <c r="UYA46" s="467"/>
      <c r="UYB46" s="467"/>
      <c r="UYC46" s="467"/>
      <c r="UYD46" s="467"/>
      <c r="UYE46" s="467"/>
      <c r="UYF46" s="467"/>
      <c r="UYG46" s="467"/>
      <c r="UYH46" s="467"/>
      <c r="UYI46" s="467"/>
      <c r="UYJ46" s="467"/>
      <c r="UYK46" s="467"/>
      <c r="UYL46" s="467"/>
      <c r="UYM46" s="467"/>
      <c r="UYN46" s="467"/>
      <c r="UYO46" s="467"/>
      <c r="UYP46" s="467"/>
      <c r="UYQ46" s="467"/>
      <c r="UYR46" s="467"/>
      <c r="UYS46" s="467"/>
      <c r="UYT46" s="467"/>
      <c r="UYU46" s="467"/>
      <c r="UYV46" s="467"/>
      <c r="UYW46" s="467"/>
      <c r="UYX46" s="467"/>
      <c r="UYY46" s="467"/>
      <c r="UYZ46" s="467"/>
      <c r="UZA46" s="467"/>
      <c r="UZB46" s="467"/>
      <c r="UZC46" s="467"/>
      <c r="UZD46" s="467"/>
      <c r="UZE46" s="467"/>
      <c r="UZF46" s="467"/>
      <c r="UZG46" s="467"/>
      <c r="UZH46" s="467"/>
      <c r="UZI46" s="467"/>
      <c r="UZJ46" s="467"/>
      <c r="UZK46" s="467"/>
      <c r="UZL46" s="467"/>
      <c r="UZM46" s="467"/>
      <c r="UZN46" s="467"/>
      <c r="UZO46" s="467"/>
      <c r="UZP46" s="467"/>
      <c r="UZQ46" s="467"/>
      <c r="UZR46" s="467"/>
      <c r="UZS46" s="467"/>
      <c r="UZT46" s="467"/>
      <c r="UZU46" s="467"/>
      <c r="UZV46" s="467"/>
      <c r="UZW46" s="467"/>
      <c r="UZX46" s="467"/>
      <c r="UZY46" s="467"/>
      <c r="UZZ46" s="467"/>
      <c r="VAA46" s="467"/>
      <c r="VAB46" s="467"/>
      <c r="VAC46" s="467"/>
      <c r="VAD46" s="467"/>
      <c r="VAE46" s="467"/>
      <c r="VAF46" s="467"/>
      <c r="VAG46" s="467"/>
      <c r="VAH46" s="467"/>
      <c r="VAI46" s="467"/>
      <c r="VAJ46" s="467"/>
      <c r="VAK46" s="467"/>
      <c r="VAL46" s="467"/>
      <c r="VAM46" s="467"/>
      <c r="VAN46" s="467"/>
      <c r="VAO46" s="467"/>
      <c r="VAP46" s="467"/>
      <c r="VAQ46" s="467"/>
      <c r="VAR46" s="467"/>
      <c r="VAS46" s="467"/>
      <c r="VAT46" s="467"/>
      <c r="VAU46" s="467"/>
      <c r="VAV46" s="467"/>
      <c r="VAW46" s="467"/>
      <c r="VAX46" s="467"/>
      <c r="VAY46" s="467"/>
      <c r="VAZ46" s="467"/>
      <c r="VBA46" s="467"/>
      <c r="VBB46" s="467"/>
      <c r="VBC46" s="467"/>
      <c r="VBD46" s="467"/>
      <c r="VBE46" s="467"/>
      <c r="VBF46" s="467"/>
      <c r="VBG46" s="467"/>
      <c r="VBH46" s="467"/>
      <c r="VBI46" s="467"/>
      <c r="VBJ46" s="467"/>
      <c r="VBK46" s="467"/>
      <c r="VBL46" s="467"/>
      <c r="VBM46" s="467"/>
      <c r="VBN46" s="467"/>
      <c r="VBO46" s="467"/>
      <c r="VBP46" s="467"/>
      <c r="VBQ46" s="467"/>
      <c r="VBR46" s="467"/>
      <c r="VBS46" s="467"/>
      <c r="VBT46" s="467"/>
      <c r="VBU46" s="467"/>
      <c r="VBV46" s="467"/>
      <c r="VBW46" s="467"/>
      <c r="VBX46" s="467"/>
      <c r="VBY46" s="467"/>
      <c r="VBZ46" s="467"/>
      <c r="VCA46" s="467"/>
      <c r="VCB46" s="467"/>
      <c r="VCC46" s="467"/>
      <c r="VCD46" s="467"/>
      <c r="VCE46" s="467"/>
      <c r="VCF46" s="467"/>
      <c r="VCG46" s="467"/>
      <c r="VCH46" s="467"/>
      <c r="VCI46" s="467"/>
      <c r="VCJ46" s="467"/>
      <c r="VCK46" s="467"/>
      <c r="VCL46" s="467"/>
      <c r="VCM46" s="467"/>
      <c r="VCN46" s="467"/>
      <c r="VCO46" s="467"/>
      <c r="VCP46" s="467"/>
      <c r="VCQ46" s="467"/>
      <c r="VCR46" s="467"/>
      <c r="VCS46" s="467"/>
      <c r="VCT46" s="467"/>
      <c r="VCU46" s="467"/>
      <c r="VCV46" s="467"/>
      <c r="VCW46" s="467"/>
      <c r="VCX46" s="467"/>
      <c r="VCY46" s="467"/>
      <c r="VCZ46" s="467"/>
      <c r="VDA46" s="467"/>
      <c r="VDB46" s="467"/>
      <c r="VDC46" s="467"/>
      <c r="VDD46" s="467"/>
      <c r="VDE46" s="467"/>
      <c r="VDF46" s="467"/>
      <c r="VDG46" s="467"/>
      <c r="VDH46" s="467"/>
      <c r="VDI46" s="467"/>
      <c r="VDJ46" s="467"/>
      <c r="VDK46" s="467"/>
      <c r="VDL46" s="467"/>
      <c r="VDM46" s="467"/>
      <c r="VDN46" s="467"/>
      <c r="VDO46" s="467"/>
      <c r="VDP46" s="467"/>
      <c r="VDQ46" s="467"/>
      <c r="VDR46" s="467"/>
      <c r="VDS46" s="467"/>
      <c r="VDT46" s="467"/>
      <c r="VDU46" s="467"/>
      <c r="VDV46" s="467"/>
      <c r="VDW46" s="467"/>
      <c r="VDX46" s="467"/>
      <c r="VDY46" s="467"/>
      <c r="VDZ46" s="467"/>
      <c r="VEA46" s="467"/>
      <c r="VEB46" s="467"/>
      <c r="VEC46" s="467"/>
      <c r="VED46" s="467"/>
      <c r="VEE46" s="467"/>
      <c r="VEF46" s="467"/>
      <c r="VEG46" s="467"/>
      <c r="VEH46" s="467"/>
      <c r="VEI46" s="467"/>
      <c r="VEJ46" s="467"/>
      <c r="VEK46" s="467"/>
      <c r="VEL46" s="467"/>
      <c r="VEM46" s="467"/>
      <c r="VEN46" s="467"/>
      <c r="VEO46" s="467"/>
      <c r="VEP46" s="467"/>
      <c r="VEQ46" s="467"/>
      <c r="VER46" s="467"/>
      <c r="VES46" s="467"/>
      <c r="VET46" s="467"/>
      <c r="VEU46" s="467"/>
      <c r="VEV46" s="467"/>
      <c r="VEW46" s="467"/>
      <c r="VEX46" s="467"/>
      <c r="VEY46" s="467"/>
      <c r="VEZ46" s="467"/>
      <c r="VFA46" s="467"/>
      <c r="VFB46" s="467"/>
      <c r="VFC46" s="467"/>
      <c r="VFD46" s="467"/>
      <c r="VFE46" s="467"/>
      <c r="VFF46" s="467"/>
      <c r="VFG46" s="467"/>
      <c r="VFH46" s="467"/>
      <c r="VFI46" s="467"/>
      <c r="VFJ46" s="467"/>
      <c r="VFK46" s="467"/>
      <c r="VFL46" s="467"/>
      <c r="VFM46" s="467"/>
      <c r="VFN46" s="467"/>
      <c r="VFO46" s="467"/>
      <c r="VFP46" s="467"/>
      <c r="VFQ46" s="467"/>
      <c r="VFR46" s="467"/>
      <c r="VFS46" s="467"/>
      <c r="VFT46" s="467"/>
      <c r="VFU46" s="467"/>
      <c r="VFV46" s="467"/>
      <c r="VFW46" s="467"/>
      <c r="VFX46" s="467"/>
      <c r="VFY46" s="467"/>
      <c r="VFZ46" s="467"/>
      <c r="VGA46" s="467"/>
      <c r="VGB46" s="467"/>
      <c r="VGC46" s="467"/>
      <c r="VGD46" s="467"/>
      <c r="VGE46" s="467"/>
      <c r="VGF46" s="467"/>
      <c r="VGG46" s="467"/>
      <c r="VGH46" s="467"/>
      <c r="VGI46" s="467"/>
      <c r="VGJ46" s="467"/>
      <c r="VGK46" s="467"/>
      <c r="VGL46" s="467"/>
      <c r="VGM46" s="467"/>
      <c r="VGN46" s="467"/>
      <c r="VGO46" s="467"/>
      <c r="VGP46" s="467"/>
      <c r="VGQ46" s="467"/>
      <c r="VGR46" s="467"/>
      <c r="VGS46" s="467"/>
      <c r="VGT46" s="467"/>
      <c r="VGU46" s="467"/>
      <c r="VGV46" s="467"/>
      <c r="VGW46" s="467"/>
      <c r="VGX46" s="467"/>
      <c r="VGY46" s="467"/>
      <c r="VGZ46" s="467"/>
      <c r="VHA46" s="467"/>
      <c r="VHB46" s="467"/>
      <c r="VHC46" s="467"/>
      <c r="VHD46" s="467"/>
      <c r="VHE46" s="467"/>
      <c r="VHF46" s="467"/>
      <c r="VHG46" s="467"/>
      <c r="VHH46" s="467"/>
      <c r="VHI46" s="467"/>
      <c r="VHJ46" s="467"/>
      <c r="VHK46" s="467"/>
      <c r="VHL46" s="467"/>
      <c r="VHM46" s="467"/>
      <c r="VHN46" s="467"/>
      <c r="VHO46" s="467"/>
      <c r="VHP46" s="467"/>
      <c r="VHQ46" s="467"/>
      <c r="VHR46" s="467"/>
      <c r="VHS46" s="467"/>
      <c r="VHT46" s="467"/>
      <c r="VHU46" s="467"/>
      <c r="VHV46" s="467"/>
      <c r="VHW46" s="467"/>
      <c r="VHX46" s="467"/>
      <c r="VHY46" s="467"/>
      <c r="VHZ46" s="467"/>
      <c r="VIA46" s="467"/>
      <c r="VIB46" s="467"/>
      <c r="VIC46" s="467"/>
      <c r="VID46" s="467"/>
      <c r="VIE46" s="467"/>
      <c r="VIF46" s="467"/>
      <c r="VIG46" s="467"/>
      <c r="VIH46" s="467"/>
      <c r="VII46" s="467"/>
      <c r="VIJ46" s="467"/>
      <c r="VIK46" s="467"/>
      <c r="VIL46" s="467"/>
      <c r="VIM46" s="467"/>
      <c r="VIN46" s="467"/>
      <c r="VIO46" s="467"/>
      <c r="VIP46" s="467"/>
      <c r="VIQ46" s="467"/>
      <c r="VIR46" s="467"/>
      <c r="VIS46" s="467"/>
      <c r="VIT46" s="467"/>
      <c r="VIU46" s="467"/>
      <c r="VIV46" s="467"/>
      <c r="VIW46" s="467"/>
      <c r="VIX46" s="467"/>
      <c r="VIY46" s="467"/>
      <c r="VIZ46" s="467"/>
      <c r="VJA46" s="467"/>
      <c r="VJB46" s="467"/>
      <c r="VJC46" s="467"/>
      <c r="VJD46" s="467"/>
      <c r="VJE46" s="467"/>
      <c r="VJF46" s="467"/>
      <c r="VJG46" s="467"/>
      <c r="VJH46" s="467"/>
      <c r="VJI46" s="467"/>
      <c r="VJJ46" s="467"/>
      <c r="VJK46" s="467"/>
      <c r="VJL46" s="467"/>
      <c r="VJM46" s="467"/>
      <c r="VJN46" s="467"/>
      <c r="VJO46" s="467"/>
      <c r="VJP46" s="467"/>
      <c r="VJQ46" s="467"/>
      <c r="VJR46" s="467"/>
      <c r="VJS46" s="467"/>
      <c r="VJT46" s="467"/>
      <c r="VJU46" s="467"/>
      <c r="VJV46" s="467"/>
      <c r="VJW46" s="467"/>
      <c r="VJX46" s="467"/>
      <c r="VJY46" s="467"/>
      <c r="VJZ46" s="467"/>
      <c r="VKA46" s="467"/>
      <c r="VKB46" s="467"/>
      <c r="VKC46" s="467"/>
      <c r="VKD46" s="467"/>
      <c r="VKE46" s="467"/>
      <c r="VKF46" s="467"/>
      <c r="VKG46" s="467"/>
      <c r="VKH46" s="467"/>
      <c r="VKI46" s="467"/>
      <c r="VKJ46" s="467"/>
      <c r="VKK46" s="467"/>
      <c r="VKL46" s="467"/>
      <c r="VKM46" s="467"/>
      <c r="VKN46" s="467"/>
      <c r="VKO46" s="467"/>
      <c r="VKP46" s="467"/>
      <c r="VKQ46" s="467"/>
      <c r="VKR46" s="467"/>
      <c r="VKS46" s="467"/>
      <c r="VKT46" s="467"/>
      <c r="VKU46" s="467"/>
      <c r="VKV46" s="467"/>
      <c r="VKW46" s="467"/>
      <c r="VKX46" s="467"/>
      <c r="VKY46" s="467"/>
      <c r="VKZ46" s="467"/>
      <c r="VLA46" s="467"/>
      <c r="VLB46" s="467"/>
      <c r="VLC46" s="467"/>
      <c r="VLD46" s="467"/>
      <c r="VLE46" s="467"/>
      <c r="VLF46" s="467"/>
      <c r="VLG46" s="467"/>
      <c r="VLH46" s="467"/>
      <c r="VLI46" s="467"/>
      <c r="VLJ46" s="467"/>
      <c r="VLK46" s="467"/>
      <c r="VLL46" s="467"/>
      <c r="VLM46" s="467"/>
      <c r="VLN46" s="467"/>
      <c r="VLO46" s="467"/>
      <c r="VLP46" s="467"/>
      <c r="VLQ46" s="467"/>
      <c r="VLR46" s="467"/>
      <c r="VLS46" s="467"/>
      <c r="VLT46" s="467"/>
      <c r="VLU46" s="467"/>
      <c r="VLV46" s="467"/>
      <c r="VLW46" s="467"/>
      <c r="VLX46" s="467"/>
      <c r="VLY46" s="467"/>
      <c r="VLZ46" s="467"/>
      <c r="VMA46" s="467"/>
      <c r="VMB46" s="467"/>
      <c r="VMC46" s="467"/>
      <c r="VMD46" s="467"/>
      <c r="VME46" s="467"/>
      <c r="VMF46" s="467"/>
      <c r="VMG46" s="467"/>
      <c r="VMH46" s="467"/>
      <c r="VMI46" s="467"/>
      <c r="VMJ46" s="467"/>
      <c r="VMK46" s="467"/>
      <c r="VML46" s="467"/>
      <c r="VMM46" s="467"/>
      <c r="VMN46" s="467"/>
      <c r="VMO46" s="467"/>
      <c r="VMP46" s="467"/>
      <c r="VMQ46" s="467"/>
      <c r="VMR46" s="467"/>
      <c r="VMS46" s="467"/>
      <c r="VMT46" s="467"/>
      <c r="VMU46" s="467"/>
      <c r="VMV46" s="467"/>
      <c r="VMW46" s="467"/>
      <c r="VMX46" s="467"/>
      <c r="VMY46" s="467"/>
      <c r="VMZ46" s="467"/>
      <c r="VNA46" s="467"/>
      <c r="VNB46" s="467"/>
      <c r="VNC46" s="467"/>
      <c r="VND46" s="467"/>
      <c r="VNE46" s="467"/>
      <c r="VNF46" s="467"/>
      <c r="VNG46" s="467"/>
      <c r="VNH46" s="467"/>
      <c r="VNI46" s="467"/>
      <c r="VNJ46" s="467"/>
      <c r="VNK46" s="467"/>
      <c r="VNL46" s="467"/>
      <c r="VNM46" s="467"/>
      <c r="VNN46" s="467"/>
      <c r="VNO46" s="467"/>
      <c r="VNP46" s="467"/>
      <c r="VNQ46" s="467"/>
      <c r="VNR46" s="467"/>
      <c r="VNS46" s="467"/>
      <c r="VNT46" s="467"/>
      <c r="VNU46" s="467"/>
      <c r="VNV46" s="467"/>
      <c r="VNW46" s="467"/>
      <c r="VNX46" s="467"/>
      <c r="VNY46" s="467"/>
      <c r="VNZ46" s="467"/>
      <c r="VOA46" s="467"/>
      <c r="VOB46" s="467"/>
      <c r="VOC46" s="467"/>
      <c r="VOD46" s="467"/>
      <c r="VOE46" s="467"/>
      <c r="VOF46" s="467"/>
      <c r="VOG46" s="467"/>
      <c r="VOH46" s="467"/>
      <c r="VOI46" s="467"/>
      <c r="VOJ46" s="467"/>
      <c r="VOK46" s="467"/>
      <c r="VOL46" s="467"/>
      <c r="VOM46" s="467"/>
      <c r="VON46" s="467"/>
      <c r="VOO46" s="467"/>
      <c r="VOP46" s="467"/>
      <c r="VOQ46" s="467"/>
      <c r="VOR46" s="467"/>
      <c r="VOS46" s="467"/>
      <c r="VOT46" s="467"/>
      <c r="VOU46" s="467"/>
      <c r="VOV46" s="467"/>
      <c r="VOW46" s="467"/>
      <c r="VOX46" s="467"/>
      <c r="VOY46" s="467"/>
      <c r="VOZ46" s="467"/>
      <c r="VPA46" s="467"/>
      <c r="VPB46" s="467"/>
      <c r="VPC46" s="467"/>
      <c r="VPD46" s="467"/>
      <c r="VPE46" s="467"/>
      <c r="VPF46" s="467"/>
      <c r="VPG46" s="467"/>
      <c r="VPH46" s="467"/>
      <c r="VPI46" s="467"/>
      <c r="VPJ46" s="467"/>
      <c r="VPK46" s="467"/>
      <c r="VPL46" s="467"/>
      <c r="VPM46" s="467"/>
      <c r="VPN46" s="467"/>
      <c r="VPO46" s="467"/>
      <c r="VPP46" s="467"/>
      <c r="VPQ46" s="467"/>
      <c r="VPR46" s="467"/>
      <c r="VPS46" s="467"/>
      <c r="VPT46" s="467"/>
      <c r="VPU46" s="467"/>
      <c r="VPV46" s="467"/>
      <c r="VPW46" s="467"/>
      <c r="VPX46" s="467"/>
      <c r="VPY46" s="467"/>
      <c r="VPZ46" s="467"/>
      <c r="VQA46" s="467"/>
      <c r="VQB46" s="467"/>
      <c r="VQC46" s="467"/>
      <c r="VQD46" s="467"/>
      <c r="VQE46" s="467"/>
      <c r="VQF46" s="467"/>
      <c r="VQG46" s="467"/>
      <c r="VQH46" s="467"/>
      <c r="VQI46" s="467"/>
      <c r="VQJ46" s="467"/>
      <c r="VQK46" s="467"/>
      <c r="VQL46" s="467"/>
      <c r="VQM46" s="467"/>
      <c r="VQN46" s="467"/>
      <c r="VQO46" s="467"/>
      <c r="VQP46" s="467"/>
      <c r="VQQ46" s="467"/>
      <c r="VQR46" s="467"/>
      <c r="VQS46" s="467"/>
      <c r="VQT46" s="467"/>
      <c r="VQU46" s="467"/>
      <c r="VQV46" s="467"/>
      <c r="VQW46" s="467"/>
      <c r="VQX46" s="467"/>
      <c r="VQY46" s="467"/>
      <c r="VQZ46" s="467"/>
      <c r="VRA46" s="467"/>
      <c r="VRB46" s="467"/>
      <c r="VRC46" s="467"/>
      <c r="VRD46" s="467"/>
      <c r="VRE46" s="467"/>
      <c r="VRF46" s="467"/>
      <c r="VRG46" s="467"/>
      <c r="VRH46" s="467"/>
      <c r="VRI46" s="467"/>
      <c r="VRJ46" s="467"/>
      <c r="VRK46" s="467"/>
      <c r="VRL46" s="467"/>
      <c r="VRM46" s="467"/>
      <c r="VRN46" s="467"/>
      <c r="VRO46" s="467"/>
      <c r="VRP46" s="467"/>
      <c r="VRQ46" s="467"/>
      <c r="VRR46" s="467"/>
      <c r="VRS46" s="467"/>
      <c r="VRT46" s="467"/>
      <c r="VRU46" s="467"/>
      <c r="VRV46" s="467"/>
      <c r="VRW46" s="467"/>
      <c r="VRX46" s="467"/>
      <c r="VRY46" s="467"/>
      <c r="VRZ46" s="467"/>
      <c r="VSA46" s="467"/>
      <c r="VSB46" s="467"/>
      <c r="VSC46" s="467"/>
      <c r="VSD46" s="467"/>
      <c r="VSE46" s="467"/>
      <c r="VSF46" s="467"/>
      <c r="VSG46" s="467"/>
      <c r="VSH46" s="467"/>
      <c r="VSI46" s="467"/>
      <c r="VSJ46" s="467"/>
      <c r="VSK46" s="467"/>
      <c r="VSL46" s="467"/>
      <c r="VSM46" s="467"/>
      <c r="VSN46" s="467"/>
      <c r="VSO46" s="467"/>
      <c r="VSP46" s="467"/>
      <c r="VSQ46" s="467"/>
      <c r="VSR46" s="467"/>
      <c r="VSS46" s="467"/>
      <c r="VST46" s="467"/>
      <c r="VSU46" s="467"/>
      <c r="VSV46" s="467"/>
      <c r="VSW46" s="467"/>
      <c r="VSX46" s="467"/>
      <c r="VSY46" s="467"/>
      <c r="VSZ46" s="467"/>
      <c r="VTA46" s="467"/>
      <c r="VTB46" s="467"/>
      <c r="VTC46" s="467"/>
      <c r="VTD46" s="467"/>
      <c r="VTE46" s="467"/>
      <c r="VTF46" s="467"/>
      <c r="VTG46" s="467"/>
      <c r="VTH46" s="467"/>
      <c r="VTI46" s="467"/>
      <c r="VTJ46" s="467"/>
      <c r="VTK46" s="467"/>
      <c r="VTL46" s="467"/>
      <c r="VTM46" s="467"/>
      <c r="VTN46" s="467"/>
      <c r="VTO46" s="467"/>
      <c r="VTP46" s="467"/>
      <c r="VTQ46" s="467"/>
      <c r="VTR46" s="467"/>
      <c r="VTS46" s="467"/>
      <c r="VTT46" s="467"/>
      <c r="VTU46" s="467"/>
      <c r="VTV46" s="467"/>
      <c r="VTW46" s="467"/>
      <c r="VTX46" s="467"/>
      <c r="VTY46" s="467"/>
      <c r="VTZ46" s="467"/>
      <c r="VUA46" s="467"/>
      <c r="VUB46" s="467"/>
      <c r="VUC46" s="467"/>
      <c r="VUD46" s="467"/>
      <c r="VUE46" s="467"/>
      <c r="VUF46" s="467"/>
      <c r="VUG46" s="467"/>
      <c r="VUH46" s="467"/>
      <c r="VUI46" s="467"/>
      <c r="VUJ46" s="467"/>
      <c r="VUK46" s="467"/>
      <c r="VUL46" s="467"/>
      <c r="VUM46" s="467"/>
      <c r="VUN46" s="467"/>
      <c r="VUO46" s="467"/>
      <c r="VUP46" s="467"/>
      <c r="VUQ46" s="467"/>
      <c r="VUR46" s="467"/>
      <c r="VUS46" s="467"/>
      <c r="VUT46" s="467"/>
      <c r="VUU46" s="467"/>
      <c r="VUV46" s="467"/>
      <c r="VUW46" s="467"/>
      <c r="VUX46" s="467"/>
      <c r="VUY46" s="467"/>
      <c r="VUZ46" s="467"/>
      <c r="VVA46" s="467"/>
      <c r="VVB46" s="467"/>
      <c r="VVC46" s="467"/>
      <c r="VVD46" s="467"/>
      <c r="VVE46" s="467"/>
      <c r="VVF46" s="467"/>
      <c r="VVG46" s="467"/>
      <c r="VVH46" s="467"/>
      <c r="VVI46" s="467"/>
      <c r="VVJ46" s="467"/>
      <c r="VVK46" s="467"/>
      <c r="VVL46" s="467"/>
      <c r="VVM46" s="467"/>
      <c r="VVN46" s="467"/>
      <c r="VVO46" s="467"/>
      <c r="VVP46" s="467"/>
      <c r="VVQ46" s="467"/>
      <c r="VVR46" s="467"/>
      <c r="VVS46" s="467"/>
      <c r="VVT46" s="467"/>
      <c r="VVU46" s="467"/>
      <c r="VVV46" s="467"/>
      <c r="VVW46" s="467"/>
      <c r="VVX46" s="467"/>
      <c r="VVY46" s="467"/>
      <c r="VVZ46" s="467"/>
      <c r="VWA46" s="467"/>
      <c r="VWB46" s="467"/>
      <c r="VWC46" s="467"/>
      <c r="VWD46" s="467"/>
      <c r="VWE46" s="467"/>
      <c r="VWF46" s="467"/>
      <c r="VWG46" s="467"/>
      <c r="VWH46" s="467"/>
      <c r="VWI46" s="467"/>
      <c r="VWJ46" s="467"/>
      <c r="VWK46" s="467"/>
      <c r="VWL46" s="467"/>
      <c r="VWM46" s="467"/>
      <c r="VWN46" s="467"/>
      <c r="VWO46" s="467"/>
      <c r="VWP46" s="467"/>
      <c r="VWQ46" s="467"/>
      <c r="VWR46" s="467"/>
      <c r="VWS46" s="467"/>
      <c r="VWT46" s="467"/>
      <c r="VWU46" s="467"/>
      <c r="VWV46" s="467"/>
      <c r="VWW46" s="467"/>
      <c r="VWX46" s="467"/>
      <c r="VWY46" s="467"/>
      <c r="VWZ46" s="467"/>
      <c r="VXA46" s="467"/>
      <c r="VXB46" s="467"/>
      <c r="VXC46" s="467"/>
      <c r="VXD46" s="467"/>
      <c r="VXE46" s="467"/>
      <c r="VXF46" s="467"/>
      <c r="VXG46" s="467"/>
      <c r="VXH46" s="467"/>
      <c r="VXI46" s="467"/>
      <c r="VXJ46" s="467"/>
      <c r="VXK46" s="467"/>
      <c r="VXL46" s="467"/>
      <c r="VXM46" s="467"/>
      <c r="VXN46" s="467"/>
      <c r="VXO46" s="467"/>
      <c r="VXP46" s="467"/>
      <c r="VXQ46" s="467"/>
      <c r="VXR46" s="467"/>
      <c r="VXS46" s="467"/>
      <c r="VXT46" s="467"/>
      <c r="VXU46" s="467"/>
      <c r="VXV46" s="467"/>
      <c r="VXW46" s="467"/>
      <c r="VXX46" s="467"/>
      <c r="VXY46" s="467"/>
      <c r="VXZ46" s="467"/>
      <c r="VYA46" s="467"/>
      <c r="VYB46" s="467"/>
      <c r="VYC46" s="467"/>
      <c r="VYD46" s="467"/>
      <c r="VYE46" s="467"/>
      <c r="VYF46" s="467"/>
      <c r="VYG46" s="467"/>
      <c r="VYH46" s="467"/>
      <c r="VYI46" s="467"/>
      <c r="VYJ46" s="467"/>
      <c r="VYK46" s="467"/>
      <c r="VYL46" s="467"/>
      <c r="VYM46" s="467"/>
      <c r="VYN46" s="467"/>
      <c r="VYO46" s="467"/>
      <c r="VYP46" s="467"/>
      <c r="VYQ46" s="467"/>
      <c r="VYR46" s="467"/>
      <c r="VYS46" s="467"/>
      <c r="VYT46" s="467"/>
      <c r="VYU46" s="467"/>
      <c r="VYV46" s="467"/>
      <c r="VYW46" s="467"/>
      <c r="VYX46" s="467"/>
      <c r="VYY46" s="467"/>
      <c r="VYZ46" s="467"/>
      <c r="VZA46" s="467"/>
      <c r="VZB46" s="467"/>
      <c r="VZC46" s="467"/>
      <c r="VZD46" s="467"/>
      <c r="VZE46" s="467"/>
      <c r="VZF46" s="467"/>
      <c r="VZG46" s="467"/>
      <c r="VZH46" s="467"/>
      <c r="VZI46" s="467"/>
      <c r="VZJ46" s="467"/>
      <c r="VZK46" s="467"/>
      <c r="VZL46" s="467"/>
      <c r="VZM46" s="467"/>
      <c r="VZN46" s="467"/>
      <c r="VZO46" s="467"/>
      <c r="VZP46" s="467"/>
      <c r="VZQ46" s="467"/>
      <c r="VZR46" s="467"/>
      <c r="VZS46" s="467"/>
      <c r="VZT46" s="467"/>
      <c r="VZU46" s="467"/>
      <c r="VZV46" s="467"/>
      <c r="VZW46" s="467"/>
      <c r="VZX46" s="467"/>
      <c r="VZY46" s="467"/>
      <c r="VZZ46" s="467"/>
      <c r="WAA46" s="467"/>
      <c r="WAB46" s="467"/>
      <c r="WAC46" s="467"/>
      <c r="WAD46" s="467"/>
      <c r="WAE46" s="467"/>
      <c r="WAF46" s="467"/>
      <c r="WAG46" s="467"/>
      <c r="WAH46" s="467"/>
      <c r="WAI46" s="467"/>
      <c r="WAJ46" s="467"/>
      <c r="WAK46" s="467"/>
      <c r="WAL46" s="467"/>
      <c r="WAM46" s="467"/>
      <c r="WAN46" s="467"/>
      <c r="WAO46" s="467"/>
      <c r="WAP46" s="467"/>
      <c r="WAQ46" s="467"/>
      <c r="WAR46" s="467"/>
      <c r="WAS46" s="467"/>
      <c r="WAT46" s="467"/>
      <c r="WAU46" s="467"/>
      <c r="WAV46" s="467"/>
      <c r="WAW46" s="467"/>
      <c r="WAX46" s="467"/>
      <c r="WAY46" s="467"/>
      <c r="WAZ46" s="467"/>
      <c r="WBA46" s="467"/>
      <c r="WBB46" s="467"/>
      <c r="WBC46" s="467"/>
      <c r="WBD46" s="467"/>
      <c r="WBE46" s="467"/>
      <c r="WBF46" s="467"/>
      <c r="WBG46" s="467"/>
      <c r="WBH46" s="467"/>
      <c r="WBI46" s="467"/>
      <c r="WBJ46" s="467"/>
      <c r="WBK46" s="467"/>
      <c r="WBL46" s="467"/>
      <c r="WBM46" s="467"/>
      <c r="WBN46" s="467"/>
      <c r="WBO46" s="467"/>
      <c r="WBP46" s="467"/>
      <c r="WBQ46" s="467"/>
      <c r="WBR46" s="467"/>
      <c r="WBS46" s="467"/>
      <c r="WBT46" s="467"/>
      <c r="WBU46" s="467"/>
      <c r="WBV46" s="467"/>
      <c r="WBW46" s="467"/>
      <c r="WBX46" s="467"/>
      <c r="WBY46" s="467"/>
      <c r="WBZ46" s="467"/>
      <c r="WCA46" s="467"/>
      <c r="WCB46" s="467"/>
      <c r="WCC46" s="467"/>
      <c r="WCD46" s="467"/>
      <c r="WCE46" s="467"/>
      <c r="WCF46" s="467"/>
      <c r="WCG46" s="467"/>
      <c r="WCH46" s="467"/>
      <c r="WCI46" s="467"/>
      <c r="WCJ46" s="467"/>
      <c r="WCK46" s="467"/>
      <c r="WCL46" s="467"/>
      <c r="WCM46" s="467"/>
      <c r="WCN46" s="467"/>
      <c r="WCO46" s="467"/>
      <c r="WCP46" s="467"/>
      <c r="WCQ46" s="467"/>
      <c r="WCR46" s="467"/>
      <c r="WCS46" s="467"/>
      <c r="WCT46" s="467"/>
      <c r="WCU46" s="467"/>
      <c r="WCV46" s="467"/>
      <c r="WCW46" s="467"/>
      <c r="WCX46" s="467"/>
      <c r="WCY46" s="467"/>
      <c r="WCZ46" s="467"/>
      <c r="WDA46" s="467"/>
      <c r="WDB46" s="467"/>
      <c r="WDC46" s="467"/>
      <c r="WDD46" s="467"/>
      <c r="WDE46" s="467"/>
      <c r="WDF46" s="467"/>
      <c r="WDG46" s="467"/>
      <c r="WDH46" s="467"/>
      <c r="WDI46" s="467"/>
      <c r="WDJ46" s="467"/>
      <c r="WDK46" s="467"/>
      <c r="WDL46" s="467"/>
      <c r="WDM46" s="467"/>
      <c r="WDN46" s="467"/>
      <c r="WDO46" s="467"/>
      <c r="WDP46" s="467"/>
      <c r="WDQ46" s="467"/>
      <c r="WDR46" s="467"/>
      <c r="WDS46" s="467"/>
      <c r="WDT46" s="467"/>
      <c r="WDU46" s="467"/>
      <c r="WDV46" s="467"/>
      <c r="WDW46" s="467"/>
      <c r="WDX46" s="467"/>
      <c r="WDY46" s="467"/>
      <c r="WDZ46" s="467"/>
      <c r="WEA46" s="467"/>
      <c r="WEB46" s="467"/>
      <c r="WEC46" s="467"/>
      <c r="WED46" s="467"/>
      <c r="WEE46" s="467"/>
      <c r="WEF46" s="467"/>
      <c r="WEG46" s="467"/>
      <c r="WEH46" s="467"/>
      <c r="WEI46" s="467"/>
      <c r="WEJ46" s="467"/>
      <c r="WEK46" s="467"/>
      <c r="WEL46" s="467"/>
      <c r="WEM46" s="467"/>
      <c r="WEN46" s="467"/>
      <c r="WEO46" s="467"/>
      <c r="WEP46" s="467"/>
      <c r="WEQ46" s="467"/>
      <c r="WER46" s="467"/>
      <c r="WES46" s="467"/>
      <c r="WET46" s="467"/>
      <c r="WEU46" s="467"/>
      <c r="WEV46" s="467"/>
      <c r="WEW46" s="467"/>
      <c r="WEX46" s="467"/>
      <c r="WEY46" s="467"/>
      <c r="WEZ46" s="467"/>
      <c r="WFA46" s="467"/>
      <c r="WFB46" s="467"/>
      <c r="WFC46" s="467"/>
      <c r="WFD46" s="467"/>
      <c r="WFE46" s="467"/>
      <c r="WFF46" s="467"/>
      <c r="WFG46" s="467"/>
      <c r="WFH46" s="467"/>
      <c r="WFI46" s="467"/>
      <c r="WFJ46" s="467"/>
      <c r="WFK46" s="467"/>
      <c r="WFL46" s="467"/>
      <c r="WFM46" s="467"/>
      <c r="WFN46" s="467"/>
      <c r="WFO46" s="467"/>
      <c r="WFP46" s="467"/>
      <c r="WFQ46" s="467"/>
      <c r="WFR46" s="467"/>
      <c r="WFS46" s="467"/>
      <c r="WFT46" s="467"/>
      <c r="WFU46" s="467"/>
      <c r="WFV46" s="467"/>
      <c r="WFW46" s="467"/>
      <c r="WFX46" s="467"/>
      <c r="WFY46" s="467"/>
      <c r="WFZ46" s="467"/>
      <c r="WGA46" s="467"/>
      <c r="WGB46" s="467"/>
      <c r="WGC46" s="467"/>
      <c r="WGD46" s="467"/>
      <c r="WGE46" s="467"/>
      <c r="WGF46" s="467"/>
      <c r="WGG46" s="467"/>
      <c r="WGH46" s="467"/>
      <c r="WGI46" s="467"/>
      <c r="WGJ46" s="467"/>
      <c r="WGK46" s="467"/>
      <c r="WGL46" s="467"/>
      <c r="WGM46" s="467"/>
      <c r="WGN46" s="467"/>
      <c r="WGO46" s="467"/>
      <c r="WGP46" s="467"/>
      <c r="WGQ46" s="467"/>
      <c r="WGR46" s="467"/>
      <c r="WGS46" s="467"/>
      <c r="WGT46" s="467"/>
      <c r="WGU46" s="467"/>
      <c r="WGV46" s="467"/>
      <c r="WGW46" s="467"/>
      <c r="WGX46" s="467"/>
      <c r="WGY46" s="467"/>
      <c r="WGZ46" s="467"/>
      <c r="WHA46" s="467"/>
      <c r="WHB46" s="467"/>
      <c r="WHC46" s="467"/>
      <c r="WHD46" s="467"/>
      <c r="WHE46" s="467"/>
      <c r="WHF46" s="467"/>
      <c r="WHG46" s="467"/>
      <c r="WHH46" s="467"/>
      <c r="WHI46" s="467"/>
      <c r="WHJ46" s="467"/>
      <c r="WHK46" s="467"/>
      <c r="WHL46" s="467"/>
      <c r="WHM46" s="467"/>
      <c r="WHN46" s="467"/>
      <c r="WHO46" s="467"/>
      <c r="WHP46" s="467"/>
      <c r="WHQ46" s="467"/>
      <c r="WHR46" s="467"/>
      <c r="WHS46" s="467"/>
      <c r="WHT46" s="467"/>
      <c r="WHU46" s="467"/>
      <c r="WHV46" s="467"/>
      <c r="WHW46" s="467"/>
      <c r="WHX46" s="467"/>
      <c r="WHY46" s="467"/>
      <c r="WHZ46" s="467"/>
      <c r="WIA46" s="467"/>
      <c r="WIB46" s="467"/>
      <c r="WIC46" s="467"/>
      <c r="WID46" s="467"/>
      <c r="WIE46" s="467"/>
      <c r="WIF46" s="467"/>
      <c r="WIG46" s="467"/>
      <c r="WIH46" s="467"/>
      <c r="WII46" s="467"/>
      <c r="WIJ46" s="467"/>
      <c r="WIK46" s="467"/>
      <c r="WIL46" s="467"/>
      <c r="WIM46" s="467"/>
      <c r="WIN46" s="467"/>
      <c r="WIO46" s="467"/>
      <c r="WIP46" s="467"/>
      <c r="WIQ46" s="467"/>
      <c r="WIR46" s="467"/>
      <c r="WIS46" s="467"/>
      <c r="WIT46" s="467"/>
      <c r="WIU46" s="467"/>
      <c r="WIV46" s="467"/>
      <c r="WIW46" s="467"/>
      <c r="WIX46" s="467"/>
      <c r="WIY46" s="467"/>
      <c r="WIZ46" s="467"/>
      <c r="WJA46" s="467"/>
      <c r="WJB46" s="467"/>
      <c r="WJC46" s="467"/>
      <c r="WJD46" s="467"/>
      <c r="WJE46" s="467"/>
      <c r="WJF46" s="467"/>
      <c r="WJG46" s="467"/>
      <c r="WJH46" s="467"/>
      <c r="WJI46" s="467"/>
      <c r="WJJ46" s="467"/>
      <c r="WJK46" s="467"/>
      <c r="WJL46" s="467"/>
      <c r="WJM46" s="467"/>
      <c r="WJN46" s="467"/>
      <c r="WJO46" s="467"/>
      <c r="WJP46" s="467"/>
      <c r="WJQ46" s="467"/>
      <c r="WJR46" s="467"/>
      <c r="WJS46" s="467"/>
      <c r="WJT46" s="467"/>
      <c r="WJU46" s="467"/>
      <c r="WJV46" s="467"/>
      <c r="WJW46" s="467"/>
      <c r="WJX46" s="467"/>
      <c r="WJY46" s="467"/>
      <c r="WJZ46" s="467"/>
      <c r="WKA46" s="467"/>
      <c r="WKB46" s="467"/>
      <c r="WKC46" s="467"/>
      <c r="WKD46" s="467"/>
      <c r="WKE46" s="467"/>
      <c r="WKF46" s="467"/>
      <c r="WKG46" s="467"/>
      <c r="WKH46" s="467"/>
      <c r="WKI46" s="467"/>
      <c r="WKJ46" s="467"/>
      <c r="WKK46" s="467"/>
      <c r="WKL46" s="467"/>
      <c r="WKM46" s="467"/>
      <c r="WKN46" s="467"/>
      <c r="WKO46" s="467"/>
      <c r="WKP46" s="467"/>
      <c r="WKQ46" s="467"/>
      <c r="WKR46" s="467"/>
      <c r="WKS46" s="467"/>
      <c r="WKT46" s="467"/>
      <c r="WKU46" s="467"/>
      <c r="WKV46" s="467"/>
      <c r="WKW46" s="467"/>
      <c r="WKX46" s="467"/>
      <c r="WKY46" s="467"/>
      <c r="WKZ46" s="467"/>
      <c r="WLA46" s="467"/>
      <c r="WLB46" s="467"/>
      <c r="WLC46" s="467"/>
      <c r="WLD46" s="467"/>
      <c r="WLE46" s="467"/>
      <c r="WLF46" s="467"/>
      <c r="WLG46" s="467"/>
      <c r="WLH46" s="467"/>
      <c r="WLI46" s="467"/>
      <c r="WLJ46" s="467"/>
      <c r="WLK46" s="467"/>
      <c r="WLL46" s="467"/>
      <c r="WLM46" s="467"/>
      <c r="WLN46" s="467"/>
      <c r="WLO46" s="467"/>
      <c r="WLP46" s="467"/>
      <c r="WLQ46" s="467"/>
      <c r="WLR46" s="467"/>
      <c r="WLS46" s="467"/>
      <c r="WLT46" s="467"/>
      <c r="WLU46" s="467"/>
      <c r="WLV46" s="467"/>
      <c r="WLW46" s="467"/>
      <c r="WLX46" s="467"/>
      <c r="WLY46" s="467"/>
      <c r="WLZ46" s="467"/>
      <c r="WMA46" s="467"/>
      <c r="WMB46" s="467"/>
      <c r="WMC46" s="467"/>
      <c r="WMD46" s="467"/>
      <c r="WME46" s="467"/>
      <c r="WMF46" s="467"/>
      <c r="WMG46" s="467"/>
      <c r="WMH46" s="467"/>
      <c r="WMI46" s="467"/>
      <c r="WMJ46" s="467"/>
      <c r="WMK46" s="467"/>
      <c r="WML46" s="467"/>
      <c r="WMM46" s="467"/>
      <c r="WMN46" s="467"/>
      <c r="WMO46" s="467"/>
      <c r="WMP46" s="467"/>
      <c r="WMQ46" s="467"/>
      <c r="WMR46" s="467"/>
      <c r="WMS46" s="467"/>
      <c r="WMT46" s="467"/>
      <c r="WMU46" s="467"/>
      <c r="WMV46" s="467"/>
      <c r="WMW46" s="467"/>
      <c r="WMX46" s="467"/>
      <c r="WMY46" s="467"/>
      <c r="WMZ46" s="467"/>
      <c r="WNA46" s="467"/>
      <c r="WNB46" s="467"/>
      <c r="WNC46" s="467"/>
      <c r="WND46" s="467"/>
      <c r="WNE46" s="467"/>
      <c r="WNF46" s="467"/>
      <c r="WNG46" s="467"/>
      <c r="WNH46" s="467"/>
      <c r="WNI46" s="467"/>
      <c r="WNJ46" s="467"/>
      <c r="WNK46" s="467"/>
      <c r="WNL46" s="467"/>
      <c r="WNM46" s="467"/>
      <c r="WNN46" s="467"/>
      <c r="WNO46" s="467"/>
      <c r="WNP46" s="467"/>
      <c r="WNQ46" s="467"/>
      <c r="WNR46" s="467"/>
      <c r="WNS46" s="467"/>
      <c r="WNT46" s="467"/>
      <c r="WNU46" s="467"/>
      <c r="WNV46" s="467"/>
      <c r="WNW46" s="467"/>
      <c r="WNX46" s="467"/>
      <c r="WNY46" s="467"/>
      <c r="WNZ46" s="467"/>
      <c r="WOA46" s="467"/>
      <c r="WOB46" s="467"/>
      <c r="WOC46" s="467"/>
      <c r="WOD46" s="467"/>
      <c r="WOE46" s="467"/>
      <c r="WOF46" s="467"/>
      <c r="WOG46" s="467"/>
      <c r="WOH46" s="467"/>
      <c r="WOI46" s="467"/>
      <c r="WOJ46" s="467"/>
      <c r="WOK46" s="467"/>
      <c r="WOL46" s="467"/>
      <c r="WOM46" s="467"/>
      <c r="WON46" s="467"/>
      <c r="WOO46" s="467"/>
      <c r="WOP46" s="467"/>
      <c r="WOQ46" s="467"/>
      <c r="WOR46" s="467"/>
      <c r="WOS46" s="467"/>
      <c r="WOT46" s="467"/>
      <c r="WOU46" s="467"/>
      <c r="WOV46" s="467"/>
      <c r="WOW46" s="467"/>
      <c r="WOX46" s="467"/>
      <c r="WOY46" s="467"/>
      <c r="WOZ46" s="467"/>
      <c r="WPA46" s="467"/>
      <c r="WPB46" s="467"/>
      <c r="WPC46" s="467"/>
      <c r="WPD46" s="467"/>
      <c r="WPE46" s="467"/>
      <c r="WPF46" s="467"/>
      <c r="WPG46" s="467"/>
      <c r="WPH46" s="467"/>
      <c r="WPI46" s="467"/>
      <c r="WPJ46" s="467"/>
      <c r="WPK46" s="467"/>
      <c r="WPL46" s="467"/>
      <c r="WPM46" s="467"/>
      <c r="WPN46" s="467"/>
      <c r="WPO46" s="467"/>
      <c r="WPP46" s="467"/>
      <c r="WPQ46" s="467"/>
      <c r="WPR46" s="467"/>
      <c r="WPS46" s="467"/>
      <c r="WPT46" s="467"/>
      <c r="WPU46" s="467"/>
      <c r="WPV46" s="467"/>
      <c r="WPW46" s="467"/>
      <c r="WPX46" s="467"/>
      <c r="WPY46" s="467"/>
      <c r="WPZ46" s="467"/>
      <c r="WQA46" s="467"/>
      <c r="WQB46" s="467"/>
      <c r="WQC46" s="467"/>
      <c r="WQD46" s="467"/>
      <c r="WQE46" s="467"/>
      <c r="WQF46" s="467"/>
      <c r="WQG46" s="467"/>
      <c r="WQH46" s="467"/>
      <c r="WQI46" s="467"/>
      <c r="WQJ46" s="467"/>
      <c r="WQK46" s="467"/>
      <c r="WQL46" s="467"/>
      <c r="WQM46" s="467"/>
      <c r="WQN46" s="467"/>
      <c r="WQO46" s="467"/>
      <c r="WQP46" s="467"/>
      <c r="WQQ46" s="467"/>
      <c r="WQR46" s="467"/>
      <c r="WQS46" s="467"/>
      <c r="WQT46" s="467"/>
      <c r="WQU46" s="467"/>
      <c r="WQV46" s="467"/>
      <c r="WQW46" s="467"/>
      <c r="WQX46" s="467"/>
      <c r="WQY46" s="467"/>
      <c r="WQZ46" s="467"/>
      <c r="WRA46" s="467"/>
      <c r="WRB46" s="467"/>
      <c r="WRC46" s="467"/>
      <c r="WRD46" s="467"/>
      <c r="WRE46" s="467"/>
      <c r="WRF46" s="467"/>
      <c r="WRG46" s="467"/>
      <c r="WRH46" s="467"/>
      <c r="WRI46" s="467"/>
      <c r="WRJ46" s="467"/>
      <c r="WRK46" s="467"/>
      <c r="WRL46" s="467"/>
      <c r="WRM46" s="467"/>
      <c r="WRN46" s="467"/>
      <c r="WRO46" s="467"/>
      <c r="WRP46" s="467"/>
      <c r="WRQ46" s="467"/>
      <c r="WRR46" s="467"/>
      <c r="WRS46" s="467"/>
      <c r="WRT46" s="467"/>
      <c r="WRU46" s="467"/>
      <c r="WRV46" s="467"/>
      <c r="WRW46" s="467"/>
      <c r="WRX46" s="467"/>
      <c r="WRY46" s="467"/>
      <c r="WRZ46" s="467"/>
      <c r="WSA46" s="467"/>
      <c r="WSB46" s="467"/>
      <c r="WSC46" s="467"/>
      <c r="WSD46" s="467"/>
      <c r="WSE46" s="467"/>
      <c r="WSF46" s="467"/>
      <c r="WSG46" s="467"/>
      <c r="WSH46" s="467"/>
      <c r="WSI46" s="467"/>
      <c r="WSJ46" s="467"/>
      <c r="WSK46" s="467"/>
      <c r="WSL46" s="467"/>
      <c r="WSM46" s="467"/>
      <c r="WSN46" s="467"/>
      <c r="WSO46" s="467"/>
      <c r="WSP46" s="467"/>
      <c r="WSQ46" s="467"/>
      <c r="WSR46" s="467"/>
      <c r="WSS46" s="467"/>
      <c r="WST46" s="467"/>
      <c r="WSU46" s="467"/>
      <c r="WSV46" s="467"/>
      <c r="WSW46" s="467"/>
      <c r="WSX46" s="467"/>
      <c r="WSY46" s="467"/>
      <c r="WSZ46" s="467"/>
      <c r="WTA46" s="467"/>
      <c r="WTB46" s="467"/>
      <c r="WTC46" s="467"/>
      <c r="WTD46" s="467"/>
      <c r="WTE46" s="467"/>
      <c r="WTF46" s="467"/>
      <c r="WTG46" s="467"/>
      <c r="WTH46" s="467"/>
      <c r="WTI46" s="467"/>
      <c r="WTJ46" s="467"/>
      <c r="WTK46" s="467"/>
      <c r="WTL46" s="467"/>
      <c r="WTM46" s="467"/>
      <c r="WTN46" s="467"/>
      <c r="WTO46" s="467"/>
      <c r="WTP46" s="467"/>
      <c r="WTQ46" s="467"/>
      <c r="WTR46" s="467"/>
      <c r="WTS46" s="467"/>
      <c r="WTT46" s="467"/>
      <c r="WTU46" s="467"/>
      <c r="WTV46" s="467"/>
      <c r="WTW46" s="467"/>
      <c r="WTX46" s="467"/>
      <c r="WTY46" s="467"/>
      <c r="WTZ46" s="467"/>
      <c r="WUA46" s="467"/>
      <c r="WUB46" s="467"/>
      <c r="WUC46" s="467"/>
      <c r="WUD46" s="467"/>
      <c r="WUE46" s="467"/>
      <c r="WUF46" s="467"/>
      <c r="WUG46" s="467"/>
      <c r="WUH46" s="467"/>
      <c r="WUI46" s="467"/>
      <c r="WUJ46" s="467"/>
      <c r="WUK46" s="467"/>
      <c r="WUL46" s="467"/>
      <c r="WUM46" s="467"/>
      <c r="WUN46" s="467"/>
      <c r="WUO46" s="467"/>
      <c r="WUP46" s="467"/>
      <c r="WUQ46" s="467"/>
      <c r="WUR46" s="467"/>
      <c r="WUS46" s="467"/>
      <c r="WUT46" s="467"/>
      <c r="WUU46" s="467"/>
      <c r="WUV46" s="467"/>
      <c r="WUW46" s="467"/>
      <c r="WUX46" s="467"/>
      <c r="WUY46" s="467"/>
      <c r="WUZ46" s="467"/>
      <c r="WVA46" s="467"/>
      <c r="WVB46" s="467"/>
      <c r="WVC46" s="467"/>
      <c r="WVD46" s="467"/>
      <c r="WVE46" s="467"/>
      <c r="WVF46" s="467"/>
      <c r="WVG46" s="467"/>
      <c r="WVH46" s="467"/>
      <c r="WVI46" s="467"/>
      <c r="WVJ46" s="467"/>
      <c r="WVK46" s="467"/>
      <c r="WVL46" s="467"/>
      <c r="WVM46" s="467"/>
      <c r="WVN46" s="467"/>
      <c r="WVO46" s="467"/>
      <c r="WVP46" s="467"/>
      <c r="WVQ46" s="467"/>
      <c r="WVR46" s="467"/>
      <c r="WVS46" s="467"/>
      <c r="WVT46" s="467"/>
      <c r="WVU46" s="467"/>
      <c r="WVV46" s="467"/>
      <c r="WVW46" s="467"/>
      <c r="WVX46" s="467"/>
      <c r="WVY46" s="467"/>
      <c r="WVZ46" s="467"/>
      <c r="WWA46" s="467"/>
      <c r="WWB46" s="467"/>
      <c r="WWC46" s="467"/>
      <c r="WWD46" s="467"/>
      <c r="WWE46" s="467"/>
      <c r="WWF46" s="467"/>
      <c r="WWG46" s="467"/>
      <c r="WWH46" s="467"/>
      <c r="WWI46" s="467"/>
      <c r="WWJ46" s="467"/>
      <c r="WWK46" s="467"/>
      <c r="WWL46" s="467"/>
      <c r="WWM46" s="467"/>
      <c r="WWN46" s="467"/>
      <c r="WWO46" s="467"/>
      <c r="WWP46" s="467"/>
      <c r="WWQ46" s="467"/>
      <c r="WWR46" s="467"/>
      <c r="WWS46" s="467"/>
      <c r="WWT46" s="467"/>
      <c r="WWU46" s="467"/>
      <c r="WWV46" s="467"/>
      <c r="WWW46" s="467"/>
      <c r="WWX46" s="467"/>
      <c r="WWY46" s="467"/>
      <c r="WWZ46" s="467"/>
      <c r="WXA46" s="467"/>
      <c r="WXB46" s="467"/>
      <c r="WXC46" s="467"/>
      <c r="WXD46" s="467"/>
      <c r="WXE46" s="467"/>
      <c r="WXF46" s="467"/>
      <c r="WXG46" s="467"/>
      <c r="WXH46" s="467"/>
      <c r="WXI46" s="467"/>
      <c r="WXJ46" s="467"/>
      <c r="WXK46" s="467"/>
      <c r="WXL46" s="467"/>
      <c r="WXM46" s="467"/>
      <c r="WXN46" s="467"/>
      <c r="WXO46" s="467"/>
      <c r="WXP46" s="467"/>
      <c r="WXQ46" s="467"/>
      <c r="WXR46" s="467"/>
      <c r="WXS46" s="467"/>
      <c r="WXT46" s="467"/>
      <c r="WXU46" s="467"/>
      <c r="WXV46" s="467"/>
      <c r="WXW46" s="467"/>
      <c r="WXX46" s="467"/>
      <c r="WXY46" s="467"/>
      <c r="WXZ46" s="467"/>
      <c r="WYA46" s="467"/>
      <c r="WYB46" s="467"/>
      <c r="WYC46" s="467"/>
      <c r="WYD46" s="467"/>
      <c r="WYE46" s="467"/>
      <c r="WYF46" s="467"/>
      <c r="WYG46" s="467"/>
      <c r="WYH46" s="467"/>
      <c r="WYI46" s="467"/>
      <c r="WYJ46" s="467"/>
      <c r="WYK46" s="467"/>
      <c r="WYL46" s="467"/>
      <c r="WYM46" s="467"/>
      <c r="WYN46" s="467"/>
      <c r="WYO46" s="467"/>
      <c r="WYP46" s="467"/>
      <c r="WYQ46" s="467"/>
      <c r="WYR46" s="467"/>
      <c r="WYS46" s="467"/>
      <c r="WYT46" s="467"/>
      <c r="WYU46" s="467"/>
      <c r="WYV46" s="467"/>
      <c r="WYW46" s="467"/>
      <c r="WYX46" s="467"/>
      <c r="WYY46" s="467"/>
      <c r="WYZ46" s="467"/>
      <c r="WZA46" s="467"/>
      <c r="WZB46" s="467"/>
      <c r="WZC46" s="467"/>
      <c r="WZD46" s="467"/>
      <c r="WZE46" s="467"/>
      <c r="WZF46" s="467"/>
      <c r="WZG46" s="467"/>
      <c r="WZH46" s="467"/>
      <c r="WZI46" s="467"/>
      <c r="WZJ46" s="467"/>
      <c r="WZK46" s="467"/>
      <c r="WZL46" s="467"/>
      <c r="WZM46" s="467"/>
      <c r="WZN46" s="467"/>
      <c r="WZO46" s="467"/>
      <c r="WZP46" s="467"/>
      <c r="WZQ46" s="467"/>
      <c r="WZR46" s="467"/>
      <c r="WZS46" s="467"/>
      <c r="WZT46" s="467"/>
      <c r="WZU46" s="467"/>
      <c r="WZV46" s="467"/>
      <c r="WZW46" s="467"/>
      <c r="WZX46" s="467"/>
      <c r="WZY46" s="467"/>
      <c r="WZZ46" s="467"/>
      <c r="XAA46" s="467"/>
      <c r="XAB46" s="467"/>
      <c r="XAC46" s="467"/>
      <c r="XAD46" s="467"/>
      <c r="XAE46" s="467"/>
      <c r="XAF46" s="467"/>
      <c r="XAG46" s="467"/>
      <c r="XAH46" s="467"/>
      <c r="XAI46" s="467"/>
      <c r="XAJ46" s="467"/>
      <c r="XAK46" s="467"/>
      <c r="XAL46" s="467"/>
      <c r="XAM46" s="467"/>
      <c r="XAN46" s="467"/>
      <c r="XAO46" s="467"/>
      <c r="XAP46" s="467"/>
      <c r="XAQ46" s="467"/>
      <c r="XAR46" s="467"/>
      <c r="XAS46" s="467"/>
      <c r="XAT46" s="467"/>
      <c r="XAU46" s="467"/>
      <c r="XAV46" s="467"/>
      <c r="XAW46" s="467"/>
      <c r="XAX46" s="467"/>
      <c r="XAY46" s="467"/>
      <c r="XAZ46" s="467"/>
      <c r="XBA46" s="467"/>
      <c r="XBB46" s="467"/>
      <c r="XBC46" s="467"/>
      <c r="XBD46" s="467"/>
      <c r="XBE46" s="467"/>
      <c r="XBF46" s="467"/>
      <c r="XBG46" s="467"/>
      <c r="XBH46" s="467"/>
      <c r="XBI46" s="467"/>
      <c r="XBJ46" s="467"/>
      <c r="XBK46" s="467"/>
      <c r="XBL46" s="467"/>
      <c r="XBM46" s="467"/>
      <c r="XBN46" s="467"/>
      <c r="XBO46" s="467"/>
      <c r="XBP46" s="467"/>
      <c r="XBQ46" s="467"/>
      <c r="XBR46" s="467"/>
      <c r="XBS46" s="467"/>
      <c r="XBT46" s="467"/>
      <c r="XBU46" s="467"/>
      <c r="XBV46" s="467"/>
      <c r="XBW46" s="467"/>
      <c r="XBX46" s="467"/>
      <c r="XBY46" s="467"/>
      <c r="XBZ46" s="467"/>
      <c r="XCA46" s="467"/>
      <c r="XCB46" s="467"/>
      <c r="XCC46" s="467"/>
      <c r="XCD46" s="467"/>
      <c r="XCE46" s="467"/>
      <c r="XCF46" s="467"/>
      <c r="XCG46" s="467"/>
      <c r="XCH46" s="467"/>
      <c r="XCI46" s="467"/>
      <c r="XCJ46" s="467"/>
      <c r="XCK46" s="467"/>
      <c r="XCL46" s="467"/>
      <c r="XCM46" s="467"/>
      <c r="XCN46" s="467"/>
      <c r="XCO46" s="467"/>
      <c r="XCP46" s="467"/>
      <c r="XCQ46" s="467"/>
      <c r="XCR46" s="467"/>
      <c r="XCS46" s="467"/>
      <c r="XCT46" s="467"/>
      <c r="XCU46" s="467"/>
      <c r="XCV46" s="467"/>
      <c r="XCW46" s="467"/>
      <c r="XCX46" s="467"/>
      <c r="XCY46" s="467"/>
      <c r="XCZ46" s="467"/>
      <c r="XDA46" s="467"/>
      <c r="XDB46" s="467"/>
      <c r="XDC46" s="467"/>
      <c r="XDD46" s="467"/>
      <c r="XDE46" s="467"/>
      <c r="XDF46" s="467"/>
      <c r="XDG46" s="467"/>
      <c r="XDH46" s="467"/>
      <c r="XDI46" s="467"/>
      <c r="XDJ46" s="467"/>
      <c r="XDK46" s="467"/>
      <c r="XDL46" s="467"/>
      <c r="XDM46" s="467"/>
      <c r="XDN46" s="467"/>
      <c r="XDO46" s="467"/>
      <c r="XDP46" s="467"/>
      <c r="XDQ46" s="467"/>
      <c r="XDR46" s="467"/>
      <c r="XDS46" s="467"/>
      <c r="XDT46" s="467"/>
      <c r="XDU46" s="467"/>
      <c r="XDV46" s="467"/>
      <c r="XDW46" s="467"/>
      <c r="XDX46" s="467"/>
      <c r="XDY46" s="467"/>
      <c r="XDZ46" s="467"/>
      <c r="XEA46" s="467"/>
      <c r="XEB46" s="467"/>
      <c r="XEC46" s="467"/>
      <c r="XED46" s="467"/>
      <c r="XEE46" s="467"/>
      <c r="XEF46" s="467"/>
      <c r="XEG46" s="467"/>
      <c r="XEH46" s="467"/>
      <c r="XEI46" s="467"/>
      <c r="XEJ46" s="467"/>
      <c r="XEK46" s="467"/>
      <c r="XEL46" s="467"/>
      <c r="XEM46" s="467"/>
      <c r="XEN46" s="467"/>
      <c r="XEO46" s="467"/>
      <c r="XEP46" s="467"/>
      <c r="XEQ46" s="467"/>
      <c r="XER46" s="467"/>
      <c r="XES46" s="467"/>
      <c r="XET46" s="467"/>
      <c r="XEU46" s="467"/>
      <c r="XEV46" s="467"/>
      <c r="XEW46" s="467"/>
      <c r="XEX46" s="467"/>
      <c r="XEY46" s="467"/>
      <c r="XEZ46" s="467"/>
      <c r="XFA46" s="467"/>
      <c r="XFB46" s="467"/>
    </row>
    <row r="47" spans="1:16382" s="364" customFormat="1" ht="13" customHeight="1">
      <c r="A47" s="412">
        <f>IF(details!A47="","",details!A47)</f>
        <v>39</v>
      </c>
      <c r="B47" s="394" t="str">
        <f>IF(details!B47="","",details!B47)</f>
        <v>SC</v>
      </c>
      <c r="C47" s="394" t="str">
        <f>IF(details!C47="","",details!C47)</f>
        <v>G</v>
      </c>
      <c r="D47" s="394">
        <f>IF(details!D47="","",details!D47)</f>
        <v>10328</v>
      </c>
      <c r="E47" s="401">
        <f>IF(details!E47="","",details!E47)</f>
        <v>11439</v>
      </c>
      <c r="F47" s="72">
        <f>IF(details!F47="","",details!F47)</f>
        <v>35676</v>
      </c>
      <c r="G47" s="89" t="str">
        <f>IF(details!G47="","",details!G47)</f>
        <v>A 039</v>
      </c>
      <c r="H47" s="89" t="str">
        <f>IF(details!H47="","",details!H47)</f>
        <v>B 039</v>
      </c>
      <c r="I47" s="89" t="str">
        <f>IF(details!I47="","",details!I47)</f>
        <v>C 039</v>
      </c>
      <c r="J47" s="394">
        <f>IF(details!J47="","",details!J47)</f>
        <v>4</v>
      </c>
      <c r="K47" s="394">
        <f>IF(details!K47="","",details!K47)</f>
        <v>5</v>
      </c>
      <c r="L47" s="394">
        <f>IF(details!L47="","",details!L47)</f>
        <v>4</v>
      </c>
      <c r="M47" s="205">
        <f t="shared" si="171"/>
        <v>13</v>
      </c>
      <c r="N47" s="394">
        <f>IF(details!M47="","",details!M47)</f>
        <v>27</v>
      </c>
      <c r="O47" s="205">
        <f t="shared" si="172"/>
        <v>40</v>
      </c>
      <c r="P47" s="394">
        <f>IF(details!N47="","",details!N47)</f>
        <v>60</v>
      </c>
      <c r="Q47" s="392">
        <f t="shared" si="173"/>
        <v>100</v>
      </c>
      <c r="R47" s="409">
        <f t="shared" si="282"/>
        <v>0</v>
      </c>
      <c r="S47" s="66">
        <f t="shared" si="39"/>
        <v>200</v>
      </c>
      <c r="T47" s="409" t="str">
        <f t="shared" si="311"/>
        <v/>
      </c>
      <c r="U47" s="409" t="str">
        <f t="shared" si="40"/>
        <v>P</v>
      </c>
      <c r="V47" s="409" t="str">
        <f t="shared" si="312"/>
        <v>II</v>
      </c>
      <c r="W47" s="394">
        <f>IF(details!O47="","",details!O47)</f>
        <v>6</v>
      </c>
      <c r="X47" s="394">
        <f>IF(details!P47="","",details!P47)</f>
        <v>4</v>
      </c>
      <c r="Y47" s="394">
        <f>IF(details!Q47="","",details!Q47)</f>
        <v>7</v>
      </c>
      <c r="Z47" s="205">
        <f t="shared" si="174"/>
        <v>17</v>
      </c>
      <c r="AA47" s="394">
        <f>IF(details!R47="","",details!R47)</f>
        <v>21</v>
      </c>
      <c r="AB47" s="205">
        <f t="shared" si="175"/>
        <v>38</v>
      </c>
      <c r="AC47" s="394">
        <f>IF(details!S47="","",details!S47)</f>
        <v>41</v>
      </c>
      <c r="AD47" s="392">
        <f t="shared" si="176"/>
        <v>79</v>
      </c>
      <c r="AE47" s="409">
        <f t="shared" si="281"/>
        <v>0</v>
      </c>
      <c r="AF47" s="66">
        <f t="shared" si="45"/>
        <v>200</v>
      </c>
      <c r="AG47" s="409" t="str">
        <f t="shared" si="313"/>
        <v/>
      </c>
      <c r="AH47" s="409" t="str">
        <f>IF(OR($E47="NSO",$E47="",AC47=""),"",IF(OR(AG47="AB",AC47="ab"),"AB",IF(AC47="ML","RE",IF(AND(AD47&gt;=36%*AF47,AC47&gt;=20),"P",IF(AND(AD47&gt;=34%*AF47,#REF!=0,AC47&gt;=20),"G2",IF(AND(AD47&gt;=31%*AF47,#REF!=0,AC47&gt;=20),"G1",IF(AD47&gt;=25%*AF47,"S","F")))))))</f>
        <v>P</v>
      </c>
      <c r="AI47" s="409" t="str">
        <f t="shared" si="314"/>
        <v>III</v>
      </c>
      <c r="AJ47" s="394" t="str">
        <f>IF(details!T47="","",details!T47)</f>
        <v>a</v>
      </c>
      <c r="AK47" s="89" t="str">
        <f t="shared" si="177"/>
        <v>PHYSICS</v>
      </c>
      <c r="AL47" s="394">
        <f>IF(details!U47="","",details!U47)</f>
        <v>4</v>
      </c>
      <c r="AM47" s="394">
        <f>IF(details!V47="","",details!V47)</f>
        <v>7</v>
      </c>
      <c r="AN47" s="394">
        <f>IF(details!W47="","",details!W47)</f>
        <v>10</v>
      </c>
      <c r="AO47" s="205">
        <f t="shared" si="178"/>
        <v>21</v>
      </c>
      <c r="AP47" s="394">
        <f>IF(details!X47="","",details!X47)</f>
        <v>16</v>
      </c>
      <c r="AQ47" s="394">
        <f>IF(details!Y47="","",details!Y47)</f>
        <v>12</v>
      </c>
      <c r="AR47" s="205">
        <f t="shared" si="179"/>
        <v>28</v>
      </c>
      <c r="AS47" s="205">
        <f t="shared" si="180"/>
        <v>37</v>
      </c>
      <c r="AT47" s="205">
        <f t="shared" si="181"/>
        <v>49</v>
      </c>
      <c r="AU47" s="394">
        <f>IF(details!Z47="","",details!Z47)</f>
        <v>24</v>
      </c>
      <c r="AV47" s="394">
        <f>IF(details!AA47="","",details!AA47)</f>
        <v>21</v>
      </c>
      <c r="AW47" s="205">
        <f t="shared" si="182"/>
        <v>45</v>
      </c>
      <c r="AX47" s="205">
        <f t="shared" si="183"/>
        <v>61</v>
      </c>
      <c r="AY47" s="205">
        <f t="shared" si="184"/>
        <v>33</v>
      </c>
      <c r="AZ47" s="401">
        <f t="shared" si="185"/>
        <v>94</v>
      </c>
      <c r="BA47" s="332">
        <f t="shared" si="186"/>
        <v>0</v>
      </c>
      <c r="BB47" s="409">
        <f t="shared" si="187"/>
        <v>0</v>
      </c>
      <c r="BC47" s="66">
        <f t="shared" si="188"/>
        <v>70</v>
      </c>
      <c r="BD47" s="66">
        <f t="shared" si="189"/>
        <v>30</v>
      </c>
      <c r="BE47" s="66">
        <f t="shared" si="190"/>
        <v>150</v>
      </c>
      <c r="BF47" s="66">
        <f t="shared" si="93"/>
        <v>50</v>
      </c>
      <c r="BG47" s="332">
        <f t="shared" si="94"/>
        <v>200</v>
      </c>
      <c r="BH47" s="409" t="str">
        <f t="shared" si="95"/>
        <v/>
      </c>
      <c r="BI47" s="66" t="str">
        <f t="shared" si="96"/>
        <v>P</v>
      </c>
      <c r="BJ47" s="66" t="str">
        <f t="shared" si="97"/>
        <v>P</v>
      </c>
      <c r="BK47" s="409" t="str">
        <f t="shared" si="98"/>
        <v>III</v>
      </c>
      <c r="BL47" s="394" t="str">
        <f>IF(details!AB47="","",details!AB47)</f>
        <v>A</v>
      </c>
      <c r="BM47" s="89" t="str">
        <f t="shared" si="191"/>
        <v>CHEMISTRY</v>
      </c>
      <c r="BN47" s="394">
        <f>IF(details!AC47="","",details!AC47)</f>
        <v>7</v>
      </c>
      <c r="BO47" s="394">
        <f>IF(details!AD47="","",details!AD47)</f>
        <v>10</v>
      </c>
      <c r="BP47" s="394">
        <f>IF(details!AE47="","",details!AE47)</f>
        <v>8</v>
      </c>
      <c r="BQ47" s="205">
        <f t="shared" si="192"/>
        <v>25</v>
      </c>
      <c r="BR47" s="394">
        <f>IF(details!AF47="","",details!AF47)</f>
        <v>20</v>
      </c>
      <c r="BS47" s="394">
        <f>IF(details!AG47="","",details!AG47)</f>
        <v>15</v>
      </c>
      <c r="BT47" s="205">
        <f t="shared" si="193"/>
        <v>35</v>
      </c>
      <c r="BU47" s="205">
        <f t="shared" si="194"/>
        <v>45</v>
      </c>
      <c r="BV47" s="205">
        <f t="shared" si="195"/>
        <v>60</v>
      </c>
      <c r="BW47" s="394">
        <f>IF(details!AH47="","",details!AH47)</f>
        <v>22</v>
      </c>
      <c r="BX47" s="394">
        <f>IF(details!AI47="","",details!AI47)</f>
        <v>29</v>
      </c>
      <c r="BY47" s="205">
        <f t="shared" si="196"/>
        <v>51</v>
      </c>
      <c r="BZ47" s="205">
        <f t="shared" si="197"/>
        <v>67</v>
      </c>
      <c r="CA47" s="205">
        <f t="shared" si="198"/>
        <v>44</v>
      </c>
      <c r="CB47" s="401">
        <f t="shared" si="199"/>
        <v>111</v>
      </c>
      <c r="CC47" s="332">
        <f t="shared" si="56"/>
        <v>0</v>
      </c>
      <c r="CD47" s="409">
        <f t="shared" si="57"/>
        <v>0</v>
      </c>
      <c r="CE47" s="66">
        <f t="shared" si="58"/>
        <v>70</v>
      </c>
      <c r="CF47" s="66">
        <f t="shared" si="200"/>
        <v>30</v>
      </c>
      <c r="CG47" s="66">
        <f t="shared" si="201"/>
        <v>150</v>
      </c>
      <c r="CH47" s="66">
        <f t="shared" si="61"/>
        <v>50</v>
      </c>
      <c r="CI47" s="332">
        <f t="shared" si="62"/>
        <v>200</v>
      </c>
      <c r="CJ47" s="409" t="str">
        <f t="shared" si="63"/>
        <v/>
      </c>
      <c r="CK47" s="66" t="str">
        <f t="shared" si="64"/>
        <v>P</v>
      </c>
      <c r="CL47" s="66" t="str">
        <f t="shared" si="65"/>
        <v>P</v>
      </c>
      <c r="CM47" s="409" t="str">
        <f t="shared" si="66"/>
        <v>II</v>
      </c>
      <c r="CN47" s="394" t="str">
        <f>IF(details!AJ47="","",details!AJ47)</f>
        <v>a</v>
      </c>
      <c r="CO47" s="89" t="str">
        <f t="shared" si="202"/>
        <v>BIOLOGY</v>
      </c>
      <c r="CP47" s="394">
        <f>IF(details!AK47="","",details!AK47)</f>
        <v>9</v>
      </c>
      <c r="CQ47" s="394">
        <f>IF(details!AL47="","",details!AL47)</f>
        <v>6</v>
      </c>
      <c r="CR47" s="394">
        <f>IF(details!AM47="","",details!AM47)</f>
        <v>8</v>
      </c>
      <c r="CS47" s="205">
        <f t="shared" si="203"/>
        <v>23</v>
      </c>
      <c r="CT47" s="394">
        <f>IF(details!AN47="","",details!AN47)</f>
        <v>22</v>
      </c>
      <c r="CU47" s="394">
        <f>IF(details!AO47="","",details!AO47)</f>
        <v>15</v>
      </c>
      <c r="CV47" s="205">
        <f t="shared" si="204"/>
        <v>37</v>
      </c>
      <c r="CW47" s="205">
        <f t="shared" si="205"/>
        <v>45</v>
      </c>
      <c r="CX47" s="205">
        <f t="shared" si="206"/>
        <v>60</v>
      </c>
      <c r="CY47" s="394">
        <f>IF(details!AP47="","",details!AP47)</f>
        <v>31</v>
      </c>
      <c r="CZ47" s="394">
        <f>IF(details!AQ47="","",details!AQ47)</f>
        <v>28</v>
      </c>
      <c r="DA47" s="205">
        <f t="shared" si="207"/>
        <v>59</v>
      </c>
      <c r="DB47" s="205">
        <f t="shared" si="208"/>
        <v>76</v>
      </c>
      <c r="DC47" s="205">
        <f t="shared" si="209"/>
        <v>43</v>
      </c>
      <c r="DD47" s="401">
        <f t="shared" si="210"/>
        <v>119</v>
      </c>
      <c r="DE47" s="332">
        <f t="shared" si="75"/>
        <v>0</v>
      </c>
      <c r="DF47" s="409">
        <f t="shared" si="76"/>
        <v>0</v>
      </c>
      <c r="DG47" s="66">
        <f t="shared" si="77"/>
        <v>70</v>
      </c>
      <c r="DH47" s="66">
        <f t="shared" si="211"/>
        <v>30</v>
      </c>
      <c r="DI47" s="66">
        <f t="shared" si="79"/>
        <v>150</v>
      </c>
      <c r="DJ47" s="66">
        <f t="shared" si="80"/>
        <v>50</v>
      </c>
      <c r="DK47" s="332">
        <f t="shared" si="81"/>
        <v>200</v>
      </c>
      <c r="DL47" s="409" t="str">
        <f t="shared" si="82"/>
        <v/>
      </c>
      <c r="DM47" s="66" t="str">
        <f t="shared" si="83"/>
        <v>P</v>
      </c>
      <c r="DN47" s="66" t="str">
        <f t="shared" si="84"/>
        <v>P</v>
      </c>
      <c r="DO47" s="409" t="str">
        <f t="shared" si="85"/>
        <v>II</v>
      </c>
      <c r="DP47" s="66">
        <f t="shared" si="86"/>
        <v>0</v>
      </c>
      <c r="DQ47" s="394">
        <f>IF(details!AR47="","",details!AR47)</f>
        <v>8</v>
      </c>
      <c r="DR47" s="394">
        <f>IF(details!AS47="","",details!AS47)</f>
        <v>10</v>
      </c>
      <c r="DS47" s="394">
        <f>IF(details!AT47="","",details!AT47)</f>
        <v>10</v>
      </c>
      <c r="DT47" s="205">
        <f t="shared" si="212"/>
        <v>28</v>
      </c>
      <c r="DU47" s="394">
        <f>IF(details!AU47="","",details!AU47)</f>
        <v>45</v>
      </c>
      <c r="DV47" s="205">
        <f t="shared" si="213"/>
        <v>73</v>
      </c>
      <c r="DW47" s="394">
        <f>IF(details!AV47="","",details!AV47)</f>
        <v>60</v>
      </c>
      <c r="DX47" s="392">
        <f t="shared" si="214"/>
        <v>133</v>
      </c>
      <c r="DY47" s="409">
        <f t="shared" si="215"/>
        <v>0</v>
      </c>
      <c r="DZ47" s="409">
        <f t="shared" si="216"/>
        <v>0</v>
      </c>
      <c r="EA47" s="66">
        <f t="shared" si="217"/>
        <v>200</v>
      </c>
      <c r="EB47" s="409" t="str">
        <f t="shared" si="218"/>
        <v/>
      </c>
      <c r="EC47" s="409" t="str">
        <f t="shared" si="315"/>
        <v>B</v>
      </c>
      <c r="ED47" s="394">
        <f>IF(details!AW47="","",details!AW47)</f>
        <v>22</v>
      </c>
      <c r="EE47" s="394">
        <f>IF(details!AX47="","",details!AX47)</f>
        <v>26</v>
      </c>
      <c r="EF47" s="394">
        <f>IF(details!AY47="","",details!AY47)</f>
        <v>32</v>
      </c>
      <c r="EG47" s="392">
        <f t="shared" si="219"/>
        <v>80</v>
      </c>
      <c r="EH47" s="409">
        <f t="shared" si="220"/>
        <v>0</v>
      </c>
      <c r="EI47" s="409">
        <f t="shared" si="221"/>
        <v>0</v>
      </c>
      <c r="EJ47" s="66">
        <f t="shared" si="222"/>
        <v>100</v>
      </c>
      <c r="EK47" s="409" t="str">
        <f t="shared" si="223"/>
        <v/>
      </c>
      <c r="EL47" s="409" t="str">
        <f t="shared" si="316"/>
        <v>B</v>
      </c>
      <c r="EM47" s="409" t="str">
        <f t="shared" si="317"/>
        <v>II</v>
      </c>
      <c r="EN47" s="409" t="str">
        <f t="shared" si="318"/>
        <v>III</v>
      </c>
      <c r="EO47" s="409" t="str">
        <f t="shared" si="319"/>
        <v>III</v>
      </c>
      <c r="EP47" s="409" t="str">
        <f t="shared" si="224"/>
        <v>II</v>
      </c>
      <c r="EQ47" s="409" t="str">
        <f t="shared" si="225"/>
        <v>II</v>
      </c>
      <c r="ER47" s="409">
        <f t="shared" si="226"/>
        <v>0</v>
      </c>
      <c r="ES47" s="409">
        <f t="shared" si="227"/>
        <v>0</v>
      </c>
      <c r="ET47" s="409">
        <f t="shared" si="228"/>
        <v>0</v>
      </c>
      <c r="EU47" s="409">
        <f t="shared" si="229"/>
        <v>0</v>
      </c>
      <c r="EV47" s="409">
        <f t="shared" si="230"/>
        <v>0</v>
      </c>
      <c r="EW47" s="409" t="str">
        <f t="shared" si="231"/>
        <v/>
      </c>
      <c r="EX47" s="74" t="str">
        <f t="shared" si="320"/>
        <v>PASS</v>
      </c>
      <c r="EY47" s="68" t="str">
        <f>IF(details!CF47="","",details!CF47)</f>
        <v/>
      </c>
      <c r="EZ47" s="69" t="str">
        <f>IF(details!CG47="","",details!CG47)</f>
        <v/>
      </c>
      <c r="FA47" s="68" t="str">
        <f>IF(details!CJ47="","",details!CJ47)</f>
        <v/>
      </c>
      <c r="FB47" s="69" t="str">
        <f>IF(details!CK47="","",details!CK47)</f>
        <v/>
      </c>
      <c r="FC47" s="68" t="str">
        <f>IF(details!CN47="","",details!CN47)</f>
        <v/>
      </c>
      <c r="FD47" s="69" t="str">
        <f>IF(details!CO47="","",details!CO47)</f>
        <v/>
      </c>
      <c r="FE47" s="68" t="str">
        <f>IF(details!CR47="","",details!CR47)</f>
        <v/>
      </c>
      <c r="FF47" s="69" t="str">
        <f>IF(details!CS47="","",details!CS47)</f>
        <v/>
      </c>
      <c r="FG47" s="68">
        <f>IF(details!CV47="","",details!CV47)</f>
        <v>44</v>
      </c>
      <c r="FH47" s="69">
        <f>IF(details!CW47="","",details!CW47)</f>
        <v>0</v>
      </c>
      <c r="FI47" s="343">
        <f t="shared" si="250"/>
        <v>0</v>
      </c>
      <c r="FJ47" s="394" t="str">
        <f t="shared" si="321"/>
        <v>II</v>
      </c>
      <c r="FK47" s="394" t="str">
        <f t="shared" si="232"/>
        <v/>
      </c>
      <c r="FL47" s="460" t="str">
        <f t="shared" si="322"/>
        <v/>
      </c>
      <c r="FM47" s="394" t="str">
        <f t="shared" si="323"/>
        <v>III</v>
      </c>
      <c r="FN47" s="77" t="str">
        <f t="shared" si="233"/>
        <v/>
      </c>
      <c r="FO47" s="460" t="str">
        <f t="shared" si="324"/>
        <v/>
      </c>
      <c r="FP47" s="78" t="str">
        <f t="shared" si="325"/>
        <v>III</v>
      </c>
      <c r="FQ47" s="394" t="str">
        <f t="shared" si="326"/>
        <v>III</v>
      </c>
      <c r="FR47" s="394" t="str">
        <f t="shared" si="234"/>
        <v/>
      </c>
      <c r="FS47" s="394" t="str">
        <f t="shared" si="235"/>
        <v/>
      </c>
      <c r="FT47" s="394" t="str">
        <f t="shared" si="236"/>
        <v/>
      </c>
      <c r="FU47" s="364" t="str">
        <f t="shared" si="237"/>
        <v/>
      </c>
      <c r="FV47" s="394" t="str">
        <f t="shared" si="238"/>
        <v/>
      </c>
      <c r="FW47" s="394" t="str">
        <f t="shared" si="239"/>
        <v/>
      </c>
      <c r="FX47" s="394" t="str">
        <f t="shared" si="240"/>
        <v/>
      </c>
      <c r="FY47" s="394" t="str">
        <f t="shared" si="327"/>
        <v/>
      </c>
      <c r="FZ47" s="461" t="str">
        <f t="shared" si="328"/>
        <v/>
      </c>
      <c r="GA47" s="78" t="str">
        <f t="shared" si="329"/>
        <v>II</v>
      </c>
      <c r="GB47" s="394" t="str">
        <f t="shared" si="330"/>
        <v>II</v>
      </c>
      <c r="GC47" s="394" t="str">
        <f t="shared" si="331"/>
        <v/>
      </c>
      <c r="GD47" s="394" t="str">
        <f t="shared" si="332"/>
        <v/>
      </c>
      <c r="GE47" s="394" t="str">
        <f t="shared" si="333"/>
        <v/>
      </c>
      <c r="GF47" s="462" t="str">
        <f t="shared" si="241"/>
        <v/>
      </c>
      <c r="GG47" s="397" t="str">
        <f t="shared" si="242"/>
        <v/>
      </c>
      <c r="GH47" s="394" t="str">
        <f t="shared" si="243"/>
        <v/>
      </c>
      <c r="GI47" s="394" t="str">
        <f t="shared" si="244"/>
        <v/>
      </c>
      <c r="GJ47" s="394" t="str">
        <f t="shared" si="334"/>
        <v/>
      </c>
      <c r="GK47" s="461" t="str">
        <f t="shared" si="335"/>
        <v/>
      </c>
      <c r="GL47" s="78" t="str">
        <f t="shared" si="336"/>
        <v>II</v>
      </c>
      <c r="GM47" s="394" t="str">
        <f t="shared" si="337"/>
        <v>II</v>
      </c>
      <c r="GN47" s="394" t="str">
        <f t="shared" si="338"/>
        <v/>
      </c>
      <c r="GO47" s="394" t="str">
        <f t="shared" si="339"/>
        <v/>
      </c>
      <c r="GP47" s="394" t="str">
        <f t="shared" si="340"/>
        <v/>
      </c>
      <c r="GQ47" s="394" t="str">
        <f t="shared" si="245"/>
        <v/>
      </c>
      <c r="GR47" s="394" t="str">
        <f t="shared" si="246"/>
        <v/>
      </c>
      <c r="GS47" s="394" t="str">
        <f t="shared" si="247"/>
        <v/>
      </c>
      <c r="GT47" s="394" t="str">
        <f t="shared" si="248"/>
        <v/>
      </c>
      <c r="GU47" s="394" t="str">
        <f t="shared" si="341"/>
        <v/>
      </c>
      <c r="GV47" s="461" t="str">
        <f t="shared" si="342"/>
        <v/>
      </c>
      <c r="GW47" s="394" t="str">
        <f t="shared" si="343"/>
        <v>B</v>
      </c>
      <c r="GX47" s="394" t="str">
        <f t="shared" si="344"/>
        <v>B</v>
      </c>
      <c r="GY47" s="394" t="str">
        <f t="shared" si="345"/>
        <v xml:space="preserve">    </v>
      </c>
      <c r="GZ47" s="394" t="str">
        <f t="shared" si="346"/>
        <v xml:space="preserve">    </v>
      </c>
      <c r="HA47" s="394" t="str">
        <f t="shared" si="347"/>
        <v xml:space="preserve">    </v>
      </c>
      <c r="HB47" s="394" t="str">
        <f t="shared" si="348"/>
        <v xml:space="preserve">        </v>
      </c>
      <c r="HC47" s="394" t="str">
        <f t="shared" si="349"/>
        <v xml:space="preserve">    </v>
      </c>
      <c r="HD47" s="394" t="str">
        <f t="shared" si="350"/>
        <v>PASS</v>
      </c>
      <c r="HE47" s="67">
        <f t="shared" si="351"/>
        <v>503</v>
      </c>
      <c r="HF47" s="73">
        <f t="shared" si="352"/>
        <v>50.3</v>
      </c>
      <c r="HG47" s="394" t="str">
        <f t="shared" si="353"/>
        <v>II</v>
      </c>
      <c r="HH47" s="75">
        <f t="shared" si="354"/>
        <v>50.3</v>
      </c>
      <c r="HI47" s="76">
        <f t="shared" si="249"/>
        <v>37.000000000000149</v>
      </c>
      <c r="HJ47" s="394" t="str">
        <f>IF(OR(HD47="SUPPL.",HD47="RE-EXAM."),'result subject-wise'!AR47,HD47)</f>
        <v>PASS</v>
      </c>
      <c r="HK47" s="463" t="str">
        <f t="shared" si="355"/>
        <v/>
      </c>
      <c r="HL47" s="464">
        <f t="shared" si="356"/>
        <v>50.3</v>
      </c>
      <c r="HM47" s="394" t="str">
        <f t="shared" si="357"/>
        <v>II</v>
      </c>
      <c r="HN47" s="304"/>
      <c r="HP47" s="465" t="str">
        <f>'full report'!V1043</f>
        <v/>
      </c>
      <c r="HQ47" s="466"/>
      <c r="HR47" s="373"/>
      <c r="HS47" s="373"/>
      <c r="HT47" s="373"/>
      <c r="HU47" s="373"/>
      <c r="JJ47" s="467"/>
      <c r="JK47" s="467"/>
      <c r="JL47" s="467"/>
      <c r="JM47" s="467"/>
      <c r="JN47" s="467"/>
      <c r="JO47" s="467"/>
      <c r="JP47" s="467"/>
      <c r="JQ47" s="467"/>
      <c r="JR47" s="467"/>
      <c r="JS47" s="467"/>
      <c r="JT47" s="467"/>
      <c r="JU47" s="467"/>
      <c r="JV47" s="467"/>
      <c r="JW47" s="467"/>
      <c r="JX47" s="467"/>
      <c r="JY47" s="467"/>
      <c r="JZ47" s="467"/>
      <c r="KA47" s="467"/>
      <c r="KB47" s="467"/>
      <c r="KC47" s="467"/>
      <c r="KD47" s="467"/>
      <c r="KE47" s="467"/>
      <c r="KF47" s="467"/>
      <c r="KG47" s="467"/>
      <c r="KH47" s="467"/>
      <c r="KI47" s="467"/>
      <c r="KJ47" s="467"/>
      <c r="KK47" s="467"/>
      <c r="KL47" s="467"/>
      <c r="KM47" s="467"/>
      <c r="KN47" s="467"/>
      <c r="KO47" s="467"/>
      <c r="KP47" s="467"/>
      <c r="KQ47" s="467"/>
      <c r="KR47" s="467"/>
      <c r="KS47" s="467"/>
      <c r="KT47" s="467"/>
      <c r="KU47" s="467"/>
      <c r="KV47" s="467"/>
      <c r="KW47" s="467"/>
      <c r="KX47" s="467"/>
      <c r="KY47" s="467"/>
      <c r="KZ47" s="467"/>
      <c r="LA47" s="467"/>
      <c r="LB47" s="467"/>
      <c r="LC47" s="467"/>
      <c r="LD47" s="467"/>
      <c r="LE47" s="467"/>
      <c r="LF47" s="467"/>
      <c r="LG47" s="467"/>
      <c r="LH47" s="467"/>
      <c r="LI47" s="467"/>
      <c r="LJ47" s="467"/>
      <c r="LK47" s="467"/>
      <c r="LL47" s="467"/>
      <c r="LM47" s="467"/>
      <c r="LN47" s="467"/>
      <c r="LO47" s="467"/>
      <c r="LP47" s="467"/>
      <c r="LQ47" s="467"/>
      <c r="LR47" s="467"/>
      <c r="LS47" s="467"/>
      <c r="LT47" s="467"/>
      <c r="LU47" s="467"/>
      <c r="LV47" s="467"/>
      <c r="LW47" s="467"/>
      <c r="LX47" s="467"/>
      <c r="LY47" s="467"/>
      <c r="LZ47" s="467"/>
      <c r="MA47" s="467"/>
      <c r="MB47" s="467"/>
      <c r="MC47" s="467"/>
      <c r="MD47" s="467"/>
      <c r="ME47" s="467"/>
      <c r="MF47" s="467"/>
      <c r="MG47" s="467"/>
      <c r="MH47" s="467"/>
      <c r="MI47" s="467"/>
      <c r="MJ47" s="467"/>
      <c r="MK47" s="467"/>
      <c r="ML47" s="467"/>
      <c r="MM47" s="467"/>
      <c r="MN47" s="467"/>
      <c r="MO47" s="467"/>
      <c r="MP47" s="467"/>
      <c r="MQ47" s="467"/>
      <c r="MR47" s="467"/>
      <c r="MS47" s="467"/>
      <c r="MT47" s="467"/>
      <c r="MU47" s="467"/>
      <c r="MV47" s="467"/>
      <c r="MW47" s="467"/>
      <c r="MX47" s="467"/>
      <c r="MY47" s="467"/>
      <c r="MZ47" s="467"/>
      <c r="NA47" s="467"/>
      <c r="NB47" s="467"/>
      <c r="NC47" s="467"/>
      <c r="ND47" s="467"/>
      <c r="NE47" s="467"/>
      <c r="NF47" s="467"/>
      <c r="NG47" s="467"/>
      <c r="NH47" s="467"/>
      <c r="NI47" s="467"/>
      <c r="NJ47" s="467"/>
      <c r="NK47" s="467"/>
      <c r="NL47" s="467"/>
      <c r="NM47" s="467"/>
      <c r="NN47" s="467"/>
      <c r="NO47" s="467"/>
      <c r="NP47" s="467"/>
      <c r="NQ47" s="467"/>
      <c r="NR47" s="467"/>
      <c r="NS47" s="467"/>
      <c r="NT47" s="467"/>
      <c r="NU47" s="467"/>
      <c r="NV47" s="467"/>
      <c r="NW47" s="467"/>
      <c r="NX47" s="467"/>
      <c r="NY47" s="467"/>
      <c r="NZ47" s="467"/>
      <c r="OA47" s="467"/>
      <c r="OB47" s="467"/>
      <c r="OC47" s="467"/>
      <c r="OD47" s="467"/>
      <c r="OE47" s="467"/>
      <c r="OF47" s="467"/>
      <c r="OG47" s="467"/>
      <c r="OH47" s="467"/>
      <c r="OI47" s="467"/>
      <c r="OJ47" s="467"/>
      <c r="OK47" s="467"/>
      <c r="OL47" s="467"/>
      <c r="OM47" s="467"/>
      <c r="ON47" s="467"/>
      <c r="OO47" s="467"/>
      <c r="OP47" s="467"/>
      <c r="OQ47" s="467"/>
      <c r="OR47" s="467"/>
      <c r="OS47" s="467"/>
      <c r="OT47" s="467"/>
      <c r="OU47" s="467"/>
      <c r="OV47" s="467"/>
      <c r="OW47" s="467"/>
      <c r="OX47" s="467"/>
      <c r="OY47" s="467"/>
      <c r="OZ47" s="467"/>
      <c r="PA47" s="467"/>
      <c r="PB47" s="467"/>
      <c r="PC47" s="467"/>
      <c r="PD47" s="467"/>
      <c r="PE47" s="467"/>
      <c r="PF47" s="467"/>
      <c r="PG47" s="467"/>
      <c r="PH47" s="467"/>
      <c r="PI47" s="467"/>
      <c r="PJ47" s="467"/>
      <c r="PK47" s="467"/>
      <c r="PL47" s="467"/>
      <c r="PM47" s="467"/>
      <c r="PN47" s="467"/>
      <c r="PO47" s="467"/>
      <c r="PP47" s="467"/>
      <c r="PQ47" s="467"/>
      <c r="PR47" s="467"/>
      <c r="PS47" s="467"/>
      <c r="PT47" s="467"/>
      <c r="PU47" s="467"/>
      <c r="PV47" s="467"/>
      <c r="PW47" s="467"/>
      <c r="PX47" s="467"/>
      <c r="PY47" s="467"/>
      <c r="PZ47" s="467"/>
      <c r="QA47" s="467"/>
      <c r="QB47" s="467"/>
      <c r="QC47" s="467"/>
      <c r="QD47" s="467"/>
      <c r="QE47" s="467"/>
      <c r="QF47" s="467"/>
      <c r="QG47" s="467"/>
      <c r="QH47" s="467"/>
      <c r="QI47" s="467"/>
      <c r="QJ47" s="467"/>
      <c r="QK47" s="467"/>
      <c r="QL47" s="467"/>
      <c r="QM47" s="467"/>
      <c r="QN47" s="467"/>
      <c r="QO47" s="467"/>
      <c r="QP47" s="467"/>
      <c r="QQ47" s="467"/>
      <c r="QR47" s="467"/>
      <c r="QS47" s="467"/>
      <c r="QT47" s="467"/>
      <c r="QU47" s="467"/>
      <c r="QV47" s="467"/>
      <c r="QW47" s="467"/>
      <c r="QX47" s="467"/>
      <c r="QY47" s="467"/>
      <c r="QZ47" s="467"/>
      <c r="RA47" s="467"/>
      <c r="RB47" s="467"/>
      <c r="RC47" s="467"/>
      <c r="RD47" s="467"/>
      <c r="RE47" s="467"/>
      <c r="RF47" s="467"/>
      <c r="RG47" s="467"/>
      <c r="RH47" s="467"/>
      <c r="RI47" s="467"/>
      <c r="RJ47" s="467"/>
      <c r="RK47" s="467"/>
      <c r="RL47" s="467"/>
      <c r="RM47" s="467"/>
      <c r="RN47" s="467"/>
      <c r="RO47" s="467"/>
      <c r="RP47" s="467"/>
      <c r="RQ47" s="467"/>
      <c r="RR47" s="467"/>
      <c r="RS47" s="467"/>
      <c r="RT47" s="467"/>
      <c r="RU47" s="467"/>
      <c r="RV47" s="467"/>
      <c r="RW47" s="467"/>
      <c r="RX47" s="467"/>
      <c r="RY47" s="467"/>
      <c r="RZ47" s="467"/>
      <c r="SA47" s="467"/>
      <c r="SB47" s="467"/>
      <c r="SC47" s="467"/>
      <c r="SD47" s="467"/>
      <c r="SE47" s="467"/>
      <c r="SF47" s="467"/>
      <c r="SG47" s="467"/>
      <c r="SH47" s="467"/>
      <c r="SI47" s="467"/>
      <c r="SJ47" s="467"/>
      <c r="SK47" s="467"/>
      <c r="SL47" s="467"/>
      <c r="SM47" s="467"/>
      <c r="SN47" s="467"/>
      <c r="SO47" s="467"/>
      <c r="SP47" s="467"/>
      <c r="SQ47" s="467"/>
      <c r="SR47" s="467"/>
      <c r="SS47" s="467"/>
      <c r="ST47" s="467"/>
      <c r="SU47" s="467"/>
      <c r="SV47" s="467"/>
      <c r="SW47" s="467"/>
      <c r="SX47" s="467"/>
      <c r="SY47" s="467"/>
      <c r="SZ47" s="467"/>
      <c r="TA47" s="467"/>
      <c r="TB47" s="467"/>
      <c r="TC47" s="467"/>
      <c r="TD47" s="467"/>
      <c r="TE47" s="467"/>
      <c r="TF47" s="467"/>
      <c r="TG47" s="467"/>
      <c r="TH47" s="467"/>
      <c r="TI47" s="467"/>
      <c r="TJ47" s="467"/>
      <c r="TK47" s="467"/>
      <c r="TL47" s="467"/>
      <c r="TM47" s="467"/>
      <c r="TN47" s="467"/>
      <c r="TO47" s="467"/>
      <c r="TP47" s="467"/>
      <c r="TQ47" s="467"/>
      <c r="TR47" s="467"/>
      <c r="TS47" s="467"/>
      <c r="TT47" s="467"/>
      <c r="TU47" s="467"/>
      <c r="TV47" s="467"/>
      <c r="TW47" s="467"/>
      <c r="TX47" s="467"/>
      <c r="TY47" s="467"/>
      <c r="TZ47" s="467"/>
      <c r="UA47" s="467"/>
      <c r="UB47" s="467"/>
      <c r="UC47" s="467"/>
      <c r="UD47" s="467"/>
      <c r="UE47" s="467"/>
      <c r="UF47" s="467"/>
      <c r="UG47" s="467"/>
      <c r="UH47" s="467"/>
      <c r="UI47" s="467"/>
      <c r="UJ47" s="467"/>
      <c r="UK47" s="467"/>
      <c r="UL47" s="467"/>
      <c r="UM47" s="467"/>
      <c r="UN47" s="467"/>
      <c r="UO47" s="467"/>
      <c r="UP47" s="467"/>
      <c r="UQ47" s="467"/>
      <c r="UR47" s="467"/>
      <c r="US47" s="467"/>
      <c r="UT47" s="467"/>
      <c r="UU47" s="467"/>
      <c r="UV47" s="467"/>
      <c r="UW47" s="467"/>
      <c r="UX47" s="467"/>
      <c r="UY47" s="467"/>
      <c r="UZ47" s="467"/>
      <c r="VA47" s="467"/>
      <c r="VB47" s="467"/>
      <c r="VC47" s="467"/>
      <c r="VD47" s="467"/>
      <c r="VE47" s="467"/>
      <c r="VF47" s="467"/>
      <c r="VG47" s="467"/>
      <c r="VH47" s="467"/>
      <c r="VI47" s="467"/>
      <c r="VJ47" s="467"/>
      <c r="VK47" s="467"/>
      <c r="VL47" s="467"/>
      <c r="VM47" s="467"/>
      <c r="VN47" s="467"/>
      <c r="VO47" s="467"/>
      <c r="VP47" s="467"/>
      <c r="VQ47" s="467"/>
      <c r="VR47" s="467"/>
      <c r="VS47" s="467"/>
      <c r="VT47" s="467"/>
      <c r="VU47" s="467"/>
      <c r="VV47" s="467"/>
      <c r="VW47" s="467"/>
      <c r="VX47" s="467"/>
      <c r="VY47" s="467"/>
      <c r="VZ47" s="467"/>
      <c r="WA47" s="467"/>
      <c r="WB47" s="467"/>
      <c r="WC47" s="467"/>
      <c r="WD47" s="467"/>
      <c r="WE47" s="467"/>
      <c r="WF47" s="467"/>
      <c r="WG47" s="467"/>
      <c r="WH47" s="467"/>
      <c r="WI47" s="467"/>
      <c r="WJ47" s="467"/>
      <c r="WK47" s="467"/>
      <c r="WL47" s="467"/>
      <c r="WM47" s="467"/>
      <c r="WN47" s="467"/>
      <c r="WO47" s="467"/>
      <c r="WP47" s="467"/>
      <c r="WQ47" s="467"/>
      <c r="WR47" s="467"/>
      <c r="WS47" s="467"/>
      <c r="WT47" s="467"/>
      <c r="WU47" s="467"/>
      <c r="WV47" s="467"/>
      <c r="WW47" s="467"/>
      <c r="WX47" s="467"/>
      <c r="WY47" s="467"/>
      <c r="WZ47" s="467"/>
      <c r="XA47" s="467"/>
      <c r="XB47" s="467"/>
      <c r="XC47" s="467"/>
      <c r="XD47" s="467"/>
      <c r="XE47" s="467"/>
      <c r="XF47" s="467"/>
      <c r="XG47" s="467"/>
      <c r="XH47" s="467"/>
      <c r="XI47" s="467"/>
      <c r="XJ47" s="467"/>
      <c r="XK47" s="467"/>
      <c r="XL47" s="467"/>
      <c r="XM47" s="467"/>
      <c r="XN47" s="467"/>
      <c r="XO47" s="467"/>
      <c r="XP47" s="467"/>
      <c r="XQ47" s="467"/>
      <c r="XR47" s="467"/>
      <c r="XS47" s="467"/>
      <c r="XT47" s="467"/>
      <c r="XU47" s="467"/>
      <c r="XV47" s="467"/>
      <c r="XW47" s="467"/>
      <c r="XX47" s="467"/>
      <c r="XY47" s="467"/>
      <c r="XZ47" s="467"/>
      <c r="YA47" s="467"/>
      <c r="YB47" s="467"/>
      <c r="YC47" s="467"/>
      <c r="YD47" s="467"/>
      <c r="YE47" s="467"/>
      <c r="YF47" s="467"/>
      <c r="YG47" s="467"/>
      <c r="YH47" s="467"/>
      <c r="YI47" s="467"/>
      <c r="YJ47" s="467"/>
      <c r="YK47" s="467"/>
      <c r="YL47" s="467"/>
      <c r="YM47" s="467"/>
      <c r="YN47" s="467"/>
      <c r="YO47" s="467"/>
      <c r="YP47" s="467"/>
      <c r="YQ47" s="467"/>
      <c r="YR47" s="467"/>
      <c r="YS47" s="467"/>
      <c r="YT47" s="467"/>
      <c r="YU47" s="467"/>
      <c r="YV47" s="467"/>
      <c r="YW47" s="467"/>
      <c r="YX47" s="467"/>
      <c r="YY47" s="467"/>
      <c r="YZ47" s="467"/>
      <c r="ZA47" s="467"/>
      <c r="ZB47" s="467"/>
      <c r="ZC47" s="467"/>
      <c r="ZD47" s="467"/>
      <c r="ZE47" s="467"/>
      <c r="ZF47" s="467"/>
      <c r="ZG47" s="467"/>
      <c r="ZH47" s="467"/>
      <c r="ZI47" s="467"/>
      <c r="ZJ47" s="467"/>
      <c r="ZK47" s="467"/>
      <c r="ZL47" s="467"/>
      <c r="ZM47" s="467"/>
      <c r="ZN47" s="467"/>
      <c r="ZO47" s="467"/>
      <c r="ZP47" s="467"/>
      <c r="ZQ47" s="467"/>
      <c r="ZR47" s="467"/>
      <c r="ZS47" s="467"/>
      <c r="ZT47" s="467"/>
      <c r="ZU47" s="467"/>
      <c r="ZV47" s="467"/>
      <c r="ZW47" s="467"/>
      <c r="ZX47" s="467"/>
      <c r="ZY47" s="467"/>
      <c r="ZZ47" s="467"/>
      <c r="AAA47" s="467"/>
      <c r="AAB47" s="467"/>
      <c r="AAC47" s="467"/>
      <c r="AAD47" s="467"/>
      <c r="AAE47" s="467"/>
      <c r="AAF47" s="467"/>
      <c r="AAG47" s="467"/>
      <c r="AAH47" s="467"/>
      <c r="AAI47" s="467"/>
      <c r="AAJ47" s="467"/>
      <c r="AAK47" s="467"/>
      <c r="AAL47" s="467"/>
      <c r="AAM47" s="467"/>
      <c r="AAN47" s="467"/>
      <c r="AAO47" s="467"/>
      <c r="AAP47" s="467"/>
      <c r="AAQ47" s="467"/>
      <c r="AAR47" s="467"/>
      <c r="AAS47" s="467"/>
      <c r="AAT47" s="467"/>
      <c r="AAU47" s="467"/>
      <c r="AAV47" s="467"/>
      <c r="AAW47" s="467"/>
      <c r="AAX47" s="467"/>
      <c r="AAY47" s="467"/>
      <c r="AAZ47" s="467"/>
      <c r="ABA47" s="467"/>
      <c r="ABB47" s="467"/>
      <c r="ABC47" s="467"/>
      <c r="ABD47" s="467"/>
      <c r="ABE47" s="467"/>
      <c r="ABF47" s="467"/>
      <c r="ABG47" s="467"/>
      <c r="ABH47" s="467"/>
      <c r="ABI47" s="467"/>
      <c r="ABJ47" s="467"/>
      <c r="ABK47" s="467"/>
      <c r="ABL47" s="467"/>
      <c r="ABM47" s="467"/>
      <c r="ABN47" s="467"/>
      <c r="ABO47" s="467"/>
      <c r="ABP47" s="467"/>
      <c r="ABQ47" s="467"/>
      <c r="ABR47" s="467"/>
      <c r="ABS47" s="467"/>
      <c r="ABT47" s="467"/>
      <c r="ABU47" s="467"/>
      <c r="ABV47" s="467"/>
      <c r="ABW47" s="467"/>
      <c r="ABX47" s="467"/>
      <c r="ABY47" s="467"/>
      <c r="ABZ47" s="467"/>
      <c r="ACA47" s="467"/>
      <c r="ACB47" s="467"/>
      <c r="ACC47" s="467"/>
      <c r="ACD47" s="467"/>
      <c r="ACE47" s="467"/>
      <c r="ACF47" s="467"/>
      <c r="ACG47" s="467"/>
      <c r="ACH47" s="467"/>
      <c r="ACI47" s="467"/>
      <c r="ACJ47" s="467"/>
      <c r="ACK47" s="467"/>
      <c r="ACL47" s="467"/>
      <c r="ACM47" s="467"/>
      <c r="ACN47" s="467"/>
      <c r="ACO47" s="467"/>
      <c r="ACP47" s="467"/>
      <c r="ACQ47" s="467"/>
      <c r="ACR47" s="467"/>
      <c r="ACS47" s="467"/>
      <c r="ACT47" s="467"/>
      <c r="ACU47" s="467"/>
      <c r="ACV47" s="467"/>
      <c r="ACW47" s="467"/>
      <c r="ACX47" s="467"/>
      <c r="ACY47" s="467"/>
      <c r="ACZ47" s="467"/>
      <c r="ADA47" s="467"/>
      <c r="ADB47" s="467"/>
      <c r="ADC47" s="467"/>
      <c r="ADD47" s="467"/>
      <c r="ADE47" s="467"/>
      <c r="ADF47" s="467"/>
      <c r="ADG47" s="467"/>
      <c r="ADH47" s="467"/>
      <c r="ADI47" s="467"/>
      <c r="ADJ47" s="467"/>
      <c r="ADK47" s="467"/>
      <c r="ADL47" s="467"/>
      <c r="ADM47" s="467"/>
      <c r="ADN47" s="467"/>
      <c r="ADO47" s="467"/>
      <c r="ADP47" s="467"/>
      <c r="ADQ47" s="467"/>
      <c r="ADR47" s="467"/>
      <c r="ADS47" s="467"/>
      <c r="ADT47" s="467"/>
      <c r="ADU47" s="467"/>
      <c r="ADV47" s="467"/>
      <c r="ADW47" s="467"/>
      <c r="ADX47" s="467"/>
      <c r="ADY47" s="467"/>
      <c r="ADZ47" s="467"/>
      <c r="AEA47" s="467"/>
      <c r="AEB47" s="467"/>
      <c r="AEC47" s="467"/>
      <c r="AED47" s="467"/>
      <c r="AEE47" s="467"/>
      <c r="AEF47" s="467"/>
      <c r="AEG47" s="467"/>
      <c r="AEH47" s="467"/>
      <c r="AEI47" s="467"/>
      <c r="AEJ47" s="467"/>
      <c r="AEK47" s="467"/>
      <c r="AEL47" s="467"/>
      <c r="AEM47" s="467"/>
      <c r="AEN47" s="467"/>
      <c r="AEO47" s="467"/>
      <c r="AEP47" s="467"/>
      <c r="AEQ47" s="467"/>
      <c r="AER47" s="467"/>
      <c r="AES47" s="467"/>
      <c r="AET47" s="467"/>
      <c r="AEU47" s="467"/>
      <c r="AEV47" s="467"/>
      <c r="AEW47" s="467"/>
      <c r="AEX47" s="467"/>
      <c r="AEY47" s="467"/>
      <c r="AEZ47" s="467"/>
      <c r="AFA47" s="467"/>
      <c r="AFB47" s="467"/>
      <c r="AFC47" s="467"/>
      <c r="AFD47" s="467"/>
      <c r="AFE47" s="467"/>
      <c r="AFF47" s="467"/>
      <c r="AFG47" s="467"/>
      <c r="AFH47" s="467"/>
      <c r="AFI47" s="467"/>
      <c r="AFJ47" s="467"/>
      <c r="AFK47" s="467"/>
      <c r="AFL47" s="467"/>
      <c r="AFM47" s="467"/>
      <c r="AFN47" s="467"/>
      <c r="AFO47" s="467"/>
      <c r="AFP47" s="467"/>
      <c r="AFQ47" s="467"/>
      <c r="AFR47" s="467"/>
      <c r="AFS47" s="467"/>
      <c r="AFT47" s="467"/>
      <c r="AFU47" s="467"/>
      <c r="AFV47" s="467"/>
      <c r="AFW47" s="467"/>
      <c r="AFX47" s="467"/>
      <c r="AFY47" s="467"/>
      <c r="AFZ47" s="467"/>
      <c r="AGA47" s="467"/>
      <c r="AGB47" s="467"/>
      <c r="AGC47" s="467"/>
      <c r="AGD47" s="467"/>
      <c r="AGE47" s="467"/>
      <c r="AGF47" s="467"/>
      <c r="AGG47" s="467"/>
      <c r="AGH47" s="467"/>
      <c r="AGI47" s="467"/>
      <c r="AGJ47" s="467"/>
      <c r="AGK47" s="467"/>
      <c r="AGL47" s="467"/>
      <c r="AGM47" s="467"/>
      <c r="AGN47" s="467"/>
      <c r="AGO47" s="467"/>
      <c r="AGP47" s="467"/>
      <c r="AGQ47" s="467"/>
      <c r="AGR47" s="467"/>
      <c r="AGS47" s="467"/>
      <c r="AGT47" s="467"/>
      <c r="AGU47" s="467"/>
      <c r="AGV47" s="467"/>
      <c r="AGW47" s="467"/>
      <c r="AGX47" s="467"/>
      <c r="AGY47" s="467"/>
      <c r="AGZ47" s="467"/>
      <c r="AHA47" s="467"/>
      <c r="AHB47" s="467"/>
      <c r="AHC47" s="467"/>
      <c r="AHD47" s="467"/>
      <c r="AHE47" s="467"/>
      <c r="AHF47" s="467"/>
      <c r="AHG47" s="467"/>
      <c r="AHH47" s="467"/>
      <c r="AHI47" s="467"/>
      <c r="AHJ47" s="467"/>
      <c r="AHK47" s="467"/>
      <c r="AHL47" s="467"/>
      <c r="AHM47" s="467"/>
      <c r="AHN47" s="467"/>
      <c r="AHO47" s="467"/>
      <c r="AHP47" s="467"/>
      <c r="AHQ47" s="467"/>
      <c r="AHR47" s="467"/>
      <c r="AHS47" s="467"/>
      <c r="AHT47" s="467"/>
      <c r="AHU47" s="467"/>
      <c r="AHV47" s="467"/>
      <c r="AHW47" s="467"/>
      <c r="AHX47" s="467"/>
      <c r="AHY47" s="467"/>
      <c r="AHZ47" s="467"/>
      <c r="AIA47" s="467"/>
      <c r="AIB47" s="467"/>
      <c r="AIC47" s="467"/>
      <c r="AID47" s="467"/>
      <c r="AIE47" s="467"/>
      <c r="AIF47" s="467"/>
      <c r="AIG47" s="467"/>
      <c r="AIH47" s="467"/>
      <c r="AII47" s="467"/>
      <c r="AIJ47" s="467"/>
      <c r="AIK47" s="467"/>
      <c r="AIL47" s="467"/>
      <c r="AIM47" s="467"/>
      <c r="AIN47" s="467"/>
      <c r="AIO47" s="467"/>
      <c r="AIP47" s="467"/>
      <c r="AIQ47" s="467"/>
      <c r="AIR47" s="467"/>
      <c r="AIS47" s="467"/>
      <c r="AIT47" s="467"/>
      <c r="AIU47" s="467"/>
      <c r="AIV47" s="467"/>
      <c r="AIW47" s="467"/>
      <c r="AIX47" s="467"/>
      <c r="AIY47" s="467"/>
      <c r="AIZ47" s="467"/>
      <c r="AJA47" s="467"/>
      <c r="AJB47" s="467"/>
      <c r="AJC47" s="467"/>
      <c r="AJD47" s="467"/>
      <c r="AJE47" s="467"/>
      <c r="AJF47" s="467"/>
      <c r="AJG47" s="467"/>
      <c r="AJH47" s="467"/>
      <c r="AJI47" s="467"/>
      <c r="AJJ47" s="467"/>
      <c r="AJK47" s="467"/>
      <c r="AJL47" s="467"/>
      <c r="AJM47" s="467"/>
      <c r="AJN47" s="467"/>
      <c r="AJO47" s="467"/>
      <c r="AJP47" s="467"/>
      <c r="AJQ47" s="467"/>
      <c r="AJR47" s="467"/>
      <c r="AJS47" s="467"/>
      <c r="AJT47" s="467"/>
      <c r="AJU47" s="467"/>
      <c r="AJV47" s="467"/>
      <c r="AJW47" s="467"/>
      <c r="AJX47" s="467"/>
      <c r="AJY47" s="467"/>
      <c r="AJZ47" s="467"/>
      <c r="AKA47" s="467"/>
      <c r="AKB47" s="467"/>
      <c r="AKC47" s="467"/>
      <c r="AKD47" s="467"/>
      <c r="AKE47" s="467"/>
      <c r="AKF47" s="467"/>
      <c r="AKG47" s="467"/>
      <c r="AKH47" s="467"/>
      <c r="AKI47" s="467"/>
      <c r="AKJ47" s="467"/>
      <c r="AKK47" s="467"/>
      <c r="AKL47" s="467"/>
      <c r="AKM47" s="467"/>
      <c r="AKN47" s="467"/>
      <c r="AKO47" s="467"/>
      <c r="AKP47" s="467"/>
      <c r="AKQ47" s="467"/>
      <c r="AKR47" s="467"/>
      <c r="AKS47" s="467"/>
      <c r="AKT47" s="467"/>
      <c r="AKU47" s="467"/>
      <c r="AKV47" s="467"/>
      <c r="AKW47" s="467"/>
      <c r="AKX47" s="467"/>
      <c r="AKY47" s="467"/>
      <c r="AKZ47" s="467"/>
      <c r="ALA47" s="467"/>
      <c r="ALB47" s="467"/>
      <c r="ALC47" s="467"/>
      <c r="ALD47" s="467"/>
      <c r="ALE47" s="467"/>
      <c r="ALF47" s="467"/>
      <c r="ALG47" s="467"/>
      <c r="ALH47" s="467"/>
      <c r="ALI47" s="467"/>
      <c r="ALJ47" s="467"/>
      <c r="ALK47" s="467"/>
      <c r="ALL47" s="467"/>
      <c r="ALM47" s="467"/>
      <c r="ALN47" s="467"/>
      <c r="ALO47" s="467"/>
      <c r="ALP47" s="467"/>
      <c r="ALQ47" s="467"/>
      <c r="ALR47" s="467"/>
      <c r="ALS47" s="467"/>
      <c r="ALT47" s="467"/>
      <c r="ALU47" s="467"/>
      <c r="ALV47" s="467"/>
      <c r="ALW47" s="467"/>
      <c r="ALX47" s="467"/>
      <c r="ALY47" s="467"/>
      <c r="ALZ47" s="467"/>
      <c r="AMA47" s="467"/>
      <c r="AMB47" s="467"/>
      <c r="AMC47" s="467"/>
      <c r="AMD47" s="467"/>
      <c r="AME47" s="467"/>
      <c r="AMF47" s="467"/>
      <c r="AMG47" s="467"/>
      <c r="AMH47" s="467"/>
      <c r="AMI47" s="467"/>
      <c r="AMJ47" s="467"/>
      <c r="AMK47" s="467"/>
      <c r="AML47" s="467"/>
      <c r="AMM47" s="467"/>
      <c r="AMN47" s="467"/>
      <c r="AMO47" s="467"/>
      <c r="AMP47" s="467"/>
      <c r="AMQ47" s="467"/>
      <c r="AMR47" s="467"/>
      <c r="AMS47" s="467"/>
      <c r="AMT47" s="467"/>
      <c r="AMU47" s="467"/>
      <c r="AMV47" s="467"/>
      <c r="AMW47" s="467"/>
      <c r="AMX47" s="467"/>
      <c r="AMY47" s="467"/>
      <c r="AMZ47" s="467"/>
      <c r="ANA47" s="467"/>
      <c r="ANB47" s="467"/>
      <c r="ANC47" s="467"/>
      <c r="AND47" s="467"/>
      <c r="ANE47" s="467"/>
      <c r="ANF47" s="467"/>
      <c r="ANG47" s="467"/>
      <c r="ANH47" s="467"/>
      <c r="ANI47" s="467"/>
      <c r="ANJ47" s="467"/>
      <c r="ANK47" s="467"/>
      <c r="ANL47" s="467"/>
      <c r="ANM47" s="467"/>
      <c r="ANN47" s="467"/>
      <c r="ANO47" s="467"/>
      <c r="ANP47" s="467"/>
      <c r="ANQ47" s="467"/>
      <c r="ANR47" s="467"/>
      <c r="ANS47" s="467"/>
      <c r="ANT47" s="467"/>
      <c r="ANU47" s="467"/>
      <c r="ANV47" s="467"/>
      <c r="ANW47" s="467"/>
      <c r="ANX47" s="467"/>
      <c r="ANY47" s="467"/>
      <c r="ANZ47" s="467"/>
      <c r="AOA47" s="467"/>
      <c r="AOB47" s="467"/>
      <c r="AOC47" s="467"/>
      <c r="AOD47" s="467"/>
      <c r="AOE47" s="467"/>
      <c r="AOF47" s="467"/>
      <c r="AOG47" s="467"/>
      <c r="AOH47" s="467"/>
      <c r="AOI47" s="467"/>
      <c r="AOJ47" s="467"/>
      <c r="AOK47" s="467"/>
      <c r="AOL47" s="467"/>
      <c r="AOM47" s="467"/>
      <c r="AON47" s="467"/>
      <c r="AOO47" s="467"/>
      <c r="AOP47" s="467"/>
      <c r="AOQ47" s="467"/>
      <c r="AOR47" s="467"/>
      <c r="AOS47" s="467"/>
      <c r="AOT47" s="467"/>
      <c r="AOU47" s="467"/>
      <c r="AOV47" s="467"/>
      <c r="AOW47" s="467"/>
      <c r="AOX47" s="467"/>
      <c r="AOY47" s="467"/>
      <c r="AOZ47" s="467"/>
      <c r="APA47" s="467"/>
      <c r="APB47" s="467"/>
      <c r="APC47" s="467"/>
      <c r="APD47" s="467"/>
      <c r="APE47" s="467"/>
      <c r="APF47" s="467"/>
      <c r="APG47" s="467"/>
      <c r="APH47" s="467"/>
      <c r="API47" s="467"/>
      <c r="APJ47" s="467"/>
      <c r="APK47" s="467"/>
      <c r="APL47" s="467"/>
      <c r="APM47" s="467"/>
      <c r="APN47" s="467"/>
      <c r="APO47" s="467"/>
      <c r="APP47" s="467"/>
      <c r="APQ47" s="467"/>
      <c r="APR47" s="467"/>
      <c r="APS47" s="467"/>
      <c r="APT47" s="467"/>
      <c r="APU47" s="467"/>
      <c r="APV47" s="467"/>
      <c r="APW47" s="467"/>
      <c r="APX47" s="467"/>
      <c r="APY47" s="467"/>
      <c r="APZ47" s="467"/>
      <c r="AQA47" s="467"/>
      <c r="AQB47" s="467"/>
      <c r="AQC47" s="467"/>
      <c r="AQD47" s="467"/>
      <c r="AQE47" s="467"/>
      <c r="AQF47" s="467"/>
      <c r="AQG47" s="467"/>
      <c r="AQH47" s="467"/>
      <c r="AQI47" s="467"/>
      <c r="AQJ47" s="467"/>
      <c r="AQK47" s="467"/>
      <c r="AQL47" s="467"/>
      <c r="AQM47" s="467"/>
      <c r="AQN47" s="467"/>
      <c r="AQO47" s="467"/>
      <c r="AQP47" s="467"/>
      <c r="AQQ47" s="467"/>
      <c r="AQR47" s="467"/>
      <c r="AQS47" s="467"/>
      <c r="AQT47" s="467"/>
      <c r="AQU47" s="467"/>
      <c r="AQV47" s="467"/>
      <c r="AQW47" s="467"/>
      <c r="AQX47" s="467"/>
      <c r="AQY47" s="467"/>
      <c r="AQZ47" s="467"/>
      <c r="ARA47" s="467"/>
      <c r="ARB47" s="467"/>
      <c r="ARC47" s="467"/>
      <c r="ARD47" s="467"/>
      <c r="ARE47" s="467"/>
      <c r="ARF47" s="467"/>
      <c r="ARG47" s="467"/>
      <c r="ARH47" s="467"/>
      <c r="ARI47" s="467"/>
      <c r="ARJ47" s="467"/>
      <c r="ARK47" s="467"/>
      <c r="ARL47" s="467"/>
      <c r="ARM47" s="467"/>
      <c r="ARN47" s="467"/>
      <c r="ARO47" s="467"/>
      <c r="ARP47" s="467"/>
      <c r="ARQ47" s="467"/>
      <c r="ARR47" s="467"/>
      <c r="ARS47" s="467"/>
      <c r="ART47" s="467"/>
      <c r="ARU47" s="467"/>
      <c r="ARV47" s="467"/>
      <c r="ARW47" s="467"/>
      <c r="ARX47" s="467"/>
      <c r="ARY47" s="467"/>
      <c r="ARZ47" s="467"/>
      <c r="ASA47" s="467"/>
      <c r="ASB47" s="467"/>
      <c r="ASC47" s="467"/>
      <c r="ASD47" s="467"/>
      <c r="ASE47" s="467"/>
      <c r="ASF47" s="467"/>
      <c r="ASG47" s="467"/>
      <c r="ASH47" s="467"/>
      <c r="ASI47" s="467"/>
      <c r="ASJ47" s="467"/>
      <c r="ASK47" s="467"/>
      <c r="ASL47" s="467"/>
      <c r="ASM47" s="467"/>
      <c r="ASN47" s="467"/>
      <c r="ASO47" s="467"/>
      <c r="ASP47" s="467"/>
      <c r="ASQ47" s="467"/>
      <c r="ASR47" s="467"/>
      <c r="ASS47" s="467"/>
      <c r="AST47" s="467"/>
      <c r="ASU47" s="467"/>
      <c r="ASV47" s="467"/>
      <c r="ASW47" s="467"/>
      <c r="ASX47" s="467"/>
      <c r="ASY47" s="467"/>
      <c r="ASZ47" s="467"/>
      <c r="ATA47" s="467"/>
      <c r="ATB47" s="467"/>
      <c r="ATC47" s="467"/>
      <c r="ATD47" s="467"/>
      <c r="ATE47" s="467"/>
      <c r="ATF47" s="467"/>
      <c r="ATG47" s="467"/>
      <c r="ATH47" s="467"/>
      <c r="ATI47" s="467"/>
      <c r="ATJ47" s="467"/>
      <c r="ATK47" s="467"/>
      <c r="ATL47" s="467"/>
      <c r="ATM47" s="467"/>
      <c r="ATN47" s="467"/>
      <c r="ATO47" s="467"/>
      <c r="ATP47" s="467"/>
      <c r="ATQ47" s="467"/>
      <c r="ATR47" s="467"/>
      <c r="ATS47" s="467"/>
      <c r="ATT47" s="467"/>
      <c r="ATU47" s="467"/>
      <c r="ATV47" s="467"/>
      <c r="ATW47" s="467"/>
      <c r="ATX47" s="467"/>
      <c r="ATY47" s="467"/>
      <c r="ATZ47" s="467"/>
      <c r="AUA47" s="467"/>
      <c r="AUB47" s="467"/>
      <c r="AUC47" s="467"/>
      <c r="AUD47" s="467"/>
      <c r="AUE47" s="467"/>
      <c r="AUF47" s="467"/>
      <c r="AUG47" s="467"/>
      <c r="AUH47" s="467"/>
      <c r="AUI47" s="467"/>
      <c r="AUJ47" s="467"/>
      <c r="AUK47" s="467"/>
      <c r="AUL47" s="467"/>
      <c r="AUM47" s="467"/>
      <c r="AUN47" s="467"/>
      <c r="AUO47" s="467"/>
      <c r="AUP47" s="467"/>
      <c r="AUQ47" s="467"/>
      <c r="AUR47" s="467"/>
      <c r="AUS47" s="467"/>
      <c r="AUT47" s="467"/>
      <c r="AUU47" s="467"/>
      <c r="AUV47" s="467"/>
      <c r="AUW47" s="467"/>
      <c r="AUX47" s="467"/>
      <c r="AUY47" s="467"/>
      <c r="AUZ47" s="467"/>
      <c r="AVA47" s="467"/>
      <c r="AVB47" s="467"/>
      <c r="AVC47" s="467"/>
      <c r="AVD47" s="467"/>
      <c r="AVE47" s="467"/>
      <c r="AVF47" s="467"/>
      <c r="AVG47" s="467"/>
      <c r="AVH47" s="467"/>
      <c r="AVI47" s="467"/>
      <c r="AVJ47" s="467"/>
      <c r="AVK47" s="467"/>
      <c r="AVL47" s="467"/>
      <c r="AVM47" s="467"/>
      <c r="AVN47" s="467"/>
      <c r="AVO47" s="467"/>
      <c r="AVP47" s="467"/>
      <c r="AVQ47" s="467"/>
      <c r="AVR47" s="467"/>
      <c r="AVS47" s="467"/>
      <c r="AVT47" s="467"/>
      <c r="AVU47" s="467"/>
      <c r="AVV47" s="467"/>
      <c r="AVW47" s="467"/>
      <c r="AVX47" s="467"/>
      <c r="AVY47" s="467"/>
      <c r="AVZ47" s="467"/>
      <c r="AWA47" s="467"/>
      <c r="AWB47" s="467"/>
      <c r="AWC47" s="467"/>
      <c r="AWD47" s="467"/>
      <c r="AWE47" s="467"/>
      <c r="AWF47" s="467"/>
      <c r="AWG47" s="467"/>
      <c r="AWH47" s="467"/>
      <c r="AWI47" s="467"/>
      <c r="AWJ47" s="467"/>
      <c r="AWK47" s="467"/>
      <c r="AWL47" s="467"/>
      <c r="AWM47" s="467"/>
      <c r="AWN47" s="467"/>
      <c r="AWO47" s="467"/>
      <c r="AWP47" s="467"/>
      <c r="AWQ47" s="467"/>
      <c r="AWR47" s="467"/>
      <c r="AWS47" s="467"/>
      <c r="AWT47" s="467"/>
      <c r="AWU47" s="467"/>
      <c r="AWV47" s="467"/>
      <c r="AWW47" s="467"/>
      <c r="AWX47" s="467"/>
      <c r="AWY47" s="467"/>
      <c r="AWZ47" s="467"/>
      <c r="AXA47" s="467"/>
      <c r="AXB47" s="467"/>
      <c r="AXC47" s="467"/>
      <c r="AXD47" s="467"/>
      <c r="AXE47" s="467"/>
      <c r="AXF47" s="467"/>
      <c r="AXG47" s="467"/>
      <c r="AXH47" s="467"/>
      <c r="AXI47" s="467"/>
      <c r="AXJ47" s="467"/>
      <c r="AXK47" s="467"/>
      <c r="AXL47" s="467"/>
      <c r="AXM47" s="467"/>
      <c r="AXN47" s="467"/>
      <c r="AXO47" s="467"/>
      <c r="AXP47" s="467"/>
      <c r="AXQ47" s="467"/>
      <c r="AXR47" s="467"/>
      <c r="AXS47" s="467"/>
      <c r="AXT47" s="467"/>
      <c r="AXU47" s="467"/>
      <c r="AXV47" s="467"/>
      <c r="AXW47" s="467"/>
      <c r="AXX47" s="467"/>
      <c r="AXY47" s="467"/>
      <c r="AXZ47" s="467"/>
      <c r="AYA47" s="467"/>
      <c r="AYB47" s="467"/>
      <c r="AYC47" s="467"/>
      <c r="AYD47" s="467"/>
      <c r="AYE47" s="467"/>
      <c r="AYF47" s="467"/>
      <c r="AYG47" s="467"/>
      <c r="AYH47" s="467"/>
      <c r="AYI47" s="467"/>
      <c r="AYJ47" s="467"/>
      <c r="AYK47" s="467"/>
      <c r="AYL47" s="467"/>
      <c r="AYM47" s="467"/>
      <c r="AYN47" s="467"/>
      <c r="AYO47" s="467"/>
      <c r="AYP47" s="467"/>
      <c r="AYQ47" s="467"/>
      <c r="AYR47" s="467"/>
      <c r="AYS47" s="467"/>
      <c r="AYT47" s="467"/>
      <c r="AYU47" s="467"/>
      <c r="AYV47" s="467"/>
      <c r="AYW47" s="467"/>
      <c r="AYX47" s="467"/>
      <c r="AYY47" s="467"/>
      <c r="AYZ47" s="467"/>
      <c r="AZA47" s="467"/>
      <c r="AZB47" s="467"/>
      <c r="AZC47" s="467"/>
      <c r="AZD47" s="467"/>
      <c r="AZE47" s="467"/>
      <c r="AZF47" s="467"/>
      <c r="AZG47" s="467"/>
      <c r="AZH47" s="467"/>
      <c r="AZI47" s="467"/>
      <c r="AZJ47" s="467"/>
      <c r="AZK47" s="467"/>
      <c r="AZL47" s="467"/>
      <c r="AZM47" s="467"/>
      <c r="AZN47" s="467"/>
      <c r="AZO47" s="467"/>
      <c r="AZP47" s="467"/>
      <c r="AZQ47" s="467"/>
      <c r="AZR47" s="467"/>
      <c r="AZS47" s="467"/>
      <c r="AZT47" s="467"/>
      <c r="AZU47" s="467"/>
      <c r="AZV47" s="467"/>
      <c r="AZW47" s="467"/>
      <c r="AZX47" s="467"/>
      <c r="AZY47" s="467"/>
      <c r="AZZ47" s="467"/>
      <c r="BAA47" s="467"/>
      <c r="BAB47" s="467"/>
      <c r="BAC47" s="467"/>
      <c r="BAD47" s="467"/>
      <c r="BAE47" s="467"/>
      <c r="BAF47" s="467"/>
      <c r="BAG47" s="467"/>
      <c r="BAH47" s="467"/>
      <c r="BAI47" s="467"/>
      <c r="BAJ47" s="467"/>
      <c r="BAK47" s="467"/>
      <c r="BAL47" s="467"/>
      <c r="BAM47" s="467"/>
      <c r="BAN47" s="467"/>
      <c r="BAO47" s="467"/>
      <c r="BAP47" s="467"/>
      <c r="BAQ47" s="467"/>
      <c r="BAR47" s="467"/>
      <c r="BAS47" s="467"/>
      <c r="BAT47" s="467"/>
      <c r="BAU47" s="467"/>
      <c r="BAV47" s="467"/>
      <c r="BAW47" s="467"/>
      <c r="BAX47" s="467"/>
      <c r="BAY47" s="467"/>
      <c r="BAZ47" s="467"/>
      <c r="BBA47" s="467"/>
      <c r="BBB47" s="467"/>
      <c r="BBC47" s="467"/>
      <c r="BBD47" s="467"/>
      <c r="BBE47" s="467"/>
      <c r="BBF47" s="467"/>
      <c r="BBG47" s="467"/>
      <c r="BBH47" s="467"/>
      <c r="BBI47" s="467"/>
      <c r="BBJ47" s="467"/>
      <c r="BBK47" s="467"/>
      <c r="BBL47" s="467"/>
      <c r="BBM47" s="467"/>
      <c r="BBN47" s="467"/>
      <c r="BBO47" s="467"/>
      <c r="BBP47" s="467"/>
      <c r="BBQ47" s="467"/>
      <c r="BBR47" s="467"/>
      <c r="BBS47" s="467"/>
      <c r="BBT47" s="467"/>
      <c r="BBU47" s="467"/>
      <c r="BBV47" s="467"/>
      <c r="BBW47" s="467"/>
      <c r="BBX47" s="467"/>
      <c r="BBY47" s="467"/>
      <c r="BBZ47" s="467"/>
      <c r="BCA47" s="467"/>
      <c r="BCB47" s="467"/>
      <c r="BCC47" s="467"/>
      <c r="BCD47" s="467"/>
      <c r="BCE47" s="467"/>
      <c r="BCF47" s="467"/>
      <c r="BCG47" s="467"/>
      <c r="BCH47" s="467"/>
      <c r="BCI47" s="467"/>
      <c r="BCJ47" s="467"/>
      <c r="BCK47" s="467"/>
      <c r="BCL47" s="467"/>
      <c r="BCM47" s="467"/>
      <c r="BCN47" s="467"/>
      <c r="BCO47" s="467"/>
      <c r="BCP47" s="467"/>
      <c r="BCQ47" s="467"/>
      <c r="BCR47" s="467"/>
      <c r="BCS47" s="467"/>
      <c r="BCT47" s="467"/>
      <c r="BCU47" s="467"/>
      <c r="BCV47" s="467"/>
      <c r="BCW47" s="467"/>
      <c r="BCX47" s="467"/>
      <c r="BCY47" s="467"/>
      <c r="BCZ47" s="467"/>
      <c r="BDA47" s="467"/>
      <c r="BDB47" s="467"/>
      <c r="BDC47" s="467"/>
      <c r="BDD47" s="467"/>
      <c r="BDE47" s="467"/>
      <c r="BDF47" s="467"/>
      <c r="BDG47" s="467"/>
      <c r="BDH47" s="467"/>
      <c r="BDI47" s="467"/>
      <c r="BDJ47" s="467"/>
      <c r="BDK47" s="467"/>
      <c r="BDL47" s="467"/>
      <c r="BDM47" s="467"/>
      <c r="BDN47" s="467"/>
      <c r="BDO47" s="467"/>
      <c r="BDP47" s="467"/>
      <c r="BDQ47" s="467"/>
      <c r="BDR47" s="467"/>
      <c r="BDS47" s="467"/>
      <c r="BDT47" s="467"/>
      <c r="BDU47" s="467"/>
      <c r="BDV47" s="467"/>
      <c r="BDW47" s="467"/>
      <c r="BDX47" s="467"/>
      <c r="BDY47" s="467"/>
      <c r="BDZ47" s="467"/>
      <c r="BEA47" s="467"/>
      <c r="BEB47" s="467"/>
      <c r="BEC47" s="467"/>
      <c r="BED47" s="467"/>
      <c r="BEE47" s="467"/>
      <c r="BEF47" s="467"/>
      <c r="BEG47" s="467"/>
      <c r="BEH47" s="467"/>
      <c r="BEI47" s="467"/>
      <c r="BEJ47" s="467"/>
      <c r="BEK47" s="467"/>
      <c r="BEL47" s="467"/>
      <c r="BEM47" s="467"/>
      <c r="BEN47" s="467"/>
      <c r="BEO47" s="467"/>
      <c r="BEP47" s="467"/>
      <c r="BEQ47" s="467"/>
      <c r="BER47" s="467"/>
      <c r="BES47" s="467"/>
      <c r="BET47" s="467"/>
      <c r="BEU47" s="467"/>
      <c r="BEV47" s="467"/>
      <c r="BEW47" s="467"/>
      <c r="BEX47" s="467"/>
      <c r="BEY47" s="467"/>
      <c r="BEZ47" s="467"/>
      <c r="BFA47" s="467"/>
      <c r="BFB47" s="467"/>
      <c r="BFC47" s="467"/>
      <c r="BFD47" s="467"/>
      <c r="BFE47" s="467"/>
      <c r="BFF47" s="467"/>
      <c r="BFG47" s="467"/>
      <c r="BFH47" s="467"/>
      <c r="BFI47" s="467"/>
      <c r="BFJ47" s="467"/>
      <c r="BFK47" s="467"/>
      <c r="BFL47" s="467"/>
      <c r="BFM47" s="467"/>
      <c r="BFN47" s="467"/>
      <c r="BFO47" s="467"/>
      <c r="BFP47" s="467"/>
      <c r="BFQ47" s="467"/>
      <c r="BFR47" s="467"/>
      <c r="BFS47" s="467"/>
      <c r="BFT47" s="467"/>
      <c r="BFU47" s="467"/>
      <c r="BFV47" s="467"/>
      <c r="BFW47" s="467"/>
      <c r="BFX47" s="467"/>
      <c r="BFY47" s="467"/>
      <c r="BFZ47" s="467"/>
      <c r="BGA47" s="467"/>
      <c r="BGB47" s="467"/>
      <c r="BGC47" s="467"/>
      <c r="BGD47" s="467"/>
      <c r="BGE47" s="467"/>
      <c r="BGF47" s="467"/>
      <c r="BGG47" s="467"/>
      <c r="BGH47" s="467"/>
      <c r="BGI47" s="467"/>
      <c r="BGJ47" s="467"/>
      <c r="BGK47" s="467"/>
      <c r="BGL47" s="467"/>
      <c r="BGM47" s="467"/>
      <c r="BGN47" s="467"/>
      <c r="BGO47" s="467"/>
      <c r="BGP47" s="467"/>
      <c r="BGQ47" s="467"/>
      <c r="BGR47" s="467"/>
      <c r="BGS47" s="467"/>
      <c r="BGT47" s="467"/>
      <c r="BGU47" s="467"/>
      <c r="BGV47" s="467"/>
      <c r="BGW47" s="467"/>
      <c r="BGX47" s="467"/>
      <c r="BGY47" s="467"/>
      <c r="BGZ47" s="467"/>
      <c r="BHA47" s="467"/>
      <c r="BHB47" s="467"/>
      <c r="BHC47" s="467"/>
      <c r="BHD47" s="467"/>
      <c r="BHE47" s="467"/>
      <c r="BHF47" s="467"/>
      <c r="BHG47" s="467"/>
      <c r="BHH47" s="467"/>
      <c r="BHI47" s="467"/>
      <c r="BHJ47" s="467"/>
      <c r="BHK47" s="467"/>
      <c r="BHL47" s="467"/>
      <c r="BHM47" s="467"/>
      <c r="BHN47" s="467"/>
      <c r="BHO47" s="467"/>
      <c r="BHP47" s="467"/>
      <c r="BHQ47" s="467"/>
      <c r="BHR47" s="467"/>
      <c r="BHS47" s="467"/>
      <c r="BHT47" s="467"/>
      <c r="BHU47" s="467"/>
      <c r="BHV47" s="467"/>
      <c r="BHW47" s="467"/>
      <c r="BHX47" s="467"/>
      <c r="BHY47" s="467"/>
      <c r="BHZ47" s="467"/>
      <c r="BIA47" s="467"/>
      <c r="BIB47" s="467"/>
      <c r="BIC47" s="467"/>
      <c r="BID47" s="467"/>
      <c r="BIE47" s="467"/>
      <c r="BIF47" s="467"/>
      <c r="BIG47" s="467"/>
      <c r="BIH47" s="467"/>
      <c r="BII47" s="467"/>
      <c r="BIJ47" s="467"/>
      <c r="BIK47" s="467"/>
      <c r="BIL47" s="467"/>
      <c r="BIM47" s="467"/>
      <c r="BIN47" s="467"/>
      <c r="BIO47" s="467"/>
      <c r="BIP47" s="467"/>
      <c r="BIQ47" s="467"/>
      <c r="BIR47" s="467"/>
      <c r="BIS47" s="467"/>
      <c r="BIT47" s="467"/>
      <c r="BIU47" s="467"/>
      <c r="BIV47" s="467"/>
      <c r="BIW47" s="467"/>
      <c r="BIX47" s="467"/>
      <c r="BIY47" s="467"/>
      <c r="BIZ47" s="467"/>
      <c r="BJA47" s="467"/>
      <c r="BJB47" s="467"/>
      <c r="BJC47" s="467"/>
      <c r="BJD47" s="467"/>
      <c r="BJE47" s="467"/>
      <c r="BJF47" s="467"/>
      <c r="BJG47" s="467"/>
      <c r="BJH47" s="467"/>
      <c r="BJI47" s="467"/>
      <c r="BJJ47" s="467"/>
      <c r="BJK47" s="467"/>
      <c r="BJL47" s="467"/>
      <c r="BJM47" s="467"/>
      <c r="BJN47" s="467"/>
      <c r="BJO47" s="467"/>
      <c r="BJP47" s="467"/>
      <c r="BJQ47" s="467"/>
      <c r="BJR47" s="467"/>
      <c r="BJS47" s="467"/>
      <c r="BJT47" s="467"/>
      <c r="BJU47" s="467"/>
      <c r="BJV47" s="467"/>
      <c r="BJW47" s="467"/>
      <c r="BJX47" s="467"/>
      <c r="BJY47" s="467"/>
      <c r="BJZ47" s="467"/>
      <c r="BKA47" s="467"/>
      <c r="BKB47" s="467"/>
      <c r="BKC47" s="467"/>
      <c r="BKD47" s="467"/>
      <c r="BKE47" s="467"/>
      <c r="BKF47" s="467"/>
      <c r="BKG47" s="467"/>
      <c r="BKH47" s="467"/>
      <c r="BKI47" s="467"/>
      <c r="BKJ47" s="467"/>
      <c r="BKK47" s="467"/>
      <c r="BKL47" s="467"/>
      <c r="BKM47" s="467"/>
      <c r="BKN47" s="467"/>
      <c r="BKO47" s="467"/>
      <c r="BKP47" s="467"/>
      <c r="BKQ47" s="467"/>
      <c r="BKR47" s="467"/>
      <c r="BKS47" s="467"/>
      <c r="BKT47" s="467"/>
      <c r="BKU47" s="467"/>
      <c r="BKV47" s="467"/>
      <c r="BKW47" s="467"/>
      <c r="BKX47" s="467"/>
      <c r="BKY47" s="467"/>
      <c r="BKZ47" s="467"/>
      <c r="BLA47" s="467"/>
      <c r="BLB47" s="467"/>
      <c r="BLC47" s="467"/>
      <c r="BLD47" s="467"/>
      <c r="BLE47" s="467"/>
      <c r="BLF47" s="467"/>
      <c r="BLG47" s="467"/>
      <c r="BLH47" s="467"/>
      <c r="BLI47" s="467"/>
      <c r="BLJ47" s="467"/>
      <c r="BLK47" s="467"/>
      <c r="BLL47" s="467"/>
      <c r="BLM47" s="467"/>
      <c r="BLN47" s="467"/>
      <c r="BLO47" s="467"/>
      <c r="BLP47" s="467"/>
      <c r="BLQ47" s="467"/>
      <c r="BLR47" s="467"/>
      <c r="BLS47" s="467"/>
      <c r="BLT47" s="467"/>
      <c r="BLU47" s="467"/>
      <c r="BLV47" s="467"/>
      <c r="BLW47" s="467"/>
      <c r="BLX47" s="467"/>
      <c r="BLY47" s="467"/>
      <c r="BLZ47" s="467"/>
      <c r="BMA47" s="467"/>
      <c r="BMB47" s="467"/>
      <c r="BMC47" s="467"/>
      <c r="BMD47" s="467"/>
      <c r="BME47" s="467"/>
      <c r="BMF47" s="467"/>
      <c r="BMG47" s="467"/>
      <c r="BMH47" s="467"/>
      <c r="BMI47" s="467"/>
      <c r="BMJ47" s="467"/>
      <c r="BMK47" s="467"/>
      <c r="BML47" s="467"/>
      <c r="BMM47" s="467"/>
      <c r="BMN47" s="467"/>
      <c r="BMO47" s="467"/>
      <c r="BMP47" s="467"/>
      <c r="BMQ47" s="467"/>
      <c r="BMR47" s="467"/>
      <c r="BMS47" s="467"/>
      <c r="BMT47" s="467"/>
      <c r="BMU47" s="467"/>
      <c r="BMV47" s="467"/>
      <c r="BMW47" s="467"/>
      <c r="BMX47" s="467"/>
      <c r="BMY47" s="467"/>
      <c r="BMZ47" s="467"/>
      <c r="BNA47" s="467"/>
      <c r="BNB47" s="467"/>
      <c r="BNC47" s="467"/>
      <c r="BND47" s="467"/>
      <c r="BNE47" s="467"/>
      <c r="BNF47" s="467"/>
      <c r="BNG47" s="467"/>
      <c r="BNH47" s="467"/>
      <c r="BNI47" s="467"/>
      <c r="BNJ47" s="467"/>
      <c r="BNK47" s="467"/>
      <c r="BNL47" s="467"/>
      <c r="BNM47" s="467"/>
      <c r="BNN47" s="467"/>
      <c r="BNO47" s="467"/>
      <c r="BNP47" s="467"/>
      <c r="BNQ47" s="467"/>
      <c r="BNR47" s="467"/>
      <c r="BNS47" s="467"/>
      <c r="BNT47" s="467"/>
      <c r="BNU47" s="467"/>
      <c r="BNV47" s="467"/>
      <c r="BNW47" s="467"/>
      <c r="BNX47" s="467"/>
      <c r="BNY47" s="467"/>
      <c r="BNZ47" s="467"/>
      <c r="BOA47" s="467"/>
      <c r="BOB47" s="467"/>
      <c r="BOC47" s="467"/>
      <c r="BOD47" s="467"/>
      <c r="BOE47" s="467"/>
      <c r="BOF47" s="467"/>
      <c r="BOG47" s="467"/>
      <c r="BOH47" s="467"/>
      <c r="BOI47" s="467"/>
      <c r="BOJ47" s="467"/>
      <c r="BOK47" s="467"/>
      <c r="BOL47" s="467"/>
      <c r="BOM47" s="467"/>
      <c r="BON47" s="467"/>
      <c r="BOO47" s="467"/>
      <c r="BOP47" s="467"/>
      <c r="BOQ47" s="467"/>
      <c r="BOR47" s="467"/>
      <c r="BOS47" s="467"/>
      <c r="BOT47" s="467"/>
      <c r="BOU47" s="467"/>
      <c r="BOV47" s="467"/>
      <c r="BOW47" s="467"/>
      <c r="BOX47" s="467"/>
      <c r="BOY47" s="467"/>
      <c r="BOZ47" s="467"/>
      <c r="BPA47" s="467"/>
      <c r="BPB47" s="467"/>
      <c r="BPC47" s="467"/>
      <c r="BPD47" s="467"/>
      <c r="BPE47" s="467"/>
      <c r="BPF47" s="467"/>
      <c r="BPG47" s="467"/>
      <c r="BPH47" s="467"/>
      <c r="BPI47" s="467"/>
      <c r="BPJ47" s="467"/>
      <c r="BPK47" s="467"/>
      <c r="BPL47" s="467"/>
      <c r="BPM47" s="467"/>
      <c r="BPN47" s="467"/>
      <c r="BPO47" s="467"/>
      <c r="BPP47" s="467"/>
      <c r="BPQ47" s="467"/>
      <c r="BPR47" s="467"/>
      <c r="BPS47" s="467"/>
      <c r="BPT47" s="467"/>
      <c r="BPU47" s="467"/>
      <c r="BPV47" s="467"/>
      <c r="BPW47" s="467"/>
      <c r="BPX47" s="467"/>
      <c r="BPY47" s="467"/>
      <c r="BPZ47" s="467"/>
      <c r="BQA47" s="467"/>
      <c r="BQB47" s="467"/>
      <c r="BQC47" s="467"/>
      <c r="BQD47" s="467"/>
      <c r="BQE47" s="467"/>
      <c r="BQF47" s="467"/>
      <c r="BQG47" s="467"/>
      <c r="BQH47" s="467"/>
      <c r="BQI47" s="467"/>
      <c r="BQJ47" s="467"/>
      <c r="BQK47" s="467"/>
      <c r="BQL47" s="467"/>
      <c r="BQM47" s="467"/>
      <c r="BQN47" s="467"/>
      <c r="BQO47" s="467"/>
      <c r="BQP47" s="467"/>
      <c r="BQQ47" s="467"/>
      <c r="BQR47" s="467"/>
      <c r="BQS47" s="467"/>
      <c r="BQT47" s="467"/>
      <c r="BQU47" s="467"/>
      <c r="BQV47" s="467"/>
      <c r="BQW47" s="467"/>
      <c r="BQX47" s="467"/>
      <c r="BQY47" s="467"/>
      <c r="BQZ47" s="467"/>
      <c r="BRA47" s="467"/>
      <c r="BRB47" s="467"/>
      <c r="BRC47" s="467"/>
      <c r="BRD47" s="467"/>
      <c r="BRE47" s="467"/>
      <c r="BRF47" s="467"/>
      <c r="BRG47" s="467"/>
      <c r="BRH47" s="467"/>
      <c r="BRI47" s="467"/>
      <c r="BRJ47" s="467"/>
      <c r="BRK47" s="467"/>
      <c r="BRL47" s="467"/>
      <c r="BRM47" s="467"/>
      <c r="BRN47" s="467"/>
      <c r="BRO47" s="467"/>
      <c r="BRP47" s="467"/>
      <c r="BRQ47" s="467"/>
      <c r="BRR47" s="467"/>
      <c r="BRS47" s="467"/>
      <c r="BRT47" s="467"/>
      <c r="BRU47" s="467"/>
      <c r="BRV47" s="467"/>
      <c r="BRW47" s="467"/>
      <c r="BRX47" s="467"/>
      <c r="BRY47" s="467"/>
      <c r="BRZ47" s="467"/>
      <c r="BSA47" s="467"/>
      <c r="BSB47" s="467"/>
      <c r="BSC47" s="467"/>
      <c r="BSD47" s="467"/>
      <c r="BSE47" s="467"/>
      <c r="BSF47" s="467"/>
      <c r="BSG47" s="467"/>
      <c r="BSH47" s="467"/>
      <c r="BSI47" s="467"/>
      <c r="BSJ47" s="467"/>
      <c r="BSK47" s="467"/>
      <c r="BSL47" s="467"/>
      <c r="BSM47" s="467"/>
      <c r="BSN47" s="467"/>
      <c r="BSO47" s="467"/>
      <c r="BSP47" s="467"/>
      <c r="BSQ47" s="467"/>
      <c r="BSR47" s="467"/>
      <c r="BSS47" s="467"/>
      <c r="BST47" s="467"/>
      <c r="BSU47" s="467"/>
      <c r="BSV47" s="467"/>
      <c r="BSW47" s="467"/>
      <c r="BSX47" s="467"/>
      <c r="BSY47" s="467"/>
      <c r="BSZ47" s="467"/>
      <c r="BTA47" s="467"/>
      <c r="BTB47" s="467"/>
      <c r="BTC47" s="467"/>
      <c r="BTD47" s="467"/>
      <c r="BTE47" s="467"/>
      <c r="BTF47" s="467"/>
      <c r="BTG47" s="467"/>
      <c r="BTH47" s="467"/>
      <c r="BTI47" s="467"/>
      <c r="BTJ47" s="467"/>
      <c r="BTK47" s="467"/>
      <c r="BTL47" s="467"/>
      <c r="BTM47" s="467"/>
      <c r="BTN47" s="467"/>
      <c r="BTO47" s="467"/>
      <c r="BTP47" s="467"/>
      <c r="BTQ47" s="467"/>
      <c r="BTR47" s="467"/>
      <c r="BTS47" s="467"/>
      <c r="BTT47" s="467"/>
      <c r="BTU47" s="467"/>
      <c r="BTV47" s="467"/>
      <c r="BTW47" s="467"/>
      <c r="BTX47" s="467"/>
      <c r="BTY47" s="467"/>
      <c r="BTZ47" s="467"/>
      <c r="BUA47" s="467"/>
      <c r="BUB47" s="467"/>
      <c r="BUC47" s="467"/>
      <c r="BUD47" s="467"/>
      <c r="BUE47" s="467"/>
      <c r="BUF47" s="467"/>
      <c r="BUG47" s="467"/>
      <c r="BUH47" s="467"/>
      <c r="BUI47" s="467"/>
      <c r="BUJ47" s="467"/>
      <c r="BUK47" s="467"/>
      <c r="BUL47" s="467"/>
      <c r="BUM47" s="467"/>
      <c r="BUN47" s="467"/>
      <c r="BUO47" s="467"/>
      <c r="BUP47" s="467"/>
      <c r="BUQ47" s="467"/>
      <c r="BUR47" s="467"/>
      <c r="BUS47" s="467"/>
      <c r="BUT47" s="467"/>
      <c r="BUU47" s="467"/>
      <c r="BUV47" s="467"/>
      <c r="BUW47" s="467"/>
      <c r="BUX47" s="467"/>
      <c r="BUY47" s="467"/>
      <c r="BUZ47" s="467"/>
      <c r="BVA47" s="467"/>
      <c r="BVB47" s="467"/>
      <c r="BVC47" s="467"/>
      <c r="BVD47" s="467"/>
      <c r="BVE47" s="467"/>
      <c r="BVF47" s="467"/>
      <c r="BVG47" s="467"/>
      <c r="BVH47" s="467"/>
      <c r="BVI47" s="467"/>
      <c r="BVJ47" s="467"/>
      <c r="BVK47" s="467"/>
      <c r="BVL47" s="467"/>
      <c r="BVM47" s="467"/>
      <c r="BVN47" s="467"/>
      <c r="BVO47" s="467"/>
      <c r="BVP47" s="467"/>
      <c r="BVQ47" s="467"/>
      <c r="BVR47" s="467"/>
      <c r="BVS47" s="467"/>
      <c r="BVT47" s="467"/>
      <c r="BVU47" s="467"/>
      <c r="BVV47" s="467"/>
      <c r="BVW47" s="467"/>
      <c r="BVX47" s="467"/>
      <c r="BVY47" s="467"/>
      <c r="BVZ47" s="467"/>
      <c r="BWA47" s="467"/>
      <c r="BWB47" s="467"/>
      <c r="BWC47" s="467"/>
      <c r="BWD47" s="467"/>
      <c r="BWE47" s="467"/>
      <c r="BWF47" s="467"/>
      <c r="BWG47" s="467"/>
      <c r="BWH47" s="467"/>
      <c r="BWI47" s="467"/>
      <c r="BWJ47" s="467"/>
      <c r="BWK47" s="467"/>
      <c r="BWL47" s="467"/>
      <c r="BWM47" s="467"/>
      <c r="BWN47" s="467"/>
      <c r="BWO47" s="467"/>
      <c r="BWP47" s="467"/>
      <c r="BWQ47" s="467"/>
      <c r="BWR47" s="467"/>
      <c r="BWS47" s="467"/>
      <c r="BWT47" s="467"/>
      <c r="BWU47" s="467"/>
      <c r="BWV47" s="467"/>
      <c r="BWW47" s="467"/>
      <c r="BWX47" s="467"/>
      <c r="BWY47" s="467"/>
      <c r="BWZ47" s="467"/>
      <c r="BXA47" s="467"/>
      <c r="BXB47" s="467"/>
      <c r="BXC47" s="467"/>
      <c r="BXD47" s="467"/>
      <c r="BXE47" s="467"/>
      <c r="BXF47" s="467"/>
      <c r="BXG47" s="467"/>
      <c r="BXH47" s="467"/>
      <c r="BXI47" s="467"/>
      <c r="BXJ47" s="467"/>
      <c r="BXK47" s="467"/>
      <c r="BXL47" s="467"/>
      <c r="BXM47" s="467"/>
      <c r="BXN47" s="467"/>
      <c r="BXO47" s="467"/>
      <c r="BXP47" s="467"/>
      <c r="BXQ47" s="467"/>
      <c r="BXR47" s="467"/>
      <c r="BXS47" s="467"/>
      <c r="BXT47" s="467"/>
      <c r="BXU47" s="467"/>
      <c r="BXV47" s="467"/>
      <c r="BXW47" s="467"/>
      <c r="BXX47" s="467"/>
      <c r="BXY47" s="467"/>
      <c r="BXZ47" s="467"/>
      <c r="BYA47" s="467"/>
      <c r="BYB47" s="467"/>
      <c r="BYC47" s="467"/>
      <c r="BYD47" s="467"/>
      <c r="BYE47" s="467"/>
      <c r="BYF47" s="467"/>
      <c r="BYG47" s="467"/>
      <c r="BYH47" s="467"/>
      <c r="BYI47" s="467"/>
      <c r="BYJ47" s="467"/>
      <c r="BYK47" s="467"/>
      <c r="BYL47" s="467"/>
      <c r="BYM47" s="467"/>
      <c r="BYN47" s="467"/>
      <c r="BYO47" s="467"/>
      <c r="BYP47" s="467"/>
      <c r="BYQ47" s="467"/>
      <c r="BYR47" s="467"/>
      <c r="BYS47" s="467"/>
      <c r="BYT47" s="467"/>
      <c r="BYU47" s="467"/>
      <c r="BYV47" s="467"/>
      <c r="BYW47" s="467"/>
      <c r="BYX47" s="467"/>
      <c r="BYY47" s="467"/>
      <c r="BYZ47" s="467"/>
      <c r="BZA47" s="467"/>
      <c r="BZB47" s="467"/>
      <c r="BZC47" s="467"/>
      <c r="BZD47" s="467"/>
      <c r="BZE47" s="467"/>
      <c r="BZF47" s="467"/>
      <c r="BZG47" s="467"/>
      <c r="BZH47" s="467"/>
      <c r="BZI47" s="467"/>
      <c r="BZJ47" s="467"/>
      <c r="BZK47" s="467"/>
      <c r="BZL47" s="467"/>
      <c r="BZM47" s="467"/>
      <c r="BZN47" s="467"/>
      <c r="BZO47" s="467"/>
      <c r="BZP47" s="467"/>
      <c r="BZQ47" s="467"/>
      <c r="BZR47" s="467"/>
      <c r="BZS47" s="467"/>
      <c r="BZT47" s="467"/>
      <c r="BZU47" s="467"/>
      <c r="BZV47" s="467"/>
      <c r="BZW47" s="467"/>
      <c r="BZX47" s="467"/>
      <c r="BZY47" s="467"/>
      <c r="BZZ47" s="467"/>
      <c r="CAA47" s="467"/>
      <c r="CAB47" s="467"/>
      <c r="CAC47" s="467"/>
      <c r="CAD47" s="467"/>
      <c r="CAE47" s="467"/>
      <c r="CAF47" s="467"/>
      <c r="CAG47" s="467"/>
      <c r="CAH47" s="467"/>
      <c r="CAI47" s="467"/>
      <c r="CAJ47" s="467"/>
      <c r="CAK47" s="467"/>
      <c r="CAL47" s="467"/>
      <c r="CAM47" s="467"/>
      <c r="CAN47" s="467"/>
      <c r="CAO47" s="467"/>
      <c r="CAP47" s="467"/>
      <c r="CAQ47" s="467"/>
      <c r="CAR47" s="467"/>
      <c r="CAS47" s="467"/>
      <c r="CAT47" s="467"/>
      <c r="CAU47" s="467"/>
      <c r="CAV47" s="467"/>
      <c r="CAW47" s="467"/>
      <c r="CAX47" s="467"/>
      <c r="CAY47" s="467"/>
      <c r="CAZ47" s="467"/>
      <c r="CBA47" s="467"/>
      <c r="CBB47" s="467"/>
      <c r="CBC47" s="467"/>
      <c r="CBD47" s="467"/>
      <c r="CBE47" s="467"/>
      <c r="CBF47" s="467"/>
      <c r="CBG47" s="467"/>
      <c r="CBH47" s="467"/>
      <c r="CBI47" s="467"/>
      <c r="CBJ47" s="467"/>
      <c r="CBK47" s="467"/>
      <c r="CBL47" s="467"/>
      <c r="CBM47" s="467"/>
      <c r="CBN47" s="467"/>
      <c r="CBO47" s="467"/>
      <c r="CBP47" s="467"/>
      <c r="CBQ47" s="467"/>
      <c r="CBR47" s="467"/>
      <c r="CBS47" s="467"/>
      <c r="CBT47" s="467"/>
      <c r="CBU47" s="467"/>
      <c r="CBV47" s="467"/>
      <c r="CBW47" s="467"/>
      <c r="CBX47" s="467"/>
      <c r="CBY47" s="467"/>
      <c r="CBZ47" s="467"/>
      <c r="CCA47" s="467"/>
      <c r="CCB47" s="467"/>
      <c r="CCC47" s="467"/>
      <c r="CCD47" s="467"/>
      <c r="CCE47" s="467"/>
      <c r="CCF47" s="467"/>
      <c r="CCG47" s="467"/>
      <c r="CCH47" s="467"/>
      <c r="CCI47" s="467"/>
      <c r="CCJ47" s="467"/>
      <c r="CCK47" s="467"/>
      <c r="CCL47" s="467"/>
      <c r="CCM47" s="467"/>
      <c r="CCN47" s="467"/>
      <c r="CCO47" s="467"/>
      <c r="CCP47" s="467"/>
      <c r="CCQ47" s="467"/>
      <c r="CCR47" s="467"/>
      <c r="CCS47" s="467"/>
      <c r="CCT47" s="467"/>
      <c r="CCU47" s="467"/>
      <c r="CCV47" s="467"/>
      <c r="CCW47" s="467"/>
      <c r="CCX47" s="467"/>
      <c r="CCY47" s="467"/>
      <c r="CCZ47" s="467"/>
      <c r="CDA47" s="467"/>
      <c r="CDB47" s="467"/>
      <c r="CDC47" s="467"/>
      <c r="CDD47" s="467"/>
      <c r="CDE47" s="467"/>
      <c r="CDF47" s="467"/>
      <c r="CDG47" s="467"/>
      <c r="CDH47" s="467"/>
      <c r="CDI47" s="467"/>
      <c r="CDJ47" s="467"/>
      <c r="CDK47" s="467"/>
      <c r="CDL47" s="467"/>
      <c r="CDM47" s="467"/>
      <c r="CDN47" s="467"/>
      <c r="CDO47" s="467"/>
      <c r="CDP47" s="467"/>
      <c r="CDQ47" s="467"/>
      <c r="CDR47" s="467"/>
      <c r="CDS47" s="467"/>
      <c r="CDT47" s="467"/>
      <c r="CDU47" s="467"/>
      <c r="CDV47" s="467"/>
      <c r="CDW47" s="467"/>
      <c r="CDX47" s="467"/>
      <c r="CDY47" s="467"/>
      <c r="CDZ47" s="467"/>
      <c r="CEA47" s="467"/>
      <c r="CEB47" s="467"/>
      <c r="CEC47" s="467"/>
      <c r="CED47" s="467"/>
      <c r="CEE47" s="467"/>
      <c r="CEF47" s="467"/>
      <c r="CEG47" s="467"/>
      <c r="CEH47" s="467"/>
      <c r="CEI47" s="467"/>
      <c r="CEJ47" s="467"/>
      <c r="CEK47" s="467"/>
      <c r="CEL47" s="467"/>
      <c r="CEM47" s="467"/>
      <c r="CEN47" s="467"/>
      <c r="CEO47" s="467"/>
      <c r="CEP47" s="467"/>
      <c r="CEQ47" s="467"/>
      <c r="CER47" s="467"/>
      <c r="CES47" s="467"/>
      <c r="CET47" s="467"/>
      <c r="CEU47" s="467"/>
      <c r="CEV47" s="467"/>
      <c r="CEW47" s="467"/>
      <c r="CEX47" s="467"/>
      <c r="CEY47" s="467"/>
      <c r="CEZ47" s="467"/>
      <c r="CFA47" s="467"/>
      <c r="CFB47" s="467"/>
      <c r="CFC47" s="467"/>
      <c r="CFD47" s="467"/>
      <c r="CFE47" s="467"/>
      <c r="CFF47" s="467"/>
      <c r="CFG47" s="467"/>
      <c r="CFH47" s="467"/>
      <c r="CFI47" s="467"/>
      <c r="CFJ47" s="467"/>
      <c r="CFK47" s="467"/>
      <c r="CFL47" s="467"/>
      <c r="CFM47" s="467"/>
      <c r="CFN47" s="467"/>
      <c r="CFO47" s="467"/>
      <c r="CFP47" s="467"/>
      <c r="CFQ47" s="467"/>
      <c r="CFR47" s="467"/>
      <c r="CFS47" s="467"/>
      <c r="CFT47" s="467"/>
      <c r="CFU47" s="467"/>
      <c r="CFV47" s="467"/>
      <c r="CFW47" s="467"/>
      <c r="CFX47" s="467"/>
      <c r="CFY47" s="467"/>
      <c r="CFZ47" s="467"/>
      <c r="CGA47" s="467"/>
      <c r="CGB47" s="467"/>
      <c r="CGC47" s="467"/>
      <c r="CGD47" s="467"/>
      <c r="CGE47" s="467"/>
      <c r="CGF47" s="467"/>
      <c r="CGG47" s="467"/>
      <c r="CGH47" s="467"/>
      <c r="CGI47" s="467"/>
      <c r="CGJ47" s="467"/>
      <c r="CGK47" s="467"/>
      <c r="CGL47" s="467"/>
      <c r="CGM47" s="467"/>
      <c r="CGN47" s="467"/>
      <c r="CGO47" s="467"/>
      <c r="CGP47" s="467"/>
      <c r="CGQ47" s="467"/>
      <c r="CGR47" s="467"/>
      <c r="CGS47" s="467"/>
      <c r="CGT47" s="467"/>
      <c r="CGU47" s="467"/>
      <c r="CGV47" s="467"/>
      <c r="CGW47" s="467"/>
      <c r="CGX47" s="467"/>
      <c r="CGY47" s="467"/>
      <c r="CGZ47" s="467"/>
      <c r="CHA47" s="467"/>
      <c r="CHB47" s="467"/>
      <c r="CHC47" s="467"/>
      <c r="CHD47" s="467"/>
      <c r="CHE47" s="467"/>
      <c r="CHF47" s="467"/>
      <c r="CHG47" s="467"/>
      <c r="CHH47" s="467"/>
      <c r="CHI47" s="467"/>
      <c r="CHJ47" s="467"/>
      <c r="CHK47" s="467"/>
      <c r="CHL47" s="467"/>
      <c r="CHM47" s="467"/>
      <c r="CHN47" s="467"/>
      <c r="CHO47" s="467"/>
      <c r="CHP47" s="467"/>
      <c r="CHQ47" s="467"/>
      <c r="CHR47" s="467"/>
      <c r="CHS47" s="467"/>
      <c r="CHT47" s="467"/>
      <c r="CHU47" s="467"/>
      <c r="CHV47" s="467"/>
      <c r="CHW47" s="467"/>
      <c r="CHX47" s="467"/>
      <c r="CHY47" s="467"/>
      <c r="CHZ47" s="467"/>
      <c r="CIA47" s="467"/>
      <c r="CIB47" s="467"/>
      <c r="CIC47" s="467"/>
      <c r="CID47" s="467"/>
      <c r="CIE47" s="467"/>
      <c r="CIF47" s="467"/>
      <c r="CIG47" s="467"/>
      <c r="CIH47" s="467"/>
      <c r="CII47" s="467"/>
      <c r="CIJ47" s="467"/>
      <c r="CIK47" s="467"/>
      <c r="CIL47" s="467"/>
      <c r="CIM47" s="467"/>
      <c r="CIN47" s="467"/>
      <c r="CIO47" s="467"/>
      <c r="CIP47" s="467"/>
      <c r="CIQ47" s="467"/>
      <c r="CIR47" s="467"/>
      <c r="CIS47" s="467"/>
      <c r="CIT47" s="467"/>
      <c r="CIU47" s="467"/>
      <c r="CIV47" s="467"/>
      <c r="CIW47" s="467"/>
      <c r="CIX47" s="467"/>
      <c r="CIY47" s="467"/>
      <c r="CIZ47" s="467"/>
      <c r="CJA47" s="467"/>
      <c r="CJB47" s="467"/>
      <c r="CJC47" s="467"/>
      <c r="CJD47" s="467"/>
      <c r="CJE47" s="467"/>
      <c r="CJF47" s="467"/>
      <c r="CJG47" s="467"/>
      <c r="CJH47" s="467"/>
      <c r="CJI47" s="467"/>
      <c r="CJJ47" s="467"/>
      <c r="CJK47" s="467"/>
      <c r="CJL47" s="467"/>
      <c r="CJM47" s="467"/>
      <c r="CJN47" s="467"/>
      <c r="CJO47" s="467"/>
      <c r="CJP47" s="467"/>
      <c r="CJQ47" s="467"/>
      <c r="CJR47" s="467"/>
      <c r="CJS47" s="467"/>
      <c r="CJT47" s="467"/>
      <c r="CJU47" s="467"/>
      <c r="CJV47" s="467"/>
      <c r="CJW47" s="467"/>
      <c r="CJX47" s="467"/>
      <c r="CJY47" s="467"/>
      <c r="CJZ47" s="467"/>
      <c r="CKA47" s="467"/>
      <c r="CKB47" s="467"/>
      <c r="CKC47" s="467"/>
      <c r="CKD47" s="467"/>
      <c r="CKE47" s="467"/>
      <c r="CKF47" s="467"/>
      <c r="CKG47" s="467"/>
      <c r="CKH47" s="467"/>
      <c r="CKI47" s="467"/>
      <c r="CKJ47" s="467"/>
      <c r="CKK47" s="467"/>
      <c r="CKL47" s="467"/>
      <c r="CKM47" s="467"/>
      <c r="CKN47" s="467"/>
      <c r="CKO47" s="467"/>
      <c r="CKP47" s="467"/>
      <c r="CKQ47" s="467"/>
      <c r="CKR47" s="467"/>
      <c r="CKS47" s="467"/>
      <c r="CKT47" s="467"/>
      <c r="CKU47" s="467"/>
      <c r="CKV47" s="467"/>
      <c r="CKW47" s="467"/>
      <c r="CKX47" s="467"/>
      <c r="CKY47" s="467"/>
      <c r="CKZ47" s="467"/>
      <c r="CLA47" s="467"/>
      <c r="CLB47" s="467"/>
      <c r="CLC47" s="467"/>
      <c r="CLD47" s="467"/>
      <c r="CLE47" s="467"/>
      <c r="CLF47" s="467"/>
      <c r="CLG47" s="467"/>
      <c r="CLH47" s="467"/>
      <c r="CLI47" s="467"/>
      <c r="CLJ47" s="467"/>
      <c r="CLK47" s="467"/>
      <c r="CLL47" s="467"/>
      <c r="CLM47" s="467"/>
      <c r="CLN47" s="467"/>
      <c r="CLO47" s="467"/>
      <c r="CLP47" s="467"/>
      <c r="CLQ47" s="467"/>
      <c r="CLR47" s="467"/>
      <c r="CLS47" s="467"/>
      <c r="CLT47" s="467"/>
      <c r="CLU47" s="467"/>
      <c r="CLV47" s="467"/>
      <c r="CLW47" s="467"/>
      <c r="CLX47" s="467"/>
      <c r="CLY47" s="467"/>
      <c r="CLZ47" s="467"/>
      <c r="CMA47" s="467"/>
      <c r="CMB47" s="467"/>
      <c r="CMC47" s="467"/>
      <c r="CMD47" s="467"/>
      <c r="CME47" s="467"/>
      <c r="CMF47" s="467"/>
      <c r="CMG47" s="467"/>
      <c r="CMH47" s="467"/>
      <c r="CMI47" s="467"/>
      <c r="CMJ47" s="467"/>
      <c r="CMK47" s="467"/>
      <c r="CML47" s="467"/>
      <c r="CMM47" s="467"/>
      <c r="CMN47" s="467"/>
      <c r="CMO47" s="467"/>
      <c r="CMP47" s="467"/>
      <c r="CMQ47" s="467"/>
      <c r="CMR47" s="467"/>
      <c r="CMS47" s="467"/>
      <c r="CMT47" s="467"/>
      <c r="CMU47" s="467"/>
      <c r="CMV47" s="467"/>
      <c r="CMW47" s="467"/>
      <c r="CMX47" s="467"/>
      <c r="CMY47" s="467"/>
      <c r="CMZ47" s="467"/>
      <c r="CNA47" s="467"/>
      <c r="CNB47" s="467"/>
      <c r="CNC47" s="467"/>
      <c r="CND47" s="467"/>
      <c r="CNE47" s="467"/>
      <c r="CNF47" s="467"/>
      <c r="CNG47" s="467"/>
      <c r="CNH47" s="467"/>
      <c r="CNI47" s="467"/>
      <c r="CNJ47" s="467"/>
      <c r="CNK47" s="467"/>
      <c r="CNL47" s="467"/>
      <c r="CNM47" s="467"/>
      <c r="CNN47" s="467"/>
      <c r="CNO47" s="467"/>
      <c r="CNP47" s="467"/>
      <c r="CNQ47" s="467"/>
      <c r="CNR47" s="467"/>
      <c r="CNS47" s="467"/>
      <c r="CNT47" s="467"/>
      <c r="CNU47" s="467"/>
      <c r="CNV47" s="467"/>
      <c r="CNW47" s="467"/>
      <c r="CNX47" s="467"/>
      <c r="CNY47" s="467"/>
      <c r="CNZ47" s="467"/>
      <c r="COA47" s="467"/>
      <c r="COB47" s="467"/>
      <c r="COC47" s="467"/>
      <c r="COD47" s="467"/>
      <c r="COE47" s="467"/>
      <c r="COF47" s="467"/>
      <c r="COG47" s="467"/>
      <c r="COH47" s="467"/>
      <c r="COI47" s="467"/>
      <c r="COJ47" s="467"/>
      <c r="COK47" s="467"/>
      <c r="COL47" s="467"/>
      <c r="COM47" s="467"/>
      <c r="CON47" s="467"/>
      <c r="COO47" s="467"/>
      <c r="COP47" s="467"/>
      <c r="COQ47" s="467"/>
      <c r="COR47" s="467"/>
      <c r="COS47" s="467"/>
      <c r="COT47" s="467"/>
      <c r="COU47" s="467"/>
      <c r="COV47" s="467"/>
      <c r="COW47" s="467"/>
      <c r="COX47" s="467"/>
      <c r="COY47" s="467"/>
      <c r="COZ47" s="467"/>
      <c r="CPA47" s="467"/>
      <c r="CPB47" s="467"/>
      <c r="CPC47" s="467"/>
      <c r="CPD47" s="467"/>
      <c r="CPE47" s="467"/>
      <c r="CPF47" s="467"/>
      <c r="CPG47" s="467"/>
      <c r="CPH47" s="467"/>
      <c r="CPI47" s="467"/>
      <c r="CPJ47" s="467"/>
      <c r="CPK47" s="467"/>
      <c r="CPL47" s="467"/>
      <c r="CPM47" s="467"/>
      <c r="CPN47" s="467"/>
      <c r="CPO47" s="467"/>
      <c r="CPP47" s="467"/>
      <c r="CPQ47" s="467"/>
      <c r="CPR47" s="467"/>
      <c r="CPS47" s="467"/>
      <c r="CPT47" s="467"/>
      <c r="CPU47" s="467"/>
      <c r="CPV47" s="467"/>
      <c r="CPW47" s="467"/>
      <c r="CPX47" s="467"/>
      <c r="CPY47" s="467"/>
      <c r="CPZ47" s="467"/>
      <c r="CQA47" s="467"/>
      <c r="CQB47" s="467"/>
      <c r="CQC47" s="467"/>
      <c r="CQD47" s="467"/>
      <c r="CQE47" s="467"/>
      <c r="CQF47" s="467"/>
      <c r="CQG47" s="467"/>
      <c r="CQH47" s="467"/>
      <c r="CQI47" s="467"/>
      <c r="CQJ47" s="467"/>
      <c r="CQK47" s="467"/>
      <c r="CQL47" s="467"/>
      <c r="CQM47" s="467"/>
      <c r="CQN47" s="467"/>
      <c r="CQO47" s="467"/>
      <c r="CQP47" s="467"/>
      <c r="CQQ47" s="467"/>
      <c r="CQR47" s="467"/>
      <c r="CQS47" s="467"/>
      <c r="CQT47" s="467"/>
      <c r="CQU47" s="467"/>
      <c r="CQV47" s="467"/>
      <c r="CQW47" s="467"/>
      <c r="CQX47" s="467"/>
      <c r="CQY47" s="467"/>
      <c r="CQZ47" s="467"/>
      <c r="CRA47" s="467"/>
      <c r="CRB47" s="467"/>
      <c r="CRC47" s="467"/>
      <c r="CRD47" s="467"/>
      <c r="CRE47" s="467"/>
      <c r="CRF47" s="467"/>
      <c r="CRG47" s="467"/>
      <c r="CRH47" s="467"/>
      <c r="CRI47" s="467"/>
      <c r="CRJ47" s="467"/>
      <c r="CRK47" s="467"/>
      <c r="CRL47" s="467"/>
      <c r="CRM47" s="467"/>
      <c r="CRN47" s="467"/>
      <c r="CRO47" s="467"/>
      <c r="CRP47" s="467"/>
      <c r="CRQ47" s="467"/>
      <c r="CRR47" s="467"/>
      <c r="CRS47" s="467"/>
      <c r="CRT47" s="467"/>
      <c r="CRU47" s="467"/>
      <c r="CRV47" s="467"/>
      <c r="CRW47" s="467"/>
      <c r="CRX47" s="467"/>
      <c r="CRY47" s="467"/>
      <c r="CRZ47" s="467"/>
      <c r="CSA47" s="467"/>
      <c r="CSB47" s="467"/>
      <c r="CSC47" s="467"/>
      <c r="CSD47" s="467"/>
      <c r="CSE47" s="467"/>
      <c r="CSF47" s="467"/>
      <c r="CSG47" s="467"/>
      <c r="CSH47" s="467"/>
      <c r="CSI47" s="467"/>
      <c r="CSJ47" s="467"/>
      <c r="CSK47" s="467"/>
      <c r="CSL47" s="467"/>
      <c r="CSM47" s="467"/>
      <c r="CSN47" s="467"/>
      <c r="CSO47" s="467"/>
      <c r="CSP47" s="467"/>
      <c r="CSQ47" s="467"/>
      <c r="CSR47" s="467"/>
      <c r="CSS47" s="467"/>
      <c r="CST47" s="467"/>
      <c r="CSU47" s="467"/>
      <c r="CSV47" s="467"/>
      <c r="CSW47" s="467"/>
      <c r="CSX47" s="467"/>
      <c r="CSY47" s="467"/>
      <c r="CSZ47" s="467"/>
      <c r="CTA47" s="467"/>
      <c r="CTB47" s="467"/>
      <c r="CTC47" s="467"/>
      <c r="CTD47" s="467"/>
      <c r="CTE47" s="467"/>
      <c r="CTF47" s="467"/>
      <c r="CTG47" s="467"/>
      <c r="CTH47" s="467"/>
      <c r="CTI47" s="467"/>
      <c r="CTJ47" s="467"/>
      <c r="CTK47" s="467"/>
      <c r="CTL47" s="467"/>
      <c r="CTM47" s="467"/>
      <c r="CTN47" s="467"/>
      <c r="CTO47" s="467"/>
      <c r="CTP47" s="467"/>
      <c r="CTQ47" s="467"/>
      <c r="CTR47" s="467"/>
      <c r="CTS47" s="467"/>
      <c r="CTT47" s="467"/>
      <c r="CTU47" s="467"/>
      <c r="CTV47" s="467"/>
      <c r="CTW47" s="467"/>
      <c r="CTX47" s="467"/>
      <c r="CTY47" s="467"/>
      <c r="CTZ47" s="467"/>
      <c r="CUA47" s="467"/>
      <c r="CUB47" s="467"/>
      <c r="CUC47" s="467"/>
      <c r="CUD47" s="467"/>
      <c r="CUE47" s="467"/>
      <c r="CUF47" s="467"/>
      <c r="CUG47" s="467"/>
      <c r="CUH47" s="467"/>
      <c r="CUI47" s="467"/>
      <c r="CUJ47" s="467"/>
      <c r="CUK47" s="467"/>
      <c r="CUL47" s="467"/>
      <c r="CUM47" s="467"/>
      <c r="CUN47" s="467"/>
      <c r="CUO47" s="467"/>
      <c r="CUP47" s="467"/>
      <c r="CUQ47" s="467"/>
      <c r="CUR47" s="467"/>
      <c r="CUS47" s="467"/>
      <c r="CUT47" s="467"/>
      <c r="CUU47" s="467"/>
      <c r="CUV47" s="467"/>
      <c r="CUW47" s="467"/>
      <c r="CUX47" s="467"/>
      <c r="CUY47" s="467"/>
      <c r="CUZ47" s="467"/>
      <c r="CVA47" s="467"/>
      <c r="CVB47" s="467"/>
      <c r="CVC47" s="467"/>
      <c r="CVD47" s="467"/>
      <c r="CVE47" s="467"/>
      <c r="CVF47" s="467"/>
      <c r="CVG47" s="467"/>
      <c r="CVH47" s="467"/>
      <c r="CVI47" s="467"/>
      <c r="CVJ47" s="467"/>
      <c r="CVK47" s="467"/>
      <c r="CVL47" s="467"/>
      <c r="CVM47" s="467"/>
      <c r="CVN47" s="467"/>
      <c r="CVO47" s="467"/>
      <c r="CVP47" s="467"/>
      <c r="CVQ47" s="467"/>
      <c r="CVR47" s="467"/>
      <c r="CVS47" s="467"/>
      <c r="CVT47" s="467"/>
      <c r="CVU47" s="467"/>
      <c r="CVV47" s="467"/>
      <c r="CVW47" s="467"/>
      <c r="CVX47" s="467"/>
      <c r="CVY47" s="467"/>
      <c r="CVZ47" s="467"/>
      <c r="CWA47" s="467"/>
      <c r="CWB47" s="467"/>
      <c r="CWC47" s="467"/>
      <c r="CWD47" s="467"/>
      <c r="CWE47" s="467"/>
      <c r="CWF47" s="467"/>
      <c r="CWG47" s="467"/>
      <c r="CWH47" s="467"/>
      <c r="CWI47" s="467"/>
      <c r="CWJ47" s="467"/>
      <c r="CWK47" s="467"/>
      <c r="CWL47" s="467"/>
      <c r="CWM47" s="467"/>
      <c r="CWN47" s="467"/>
      <c r="CWO47" s="467"/>
      <c r="CWP47" s="467"/>
      <c r="CWQ47" s="467"/>
      <c r="CWR47" s="467"/>
      <c r="CWS47" s="467"/>
      <c r="CWT47" s="467"/>
      <c r="CWU47" s="467"/>
      <c r="CWV47" s="467"/>
      <c r="CWW47" s="467"/>
      <c r="CWX47" s="467"/>
      <c r="CWY47" s="467"/>
      <c r="CWZ47" s="467"/>
      <c r="CXA47" s="467"/>
      <c r="CXB47" s="467"/>
      <c r="CXC47" s="467"/>
      <c r="CXD47" s="467"/>
      <c r="CXE47" s="467"/>
      <c r="CXF47" s="467"/>
      <c r="CXG47" s="467"/>
      <c r="CXH47" s="467"/>
      <c r="CXI47" s="467"/>
      <c r="CXJ47" s="467"/>
      <c r="CXK47" s="467"/>
      <c r="CXL47" s="467"/>
      <c r="CXM47" s="467"/>
      <c r="CXN47" s="467"/>
      <c r="CXO47" s="467"/>
      <c r="CXP47" s="467"/>
      <c r="CXQ47" s="467"/>
      <c r="CXR47" s="467"/>
      <c r="CXS47" s="467"/>
      <c r="CXT47" s="467"/>
      <c r="CXU47" s="467"/>
      <c r="CXV47" s="467"/>
      <c r="CXW47" s="467"/>
      <c r="CXX47" s="467"/>
      <c r="CXY47" s="467"/>
      <c r="CXZ47" s="467"/>
      <c r="CYA47" s="467"/>
      <c r="CYB47" s="467"/>
      <c r="CYC47" s="467"/>
      <c r="CYD47" s="467"/>
      <c r="CYE47" s="467"/>
      <c r="CYF47" s="467"/>
      <c r="CYG47" s="467"/>
      <c r="CYH47" s="467"/>
      <c r="CYI47" s="467"/>
      <c r="CYJ47" s="467"/>
      <c r="CYK47" s="467"/>
      <c r="CYL47" s="467"/>
      <c r="CYM47" s="467"/>
      <c r="CYN47" s="467"/>
      <c r="CYO47" s="467"/>
      <c r="CYP47" s="467"/>
      <c r="CYQ47" s="467"/>
      <c r="CYR47" s="467"/>
      <c r="CYS47" s="467"/>
      <c r="CYT47" s="467"/>
      <c r="CYU47" s="467"/>
      <c r="CYV47" s="467"/>
      <c r="CYW47" s="467"/>
      <c r="CYX47" s="467"/>
      <c r="CYY47" s="467"/>
      <c r="CYZ47" s="467"/>
      <c r="CZA47" s="467"/>
      <c r="CZB47" s="467"/>
      <c r="CZC47" s="467"/>
      <c r="CZD47" s="467"/>
      <c r="CZE47" s="467"/>
      <c r="CZF47" s="467"/>
      <c r="CZG47" s="467"/>
      <c r="CZH47" s="467"/>
      <c r="CZI47" s="467"/>
      <c r="CZJ47" s="467"/>
      <c r="CZK47" s="467"/>
      <c r="CZL47" s="467"/>
      <c r="CZM47" s="467"/>
      <c r="CZN47" s="467"/>
      <c r="CZO47" s="467"/>
      <c r="CZP47" s="467"/>
      <c r="CZQ47" s="467"/>
      <c r="CZR47" s="467"/>
      <c r="CZS47" s="467"/>
      <c r="CZT47" s="467"/>
      <c r="CZU47" s="467"/>
      <c r="CZV47" s="467"/>
      <c r="CZW47" s="467"/>
      <c r="CZX47" s="467"/>
      <c r="CZY47" s="467"/>
      <c r="CZZ47" s="467"/>
      <c r="DAA47" s="467"/>
      <c r="DAB47" s="467"/>
      <c r="DAC47" s="467"/>
      <c r="DAD47" s="467"/>
      <c r="DAE47" s="467"/>
      <c r="DAF47" s="467"/>
      <c r="DAG47" s="467"/>
      <c r="DAH47" s="467"/>
      <c r="DAI47" s="467"/>
      <c r="DAJ47" s="467"/>
      <c r="DAK47" s="467"/>
      <c r="DAL47" s="467"/>
      <c r="DAM47" s="467"/>
      <c r="DAN47" s="467"/>
      <c r="DAO47" s="467"/>
      <c r="DAP47" s="467"/>
      <c r="DAQ47" s="467"/>
      <c r="DAR47" s="467"/>
      <c r="DAS47" s="467"/>
      <c r="DAT47" s="467"/>
      <c r="DAU47" s="467"/>
      <c r="DAV47" s="467"/>
      <c r="DAW47" s="467"/>
      <c r="DAX47" s="467"/>
      <c r="DAY47" s="467"/>
      <c r="DAZ47" s="467"/>
      <c r="DBA47" s="467"/>
      <c r="DBB47" s="467"/>
      <c r="DBC47" s="467"/>
      <c r="DBD47" s="467"/>
      <c r="DBE47" s="467"/>
      <c r="DBF47" s="467"/>
      <c r="DBG47" s="467"/>
      <c r="DBH47" s="467"/>
      <c r="DBI47" s="467"/>
      <c r="DBJ47" s="467"/>
      <c r="DBK47" s="467"/>
      <c r="DBL47" s="467"/>
      <c r="DBM47" s="467"/>
      <c r="DBN47" s="467"/>
      <c r="DBO47" s="467"/>
      <c r="DBP47" s="467"/>
      <c r="DBQ47" s="467"/>
      <c r="DBR47" s="467"/>
      <c r="DBS47" s="467"/>
      <c r="DBT47" s="467"/>
      <c r="DBU47" s="467"/>
      <c r="DBV47" s="467"/>
      <c r="DBW47" s="467"/>
      <c r="DBX47" s="467"/>
      <c r="DBY47" s="467"/>
      <c r="DBZ47" s="467"/>
      <c r="DCA47" s="467"/>
      <c r="DCB47" s="467"/>
      <c r="DCC47" s="467"/>
      <c r="DCD47" s="467"/>
      <c r="DCE47" s="467"/>
      <c r="DCF47" s="467"/>
      <c r="DCG47" s="467"/>
      <c r="DCH47" s="467"/>
      <c r="DCI47" s="467"/>
      <c r="DCJ47" s="467"/>
      <c r="DCK47" s="467"/>
      <c r="DCL47" s="467"/>
      <c r="DCM47" s="467"/>
      <c r="DCN47" s="467"/>
      <c r="DCO47" s="467"/>
      <c r="DCP47" s="467"/>
      <c r="DCQ47" s="467"/>
      <c r="DCR47" s="467"/>
      <c r="DCS47" s="467"/>
      <c r="DCT47" s="467"/>
      <c r="DCU47" s="467"/>
      <c r="DCV47" s="467"/>
      <c r="DCW47" s="467"/>
      <c r="DCX47" s="467"/>
      <c r="DCY47" s="467"/>
      <c r="DCZ47" s="467"/>
      <c r="DDA47" s="467"/>
      <c r="DDB47" s="467"/>
      <c r="DDC47" s="467"/>
      <c r="DDD47" s="467"/>
      <c r="DDE47" s="467"/>
      <c r="DDF47" s="467"/>
      <c r="DDG47" s="467"/>
      <c r="DDH47" s="467"/>
      <c r="DDI47" s="467"/>
      <c r="DDJ47" s="467"/>
      <c r="DDK47" s="467"/>
      <c r="DDL47" s="467"/>
      <c r="DDM47" s="467"/>
      <c r="DDN47" s="467"/>
      <c r="DDO47" s="467"/>
      <c r="DDP47" s="467"/>
      <c r="DDQ47" s="467"/>
      <c r="DDR47" s="467"/>
      <c r="DDS47" s="467"/>
      <c r="DDT47" s="467"/>
      <c r="DDU47" s="467"/>
      <c r="DDV47" s="467"/>
      <c r="DDW47" s="467"/>
      <c r="DDX47" s="467"/>
      <c r="DDY47" s="467"/>
      <c r="DDZ47" s="467"/>
      <c r="DEA47" s="467"/>
      <c r="DEB47" s="467"/>
      <c r="DEC47" s="467"/>
      <c r="DED47" s="467"/>
      <c r="DEE47" s="467"/>
      <c r="DEF47" s="467"/>
      <c r="DEG47" s="467"/>
      <c r="DEH47" s="467"/>
      <c r="DEI47" s="467"/>
      <c r="DEJ47" s="467"/>
      <c r="DEK47" s="467"/>
      <c r="DEL47" s="467"/>
      <c r="DEM47" s="467"/>
      <c r="DEN47" s="467"/>
      <c r="DEO47" s="467"/>
      <c r="DEP47" s="467"/>
      <c r="DEQ47" s="467"/>
      <c r="DER47" s="467"/>
      <c r="DES47" s="467"/>
      <c r="DET47" s="467"/>
      <c r="DEU47" s="467"/>
      <c r="DEV47" s="467"/>
      <c r="DEW47" s="467"/>
      <c r="DEX47" s="467"/>
      <c r="DEY47" s="467"/>
      <c r="DEZ47" s="467"/>
      <c r="DFA47" s="467"/>
      <c r="DFB47" s="467"/>
      <c r="DFC47" s="467"/>
      <c r="DFD47" s="467"/>
      <c r="DFE47" s="467"/>
      <c r="DFF47" s="467"/>
      <c r="DFG47" s="467"/>
      <c r="DFH47" s="467"/>
      <c r="DFI47" s="467"/>
      <c r="DFJ47" s="467"/>
      <c r="DFK47" s="467"/>
      <c r="DFL47" s="467"/>
      <c r="DFM47" s="467"/>
      <c r="DFN47" s="467"/>
      <c r="DFO47" s="467"/>
      <c r="DFP47" s="467"/>
      <c r="DFQ47" s="467"/>
      <c r="DFR47" s="467"/>
      <c r="DFS47" s="467"/>
      <c r="DFT47" s="467"/>
      <c r="DFU47" s="467"/>
      <c r="DFV47" s="467"/>
      <c r="DFW47" s="467"/>
      <c r="DFX47" s="467"/>
      <c r="DFY47" s="467"/>
      <c r="DFZ47" s="467"/>
      <c r="DGA47" s="467"/>
      <c r="DGB47" s="467"/>
      <c r="DGC47" s="467"/>
      <c r="DGD47" s="467"/>
      <c r="DGE47" s="467"/>
      <c r="DGF47" s="467"/>
      <c r="DGG47" s="467"/>
      <c r="DGH47" s="467"/>
      <c r="DGI47" s="467"/>
      <c r="DGJ47" s="467"/>
      <c r="DGK47" s="467"/>
      <c r="DGL47" s="467"/>
      <c r="DGM47" s="467"/>
      <c r="DGN47" s="467"/>
      <c r="DGO47" s="467"/>
      <c r="DGP47" s="467"/>
      <c r="DGQ47" s="467"/>
      <c r="DGR47" s="467"/>
      <c r="DGS47" s="467"/>
      <c r="DGT47" s="467"/>
      <c r="DGU47" s="467"/>
      <c r="DGV47" s="467"/>
      <c r="DGW47" s="467"/>
      <c r="DGX47" s="467"/>
      <c r="DGY47" s="467"/>
      <c r="DGZ47" s="467"/>
      <c r="DHA47" s="467"/>
      <c r="DHB47" s="467"/>
      <c r="DHC47" s="467"/>
      <c r="DHD47" s="467"/>
      <c r="DHE47" s="467"/>
      <c r="DHF47" s="467"/>
      <c r="DHG47" s="467"/>
      <c r="DHH47" s="467"/>
      <c r="DHI47" s="467"/>
      <c r="DHJ47" s="467"/>
      <c r="DHK47" s="467"/>
      <c r="DHL47" s="467"/>
      <c r="DHM47" s="467"/>
      <c r="DHN47" s="467"/>
      <c r="DHO47" s="467"/>
      <c r="DHP47" s="467"/>
      <c r="DHQ47" s="467"/>
      <c r="DHR47" s="467"/>
      <c r="DHS47" s="467"/>
      <c r="DHT47" s="467"/>
      <c r="DHU47" s="467"/>
      <c r="DHV47" s="467"/>
      <c r="DHW47" s="467"/>
      <c r="DHX47" s="467"/>
      <c r="DHY47" s="467"/>
      <c r="DHZ47" s="467"/>
      <c r="DIA47" s="467"/>
      <c r="DIB47" s="467"/>
      <c r="DIC47" s="467"/>
      <c r="DID47" s="467"/>
      <c r="DIE47" s="467"/>
      <c r="DIF47" s="467"/>
      <c r="DIG47" s="467"/>
      <c r="DIH47" s="467"/>
      <c r="DII47" s="467"/>
      <c r="DIJ47" s="467"/>
      <c r="DIK47" s="467"/>
      <c r="DIL47" s="467"/>
      <c r="DIM47" s="467"/>
      <c r="DIN47" s="467"/>
      <c r="DIO47" s="467"/>
      <c r="DIP47" s="467"/>
      <c r="DIQ47" s="467"/>
      <c r="DIR47" s="467"/>
      <c r="DIS47" s="467"/>
      <c r="DIT47" s="467"/>
      <c r="DIU47" s="467"/>
      <c r="DIV47" s="467"/>
      <c r="DIW47" s="467"/>
      <c r="DIX47" s="467"/>
      <c r="DIY47" s="467"/>
      <c r="DIZ47" s="467"/>
      <c r="DJA47" s="467"/>
      <c r="DJB47" s="467"/>
      <c r="DJC47" s="467"/>
      <c r="DJD47" s="467"/>
      <c r="DJE47" s="467"/>
      <c r="DJF47" s="467"/>
      <c r="DJG47" s="467"/>
      <c r="DJH47" s="467"/>
      <c r="DJI47" s="467"/>
      <c r="DJJ47" s="467"/>
      <c r="DJK47" s="467"/>
      <c r="DJL47" s="467"/>
      <c r="DJM47" s="467"/>
      <c r="DJN47" s="467"/>
      <c r="DJO47" s="467"/>
      <c r="DJP47" s="467"/>
      <c r="DJQ47" s="467"/>
      <c r="DJR47" s="467"/>
      <c r="DJS47" s="467"/>
      <c r="DJT47" s="467"/>
      <c r="DJU47" s="467"/>
      <c r="DJV47" s="467"/>
      <c r="DJW47" s="467"/>
      <c r="DJX47" s="467"/>
      <c r="DJY47" s="467"/>
      <c r="DJZ47" s="467"/>
      <c r="DKA47" s="467"/>
      <c r="DKB47" s="467"/>
      <c r="DKC47" s="467"/>
      <c r="DKD47" s="467"/>
      <c r="DKE47" s="467"/>
      <c r="DKF47" s="467"/>
      <c r="DKG47" s="467"/>
      <c r="DKH47" s="467"/>
      <c r="DKI47" s="467"/>
      <c r="DKJ47" s="467"/>
      <c r="DKK47" s="467"/>
      <c r="DKL47" s="467"/>
      <c r="DKM47" s="467"/>
      <c r="DKN47" s="467"/>
      <c r="DKO47" s="467"/>
      <c r="DKP47" s="467"/>
      <c r="DKQ47" s="467"/>
      <c r="DKR47" s="467"/>
      <c r="DKS47" s="467"/>
      <c r="DKT47" s="467"/>
      <c r="DKU47" s="467"/>
      <c r="DKV47" s="467"/>
      <c r="DKW47" s="467"/>
      <c r="DKX47" s="467"/>
      <c r="DKY47" s="467"/>
      <c r="DKZ47" s="467"/>
      <c r="DLA47" s="467"/>
      <c r="DLB47" s="467"/>
      <c r="DLC47" s="467"/>
      <c r="DLD47" s="467"/>
      <c r="DLE47" s="467"/>
      <c r="DLF47" s="467"/>
      <c r="DLG47" s="467"/>
      <c r="DLH47" s="467"/>
      <c r="DLI47" s="467"/>
      <c r="DLJ47" s="467"/>
      <c r="DLK47" s="467"/>
      <c r="DLL47" s="467"/>
      <c r="DLM47" s="467"/>
      <c r="DLN47" s="467"/>
      <c r="DLO47" s="467"/>
      <c r="DLP47" s="467"/>
      <c r="DLQ47" s="467"/>
      <c r="DLR47" s="467"/>
      <c r="DLS47" s="467"/>
      <c r="DLT47" s="467"/>
      <c r="DLU47" s="467"/>
      <c r="DLV47" s="467"/>
      <c r="DLW47" s="467"/>
      <c r="DLX47" s="467"/>
      <c r="DLY47" s="467"/>
      <c r="DLZ47" s="467"/>
      <c r="DMA47" s="467"/>
      <c r="DMB47" s="467"/>
      <c r="DMC47" s="467"/>
      <c r="DMD47" s="467"/>
      <c r="DME47" s="467"/>
      <c r="DMF47" s="467"/>
      <c r="DMG47" s="467"/>
      <c r="DMH47" s="467"/>
      <c r="DMI47" s="467"/>
      <c r="DMJ47" s="467"/>
      <c r="DMK47" s="467"/>
      <c r="DML47" s="467"/>
      <c r="DMM47" s="467"/>
      <c r="DMN47" s="467"/>
      <c r="DMO47" s="467"/>
      <c r="DMP47" s="467"/>
      <c r="DMQ47" s="467"/>
      <c r="DMR47" s="467"/>
      <c r="DMS47" s="467"/>
      <c r="DMT47" s="467"/>
      <c r="DMU47" s="467"/>
      <c r="DMV47" s="467"/>
      <c r="DMW47" s="467"/>
      <c r="DMX47" s="467"/>
      <c r="DMY47" s="467"/>
      <c r="DMZ47" s="467"/>
      <c r="DNA47" s="467"/>
      <c r="DNB47" s="467"/>
      <c r="DNC47" s="467"/>
      <c r="DND47" s="467"/>
      <c r="DNE47" s="467"/>
      <c r="DNF47" s="467"/>
      <c r="DNG47" s="467"/>
      <c r="DNH47" s="467"/>
      <c r="DNI47" s="467"/>
      <c r="DNJ47" s="467"/>
      <c r="DNK47" s="467"/>
      <c r="DNL47" s="467"/>
      <c r="DNM47" s="467"/>
      <c r="DNN47" s="467"/>
      <c r="DNO47" s="467"/>
      <c r="DNP47" s="467"/>
      <c r="DNQ47" s="467"/>
      <c r="DNR47" s="467"/>
      <c r="DNS47" s="467"/>
      <c r="DNT47" s="467"/>
      <c r="DNU47" s="467"/>
      <c r="DNV47" s="467"/>
      <c r="DNW47" s="467"/>
      <c r="DNX47" s="467"/>
      <c r="DNY47" s="467"/>
      <c r="DNZ47" s="467"/>
      <c r="DOA47" s="467"/>
      <c r="DOB47" s="467"/>
      <c r="DOC47" s="467"/>
      <c r="DOD47" s="467"/>
      <c r="DOE47" s="467"/>
      <c r="DOF47" s="467"/>
      <c r="DOG47" s="467"/>
      <c r="DOH47" s="467"/>
      <c r="DOI47" s="467"/>
      <c r="DOJ47" s="467"/>
      <c r="DOK47" s="467"/>
      <c r="DOL47" s="467"/>
      <c r="DOM47" s="467"/>
      <c r="DON47" s="467"/>
      <c r="DOO47" s="467"/>
      <c r="DOP47" s="467"/>
      <c r="DOQ47" s="467"/>
      <c r="DOR47" s="467"/>
      <c r="DOS47" s="467"/>
      <c r="DOT47" s="467"/>
      <c r="DOU47" s="467"/>
      <c r="DOV47" s="467"/>
      <c r="DOW47" s="467"/>
      <c r="DOX47" s="467"/>
      <c r="DOY47" s="467"/>
      <c r="DOZ47" s="467"/>
      <c r="DPA47" s="467"/>
      <c r="DPB47" s="467"/>
      <c r="DPC47" s="467"/>
      <c r="DPD47" s="467"/>
      <c r="DPE47" s="467"/>
      <c r="DPF47" s="467"/>
      <c r="DPG47" s="467"/>
      <c r="DPH47" s="467"/>
      <c r="DPI47" s="467"/>
      <c r="DPJ47" s="467"/>
      <c r="DPK47" s="467"/>
      <c r="DPL47" s="467"/>
      <c r="DPM47" s="467"/>
      <c r="DPN47" s="467"/>
      <c r="DPO47" s="467"/>
      <c r="DPP47" s="467"/>
      <c r="DPQ47" s="467"/>
      <c r="DPR47" s="467"/>
      <c r="DPS47" s="467"/>
      <c r="DPT47" s="467"/>
      <c r="DPU47" s="467"/>
      <c r="DPV47" s="467"/>
      <c r="DPW47" s="467"/>
      <c r="DPX47" s="467"/>
      <c r="DPY47" s="467"/>
      <c r="DPZ47" s="467"/>
      <c r="DQA47" s="467"/>
      <c r="DQB47" s="467"/>
      <c r="DQC47" s="467"/>
      <c r="DQD47" s="467"/>
      <c r="DQE47" s="467"/>
      <c r="DQF47" s="467"/>
      <c r="DQG47" s="467"/>
      <c r="DQH47" s="467"/>
      <c r="DQI47" s="467"/>
      <c r="DQJ47" s="467"/>
      <c r="DQK47" s="467"/>
      <c r="DQL47" s="467"/>
      <c r="DQM47" s="467"/>
      <c r="DQN47" s="467"/>
      <c r="DQO47" s="467"/>
      <c r="DQP47" s="467"/>
      <c r="DQQ47" s="467"/>
      <c r="DQR47" s="467"/>
      <c r="DQS47" s="467"/>
      <c r="DQT47" s="467"/>
      <c r="DQU47" s="467"/>
      <c r="DQV47" s="467"/>
      <c r="DQW47" s="467"/>
      <c r="DQX47" s="467"/>
      <c r="DQY47" s="467"/>
      <c r="DQZ47" s="467"/>
      <c r="DRA47" s="467"/>
      <c r="DRB47" s="467"/>
      <c r="DRC47" s="467"/>
      <c r="DRD47" s="467"/>
      <c r="DRE47" s="467"/>
      <c r="DRF47" s="467"/>
      <c r="DRG47" s="467"/>
      <c r="DRH47" s="467"/>
      <c r="DRI47" s="467"/>
      <c r="DRJ47" s="467"/>
      <c r="DRK47" s="467"/>
      <c r="DRL47" s="467"/>
      <c r="DRM47" s="467"/>
      <c r="DRN47" s="467"/>
      <c r="DRO47" s="467"/>
      <c r="DRP47" s="467"/>
      <c r="DRQ47" s="467"/>
      <c r="DRR47" s="467"/>
      <c r="DRS47" s="467"/>
      <c r="DRT47" s="467"/>
      <c r="DRU47" s="467"/>
      <c r="DRV47" s="467"/>
      <c r="DRW47" s="467"/>
      <c r="DRX47" s="467"/>
      <c r="DRY47" s="467"/>
      <c r="DRZ47" s="467"/>
      <c r="DSA47" s="467"/>
      <c r="DSB47" s="467"/>
      <c r="DSC47" s="467"/>
      <c r="DSD47" s="467"/>
      <c r="DSE47" s="467"/>
      <c r="DSF47" s="467"/>
      <c r="DSG47" s="467"/>
      <c r="DSH47" s="467"/>
      <c r="DSI47" s="467"/>
      <c r="DSJ47" s="467"/>
      <c r="DSK47" s="467"/>
      <c r="DSL47" s="467"/>
      <c r="DSM47" s="467"/>
      <c r="DSN47" s="467"/>
      <c r="DSO47" s="467"/>
      <c r="DSP47" s="467"/>
      <c r="DSQ47" s="467"/>
      <c r="DSR47" s="467"/>
      <c r="DSS47" s="467"/>
      <c r="DST47" s="467"/>
      <c r="DSU47" s="467"/>
      <c r="DSV47" s="467"/>
      <c r="DSW47" s="467"/>
      <c r="DSX47" s="467"/>
      <c r="DSY47" s="467"/>
      <c r="DSZ47" s="467"/>
      <c r="DTA47" s="467"/>
      <c r="DTB47" s="467"/>
      <c r="DTC47" s="467"/>
      <c r="DTD47" s="467"/>
      <c r="DTE47" s="467"/>
      <c r="DTF47" s="467"/>
      <c r="DTG47" s="467"/>
      <c r="DTH47" s="467"/>
      <c r="DTI47" s="467"/>
      <c r="DTJ47" s="467"/>
      <c r="DTK47" s="467"/>
      <c r="DTL47" s="467"/>
      <c r="DTM47" s="467"/>
      <c r="DTN47" s="467"/>
      <c r="DTO47" s="467"/>
      <c r="DTP47" s="467"/>
      <c r="DTQ47" s="467"/>
      <c r="DTR47" s="467"/>
      <c r="DTS47" s="467"/>
      <c r="DTT47" s="467"/>
      <c r="DTU47" s="467"/>
      <c r="DTV47" s="467"/>
      <c r="DTW47" s="467"/>
      <c r="DTX47" s="467"/>
      <c r="DTY47" s="467"/>
      <c r="DTZ47" s="467"/>
      <c r="DUA47" s="467"/>
      <c r="DUB47" s="467"/>
      <c r="DUC47" s="467"/>
      <c r="DUD47" s="467"/>
      <c r="DUE47" s="467"/>
      <c r="DUF47" s="467"/>
      <c r="DUG47" s="467"/>
      <c r="DUH47" s="467"/>
      <c r="DUI47" s="467"/>
      <c r="DUJ47" s="467"/>
      <c r="DUK47" s="467"/>
      <c r="DUL47" s="467"/>
      <c r="DUM47" s="467"/>
      <c r="DUN47" s="467"/>
      <c r="DUO47" s="467"/>
      <c r="DUP47" s="467"/>
      <c r="DUQ47" s="467"/>
      <c r="DUR47" s="467"/>
      <c r="DUS47" s="467"/>
      <c r="DUT47" s="467"/>
      <c r="DUU47" s="467"/>
      <c r="DUV47" s="467"/>
      <c r="DUW47" s="467"/>
      <c r="DUX47" s="467"/>
      <c r="DUY47" s="467"/>
      <c r="DUZ47" s="467"/>
      <c r="DVA47" s="467"/>
      <c r="DVB47" s="467"/>
      <c r="DVC47" s="467"/>
      <c r="DVD47" s="467"/>
      <c r="DVE47" s="467"/>
      <c r="DVF47" s="467"/>
      <c r="DVG47" s="467"/>
      <c r="DVH47" s="467"/>
      <c r="DVI47" s="467"/>
      <c r="DVJ47" s="467"/>
      <c r="DVK47" s="467"/>
      <c r="DVL47" s="467"/>
      <c r="DVM47" s="467"/>
      <c r="DVN47" s="467"/>
      <c r="DVO47" s="467"/>
      <c r="DVP47" s="467"/>
      <c r="DVQ47" s="467"/>
      <c r="DVR47" s="467"/>
      <c r="DVS47" s="467"/>
      <c r="DVT47" s="467"/>
      <c r="DVU47" s="467"/>
      <c r="DVV47" s="467"/>
      <c r="DVW47" s="467"/>
      <c r="DVX47" s="467"/>
      <c r="DVY47" s="467"/>
      <c r="DVZ47" s="467"/>
      <c r="DWA47" s="467"/>
      <c r="DWB47" s="467"/>
      <c r="DWC47" s="467"/>
      <c r="DWD47" s="467"/>
      <c r="DWE47" s="467"/>
      <c r="DWF47" s="467"/>
      <c r="DWG47" s="467"/>
      <c r="DWH47" s="467"/>
      <c r="DWI47" s="467"/>
      <c r="DWJ47" s="467"/>
      <c r="DWK47" s="467"/>
      <c r="DWL47" s="467"/>
      <c r="DWM47" s="467"/>
      <c r="DWN47" s="467"/>
      <c r="DWO47" s="467"/>
      <c r="DWP47" s="467"/>
      <c r="DWQ47" s="467"/>
      <c r="DWR47" s="467"/>
      <c r="DWS47" s="467"/>
      <c r="DWT47" s="467"/>
      <c r="DWU47" s="467"/>
      <c r="DWV47" s="467"/>
      <c r="DWW47" s="467"/>
      <c r="DWX47" s="467"/>
      <c r="DWY47" s="467"/>
      <c r="DWZ47" s="467"/>
      <c r="DXA47" s="467"/>
      <c r="DXB47" s="467"/>
      <c r="DXC47" s="467"/>
      <c r="DXD47" s="467"/>
      <c r="DXE47" s="467"/>
      <c r="DXF47" s="467"/>
      <c r="DXG47" s="467"/>
      <c r="DXH47" s="467"/>
      <c r="DXI47" s="467"/>
      <c r="DXJ47" s="467"/>
      <c r="DXK47" s="467"/>
      <c r="DXL47" s="467"/>
      <c r="DXM47" s="467"/>
      <c r="DXN47" s="467"/>
      <c r="DXO47" s="467"/>
      <c r="DXP47" s="467"/>
      <c r="DXQ47" s="467"/>
      <c r="DXR47" s="467"/>
      <c r="DXS47" s="467"/>
      <c r="DXT47" s="467"/>
      <c r="DXU47" s="467"/>
      <c r="DXV47" s="467"/>
      <c r="DXW47" s="467"/>
      <c r="DXX47" s="467"/>
      <c r="DXY47" s="467"/>
      <c r="DXZ47" s="467"/>
      <c r="DYA47" s="467"/>
      <c r="DYB47" s="467"/>
      <c r="DYC47" s="467"/>
      <c r="DYD47" s="467"/>
      <c r="DYE47" s="467"/>
      <c r="DYF47" s="467"/>
      <c r="DYG47" s="467"/>
      <c r="DYH47" s="467"/>
      <c r="DYI47" s="467"/>
      <c r="DYJ47" s="467"/>
      <c r="DYK47" s="467"/>
      <c r="DYL47" s="467"/>
      <c r="DYM47" s="467"/>
      <c r="DYN47" s="467"/>
      <c r="DYO47" s="467"/>
      <c r="DYP47" s="467"/>
      <c r="DYQ47" s="467"/>
      <c r="DYR47" s="467"/>
      <c r="DYS47" s="467"/>
      <c r="DYT47" s="467"/>
      <c r="DYU47" s="467"/>
      <c r="DYV47" s="467"/>
      <c r="DYW47" s="467"/>
      <c r="DYX47" s="467"/>
      <c r="DYY47" s="467"/>
      <c r="DYZ47" s="467"/>
      <c r="DZA47" s="467"/>
      <c r="DZB47" s="467"/>
      <c r="DZC47" s="467"/>
      <c r="DZD47" s="467"/>
      <c r="DZE47" s="467"/>
      <c r="DZF47" s="467"/>
      <c r="DZG47" s="467"/>
      <c r="DZH47" s="467"/>
      <c r="DZI47" s="467"/>
      <c r="DZJ47" s="467"/>
      <c r="DZK47" s="467"/>
      <c r="DZL47" s="467"/>
      <c r="DZM47" s="467"/>
      <c r="DZN47" s="467"/>
      <c r="DZO47" s="467"/>
      <c r="DZP47" s="467"/>
      <c r="DZQ47" s="467"/>
      <c r="DZR47" s="467"/>
      <c r="DZS47" s="467"/>
      <c r="DZT47" s="467"/>
      <c r="DZU47" s="467"/>
      <c r="DZV47" s="467"/>
      <c r="DZW47" s="467"/>
      <c r="DZX47" s="467"/>
      <c r="DZY47" s="467"/>
      <c r="DZZ47" s="467"/>
      <c r="EAA47" s="467"/>
      <c r="EAB47" s="467"/>
      <c r="EAC47" s="467"/>
      <c r="EAD47" s="467"/>
      <c r="EAE47" s="467"/>
      <c r="EAF47" s="467"/>
      <c r="EAG47" s="467"/>
      <c r="EAH47" s="467"/>
      <c r="EAI47" s="467"/>
      <c r="EAJ47" s="467"/>
      <c r="EAK47" s="467"/>
      <c r="EAL47" s="467"/>
      <c r="EAM47" s="467"/>
      <c r="EAN47" s="467"/>
      <c r="EAO47" s="467"/>
      <c r="EAP47" s="467"/>
      <c r="EAQ47" s="467"/>
      <c r="EAR47" s="467"/>
      <c r="EAS47" s="467"/>
      <c r="EAT47" s="467"/>
      <c r="EAU47" s="467"/>
      <c r="EAV47" s="467"/>
      <c r="EAW47" s="467"/>
      <c r="EAX47" s="467"/>
      <c r="EAY47" s="467"/>
      <c r="EAZ47" s="467"/>
      <c r="EBA47" s="467"/>
      <c r="EBB47" s="467"/>
      <c r="EBC47" s="467"/>
      <c r="EBD47" s="467"/>
      <c r="EBE47" s="467"/>
      <c r="EBF47" s="467"/>
      <c r="EBG47" s="467"/>
      <c r="EBH47" s="467"/>
      <c r="EBI47" s="467"/>
      <c r="EBJ47" s="467"/>
      <c r="EBK47" s="467"/>
      <c r="EBL47" s="467"/>
      <c r="EBM47" s="467"/>
      <c r="EBN47" s="467"/>
      <c r="EBO47" s="467"/>
      <c r="EBP47" s="467"/>
      <c r="EBQ47" s="467"/>
      <c r="EBR47" s="467"/>
      <c r="EBS47" s="467"/>
      <c r="EBT47" s="467"/>
      <c r="EBU47" s="467"/>
      <c r="EBV47" s="467"/>
      <c r="EBW47" s="467"/>
      <c r="EBX47" s="467"/>
      <c r="EBY47" s="467"/>
      <c r="EBZ47" s="467"/>
      <c r="ECA47" s="467"/>
      <c r="ECB47" s="467"/>
      <c r="ECC47" s="467"/>
      <c r="ECD47" s="467"/>
      <c r="ECE47" s="467"/>
      <c r="ECF47" s="467"/>
      <c r="ECG47" s="467"/>
      <c r="ECH47" s="467"/>
      <c r="ECI47" s="467"/>
      <c r="ECJ47" s="467"/>
      <c r="ECK47" s="467"/>
      <c r="ECL47" s="467"/>
      <c r="ECM47" s="467"/>
      <c r="ECN47" s="467"/>
      <c r="ECO47" s="467"/>
      <c r="ECP47" s="467"/>
      <c r="ECQ47" s="467"/>
      <c r="ECR47" s="467"/>
      <c r="ECS47" s="467"/>
      <c r="ECT47" s="467"/>
      <c r="ECU47" s="467"/>
      <c r="ECV47" s="467"/>
      <c r="ECW47" s="467"/>
      <c r="ECX47" s="467"/>
      <c r="ECY47" s="467"/>
      <c r="ECZ47" s="467"/>
      <c r="EDA47" s="467"/>
      <c r="EDB47" s="467"/>
      <c r="EDC47" s="467"/>
      <c r="EDD47" s="467"/>
      <c r="EDE47" s="467"/>
      <c r="EDF47" s="467"/>
      <c r="EDG47" s="467"/>
      <c r="EDH47" s="467"/>
      <c r="EDI47" s="467"/>
      <c r="EDJ47" s="467"/>
      <c r="EDK47" s="467"/>
      <c r="EDL47" s="467"/>
      <c r="EDM47" s="467"/>
      <c r="EDN47" s="467"/>
      <c r="EDO47" s="467"/>
      <c r="EDP47" s="467"/>
      <c r="EDQ47" s="467"/>
      <c r="EDR47" s="467"/>
      <c r="EDS47" s="467"/>
      <c r="EDT47" s="467"/>
      <c r="EDU47" s="467"/>
      <c r="EDV47" s="467"/>
      <c r="EDW47" s="467"/>
      <c r="EDX47" s="467"/>
      <c r="EDY47" s="467"/>
      <c r="EDZ47" s="467"/>
      <c r="EEA47" s="467"/>
      <c r="EEB47" s="467"/>
      <c r="EEC47" s="467"/>
      <c r="EED47" s="467"/>
      <c r="EEE47" s="467"/>
      <c r="EEF47" s="467"/>
      <c r="EEG47" s="467"/>
      <c r="EEH47" s="467"/>
      <c r="EEI47" s="467"/>
      <c r="EEJ47" s="467"/>
      <c r="EEK47" s="467"/>
      <c r="EEL47" s="467"/>
      <c r="EEM47" s="467"/>
      <c r="EEN47" s="467"/>
      <c r="EEO47" s="467"/>
      <c r="EEP47" s="467"/>
      <c r="EEQ47" s="467"/>
      <c r="EER47" s="467"/>
      <c r="EES47" s="467"/>
      <c r="EET47" s="467"/>
      <c r="EEU47" s="467"/>
      <c r="EEV47" s="467"/>
      <c r="EEW47" s="467"/>
      <c r="EEX47" s="467"/>
      <c r="EEY47" s="467"/>
      <c r="EEZ47" s="467"/>
      <c r="EFA47" s="467"/>
      <c r="EFB47" s="467"/>
      <c r="EFC47" s="467"/>
      <c r="EFD47" s="467"/>
      <c r="EFE47" s="467"/>
      <c r="EFF47" s="467"/>
      <c r="EFG47" s="467"/>
      <c r="EFH47" s="467"/>
      <c r="EFI47" s="467"/>
      <c r="EFJ47" s="467"/>
      <c r="EFK47" s="467"/>
      <c r="EFL47" s="467"/>
      <c r="EFM47" s="467"/>
      <c r="EFN47" s="467"/>
      <c r="EFO47" s="467"/>
      <c r="EFP47" s="467"/>
      <c r="EFQ47" s="467"/>
      <c r="EFR47" s="467"/>
      <c r="EFS47" s="467"/>
      <c r="EFT47" s="467"/>
      <c r="EFU47" s="467"/>
      <c r="EFV47" s="467"/>
      <c r="EFW47" s="467"/>
      <c r="EFX47" s="467"/>
      <c r="EFY47" s="467"/>
      <c r="EFZ47" s="467"/>
      <c r="EGA47" s="467"/>
      <c r="EGB47" s="467"/>
      <c r="EGC47" s="467"/>
      <c r="EGD47" s="467"/>
      <c r="EGE47" s="467"/>
      <c r="EGF47" s="467"/>
      <c r="EGG47" s="467"/>
      <c r="EGH47" s="467"/>
      <c r="EGI47" s="467"/>
      <c r="EGJ47" s="467"/>
      <c r="EGK47" s="467"/>
      <c r="EGL47" s="467"/>
      <c r="EGM47" s="467"/>
      <c r="EGN47" s="467"/>
      <c r="EGO47" s="467"/>
      <c r="EGP47" s="467"/>
      <c r="EGQ47" s="467"/>
      <c r="EGR47" s="467"/>
      <c r="EGS47" s="467"/>
      <c r="EGT47" s="467"/>
      <c r="EGU47" s="467"/>
      <c r="EGV47" s="467"/>
      <c r="EGW47" s="467"/>
      <c r="EGX47" s="467"/>
      <c r="EGY47" s="467"/>
      <c r="EGZ47" s="467"/>
      <c r="EHA47" s="467"/>
      <c r="EHB47" s="467"/>
      <c r="EHC47" s="467"/>
      <c r="EHD47" s="467"/>
      <c r="EHE47" s="467"/>
      <c r="EHF47" s="467"/>
      <c r="EHG47" s="467"/>
      <c r="EHH47" s="467"/>
      <c r="EHI47" s="467"/>
      <c r="EHJ47" s="467"/>
      <c r="EHK47" s="467"/>
      <c r="EHL47" s="467"/>
      <c r="EHM47" s="467"/>
      <c r="EHN47" s="467"/>
      <c r="EHO47" s="467"/>
      <c r="EHP47" s="467"/>
      <c r="EHQ47" s="467"/>
      <c r="EHR47" s="467"/>
      <c r="EHS47" s="467"/>
      <c r="EHT47" s="467"/>
      <c r="EHU47" s="467"/>
      <c r="EHV47" s="467"/>
      <c r="EHW47" s="467"/>
      <c r="EHX47" s="467"/>
      <c r="EHY47" s="467"/>
      <c r="EHZ47" s="467"/>
      <c r="EIA47" s="467"/>
      <c r="EIB47" s="467"/>
      <c r="EIC47" s="467"/>
      <c r="EID47" s="467"/>
      <c r="EIE47" s="467"/>
      <c r="EIF47" s="467"/>
      <c r="EIG47" s="467"/>
      <c r="EIH47" s="467"/>
      <c r="EII47" s="467"/>
      <c r="EIJ47" s="467"/>
      <c r="EIK47" s="467"/>
      <c r="EIL47" s="467"/>
      <c r="EIM47" s="467"/>
      <c r="EIN47" s="467"/>
      <c r="EIO47" s="467"/>
      <c r="EIP47" s="467"/>
      <c r="EIQ47" s="467"/>
      <c r="EIR47" s="467"/>
      <c r="EIS47" s="467"/>
      <c r="EIT47" s="467"/>
      <c r="EIU47" s="467"/>
      <c r="EIV47" s="467"/>
      <c r="EIW47" s="467"/>
      <c r="EIX47" s="467"/>
      <c r="EIY47" s="467"/>
      <c r="EIZ47" s="467"/>
      <c r="EJA47" s="467"/>
      <c r="EJB47" s="467"/>
      <c r="EJC47" s="467"/>
      <c r="EJD47" s="467"/>
      <c r="EJE47" s="467"/>
      <c r="EJF47" s="467"/>
      <c r="EJG47" s="467"/>
      <c r="EJH47" s="467"/>
      <c r="EJI47" s="467"/>
      <c r="EJJ47" s="467"/>
      <c r="EJK47" s="467"/>
      <c r="EJL47" s="467"/>
      <c r="EJM47" s="467"/>
      <c r="EJN47" s="467"/>
      <c r="EJO47" s="467"/>
      <c r="EJP47" s="467"/>
      <c r="EJQ47" s="467"/>
      <c r="EJR47" s="467"/>
      <c r="EJS47" s="467"/>
      <c r="EJT47" s="467"/>
      <c r="EJU47" s="467"/>
      <c r="EJV47" s="467"/>
      <c r="EJW47" s="467"/>
      <c r="EJX47" s="467"/>
      <c r="EJY47" s="467"/>
      <c r="EJZ47" s="467"/>
      <c r="EKA47" s="467"/>
      <c r="EKB47" s="467"/>
      <c r="EKC47" s="467"/>
      <c r="EKD47" s="467"/>
      <c r="EKE47" s="467"/>
      <c r="EKF47" s="467"/>
      <c r="EKG47" s="467"/>
      <c r="EKH47" s="467"/>
      <c r="EKI47" s="467"/>
      <c r="EKJ47" s="467"/>
      <c r="EKK47" s="467"/>
      <c r="EKL47" s="467"/>
      <c r="EKM47" s="467"/>
      <c r="EKN47" s="467"/>
      <c r="EKO47" s="467"/>
      <c r="EKP47" s="467"/>
      <c r="EKQ47" s="467"/>
      <c r="EKR47" s="467"/>
      <c r="EKS47" s="467"/>
      <c r="EKT47" s="467"/>
      <c r="EKU47" s="467"/>
      <c r="EKV47" s="467"/>
      <c r="EKW47" s="467"/>
      <c r="EKX47" s="467"/>
      <c r="EKY47" s="467"/>
      <c r="EKZ47" s="467"/>
      <c r="ELA47" s="467"/>
      <c r="ELB47" s="467"/>
      <c r="ELC47" s="467"/>
      <c r="ELD47" s="467"/>
      <c r="ELE47" s="467"/>
      <c r="ELF47" s="467"/>
      <c r="ELG47" s="467"/>
      <c r="ELH47" s="467"/>
      <c r="ELI47" s="467"/>
      <c r="ELJ47" s="467"/>
      <c r="ELK47" s="467"/>
      <c r="ELL47" s="467"/>
      <c r="ELM47" s="467"/>
      <c r="ELN47" s="467"/>
      <c r="ELO47" s="467"/>
      <c r="ELP47" s="467"/>
      <c r="ELQ47" s="467"/>
      <c r="ELR47" s="467"/>
      <c r="ELS47" s="467"/>
      <c r="ELT47" s="467"/>
      <c r="ELU47" s="467"/>
      <c r="ELV47" s="467"/>
      <c r="ELW47" s="467"/>
      <c r="ELX47" s="467"/>
      <c r="ELY47" s="467"/>
      <c r="ELZ47" s="467"/>
      <c r="EMA47" s="467"/>
      <c r="EMB47" s="467"/>
      <c r="EMC47" s="467"/>
      <c r="EMD47" s="467"/>
      <c r="EME47" s="467"/>
      <c r="EMF47" s="467"/>
      <c r="EMG47" s="467"/>
      <c r="EMH47" s="467"/>
      <c r="EMI47" s="467"/>
      <c r="EMJ47" s="467"/>
      <c r="EMK47" s="467"/>
      <c r="EML47" s="467"/>
      <c r="EMM47" s="467"/>
      <c r="EMN47" s="467"/>
      <c r="EMO47" s="467"/>
      <c r="EMP47" s="467"/>
      <c r="EMQ47" s="467"/>
      <c r="EMR47" s="467"/>
      <c r="EMS47" s="467"/>
      <c r="EMT47" s="467"/>
      <c r="EMU47" s="467"/>
      <c r="EMV47" s="467"/>
      <c r="EMW47" s="467"/>
      <c r="EMX47" s="467"/>
      <c r="EMY47" s="467"/>
      <c r="EMZ47" s="467"/>
      <c r="ENA47" s="467"/>
      <c r="ENB47" s="467"/>
      <c r="ENC47" s="467"/>
      <c r="END47" s="467"/>
      <c r="ENE47" s="467"/>
      <c r="ENF47" s="467"/>
      <c r="ENG47" s="467"/>
      <c r="ENH47" s="467"/>
      <c r="ENI47" s="467"/>
      <c r="ENJ47" s="467"/>
      <c r="ENK47" s="467"/>
      <c r="ENL47" s="467"/>
      <c r="ENM47" s="467"/>
      <c r="ENN47" s="467"/>
      <c r="ENO47" s="467"/>
      <c r="ENP47" s="467"/>
      <c r="ENQ47" s="467"/>
      <c r="ENR47" s="467"/>
      <c r="ENS47" s="467"/>
      <c r="ENT47" s="467"/>
      <c r="ENU47" s="467"/>
      <c r="ENV47" s="467"/>
      <c r="ENW47" s="467"/>
      <c r="ENX47" s="467"/>
      <c r="ENY47" s="467"/>
      <c r="ENZ47" s="467"/>
      <c r="EOA47" s="467"/>
      <c r="EOB47" s="467"/>
      <c r="EOC47" s="467"/>
      <c r="EOD47" s="467"/>
      <c r="EOE47" s="467"/>
      <c r="EOF47" s="467"/>
      <c r="EOG47" s="467"/>
      <c r="EOH47" s="467"/>
      <c r="EOI47" s="467"/>
      <c r="EOJ47" s="467"/>
      <c r="EOK47" s="467"/>
      <c r="EOL47" s="467"/>
      <c r="EOM47" s="467"/>
      <c r="EON47" s="467"/>
      <c r="EOO47" s="467"/>
      <c r="EOP47" s="467"/>
      <c r="EOQ47" s="467"/>
      <c r="EOR47" s="467"/>
      <c r="EOS47" s="467"/>
      <c r="EOT47" s="467"/>
      <c r="EOU47" s="467"/>
      <c r="EOV47" s="467"/>
      <c r="EOW47" s="467"/>
      <c r="EOX47" s="467"/>
      <c r="EOY47" s="467"/>
      <c r="EOZ47" s="467"/>
      <c r="EPA47" s="467"/>
      <c r="EPB47" s="467"/>
      <c r="EPC47" s="467"/>
      <c r="EPD47" s="467"/>
      <c r="EPE47" s="467"/>
      <c r="EPF47" s="467"/>
      <c r="EPG47" s="467"/>
      <c r="EPH47" s="467"/>
      <c r="EPI47" s="467"/>
      <c r="EPJ47" s="467"/>
      <c r="EPK47" s="467"/>
      <c r="EPL47" s="467"/>
      <c r="EPM47" s="467"/>
      <c r="EPN47" s="467"/>
      <c r="EPO47" s="467"/>
      <c r="EPP47" s="467"/>
      <c r="EPQ47" s="467"/>
      <c r="EPR47" s="467"/>
      <c r="EPS47" s="467"/>
      <c r="EPT47" s="467"/>
      <c r="EPU47" s="467"/>
      <c r="EPV47" s="467"/>
      <c r="EPW47" s="467"/>
      <c r="EPX47" s="467"/>
      <c r="EPY47" s="467"/>
      <c r="EPZ47" s="467"/>
      <c r="EQA47" s="467"/>
      <c r="EQB47" s="467"/>
      <c r="EQC47" s="467"/>
      <c r="EQD47" s="467"/>
      <c r="EQE47" s="467"/>
      <c r="EQF47" s="467"/>
      <c r="EQG47" s="467"/>
      <c r="EQH47" s="467"/>
      <c r="EQI47" s="467"/>
      <c r="EQJ47" s="467"/>
      <c r="EQK47" s="467"/>
      <c r="EQL47" s="467"/>
      <c r="EQM47" s="467"/>
      <c r="EQN47" s="467"/>
      <c r="EQO47" s="467"/>
      <c r="EQP47" s="467"/>
      <c r="EQQ47" s="467"/>
      <c r="EQR47" s="467"/>
      <c r="EQS47" s="467"/>
      <c r="EQT47" s="467"/>
      <c r="EQU47" s="467"/>
      <c r="EQV47" s="467"/>
      <c r="EQW47" s="467"/>
      <c r="EQX47" s="467"/>
      <c r="EQY47" s="467"/>
      <c r="EQZ47" s="467"/>
      <c r="ERA47" s="467"/>
      <c r="ERB47" s="467"/>
      <c r="ERC47" s="467"/>
      <c r="ERD47" s="467"/>
      <c r="ERE47" s="467"/>
      <c r="ERF47" s="467"/>
      <c r="ERG47" s="467"/>
      <c r="ERH47" s="467"/>
      <c r="ERI47" s="467"/>
      <c r="ERJ47" s="467"/>
      <c r="ERK47" s="467"/>
      <c r="ERL47" s="467"/>
      <c r="ERM47" s="467"/>
      <c r="ERN47" s="467"/>
      <c r="ERO47" s="467"/>
      <c r="ERP47" s="467"/>
      <c r="ERQ47" s="467"/>
      <c r="ERR47" s="467"/>
      <c r="ERS47" s="467"/>
      <c r="ERT47" s="467"/>
      <c r="ERU47" s="467"/>
      <c r="ERV47" s="467"/>
      <c r="ERW47" s="467"/>
      <c r="ERX47" s="467"/>
      <c r="ERY47" s="467"/>
      <c r="ERZ47" s="467"/>
      <c r="ESA47" s="467"/>
      <c r="ESB47" s="467"/>
      <c r="ESC47" s="467"/>
      <c r="ESD47" s="467"/>
      <c r="ESE47" s="467"/>
      <c r="ESF47" s="467"/>
      <c r="ESG47" s="467"/>
      <c r="ESH47" s="467"/>
      <c r="ESI47" s="467"/>
      <c r="ESJ47" s="467"/>
      <c r="ESK47" s="467"/>
      <c r="ESL47" s="467"/>
      <c r="ESM47" s="467"/>
      <c r="ESN47" s="467"/>
      <c r="ESO47" s="467"/>
      <c r="ESP47" s="467"/>
      <c r="ESQ47" s="467"/>
      <c r="ESR47" s="467"/>
      <c r="ESS47" s="467"/>
      <c r="EST47" s="467"/>
      <c r="ESU47" s="467"/>
      <c r="ESV47" s="467"/>
      <c r="ESW47" s="467"/>
      <c r="ESX47" s="467"/>
      <c r="ESY47" s="467"/>
      <c r="ESZ47" s="467"/>
      <c r="ETA47" s="467"/>
      <c r="ETB47" s="467"/>
      <c r="ETC47" s="467"/>
      <c r="ETD47" s="467"/>
      <c r="ETE47" s="467"/>
      <c r="ETF47" s="467"/>
      <c r="ETG47" s="467"/>
      <c r="ETH47" s="467"/>
      <c r="ETI47" s="467"/>
      <c r="ETJ47" s="467"/>
      <c r="ETK47" s="467"/>
      <c r="ETL47" s="467"/>
      <c r="ETM47" s="467"/>
      <c r="ETN47" s="467"/>
      <c r="ETO47" s="467"/>
      <c r="ETP47" s="467"/>
      <c r="ETQ47" s="467"/>
      <c r="ETR47" s="467"/>
      <c r="ETS47" s="467"/>
      <c r="ETT47" s="467"/>
      <c r="ETU47" s="467"/>
      <c r="ETV47" s="467"/>
      <c r="ETW47" s="467"/>
      <c r="ETX47" s="467"/>
      <c r="ETY47" s="467"/>
      <c r="ETZ47" s="467"/>
      <c r="EUA47" s="467"/>
      <c r="EUB47" s="467"/>
      <c r="EUC47" s="467"/>
      <c r="EUD47" s="467"/>
      <c r="EUE47" s="467"/>
      <c r="EUF47" s="467"/>
      <c r="EUG47" s="467"/>
      <c r="EUH47" s="467"/>
      <c r="EUI47" s="467"/>
      <c r="EUJ47" s="467"/>
      <c r="EUK47" s="467"/>
      <c r="EUL47" s="467"/>
      <c r="EUM47" s="467"/>
      <c r="EUN47" s="467"/>
      <c r="EUO47" s="467"/>
      <c r="EUP47" s="467"/>
      <c r="EUQ47" s="467"/>
      <c r="EUR47" s="467"/>
      <c r="EUS47" s="467"/>
      <c r="EUT47" s="467"/>
      <c r="EUU47" s="467"/>
      <c r="EUV47" s="467"/>
      <c r="EUW47" s="467"/>
      <c r="EUX47" s="467"/>
      <c r="EUY47" s="467"/>
      <c r="EUZ47" s="467"/>
      <c r="EVA47" s="467"/>
      <c r="EVB47" s="467"/>
      <c r="EVC47" s="467"/>
      <c r="EVD47" s="467"/>
      <c r="EVE47" s="467"/>
      <c r="EVF47" s="467"/>
      <c r="EVG47" s="467"/>
      <c r="EVH47" s="467"/>
      <c r="EVI47" s="467"/>
      <c r="EVJ47" s="467"/>
      <c r="EVK47" s="467"/>
      <c r="EVL47" s="467"/>
      <c r="EVM47" s="467"/>
      <c r="EVN47" s="467"/>
      <c r="EVO47" s="467"/>
      <c r="EVP47" s="467"/>
      <c r="EVQ47" s="467"/>
      <c r="EVR47" s="467"/>
      <c r="EVS47" s="467"/>
      <c r="EVT47" s="467"/>
      <c r="EVU47" s="467"/>
      <c r="EVV47" s="467"/>
      <c r="EVW47" s="467"/>
      <c r="EVX47" s="467"/>
      <c r="EVY47" s="467"/>
      <c r="EVZ47" s="467"/>
      <c r="EWA47" s="467"/>
      <c r="EWB47" s="467"/>
      <c r="EWC47" s="467"/>
      <c r="EWD47" s="467"/>
      <c r="EWE47" s="467"/>
      <c r="EWF47" s="467"/>
      <c r="EWG47" s="467"/>
      <c r="EWH47" s="467"/>
      <c r="EWI47" s="467"/>
      <c r="EWJ47" s="467"/>
      <c r="EWK47" s="467"/>
      <c r="EWL47" s="467"/>
      <c r="EWM47" s="467"/>
      <c r="EWN47" s="467"/>
      <c r="EWO47" s="467"/>
      <c r="EWP47" s="467"/>
      <c r="EWQ47" s="467"/>
      <c r="EWR47" s="467"/>
      <c r="EWS47" s="467"/>
      <c r="EWT47" s="467"/>
      <c r="EWU47" s="467"/>
      <c r="EWV47" s="467"/>
      <c r="EWW47" s="467"/>
      <c r="EWX47" s="467"/>
      <c r="EWY47" s="467"/>
      <c r="EWZ47" s="467"/>
      <c r="EXA47" s="467"/>
      <c r="EXB47" s="467"/>
      <c r="EXC47" s="467"/>
      <c r="EXD47" s="467"/>
      <c r="EXE47" s="467"/>
      <c r="EXF47" s="467"/>
      <c r="EXG47" s="467"/>
      <c r="EXH47" s="467"/>
      <c r="EXI47" s="467"/>
      <c r="EXJ47" s="467"/>
      <c r="EXK47" s="467"/>
      <c r="EXL47" s="467"/>
      <c r="EXM47" s="467"/>
      <c r="EXN47" s="467"/>
      <c r="EXO47" s="467"/>
      <c r="EXP47" s="467"/>
      <c r="EXQ47" s="467"/>
      <c r="EXR47" s="467"/>
      <c r="EXS47" s="467"/>
      <c r="EXT47" s="467"/>
      <c r="EXU47" s="467"/>
      <c r="EXV47" s="467"/>
      <c r="EXW47" s="467"/>
      <c r="EXX47" s="467"/>
      <c r="EXY47" s="467"/>
      <c r="EXZ47" s="467"/>
      <c r="EYA47" s="467"/>
      <c r="EYB47" s="467"/>
      <c r="EYC47" s="467"/>
      <c r="EYD47" s="467"/>
      <c r="EYE47" s="467"/>
      <c r="EYF47" s="467"/>
      <c r="EYG47" s="467"/>
      <c r="EYH47" s="467"/>
      <c r="EYI47" s="467"/>
      <c r="EYJ47" s="467"/>
      <c r="EYK47" s="467"/>
      <c r="EYL47" s="467"/>
      <c r="EYM47" s="467"/>
      <c r="EYN47" s="467"/>
      <c r="EYO47" s="467"/>
      <c r="EYP47" s="467"/>
      <c r="EYQ47" s="467"/>
      <c r="EYR47" s="467"/>
      <c r="EYS47" s="467"/>
      <c r="EYT47" s="467"/>
      <c r="EYU47" s="467"/>
      <c r="EYV47" s="467"/>
      <c r="EYW47" s="467"/>
      <c r="EYX47" s="467"/>
      <c r="EYY47" s="467"/>
      <c r="EYZ47" s="467"/>
      <c r="EZA47" s="467"/>
      <c r="EZB47" s="467"/>
      <c r="EZC47" s="467"/>
      <c r="EZD47" s="467"/>
      <c r="EZE47" s="467"/>
      <c r="EZF47" s="467"/>
      <c r="EZG47" s="467"/>
      <c r="EZH47" s="467"/>
      <c r="EZI47" s="467"/>
      <c r="EZJ47" s="467"/>
      <c r="EZK47" s="467"/>
      <c r="EZL47" s="467"/>
      <c r="EZM47" s="467"/>
      <c r="EZN47" s="467"/>
      <c r="EZO47" s="467"/>
      <c r="EZP47" s="467"/>
      <c r="EZQ47" s="467"/>
      <c r="EZR47" s="467"/>
      <c r="EZS47" s="467"/>
      <c r="EZT47" s="467"/>
      <c r="EZU47" s="467"/>
      <c r="EZV47" s="467"/>
      <c r="EZW47" s="467"/>
      <c r="EZX47" s="467"/>
      <c r="EZY47" s="467"/>
      <c r="EZZ47" s="467"/>
      <c r="FAA47" s="467"/>
      <c r="FAB47" s="467"/>
      <c r="FAC47" s="467"/>
      <c r="FAD47" s="467"/>
      <c r="FAE47" s="467"/>
      <c r="FAF47" s="467"/>
      <c r="FAG47" s="467"/>
      <c r="FAH47" s="467"/>
      <c r="FAI47" s="467"/>
      <c r="FAJ47" s="467"/>
      <c r="FAK47" s="467"/>
      <c r="FAL47" s="467"/>
      <c r="FAM47" s="467"/>
      <c r="FAN47" s="467"/>
      <c r="FAO47" s="467"/>
      <c r="FAP47" s="467"/>
      <c r="FAQ47" s="467"/>
      <c r="FAR47" s="467"/>
      <c r="FAS47" s="467"/>
      <c r="FAT47" s="467"/>
      <c r="FAU47" s="467"/>
      <c r="FAV47" s="467"/>
      <c r="FAW47" s="467"/>
      <c r="FAX47" s="467"/>
      <c r="FAY47" s="467"/>
      <c r="FAZ47" s="467"/>
      <c r="FBA47" s="467"/>
      <c r="FBB47" s="467"/>
      <c r="FBC47" s="467"/>
      <c r="FBD47" s="467"/>
      <c r="FBE47" s="467"/>
      <c r="FBF47" s="467"/>
      <c r="FBG47" s="467"/>
      <c r="FBH47" s="467"/>
      <c r="FBI47" s="467"/>
      <c r="FBJ47" s="467"/>
      <c r="FBK47" s="467"/>
      <c r="FBL47" s="467"/>
      <c r="FBM47" s="467"/>
      <c r="FBN47" s="467"/>
      <c r="FBO47" s="467"/>
      <c r="FBP47" s="467"/>
      <c r="FBQ47" s="467"/>
      <c r="FBR47" s="467"/>
      <c r="FBS47" s="467"/>
      <c r="FBT47" s="467"/>
      <c r="FBU47" s="467"/>
      <c r="FBV47" s="467"/>
      <c r="FBW47" s="467"/>
      <c r="FBX47" s="467"/>
      <c r="FBY47" s="467"/>
      <c r="FBZ47" s="467"/>
      <c r="FCA47" s="467"/>
      <c r="FCB47" s="467"/>
      <c r="FCC47" s="467"/>
      <c r="FCD47" s="467"/>
      <c r="FCE47" s="467"/>
      <c r="FCF47" s="467"/>
      <c r="FCG47" s="467"/>
      <c r="FCH47" s="467"/>
      <c r="FCI47" s="467"/>
      <c r="FCJ47" s="467"/>
      <c r="FCK47" s="467"/>
      <c r="FCL47" s="467"/>
      <c r="FCM47" s="467"/>
      <c r="FCN47" s="467"/>
      <c r="FCO47" s="467"/>
      <c r="FCP47" s="467"/>
      <c r="FCQ47" s="467"/>
      <c r="FCR47" s="467"/>
      <c r="FCS47" s="467"/>
      <c r="FCT47" s="467"/>
      <c r="FCU47" s="467"/>
      <c r="FCV47" s="467"/>
      <c r="FCW47" s="467"/>
      <c r="FCX47" s="467"/>
      <c r="FCY47" s="467"/>
      <c r="FCZ47" s="467"/>
      <c r="FDA47" s="467"/>
      <c r="FDB47" s="467"/>
      <c r="FDC47" s="467"/>
      <c r="FDD47" s="467"/>
      <c r="FDE47" s="467"/>
      <c r="FDF47" s="467"/>
      <c r="FDG47" s="467"/>
      <c r="FDH47" s="467"/>
      <c r="FDI47" s="467"/>
      <c r="FDJ47" s="467"/>
      <c r="FDK47" s="467"/>
      <c r="FDL47" s="467"/>
      <c r="FDM47" s="467"/>
      <c r="FDN47" s="467"/>
      <c r="FDO47" s="467"/>
      <c r="FDP47" s="467"/>
      <c r="FDQ47" s="467"/>
      <c r="FDR47" s="467"/>
      <c r="FDS47" s="467"/>
      <c r="FDT47" s="467"/>
      <c r="FDU47" s="467"/>
      <c r="FDV47" s="467"/>
      <c r="FDW47" s="467"/>
      <c r="FDX47" s="467"/>
      <c r="FDY47" s="467"/>
      <c r="FDZ47" s="467"/>
      <c r="FEA47" s="467"/>
      <c r="FEB47" s="467"/>
      <c r="FEC47" s="467"/>
      <c r="FED47" s="467"/>
      <c r="FEE47" s="467"/>
      <c r="FEF47" s="467"/>
      <c r="FEG47" s="467"/>
      <c r="FEH47" s="467"/>
      <c r="FEI47" s="467"/>
      <c r="FEJ47" s="467"/>
      <c r="FEK47" s="467"/>
      <c r="FEL47" s="467"/>
      <c r="FEM47" s="467"/>
      <c r="FEN47" s="467"/>
      <c r="FEO47" s="467"/>
      <c r="FEP47" s="467"/>
      <c r="FEQ47" s="467"/>
      <c r="FER47" s="467"/>
      <c r="FES47" s="467"/>
      <c r="FET47" s="467"/>
      <c r="FEU47" s="467"/>
      <c r="FEV47" s="467"/>
      <c r="FEW47" s="467"/>
      <c r="FEX47" s="467"/>
      <c r="FEY47" s="467"/>
      <c r="FEZ47" s="467"/>
      <c r="FFA47" s="467"/>
      <c r="FFB47" s="467"/>
      <c r="FFC47" s="467"/>
      <c r="FFD47" s="467"/>
      <c r="FFE47" s="467"/>
      <c r="FFF47" s="467"/>
      <c r="FFG47" s="467"/>
      <c r="FFH47" s="467"/>
      <c r="FFI47" s="467"/>
      <c r="FFJ47" s="467"/>
      <c r="FFK47" s="467"/>
      <c r="FFL47" s="467"/>
      <c r="FFM47" s="467"/>
      <c r="FFN47" s="467"/>
      <c r="FFO47" s="467"/>
      <c r="FFP47" s="467"/>
      <c r="FFQ47" s="467"/>
      <c r="FFR47" s="467"/>
      <c r="FFS47" s="467"/>
      <c r="FFT47" s="467"/>
      <c r="FFU47" s="467"/>
      <c r="FFV47" s="467"/>
      <c r="FFW47" s="467"/>
      <c r="FFX47" s="467"/>
      <c r="FFY47" s="467"/>
      <c r="FFZ47" s="467"/>
      <c r="FGA47" s="467"/>
      <c r="FGB47" s="467"/>
      <c r="FGC47" s="467"/>
      <c r="FGD47" s="467"/>
      <c r="FGE47" s="467"/>
      <c r="FGF47" s="467"/>
      <c r="FGG47" s="467"/>
      <c r="FGH47" s="467"/>
      <c r="FGI47" s="467"/>
      <c r="FGJ47" s="467"/>
      <c r="FGK47" s="467"/>
      <c r="FGL47" s="467"/>
      <c r="FGM47" s="467"/>
      <c r="FGN47" s="467"/>
      <c r="FGO47" s="467"/>
      <c r="FGP47" s="467"/>
      <c r="FGQ47" s="467"/>
      <c r="FGR47" s="467"/>
      <c r="FGS47" s="467"/>
      <c r="FGT47" s="467"/>
      <c r="FGU47" s="467"/>
      <c r="FGV47" s="467"/>
      <c r="FGW47" s="467"/>
      <c r="FGX47" s="467"/>
      <c r="FGY47" s="467"/>
      <c r="FGZ47" s="467"/>
      <c r="FHA47" s="467"/>
      <c r="FHB47" s="467"/>
      <c r="FHC47" s="467"/>
      <c r="FHD47" s="467"/>
      <c r="FHE47" s="467"/>
      <c r="FHF47" s="467"/>
      <c r="FHG47" s="467"/>
      <c r="FHH47" s="467"/>
      <c r="FHI47" s="467"/>
      <c r="FHJ47" s="467"/>
      <c r="FHK47" s="467"/>
      <c r="FHL47" s="467"/>
      <c r="FHM47" s="467"/>
      <c r="FHN47" s="467"/>
      <c r="FHO47" s="467"/>
      <c r="FHP47" s="467"/>
      <c r="FHQ47" s="467"/>
      <c r="FHR47" s="467"/>
      <c r="FHS47" s="467"/>
      <c r="FHT47" s="467"/>
      <c r="FHU47" s="467"/>
      <c r="FHV47" s="467"/>
      <c r="FHW47" s="467"/>
      <c r="FHX47" s="467"/>
      <c r="FHY47" s="467"/>
      <c r="FHZ47" s="467"/>
      <c r="FIA47" s="467"/>
      <c r="FIB47" s="467"/>
      <c r="FIC47" s="467"/>
      <c r="FID47" s="467"/>
      <c r="FIE47" s="467"/>
      <c r="FIF47" s="467"/>
      <c r="FIG47" s="467"/>
      <c r="FIH47" s="467"/>
      <c r="FII47" s="467"/>
      <c r="FIJ47" s="467"/>
      <c r="FIK47" s="467"/>
      <c r="FIL47" s="467"/>
      <c r="FIM47" s="467"/>
      <c r="FIN47" s="467"/>
      <c r="FIO47" s="467"/>
      <c r="FIP47" s="467"/>
      <c r="FIQ47" s="467"/>
      <c r="FIR47" s="467"/>
      <c r="FIS47" s="467"/>
      <c r="FIT47" s="467"/>
      <c r="FIU47" s="467"/>
      <c r="FIV47" s="467"/>
      <c r="FIW47" s="467"/>
      <c r="FIX47" s="467"/>
      <c r="FIY47" s="467"/>
      <c r="FIZ47" s="467"/>
      <c r="FJA47" s="467"/>
      <c r="FJB47" s="467"/>
      <c r="FJC47" s="467"/>
      <c r="FJD47" s="467"/>
      <c r="FJE47" s="467"/>
      <c r="FJF47" s="467"/>
      <c r="FJG47" s="467"/>
      <c r="FJH47" s="467"/>
      <c r="FJI47" s="467"/>
      <c r="FJJ47" s="467"/>
      <c r="FJK47" s="467"/>
      <c r="FJL47" s="467"/>
      <c r="FJM47" s="467"/>
      <c r="FJN47" s="467"/>
      <c r="FJO47" s="467"/>
      <c r="FJP47" s="467"/>
      <c r="FJQ47" s="467"/>
      <c r="FJR47" s="467"/>
      <c r="FJS47" s="467"/>
      <c r="FJT47" s="467"/>
      <c r="FJU47" s="467"/>
      <c r="FJV47" s="467"/>
      <c r="FJW47" s="467"/>
      <c r="FJX47" s="467"/>
      <c r="FJY47" s="467"/>
      <c r="FJZ47" s="467"/>
      <c r="FKA47" s="467"/>
      <c r="FKB47" s="467"/>
      <c r="FKC47" s="467"/>
      <c r="FKD47" s="467"/>
      <c r="FKE47" s="467"/>
      <c r="FKF47" s="467"/>
      <c r="FKG47" s="467"/>
      <c r="FKH47" s="467"/>
      <c r="FKI47" s="467"/>
      <c r="FKJ47" s="467"/>
      <c r="FKK47" s="467"/>
      <c r="FKL47" s="467"/>
      <c r="FKM47" s="467"/>
      <c r="FKN47" s="467"/>
      <c r="FKO47" s="467"/>
      <c r="FKP47" s="467"/>
      <c r="FKQ47" s="467"/>
      <c r="FKR47" s="467"/>
      <c r="FKS47" s="467"/>
      <c r="FKT47" s="467"/>
      <c r="FKU47" s="467"/>
      <c r="FKV47" s="467"/>
      <c r="FKW47" s="467"/>
      <c r="FKX47" s="467"/>
      <c r="FKY47" s="467"/>
      <c r="FKZ47" s="467"/>
      <c r="FLA47" s="467"/>
      <c r="FLB47" s="467"/>
      <c r="FLC47" s="467"/>
      <c r="FLD47" s="467"/>
      <c r="FLE47" s="467"/>
      <c r="FLF47" s="467"/>
      <c r="FLG47" s="467"/>
      <c r="FLH47" s="467"/>
      <c r="FLI47" s="467"/>
      <c r="FLJ47" s="467"/>
      <c r="FLK47" s="467"/>
      <c r="FLL47" s="467"/>
      <c r="FLM47" s="467"/>
      <c r="FLN47" s="467"/>
      <c r="FLO47" s="467"/>
      <c r="FLP47" s="467"/>
      <c r="FLQ47" s="467"/>
      <c r="FLR47" s="467"/>
      <c r="FLS47" s="467"/>
      <c r="FLT47" s="467"/>
      <c r="FLU47" s="467"/>
      <c r="FLV47" s="467"/>
      <c r="FLW47" s="467"/>
      <c r="FLX47" s="467"/>
      <c r="FLY47" s="467"/>
      <c r="FLZ47" s="467"/>
      <c r="FMA47" s="467"/>
      <c r="FMB47" s="467"/>
      <c r="FMC47" s="467"/>
      <c r="FMD47" s="467"/>
      <c r="FME47" s="467"/>
      <c r="FMF47" s="467"/>
      <c r="FMG47" s="467"/>
      <c r="FMH47" s="467"/>
      <c r="FMI47" s="467"/>
      <c r="FMJ47" s="467"/>
      <c r="FMK47" s="467"/>
      <c r="FML47" s="467"/>
      <c r="FMM47" s="467"/>
      <c r="FMN47" s="467"/>
      <c r="FMO47" s="467"/>
      <c r="FMP47" s="467"/>
      <c r="FMQ47" s="467"/>
      <c r="FMR47" s="467"/>
      <c r="FMS47" s="467"/>
      <c r="FMT47" s="467"/>
      <c r="FMU47" s="467"/>
      <c r="FMV47" s="467"/>
      <c r="FMW47" s="467"/>
      <c r="FMX47" s="467"/>
      <c r="FMY47" s="467"/>
      <c r="FMZ47" s="467"/>
      <c r="FNA47" s="467"/>
      <c r="FNB47" s="467"/>
      <c r="FNC47" s="467"/>
      <c r="FND47" s="467"/>
      <c r="FNE47" s="467"/>
      <c r="FNF47" s="467"/>
      <c r="FNG47" s="467"/>
      <c r="FNH47" s="467"/>
      <c r="FNI47" s="467"/>
      <c r="FNJ47" s="467"/>
      <c r="FNK47" s="467"/>
      <c r="FNL47" s="467"/>
      <c r="FNM47" s="467"/>
      <c r="FNN47" s="467"/>
      <c r="FNO47" s="467"/>
      <c r="FNP47" s="467"/>
      <c r="FNQ47" s="467"/>
      <c r="FNR47" s="467"/>
      <c r="FNS47" s="467"/>
      <c r="FNT47" s="467"/>
      <c r="FNU47" s="467"/>
      <c r="FNV47" s="467"/>
      <c r="FNW47" s="467"/>
      <c r="FNX47" s="467"/>
      <c r="FNY47" s="467"/>
      <c r="FNZ47" s="467"/>
      <c r="FOA47" s="467"/>
      <c r="FOB47" s="467"/>
      <c r="FOC47" s="467"/>
      <c r="FOD47" s="467"/>
      <c r="FOE47" s="467"/>
      <c r="FOF47" s="467"/>
      <c r="FOG47" s="467"/>
      <c r="FOH47" s="467"/>
      <c r="FOI47" s="467"/>
      <c r="FOJ47" s="467"/>
      <c r="FOK47" s="467"/>
      <c r="FOL47" s="467"/>
      <c r="FOM47" s="467"/>
      <c r="FON47" s="467"/>
      <c r="FOO47" s="467"/>
      <c r="FOP47" s="467"/>
      <c r="FOQ47" s="467"/>
      <c r="FOR47" s="467"/>
      <c r="FOS47" s="467"/>
      <c r="FOT47" s="467"/>
      <c r="FOU47" s="467"/>
      <c r="FOV47" s="467"/>
      <c r="FOW47" s="467"/>
      <c r="FOX47" s="467"/>
      <c r="FOY47" s="467"/>
      <c r="FOZ47" s="467"/>
      <c r="FPA47" s="467"/>
      <c r="FPB47" s="467"/>
      <c r="FPC47" s="467"/>
      <c r="FPD47" s="467"/>
      <c r="FPE47" s="467"/>
      <c r="FPF47" s="467"/>
      <c r="FPG47" s="467"/>
      <c r="FPH47" s="467"/>
      <c r="FPI47" s="467"/>
      <c r="FPJ47" s="467"/>
      <c r="FPK47" s="467"/>
      <c r="FPL47" s="467"/>
      <c r="FPM47" s="467"/>
      <c r="FPN47" s="467"/>
      <c r="FPO47" s="467"/>
      <c r="FPP47" s="467"/>
      <c r="FPQ47" s="467"/>
      <c r="FPR47" s="467"/>
      <c r="FPS47" s="467"/>
      <c r="FPT47" s="467"/>
      <c r="FPU47" s="467"/>
      <c r="FPV47" s="467"/>
      <c r="FPW47" s="467"/>
      <c r="FPX47" s="467"/>
      <c r="FPY47" s="467"/>
      <c r="FPZ47" s="467"/>
      <c r="FQA47" s="467"/>
      <c r="FQB47" s="467"/>
      <c r="FQC47" s="467"/>
      <c r="FQD47" s="467"/>
      <c r="FQE47" s="467"/>
      <c r="FQF47" s="467"/>
      <c r="FQG47" s="467"/>
      <c r="FQH47" s="467"/>
      <c r="FQI47" s="467"/>
      <c r="FQJ47" s="467"/>
      <c r="FQK47" s="467"/>
      <c r="FQL47" s="467"/>
      <c r="FQM47" s="467"/>
      <c r="FQN47" s="467"/>
      <c r="FQO47" s="467"/>
      <c r="FQP47" s="467"/>
      <c r="FQQ47" s="467"/>
      <c r="FQR47" s="467"/>
      <c r="FQS47" s="467"/>
      <c r="FQT47" s="467"/>
      <c r="FQU47" s="467"/>
      <c r="FQV47" s="467"/>
      <c r="FQW47" s="467"/>
      <c r="FQX47" s="467"/>
      <c r="FQY47" s="467"/>
      <c r="FQZ47" s="467"/>
      <c r="FRA47" s="467"/>
      <c r="FRB47" s="467"/>
      <c r="FRC47" s="467"/>
      <c r="FRD47" s="467"/>
      <c r="FRE47" s="467"/>
      <c r="FRF47" s="467"/>
      <c r="FRG47" s="467"/>
      <c r="FRH47" s="467"/>
      <c r="FRI47" s="467"/>
      <c r="FRJ47" s="467"/>
      <c r="FRK47" s="467"/>
      <c r="FRL47" s="467"/>
      <c r="FRM47" s="467"/>
      <c r="FRN47" s="467"/>
      <c r="FRO47" s="467"/>
      <c r="FRP47" s="467"/>
      <c r="FRQ47" s="467"/>
      <c r="FRR47" s="467"/>
      <c r="FRS47" s="467"/>
      <c r="FRT47" s="467"/>
      <c r="FRU47" s="467"/>
      <c r="FRV47" s="467"/>
      <c r="FRW47" s="467"/>
      <c r="FRX47" s="467"/>
      <c r="FRY47" s="467"/>
      <c r="FRZ47" s="467"/>
      <c r="FSA47" s="467"/>
      <c r="FSB47" s="467"/>
      <c r="FSC47" s="467"/>
      <c r="FSD47" s="467"/>
      <c r="FSE47" s="467"/>
      <c r="FSF47" s="467"/>
      <c r="FSG47" s="467"/>
      <c r="FSH47" s="467"/>
      <c r="FSI47" s="467"/>
      <c r="FSJ47" s="467"/>
      <c r="FSK47" s="467"/>
      <c r="FSL47" s="467"/>
      <c r="FSM47" s="467"/>
      <c r="FSN47" s="467"/>
      <c r="FSO47" s="467"/>
      <c r="FSP47" s="467"/>
      <c r="FSQ47" s="467"/>
      <c r="FSR47" s="467"/>
      <c r="FSS47" s="467"/>
      <c r="FST47" s="467"/>
      <c r="FSU47" s="467"/>
      <c r="FSV47" s="467"/>
      <c r="FSW47" s="467"/>
      <c r="FSX47" s="467"/>
      <c r="FSY47" s="467"/>
      <c r="FSZ47" s="467"/>
      <c r="FTA47" s="467"/>
      <c r="FTB47" s="467"/>
      <c r="FTC47" s="467"/>
      <c r="FTD47" s="467"/>
      <c r="FTE47" s="467"/>
      <c r="FTF47" s="467"/>
      <c r="FTG47" s="467"/>
      <c r="FTH47" s="467"/>
      <c r="FTI47" s="467"/>
      <c r="FTJ47" s="467"/>
      <c r="FTK47" s="467"/>
      <c r="FTL47" s="467"/>
      <c r="FTM47" s="467"/>
      <c r="FTN47" s="467"/>
      <c r="FTO47" s="467"/>
      <c r="FTP47" s="467"/>
      <c r="FTQ47" s="467"/>
      <c r="FTR47" s="467"/>
      <c r="FTS47" s="467"/>
      <c r="FTT47" s="467"/>
      <c r="FTU47" s="467"/>
      <c r="FTV47" s="467"/>
      <c r="FTW47" s="467"/>
      <c r="FTX47" s="467"/>
      <c r="FTY47" s="467"/>
      <c r="FTZ47" s="467"/>
      <c r="FUA47" s="467"/>
      <c r="FUB47" s="467"/>
      <c r="FUC47" s="467"/>
      <c r="FUD47" s="467"/>
      <c r="FUE47" s="467"/>
      <c r="FUF47" s="467"/>
      <c r="FUG47" s="467"/>
      <c r="FUH47" s="467"/>
      <c r="FUI47" s="467"/>
      <c r="FUJ47" s="467"/>
      <c r="FUK47" s="467"/>
      <c r="FUL47" s="467"/>
      <c r="FUM47" s="467"/>
      <c r="FUN47" s="467"/>
      <c r="FUO47" s="467"/>
      <c r="FUP47" s="467"/>
      <c r="FUQ47" s="467"/>
      <c r="FUR47" s="467"/>
      <c r="FUS47" s="467"/>
      <c r="FUT47" s="467"/>
      <c r="FUU47" s="467"/>
      <c r="FUV47" s="467"/>
      <c r="FUW47" s="467"/>
      <c r="FUX47" s="467"/>
      <c r="FUY47" s="467"/>
      <c r="FUZ47" s="467"/>
      <c r="FVA47" s="467"/>
      <c r="FVB47" s="467"/>
      <c r="FVC47" s="467"/>
      <c r="FVD47" s="467"/>
      <c r="FVE47" s="467"/>
      <c r="FVF47" s="467"/>
      <c r="FVG47" s="467"/>
      <c r="FVH47" s="467"/>
      <c r="FVI47" s="467"/>
      <c r="FVJ47" s="467"/>
      <c r="FVK47" s="467"/>
      <c r="FVL47" s="467"/>
      <c r="FVM47" s="467"/>
      <c r="FVN47" s="467"/>
      <c r="FVO47" s="467"/>
      <c r="FVP47" s="467"/>
      <c r="FVQ47" s="467"/>
      <c r="FVR47" s="467"/>
      <c r="FVS47" s="467"/>
      <c r="FVT47" s="467"/>
      <c r="FVU47" s="467"/>
      <c r="FVV47" s="467"/>
      <c r="FVW47" s="467"/>
      <c r="FVX47" s="467"/>
      <c r="FVY47" s="467"/>
      <c r="FVZ47" s="467"/>
      <c r="FWA47" s="467"/>
      <c r="FWB47" s="467"/>
      <c r="FWC47" s="467"/>
      <c r="FWD47" s="467"/>
      <c r="FWE47" s="467"/>
      <c r="FWF47" s="467"/>
      <c r="FWG47" s="467"/>
      <c r="FWH47" s="467"/>
      <c r="FWI47" s="467"/>
      <c r="FWJ47" s="467"/>
      <c r="FWK47" s="467"/>
      <c r="FWL47" s="467"/>
      <c r="FWM47" s="467"/>
      <c r="FWN47" s="467"/>
      <c r="FWO47" s="467"/>
      <c r="FWP47" s="467"/>
      <c r="FWQ47" s="467"/>
      <c r="FWR47" s="467"/>
      <c r="FWS47" s="467"/>
      <c r="FWT47" s="467"/>
      <c r="FWU47" s="467"/>
      <c r="FWV47" s="467"/>
      <c r="FWW47" s="467"/>
      <c r="FWX47" s="467"/>
      <c r="FWY47" s="467"/>
      <c r="FWZ47" s="467"/>
      <c r="FXA47" s="467"/>
      <c r="FXB47" s="467"/>
      <c r="FXC47" s="467"/>
      <c r="FXD47" s="467"/>
      <c r="FXE47" s="467"/>
      <c r="FXF47" s="467"/>
      <c r="FXG47" s="467"/>
      <c r="FXH47" s="467"/>
      <c r="FXI47" s="467"/>
      <c r="FXJ47" s="467"/>
      <c r="FXK47" s="467"/>
      <c r="FXL47" s="467"/>
      <c r="FXM47" s="467"/>
      <c r="FXN47" s="467"/>
      <c r="FXO47" s="467"/>
      <c r="FXP47" s="467"/>
      <c r="FXQ47" s="467"/>
      <c r="FXR47" s="467"/>
      <c r="FXS47" s="467"/>
      <c r="FXT47" s="467"/>
      <c r="FXU47" s="467"/>
      <c r="FXV47" s="467"/>
      <c r="FXW47" s="467"/>
      <c r="FXX47" s="467"/>
      <c r="FXY47" s="467"/>
      <c r="FXZ47" s="467"/>
      <c r="FYA47" s="467"/>
      <c r="FYB47" s="467"/>
      <c r="FYC47" s="467"/>
      <c r="FYD47" s="467"/>
      <c r="FYE47" s="467"/>
      <c r="FYF47" s="467"/>
      <c r="FYG47" s="467"/>
      <c r="FYH47" s="467"/>
      <c r="FYI47" s="467"/>
      <c r="FYJ47" s="467"/>
      <c r="FYK47" s="467"/>
      <c r="FYL47" s="467"/>
      <c r="FYM47" s="467"/>
      <c r="FYN47" s="467"/>
      <c r="FYO47" s="467"/>
      <c r="FYP47" s="467"/>
      <c r="FYQ47" s="467"/>
      <c r="FYR47" s="467"/>
      <c r="FYS47" s="467"/>
      <c r="FYT47" s="467"/>
      <c r="FYU47" s="467"/>
      <c r="FYV47" s="467"/>
      <c r="FYW47" s="467"/>
      <c r="FYX47" s="467"/>
      <c r="FYY47" s="467"/>
      <c r="FYZ47" s="467"/>
      <c r="FZA47" s="467"/>
      <c r="FZB47" s="467"/>
      <c r="FZC47" s="467"/>
      <c r="FZD47" s="467"/>
      <c r="FZE47" s="467"/>
      <c r="FZF47" s="467"/>
      <c r="FZG47" s="467"/>
      <c r="FZH47" s="467"/>
      <c r="FZI47" s="467"/>
      <c r="FZJ47" s="467"/>
      <c r="FZK47" s="467"/>
      <c r="FZL47" s="467"/>
      <c r="FZM47" s="467"/>
      <c r="FZN47" s="467"/>
      <c r="FZO47" s="467"/>
      <c r="FZP47" s="467"/>
      <c r="FZQ47" s="467"/>
      <c r="FZR47" s="467"/>
      <c r="FZS47" s="467"/>
      <c r="FZT47" s="467"/>
      <c r="FZU47" s="467"/>
      <c r="FZV47" s="467"/>
      <c r="FZW47" s="467"/>
      <c r="FZX47" s="467"/>
      <c r="FZY47" s="467"/>
      <c r="FZZ47" s="467"/>
      <c r="GAA47" s="467"/>
      <c r="GAB47" s="467"/>
      <c r="GAC47" s="467"/>
      <c r="GAD47" s="467"/>
      <c r="GAE47" s="467"/>
      <c r="GAF47" s="467"/>
      <c r="GAG47" s="467"/>
      <c r="GAH47" s="467"/>
      <c r="GAI47" s="467"/>
      <c r="GAJ47" s="467"/>
      <c r="GAK47" s="467"/>
      <c r="GAL47" s="467"/>
      <c r="GAM47" s="467"/>
      <c r="GAN47" s="467"/>
      <c r="GAO47" s="467"/>
      <c r="GAP47" s="467"/>
      <c r="GAQ47" s="467"/>
      <c r="GAR47" s="467"/>
      <c r="GAS47" s="467"/>
      <c r="GAT47" s="467"/>
      <c r="GAU47" s="467"/>
      <c r="GAV47" s="467"/>
      <c r="GAW47" s="467"/>
      <c r="GAX47" s="467"/>
      <c r="GAY47" s="467"/>
      <c r="GAZ47" s="467"/>
      <c r="GBA47" s="467"/>
      <c r="GBB47" s="467"/>
      <c r="GBC47" s="467"/>
      <c r="GBD47" s="467"/>
      <c r="GBE47" s="467"/>
      <c r="GBF47" s="467"/>
      <c r="GBG47" s="467"/>
      <c r="GBH47" s="467"/>
      <c r="GBI47" s="467"/>
      <c r="GBJ47" s="467"/>
      <c r="GBK47" s="467"/>
      <c r="GBL47" s="467"/>
      <c r="GBM47" s="467"/>
      <c r="GBN47" s="467"/>
      <c r="GBO47" s="467"/>
      <c r="GBP47" s="467"/>
      <c r="GBQ47" s="467"/>
      <c r="GBR47" s="467"/>
      <c r="GBS47" s="467"/>
      <c r="GBT47" s="467"/>
      <c r="GBU47" s="467"/>
      <c r="GBV47" s="467"/>
      <c r="GBW47" s="467"/>
      <c r="GBX47" s="467"/>
      <c r="GBY47" s="467"/>
      <c r="GBZ47" s="467"/>
      <c r="GCA47" s="467"/>
      <c r="GCB47" s="467"/>
      <c r="GCC47" s="467"/>
      <c r="GCD47" s="467"/>
      <c r="GCE47" s="467"/>
      <c r="GCF47" s="467"/>
      <c r="GCG47" s="467"/>
      <c r="GCH47" s="467"/>
      <c r="GCI47" s="467"/>
      <c r="GCJ47" s="467"/>
      <c r="GCK47" s="467"/>
      <c r="GCL47" s="467"/>
      <c r="GCM47" s="467"/>
      <c r="GCN47" s="467"/>
      <c r="GCO47" s="467"/>
      <c r="GCP47" s="467"/>
      <c r="GCQ47" s="467"/>
      <c r="GCR47" s="467"/>
      <c r="GCS47" s="467"/>
      <c r="GCT47" s="467"/>
      <c r="GCU47" s="467"/>
      <c r="GCV47" s="467"/>
      <c r="GCW47" s="467"/>
      <c r="GCX47" s="467"/>
      <c r="GCY47" s="467"/>
      <c r="GCZ47" s="467"/>
      <c r="GDA47" s="467"/>
      <c r="GDB47" s="467"/>
      <c r="GDC47" s="467"/>
      <c r="GDD47" s="467"/>
      <c r="GDE47" s="467"/>
      <c r="GDF47" s="467"/>
      <c r="GDG47" s="467"/>
      <c r="GDH47" s="467"/>
      <c r="GDI47" s="467"/>
      <c r="GDJ47" s="467"/>
      <c r="GDK47" s="467"/>
      <c r="GDL47" s="467"/>
      <c r="GDM47" s="467"/>
      <c r="GDN47" s="467"/>
      <c r="GDO47" s="467"/>
      <c r="GDP47" s="467"/>
      <c r="GDQ47" s="467"/>
      <c r="GDR47" s="467"/>
      <c r="GDS47" s="467"/>
      <c r="GDT47" s="467"/>
      <c r="GDU47" s="467"/>
      <c r="GDV47" s="467"/>
      <c r="GDW47" s="467"/>
      <c r="GDX47" s="467"/>
      <c r="GDY47" s="467"/>
      <c r="GDZ47" s="467"/>
      <c r="GEA47" s="467"/>
      <c r="GEB47" s="467"/>
      <c r="GEC47" s="467"/>
      <c r="GED47" s="467"/>
      <c r="GEE47" s="467"/>
      <c r="GEF47" s="467"/>
      <c r="GEG47" s="467"/>
      <c r="GEH47" s="467"/>
      <c r="GEI47" s="467"/>
      <c r="GEJ47" s="467"/>
      <c r="GEK47" s="467"/>
      <c r="GEL47" s="467"/>
      <c r="GEM47" s="467"/>
      <c r="GEN47" s="467"/>
      <c r="GEO47" s="467"/>
      <c r="GEP47" s="467"/>
      <c r="GEQ47" s="467"/>
      <c r="GER47" s="467"/>
      <c r="GES47" s="467"/>
      <c r="GET47" s="467"/>
      <c r="GEU47" s="467"/>
      <c r="GEV47" s="467"/>
      <c r="GEW47" s="467"/>
      <c r="GEX47" s="467"/>
      <c r="GEY47" s="467"/>
      <c r="GEZ47" s="467"/>
      <c r="GFA47" s="467"/>
      <c r="GFB47" s="467"/>
      <c r="GFC47" s="467"/>
      <c r="GFD47" s="467"/>
      <c r="GFE47" s="467"/>
      <c r="GFF47" s="467"/>
      <c r="GFG47" s="467"/>
      <c r="GFH47" s="467"/>
      <c r="GFI47" s="467"/>
      <c r="GFJ47" s="467"/>
      <c r="GFK47" s="467"/>
      <c r="GFL47" s="467"/>
      <c r="GFM47" s="467"/>
      <c r="GFN47" s="467"/>
      <c r="GFO47" s="467"/>
      <c r="GFP47" s="467"/>
      <c r="GFQ47" s="467"/>
      <c r="GFR47" s="467"/>
      <c r="GFS47" s="467"/>
      <c r="GFT47" s="467"/>
      <c r="GFU47" s="467"/>
      <c r="GFV47" s="467"/>
      <c r="GFW47" s="467"/>
      <c r="GFX47" s="467"/>
      <c r="GFY47" s="467"/>
      <c r="GFZ47" s="467"/>
      <c r="GGA47" s="467"/>
      <c r="GGB47" s="467"/>
      <c r="GGC47" s="467"/>
      <c r="GGD47" s="467"/>
      <c r="GGE47" s="467"/>
      <c r="GGF47" s="467"/>
      <c r="GGG47" s="467"/>
      <c r="GGH47" s="467"/>
      <c r="GGI47" s="467"/>
      <c r="GGJ47" s="467"/>
      <c r="GGK47" s="467"/>
      <c r="GGL47" s="467"/>
      <c r="GGM47" s="467"/>
      <c r="GGN47" s="467"/>
      <c r="GGO47" s="467"/>
      <c r="GGP47" s="467"/>
      <c r="GGQ47" s="467"/>
      <c r="GGR47" s="467"/>
      <c r="GGS47" s="467"/>
      <c r="GGT47" s="467"/>
      <c r="GGU47" s="467"/>
      <c r="GGV47" s="467"/>
      <c r="GGW47" s="467"/>
      <c r="GGX47" s="467"/>
      <c r="GGY47" s="467"/>
      <c r="GGZ47" s="467"/>
      <c r="GHA47" s="467"/>
      <c r="GHB47" s="467"/>
      <c r="GHC47" s="467"/>
      <c r="GHD47" s="467"/>
      <c r="GHE47" s="467"/>
      <c r="GHF47" s="467"/>
      <c r="GHG47" s="467"/>
      <c r="GHH47" s="467"/>
      <c r="GHI47" s="467"/>
      <c r="GHJ47" s="467"/>
      <c r="GHK47" s="467"/>
      <c r="GHL47" s="467"/>
      <c r="GHM47" s="467"/>
      <c r="GHN47" s="467"/>
      <c r="GHO47" s="467"/>
      <c r="GHP47" s="467"/>
      <c r="GHQ47" s="467"/>
      <c r="GHR47" s="467"/>
      <c r="GHS47" s="467"/>
      <c r="GHT47" s="467"/>
      <c r="GHU47" s="467"/>
      <c r="GHV47" s="467"/>
      <c r="GHW47" s="467"/>
      <c r="GHX47" s="467"/>
      <c r="GHY47" s="467"/>
      <c r="GHZ47" s="467"/>
      <c r="GIA47" s="467"/>
      <c r="GIB47" s="467"/>
      <c r="GIC47" s="467"/>
      <c r="GID47" s="467"/>
      <c r="GIE47" s="467"/>
      <c r="GIF47" s="467"/>
      <c r="GIG47" s="467"/>
      <c r="GIH47" s="467"/>
      <c r="GII47" s="467"/>
      <c r="GIJ47" s="467"/>
      <c r="GIK47" s="467"/>
      <c r="GIL47" s="467"/>
      <c r="GIM47" s="467"/>
      <c r="GIN47" s="467"/>
      <c r="GIO47" s="467"/>
      <c r="GIP47" s="467"/>
      <c r="GIQ47" s="467"/>
      <c r="GIR47" s="467"/>
      <c r="GIS47" s="467"/>
      <c r="GIT47" s="467"/>
      <c r="GIU47" s="467"/>
      <c r="GIV47" s="467"/>
      <c r="GIW47" s="467"/>
      <c r="GIX47" s="467"/>
      <c r="GIY47" s="467"/>
      <c r="GIZ47" s="467"/>
      <c r="GJA47" s="467"/>
      <c r="GJB47" s="467"/>
      <c r="GJC47" s="467"/>
      <c r="GJD47" s="467"/>
      <c r="GJE47" s="467"/>
      <c r="GJF47" s="467"/>
      <c r="GJG47" s="467"/>
      <c r="GJH47" s="467"/>
      <c r="GJI47" s="467"/>
      <c r="GJJ47" s="467"/>
      <c r="GJK47" s="467"/>
      <c r="GJL47" s="467"/>
      <c r="GJM47" s="467"/>
      <c r="GJN47" s="467"/>
      <c r="GJO47" s="467"/>
      <c r="GJP47" s="467"/>
      <c r="GJQ47" s="467"/>
      <c r="GJR47" s="467"/>
      <c r="GJS47" s="467"/>
      <c r="GJT47" s="467"/>
      <c r="GJU47" s="467"/>
      <c r="GJV47" s="467"/>
      <c r="GJW47" s="467"/>
      <c r="GJX47" s="467"/>
      <c r="GJY47" s="467"/>
      <c r="GJZ47" s="467"/>
      <c r="GKA47" s="467"/>
      <c r="GKB47" s="467"/>
      <c r="GKC47" s="467"/>
      <c r="GKD47" s="467"/>
      <c r="GKE47" s="467"/>
      <c r="GKF47" s="467"/>
      <c r="GKG47" s="467"/>
      <c r="GKH47" s="467"/>
      <c r="GKI47" s="467"/>
      <c r="GKJ47" s="467"/>
      <c r="GKK47" s="467"/>
      <c r="GKL47" s="467"/>
      <c r="GKM47" s="467"/>
      <c r="GKN47" s="467"/>
      <c r="GKO47" s="467"/>
      <c r="GKP47" s="467"/>
      <c r="GKQ47" s="467"/>
      <c r="GKR47" s="467"/>
      <c r="GKS47" s="467"/>
      <c r="GKT47" s="467"/>
      <c r="GKU47" s="467"/>
      <c r="GKV47" s="467"/>
      <c r="GKW47" s="467"/>
      <c r="GKX47" s="467"/>
      <c r="GKY47" s="467"/>
      <c r="GKZ47" s="467"/>
      <c r="GLA47" s="467"/>
      <c r="GLB47" s="467"/>
      <c r="GLC47" s="467"/>
      <c r="GLD47" s="467"/>
      <c r="GLE47" s="467"/>
      <c r="GLF47" s="467"/>
      <c r="GLG47" s="467"/>
      <c r="GLH47" s="467"/>
      <c r="GLI47" s="467"/>
      <c r="GLJ47" s="467"/>
      <c r="GLK47" s="467"/>
      <c r="GLL47" s="467"/>
      <c r="GLM47" s="467"/>
      <c r="GLN47" s="467"/>
      <c r="GLO47" s="467"/>
      <c r="GLP47" s="467"/>
      <c r="GLQ47" s="467"/>
      <c r="GLR47" s="467"/>
      <c r="GLS47" s="467"/>
      <c r="GLT47" s="467"/>
      <c r="GLU47" s="467"/>
      <c r="GLV47" s="467"/>
      <c r="GLW47" s="467"/>
      <c r="GLX47" s="467"/>
      <c r="GLY47" s="467"/>
      <c r="GLZ47" s="467"/>
      <c r="GMA47" s="467"/>
      <c r="GMB47" s="467"/>
      <c r="GMC47" s="467"/>
      <c r="GMD47" s="467"/>
      <c r="GME47" s="467"/>
      <c r="GMF47" s="467"/>
      <c r="GMG47" s="467"/>
      <c r="GMH47" s="467"/>
      <c r="GMI47" s="467"/>
      <c r="GMJ47" s="467"/>
      <c r="GMK47" s="467"/>
      <c r="GML47" s="467"/>
      <c r="GMM47" s="467"/>
      <c r="GMN47" s="467"/>
      <c r="GMO47" s="467"/>
      <c r="GMP47" s="467"/>
      <c r="GMQ47" s="467"/>
      <c r="GMR47" s="467"/>
      <c r="GMS47" s="467"/>
      <c r="GMT47" s="467"/>
      <c r="GMU47" s="467"/>
      <c r="GMV47" s="467"/>
      <c r="GMW47" s="467"/>
      <c r="GMX47" s="467"/>
      <c r="GMY47" s="467"/>
      <c r="GMZ47" s="467"/>
      <c r="GNA47" s="467"/>
      <c r="GNB47" s="467"/>
      <c r="GNC47" s="467"/>
      <c r="GND47" s="467"/>
      <c r="GNE47" s="467"/>
      <c r="GNF47" s="467"/>
      <c r="GNG47" s="467"/>
      <c r="GNH47" s="467"/>
      <c r="GNI47" s="467"/>
      <c r="GNJ47" s="467"/>
      <c r="GNK47" s="467"/>
      <c r="GNL47" s="467"/>
      <c r="GNM47" s="467"/>
      <c r="GNN47" s="467"/>
      <c r="GNO47" s="467"/>
      <c r="GNP47" s="467"/>
      <c r="GNQ47" s="467"/>
      <c r="GNR47" s="467"/>
      <c r="GNS47" s="467"/>
      <c r="GNT47" s="467"/>
      <c r="GNU47" s="467"/>
      <c r="GNV47" s="467"/>
      <c r="GNW47" s="467"/>
      <c r="GNX47" s="467"/>
      <c r="GNY47" s="467"/>
      <c r="GNZ47" s="467"/>
      <c r="GOA47" s="467"/>
      <c r="GOB47" s="467"/>
      <c r="GOC47" s="467"/>
      <c r="GOD47" s="467"/>
      <c r="GOE47" s="467"/>
      <c r="GOF47" s="467"/>
      <c r="GOG47" s="467"/>
      <c r="GOH47" s="467"/>
      <c r="GOI47" s="467"/>
      <c r="GOJ47" s="467"/>
      <c r="GOK47" s="467"/>
      <c r="GOL47" s="467"/>
      <c r="GOM47" s="467"/>
      <c r="GON47" s="467"/>
      <c r="GOO47" s="467"/>
      <c r="GOP47" s="467"/>
      <c r="GOQ47" s="467"/>
      <c r="GOR47" s="467"/>
      <c r="GOS47" s="467"/>
      <c r="GOT47" s="467"/>
      <c r="GOU47" s="467"/>
      <c r="GOV47" s="467"/>
      <c r="GOW47" s="467"/>
      <c r="GOX47" s="467"/>
      <c r="GOY47" s="467"/>
      <c r="GOZ47" s="467"/>
      <c r="GPA47" s="467"/>
      <c r="GPB47" s="467"/>
      <c r="GPC47" s="467"/>
      <c r="GPD47" s="467"/>
      <c r="GPE47" s="467"/>
      <c r="GPF47" s="467"/>
      <c r="GPG47" s="467"/>
      <c r="GPH47" s="467"/>
      <c r="GPI47" s="467"/>
      <c r="GPJ47" s="467"/>
      <c r="GPK47" s="467"/>
      <c r="GPL47" s="467"/>
      <c r="GPM47" s="467"/>
      <c r="GPN47" s="467"/>
      <c r="GPO47" s="467"/>
      <c r="GPP47" s="467"/>
      <c r="GPQ47" s="467"/>
      <c r="GPR47" s="467"/>
      <c r="GPS47" s="467"/>
      <c r="GPT47" s="467"/>
      <c r="GPU47" s="467"/>
      <c r="GPV47" s="467"/>
      <c r="GPW47" s="467"/>
      <c r="GPX47" s="467"/>
      <c r="GPY47" s="467"/>
      <c r="GPZ47" s="467"/>
      <c r="GQA47" s="467"/>
      <c r="GQB47" s="467"/>
      <c r="GQC47" s="467"/>
      <c r="GQD47" s="467"/>
      <c r="GQE47" s="467"/>
      <c r="GQF47" s="467"/>
      <c r="GQG47" s="467"/>
      <c r="GQH47" s="467"/>
      <c r="GQI47" s="467"/>
      <c r="GQJ47" s="467"/>
      <c r="GQK47" s="467"/>
      <c r="GQL47" s="467"/>
      <c r="GQM47" s="467"/>
      <c r="GQN47" s="467"/>
      <c r="GQO47" s="467"/>
      <c r="GQP47" s="467"/>
      <c r="GQQ47" s="467"/>
      <c r="GQR47" s="467"/>
      <c r="GQS47" s="467"/>
      <c r="GQT47" s="467"/>
      <c r="GQU47" s="467"/>
      <c r="GQV47" s="467"/>
      <c r="GQW47" s="467"/>
      <c r="GQX47" s="467"/>
      <c r="GQY47" s="467"/>
      <c r="GQZ47" s="467"/>
      <c r="GRA47" s="467"/>
      <c r="GRB47" s="467"/>
      <c r="GRC47" s="467"/>
      <c r="GRD47" s="467"/>
      <c r="GRE47" s="467"/>
      <c r="GRF47" s="467"/>
      <c r="GRG47" s="467"/>
      <c r="GRH47" s="467"/>
      <c r="GRI47" s="467"/>
      <c r="GRJ47" s="467"/>
      <c r="GRK47" s="467"/>
      <c r="GRL47" s="467"/>
      <c r="GRM47" s="467"/>
      <c r="GRN47" s="467"/>
      <c r="GRO47" s="467"/>
      <c r="GRP47" s="467"/>
      <c r="GRQ47" s="467"/>
      <c r="GRR47" s="467"/>
      <c r="GRS47" s="467"/>
      <c r="GRT47" s="467"/>
      <c r="GRU47" s="467"/>
      <c r="GRV47" s="467"/>
      <c r="GRW47" s="467"/>
      <c r="GRX47" s="467"/>
      <c r="GRY47" s="467"/>
      <c r="GRZ47" s="467"/>
      <c r="GSA47" s="467"/>
      <c r="GSB47" s="467"/>
      <c r="GSC47" s="467"/>
      <c r="GSD47" s="467"/>
      <c r="GSE47" s="467"/>
      <c r="GSF47" s="467"/>
      <c r="GSG47" s="467"/>
      <c r="GSH47" s="467"/>
      <c r="GSI47" s="467"/>
      <c r="GSJ47" s="467"/>
      <c r="GSK47" s="467"/>
      <c r="GSL47" s="467"/>
      <c r="GSM47" s="467"/>
      <c r="GSN47" s="467"/>
      <c r="GSO47" s="467"/>
      <c r="GSP47" s="467"/>
      <c r="GSQ47" s="467"/>
      <c r="GSR47" s="467"/>
      <c r="GSS47" s="467"/>
      <c r="GST47" s="467"/>
      <c r="GSU47" s="467"/>
      <c r="GSV47" s="467"/>
      <c r="GSW47" s="467"/>
      <c r="GSX47" s="467"/>
      <c r="GSY47" s="467"/>
      <c r="GSZ47" s="467"/>
      <c r="GTA47" s="467"/>
      <c r="GTB47" s="467"/>
      <c r="GTC47" s="467"/>
      <c r="GTD47" s="467"/>
      <c r="GTE47" s="467"/>
      <c r="GTF47" s="467"/>
      <c r="GTG47" s="467"/>
      <c r="GTH47" s="467"/>
      <c r="GTI47" s="467"/>
      <c r="GTJ47" s="467"/>
      <c r="GTK47" s="467"/>
      <c r="GTL47" s="467"/>
      <c r="GTM47" s="467"/>
      <c r="GTN47" s="467"/>
      <c r="GTO47" s="467"/>
      <c r="GTP47" s="467"/>
      <c r="GTQ47" s="467"/>
      <c r="GTR47" s="467"/>
      <c r="GTS47" s="467"/>
      <c r="GTT47" s="467"/>
      <c r="GTU47" s="467"/>
      <c r="GTV47" s="467"/>
      <c r="GTW47" s="467"/>
      <c r="GTX47" s="467"/>
      <c r="GTY47" s="467"/>
      <c r="GTZ47" s="467"/>
      <c r="GUA47" s="467"/>
      <c r="GUB47" s="467"/>
      <c r="GUC47" s="467"/>
      <c r="GUD47" s="467"/>
      <c r="GUE47" s="467"/>
      <c r="GUF47" s="467"/>
      <c r="GUG47" s="467"/>
      <c r="GUH47" s="467"/>
      <c r="GUI47" s="467"/>
      <c r="GUJ47" s="467"/>
      <c r="GUK47" s="467"/>
      <c r="GUL47" s="467"/>
      <c r="GUM47" s="467"/>
      <c r="GUN47" s="467"/>
      <c r="GUO47" s="467"/>
      <c r="GUP47" s="467"/>
      <c r="GUQ47" s="467"/>
      <c r="GUR47" s="467"/>
      <c r="GUS47" s="467"/>
      <c r="GUT47" s="467"/>
      <c r="GUU47" s="467"/>
      <c r="GUV47" s="467"/>
      <c r="GUW47" s="467"/>
      <c r="GUX47" s="467"/>
      <c r="GUY47" s="467"/>
      <c r="GUZ47" s="467"/>
      <c r="GVA47" s="467"/>
      <c r="GVB47" s="467"/>
      <c r="GVC47" s="467"/>
      <c r="GVD47" s="467"/>
      <c r="GVE47" s="467"/>
      <c r="GVF47" s="467"/>
      <c r="GVG47" s="467"/>
      <c r="GVH47" s="467"/>
      <c r="GVI47" s="467"/>
      <c r="GVJ47" s="467"/>
      <c r="GVK47" s="467"/>
      <c r="GVL47" s="467"/>
      <c r="GVM47" s="467"/>
      <c r="GVN47" s="467"/>
      <c r="GVO47" s="467"/>
      <c r="GVP47" s="467"/>
      <c r="GVQ47" s="467"/>
      <c r="GVR47" s="467"/>
      <c r="GVS47" s="467"/>
      <c r="GVT47" s="467"/>
      <c r="GVU47" s="467"/>
      <c r="GVV47" s="467"/>
      <c r="GVW47" s="467"/>
      <c r="GVX47" s="467"/>
      <c r="GVY47" s="467"/>
      <c r="GVZ47" s="467"/>
      <c r="GWA47" s="467"/>
      <c r="GWB47" s="467"/>
      <c r="GWC47" s="467"/>
      <c r="GWD47" s="467"/>
      <c r="GWE47" s="467"/>
      <c r="GWF47" s="467"/>
      <c r="GWG47" s="467"/>
      <c r="GWH47" s="467"/>
      <c r="GWI47" s="467"/>
      <c r="GWJ47" s="467"/>
      <c r="GWK47" s="467"/>
      <c r="GWL47" s="467"/>
      <c r="GWM47" s="467"/>
      <c r="GWN47" s="467"/>
      <c r="GWO47" s="467"/>
      <c r="GWP47" s="467"/>
      <c r="GWQ47" s="467"/>
      <c r="GWR47" s="467"/>
      <c r="GWS47" s="467"/>
      <c r="GWT47" s="467"/>
      <c r="GWU47" s="467"/>
      <c r="GWV47" s="467"/>
      <c r="GWW47" s="467"/>
      <c r="GWX47" s="467"/>
      <c r="GWY47" s="467"/>
      <c r="GWZ47" s="467"/>
      <c r="GXA47" s="467"/>
      <c r="GXB47" s="467"/>
      <c r="GXC47" s="467"/>
      <c r="GXD47" s="467"/>
      <c r="GXE47" s="467"/>
      <c r="GXF47" s="467"/>
      <c r="GXG47" s="467"/>
      <c r="GXH47" s="467"/>
      <c r="GXI47" s="467"/>
      <c r="GXJ47" s="467"/>
      <c r="GXK47" s="467"/>
      <c r="GXL47" s="467"/>
      <c r="GXM47" s="467"/>
      <c r="GXN47" s="467"/>
      <c r="GXO47" s="467"/>
      <c r="GXP47" s="467"/>
      <c r="GXQ47" s="467"/>
      <c r="GXR47" s="467"/>
      <c r="GXS47" s="467"/>
      <c r="GXT47" s="467"/>
      <c r="GXU47" s="467"/>
      <c r="GXV47" s="467"/>
      <c r="GXW47" s="467"/>
      <c r="GXX47" s="467"/>
      <c r="GXY47" s="467"/>
      <c r="GXZ47" s="467"/>
      <c r="GYA47" s="467"/>
      <c r="GYB47" s="467"/>
      <c r="GYC47" s="467"/>
      <c r="GYD47" s="467"/>
      <c r="GYE47" s="467"/>
      <c r="GYF47" s="467"/>
      <c r="GYG47" s="467"/>
      <c r="GYH47" s="467"/>
      <c r="GYI47" s="467"/>
      <c r="GYJ47" s="467"/>
      <c r="GYK47" s="467"/>
      <c r="GYL47" s="467"/>
      <c r="GYM47" s="467"/>
      <c r="GYN47" s="467"/>
      <c r="GYO47" s="467"/>
      <c r="GYP47" s="467"/>
      <c r="GYQ47" s="467"/>
      <c r="GYR47" s="467"/>
      <c r="GYS47" s="467"/>
      <c r="GYT47" s="467"/>
      <c r="GYU47" s="467"/>
      <c r="GYV47" s="467"/>
      <c r="GYW47" s="467"/>
      <c r="GYX47" s="467"/>
      <c r="GYY47" s="467"/>
      <c r="GYZ47" s="467"/>
      <c r="GZA47" s="467"/>
      <c r="GZB47" s="467"/>
      <c r="GZC47" s="467"/>
      <c r="GZD47" s="467"/>
      <c r="GZE47" s="467"/>
      <c r="GZF47" s="467"/>
      <c r="GZG47" s="467"/>
      <c r="GZH47" s="467"/>
      <c r="GZI47" s="467"/>
      <c r="GZJ47" s="467"/>
      <c r="GZK47" s="467"/>
      <c r="GZL47" s="467"/>
      <c r="GZM47" s="467"/>
      <c r="GZN47" s="467"/>
      <c r="GZO47" s="467"/>
      <c r="GZP47" s="467"/>
      <c r="GZQ47" s="467"/>
      <c r="GZR47" s="467"/>
      <c r="GZS47" s="467"/>
      <c r="GZT47" s="467"/>
      <c r="GZU47" s="467"/>
      <c r="GZV47" s="467"/>
      <c r="GZW47" s="467"/>
      <c r="GZX47" s="467"/>
      <c r="GZY47" s="467"/>
      <c r="GZZ47" s="467"/>
      <c r="HAA47" s="467"/>
      <c r="HAB47" s="467"/>
      <c r="HAC47" s="467"/>
      <c r="HAD47" s="467"/>
      <c r="HAE47" s="467"/>
      <c r="HAF47" s="467"/>
      <c r="HAG47" s="467"/>
      <c r="HAH47" s="467"/>
      <c r="HAI47" s="467"/>
      <c r="HAJ47" s="467"/>
      <c r="HAK47" s="467"/>
      <c r="HAL47" s="467"/>
      <c r="HAM47" s="467"/>
      <c r="HAN47" s="467"/>
      <c r="HAO47" s="467"/>
      <c r="HAP47" s="467"/>
      <c r="HAQ47" s="467"/>
      <c r="HAR47" s="467"/>
      <c r="HAS47" s="467"/>
      <c r="HAT47" s="467"/>
      <c r="HAU47" s="467"/>
      <c r="HAV47" s="467"/>
      <c r="HAW47" s="467"/>
      <c r="HAX47" s="467"/>
      <c r="HAY47" s="467"/>
      <c r="HAZ47" s="467"/>
      <c r="HBA47" s="467"/>
      <c r="HBB47" s="467"/>
      <c r="HBC47" s="467"/>
      <c r="HBD47" s="467"/>
      <c r="HBE47" s="467"/>
      <c r="HBF47" s="467"/>
      <c r="HBG47" s="467"/>
      <c r="HBH47" s="467"/>
      <c r="HBI47" s="467"/>
      <c r="HBJ47" s="467"/>
      <c r="HBK47" s="467"/>
      <c r="HBL47" s="467"/>
      <c r="HBM47" s="467"/>
      <c r="HBN47" s="467"/>
      <c r="HBO47" s="467"/>
      <c r="HBP47" s="467"/>
      <c r="HBQ47" s="467"/>
      <c r="HBR47" s="467"/>
      <c r="HBS47" s="467"/>
      <c r="HBT47" s="467"/>
      <c r="HBU47" s="467"/>
      <c r="HBV47" s="467"/>
      <c r="HBW47" s="467"/>
      <c r="HBX47" s="467"/>
      <c r="HBY47" s="467"/>
      <c r="HBZ47" s="467"/>
      <c r="HCA47" s="467"/>
      <c r="HCB47" s="467"/>
      <c r="HCC47" s="467"/>
      <c r="HCD47" s="467"/>
      <c r="HCE47" s="467"/>
      <c r="HCF47" s="467"/>
      <c r="HCG47" s="467"/>
      <c r="HCH47" s="467"/>
      <c r="HCI47" s="467"/>
      <c r="HCJ47" s="467"/>
      <c r="HCK47" s="467"/>
      <c r="HCL47" s="467"/>
      <c r="HCM47" s="467"/>
      <c r="HCN47" s="467"/>
      <c r="HCO47" s="467"/>
      <c r="HCP47" s="467"/>
      <c r="HCQ47" s="467"/>
      <c r="HCR47" s="467"/>
      <c r="HCS47" s="467"/>
      <c r="HCT47" s="467"/>
      <c r="HCU47" s="467"/>
      <c r="HCV47" s="467"/>
      <c r="HCW47" s="467"/>
      <c r="HCX47" s="467"/>
      <c r="HCY47" s="467"/>
      <c r="HCZ47" s="467"/>
      <c r="HDA47" s="467"/>
      <c r="HDB47" s="467"/>
      <c r="HDC47" s="467"/>
      <c r="HDD47" s="467"/>
      <c r="HDE47" s="467"/>
      <c r="HDF47" s="467"/>
      <c r="HDG47" s="467"/>
      <c r="HDH47" s="467"/>
      <c r="HDI47" s="467"/>
      <c r="HDJ47" s="467"/>
      <c r="HDK47" s="467"/>
      <c r="HDL47" s="467"/>
      <c r="HDM47" s="467"/>
      <c r="HDN47" s="467"/>
      <c r="HDO47" s="467"/>
      <c r="HDP47" s="467"/>
      <c r="HDQ47" s="467"/>
      <c r="HDR47" s="467"/>
      <c r="HDS47" s="467"/>
      <c r="HDT47" s="467"/>
      <c r="HDU47" s="467"/>
      <c r="HDV47" s="467"/>
      <c r="HDW47" s="467"/>
      <c r="HDX47" s="467"/>
      <c r="HDY47" s="467"/>
      <c r="HDZ47" s="467"/>
      <c r="HEA47" s="467"/>
      <c r="HEB47" s="467"/>
      <c r="HEC47" s="467"/>
      <c r="HED47" s="467"/>
      <c r="HEE47" s="467"/>
      <c r="HEF47" s="467"/>
      <c r="HEG47" s="467"/>
      <c r="HEH47" s="467"/>
      <c r="HEI47" s="467"/>
      <c r="HEJ47" s="467"/>
      <c r="HEK47" s="467"/>
      <c r="HEL47" s="467"/>
      <c r="HEM47" s="467"/>
      <c r="HEN47" s="467"/>
      <c r="HEO47" s="467"/>
      <c r="HEP47" s="467"/>
      <c r="HEQ47" s="467"/>
      <c r="HER47" s="467"/>
      <c r="HES47" s="467"/>
      <c r="HET47" s="467"/>
      <c r="HEU47" s="467"/>
      <c r="HEV47" s="467"/>
      <c r="HEW47" s="467"/>
      <c r="HEX47" s="467"/>
      <c r="HEY47" s="467"/>
      <c r="HEZ47" s="467"/>
      <c r="HFA47" s="467"/>
      <c r="HFB47" s="467"/>
      <c r="HFC47" s="467"/>
      <c r="HFD47" s="467"/>
      <c r="HFE47" s="467"/>
      <c r="HFF47" s="467"/>
      <c r="HFG47" s="467"/>
      <c r="HFH47" s="467"/>
      <c r="HFI47" s="467"/>
      <c r="HFJ47" s="467"/>
      <c r="HFK47" s="467"/>
      <c r="HFL47" s="467"/>
      <c r="HFM47" s="467"/>
      <c r="HFN47" s="467"/>
      <c r="HFO47" s="467"/>
      <c r="HFP47" s="467"/>
      <c r="HFQ47" s="467"/>
      <c r="HFR47" s="467"/>
      <c r="HFS47" s="467"/>
      <c r="HFT47" s="467"/>
      <c r="HFU47" s="467"/>
      <c r="HFV47" s="467"/>
      <c r="HFW47" s="467"/>
      <c r="HFX47" s="467"/>
      <c r="HFY47" s="467"/>
      <c r="HFZ47" s="467"/>
      <c r="HGA47" s="467"/>
      <c r="HGB47" s="467"/>
      <c r="HGC47" s="467"/>
      <c r="HGD47" s="467"/>
      <c r="HGE47" s="467"/>
      <c r="HGF47" s="467"/>
      <c r="HGG47" s="467"/>
      <c r="HGH47" s="467"/>
      <c r="HGI47" s="467"/>
      <c r="HGJ47" s="467"/>
      <c r="HGK47" s="467"/>
      <c r="HGL47" s="467"/>
      <c r="HGM47" s="467"/>
      <c r="HGN47" s="467"/>
      <c r="HGO47" s="467"/>
      <c r="HGP47" s="467"/>
      <c r="HGQ47" s="467"/>
      <c r="HGR47" s="467"/>
      <c r="HGS47" s="467"/>
      <c r="HGT47" s="467"/>
      <c r="HGU47" s="467"/>
      <c r="HGV47" s="467"/>
      <c r="HGW47" s="467"/>
      <c r="HGX47" s="467"/>
      <c r="HGY47" s="467"/>
      <c r="HGZ47" s="467"/>
      <c r="HHA47" s="467"/>
      <c r="HHB47" s="467"/>
      <c r="HHC47" s="467"/>
      <c r="HHD47" s="467"/>
      <c r="HHE47" s="467"/>
      <c r="HHF47" s="467"/>
      <c r="HHG47" s="467"/>
      <c r="HHH47" s="467"/>
      <c r="HHI47" s="467"/>
      <c r="HHJ47" s="467"/>
      <c r="HHK47" s="467"/>
      <c r="HHL47" s="467"/>
      <c r="HHM47" s="467"/>
      <c r="HHN47" s="467"/>
      <c r="HHO47" s="467"/>
      <c r="HHP47" s="467"/>
      <c r="HHQ47" s="467"/>
      <c r="HHR47" s="467"/>
      <c r="HHS47" s="467"/>
      <c r="HHT47" s="467"/>
      <c r="HHU47" s="467"/>
      <c r="HHV47" s="467"/>
      <c r="HHW47" s="467"/>
      <c r="HHX47" s="467"/>
      <c r="HHY47" s="467"/>
      <c r="HHZ47" s="467"/>
      <c r="HIA47" s="467"/>
      <c r="HIB47" s="467"/>
      <c r="HIC47" s="467"/>
      <c r="HID47" s="467"/>
      <c r="HIE47" s="467"/>
      <c r="HIF47" s="467"/>
      <c r="HIG47" s="467"/>
      <c r="HIH47" s="467"/>
      <c r="HII47" s="467"/>
      <c r="HIJ47" s="467"/>
      <c r="HIK47" s="467"/>
      <c r="HIL47" s="467"/>
      <c r="HIM47" s="467"/>
      <c r="HIN47" s="467"/>
      <c r="HIO47" s="467"/>
      <c r="HIP47" s="467"/>
      <c r="HIQ47" s="467"/>
      <c r="HIR47" s="467"/>
      <c r="HIS47" s="467"/>
      <c r="HIT47" s="467"/>
      <c r="HIU47" s="467"/>
      <c r="HIV47" s="467"/>
      <c r="HIW47" s="467"/>
      <c r="HIX47" s="467"/>
      <c r="HIY47" s="467"/>
      <c r="HIZ47" s="467"/>
      <c r="HJA47" s="467"/>
      <c r="HJB47" s="467"/>
      <c r="HJC47" s="467"/>
      <c r="HJD47" s="467"/>
      <c r="HJE47" s="467"/>
      <c r="HJF47" s="467"/>
      <c r="HJG47" s="467"/>
      <c r="HJH47" s="467"/>
      <c r="HJI47" s="467"/>
      <c r="HJJ47" s="467"/>
      <c r="HJK47" s="467"/>
      <c r="HJL47" s="467"/>
      <c r="HJM47" s="467"/>
      <c r="HJN47" s="467"/>
      <c r="HJO47" s="467"/>
      <c r="HJP47" s="467"/>
      <c r="HJQ47" s="467"/>
      <c r="HJR47" s="467"/>
      <c r="HJS47" s="467"/>
      <c r="HJT47" s="467"/>
      <c r="HJU47" s="467"/>
      <c r="HJV47" s="467"/>
      <c r="HJW47" s="467"/>
      <c r="HJX47" s="467"/>
      <c r="HJY47" s="467"/>
      <c r="HJZ47" s="467"/>
      <c r="HKA47" s="467"/>
      <c r="HKB47" s="467"/>
      <c r="HKC47" s="467"/>
      <c r="HKD47" s="467"/>
      <c r="HKE47" s="467"/>
      <c r="HKF47" s="467"/>
      <c r="HKG47" s="467"/>
      <c r="HKH47" s="467"/>
      <c r="HKI47" s="467"/>
      <c r="HKJ47" s="467"/>
      <c r="HKK47" s="467"/>
      <c r="HKL47" s="467"/>
      <c r="HKM47" s="467"/>
      <c r="HKN47" s="467"/>
      <c r="HKO47" s="467"/>
      <c r="HKP47" s="467"/>
      <c r="HKQ47" s="467"/>
      <c r="HKR47" s="467"/>
      <c r="HKS47" s="467"/>
      <c r="HKT47" s="467"/>
      <c r="HKU47" s="467"/>
      <c r="HKV47" s="467"/>
      <c r="HKW47" s="467"/>
      <c r="HKX47" s="467"/>
      <c r="HKY47" s="467"/>
      <c r="HKZ47" s="467"/>
      <c r="HLA47" s="467"/>
      <c r="HLB47" s="467"/>
      <c r="HLC47" s="467"/>
      <c r="HLD47" s="467"/>
      <c r="HLE47" s="467"/>
      <c r="HLF47" s="467"/>
      <c r="HLG47" s="467"/>
      <c r="HLH47" s="467"/>
      <c r="HLI47" s="467"/>
      <c r="HLJ47" s="467"/>
      <c r="HLK47" s="467"/>
      <c r="HLL47" s="467"/>
      <c r="HLM47" s="467"/>
      <c r="HLN47" s="467"/>
      <c r="HLO47" s="467"/>
      <c r="HLP47" s="467"/>
      <c r="HLQ47" s="467"/>
      <c r="HLR47" s="467"/>
      <c r="HLS47" s="467"/>
      <c r="HLT47" s="467"/>
      <c r="HLU47" s="467"/>
      <c r="HLV47" s="467"/>
      <c r="HLW47" s="467"/>
      <c r="HLX47" s="467"/>
      <c r="HLY47" s="467"/>
      <c r="HLZ47" s="467"/>
      <c r="HMA47" s="467"/>
      <c r="HMB47" s="467"/>
      <c r="HMC47" s="467"/>
      <c r="HMD47" s="467"/>
      <c r="HME47" s="467"/>
      <c r="HMF47" s="467"/>
      <c r="HMG47" s="467"/>
      <c r="HMH47" s="467"/>
      <c r="HMI47" s="467"/>
      <c r="HMJ47" s="467"/>
      <c r="HMK47" s="467"/>
      <c r="HML47" s="467"/>
      <c r="HMM47" s="467"/>
      <c r="HMN47" s="467"/>
      <c r="HMO47" s="467"/>
      <c r="HMP47" s="467"/>
      <c r="HMQ47" s="467"/>
      <c r="HMR47" s="467"/>
      <c r="HMS47" s="467"/>
      <c r="HMT47" s="467"/>
      <c r="HMU47" s="467"/>
      <c r="HMV47" s="467"/>
      <c r="HMW47" s="467"/>
      <c r="HMX47" s="467"/>
      <c r="HMY47" s="467"/>
      <c r="HMZ47" s="467"/>
      <c r="HNA47" s="467"/>
      <c r="HNB47" s="467"/>
      <c r="HNC47" s="467"/>
      <c r="HND47" s="467"/>
      <c r="HNE47" s="467"/>
      <c r="HNF47" s="467"/>
      <c r="HNG47" s="467"/>
      <c r="HNH47" s="467"/>
      <c r="HNI47" s="467"/>
      <c r="HNJ47" s="467"/>
      <c r="HNK47" s="467"/>
      <c r="HNL47" s="467"/>
      <c r="HNM47" s="467"/>
      <c r="HNN47" s="467"/>
      <c r="HNO47" s="467"/>
      <c r="HNP47" s="467"/>
      <c r="HNQ47" s="467"/>
      <c r="HNR47" s="467"/>
      <c r="HNS47" s="467"/>
      <c r="HNT47" s="467"/>
      <c r="HNU47" s="467"/>
      <c r="HNV47" s="467"/>
      <c r="HNW47" s="467"/>
      <c r="HNX47" s="467"/>
      <c r="HNY47" s="467"/>
      <c r="HNZ47" s="467"/>
      <c r="HOA47" s="467"/>
      <c r="HOB47" s="467"/>
      <c r="HOC47" s="467"/>
      <c r="HOD47" s="467"/>
      <c r="HOE47" s="467"/>
      <c r="HOF47" s="467"/>
      <c r="HOG47" s="467"/>
      <c r="HOH47" s="467"/>
      <c r="HOI47" s="467"/>
      <c r="HOJ47" s="467"/>
      <c r="HOK47" s="467"/>
      <c r="HOL47" s="467"/>
      <c r="HOM47" s="467"/>
      <c r="HON47" s="467"/>
      <c r="HOO47" s="467"/>
      <c r="HOP47" s="467"/>
      <c r="HOQ47" s="467"/>
      <c r="HOR47" s="467"/>
      <c r="HOS47" s="467"/>
      <c r="HOT47" s="467"/>
      <c r="HOU47" s="467"/>
      <c r="HOV47" s="467"/>
      <c r="HOW47" s="467"/>
      <c r="HOX47" s="467"/>
      <c r="HOY47" s="467"/>
      <c r="HOZ47" s="467"/>
      <c r="HPA47" s="467"/>
      <c r="HPB47" s="467"/>
      <c r="HPC47" s="467"/>
      <c r="HPD47" s="467"/>
      <c r="HPE47" s="467"/>
      <c r="HPF47" s="467"/>
      <c r="HPG47" s="467"/>
      <c r="HPH47" s="467"/>
      <c r="HPI47" s="467"/>
      <c r="HPJ47" s="467"/>
      <c r="HPK47" s="467"/>
      <c r="HPL47" s="467"/>
      <c r="HPM47" s="467"/>
      <c r="HPN47" s="467"/>
      <c r="HPO47" s="467"/>
      <c r="HPP47" s="467"/>
      <c r="HPQ47" s="467"/>
      <c r="HPR47" s="467"/>
      <c r="HPS47" s="467"/>
      <c r="HPT47" s="467"/>
      <c r="HPU47" s="467"/>
      <c r="HPV47" s="467"/>
      <c r="HPW47" s="467"/>
      <c r="HPX47" s="467"/>
      <c r="HPY47" s="467"/>
      <c r="HPZ47" s="467"/>
      <c r="HQA47" s="467"/>
      <c r="HQB47" s="467"/>
      <c r="HQC47" s="467"/>
      <c r="HQD47" s="467"/>
      <c r="HQE47" s="467"/>
      <c r="HQF47" s="467"/>
      <c r="HQG47" s="467"/>
      <c r="HQH47" s="467"/>
      <c r="HQI47" s="467"/>
      <c r="HQJ47" s="467"/>
      <c r="HQK47" s="467"/>
      <c r="HQL47" s="467"/>
      <c r="HQM47" s="467"/>
      <c r="HQN47" s="467"/>
      <c r="HQO47" s="467"/>
      <c r="HQP47" s="467"/>
      <c r="HQQ47" s="467"/>
      <c r="HQR47" s="467"/>
      <c r="HQS47" s="467"/>
      <c r="HQT47" s="467"/>
      <c r="HQU47" s="467"/>
      <c r="HQV47" s="467"/>
      <c r="HQW47" s="467"/>
      <c r="HQX47" s="467"/>
      <c r="HQY47" s="467"/>
      <c r="HQZ47" s="467"/>
      <c r="HRA47" s="467"/>
      <c r="HRB47" s="467"/>
      <c r="HRC47" s="467"/>
      <c r="HRD47" s="467"/>
      <c r="HRE47" s="467"/>
      <c r="HRF47" s="467"/>
      <c r="HRG47" s="467"/>
      <c r="HRH47" s="467"/>
      <c r="HRI47" s="467"/>
      <c r="HRJ47" s="467"/>
      <c r="HRK47" s="467"/>
      <c r="HRL47" s="467"/>
      <c r="HRM47" s="467"/>
      <c r="HRN47" s="467"/>
      <c r="HRO47" s="467"/>
      <c r="HRP47" s="467"/>
      <c r="HRQ47" s="467"/>
      <c r="HRR47" s="467"/>
      <c r="HRS47" s="467"/>
      <c r="HRT47" s="467"/>
      <c r="HRU47" s="467"/>
      <c r="HRV47" s="467"/>
      <c r="HRW47" s="467"/>
      <c r="HRX47" s="467"/>
      <c r="HRY47" s="467"/>
      <c r="HRZ47" s="467"/>
      <c r="HSA47" s="467"/>
      <c r="HSB47" s="467"/>
      <c r="HSC47" s="467"/>
      <c r="HSD47" s="467"/>
      <c r="HSE47" s="467"/>
      <c r="HSF47" s="467"/>
      <c r="HSG47" s="467"/>
      <c r="HSH47" s="467"/>
      <c r="HSI47" s="467"/>
      <c r="HSJ47" s="467"/>
      <c r="HSK47" s="467"/>
      <c r="HSL47" s="467"/>
      <c r="HSM47" s="467"/>
      <c r="HSN47" s="467"/>
      <c r="HSO47" s="467"/>
      <c r="HSP47" s="467"/>
      <c r="HSQ47" s="467"/>
      <c r="HSR47" s="467"/>
      <c r="HSS47" s="467"/>
      <c r="HST47" s="467"/>
      <c r="HSU47" s="467"/>
      <c r="HSV47" s="467"/>
      <c r="HSW47" s="467"/>
      <c r="HSX47" s="467"/>
      <c r="HSY47" s="467"/>
      <c r="HSZ47" s="467"/>
      <c r="HTA47" s="467"/>
      <c r="HTB47" s="467"/>
      <c r="HTC47" s="467"/>
      <c r="HTD47" s="467"/>
      <c r="HTE47" s="467"/>
      <c r="HTF47" s="467"/>
      <c r="HTG47" s="467"/>
      <c r="HTH47" s="467"/>
      <c r="HTI47" s="467"/>
      <c r="HTJ47" s="467"/>
      <c r="HTK47" s="467"/>
      <c r="HTL47" s="467"/>
      <c r="HTM47" s="467"/>
      <c r="HTN47" s="467"/>
      <c r="HTO47" s="467"/>
      <c r="HTP47" s="467"/>
      <c r="HTQ47" s="467"/>
      <c r="HTR47" s="467"/>
      <c r="HTS47" s="467"/>
      <c r="HTT47" s="467"/>
      <c r="HTU47" s="467"/>
      <c r="HTV47" s="467"/>
      <c r="HTW47" s="467"/>
      <c r="HTX47" s="467"/>
      <c r="HTY47" s="467"/>
      <c r="HTZ47" s="467"/>
      <c r="HUA47" s="467"/>
      <c r="HUB47" s="467"/>
      <c r="HUC47" s="467"/>
      <c r="HUD47" s="467"/>
      <c r="HUE47" s="467"/>
      <c r="HUF47" s="467"/>
      <c r="HUG47" s="467"/>
      <c r="HUH47" s="467"/>
      <c r="HUI47" s="467"/>
      <c r="HUJ47" s="467"/>
      <c r="HUK47" s="467"/>
      <c r="HUL47" s="467"/>
      <c r="HUM47" s="467"/>
      <c r="HUN47" s="467"/>
      <c r="HUO47" s="467"/>
      <c r="HUP47" s="467"/>
      <c r="HUQ47" s="467"/>
      <c r="HUR47" s="467"/>
      <c r="HUS47" s="467"/>
      <c r="HUT47" s="467"/>
      <c r="HUU47" s="467"/>
      <c r="HUV47" s="467"/>
      <c r="HUW47" s="467"/>
      <c r="HUX47" s="467"/>
      <c r="HUY47" s="467"/>
      <c r="HUZ47" s="467"/>
      <c r="HVA47" s="467"/>
      <c r="HVB47" s="467"/>
      <c r="HVC47" s="467"/>
      <c r="HVD47" s="467"/>
      <c r="HVE47" s="467"/>
      <c r="HVF47" s="467"/>
      <c r="HVG47" s="467"/>
      <c r="HVH47" s="467"/>
      <c r="HVI47" s="467"/>
      <c r="HVJ47" s="467"/>
      <c r="HVK47" s="467"/>
      <c r="HVL47" s="467"/>
      <c r="HVM47" s="467"/>
      <c r="HVN47" s="467"/>
      <c r="HVO47" s="467"/>
      <c r="HVP47" s="467"/>
      <c r="HVQ47" s="467"/>
      <c r="HVR47" s="467"/>
      <c r="HVS47" s="467"/>
      <c r="HVT47" s="467"/>
      <c r="HVU47" s="467"/>
      <c r="HVV47" s="467"/>
      <c r="HVW47" s="467"/>
      <c r="HVX47" s="467"/>
      <c r="HVY47" s="467"/>
      <c r="HVZ47" s="467"/>
      <c r="HWA47" s="467"/>
      <c r="HWB47" s="467"/>
      <c r="HWC47" s="467"/>
      <c r="HWD47" s="467"/>
      <c r="HWE47" s="467"/>
      <c r="HWF47" s="467"/>
      <c r="HWG47" s="467"/>
      <c r="HWH47" s="467"/>
      <c r="HWI47" s="467"/>
      <c r="HWJ47" s="467"/>
      <c r="HWK47" s="467"/>
      <c r="HWL47" s="467"/>
      <c r="HWM47" s="467"/>
      <c r="HWN47" s="467"/>
      <c r="HWO47" s="467"/>
      <c r="HWP47" s="467"/>
      <c r="HWQ47" s="467"/>
      <c r="HWR47" s="467"/>
      <c r="HWS47" s="467"/>
      <c r="HWT47" s="467"/>
      <c r="HWU47" s="467"/>
      <c r="HWV47" s="467"/>
      <c r="HWW47" s="467"/>
      <c r="HWX47" s="467"/>
      <c r="HWY47" s="467"/>
      <c r="HWZ47" s="467"/>
      <c r="HXA47" s="467"/>
      <c r="HXB47" s="467"/>
      <c r="HXC47" s="467"/>
      <c r="HXD47" s="467"/>
      <c r="HXE47" s="467"/>
      <c r="HXF47" s="467"/>
      <c r="HXG47" s="467"/>
      <c r="HXH47" s="467"/>
      <c r="HXI47" s="467"/>
      <c r="HXJ47" s="467"/>
      <c r="HXK47" s="467"/>
      <c r="HXL47" s="467"/>
      <c r="HXM47" s="467"/>
      <c r="HXN47" s="467"/>
      <c r="HXO47" s="467"/>
      <c r="HXP47" s="467"/>
      <c r="HXQ47" s="467"/>
      <c r="HXR47" s="467"/>
      <c r="HXS47" s="467"/>
      <c r="HXT47" s="467"/>
      <c r="HXU47" s="467"/>
      <c r="HXV47" s="467"/>
      <c r="HXW47" s="467"/>
      <c r="HXX47" s="467"/>
      <c r="HXY47" s="467"/>
      <c r="HXZ47" s="467"/>
      <c r="HYA47" s="467"/>
      <c r="HYB47" s="467"/>
      <c r="HYC47" s="467"/>
      <c r="HYD47" s="467"/>
      <c r="HYE47" s="467"/>
      <c r="HYF47" s="467"/>
      <c r="HYG47" s="467"/>
      <c r="HYH47" s="467"/>
      <c r="HYI47" s="467"/>
      <c r="HYJ47" s="467"/>
      <c r="HYK47" s="467"/>
      <c r="HYL47" s="467"/>
      <c r="HYM47" s="467"/>
      <c r="HYN47" s="467"/>
      <c r="HYO47" s="467"/>
      <c r="HYP47" s="467"/>
      <c r="HYQ47" s="467"/>
      <c r="HYR47" s="467"/>
      <c r="HYS47" s="467"/>
      <c r="HYT47" s="467"/>
      <c r="HYU47" s="467"/>
      <c r="HYV47" s="467"/>
      <c r="HYW47" s="467"/>
      <c r="HYX47" s="467"/>
      <c r="HYY47" s="467"/>
      <c r="HYZ47" s="467"/>
      <c r="HZA47" s="467"/>
      <c r="HZB47" s="467"/>
      <c r="HZC47" s="467"/>
      <c r="HZD47" s="467"/>
      <c r="HZE47" s="467"/>
      <c r="HZF47" s="467"/>
      <c r="HZG47" s="467"/>
      <c r="HZH47" s="467"/>
      <c r="HZI47" s="467"/>
      <c r="HZJ47" s="467"/>
      <c r="HZK47" s="467"/>
      <c r="HZL47" s="467"/>
      <c r="HZM47" s="467"/>
      <c r="HZN47" s="467"/>
      <c r="HZO47" s="467"/>
      <c r="HZP47" s="467"/>
      <c r="HZQ47" s="467"/>
      <c r="HZR47" s="467"/>
      <c r="HZS47" s="467"/>
      <c r="HZT47" s="467"/>
      <c r="HZU47" s="467"/>
      <c r="HZV47" s="467"/>
      <c r="HZW47" s="467"/>
      <c r="HZX47" s="467"/>
      <c r="HZY47" s="467"/>
      <c r="HZZ47" s="467"/>
      <c r="IAA47" s="467"/>
      <c r="IAB47" s="467"/>
      <c r="IAC47" s="467"/>
      <c r="IAD47" s="467"/>
      <c r="IAE47" s="467"/>
      <c r="IAF47" s="467"/>
      <c r="IAG47" s="467"/>
      <c r="IAH47" s="467"/>
      <c r="IAI47" s="467"/>
      <c r="IAJ47" s="467"/>
      <c r="IAK47" s="467"/>
      <c r="IAL47" s="467"/>
      <c r="IAM47" s="467"/>
      <c r="IAN47" s="467"/>
      <c r="IAO47" s="467"/>
      <c r="IAP47" s="467"/>
      <c r="IAQ47" s="467"/>
      <c r="IAR47" s="467"/>
      <c r="IAS47" s="467"/>
      <c r="IAT47" s="467"/>
      <c r="IAU47" s="467"/>
      <c r="IAV47" s="467"/>
      <c r="IAW47" s="467"/>
      <c r="IAX47" s="467"/>
      <c r="IAY47" s="467"/>
      <c r="IAZ47" s="467"/>
      <c r="IBA47" s="467"/>
      <c r="IBB47" s="467"/>
      <c r="IBC47" s="467"/>
      <c r="IBD47" s="467"/>
      <c r="IBE47" s="467"/>
      <c r="IBF47" s="467"/>
      <c r="IBG47" s="467"/>
      <c r="IBH47" s="467"/>
      <c r="IBI47" s="467"/>
      <c r="IBJ47" s="467"/>
      <c r="IBK47" s="467"/>
      <c r="IBL47" s="467"/>
      <c r="IBM47" s="467"/>
      <c r="IBN47" s="467"/>
      <c r="IBO47" s="467"/>
      <c r="IBP47" s="467"/>
      <c r="IBQ47" s="467"/>
      <c r="IBR47" s="467"/>
      <c r="IBS47" s="467"/>
      <c r="IBT47" s="467"/>
      <c r="IBU47" s="467"/>
      <c r="IBV47" s="467"/>
      <c r="IBW47" s="467"/>
      <c r="IBX47" s="467"/>
      <c r="IBY47" s="467"/>
      <c r="IBZ47" s="467"/>
      <c r="ICA47" s="467"/>
      <c r="ICB47" s="467"/>
      <c r="ICC47" s="467"/>
      <c r="ICD47" s="467"/>
      <c r="ICE47" s="467"/>
      <c r="ICF47" s="467"/>
      <c r="ICG47" s="467"/>
      <c r="ICH47" s="467"/>
      <c r="ICI47" s="467"/>
      <c r="ICJ47" s="467"/>
      <c r="ICK47" s="467"/>
      <c r="ICL47" s="467"/>
      <c r="ICM47" s="467"/>
      <c r="ICN47" s="467"/>
      <c r="ICO47" s="467"/>
      <c r="ICP47" s="467"/>
      <c r="ICQ47" s="467"/>
      <c r="ICR47" s="467"/>
      <c r="ICS47" s="467"/>
      <c r="ICT47" s="467"/>
      <c r="ICU47" s="467"/>
      <c r="ICV47" s="467"/>
      <c r="ICW47" s="467"/>
      <c r="ICX47" s="467"/>
      <c r="ICY47" s="467"/>
      <c r="ICZ47" s="467"/>
      <c r="IDA47" s="467"/>
      <c r="IDB47" s="467"/>
      <c r="IDC47" s="467"/>
      <c r="IDD47" s="467"/>
      <c r="IDE47" s="467"/>
      <c r="IDF47" s="467"/>
      <c r="IDG47" s="467"/>
      <c r="IDH47" s="467"/>
      <c r="IDI47" s="467"/>
      <c r="IDJ47" s="467"/>
      <c r="IDK47" s="467"/>
      <c r="IDL47" s="467"/>
      <c r="IDM47" s="467"/>
      <c r="IDN47" s="467"/>
      <c r="IDO47" s="467"/>
      <c r="IDP47" s="467"/>
      <c r="IDQ47" s="467"/>
      <c r="IDR47" s="467"/>
      <c r="IDS47" s="467"/>
      <c r="IDT47" s="467"/>
      <c r="IDU47" s="467"/>
      <c r="IDV47" s="467"/>
      <c r="IDW47" s="467"/>
      <c r="IDX47" s="467"/>
      <c r="IDY47" s="467"/>
      <c r="IDZ47" s="467"/>
      <c r="IEA47" s="467"/>
      <c r="IEB47" s="467"/>
      <c r="IEC47" s="467"/>
      <c r="IED47" s="467"/>
      <c r="IEE47" s="467"/>
      <c r="IEF47" s="467"/>
      <c r="IEG47" s="467"/>
      <c r="IEH47" s="467"/>
      <c r="IEI47" s="467"/>
      <c r="IEJ47" s="467"/>
      <c r="IEK47" s="467"/>
      <c r="IEL47" s="467"/>
      <c r="IEM47" s="467"/>
      <c r="IEN47" s="467"/>
      <c r="IEO47" s="467"/>
      <c r="IEP47" s="467"/>
      <c r="IEQ47" s="467"/>
      <c r="IER47" s="467"/>
      <c r="IES47" s="467"/>
      <c r="IET47" s="467"/>
      <c r="IEU47" s="467"/>
      <c r="IEV47" s="467"/>
      <c r="IEW47" s="467"/>
      <c r="IEX47" s="467"/>
      <c r="IEY47" s="467"/>
      <c r="IEZ47" s="467"/>
      <c r="IFA47" s="467"/>
      <c r="IFB47" s="467"/>
      <c r="IFC47" s="467"/>
      <c r="IFD47" s="467"/>
      <c r="IFE47" s="467"/>
      <c r="IFF47" s="467"/>
      <c r="IFG47" s="467"/>
      <c r="IFH47" s="467"/>
      <c r="IFI47" s="467"/>
      <c r="IFJ47" s="467"/>
      <c r="IFK47" s="467"/>
      <c r="IFL47" s="467"/>
      <c r="IFM47" s="467"/>
      <c r="IFN47" s="467"/>
      <c r="IFO47" s="467"/>
      <c r="IFP47" s="467"/>
      <c r="IFQ47" s="467"/>
      <c r="IFR47" s="467"/>
      <c r="IFS47" s="467"/>
      <c r="IFT47" s="467"/>
      <c r="IFU47" s="467"/>
      <c r="IFV47" s="467"/>
      <c r="IFW47" s="467"/>
      <c r="IFX47" s="467"/>
      <c r="IFY47" s="467"/>
      <c r="IFZ47" s="467"/>
      <c r="IGA47" s="467"/>
      <c r="IGB47" s="467"/>
      <c r="IGC47" s="467"/>
      <c r="IGD47" s="467"/>
      <c r="IGE47" s="467"/>
      <c r="IGF47" s="467"/>
      <c r="IGG47" s="467"/>
      <c r="IGH47" s="467"/>
      <c r="IGI47" s="467"/>
      <c r="IGJ47" s="467"/>
      <c r="IGK47" s="467"/>
      <c r="IGL47" s="467"/>
      <c r="IGM47" s="467"/>
      <c r="IGN47" s="467"/>
      <c r="IGO47" s="467"/>
      <c r="IGP47" s="467"/>
      <c r="IGQ47" s="467"/>
      <c r="IGR47" s="467"/>
      <c r="IGS47" s="467"/>
      <c r="IGT47" s="467"/>
      <c r="IGU47" s="467"/>
      <c r="IGV47" s="467"/>
      <c r="IGW47" s="467"/>
      <c r="IGX47" s="467"/>
      <c r="IGY47" s="467"/>
      <c r="IGZ47" s="467"/>
      <c r="IHA47" s="467"/>
      <c r="IHB47" s="467"/>
      <c r="IHC47" s="467"/>
      <c r="IHD47" s="467"/>
      <c r="IHE47" s="467"/>
      <c r="IHF47" s="467"/>
      <c r="IHG47" s="467"/>
      <c r="IHH47" s="467"/>
      <c r="IHI47" s="467"/>
      <c r="IHJ47" s="467"/>
      <c r="IHK47" s="467"/>
      <c r="IHL47" s="467"/>
      <c r="IHM47" s="467"/>
      <c r="IHN47" s="467"/>
      <c r="IHO47" s="467"/>
      <c r="IHP47" s="467"/>
      <c r="IHQ47" s="467"/>
      <c r="IHR47" s="467"/>
      <c r="IHS47" s="467"/>
      <c r="IHT47" s="467"/>
      <c r="IHU47" s="467"/>
      <c r="IHV47" s="467"/>
      <c r="IHW47" s="467"/>
      <c r="IHX47" s="467"/>
      <c r="IHY47" s="467"/>
      <c r="IHZ47" s="467"/>
      <c r="IIA47" s="467"/>
      <c r="IIB47" s="467"/>
      <c r="IIC47" s="467"/>
      <c r="IID47" s="467"/>
      <c r="IIE47" s="467"/>
      <c r="IIF47" s="467"/>
      <c r="IIG47" s="467"/>
      <c r="IIH47" s="467"/>
      <c r="III47" s="467"/>
      <c r="IIJ47" s="467"/>
      <c r="IIK47" s="467"/>
      <c r="IIL47" s="467"/>
      <c r="IIM47" s="467"/>
      <c r="IIN47" s="467"/>
      <c r="IIO47" s="467"/>
      <c r="IIP47" s="467"/>
      <c r="IIQ47" s="467"/>
      <c r="IIR47" s="467"/>
      <c r="IIS47" s="467"/>
      <c r="IIT47" s="467"/>
      <c r="IIU47" s="467"/>
      <c r="IIV47" s="467"/>
      <c r="IIW47" s="467"/>
      <c r="IIX47" s="467"/>
      <c r="IIY47" s="467"/>
      <c r="IIZ47" s="467"/>
      <c r="IJA47" s="467"/>
      <c r="IJB47" s="467"/>
      <c r="IJC47" s="467"/>
      <c r="IJD47" s="467"/>
      <c r="IJE47" s="467"/>
      <c r="IJF47" s="467"/>
      <c r="IJG47" s="467"/>
      <c r="IJH47" s="467"/>
      <c r="IJI47" s="467"/>
      <c r="IJJ47" s="467"/>
      <c r="IJK47" s="467"/>
      <c r="IJL47" s="467"/>
      <c r="IJM47" s="467"/>
      <c r="IJN47" s="467"/>
      <c r="IJO47" s="467"/>
      <c r="IJP47" s="467"/>
      <c r="IJQ47" s="467"/>
      <c r="IJR47" s="467"/>
      <c r="IJS47" s="467"/>
      <c r="IJT47" s="467"/>
      <c r="IJU47" s="467"/>
      <c r="IJV47" s="467"/>
      <c r="IJW47" s="467"/>
      <c r="IJX47" s="467"/>
      <c r="IJY47" s="467"/>
      <c r="IJZ47" s="467"/>
      <c r="IKA47" s="467"/>
      <c r="IKB47" s="467"/>
      <c r="IKC47" s="467"/>
      <c r="IKD47" s="467"/>
      <c r="IKE47" s="467"/>
      <c r="IKF47" s="467"/>
      <c r="IKG47" s="467"/>
      <c r="IKH47" s="467"/>
      <c r="IKI47" s="467"/>
      <c r="IKJ47" s="467"/>
      <c r="IKK47" s="467"/>
      <c r="IKL47" s="467"/>
      <c r="IKM47" s="467"/>
      <c r="IKN47" s="467"/>
      <c r="IKO47" s="467"/>
      <c r="IKP47" s="467"/>
      <c r="IKQ47" s="467"/>
      <c r="IKR47" s="467"/>
      <c r="IKS47" s="467"/>
      <c r="IKT47" s="467"/>
      <c r="IKU47" s="467"/>
      <c r="IKV47" s="467"/>
      <c r="IKW47" s="467"/>
      <c r="IKX47" s="467"/>
      <c r="IKY47" s="467"/>
      <c r="IKZ47" s="467"/>
      <c r="ILA47" s="467"/>
      <c r="ILB47" s="467"/>
      <c r="ILC47" s="467"/>
      <c r="ILD47" s="467"/>
      <c r="ILE47" s="467"/>
      <c r="ILF47" s="467"/>
      <c r="ILG47" s="467"/>
      <c r="ILH47" s="467"/>
      <c r="ILI47" s="467"/>
      <c r="ILJ47" s="467"/>
      <c r="ILK47" s="467"/>
      <c r="ILL47" s="467"/>
      <c r="ILM47" s="467"/>
      <c r="ILN47" s="467"/>
      <c r="ILO47" s="467"/>
      <c r="ILP47" s="467"/>
      <c r="ILQ47" s="467"/>
      <c r="ILR47" s="467"/>
      <c r="ILS47" s="467"/>
      <c r="ILT47" s="467"/>
      <c r="ILU47" s="467"/>
      <c r="ILV47" s="467"/>
      <c r="ILW47" s="467"/>
      <c r="ILX47" s="467"/>
      <c r="ILY47" s="467"/>
      <c r="ILZ47" s="467"/>
      <c r="IMA47" s="467"/>
      <c r="IMB47" s="467"/>
      <c r="IMC47" s="467"/>
      <c r="IMD47" s="467"/>
      <c r="IME47" s="467"/>
      <c r="IMF47" s="467"/>
      <c r="IMG47" s="467"/>
      <c r="IMH47" s="467"/>
      <c r="IMI47" s="467"/>
      <c r="IMJ47" s="467"/>
      <c r="IMK47" s="467"/>
      <c r="IML47" s="467"/>
      <c r="IMM47" s="467"/>
      <c r="IMN47" s="467"/>
      <c r="IMO47" s="467"/>
      <c r="IMP47" s="467"/>
      <c r="IMQ47" s="467"/>
      <c r="IMR47" s="467"/>
      <c r="IMS47" s="467"/>
      <c r="IMT47" s="467"/>
      <c r="IMU47" s="467"/>
      <c r="IMV47" s="467"/>
      <c r="IMW47" s="467"/>
      <c r="IMX47" s="467"/>
      <c r="IMY47" s="467"/>
      <c r="IMZ47" s="467"/>
      <c r="INA47" s="467"/>
      <c r="INB47" s="467"/>
      <c r="INC47" s="467"/>
      <c r="IND47" s="467"/>
      <c r="INE47" s="467"/>
      <c r="INF47" s="467"/>
      <c r="ING47" s="467"/>
      <c r="INH47" s="467"/>
      <c r="INI47" s="467"/>
      <c r="INJ47" s="467"/>
      <c r="INK47" s="467"/>
      <c r="INL47" s="467"/>
      <c r="INM47" s="467"/>
      <c r="INN47" s="467"/>
      <c r="INO47" s="467"/>
      <c r="INP47" s="467"/>
      <c r="INQ47" s="467"/>
      <c r="INR47" s="467"/>
      <c r="INS47" s="467"/>
      <c r="INT47" s="467"/>
      <c r="INU47" s="467"/>
      <c r="INV47" s="467"/>
      <c r="INW47" s="467"/>
      <c r="INX47" s="467"/>
      <c r="INY47" s="467"/>
      <c r="INZ47" s="467"/>
      <c r="IOA47" s="467"/>
      <c r="IOB47" s="467"/>
      <c r="IOC47" s="467"/>
      <c r="IOD47" s="467"/>
      <c r="IOE47" s="467"/>
      <c r="IOF47" s="467"/>
      <c r="IOG47" s="467"/>
      <c r="IOH47" s="467"/>
      <c r="IOI47" s="467"/>
      <c r="IOJ47" s="467"/>
      <c r="IOK47" s="467"/>
      <c r="IOL47" s="467"/>
      <c r="IOM47" s="467"/>
      <c r="ION47" s="467"/>
      <c r="IOO47" s="467"/>
      <c r="IOP47" s="467"/>
      <c r="IOQ47" s="467"/>
      <c r="IOR47" s="467"/>
      <c r="IOS47" s="467"/>
      <c r="IOT47" s="467"/>
      <c r="IOU47" s="467"/>
      <c r="IOV47" s="467"/>
      <c r="IOW47" s="467"/>
      <c r="IOX47" s="467"/>
      <c r="IOY47" s="467"/>
      <c r="IOZ47" s="467"/>
      <c r="IPA47" s="467"/>
      <c r="IPB47" s="467"/>
      <c r="IPC47" s="467"/>
      <c r="IPD47" s="467"/>
      <c r="IPE47" s="467"/>
      <c r="IPF47" s="467"/>
      <c r="IPG47" s="467"/>
      <c r="IPH47" s="467"/>
      <c r="IPI47" s="467"/>
      <c r="IPJ47" s="467"/>
      <c r="IPK47" s="467"/>
      <c r="IPL47" s="467"/>
      <c r="IPM47" s="467"/>
      <c r="IPN47" s="467"/>
      <c r="IPO47" s="467"/>
      <c r="IPP47" s="467"/>
      <c r="IPQ47" s="467"/>
      <c r="IPR47" s="467"/>
      <c r="IPS47" s="467"/>
      <c r="IPT47" s="467"/>
      <c r="IPU47" s="467"/>
      <c r="IPV47" s="467"/>
      <c r="IPW47" s="467"/>
      <c r="IPX47" s="467"/>
      <c r="IPY47" s="467"/>
      <c r="IPZ47" s="467"/>
      <c r="IQA47" s="467"/>
      <c r="IQB47" s="467"/>
      <c r="IQC47" s="467"/>
      <c r="IQD47" s="467"/>
      <c r="IQE47" s="467"/>
      <c r="IQF47" s="467"/>
      <c r="IQG47" s="467"/>
      <c r="IQH47" s="467"/>
      <c r="IQI47" s="467"/>
      <c r="IQJ47" s="467"/>
      <c r="IQK47" s="467"/>
      <c r="IQL47" s="467"/>
      <c r="IQM47" s="467"/>
      <c r="IQN47" s="467"/>
      <c r="IQO47" s="467"/>
      <c r="IQP47" s="467"/>
      <c r="IQQ47" s="467"/>
      <c r="IQR47" s="467"/>
      <c r="IQS47" s="467"/>
      <c r="IQT47" s="467"/>
      <c r="IQU47" s="467"/>
      <c r="IQV47" s="467"/>
      <c r="IQW47" s="467"/>
      <c r="IQX47" s="467"/>
      <c r="IQY47" s="467"/>
      <c r="IQZ47" s="467"/>
      <c r="IRA47" s="467"/>
      <c r="IRB47" s="467"/>
      <c r="IRC47" s="467"/>
      <c r="IRD47" s="467"/>
      <c r="IRE47" s="467"/>
      <c r="IRF47" s="467"/>
      <c r="IRG47" s="467"/>
      <c r="IRH47" s="467"/>
      <c r="IRI47" s="467"/>
      <c r="IRJ47" s="467"/>
      <c r="IRK47" s="467"/>
      <c r="IRL47" s="467"/>
      <c r="IRM47" s="467"/>
      <c r="IRN47" s="467"/>
      <c r="IRO47" s="467"/>
      <c r="IRP47" s="467"/>
      <c r="IRQ47" s="467"/>
      <c r="IRR47" s="467"/>
      <c r="IRS47" s="467"/>
      <c r="IRT47" s="467"/>
      <c r="IRU47" s="467"/>
      <c r="IRV47" s="467"/>
      <c r="IRW47" s="467"/>
      <c r="IRX47" s="467"/>
      <c r="IRY47" s="467"/>
      <c r="IRZ47" s="467"/>
      <c r="ISA47" s="467"/>
      <c r="ISB47" s="467"/>
      <c r="ISC47" s="467"/>
      <c r="ISD47" s="467"/>
      <c r="ISE47" s="467"/>
      <c r="ISF47" s="467"/>
      <c r="ISG47" s="467"/>
      <c r="ISH47" s="467"/>
      <c r="ISI47" s="467"/>
      <c r="ISJ47" s="467"/>
      <c r="ISK47" s="467"/>
      <c r="ISL47" s="467"/>
      <c r="ISM47" s="467"/>
      <c r="ISN47" s="467"/>
      <c r="ISO47" s="467"/>
      <c r="ISP47" s="467"/>
      <c r="ISQ47" s="467"/>
      <c r="ISR47" s="467"/>
      <c r="ISS47" s="467"/>
      <c r="IST47" s="467"/>
      <c r="ISU47" s="467"/>
      <c r="ISV47" s="467"/>
      <c r="ISW47" s="467"/>
      <c r="ISX47" s="467"/>
      <c r="ISY47" s="467"/>
      <c r="ISZ47" s="467"/>
      <c r="ITA47" s="467"/>
      <c r="ITB47" s="467"/>
      <c r="ITC47" s="467"/>
      <c r="ITD47" s="467"/>
      <c r="ITE47" s="467"/>
      <c r="ITF47" s="467"/>
      <c r="ITG47" s="467"/>
      <c r="ITH47" s="467"/>
      <c r="ITI47" s="467"/>
      <c r="ITJ47" s="467"/>
      <c r="ITK47" s="467"/>
      <c r="ITL47" s="467"/>
      <c r="ITM47" s="467"/>
      <c r="ITN47" s="467"/>
      <c r="ITO47" s="467"/>
      <c r="ITP47" s="467"/>
      <c r="ITQ47" s="467"/>
      <c r="ITR47" s="467"/>
      <c r="ITS47" s="467"/>
      <c r="ITT47" s="467"/>
      <c r="ITU47" s="467"/>
      <c r="ITV47" s="467"/>
      <c r="ITW47" s="467"/>
      <c r="ITX47" s="467"/>
      <c r="ITY47" s="467"/>
      <c r="ITZ47" s="467"/>
      <c r="IUA47" s="467"/>
      <c r="IUB47" s="467"/>
      <c r="IUC47" s="467"/>
      <c r="IUD47" s="467"/>
      <c r="IUE47" s="467"/>
      <c r="IUF47" s="467"/>
      <c r="IUG47" s="467"/>
      <c r="IUH47" s="467"/>
      <c r="IUI47" s="467"/>
      <c r="IUJ47" s="467"/>
      <c r="IUK47" s="467"/>
      <c r="IUL47" s="467"/>
      <c r="IUM47" s="467"/>
      <c r="IUN47" s="467"/>
      <c r="IUO47" s="467"/>
      <c r="IUP47" s="467"/>
      <c r="IUQ47" s="467"/>
      <c r="IUR47" s="467"/>
      <c r="IUS47" s="467"/>
      <c r="IUT47" s="467"/>
      <c r="IUU47" s="467"/>
      <c r="IUV47" s="467"/>
      <c r="IUW47" s="467"/>
      <c r="IUX47" s="467"/>
      <c r="IUY47" s="467"/>
      <c r="IUZ47" s="467"/>
      <c r="IVA47" s="467"/>
      <c r="IVB47" s="467"/>
      <c r="IVC47" s="467"/>
      <c r="IVD47" s="467"/>
      <c r="IVE47" s="467"/>
      <c r="IVF47" s="467"/>
      <c r="IVG47" s="467"/>
      <c r="IVH47" s="467"/>
      <c r="IVI47" s="467"/>
      <c r="IVJ47" s="467"/>
      <c r="IVK47" s="467"/>
      <c r="IVL47" s="467"/>
      <c r="IVM47" s="467"/>
      <c r="IVN47" s="467"/>
      <c r="IVO47" s="467"/>
      <c r="IVP47" s="467"/>
      <c r="IVQ47" s="467"/>
      <c r="IVR47" s="467"/>
      <c r="IVS47" s="467"/>
      <c r="IVT47" s="467"/>
      <c r="IVU47" s="467"/>
      <c r="IVV47" s="467"/>
      <c r="IVW47" s="467"/>
      <c r="IVX47" s="467"/>
      <c r="IVY47" s="467"/>
      <c r="IVZ47" s="467"/>
      <c r="IWA47" s="467"/>
      <c r="IWB47" s="467"/>
      <c r="IWC47" s="467"/>
      <c r="IWD47" s="467"/>
      <c r="IWE47" s="467"/>
      <c r="IWF47" s="467"/>
      <c r="IWG47" s="467"/>
      <c r="IWH47" s="467"/>
      <c r="IWI47" s="467"/>
      <c r="IWJ47" s="467"/>
      <c r="IWK47" s="467"/>
      <c r="IWL47" s="467"/>
      <c r="IWM47" s="467"/>
      <c r="IWN47" s="467"/>
      <c r="IWO47" s="467"/>
      <c r="IWP47" s="467"/>
      <c r="IWQ47" s="467"/>
      <c r="IWR47" s="467"/>
      <c r="IWS47" s="467"/>
      <c r="IWT47" s="467"/>
      <c r="IWU47" s="467"/>
      <c r="IWV47" s="467"/>
      <c r="IWW47" s="467"/>
      <c r="IWX47" s="467"/>
      <c r="IWY47" s="467"/>
      <c r="IWZ47" s="467"/>
      <c r="IXA47" s="467"/>
      <c r="IXB47" s="467"/>
      <c r="IXC47" s="467"/>
      <c r="IXD47" s="467"/>
      <c r="IXE47" s="467"/>
      <c r="IXF47" s="467"/>
      <c r="IXG47" s="467"/>
      <c r="IXH47" s="467"/>
      <c r="IXI47" s="467"/>
      <c r="IXJ47" s="467"/>
      <c r="IXK47" s="467"/>
      <c r="IXL47" s="467"/>
      <c r="IXM47" s="467"/>
      <c r="IXN47" s="467"/>
      <c r="IXO47" s="467"/>
      <c r="IXP47" s="467"/>
      <c r="IXQ47" s="467"/>
      <c r="IXR47" s="467"/>
      <c r="IXS47" s="467"/>
      <c r="IXT47" s="467"/>
      <c r="IXU47" s="467"/>
      <c r="IXV47" s="467"/>
      <c r="IXW47" s="467"/>
      <c r="IXX47" s="467"/>
      <c r="IXY47" s="467"/>
      <c r="IXZ47" s="467"/>
      <c r="IYA47" s="467"/>
      <c r="IYB47" s="467"/>
      <c r="IYC47" s="467"/>
      <c r="IYD47" s="467"/>
      <c r="IYE47" s="467"/>
      <c r="IYF47" s="467"/>
      <c r="IYG47" s="467"/>
      <c r="IYH47" s="467"/>
      <c r="IYI47" s="467"/>
      <c r="IYJ47" s="467"/>
      <c r="IYK47" s="467"/>
      <c r="IYL47" s="467"/>
      <c r="IYM47" s="467"/>
      <c r="IYN47" s="467"/>
      <c r="IYO47" s="467"/>
      <c r="IYP47" s="467"/>
      <c r="IYQ47" s="467"/>
      <c r="IYR47" s="467"/>
      <c r="IYS47" s="467"/>
      <c r="IYT47" s="467"/>
      <c r="IYU47" s="467"/>
      <c r="IYV47" s="467"/>
      <c r="IYW47" s="467"/>
      <c r="IYX47" s="467"/>
      <c r="IYY47" s="467"/>
      <c r="IYZ47" s="467"/>
      <c r="IZA47" s="467"/>
      <c r="IZB47" s="467"/>
      <c r="IZC47" s="467"/>
      <c r="IZD47" s="467"/>
      <c r="IZE47" s="467"/>
      <c r="IZF47" s="467"/>
      <c r="IZG47" s="467"/>
      <c r="IZH47" s="467"/>
      <c r="IZI47" s="467"/>
      <c r="IZJ47" s="467"/>
      <c r="IZK47" s="467"/>
      <c r="IZL47" s="467"/>
      <c r="IZM47" s="467"/>
      <c r="IZN47" s="467"/>
      <c r="IZO47" s="467"/>
      <c r="IZP47" s="467"/>
      <c r="IZQ47" s="467"/>
      <c r="IZR47" s="467"/>
      <c r="IZS47" s="467"/>
      <c r="IZT47" s="467"/>
      <c r="IZU47" s="467"/>
      <c r="IZV47" s="467"/>
      <c r="IZW47" s="467"/>
      <c r="IZX47" s="467"/>
      <c r="IZY47" s="467"/>
      <c r="IZZ47" s="467"/>
      <c r="JAA47" s="467"/>
      <c r="JAB47" s="467"/>
      <c r="JAC47" s="467"/>
      <c r="JAD47" s="467"/>
      <c r="JAE47" s="467"/>
      <c r="JAF47" s="467"/>
      <c r="JAG47" s="467"/>
      <c r="JAH47" s="467"/>
      <c r="JAI47" s="467"/>
      <c r="JAJ47" s="467"/>
      <c r="JAK47" s="467"/>
      <c r="JAL47" s="467"/>
      <c r="JAM47" s="467"/>
      <c r="JAN47" s="467"/>
      <c r="JAO47" s="467"/>
      <c r="JAP47" s="467"/>
      <c r="JAQ47" s="467"/>
      <c r="JAR47" s="467"/>
      <c r="JAS47" s="467"/>
      <c r="JAT47" s="467"/>
      <c r="JAU47" s="467"/>
      <c r="JAV47" s="467"/>
      <c r="JAW47" s="467"/>
      <c r="JAX47" s="467"/>
      <c r="JAY47" s="467"/>
      <c r="JAZ47" s="467"/>
      <c r="JBA47" s="467"/>
      <c r="JBB47" s="467"/>
      <c r="JBC47" s="467"/>
      <c r="JBD47" s="467"/>
      <c r="JBE47" s="467"/>
      <c r="JBF47" s="467"/>
      <c r="JBG47" s="467"/>
      <c r="JBH47" s="467"/>
      <c r="JBI47" s="467"/>
      <c r="JBJ47" s="467"/>
      <c r="JBK47" s="467"/>
      <c r="JBL47" s="467"/>
      <c r="JBM47" s="467"/>
      <c r="JBN47" s="467"/>
      <c r="JBO47" s="467"/>
      <c r="JBP47" s="467"/>
      <c r="JBQ47" s="467"/>
      <c r="JBR47" s="467"/>
      <c r="JBS47" s="467"/>
      <c r="JBT47" s="467"/>
      <c r="JBU47" s="467"/>
      <c r="JBV47" s="467"/>
      <c r="JBW47" s="467"/>
      <c r="JBX47" s="467"/>
      <c r="JBY47" s="467"/>
      <c r="JBZ47" s="467"/>
      <c r="JCA47" s="467"/>
      <c r="JCB47" s="467"/>
      <c r="JCC47" s="467"/>
      <c r="JCD47" s="467"/>
      <c r="JCE47" s="467"/>
      <c r="JCF47" s="467"/>
      <c r="JCG47" s="467"/>
      <c r="JCH47" s="467"/>
      <c r="JCI47" s="467"/>
      <c r="JCJ47" s="467"/>
      <c r="JCK47" s="467"/>
      <c r="JCL47" s="467"/>
      <c r="JCM47" s="467"/>
      <c r="JCN47" s="467"/>
      <c r="JCO47" s="467"/>
      <c r="JCP47" s="467"/>
      <c r="JCQ47" s="467"/>
      <c r="JCR47" s="467"/>
      <c r="JCS47" s="467"/>
      <c r="JCT47" s="467"/>
      <c r="JCU47" s="467"/>
      <c r="JCV47" s="467"/>
      <c r="JCW47" s="467"/>
      <c r="JCX47" s="467"/>
      <c r="JCY47" s="467"/>
      <c r="JCZ47" s="467"/>
      <c r="JDA47" s="467"/>
      <c r="JDB47" s="467"/>
      <c r="JDC47" s="467"/>
      <c r="JDD47" s="467"/>
      <c r="JDE47" s="467"/>
      <c r="JDF47" s="467"/>
      <c r="JDG47" s="467"/>
      <c r="JDH47" s="467"/>
      <c r="JDI47" s="467"/>
      <c r="JDJ47" s="467"/>
      <c r="JDK47" s="467"/>
      <c r="JDL47" s="467"/>
      <c r="JDM47" s="467"/>
      <c r="JDN47" s="467"/>
      <c r="JDO47" s="467"/>
      <c r="JDP47" s="467"/>
      <c r="JDQ47" s="467"/>
      <c r="JDR47" s="467"/>
      <c r="JDS47" s="467"/>
      <c r="JDT47" s="467"/>
      <c r="JDU47" s="467"/>
      <c r="JDV47" s="467"/>
      <c r="JDW47" s="467"/>
      <c r="JDX47" s="467"/>
      <c r="JDY47" s="467"/>
      <c r="JDZ47" s="467"/>
      <c r="JEA47" s="467"/>
      <c r="JEB47" s="467"/>
      <c r="JEC47" s="467"/>
      <c r="JED47" s="467"/>
      <c r="JEE47" s="467"/>
      <c r="JEF47" s="467"/>
      <c r="JEG47" s="467"/>
      <c r="JEH47" s="467"/>
      <c r="JEI47" s="467"/>
      <c r="JEJ47" s="467"/>
      <c r="JEK47" s="467"/>
      <c r="JEL47" s="467"/>
      <c r="JEM47" s="467"/>
      <c r="JEN47" s="467"/>
      <c r="JEO47" s="467"/>
      <c r="JEP47" s="467"/>
      <c r="JEQ47" s="467"/>
      <c r="JER47" s="467"/>
      <c r="JES47" s="467"/>
      <c r="JET47" s="467"/>
      <c r="JEU47" s="467"/>
      <c r="JEV47" s="467"/>
      <c r="JEW47" s="467"/>
      <c r="JEX47" s="467"/>
      <c r="JEY47" s="467"/>
      <c r="JEZ47" s="467"/>
      <c r="JFA47" s="467"/>
      <c r="JFB47" s="467"/>
      <c r="JFC47" s="467"/>
      <c r="JFD47" s="467"/>
      <c r="JFE47" s="467"/>
      <c r="JFF47" s="467"/>
      <c r="JFG47" s="467"/>
      <c r="JFH47" s="467"/>
      <c r="JFI47" s="467"/>
      <c r="JFJ47" s="467"/>
      <c r="JFK47" s="467"/>
      <c r="JFL47" s="467"/>
      <c r="JFM47" s="467"/>
      <c r="JFN47" s="467"/>
      <c r="JFO47" s="467"/>
      <c r="JFP47" s="467"/>
      <c r="JFQ47" s="467"/>
      <c r="JFR47" s="467"/>
      <c r="JFS47" s="467"/>
      <c r="JFT47" s="467"/>
      <c r="JFU47" s="467"/>
      <c r="JFV47" s="467"/>
      <c r="JFW47" s="467"/>
      <c r="JFX47" s="467"/>
      <c r="JFY47" s="467"/>
      <c r="JFZ47" s="467"/>
      <c r="JGA47" s="467"/>
      <c r="JGB47" s="467"/>
      <c r="JGC47" s="467"/>
      <c r="JGD47" s="467"/>
      <c r="JGE47" s="467"/>
      <c r="JGF47" s="467"/>
      <c r="JGG47" s="467"/>
      <c r="JGH47" s="467"/>
      <c r="JGI47" s="467"/>
      <c r="JGJ47" s="467"/>
      <c r="JGK47" s="467"/>
      <c r="JGL47" s="467"/>
      <c r="JGM47" s="467"/>
      <c r="JGN47" s="467"/>
      <c r="JGO47" s="467"/>
      <c r="JGP47" s="467"/>
      <c r="JGQ47" s="467"/>
      <c r="JGR47" s="467"/>
      <c r="JGS47" s="467"/>
      <c r="JGT47" s="467"/>
      <c r="JGU47" s="467"/>
      <c r="JGV47" s="467"/>
      <c r="JGW47" s="467"/>
      <c r="JGX47" s="467"/>
      <c r="JGY47" s="467"/>
      <c r="JGZ47" s="467"/>
      <c r="JHA47" s="467"/>
      <c r="JHB47" s="467"/>
      <c r="JHC47" s="467"/>
      <c r="JHD47" s="467"/>
      <c r="JHE47" s="467"/>
      <c r="JHF47" s="467"/>
      <c r="JHG47" s="467"/>
      <c r="JHH47" s="467"/>
      <c r="JHI47" s="467"/>
      <c r="JHJ47" s="467"/>
      <c r="JHK47" s="467"/>
      <c r="JHL47" s="467"/>
      <c r="JHM47" s="467"/>
      <c r="JHN47" s="467"/>
      <c r="JHO47" s="467"/>
      <c r="JHP47" s="467"/>
      <c r="JHQ47" s="467"/>
      <c r="JHR47" s="467"/>
      <c r="JHS47" s="467"/>
      <c r="JHT47" s="467"/>
      <c r="JHU47" s="467"/>
      <c r="JHV47" s="467"/>
      <c r="JHW47" s="467"/>
      <c r="JHX47" s="467"/>
      <c r="JHY47" s="467"/>
      <c r="JHZ47" s="467"/>
      <c r="JIA47" s="467"/>
      <c r="JIB47" s="467"/>
      <c r="JIC47" s="467"/>
      <c r="JID47" s="467"/>
      <c r="JIE47" s="467"/>
      <c r="JIF47" s="467"/>
      <c r="JIG47" s="467"/>
      <c r="JIH47" s="467"/>
      <c r="JII47" s="467"/>
      <c r="JIJ47" s="467"/>
      <c r="JIK47" s="467"/>
      <c r="JIL47" s="467"/>
      <c r="JIM47" s="467"/>
      <c r="JIN47" s="467"/>
      <c r="JIO47" s="467"/>
      <c r="JIP47" s="467"/>
      <c r="JIQ47" s="467"/>
      <c r="JIR47" s="467"/>
      <c r="JIS47" s="467"/>
      <c r="JIT47" s="467"/>
      <c r="JIU47" s="467"/>
      <c r="JIV47" s="467"/>
      <c r="JIW47" s="467"/>
      <c r="JIX47" s="467"/>
      <c r="JIY47" s="467"/>
      <c r="JIZ47" s="467"/>
      <c r="JJA47" s="467"/>
      <c r="JJB47" s="467"/>
      <c r="JJC47" s="467"/>
      <c r="JJD47" s="467"/>
      <c r="JJE47" s="467"/>
      <c r="JJF47" s="467"/>
      <c r="JJG47" s="467"/>
      <c r="JJH47" s="467"/>
      <c r="JJI47" s="467"/>
      <c r="JJJ47" s="467"/>
      <c r="JJK47" s="467"/>
      <c r="JJL47" s="467"/>
      <c r="JJM47" s="467"/>
      <c r="JJN47" s="467"/>
      <c r="JJO47" s="467"/>
      <c r="JJP47" s="467"/>
      <c r="JJQ47" s="467"/>
      <c r="JJR47" s="467"/>
      <c r="JJS47" s="467"/>
      <c r="JJT47" s="467"/>
      <c r="JJU47" s="467"/>
      <c r="JJV47" s="467"/>
      <c r="JJW47" s="467"/>
      <c r="JJX47" s="467"/>
      <c r="JJY47" s="467"/>
      <c r="JJZ47" s="467"/>
      <c r="JKA47" s="467"/>
      <c r="JKB47" s="467"/>
      <c r="JKC47" s="467"/>
      <c r="JKD47" s="467"/>
      <c r="JKE47" s="467"/>
      <c r="JKF47" s="467"/>
      <c r="JKG47" s="467"/>
      <c r="JKH47" s="467"/>
      <c r="JKI47" s="467"/>
      <c r="JKJ47" s="467"/>
      <c r="JKK47" s="467"/>
      <c r="JKL47" s="467"/>
      <c r="JKM47" s="467"/>
      <c r="JKN47" s="467"/>
      <c r="JKO47" s="467"/>
      <c r="JKP47" s="467"/>
      <c r="JKQ47" s="467"/>
      <c r="JKR47" s="467"/>
      <c r="JKS47" s="467"/>
      <c r="JKT47" s="467"/>
      <c r="JKU47" s="467"/>
      <c r="JKV47" s="467"/>
      <c r="JKW47" s="467"/>
      <c r="JKX47" s="467"/>
      <c r="JKY47" s="467"/>
      <c r="JKZ47" s="467"/>
      <c r="JLA47" s="467"/>
      <c r="JLB47" s="467"/>
      <c r="JLC47" s="467"/>
      <c r="JLD47" s="467"/>
      <c r="JLE47" s="467"/>
      <c r="JLF47" s="467"/>
      <c r="JLG47" s="467"/>
      <c r="JLH47" s="467"/>
      <c r="JLI47" s="467"/>
      <c r="JLJ47" s="467"/>
      <c r="JLK47" s="467"/>
      <c r="JLL47" s="467"/>
      <c r="JLM47" s="467"/>
      <c r="JLN47" s="467"/>
      <c r="JLO47" s="467"/>
      <c r="JLP47" s="467"/>
      <c r="JLQ47" s="467"/>
      <c r="JLR47" s="467"/>
      <c r="JLS47" s="467"/>
      <c r="JLT47" s="467"/>
      <c r="JLU47" s="467"/>
      <c r="JLV47" s="467"/>
      <c r="JLW47" s="467"/>
      <c r="JLX47" s="467"/>
      <c r="JLY47" s="467"/>
      <c r="JLZ47" s="467"/>
      <c r="JMA47" s="467"/>
      <c r="JMB47" s="467"/>
      <c r="JMC47" s="467"/>
      <c r="JMD47" s="467"/>
      <c r="JME47" s="467"/>
      <c r="JMF47" s="467"/>
      <c r="JMG47" s="467"/>
      <c r="JMH47" s="467"/>
      <c r="JMI47" s="467"/>
      <c r="JMJ47" s="467"/>
      <c r="JMK47" s="467"/>
      <c r="JML47" s="467"/>
      <c r="JMM47" s="467"/>
      <c r="JMN47" s="467"/>
      <c r="JMO47" s="467"/>
      <c r="JMP47" s="467"/>
      <c r="JMQ47" s="467"/>
      <c r="JMR47" s="467"/>
      <c r="JMS47" s="467"/>
      <c r="JMT47" s="467"/>
      <c r="JMU47" s="467"/>
      <c r="JMV47" s="467"/>
      <c r="JMW47" s="467"/>
      <c r="JMX47" s="467"/>
      <c r="JMY47" s="467"/>
      <c r="JMZ47" s="467"/>
      <c r="JNA47" s="467"/>
      <c r="JNB47" s="467"/>
      <c r="JNC47" s="467"/>
      <c r="JND47" s="467"/>
      <c r="JNE47" s="467"/>
      <c r="JNF47" s="467"/>
      <c r="JNG47" s="467"/>
      <c r="JNH47" s="467"/>
      <c r="JNI47" s="467"/>
      <c r="JNJ47" s="467"/>
      <c r="JNK47" s="467"/>
      <c r="JNL47" s="467"/>
      <c r="JNM47" s="467"/>
      <c r="JNN47" s="467"/>
      <c r="JNO47" s="467"/>
      <c r="JNP47" s="467"/>
      <c r="JNQ47" s="467"/>
      <c r="JNR47" s="467"/>
      <c r="JNS47" s="467"/>
      <c r="JNT47" s="467"/>
      <c r="JNU47" s="467"/>
      <c r="JNV47" s="467"/>
      <c r="JNW47" s="467"/>
      <c r="JNX47" s="467"/>
      <c r="JNY47" s="467"/>
      <c r="JNZ47" s="467"/>
      <c r="JOA47" s="467"/>
      <c r="JOB47" s="467"/>
      <c r="JOC47" s="467"/>
      <c r="JOD47" s="467"/>
      <c r="JOE47" s="467"/>
      <c r="JOF47" s="467"/>
      <c r="JOG47" s="467"/>
      <c r="JOH47" s="467"/>
      <c r="JOI47" s="467"/>
      <c r="JOJ47" s="467"/>
      <c r="JOK47" s="467"/>
      <c r="JOL47" s="467"/>
      <c r="JOM47" s="467"/>
      <c r="JON47" s="467"/>
      <c r="JOO47" s="467"/>
      <c r="JOP47" s="467"/>
      <c r="JOQ47" s="467"/>
      <c r="JOR47" s="467"/>
      <c r="JOS47" s="467"/>
      <c r="JOT47" s="467"/>
      <c r="JOU47" s="467"/>
      <c r="JOV47" s="467"/>
      <c r="JOW47" s="467"/>
      <c r="JOX47" s="467"/>
      <c r="JOY47" s="467"/>
      <c r="JOZ47" s="467"/>
      <c r="JPA47" s="467"/>
      <c r="JPB47" s="467"/>
      <c r="JPC47" s="467"/>
      <c r="JPD47" s="467"/>
      <c r="JPE47" s="467"/>
      <c r="JPF47" s="467"/>
      <c r="JPG47" s="467"/>
      <c r="JPH47" s="467"/>
      <c r="JPI47" s="467"/>
      <c r="JPJ47" s="467"/>
      <c r="JPK47" s="467"/>
      <c r="JPL47" s="467"/>
      <c r="JPM47" s="467"/>
      <c r="JPN47" s="467"/>
      <c r="JPO47" s="467"/>
      <c r="JPP47" s="467"/>
      <c r="JPQ47" s="467"/>
      <c r="JPR47" s="467"/>
      <c r="JPS47" s="467"/>
      <c r="JPT47" s="467"/>
      <c r="JPU47" s="467"/>
      <c r="JPV47" s="467"/>
      <c r="JPW47" s="467"/>
      <c r="JPX47" s="467"/>
      <c r="JPY47" s="467"/>
      <c r="JPZ47" s="467"/>
      <c r="JQA47" s="467"/>
      <c r="JQB47" s="467"/>
      <c r="JQC47" s="467"/>
      <c r="JQD47" s="467"/>
      <c r="JQE47" s="467"/>
      <c r="JQF47" s="467"/>
      <c r="JQG47" s="467"/>
      <c r="JQH47" s="467"/>
      <c r="JQI47" s="467"/>
      <c r="JQJ47" s="467"/>
      <c r="JQK47" s="467"/>
      <c r="JQL47" s="467"/>
      <c r="JQM47" s="467"/>
      <c r="JQN47" s="467"/>
      <c r="JQO47" s="467"/>
      <c r="JQP47" s="467"/>
      <c r="JQQ47" s="467"/>
      <c r="JQR47" s="467"/>
      <c r="JQS47" s="467"/>
      <c r="JQT47" s="467"/>
      <c r="JQU47" s="467"/>
      <c r="JQV47" s="467"/>
      <c r="JQW47" s="467"/>
      <c r="JQX47" s="467"/>
      <c r="JQY47" s="467"/>
      <c r="JQZ47" s="467"/>
      <c r="JRA47" s="467"/>
      <c r="JRB47" s="467"/>
      <c r="JRC47" s="467"/>
      <c r="JRD47" s="467"/>
      <c r="JRE47" s="467"/>
      <c r="JRF47" s="467"/>
      <c r="JRG47" s="467"/>
      <c r="JRH47" s="467"/>
      <c r="JRI47" s="467"/>
      <c r="JRJ47" s="467"/>
      <c r="JRK47" s="467"/>
      <c r="JRL47" s="467"/>
      <c r="JRM47" s="467"/>
      <c r="JRN47" s="467"/>
      <c r="JRO47" s="467"/>
      <c r="JRP47" s="467"/>
      <c r="JRQ47" s="467"/>
      <c r="JRR47" s="467"/>
      <c r="JRS47" s="467"/>
      <c r="JRT47" s="467"/>
      <c r="JRU47" s="467"/>
      <c r="JRV47" s="467"/>
      <c r="JRW47" s="467"/>
      <c r="JRX47" s="467"/>
      <c r="JRY47" s="467"/>
      <c r="JRZ47" s="467"/>
      <c r="JSA47" s="467"/>
      <c r="JSB47" s="467"/>
      <c r="JSC47" s="467"/>
      <c r="JSD47" s="467"/>
      <c r="JSE47" s="467"/>
      <c r="JSF47" s="467"/>
      <c r="JSG47" s="467"/>
      <c r="JSH47" s="467"/>
      <c r="JSI47" s="467"/>
      <c r="JSJ47" s="467"/>
      <c r="JSK47" s="467"/>
      <c r="JSL47" s="467"/>
      <c r="JSM47" s="467"/>
      <c r="JSN47" s="467"/>
      <c r="JSO47" s="467"/>
      <c r="JSP47" s="467"/>
      <c r="JSQ47" s="467"/>
      <c r="JSR47" s="467"/>
      <c r="JSS47" s="467"/>
      <c r="JST47" s="467"/>
      <c r="JSU47" s="467"/>
      <c r="JSV47" s="467"/>
      <c r="JSW47" s="467"/>
      <c r="JSX47" s="467"/>
      <c r="JSY47" s="467"/>
      <c r="JSZ47" s="467"/>
      <c r="JTA47" s="467"/>
      <c r="JTB47" s="467"/>
      <c r="JTC47" s="467"/>
      <c r="JTD47" s="467"/>
      <c r="JTE47" s="467"/>
      <c r="JTF47" s="467"/>
      <c r="JTG47" s="467"/>
      <c r="JTH47" s="467"/>
      <c r="JTI47" s="467"/>
      <c r="JTJ47" s="467"/>
      <c r="JTK47" s="467"/>
      <c r="JTL47" s="467"/>
      <c r="JTM47" s="467"/>
      <c r="JTN47" s="467"/>
      <c r="JTO47" s="467"/>
      <c r="JTP47" s="467"/>
      <c r="JTQ47" s="467"/>
      <c r="JTR47" s="467"/>
      <c r="JTS47" s="467"/>
      <c r="JTT47" s="467"/>
      <c r="JTU47" s="467"/>
      <c r="JTV47" s="467"/>
      <c r="JTW47" s="467"/>
      <c r="JTX47" s="467"/>
      <c r="JTY47" s="467"/>
      <c r="JTZ47" s="467"/>
      <c r="JUA47" s="467"/>
      <c r="JUB47" s="467"/>
      <c r="JUC47" s="467"/>
      <c r="JUD47" s="467"/>
      <c r="JUE47" s="467"/>
      <c r="JUF47" s="467"/>
      <c r="JUG47" s="467"/>
      <c r="JUH47" s="467"/>
      <c r="JUI47" s="467"/>
      <c r="JUJ47" s="467"/>
      <c r="JUK47" s="467"/>
      <c r="JUL47" s="467"/>
      <c r="JUM47" s="467"/>
      <c r="JUN47" s="467"/>
      <c r="JUO47" s="467"/>
      <c r="JUP47" s="467"/>
      <c r="JUQ47" s="467"/>
      <c r="JUR47" s="467"/>
      <c r="JUS47" s="467"/>
      <c r="JUT47" s="467"/>
      <c r="JUU47" s="467"/>
      <c r="JUV47" s="467"/>
      <c r="JUW47" s="467"/>
      <c r="JUX47" s="467"/>
      <c r="JUY47" s="467"/>
      <c r="JUZ47" s="467"/>
      <c r="JVA47" s="467"/>
      <c r="JVB47" s="467"/>
      <c r="JVC47" s="467"/>
      <c r="JVD47" s="467"/>
      <c r="JVE47" s="467"/>
      <c r="JVF47" s="467"/>
      <c r="JVG47" s="467"/>
      <c r="JVH47" s="467"/>
      <c r="JVI47" s="467"/>
      <c r="JVJ47" s="467"/>
      <c r="JVK47" s="467"/>
      <c r="JVL47" s="467"/>
      <c r="JVM47" s="467"/>
      <c r="JVN47" s="467"/>
      <c r="JVO47" s="467"/>
      <c r="JVP47" s="467"/>
      <c r="JVQ47" s="467"/>
      <c r="JVR47" s="467"/>
      <c r="JVS47" s="467"/>
      <c r="JVT47" s="467"/>
      <c r="JVU47" s="467"/>
      <c r="JVV47" s="467"/>
      <c r="JVW47" s="467"/>
      <c r="JVX47" s="467"/>
      <c r="JVY47" s="467"/>
      <c r="JVZ47" s="467"/>
      <c r="JWA47" s="467"/>
      <c r="JWB47" s="467"/>
      <c r="JWC47" s="467"/>
      <c r="JWD47" s="467"/>
      <c r="JWE47" s="467"/>
      <c r="JWF47" s="467"/>
      <c r="JWG47" s="467"/>
      <c r="JWH47" s="467"/>
      <c r="JWI47" s="467"/>
      <c r="JWJ47" s="467"/>
      <c r="JWK47" s="467"/>
      <c r="JWL47" s="467"/>
      <c r="JWM47" s="467"/>
      <c r="JWN47" s="467"/>
      <c r="JWO47" s="467"/>
      <c r="JWP47" s="467"/>
      <c r="JWQ47" s="467"/>
      <c r="JWR47" s="467"/>
      <c r="JWS47" s="467"/>
      <c r="JWT47" s="467"/>
      <c r="JWU47" s="467"/>
      <c r="JWV47" s="467"/>
      <c r="JWW47" s="467"/>
      <c r="JWX47" s="467"/>
      <c r="JWY47" s="467"/>
      <c r="JWZ47" s="467"/>
      <c r="JXA47" s="467"/>
      <c r="JXB47" s="467"/>
      <c r="JXC47" s="467"/>
      <c r="JXD47" s="467"/>
      <c r="JXE47" s="467"/>
      <c r="JXF47" s="467"/>
      <c r="JXG47" s="467"/>
      <c r="JXH47" s="467"/>
      <c r="JXI47" s="467"/>
      <c r="JXJ47" s="467"/>
      <c r="JXK47" s="467"/>
      <c r="JXL47" s="467"/>
      <c r="JXM47" s="467"/>
      <c r="JXN47" s="467"/>
      <c r="JXO47" s="467"/>
      <c r="JXP47" s="467"/>
      <c r="JXQ47" s="467"/>
      <c r="JXR47" s="467"/>
      <c r="JXS47" s="467"/>
      <c r="JXT47" s="467"/>
      <c r="JXU47" s="467"/>
      <c r="JXV47" s="467"/>
      <c r="JXW47" s="467"/>
      <c r="JXX47" s="467"/>
      <c r="JXY47" s="467"/>
      <c r="JXZ47" s="467"/>
      <c r="JYA47" s="467"/>
      <c r="JYB47" s="467"/>
      <c r="JYC47" s="467"/>
      <c r="JYD47" s="467"/>
      <c r="JYE47" s="467"/>
      <c r="JYF47" s="467"/>
      <c r="JYG47" s="467"/>
      <c r="JYH47" s="467"/>
      <c r="JYI47" s="467"/>
      <c r="JYJ47" s="467"/>
      <c r="JYK47" s="467"/>
      <c r="JYL47" s="467"/>
      <c r="JYM47" s="467"/>
      <c r="JYN47" s="467"/>
      <c r="JYO47" s="467"/>
      <c r="JYP47" s="467"/>
      <c r="JYQ47" s="467"/>
      <c r="JYR47" s="467"/>
      <c r="JYS47" s="467"/>
      <c r="JYT47" s="467"/>
      <c r="JYU47" s="467"/>
      <c r="JYV47" s="467"/>
      <c r="JYW47" s="467"/>
      <c r="JYX47" s="467"/>
      <c r="JYY47" s="467"/>
      <c r="JYZ47" s="467"/>
      <c r="JZA47" s="467"/>
      <c r="JZB47" s="467"/>
      <c r="JZC47" s="467"/>
      <c r="JZD47" s="467"/>
      <c r="JZE47" s="467"/>
      <c r="JZF47" s="467"/>
      <c r="JZG47" s="467"/>
      <c r="JZH47" s="467"/>
      <c r="JZI47" s="467"/>
      <c r="JZJ47" s="467"/>
      <c r="JZK47" s="467"/>
      <c r="JZL47" s="467"/>
      <c r="JZM47" s="467"/>
      <c r="JZN47" s="467"/>
      <c r="JZO47" s="467"/>
      <c r="JZP47" s="467"/>
      <c r="JZQ47" s="467"/>
      <c r="JZR47" s="467"/>
      <c r="JZS47" s="467"/>
      <c r="JZT47" s="467"/>
      <c r="JZU47" s="467"/>
      <c r="JZV47" s="467"/>
      <c r="JZW47" s="467"/>
      <c r="JZX47" s="467"/>
      <c r="JZY47" s="467"/>
      <c r="JZZ47" s="467"/>
      <c r="KAA47" s="467"/>
      <c r="KAB47" s="467"/>
      <c r="KAC47" s="467"/>
      <c r="KAD47" s="467"/>
      <c r="KAE47" s="467"/>
      <c r="KAF47" s="467"/>
      <c r="KAG47" s="467"/>
      <c r="KAH47" s="467"/>
      <c r="KAI47" s="467"/>
      <c r="KAJ47" s="467"/>
      <c r="KAK47" s="467"/>
      <c r="KAL47" s="467"/>
      <c r="KAM47" s="467"/>
      <c r="KAN47" s="467"/>
      <c r="KAO47" s="467"/>
      <c r="KAP47" s="467"/>
      <c r="KAQ47" s="467"/>
      <c r="KAR47" s="467"/>
      <c r="KAS47" s="467"/>
      <c r="KAT47" s="467"/>
      <c r="KAU47" s="467"/>
      <c r="KAV47" s="467"/>
      <c r="KAW47" s="467"/>
      <c r="KAX47" s="467"/>
      <c r="KAY47" s="467"/>
      <c r="KAZ47" s="467"/>
      <c r="KBA47" s="467"/>
      <c r="KBB47" s="467"/>
      <c r="KBC47" s="467"/>
      <c r="KBD47" s="467"/>
      <c r="KBE47" s="467"/>
      <c r="KBF47" s="467"/>
      <c r="KBG47" s="467"/>
      <c r="KBH47" s="467"/>
      <c r="KBI47" s="467"/>
      <c r="KBJ47" s="467"/>
      <c r="KBK47" s="467"/>
      <c r="KBL47" s="467"/>
      <c r="KBM47" s="467"/>
      <c r="KBN47" s="467"/>
      <c r="KBO47" s="467"/>
      <c r="KBP47" s="467"/>
      <c r="KBQ47" s="467"/>
      <c r="KBR47" s="467"/>
      <c r="KBS47" s="467"/>
      <c r="KBT47" s="467"/>
      <c r="KBU47" s="467"/>
      <c r="KBV47" s="467"/>
      <c r="KBW47" s="467"/>
      <c r="KBX47" s="467"/>
      <c r="KBY47" s="467"/>
      <c r="KBZ47" s="467"/>
      <c r="KCA47" s="467"/>
      <c r="KCB47" s="467"/>
      <c r="KCC47" s="467"/>
      <c r="KCD47" s="467"/>
      <c r="KCE47" s="467"/>
      <c r="KCF47" s="467"/>
      <c r="KCG47" s="467"/>
      <c r="KCH47" s="467"/>
      <c r="KCI47" s="467"/>
      <c r="KCJ47" s="467"/>
      <c r="KCK47" s="467"/>
      <c r="KCL47" s="467"/>
      <c r="KCM47" s="467"/>
      <c r="KCN47" s="467"/>
      <c r="KCO47" s="467"/>
      <c r="KCP47" s="467"/>
      <c r="KCQ47" s="467"/>
      <c r="KCR47" s="467"/>
      <c r="KCS47" s="467"/>
      <c r="KCT47" s="467"/>
      <c r="KCU47" s="467"/>
      <c r="KCV47" s="467"/>
      <c r="KCW47" s="467"/>
      <c r="KCX47" s="467"/>
      <c r="KCY47" s="467"/>
      <c r="KCZ47" s="467"/>
      <c r="KDA47" s="467"/>
      <c r="KDB47" s="467"/>
      <c r="KDC47" s="467"/>
      <c r="KDD47" s="467"/>
      <c r="KDE47" s="467"/>
      <c r="KDF47" s="467"/>
      <c r="KDG47" s="467"/>
      <c r="KDH47" s="467"/>
      <c r="KDI47" s="467"/>
      <c r="KDJ47" s="467"/>
      <c r="KDK47" s="467"/>
      <c r="KDL47" s="467"/>
      <c r="KDM47" s="467"/>
      <c r="KDN47" s="467"/>
      <c r="KDO47" s="467"/>
      <c r="KDP47" s="467"/>
      <c r="KDQ47" s="467"/>
      <c r="KDR47" s="467"/>
      <c r="KDS47" s="467"/>
      <c r="KDT47" s="467"/>
      <c r="KDU47" s="467"/>
      <c r="KDV47" s="467"/>
      <c r="KDW47" s="467"/>
      <c r="KDX47" s="467"/>
      <c r="KDY47" s="467"/>
      <c r="KDZ47" s="467"/>
      <c r="KEA47" s="467"/>
      <c r="KEB47" s="467"/>
      <c r="KEC47" s="467"/>
      <c r="KED47" s="467"/>
      <c r="KEE47" s="467"/>
      <c r="KEF47" s="467"/>
      <c r="KEG47" s="467"/>
      <c r="KEH47" s="467"/>
      <c r="KEI47" s="467"/>
      <c r="KEJ47" s="467"/>
      <c r="KEK47" s="467"/>
      <c r="KEL47" s="467"/>
      <c r="KEM47" s="467"/>
      <c r="KEN47" s="467"/>
      <c r="KEO47" s="467"/>
      <c r="KEP47" s="467"/>
      <c r="KEQ47" s="467"/>
      <c r="KER47" s="467"/>
      <c r="KES47" s="467"/>
      <c r="KET47" s="467"/>
      <c r="KEU47" s="467"/>
      <c r="KEV47" s="467"/>
      <c r="KEW47" s="467"/>
      <c r="KEX47" s="467"/>
      <c r="KEY47" s="467"/>
      <c r="KEZ47" s="467"/>
      <c r="KFA47" s="467"/>
      <c r="KFB47" s="467"/>
      <c r="KFC47" s="467"/>
      <c r="KFD47" s="467"/>
      <c r="KFE47" s="467"/>
      <c r="KFF47" s="467"/>
      <c r="KFG47" s="467"/>
      <c r="KFH47" s="467"/>
      <c r="KFI47" s="467"/>
      <c r="KFJ47" s="467"/>
      <c r="KFK47" s="467"/>
      <c r="KFL47" s="467"/>
      <c r="KFM47" s="467"/>
      <c r="KFN47" s="467"/>
      <c r="KFO47" s="467"/>
      <c r="KFP47" s="467"/>
      <c r="KFQ47" s="467"/>
      <c r="KFR47" s="467"/>
      <c r="KFS47" s="467"/>
      <c r="KFT47" s="467"/>
      <c r="KFU47" s="467"/>
      <c r="KFV47" s="467"/>
      <c r="KFW47" s="467"/>
      <c r="KFX47" s="467"/>
      <c r="KFY47" s="467"/>
      <c r="KFZ47" s="467"/>
      <c r="KGA47" s="467"/>
      <c r="KGB47" s="467"/>
      <c r="KGC47" s="467"/>
      <c r="KGD47" s="467"/>
      <c r="KGE47" s="467"/>
      <c r="KGF47" s="467"/>
      <c r="KGG47" s="467"/>
      <c r="KGH47" s="467"/>
      <c r="KGI47" s="467"/>
      <c r="KGJ47" s="467"/>
      <c r="KGK47" s="467"/>
      <c r="KGL47" s="467"/>
      <c r="KGM47" s="467"/>
      <c r="KGN47" s="467"/>
      <c r="KGO47" s="467"/>
      <c r="KGP47" s="467"/>
      <c r="KGQ47" s="467"/>
      <c r="KGR47" s="467"/>
      <c r="KGS47" s="467"/>
      <c r="KGT47" s="467"/>
      <c r="KGU47" s="467"/>
      <c r="KGV47" s="467"/>
      <c r="KGW47" s="467"/>
      <c r="KGX47" s="467"/>
      <c r="KGY47" s="467"/>
      <c r="KGZ47" s="467"/>
      <c r="KHA47" s="467"/>
      <c r="KHB47" s="467"/>
      <c r="KHC47" s="467"/>
      <c r="KHD47" s="467"/>
      <c r="KHE47" s="467"/>
      <c r="KHF47" s="467"/>
      <c r="KHG47" s="467"/>
      <c r="KHH47" s="467"/>
      <c r="KHI47" s="467"/>
      <c r="KHJ47" s="467"/>
      <c r="KHK47" s="467"/>
      <c r="KHL47" s="467"/>
      <c r="KHM47" s="467"/>
      <c r="KHN47" s="467"/>
      <c r="KHO47" s="467"/>
      <c r="KHP47" s="467"/>
      <c r="KHQ47" s="467"/>
      <c r="KHR47" s="467"/>
      <c r="KHS47" s="467"/>
      <c r="KHT47" s="467"/>
      <c r="KHU47" s="467"/>
      <c r="KHV47" s="467"/>
      <c r="KHW47" s="467"/>
      <c r="KHX47" s="467"/>
      <c r="KHY47" s="467"/>
      <c r="KHZ47" s="467"/>
      <c r="KIA47" s="467"/>
      <c r="KIB47" s="467"/>
      <c r="KIC47" s="467"/>
      <c r="KID47" s="467"/>
      <c r="KIE47" s="467"/>
      <c r="KIF47" s="467"/>
      <c r="KIG47" s="467"/>
      <c r="KIH47" s="467"/>
      <c r="KII47" s="467"/>
      <c r="KIJ47" s="467"/>
      <c r="KIK47" s="467"/>
      <c r="KIL47" s="467"/>
      <c r="KIM47" s="467"/>
      <c r="KIN47" s="467"/>
      <c r="KIO47" s="467"/>
      <c r="KIP47" s="467"/>
      <c r="KIQ47" s="467"/>
      <c r="KIR47" s="467"/>
      <c r="KIS47" s="467"/>
      <c r="KIT47" s="467"/>
      <c r="KIU47" s="467"/>
      <c r="KIV47" s="467"/>
      <c r="KIW47" s="467"/>
      <c r="KIX47" s="467"/>
      <c r="KIY47" s="467"/>
      <c r="KIZ47" s="467"/>
      <c r="KJA47" s="467"/>
      <c r="KJB47" s="467"/>
      <c r="KJC47" s="467"/>
      <c r="KJD47" s="467"/>
      <c r="KJE47" s="467"/>
      <c r="KJF47" s="467"/>
      <c r="KJG47" s="467"/>
      <c r="KJH47" s="467"/>
      <c r="KJI47" s="467"/>
      <c r="KJJ47" s="467"/>
      <c r="KJK47" s="467"/>
      <c r="KJL47" s="467"/>
      <c r="KJM47" s="467"/>
      <c r="KJN47" s="467"/>
      <c r="KJO47" s="467"/>
      <c r="KJP47" s="467"/>
      <c r="KJQ47" s="467"/>
      <c r="KJR47" s="467"/>
      <c r="KJS47" s="467"/>
      <c r="KJT47" s="467"/>
      <c r="KJU47" s="467"/>
      <c r="KJV47" s="467"/>
      <c r="KJW47" s="467"/>
      <c r="KJX47" s="467"/>
      <c r="KJY47" s="467"/>
      <c r="KJZ47" s="467"/>
      <c r="KKA47" s="467"/>
      <c r="KKB47" s="467"/>
      <c r="KKC47" s="467"/>
      <c r="KKD47" s="467"/>
      <c r="KKE47" s="467"/>
      <c r="KKF47" s="467"/>
      <c r="KKG47" s="467"/>
      <c r="KKH47" s="467"/>
      <c r="KKI47" s="467"/>
      <c r="KKJ47" s="467"/>
      <c r="KKK47" s="467"/>
      <c r="KKL47" s="467"/>
      <c r="KKM47" s="467"/>
      <c r="KKN47" s="467"/>
      <c r="KKO47" s="467"/>
      <c r="KKP47" s="467"/>
      <c r="KKQ47" s="467"/>
      <c r="KKR47" s="467"/>
      <c r="KKS47" s="467"/>
      <c r="KKT47" s="467"/>
      <c r="KKU47" s="467"/>
      <c r="KKV47" s="467"/>
      <c r="KKW47" s="467"/>
      <c r="KKX47" s="467"/>
      <c r="KKY47" s="467"/>
      <c r="KKZ47" s="467"/>
      <c r="KLA47" s="467"/>
      <c r="KLB47" s="467"/>
      <c r="KLC47" s="467"/>
      <c r="KLD47" s="467"/>
      <c r="KLE47" s="467"/>
      <c r="KLF47" s="467"/>
      <c r="KLG47" s="467"/>
      <c r="KLH47" s="467"/>
      <c r="KLI47" s="467"/>
      <c r="KLJ47" s="467"/>
      <c r="KLK47" s="467"/>
      <c r="KLL47" s="467"/>
      <c r="KLM47" s="467"/>
      <c r="KLN47" s="467"/>
      <c r="KLO47" s="467"/>
      <c r="KLP47" s="467"/>
      <c r="KLQ47" s="467"/>
      <c r="KLR47" s="467"/>
      <c r="KLS47" s="467"/>
      <c r="KLT47" s="467"/>
      <c r="KLU47" s="467"/>
      <c r="KLV47" s="467"/>
      <c r="KLW47" s="467"/>
      <c r="KLX47" s="467"/>
      <c r="KLY47" s="467"/>
      <c r="KLZ47" s="467"/>
      <c r="KMA47" s="467"/>
      <c r="KMB47" s="467"/>
      <c r="KMC47" s="467"/>
      <c r="KMD47" s="467"/>
      <c r="KME47" s="467"/>
      <c r="KMF47" s="467"/>
      <c r="KMG47" s="467"/>
      <c r="KMH47" s="467"/>
      <c r="KMI47" s="467"/>
      <c r="KMJ47" s="467"/>
      <c r="KMK47" s="467"/>
      <c r="KML47" s="467"/>
      <c r="KMM47" s="467"/>
      <c r="KMN47" s="467"/>
      <c r="KMO47" s="467"/>
      <c r="KMP47" s="467"/>
      <c r="KMQ47" s="467"/>
      <c r="KMR47" s="467"/>
      <c r="KMS47" s="467"/>
      <c r="KMT47" s="467"/>
      <c r="KMU47" s="467"/>
      <c r="KMV47" s="467"/>
      <c r="KMW47" s="467"/>
      <c r="KMX47" s="467"/>
      <c r="KMY47" s="467"/>
      <c r="KMZ47" s="467"/>
      <c r="KNA47" s="467"/>
      <c r="KNB47" s="467"/>
      <c r="KNC47" s="467"/>
      <c r="KND47" s="467"/>
      <c r="KNE47" s="467"/>
      <c r="KNF47" s="467"/>
      <c r="KNG47" s="467"/>
      <c r="KNH47" s="467"/>
      <c r="KNI47" s="467"/>
      <c r="KNJ47" s="467"/>
      <c r="KNK47" s="467"/>
      <c r="KNL47" s="467"/>
      <c r="KNM47" s="467"/>
      <c r="KNN47" s="467"/>
      <c r="KNO47" s="467"/>
      <c r="KNP47" s="467"/>
      <c r="KNQ47" s="467"/>
      <c r="KNR47" s="467"/>
      <c r="KNS47" s="467"/>
      <c r="KNT47" s="467"/>
      <c r="KNU47" s="467"/>
      <c r="KNV47" s="467"/>
      <c r="KNW47" s="467"/>
      <c r="KNX47" s="467"/>
      <c r="KNY47" s="467"/>
      <c r="KNZ47" s="467"/>
      <c r="KOA47" s="467"/>
      <c r="KOB47" s="467"/>
      <c r="KOC47" s="467"/>
      <c r="KOD47" s="467"/>
      <c r="KOE47" s="467"/>
      <c r="KOF47" s="467"/>
      <c r="KOG47" s="467"/>
      <c r="KOH47" s="467"/>
      <c r="KOI47" s="467"/>
      <c r="KOJ47" s="467"/>
      <c r="KOK47" s="467"/>
      <c r="KOL47" s="467"/>
      <c r="KOM47" s="467"/>
      <c r="KON47" s="467"/>
      <c r="KOO47" s="467"/>
      <c r="KOP47" s="467"/>
      <c r="KOQ47" s="467"/>
      <c r="KOR47" s="467"/>
      <c r="KOS47" s="467"/>
      <c r="KOT47" s="467"/>
      <c r="KOU47" s="467"/>
      <c r="KOV47" s="467"/>
      <c r="KOW47" s="467"/>
      <c r="KOX47" s="467"/>
      <c r="KOY47" s="467"/>
      <c r="KOZ47" s="467"/>
      <c r="KPA47" s="467"/>
      <c r="KPB47" s="467"/>
      <c r="KPC47" s="467"/>
      <c r="KPD47" s="467"/>
      <c r="KPE47" s="467"/>
      <c r="KPF47" s="467"/>
      <c r="KPG47" s="467"/>
      <c r="KPH47" s="467"/>
      <c r="KPI47" s="467"/>
      <c r="KPJ47" s="467"/>
      <c r="KPK47" s="467"/>
      <c r="KPL47" s="467"/>
      <c r="KPM47" s="467"/>
      <c r="KPN47" s="467"/>
      <c r="KPO47" s="467"/>
      <c r="KPP47" s="467"/>
      <c r="KPQ47" s="467"/>
      <c r="KPR47" s="467"/>
      <c r="KPS47" s="467"/>
      <c r="KPT47" s="467"/>
      <c r="KPU47" s="467"/>
      <c r="KPV47" s="467"/>
      <c r="KPW47" s="467"/>
      <c r="KPX47" s="467"/>
      <c r="KPY47" s="467"/>
      <c r="KPZ47" s="467"/>
      <c r="KQA47" s="467"/>
      <c r="KQB47" s="467"/>
      <c r="KQC47" s="467"/>
      <c r="KQD47" s="467"/>
      <c r="KQE47" s="467"/>
      <c r="KQF47" s="467"/>
      <c r="KQG47" s="467"/>
      <c r="KQH47" s="467"/>
      <c r="KQI47" s="467"/>
      <c r="KQJ47" s="467"/>
      <c r="KQK47" s="467"/>
      <c r="KQL47" s="467"/>
      <c r="KQM47" s="467"/>
      <c r="KQN47" s="467"/>
      <c r="KQO47" s="467"/>
      <c r="KQP47" s="467"/>
      <c r="KQQ47" s="467"/>
      <c r="KQR47" s="467"/>
      <c r="KQS47" s="467"/>
      <c r="KQT47" s="467"/>
      <c r="KQU47" s="467"/>
      <c r="KQV47" s="467"/>
      <c r="KQW47" s="467"/>
      <c r="KQX47" s="467"/>
      <c r="KQY47" s="467"/>
      <c r="KQZ47" s="467"/>
      <c r="KRA47" s="467"/>
      <c r="KRB47" s="467"/>
      <c r="KRC47" s="467"/>
      <c r="KRD47" s="467"/>
      <c r="KRE47" s="467"/>
      <c r="KRF47" s="467"/>
      <c r="KRG47" s="467"/>
      <c r="KRH47" s="467"/>
      <c r="KRI47" s="467"/>
      <c r="KRJ47" s="467"/>
      <c r="KRK47" s="467"/>
      <c r="KRL47" s="467"/>
      <c r="KRM47" s="467"/>
      <c r="KRN47" s="467"/>
      <c r="KRO47" s="467"/>
      <c r="KRP47" s="467"/>
      <c r="KRQ47" s="467"/>
      <c r="KRR47" s="467"/>
      <c r="KRS47" s="467"/>
      <c r="KRT47" s="467"/>
      <c r="KRU47" s="467"/>
      <c r="KRV47" s="467"/>
      <c r="KRW47" s="467"/>
      <c r="KRX47" s="467"/>
      <c r="KRY47" s="467"/>
      <c r="KRZ47" s="467"/>
      <c r="KSA47" s="467"/>
      <c r="KSB47" s="467"/>
      <c r="KSC47" s="467"/>
      <c r="KSD47" s="467"/>
      <c r="KSE47" s="467"/>
      <c r="KSF47" s="467"/>
      <c r="KSG47" s="467"/>
      <c r="KSH47" s="467"/>
      <c r="KSI47" s="467"/>
      <c r="KSJ47" s="467"/>
      <c r="KSK47" s="467"/>
      <c r="KSL47" s="467"/>
      <c r="KSM47" s="467"/>
      <c r="KSN47" s="467"/>
      <c r="KSO47" s="467"/>
      <c r="KSP47" s="467"/>
      <c r="KSQ47" s="467"/>
      <c r="KSR47" s="467"/>
      <c r="KSS47" s="467"/>
      <c r="KST47" s="467"/>
      <c r="KSU47" s="467"/>
      <c r="KSV47" s="467"/>
      <c r="KSW47" s="467"/>
      <c r="KSX47" s="467"/>
      <c r="KSY47" s="467"/>
      <c r="KSZ47" s="467"/>
      <c r="KTA47" s="467"/>
      <c r="KTB47" s="467"/>
      <c r="KTC47" s="467"/>
      <c r="KTD47" s="467"/>
      <c r="KTE47" s="467"/>
      <c r="KTF47" s="467"/>
      <c r="KTG47" s="467"/>
      <c r="KTH47" s="467"/>
      <c r="KTI47" s="467"/>
      <c r="KTJ47" s="467"/>
      <c r="KTK47" s="467"/>
      <c r="KTL47" s="467"/>
      <c r="KTM47" s="467"/>
      <c r="KTN47" s="467"/>
      <c r="KTO47" s="467"/>
      <c r="KTP47" s="467"/>
      <c r="KTQ47" s="467"/>
      <c r="KTR47" s="467"/>
      <c r="KTS47" s="467"/>
      <c r="KTT47" s="467"/>
      <c r="KTU47" s="467"/>
      <c r="KTV47" s="467"/>
      <c r="KTW47" s="467"/>
      <c r="KTX47" s="467"/>
      <c r="KTY47" s="467"/>
      <c r="KTZ47" s="467"/>
      <c r="KUA47" s="467"/>
      <c r="KUB47" s="467"/>
      <c r="KUC47" s="467"/>
      <c r="KUD47" s="467"/>
      <c r="KUE47" s="467"/>
      <c r="KUF47" s="467"/>
      <c r="KUG47" s="467"/>
      <c r="KUH47" s="467"/>
      <c r="KUI47" s="467"/>
      <c r="KUJ47" s="467"/>
      <c r="KUK47" s="467"/>
      <c r="KUL47" s="467"/>
      <c r="KUM47" s="467"/>
      <c r="KUN47" s="467"/>
      <c r="KUO47" s="467"/>
      <c r="KUP47" s="467"/>
      <c r="KUQ47" s="467"/>
      <c r="KUR47" s="467"/>
      <c r="KUS47" s="467"/>
      <c r="KUT47" s="467"/>
      <c r="KUU47" s="467"/>
      <c r="KUV47" s="467"/>
      <c r="KUW47" s="467"/>
      <c r="KUX47" s="467"/>
      <c r="KUY47" s="467"/>
      <c r="KUZ47" s="467"/>
      <c r="KVA47" s="467"/>
      <c r="KVB47" s="467"/>
      <c r="KVC47" s="467"/>
      <c r="KVD47" s="467"/>
      <c r="KVE47" s="467"/>
      <c r="KVF47" s="467"/>
      <c r="KVG47" s="467"/>
      <c r="KVH47" s="467"/>
      <c r="KVI47" s="467"/>
      <c r="KVJ47" s="467"/>
      <c r="KVK47" s="467"/>
      <c r="KVL47" s="467"/>
      <c r="KVM47" s="467"/>
      <c r="KVN47" s="467"/>
      <c r="KVO47" s="467"/>
      <c r="KVP47" s="467"/>
      <c r="KVQ47" s="467"/>
      <c r="KVR47" s="467"/>
      <c r="KVS47" s="467"/>
      <c r="KVT47" s="467"/>
      <c r="KVU47" s="467"/>
      <c r="KVV47" s="467"/>
      <c r="KVW47" s="467"/>
      <c r="KVX47" s="467"/>
      <c r="KVY47" s="467"/>
      <c r="KVZ47" s="467"/>
      <c r="KWA47" s="467"/>
      <c r="KWB47" s="467"/>
      <c r="KWC47" s="467"/>
      <c r="KWD47" s="467"/>
      <c r="KWE47" s="467"/>
      <c r="KWF47" s="467"/>
      <c r="KWG47" s="467"/>
      <c r="KWH47" s="467"/>
      <c r="KWI47" s="467"/>
      <c r="KWJ47" s="467"/>
      <c r="KWK47" s="467"/>
      <c r="KWL47" s="467"/>
      <c r="KWM47" s="467"/>
      <c r="KWN47" s="467"/>
      <c r="KWO47" s="467"/>
      <c r="KWP47" s="467"/>
      <c r="KWQ47" s="467"/>
      <c r="KWR47" s="467"/>
      <c r="KWS47" s="467"/>
      <c r="KWT47" s="467"/>
      <c r="KWU47" s="467"/>
      <c r="KWV47" s="467"/>
      <c r="KWW47" s="467"/>
      <c r="KWX47" s="467"/>
      <c r="KWY47" s="467"/>
      <c r="KWZ47" s="467"/>
      <c r="KXA47" s="467"/>
      <c r="KXB47" s="467"/>
      <c r="KXC47" s="467"/>
      <c r="KXD47" s="467"/>
      <c r="KXE47" s="467"/>
      <c r="KXF47" s="467"/>
      <c r="KXG47" s="467"/>
      <c r="KXH47" s="467"/>
      <c r="KXI47" s="467"/>
      <c r="KXJ47" s="467"/>
      <c r="KXK47" s="467"/>
      <c r="KXL47" s="467"/>
      <c r="KXM47" s="467"/>
      <c r="KXN47" s="467"/>
      <c r="KXO47" s="467"/>
      <c r="KXP47" s="467"/>
      <c r="KXQ47" s="467"/>
      <c r="KXR47" s="467"/>
      <c r="KXS47" s="467"/>
      <c r="KXT47" s="467"/>
      <c r="KXU47" s="467"/>
      <c r="KXV47" s="467"/>
      <c r="KXW47" s="467"/>
      <c r="KXX47" s="467"/>
      <c r="KXY47" s="467"/>
      <c r="KXZ47" s="467"/>
      <c r="KYA47" s="467"/>
      <c r="KYB47" s="467"/>
      <c r="KYC47" s="467"/>
      <c r="KYD47" s="467"/>
      <c r="KYE47" s="467"/>
      <c r="KYF47" s="467"/>
      <c r="KYG47" s="467"/>
      <c r="KYH47" s="467"/>
      <c r="KYI47" s="467"/>
      <c r="KYJ47" s="467"/>
      <c r="KYK47" s="467"/>
      <c r="KYL47" s="467"/>
      <c r="KYM47" s="467"/>
      <c r="KYN47" s="467"/>
      <c r="KYO47" s="467"/>
      <c r="KYP47" s="467"/>
      <c r="KYQ47" s="467"/>
      <c r="KYR47" s="467"/>
      <c r="KYS47" s="467"/>
      <c r="KYT47" s="467"/>
      <c r="KYU47" s="467"/>
      <c r="KYV47" s="467"/>
      <c r="KYW47" s="467"/>
      <c r="KYX47" s="467"/>
      <c r="KYY47" s="467"/>
      <c r="KYZ47" s="467"/>
      <c r="KZA47" s="467"/>
      <c r="KZB47" s="467"/>
      <c r="KZC47" s="467"/>
      <c r="KZD47" s="467"/>
      <c r="KZE47" s="467"/>
      <c r="KZF47" s="467"/>
      <c r="KZG47" s="467"/>
      <c r="KZH47" s="467"/>
      <c r="KZI47" s="467"/>
      <c r="KZJ47" s="467"/>
      <c r="KZK47" s="467"/>
      <c r="KZL47" s="467"/>
      <c r="KZM47" s="467"/>
      <c r="KZN47" s="467"/>
      <c r="KZO47" s="467"/>
      <c r="KZP47" s="467"/>
      <c r="KZQ47" s="467"/>
      <c r="KZR47" s="467"/>
      <c r="KZS47" s="467"/>
      <c r="KZT47" s="467"/>
      <c r="KZU47" s="467"/>
      <c r="KZV47" s="467"/>
      <c r="KZW47" s="467"/>
      <c r="KZX47" s="467"/>
      <c r="KZY47" s="467"/>
      <c r="KZZ47" s="467"/>
      <c r="LAA47" s="467"/>
      <c r="LAB47" s="467"/>
      <c r="LAC47" s="467"/>
      <c r="LAD47" s="467"/>
      <c r="LAE47" s="467"/>
      <c r="LAF47" s="467"/>
      <c r="LAG47" s="467"/>
      <c r="LAH47" s="467"/>
      <c r="LAI47" s="467"/>
      <c r="LAJ47" s="467"/>
      <c r="LAK47" s="467"/>
      <c r="LAL47" s="467"/>
      <c r="LAM47" s="467"/>
      <c r="LAN47" s="467"/>
      <c r="LAO47" s="467"/>
      <c r="LAP47" s="467"/>
      <c r="LAQ47" s="467"/>
      <c r="LAR47" s="467"/>
      <c r="LAS47" s="467"/>
      <c r="LAT47" s="467"/>
      <c r="LAU47" s="467"/>
      <c r="LAV47" s="467"/>
      <c r="LAW47" s="467"/>
      <c r="LAX47" s="467"/>
      <c r="LAY47" s="467"/>
      <c r="LAZ47" s="467"/>
      <c r="LBA47" s="467"/>
      <c r="LBB47" s="467"/>
      <c r="LBC47" s="467"/>
      <c r="LBD47" s="467"/>
      <c r="LBE47" s="467"/>
      <c r="LBF47" s="467"/>
      <c r="LBG47" s="467"/>
      <c r="LBH47" s="467"/>
      <c r="LBI47" s="467"/>
      <c r="LBJ47" s="467"/>
      <c r="LBK47" s="467"/>
      <c r="LBL47" s="467"/>
      <c r="LBM47" s="467"/>
      <c r="LBN47" s="467"/>
      <c r="LBO47" s="467"/>
      <c r="LBP47" s="467"/>
      <c r="LBQ47" s="467"/>
      <c r="LBR47" s="467"/>
      <c r="LBS47" s="467"/>
      <c r="LBT47" s="467"/>
      <c r="LBU47" s="467"/>
      <c r="LBV47" s="467"/>
      <c r="LBW47" s="467"/>
      <c r="LBX47" s="467"/>
      <c r="LBY47" s="467"/>
      <c r="LBZ47" s="467"/>
      <c r="LCA47" s="467"/>
      <c r="LCB47" s="467"/>
      <c r="LCC47" s="467"/>
      <c r="LCD47" s="467"/>
      <c r="LCE47" s="467"/>
      <c r="LCF47" s="467"/>
      <c r="LCG47" s="467"/>
      <c r="LCH47" s="467"/>
      <c r="LCI47" s="467"/>
      <c r="LCJ47" s="467"/>
      <c r="LCK47" s="467"/>
      <c r="LCL47" s="467"/>
      <c r="LCM47" s="467"/>
      <c r="LCN47" s="467"/>
      <c r="LCO47" s="467"/>
      <c r="LCP47" s="467"/>
      <c r="LCQ47" s="467"/>
      <c r="LCR47" s="467"/>
      <c r="LCS47" s="467"/>
      <c r="LCT47" s="467"/>
      <c r="LCU47" s="467"/>
      <c r="LCV47" s="467"/>
      <c r="LCW47" s="467"/>
      <c r="LCX47" s="467"/>
      <c r="LCY47" s="467"/>
      <c r="LCZ47" s="467"/>
      <c r="LDA47" s="467"/>
      <c r="LDB47" s="467"/>
      <c r="LDC47" s="467"/>
      <c r="LDD47" s="467"/>
      <c r="LDE47" s="467"/>
      <c r="LDF47" s="467"/>
      <c r="LDG47" s="467"/>
      <c r="LDH47" s="467"/>
      <c r="LDI47" s="467"/>
      <c r="LDJ47" s="467"/>
      <c r="LDK47" s="467"/>
      <c r="LDL47" s="467"/>
      <c r="LDM47" s="467"/>
      <c r="LDN47" s="467"/>
      <c r="LDO47" s="467"/>
      <c r="LDP47" s="467"/>
      <c r="LDQ47" s="467"/>
      <c r="LDR47" s="467"/>
      <c r="LDS47" s="467"/>
      <c r="LDT47" s="467"/>
      <c r="LDU47" s="467"/>
      <c r="LDV47" s="467"/>
      <c r="LDW47" s="467"/>
      <c r="LDX47" s="467"/>
      <c r="LDY47" s="467"/>
      <c r="LDZ47" s="467"/>
      <c r="LEA47" s="467"/>
      <c r="LEB47" s="467"/>
      <c r="LEC47" s="467"/>
      <c r="LED47" s="467"/>
      <c r="LEE47" s="467"/>
      <c r="LEF47" s="467"/>
      <c r="LEG47" s="467"/>
      <c r="LEH47" s="467"/>
      <c r="LEI47" s="467"/>
      <c r="LEJ47" s="467"/>
      <c r="LEK47" s="467"/>
      <c r="LEL47" s="467"/>
      <c r="LEM47" s="467"/>
      <c r="LEN47" s="467"/>
      <c r="LEO47" s="467"/>
      <c r="LEP47" s="467"/>
      <c r="LEQ47" s="467"/>
      <c r="LER47" s="467"/>
      <c r="LES47" s="467"/>
      <c r="LET47" s="467"/>
      <c r="LEU47" s="467"/>
      <c r="LEV47" s="467"/>
      <c r="LEW47" s="467"/>
      <c r="LEX47" s="467"/>
      <c r="LEY47" s="467"/>
      <c r="LEZ47" s="467"/>
      <c r="LFA47" s="467"/>
      <c r="LFB47" s="467"/>
      <c r="LFC47" s="467"/>
      <c r="LFD47" s="467"/>
      <c r="LFE47" s="467"/>
      <c r="LFF47" s="467"/>
      <c r="LFG47" s="467"/>
      <c r="LFH47" s="467"/>
      <c r="LFI47" s="467"/>
      <c r="LFJ47" s="467"/>
      <c r="LFK47" s="467"/>
      <c r="LFL47" s="467"/>
      <c r="LFM47" s="467"/>
      <c r="LFN47" s="467"/>
      <c r="LFO47" s="467"/>
      <c r="LFP47" s="467"/>
      <c r="LFQ47" s="467"/>
      <c r="LFR47" s="467"/>
      <c r="LFS47" s="467"/>
      <c r="LFT47" s="467"/>
      <c r="LFU47" s="467"/>
      <c r="LFV47" s="467"/>
      <c r="LFW47" s="467"/>
      <c r="LFX47" s="467"/>
      <c r="LFY47" s="467"/>
      <c r="LFZ47" s="467"/>
      <c r="LGA47" s="467"/>
      <c r="LGB47" s="467"/>
      <c r="LGC47" s="467"/>
      <c r="LGD47" s="467"/>
      <c r="LGE47" s="467"/>
      <c r="LGF47" s="467"/>
      <c r="LGG47" s="467"/>
      <c r="LGH47" s="467"/>
      <c r="LGI47" s="467"/>
      <c r="LGJ47" s="467"/>
      <c r="LGK47" s="467"/>
      <c r="LGL47" s="467"/>
      <c r="LGM47" s="467"/>
      <c r="LGN47" s="467"/>
      <c r="LGO47" s="467"/>
      <c r="LGP47" s="467"/>
      <c r="LGQ47" s="467"/>
      <c r="LGR47" s="467"/>
      <c r="LGS47" s="467"/>
      <c r="LGT47" s="467"/>
      <c r="LGU47" s="467"/>
      <c r="LGV47" s="467"/>
      <c r="LGW47" s="467"/>
      <c r="LGX47" s="467"/>
      <c r="LGY47" s="467"/>
      <c r="LGZ47" s="467"/>
      <c r="LHA47" s="467"/>
      <c r="LHB47" s="467"/>
      <c r="LHC47" s="467"/>
      <c r="LHD47" s="467"/>
      <c r="LHE47" s="467"/>
      <c r="LHF47" s="467"/>
      <c r="LHG47" s="467"/>
      <c r="LHH47" s="467"/>
      <c r="LHI47" s="467"/>
      <c r="LHJ47" s="467"/>
      <c r="LHK47" s="467"/>
      <c r="LHL47" s="467"/>
      <c r="LHM47" s="467"/>
      <c r="LHN47" s="467"/>
      <c r="LHO47" s="467"/>
      <c r="LHP47" s="467"/>
      <c r="LHQ47" s="467"/>
      <c r="LHR47" s="467"/>
      <c r="LHS47" s="467"/>
      <c r="LHT47" s="467"/>
      <c r="LHU47" s="467"/>
      <c r="LHV47" s="467"/>
      <c r="LHW47" s="467"/>
      <c r="LHX47" s="467"/>
      <c r="LHY47" s="467"/>
      <c r="LHZ47" s="467"/>
      <c r="LIA47" s="467"/>
      <c r="LIB47" s="467"/>
      <c r="LIC47" s="467"/>
      <c r="LID47" s="467"/>
      <c r="LIE47" s="467"/>
      <c r="LIF47" s="467"/>
      <c r="LIG47" s="467"/>
      <c r="LIH47" s="467"/>
      <c r="LII47" s="467"/>
      <c r="LIJ47" s="467"/>
      <c r="LIK47" s="467"/>
      <c r="LIL47" s="467"/>
      <c r="LIM47" s="467"/>
      <c r="LIN47" s="467"/>
      <c r="LIO47" s="467"/>
      <c r="LIP47" s="467"/>
      <c r="LIQ47" s="467"/>
      <c r="LIR47" s="467"/>
      <c r="LIS47" s="467"/>
      <c r="LIT47" s="467"/>
      <c r="LIU47" s="467"/>
      <c r="LIV47" s="467"/>
      <c r="LIW47" s="467"/>
      <c r="LIX47" s="467"/>
      <c r="LIY47" s="467"/>
      <c r="LIZ47" s="467"/>
      <c r="LJA47" s="467"/>
      <c r="LJB47" s="467"/>
      <c r="LJC47" s="467"/>
      <c r="LJD47" s="467"/>
      <c r="LJE47" s="467"/>
      <c r="LJF47" s="467"/>
      <c r="LJG47" s="467"/>
      <c r="LJH47" s="467"/>
      <c r="LJI47" s="467"/>
      <c r="LJJ47" s="467"/>
      <c r="LJK47" s="467"/>
      <c r="LJL47" s="467"/>
      <c r="LJM47" s="467"/>
      <c r="LJN47" s="467"/>
      <c r="LJO47" s="467"/>
      <c r="LJP47" s="467"/>
      <c r="LJQ47" s="467"/>
      <c r="LJR47" s="467"/>
      <c r="LJS47" s="467"/>
      <c r="LJT47" s="467"/>
      <c r="LJU47" s="467"/>
      <c r="LJV47" s="467"/>
      <c r="LJW47" s="467"/>
      <c r="LJX47" s="467"/>
      <c r="LJY47" s="467"/>
      <c r="LJZ47" s="467"/>
      <c r="LKA47" s="467"/>
      <c r="LKB47" s="467"/>
      <c r="LKC47" s="467"/>
      <c r="LKD47" s="467"/>
      <c r="LKE47" s="467"/>
      <c r="LKF47" s="467"/>
      <c r="LKG47" s="467"/>
      <c r="LKH47" s="467"/>
      <c r="LKI47" s="467"/>
      <c r="LKJ47" s="467"/>
      <c r="LKK47" s="467"/>
      <c r="LKL47" s="467"/>
      <c r="LKM47" s="467"/>
      <c r="LKN47" s="467"/>
      <c r="LKO47" s="467"/>
      <c r="LKP47" s="467"/>
      <c r="LKQ47" s="467"/>
      <c r="LKR47" s="467"/>
      <c r="LKS47" s="467"/>
      <c r="LKT47" s="467"/>
      <c r="LKU47" s="467"/>
      <c r="LKV47" s="467"/>
      <c r="LKW47" s="467"/>
      <c r="LKX47" s="467"/>
      <c r="LKY47" s="467"/>
      <c r="LKZ47" s="467"/>
      <c r="LLA47" s="467"/>
      <c r="LLB47" s="467"/>
      <c r="LLC47" s="467"/>
      <c r="LLD47" s="467"/>
      <c r="LLE47" s="467"/>
      <c r="LLF47" s="467"/>
      <c r="LLG47" s="467"/>
      <c r="LLH47" s="467"/>
      <c r="LLI47" s="467"/>
      <c r="LLJ47" s="467"/>
      <c r="LLK47" s="467"/>
      <c r="LLL47" s="467"/>
      <c r="LLM47" s="467"/>
      <c r="LLN47" s="467"/>
      <c r="LLO47" s="467"/>
      <c r="LLP47" s="467"/>
      <c r="LLQ47" s="467"/>
      <c r="LLR47" s="467"/>
      <c r="LLS47" s="467"/>
      <c r="LLT47" s="467"/>
      <c r="LLU47" s="467"/>
      <c r="LLV47" s="467"/>
      <c r="LLW47" s="467"/>
      <c r="LLX47" s="467"/>
      <c r="LLY47" s="467"/>
      <c r="LLZ47" s="467"/>
      <c r="LMA47" s="467"/>
      <c r="LMB47" s="467"/>
      <c r="LMC47" s="467"/>
      <c r="LMD47" s="467"/>
      <c r="LME47" s="467"/>
      <c r="LMF47" s="467"/>
      <c r="LMG47" s="467"/>
      <c r="LMH47" s="467"/>
      <c r="LMI47" s="467"/>
      <c r="LMJ47" s="467"/>
      <c r="LMK47" s="467"/>
      <c r="LML47" s="467"/>
      <c r="LMM47" s="467"/>
      <c r="LMN47" s="467"/>
      <c r="LMO47" s="467"/>
      <c r="LMP47" s="467"/>
      <c r="LMQ47" s="467"/>
      <c r="LMR47" s="467"/>
      <c r="LMS47" s="467"/>
      <c r="LMT47" s="467"/>
      <c r="LMU47" s="467"/>
      <c r="LMV47" s="467"/>
      <c r="LMW47" s="467"/>
      <c r="LMX47" s="467"/>
      <c r="LMY47" s="467"/>
      <c r="LMZ47" s="467"/>
      <c r="LNA47" s="467"/>
      <c r="LNB47" s="467"/>
      <c r="LNC47" s="467"/>
      <c r="LND47" s="467"/>
      <c r="LNE47" s="467"/>
      <c r="LNF47" s="467"/>
      <c r="LNG47" s="467"/>
      <c r="LNH47" s="467"/>
      <c r="LNI47" s="467"/>
      <c r="LNJ47" s="467"/>
      <c r="LNK47" s="467"/>
      <c r="LNL47" s="467"/>
      <c r="LNM47" s="467"/>
      <c r="LNN47" s="467"/>
      <c r="LNO47" s="467"/>
      <c r="LNP47" s="467"/>
      <c r="LNQ47" s="467"/>
      <c r="LNR47" s="467"/>
      <c r="LNS47" s="467"/>
      <c r="LNT47" s="467"/>
      <c r="LNU47" s="467"/>
      <c r="LNV47" s="467"/>
      <c r="LNW47" s="467"/>
      <c r="LNX47" s="467"/>
      <c r="LNY47" s="467"/>
      <c r="LNZ47" s="467"/>
      <c r="LOA47" s="467"/>
      <c r="LOB47" s="467"/>
      <c r="LOC47" s="467"/>
      <c r="LOD47" s="467"/>
      <c r="LOE47" s="467"/>
      <c r="LOF47" s="467"/>
      <c r="LOG47" s="467"/>
      <c r="LOH47" s="467"/>
      <c r="LOI47" s="467"/>
      <c r="LOJ47" s="467"/>
      <c r="LOK47" s="467"/>
      <c r="LOL47" s="467"/>
      <c r="LOM47" s="467"/>
      <c r="LON47" s="467"/>
      <c r="LOO47" s="467"/>
      <c r="LOP47" s="467"/>
      <c r="LOQ47" s="467"/>
      <c r="LOR47" s="467"/>
      <c r="LOS47" s="467"/>
      <c r="LOT47" s="467"/>
      <c r="LOU47" s="467"/>
      <c r="LOV47" s="467"/>
      <c r="LOW47" s="467"/>
      <c r="LOX47" s="467"/>
      <c r="LOY47" s="467"/>
      <c r="LOZ47" s="467"/>
      <c r="LPA47" s="467"/>
      <c r="LPB47" s="467"/>
      <c r="LPC47" s="467"/>
      <c r="LPD47" s="467"/>
      <c r="LPE47" s="467"/>
      <c r="LPF47" s="467"/>
      <c r="LPG47" s="467"/>
      <c r="LPH47" s="467"/>
      <c r="LPI47" s="467"/>
      <c r="LPJ47" s="467"/>
      <c r="LPK47" s="467"/>
      <c r="LPL47" s="467"/>
      <c r="LPM47" s="467"/>
      <c r="LPN47" s="467"/>
      <c r="LPO47" s="467"/>
      <c r="LPP47" s="467"/>
      <c r="LPQ47" s="467"/>
      <c r="LPR47" s="467"/>
      <c r="LPS47" s="467"/>
      <c r="LPT47" s="467"/>
      <c r="LPU47" s="467"/>
      <c r="LPV47" s="467"/>
      <c r="LPW47" s="467"/>
      <c r="LPX47" s="467"/>
      <c r="LPY47" s="467"/>
      <c r="LPZ47" s="467"/>
      <c r="LQA47" s="467"/>
      <c r="LQB47" s="467"/>
      <c r="LQC47" s="467"/>
      <c r="LQD47" s="467"/>
      <c r="LQE47" s="467"/>
      <c r="LQF47" s="467"/>
      <c r="LQG47" s="467"/>
      <c r="LQH47" s="467"/>
      <c r="LQI47" s="467"/>
      <c r="LQJ47" s="467"/>
      <c r="LQK47" s="467"/>
      <c r="LQL47" s="467"/>
      <c r="LQM47" s="467"/>
      <c r="LQN47" s="467"/>
      <c r="LQO47" s="467"/>
      <c r="LQP47" s="467"/>
      <c r="LQQ47" s="467"/>
      <c r="LQR47" s="467"/>
      <c r="LQS47" s="467"/>
      <c r="LQT47" s="467"/>
      <c r="LQU47" s="467"/>
      <c r="LQV47" s="467"/>
      <c r="LQW47" s="467"/>
      <c r="LQX47" s="467"/>
      <c r="LQY47" s="467"/>
      <c r="LQZ47" s="467"/>
      <c r="LRA47" s="467"/>
      <c r="LRB47" s="467"/>
      <c r="LRC47" s="467"/>
      <c r="LRD47" s="467"/>
      <c r="LRE47" s="467"/>
      <c r="LRF47" s="467"/>
      <c r="LRG47" s="467"/>
      <c r="LRH47" s="467"/>
      <c r="LRI47" s="467"/>
      <c r="LRJ47" s="467"/>
      <c r="LRK47" s="467"/>
      <c r="LRL47" s="467"/>
      <c r="LRM47" s="467"/>
      <c r="LRN47" s="467"/>
      <c r="LRO47" s="467"/>
      <c r="LRP47" s="467"/>
      <c r="LRQ47" s="467"/>
      <c r="LRR47" s="467"/>
      <c r="LRS47" s="467"/>
      <c r="LRT47" s="467"/>
      <c r="LRU47" s="467"/>
      <c r="LRV47" s="467"/>
      <c r="LRW47" s="467"/>
      <c r="LRX47" s="467"/>
      <c r="LRY47" s="467"/>
      <c r="LRZ47" s="467"/>
      <c r="LSA47" s="467"/>
      <c r="LSB47" s="467"/>
      <c r="LSC47" s="467"/>
      <c r="LSD47" s="467"/>
      <c r="LSE47" s="467"/>
      <c r="LSF47" s="467"/>
      <c r="LSG47" s="467"/>
      <c r="LSH47" s="467"/>
      <c r="LSI47" s="467"/>
      <c r="LSJ47" s="467"/>
      <c r="LSK47" s="467"/>
      <c r="LSL47" s="467"/>
      <c r="LSM47" s="467"/>
      <c r="LSN47" s="467"/>
      <c r="LSO47" s="467"/>
      <c r="LSP47" s="467"/>
      <c r="LSQ47" s="467"/>
      <c r="LSR47" s="467"/>
      <c r="LSS47" s="467"/>
      <c r="LST47" s="467"/>
      <c r="LSU47" s="467"/>
      <c r="LSV47" s="467"/>
      <c r="LSW47" s="467"/>
      <c r="LSX47" s="467"/>
      <c r="LSY47" s="467"/>
      <c r="LSZ47" s="467"/>
      <c r="LTA47" s="467"/>
      <c r="LTB47" s="467"/>
      <c r="LTC47" s="467"/>
      <c r="LTD47" s="467"/>
      <c r="LTE47" s="467"/>
      <c r="LTF47" s="467"/>
      <c r="LTG47" s="467"/>
      <c r="LTH47" s="467"/>
      <c r="LTI47" s="467"/>
      <c r="LTJ47" s="467"/>
      <c r="LTK47" s="467"/>
      <c r="LTL47" s="467"/>
      <c r="LTM47" s="467"/>
      <c r="LTN47" s="467"/>
      <c r="LTO47" s="467"/>
      <c r="LTP47" s="467"/>
      <c r="LTQ47" s="467"/>
      <c r="LTR47" s="467"/>
      <c r="LTS47" s="467"/>
      <c r="LTT47" s="467"/>
      <c r="LTU47" s="467"/>
      <c r="LTV47" s="467"/>
      <c r="LTW47" s="467"/>
      <c r="LTX47" s="467"/>
      <c r="LTY47" s="467"/>
      <c r="LTZ47" s="467"/>
      <c r="LUA47" s="467"/>
      <c r="LUB47" s="467"/>
      <c r="LUC47" s="467"/>
      <c r="LUD47" s="467"/>
      <c r="LUE47" s="467"/>
      <c r="LUF47" s="467"/>
      <c r="LUG47" s="467"/>
      <c r="LUH47" s="467"/>
      <c r="LUI47" s="467"/>
      <c r="LUJ47" s="467"/>
      <c r="LUK47" s="467"/>
      <c r="LUL47" s="467"/>
      <c r="LUM47" s="467"/>
      <c r="LUN47" s="467"/>
      <c r="LUO47" s="467"/>
      <c r="LUP47" s="467"/>
      <c r="LUQ47" s="467"/>
      <c r="LUR47" s="467"/>
      <c r="LUS47" s="467"/>
      <c r="LUT47" s="467"/>
      <c r="LUU47" s="467"/>
      <c r="LUV47" s="467"/>
      <c r="LUW47" s="467"/>
      <c r="LUX47" s="467"/>
      <c r="LUY47" s="467"/>
      <c r="LUZ47" s="467"/>
      <c r="LVA47" s="467"/>
      <c r="LVB47" s="467"/>
      <c r="LVC47" s="467"/>
      <c r="LVD47" s="467"/>
      <c r="LVE47" s="467"/>
      <c r="LVF47" s="467"/>
      <c r="LVG47" s="467"/>
      <c r="LVH47" s="467"/>
      <c r="LVI47" s="467"/>
      <c r="LVJ47" s="467"/>
      <c r="LVK47" s="467"/>
      <c r="LVL47" s="467"/>
      <c r="LVM47" s="467"/>
      <c r="LVN47" s="467"/>
      <c r="LVO47" s="467"/>
      <c r="LVP47" s="467"/>
      <c r="LVQ47" s="467"/>
      <c r="LVR47" s="467"/>
      <c r="LVS47" s="467"/>
      <c r="LVT47" s="467"/>
      <c r="LVU47" s="467"/>
      <c r="LVV47" s="467"/>
      <c r="LVW47" s="467"/>
      <c r="LVX47" s="467"/>
      <c r="LVY47" s="467"/>
      <c r="LVZ47" s="467"/>
      <c r="LWA47" s="467"/>
      <c r="LWB47" s="467"/>
      <c r="LWC47" s="467"/>
      <c r="LWD47" s="467"/>
      <c r="LWE47" s="467"/>
      <c r="LWF47" s="467"/>
      <c r="LWG47" s="467"/>
      <c r="LWH47" s="467"/>
      <c r="LWI47" s="467"/>
      <c r="LWJ47" s="467"/>
      <c r="LWK47" s="467"/>
      <c r="LWL47" s="467"/>
      <c r="LWM47" s="467"/>
      <c r="LWN47" s="467"/>
      <c r="LWO47" s="467"/>
      <c r="LWP47" s="467"/>
      <c r="LWQ47" s="467"/>
      <c r="LWR47" s="467"/>
      <c r="LWS47" s="467"/>
      <c r="LWT47" s="467"/>
      <c r="LWU47" s="467"/>
      <c r="LWV47" s="467"/>
      <c r="LWW47" s="467"/>
      <c r="LWX47" s="467"/>
      <c r="LWY47" s="467"/>
      <c r="LWZ47" s="467"/>
      <c r="LXA47" s="467"/>
      <c r="LXB47" s="467"/>
      <c r="LXC47" s="467"/>
      <c r="LXD47" s="467"/>
      <c r="LXE47" s="467"/>
      <c r="LXF47" s="467"/>
      <c r="LXG47" s="467"/>
      <c r="LXH47" s="467"/>
      <c r="LXI47" s="467"/>
      <c r="LXJ47" s="467"/>
      <c r="LXK47" s="467"/>
      <c r="LXL47" s="467"/>
      <c r="LXM47" s="467"/>
      <c r="LXN47" s="467"/>
      <c r="LXO47" s="467"/>
      <c r="LXP47" s="467"/>
      <c r="LXQ47" s="467"/>
      <c r="LXR47" s="467"/>
      <c r="LXS47" s="467"/>
      <c r="LXT47" s="467"/>
      <c r="LXU47" s="467"/>
      <c r="LXV47" s="467"/>
      <c r="LXW47" s="467"/>
      <c r="LXX47" s="467"/>
      <c r="LXY47" s="467"/>
      <c r="LXZ47" s="467"/>
      <c r="LYA47" s="467"/>
      <c r="LYB47" s="467"/>
      <c r="LYC47" s="467"/>
      <c r="LYD47" s="467"/>
      <c r="LYE47" s="467"/>
      <c r="LYF47" s="467"/>
      <c r="LYG47" s="467"/>
      <c r="LYH47" s="467"/>
      <c r="LYI47" s="467"/>
      <c r="LYJ47" s="467"/>
      <c r="LYK47" s="467"/>
      <c r="LYL47" s="467"/>
      <c r="LYM47" s="467"/>
      <c r="LYN47" s="467"/>
      <c r="LYO47" s="467"/>
      <c r="LYP47" s="467"/>
      <c r="LYQ47" s="467"/>
      <c r="LYR47" s="467"/>
      <c r="LYS47" s="467"/>
      <c r="LYT47" s="467"/>
      <c r="LYU47" s="467"/>
      <c r="LYV47" s="467"/>
      <c r="LYW47" s="467"/>
      <c r="LYX47" s="467"/>
      <c r="LYY47" s="467"/>
      <c r="LYZ47" s="467"/>
      <c r="LZA47" s="467"/>
      <c r="LZB47" s="467"/>
      <c r="LZC47" s="467"/>
      <c r="LZD47" s="467"/>
      <c r="LZE47" s="467"/>
      <c r="LZF47" s="467"/>
      <c r="LZG47" s="467"/>
      <c r="LZH47" s="467"/>
      <c r="LZI47" s="467"/>
      <c r="LZJ47" s="467"/>
      <c r="LZK47" s="467"/>
      <c r="LZL47" s="467"/>
      <c r="LZM47" s="467"/>
      <c r="LZN47" s="467"/>
      <c r="LZO47" s="467"/>
      <c r="LZP47" s="467"/>
      <c r="LZQ47" s="467"/>
      <c r="LZR47" s="467"/>
      <c r="LZS47" s="467"/>
      <c r="LZT47" s="467"/>
      <c r="LZU47" s="467"/>
      <c r="LZV47" s="467"/>
      <c r="LZW47" s="467"/>
      <c r="LZX47" s="467"/>
      <c r="LZY47" s="467"/>
      <c r="LZZ47" s="467"/>
      <c r="MAA47" s="467"/>
      <c r="MAB47" s="467"/>
      <c r="MAC47" s="467"/>
      <c r="MAD47" s="467"/>
      <c r="MAE47" s="467"/>
      <c r="MAF47" s="467"/>
      <c r="MAG47" s="467"/>
      <c r="MAH47" s="467"/>
      <c r="MAI47" s="467"/>
      <c r="MAJ47" s="467"/>
      <c r="MAK47" s="467"/>
      <c r="MAL47" s="467"/>
      <c r="MAM47" s="467"/>
      <c r="MAN47" s="467"/>
      <c r="MAO47" s="467"/>
      <c r="MAP47" s="467"/>
      <c r="MAQ47" s="467"/>
      <c r="MAR47" s="467"/>
      <c r="MAS47" s="467"/>
      <c r="MAT47" s="467"/>
      <c r="MAU47" s="467"/>
      <c r="MAV47" s="467"/>
      <c r="MAW47" s="467"/>
      <c r="MAX47" s="467"/>
      <c r="MAY47" s="467"/>
      <c r="MAZ47" s="467"/>
      <c r="MBA47" s="467"/>
      <c r="MBB47" s="467"/>
      <c r="MBC47" s="467"/>
      <c r="MBD47" s="467"/>
      <c r="MBE47" s="467"/>
      <c r="MBF47" s="467"/>
      <c r="MBG47" s="467"/>
      <c r="MBH47" s="467"/>
      <c r="MBI47" s="467"/>
      <c r="MBJ47" s="467"/>
      <c r="MBK47" s="467"/>
      <c r="MBL47" s="467"/>
      <c r="MBM47" s="467"/>
      <c r="MBN47" s="467"/>
      <c r="MBO47" s="467"/>
      <c r="MBP47" s="467"/>
      <c r="MBQ47" s="467"/>
      <c r="MBR47" s="467"/>
      <c r="MBS47" s="467"/>
      <c r="MBT47" s="467"/>
      <c r="MBU47" s="467"/>
      <c r="MBV47" s="467"/>
      <c r="MBW47" s="467"/>
      <c r="MBX47" s="467"/>
      <c r="MBY47" s="467"/>
      <c r="MBZ47" s="467"/>
      <c r="MCA47" s="467"/>
      <c r="MCB47" s="467"/>
      <c r="MCC47" s="467"/>
      <c r="MCD47" s="467"/>
      <c r="MCE47" s="467"/>
      <c r="MCF47" s="467"/>
      <c r="MCG47" s="467"/>
      <c r="MCH47" s="467"/>
      <c r="MCI47" s="467"/>
      <c r="MCJ47" s="467"/>
      <c r="MCK47" s="467"/>
      <c r="MCL47" s="467"/>
      <c r="MCM47" s="467"/>
      <c r="MCN47" s="467"/>
      <c r="MCO47" s="467"/>
      <c r="MCP47" s="467"/>
      <c r="MCQ47" s="467"/>
      <c r="MCR47" s="467"/>
      <c r="MCS47" s="467"/>
      <c r="MCT47" s="467"/>
      <c r="MCU47" s="467"/>
      <c r="MCV47" s="467"/>
      <c r="MCW47" s="467"/>
      <c r="MCX47" s="467"/>
      <c r="MCY47" s="467"/>
      <c r="MCZ47" s="467"/>
      <c r="MDA47" s="467"/>
      <c r="MDB47" s="467"/>
      <c r="MDC47" s="467"/>
      <c r="MDD47" s="467"/>
      <c r="MDE47" s="467"/>
      <c r="MDF47" s="467"/>
      <c r="MDG47" s="467"/>
      <c r="MDH47" s="467"/>
      <c r="MDI47" s="467"/>
      <c r="MDJ47" s="467"/>
      <c r="MDK47" s="467"/>
      <c r="MDL47" s="467"/>
      <c r="MDM47" s="467"/>
      <c r="MDN47" s="467"/>
      <c r="MDO47" s="467"/>
      <c r="MDP47" s="467"/>
      <c r="MDQ47" s="467"/>
      <c r="MDR47" s="467"/>
      <c r="MDS47" s="467"/>
      <c r="MDT47" s="467"/>
      <c r="MDU47" s="467"/>
      <c r="MDV47" s="467"/>
      <c r="MDW47" s="467"/>
      <c r="MDX47" s="467"/>
      <c r="MDY47" s="467"/>
      <c r="MDZ47" s="467"/>
      <c r="MEA47" s="467"/>
      <c r="MEB47" s="467"/>
      <c r="MEC47" s="467"/>
      <c r="MED47" s="467"/>
      <c r="MEE47" s="467"/>
      <c r="MEF47" s="467"/>
      <c r="MEG47" s="467"/>
      <c r="MEH47" s="467"/>
      <c r="MEI47" s="467"/>
      <c r="MEJ47" s="467"/>
      <c r="MEK47" s="467"/>
      <c r="MEL47" s="467"/>
      <c r="MEM47" s="467"/>
      <c r="MEN47" s="467"/>
      <c r="MEO47" s="467"/>
      <c r="MEP47" s="467"/>
      <c r="MEQ47" s="467"/>
      <c r="MER47" s="467"/>
      <c r="MES47" s="467"/>
      <c r="MET47" s="467"/>
      <c r="MEU47" s="467"/>
      <c r="MEV47" s="467"/>
      <c r="MEW47" s="467"/>
      <c r="MEX47" s="467"/>
      <c r="MEY47" s="467"/>
      <c r="MEZ47" s="467"/>
      <c r="MFA47" s="467"/>
      <c r="MFB47" s="467"/>
      <c r="MFC47" s="467"/>
      <c r="MFD47" s="467"/>
      <c r="MFE47" s="467"/>
      <c r="MFF47" s="467"/>
      <c r="MFG47" s="467"/>
      <c r="MFH47" s="467"/>
      <c r="MFI47" s="467"/>
      <c r="MFJ47" s="467"/>
      <c r="MFK47" s="467"/>
      <c r="MFL47" s="467"/>
      <c r="MFM47" s="467"/>
      <c r="MFN47" s="467"/>
      <c r="MFO47" s="467"/>
      <c r="MFP47" s="467"/>
      <c r="MFQ47" s="467"/>
      <c r="MFR47" s="467"/>
      <c r="MFS47" s="467"/>
      <c r="MFT47" s="467"/>
      <c r="MFU47" s="467"/>
      <c r="MFV47" s="467"/>
      <c r="MFW47" s="467"/>
      <c r="MFX47" s="467"/>
      <c r="MFY47" s="467"/>
      <c r="MFZ47" s="467"/>
      <c r="MGA47" s="467"/>
      <c r="MGB47" s="467"/>
      <c r="MGC47" s="467"/>
      <c r="MGD47" s="467"/>
      <c r="MGE47" s="467"/>
      <c r="MGF47" s="467"/>
      <c r="MGG47" s="467"/>
      <c r="MGH47" s="467"/>
      <c r="MGI47" s="467"/>
      <c r="MGJ47" s="467"/>
      <c r="MGK47" s="467"/>
      <c r="MGL47" s="467"/>
      <c r="MGM47" s="467"/>
      <c r="MGN47" s="467"/>
      <c r="MGO47" s="467"/>
      <c r="MGP47" s="467"/>
      <c r="MGQ47" s="467"/>
      <c r="MGR47" s="467"/>
      <c r="MGS47" s="467"/>
      <c r="MGT47" s="467"/>
      <c r="MGU47" s="467"/>
      <c r="MGV47" s="467"/>
      <c r="MGW47" s="467"/>
      <c r="MGX47" s="467"/>
      <c r="MGY47" s="467"/>
      <c r="MGZ47" s="467"/>
      <c r="MHA47" s="467"/>
      <c r="MHB47" s="467"/>
      <c r="MHC47" s="467"/>
      <c r="MHD47" s="467"/>
      <c r="MHE47" s="467"/>
      <c r="MHF47" s="467"/>
      <c r="MHG47" s="467"/>
      <c r="MHH47" s="467"/>
      <c r="MHI47" s="467"/>
      <c r="MHJ47" s="467"/>
      <c r="MHK47" s="467"/>
      <c r="MHL47" s="467"/>
      <c r="MHM47" s="467"/>
      <c r="MHN47" s="467"/>
      <c r="MHO47" s="467"/>
      <c r="MHP47" s="467"/>
      <c r="MHQ47" s="467"/>
      <c r="MHR47" s="467"/>
      <c r="MHS47" s="467"/>
      <c r="MHT47" s="467"/>
      <c r="MHU47" s="467"/>
      <c r="MHV47" s="467"/>
      <c r="MHW47" s="467"/>
      <c r="MHX47" s="467"/>
      <c r="MHY47" s="467"/>
      <c r="MHZ47" s="467"/>
      <c r="MIA47" s="467"/>
      <c r="MIB47" s="467"/>
      <c r="MIC47" s="467"/>
      <c r="MID47" s="467"/>
      <c r="MIE47" s="467"/>
      <c r="MIF47" s="467"/>
      <c r="MIG47" s="467"/>
      <c r="MIH47" s="467"/>
      <c r="MII47" s="467"/>
      <c r="MIJ47" s="467"/>
      <c r="MIK47" s="467"/>
      <c r="MIL47" s="467"/>
      <c r="MIM47" s="467"/>
      <c r="MIN47" s="467"/>
      <c r="MIO47" s="467"/>
      <c r="MIP47" s="467"/>
      <c r="MIQ47" s="467"/>
      <c r="MIR47" s="467"/>
      <c r="MIS47" s="467"/>
      <c r="MIT47" s="467"/>
      <c r="MIU47" s="467"/>
      <c r="MIV47" s="467"/>
      <c r="MIW47" s="467"/>
      <c r="MIX47" s="467"/>
      <c r="MIY47" s="467"/>
      <c r="MIZ47" s="467"/>
      <c r="MJA47" s="467"/>
      <c r="MJB47" s="467"/>
      <c r="MJC47" s="467"/>
      <c r="MJD47" s="467"/>
      <c r="MJE47" s="467"/>
      <c r="MJF47" s="467"/>
      <c r="MJG47" s="467"/>
      <c r="MJH47" s="467"/>
      <c r="MJI47" s="467"/>
      <c r="MJJ47" s="467"/>
      <c r="MJK47" s="467"/>
      <c r="MJL47" s="467"/>
      <c r="MJM47" s="467"/>
      <c r="MJN47" s="467"/>
      <c r="MJO47" s="467"/>
      <c r="MJP47" s="467"/>
      <c r="MJQ47" s="467"/>
      <c r="MJR47" s="467"/>
      <c r="MJS47" s="467"/>
      <c r="MJT47" s="467"/>
      <c r="MJU47" s="467"/>
      <c r="MJV47" s="467"/>
      <c r="MJW47" s="467"/>
      <c r="MJX47" s="467"/>
      <c r="MJY47" s="467"/>
      <c r="MJZ47" s="467"/>
      <c r="MKA47" s="467"/>
      <c r="MKB47" s="467"/>
      <c r="MKC47" s="467"/>
      <c r="MKD47" s="467"/>
      <c r="MKE47" s="467"/>
      <c r="MKF47" s="467"/>
      <c r="MKG47" s="467"/>
      <c r="MKH47" s="467"/>
      <c r="MKI47" s="467"/>
      <c r="MKJ47" s="467"/>
      <c r="MKK47" s="467"/>
      <c r="MKL47" s="467"/>
      <c r="MKM47" s="467"/>
      <c r="MKN47" s="467"/>
      <c r="MKO47" s="467"/>
      <c r="MKP47" s="467"/>
      <c r="MKQ47" s="467"/>
      <c r="MKR47" s="467"/>
      <c r="MKS47" s="467"/>
      <c r="MKT47" s="467"/>
      <c r="MKU47" s="467"/>
      <c r="MKV47" s="467"/>
      <c r="MKW47" s="467"/>
      <c r="MKX47" s="467"/>
      <c r="MKY47" s="467"/>
      <c r="MKZ47" s="467"/>
      <c r="MLA47" s="467"/>
      <c r="MLB47" s="467"/>
      <c r="MLC47" s="467"/>
      <c r="MLD47" s="467"/>
      <c r="MLE47" s="467"/>
      <c r="MLF47" s="467"/>
      <c r="MLG47" s="467"/>
      <c r="MLH47" s="467"/>
      <c r="MLI47" s="467"/>
      <c r="MLJ47" s="467"/>
      <c r="MLK47" s="467"/>
      <c r="MLL47" s="467"/>
      <c r="MLM47" s="467"/>
      <c r="MLN47" s="467"/>
      <c r="MLO47" s="467"/>
      <c r="MLP47" s="467"/>
      <c r="MLQ47" s="467"/>
      <c r="MLR47" s="467"/>
      <c r="MLS47" s="467"/>
      <c r="MLT47" s="467"/>
      <c r="MLU47" s="467"/>
      <c r="MLV47" s="467"/>
      <c r="MLW47" s="467"/>
      <c r="MLX47" s="467"/>
      <c r="MLY47" s="467"/>
      <c r="MLZ47" s="467"/>
      <c r="MMA47" s="467"/>
      <c r="MMB47" s="467"/>
      <c r="MMC47" s="467"/>
      <c r="MMD47" s="467"/>
      <c r="MME47" s="467"/>
      <c r="MMF47" s="467"/>
      <c r="MMG47" s="467"/>
      <c r="MMH47" s="467"/>
      <c r="MMI47" s="467"/>
      <c r="MMJ47" s="467"/>
      <c r="MMK47" s="467"/>
      <c r="MML47" s="467"/>
      <c r="MMM47" s="467"/>
      <c r="MMN47" s="467"/>
      <c r="MMO47" s="467"/>
      <c r="MMP47" s="467"/>
      <c r="MMQ47" s="467"/>
      <c r="MMR47" s="467"/>
      <c r="MMS47" s="467"/>
      <c r="MMT47" s="467"/>
      <c r="MMU47" s="467"/>
      <c r="MMV47" s="467"/>
      <c r="MMW47" s="467"/>
      <c r="MMX47" s="467"/>
      <c r="MMY47" s="467"/>
      <c r="MMZ47" s="467"/>
      <c r="MNA47" s="467"/>
      <c r="MNB47" s="467"/>
      <c r="MNC47" s="467"/>
      <c r="MND47" s="467"/>
      <c r="MNE47" s="467"/>
      <c r="MNF47" s="467"/>
      <c r="MNG47" s="467"/>
      <c r="MNH47" s="467"/>
      <c r="MNI47" s="467"/>
      <c r="MNJ47" s="467"/>
      <c r="MNK47" s="467"/>
      <c r="MNL47" s="467"/>
      <c r="MNM47" s="467"/>
      <c r="MNN47" s="467"/>
      <c r="MNO47" s="467"/>
      <c r="MNP47" s="467"/>
      <c r="MNQ47" s="467"/>
      <c r="MNR47" s="467"/>
      <c r="MNS47" s="467"/>
      <c r="MNT47" s="467"/>
      <c r="MNU47" s="467"/>
      <c r="MNV47" s="467"/>
      <c r="MNW47" s="467"/>
      <c r="MNX47" s="467"/>
      <c r="MNY47" s="467"/>
      <c r="MNZ47" s="467"/>
      <c r="MOA47" s="467"/>
      <c r="MOB47" s="467"/>
      <c r="MOC47" s="467"/>
      <c r="MOD47" s="467"/>
      <c r="MOE47" s="467"/>
      <c r="MOF47" s="467"/>
      <c r="MOG47" s="467"/>
      <c r="MOH47" s="467"/>
      <c r="MOI47" s="467"/>
      <c r="MOJ47" s="467"/>
      <c r="MOK47" s="467"/>
      <c r="MOL47" s="467"/>
      <c r="MOM47" s="467"/>
      <c r="MON47" s="467"/>
      <c r="MOO47" s="467"/>
      <c r="MOP47" s="467"/>
      <c r="MOQ47" s="467"/>
      <c r="MOR47" s="467"/>
      <c r="MOS47" s="467"/>
      <c r="MOT47" s="467"/>
      <c r="MOU47" s="467"/>
      <c r="MOV47" s="467"/>
      <c r="MOW47" s="467"/>
      <c r="MOX47" s="467"/>
      <c r="MOY47" s="467"/>
      <c r="MOZ47" s="467"/>
      <c r="MPA47" s="467"/>
      <c r="MPB47" s="467"/>
      <c r="MPC47" s="467"/>
      <c r="MPD47" s="467"/>
      <c r="MPE47" s="467"/>
      <c r="MPF47" s="467"/>
      <c r="MPG47" s="467"/>
      <c r="MPH47" s="467"/>
      <c r="MPI47" s="467"/>
      <c r="MPJ47" s="467"/>
      <c r="MPK47" s="467"/>
      <c r="MPL47" s="467"/>
      <c r="MPM47" s="467"/>
      <c r="MPN47" s="467"/>
      <c r="MPO47" s="467"/>
      <c r="MPP47" s="467"/>
      <c r="MPQ47" s="467"/>
      <c r="MPR47" s="467"/>
      <c r="MPS47" s="467"/>
      <c r="MPT47" s="467"/>
      <c r="MPU47" s="467"/>
      <c r="MPV47" s="467"/>
      <c r="MPW47" s="467"/>
      <c r="MPX47" s="467"/>
      <c r="MPY47" s="467"/>
      <c r="MPZ47" s="467"/>
      <c r="MQA47" s="467"/>
      <c r="MQB47" s="467"/>
      <c r="MQC47" s="467"/>
      <c r="MQD47" s="467"/>
      <c r="MQE47" s="467"/>
      <c r="MQF47" s="467"/>
      <c r="MQG47" s="467"/>
      <c r="MQH47" s="467"/>
      <c r="MQI47" s="467"/>
      <c r="MQJ47" s="467"/>
      <c r="MQK47" s="467"/>
      <c r="MQL47" s="467"/>
      <c r="MQM47" s="467"/>
      <c r="MQN47" s="467"/>
      <c r="MQO47" s="467"/>
      <c r="MQP47" s="467"/>
      <c r="MQQ47" s="467"/>
      <c r="MQR47" s="467"/>
      <c r="MQS47" s="467"/>
      <c r="MQT47" s="467"/>
      <c r="MQU47" s="467"/>
      <c r="MQV47" s="467"/>
      <c r="MQW47" s="467"/>
      <c r="MQX47" s="467"/>
      <c r="MQY47" s="467"/>
      <c r="MQZ47" s="467"/>
      <c r="MRA47" s="467"/>
      <c r="MRB47" s="467"/>
      <c r="MRC47" s="467"/>
      <c r="MRD47" s="467"/>
      <c r="MRE47" s="467"/>
      <c r="MRF47" s="467"/>
      <c r="MRG47" s="467"/>
      <c r="MRH47" s="467"/>
      <c r="MRI47" s="467"/>
      <c r="MRJ47" s="467"/>
      <c r="MRK47" s="467"/>
      <c r="MRL47" s="467"/>
      <c r="MRM47" s="467"/>
      <c r="MRN47" s="467"/>
      <c r="MRO47" s="467"/>
      <c r="MRP47" s="467"/>
      <c r="MRQ47" s="467"/>
      <c r="MRR47" s="467"/>
      <c r="MRS47" s="467"/>
      <c r="MRT47" s="467"/>
      <c r="MRU47" s="467"/>
      <c r="MRV47" s="467"/>
      <c r="MRW47" s="467"/>
      <c r="MRX47" s="467"/>
      <c r="MRY47" s="467"/>
      <c r="MRZ47" s="467"/>
      <c r="MSA47" s="467"/>
      <c r="MSB47" s="467"/>
      <c r="MSC47" s="467"/>
      <c r="MSD47" s="467"/>
      <c r="MSE47" s="467"/>
      <c r="MSF47" s="467"/>
      <c r="MSG47" s="467"/>
      <c r="MSH47" s="467"/>
      <c r="MSI47" s="467"/>
      <c r="MSJ47" s="467"/>
      <c r="MSK47" s="467"/>
      <c r="MSL47" s="467"/>
      <c r="MSM47" s="467"/>
      <c r="MSN47" s="467"/>
      <c r="MSO47" s="467"/>
      <c r="MSP47" s="467"/>
      <c r="MSQ47" s="467"/>
      <c r="MSR47" s="467"/>
      <c r="MSS47" s="467"/>
      <c r="MST47" s="467"/>
      <c r="MSU47" s="467"/>
      <c r="MSV47" s="467"/>
      <c r="MSW47" s="467"/>
      <c r="MSX47" s="467"/>
      <c r="MSY47" s="467"/>
      <c r="MSZ47" s="467"/>
      <c r="MTA47" s="467"/>
      <c r="MTB47" s="467"/>
      <c r="MTC47" s="467"/>
      <c r="MTD47" s="467"/>
      <c r="MTE47" s="467"/>
      <c r="MTF47" s="467"/>
      <c r="MTG47" s="467"/>
      <c r="MTH47" s="467"/>
      <c r="MTI47" s="467"/>
      <c r="MTJ47" s="467"/>
      <c r="MTK47" s="467"/>
      <c r="MTL47" s="467"/>
      <c r="MTM47" s="467"/>
      <c r="MTN47" s="467"/>
      <c r="MTO47" s="467"/>
      <c r="MTP47" s="467"/>
      <c r="MTQ47" s="467"/>
      <c r="MTR47" s="467"/>
      <c r="MTS47" s="467"/>
      <c r="MTT47" s="467"/>
      <c r="MTU47" s="467"/>
      <c r="MTV47" s="467"/>
      <c r="MTW47" s="467"/>
      <c r="MTX47" s="467"/>
      <c r="MTY47" s="467"/>
      <c r="MTZ47" s="467"/>
      <c r="MUA47" s="467"/>
      <c r="MUB47" s="467"/>
      <c r="MUC47" s="467"/>
      <c r="MUD47" s="467"/>
      <c r="MUE47" s="467"/>
      <c r="MUF47" s="467"/>
      <c r="MUG47" s="467"/>
      <c r="MUH47" s="467"/>
      <c r="MUI47" s="467"/>
      <c r="MUJ47" s="467"/>
      <c r="MUK47" s="467"/>
      <c r="MUL47" s="467"/>
      <c r="MUM47" s="467"/>
      <c r="MUN47" s="467"/>
      <c r="MUO47" s="467"/>
      <c r="MUP47" s="467"/>
      <c r="MUQ47" s="467"/>
      <c r="MUR47" s="467"/>
      <c r="MUS47" s="467"/>
      <c r="MUT47" s="467"/>
      <c r="MUU47" s="467"/>
      <c r="MUV47" s="467"/>
      <c r="MUW47" s="467"/>
      <c r="MUX47" s="467"/>
      <c r="MUY47" s="467"/>
      <c r="MUZ47" s="467"/>
      <c r="MVA47" s="467"/>
      <c r="MVB47" s="467"/>
      <c r="MVC47" s="467"/>
      <c r="MVD47" s="467"/>
      <c r="MVE47" s="467"/>
      <c r="MVF47" s="467"/>
      <c r="MVG47" s="467"/>
      <c r="MVH47" s="467"/>
      <c r="MVI47" s="467"/>
      <c r="MVJ47" s="467"/>
      <c r="MVK47" s="467"/>
      <c r="MVL47" s="467"/>
      <c r="MVM47" s="467"/>
      <c r="MVN47" s="467"/>
      <c r="MVO47" s="467"/>
      <c r="MVP47" s="467"/>
      <c r="MVQ47" s="467"/>
      <c r="MVR47" s="467"/>
      <c r="MVS47" s="467"/>
      <c r="MVT47" s="467"/>
      <c r="MVU47" s="467"/>
      <c r="MVV47" s="467"/>
      <c r="MVW47" s="467"/>
      <c r="MVX47" s="467"/>
      <c r="MVY47" s="467"/>
      <c r="MVZ47" s="467"/>
      <c r="MWA47" s="467"/>
      <c r="MWB47" s="467"/>
      <c r="MWC47" s="467"/>
      <c r="MWD47" s="467"/>
      <c r="MWE47" s="467"/>
      <c r="MWF47" s="467"/>
      <c r="MWG47" s="467"/>
      <c r="MWH47" s="467"/>
      <c r="MWI47" s="467"/>
      <c r="MWJ47" s="467"/>
      <c r="MWK47" s="467"/>
      <c r="MWL47" s="467"/>
      <c r="MWM47" s="467"/>
      <c r="MWN47" s="467"/>
      <c r="MWO47" s="467"/>
      <c r="MWP47" s="467"/>
      <c r="MWQ47" s="467"/>
      <c r="MWR47" s="467"/>
      <c r="MWS47" s="467"/>
      <c r="MWT47" s="467"/>
      <c r="MWU47" s="467"/>
      <c r="MWV47" s="467"/>
      <c r="MWW47" s="467"/>
      <c r="MWX47" s="467"/>
      <c r="MWY47" s="467"/>
      <c r="MWZ47" s="467"/>
      <c r="MXA47" s="467"/>
      <c r="MXB47" s="467"/>
      <c r="MXC47" s="467"/>
      <c r="MXD47" s="467"/>
      <c r="MXE47" s="467"/>
      <c r="MXF47" s="467"/>
      <c r="MXG47" s="467"/>
      <c r="MXH47" s="467"/>
      <c r="MXI47" s="467"/>
      <c r="MXJ47" s="467"/>
      <c r="MXK47" s="467"/>
      <c r="MXL47" s="467"/>
      <c r="MXM47" s="467"/>
      <c r="MXN47" s="467"/>
      <c r="MXO47" s="467"/>
      <c r="MXP47" s="467"/>
      <c r="MXQ47" s="467"/>
      <c r="MXR47" s="467"/>
      <c r="MXS47" s="467"/>
      <c r="MXT47" s="467"/>
      <c r="MXU47" s="467"/>
      <c r="MXV47" s="467"/>
      <c r="MXW47" s="467"/>
      <c r="MXX47" s="467"/>
      <c r="MXY47" s="467"/>
      <c r="MXZ47" s="467"/>
      <c r="MYA47" s="467"/>
      <c r="MYB47" s="467"/>
      <c r="MYC47" s="467"/>
      <c r="MYD47" s="467"/>
      <c r="MYE47" s="467"/>
      <c r="MYF47" s="467"/>
      <c r="MYG47" s="467"/>
      <c r="MYH47" s="467"/>
      <c r="MYI47" s="467"/>
      <c r="MYJ47" s="467"/>
      <c r="MYK47" s="467"/>
      <c r="MYL47" s="467"/>
      <c r="MYM47" s="467"/>
      <c r="MYN47" s="467"/>
      <c r="MYO47" s="467"/>
      <c r="MYP47" s="467"/>
      <c r="MYQ47" s="467"/>
      <c r="MYR47" s="467"/>
      <c r="MYS47" s="467"/>
      <c r="MYT47" s="467"/>
      <c r="MYU47" s="467"/>
      <c r="MYV47" s="467"/>
      <c r="MYW47" s="467"/>
      <c r="MYX47" s="467"/>
      <c r="MYY47" s="467"/>
      <c r="MYZ47" s="467"/>
      <c r="MZA47" s="467"/>
      <c r="MZB47" s="467"/>
      <c r="MZC47" s="467"/>
      <c r="MZD47" s="467"/>
      <c r="MZE47" s="467"/>
      <c r="MZF47" s="467"/>
      <c r="MZG47" s="467"/>
      <c r="MZH47" s="467"/>
      <c r="MZI47" s="467"/>
      <c r="MZJ47" s="467"/>
      <c r="MZK47" s="467"/>
      <c r="MZL47" s="467"/>
      <c r="MZM47" s="467"/>
      <c r="MZN47" s="467"/>
      <c r="MZO47" s="467"/>
      <c r="MZP47" s="467"/>
      <c r="MZQ47" s="467"/>
      <c r="MZR47" s="467"/>
      <c r="MZS47" s="467"/>
      <c r="MZT47" s="467"/>
      <c r="MZU47" s="467"/>
      <c r="MZV47" s="467"/>
      <c r="MZW47" s="467"/>
      <c r="MZX47" s="467"/>
      <c r="MZY47" s="467"/>
      <c r="MZZ47" s="467"/>
      <c r="NAA47" s="467"/>
      <c r="NAB47" s="467"/>
      <c r="NAC47" s="467"/>
      <c r="NAD47" s="467"/>
      <c r="NAE47" s="467"/>
      <c r="NAF47" s="467"/>
      <c r="NAG47" s="467"/>
      <c r="NAH47" s="467"/>
      <c r="NAI47" s="467"/>
      <c r="NAJ47" s="467"/>
      <c r="NAK47" s="467"/>
      <c r="NAL47" s="467"/>
      <c r="NAM47" s="467"/>
      <c r="NAN47" s="467"/>
      <c r="NAO47" s="467"/>
      <c r="NAP47" s="467"/>
      <c r="NAQ47" s="467"/>
      <c r="NAR47" s="467"/>
      <c r="NAS47" s="467"/>
      <c r="NAT47" s="467"/>
      <c r="NAU47" s="467"/>
      <c r="NAV47" s="467"/>
      <c r="NAW47" s="467"/>
      <c r="NAX47" s="467"/>
      <c r="NAY47" s="467"/>
      <c r="NAZ47" s="467"/>
      <c r="NBA47" s="467"/>
      <c r="NBB47" s="467"/>
      <c r="NBC47" s="467"/>
      <c r="NBD47" s="467"/>
      <c r="NBE47" s="467"/>
      <c r="NBF47" s="467"/>
      <c r="NBG47" s="467"/>
      <c r="NBH47" s="467"/>
      <c r="NBI47" s="467"/>
      <c r="NBJ47" s="467"/>
      <c r="NBK47" s="467"/>
      <c r="NBL47" s="467"/>
      <c r="NBM47" s="467"/>
      <c r="NBN47" s="467"/>
      <c r="NBO47" s="467"/>
      <c r="NBP47" s="467"/>
      <c r="NBQ47" s="467"/>
      <c r="NBR47" s="467"/>
      <c r="NBS47" s="467"/>
      <c r="NBT47" s="467"/>
      <c r="NBU47" s="467"/>
      <c r="NBV47" s="467"/>
      <c r="NBW47" s="467"/>
      <c r="NBX47" s="467"/>
      <c r="NBY47" s="467"/>
      <c r="NBZ47" s="467"/>
      <c r="NCA47" s="467"/>
      <c r="NCB47" s="467"/>
      <c r="NCC47" s="467"/>
      <c r="NCD47" s="467"/>
      <c r="NCE47" s="467"/>
      <c r="NCF47" s="467"/>
      <c r="NCG47" s="467"/>
      <c r="NCH47" s="467"/>
      <c r="NCI47" s="467"/>
      <c r="NCJ47" s="467"/>
      <c r="NCK47" s="467"/>
      <c r="NCL47" s="467"/>
      <c r="NCM47" s="467"/>
      <c r="NCN47" s="467"/>
      <c r="NCO47" s="467"/>
      <c r="NCP47" s="467"/>
      <c r="NCQ47" s="467"/>
      <c r="NCR47" s="467"/>
      <c r="NCS47" s="467"/>
      <c r="NCT47" s="467"/>
      <c r="NCU47" s="467"/>
      <c r="NCV47" s="467"/>
      <c r="NCW47" s="467"/>
      <c r="NCX47" s="467"/>
      <c r="NCY47" s="467"/>
      <c r="NCZ47" s="467"/>
      <c r="NDA47" s="467"/>
      <c r="NDB47" s="467"/>
      <c r="NDC47" s="467"/>
      <c r="NDD47" s="467"/>
      <c r="NDE47" s="467"/>
      <c r="NDF47" s="467"/>
      <c r="NDG47" s="467"/>
      <c r="NDH47" s="467"/>
      <c r="NDI47" s="467"/>
      <c r="NDJ47" s="467"/>
      <c r="NDK47" s="467"/>
      <c r="NDL47" s="467"/>
      <c r="NDM47" s="467"/>
      <c r="NDN47" s="467"/>
      <c r="NDO47" s="467"/>
      <c r="NDP47" s="467"/>
      <c r="NDQ47" s="467"/>
      <c r="NDR47" s="467"/>
      <c r="NDS47" s="467"/>
      <c r="NDT47" s="467"/>
      <c r="NDU47" s="467"/>
      <c r="NDV47" s="467"/>
      <c r="NDW47" s="467"/>
      <c r="NDX47" s="467"/>
      <c r="NDY47" s="467"/>
      <c r="NDZ47" s="467"/>
      <c r="NEA47" s="467"/>
      <c r="NEB47" s="467"/>
      <c r="NEC47" s="467"/>
      <c r="NED47" s="467"/>
      <c r="NEE47" s="467"/>
      <c r="NEF47" s="467"/>
      <c r="NEG47" s="467"/>
      <c r="NEH47" s="467"/>
      <c r="NEI47" s="467"/>
      <c r="NEJ47" s="467"/>
      <c r="NEK47" s="467"/>
      <c r="NEL47" s="467"/>
      <c r="NEM47" s="467"/>
      <c r="NEN47" s="467"/>
      <c r="NEO47" s="467"/>
      <c r="NEP47" s="467"/>
      <c r="NEQ47" s="467"/>
      <c r="NER47" s="467"/>
      <c r="NES47" s="467"/>
      <c r="NET47" s="467"/>
      <c r="NEU47" s="467"/>
      <c r="NEV47" s="467"/>
      <c r="NEW47" s="467"/>
      <c r="NEX47" s="467"/>
      <c r="NEY47" s="467"/>
      <c r="NEZ47" s="467"/>
      <c r="NFA47" s="467"/>
      <c r="NFB47" s="467"/>
      <c r="NFC47" s="467"/>
      <c r="NFD47" s="467"/>
      <c r="NFE47" s="467"/>
      <c r="NFF47" s="467"/>
      <c r="NFG47" s="467"/>
      <c r="NFH47" s="467"/>
      <c r="NFI47" s="467"/>
      <c r="NFJ47" s="467"/>
      <c r="NFK47" s="467"/>
      <c r="NFL47" s="467"/>
      <c r="NFM47" s="467"/>
      <c r="NFN47" s="467"/>
      <c r="NFO47" s="467"/>
      <c r="NFP47" s="467"/>
      <c r="NFQ47" s="467"/>
      <c r="NFR47" s="467"/>
      <c r="NFS47" s="467"/>
      <c r="NFT47" s="467"/>
      <c r="NFU47" s="467"/>
      <c r="NFV47" s="467"/>
      <c r="NFW47" s="467"/>
      <c r="NFX47" s="467"/>
      <c r="NFY47" s="467"/>
      <c r="NFZ47" s="467"/>
      <c r="NGA47" s="467"/>
      <c r="NGB47" s="467"/>
      <c r="NGC47" s="467"/>
      <c r="NGD47" s="467"/>
      <c r="NGE47" s="467"/>
      <c r="NGF47" s="467"/>
      <c r="NGG47" s="467"/>
      <c r="NGH47" s="467"/>
      <c r="NGI47" s="467"/>
      <c r="NGJ47" s="467"/>
      <c r="NGK47" s="467"/>
      <c r="NGL47" s="467"/>
      <c r="NGM47" s="467"/>
      <c r="NGN47" s="467"/>
      <c r="NGO47" s="467"/>
      <c r="NGP47" s="467"/>
      <c r="NGQ47" s="467"/>
      <c r="NGR47" s="467"/>
      <c r="NGS47" s="467"/>
      <c r="NGT47" s="467"/>
      <c r="NGU47" s="467"/>
      <c r="NGV47" s="467"/>
      <c r="NGW47" s="467"/>
      <c r="NGX47" s="467"/>
      <c r="NGY47" s="467"/>
      <c r="NGZ47" s="467"/>
      <c r="NHA47" s="467"/>
      <c r="NHB47" s="467"/>
      <c r="NHC47" s="467"/>
      <c r="NHD47" s="467"/>
      <c r="NHE47" s="467"/>
      <c r="NHF47" s="467"/>
      <c r="NHG47" s="467"/>
      <c r="NHH47" s="467"/>
      <c r="NHI47" s="467"/>
      <c r="NHJ47" s="467"/>
      <c r="NHK47" s="467"/>
      <c r="NHL47" s="467"/>
      <c r="NHM47" s="467"/>
      <c r="NHN47" s="467"/>
      <c r="NHO47" s="467"/>
      <c r="NHP47" s="467"/>
      <c r="NHQ47" s="467"/>
      <c r="NHR47" s="467"/>
      <c r="NHS47" s="467"/>
      <c r="NHT47" s="467"/>
      <c r="NHU47" s="467"/>
      <c r="NHV47" s="467"/>
      <c r="NHW47" s="467"/>
      <c r="NHX47" s="467"/>
      <c r="NHY47" s="467"/>
      <c r="NHZ47" s="467"/>
      <c r="NIA47" s="467"/>
      <c r="NIB47" s="467"/>
      <c r="NIC47" s="467"/>
      <c r="NID47" s="467"/>
      <c r="NIE47" s="467"/>
      <c r="NIF47" s="467"/>
      <c r="NIG47" s="467"/>
      <c r="NIH47" s="467"/>
      <c r="NII47" s="467"/>
      <c r="NIJ47" s="467"/>
      <c r="NIK47" s="467"/>
      <c r="NIL47" s="467"/>
      <c r="NIM47" s="467"/>
      <c r="NIN47" s="467"/>
      <c r="NIO47" s="467"/>
      <c r="NIP47" s="467"/>
      <c r="NIQ47" s="467"/>
      <c r="NIR47" s="467"/>
      <c r="NIS47" s="467"/>
      <c r="NIT47" s="467"/>
      <c r="NIU47" s="467"/>
      <c r="NIV47" s="467"/>
      <c r="NIW47" s="467"/>
      <c r="NIX47" s="467"/>
      <c r="NIY47" s="467"/>
      <c r="NIZ47" s="467"/>
      <c r="NJA47" s="467"/>
      <c r="NJB47" s="467"/>
      <c r="NJC47" s="467"/>
      <c r="NJD47" s="467"/>
      <c r="NJE47" s="467"/>
      <c r="NJF47" s="467"/>
      <c r="NJG47" s="467"/>
      <c r="NJH47" s="467"/>
      <c r="NJI47" s="467"/>
      <c r="NJJ47" s="467"/>
      <c r="NJK47" s="467"/>
      <c r="NJL47" s="467"/>
      <c r="NJM47" s="467"/>
      <c r="NJN47" s="467"/>
      <c r="NJO47" s="467"/>
      <c r="NJP47" s="467"/>
      <c r="NJQ47" s="467"/>
      <c r="NJR47" s="467"/>
      <c r="NJS47" s="467"/>
      <c r="NJT47" s="467"/>
      <c r="NJU47" s="467"/>
      <c r="NJV47" s="467"/>
      <c r="NJW47" s="467"/>
      <c r="NJX47" s="467"/>
      <c r="NJY47" s="467"/>
      <c r="NJZ47" s="467"/>
      <c r="NKA47" s="467"/>
      <c r="NKB47" s="467"/>
      <c r="NKC47" s="467"/>
      <c r="NKD47" s="467"/>
      <c r="NKE47" s="467"/>
      <c r="NKF47" s="467"/>
      <c r="NKG47" s="467"/>
      <c r="NKH47" s="467"/>
      <c r="NKI47" s="467"/>
      <c r="NKJ47" s="467"/>
      <c r="NKK47" s="467"/>
      <c r="NKL47" s="467"/>
      <c r="NKM47" s="467"/>
      <c r="NKN47" s="467"/>
      <c r="NKO47" s="467"/>
      <c r="NKP47" s="467"/>
      <c r="NKQ47" s="467"/>
      <c r="NKR47" s="467"/>
      <c r="NKS47" s="467"/>
      <c r="NKT47" s="467"/>
      <c r="NKU47" s="467"/>
      <c r="NKV47" s="467"/>
      <c r="NKW47" s="467"/>
      <c r="NKX47" s="467"/>
      <c r="NKY47" s="467"/>
      <c r="NKZ47" s="467"/>
      <c r="NLA47" s="467"/>
      <c r="NLB47" s="467"/>
      <c r="NLC47" s="467"/>
      <c r="NLD47" s="467"/>
      <c r="NLE47" s="467"/>
      <c r="NLF47" s="467"/>
      <c r="NLG47" s="467"/>
      <c r="NLH47" s="467"/>
      <c r="NLI47" s="467"/>
      <c r="NLJ47" s="467"/>
      <c r="NLK47" s="467"/>
      <c r="NLL47" s="467"/>
      <c r="NLM47" s="467"/>
      <c r="NLN47" s="467"/>
      <c r="NLO47" s="467"/>
      <c r="NLP47" s="467"/>
      <c r="NLQ47" s="467"/>
      <c r="NLR47" s="467"/>
      <c r="NLS47" s="467"/>
      <c r="NLT47" s="467"/>
      <c r="NLU47" s="467"/>
      <c r="NLV47" s="467"/>
      <c r="NLW47" s="467"/>
      <c r="NLX47" s="467"/>
      <c r="NLY47" s="467"/>
      <c r="NLZ47" s="467"/>
      <c r="NMA47" s="467"/>
      <c r="NMB47" s="467"/>
      <c r="NMC47" s="467"/>
      <c r="NMD47" s="467"/>
      <c r="NME47" s="467"/>
      <c r="NMF47" s="467"/>
      <c r="NMG47" s="467"/>
      <c r="NMH47" s="467"/>
      <c r="NMI47" s="467"/>
      <c r="NMJ47" s="467"/>
      <c r="NMK47" s="467"/>
      <c r="NML47" s="467"/>
      <c r="NMM47" s="467"/>
      <c r="NMN47" s="467"/>
      <c r="NMO47" s="467"/>
      <c r="NMP47" s="467"/>
      <c r="NMQ47" s="467"/>
      <c r="NMR47" s="467"/>
      <c r="NMS47" s="467"/>
      <c r="NMT47" s="467"/>
      <c r="NMU47" s="467"/>
      <c r="NMV47" s="467"/>
      <c r="NMW47" s="467"/>
      <c r="NMX47" s="467"/>
      <c r="NMY47" s="467"/>
      <c r="NMZ47" s="467"/>
      <c r="NNA47" s="467"/>
      <c r="NNB47" s="467"/>
      <c r="NNC47" s="467"/>
      <c r="NND47" s="467"/>
      <c r="NNE47" s="467"/>
      <c r="NNF47" s="467"/>
      <c r="NNG47" s="467"/>
      <c r="NNH47" s="467"/>
      <c r="NNI47" s="467"/>
      <c r="NNJ47" s="467"/>
      <c r="NNK47" s="467"/>
      <c r="NNL47" s="467"/>
      <c r="NNM47" s="467"/>
      <c r="NNN47" s="467"/>
      <c r="NNO47" s="467"/>
      <c r="NNP47" s="467"/>
      <c r="NNQ47" s="467"/>
      <c r="NNR47" s="467"/>
      <c r="NNS47" s="467"/>
      <c r="NNT47" s="467"/>
      <c r="NNU47" s="467"/>
      <c r="NNV47" s="467"/>
      <c r="NNW47" s="467"/>
      <c r="NNX47" s="467"/>
      <c r="NNY47" s="467"/>
      <c r="NNZ47" s="467"/>
      <c r="NOA47" s="467"/>
      <c r="NOB47" s="467"/>
      <c r="NOC47" s="467"/>
      <c r="NOD47" s="467"/>
      <c r="NOE47" s="467"/>
      <c r="NOF47" s="467"/>
      <c r="NOG47" s="467"/>
      <c r="NOH47" s="467"/>
      <c r="NOI47" s="467"/>
      <c r="NOJ47" s="467"/>
      <c r="NOK47" s="467"/>
      <c r="NOL47" s="467"/>
      <c r="NOM47" s="467"/>
      <c r="NON47" s="467"/>
      <c r="NOO47" s="467"/>
      <c r="NOP47" s="467"/>
      <c r="NOQ47" s="467"/>
      <c r="NOR47" s="467"/>
      <c r="NOS47" s="467"/>
      <c r="NOT47" s="467"/>
      <c r="NOU47" s="467"/>
      <c r="NOV47" s="467"/>
      <c r="NOW47" s="467"/>
      <c r="NOX47" s="467"/>
      <c r="NOY47" s="467"/>
      <c r="NOZ47" s="467"/>
      <c r="NPA47" s="467"/>
      <c r="NPB47" s="467"/>
      <c r="NPC47" s="467"/>
      <c r="NPD47" s="467"/>
      <c r="NPE47" s="467"/>
      <c r="NPF47" s="467"/>
      <c r="NPG47" s="467"/>
      <c r="NPH47" s="467"/>
      <c r="NPI47" s="467"/>
      <c r="NPJ47" s="467"/>
      <c r="NPK47" s="467"/>
      <c r="NPL47" s="467"/>
      <c r="NPM47" s="467"/>
      <c r="NPN47" s="467"/>
      <c r="NPO47" s="467"/>
      <c r="NPP47" s="467"/>
      <c r="NPQ47" s="467"/>
      <c r="NPR47" s="467"/>
      <c r="NPS47" s="467"/>
      <c r="NPT47" s="467"/>
      <c r="NPU47" s="467"/>
      <c r="NPV47" s="467"/>
      <c r="NPW47" s="467"/>
      <c r="NPX47" s="467"/>
      <c r="NPY47" s="467"/>
      <c r="NPZ47" s="467"/>
      <c r="NQA47" s="467"/>
      <c r="NQB47" s="467"/>
      <c r="NQC47" s="467"/>
      <c r="NQD47" s="467"/>
      <c r="NQE47" s="467"/>
      <c r="NQF47" s="467"/>
      <c r="NQG47" s="467"/>
      <c r="NQH47" s="467"/>
      <c r="NQI47" s="467"/>
      <c r="NQJ47" s="467"/>
      <c r="NQK47" s="467"/>
      <c r="NQL47" s="467"/>
      <c r="NQM47" s="467"/>
      <c r="NQN47" s="467"/>
      <c r="NQO47" s="467"/>
      <c r="NQP47" s="467"/>
      <c r="NQQ47" s="467"/>
      <c r="NQR47" s="467"/>
      <c r="NQS47" s="467"/>
      <c r="NQT47" s="467"/>
      <c r="NQU47" s="467"/>
      <c r="NQV47" s="467"/>
      <c r="NQW47" s="467"/>
      <c r="NQX47" s="467"/>
      <c r="NQY47" s="467"/>
      <c r="NQZ47" s="467"/>
      <c r="NRA47" s="467"/>
      <c r="NRB47" s="467"/>
      <c r="NRC47" s="467"/>
      <c r="NRD47" s="467"/>
      <c r="NRE47" s="467"/>
      <c r="NRF47" s="467"/>
      <c r="NRG47" s="467"/>
      <c r="NRH47" s="467"/>
      <c r="NRI47" s="467"/>
      <c r="NRJ47" s="467"/>
      <c r="NRK47" s="467"/>
      <c r="NRL47" s="467"/>
      <c r="NRM47" s="467"/>
      <c r="NRN47" s="467"/>
      <c r="NRO47" s="467"/>
      <c r="NRP47" s="467"/>
      <c r="NRQ47" s="467"/>
      <c r="NRR47" s="467"/>
      <c r="NRS47" s="467"/>
      <c r="NRT47" s="467"/>
      <c r="NRU47" s="467"/>
      <c r="NRV47" s="467"/>
      <c r="NRW47" s="467"/>
      <c r="NRX47" s="467"/>
      <c r="NRY47" s="467"/>
      <c r="NRZ47" s="467"/>
      <c r="NSA47" s="467"/>
      <c r="NSB47" s="467"/>
      <c r="NSC47" s="467"/>
      <c r="NSD47" s="467"/>
      <c r="NSE47" s="467"/>
      <c r="NSF47" s="467"/>
      <c r="NSG47" s="467"/>
      <c r="NSH47" s="467"/>
      <c r="NSI47" s="467"/>
      <c r="NSJ47" s="467"/>
      <c r="NSK47" s="467"/>
      <c r="NSL47" s="467"/>
      <c r="NSM47" s="467"/>
      <c r="NSN47" s="467"/>
      <c r="NSO47" s="467"/>
      <c r="NSP47" s="467"/>
      <c r="NSQ47" s="467"/>
      <c r="NSR47" s="467"/>
      <c r="NSS47" s="467"/>
      <c r="NST47" s="467"/>
      <c r="NSU47" s="467"/>
      <c r="NSV47" s="467"/>
      <c r="NSW47" s="467"/>
      <c r="NSX47" s="467"/>
      <c r="NSY47" s="467"/>
      <c r="NSZ47" s="467"/>
      <c r="NTA47" s="467"/>
      <c r="NTB47" s="467"/>
      <c r="NTC47" s="467"/>
      <c r="NTD47" s="467"/>
      <c r="NTE47" s="467"/>
      <c r="NTF47" s="467"/>
      <c r="NTG47" s="467"/>
      <c r="NTH47" s="467"/>
      <c r="NTI47" s="467"/>
      <c r="NTJ47" s="467"/>
      <c r="NTK47" s="467"/>
      <c r="NTL47" s="467"/>
      <c r="NTM47" s="467"/>
      <c r="NTN47" s="467"/>
      <c r="NTO47" s="467"/>
      <c r="NTP47" s="467"/>
      <c r="NTQ47" s="467"/>
      <c r="NTR47" s="467"/>
      <c r="NTS47" s="467"/>
      <c r="NTT47" s="467"/>
      <c r="NTU47" s="467"/>
      <c r="NTV47" s="467"/>
      <c r="NTW47" s="467"/>
      <c r="NTX47" s="467"/>
      <c r="NTY47" s="467"/>
      <c r="NTZ47" s="467"/>
      <c r="NUA47" s="467"/>
      <c r="NUB47" s="467"/>
      <c r="NUC47" s="467"/>
      <c r="NUD47" s="467"/>
      <c r="NUE47" s="467"/>
      <c r="NUF47" s="467"/>
      <c r="NUG47" s="467"/>
      <c r="NUH47" s="467"/>
      <c r="NUI47" s="467"/>
      <c r="NUJ47" s="467"/>
      <c r="NUK47" s="467"/>
      <c r="NUL47" s="467"/>
      <c r="NUM47" s="467"/>
      <c r="NUN47" s="467"/>
      <c r="NUO47" s="467"/>
      <c r="NUP47" s="467"/>
      <c r="NUQ47" s="467"/>
      <c r="NUR47" s="467"/>
      <c r="NUS47" s="467"/>
      <c r="NUT47" s="467"/>
      <c r="NUU47" s="467"/>
      <c r="NUV47" s="467"/>
      <c r="NUW47" s="467"/>
      <c r="NUX47" s="467"/>
      <c r="NUY47" s="467"/>
      <c r="NUZ47" s="467"/>
      <c r="NVA47" s="467"/>
      <c r="NVB47" s="467"/>
      <c r="NVC47" s="467"/>
      <c r="NVD47" s="467"/>
      <c r="NVE47" s="467"/>
      <c r="NVF47" s="467"/>
      <c r="NVG47" s="467"/>
      <c r="NVH47" s="467"/>
      <c r="NVI47" s="467"/>
      <c r="NVJ47" s="467"/>
      <c r="NVK47" s="467"/>
      <c r="NVL47" s="467"/>
      <c r="NVM47" s="467"/>
      <c r="NVN47" s="467"/>
      <c r="NVO47" s="467"/>
      <c r="NVP47" s="467"/>
      <c r="NVQ47" s="467"/>
      <c r="NVR47" s="467"/>
      <c r="NVS47" s="467"/>
      <c r="NVT47" s="467"/>
      <c r="NVU47" s="467"/>
      <c r="NVV47" s="467"/>
      <c r="NVW47" s="467"/>
      <c r="NVX47" s="467"/>
      <c r="NVY47" s="467"/>
      <c r="NVZ47" s="467"/>
      <c r="NWA47" s="467"/>
      <c r="NWB47" s="467"/>
      <c r="NWC47" s="467"/>
      <c r="NWD47" s="467"/>
      <c r="NWE47" s="467"/>
      <c r="NWF47" s="467"/>
      <c r="NWG47" s="467"/>
      <c r="NWH47" s="467"/>
      <c r="NWI47" s="467"/>
      <c r="NWJ47" s="467"/>
      <c r="NWK47" s="467"/>
      <c r="NWL47" s="467"/>
      <c r="NWM47" s="467"/>
      <c r="NWN47" s="467"/>
      <c r="NWO47" s="467"/>
      <c r="NWP47" s="467"/>
      <c r="NWQ47" s="467"/>
      <c r="NWR47" s="467"/>
      <c r="NWS47" s="467"/>
      <c r="NWT47" s="467"/>
      <c r="NWU47" s="467"/>
      <c r="NWV47" s="467"/>
      <c r="NWW47" s="467"/>
      <c r="NWX47" s="467"/>
      <c r="NWY47" s="467"/>
      <c r="NWZ47" s="467"/>
      <c r="NXA47" s="467"/>
      <c r="NXB47" s="467"/>
      <c r="NXC47" s="467"/>
      <c r="NXD47" s="467"/>
      <c r="NXE47" s="467"/>
      <c r="NXF47" s="467"/>
      <c r="NXG47" s="467"/>
      <c r="NXH47" s="467"/>
      <c r="NXI47" s="467"/>
      <c r="NXJ47" s="467"/>
      <c r="NXK47" s="467"/>
      <c r="NXL47" s="467"/>
      <c r="NXM47" s="467"/>
      <c r="NXN47" s="467"/>
      <c r="NXO47" s="467"/>
      <c r="NXP47" s="467"/>
      <c r="NXQ47" s="467"/>
      <c r="NXR47" s="467"/>
      <c r="NXS47" s="467"/>
      <c r="NXT47" s="467"/>
      <c r="NXU47" s="467"/>
      <c r="NXV47" s="467"/>
      <c r="NXW47" s="467"/>
      <c r="NXX47" s="467"/>
      <c r="NXY47" s="467"/>
      <c r="NXZ47" s="467"/>
      <c r="NYA47" s="467"/>
      <c r="NYB47" s="467"/>
      <c r="NYC47" s="467"/>
      <c r="NYD47" s="467"/>
      <c r="NYE47" s="467"/>
      <c r="NYF47" s="467"/>
      <c r="NYG47" s="467"/>
      <c r="NYH47" s="467"/>
      <c r="NYI47" s="467"/>
      <c r="NYJ47" s="467"/>
      <c r="NYK47" s="467"/>
      <c r="NYL47" s="467"/>
      <c r="NYM47" s="467"/>
      <c r="NYN47" s="467"/>
      <c r="NYO47" s="467"/>
      <c r="NYP47" s="467"/>
      <c r="NYQ47" s="467"/>
      <c r="NYR47" s="467"/>
      <c r="NYS47" s="467"/>
      <c r="NYT47" s="467"/>
      <c r="NYU47" s="467"/>
      <c r="NYV47" s="467"/>
      <c r="NYW47" s="467"/>
      <c r="NYX47" s="467"/>
      <c r="NYY47" s="467"/>
      <c r="NYZ47" s="467"/>
      <c r="NZA47" s="467"/>
      <c r="NZB47" s="467"/>
      <c r="NZC47" s="467"/>
      <c r="NZD47" s="467"/>
      <c r="NZE47" s="467"/>
      <c r="NZF47" s="467"/>
      <c r="NZG47" s="467"/>
      <c r="NZH47" s="467"/>
      <c r="NZI47" s="467"/>
      <c r="NZJ47" s="467"/>
      <c r="NZK47" s="467"/>
      <c r="NZL47" s="467"/>
      <c r="NZM47" s="467"/>
      <c r="NZN47" s="467"/>
      <c r="NZO47" s="467"/>
      <c r="NZP47" s="467"/>
      <c r="NZQ47" s="467"/>
      <c r="NZR47" s="467"/>
      <c r="NZS47" s="467"/>
      <c r="NZT47" s="467"/>
      <c r="NZU47" s="467"/>
      <c r="NZV47" s="467"/>
      <c r="NZW47" s="467"/>
      <c r="NZX47" s="467"/>
      <c r="NZY47" s="467"/>
      <c r="NZZ47" s="467"/>
      <c r="OAA47" s="467"/>
      <c r="OAB47" s="467"/>
      <c r="OAC47" s="467"/>
      <c r="OAD47" s="467"/>
      <c r="OAE47" s="467"/>
      <c r="OAF47" s="467"/>
      <c r="OAG47" s="467"/>
      <c r="OAH47" s="467"/>
      <c r="OAI47" s="467"/>
      <c r="OAJ47" s="467"/>
      <c r="OAK47" s="467"/>
      <c r="OAL47" s="467"/>
      <c r="OAM47" s="467"/>
      <c r="OAN47" s="467"/>
      <c r="OAO47" s="467"/>
      <c r="OAP47" s="467"/>
      <c r="OAQ47" s="467"/>
      <c r="OAR47" s="467"/>
      <c r="OAS47" s="467"/>
      <c r="OAT47" s="467"/>
      <c r="OAU47" s="467"/>
      <c r="OAV47" s="467"/>
      <c r="OAW47" s="467"/>
      <c r="OAX47" s="467"/>
      <c r="OAY47" s="467"/>
      <c r="OAZ47" s="467"/>
      <c r="OBA47" s="467"/>
      <c r="OBB47" s="467"/>
      <c r="OBC47" s="467"/>
      <c r="OBD47" s="467"/>
      <c r="OBE47" s="467"/>
      <c r="OBF47" s="467"/>
      <c r="OBG47" s="467"/>
      <c r="OBH47" s="467"/>
      <c r="OBI47" s="467"/>
      <c r="OBJ47" s="467"/>
      <c r="OBK47" s="467"/>
      <c r="OBL47" s="467"/>
      <c r="OBM47" s="467"/>
      <c r="OBN47" s="467"/>
      <c r="OBO47" s="467"/>
      <c r="OBP47" s="467"/>
      <c r="OBQ47" s="467"/>
      <c r="OBR47" s="467"/>
      <c r="OBS47" s="467"/>
      <c r="OBT47" s="467"/>
      <c r="OBU47" s="467"/>
      <c r="OBV47" s="467"/>
      <c r="OBW47" s="467"/>
      <c r="OBX47" s="467"/>
      <c r="OBY47" s="467"/>
      <c r="OBZ47" s="467"/>
      <c r="OCA47" s="467"/>
      <c r="OCB47" s="467"/>
      <c r="OCC47" s="467"/>
      <c r="OCD47" s="467"/>
      <c r="OCE47" s="467"/>
      <c r="OCF47" s="467"/>
      <c r="OCG47" s="467"/>
      <c r="OCH47" s="467"/>
      <c r="OCI47" s="467"/>
      <c r="OCJ47" s="467"/>
      <c r="OCK47" s="467"/>
      <c r="OCL47" s="467"/>
      <c r="OCM47" s="467"/>
      <c r="OCN47" s="467"/>
      <c r="OCO47" s="467"/>
      <c r="OCP47" s="467"/>
      <c r="OCQ47" s="467"/>
      <c r="OCR47" s="467"/>
      <c r="OCS47" s="467"/>
      <c r="OCT47" s="467"/>
      <c r="OCU47" s="467"/>
      <c r="OCV47" s="467"/>
      <c r="OCW47" s="467"/>
      <c r="OCX47" s="467"/>
      <c r="OCY47" s="467"/>
      <c r="OCZ47" s="467"/>
      <c r="ODA47" s="467"/>
      <c r="ODB47" s="467"/>
      <c r="ODC47" s="467"/>
      <c r="ODD47" s="467"/>
      <c r="ODE47" s="467"/>
      <c r="ODF47" s="467"/>
      <c r="ODG47" s="467"/>
      <c r="ODH47" s="467"/>
      <c r="ODI47" s="467"/>
      <c r="ODJ47" s="467"/>
      <c r="ODK47" s="467"/>
      <c r="ODL47" s="467"/>
      <c r="ODM47" s="467"/>
      <c r="ODN47" s="467"/>
      <c r="ODO47" s="467"/>
      <c r="ODP47" s="467"/>
      <c r="ODQ47" s="467"/>
      <c r="ODR47" s="467"/>
      <c r="ODS47" s="467"/>
      <c r="ODT47" s="467"/>
      <c r="ODU47" s="467"/>
      <c r="ODV47" s="467"/>
      <c r="ODW47" s="467"/>
      <c r="ODX47" s="467"/>
      <c r="ODY47" s="467"/>
      <c r="ODZ47" s="467"/>
      <c r="OEA47" s="467"/>
      <c r="OEB47" s="467"/>
      <c r="OEC47" s="467"/>
      <c r="OED47" s="467"/>
      <c r="OEE47" s="467"/>
      <c r="OEF47" s="467"/>
      <c r="OEG47" s="467"/>
      <c r="OEH47" s="467"/>
      <c r="OEI47" s="467"/>
      <c r="OEJ47" s="467"/>
      <c r="OEK47" s="467"/>
      <c r="OEL47" s="467"/>
      <c r="OEM47" s="467"/>
      <c r="OEN47" s="467"/>
      <c r="OEO47" s="467"/>
      <c r="OEP47" s="467"/>
      <c r="OEQ47" s="467"/>
      <c r="OER47" s="467"/>
      <c r="OES47" s="467"/>
      <c r="OET47" s="467"/>
      <c r="OEU47" s="467"/>
      <c r="OEV47" s="467"/>
      <c r="OEW47" s="467"/>
      <c r="OEX47" s="467"/>
      <c r="OEY47" s="467"/>
      <c r="OEZ47" s="467"/>
      <c r="OFA47" s="467"/>
      <c r="OFB47" s="467"/>
      <c r="OFC47" s="467"/>
      <c r="OFD47" s="467"/>
      <c r="OFE47" s="467"/>
      <c r="OFF47" s="467"/>
      <c r="OFG47" s="467"/>
      <c r="OFH47" s="467"/>
      <c r="OFI47" s="467"/>
      <c r="OFJ47" s="467"/>
      <c r="OFK47" s="467"/>
      <c r="OFL47" s="467"/>
      <c r="OFM47" s="467"/>
      <c r="OFN47" s="467"/>
      <c r="OFO47" s="467"/>
      <c r="OFP47" s="467"/>
      <c r="OFQ47" s="467"/>
      <c r="OFR47" s="467"/>
      <c r="OFS47" s="467"/>
      <c r="OFT47" s="467"/>
      <c r="OFU47" s="467"/>
      <c r="OFV47" s="467"/>
      <c r="OFW47" s="467"/>
      <c r="OFX47" s="467"/>
      <c r="OFY47" s="467"/>
      <c r="OFZ47" s="467"/>
      <c r="OGA47" s="467"/>
      <c r="OGB47" s="467"/>
      <c r="OGC47" s="467"/>
      <c r="OGD47" s="467"/>
      <c r="OGE47" s="467"/>
      <c r="OGF47" s="467"/>
      <c r="OGG47" s="467"/>
      <c r="OGH47" s="467"/>
      <c r="OGI47" s="467"/>
      <c r="OGJ47" s="467"/>
      <c r="OGK47" s="467"/>
      <c r="OGL47" s="467"/>
      <c r="OGM47" s="467"/>
      <c r="OGN47" s="467"/>
      <c r="OGO47" s="467"/>
      <c r="OGP47" s="467"/>
      <c r="OGQ47" s="467"/>
      <c r="OGR47" s="467"/>
      <c r="OGS47" s="467"/>
      <c r="OGT47" s="467"/>
      <c r="OGU47" s="467"/>
      <c r="OGV47" s="467"/>
      <c r="OGW47" s="467"/>
      <c r="OGX47" s="467"/>
      <c r="OGY47" s="467"/>
      <c r="OGZ47" s="467"/>
      <c r="OHA47" s="467"/>
      <c r="OHB47" s="467"/>
      <c r="OHC47" s="467"/>
      <c r="OHD47" s="467"/>
      <c r="OHE47" s="467"/>
      <c r="OHF47" s="467"/>
      <c r="OHG47" s="467"/>
      <c r="OHH47" s="467"/>
      <c r="OHI47" s="467"/>
      <c r="OHJ47" s="467"/>
      <c r="OHK47" s="467"/>
      <c r="OHL47" s="467"/>
      <c r="OHM47" s="467"/>
      <c r="OHN47" s="467"/>
      <c r="OHO47" s="467"/>
      <c r="OHP47" s="467"/>
      <c r="OHQ47" s="467"/>
      <c r="OHR47" s="467"/>
      <c r="OHS47" s="467"/>
      <c r="OHT47" s="467"/>
      <c r="OHU47" s="467"/>
      <c r="OHV47" s="467"/>
      <c r="OHW47" s="467"/>
      <c r="OHX47" s="467"/>
      <c r="OHY47" s="467"/>
      <c r="OHZ47" s="467"/>
      <c r="OIA47" s="467"/>
      <c r="OIB47" s="467"/>
      <c r="OIC47" s="467"/>
      <c r="OID47" s="467"/>
      <c r="OIE47" s="467"/>
      <c r="OIF47" s="467"/>
      <c r="OIG47" s="467"/>
      <c r="OIH47" s="467"/>
      <c r="OII47" s="467"/>
      <c r="OIJ47" s="467"/>
      <c r="OIK47" s="467"/>
      <c r="OIL47" s="467"/>
      <c r="OIM47" s="467"/>
      <c r="OIN47" s="467"/>
      <c r="OIO47" s="467"/>
      <c r="OIP47" s="467"/>
      <c r="OIQ47" s="467"/>
      <c r="OIR47" s="467"/>
      <c r="OIS47" s="467"/>
      <c r="OIT47" s="467"/>
      <c r="OIU47" s="467"/>
      <c r="OIV47" s="467"/>
      <c r="OIW47" s="467"/>
      <c r="OIX47" s="467"/>
      <c r="OIY47" s="467"/>
      <c r="OIZ47" s="467"/>
      <c r="OJA47" s="467"/>
      <c r="OJB47" s="467"/>
      <c r="OJC47" s="467"/>
      <c r="OJD47" s="467"/>
      <c r="OJE47" s="467"/>
      <c r="OJF47" s="467"/>
      <c r="OJG47" s="467"/>
      <c r="OJH47" s="467"/>
      <c r="OJI47" s="467"/>
      <c r="OJJ47" s="467"/>
      <c r="OJK47" s="467"/>
      <c r="OJL47" s="467"/>
      <c r="OJM47" s="467"/>
      <c r="OJN47" s="467"/>
      <c r="OJO47" s="467"/>
      <c r="OJP47" s="467"/>
      <c r="OJQ47" s="467"/>
      <c r="OJR47" s="467"/>
      <c r="OJS47" s="467"/>
      <c r="OJT47" s="467"/>
      <c r="OJU47" s="467"/>
      <c r="OJV47" s="467"/>
      <c r="OJW47" s="467"/>
      <c r="OJX47" s="467"/>
      <c r="OJY47" s="467"/>
      <c r="OJZ47" s="467"/>
      <c r="OKA47" s="467"/>
      <c r="OKB47" s="467"/>
      <c r="OKC47" s="467"/>
      <c r="OKD47" s="467"/>
      <c r="OKE47" s="467"/>
      <c r="OKF47" s="467"/>
      <c r="OKG47" s="467"/>
      <c r="OKH47" s="467"/>
      <c r="OKI47" s="467"/>
      <c r="OKJ47" s="467"/>
      <c r="OKK47" s="467"/>
      <c r="OKL47" s="467"/>
      <c r="OKM47" s="467"/>
      <c r="OKN47" s="467"/>
      <c r="OKO47" s="467"/>
      <c r="OKP47" s="467"/>
      <c r="OKQ47" s="467"/>
      <c r="OKR47" s="467"/>
      <c r="OKS47" s="467"/>
      <c r="OKT47" s="467"/>
      <c r="OKU47" s="467"/>
      <c r="OKV47" s="467"/>
      <c r="OKW47" s="467"/>
      <c r="OKX47" s="467"/>
      <c r="OKY47" s="467"/>
      <c r="OKZ47" s="467"/>
      <c r="OLA47" s="467"/>
      <c r="OLB47" s="467"/>
      <c r="OLC47" s="467"/>
      <c r="OLD47" s="467"/>
      <c r="OLE47" s="467"/>
      <c r="OLF47" s="467"/>
      <c r="OLG47" s="467"/>
      <c r="OLH47" s="467"/>
      <c r="OLI47" s="467"/>
      <c r="OLJ47" s="467"/>
      <c r="OLK47" s="467"/>
      <c r="OLL47" s="467"/>
      <c r="OLM47" s="467"/>
      <c r="OLN47" s="467"/>
      <c r="OLO47" s="467"/>
      <c r="OLP47" s="467"/>
      <c r="OLQ47" s="467"/>
      <c r="OLR47" s="467"/>
      <c r="OLS47" s="467"/>
      <c r="OLT47" s="467"/>
      <c r="OLU47" s="467"/>
      <c r="OLV47" s="467"/>
      <c r="OLW47" s="467"/>
      <c r="OLX47" s="467"/>
      <c r="OLY47" s="467"/>
      <c r="OLZ47" s="467"/>
      <c r="OMA47" s="467"/>
      <c r="OMB47" s="467"/>
      <c r="OMC47" s="467"/>
      <c r="OMD47" s="467"/>
      <c r="OME47" s="467"/>
      <c r="OMF47" s="467"/>
      <c r="OMG47" s="467"/>
      <c r="OMH47" s="467"/>
      <c r="OMI47" s="467"/>
      <c r="OMJ47" s="467"/>
      <c r="OMK47" s="467"/>
      <c r="OML47" s="467"/>
      <c r="OMM47" s="467"/>
      <c r="OMN47" s="467"/>
      <c r="OMO47" s="467"/>
      <c r="OMP47" s="467"/>
      <c r="OMQ47" s="467"/>
      <c r="OMR47" s="467"/>
      <c r="OMS47" s="467"/>
      <c r="OMT47" s="467"/>
      <c r="OMU47" s="467"/>
      <c r="OMV47" s="467"/>
      <c r="OMW47" s="467"/>
      <c r="OMX47" s="467"/>
      <c r="OMY47" s="467"/>
      <c r="OMZ47" s="467"/>
      <c r="ONA47" s="467"/>
      <c r="ONB47" s="467"/>
      <c r="ONC47" s="467"/>
      <c r="OND47" s="467"/>
      <c r="ONE47" s="467"/>
      <c r="ONF47" s="467"/>
      <c r="ONG47" s="467"/>
      <c r="ONH47" s="467"/>
      <c r="ONI47" s="467"/>
      <c r="ONJ47" s="467"/>
      <c r="ONK47" s="467"/>
      <c r="ONL47" s="467"/>
      <c r="ONM47" s="467"/>
      <c r="ONN47" s="467"/>
      <c r="ONO47" s="467"/>
      <c r="ONP47" s="467"/>
      <c r="ONQ47" s="467"/>
      <c r="ONR47" s="467"/>
      <c r="ONS47" s="467"/>
      <c r="ONT47" s="467"/>
      <c r="ONU47" s="467"/>
      <c r="ONV47" s="467"/>
      <c r="ONW47" s="467"/>
      <c r="ONX47" s="467"/>
      <c r="ONY47" s="467"/>
      <c r="ONZ47" s="467"/>
      <c r="OOA47" s="467"/>
      <c r="OOB47" s="467"/>
      <c r="OOC47" s="467"/>
      <c r="OOD47" s="467"/>
      <c r="OOE47" s="467"/>
      <c r="OOF47" s="467"/>
      <c r="OOG47" s="467"/>
      <c r="OOH47" s="467"/>
      <c r="OOI47" s="467"/>
      <c r="OOJ47" s="467"/>
      <c r="OOK47" s="467"/>
      <c r="OOL47" s="467"/>
      <c r="OOM47" s="467"/>
      <c r="OON47" s="467"/>
      <c r="OOO47" s="467"/>
      <c r="OOP47" s="467"/>
      <c r="OOQ47" s="467"/>
      <c r="OOR47" s="467"/>
      <c r="OOS47" s="467"/>
      <c r="OOT47" s="467"/>
      <c r="OOU47" s="467"/>
      <c r="OOV47" s="467"/>
      <c r="OOW47" s="467"/>
      <c r="OOX47" s="467"/>
      <c r="OOY47" s="467"/>
      <c r="OOZ47" s="467"/>
      <c r="OPA47" s="467"/>
      <c r="OPB47" s="467"/>
      <c r="OPC47" s="467"/>
      <c r="OPD47" s="467"/>
      <c r="OPE47" s="467"/>
      <c r="OPF47" s="467"/>
      <c r="OPG47" s="467"/>
      <c r="OPH47" s="467"/>
      <c r="OPI47" s="467"/>
      <c r="OPJ47" s="467"/>
      <c r="OPK47" s="467"/>
      <c r="OPL47" s="467"/>
      <c r="OPM47" s="467"/>
      <c r="OPN47" s="467"/>
      <c r="OPO47" s="467"/>
      <c r="OPP47" s="467"/>
      <c r="OPQ47" s="467"/>
      <c r="OPR47" s="467"/>
      <c r="OPS47" s="467"/>
      <c r="OPT47" s="467"/>
      <c r="OPU47" s="467"/>
      <c r="OPV47" s="467"/>
      <c r="OPW47" s="467"/>
      <c r="OPX47" s="467"/>
      <c r="OPY47" s="467"/>
      <c r="OPZ47" s="467"/>
      <c r="OQA47" s="467"/>
      <c r="OQB47" s="467"/>
      <c r="OQC47" s="467"/>
      <c r="OQD47" s="467"/>
      <c r="OQE47" s="467"/>
      <c r="OQF47" s="467"/>
      <c r="OQG47" s="467"/>
      <c r="OQH47" s="467"/>
      <c r="OQI47" s="467"/>
      <c r="OQJ47" s="467"/>
      <c r="OQK47" s="467"/>
      <c r="OQL47" s="467"/>
      <c r="OQM47" s="467"/>
      <c r="OQN47" s="467"/>
      <c r="OQO47" s="467"/>
      <c r="OQP47" s="467"/>
      <c r="OQQ47" s="467"/>
      <c r="OQR47" s="467"/>
      <c r="OQS47" s="467"/>
      <c r="OQT47" s="467"/>
      <c r="OQU47" s="467"/>
      <c r="OQV47" s="467"/>
      <c r="OQW47" s="467"/>
      <c r="OQX47" s="467"/>
      <c r="OQY47" s="467"/>
      <c r="OQZ47" s="467"/>
      <c r="ORA47" s="467"/>
      <c r="ORB47" s="467"/>
      <c r="ORC47" s="467"/>
      <c r="ORD47" s="467"/>
      <c r="ORE47" s="467"/>
      <c r="ORF47" s="467"/>
      <c r="ORG47" s="467"/>
      <c r="ORH47" s="467"/>
      <c r="ORI47" s="467"/>
      <c r="ORJ47" s="467"/>
      <c r="ORK47" s="467"/>
      <c r="ORL47" s="467"/>
      <c r="ORM47" s="467"/>
      <c r="ORN47" s="467"/>
      <c r="ORO47" s="467"/>
      <c r="ORP47" s="467"/>
      <c r="ORQ47" s="467"/>
      <c r="ORR47" s="467"/>
      <c r="ORS47" s="467"/>
      <c r="ORT47" s="467"/>
      <c r="ORU47" s="467"/>
      <c r="ORV47" s="467"/>
      <c r="ORW47" s="467"/>
      <c r="ORX47" s="467"/>
      <c r="ORY47" s="467"/>
      <c r="ORZ47" s="467"/>
      <c r="OSA47" s="467"/>
      <c r="OSB47" s="467"/>
      <c r="OSC47" s="467"/>
      <c r="OSD47" s="467"/>
      <c r="OSE47" s="467"/>
      <c r="OSF47" s="467"/>
      <c r="OSG47" s="467"/>
      <c r="OSH47" s="467"/>
      <c r="OSI47" s="467"/>
      <c r="OSJ47" s="467"/>
      <c r="OSK47" s="467"/>
      <c r="OSL47" s="467"/>
      <c r="OSM47" s="467"/>
      <c r="OSN47" s="467"/>
      <c r="OSO47" s="467"/>
      <c r="OSP47" s="467"/>
      <c r="OSQ47" s="467"/>
      <c r="OSR47" s="467"/>
      <c r="OSS47" s="467"/>
      <c r="OST47" s="467"/>
      <c r="OSU47" s="467"/>
      <c r="OSV47" s="467"/>
      <c r="OSW47" s="467"/>
      <c r="OSX47" s="467"/>
      <c r="OSY47" s="467"/>
      <c r="OSZ47" s="467"/>
      <c r="OTA47" s="467"/>
      <c r="OTB47" s="467"/>
      <c r="OTC47" s="467"/>
      <c r="OTD47" s="467"/>
      <c r="OTE47" s="467"/>
      <c r="OTF47" s="467"/>
      <c r="OTG47" s="467"/>
      <c r="OTH47" s="467"/>
      <c r="OTI47" s="467"/>
      <c r="OTJ47" s="467"/>
      <c r="OTK47" s="467"/>
      <c r="OTL47" s="467"/>
      <c r="OTM47" s="467"/>
      <c r="OTN47" s="467"/>
      <c r="OTO47" s="467"/>
      <c r="OTP47" s="467"/>
      <c r="OTQ47" s="467"/>
      <c r="OTR47" s="467"/>
      <c r="OTS47" s="467"/>
      <c r="OTT47" s="467"/>
      <c r="OTU47" s="467"/>
      <c r="OTV47" s="467"/>
      <c r="OTW47" s="467"/>
      <c r="OTX47" s="467"/>
      <c r="OTY47" s="467"/>
      <c r="OTZ47" s="467"/>
      <c r="OUA47" s="467"/>
      <c r="OUB47" s="467"/>
      <c r="OUC47" s="467"/>
      <c r="OUD47" s="467"/>
      <c r="OUE47" s="467"/>
      <c r="OUF47" s="467"/>
      <c r="OUG47" s="467"/>
      <c r="OUH47" s="467"/>
      <c r="OUI47" s="467"/>
      <c r="OUJ47" s="467"/>
      <c r="OUK47" s="467"/>
      <c r="OUL47" s="467"/>
      <c r="OUM47" s="467"/>
      <c r="OUN47" s="467"/>
      <c r="OUO47" s="467"/>
      <c r="OUP47" s="467"/>
      <c r="OUQ47" s="467"/>
      <c r="OUR47" s="467"/>
      <c r="OUS47" s="467"/>
      <c r="OUT47" s="467"/>
      <c r="OUU47" s="467"/>
      <c r="OUV47" s="467"/>
      <c r="OUW47" s="467"/>
      <c r="OUX47" s="467"/>
      <c r="OUY47" s="467"/>
      <c r="OUZ47" s="467"/>
      <c r="OVA47" s="467"/>
      <c r="OVB47" s="467"/>
      <c r="OVC47" s="467"/>
      <c r="OVD47" s="467"/>
      <c r="OVE47" s="467"/>
      <c r="OVF47" s="467"/>
      <c r="OVG47" s="467"/>
      <c r="OVH47" s="467"/>
      <c r="OVI47" s="467"/>
      <c r="OVJ47" s="467"/>
      <c r="OVK47" s="467"/>
      <c r="OVL47" s="467"/>
      <c r="OVM47" s="467"/>
      <c r="OVN47" s="467"/>
      <c r="OVO47" s="467"/>
      <c r="OVP47" s="467"/>
      <c r="OVQ47" s="467"/>
      <c r="OVR47" s="467"/>
      <c r="OVS47" s="467"/>
      <c r="OVT47" s="467"/>
      <c r="OVU47" s="467"/>
      <c r="OVV47" s="467"/>
      <c r="OVW47" s="467"/>
      <c r="OVX47" s="467"/>
      <c r="OVY47" s="467"/>
      <c r="OVZ47" s="467"/>
      <c r="OWA47" s="467"/>
      <c r="OWB47" s="467"/>
      <c r="OWC47" s="467"/>
      <c r="OWD47" s="467"/>
      <c r="OWE47" s="467"/>
      <c r="OWF47" s="467"/>
      <c r="OWG47" s="467"/>
      <c r="OWH47" s="467"/>
      <c r="OWI47" s="467"/>
      <c r="OWJ47" s="467"/>
      <c r="OWK47" s="467"/>
      <c r="OWL47" s="467"/>
      <c r="OWM47" s="467"/>
      <c r="OWN47" s="467"/>
      <c r="OWO47" s="467"/>
      <c r="OWP47" s="467"/>
      <c r="OWQ47" s="467"/>
      <c r="OWR47" s="467"/>
      <c r="OWS47" s="467"/>
      <c r="OWT47" s="467"/>
      <c r="OWU47" s="467"/>
      <c r="OWV47" s="467"/>
      <c r="OWW47" s="467"/>
      <c r="OWX47" s="467"/>
      <c r="OWY47" s="467"/>
      <c r="OWZ47" s="467"/>
      <c r="OXA47" s="467"/>
      <c r="OXB47" s="467"/>
      <c r="OXC47" s="467"/>
      <c r="OXD47" s="467"/>
      <c r="OXE47" s="467"/>
      <c r="OXF47" s="467"/>
      <c r="OXG47" s="467"/>
      <c r="OXH47" s="467"/>
      <c r="OXI47" s="467"/>
      <c r="OXJ47" s="467"/>
      <c r="OXK47" s="467"/>
      <c r="OXL47" s="467"/>
      <c r="OXM47" s="467"/>
      <c r="OXN47" s="467"/>
      <c r="OXO47" s="467"/>
      <c r="OXP47" s="467"/>
      <c r="OXQ47" s="467"/>
      <c r="OXR47" s="467"/>
      <c r="OXS47" s="467"/>
      <c r="OXT47" s="467"/>
      <c r="OXU47" s="467"/>
      <c r="OXV47" s="467"/>
      <c r="OXW47" s="467"/>
      <c r="OXX47" s="467"/>
      <c r="OXY47" s="467"/>
      <c r="OXZ47" s="467"/>
      <c r="OYA47" s="467"/>
      <c r="OYB47" s="467"/>
      <c r="OYC47" s="467"/>
      <c r="OYD47" s="467"/>
      <c r="OYE47" s="467"/>
      <c r="OYF47" s="467"/>
      <c r="OYG47" s="467"/>
      <c r="OYH47" s="467"/>
      <c r="OYI47" s="467"/>
      <c r="OYJ47" s="467"/>
      <c r="OYK47" s="467"/>
      <c r="OYL47" s="467"/>
      <c r="OYM47" s="467"/>
      <c r="OYN47" s="467"/>
      <c r="OYO47" s="467"/>
      <c r="OYP47" s="467"/>
      <c r="OYQ47" s="467"/>
      <c r="OYR47" s="467"/>
      <c r="OYS47" s="467"/>
      <c r="OYT47" s="467"/>
      <c r="OYU47" s="467"/>
      <c r="OYV47" s="467"/>
      <c r="OYW47" s="467"/>
      <c r="OYX47" s="467"/>
      <c r="OYY47" s="467"/>
      <c r="OYZ47" s="467"/>
      <c r="OZA47" s="467"/>
      <c r="OZB47" s="467"/>
      <c r="OZC47" s="467"/>
      <c r="OZD47" s="467"/>
      <c r="OZE47" s="467"/>
      <c r="OZF47" s="467"/>
      <c r="OZG47" s="467"/>
      <c r="OZH47" s="467"/>
      <c r="OZI47" s="467"/>
      <c r="OZJ47" s="467"/>
      <c r="OZK47" s="467"/>
      <c r="OZL47" s="467"/>
      <c r="OZM47" s="467"/>
      <c r="OZN47" s="467"/>
      <c r="OZO47" s="467"/>
      <c r="OZP47" s="467"/>
      <c r="OZQ47" s="467"/>
      <c r="OZR47" s="467"/>
      <c r="OZS47" s="467"/>
      <c r="OZT47" s="467"/>
      <c r="OZU47" s="467"/>
      <c r="OZV47" s="467"/>
      <c r="OZW47" s="467"/>
      <c r="OZX47" s="467"/>
      <c r="OZY47" s="467"/>
      <c r="OZZ47" s="467"/>
      <c r="PAA47" s="467"/>
      <c r="PAB47" s="467"/>
      <c r="PAC47" s="467"/>
      <c r="PAD47" s="467"/>
      <c r="PAE47" s="467"/>
      <c r="PAF47" s="467"/>
      <c r="PAG47" s="467"/>
      <c r="PAH47" s="467"/>
      <c r="PAI47" s="467"/>
      <c r="PAJ47" s="467"/>
      <c r="PAK47" s="467"/>
      <c r="PAL47" s="467"/>
      <c r="PAM47" s="467"/>
      <c r="PAN47" s="467"/>
      <c r="PAO47" s="467"/>
      <c r="PAP47" s="467"/>
      <c r="PAQ47" s="467"/>
      <c r="PAR47" s="467"/>
      <c r="PAS47" s="467"/>
      <c r="PAT47" s="467"/>
      <c r="PAU47" s="467"/>
      <c r="PAV47" s="467"/>
      <c r="PAW47" s="467"/>
      <c r="PAX47" s="467"/>
      <c r="PAY47" s="467"/>
      <c r="PAZ47" s="467"/>
      <c r="PBA47" s="467"/>
      <c r="PBB47" s="467"/>
      <c r="PBC47" s="467"/>
      <c r="PBD47" s="467"/>
      <c r="PBE47" s="467"/>
      <c r="PBF47" s="467"/>
      <c r="PBG47" s="467"/>
      <c r="PBH47" s="467"/>
      <c r="PBI47" s="467"/>
      <c r="PBJ47" s="467"/>
      <c r="PBK47" s="467"/>
      <c r="PBL47" s="467"/>
      <c r="PBM47" s="467"/>
      <c r="PBN47" s="467"/>
      <c r="PBO47" s="467"/>
      <c r="PBP47" s="467"/>
      <c r="PBQ47" s="467"/>
      <c r="PBR47" s="467"/>
      <c r="PBS47" s="467"/>
      <c r="PBT47" s="467"/>
      <c r="PBU47" s="467"/>
      <c r="PBV47" s="467"/>
      <c r="PBW47" s="467"/>
      <c r="PBX47" s="467"/>
      <c r="PBY47" s="467"/>
      <c r="PBZ47" s="467"/>
      <c r="PCA47" s="467"/>
      <c r="PCB47" s="467"/>
      <c r="PCC47" s="467"/>
      <c r="PCD47" s="467"/>
      <c r="PCE47" s="467"/>
      <c r="PCF47" s="467"/>
      <c r="PCG47" s="467"/>
      <c r="PCH47" s="467"/>
      <c r="PCI47" s="467"/>
      <c r="PCJ47" s="467"/>
      <c r="PCK47" s="467"/>
      <c r="PCL47" s="467"/>
      <c r="PCM47" s="467"/>
      <c r="PCN47" s="467"/>
      <c r="PCO47" s="467"/>
      <c r="PCP47" s="467"/>
      <c r="PCQ47" s="467"/>
      <c r="PCR47" s="467"/>
      <c r="PCS47" s="467"/>
      <c r="PCT47" s="467"/>
      <c r="PCU47" s="467"/>
      <c r="PCV47" s="467"/>
      <c r="PCW47" s="467"/>
      <c r="PCX47" s="467"/>
      <c r="PCY47" s="467"/>
      <c r="PCZ47" s="467"/>
      <c r="PDA47" s="467"/>
      <c r="PDB47" s="467"/>
      <c r="PDC47" s="467"/>
      <c r="PDD47" s="467"/>
      <c r="PDE47" s="467"/>
      <c r="PDF47" s="467"/>
      <c r="PDG47" s="467"/>
      <c r="PDH47" s="467"/>
      <c r="PDI47" s="467"/>
      <c r="PDJ47" s="467"/>
      <c r="PDK47" s="467"/>
      <c r="PDL47" s="467"/>
      <c r="PDM47" s="467"/>
      <c r="PDN47" s="467"/>
      <c r="PDO47" s="467"/>
      <c r="PDP47" s="467"/>
      <c r="PDQ47" s="467"/>
      <c r="PDR47" s="467"/>
      <c r="PDS47" s="467"/>
      <c r="PDT47" s="467"/>
      <c r="PDU47" s="467"/>
      <c r="PDV47" s="467"/>
      <c r="PDW47" s="467"/>
      <c r="PDX47" s="467"/>
      <c r="PDY47" s="467"/>
      <c r="PDZ47" s="467"/>
      <c r="PEA47" s="467"/>
      <c r="PEB47" s="467"/>
      <c r="PEC47" s="467"/>
      <c r="PED47" s="467"/>
      <c r="PEE47" s="467"/>
      <c r="PEF47" s="467"/>
      <c r="PEG47" s="467"/>
      <c r="PEH47" s="467"/>
      <c r="PEI47" s="467"/>
      <c r="PEJ47" s="467"/>
      <c r="PEK47" s="467"/>
      <c r="PEL47" s="467"/>
      <c r="PEM47" s="467"/>
      <c r="PEN47" s="467"/>
      <c r="PEO47" s="467"/>
      <c r="PEP47" s="467"/>
      <c r="PEQ47" s="467"/>
      <c r="PER47" s="467"/>
      <c r="PES47" s="467"/>
      <c r="PET47" s="467"/>
      <c r="PEU47" s="467"/>
      <c r="PEV47" s="467"/>
      <c r="PEW47" s="467"/>
      <c r="PEX47" s="467"/>
      <c r="PEY47" s="467"/>
      <c r="PEZ47" s="467"/>
      <c r="PFA47" s="467"/>
      <c r="PFB47" s="467"/>
      <c r="PFC47" s="467"/>
      <c r="PFD47" s="467"/>
      <c r="PFE47" s="467"/>
      <c r="PFF47" s="467"/>
      <c r="PFG47" s="467"/>
      <c r="PFH47" s="467"/>
      <c r="PFI47" s="467"/>
      <c r="PFJ47" s="467"/>
      <c r="PFK47" s="467"/>
      <c r="PFL47" s="467"/>
      <c r="PFM47" s="467"/>
      <c r="PFN47" s="467"/>
      <c r="PFO47" s="467"/>
      <c r="PFP47" s="467"/>
      <c r="PFQ47" s="467"/>
      <c r="PFR47" s="467"/>
      <c r="PFS47" s="467"/>
      <c r="PFT47" s="467"/>
      <c r="PFU47" s="467"/>
      <c r="PFV47" s="467"/>
      <c r="PFW47" s="467"/>
      <c r="PFX47" s="467"/>
      <c r="PFY47" s="467"/>
      <c r="PFZ47" s="467"/>
      <c r="PGA47" s="467"/>
      <c r="PGB47" s="467"/>
      <c r="PGC47" s="467"/>
      <c r="PGD47" s="467"/>
      <c r="PGE47" s="467"/>
      <c r="PGF47" s="467"/>
      <c r="PGG47" s="467"/>
      <c r="PGH47" s="467"/>
      <c r="PGI47" s="467"/>
      <c r="PGJ47" s="467"/>
      <c r="PGK47" s="467"/>
      <c r="PGL47" s="467"/>
      <c r="PGM47" s="467"/>
      <c r="PGN47" s="467"/>
      <c r="PGO47" s="467"/>
      <c r="PGP47" s="467"/>
      <c r="PGQ47" s="467"/>
      <c r="PGR47" s="467"/>
      <c r="PGS47" s="467"/>
      <c r="PGT47" s="467"/>
      <c r="PGU47" s="467"/>
      <c r="PGV47" s="467"/>
      <c r="PGW47" s="467"/>
      <c r="PGX47" s="467"/>
      <c r="PGY47" s="467"/>
      <c r="PGZ47" s="467"/>
      <c r="PHA47" s="467"/>
      <c r="PHB47" s="467"/>
      <c r="PHC47" s="467"/>
      <c r="PHD47" s="467"/>
      <c r="PHE47" s="467"/>
      <c r="PHF47" s="467"/>
      <c r="PHG47" s="467"/>
      <c r="PHH47" s="467"/>
      <c r="PHI47" s="467"/>
      <c r="PHJ47" s="467"/>
      <c r="PHK47" s="467"/>
      <c r="PHL47" s="467"/>
      <c r="PHM47" s="467"/>
      <c r="PHN47" s="467"/>
      <c r="PHO47" s="467"/>
      <c r="PHP47" s="467"/>
      <c r="PHQ47" s="467"/>
      <c r="PHR47" s="467"/>
      <c r="PHS47" s="467"/>
      <c r="PHT47" s="467"/>
      <c r="PHU47" s="467"/>
      <c r="PHV47" s="467"/>
      <c r="PHW47" s="467"/>
      <c r="PHX47" s="467"/>
      <c r="PHY47" s="467"/>
      <c r="PHZ47" s="467"/>
      <c r="PIA47" s="467"/>
      <c r="PIB47" s="467"/>
      <c r="PIC47" s="467"/>
      <c r="PID47" s="467"/>
      <c r="PIE47" s="467"/>
      <c r="PIF47" s="467"/>
      <c r="PIG47" s="467"/>
      <c r="PIH47" s="467"/>
      <c r="PII47" s="467"/>
      <c r="PIJ47" s="467"/>
      <c r="PIK47" s="467"/>
      <c r="PIL47" s="467"/>
      <c r="PIM47" s="467"/>
      <c r="PIN47" s="467"/>
      <c r="PIO47" s="467"/>
      <c r="PIP47" s="467"/>
      <c r="PIQ47" s="467"/>
      <c r="PIR47" s="467"/>
      <c r="PIS47" s="467"/>
      <c r="PIT47" s="467"/>
      <c r="PIU47" s="467"/>
      <c r="PIV47" s="467"/>
      <c r="PIW47" s="467"/>
      <c r="PIX47" s="467"/>
      <c r="PIY47" s="467"/>
      <c r="PIZ47" s="467"/>
      <c r="PJA47" s="467"/>
      <c r="PJB47" s="467"/>
      <c r="PJC47" s="467"/>
      <c r="PJD47" s="467"/>
      <c r="PJE47" s="467"/>
      <c r="PJF47" s="467"/>
      <c r="PJG47" s="467"/>
      <c r="PJH47" s="467"/>
      <c r="PJI47" s="467"/>
      <c r="PJJ47" s="467"/>
      <c r="PJK47" s="467"/>
      <c r="PJL47" s="467"/>
      <c r="PJM47" s="467"/>
      <c r="PJN47" s="467"/>
      <c r="PJO47" s="467"/>
      <c r="PJP47" s="467"/>
      <c r="PJQ47" s="467"/>
      <c r="PJR47" s="467"/>
      <c r="PJS47" s="467"/>
      <c r="PJT47" s="467"/>
      <c r="PJU47" s="467"/>
      <c r="PJV47" s="467"/>
      <c r="PJW47" s="467"/>
      <c r="PJX47" s="467"/>
      <c r="PJY47" s="467"/>
      <c r="PJZ47" s="467"/>
      <c r="PKA47" s="467"/>
      <c r="PKB47" s="467"/>
      <c r="PKC47" s="467"/>
      <c r="PKD47" s="467"/>
      <c r="PKE47" s="467"/>
      <c r="PKF47" s="467"/>
      <c r="PKG47" s="467"/>
      <c r="PKH47" s="467"/>
      <c r="PKI47" s="467"/>
      <c r="PKJ47" s="467"/>
      <c r="PKK47" s="467"/>
      <c r="PKL47" s="467"/>
      <c r="PKM47" s="467"/>
      <c r="PKN47" s="467"/>
      <c r="PKO47" s="467"/>
      <c r="PKP47" s="467"/>
      <c r="PKQ47" s="467"/>
      <c r="PKR47" s="467"/>
      <c r="PKS47" s="467"/>
      <c r="PKT47" s="467"/>
      <c r="PKU47" s="467"/>
      <c r="PKV47" s="467"/>
      <c r="PKW47" s="467"/>
      <c r="PKX47" s="467"/>
      <c r="PKY47" s="467"/>
      <c r="PKZ47" s="467"/>
      <c r="PLA47" s="467"/>
      <c r="PLB47" s="467"/>
      <c r="PLC47" s="467"/>
      <c r="PLD47" s="467"/>
      <c r="PLE47" s="467"/>
      <c r="PLF47" s="467"/>
      <c r="PLG47" s="467"/>
      <c r="PLH47" s="467"/>
      <c r="PLI47" s="467"/>
      <c r="PLJ47" s="467"/>
      <c r="PLK47" s="467"/>
      <c r="PLL47" s="467"/>
      <c r="PLM47" s="467"/>
      <c r="PLN47" s="467"/>
      <c r="PLO47" s="467"/>
      <c r="PLP47" s="467"/>
      <c r="PLQ47" s="467"/>
      <c r="PLR47" s="467"/>
      <c r="PLS47" s="467"/>
      <c r="PLT47" s="467"/>
      <c r="PLU47" s="467"/>
      <c r="PLV47" s="467"/>
      <c r="PLW47" s="467"/>
      <c r="PLX47" s="467"/>
      <c r="PLY47" s="467"/>
      <c r="PLZ47" s="467"/>
      <c r="PMA47" s="467"/>
      <c r="PMB47" s="467"/>
      <c r="PMC47" s="467"/>
      <c r="PMD47" s="467"/>
      <c r="PME47" s="467"/>
      <c r="PMF47" s="467"/>
      <c r="PMG47" s="467"/>
      <c r="PMH47" s="467"/>
      <c r="PMI47" s="467"/>
      <c r="PMJ47" s="467"/>
      <c r="PMK47" s="467"/>
      <c r="PML47" s="467"/>
      <c r="PMM47" s="467"/>
      <c r="PMN47" s="467"/>
      <c r="PMO47" s="467"/>
      <c r="PMP47" s="467"/>
      <c r="PMQ47" s="467"/>
      <c r="PMR47" s="467"/>
      <c r="PMS47" s="467"/>
      <c r="PMT47" s="467"/>
      <c r="PMU47" s="467"/>
      <c r="PMV47" s="467"/>
      <c r="PMW47" s="467"/>
      <c r="PMX47" s="467"/>
      <c r="PMY47" s="467"/>
      <c r="PMZ47" s="467"/>
      <c r="PNA47" s="467"/>
      <c r="PNB47" s="467"/>
      <c r="PNC47" s="467"/>
      <c r="PND47" s="467"/>
      <c r="PNE47" s="467"/>
      <c r="PNF47" s="467"/>
      <c r="PNG47" s="467"/>
      <c r="PNH47" s="467"/>
      <c r="PNI47" s="467"/>
      <c r="PNJ47" s="467"/>
      <c r="PNK47" s="467"/>
      <c r="PNL47" s="467"/>
      <c r="PNM47" s="467"/>
      <c r="PNN47" s="467"/>
      <c r="PNO47" s="467"/>
      <c r="PNP47" s="467"/>
      <c r="PNQ47" s="467"/>
      <c r="PNR47" s="467"/>
      <c r="PNS47" s="467"/>
      <c r="PNT47" s="467"/>
      <c r="PNU47" s="467"/>
      <c r="PNV47" s="467"/>
      <c r="PNW47" s="467"/>
      <c r="PNX47" s="467"/>
      <c r="PNY47" s="467"/>
      <c r="PNZ47" s="467"/>
      <c r="POA47" s="467"/>
      <c r="POB47" s="467"/>
      <c r="POC47" s="467"/>
      <c r="POD47" s="467"/>
      <c r="POE47" s="467"/>
      <c r="POF47" s="467"/>
      <c r="POG47" s="467"/>
      <c r="POH47" s="467"/>
      <c r="POI47" s="467"/>
      <c r="POJ47" s="467"/>
      <c r="POK47" s="467"/>
      <c r="POL47" s="467"/>
      <c r="POM47" s="467"/>
      <c r="PON47" s="467"/>
      <c r="POO47" s="467"/>
      <c r="POP47" s="467"/>
      <c r="POQ47" s="467"/>
      <c r="POR47" s="467"/>
      <c r="POS47" s="467"/>
      <c r="POT47" s="467"/>
      <c r="POU47" s="467"/>
      <c r="POV47" s="467"/>
      <c r="POW47" s="467"/>
      <c r="POX47" s="467"/>
      <c r="POY47" s="467"/>
      <c r="POZ47" s="467"/>
      <c r="PPA47" s="467"/>
      <c r="PPB47" s="467"/>
      <c r="PPC47" s="467"/>
      <c r="PPD47" s="467"/>
      <c r="PPE47" s="467"/>
      <c r="PPF47" s="467"/>
      <c r="PPG47" s="467"/>
      <c r="PPH47" s="467"/>
      <c r="PPI47" s="467"/>
      <c r="PPJ47" s="467"/>
      <c r="PPK47" s="467"/>
      <c r="PPL47" s="467"/>
      <c r="PPM47" s="467"/>
      <c r="PPN47" s="467"/>
      <c r="PPO47" s="467"/>
      <c r="PPP47" s="467"/>
      <c r="PPQ47" s="467"/>
      <c r="PPR47" s="467"/>
      <c r="PPS47" s="467"/>
      <c r="PPT47" s="467"/>
      <c r="PPU47" s="467"/>
      <c r="PPV47" s="467"/>
      <c r="PPW47" s="467"/>
      <c r="PPX47" s="467"/>
      <c r="PPY47" s="467"/>
      <c r="PPZ47" s="467"/>
      <c r="PQA47" s="467"/>
      <c r="PQB47" s="467"/>
      <c r="PQC47" s="467"/>
      <c r="PQD47" s="467"/>
      <c r="PQE47" s="467"/>
      <c r="PQF47" s="467"/>
      <c r="PQG47" s="467"/>
      <c r="PQH47" s="467"/>
      <c r="PQI47" s="467"/>
      <c r="PQJ47" s="467"/>
      <c r="PQK47" s="467"/>
      <c r="PQL47" s="467"/>
      <c r="PQM47" s="467"/>
      <c r="PQN47" s="467"/>
      <c r="PQO47" s="467"/>
      <c r="PQP47" s="467"/>
      <c r="PQQ47" s="467"/>
      <c r="PQR47" s="467"/>
      <c r="PQS47" s="467"/>
      <c r="PQT47" s="467"/>
      <c r="PQU47" s="467"/>
      <c r="PQV47" s="467"/>
      <c r="PQW47" s="467"/>
      <c r="PQX47" s="467"/>
      <c r="PQY47" s="467"/>
      <c r="PQZ47" s="467"/>
      <c r="PRA47" s="467"/>
      <c r="PRB47" s="467"/>
      <c r="PRC47" s="467"/>
      <c r="PRD47" s="467"/>
      <c r="PRE47" s="467"/>
      <c r="PRF47" s="467"/>
      <c r="PRG47" s="467"/>
      <c r="PRH47" s="467"/>
      <c r="PRI47" s="467"/>
      <c r="PRJ47" s="467"/>
      <c r="PRK47" s="467"/>
      <c r="PRL47" s="467"/>
      <c r="PRM47" s="467"/>
      <c r="PRN47" s="467"/>
      <c r="PRO47" s="467"/>
      <c r="PRP47" s="467"/>
      <c r="PRQ47" s="467"/>
      <c r="PRR47" s="467"/>
      <c r="PRS47" s="467"/>
      <c r="PRT47" s="467"/>
      <c r="PRU47" s="467"/>
      <c r="PRV47" s="467"/>
      <c r="PRW47" s="467"/>
      <c r="PRX47" s="467"/>
      <c r="PRY47" s="467"/>
      <c r="PRZ47" s="467"/>
      <c r="PSA47" s="467"/>
      <c r="PSB47" s="467"/>
      <c r="PSC47" s="467"/>
      <c r="PSD47" s="467"/>
      <c r="PSE47" s="467"/>
      <c r="PSF47" s="467"/>
      <c r="PSG47" s="467"/>
      <c r="PSH47" s="467"/>
      <c r="PSI47" s="467"/>
      <c r="PSJ47" s="467"/>
      <c r="PSK47" s="467"/>
      <c r="PSL47" s="467"/>
      <c r="PSM47" s="467"/>
      <c r="PSN47" s="467"/>
      <c r="PSO47" s="467"/>
      <c r="PSP47" s="467"/>
      <c r="PSQ47" s="467"/>
      <c r="PSR47" s="467"/>
      <c r="PSS47" s="467"/>
      <c r="PST47" s="467"/>
      <c r="PSU47" s="467"/>
      <c r="PSV47" s="467"/>
      <c r="PSW47" s="467"/>
      <c r="PSX47" s="467"/>
      <c r="PSY47" s="467"/>
      <c r="PSZ47" s="467"/>
      <c r="PTA47" s="467"/>
      <c r="PTB47" s="467"/>
      <c r="PTC47" s="467"/>
      <c r="PTD47" s="467"/>
      <c r="PTE47" s="467"/>
      <c r="PTF47" s="467"/>
      <c r="PTG47" s="467"/>
      <c r="PTH47" s="467"/>
      <c r="PTI47" s="467"/>
      <c r="PTJ47" s="467"/>
      <c r="PTK47" s="467"/>
      <c r="PTL47" s="467"/>
      <c r="PTM47" s="467"/>
      <c r="PTN47" s="467"/>
      <c r="PTO47" s="467"/>
      <c r="PTP47" s="467"/>
      <c r="PTQ47" s="467"/>
      <c r="PTR47" s="467"/>
      <c r="PTS47" s="467"/>
      <c r="PTT47" s="467"/>
      <c r="PTU47" s="467"/>
      <c r="PTV47" s="467"/>
      <c r="PTW47" s="467"/>
      <c r="PTX47" s="467"/>
      <c r="PTY47" s="467"/>
      <c r="PTZ47" s="467"/>
      <c r="PUA47" s="467"/>
      <c r="PUB47" s="467"/>
      <c r="PUC47" s="467"/>
      <c r="PUD47" s="467"/>
      <c r="PUE47" s="467"/>
      <c r="PUF47" s="467"/>
      <c r="PUG47" s="467"/>
      <c r="PUH47" s="467"/>
      <c r="PUI47" s="467"/>
      <c r="PUJ47" s="467"/>
      <c r="PUK47" s="467"/>
      <c r="PUL47" s="467"/>
      <c r="PUM47" s="467"/>
      <c r="PUN47" s="467"/>
      <c r="PUO47" s="467"/>
      <c r="PUP47" s="467"/>
      <c r="PUQ47" s="467"/>
      <c r="PUR47" s="467"/>
      <c r="PUS47" s="467"/>
      <c r="PUT47" s="467"/>
      <c r="PUU47" s="467"/>
      <c r="PUV47" s="467"/>
      <c r="PUW47" s="467"/>
      <c r="PUX47" s="467"/>
      <c r="PUY47" s="467"/>
      <c r="PUZ47" s="467"/>
      <c r="PVA47" s="467"/>
      <c r="PVB47" s="467"/>
      <c r="PVC47" s="467"/>
      <c r="PVD47" s="467"/>
      <c r="PVE47" s="467"/>
      <c r="PVF47" s="467"/>
      <c r="PVG47" s="467"/>
      <c r="PVH47" s="467"/>
      <c r="PVI47" s="467"/>
      <c r="PVJ47" s="467"/>
      <c r="PVK47" s="467"/>
      <c r="PVL47" s="467"/>
      <c r="PVM47" s="467"/>
      <c r="PVN47" s="467"/>
      <c r="PVO47" s="467"/>
      <c r="PVP47" s="467"/>
      <c r="PVQ47" s="467"/>
      <c r="PVR47" s="467"/>
      <c r="PVS47" s="467"/>
      <c r="PVT47" s="467"/>
      <c r="PVU47" s="467"/>
      <c r="PVV47" s="467"/>
      <c r="PVW47" s="467"/>
      <c r="PVX47" s="467"/>
      <c r="PVY47" s="467"/>
      <c r="PVZ47" s="467"/>
      <c r="PWA47" s="467"/>
      <c r="PWB47" s="467"/>
      <c r="PWC47" s="467"/>
      <c r="PWD47" s="467"/>
      <c r="PWE47" s="467"/>
      <c r="PWF47" s="467"/>
      <c r="PWG47" s="467"/>
      <c r="PWH47" s="467"/>
      <c r="PWI47" s="467"/>
      <c r="PWJ47" s="467"/>
      <c r="PWK47" s="467"/>
      <c r="PWL47" s="467"/>
      <c r="PWM47" s="467"/>
      <c r="PWN47" s="467"/>
      <c r="PWO47" s="467"/>
      <c r="PWP47" s="467"/>
      <c r="PWQ47" s="467"/>
      <c r="PWR47" s="467"/>
      <c r="PWS47" s="467"/>
      <c r="PWT47" s="467"/>
      <c r="PWU47" s="467"/>
      <c r="PWV47" s="467"/>
      <c r="PWW47" s="467"/>
      <c r="PWX47" s="467"/>
      <c r="PWY47" s="467"/>
      <c r="PWZ47" s="467"/>
      <c r="PXA47" s="467"/>
      <c r="PXB47" s="467"/>
      <c r="PXC47" s="467"/>
      <c r="PXD47" s="467"/>
      <c r="PXE47" s="467"/>
      <c r="PXF47" s="467"/>
      <c r="PXG47" s="467"/>
      <c r="PXH47" s="467"/>
      <c r="PXI47" s="467"/>
      <c r="PXJ47" s="467"/>
      <c r="PXK47" s="467"/>
      <c r="PXL47" s="467"/>
      <c r="PXM47" s="467"/>
      <c r="PXN47" s="467"/>
      <c r="PXO47" s="467"/>
      <c r="PXP47" s="467"/>
      <c r="PXQ47" s="467"/>
      <c r="PXR47" s="467"/>
      <c r="PXS47" s="467"/>
      <c r="PXT47" s="467"/>
      <c r="PXU47" s="467"/>
      <c r="PXV47" s="467"/>
      <c r="PXW47" s="467"/>
      <c r="PXX47" s="467"/>
      <c r="PXY47" s="467"/>
      <c r="PXZ47" s="467"/>
      <c r="PYA47" s="467"/>
      <c r="PYB47" s="467"/>
      <c r="PYC47" s="467"/>
      <c r="PYD47" s="467"/>
      <c r="PYE47" s="467"/>
      <c r="PYF47" s="467"/>
      <c r="PYG47" s="467"/>
      <c r="PYH47" s="467"/>
      <c r="PYI47" s="467"/>
      <c r="PYJ47" s="467"/>
      <c r="PYK47" s="467"/>
      <c r="PYL47" s="467"/>
      <c r="PYM47" s="467"/>
      <c r="PYN47" s="467"/>
      <c r="PYO47" s="467"/>
      <c r="PYP47" s="467"/>
      <c r="PYQ47" s="467"/>
      <c r="PYR47" s="467"/>
      <c r="PYS47" s="467"/>
      <c r="PYT47" s="467"/>
      <c r="PYU47" s="467"/>
      <c r="PYV47" s="467"/>
      <c r="PYW47" s="467"/>
      <c r="PYX47" s="467"/>
      <c r="PYY47" s="467"/>
      <c r="PYZ47" s="467"/>
      <c r="PZA47" s="467"/>
      <c r="PZB47" s="467"/>
      <c r="PZC47" s="467"/>
      <c r="PZD47" s="467"/>
      <c r="PZE47" s="467"/>
      <c r="PZF47" s="467"/>
      <c r="PZG47" s="467"/>
      <c r="PZH47" s="467"/>
      <c r="PZI47" s="467"/>
      <c r="PZJ47" s="467"/>
      <c r="PZK47" s="467"/>
      <c r="PZL47" s="467"/>
      <c r="PZM47" s="467"/>
      <c r="PZN47" s="467"/>
      <c r="PZO47" s="467"/>
      <c r="PZP47" s="467"/>
      <c r="PZQ47" s="467"/>
      <c r="PZR47" s="467"/>
      <c r="PZS47" s="467"/>
      <c r="PZT47" s="467"/>
      <c r="PZU47" s="467"/>
      <c r="PZV47" s="467"/>
      <c r="PZW47" s="467"/>
      <c r="PZX47" s="467"/>
      <c r="PZY47" s="467"/>
      <c r="PZZ47" s="467"/>
      <c r="QAA47" s="467"/>
      <c r="QAB47" s="467"/>
      <c r="QAC47" s="467"/>
      <c r="QAD47" s="467"/>
      <c r="QAE47" s="467"/>
      <c r="QAF47" s="467"/>
      <c r="QAG47" s="467"/>
      <c r="QAH47" s="467"/>
      <c r="QAI47" s="467"/>
      <c r="QAJ47" s="467"/>
      <c r="QAK47" s="467"/>
      <c r="QAL47" s="467"/>
      <c r="QAM47" s="467"/>
      <c r="QAN47" s="467"/>
      <c r="QAO47" s="467"/>
      <c r="QAP47" s="467"/>
      <c r="QAQ47" s="467"/>
      <c r="QAR47" s="467"/>
      <c r="QAS47" s="467"/>
      <c r="QAT47" s="467"/>
      <c r="QAU47" s="467"/>
      <c r="QAV47" s="467"/>
      <c r="QAW47" s="467"/>
      <c r="QAX47" s="467"/>
      <c r="QAY47" s="467"/>
      <c r="QAZ47" s="467"/>
      <c r="QBA47" s="467"/>
      <c r="QBB47" s="467"/>
      <c r="QBC47" s="467"/>
      <c r="QBD47" s="467"/>
      <c r="QBE47" s="467"/>
      <c r="QBF47" s="467"/>
      <c r="QBG47" s="467"/>
      <c r="QBH47" s="467"/>
      <c r="QBI47" s="467"/>
      <c r="QBJ47" s="467"/>
      <c r="QBK47" s="467"/>
      <c r="QBL47" s="467"/>
      <c r="QBM47" s="467"/>
      <c r="QBN47" s="467"/>
      <c r="QBO47" s="467"/>
      <c r="QBP47" s="467"/>
      <c r="QBQ47" s="467"/>
      <c r="QBR47" s="467"/>
      <c r="QBS47" s="467"/>
      <c r="QBT47" s="467"/>
      <c r="QBU47" s="467"/>
      <c r="QBV47" s="467"/>
      <c r="QBW47" s="467"/>
      <c r="QBX47" s="467"/>
      <c r="QBY47" s="467"/>
      <c r="QBZ47" s="467"/>
      <c r="QCA47" s="467"/>
      <c r="QCB47" s="467"/>
      <c r="QCC47" s="467"/>
      <c r="QCD47" s="467"/>
      <c r="QCE47" s="467"/>
      <c r="QCF47" s="467"/>
      <c r="QCG47" s="467"/>
      <c r="QCH47" s="467"/>
      <c r="QCI47" s="467"/>
      <c r="QCJ47" s="467"/>
      <c r="QCK47" s="467"/>
      <c r="QCL47" s="467"/>
      <c r="QCM47" s="467"/>
      <c r="QCN47" s="467"/>
      <c r="QCO47" s="467"/>
      <c r="QCP47" s="467"/>
      <c r="QCQ47" s="467"/>
      <c r="QCR47" s="467"/>
      <c r="QCS47" s="467"/>
      <c r="QCT47" s="467"/>
      <c r="QCU47" s="467"/>
      <c r="QCV47" s="467"/>
      <c r="QCW47" s="467"/>
      <c r="QCX47" s="467"/>
      <c r="QCY47" s="467"/>
      <c r="QCZ47" s="467"/>
      <c r="QDA47" s="467"/>
      <c r="QDB47" s="467"/>
      <c r="QDC47" s="467"/>
      <c r="QDD47" s="467"/>
      <c r="QDE47" s="467"/>
      <c r="QDF47" s="467"/>
      <c r="QDG47" s="467"/>
      <c r="QDH47" s="467"/>
      <c r="QDI47" s="467"/>
      <c r="QDJ47" s="467"/>
      <c r="QDK47" s="467"/>
      <c r="QDL47" s="467"/>
      <c r="QDM47" s="467"/>
      <c r="QDN47" s="467"/>
      <c r="QDO47" s="467"/>
      <c r="QDP47" s="467"/>
      <c r="QDQ47" s="467"/>
      <c r="QDR47" s="467"/>
      <c r="QDS47" s="467"/>
      <c r="QDT47" s="467"/>
      <c r="QDU47" s="467"/>
      <c r="QDV47" s="467"/>
      <c r="QDW47" s="467"/>
      <c r="QDX47" s="467"/>
      <c r="QDY47" s="467"/>
      <c r="QDZ47" s="467"/>
      <c r="QEA47" s="467"/>
      <c r="QEB47" s="467"/>
      <c r="QEC47" s="467"/>
      <c r="QED47" s="467"/>
      <c r="QEE47" s="467"/>
      <c r="QEF47" s="467"/>
      <c r="QEG47" s="467"/>
      <c r="QEH47" s="467"/>
      <c r="QEI47" s="467"/>
      <c r="QEJ47" s="467"/>
      <c r="QEK47" s="467"/>
      <c r="QEL47" s="467"/>
      <c r="QEM47" s="467"/>
      <c r="QEN47" s="467"/>
      <c r="QEO47" s="467"/>
      <c r="QEP47" s="467"/>
      <c r="QEQ47" s="467"/>
      <c r="QER47" s="467"/>
      <c r="QES47" s="467"/>
      <c r="QET47" s="467"/>
      <c r="QEU47" s="467"/>
      <c r="QEV47" s="467"/>
      <c r="QEW47" s="467"/>
      <c r="QEX47" s="467"/>
      <c r="QEY47" s="467"/>
      <c r="QEZ47" s="467"/>
      <c r="QFA47" s="467"/>
      <c r="QFB47" s="467"/>
      <c r="QFC47" s="467"/>
      <c r="QFD47" s="467"/>
      <c r="QFE47" s="467"/>
      <c r="QFF47" s="467"/>
      <c r="QFG47" s="467"/>
      <c r="QFH47" s="467"/>
      <c r="QFI47" s="467"/>
      <c r="QFJ47" s="467"/>
      <c r="QFK47" s="467"/>
      <c r="QFL47" s="467"/>
      <c r="QFM47" s="467"/>
      <c r="QFN47" s="467"/>
      <c r="QFO47" s="467"/>
      <c r="QFP47" s="467"/>
      <c r="QFQ47" s="467"/>
      <c r="QFR47" s="467"/>
      <c r="QFS47" s="467"/>
      <c r="QFT47" s="467"/>
      <c r="QFU47" s="467"/>
      <c r="QFV47" s="467"/>
      <c r="QFW47" s="467"/>
      <c r="QFX47" s="467"/>
      <c r="QFY47" s="467"/>
      <c r="QFZ47" s="467"/>
      <c r="QGA47" s="467"/>
      <c r="QGB47" s="467"/>
      <c r="QGC47" s="467"/>
      <c r="QGD47" s="467"/>
      <c r="QGE47" s="467"/>
      <c r="QGF47" s="467"/>
      <c r="QGG47" s="467"/>
      <c r="QGH47" s="467"/>
      <c r="QGI47" s="467"/>
      <c r="QGJ47" s="467"/>
      <c r="QGK47" s="467"/>
      <c r="QGL47" s="467"/>
      <c r="QGM47" s="467"/>
      <c r="QGN47" s="467"/>
      <c r="QGO47" s="467"/>
      <c r="QGP47" s="467"/>
      <c r="QGQ47" s="467"/>
      <c r="QGR47" s="467"/>
      <c r="QGS47" s="467"/>
      <c r="QGT47" s="467"/>
      <c r="QGU47" s="467"/>
      <c r="QGV47" s="467"/>
      <c r="QGW47" s="467"/>
      <c r="QGX47" s="467"/>
      <c r="QGY47" s="467"/>
      <c r="QGZ47" s="467"/>
      <c r="QHA47" s="467"/>
      <c r="QHB47" s="467"/>
      <c r="QHC47" s="467"/>
      <c r="QHD47" s="467"/>
      <c r="QHE47" s="467"/>
      <c r="QHF47" s="467"/>
      <c r="QHG47" s="467"/>
      <c r="QHH47" s="467"/>
      <c r="QHI47" s="467"/>
      <c r="QHJ47" s="467"/>
      <c r="QHK47" s="467"/>
      <c r="QHL47" s="467"/>
      <c r="QHM47" s="467"/>
      <c r="QHN47" s="467"/>
      <c r="QHO47" s="467"/>
      <c r="QHP47" s="467"/>
      <c r="QHQ47" s="467"/>
      <c r="QHR47" s="467"/>
      <c r="QHS47" s="467"/>
      <c r="QHT47" s="467"/>
      <c r="QHU47" s="467"/>
      <c r="QHV47" s="467"/>
      <c r="QHW47" s="467"/>
      <c r="QHX47" s="467"/>
      <c r="QHY47" s="467"/>
      <c r="QHZ47" s="467"/>
      <c r="QIA47" s="467"/>
      <c r="QIB47" s="467"/>
      <c r="QIC47" s="467"/>
      <c r="QID47" s="467"/>
      <c r="QIE47" s="467"/>
      <c r="QIF47" s="467"/>
      <c r="QIG47" s="467"/>
      <c r="QIH47" s="467"/>
      <c r="QII47" s="467"/>
      <c r="QIJ47" s="467"/>
      <c r="QIK47" s="467"/>
      <c r="QIL47" s="467"/>
      <c r="QIM47" s="467"/>
      <c r="QIN47" s="467"/>
      <c r="QIO47" s="467"/>
      <c r="QIP47" s="467"/>
      <c r="QIQ47" s="467"/>
      <c r="QIR47" s="467"/>
      <c r="QIS47" s="467"/>
      <c r="QIT47" s="467"/>
      <c r="QIU47" s="467"/>
      <c r="QIV47" s="467"/>
      <c r="QIW47" s="467"/>
      <c r="QIX47" s="467"/>
      <c r="QIY47" s="467"/>
      <c r="QIZ47" s="467"/>
      <c r="QJA47" s="467"/>
      <c r="QJB47" s="467"/>
      <c r="QJC47" s="467"/>
      <c r="QJD47" s="467"/>
      <c r="QJE47" s="467"/>
      <c r="QJF47" s="467"/>
      <c r="QJG47" s="467"/>
      <c r="QJH47" s="467"/>
      <c r="QJI47" s="467"/>
      <c r="QJJ47" s="467"/>
      <c r="QJK47" s="467"/>
      <c r="QJL47" s="467"/>
      <c r="QJM47" s="467"/>
      <c r="QJN47" s="467"/>
      <c r="QJO47" s="467"/>
      <c r="QJP47" s="467"/>
      <c r="QJQ47" s="467"/>
      <c r="QJR47" s="467"/>
      <c r="QJS47" s="467"/>
      <c r="QJT47" s="467"/>
      <c r="QJU47" s="467"/>
      <c r="QJV47" s="467"/>
      <c r="QJW47" s="467"/>
      <c r="QJX47" s="467"/>
      <c r="QJY47" s="467"/>
      <c r="QJZ47" s="467"/>
      <c r="QKA47" s="467"/>
      <c r="QKB47" s="467"/>
      <c r="QKC47" s="467"/>
      <c r="QKD47" s="467"/>
      <c r="QKE47" s="467"/>
      <c r="QKF47" s="467"/>
      <c r="QKG47" s="467"/>
      <c r="QKH47" s="467"/>
      <c r="QKI47" s="467"/>
      <c r="QKJ47" s="467"/>
      <c r="QKK47" s="467"/>
      <c r="QKL47" s="467"/>
      <c r="QKM47" s="467"/>
      <c r="QKN47" s="467"/>
      <c r="QKO47" s="467"/>
      <c r="QKP47" s="467"/>
      <c r="QKQ47" s="467"/>
      <c r="QKR47" s="467"/>
      <c r="QKS47" s="467"/>
      <c r="QKT47" s="467"/>
      <c r="QKU47" s="467"/>
      <c r="QKV47" s="467"/>
      <c r="QKW47" s="467"/>
      <c r="QKX47" s="467"/>
      <c r="QKY47" s="467"/>
      <c r="QKZ47" s="467"/>
      <c r="QLA47" s="467"/>
      <c r="QLB47" s="467"/>
      <c r="QLC47" s="467"/>
      <c r="QLD47" s="467"/>
      <c r="QLE47" s="467"/>
      <c r="QLF47" s="467"/>
      <c r="QLG47" s="467"/>
      <c r="QLH47" s="467"/>
      <c r="QLI47" s="467"/>
      <c r="QLJ47" s="467"/>
      <c r="QLK47" s="467"/>
      <c r="QLL47" s="467"/>
      <c r="QLM47" s="467"/>
      <c r="QLN47" s="467"/>
      <c r="QLO47" s="467"/>
      <c r="QLP47" s="467"/>
      <c r="QLQ47" s="467"/>
      <c r="QLR47" s="467"/>
      <c r="QLS47" s="467"/>
      <c r="QLT47" s="467"/>
      <c r="QLU47" s="467"/>
      <c r="QLV47" s="467"/>
      <c r="QLW47" s="467"/>
      <c r="QLX47" s="467"/>
      <c r="QLY47" s="467"/>
      <c r="QLZ47" s="467"/>
      <c r="QMA47" s="467"/>
      <c r="QMB47" s="467"/>
      <c r="QMC47" s="467"/>
      <c r="QMD47" s="467"/>
      <c r="QME47" s="467"/>
      <c r="QMF47" s="467"/>
      <c r="QMG47" s="467"/>
      <c r="QMH47" s="467"/>
      <c r="QMI47" s="467"/>
      <c r="QMJ47" s="467"/>
      <c r="QMK47" s="467"/>
      <c r="QML47" s="467"/>
      <c r="QMM47" s="467"/>
      <c r="QMN47" s="467"/>
      <c r="QMO47" s="467"/>
      <c r="QMP47" s="467"/>
      <c r="QMQ47" s="467"/>
      <c r="QMR47" s="467"/>
      <c r="QMS47" s="467"/>
      <c r="QMT47" s="467"/>
      <c r="QMU47" s="467"/>
      <c r="QMV47" s="467"/>
      <c r="QMW47" s="467"/>
      <c r="QMX47" s="467"/>
      <c r="QMY47" s="467"/>
      <c r="QMZ47" s="467"/>
      <c r="QNA47" s="467"/>
      <c r="QNB47" s="467"/>
      <c r="QNC47" s="467"/>
      <c r="QND47" s="467"/>
      <c r="QNE47" s="467"/>
      <c r="QNF47" s="467"/>
      <c r="QNG47" s="467"/>
      <c r="QNH47" s="467"/>
      <c r="QNI47" s="467"/>
      <c r="QNJ47" s="467"/>
      <c r="QNK47" s="467"/>
      <c r="QNL47" s="467"/>
      <c r="QNM47" s="467"/>
      <c r="QNN47" s="467"/>
      <c r="QNO47" s="467"/>
      <c r="QNP47" s="467"/>
      <c r="QNQ47" s="467"/>
      <c r="QNR47" s="467"/>
      <c r="QNS47" s="467"/>
      <c r="QNT47" s="467"/>
      <c r="QNU47" s="467"/>
      <c r="QNV47" s="467"/>
      <c r="QNW47" s="467"/>
      <c r="QNX47" s="467"/>
      <c r="QNY47" s="467"/>
      <c r="QNZ47" s="467"/>
      <c r="QOA47" s="467"/>
      <c r="QOB47" s="467"/>
      <c r="QOC47" s="467"/>
      <c r="QOD47" s="467"/>
      <c r="QOE47" s="467"/>
      <c r="QOF47" s="467"/>
      <c r="QOG47" s="467"/>
      <c r="QOH47" s="467"/>
      <c r="QOI47" s="467"/>
      <c r="QOJ47" s="467"/>
      <c r="QOK47" s="467"/>
      <c r="QOL47" s="467"/>
      <c r="QOM47" s="467"/>
      <c r="QON47" s="467"/>
      <c r="QOO47" s="467"/>
      <c r="QOP47" s="467"/>
      <c r="QOQ47" s="467"/>
      <c r="QOR47" s="467"/>
      <c r="QOS47" s="467"/>
      <c r="QOT47" s="467"/>
      <c r="QOU47" s="467"/>
      <c r="QOV47" s="467"/>
      <c r="QOW47" s="467"/>
      <c r="QOX47" s="467"/>
      <c r="QOY47" s="467"/>
      <c r="QOZ47" s="467"/>
      <c r="QPA47" s="467"/>
      <c r="QPB47" s="467"/>
      <c r="QPC47" s="467"/>
      <c r="QPD47" s="467"/>
      <c r="QPE47" s="467"/>
      <c r="QPF47" s="467"/>
      <c r="QPG47" s="467"/>
      <c r="QPH47" s="467"/>
      <c r="QPI47" s="467"/>
      <c r="QPJ47" s="467"/>
      <c r="QPK47" s="467"/>
      <c r="QPL47" s="467"/>
      <c r="QPM47" s="467"/>
      <c r="QPN47" s="467"/>
      <c r="QPO47" s="467"/>
      <c r="QPP47" s="467"/>
      <c r="QPQ47" s="467"/>
      <c r="QPR47" s="467"/>
      <c r="QPS47" s="467"/>
      <c r="QPT47" s="467"/>
      <c r="QPU47" s="467"/>
      <c r="QPV47" s="467"/>
      <c r="QPW47" s="467"/>
      <c r="QPX47" s="467"/>
      <c r="QPY47" s="467"/>
      <c r="QPZ47" s="467"/>
      <c r="QQA47" s="467"/>
      <c r="QQB47" s="467"/>
      <c r="QQC47" s="467"/>
      <c r="QQD47" s="467"/>
      <c r="QQE47" s="467"/>
      <c r="QQF47" s="467"/>
      <c r="QQG47" s="467"/>
      <c r="QQH47" s="467"/>
      <c r="QQI47" s="467"/>
      <c r="QQJ47" s="467"/>
      <c r="QQK47" s="467"/>
      <c r="QQL47" s="467"/>
      <c r="QQM47" s="467"/>
      <c r="QQN47" s="467"/>
      <c r="QQO47" s="467"/>
      <c r="QQP47" s="467"/>
      <c r="QQQ47" s="467"/>
      <c r="QQR47" s="467"/>
      <c r="QQS47" s="467"/>
      <c r="QQT47" s="467"/>
      <c r="QQU47" s="467"/>
      <c r="QQV47" s="467"/>
      <c r="QQW47" s="467"/>
      <c r="QQX47" s="467"/>
      <c r="QQY47" s="467"/>
      <c r="QQZ47" s="467"/>
      <c r="QRA47" s="467"/>
      <c r="QRB47" s="467"/>
      <c r="QRC47" s="467"/>
      <c r="QRD47" s="467"/>
      <c r="QRE47" s="467"/>
      <c r="QRF47" s="467"/>
      <c r="QRG47" s="467"/>
      <c r="QRH47" s="467"/>
      <c r="QRI47" s="467"/>
      <c r="QRJ47" s="467"/>
      <c r="QRK47" s="467"/>
      <c r="QRL47" s="467"/>
      <c r="QRM47" s="467"/>
      <c r="QRN47" s="467"/>
      <c r="QRO47" s="467"/>
      <c r="QRP47" s="467"/>
      <c r="QRQ47" s="467"/>
      <c r="QRR47" s="467"/>
      <c r="QRS47" s="467"/>
      <c r="QRT47" s="467"/>
      <c r="QRU47" s="467"/>
      <c r="QRV47" s="467"/>
      <c r="QRW47" s="467"/>
      <c r="QRX47" s="467"/>
      <c r="QRY47" s="467"/>
      <c r="QRZ47" s="467"/>
      <c r="QSA47" s="467"/>
      <c r="QSB47" s="467"/>
      <c r="QSC47" s="467"/>
      <c r="QSD47" s="467"/>
      <c r="QSE47" s="467"/>
      <c r="QSF47" s="467"/>
      <c r="QSG47" s="467"/>
      <c r="QSH47" s="467"/>
      <c r="QSI47" s="467"/>
      <c r="QSJ47" s="467"/>
      <c r="QSK47" s="467"/>
      <c r="QSL47" s="467"/>
      <c r="QSM47" s="467"/>
      <c r="QSN47" s="467"/>
      <c r="QSO47" s="467"/>
      <c r="QSP47" s="467"/>
      <c r="QSQ47" s="467"/>
      <c r="QSR47" s="467"/>
      <c r="QSS47" s="467"/>
      <c r="QST47" s="467"/>
      <c r="QSU47" s="467"/>
      <c r="QSV47" s="467"/>
      <c r="QSW47" s="467"/>
      <c r="QSX47" s="467"/>
      <c r="QSY47" s="467"/>
      <c r="QSZ47" s="467"/>
      <c r="QTA47" s="467"/>
      <c r="QTB47" s="467"/>
      <c r="QTC47" s="467"/>
      <c r="QTD47" s="467"/>
      <c r="QTE47" s="467"/>
      <c r="QTF47" s="467"/>
      <c r="QTG47" s="467"/>
      <c r="QTH47" s="467"/>
      <c r="QTI47" s="467"/>
      <c r="QTJ47" s="467"/>
      <c r="QTK47" s="467"/>
      <c r="QTL47" s="467"/>
      <c r="QTM47" s="467"/>
      <c r="QTN47" s="467"/>
      <c r="QTO47" s="467"/>
      <c r="QTP47" s="467"/>
      <c r="QTQ47" s="467"/>
      <c r="QTR47" s="467"/>
      <c r="QTS47" s="467"/>
      <c r="QTT47" s="467"/>
      <c r="QTU47" s="467"/>
      <c r="QTV47" s="467"/>
      <c r="QTW47" s="467"/>
      <c r="QTX47" s="467"/>
      <c r="QTY47" s="467"/>
      <c r="QTZ47" s="467"/>
      <c r="QUA47" s="467"/>
      <c r="QUB47" s="467"/>
      <c r="QUC47" s="467"/>
      <c r="QUD47" s="467"/>
      <c r="QUE47" s="467"/>
      <c r="QUF47" s="467"/>
      <c r="QUG47" s="467"/>
      <c r="QUH47" s="467"/>
      <c r="QUI47" s="467"/>
      <c r="QUJ47" s="467"/>
      <c r="QUK47" s="467"/>
      <c r="QUL47" s="467"/>
      <c r="QUM47" s="467"/>
      <c r="QUN47" s="467"/>
      <c r="QUO47" s="467"/>
      <c r="QUP47" s="467"/>
      <c r="QUQ47" s="467"/>
      <c r="QUR47" s="467"/>
      <c r="QUS47" s="467"/>
      <c r="QUT47" s="467"/>
      <c r="QUU47" s="467"/>
      <c r="QUV47" s="467"/>
      <c r="QUW47" s="467"/>
      <c r="QUX47" s="467"/>
      <c r="QUY47" s="467"/>
      <c r="QUZ47" s="467"/>
      <c r="QVA47" s="467"/>
      <c r="QVB47" s="467"/>
      <c r="QVC47" s="467"/>
      <c r="QVD47" s="467"/>
      <c r="QVE47" s="467"/>
      <c r="QVF47" s="467"/>
      <c r="QVG47" s="467"/>
      <c r="QVH47" s="467"/>
      <c r="QVI47" s="467"/>
      <c r="QVJ47" s="467"/>
      <c r="QVK47" s="467"/>
      <c r="QVL47" s="467"/>
      <c r="QVM47" s="467"/>
      <c r="QVN47" s="467"/>
      <c r="QVO47" s="467"/>
      <c r="QVP47" s="467"/>
      <c r="QVQ47" s="467"/>
      <c r="QVR47" s="467"/>
      <c r="QVS47" s="467"/>
      <c r="QVT47" s="467"/>
      <c r="QVU47" s="467"/>
      <c r="QVV47" s="467"/>
      <c r="QVW47" s="467"/>
      <c r="QVX47" s="467"/>
      <c r="QVY47" s="467"/>
      <c r="QVZ47" s="467"/>
      <c r="QWA47" s="467"/>
      <c r="QWB47" s="467"/>
      <c r="QWC47" s="467"/>
      <c r="QWD47" s="467"/>
      <c r="QWE47" s="467"/>
      <c r="QWF47" s="467"/>
      <c r="QWG47" s="467"/>
      <c r="QWH47" s="467"/>
      <c r="QWI47" s="467"/>
      <c r="QWJ47" s="467"/>
      <c r="QWK47" s="467"/>
      <c r="QWL47" s="467"/>
      <c r="QWM47" s="467"/>
      <c r="QWN47" s="467"/>
      <c r="QWO47" s="467"/>
      <c r="QWP47" s="467"/>
      <c r="QWQ47" s="467"/>
      <c r="QWR47" s="467"/>
      <c r="QWS47" s="467"/>
      <c r="QWT47" s="467"/>
      <c r="QWU47" s="467"/>
      <c r="QWV47" s="467"/>
      <c r="QWW47" s="467"/>
      <c r="QWX47" s="467"/>
      <c r="QWY47" s="467"/>
      <c r="QWZ47" s="467"/>
      <c r="QXA47" s="467"/>
      <c r="QXB47" s="467"/>
      <c r="QXC47" s="467"/>
      <c r="QXD47" s="467"/>
      <c r="QXE47" s="467"/>
      <c r="QXF47" s="467"/>
      <c r="QXG47" s="467"/>
      <c r="QXH47" s="467"/>
      <c r="QXI47" s="467"/>
      <c r="QXJ47" s="467"/>
      <c r="QXK47" s="467"/>
      <c r="QXL47" s="467"/>
      <c r="QXM47" s="467"/>
      <c r="QXN47" s="467"/>
      <c r="QXO47" s="467"/>
      <c r="QXP47" s="467"/>
      <c r="QXQ47" s="467"/>
      <c r="QXR47" s="467"/>
      <c r="QXS47" s="467"/>
      <c r="QXT47" s="467"/>
      <c r="QXU47" s="467"/>
      <c r="QXV47" s="467"/>
      <c r="QXW47" s="467"/>
      <c r="QXX47" s="467"/>
      <c r="QXY47" s="467"/>
      <c r="QXZ47" s="467"/>
      <c r="QYA47" s="467"/>
      <c r="QYB47" s="467"/>
      <c r="QYC47" s="467"/>
      <c r="QYD47" s="467"/>
      <c r="QYE47" s="467"/>
      <c r="QYF47" s="467"/>
      <c r="QYG47" s="467"/>
      <c r="QYH47" s="467"/>
      <c r="QYI47" s="467"/>
      <c r="QYJ47" s="467"/>
      <c r="QYK47" s="467"/>
      <c r="QYL47" s="467"/>
      <c r="QYM47" s="467"/>
      <c r="QYN47" s="467"/>
      <c r="QYO47" s="467"/>
      <c r="QYP47" s="467"/>
      <c r="QYQ47" s="467"/>
      <c r="QYR47" s="467"/>
      <c r="QYS47" s="467"/>
      <c r="QYT47" s="467"/>
      <c r="QYU47" s="467"/>
      <c r="QYV47" s="467"/>
      <c r="QYW47" s="467"/>
      <c r="QYX47" s="467"/>
      <c r="QYY47" s="467"/>
      <c r="QYZ47" s="467"/>
      <c r="QZA47" s="467"/>
      <c r="QZB47" s="467"/>
      <c r="QZC47" s="467"/>
      <c r="QZD47" s="467"/>
      <c r="QZE47" s="467"/>
      <c r="QZF47" s="467"/>
      <c r="QZG47" s="467"/>
      <c r="QZH47" s="467"/>
      <c r="QZI47" s="467"/>
      <c r="QZJ47" s="467"/>
      <c r="QZK47" s="467"/>
      <c r="QZL47" s="467"/>
      <c r="QZM47" s="467"/>
      <c r="QZN47" s="467"/>
      <c r="QZO47" s="467"/>
      <c r="QZP47" s="467"/>
      <c r="QZQ47" s="467"/>
      <c r="QZR47" s="467"/>
      <c r="QZS47" s="467"/>
      <c r="QZT47" s="467"/>
      <c r="QZU47" s="467"/>
      <c r="QZV47" s="467"/>
      <c r="QZW47" s="467"/>
      <c r="QZX47" s="467"/>
      <c r="QZY47" s="467"/>
      <c r="QZZ47" s="467"/>
      <c r="RAA47" s="467"/>
      <c r="RAB47" s="467"/>
      <c r="RAC47" s="467"/>
      <c r="RAD47" s="467"/>
      <c r="RAE47" s="467"/>
      <c r="RAF47" s="467"/>
      <c r="RAG47" s="467"/>
      <c r="RAH47" s="467"/>
      <c r="RAI47" s="467"/>
      <c r="RAJ47" s="467"/>
      <c r="RAK47" s="467"/>
      <c r="RAL47" s="467"/>
      <c r="RAM47" s="467"/>
      <c r="RAN47" s="467"/>
      <c r="RAO47" s="467"/>
      <c r="RAP47" s="467"/>
      <c r="RAQ47" s="467"/>
      <c r="RAR47" s="467"/>
      <c r="RAS47" s="467"/>
      <c r="RAT47" s="467"/>
      <c r="RAU47" s="467"/>
      <c r="RAV47" s="467"/>
      <c r="RAW47" s="467"/>
      <c r="RAX47" s="467"/>
      <c r="RAY47" s="467"/>
      <c r="RAZ47" s="467"/>
      <c r="RBA47" s="467"/>
      <c r="RBB47" s="467"/>
      <c r="RBC47" s="467"/>
      <c r="RBD47" s="467"/>
      <c r="RBE47" s="467"/>
      <c r="RBF47" s="467"/>
      <c r="RBG47" s="467"/>
      <c r="RBH47" s="467"/>
      <c r="RBI47" s="467"/>
      <c r="RBJ47" s="467"/>
      <c r="RBK47" s="467"/>
      <c r="RBL47" s="467"/>
      <c r="RBM47" s="467"/>
      <c r="RBN47" s="467"/>
      <c r="RBO47" s="467"/>
      <c r="RBP47" s="467"/>
      <c r="RBQ47" s="467"/>
      <c r="RBR47" s="467"/>
      <c r="RBS47" s="467"/>
      <c r="RBT47" s="467"/>
      <c r="RBU47" s="467"/>
      <c r="RBV47" s="467"/>
      <c r="RBW47" s="467"/>
      <c r="RBX47" s="467"/>
      <c r="RBY47" s="467"/>
      <c r="RBZ47" s="467"/>
      <c r="RCA47" s="467"/>
      <c r="RCB47" s="467"/>
      <c r="RCC47" s="467"/>
      <c r="RCD47" s="467"/>
      <c r="RCE47" s="467"/>
      <c r="RCF47" s="467"/>
      <c r="RCG47" s="467"/>
      <c r="RCH47" s="467"/>
      <c r="RCI47" s="467"/>
      <c r="RCJ47" s="467"/>
      <c r="RCK47" s="467"/>
      <c r="RCL47" s="467"/>
      <c r="RCM47" s="467"/>
      <c r="RCN47" s="467"/>
      <c r="RCO47" s="467"/>
      <c r="RCP47" s="467"/>
      <c r="RCQ47" s="467"/>
      <c r="RCR47" s="467"/>
      <c r="RCS47" s="467"/>
      <c r="RCT47" s="467"/>
      <c r="RCU47" s="467"/>
      <c r="RCV47" s="467"/>
      <c r="RCW47" s="467"/>
      <c r="RCX47" s="467"/>
      <c r="RCY47" s="467"/>
      <c r="RCZ47" s="467"/>
      <c r="RDA47" s="467"/>
      <c r="RDB47" s="467"/>
      <c r="RDC47" s="467"/>
      <c r="RDD47" s="467"/>
      <c r="RDE47" s="467"/>
      <c r="RDF47" s="467"/>
      <c r="RDG47" s="467"/>
      <c r="RDH47" s="467"/>
      <c r="RDI47" s="467"/>
      <c r="RDJ47" s="467"/>
      <c r="RDK47" s="467"/>
      <c r="RDL47" s="467"/>
      <c r="RDM47" s="467"/>
      <c r="RDN47" s="467"/>
      <c r="RDO47" s="467"/>
      <c r="RDP47" s="467"/>
      <c r="RDQ47" s="467"/>
      <c r="RDR47" s="467"/>
      <c r="RDS47" s="467"/>
      <c r="RDT47" s="467"/>
      <c r="RDU47" s="467"/>
      <c r="RDV47" s="467"/>
      <c r="RDW47" s="467"/>
      <c r="RDX47" s="467"/>
      <c r="RDY47" s="467"/>
      <c r="RDZ47" s="467"/>
      <c r="REA47" s="467"/>
      <c r="REB47" s="467"/>
      <c r="REC47" s="467"/>
      <c r="RED47" s="467"/>
      <c r="REE47" s="467"/>
      <c r="REF47" s="467"/>
      <c r="REG47" s="467"/>
      <c r="REH47" s="467"/>
      <c r="REI47" s="467"/>
      <c r="REJ47" s="467"/>
      <c r="REK47" s="467"/>
      <c r="REL47" s="467"/>
      <c r="REM47" s="467"/>
      <c r="REN47" s="467"/>
      <c r="REO47" s="467"/>
      <c r="REP47" s="467"/>
      <c r="REQ47" s="467"/>
      <c r="RER47" s="467"/>
      <c r="RES47" s="467"/>
      <c r="RET47" s="467"/>
      <c r="REU47" s="467"/>
      <c r="REV47" s="467"/>
      <c r="REW47" s="467"/>
      <c r="REX47" s="467"/>
      <c r="REY47" s="467"/>
      <c r="REZ47" s="467"/>
      <c r="RFA47" s="467"/>
      <c r="RFB47" s="467"/>
      <c r="RFC47" s="467"/>
      <c r="RFD47" s="467"/>
      <c r="RFE47" s="467"/>
      <c r="RFF47" s="467"/>
      <c r="RFG47" s="467"/>
      <c r="RFH47" s="467"/>
      <c r="RFI47" s="467"/>
      <c r="RFJ47" s="467"/>
      <c r="RFK47" s="467"/>
      <c r="RFL47" s="467"/>
      <c r="RFM47" s="467"/>
      <c r="RFN47" s="467"/>
      <c r="RFO47" s="467"/>
      <c r="RFP47" s="467"/>
      <c r="RFQ47" s="467"/>
      <c r="RFR47" s="467"/>
      <c r="RFS47" s="467"/>
      <c r="RFT47" s="467"/>
      <c r="RFU47" s="467"/>
      <c r="RFV47" s="467"/>
      <c r="RFW47" s="467"/>
      <c r="RFX47" s="467"/>
      <c r="RFY47" s="467"/>
      <c r="RFZ47" s="467"/>
      <c r="RGA47" s="467"/>
      <c r="RGB47" s="467"/>
      <c r="RGC47" s="467"/>
      <c r="RGD47" s="467"/>
      <c r="RGE47" s="467"/>
      <c r="RGF47" s="467"/>
      <c r="RGG47" s="467"/>
      <c r="RGH47" s="467"/>
      <c r="RGI47" s="467"/>
      <c r="RGJ47" s="467"/>
      <c r="RGK47" s="467"/>
      <c r="RGL47" s="467"/>
      <c r="RGM47" s="467"/>
      <c r="RGN47" s="467"/>
      <c r="RGO47" s="467"/>
      <c r="RGP47" s="467"/>
      <c r="RGQ47" s="467"/>
      <c r="RGR47" s="467"/>
      <c r="RGS47" s="467"/>
      <c r="RGT47" s="467"/>
      <c r="RGU47" s="467"/>
      <c r="RGV47" s="467"/>
      <c r="RGW47" s="467"/>
      <c r="RGX47" s="467"/>
      <c r="RGY47" s="467"/>
      <c r="RGZ47" s="467"/>
      <c r="RHA47" s="467"/>
      <c r="RHB47" s="467"/>
      <c r="RHC47" s="467"/>
      <c r="RHD47" s="467"/>
      <c r="RHE47" s="467"/>
      <c r="RHF47" s="467"/>
      <c r="RHG47" s="467"/>
      <c r="RHH47" s="467"/>
      <c r="RHI47" s="467"/>
      <c r="RHJ47" s="467"/>
      <c r="RHK47" s="467"/>
      <c r="RHL47" s="467"/>
      <c r="RHM47" s="467"/>
      <c r="RHN47" s="467"/>
      <c r="RHO47" s="467"/>
      <c r="RHP47" s="467"/>
      <c r="RHQ47" s="467"/>
      <c r="RHR47" s="467"/>
      <c r="RHS47" s="467"/>
      <c r="RHT47" s="467"/>
      <c r="RHU47" s="467"/>
      <c r="RHV47" s="467"/>
      <c r="RHW47" s="467"/>
      <c r="RHX47" s="467"/>
      <c r="RHY47" s="467"/>
      <c r="RHZ47" s="467"/>
      <c r="RIA47" s="467"/>
      <c r="RIB47" s="467"/>
      <c r="RIC47" s="467"/>
      <c r="RID47" s="467"/>
      <c r="RIE47" s="467"/>
      <c r="RIF47" s="467"/>
      <c r="RIG47" s="467"/>
      <c r="RIH47" s="467"/>
      <c r="RII47" s="467"/>
      <c r="RIJ47" s="467"/>
      <c r="RIK47" s="467"/>
      <c r="RIL47" s="467"/>
      <c r="RIM47" s="467"/>
      <c r="RIN47" s="467"/>
      <c r="RIO47" s="467"/>
      <c r="RIP47" s="467"/>
      <c r="RIQ47" s="467"/>
      <c r="RIR47" s="467"/>
      <c r="RIS47" s="467"/>
      <c r="RIT47" s="467"/>
      <c r="RIU47" s="467"/>
      <c r="RIV47" s="467"/>
      <c r="RIW47" s="467"/>
      <c r="RIX47" s="467"/>
      <c r="RIY47" s="467"/>
      <c r="RIZ47" s="467"/>
      <c r="RJA47" s="467"/>
      <c r="RJB47" s="467"/>
      <c r="RJC47" s="467"/>
      <c r="RJD47" s="467"/>
      <c r="RJE47" s="467"/>
      <c r="RJF47" s="467"/>
      <c r="RJG47" s="467"/>
      <c r="RJH47" s="467"/>
      <c r="RJI47" s="467"/>
      <c r="RJJ47" s="467"/>
      <c r="RJK47" s="467"/>
      <c r="RJL47" s="467"/>
      <c r="RJM47" s="467"/>
      <c r="RJN47" s="467"/>
      <c r="RJO47" s="467"/>
      <c r="RJP47" s="467"/>
      <c r="RJQ47" s="467"/>
      <c r="RJR47" s="467"/>
      <c r="RJS47" s="467"/>
      <c r="RJT47" s="467"/>
      <c r="RJU47" s="467"/>
      <c r="RJV47" s="467"/>
      <c r="RJW47" s="467"/>
      <c r="RJX47" s="467"/>
      <c r="RJY47" s="467"/>
      <c r="RJZ47" s="467"/>
      <c r="RKA47" s="467"/>
      <c r="RKB47" s="467"/>
      <c r="RKC47" s="467"/>
      <c r="RKD47" s="467"/>
      <c r="RKE47" s="467"/>
      <c r="RKF47" s="467"/>
      <c r="RKG47" s="467"/>
      <c r="RKH47" s="467"/>
      <c r="RKI47" s="467"/>
      <c r="RKJ47" s="467"/>
      <c r="RKK47" s="467"/>
      <c r="RKL47" s="467"/>
      <c r="RKM47" s="467"/>
      <c r="RKN47" s="467"/>
      <c r="RKO47" s="467"/>
      <c r="RKP47" s="467"/>
      <c r="RKQ47" s="467"/>
      <c r="RKR47" s="467"/>
      <c r="RKS47" s="467"/>
      <c r="RKT47" s="467"/>
      <c r="RKU47" s="467"/>
      <c r="RKV47" s="467"/>
      <c r="RKW47" s="467"/>
      <c r="RKX47" s="467"/>
      <c r="RKY47" s="467"/>
      <c r="RKZ47" s="467"/>
      <c r="RLA47" s="467"/>
      <c r="RLB47" s="467"/>
      <c r="RLC47" s="467"/>
      <c r="RLD47" s="467"/>
      <c r="RLE47" s="467"/>
      <c r="RLF47" s="467"/>
      <c r="RLG47" s="467"/>
      <c r="RLH47" s="467"/>
      <c r="RLI47" s="467"/>
      <c r="RLJ47" s="467"/>
      <c r="RLK47" s="467"/>
      <c r="RLL47" s="467"/>
      <c r="RLM47" s="467"/>
      <c r="RLN47" s="467"/>
      <c r="RLO47" s="467"/>
      <c r="RLP47" s="467"/>
      <c r="RLQ47" s="467"/>
      <c r="RLR47" s="467"/>
      <c r="RLS47" s="467"/>
      <c r="RLT47" s="467"/>
      <c r="RLU47" s="467"/>
      <c r="RLV47" s="467"/>
      <c r="RLW47" s="467"/>
      <c r="RLX47" s="467"/>
      <c r="RLY47" s="467"/>
      <c r="RLZ47" s="467"/>
      <c r="RMA47" s="467"/>
      <c r="RMB47" s="467"/>
      <c r="RMC47" s="467"/>
      <c r="RMD47" s="467"/>
      <c r="RME47" s="467"/>
      <c r="RMF47" s="467"/>
      <c r="RMG47" s="467"/>
      <c r="RMH47" s="467"/>
      <c r="RMI47" s="467"/>
      <c r="RMJ47" s="467"/>
      <c r="RMK47" s="467"/>
      <c r="RML47" s="467"/>
      <c r="RMM47" s="467"/>
      <c r="RMN47" s="467"/>
      <c r="RMO47" s="467"/>
      <c r="RMP47" s="467"/>
      <c r="RMQ47" s="467"/>
      <c r="RMR47" s="467"/>
      <c r="RMS47" s="467"/>
      <c r="RMT47" s="467"/>
      <c r="RMU47" s="467"/>
      <c r="RMV47" s="467"/>
      <c r="RMW47" s="467"/>
      <c r="RMX47" s="467"/>
      <c r="RMY47" s="467"/>
      <c r="RMZ47" s="467"/>
      <c r="RNA47" s="467"/>
      <c r="RNB47" s="467"/>
      <c r="RNC47" s="467"/>
      <c r="RND47" s="467"/>
      <c r="RNE47" s="467"/>
      <c r="RNF47" s="467"/>
      <c r="RNG47" s="467"/>
      <c r="RNH47" s="467"/>
      <c r="RNI47" s="467"/>
      <c r="RNJ47" s="467"/>
      <c r="RNK47" s="467"/>
      <c r="RNL47" s="467"/>
      <c r="RNM47" s="467"/>
      <c r="RNN47" s="467"/>
      <c r="RNO47" s="467"/>
      <c r="RNP47" s="467"/>
      <c r="RNQ47" s="467"/>
      <c r="RNR47" s="467"/>
      <c r="RNS47" s="467"/>
      <c r="RNT47" s="467"/>
      <c r="RNU47" s="467"/>
      <c r="RNV47" s="467"/>
      <c r="RNW47" s="467"/>
      <c r="RNX47" s="467"/>
      <c r="RNY47" s="467"/>
      <c r="RNZ47" s="467"/>
      <c r="ROA47" s="467"/>
      <c r="ROB47" s="467"/>
      <c r="ROC47" s="467"/>
      <c r="ROD47" s="467"/>
      <c r="ROE47" s="467"/>
      <c r="ROF47" s="467"/>
      <c r="ROG47" s="467"/>
      <c r="ROH47" s="467"/>
      <c r="ROI47" s="467"/>
      <c r="ROJ47" s="467"/>
      <c r="ROK47" s="467"/>
      <c r="ROL47" s="467"/>
      <c r="ROM47" s="467"/>
      <c r="RON47" s="467"/>
      <c r="ROO47" s="467"/>
      <c r="ROP47" s="467"/>
      <c r="ROQ47" s="467"/>
      <c r="ROR47" s="467"/>
      <c r="ROS47" s="467"/>
      <c r="ROT47" s="467"/>
      <c r="ROU47" s="467"/>
      <c r="ROV47" s="467"/>
      <c r="ROW47" s="467"/>
      <c r="ROX47" s="467"/>
      <c r="ROY47" s="467"/>
      <c r="ROZ47" s="467"/>
      <c r="RPA47" s="467"/>
      <c r="RPB47" s="467"/>
      <c r="RPC47" s="467"/>
      <c r="RPD47" s="467"/>
      <c r="RPE47" s="467"/>
      <c r="RPF47" s="467"/>
      <c r="RPG47" s="467"/>
      <c r="RPH47" s="467"/>
      <c r="RPI47" s="467"/>
      <c r="RPJ47" s="467"/>
      <c r="RPK47" s="467"/>
      <c r="RPL47" s="467"/>
      <c r="RPM47" s="467"/>
      <c r="RPN47" s="467"/>
      <c r="RPO47" s="467"/>
      <c r="RPP47" s="467"/>
      <c r="RPQ47" s="467"/>
      <c r="RPR47" s="467"/>
      <c r="RPS47" s="467"/>
      <c r="RPT47" s="467"/>
      <c r="RPU47" s="467"/>
      <c r="RPV47" s="467"/>
      <c r="RPW47" s="467"/>
      <c r="RPX47" s="467"/>
      <c r="RPY47" s="467"/>
      <c r="RPZ47" s="467"/>
      <c r="RQA47" s="467"/>
      <c r="RQB47" s="467"/>
      <c r="RQC47" s="467"/>
      <c r="RQD47" s="467"/>
      <c r="RQE47" s="467"/>
      <c r="RQF47" s="467"/>
      <c r="RQG47" s="467"/>
      <c r="RQH47" s="467"/>
      <c r="RQI47" s="467"/>
      <c r="RQJ47" s="467"/>
      <c r="RQK47" s="467"/>
      <c r="RQL47" s="467"/>
      <c r="RQM47" s="467"/>
      <c r="RQN47" s="467"/>
      <c r="RQO47" s="467"/>
      <c r="RQP47" s="467"/>
      <c r="RQQ47" s="467"/>
      <c r="RQR47" s="467"/>
      <c r="RQS47" s="467"/>
      <c r="RQT47" s="467"/>
      <c r="RQU47" s="467"/>
      <c r="RQV47" s="467"/>
      <c r="RQW47" s="467"/>
      <c r="RQX47" s="467"/>
      <c r="RQY47" s="467"/>
      <c r="RQZ47" s="467"/>
      <c r="RRA47" s="467"/>
      <c r="RRB47" s="467"/>
      <c r="RRC47" s="467"/>
      <c r="RRD47" s="467"/>
      <c r="RRE47" s="467"/>
      <c r="RRF47" s="467"/>
      <c r="RRG47" s="467"/>
      <c r="RRH47" s="467"/>
      <c r="RRI47" s="467"/>
      <c r="RRJ47" s="467"/>
      <c r="RRK47" s="467"/>
      <c r="RRL47" s="467"/>
      <c r="RRM47" s="467"/>
      <c r="RRN47" s="467"/>
      <c r="RRO47" s="467"/>
      <c r="RRP47" s="467"/>
      <c r="RRQ47" s="467"/>
      <c r="RRR47" s="467"/>
      <c r="RRS47" s="467"/>
      <c r="RRT47" s="467"/>
      <c r="RRU47" s="467"/>
      <c r="RRV47" s="467"/>
      <c r="RRW47" s="467"/>
      <c r="RRX47" s="467"/>
      <c r="RRY47" s="467"/>
      <c r="RRZ47" s="467"/>
      <c r="RSA47" s="467"/>
      <c r="RSB47" s="467"/>
      <c r="RSC47" s="467"/>
      <c r="RSD47" s="467"/>
      <c r="RSE47" s="467"/>
      <c r="RSF47" s="467"/>
      <c r="RSG47" s="467"/>
      <c r="RSH47" s="467"/>
      <c r="RSI47" s="467"/>
      <c r="RSJ47" s="467"/>
      <c r="RSK47" s="467"/>
      <c r="RSL47" s="467"/>
      <c r="RSM47" s="467"/>
      <c r="RSN47" s="467"/>
      <c r="RSO47" s="467"/>
      <c r="RSP47" s="467"/>
      <c r="RSQ47" s="467"/>
      <c r="RSR47" s="467"/>
      <c r="RSS47" s="467"/>
      <c r="RST47" s="467"/>
      <c r="RSU47" s="467"/>
      <c r="RSV47" s="467"/>
      <c r="RSW47" s="467"/>
      <c r="RSX47" s="467"/>
      <c r="RSY47" s="467"/>
      <c r="RSZ47" s="467"/>
      <c r="RTA47" s="467"/>
      <c r="RTB47" s="467"/>
      <c r="RTC47" s="467"/>
      <c r="RTD47" s="467"/>
      <c r="RTE47" s="467"/>
      <c r="RTF47" s="467"/>
      <c r="RTG47" s="467"/>
      <c r="RTH47" s="467"/>
      <c r="RTI47" s="467"/>
      <c r="RTJ47" s="467"/>
      <c r="RTK47" s="467"/>
      <c r="RTL47" s="467"/>
      <c r="RTM47" s="467"/>
      <c r="RTN47" s="467"/>
      <c r="RTO47" s="467"/>
      <c r="RTP47" s="467"/>
      <c r="RTQ47" s="467"/>
      <c r="RTR47" s="467"/>
      <c r="RTS47" s="467"/>
      <c r="RTT47" s="467"/>
      <c r="RTU47" s="467"/>
      <c r="RTV47" s="467"/>
      <c r="RTW47" s="467"/>
      <c r="RTX47" s="467"/>
      <c r="RTY47" s="467"/>
      <c r="RTZ47" s="467"/>
      <c r="RUA47" s="467"/>
      <c r="RUB47" s="467"/>
      <c r="RUC47" s="467"/>
      <c r="RUD47" s="467"/>
      <c r="RUE47" s="467"/>
      <c r="RUF47" s="467"/>
      <c r="RUG47" s="467"/>
      <c r="RUH47" s="467"/>
      <c r="RUI47" s="467"/>
      <c r="RUJ47" s="467"/>
      <c r="RUK47" s="467"/>
      <c r="RUL47" s="467"/>
      <c r="RUM47" s="467"/>
      <c r="RUN47" s="467"/>
      <c r="RUO47" s="467"/>
      <c r="RUP47" s="467"/>
      <c r="RUQ47" s="467"/>
      <c r="RUR47" s="467"/>
      <c r="RUS47" s="467"/>
      <c r="RUT47" s="467"/>
      <c r="RUU47" s="467"/>
      <c r="RUV47" s="467"/>
      <c r="RUW47" s="467"/>
      <c r="RUX47" s="467"/>
      <c r="RUY47" s="467"/>
      <c r="RUZ47" s="467"/>
      <c r="RVA47" s="467"/>
      <c r="RVB47" s="467"/>
      <c r="RVC47" s="467"/>
      <c r="RVD47" s="467"/>
      <c r="RVE47" s="467"/>
      <c r="RVF47" s="467"/>
      <c r="RVG47" s="467"/>
      <c r="RVH47" s="467"/>
      <c r="RVI47" s="467"/>
      <c r="RVJ47" s="467"/>
      <c r="RVK47" s="467"/>
      <c r="RVL47" s="467"/>
      <c r="RVM47" s="467"/>
      <c r="RVN47" s="467"/>
      <c r="RVO47" s="467"/>
      <c r="RVP47" s="467"/>
      <c r="RVQ47" s="467"/>
      <c r="RVR47" s="467"/>
      <c r="RVS47" s="467"/>
      <c r="RVT47" s="467"/>
      <c r="RVU47" s="467"/>
      <c r="RVV47" s="467"/>
      <c r="RVW47" s="467"/>
      <c r="RVX47" s="467"/>
      <c r="RVY47" s="467"/>
      <c r="RVZ47" s="467"/>
      <c r="RWA47" s="467"/>
      <c r="RWB47" s="467"/>
      <c r="RWC47" s="467"/>
      <c r="RWD47" s="467"/>
      <c r="RWE47" s="467"/>
      <c r="RWF47" s="467"/>
      <c r="RWG47" s="467"/>
      <c r="RWH47" s="467"/>
      <c r="RWI47" s="467"/>
      <c r="RWJ47" s="467"/>
      <c r="RWK47" s="467"/>
      <c r="RWL47" s="467"/>
      <c r="RWM47" s="467"/>
      <c r="RWN47" s="467"/>
      <c r="RWO47" s="467"/>
      <c r="RWP47" s="467"/>
      <c r="RWQ47" s="467"/>
      <c r="RWR47" s="467"/>
      <c r="RWS47" s="467"/>
      <c r="RWT47" s="467"/>
      <c r="RWU47" s="467"/>
      <c r="RWV47" s="467"/>
      <c r="RWW47" s="467"/>
      <c r="RWX47" s="467"/>
      <c r="RWY47" s="467"/>
      <c r="RWZ47" s="467"/>
      <c r="RXA47" s="467"/>
      <c r="RXB47" s="467"/>
      <c r="RXC47" s="467"/>
      <c r="RXD47" s="467"/>
      <c r="RXE47" s="467"/>
      <c r="RXF47" s="467"/>
      <c r="RXG47" s="467"/>
      <c r="RXH47" s="467"/>
      <c r="RXI47" s="467"/>
      <c r="RXJ47" s="467"/>
      <c r="RXK47" s="467"/>
      <c r="RXL47" s="467"/>
      <c r="RXM47" s="467"/>
      <c r="RXN47" s="467"/>
      <c r="RXO47" s="467"/>
      <c r="RXP47" s="467"/>
      <c r="RXQ47" s="467"/>
      <c r="RXR47" s="467"/>
      <c r="RXS47" s="467"/>
      <c r="RXT47" s="467"/>
      <c r="RXU47" s="467"/>
      <c r="RXV47" s="467"/>
      <c r="RXW47" s="467"/>
      <c r="RXX47" s="467"/>
      <c r="RXY47" s="467"/>
      <c r="RXZ47" s="467"/>
      <c r="RYA47" s="467"/>
      <c r="RYB47" s="467"/>
      <c r="RYC47" s="467"/>
      <c r="RYD47" s="467"/>
      <c r="RYE47" s="467"/>
      <c r="RYF47" s="467"/>
      <c r="RYG47" s="467"/>
      <c r="RYH47" s="467"/>
      <c r="RYI47" s="467"/>
      <c r="RYJ47" s="467"/>
      <c r="RYK47" s="467"/>
      <c r="RYL47" s="467"/>
      <c r="RYM47" s="467"/>
      <c r="RYN47" s="467"/>
      <c r="RYO47" s="467"/>
      <c r="RYP47" s="467"/>
      <c r="RYQ47" s="467"/>
      <c r="RYR47" s="467"/>
      <c r="RYS47" s="467"/>
      <c r="RYT47" s="467"/>
      <c r="RYU47" s="467"/>
      <c r="RYV47" s="467"/>
      <c r="RYW47" s="467"/>
      <c r="RYX47" s="467"/>
      <c r="RYY47" s="467"/>
      <c r="RYZ47" s="467"/>
      <c r="RZA47" s="467"/>
      <c r="RZB47" s="467"/>
      <c r="RZC47" s="467"/>
      <c r="RZD47" s="467"/>
      <c r="RZE47" s="467"/>
      <c r="RZF47" s="467"/>
      <c r="RZG47" s="467"/>
      <c r="RZH47" s="467"/>
      <c r="RZI47" s="467"/>
      <c r="RZJ47" s="467"/>
      <c r="RZK47" s="467"/>
      <c r="RZL47" s="467"/>
      <c r="RZM47" s="467"/>
      <c r="RZN47" s="467"/>
      <c r="RZO47" s="467"/>
      <c r="RZP47" s="467"/>
      <c r="RZQ47" s="467"/>
      <c r="RZR47" s="467"/>
      <c r="RZS47" s="467"/>
      <c r="RZT47" s="467"/>
      <c r="RZU47" s="467"/>
      <c r="RZV47" s="467"/>
      <c r="RZW47" s="467"/>
      <c r="RZX47" s="467"/>
      <c r="RZY47" s="467"/>
      <c r="RZZ47" s="467"/>
      <c r="SAA47" s="467"/>
      <c r="SAB47" s="467"/>
      <c r="SAC47" s="467"/>
      <c r="SAD47" s="467"/>
      <c r="SAE47" s="467"/>
      <c r="SAF47" s="467"/>
      <c r="SAG47" s="467"/>
      <c r="SAH47" s="467"/>
      <c r="SAI47" s="467"/>
      <c r="SAJ47" s="467"/>
      <c r="SAK47" s="467"/>
      <c r="SAL47" s="467"/>
      <c r="SAM47" s="467"/>
      <c r="SAN47" s="467"/>
      <c r="SAO47" s="467"/>
      <c r="SAP47" s="467"/>
      <c r="SAQ47" s="467"/>
      <c r="SAR47" s="467"/>
      <c r="SAS47" s="467"/>
      <c r="SAT47" s="467"/>
      <c r="SAU47" s="467"/>
      <c r="SAV47" s="467"/>
      <c r="SAW47" s="467"/>
      <c r="SAX47" s="467"/>
      <c r="SAY47" s="467"/>
      <c r="SAZ47" s="467"/>
      <c r="SBA47" s="467"/>
      <c r="SBB47" s="467"/>
      <c r="SBC47" s="467"/>
      <c r="SBD47" s="467"/>
      <c r="SBE47" s="467"/>
      <c r="SBF47" s="467"/>
      <c r="SBG47" s="467"/>
      <c r="SBH47" s="467"/>
      <c r="SBI47" s="467"/>
      <c r="SBJ47" s="467"/>
      <c r="SBK47" s="467"/>
      <c r="SBL47" s="467"/>
      <c r="SBM47" s="467"/>
      <c r="SBN47" s="467"/>
      <c r="SBO47" s="467"/>
      <c r="SBP47" s="467"/>
      <c r="SBQ47" s="467"/>
      <c r="SBR47" s="467"/>
      <c r="SBS47" s="467"/>
      <c r="SBT47" s="467"/>
      <c r="SBU47" s="467"/>
      <c r="SBV47" s="467"/>
      <c r="SBW47" s="467"/>
      <c r="SBX47" s="467"/>
      <c r="SBY47" s="467"/>
      <c r="SBZ47" s="467"/>
      <c r="SCA47" s="467"/>
      <c r="SCB47" s="467"/>
      <c r="SCC47" s="467"/>
      <c r="SCD47" s="467"/>
      <c r="SCE47" s="467"/>
      <c r="SCF47" s="467"/>
      <c r="SCG47" s="467"/>
      <c r="SCH47" s="467"/>
      <c r="SCI47" s="467"/>
      <c r="SCJ47" s="467"/>
      <c r="SCK47" s="467"/>
      <c r="SCL47" s="467"/>
      <c r="SCM47" s="467"/>
      <c r="SCN47" s="467"/>
      <c r="SCO47" s="467"/>
      <c r="SCP47" s="467"/>
      <c r="SCQ47" s="467"/>
      <c r="SCR47" s="467"/>
      <c r="SCS47" s="467"/>
      <c r="SCT47" s="467"/>
      <c r="SCU47" s="467"/>
      <c r="SCV47" s="467"/>
      <c r="SCW47" s="467"/>
      <c r="SCX47" s="467"/>
      <c r="SCY47" s="467"/>
      <c r="SCZ47" s="467"/>
      <c r="SDA47" s="467"/>
      <c r="SDB47" s="467"/>
      <c r="SDC47" s="467"/>
      <c r="SDD47" s="467"/>
      <c r="SDE47" s="467"/>
      <c r="SDF47" s="467"/>
      <c r="SDG47" s="467"/>
      <c r="SDH47" s="467"/>
      <c r="SDI47" s="467"/>
      <c r="SDJ47" s="467"/>
      <c r="SDK47" s="467"/>
      <c r="SDL47" s="467"/>
      <c r="SDM47" s="467"/>
      <c r="SDN47" s="467"/>
      <c r="SDO47" s="467"/>
      <c r="SDP47" s="467"/>
      <c r="SDQ47" s="467"/>
      <c r="SDR47" s="467"/>
      <c r="SDS47" s="467"/>
      <c r="SDT47" s="467"/>
      <c r="SDU47" s="467"/>
      <c r="SDV47" s="467"/>
      <c r="SDW47" s="467"/>
      <c r="SDX47" s="467"/>
      <c r="SDY47" s="467"/>
      <c r="SDZ47" s="467"/>
      <c r="SEA47" s="467"/>
      <c r="SEB47" s="467"/>
      <c r="SEC47" s="467"/>
      <c r="SED47" s="467"/>
      <c r="SEE47" s="467"/>
      <c r="SEF47" s="467"/>
      <c r="SEG47" s="467"/>
      <c r="SEH47" s="467"/>
      <c r="SEI47" s="467"/>
      <c r="SEJ47" s="467"/>
      <c r="SEK47" s="467"/>
      <c r="SEL47" s="467"/>
      <c r="SEM47" s="467"/>
      <c r="SEN47" s="467"/>
      <c r="SEO47" s="467"/>
      <c r="SEP47" s="467"/>
      <c r="SEQ47" s="467"/>
      <c r="SER47" s="467"/>
      <c r="SES47" s="467"/>
      <c r="SET47" s="467"/>
      <c r="SEU47" s="467"/>
      <c r="SEV47" s="467"/>
      <c r="SEW47" s="467"/>
      <c r="SEX47" s="467"/>
      <c r="SEY47" s="467"/>
      <c r="SEZ47" s="467"/>
      <c r="SFA47" s="467"/>
      <c r="SFB47" s="467"/>
      <c r="SFC47" s="467"/>
      <c r="SFD47" s="467"/>
      <c r="SFE47" s="467"/>
      <c r="SFF47" s="467"/>
      <c r="SFG47" s="467"/>
      <c r="SFH47" s="467"/>
      <c r="SFI47" s="467"/>
      <c r="SFJ47" s="467"/>
      <c r="SFK47" s="467"/>
      <c r="SFL47" s="467"/>
      <c r="SFM47" s="467"/>
      <c r="SFN47" s="467"/>
      <c r="SFO47" s="467"/>
      <c r="SFP47" s="467"/>
      <c r="SFQ47" s="467"/>
      <c r="SFR47" s="467"/>
      <c r="SFS47" s="467"/>
      <c r="SFT47" s="467"/>
      <c r="SFU47" s="467"/>
      <c r="SFV47" s="467"/>
      <c r="SFW47" s="467"/>
      <c r="SFX47" s="467"/>
      <c r="SFY47" s="467"/>
      <c r="SFZ47" s="467"/>
      <c r="SGA47" s="467"/>
      <c r="SGB47" s="467"/>
      <c r="SGC47" s="467"/>
      <c r="SGD47" s="467"/>
      <c r="SGE47" s="467"/>
      <c r="SGF47" s="467"/>
      <c r="SGG47" s="467"/>
      <c r="SGH47" s="467"/>
      <c r="SGI47" s="467"/>
      <c r="SGJ47" s="467"/>
      <c r="SGK47" s="467"/>
      <c r="SGL47" s="467"/>
      <c r="SGM47" s="467"/>
      <c r="SGN47" s="467"/>
      <c r="SGO47" s="467"/>
      <c r="SGP47" s="467"/>
      <c r="SGQ47" s="467"/>
      <c r="SGR47" s="467"/>
      <c r="SGS47" s="467"/>
      <c r="SGT47" s="467"/>
      <c r="SGU47" s="467"/>
      <c r="SGV47" s="467"/>
      <c r="SGW47" s="467"/>
      <c r="SGX47" s="467"/>
      <c r="SGY47" s="467"/>
      <c r="SGZ47" s="467"/>
      <c r="SHA47" s="467"/>
      <c r="SHB47" s="467"/>
      <c r="SHC47" s="467"/>
      <c r="SHD47" s="467"/>
      <c r="SHE47" s="467"/>
      <c r="SHF47" s="467"/>
      <c r="SHG47" s="467"/>
      <c r="SHH47" s="467"/>
      <c r="SHI47" s="467"/>
      <c r="SHJ47" s="467"/>
      <c r="SHK47" s="467"/>
      <c r="SHL47" s="467"/>
      <c r="SHM47" s="467"/>
      <c r="SHN47" s="467"/>
      <c r="SHO47" s="467"/>
      <c r="SHP47" s="467"/>
      <c r="SHQ47" s="467"/>
      <c r="SHR47" s="467"/>
      <c r="SHS47" s="467"/>
      <c r="SHT47" s="467"/>
      <c r="SHU47" s="467"/>
      <c r="SHV47" s="467"/>
      <c r="SHW47" s="467"/>
      <c r="SHX47" s="467"/>
      <c r="SHY47" s="467"/>
      <c r="SHZ47" s="467"/>
      <c r="SIA47" s="467"/>
      <c r="SIB47" s="467"/>
      <c r="SIC47" s="467"/>
      <c r="SID47" s="467"/>
      <c r="SIE47" s="467"/>
      <c r="SIF47" s="467"/>
      <c r="SIG47" s="467"/>
      <c r="SIH47" s="467"/>
      <c r="SII47" s="467"/>
      <c r="SIJ47" s="467"/>
      <c r="SIK47" s="467"/>
      <c r="SIL47" s="467"/>
      <c r="SIM47" s="467"/>
      <c r="SIN47" s="467"/>
      <c r="SIO47" s="467"/>
      <c r="SIP47" s="467"/>
      <c r="SIQ47" s="467"/>
      <c r="SIR47" s="467"/>
      <c r="SIS47" s="467"/>
      <c r="SIT47" s="467"/>
      <c r="SIU47" s="467"/>
      <c r="SIV47" s="467"/>
      <c r="SIW47" s="467"/>
      <c r="SIX47" s="467"/>
      <c r="SIY47" s="467"/>
      <c r="SIZ47" s="467"/>
      <c r="SJA47" s="467"/>
      <c r="SJB47" s="467"/>
      <c r="SJC47" s="467"/>
      <c r="SJD47" s="467"/>
      <c r="SJE47" s="467"/>
      <c r="SJF47" s="467"/>
      <c r="SJG47" s="467"/>
      <c r="SJH47" s="467"/>
      <c r="SJI47" s="467"/>
      <c r="SJJ47" s="467"/>
      <c r="SJK47" s="467"/>
      <c r="SJL47" s="467"/>
      <c r="SJM47" s="467"/>
      <c r="SJN47" s="467"/>
      <c r="SJO47" s="467"/>
      <c r="SJP47" s="467"/>
      <c r="SJQ47" s="467"/>
      <c r="SJR47" s="467"/>
      <c r="SJS47" s="467"/>
      <c r="SJT47" s="467"/>
      <c r="SJU47" s="467"/>
      <c r="SJV47" s="467"/>
      <c r="SJW47" s="467"/>
      <c r="SJX47" s="467"/>
      <c r="SJY47" s="467"/>
      <c r="SJZ47" s="467"/>
      <c r="SKA47" s="467"/>
      <c r="SKB47" s="467"/>
      <c r="SKC47" s="467"/>
      <c r="SKD47" s="467"/>
      <c r="SKE47" s="467"/>
      <c r="SKF47" s="467"/>
      <c r="SKG47" s="467"/>
      <c r="SKH47" s="467"/>
      <c r="SKI47" s="467"/>
      <c r="SKJ47" s="467"/>
      <c r="SKK47" s="467"/>
      <c r="SKL47" s="467"/>
      <c r="SKM47" s="467"/>
      <c r="SKN47" s="467"/>
      <c r="SKO47" s="467"/>
      <c r="SKP47" s="467"/>
      <c r="SKQ47" s="467"/>
      <c r="SKR47" s="467"/>
      <c r="SKS47" s="467"/>
      <c r="SKT47" s="467"/>
      <c r="SKU47" s="467"/>
      <c r="SKV47" s="467"/>
      <c r="SKW47" s="467"/>
      <c r="SKX47" s="467"/>
      <c r="SKY47" s="467"/>
      <c r="SKZ47" s="467"/>
      <c r="SLA47" s="467"/>
      <c r="SLB47" s="467"/>
      <c r="SLC47" s="467"/>
      <c r="SLD47" s="467"/>
      <c r="SLE47" s="467"/>
      <c r="SLF47" s="467"/>
      <c r="SLG47" s="467"/>
      <c r="SLH47" s="467"/>
      <c r="SLI47" s="467"/>
      <c r="SLJ47" s="467"/>
      <c r="SLK47" s="467"/>
      <c r="SLL47" s="467"/>
      <c r="SLM47" s="467"/>
      <c r="SLN47" s="467"/>
      <c r="SLO47" s="467"/>
      <c r="SLP47" s="467"/>
      <c r="SLQ47" s="467"/>
      <c r="SLR47" s="467"/>
      <c r="SLS47" s="467"/>
      <c r="SLT47" s="467"/>
      <c r="SLU47" s="467"/>
      <c r="SLV47" s="467"/>
      <c r="SLW47" s="467"/>
      <c r="SLX47" s="467"/>
      <c r="SLY47" s="467"/>
      <c r="SLZ47" s="467"/>
      <c r="SMA47" s="467"/>
      <c r="SMB47" s="467"/>
      <c r="SMC47" s="467"/>
      <c r="SMD47" s="467"/>
      <c r="SME47" s="467"/>
      <c r="SMF47" s="467"/>
      <c r="SMG47" s="467"/>
      <c r="SMH47" s="467"/>
      <c r="SMI47" s="467"/>
      <c r="SMJ47" s="467"/>
      <c r="SMK47" s="467"/>
      <c r="SML47" s="467"/>
      <c r="SMM47" s="467"/>
      <c r="SMN47" s="467"/>
      <c r="SMO47" s="467"/>
      <c r="SMP47" s="467"/>
      <c r="SMQ47" s="467"/>
      <c r="SMR47" s="467"/>
      <c r="SMS47" s="467"/>
      <c r="SMT47" s="467"/>
      <c r="SMU47" s="467"/>
      <c r="SMV47" s="467"/>
      <c r="SMW47" s="467"/>
      <c r="SMX47" s="467"/>
      <c r="SMY47" s="467"/>
      <c r="SMZ47" s="467"/>
      <c r="SNA47" s="467"/>
      <c r="SNB47" s="467"/>
      <c r="SNC47" s="467"/>
      <c r="SND47" s="467"/>
      <c r="SNE47" s="467"/>
      <c r="SNF47" s="467"/>
      <c r="SNG47" s="467"/>
      <c r="SNH47" s="467"/>
      <c r="SNI47" s="467"/>
      <c r="SNJ47" s="467"/>
      <c r="SNK47" s="467"/>
      <c r="SNL47" s="467"/>
      <c r="SNM47" s="467"/>
      <c r="SNN47" s="467"/>
      <c r="SNO47" s="467"/>
      <c r="SNP47" s="467"/>
      <c r="SNQ47" s="467"/>
      <c r="SNR47" s="467"/>
      <c r="SNS47" s="467"/>
      <c r="SNT47" s="467"/>
      <c r="SNU47" s="467"/>
      <c r="SNV47" s="467"/>
      <c r="SNW47" s="467"/>
      <c r="SNX47" s="467"/>
      <c r="SNY47" s="467"/>
      <c r="SNZ47" s="467"/>
      <c r="SOA47" s="467"/>
      <c r="SOB47" s="467"/>
      <c r="SOC47" s="467"/>
      <c r="SOD47" s="467"/>
      <c r="SOE47" s="467"/>
      <c r="SOF47" s="467"/>
      <c r="SOG47" s="467"/>
      <c r="SOH47" s="467"/>
      <c r="SOI47" s="467"/>
      <c r="SOJ47" s="467"/>
      <c r="SOK47" s="467"/>
      <c r="SOL47" s="467"/>
      <c r="SOM47" s="467"/>
      <c r="SON47" s="467"/>
      <c r="SOO47" s="467"/>
      <c r="SOP47" s="467"/>
      <c r="SOQ47" s="467"/>
      <c r="SOR47" s="467"/>
      <c r="SOS47" s="467"/>
      <c r="SOT47" s="467"/>
      <c r="SOU47" s="467"/>
      <c r="SOV47" s="467"/>
      <c r="SOW47" s="467"/>
      <c r="SOX47" s="467"/>
      <c r="SOY47" s="467"/>
      <c r="SOZ47" s="467"/>
      <c r="SPA47" s="467"/>
      <c r="SPB47" s="467"/>
      <c r="SPC47" s="467"/>
      <c r="SPD47" s="467"/>
      <c r="SPE47" s="467"/>
      <c r="SPF47" s="467"/>
      <c r="SPG47" s="467"/>
      <c r="SPH47" s="467"/>
      <c r="SPI47" s="467"/>
      <c r="SPJ47" s="467"/>
      <c r="SPK47" s="467"/>
      <c r="SPL47" s="467"/>
      <c r="SPM47" s="467"/>
      <c r="SPN47" s="467"/>
      <c r="SPO47" s="467"/>
      <c r="SPP47" s="467"/>
      <c r="SPQ47" s="467"/>
      <c r="SPR47" s="467"/>
      <c r="SPS47" s="467"/>
      <c r="SPT47" s="467"/>
      <c r="SPU47" s="467"/>
      <c r="SPV47" s="467"/>
      <c r="SPW47" s="467"/>
      <c r="SPX47" s="467"/>
      <c r="SPY47" s="467"/>
      <c r="SPZ47" s="467"/>
      <c r="SQA47" s="467"/>
      <c r="SQB47" s="467"/>
      <c r="SQC47" s="467"/>
      <c r="SQD47" s="467"/>
      <c r="SQE47" s="467"/>
      <c r="SQF47" s="467"/>
      <c r="SQG47" s="467"/>
      <c r="SQH47" s="467"/>
      <c r="SQI47" s="467"/>
      <c r="SQJ47" s="467"/>
      <c r="SQK47" s="467"/>
      <c r="SQL47" s="467"/>
      <c r="SQM47" s="467"/>
      <c r="SQN47" s="467"/>
      <c r="SQO47" s="467"/>
      <c r="SQP47" s="467"/>
      <c r="SQQ47" s="467"/>
      <c r="SQR47" s="467"/>
      <c r="SQS47" s="467"/>
      <c r="SQT47" s="467"/>
      <c r="SQU47" s="467"/>
      <c r="SQV47" s="467"/>
      <c r="SQW47" s="467"/>
      <c r="SQX47" s="467"/>
      <c r="SQY47" s="467"/>
      <c r="SQZ47" s="467"/>
      <c r="SRA47" s="467"/>
      <c r="SRB47" s="467"/>
      <c r="SRC47" s="467"/>
      <c r="SRD47" s="467"/>
      <c r="SRE47" s="467"/>
      <c r="SRF47" s="467"/>
      <c r="SRG47" s="467"/>
      <c r="SRH47" s="467"/>
      <c r="SRI47" s="467"/>
      <c r="SRJ47" s="467"/>
      <c r="SRK47" s="467"/>
      <c r="SRL47" s="467"/>
      <c r="SRM47" s="467"/>
      <c r="SRN47" s="467"/>
      <c r="SRO47" s="467"/>
      <c r="SRP47" s="467"/>
      <c r="SRQ47" s="467"/>
      <c r="SRR47" s="467"/>
      <c r="SRS47" s="467"/>
      <c r="SRT47" s="467"/>
      <c r="SRU47" s="467"/>
      <c r="SRV47" s="467"/>
      <c r="SRW47" s="467"/>
      <c r="SRX47" s="467"/>
      <c r="SRY47" s="467"/>
      <c r="SRZ47" s="467"/>
      <c r="SSA47" s="467"/>
      <c r="SSB47" s="467"/>
      <c r="SSC47" s="467"/>
      <c r="SSD47" s="467"/>
      <c r="SSE47" s="467"/>
      <c r="SSF47" s="467"/>
      <c r="SSG47" s="467"/>
      <c r="SSH47" s="467"/>
      <c r="SSI47" s="467"/>
      <c r="SSJ47" s="467"/>
      <c r="SSK47" s="467"/>
      <c r="SSL47" s="467"/>
      <c r="SSM47" s="467"/>
      <c r="SSN47" s="467"/>
      <c r="SSO47" s="467"/>
      <c r="SSP47" s="467"/>
      <c r="SSQ47" s="467"/>
      <c r="SSR47" s="467"/>
      <c r="SSS47" s="467"/>
      <c r="SST47" s="467"/>
      <c r="SSU47" s="467"/>
      <c r="SSV47" s="467"/>
      <c r="SSW47" s="467"/>
      <c r="SSX47" s="467"/>
      <c r="SSY47" s="467"/>
      <c r="SSZ47" s="467"/>
      <c r="STA47" s="467"/>
      <c r="STB47" s="467"/>
      <c r="STC47" s="467"/>
      <c r="STD47" s="467"/>
      <c r="STE47" s="467"/>
      <c r="STF47" s="467"/>
      <c r="STG47" s="467"/>
      <c r="STH47" s="467"/>
      <c r="STI47" s="467"/>
      <c r="STJ47" s="467"/>
      <c r="STK47" s="467"/>
      <c r="STL47" s="467"/>
      <c r="STM47" s="467"/>
      <c r="STN47" s="467"/>
      <c r="STO47" s="467"/>
      <c r="STP47" s="467"/>
      <c r="STQ47" s="467"/>
      <c r="STR47" s="467"/>
      <c r="STS47" s="467"/>
      <c r="STT47" s="467"/>
      <c r="STU47" s="467"/>
      <c r="STV47" s="467"/>
      <c r="STW47" s="467"/>
      <c r="STX47" s="467"/>
      <c r="STY47" s="467"/>
      <c r="STZ47" s="467"/>
      <c r="SUA47" s="467"/>
      <c r="SUB47" s="467"/>
      <c r="SUC47" s="467"/>
      <c r="SUD47" s="467"/>
      <c r="SUE47" s="467"/>
      <c r="SUF47" s="467"/>
      <c r="SUG47" s="467"/>
      <c r="SUH47" s="467"/>
      <c r="SUI47" s="467"/>
      <c r="SUJ47" s="467"/>
      <c r="SUK47" s="467"/>
      <c r="SUL47" s="467"/>
      <c r="SUM47" s="467"/>
      <c r="SUN47" s="467"/>
      <c r="SUO47" s="467"/>
      <c r="SUP47" s="467"/>
      <c r="SUQ47" s="467"/>
      <c r="SUR47" s="467"/>
      <c r="SUS47" s="467"/>
      <c r="SUT47" s="467"/>
      <c r="SUU47" s="467"/>
      <c r="SUV47" s="467"/>
      <c r="SUW47" s="467"/>
      <c r="SUX47" s="467"/>
      <c r="SUY47" s="467"/>
      <c r="SUZ47" s="467"/>
      <c r="SVA47" s="467"/>
      <c r="SVB47" s="467"/>
      <c r="SVC47" s="467"/>
      <c r="SVD47" s="467"/>
      <c r="SVE47" s="467"/>
      <c r="SVF47" s="467"/>
      <c r="SVG47" s="467"/>
      <c r="SVH47" s="467"/>
      <c r="SVI47" s="467"/>
      <c r="SVJ47" s="467"/>
      <c r="SVK47" s="467"/>
      <c r="SVL47" s="467"/>
      <c r="SVM47" s="467"/>
      <c r="SVN47" s="467"/>
      <c r="SVO47" s="467"/>
      <c r="SVP47" s="467"/>
      <c r="SVQ47" s="467"/>
      <c r="SVR47" s="467"/>
      <c r="SVS47" s="467"/>
      <c r="SVT47" s="467"/>
      <c r="SVU47" s="467"/>
      <c r="SVV47" s="467"/>
      <c r="SVW47" s="467"/>
      <c r="SVX47" s="467"/>
      <c r="SVY47" s="467"/>
      <c r="SVZ47" s="467"/>
      <c r="SWA47" s="467"/>
      <c r="SWB47" s="467"/>
      <c r="SWC47" s="467"/>
      <c r="SWD47" s="467"/>
      <c r="SWE47" s="467"/>
      <c r="SWF47" s="467"/>
      <c r="SWG47" s="467"/>
      <c r="SWH47" s="467"/>
      <c r="SWI47" s="467"/>
      <c r="SWJ47" s="467"/>
      <c r="SWK47" s="467"/>
      <c r="SWL47" s="467"/>
      <c r="SWM47" s="467"/>
      <c r="SWN47" s="467"/>
      <c r="SWO47" s="467"/>
      <c r="SWP47" s="467"/>
      <c r="SWQ47" s="467"/>
      <c r="SWR47" s="467"/>
      <c r="SWS47" s="467"/>
      <c r="SWT47" s="467"/>
      <c r="SWU47" s="467"/>
      <c r="SWV47" s="467"/>
      <c r="SWW47" s="467"/>
      <c r="SWX47" s="467"/>
      <c r="SWY47" s="467"/>
      <c r="SWZ47" s="467"/>
      <c r="SXA47" s="467"/>
      <c r="SXB47" s="467"/>
      <c r="SXC47" s="467"/>
      <c r="SXD47" s="467"/>
      <c r="SXE47" s="467"/>
      <c r="SXF47" s="467"/>
      <c r="SXG47" s="467"/>
      <c r="SXH47" s="467"/>
      <c r="SXI47" s="467"/>
      <c r="SXJ47" s="467"/>
      <c r="SXK47" s="467"/>
      <c r="SXL47" s="467"/>
      <c r="SXM47" s="467"/>
      <c r="SXN47" s="467"/>
      <c r="SXO47" s="467"/>
      <c r="SXP47" s="467"/>
      <c r="SXQ47" s="467"/>
      <c r="SXR47" s="467"/>
      <c r="SXS47" s="467"/>
      <c r="SXT47" s="467"/>
      <c r="SXU47" s="467"/>
      <c r="SXV47" s="467"/>
      <c r="SXW47" s="467"/>
      <c r="SXX47" s="467"/>
      <c r="SXY47" s="467"/>
      <c r="SXZ47" s="467"/>
      <c r="SYA47" s="467"/>
      <c r="SYB47" s="467"/>
      <c r="SYC47" s="467"/>
      <c r="SYD47" s="467"/>
      <c r="SYE47" s="467"/>
      <c r="SYF47" s="467"/>
      <c r="SYG47" s="467"/>
      <c r="SYH47" s="467"/>
      <c r="SYI47" s="467"/>
      <c r="SYJ47" s="467"/>
      <c r="SYK47" s="467"/>
      <c r="SYL47" s="467"/>
      <c r="SYM47" s="467"/>
      <c r="SYN47" s="467"/>
      <c r="SYO47" s="467"/>
      <c r="SYP47" s="467"/>
      <c r="SYQ47" s="467"/>
      <c r="SYR47" s="467"/>
      <c r="SYS47" s="467"/>
      <c r="SYT47" s="467"/>
      <c r="SYU47" s="467"/>
      <c r="SYV47" s="467"/>
      <c r="SYW47" s="467"/>
      <c r="SYX47" s="467"/>
      <c r="SYY47" s="467"/>
      <c r="SYZ47" s="467"/>
      <c r="SZA47" s="467"/>
      <c r="SZB47" s="467"/>
      <c r="SZC47" s="467"/>
      <c r="SZD47" s="467"/>
      <c r="SZE47" s="467"/>
      <c r="SZF47" s="467"/>
      <c r="SZG47" s="467"/>
      <c r="SZH47" s="467"/>
      <c r="SZI47" s="467"/>
      <c r="SZJ47" s="467"/>
      <c r="SZK47" s="467"/>
      <c r="SZL47" s="467"/>
      <c r="SZM47" s="467"/>
      <c r="SZN47" s="467"/>
      <c r="SZO47" s="467"/>
      <c r="SZP47" s="467"/>
      <c r="SZQ47" s="467"/>
      <c r="SZR47" s="467"/>
      <c r="SZS47" s="467"/>
      <c r="SZT47" s="467"/>
      <c r="SZU47" s="467"/>
      <c r="SZV47" s="467"/>
      <c r="SZW47" s="467"/>
      <c r="SZX47" s="467"/>
      <c r="SZY47" s="467"/>
      <c r="SZZ47" s="467"/>
      <c r="TAA47" s="467"/>
      <c r="TAB47" s="467"/>
      <c r="TAC47" s="467"/>
      <c r="TAD47" s="467"/>
      <c r="TAE47" s="467"/>
      <c r="TAF47" s="467"/>
      <c r="TAG47" s="467"/>
      <c r="TAH47" s="467"/>
      <c r="TAI47" s="467"/>
      <c r="TAJ47" s="467"/>
      <c r="TAK47" s="467"/>
      <c r="TAL47" s="467"/>
      <c r="TAM47" s="467"/>
      <c r="TAN47" s="467"/>
      <c r="TAO47" s="467"/>
      <c r="TAP47" s="467"/>
      <c r="TAQ47" s="467"/>
      <c r="TAR47" s="467"/>
      <c r="TAS47" s="467"/>
      <c r="TAT47" s="467"/>
      <c r="TAU47" s="467"/>
      <c r="TAV47" s="467"/>
      <c r="TAW47" s="467"/>
      <c r="TAX47" s="467"/>
      <c r="TAY47" s="467"/>
      <c r="TAZ47" s="467"/>
      <c r="TBA47" s="467"/>
      <c r="TBB47" s="467"/>
      <c r="TBC47" s="467"/>
      <c r="TBD47" s="467"/>
      <c r="TBE47" s="467"/>
      <c r="TBF47" s="467"/>
      <c r="TBG47" s="467"/>
      <c r="TBH47" s="467"/>
      <c r="TBI47" s="467"/>
      <c r="TBJ47" s="467"/>
      <c r="TBK47" s="467"/>
      <c r="TBL47" s="467"/>
      <c r="TBM47" s="467"/>
      <c r="TBN47" s="467"/>
      <c r="TBO47" s="467"/>
      <c r="TBP47" s="467"/>
      <c r="TBQ47" s="467"/>
      <c r="TBR47" s="467"/>
      <c r="TBS47" s="467"/>
      <c r="TBT47" s="467"/>
      <c r="TBU47" s="467"/>
      <c r="TBV47" s="467"/>
      <c r="TBW47" s="467"/>
      <c r="TBX47" s="467"/>
      <c r="TBY47" s="467"/>
      <c r="TBZ47" s="467"/>
      <c r="TCA47" s="467"/>
      <c r="TCB47" s="467"/>
      <c r="TCC47" s="467"/>
      <c r="TCD47" s="467"/>
      <c r="TCE47" s="467"/>
      <c r="TCF47" s="467"/>
      <c r="TCG47" s="467"/>
      <c r="TCH47" s="467"/>
      <c r="TCI47" s="467"/>
      <c r="TCJ47" s="467"/>
      <c r="TCK47" s="467"/>
      <c r="TCL47" s="467"/>
      <c r="TCM47" s="467"/>
      <c r="TCN47" s="467"/>
      <c r="TCO47" s="467"/>
      <c r="TCP47" s="467"/>
      <c r="TCQ47" s="467"/>
      <c r="TCR47" s="467"/>
      <c r="TCS47" s="467"/>
      <c r="TCT47" s="467"/>
      <c r="TCU47" s="467"/>
      <c r="TCV47" s="467"/>
      <c r="TCW47" s="467"/>
      <c r="TCX47" s="467"/>
      <c r="TCY47" s="467"/>
      <c r="TCZ47" s="467"/>
      <c r="TDA47" s="467"/>
      <c r="TDB47" s="467"/>
      <c r="TDC47" s="467"/>
      <c r="TDD47" s="467"/>
      <c r="TDE47" s="467"/>
      <c r="TDF47" s="467"/>
      <c r="TDG47" s="467"/>
      <c r="TDH47" s="467"/>
      <c r="TDI47" s="467"/>
      <c r="TDJ47" s="467"/>
      <c r="TDK47" s="467"/>
      <c r="TDL47" s="467"/>
      <c r="TDM47" s="467"/>
      <c r="TDN47" s="467"/>
      <c r="TDO47" s="467"/>
      <c r="TDP47" s="467"/>
      <c r="TDQ47" s="467"/>
      <c r="TDR47" s="467"/>
      <c r="TDS47" s="467"/>
      <c r="TDT47" s="467"/>
      <c r="TDU47" s="467"/>
      <c r="TDV47" s="467"/>
      <c r="TDW47" s="467"/>
      <c r="TDX47" s="467"/>
      <c r="TDY47" s="467"/>
      <c r="TDZ47" s="467"/>
      <c r="TEA47" s="467"/>
      <c r="TEB47" s="467"/>
      <c r="TEC47" s="467"/>
      <c r="TED47" s="467"/>
      <c r="TEE47" s="467"/>
      <c r="TEF47" s="467"/>
      <c r="TEG47" s="467"/>
      <c r="TEH47" s="467"/>
      <c r="TEI47" s="467"/>
      <c r="TEJ47" s="467"/>
      <c r="TEK47" s="467"/>
      <c r="TEL47" s="467"/>
      <c r="TEM47" s="467"/>
      <c r="TEN47" s="467"/>
      <c r="TEO47" s="467"/>
      <c r="TEP47" s="467"/>
      <c r="TEQ47" s="467"/>
      <c r="TER47" s="467"/>
      <c r="TES47" s="467"/>
      <c r="TET47" s="467"/>
      <c r="TEU47" s="467"/>
      <c r="TEV47" s="467"/>
      <c r="TEW47" s="467"/>
      <c r="TEX47" s="467"/>
      <c r="TEY47" s="467"/>
      <c r="TEZ47" s="467"/>
      <c r="TFA47" s="467"/>
      <c r="TFB47" s="467"/>
      <c r="TFC47" s="467"/>
      <c r="TFD47" s="467"/>
      <c r="TFE47" s="467"/>
      <c r="TFF47" s="467"/>
      <c r="TFG47" s="467"/>
      <c r="TFH47" s="467"/>
      <c r="TFI47" s="467"/>
      <c r="TFJ47" s="467"/>
      <c r="TFK47" s="467"/>
      <c r="TFL47" s="467"/>
      <c r="TFM47" s="467"/>
      <c r="TFN47" s="467"/>
      <c r="TFO47" s="467"/>
      <c r="TFP47" s="467"/>
      <c r="TFQ47" s="467"/>
      <c r="TFR47" s="467"/>
      <c r="TFS47" s="467"/>
      <c r="TFT47" s="467"/>
      <c r="TFU47" s="467"/>
      <c r="TFV47" s="467"/>
      <c r="TFW47" s="467"/>
      <c r="TFX47" s="467"/>
      <c r="TFY47" s="467"/>
      <c r="TFZ47" s="467"/>
      <c r="TGA47" s="467"/>
      <c r="TGB47" s="467"/>
      <c r="TGC47" s="467"/>
      <c r="TGD47" s="467"/>
      <c r="TGE47" s="467"/>
      <c r="TGF47" s="467"/>
      <c r="TGG47" s="467"/>
      <c r="TGH47" s="467"/>
      <c r="TGI47" s="467"/>
      <c r="TGJ47" s="467"/>
      <c r="TGK47" s="467"/>
      <c r="TGL47" s="467"/>
      <c r="TGM47" s="467"/>
      <c r="TGN47" s="467"/>
      <c r="TGO47" s="467"/>
      <c r="TGP47" s="467"/>
      <c r="TGQ47" s="467"/>
      <c r="TGR47" s="467"/>
      <c r="TGS47" s="467"/>
      <c r="TGT47" s="467"/>
      <c r="TGU47" s="467"/>
      <c r="TGV47" s="467"/>
      <c r="TGW47" s="467"/>
      <c r="TGX47" s="467"/>
      <c r="TGY47" s="467"/>
      <c r="TGZ47" s="467"/>
      <c r="THA47" s="467"/>
      <c r="THB47" s="467"/>
      <c r="THC47" s="467"/>
      <c r="THD47" s="467"/>
      <c r="THE47" s="467"/>
      <c r="THF47" s="467"/>
      <c r="THG47" s="467"/>
      <c r="THH47" s="467"/>
      <c r="THI47" s="467"/>
      <c r="THJ47" s="467"/>
      <c r="THK47" s="467"/>
      <c r="THL47" s="467"/>
      <c r="THM47" s="467"/>
      <c r="THN47" s="467"/>
      <c r="THO47" s="467"/>
      <c r="THP47" s="467"/>
      <c r="THQ47" s="467"/>
      <c r="THR47" s="467"/>
      <c r="THS47" s="467"/>
      <c r="THT47" s="467"/>
      <c r="THU47" s="467"/>
      <c r="THV47" s="467"/>
      <c r="THW47" s="467"/>
      <c r="THX47" s="467"/>
      <c r="THY47" s="467"/>
      <c r="THZ47" s="467"/>
      <c r="TIA47" s="467"/>
      <c r="TIB47" s="467"/>
      <c r="TIC47" s="467"/>
      <c r="TID47" s="467"/>
      <c r="TIE47" s="467"/>
      <c r="TIF47" s="467"/>
      <c r="TIG47" s="467"/>
      <c r="TIH47" s="467"/>
      <c r="TII47" s="467"/>
      <c r="TIJ47" s="467"/>
      <c r="TIK47" s="467"/>
      <c r="TIL47" s="467"/>
      <c r="TIM47" s="467"/>
      <c r="TIN47" s="467"/>
      <c r="TIO47" s="467"/>
      <c r="TIP47" s="467"/>
      <c r="TIQ47" s="467"/>
      <c r="TIR47" s="467"/>
      <c r="TIS47" s="467"/>
      <c r="TIT47" s="467"/>
      <c r="TIU47" s="467"/>
      <c r="TIV47" s="467"/>
      <c r="TIW47" s="467"/>
      <c r="TIX47" s="467"/>
      <c r="TIY47" s="467"/>
      <c r="TIZ47" s="467"/>
      <c r="TJA47" s="467"/>
      <c r="TJB47" s="467"/>
      <c r="TJC47" s="467"/>
      <c r="TJD47" s="467"/>
      <c r="TJE47" s="467"/>
      <c r="TJF47" s="467"/>
      <c r="TJG47" s="467"/>
      <c r="TJH47" s="467"/>
      <c r="TJI47" s="467"/>
      <c r="TJJ47" s="467"/>
      <c r="TJK47" s="467"/>
      <c r="TJL47" s="467"/>
      <c r="TJM47" s="467"/>
      <c r="TJN47" s="467"/>
      <c r="TJO47" s="467"/>
      <c r="TJP47" s="467"/>
      <c r="TJQ47" s="467"/>
      <c r="TJR47" s="467"/>
      <c r="TJS47" s="467"/>
      <c r="TJT47" s="467"/>
      <c r="TJU47" s="467"/>
      <c r="TJV47" s="467"/>
      <c r="TJW47" s="467"/>
      <c r="TJX47" s="467"/>
      <c r="TJY47" s="467"/>
      <c r="TJZ47" s="467"/>
      <c r="TKA47" s="467"/>
      <c r="TKB47" s="467"/>
      <c r="TKC47" s="467"/>
      <c r="TKD47" s="467"/>
      <c r="TKE47" s="467"/>
      <c r="TKF47" s="467"/>
      <c r="TKG47" s="467"/>
      <c r="TKH47" s="467"/>
      <c r="TKI47" s="467"/>
      <c r="TKJ47" s="467"/>
      <c r="TKK47" s="467"/>
      <c r="TKL47" s="467"/>
      <c r="TKM47" s="467"/>
      <c r="TKN47" s="467"/>
      <c r="TKO47" s="467"/>
      <c r="TKP47" s="467"/>
      <c r="TKQ47" s="467"/>
      <c r="TKR47" s="467"/>
      <c r="TKS47" s="467"/>
      <c r="TKT47" s="467"/>
      <c r="TKU47" s="467"/>
      <c r="TKV47" s="467"/>
      <c r="TKW47" s="467"/>
      <c r="TKX47" s="467"/>
      <c r="TKY47" s="467"/>
      <c r="TKZ47" s="467"/>
      <c r="TLA47" s="467"/>
      <c r="TLB47" s="467"/>
      <c r="TLC47" s="467"/>
      <c r="TLD47" s="467"/>
      <c r="TLE47" s="467"/>
      <c r="TLF47" s="467"/>
      <c r="TLG47" s="467"/>
      <c r="TLH47" s="467"/>
      <c r="TLI47" s="467"/>
      <c r="TLJ47" s="467"/>
      <c r="TLK47" s="467"/>
      <c r="TLL47" s="467"/>
      <c r="TLM47" s="467"/>
      <c r="TLN47" s="467"/>
      <c r="TLO47" s="467"/>
      <c r="TLP47" s="467"/>
      <c r="TLQ47" s="467"/>
      <c r="TLR47" s="467"/>
      <c r="TLS47" s="467"/>
      <c r="TLT47" s="467"/>
      <c r="TLU47" s="467"/>
      <c r="TLV47" s="467"/>
      <c r="TLW47" s="467"/>
      <c r="TLX47" s="467"/>
      <c r="TLY47" s="467"/>
      <c r="TLZ47" s="467"/>
      <c r="TMA47" s="467"/>
      <c r="TMB47" s="467"/>
      <c r="TMC47" s="467"/>
      <c r="TMD47" s="467"/>
      <c r="TME47" s="467"/>
      <c r="TMF47" s="467"/>
      <c r="TMG47" s="467"/>
      <c r="TMH47" s="467"/>
      <c r="TMI47" s="467"/>
      <c r="TMJ47" s="467"/>
      <c r="TMK47" s="467"/>
      <c r="TML47" s="467"/>
      <c r="TMM47" s="467"/>
      <c r="TMN47" s="467"/>
      <c r="TMO47" s="467"/>
      <c r="TMP47" s="467"/>
      <c r="TMQ47" s="467"/>
      <c r="TMR47" s="467"/>
      <c r="TMS47" s="467"/>
      <c r="TMT47" s="467"/>
      <c r="TMU47" s="467"/>
      <c r="TMV47" s="467"/>
      <c r="TMW47" s="467"/>
      <c r="TMX47" s="467"/>
      <c r="TMY47" s="467"/>
      <c r="TMZ47" s="467"/>
      <c r="TNA47" s="467"/>
      <c r="TNB47" s="467"/>
      <c r="TNC47" s="467"/>
      <c r="TND47" s="467"/>
      <c r="TNE47" s="467"/>
      <c r="TNF47" s="467"/>
      <c r="TNG47" s="467"/>
      <c r="TNH47" s="467"/>
      <c r="TNI47" s="467"/>
      <c r="TNJ47" s="467"/>
      <c r="TNK47" s="467"/>
      <c r="TNL47" s="467"/>
      <c r="TNM47" s="467"/>
      <c r="TNN47" s="467"/>
      <c r="TNO47" s="467"/>
      <c r="TNP47" s="467"/>
      <c r="TNQ47" s="467"/>
      <c r="TNR47" s="467"/>
      <c r="TNS47" s="467"/>
      <c r="TNT47" s="467"/>
      <c r="TNU47" s="467"/>
      <c r="TNV47" s="467"/>
      <c r="TNW47" s="467"/>
      <c r="TNX47" s="467"/>
      <c r="TNY47" s="467"/>
      <c r="TNZ47" s="467"/>
      <c r="TOA47" s="467"/>
      <c r="TOB47" s="467"/>
      <c r="TOC47" s="467"/>
      <c r="TOD47" s="467"/>
      <c r="TOE47" s="467"/>
      <c r="TOF47" s="467"/>
      <c r="TOG47" s="467"/>
      <c r="TOH47" s="467"/>
      <c r="TOI47" s="467"/>
      <c r="TOJ47" s="467"/>
      <c r="TOK47" s="467"/>
      <c r="TOL47" s="467"/>
      <c r="TOM47" s="467"/>
      <c r="TON47" s="467"/>
      <c r="TOO47" s="467"/>
      <c r="TOP47" s="467"/>
      <c r="TOQ47" s="467"/>
      <c r="TOR47" s="467"/>
      <c r="TOS47" s="467"/>
      <c r="TOT47" s="467"/>
      <c r="TOU47" s="467"/>
      <c r="TOV47" s="467"/>
      <c r="TOW47" s="467"/>
      <c r="TOX47" s="467"/>
      <c r="TOY47" s="467"/>
      <c r="TOZ47" s="467"/>
      <c r="TPA47" s="467"/>
      <c r="TPB47" s="467"/>
      <c r="TPC47" s="467"/>
      <c r="TPD47" s="467"/>
      <c r="TPE47" s="467"/>
      <c r="TPF47" s="467"/>
      <c r="TPG47" s="467"/>
      <c r="TPH47" s="467"/>
      <c r="TPI47" s="467"/>
      <c r="TPJ47" s="467"/>
      <c r="TPK47" s="467"/>
      <c r="TPL47" s="467"/>
      <c r="TPM47" s="467"/>
      <c r="TPN47" s="467"/>
      <c r="TPO47" s="467"/>
      <c r="TPP47" s="467"/>
      <c r="TPQ47" s="467"/>
      <c r="TPR47" s="467"/>
      <c r="TPS47" s="467"/>
      <c r="TPT47" s="467"/>
      <c r="TPU47" s="467"/>
      <c r="TPV47" s="467"/>
      <c r="TPW47" s="467"/>
      <c r="TPX47" s="467"/>
      <c r="TPY47" s="467"/>
      <c r="TPZ47" s="467"/>
      <c r="TQA47" s="467"/>
      <c r="TQB47" s="467"/>
      <c r="TQC47" s="467"/>
      <c r="TQD47" s="467"/>
      <c r="TQE47" s="467"/>
      <c r="TQF47" s="467"/>
      <c r="TQG47" s="467"/>
      <c r="TQH47" s="467"/>
      <c r="TQI47" s="467"/>
      <c r="TQJ47" s="467"/>
      <c r="TQK47" s="467"/>
      <c r="TQL47" s="467"/>
      <c r="TQM47" s="467"/>
      <c r="TQN47" s="467"/>
      <c r="TQO47" s="467"/>
      <c r="TQP47" s="467"/>
      <c r="TQQ47" s="467"/>
      <c r="TQR47" s="467"/>
      <c r="TQS47" s="467"/>
      <c r="TQT47" s="467"/>
      <c r="TQU47" s="467"/>
      <c r="TQV47" s="467"/>
      <c r="TQW47" s="467"/>
      <c r="TQX47" s="467"/>
      <c r="TQY47" s="467"/>
      <c r="TQZ47" s="467"/>
      <c r="TRA47" s="467"/>
      <c r="TRB47" s="467"/>
      <c r="TRC47" s="467"/>
      <c r="TRD47" s="467"/>
      <c r="TRE47" s="467"/>
      <c r="TRF47" s="467"/>
      <c r="TRG47" s="467"/>
      <c r="TRH47" s="467"/>
      <c r="TRI47" s="467"/>
      <c r="TRJ47" s="467"/>
      <c r="TRK47" s="467"/>
      <c r="TRL47" s="467"/>
      <c r="TRM47" s="467"/>
      <c r="TRN47" s="467"/>
      <c r="TRO47" s="467"/>
      <c r="TRP47" s="467"/>
      <c r="TRQ47" s="467"/>
      <c r="TRR47" s="467"/>
      <c r="TRS47" s="467"/>
      <c r="TRT47" s="467"/>
      <c r="TRU47" s="467"/>
      <c r="TRV47" s="467"/>
      <c r="TRW47" s="467"/>
      <c r="TRX47" s="467"/>
      <c r="TRY47" s="467"/>
      <c r="TRZ47" s="467"/>
      <c r="TSA47" s="467"/>
      <c r="TSB47" s="467"/>
      <c r="TSC47" s="467"/>
      <c r="TSD47" s="467"/>
      <c r="TSE47" s="467"/>
      <c r="TSF47" s="467"/>
      <c r="TSG47" s="467"/>
      <c r="TSH47" s="467"/>
      <c r="TSI47" s="467"/>
      <c r="TSJ47" s="467"/>
      <c r="TSK47" s="467"/>
      <c r="TSL47" s="467"/>
      <c r="TSM47" s="467"/>
      <c r="TSN47" s="467"/>
      <c r="TSO47" s="467"/>
      <c r="TSP47" s="467"/>
      <c r="TSQ47" s="467"/>
      <c r="TSR47" s="467"/>
      <c r="TSS47" s="467"/>
      <c r="TST47" s="467"/>
      <c r="TSU47" s="467"/>
      <c r="TSV47" s="467"/>
      <c r="TSW47" s="467"/>
      <c r="TSX47" s="467"/>
      <c r="TSY47" s="467"/>
      <c r="TSZ47" s="467"/>
      <c r="TTA47" s="467"/>
      <c r="TTB47" s="467"/>
      <c r="TTC47" s="467"/>
      <c r="TTD47" s="467"/>
      <c r="TTE47" s="467"/>
      <c r="TTF47" s="467"/>
      <c r="TTG47" s="467"/>
      <c r="TTH47" s="467"/>
      <c r="TTI47" s="467"/>
      <c r="TTJ47" s="467"/>
      <c r="TTK47" s="467"/>
      <c r="TTL47" s="467"/>
      <c r="TTM47" s="467"/>
      <c r="TTN47" s="467"/>
      <c r="TTO47" s="467"/>
      <c r="TTP47" s="467"/>
      <c r="TTQ47" s="467"/>
      <c r="TTR47" s="467"/>
      <c r="TTS47" s="467"/>
      <c r="TTT47" s="467"/>
      <c r="TTU47" s="467"/>
      <c r="TTV47" s="467"/>
      <c r="TTW47" s="467"/>
      <c r="TTX47" s="467"/>
      <c r="TTY47" s="467"/>
      <c r="TTZ47" s="467"/>
      <c r="TUA47" s="467"/>
      <c r="TUB47" s="467"/>
      <c r="TUC47" s="467"/>
      <c r="TUD47" s="467"/>
      <c r="TUE47" s="467"/>
      <c r="TUF47" s="467"/>
      <c r="TUG47" s="467"/>
      <c r="TUH47" s="467"/>
      <c r="TUI47" s="467"/>
      <c r="TUJ47" s="467"/>
      <c r="TUK47" s="467"/>
      <c r="TUL47" s="467"/>
      <c r="TUM47" s="467"/>
      <c r="TUN47" s="467"/>
      <c r="TUO47" s="467"/>
      <c r="TUP47" s="467"/>
      <c r="TUQ47" s="467"/>
      <c r="TUR47" s="467"/>
      <c r="TUS47" s="467"/>
      <c r="TUT47" s="467"/>
      <c r="TUU47" s="467"/>
      <c r="TUV47" s="467"/>
      <c r="TUW47" s="467"/>
      <c r="TUX47" s="467"/>
      <c r="TUY47" s="467"/>
      <c r="TUZ47" s="467"/>
      <c r="TVA47" s="467"/>
      <c r="TVB47" s="467"/>
      <c r="TVC47" s="467"/>
      <c r="TVD47" s="467"/>
      <c r="TVE47" s="467"/>
      <c r="TVF47" s="467"/>
      <c r="TVG47" s="467"/>
      <c r="TVH47" s="467"/>
      <c r="TVI47" s="467"/>
      <c r="TVJ47" s="467"/>
      <c r="TVK47" s="467"/>
      <c r="TVL47" s="467"/>
      <c r="TVM47" s="467"/>
      <c r="TVN47" s="467"/>
      <c r="TVO47" s="467"/>
      <c r="TVP47" s="467"/>
      <c r="TVQ47" s="467"/>
      <c r="TVR47" s="467"/>
      <c r="TVS47" s="467"/>
      <c r="TVT47" s="467"/>
      <c r="TVU47" s="467"/>
      <c r="TVV47" s="467"/>
      <c r="TVW47" s="467"/>
      <c r="TVX47" s="467"/>
      <c r="TVY47" s="467"/>
      <c r="TVZ47" s="467"/>
      <c r="TWA47" s="467"/>
      <c r="TWB47" s="467"/>
      <c r="TWC47" s="467"/>
      <c r="TWD47" s="467"/>
      <c r="TWE47" s="467"/>
      <c r="TWF47" s="467"/>
      <c r="TWG47" s="467"/>
      <c r="TWH47" s="467"/>
      <c r="TWI47" s="467"/>
      <c r="TWJ47" s="467"/>
      <c r="TWK47" s="467"/>
      <c r="TWL47" s="467"/>
      <c r="TWM47" s="467"/>
      <c r="TWN47" s="467"/>
      <c r="TWO47" s="467"/>
      <c r="TWP47" s="467"/>
      <c r="TWQ47" s="467"/>
      <c r="TWR47" s="467"/>
      <c r="TWS47" s="467"/>
      <c r="TWT47" s="467"/>
      <c r="TWU47" s="467"/>
      <c r="TWV47" s="467"/>
      <c r="TWW47" s="467"/>
      <c r="TWX47" s="467"/>
      <c r="TWY47" s="467"/>
      <c r="TWZ47" s="467"/>
      <c r="TXA47" s="467"/>
      <c r="TXB47" s="467"/>
      <c r="TXC47" s="467"/>
      <c r="TXD47" s="467"/>
      <c r="TXE47" s="467"/>
      <c r="TXF47" s="467"/>
      <c r="TXG47" s="467"/>
      <c r="TXH47" s="467"/>
      <c r="TXI47" s="467"/>
      <c r="TXJ47" s="467"/>
      <c r="TXK47" s="467"/>
      <c r="TXL47" s="467"/>
      <c r="TXM47" s="467"/>
      <c r="TXN47" s="467"/>
      <c r="TXO47" s="467"/>
      <c r="TXP47" s="467"/>
      <c r="TXQ47" s="467"/>
      <c r="TXR47" s="467"/>
      <c r="TXS47" s="467"/>
      <c r="TXT47" s="467"/>
      <c r="TXU47" s="467"/>
      <c r="TXV47" s="467"/>
      <c r="TXW47" s="467"/>
      <c r="TXX47" s="467"/>
      <c r="TXY47" s="467"/>
      <c r="TXZ47" s="467"/>
      <c r="TYA47" s="467"/>
      <c r="TYB47" s="467"/>
      <c r="TYC47" s="467"/>
      <c r="TYD47" s="467"/>
      <c r="TYE47" s="467"/>
      <c r="TYF47" s="467"/>
      <c r="TYG47" s="467"/>
      <c r="TYH47" s="467"/>
      <c r="TYI47" s="467"/>
      <c r="TYJ47" s="467"/>
      <c r="TYK47" s="467"/>
      <c r="TYL47" s="467"/>
      <c r="TYM47" s="467"/>
      <c r="TYN47" s="467"/>
      <c r="TYO47" s="467"/>
      <c r="TYP47" s="467"/>
      <c r="TYQ47" s="467"/>
      <c r="TYR47" s="467"/>
      <c r="TYS47" s="467"/>
      <c r="TYT47" s="467"/>
      <c r="TYU47" s="467"/>
      <c r="TYV47" s="467"/>
      <c r="TYW47" s="467"/>
      <c r="TYX47" s="467"/>
      <c r="TYY47" s="467"/>
      <c r="TYZ47" s="467"/>
      <c r="TZA47" s="467"/>
      <c r="TZB47" s="467"/>
      <c r="TZC47" s="467"/>
      <c r="TZD47" s="467"/>
      <c r="TZE47" s="467"/>
      <c r="TZF47" s="467"/>
      <c r="TZG47" s="467"/>
      <c r="TZH47" s="467"/>
      <c r="TZI47" s="467"/>
      <c r="TZJ47" s="467"/>
      <c r="TZK47" s="467"/>
      <c r="TZL47" s="467"/>
      <c r="TZM47" s="467"/>
      <c r="TZN47" s="467"/>
      <c r="TZO47" s="467"/>
      <c r="TZP47" s="467"/>
      <c r="TZQ47" s="467"/>
      <c r="TZR47" s="467"/>
      <c r="TZS47" s="467"/>
      <c r="TZT47" s="467"/>
      <c r="TZU47" s="467"/>
      <c r="TZV47" s="467"/>
      <c r="TZW47" s="467"/>
      <c r="TZX47" s="467"/>
      <c r="TZY47" s="467"/>
      <c r="TZZ47" s="467"/>
      <c r="UAA47" s="467"/>
      <c r="UAB47" s="467"/>
      <c r="UAC47" s="467"/>
      <c r="UAD47" s="467"/>
      <c r="UAE47" s="467"/>
      <c r="UAF47" s="467"/>
      <c r="UAG47" s="467"/>
      <c r="UAH47" s="467"/>
      <c r="UAI47" s="467"/>
      <c r="UAJ47" s="467"/>
      <c r="UAK47" s="467"/>
      <c r="UAL47" s="467"/>
      <c r="UAM47" s="467"/>
      <c r="UAN47" s="467"/>
      <c r="UAO47" s="467"/>
      <c r="UAP47" s="467"/>
      <c r="UAQ47" s="467"/>
      <c r="UAR47" s="467"/>
      <c r="UAS47" s="467"/>
      <c r="UAT47" s="467"/>
      <c r="UAU47" s="467"/>
      <c r="UAV47" s="467"/>
      <c r="UAW47" s="467"/>
      <c r="UAX47" s="467"/>
      <c r="UAY47" s="467"/>
      <c r="UAZ47" s="467"/>
      <c r="UBA47" s="467"/>
      <c r="UBB47" s="467"/>
      <c r="UBC47" s="467"/>
      <c r="UBD47" s="467"/>
      <c r="UBE47" s="467"/>
      <c r="UBF47" s="467"/>
      <c r="UBG47" s="467"/>
      <c r="UBH47" s="467"/>
      <c r="UBI47" s="467"/>
      <c r="UBJ47" s="467"/>
      <c r="UBK47" s="467"/>
      <c r="UBL47" s="467"/>
      <c r="UBM47" s="467"/>
      <c r="UBN47" s="467"/>
      <c r="UBO47" s="467"/>
      <c r="UBP47" s="467"/>
      <c r="UBQ47" s="467"/>
      <c r="UBR47" s="467"/>
      <c r="UBS47" s="467"/>
      <c r="UBT47" s="467"/>
      <c r="UBU47" s="467"/>
      <c r="UBV47" s="467"/>
      <c r="UBW47" s="467"/>
      <c r="UBX47" s="467"/>
      <c r="UBY47" s="467"/>
      <c r="UBZ47" s="467"/>
      <c r="UCA47" s="467"/>
      <c r="UCB47" s="467"/>
      <c r="UCC47" s="467"/>
      <c r="UCD47" s="467"/>
      <c r="UCE47" s="467"/>
      <c r="UCF47" s="467"/>
      <c r="UCG47" s="467"/>
      <c r="UCH47" s="467"/>
      <c r="UCI47" s="467"/>
      <c r="UCJ47" s="467"/>
      <c r="UCK47" s="467"/>
      <c r="UCL47" s="467"/>
      <c r="UCM47" s="467"/>
      <c r="UCN47" s="467"/>
      <c r="UCO47" s="467"/>
      <c r="UCP47" s="467"/>
      <c r="UCQ47" s="467"/>
      <c r="UCR47" s="467"/>
      <c r="UCS47" s="467"/>
      <c r="UCT47" s="467"/>
      <c r="UCU47" s="467"/>
      <c r="UCV47" s="467"/>
      <c r="UCW47" s="467"/>
      <c r="UCX47" s="467"/>
      <c r="UCY47" s="467"/>
      <c r="UCZ47" s="467"/>
      <c r="UDA47" s="467"/>
      <c r="UDB47" s="467"/>
      <c r="UDC47" s="467"/>
      <c r="UDD47" s="467"/>
      <c r="UDE47" s="467"/>
      <c r="UDF47" s="467"/>
      <c r="UDG47" s="467"/>
      <c r="UDH47" s="467"/>
      <c r="UDI47" s="467"/>
      <c r="UDJ47" s="467"/>
      <c r="UDK47" s="467"/>
      <c r="UDL47" s="467"/>
      <c r="UDM47" s="467"/>
      <c r="UDN47" s="467"/>
      <c r="UDO47" s="467"/>
      <c r="UDP47" s="467"/>
      <c r="UDQ47" s="467"/>
      <c r="UDR47" s="467"/>
      <c r="UDS47" s="467"/>
      <c r="UDT47" s="467"/>
      <c r="UDU47" s="467"/>
      <c r="UDV47" s="467"/>
      <c r="UDW47" s="467"/>
      <c r="UDX47" s="467"/>
      <c r="UDY47" s="467"/>
      <c r="UDZ47" s="467"/>
      <c r="UEA47" s="467"/>
      <c r="UEB47" s="467"/>
      <c r="UEC47" s="467"/>
      <c r="UED47" s="467"/>
      <c r="UEE47" s="467"/>
      <c r="UEF47" s="467"/>
      <c r="UEG47" s="467"/>
      <c r="UEH47" s="467"/>
      <c r="UEI47" s="467"/>
      <c r="UEJ47" s="467"/>
      <c r="UEK47" s="467"/>
      <c r="UEL47" s="467"/>
      <c r="UEM47" s="467"/>
      <c r="UEN47" s="467"/>
      <c r="UEO47" s="467"/>
      <c r="UEP47" s="467"/>
      <c r="UEQ47" s="467"/>
      <c r="UER47" s="467"/>
      <c r="UES47" s="467"/>
      <c r="UET47" s="467"/>
      <c r="UEU47" s="467"/>
      <c r="UEV47" s="467"/>
      <c r="UEW47" s="467"/>
      <c r="UEX47" s="467"/>
      <c r="UEY47" s="467"/>
      <c r="UEZ47" s="467"/>
      <c r="UFA47" s="467"/>
      <c r="UFB47" s="467"/>
      <c r="UFC47" s="467"/>
      <c r="UFD47" s="467"/>
      <c r="UFE47" s="467"/>
      <c r="UFF47" s="467"/>
      <c r="UFG47" s="467"/>
      <c r="UFH47" s="467"/>
      <c r="UFI47" s="467"/>
      <c r="UFJ47" s="467"/>
      <c r="UFK47" s="467"/>
      <c r="UFL47" s="467"/>
      <c r="UFM47" s="467"/>
      <c r="UFN47" s="467"/>
      <c r="UFO47" s="467"/>
      <c r="UFP47" s="467"/>
      <c r="UFQ47" s="467"/>
      <c r="UFR47" s="467"/>
      <c r="UFS47" s="467"/>
      <c r="UFT47" s="467"/>
      <c r="UFU47" s="467"/>
      <c r="UFV47" s="467"/>
      <c r="UFW47" s="467"/>
      <c r="UFX47" s="467"/>
      <c r="UFY47" s="467"/>
      <c r="UFZ47" s="467"/>
      <c r="UGA47" s="467"/>
      <c r="UGB47" s="467"/>
      <c r="UGC47" s="467"/>
      <c r="UGD47" s="467"/>
      <c r="UGE47" s="467"/>
      <c r="UGF47" s="467"/>
      <c r="UGG47" s="467"/>
      <c r="UGH47" s="467"/>
      <c r="UGI47" s="467"/>
      <c r="UGJ47" s="467"/>
      <c r="UGK47" s="467"/>
      <c r="UGL47" s="467"/>
      <c r="UGM47" s="467"/>
      <c r="UGN47" s="467"/>
      <c r="UGO47" s="467"/>
      <c r="UGP47" s="467"/>
      <c r="UGQ47" s="467"/>
      <c r="UGR47" s="467"/>
      <c r="UGS47" s="467"/>
      <c r="UGT47" s="467"/>
      <c r="UGU47" s="467"/>
      <c r="UGV47" s="467"/>
      <c r="UGW47" s="467"/>
      <c r="UGX47" s="467"/>
      <c r="UGY47" s="467"/>
      <c r="UGZ47" s="467"/>
      <c r="UHA47" s="467"/>
      <c r="UHB47" s="467"/>
      <c r="UHC47" s="467"/>
      <c r="UHD47" s="467"/>
      <c r="UHE47" s="467"/>
      <c r="UHF47" s="467"/>
      <c r="UHG47" s="467"/>
      <c r="UHH47" s="467"/>
      <c r="UHI47" s="467"/>
      <c r="UHJ47" s="467"/>
      <c r="UHK47" s="467"/>
      <c r="UHL47" s="467"/>
      <c r="UHM47" s="467"/>
      <c r="UHN47" s="467"/>
      <c r="UHO47" s="467"/>
      <c r="UHP47" s="467"/>
      <c r="UHQ47" s="467"/>
      <c r="UHR47" s="467"/>
      <c r="UHS47" s="467"/>
      <c r="UHT47" s="467"/>
      <c r="UHU47" s="467"/>
      <c r="UHV47" s="467"/>
      <c r="UHW47" s="467"/>
      <c r="UHX47" s="467"/>
      <c r="UHY47" s="467"/>
      <c r="UHZ47" s="467"/>
      <c r="UIA47" s="467"/>
      <c r="UIB47" s="467"/>
      <c r="UIC47" s="467"/>
      <c r="UID47" s="467"/>
      <c r="UIE47" s="467"/>
      <c r="UIF47" s="467"/>
      <c r="UIG47" s="467"/>
      <c r="UIH47" s="467"/>
      <c r="UII47" s="467"/>
      <c r="UIJ47" s="467"/>
      <c r="UIK47" s="467"/>
      <c r="UIL47" s="467"/>
      <c r="UIM47" s="467"/>
      <c r="UIN47" s="467"/>
      <c r="UIO47" s="467"/>
      <c r="UIP47" s="467"/>
      <c r="UIQ47" s="467"/>
      <c r="UIR47" s="467"/>
      <c r="UIS47" s="467"/>
      <c r="UIT47" s="467"/>
      <c r="UIU47" s="467"/>
      <c r="UIV47" s="467"/>
      <c r="UIW47" s="467"/>
      <c r="UIX47" s="467"/>
      <c r="UIY47" s="467"/>
      <c r="UIZ47" s="467"/>
      <c r="UJA47" s="467"/>
      <c r="UJB47" s="467"/>
      <c r="UJC47" s="467"/>
      <c r="UJD47" s="467"/>
      <c r="UJE47" s="467"/>
      <c r="UJF47" s="467"/>
      <c r="UJG47" s="467"/>
      <c r="UJH47" s="467"/>
      <c r="UJI47" s="467"/>
      <c r="UJJ47" s="467"/>
      <c r="UJK47" s="467"/>
      <c r="UJL47" s="467"/>
      <c r="UJM47" s="467"/>
      <c r="UJN47" s="467"/>
      <c r="UJO47" s="467"/>
      <c r="UJP47" s="467"/>
      <c r="UJQ47" s="467"/>
      <c r="UJR47" s="467"/>
      <c r="UJS47" s="467"/>
      <c r="UJT47" s="467"/>
      <c r="UJU47" s="467"/>
      <c r="UJV47" s="467"/>
      <c r="UJW47" s="467"/>
      <c r="UJX47" s="467"/>
      <c r="UJY47" s="467"/>
      <c r="UJZ47" s="467"/>
      <c r="UKA47" s="467"/>
      <c r="UKB47" s="467"/>
      <c r="UKC47" s="467"/>
      <c r="UKD47" s="467"/>
      <c r="UKE47" s="467"/>
      <c r="UKF47" s="467"/>
      <c r="UKG47" s="467"/>
      <c r="UKH47" s="467"/>
      <c r="UKI47" s="467"/>
      <c r="UKJ47" s="467"/>
      <c r="UKK47" s="467"/>
      <c r="UKL47" s="467"/>
      <c r="UKM47" s="467"/>
      <c r="UKN47" s="467"/>
      <c r="UKO47" s="467"/>
      <c r="UKP47" s="467"/>
      <c r="UKQ47" s="467"/>
      <c r="UKR47" s="467"/>
      <c r="UKS47" s="467"/>
      <c r="UKT47" s="467"/>
      <c r="UKU47" s="467"/>
      <c r="UKV47" s="467"/>
      <c r="UKW47" s="467"/>
      <c r="UKX47" s="467"/>
      <c r="UKY47" s="467"/>
      <c r="UKZ47" s="467"/>
      <c r="ULA47" s="467"/>
      <c r="ULB47" s="467"/>
      <c r="ULC47" s="467"/>
      <c r="ULD47" s="467"/>
      <c r="ULE47" s="467"/>
      <c r="ULF47" s="467"/>
      <c r="ULG47" s="467"/>
      <c r="ULH47" s="467"/>
      <c r="ULI47" s="467"/>
      <c r="ULJ47" s="467"/>
      <c r="ULK47" s="467"/>
      <c r="ULL47" s="467"/>
      <c r="ULM47" s="467"/>
      <c r="ULN47" s="467"/>
      <c r="ULO47" s="467"/>
      <c r="ULP47" s="467"/>
      <c r="ULQ47" s="467"/>
      <c r="ULR47" s="467"/>
      <c r="ULS47" s="467"/>
      <c r="ULT47" s="467"/>
      <c r="ULU47" s="467"/>
      <c r="ULV47" s="467"/>
      <c r="ULW47" s="467"/>
      <c r="ULX47" s="467"/>
      <c r="ULY47" s="467"/>
      <c r="ULZ47" s="467"/>
      <c r="UMA47" s="467"/>
      <c r="UMB47" s="467"/>
      <c r="UMC47" s="467"/>
      <c r="UMD47" s="467"/>
      <c r="UME47" s="467"/>
      <c r="UMF47" s="467"/>
      <c r="UMG47" s="467"/>
      <c r="UMH47" s="467"/>
      <c r="UMI47" s="467"/>
      <c r="UMJ47" s="467"/>
      <c r="UMK47" s="467"/>
      <c r="UML47" s="467"/>
      <c r="UMM47" s="467"/>
      <c r="UMN47" s="467"/>
      <c r="UMO47" s="467"/>
      <c r="UMP47" s="467"/>
      <c r="UMQ47" s="467"/>
      <c r="UMR47" s="467"/>
      <c r="UMS47" s="467"/>
      <c r="UMT47" s="467"/>
      <c r="UMU47" s="467"/>
      <c r="UMV47" s="467"/>
      <c r="UMW47" s="467"/>
      <c r="UMX47" s="467"/>
      <c r="UMY47" s="467"/>
      <c r="UMZ47" s="467"/>
      <c r="UNA47" s="467"/>
      <c r="UNB47" s="467"/>
      <c r="UNC47" s="467"/>
      <c r="UND47" s="467"/>
      <c r="UNE47" s="467"/>
      <c r="UNF47" s="467"/>
      <c r="UNG47" s="467"/>
      <c r="UNH47" s="467"/>
      <c r="UNI47" s="467"/>
      <c r="UNJ47" s="467"/>
      <c r="UNK47" s="467"/>
      <c r="UNL47" s="467"/>
      <c r="UNM47" s="467"/>
      <c r="UNN47" s="467"/>
      <c r="UNO47" s="467"/>
      <c r="UNP47" s="467"/>
      <c r="UNQ47" s="467"/>
      <c r="UNR47" s="467"/>
      <c r="UNS47" s="467"/>
      <c r="UNT47" s="467"/>
      <c r="UNU47" s="467"/>
      <c r="UNV47" s="467"/>
      <c r="UNW47" s="467"/>
      <c r="UNX47" s="467"/>
      <c r="UNY47" s="467"/>
      <c r="UNZ47" s="467"/>
      <c r="UOA47" s="467"/>
      <c r="UOB47" s="467"/>
      <c r="UOC47" s="467"/>
      <c r="UOD47" s="467"/>
      <c r="UOE47" s="467"/>
      <c r="UOF47" s="467"/>
      <c r="UOG47" s="467"/>
      <c r="UOH47" s="467"/>
      <c r="UOI47" s="467"/>
      <c r="UOJ47" s="467"/>
      <c r="UOK47" s="467"/>
      <c r="UOL47" s="467"/>
      <c r="UOM47" s="467"/>
      <c r="UON47" s="467"/>
      <c r="UOO47" s="467"/>
      <c r="UOP47" s="467"/>
      <c r="UOQ47" s="467"/>
      <c r="UOR47" s="467"/>
      <c r="UOS47" s="467"/>
      <c r="UOT47" s="467"/>
      <c r="UOU47" s="467"/>
      <c r="UOV47" s="467"/>
      <c r="UOW47" s="467"/>
      <c r="UOX47" s="467"/>
      <c r="UOY47" s="467"/>
      <c r="UOZ47" s="467"/>
      <c r="UPA47" s="467"/>
      <c r="UPB47" s="467"/>
      <c r="UPC47" s="467"/>
      <c r="UPD47" s="467"/>
      <c r="UPE47" s="467"/>
      <c r="UPF47" s="467"/>
      <c r="UPG47" s="467"/>
      <c r="UPH47" s="467"/>
      <c r="UPI47" s="467"/>
      <c r="UPJ47" s="467"/>
      <c r="UPK47" s="467"/>
      <c r="UPL47" s="467"/>
      <c r="UPM47" s="467"/>
      <c r="UPN47" s="467"/>
      <c r="UPO47" s="467"/>
      <c r="UPP47" s="467"/>
      <c r="UPQ47" s="467"/>
      <c r="UPR47" s="467"/>
      <c r="UPS47" s="467"/>
      <c r="UPT47" s="467"/>
      <c r="UPU47" s="467"/>
      <c r="UPV47" s="467"/>
      <c r="UPW47" s="467"/>
      <c r="UPX47" s="467"/>
      <c r="UPY47" s="467"/>
      <c r="UPZ47" s="467"/>
      <c r="UQA47" s="467"/>
      <c r="UQB47" s="467"/>
      <c r="UQC47" s="467"/>
      <c r="UQD47" s="467"/>
      <c r="UQE47" s="467"/>
      <c r="UQF47" s="467"/>
      <c r="UQG47" s="467"/>
      <c r="UQH47" s="467"/>
      <c r="UQI47" s="467"/>
      <c r="UQJ47" s="467"/>
      <c r="UQK47" s="467"/>
      <c r="UQL47" s="467"/>
      <c r="UQM47" s="467"/>
      <c r="UQN47" s="467"/>
      <c r="UQO47" s="467"/>
      <c r="UQP47" s="467"/>
      <c r="UQQ47" s="467"/>
      <c r="UQR47" s="467"/>
      <c r="UQS47" s="467"/>
      <c r="UQT47" s="467"/>
      <c r="UQU47" s="467"/>
      <c r="UQV47" s="467"/>
      <c r="UQW47" s="467"/>
      <c r="UQX47" s="467"/>
      <c r="UQY47" s="467"/>
      <c r="UQZ47" s="467"/>
      <c r="URA47" s="467"/>
      <c r="URB47" s="467"/>
      <c r="URC47" s="467"/>
      <c r="URD47" s="467"/>
      <c r="URE47" s="467"/>
      <c r="URF47" s="467"/>
      <c r="URG47" s="467"/>
      <c r="URH47" s="467"/>
      <c r="URI47" s="467"/>
      <c r="URJ47" s="467"/>
      <c r="URK47" s="467"/>
      <c r="URL47" s="467"/>
      <c r="URM47" s="467"/>
      <c r="URN47" s="467"/>
      <c r="URO47" s="467"/>
      <c r="URP47" s="467"/>
      <c r="URQ47" s="467"/>
      <c r="URR47" s="467"/>
      <c r="URS47" s="467"/>
      <c r="URT47" s="467"/>
      <c r="URU47" s="467"/>
      <c r="URV47" s="467"/>
      <c r="URW47" s="467"/>
      <c r="URX47" s="467"/>
      <c r="URY47" s="467"/>
      <c r="URZ47" s="467"/>
      <c r="USA47" s="467"/>
      <c r="USB47" s="467"/>
      <c r="USC47" s="467"/>
      <c r="USD47" s="467"/>
      <c r="USE47" s="467"/>
      <c r="USF47" s="467"/>
      <c r="USG47" s="467"/>
      <c r="USH47" s="467"/>
      <c r="USI47" s="467"/>
      <c r="USJ47" s="467"/>
      <c r="USK47" s="467"/>
      <c r="USL47" s="467"/>
      <c r="USM47" s="467"/>
      <c r="USN47" s="467"/>
      <c r="USO47" s="467"/>
      <c r="USP47" s="467"/>
      <c r="USQ47" s="467"/>
      <c r="USR47" s="467"/>
      <c r="USS47" s="467"/>
      <c r="UST47" s="467"/>
      <c r="USU47" s="467"/>
      <c r="USV47" s="467"/>
      <c r="USW47" s="467"/>
      <c r="USX47" s="467"/>
      <c r="USY47" s="467"/>
      <c r="USZ47" s="467"/>
      <c r="UTA47" s="467"/>
      <c r="UTB47" s="467"/>
      <c r="UTC47" s="467"/>
      <c r="UTD47" s="467"/>
      <c r="UTE47" s="467"/>
      <c r="UTF47" s="467"/>
      <c r="UTG47" s="467"/>
      <c r="UTH47" s="467"/>
      <c r="UTI47" s="467"/>
      <c r="UTJ47" s="467"/>
      <c r="UTK47" s="467"/>
      <c r="UTL47" s="467"/>
      <c r="UTM47" s="467"/>
      <c r="UTN47" s="467"/>
      <c r="UTO47" s="467"/>
      <c r="UTP47" s="467"/>
      <c r="UTQ47" s="467"/>
      <c r="UTR47" s="467"/>
      <c r="UTS47" s="467"/>
      <c r="UTT47" s="467"/>
      <c r="UTU47" s="467"/>
      <c r="UTV47" s="467"/>
      <c r="UTW47" s="467"/>
      <c r="UTX47" s="467"/>
      <c r="UTY47" s="467"/>
      <c r="UTZ47" s="467"/>
      <c r="UUA47" s="467"/>
      <c r="UUB47" s="467"/>
      <c r="UUC47" s="467"/>
      <c r="UUD47" s="467"/>
      <c r="UUE47" s="467"/>
      <c r="UUF47" s="467"/>
      <c r="UUG47" s="467"/>
      <c r="UUH47" s="467"/>
      <c r="UUI47" s="467"/>
      <c r="UUJ47" s="467"/>
      <c r="UUK47" s="467"/>
      <c r="UUL47" s="467"/>
      <c r="UUM47" s="467"/>
      <c r="UUN47" s="467"/>
      <c r="UUO47" s="467"/>
      <c r="UUP47" s="467"/>
      <c r="UUQ47" s="467"/>
      <c r="UUR47" s="467"/>
      <c r="UUS47" s="467"/>
      <c r="UUT47" s="467"/>
      <c r="UUU47" s="467"/>
      <c r="UUV47" s="467"/>
      <c r="UUW47" s="467"/>
      <c r="UUX47" s="467"/>
      <c r="UUY47" s="467"/>
      <c r="UUZ47" s="467"/>
      <c r="UVA47" s="467"/>
      <c r="UVB47" s="467"/>
      <c r="UVC47" s="467"/>
      <c r="UVD47" s="467"/>
      <c r="UVE47" s="467"/>
      <c r="UVF47" s="467"/>
      <c r="UVG47" s="467"/>
      <c r="UVH47" s="467"/>
      <c r="UVI47" s="467"/>
      <c r="UVJ47" s="467"/>
      <c r="UVK47" s="467"/>
      <c r="UVL47" s="467"/>
      <c r="UVM47" s="467"/>
      <c r="UVN47" s="467"/>
      <c r="UVO47" s="467"/>
      <c r="UVP47" s="467"/>
      <c r="UVQ47" s="467"/>
      <c r="UVR47" s="467"/>
      <c r="UVS47" s="467"/>
      <c r="UVT47" s="467"/>
      <c r="UVU47" s="467"/>
      <c r="UVV47" s="467"/>
      <c r="UVW47" s="467"/>
      <c r="UVX47" s="467"/>
      <c r="UVY47" s="467"/>
      <c r="UVZ47" s="467"/>
      <c r="UWA47" s="467"/>
      <c r="UWB47" s="467"/>
      <c r="UWC47" s="467"/>
      <c r="UWD47" s="467"/>
      <c r="UWE47" s="467"/>
      <c r="UWF47" s="467"/>
      <c r="UWG47" s="467"/>
      <c r="UWH47" s="467"/>
      <c r="UWI47" s="467"/>
      <c r="UWJ47" s="467"/>
      <c r="UWK47" s="467"/>
      <c r="UWL47" s="467"/>
      <c r="UWM47" s="467"/>
      <c r="UWN47" s="467"/>
      <c r="UWO47" s="467"/>
      <c r="UWP47" s="467"/>
      <c r="UWQ47" s="467"/>
      <c r="UWR47" s="467"/>
      <c r="UWS47" s="467"/>
      <c r="UWT47" s="467"/>
      <c r="UWU47" s="467"/>
      <c r="UWV47" s="467"/>
      <c r="UWW47" s="467"/>
      <c r="UWX47" s="467"/>
      <c r="UWY47" s="467"/>
      <c r="UWZ47" s="467"/>
      <c r="UXA47" s="467"/>
      <c r="UXB47" s="467"/>
      <c r="UXC47" s="467"/>
      <c r="UXD47" s="467"/>
      <c r="UXE47" s="467"/>
      <c r="UXF47" s="467"/>
      <c r="UXG47" s="467"/>
      <c r="UXH47" s="467"/>
      <c r="UXI47" s="467"/>
      <c r="UXJ47" s="467"/>
      <c r="UXK47" s="467"/>
      <c r="UXL47" s="467"/>
      <c r="UXM47" s="467"/>
      <c r="UXN47" s="467"/>
      <c r="UXO47" s="467"/>
      <c r="UXP47" s="467"/>
      <c r="UXQ47" s="467"/>
      <c r="UXR47" s="467"/>
      <c r="UXS47" s="467"/>
      <c r="UXT47" s="467"/>
      <c r="UXU47" s="467"/>
      <c r="UXV47" s="467"/>
      <c r="UXW47" s="467"/>
      <c r="UXX47" s="467"/>
      <c r="UXY47" s="467"/>
      <c r="UXZ47" s="467"/>
      <c r="UYA47" s="467"/>
      <c r="UYB47" s="467"/>
      <c r="UYC47" s="467"/>
      <c r="UYD47" s="467"/>
      <c r="UYE47" s="467"/>
      <c r="UYF47" s="467"/>
      <c r="UYG47" s="467"/>
      <c r="UYH47" s="467"/>
      <c r="UYI47" s="467"/>
      <c r="UYJ47" s="467"/>
      <c r="UYK47" s="467"/>
      <c r="UYL47" s="467"/>
      <c r="UYM47" s="467"/>
      <c r="UYN47" s="467"/>
      <c r="UYO47" s="467"/>
      <c r="UYP47" s="467"/>
      <c r="UYQ47" s="467"/>
      <c r="UYR47" s="467"/>
      <c r="UYS47" s="467"/>
      <c r="UYT47" s="467"/>
      <c r="UYU47" s="467"/>
      <c r="UYV47" s="467"/>
      <c r="UYW47" s="467"/>
      <c r="UYX47" s="467"/>
      <c r="UYY47" s="467"/>
      <c r="UYZ47" s="467"/>
      <c r="UZA47" s="467"/>
      <c r="UZB47" s="467"/>
      <c r="UZC47" s="467"/>
      <c r="UZD47" s="467"/>
      <c r="UZE47" s="467"/>
      <c r="UZF47" s="467"/>
      <c r="UZG47" s="467"/>
      <c r="UZH47" s="467"/>
      <c r="UZI47" s="467"/>
      <c r="UZJ47" s="467"/>
      <c r="UZK47" s="467"/>
      <c r="UZL47" s="467"/>
      <c r="UZM47" s="467"/>
      <c r="UZN47" s="467"/>
      <c r="UZO47" s="467"/>
      <c r="UZP47" s="467"/>
      <c r="UZQ47" s="467"/>
      <c r="UZR47" s="467"/>
      <c r="UZS47" s="467"/>
      <c r="UZT47" s="467"/>
      <c r="UZU47" s="467"/>
      <c r="UZV47" s="467"/>
      <c r="UZW47" s="467"/>
      <c r="UZX47" s="467"/>
      <c r="UZY47" s="467"/>
      <c r="UZZ47" s="467"/>
      <c r="VAA47" s="467"/>
      <c r="VAB47" s="467"/>
      <c r="VAC47" s="467"/>
      <c r="VAD47" s="467"/>
      <c r="VAE47" s="467"/>
      <c r="VAF47" s="467"/>
      <c r="VAG47" s="467"/>
      <c r="VAH47" s="467"/>
      <c r="VAI47" s="467"/>
      <c r="VAJ47" s="467"/>
      <c r="VAK47" s="467"/>
      <c r="VAL47" s="467"/>
      <c r="VAM47" s="467"/>
      <c r="VAN47" s="467"/>
      <c r="VAO47" s="467"/>
      <c r="VAP47" s="467"/>
      <c r="VAQ47" s="467"/>
      <c r="VAR47" s="467"/>
      <c r="VAS47" s="467"/>
      <c r="VAT47" s="467"/>
      <c r="VAU47" s="467"/>
      <c r="VAV47" s="467"/>
      <c r="VAW47" s="467"/>
      <c r="VAX47" s="467"/>
      <c r="VAY47" s="467"/>
      <c r="VAZ47" s="467"/>
      <c r="VBA47" s="467"/>
      <c r="VBB47" s="467"/>
      <c r="VBC47" s="467"/>
      <c r="VBD47" s="467"/>
      <c r="VBE47" s="467"/>
      <c r="VBF47" s="467"/>
      <c r="VBG47" s="467"/>
      <c r="VBH47" s="467"/>
      <c r="VBI47" s="467"/>
      <c r="VBJ47" s="467"/>
      <c r="VBK47" s="467"/>
      <c r="VBL47" s="467"/>
      <c r="VBM47" s="467"/>
      <c r="VBN47" s="467"/>
      <c r="VBO47" s="467"/>
      <c r="VBP47" s="467"/>
      <c r="VBQ47" s="467"/>
      <c r="VBR47" s="467"/>
      <c r="VBS47" s="467"/>
      <c r="VBT47" s="467"/>
      <c r="VBU47" s="467"/>
      <c r="VBV47" s="467"/>
      <c r="VBW47" s="467"/>
      <c r="VBX47" s="467"/>
      <c r="VBY47" s="467"/>
      <c r="VBZ47" s="467"/>
      <c r="VCA47" s="467"/>
      <c r="VCB47" s="467"/>
      <c r="VCC47" s="467"/>
      <c r="VCD47" s="467"/>
      <c r="VCE47" s="467"/>
      <c r="VCF47" s="467"/>
      <c r="VCG47" s="467"/>
      <c r="VCH47" s="467"/>
      <c r="VCI47" s="467"/>
      <c r="VCJ47" s="467"/>
      <c r="VCK47" s="467"/>
      <c r="VCL47" s="467"/>
      <c r="VCM47" s="467"/>
      <c r="VCN47" s="467"/>
      <c r="VCO47" s="467"/>
      <c r="VCP47" s="467"/>
      <c r="VCQ47" s="467"/>
      <c r="VCR47" s="467"/>
      <c r="VCS47" s="467"/>
      <c r="VCT47" s="467"/>
      <c r="VCU47" s="467"/>
      <c r="VCV47" s="467"/>
      <c r="VCW47" s="467"/>
      <c r="VCX47" s="467"/>
      <c r="VCY47" s="467"/>
      <c r="VCZ47" s="467"/>
      <c r="VDA47" s="467"/>
      <c r="VDB47" s="467"/>
      <c r="VDC47" s="467"/>
      <c r="VDD47" s="467"/>
      <c r="VDE47" s="467"/>
      <c r="VDF47" s="467"/>
      <c r="VDG47" s="467"/>
      <c r="VDH47" s="467"/>
      <c r="VDI47" s="467"/>
      <c r="VDJ47" s="467"/>
      <c r="VDK47" s="467"/>
      <c r="VDL47" s="467"/>
      <c r="VDM47" s="467"/>
      <c r="VDN47" s="467"/>
      <c r="VDO47" s="467"/>
      <c r="VDP47" s="467"/>
      <c r="VDQ47" s="467"/>
      <c r="VDR47" s="467"/>
      <c r="VDS47" s="467"/>
      <c r="VDT47" s="467"/>
      <c r="VDU47" s="467"/>
      <c r="VDV47" s="467"/>
      <c r="VDW47" s="467"/>
      <c r="VDX47" s="467"/>
      <c r="VDY47" s="467"/>
      <c r="VDZ47" s="467"/>
      <c r="VEA47" s="467"/>
      <c r="VEB47" s="467"/>
      <c r="VEC47" s="467"/>
      <c r="VED47" s="467"/>
      <c r="VEE47" s="467"/>
      <c r="VEF47" s="467"/>
      <c r="VEG47" s="467"/>
      <c r="VEH47" s="467"/>
      <c r="VEI47" s="467"/>
      <c r="VEJ47" s="467"/>
      <c r="VEK47" s="467"/>
      <c r="VEL47" s="467"/>
      <c r="VEM47" s="467"/>
      <c r="VEN47" s="467"/>
      <c r="VEO47" s="467"/>
      <c r="VEP47" s="467"/>
      <c r="VEQ47" s="467"/>
      <c r="VER47" s="467"/>
      <c r="VES47" s="467"/>
      <c r="VET47" s="467"/>
      <c r="VEU47" s="467"/>
      <c r="VEV47" s="467"/>
      <c r="VEW47" s="467"/>
      <c r="VEX47" s="467"/>
      <c r="VEY47" s="467"/>
      <c r="VEZ47" s="467"/>
      <c r="VFA47" s="467"/>
      <c r="VFB47" s="467"/>
      <c r="VFC47" s="467"/>
      <c r="VFD47" s="467"/>
      <c r="VFE47" s="467"/>
      <c r="VFF47" s="467"/>
      <c r="VFG47" s="467"/>
      <c r="VFH47" s="467"/>
      <c r="VFI47" s="467"/>
      <c r="VFJ47" s="467"/>
      <c r="VFK47" s="467"/>
      <c r="VFL47" s="467"/>
      <c r="VFM47" s="467"/>
      <c r="VFN47" s="467"/>
      <c r="VFO47" s="467"/>
      <c r="VFP47" s="467"/>
      <c r="VFQ47" s="467"/>
      <c r="VFR47" s="467"/>
      <c r="VFS47" s="467"/>
      <c r="VFT47" s="467"/>
      <c r="VFU47" s="467"/>
      <c r="VFV47" s="467"/>
      <c r="VFW47" s="467"/>
      <c r="VFX47" s="467"/>
      <c r="VFY47" s="467"/>
      <c r="VFZ47" s="467"/>
      <c r="VGA47" s="467"/>
      <c r="VGB47" s="467"/>
      <c r="VGC47" s="467"/>
      <c r="VGD47" s="467"/>
      <c r="VGE47" s="467"/>
      <c r="VGF47" s="467"/>
      <c r="VGG47" s="467"/>
      <c r="VGH47" s="467"/>
      <c r="VGI47" s="467"/>
      <c r="VGJ47" s="467"/>
      <c r="VGK47" s="467"/>
      <c r="VGL47" s="467"/>
      <c r="VGM47" s="467"/>
      <c r="VGN47" s="467"/>
      <c r="VGO47" s="467"/>
      <c r="VGP47" s="467"/>
      <c r="VGQ47" s="467"/>
      <c r="VGR47" s="467"/>
      <c r="VGS47" s="467"/>
      <c r="VGT47" s="467"/>
      <c r="VGU47" s="467"/>
      <c r="VGV47" s="467"/>
      <c r="VGW47" s="467"/>
      <c r="VGX47" s="467"/>
      <c r="VGY47" s="467"/>
      <c r="VGZ47" s="467"/>
      <c r="VHA47" s="467"/>
      <c r="VHB47" s="467"/>
      <c r="VHC47" s="467"/>
      <c r="VHD47" s="467"/>
      <c r="VHE47" s="467"/>
      <c r="VHF47" s="467"/>
      <c r="VHG47" s="467"/>
      <c r="VHH47" s="467"/>
      <c r="VHI47" s="467"/>
      <c r="VHJ47" s="467"/>
      <c r="VHK47" s="467"/>
      <c r="VHL47" s="467"/>
      <c r="VHM47" s="467"/>
      <c r="VHN47" s="467"/>
      <c r="VHO47" s="467"/>
      <c r="VHP47" s="467"/>
      <c r="VHQ47" s="467"/>
      <c r="VHR47" s="467"/>
      <c r="VHS47" s="467"/>
      <c r="VHT47" s="467"/>
      <c r="VHU47" s="467"/>
      <c r="VHV47" s="467"/>
      <c r="VHW47" s="467"/>
      <c r="VHX47" s="467"/>
      <c r="VHY47" s="467"/>
      <c r="VHZ47" s="467"/>
      <c r="VIA47" s="467"/>
      <c r="VIB47" s="467"/>
      <c r="VIC47" s="467"/>
      <c r="VID47" s="467"/>
      <c r="VIE47" s="467"/>
      <c r="VIF47" s="467"/>
      <c r="VIG47" s="467"/>
      <c r="VIH47" s="467"/>
      <c r="VII47" s="467"/>
      <c r="VIJ47" s="467"/>
      <c r="VIK47" s="467"/>
      <c r="VIL47" s="467"/>
      <c r="VIM47" s="467"/>
      <c r="VIN47" s="467"/>
      <c r="VIO47" s="467"/>
      <c r="VIP47" s="467"/>
      <c r="VIQ47" s="467"/>
      <c r="VIR47" s="467"/>
      <c r="VIS47" s="467"/>
      <c r="VIT47" s="467"/>
      <c r="VIU47" s="467"/>
      <c r="VIV47" s="467"/>
      <c r="VIW47" s="467"/>
      <c r="VIX47" s="467"/>
      <c r="VIY47" s="467"/>
      <c r="VIZ47" s="467"/>
      <c r="VJA47" s="467"/>
      <c r="VJB47" s="467"/>
      <c r="VJC47" s="467"/>
      <c r="VJD47" s="467"/>
      <c r="VJE47" s="467"/>
      <c r="VJF47" s="467"/>
      <c r="VJG47" s="467"/>
      <c r="VJH47" s="467"/>
      <c r="VJI47" s="467"/>
      <c r="VJJ47" s="467"/>
      <c r="VJK47" s="467"/>
      <c r="VJL47" s="467"/>
      <c r="VJM47" s="467"/>
      <c r="VJN47" s="467"/>
      <c r="VJO47" s="467"/>
      <c r="VJP47" s="467"/>
      <c r="VJQ47" s="467"/>
      <c r="VJR47" s="467"/>
      <c r="VJS47" s="467"/>
      <c r="VJT47" s="467"/>
      <c r="VJU47" s="467"/>
      <c r="VJV47" s="467"/>
      <c r="VJW47" s="467"/>
      <c r="VJX47" s="467"/>
      <c r="VJY47" s="467"/>
      <c r="VJZ47" s="467"/>
      <c r="VKA47" s="467"/>
      <c r="VKB47" s="467"/>
      <c r="VKC47" s="467"/>
      <c r="VKD47" s="467"/>
      <c r="VKE47" s="467"/>
      <c r="VKF47" s="467"/>
      <c r="VKG47" s="467"/>
      <c r="VKH47" s="467"/>
      <c r="VKI47" s="467"/>
      <c r="VKJ47" s="467"/>
      <c r="VKK47" s="467"/>
      <c r="VKL47" s="467"/>
      <c r="VKM47" s="467"/>
      <c r="VKN47" s="467"/>
      <c r="VKO47" s="467"/>
      <c r="VKP47" s="467"/>
      <c r="VKQ47" s="467"/>
      <c r="VKR47" s="467"/>
      <c r="VKS47" s="467"/>
      <c r="VKT47" s="467"/>
      <c r="VKU47" s="467"/>
      <c r="VKV47" s="467"/>
      <c r="VKW47" s="467"/>
      <c r="VKX47" s="467"/>
      <c r="VKY47" s="467"/>
      <c r="VKZ47" s="467"/>
      <c r="VLA47" s="467"/>
      <c r="VLB47" s="467"/>
      <c r="VLC47" s="467"/>
      <c r="VLD47" s="467"/>
      <c r="VLE47" s="467"/>
      <c r="VLF47" s="467"/>
      <c r="VLG47" s="467"/>
      <c r="VLH47" s="467"/>
      <c r="VLI47" s="467"/>
      <c r="VLJ47" s="467"/>
      <c r="VLK47" s="467"/>
      <c r="VLL47" s="467"/>
      <c r="VLM47" s="467"/>
      <c r="VLN47" s="467"/>
      <c r="VLO47" s="467"/>
      <c r="VLP47" s="467"/>
      <c r="VLQ47" s="467"/>
      <c r="VLR47" s="467"/>
      <c r="VLS47" s="467"/>
      <c r="VLT47" s="467"/>
      <c r="VLU47" s="467"/>
      <c r="VLV47" s="467"/>
      <c r="VLW47" s="467"/>
      <c r="VLX47" s="467"/>
      <c r="VLY47" s="467"/>
      <c r="VLZ47" s="467"/>
      <c r="VMA47" s="467"/>
      <c r="VMB47" s="467"/>
      <c r="VMC47" s="467"/>
      <c r="VMD47" s="467"/>
      <c r="VME47" s="467"/>
      <c r="VMF47" s="467"/>
      <c r="VMG47" s="467"/>
      <c r="VMH47" s="467"/>
      <c r="VMI47" s="467"/>
      <c r="VMJ47" s="467"/>
      <c r="VMK47" s="467"/>
      <c r="VML47" s="467"/>
      <c r="VMM47" s="467"/>
      <c r="VMN47" s="467"/>
      <c r="VMO47" s="467"/>
      <c r="VMP47" s="467"/>
      <c r="VMQ47" s="467"/>
      <c r="VMR47" s="467"/>
      <c r="VMS47" s="467"/>
      <c r="VMT47" s="467"/>
      <c r="VMU47" s="467"/>
      <c r="VMV47" s="467"/>
      <c r="VMW47" s="467"/>
      <c r="VMX47" s="467"/>
      <c r="VMY47" s="467"/>
      <c r="VMZ47" s="467"/>
      <c r="VNA47" s="467"/>
      <c r="VNB47" s="467"/>
      <c r="VNC47" s="467"/>
      <c r="VND47" s="467"/>
      <c r="VNE47" s="467"/>
      <c r="VNF47" s="467"/>
      <c r="VNG47" s="467"/>
      <c r="VNH47" s="467"/>
      <c r="VNI47" s="467"/>
      <c r="VNJ47" s="467"/>
      <c r="VNK47" s="467"/>
      <c r="VNL47" s="467"/>
      <c r="VNM47" s="467"/>
      <c r="VNN47" s="467"/>
      <c r="VNO47" s="467"/>
      <c r="VNP47" s="467"/>
      <c r="VNQ47" s="467"/>
      <c r="VNR47" s="467"/>
      <c r="VNS47" s="467"/>
      <c r="VNT47" s="467"/>
      <c r="VNU47" s="467"/>
      <c r="VNV47" s="467"/>
      <c r="VNW47" s="467"/>
      <c r="VNX47" s="467"/>
      <c r="VNY47" s="467"/>
      <c r="VNZ47" s="467"/>
      <c r="VOA47" s="467"/>
      <c r="VOB47" s="467"/>
      <c r="VOC47" s="467"/>
      <c r="VOD47" s="467"/>
      <c r="VOE47" s="467"/>
      <c r="VOF47" s="467"/>
      <c r="VOG47" s="467"/>
      <c r="VOH47" s="467"/>
      <c r="VOI47" s="467"/>
      <c r="VOJ47" s="467"/>
      <c r="VOK47" s="467"/>
      <c r="VOL47" s="467"/>
      <c r="VOM47" s="467"/>
      <c r="VON47" s="467"/>
      <c r="VOO47" s="467"/>
      <c r="VOP47" s="467"/>
      <c r="VOQ47" s="467"/>
      <c r="VOR47" s="467"/>
      <c r="VOS47" s="467"/>
      <c r="VOT47" s="467"/>
      <c r="VOU47" s="467"/>
      <c r="VOV47" s="467"/>
      <c r="VOW47" s="467"/>
      <c r="VOX47" s="467"/>
      <c r="VOY47" s="467"/>
      <c r="VOZ47" s="467"/>
      <c r="VPA47" s="467"/>
      <c r="VPB47" s="467"/>
      <c r="VPC47" s="467"/>
      <c r="VPD47" s="467"/>
      <c r="VPE47" s="467"/>
      <c r="VPF47" s="467"/>
      <c r="VPG47" s="467"/>
      <c r="VPH47" s="467"/>
      <c r="VPI47" s="467"/>
      <c r="VPJ47" s="467"/>
      <c r="VPK47" s="467"/>
      <c r="VPL47" s="467"/>
      <c r="VPM47" s="467"/>
      <c r="VPN47" s="467"/>
      <c r="VPO47" s="467"/>
      <c r="VPP47" s="467"/>
      <c r="VPQ47" s="467"/>
      <c r="VPR47" s="467"/>
      <c r="VPS47" s="467"/>
      <c r="VPT47" s="467"/>
      <c r="VPU47" s="467"/>
      <c r="VPV47" s="467"/>
      <c r="VPW47" s="467"/>
      <c r="VPX47" s="467"/>
      <c r="VPY47" s="467"/>
      <c r="VPZ47" s="467"/>
      <c r="VQA47" s="467"/>
      <c r="VQB47" s="467"/>
      <c r="VQC47" s="467"/>
      <c r="VQD47" s="467"/>
      <c r="VQE47" s="467"/>
      <c r="VQF47" s="467"/>
      <c r="VQG47" s="467"/>
      <c r="VQH47" s="467"/>
      <c r="VQI47" s="467"/>
      <c r="VQJ47" s="467"/>
      <c r="VQK47" s="467"/>
      <c r="VQL47" s="467"/>
      <c r="VQM47" s="467"/>
      <c r="VQN47" s="467"/>
      <c r="VQO47" s="467"/>
      <c r="VQP47" s="467"/>
      <c r="VQQ47" s="467"/>
      <c r="VQR47" s="467"/>
      <c r="VQS47" s="467"/>
      <c r="VQT47" s="467"/>
      <c r="VQU47" s="467"/>
      <c r="VQV47" s="467"/>
      <c r="VQW47" s="467"/>
      <c r="VQX47" s="467"/>
      <c r="VQY47" s="467"/>
      <c r="VQZ47" s="467"/>
      <c r="VRA47" s="467"/>
      <c r="VRB47" s="467"/>
      <c r="VRC47" s="467"/>
      <c r="VRD47" s="467"/>
      <c r="VRE47" s="467"/>
      <c r="VRF47" s="467"/>
      <c r="VRG47" s="467"/>
      <c r="VRH47" s="467"/>
      <c r="VRI47" s="467"/>
      <c r="VRJ47" s="467"/>
      <c r="VRK47" s="467"/>
      <c r="VRL47" s="467"/>
      <c r="VRM47" s="467"/>
      <c r="VRN47" s="467"/>
      <c r="VRO47" s="467"/>
      <c r="VRP47" s="467"/>
      <c r="VRQ47" s="467"/>
      <c r="VRR47" s="467"/>
      <c r="VRS47" s="467"/>
      <c r="VRT47" s="467"/>
      <c r="VRU47" s="467"/>
      <c r="VRV47" s="467"/>
      <c r="VRW47" s="467"/>
      <c r="VRX47" s="467"/>
      <c r="VRY47" s="467"/>
      <c r="VRZ47" s="467"/>
      <c r="VSA47" s="467"/>
      <c r="VSB47" s="467"/>
      <c r="VSC47" s="467"/>
      <c r="VSD47" s="467"/>
      <c r="VSE47" s="467"/>
      <c r="VSF47" s="467"/>
      <c r="VSG47" s="467"/>
      <c r="VSH47" s="467"/>
      <c r="VSI47" s="467"/>
      <c r="VSJ47" s="467"/>
      <c r="VSK47" s="467"/>
      <c r="VSL47" s="467"/>
      <c r="VSM47" s="467"/>
      <c r="VSN47" s="467"/>
      <c r="VSO47" s="467"/>
      <c r="VSP47" s="467"/>
      <c r="VSQ47" s="467"/>
      <c r="VSR47" s="467"/>
      <c r="VSS47" s="467"/>
      <c r="VST47" s="467"/>
      <c r="VSU47" s="467"/>
      <c r="VSV47" s="467"/>
      <c r="VSW47" s="467"/>
      <c r="VSX47" s="467"/>
      <c r="VSY47" s="467"/>
      <c r="VSZ47" s="467"/>
      <c r="VTA47" s="467"/>
      <c r="VTB47" s="467"/>
      <c r="VTC47" s="467"/>
      <c r="VTD47" s="467"/>
      <c r="VTE47" s="467"/>
      <c r="VTF47" s="467"/>
      <c r="VTG47" s="467"/>
      <c r="VTH47" s="467"/>
      <c r="VTI47" s="467"/>
      <c r="VTJ47" s="467"/>
      <c r="VTK47" s="467"/>
      <c r="VTL47" s="467"/>
      <c r="VTM47" s="467"/>
      <c r="VTN47" s="467"/>
      <c r="VTO47" s="467"/>
      <c r="VTP47" s="467"/>
      <c r="VTQ47" s="467"/>
      <c r="VTR47" s="467"/>
      <c r="VTS47" s="467"/>
      <c r="VTT47" s="467"/>
      <c r="VTU47" s="467"/>
      <c r="VTV47" s="467"/>
      <c r="VTW47" s="467"/>
      <c r="VTX47" s="467"/>
      <c r="VTY47" s="467"/>
      <c r="VTZ47" s="467"/>
      <c r="VUA47" s="467"/>
      <c r="VUB47" s="467"/>
      <c r="VUC47" s="467"/>
      <c r="VUD47" s="467"/>
      <c r="VUE47" s="467"/>
      <c r="VUF47" s="467"/>
      <c r="VUG47" s="467"/>
      <c r="VUH47" s="467"/>
      <c r="VUI47" s="467"/>
      <c r="VUJ47" s="467"/>
      <c r="VUK47" s="467"/>
      <c r="VUL47" s="467"/>
      <c r="VUM47" s="467"/>
      <c r="VUN47" s="467"/>
      <c r="VUO47" s="467"/>
      <c r="VUP47" s="467"/>
      <c r="VUQ47" s="467"/>
      <c r="VUR47" s="467"/>
      <c r="VUS47" s="467"/>
      <c r="VUT47" s="467"/>
      <c r="VUU47" s="467"/>
      <c r="VUV47" s="467"/>
      <c r="VUW47" s="467"/>
      <c r="VUX47" s="467"/>
      <c r="VUY47" s="467"/>
      <c r="VUZ47" s="467"/>
      <c r="VVA47" s="467"/>
      <c r="VVB47" s="467"/>
      <c r="VVC47" s="467"/>
      <c r="VVD47" s="467"/>
      <c r="VVE47" s="467"/>
      <c r="VVF47" s="467"/>
      <c r="VVG47" s="467"/>
      <c r="VVH47" s="467"/>
      <c r="VVI47" s="467"/>
      <c r="VVJ47" s="467"/>
      <c r="VVK47" s="467"/>
      <c r="VVL47" s="467"/>
      <c r="VVM47" s="467"/>
      <c r="VVN47" s="467"/>
      <c r="VVO47" s="467"/>
      <c r="VVP47" s="467"/>
      <c r="VVQ47" s="467"/>
      <c r="VVR47" s="467"/>
      <c r="VVS47" s="467"/>
      <c r="VVT47" s="467"/>
      <c r="VVU47" s="467"/>
      <c r="VVV47" s="467"/>
      <c r="VVW47" s="467"/>
      <c r="VVX47" s="467"/>
      <c r="VVY47" s="467"/>
      <c r="VVZ47" s="467"/>
      <c r="VWA47" s="467"/>
      <c r="VWB47" s="467"/>
      <c r="VWC47" s="467"/>
      <c r="VWD47" s="467"/>
      <c r="VWE47" s="467"/>
      <c r="VWF47" s="467"/>
      <c r="VWG47" s="467"/>
      <c r="VWH47" s="467"/>
      <c r="VWI47" s="467"/>
      <c r="VWJ47" s="467"/>
      <c r="VWK47" s="467"/>
      <c r="VWL47" s="467"/>
      <c r="VWM47" s="467"/>
      <c r="VWN47" s="467"/>
      <c r="VWO47" s="467"/>
      <c r="VWP47" s="467"/>
      <c r="VWQ47" s="467"/>
      <c r="VWR47" s="467"/>
      <c r="VWS47" s="467"/>
      <c r="VWT47" s="467"/>
      <c r="VWU47" s="467"/>
      <c r="VWV47" s="467"/>
      <c r="VWW47" s="467"/>
      <c r="VWX47" s="467"/>
      <c r="VWY47" s="467"/>
      <c r="VWZ47" s="467"/>
      <c r="VXA47" s="467"/>
      <c r="VXB47" s="467"/>
      <c r="VXC47" s="467"/>
      <c r="VXD47" s="467"/>
      <c r="VXE47" s="467"/>
      <c r="VXF47" s="467"/>
      <c r="VXG47" s="467"/>
      <c r="VXH47" s="467"/>
      <c r="VXI47" s="467"/>
      <c r="VXJ47" s="467"/>
      <c r="VXK47" s="467"/>
      <c r="VXL47" s="467"/>
      <c r="VXM47" s="467"/>
      <c r="VXN47" s="467"/>
      <c r="VXO47" s="467"/>
      <c r="VXP47" s="467"/>
      <c r="VXQ47" s="467"/>
      <c r="VXR47" s="467"/>
      <c r="VXS47" s="467"/>
      <c r="VXT47" s="467"/>
      <c r="VXU47" s="467"/>
      <c r="VXV47" s="467"/>
      <c r="VXW47" s="467"/>
      <c r="VXX47" s="467"/>
      <c r="VXY47" s="467"/>
      <c r="VXZ47" s="467"/>
      <c r="VYA47" s="467"/>
      <c r="VYB47" s="467"/>
      <c r="VYC47" s="467"/>
      <c r="VYD47" s="467"/>
      <c r="VYE47" s="467"/>
      <c r="VYF47" s="467"/>
      <c r="VYG47" s="467"/>
      <c r="VYH47" s="467"/>
      <c r="VYI47" s="467"/>
      <c r="VYJ47" s="467"/>
      <c r="VYK47" s="467"/>
      <c r="VYL47" s="467"/>
      <c r="VYM47" s="467"/>
      <c r="VYN47" s="467"/>
      <c r="VYO47" s="467"/>
      <c r="VYP47" s="467"/>
      <c r="VYQ47" s="467"/>
      <c r="VYR47" s="467"/>
      <c r="VYS47" s="467"/>
      <c r="VYT47" s="467"/>
      <c r="VYU47" s="467"/>
      <c r="VYV47" s="467"/>
      <c r="VYW47" s="467"/>
      <c r="VYX47" s="467"/>
      <c r="VYY47" s="467"/>
      <c r="VYZ47" s="467"/>
      <c r="VZA47" s="467"/>
      <c r="VZB47" s="467"/>
      <c r="VZC47" s="467"/>
      <c r="VZD47" s="467"/>
      <c r="VZE47" s="467"/>
      <c r="VZF47" s="467"/>
      <c r="VZG47" s="467"/>
      <c r="VZH47" s="467"/>
      <c r="VZI47" s="467"/>
      <c r="VZJ47" s="467"/>
      <c r="VZK47" s="467"/>
      <c r="VZL47" s="467"/>
      <c r="VZM47" s="467"/>
      <c r="VZN47" s="467"/>
      <c r="VZO47" s="467"/>
      <c r="VZP47" s="467"/>
      <c r="VZQ47" s="467"/>
      <c r="VZR47" s="467"/>
      <c r="VZS47" s="467"/>
      <c r="VZT47" s="467"/>
      <c r="VZU47" s="467"/>
      <c r="VZV47" s="467"/>
      <c r="VZW47" s="467"/>
      <c r="VZX47" s="467"/>
      <c r="VZY47" s="467"/>
      <c r="VZZ47" s="467"/>
      <c r="WAA47" s="467"/>
      <c r="WAB47" s="467"/>
      <c r="WAC47" s="467"/>
      <c r="WAD47" s="467"/>
      <c r="WAE47" s="467"/>
      <c r="WAF47" s="467"/>
      <c r="WAG47" s="467"/>
      <c r="WAH47" s="467"/>
      <c r="WAI47" s="467"/>
      <c r="WAJ47" s="467"/>
      <c r="WAK47" s="467"/>
      <c r="WAL47" s="467"/>
      <c r="WAM47" s="467"/>
      <c r="WAN47" s="467"/>
      <c r="WAO47" s="467"/>
      <c r="WAP47" s="467"/>
      <c r="WAQ47" s="467"/>
      <c r="WAR47" s="467"/>
      <c r="WAS47" s="467"/>
      <c r="WAT47" s="467"/>
      <c r="WAU47" s="467"/>
      <c r="WAV47" s="467"/>
      <c r="WAW47" s="467"/>
      <c r="WAX47" s="467"/>
      <c r="WAY47" s="467"/>
      <c r="WAZ47" s="467"/>
      <c r="WBA47" s="467"/>
      <c r="WBB47" s="467"/>
      <c r="WBC47" s="467"/>
      <c r="WBD47" s="467"/>
      <c r="WBE47" s="467"/>
      <c r="WBF47" s="467"/>
      <c r="WBG47" s="467"/>
      <c r="WBH47" s="467"/>
      <c r="WBI47" s="467"/>
      <c r="WBJ47" s="467"/>
      <c r="WBK47" s="467"/>
      <c r="WBL47" s="467"/>
      <c r="WBM47" s="467"/>
      <c r="WBN47" s="467"/>
      <c r="WBO47" s="467"/>
      <c r="WBP47" s="467"/>
      <c r="WBQ47" s="467"/>
      <c r="WBR47" s="467"/>
      <c r="WBS47" s="467"/>
      <c r="WBT47" s="467"/>
      <c r="WBU47" s="467"/>
      <c r="WBV47" s="467"/>
      <c r="WBW47" s="467"/>
      <c r="WBX47" s="467"/>
      <c r="WBY47" s="467"/>
      <c r="WBZ47" s="467"/>
      <c r="WCA47" s="467"/>
      <c r="WCB47" s="467"/>
      <c r="WCC47" s="467"/>
      <c r="WCD47" s="467"/>
      <c r="WCE47" s="467"/>
      <c r="WCF47" s="467"/>
      <c r="WCG47" s="467"/>
      <c r="WCH47" s="467"/>
      <c r="WCI47" s="467"/>
      <c r="WCJ47" s="467"/>
      <c r="WCK47" s="467"/>
      <c r="WCL47" s="467"/>
      <c r="WCM47" s="467"/>
      <c r="WCN47" s="467"/>
      <c r="WCO47" s="467"/>
      <c r="WCP47" s="467"/>
      <c r="WCQ47" s="467"/>
      <c r="WCR47" s="467"/>
      <c r="WCS47" s="467"/>
      <c r="WCT47" s="467"/>
      <c r="WCU47" s="467"/>
      <c r="WCV47" s="467"/>
      <c r="WCW47" s="467"/>
      <c r="WCX47" s="467"/>
      <c r="WCY47" s="467"/>
      <c r="WCZ47" s="467"/>
      <c r="WDA47" s="467"/>
      <c r="WDB47" s="467"/>
      <c r="WDC47" s="467"/>
      <c r="WDD47" s="467"/>
      <c r="WDE47" s="467"/>
      <c r="WDF47" s="467"/>
      <c r="WDG47" s="467"/>
      <c r="WDH47" s="467"/>
      <c r="WDI47" s="467"/>
      <c r="WDJ47" s="467"/>
      <c r="WDK47" s="467"/>
      <c r="WDL47" s="467"/>
      <c r="WDM47" s="467"/>
      <c r="WDN47" s="467"/>
      <c r="WDO47" s="467"/>
      <c r="WDP47" s="467"/>
      <c r="WDQ47" s="467"/>
      <c r="WDR47" s="467"/>
      <c r="WDS47" s="467"/>
      <c r="WDT47" s="467"/>
      <c r="WDU47" s="467"/>
      <c r="WDV47" s="467"/>
      <c r="WDW47" s="467"/>
      <c r="WDX47" s="467"/>
      <c r="WDY47" s="467"/>
      <c r="WDZ47" s="467"/>
      <c r="WEA47" s="467"/>
      <c r="WEB47" s="467"/>
      <c r="WEC47" s="467"/>
      <c r="WED47" s="467"/>
      <c r="WEE47" s="467"/>
      <c r="WEF47" s="467"/>
      <c r="WEG47" s="467"/>
      <c r="WEH47" s="467"/>
      <c r="WEI47" s="467"/>
      <c r="WEJ47" s="467"/>
      <c r="WEK47" s="467"/>
      <c r="WEL47" s="467"/>
      <c r="WEM47" s="467"/>
      <c r="WEN47" s="467"/>
      <c r="WEO47" s="467"/>
      <c r="WEP47" s="467"/>
      <c r="WEQ47" s="467"/>
      <c r="WER47" s="467"/>
      <c r="WES47" s="467"/>
      <c r="WET47" s="467"/>
      <c r="WEU47" s="467"/>
      <c r="WEV47" s="467"/>
      <c r="WEW47" s="467"/>
      <c r="WEX47" s="467"/>
      <c r="WEY47" s="467"/>
      <c r="WEZ47" s="467"/>
      <c r="WFA47" s="467"/>
      <c r="WFB47" s="467"/>
      <c r="WFC47" s="467"/>
      <c r="WFD47" s="467"/>
      <c r="WFE47" s="467"/>
      <c r="WFF47" s="467"/>
      <c r="WFG47" s="467"/>
      <c r="WFH47" s="467"/>
      <c r="WFI47" s="467"/>
      <c r="WFJ47" s="467"/>
      <c r="WFK47" s="467"/>
      <c r="WFL47" s="467"/>
      <c r="WFM47" s="467"/>
      <c r="WFN47" s="467"/>
      <c r="WFO47" s="467"/>
      <c r="WFP47" s="467"/>
      <c r="WFQ47" s="467"/>
      <c r="WFR47" s="467"/>
      <c r="WFS47" s="467"/>
      <c r="WFT47" s="467"/>
      <c r="WFU47" s="467"/>
      <c r="WFV47" s="467"/>
      <c r="WFW47" s="467"/>
      <c r="WFX47" s="467"/>
      <c r="WFY47" s="467"/>
      <c r="WFZ47" s="467"/>
      <c r="WGA47" s="467"/>
      <c r="WGB47" s="467"/>
      <c r="WGC47" s="467"/>
      <c r="WGD47" s="467"/>
      <c r="WGE47" s="467"/>
      <c r="WGF47" s="467"/>
      <c r="WGG47" s="467"/>
      <c r="WGH47" s="467"/>
      <c r="WGI47" s="467"/>
      <c r="WGJ47" s="467"/>
      <c r="WGK47" s="467"/>
      <c r="WGL47" s="467"/>
      <c r="WGM47" s="467"/>
      <c r="WGN47" s="467"/>
      <c r="WGO47" s="467"/>
      <c r="WGP47" s="467"/>
      <c r="WGQ47" s="467"/>
      <c r="WGR47" s="467"/>
      <c r="WGS47" s="467"/>
      <c r="WGT47" s="467"/>
      <c r="WGU47" s="467"/>
      <c r="WGV47" s="467"/>
      <c r="WGW47" s="467"/>
      <c r="WGX47" s="467"/>
      <c r="WGY47" s="467"/>
      <c r="WGZ47" s="467"/>
      <c r="WHA47" s="467"/>
      <c r="WHB47" s="467"/>
      <c r="WHC47" s="467"/>
      <c r="WHD47" s="467"/>
      <c r="WHE47" s="467"/>
      <c r="WHF47" s="467"/>
      <c r="WHG47" s="467"/>
      <c r="WHH47" s="467"/>
      <c r="WHI47" s="467"/>
      <c r="WHJ47" s="467"/>
      <c r="WHK47" s="467"/>
      <c r="WHL47" s="467"/>
      <c r="WHM47" s="467"/>
      <c r="WHN47" s="467"/>
      <c r="WHO47" s="467"/>
      <c r="WHP47" s="467"/>
      <c r="WHQ47" s="467"/>
      <c r="WHR47" s="467"/>
      <c r="WHS47" s="467"/>
      <c r="WHT47" s="467"/>
      <c r="WHU47" s="467"/>
      <c r="WHV47" s="467"/>
      <c r="WHW47" s="467"/>
      <c r="WHX47" s="467"/>
      <c r="WHY47" s="467"/>
      <c r="WHZ47" s="467"/>
      <c r="WIA47" s="467"/>
      <c r="WIB47" s="467"/>
      <c r="WIC47" s="467"/>
      <c r="WID47" s="467"/>
      <c r="WIE47" s="467"/>
      <c r="WIF47" s="467"/>
      <c r="WIG47" s="467"/>
      <c r="WIH47" s="467"/>
      <c r="WII47" s="467"/>
      <c r="WIJ47" s="467"/>
      <c r="WIK47" s="467"/>
      <c r="WIL47" s="467"/>
      <c r="WIM47" s="467"/>
      <c r="WIN47" s="467"/>
      <c r="WIO47" s="467"/>
      <c r="WIP47" s="467"/>
      <c r="WIQ47" s="467"/>
      <c r="WIR47" s="467"/>
      <c r="WIS47" s="467"/>
      <c r="WIT47" s="467"/>
      <c r="WIU47" s="467"/>
      <c r="WIV47" s="467"/>
      <c r="WIW47" s="467"/>
      <c r="WIX47" s="467"/>
      <c r="WIY47" s="467"/>
      <c r="WIZ47" s="467"/>
      <c r="WJA47" s="467"/>
      <c r="WJB47" s="467"/>
      <c r="WJC47" s="467"/>
      <c r="WJD47" s="467"/>
      <c r="WJE47" s="467"/>
      <c r="WJF47" s="467"/>
      <c r="WJG47" s="467"/>
      <c r="WJH47" s="467"/>
      <c r="WJI47" s="467"/>
      <c r="WJJ47" s="467"/>
      <c r="WJK47" s="467"/>
      <c r="WJL47" s="467"/>
      <c r="WJM47" s="467"/>
      <c r="WJN47" s="467"/>
      <c r="WJO47" s="467"/>
      <c r="WJP47" s="467"/>
      <c r="WJQ47" s="467"/>
      <c r="WJR47" s="467"/>
      <c r="WJS47" s="467"/>
      <c r="WJT47" s="467"/>
      <c r="WJU47" s="467"/>
      <c r="WJV47" s="467"/>
      <c r="WJW47" s="467"/>
      <c r="WJX47" s="467"/>
      <c r="WJY47" s="467"/>
      <c r="WJZ47" s="467"/>
      <c r="WKA47" s="467"/>
      <c r="WKB47" s="467"/>
      <c r="WKC47" s="467"/>
      <c r="WKD47" s="467"/>
      <c r="WKE47" s="467"/>
      <c r="WKF47" s="467"/>
      <c r="WKG47" s="467"/>
      <c r="WKH47" s="467"/>
      <c r="WKI47" s="467"/>
      <c r="WKJ47" s="467"/>
      <c r="WKK47" s="467"/>
      <c r="WKL47" s="467"/>
      <c r="WKM47" s="467"/>
      <c r="WKN47" s="467"/>
      <c r="WKO47" s="467"/>
      <c r="WKP47" s="467"/>
      <c r="WKQ47" s="467"/>
      <c r="WKR47" s="467"/>
      <c r="WKS47" s="467"/>
      <c r="WKT47" s="467"/>
      <c r="WKU47" s="467"/>
      <c r="WKV47" s="467"/>
      <c r="WKW47" s="467"/>
      <c r="WKX47" s="467"/>
      <c r="WKY47" s="467"/>
      <c r="WKZ47" s="467"/>
      <c r="WLA47" s="467"/>
      <c r="WLB47" s="467"/>
      <c r="WLC47" s="467"/>
      <c r="WLD47" s="467"/>
      <c r="WLE47" s="467"/>
      <c r="WLF47" s="467"/>
      <c r="WLG47" s="467"/>
      <c r="WLH47" s="467"/>
      <c r="WLI47" s="467"/>
      <c r="WLJ47" s="467"/>
      <c r="WLK47" s="467"/>
      <c r="WLL47" s="467"/>
      <c r="WLM47" s="467"/>
      <c r="WLN47" s="467"/>
      <c r="WLO47" s="467"/>
      <c r="WLP47" s="467"/>
      <c r="WLQ47" s="467"/>
      <c r="WLR47" s="467"/>
      <c r="WLS47" s="467"/>
      <c r="WLT47" s="467"/>
      <c r="WLU47" s="467"/>
      <c r="WLV47" s="467"/>
      <c r="WLW47" s="467"/>
      <c r="WLX47" s="467"/>
      <c r="WLY47" s="467"/>
      <c r="WLZ47" s="467"/>
      <c r="WMA47" s="467"/>
      <c r="WMB47" s="467"/>
      <c r="WMC47" s="467"/>
      <c r="WMD47" s="467"/>
      <c r="WME47" s="467"/>
      <c r="WMF47" s="467"/>
      <c r="WMG47" s="467"/>
      <c r="WMH47" s="467"/>
      <c r="WMI47" s="467"/>
      <c r="WMJ47" s="467"/>
      <c r="WMK47" s="467"/>
      <c r="WML47" s="467"/>
      <c r="WMM47" s="467"/>
      <c r="WMN47" s="467"/>
      <c r="WMO47" s="467"/>
      <c r="WMP47" s="467"/>
      <c r="WMQ47" s="467"/>
      <c r="WMR47" s="467"/>
      <c r="WMS47" s="467"/>
      <c r="WMT47" s="467"/>
      <c r="WMU47" s="467"/>
      <c r="WMV47" s="467"/>
      <c r="WMW47" s="467"/>
      <c r="WMX47" s="467"/>
      <c r="WMY47" s="467"/>
      <c r="WMZ47" s="467"/>
      <c r="WNA47" s="467"/>
      <c r="WNB47" s="467"/>
      <c r="WNC47" s="467"/>
      <c r="WND47" s="467"/>
      <c r="WNE47" s="467"/>
      <c r="WNF47" s="467"/>
      <c r="WNG47" s="467"/>
      <c r="WNH47" s="467"/>
      <c r="WNI47" s="467"/>
      <c r="WNJ47" s="467"/>
      <c r="WNK47" s="467"/>
      <c r="WNL47" s="467"/>
      <c r="WNM47" s="467"/>
      <c r="WNN47" s="467"/>
      <c r="WNO47" s="467"/>
      <c r="WNP47" s="467"/>
      <c r="WNQ47" s="467"/>
      <c r="WNR47" s="467"/>
      <c r="WNS47" s="467"/>
      <c r="WNT47" s="467"/>
      <c r="WNU47" s="467"/>
      <c r="WNV47" s="467"/>
      <c r="WNW47" s="467"/>
      <c r="WNX47" s="467"/>
      <c r="WNY47" s="467"/>
      <c r="WNZ47" s="467"/>
      <c r="WOA47" s="467"/>
      <c r="WOB47" s="467"/>
      <c r="WOC47" s="467"/>
      <c r="WOD47" s="467"/>
      <c r="WOE47" s="467"/>
      <c r="WOF47" s="467"/>
      <c r="WOG47" s="467"/>
      <c r="WOH47" s="467"/>
      <c r="WOI47" s="467"/>
      <c r="WOJ47" s="467"/>
      <c r="WOK47" s="467"/>
      <c r="WOL47" s="467"/>
      <c r="WOM47" s="467"/>
      <c r="WON47" s="467"/>
      <c r="WOO47" s="467"/>
      <c r="WOP47" s="467"/>
      <c r="WOQ47" s="467"/>
      <c r="WOR47" s="467"/>
      <c r="WOS47" s="467"/>
      <c r="WOT47" s="467"/>
      <c r="WOU47" s="467"/>
      <c r="WOV47" s="467"/>
      <c r="WOW47" s="467"/>
      <c r="WOX47" s="467"/>
      <c r="WOY47" s="467"/>
      <c r="WOZ47" s="467"/>
      <c r="WPA47" s="467"/>
      <c r="WPB47" s="467"/>
      <c r="WPC47" s="467"/>
      <c r="WPD47" s="467"/>
      <c r="WPE47" s="467"/>
      <c r="WPF47" s="467"/>
      <c r="WPG47" s="467"/>
      <c r="WPH47" s="467"/>
      <c r="WPI47" s="467"/>
      <c r="WPJ47" s="467"/>
      <c r="WPK47" s="467"/>
      <c r="WPL47" s="467"/>
      <c r="WPM47" s="467"/>
      <c r="WPN47" s="467"/>
      <c r="WPO47" s="467"/>
      <c r="WPP47" s="467"/>
      <c r="WPQ47" s="467"/>
      <c r="WPR47" s="467"/>
      <c r="WPS47" s="467"/>
      <c r="WPT47" s="467"/>
      <c r="WPU47" s="467"/>
      <c r="WPV47" s="467"/>
      <c r="WPW47" s="467"/>
      <c r="WPX47" s="467"/>
      <c r="WPY47" s="467"/>
      <c r="WPZ47" s="467"/>
      <c r="WQA47" s="467"/>
      <c r="WQB47" s="467"/>
      <c r="WQC47" s="467"/>
      <c r="WQD47" s="467"/>
      <c r="WQE47" s="467"/>
      <c r="WQF47" s="467"/>
      <c r="WQG47" s="467"/>
      <c r="WQH47" s="467"/>
      <c r="WQI47" s="467"/>
      <c r="WQJ47" s="467"/>
      <c r="WQK47" s="467"/>
      <c r="WQL47" s="467"/>
      <c r="WQM47" s="467"/>
      <c r="WQN47" s="467"/>
      <c r="WQO47" s="467"/>
      <c r="WQP47" s="467"/>
      <c r="WQQ47" s="467"/>
      <c r="WQR47" s="467"/>
      <c r="WQS47" s="467"/>
      <c r="WQT47" s="467"/>
      <c r="WQU47" s="467"/>
      <c r="WQV47" s="467"/>
      <c r="WQW47" s="467"/>
      <c r="WQX47" s="467"/>
      <c r="WQY47" s="467"/>
      <c r="WQZ47" s="467"/>
      <c r="WRA47" s="467"/>
      <c r="WRB47" s="467"/>
      <c r="WRC47" s="467"/>
      <c r="WRD47" s="467"/>
      <c r="WRE47" s="467"/>
      <c r="WRF47" s="467"/>
      <c r="WRG47" s="467"/>
      <c r="WRH47" s="467"/>
      <c r="WRI47" s="467"/>
      <c r="WRJ47" s="467"/>
      <c r="WRK47" s="467"/>
      <c r="WRL47" s="467"/>
      <c r="WRM47" s="467"/>
      <c r="WRN47" s="467"/>
      <c r="WRO47" s="467"/>
      <c r="WRP47" s="467"/>
      <c r="WRQ47" s="467"/>
      <c r="WRR47" s="467"/>
      <c r="WRS47" s="467"/>
      <c r="WRT47" s="467"/>
      <c r="WRU47" s="467"/>
      <c r="WRV47" s="467"/>
      <c r="WRW47" s="467"/>
      <c r="WRX47" s="467"/>
      <c r="WRY47" s="467"/>
      <c r="WRZ47" s="467"/>
      <c r="WSA47" s="467"/>
      <c r="WSB47" s="467"/>
      <c r="WSC47" s="467"/>
      <c r="WSD47" s="467"/>
      <c r="WSE47" s="467"/>
      <c r="WSF47" s="467"/>
      <c r="WSG47" s="467"/>
      <c r="WSH47" s="467"/>
      <c r="WSI47" s="467"/>
      <c r="WSJ47" s="467"/>
      <c r="WSK47" s="467"/>
      <c r="WSL47" s="467"/>
      <c r="WSM47" s="467"/>
      <c r="WSN47" s="467"/>
      <c r="WSO47" s="467"/>
      <c r="WSP47" s="467"/>
      <c r="WSQ47" s="467"/>
      <c r="WSR47" s="467"/>
      <c r="WSS47" s="467"/>
      <c r="WST47" s="467"/>
      <c r="WSU47" s="467"/>
      <c r="WSV47" s="467"/>
      <c r="WSW47" s="467"/>
      <c r="WSX47" s="467"/>
      <c r="WSY47" s="467"/>
      <c r="WSZ47" s="467"/>
      <c r="WTA47" s="467"/>
      <c r="WTB47" s="467"/>
      <c r="WTC47" s="467"/>
      <c r="WTD47" s="467"/>
      <c r="WTE47" s="467"/>
      <c r="WTF47" s="467"/>
      <c r="WTG47" s="467"/>
      <c r="WTH47" s="467"/>
      <c r="WTI47" s="467"/>
      <c r="WTJ47" s="467"/>
      <c r="WTK47" s="467"/>
      <c r="WTL47" s="467"/>
      <c r="WTM47" s="467"/>
      <c r="WTN47" s="467"/>
      <c r="WTO47" s="467"/>
      <c r="WTP47" s="467"/>
      <c r="WTQ47" s="467"/>
      <c r="WTR47" s="467"/>
      <c r="WTS47" s="467"/>
      <c r="WTT47" s="467"/>
      <c r="WTU47" s="467"/>
      <c r="WTV47" s="467"/>
      <c r="WTW47" s="467"/>
      <c r="WTX47" s="467"/>
      <c r="WTY47" s="467"/>
      <c r="WTZ47" s="467"/>
      <c r="WUA47" s="467"/>
      <c r="WUB47" s="467"/>
      <c r="WUC47" s="467"/>
      <c r="WUD47" s="467"/>
      <c r="WUE47" s="467"/>
      <c r="WUF47" s="467"/>
      <c r="WUG47" s="467"/>
      <c r="WUH47" s="467"/>
      <c r="WUI47" s="467"/>
      <c r="WUJ47" s="467"/>
      <c r="WUK47" s="467"/>
      <c r="WUL47" s="467"/>
      <c r="WUM47" s="467"/>
      <c r="WUN47" s="467"/>
      <c r="WUO47" s="467"/>
      <c r="WUP47" s="467"/>
      <c r="WUQ47" s="467"/>
      <c r="WUR47" s="467"/>
      <c r="WUS47" s="467"/>
      <c r="WUT47" s="467"/>
      <c r="WUU47" s="467"/>
      <c r="WUV47" s="467"/>
      <c r="WUW47" s="467"/>
      <c r="WUX47" s="467"/>
      <c r="WUY47" s="467"/>
      <c r="WUZ47" s="467"/>
      <c r="WVA47" s="467"/>
      <c r="WVB47" s="467"/>
      <c r="WVC47" s="467"/>
      <c r="WVD47" s="467"/>
      <c r="WVE47" s="467"/>
      <c r="WVF47" s="467"/>
      <c r="WVG47" s="467"/>
      <c r="WVH47" s="467"/>
      <c r="WVI47" s="467"/>
      <c r="WVJ47" s="467"/>
      <c r="WVK47" s="467"/>
      <c r="WVL47" s="467"/>
      <c r="WVM47" s="467"/>
      <c r="WVN47" s="467"/>
      <c r="WVO47" s="467"/>
      <c r="WVP47" s="467"/>
      <c r="WVQ47" s="467"/>
      <c r="WVR47" s="467"/>
      <c r="WVS47" s="467"/>
      <c r="WVT47" s="467"/>
      <c r="WVU47" s="467"/>
      <c r="WVV47" s="467"/>
      <c r="WVW47" s="467"/>
      <c r="WVX47" s="467"/>
      <c r="WVY47" s="467"/>
      <c r="WVZ47" s="467"/>
      <c r="WWA47" s="467"/>
      <c r="WWB47" s="467"/>
      <c r="WWC47" s="467"/>
      <c r="WWD47" s="467"/>
      <c r="WWE47" s="467"/>
      <c r="WWF47" s="467"/>
      <c r="WWG47" s="467"/>
      <c r="WWH47" s="467"/>
      <c r="WWI47" s="467"/>
      <c r="WWJ47" s="467"/>
      <c r="WWK47" s="467"/>
      <c r="WWL47" s="467"/>
      <c r="WWM47" s="467"/>
      <c r="WWN47" s="467"/>
      <c r="WWO47" s="467"/>
      <c r="WWP47" s="467"/>
      <c r="WWQ47" s="467"/>
      <c r="WWR47" s="467"/>
      <c r="WWS47" s="467"/>
      <c r="WWT47" s="467"/>
      <c r="WWU47" s="467"/>
      <c r="WWV47" s="467"/>
      <c r="WWW47" s="467"/>
      <c r="WWX47" s="467"/>
      <c r="WWY47" s="467"/>
      <c r="WWZ47" s="467"/>
      <c r="WXA47" s="467"/>
      <c r="WXB47" s="467"/>
      <c r="WXC47" s="467"/>
      <c r="WXD47" s="467"/>
      <c r="WXE47" s="467"/>
      <c r="WXF47" s="467"/>
      <c r="WXG47" s="467"/>
      <c r="WXH47" s="467"/>
      <c r="WXI47" s="467"/>
      <c r="WXJ47" s="467"/>
      <c r="WXK47" s="467"/>
      <c r="WXL47" s="467"/>
      <c r="WXM47" s="467"/>
      <c r="WXN47" s="467"/>
      <c r="WXO47" s="467"/>
      <c r="WXP47" s="467"/>
      <c r="WXQ47" s="467"/>
      <c r="WXR47" s="467"/>
      <c r="WXS47" s="467"/>
      <c r="WXT47" s="467"/>
      <c r="WXU47" s="467"/>
      <c r="WXV47" s="467"/>
      <c r="WXW47" s="467"/>
      <c r="WXX47" s="467"/>
      <c r="WXY47" s="467"/>
      <c r="WXZ47" s="467"/>
      <c r="WYA47" s="467"/>
      <c r="WYB47" s="467"/>
      <c r="WYC47" s="467"/>
      <c r="WYD47" s="467"/>
      <c r="WYE47" s="467"/>
      <c r="WYF47" s="467"/>
      <c r="WYG47" s="467"/>
      <c r="WYH47" s="467"/>
      <c r="WYI47" s="467"/>
      <c r="WYJ47" s="467"/>
      <c r="WYK47" s="467"/>
      <c r="WYL47" s="467"/>
      <c r="WYM47" s="467"/>
      <c r="WYN47" s="467"/>
      <c r="WYO47" s="467"/>
      <c r="WYP47" s="467"/>
      <c r="WYQ47" s="467"/>
      <c r="WYR47" s="467"/>
      <c r="WYS47" s="467"/>
      <c r="WYT47" s="467"/>
      <c r="WYU47" s="467"/>
      <c r="WYV47" s="467"/>
      <c r="WYW47" s="467"/>
      <c r="WYX47" s="467"/>
      <c r="WYY47" s="467"/>
      <c r="WYZ47" s="467"/>
      <c r="WZA47" s="467"/>
      <c r="WZB47" s="467"/>
      <c r="WZC47" s="467"/>
      <c r="WZD47" s="467"/>
      <c r="WZE47" s="467"/>
      <c r="WZF47" s="467"/>
      <c r="WZG47" s="467"/>
      <c r="WZH47" s="467"/>
      <c r="WZI47" s="467"/>
      <c r="WZJ47" s="467"/>
      <c r="WZK47" s="467"/>
      <c r="WZL47" s="467"/>
      <c r="WZM47" s="467"/>
      <c r="WZN47" s="467"/>
      <c r="WZO47" s="467"/>
      <c r="WZP47" s="467"/>
      <c r="WZQ47" s="467"/>
      <c r="WZR47" s="467"/>
      <c r="WZS47" s="467"/>
      <c r="WZT47" s="467"/>
      <c r="WZU47" s="467"/>
      <c r="WZV47" s="467"/>
      <c r="WZW47" s="467"/>
      <c r="WZX47" s="467"/>
      <c r="WZY47" s="467"/>
      <c r="WZZ47" s="467"/>
      <c r="XAA47" s="467"/>
      <c r="XAB47" s="467"/>
      <c r="XAC47" s="467"/>
      <c r="XAD47" s="467"/>
      <c r="XAE47" s="467"/>
      <c r="XAF47" s="467"/>
      <c r="XAG47" s="467"/>
      <c r="XAH47" s="467"/>
      <c r="XAI47" s="467"/>
      <c r="XAJ47" s="467"/>
      <c r="XAK47" s="467"/>
      <c r="XAL47" s="467"/>
      <c r="XAM47" s="467"/>
      <c r="XAN47" s="467"/>
      <c r="XAO47" s="467"/>
      <c r="XAP47" s="467"/>
      <c r="XAQ47" s="467"/>
      <c r="XAR47" s="467"/>
      <c r="XAS47" s="467"/>
      <c r="XAT47" s="467"/>
      <c r="XAU47" s="467"/>
      <c r="XAV47" s="467"/>
      <c r="XAW47" s="467"/>
      <c r="XAX47" s="467"/>
      <c r="XAY47" s="467"/>
      <c r="XAZ47" s="467"/>
      <c r="XBA47" s="467"/>
      <c r="XBB47" s="467"/>
      <c r="XBC47" s="467"/>
      <c r="XBD47" s="467"/>
      <c r="XBE47" s="467"/>
      <c r="XBF47" s="467"/>
      <c r="XBG47" s="467"/>
      <c r="XBH47" s="467"/>
      <c r="XBI47" s="467"/>
      <c r="XBJ47" s="467"/>
      <c r="XBK47" s="467"/>
      <c r="XBL47" s="467"/>
      <c r="XBM47" s="467"/>
      <c r="XBN47" s="467"/>
      <c r="XBO47" s="467"/>
      <c r="XBP47" s="467"/>
      <c r="XBQ47" s="467"/>
      <c r="XBR47" s="467"/>
      <c r="XBS47" s="467"/>
      <c r="XBT47" s="467"/>
      <c r="XBU47" s="467"/>
      <c r="XBV47" s="467"/>
      <c r="XBW47" s="467"/>
      <c r="XBX47" s="467"/>
      <c r="XBY47" s="467"/>
      <c r="XBZ47" s="467"/>
      <c r="XCA47" s="467"/>
      <c r="XCB47" s="467"/>
      <c r="XCC47" s="467"/>
      <c r="XCD47" s="467"/>
      <c r="XCE47" s="467"/>
      <c r="XCF47" s="467"/>
      <c r="XCG47" s="467"/>
      <c r="XCH47" s="467"/>
      <c r="XCI47" s="467"/>
      <c r="XCJ47" s="467"/>
      <c r="XCK47" s="467"/>
      <c r="XCL47" s="467"/>
      <c r="XCM47" s="467"/>
      <c r="XCN47" s="467"/>
      <c r="XCO47" s="467"/>
      <c r="XCP47" s="467"/>
      <c r="XCQ47" s="467"/>
      <c r="XCR47" s="467"/>
      <c r="XCS47" s="467"/>
      <c r="XCT47" s="467"/>
      <c r="XCU47" s="467"/>
      <c r="XCV47" s="467"/>
      <c r="XCW47" s="467"/>
      <c r="XCX47" s="467"/>
      <c r="XCY47" s="467"/>
      <c r="XCZ47" s="467"/>
      <c r="XDA47" s="467"/>
      <c r="XDB47" s="467"/>
      <c r="XDC47" s="467"/>
      <c r="XDD47" s="467"/>
      <c r="XDE47" s="467"/>
      <c r="XDF47" s="467"/>
      <c r="XDG47" s="467"/>
      <c r="XDH47" s="467"/>
      <c r="XDI47" s="467"/>
      <c r="XDJ47" s="467"/>
      <c r="XDK47" s="467"/>
      <c r="XDL47" s="467"/>
      <c r="XDM47" s="467"/>
      <c r="XDN47" s="467"/>
      <c r="XDO47" s="467"/>
      <c r="XDP47" s="467"/>
      <c r="XDQ47" s="467"/>
      <c r="XDR47" s="467"/>
      <c r="XDS47" s="467"/>
      <c r="XDT47" s="467"/>
      <c r="XDU47" s="467"/>
      <c r="XDV47" s="467"/>
      <c r="XDW47" s="467"/>
      <c r="XDX47" s="467"/>
      <c r="XDY47" s="467"/>
      <c r="XDZ47" s="467"/>
      <c r="XEA47" s="467"/>
      <c r="XEB47" s="467"/>
      <c r="XEC47" s="467"/>
      <c r="XED47" s="467"/>
      <c r="XEE47" s="467"/>
      <c r="XEF47" s="467"/>
      <c r="XEG47" s="467"/>
      <c r="XEH47" s="467"/>
      <c r="XEI47" s="467"/>
      <c r="XEJ47" s="467"/>
      <c r="XEK47" s="467"/>
      <c r="XEL47" s="467"/>
      <c r="XEM47" s="467"/>
      <c r="XEN47" s="467"/>
      <c r="XEO47" s="467"/>
      <c r="XEP47" s="467"/>
      <c r="XEQ47" s="467"/>
      <c r="XER47" s="467"/>
      <c r="XES47" s="467"/>
      <c r="XET47" s="467"/>
      <c r="XEU47" s="467"/>
      <c r="XEV47" s="467"/>
      <c r="XEW47" s="467"/>
      <c r="XEX47" s="467"/>
      <c r="XEY47" s="467"/>
      <c r="XEZ47" s="467"/>
      <c r="XFA47" s="467"/>
      <c r="XFB47" s="467"/>
    </row>
    <row r="48" spans="1:16382" s="364" customFormat="1" ht="13" customHeight="1">
      <c r="A48" s="412">
        <f>IF(details!A48="","",details!A48)</f>
        <v>40</v>
      </c>
      <c r="B48" s="394" t="str">
        <f>IF(details!B48="","",details!B48)</f>
        <v>OBC</v>
      </c>
      <c r="C48" s="394" t="str">
        <f>IF(details!C48="","",details!C48)</f>
        <v>G</v>
      </c>
      <c r="D48" s="394">
        <f>IF(details!D48="","",details!D48)</f>
        <v>10441</v>
      </c>
      <c r="E48" s="401">
        <f>IF(details!E48="","",details!E48)</f>
        <v>11440</v>
      </c>
      <c r="F48" s="72">
        <f>IF(details!F48="","",details!F48)</f>
        <v>35389</v>
      </c>
      <c r="G48" s="89" t="str">
        <f>IF(details!G48="","",details!G48)</f>
        <v>A 040</v>
      </c>
      <c r="H48" s="89" t="str">
        <f>IF(details!H48="","",details!H48)</f>
        <v>B 040</v>
      </c>
      <c r="I48" s="89" t="str">
        <f>IF(details!I48="","",details!I48)</f>
        <v>C 040</v>
      </c>
      <c r="J48" s="394">
        <f>IF(details!J48="","",details!J48)</f>
        <v>4</v>
      </c>
      <c r="K48" s="394">
        <f>IF(details!K48="","",details!K48)</f>
        <v>5</v>
      </c>
      <c r="L48" s="394">
        <f>IF(details!L48="","",details!L48)</f>
        <v>5</v>
      </c>
      <c r="M48" s="205">
        <f t="shared" si="171"/>
        <v>14</v>
      </c>
      <c r="N48" s="394">
        <f>IF(details!M48="","",details!M48)</f>
        <v>39</v>
      </c>
      <c r="O48" s="205">
        <f t="shared" si="172"/>
        <v>53</v>
      </c>
      <c r="P48" s="394">
        <f>IF(details!N48="","",details!N48)</f>
        <v>62</v>
      </c>
      <c r="Q48" s="392">
        <f t="shared" si="173"/>
        <v>115</v>
      </c>
      <c r="R48" s="409">
        <f t="shared" si="282"/>
        <v>0</v>
      </c>
      <c r="S48" s="66">
        <f t="shared" si="39"/>
        <v>200</v>
      </c>
      <c r="T48" s="409" t="str">
        <f t="shared" si="311"/>
        <v/>
      </c>
      <c r="U48" s="409" t="str">
        <f t="shared" si="40"/>
        <v>P</v>
      </c>
      <c r="V48" s="409" t="str">
        <f t="shared" si="312"/>
        <v>II</v>
      </c>
      <c r="W48" s="394">
        <f>IF(details!O48="","",details!O48)</f>
        <v>6</v>
      </c>
      <c r="X48" s="394">
        <f>IF(details!P48="","",details!P48)</f>
        <v>6</v>
      </c>
      <c r="Y48" s="394">
        <f>IF(details!Q48="","",details!Q48)</f>
        <v>7</v>
      </c>
      <c r="Z48" s="205">
        <f t="shared" si="174"/>
        <v>19</v>
      </c>
      <c r="AA48" s="394">
        <f>IF(details!R48="","",details!R48)</f>
        <v>35</v>
      </c>
      <c r="AB48" s="205">
        <f t="shared" si="175"/>
        <v>54</v>
      </c>
      <c r="AC48" s="394">
        <f>IF(details!S48="","",details!S48)</f>
        <v>41</v>
      </c>
      <c r="AD48" s="392">
        <f t="shared" si="176"/>
        <v>95</v>
      </c>
      <c r="AE48" s="409">
        <f t="shared" si="281"/>
        <v>0</v>
      </c>
      <c r="AF48" s="66">
        <f t="shared" si="45"/>
        <v>200</v>
      </c>
      <c r="AG48" s="409" t="str">
        <f t="shared" si="313"/>
        <v/>
      </c>
      <c r="AH48" s="409" t="str">
        <f>IF(OR($E48="NSO",$E48="",AC48=""),"",IF(OR(AG48="AB",AC48="ab"),"AB",IF(AC48="ML","RE",IF(AND(AD48&gt;=36%*AF48,AC48&gt;=20),"P",IF(AND(AD48&gt;=34%*AF48,#REF!=0,AC48&gt;=20),"G2",IF(AND(AD48&gt;=31%*AF48,#REF!=0,AC48&gt;=20),"G1",IF(AD48&gt;=25%*AF48,"S","F")))))))</f>
        <v>P</v>
      </c>
      <c r="AI48" s="409" t="str">
        <f t="shared" si="314"/>
        <v>III</v>
      </c>
      <c r="AJ48" s="394" t="str">
        <f>IF(details!T48="","",details!T48)</f>
        <v>a</v>
      </c>
      <c r="AK48" s="89" t="str">
        <f t="shared" si="177"/>
        <v>PHYSICS</v>
      </c>
      <c r="AL48" s="394">
        <f>IF(details!U48="","",details!U48)</f>
        <v>3</v>
      </c>
      <c r="AM48" s="394">
        <f>IF(details!V48="","",details!V48)</f>
        <v>6</v>
      </c>
      <c r="AN48" s="394">
        <f>IF(details!W48="","",details!W48)</f>
        <v>9</v>
      </c>
      <c r="AO48" s="205">
        <f t="shared" si="178"/>
        <v>18</v>
      </c>
      <c r="AP48" s="394">
        <f>IF(details!X48="","",details!X48)</f>
        <v>18</v>
      </c>
      <c r="AQ48" s="394">
        <f>IF(details!Y48="","",details!Y48)</f>
        <v>12</v>
      </c>
      <c r="AR48" s="205">
        <f t="shared" si="179"/>
        <v>30</v>
      </c>
      <c r="AS48" s="205">
        <f t="shared" si="180"/>
        <v>36</v>
      </c>
      <c r="AT48" s="205">
        <f t="shared" si="181"/>
        <v>48</v>
      </c>
      <c r="AU48" s="394">
        <f>IF(details!Z48="","",details!Z48)</f>
        <v>29</v>
      </c>
      <c r="AV48" s="394">
        <f>IF(details!AA48="","",details!AA48)</f>
        <v>20</v>
      </c>
      <c r="AW48" s="205">
        <f t="shared" si="182"/>
        <v>49</v>
      </c>
      <c r="AX48" s="205">
        <f t="shared" si="183"/>
        <v>65</v>
      </c>
      <c r="AY48" s="205">
        <f t="shared" si="184"/>
        <v>32</v>
      </c>
      <c r="AZ48" s="401">
        <f t="shared" si="185"/>
        <v>97</v>
      </c>
      <c r="BA48" s="332">
        <f t="shared" si="186"/>
        <v>0</v>
      </c>
      <c r="BB48" s="409">
        <f t="shared" si="187"/>
        <v>0</v>
      </c>
      <c r="BC48" s="66">
        <f t="shared" si="188"/>
        <v>70</v>
      </c>
      <c r="BD48" s="66">
        <f t="shared" si="189"/>
        <v>30</v>
      </c>
      <c r="BE48" s="66">
        <f t="shared" si="190"/>
        <v>150</v>
      </c>
      <c r="BF48" s="66">
        <f t="shared" si="93"/>
        <v>50</v>
      </c>
      <c r="BG48" s="332">
        <f t="shared" si="94"/>
        <v>200</v>
      </c>
      <c r="BH48" s="409" t="str">
        <f t="shared" si="95"/>
        <v/>
      </c>
      <c r="BI48" s="66" t="str">
        <f t="shared" si="96"/>
        <v>P</v>
      </c>
      <c r="BJ48" s="66" t="str">
        <f t="shared" si="97"/>
        <v>P</v>
      </c>
      <c r="BK48" s="409" t="str">
        <f t="shared" si="98"/>
        <v>II</v>
      </c>
      <c r="BL48" s="394" t="str">
        <f>IF(details!AB48="","",details!AB48)</f>
        <v>A</v>
      </c>
      <c r="BM48" s="89" t="str">
        <f t="shared" si="191"/>
        <v>CHEMISTRY</v>
      </c>
      <c r="BN48" s="394">
        <f>IF(details!AC48="","",details!AC48)</f>
        <v>8</v>
      </c>
      <c r="BO48" s="394">
        <f>IF(details!AD48="","",details!AD48)</f>
        <v>10</v>
      </c>
      <c r="BP48" s="394">
        <f>IF(details!AE48="","",details!AE48)</f>
        <v>8</v>
      </c>
      <c r="BQ48" s="205">
        <f t="shared" si="192"/>
        <v>26</v>
      </c>
      <c r="BR48" s="394">
        <f>IF(details!AF48="","",details!AF48)</f>
        <v>23</v>
      </c>
      <c r="BS48" s="394">
        <f>IF(details!AG48="","",details!AG48)</f>
        <v>17</v>
      </c>
      <c r="BT48" s="205">
        <f t="shared" si="193"/>
        <v>40</v>
      </c>
      <c r="BU48" s="205">
        <f t="shared" si="194"/>
        <v>49</v>
      </c>
      <c r="BV48" s="205">
        <f t="shared" si="195"/>
        <v>66</v>
      </c>
      <c r="BW48" s="394">
        <f>IF(details!AH48="","",details!AH48)</f>
        <v>31</v>
      </c>
      <c r="BX48" s="394">
        <f>IF(details!AI48="","",details!AI48)</f>
        <v>27</v>
      </c>
      <c r="BY48" s="205">
        <f t="shared" si="196"/>
        <v>58</v>
      </c>
      <c r="BZ48" s="205">
        <f t="shared" si="197"/>
        <v>80</v>
      </c>
      <c r="CA48" s="205">
        <f t="shared" si="198"/>
        <v>44</v>
      </c>
      <c r="CB48" s="401">
        <f t="shared" si="199"/>
        <v>124</v>
      </c>
      <c r="CC48" s="332">
        <f t="shared" si="56"/>
        <v>0</v>
      </c>
      <c r="CD48" s="409">
        <f t="shared" si="57"/>
        <v>0</v>
      </c>
      <c r="CE48" s="66">
        <f t="shared" si="58"/>
        <v>70</v>
      </c>
      <c r="CF48" s="66">
        <f t="shared" si="200"/>
        <v>30</v>
      </c>
      <c r="CG48" s="66">
        <f t="shared" si="201"/>
        <v>150</v>
      </c>
      <c r="CH48" s="66">
        <f t="shared" si="61"/>
        <v>50</v>
      </c>
      <c r="CI48" s="332">
        <f t="shared" si="62"/>
        <v>200</v>
      </c>
      <c r="CJ48" s="409" t="str">
        <f t="shared" si="63"/>
        <v/>
      </c>
      <c r="CK48" s="66" t="str">
        <f t="shared" si="64"/>
        <v>P</v>
      </c>
      <c r="CL48" s="66" t="str">
        <f t="shared" si="65"/>
        <v>P</v>
      </c>
      <c r="CM48" s="409" t="str">
        <f t="shared" si="66"/>
        <v>I</v>
      </c>
      <c r="CN48" s="394" t="str">
        <f>IF(details!AJ48="","",details!AJ48)</f>
        <v>a</v>
      </c>
      <c r="CO48" s="89" t="str">
        <f t="shared" si="202"/>
        <v>BIOLOGY</v>
      </c>
      <c r="CP48" s="394">
        <f>IF(details!AK48="","",details!AK48)</f>
        <v>10</v>
      </c>
      <c r="CQ48" s="394">
        <f>IF(details!AL48="","",details!AL48)</f>
        <v>8</v>
      </c>
      <c r="CR48" s="394">
        <f>IF(details!AM48="","",details!AM48)</f>
        <v>8</v>
      </c>
      <c r="CS48" s="205">
        <f t="shared" si="203"/>
        <v>26</v>
      </c>
      <c r="CT48" s="394">
        <f>IF(details!AN48="","",details!AN48)</f>
        <v>28</v>
      </c>
      <c r="CU48" s="394">
        <f>IF(details!AO48="","",details!AO48)</f>
        <v>16</v>
      </c>
      <c r="CV48" s="205">
        <f t="shared" si="204"/>
        <v>44</v>
      </c>
      <c r="CW48" s="205">
        <f t="shared" si="205"/>
        <v>54</v>
      </c>
      <c r="CX48" s="205">
        <f t="shared" si="206"/>
        <v>70</v>
      </c>
      <c r="CY48" s="394">
        <f>IF(details!AP48="","",details!AP48)</f>
        <v>36</v>
      </c>
      <c r="CZ48" s="394">
        <f>IF(details!AQ48="","",details!AQ48)</f>
        <v>26</v>
      </c>
      <c r="DA48" s="205">
        <f t="shared" si="207"/>
        <v>62</v>
      </c>
      <c r="DB48" s="205">
        <f t="shared" si="208"/>
        <v>90</v>
      </c>
      <c r="DC48" s="205">
        <f t="shared" si="209"/>
        <v>42</v>
      </c>
      <c r="DD48" s="401">
        <f t="shared" si="210"/>
        <v>132</v>
      </c>
      <c r="DE48" s="332">
        <f t="shared" si="75"/>
        <v>0</v>
      </c>
      <c r="DF48" s="409">
        <f t="shared" si="76"/>
        <v>0</v>
      </c>
      <c r="DG48" s="66">
        <f t="shared" si="77"/>
        <v>70</v>
      </c>
      <c r="DH48" s="66">
        <f t="shared" si="211"/>
        <v>30</v>
      </c>
      <c r="DI48" s="66">
        <f t="shared" si="79"/>
        <v>150</v>
      </c>
      <c r="DJ48" s="66">
        <f t="shared" si="80"/>
        <v>50</v>
      </c>
      <c r="DK48" s="332">
        <f t="shared" si="81"/>
        <v>200</v>
      </c>
      <c r="DL48" s="409" t="str">
        <f t="shared" si="82"/>
        <v/>
      </c>
      <c r="DM48" s="66" t="str">
        <f t="shared" si="83"/>
        <v>P</v>
      </c>
      <c r="DN48" s="66" t="str">
        <f t="shared" si="84"/>
        <v>P</v>
      </c>
      <c r="DO48" s="409" t="str">
        <f t="shared" si="85"/>
        <v>I</v>
      </c>
      <c r="DP48" s="66">
        <f t="shared" si="86"/>
        <v>0</v>
      </c>
      <c r="DQ48" s="394">
        <f>IF(details!AR48="","",details!AR48)</f>
        <v>9</v>
      </c>
      <c r="DR48" s="394">
        <f>IF(details!AS48="","",details!AS48)</f>
        <v>9</v>
      </c>
      <c r="DS48" s="394">
        <f>IF(details!AT48="","",details!AT48)</f>
        <v>8</v>
      </c>
      <c r="DT48" s="205">
        <f t="shared" si="212"/>
        <v>26</v>
      </c>
      <c r="DU48" s="394">
        <f>IF(details!AU48="","",details!AU48)</f>
        <v>45</v>
      </c>
      <c r="DV48" s="205">
        <f t="shared" si="213"/>
        <v>71</v>
      </c>
      <c r="DW48" s="394">
        <f>IF(details!AV48="","",details!AV48)</f>
        <v>55</v>
      </c>
      <c r="DX48" s="392">
        <f t="shared" si="214"/>
        <v>126</v>
      </c>
      <c r="DY48" s="409">
        <f t="shared" si="215"/>
        <v>0</v>
      </c>
      <c r="DZ48" s="409">
        <f t="shared" si="216"/>
        <v>0</v>
      </c>
      <c r="EA48" s="66">
        <f t="shared" si="217"/>
        <v>200</v>
      </c>
      <c r="EB48" s="409" t="str">
        <f t="shared" si="218"/>
        <v/>
      </c>
      <c r="EC48" s="409" t="str">
        <f t="shared" si="315"/>
        <v>B</v>
      </c>
      <c r="ED48" s="394">
        <f>IF(details!AW48="","",details!AW48)</f>
        <v>24</v>
      </c>
      <c r="EE48" s="394">
        <f>IF(details!AX48="","",details!AX48)</f>
        <v>26</v>
      </c>
      <c r="EF48" s="394">
        <f>IF(details!AY48="","",details!AY48)</f>
        <v>27</v>
      </c>
      <c r="EG48" s="392">
        <f t="shared" si="219"/>
        <v>77</v>
      </c>
      <c r="EH48" s="409">
        <f t="shared" si="220"/>
        <v>0</v>
      </c>
      <c r="EI48" s="409">
        <f t="shared" si="221"/>
        <v>0</v>
      </c>
      <c r="EJ48" s="66">
        <f t="shared" si="222"/>
        <v>100</v>
      </c>
      <c r="EK48" s="409" t="str">
        <f t="shared" si="223"/>
        <v/>
      </c>
      <c r="EL48" s="409" t="str">
        <f t="shared" si="316"/>
        <v>B</v>
      </c>
      <c r="EM48" s="409" t="str">
        <f t="shared" si="317"/>
        <v>II</v>
      </c>
      <c r="EN48" s="409" t="str">
        <f t="shared" si="318"/>
        <v>III</v>
      </c>
      <c r="EO48" s="409" t="str">
        <f t="shared" si="319"/>
        <v>II</v>
      </c>
      <c r="EP48" s="409" t="str">
        <f t="shared" si="224"/>
        <v>I</v>
      </c>
      <c r="EQ48" s="409" t="str">
        <f t="shared" si="225"/>
        <v>I</v>
      </c>
      <c r="ER48" s="409">
        <f t="shared" si="226"/>
        <v>0</v>
      </c>
      <c r="ES48" s="409">
        <f t="shared" si="227"/>
        <v>0</v>
      </c>
      <c r="ET48" s="409">
        <f t="shared" si="228"/>
        <v>0</v>
      </c>
      <c r="EU48" s="409">
        <f t="shared" si="229"/>
        <v>0</v>
      </c>
      <c r="EV48" s="409">
        <f t="shared" si="230"/>
        <v>0</v>
      </c>
      <c r="EW48" s="409" t="str">
        <f t="shared" si="231"/>
        <v/>
      </c>
      <c r="EX48" s="74" t="str">
        <f t="shared" si="320"/>
        <v>PASS</v>
      </c>
      <c r="EY48" s="68" t="str">
        <f>IF(details!CF48="","",details!CF48)</f>
        <v/>
      </c>
      <c r="EZ48" s="69" t="str">
        <f>IF(details!CG48="","",details!CG48)</f>
        <v/>
      </c>
      <c r="FA48" s="68" t="str">
        <f>IF(details!CJ48="","",details!CJ48)</f>
        <v/>
      </c>
      <c r="FB48" s="69" t="str">
        <f>IF(details!CK48="","",details!CK48)</f>
        <v/>
      </c>
      <c r="FC48" s="68" t="str">
        <f>IF(details!CN48="","",details!CN48)</f>
        <v/>
      </c>
      <c r="FD48" s="69" t="str">
        <f>IF(details!CO48="","",details!CO48)</f>
        <v/>
      </c>
      <c r="FE48" s="68" t="str">
        <f>IF(details!CR48="","",details!CR48)</f>
        <v/>
      </c>
      <c r="FF48" s="69" t="str">
        <f>IF(details!CS48="","",details!CS48)</f>
        <v/>
      </c>
      <c r="FG48" s="68">
        <f>IF(details!CV48="","",details!CV48)</f>
        <v>44</v>
      </c>
      <c r="FH48" s="69">
        <f>IF(details!CW48="","",details!CW48)</f>
        <v>0</v>
      </c>
      <c r="FI48" s="343">
        <f t="shared" si="250"/>
        <v>0</v>
      </c>
      <c r="FJ48" s="394" t="str">
        <f t="shared" si="321"/>
        <v>II</v>
      </c>
      <c r="FK48" s="394" t="str">
        <f t="shared" si="232"/>
        <v/>
      </c>
      <c r="FL48" s="460" t="str">
        <f t="shared" si="322"/>
        <v/>
      </c>
      <c r="FM48" s="394" t="str">
        <f t="shared" si="323"/>
        <v>III</v>
      </c>
      <c r="FN48" s="77" t="str">
        <f t="shared" si="233"/>
        <v/>
      </c>
      <c r="FO48" s="460" t="str">
        <f t="shared" si="324"/>
        <v/>
      </c>
      <c r="FP48" s="78" t="str">
        <f t="shared" si="325"/>
        <v>II</v>
      </c>
      <c r="FQ48" s="394" t="str">
        <f t="shared" si="326"/>
        <v>II</v>
      </c>
      <c r="FR48" s="394" t="str">
        <f t="shared" si="234"/>
        <v/>
      </c>
      <c r="FS48" s="394" t="str">
        <f t="shared" si="235"/>
        <v/>
      </c>
      <c r="FT48" s="394" t="str">
        <f t="shared" si="236"/>
        <v/>
      </c>
      <c r="FU48" s="364" t="str">
        <f t="shared" si="237"/>
        <v/>
      </c>
      <c r="FV48" s="394" t="str">
        <f t="shared" si="238"/>
        <v/>
      </c>
      <c r="FW48" s="394" t="str">
        <f t="shared" si="239"/>
        <v/>
      </c>
      <c r="FX48" s="394" t="str">
        <f t="shared" si="240"/>
        <v/>
      </c>
      <c r="FY48" s="394" t="str">
        <f t="shared" si="327"/>
        <v/>
      </c>
      <c r="FZ48" s="461" t="str">
        <f t="shared" si="328"/>
        <v/>
      </c>
      <c r="GA48" s="78" t="str">
        <f t="shared" si="329"/>
        <v>I</v>
      </c>
      <c r="GB48" s="394" t="str">
        <f t="shared" si="330"/>
        <v>I</v>
      </c>
      <c r="GC48" s="394" t="str">
        <f t="shared" si="331"/>
        <v/>
      </c>
      <c r="GD48" s="394" t="str">
        <f t="shared" si="332"/>
        <v/>
      </c>
      <c r="GE48" s="394" t="str">
        <f t="shared" si="333"/>
        <v/>
      </c>
      <c r="GF48" s="462" t="str">
        <f t="shared" si="241"/>
        <v/>
      </c>
      <c r="GG48" s="397" t="str">
        <f t="shared" si="242"/>
        <v/>
      </c>
      <c r="GH48" s="394" t="str">
        <f t="shared" si="243"/>
        <v/>
      </c>
      <c r="GI48" s="394" t="str">
        <f t="shared" si="244"/>
        <v/>
      </c>
      <c r="GJ48" s="394" t="str">
        <f t="shared" si="334"/>
        <v/>
      </c>
      <c r="GK48" s="461" t="str">
        <f t="shared" si="335"/>
        <v/>
      </c>
      <c r="GL48" s="78" t="str">
        <f t="shared" si="336"/>
        <v>I</v>
      </c>
      <c r="GM48" s="394" t="str">
        <f t="shared" si="337"/>
        <v>I</v>
      </c>
      <c r="GN48" s="394" t="str">
        <f t="shared" si="338"/>
        <v/>
      </c>
      <c r="GO48" s="394" t="str">
        <f t="shared" si="339"/>
        <v/>
      </c>
      <c r="GP48" s="394" t="str">
        <f t="shared" si="340"/>
        <v/>
      </c>
      <c r="GQ48" s="394" t="str">
        <f t="shared" si="245"/>
        <v/>
      </c>
      <c r="GR48" s="394" t="str">
        <f t="shared" si="246"/>
        <v/>
      </c>
      <c r="GS48" s="394" t="str">
        <f t="shared" si="247"/>
        <v/>
      </c>
      <c r="GT48" s="394" t="str">
        <f t="shared" si="248"/>
        <v/>
      </c>
      <c r="GU48" s="394" t="str">
        <f t="shared" si="341"/>
        <v/>
      </c>
      <c r="GV48" s="461" t="str">
        <f t="shared" si="342"/>
        <v/>
      </c>
      <c r="GW48" s="394" t="str">
        <f t="shared" si="343"/>
        <v>B</v>
      </c>
      <c r="GX48" s="394" t="str">
        <f t="shared" si="344"/>
        <v>B</v>
      </c>
      <c r="GY48" s="394" t="str">
        <f t="shared" si="345"/>
        <v xml:space="preserve">    </v>
      </c>
      <c r="GZ48" s="394" t="str">
        <f t="shared" si="346"/>
        <v xml:space="preserve">    </v>
      </c>
      <c r="HA48" s="394" t="str">
        <f t="shared" si="347"/>
        <v xml:space="preserve">    </v>
      </c>
      <c r="HB48" s="394" t="str">
        <f t="shared" si="348"/>
        <v xml:space="preserve">        </v>
      </c>
      <c r="HC48" s="394" t="str">
        <f t="shared" si="349"/>
        <v xml:space="preserve">    </v>
      </c>
      <c r="HD48" s="394" t="str">
        <f t="shared" si="350"/>
        <v>PASS</v>
      </c>
      <c r="HE48" s="67">
        <f t="shared" si="351"/>
        <v>563</v>
      </c>
      <c r="HF48" s="73">
        <f t="shared" si="352"/>
        <v>56.3</v>
      </c>
      <c r="HG48" s="394" t="str">
        <f t="shared" si="353"/>
        <v>II</v>
      </c>
      <c r="HH48" s="75">
        <f t="shared" si="354"/>
        <v>56.3</v>
      </c>
      <c r="HI48" s="76">
        <f t="shared" si="249"/>
        <v>16.999999999999975</v>
      </c>
      <c r="HJ48" s="394" t="str">
        <f>IF(OR(HD48="SUPPL.",HD48="RE-EXAM."),'result subject-wise'!AR48,HD48)</f>
        <v>PASS</v>
      </c>
      <c r="HK48" s="463" t="str">
        <f t="shared" si="355"/>
        <v/>
      </c>
      <c r="HL48" s="464">
        <f t="shared" si="356"/>
        <v>56.3</v>
      </c>
      <c r="HM48" s="394" t="str">
        <f t="shared" si="357"/>
        <v>II</v>
      </c>
      <c r="HN48" s="304"/>
      <c r="HP48" s="465" t="str">
        <f>'full report'!V1070</f>
        <v/>
      </c>
      <c r="HQ48" s="466"/>
      <c r="JJ48" s="467"/>
      <c r="JK48" s="467"/>
      <c r="JL48" s="467"/>
      <c r="JM48" s="467"/>
      <c r="JN48" s="467"/>
      <c r="JO48" s="467"/>
      <c r="JP48" s="467"/>
      <c r="JQ48" s="467"/>
      <c r="JR48" s="467"/>
      <c r="JS48" s="467"/>
      <c r="JT48" s="467"/>
      <c r="JU48" s="467"/>
      <c r="JV48" s="467"/>
      <c r="JW48" s="467"/>
      <c r="JX48" s="467"/>
      <c r="JY48" s="467"/>
      <c r="JZ48" s="467"/>
      <c r="KA48" s="467"/>
      <c r="KB48" s="467"/>
      <c r="KC48" s="467"/>
      <c r="KD48" s="467"/>
      <c r="KE48" s="467"/>
      <c r="KF48" s="467"/>
      <c r="KG48" s="467"/>
      <c r="KH48" s="467"/>
      <c r="KI48" s="467"/>
      <c r="KJ48" s="467"/>
      <c r="KK48" s="467"/>
      <c r="KL48" s="467"/>
      <c r="KM48" s="467"/>
      <c r="KN48" s="467"/>
      <c r="KO48" s="467"/>
      <c r="KP48" s="467"/>
      <c r="KQ48" s="467"/>
      <c r="KR48" s="467"/>
      <c r="KS48" s="467"/>
      <c r="KT48" s="467"/>
      <c r="KU48" s="467"/>
      <c r="KV48" s="467"/>
      <c r="KW48" s="467"/>
      <c r="KX48" s="467"/>
      <c r="KY48" s="467"/>
      <c r="KZ48" s="467"/>
      <c r="LA48" s="467"/>
      <c r="LB48" s="467"/>
      <c r="LC48" s="467"/>
      <c r="LD48" s="467"/>
      <c r="LE48" s="467"/>
      <c r="LF48" s="467"/>
      <c r="LG48" s="467"/>
      <c r="LH48" s="467"/>
      <c r="LI48" s="467"/>
      <c r="LJ48" s="467"/>
      <c r="LK48" s="467"/>
      <c r="LL48" s="467"/>
      <c r="LM48" s="467"/>
      <c r="LN48" s="467"/>
      <c r="LO48" s="467"/>
      <c r="LP48" s="467"/>
      <c r="LQ48" s="467"/>
      <c r="LR48" s="467"/>
      <c r="LS48" s="467"/>
      <c r="LT48" s="467"/>
      <c r="LU48" s="467"/>
      <c r="LV48" s="467"/>
      <c r="LW48" s="467"/>
      <c r="LX48" s="467"/>
      <c r="LY48" s="467"/>
      <c r="LZ48" s="467"/>
      <c r="MA48" s="467"/>
      <c r="MB48" s="467"/>
      <c r="MC48" s="467"/>
      <c r="MD48" s="467"/>
      <c r="ME48" s="467"/>
      <c r="MF48" s="467"/>
      <c r="MG48" s="467"/>
      <c r="MH48" s="467"/>
      <c r="MI48" s="467"/>
      <c r="MJ48" s="467"/>
      <c r="MK48" s="467"/>
      <c r="ML48" s="467"/>
      <c r="MM48" s="467"/>
      <c r="MN48" s="467"/>
      <c r="MO48" s="467"/>
      <c r="MP48" s="467"/>
      <c r="MQ48" s="467"/>
      <c r="MR48" s="467"/>
      <c r="MS48" s="467"/>
      <c r="MT48" s="467"/>
      <c r="MU48" s="467"/>
      <c r="MV48" s="467"/>
      <c r="MW48" s="467"/>
      <c r="MX48" s="467"/>
      <c r="MY48" s="467"/>
      <c r="MZ48" s="467"/>
      <c r="NA48" s="467"/>
      <c r="NB48" s="467"/>
      <c r="NC48" s="467"/>
      <c r="ND48" s="467"/>
      <c r="NE48" s="467"/>
      <c r="NF48" s="467"/>
      <c r="NG48" s="467"/>
      <c r="NH48" s="467"/>
      <c r="NI48" s="467"/>
      <c r="NJ48" s="467"/>
      <c r="NK48" s="467"/>
      <c r="NL48" s="467"/>
      <c r="NM48" s="467"/>
      <c r="NN48" s="467"/>
      <c r="NO48" s="467"/>
      <c r="NP48" s="467"/>
      <c r="NQ48" s="467"/>
      <c r="NR48" s="467"/>
      <c r="NS48" s="467"/>
      <c r="NT48" s="467"/>
      <c r="NU48" s="467"/>
      <c r="NV48" s="467"/>
      <c r="NW48" s="467"/>
      <c r="NX48" s="467"/>
      <c r="NY48" s="467"/>
      <c r="NZ48" s="467"/>
      <c r="OA48" s="467"/>
      <c r="OB48" s="467"/>
      <c r="OC48" s="467"/>
      <c r="OD48" s="467"/>
      <c r="OE48" s="467"/>
      <c r="OF48" s="467"/>
      <c r="OG48" s="467"/>
      <c r="OH48" s="467"/>
      <c r="OI48" s="467"/>
      <c r="OJ48" s="467"/>
      <c r="OK48" s="467"/>
      <c r="OL48" s="467"/>
      <c r="OM48" s="467"/>
      <c r="ON48" s="467"/>
      <c r="OO48" s="467"/>
      <c r="OP48" s="467"/>
      <c r="OQ48" s="467"/>
      <c r="OR48" s="467"/>
      <c r="OS48" s="467"/>
      <c r="OT48" s="467"/>
      <c r="OU48" s="467"/>
      <c r="OV48" s="467"/>
      <c r="OW48" s="467"/>
      <c r="OX48" s="467"/>
      <c r="OY48" s="467"/>
      <c r="OZ48" s="467"/>
      <c r="PA48" s="467"/>
      <c r="PB48" s="467"/>
      <c r="PC48" s="467"/>
      <c r="PD48" s="467"/>
      <c r="PE48" s="467"/>
      <c r="PF48" s="467"/>
      <c r="PG48" s="467"/>
      <c r="PH48" s="467"/>
      <c r="PI48" s="467"/>
      <c r="PJ48" s="467"/>
      <c r="PK48" s="467"/>
      <c r="PL48" s="467"/>
      <c r="PM48" s="467"/>
      <c r="PN48" s="467"/>
      <c r="PO48" s="467"/>
      <c r="PP48" s="467"/>
      <c r="PQ48" s="467"/>
      <c r="PR48" s="467"/>
      <c r="PS48" s="467"/>
      <c r="PT48" s="467"/>
      <c r="PU48" s="467"/>
      <c r="PV48" s="467"/>
      <c r="PW48" s="467"/>
      <c r="PX48" s="467"/>
      <c r="PY48" s="467"/>
      <c r="PZ48" s="467"/>
      <c r="QA48" s="467"/>
      <c r="QB48" s="467"/>
      <c r="QC48" s="467"/>
      <c r="QD48" s="467"/>
      <c r="QE48" s="467"/>
      <c r="QF48" s="467"/>
      <c r="QG48" s="467"/>
      <c r="QH48" s="467"/>
      <c r="QI48" s="467"/>
      <c r="QJ48" s="467"/>
      <c r="QK48" s="467"/>
      <c r="QL48" s="467"/>
      <c r="QM48" s="467"/>
      <c r="QN48" s="467"/>
      <c r="QO48" s="467"/>
      <c r="QP48" s="467"/>
      <c r="QQ48" s="467"/>
      <c r="QR48" s="467"/>
      <c r="QS48" s="467"/>
      <c r="QT48" s="467"/>
      <c r="QU48" s="467"/>
      <c r="QV48" s="467"/>
      <c r="QW48" s="467"/>
      <c r="QX48" s="467"/>
      <c r="QY48" s="467"/>
      <c r="QZ48" s="467"/>
      <c r="RA48" s="467"/>
      <c r="RB48" s="467"/>
      <c r="RC48" s="467"/>
      <c r="RD48" s="467"/>
      <c r="RE48" s="467"/>
      <c r="RF48" s="467"/>
      <c r="RG48" s="467"/>
      <c r="RH48" s="467"/>
      <c r="RI48" s="467"/>
      <c r="RJ48" s="467"/>
      <c r="RK48" s="467"/>
      <c r="RL48" s="467"/>
      <c r="RM48" s="467"/>
      <c r="RN48" s="467"/>
      <c r="RO48" s="467"/>
      <c r="RP48" s="467"/>
      <c r="RQ48" s="467"/>
      <c r="RR48" s="467"/>
      <c r="RS48" s="467"/>
      <c r="RT48" s="467"/>
      <c r="RU48" s="467"/>
      <c r="RV48" s="467"/>
      <c r="RW48" s="467"/>
      <c r="RX48" s="467"/>
      <c r="RY48" s="467"/>
      <c r="RZ48" s="467"/>
      <c r="SA48" s="467"/>
      <c r="SB48" s="467"/>
      <c r="SC48" s="467"/>
      <c r="SD48" s="467"/>
      <c r="SE48" s="467"/>
      <c r="SF48" s="467"/>
      <c r="SG48" s="467"/>
      <c r="SH48" s="467"/>
      <c r="SI48" s="467"/>
      <c r="SJ48" s="467"/>
      <c r="SK48" s="467"/>
      <c r="SL48" s="467"/>
      <c r="SM48" s="467"/>
      <c r="SN48" s="467"/>
      <c r="SO48" s="467"/>
      <c r="SP48" s="467"/>
      <c r="SQ48" s="467"/>
      <c r="SR48" s="467"/>
      <c r="SS48" s="467"/>
      <c r="ST48" s="467"/>
      <c r="SU48" s="467"/>
      <c r="SV48" s="467"/>
      <c r="SW48" s="467"/>
      <c r="SX48" s="467"/>
      <c r="SY48" s="467"/>
      <c r="SZ48" s="467"/>
      <c r="TA48" s="467"/>
      <c r="TB48" s="467"/>
      <c r="TC48" s="467"/>
      <c r="TD48" s="467"/>
      <c r="TE48" s="467"/>
      <c r="TF48" s="467"/>
      <c r="TG48" s="467"/>
      <c r="TH48" s="467"/>
      <c r="TI48" s="467"/>
      <c r="TJ48" s="467"/>
      <c r="TK48" s="467"/>
      <c r="TL48" s="467"/>
      <c r="TM48" s="467"/>
      <c r="TN48" s="467"/>
      <c r="TO48" s="467"/>
      <c r="TP48" s="467"/>
      <c r="TQ48" s="467"/>
      <c r="TR48" s="467"/>
      <c r="TS48" s="467"/>
      <c r="TT48" s="467"/>
      <c r="TU48" s="467"/>
      <c r="TV48" s="467"/>
      <c r="TW48" s="467"/>
      <c r="TX48" s="467"/>
      <c r="TY48" s="467"/>
      <c r="TZ48" s="467"/>
      <c r="UA48" s="467"/>
      <c r="UB48" s="467"/>
      <c r="UC48" s="467"/>
      <c r="UD48" s="467"/>
      <c r="UE48" s="467"/>
      <c r="UF48" s="467"/>
      <c r="UG48" s="467"/>
      <c r="UH48" s="467"/>
      <c r="UI48" s="467"/>
      <c r="UJ48" s="467"/>
      <c r="UK48" s="467"/>
      <c r="UL48" s="467"/>
      <c r="UM48" s="467"/>
      <c r="UN48" s="467"/>
      <c r="UO48" s="467"/>
      <c r="UP48" s="467"/>
      <c r="UQ48" s="467"/>
      <c r="UR48" s="467"/>
      <c r="US48" s="467"/>
      <c r="UT48" s="467"/>
      <c r="UU48" s="467"/>
      <c r="UV48" s="467"/>
      <c r="UW48" s="467"/>
      <c r="UX48" s="467"/>
      <c r="UY48" s="467"/>
      <c r="UZ48" s="467"/>
      <c r="VA48" s="467"/>
      <c r="VB48" s="467"/>
      <c r="VC48" s="467"/>
      <c r="VD48" s="467"/>
      <c r="VE48" s="467"/>
      <c r="VF48" s="467"/>
      <c r="VG48" s="467"/>
      <c r="VH48" s="467"/>
      <c r="VI48" s="467"/>
      <c r="VJ48" s="467"/>
      <c r="VK48" s="467"/>
      <c r="VL48" s="467"/>
      <c r="VM48" s="467"/>
      <c r="VN48" s="467"/>
      <c r="VO48" s="467"/>
      <c r="VP48" s="467"/>
      <c r="VQ48" s="467"/>
      <c r="VR48" s="467"/>
      <c r="VS48" s="467"/>
      <c r="VT48" s="467"/>
      <c r="VU48" s="467"/>
      <c r="VV48" s="467"/>
      <c r="VW48" s="467"/>
      <c r="VX48" s="467"/>
      <c r="VY48" s="467"/>
      <c r="VZ48" s="467"/>
      <c r="WA48" s="467"/>
      <c r="WB48" s="467"/>
      <c r="WC48" s="467"/>
      <c r="WD48" s="467"/>
      <c r="WE48" s="467"/>
      <c r="WF48" s="467"/>
      <c r="WG48" s="467"/>
      <c r="WH48" s="467"/>
      <c r="WI48" s="467"/>
      <c r="WJ48" s="467"/>
      <c r="WK48" s="467"/>
      <c r="WL48" s="467"/>
      <c r="WM48" s="467"/>
      <c r="WN48" s="467"/>
      <c r="WO48" s="467"/>
      <c r="WP48" s="467"/>
      <c r="WQ48" s="467"/>
      <c r="WR48" s="467"/>
      <c r="WS48" s="467"/>
      <c r="WT48" s="467"/>
      <c r="WU48" s="467"/>
      <c r="WV48" s="467"/>
      <c r="WW48" s="467"/>
      <c r="WX48" s="467"/>
      <c r="WY48" s="467"/>
      <c r="WZ48" s="467"/>
      <c r="XA48" s="467"/>
      <c r="XB48" s="467"/>
      <c r="XC48" s="467"/>
      <c r="XD48" s="467"/>
      <c r="XE48" s="467"/>
      <c r="XF48" s="467"/>
      <c r="XG48" s="467"/>
      <c r="XH48" s="467"/>
      <c r="XI48" s="467"/>
      <c r="XJ48" s="467"/>
      <c r="XK48" s="467"/>
      <c r="XL48" s="467"/>
      <c r="XM48" s="467"/>
      <c r="XN48" s="467"/>
      <c r="XO48" s="467"/>
      <c r="XP48" s="467"/>
      <c r="XQ48" s="467"/>
      <c r="XR48" s="467"/>
      <c r="XS48" s="467"/>
      <c r="XT48" s="467"/>
      <c r="XU48" s="467"/>
      <c r="XV48" s="467"/>
      <c r="XW48" s="467"/>
      <c r="XX48" s="467"/>
      <c r="XY48" s="467"/>
      <c r="XZ48" s="467"/>
      <c r="YA48" s="467"/>
      <c r="YB48" s="467"/>
      <c r="YC48" s="467"/>
      <c r="YD48" s="467"/>
      <c r="YE48" s="467"/>
      <c r="YF48" s="467"/>
      <c r="YG48" s="467"/>
      <c r="YH48" s="467"/>
      <c r="YI48" s="467"/>
      <c r="YJ48" s="467"/>
      <c r="YK48" s="467"/>
      <c r="YL48" s="467"/>
      <c r="YM48" s="467"/>
      <c r="YN48" s="467"/>
      <c r="YO48" s="467"/>
      <c r="YP48" s="467"/>
      <c r="YQ48" s="467"/>
      <c r="YR48" s="467"/>
      <c r="YS48" s="467"/>
      <c r="YT48" s="467"/>
      <c r="YU48" s="467"/>
      <c r="YV48" s="467"/>
      <c r="YW48" s="467"/>
      <c r="YX48" s="467"/>
      <c r="YY48" s="467"/>
      <c r="YZ48" s="467"/>
      <c r="ZA48" s="467"/>
      <c r="ZB48" s="467"/>
      <c r="ZC48" s="467"/>
      <c r="ZD48" s="467"/>
      <c r="ZE48" s="467"/>
      <c r="ZF48" s="467"/>
      <c r="ZG48" s="467"/>
      <c r="ZH48" s="467"/>
      <c r="ZI48" s="467"/>
      <c r="ZJ48" s="467"/>
      <c r="ZK48" s="467"/>
      <c r="ZL48" s="467"/>
      <c r="ZM48" s="467"/>
      <c r="ZN48" s="467"/>
      <c r="ZO48" s="467"/>
      <c r="ZP48" s="467"/>
      <c r="ZQ48" s="467"/>
      <c r="ZR48" s="467"/>
      <c r="ZS48" s="467"/>
      <c r="ZT48" s="467"/>
      <c r="ZU48" s="467"/>
      <c r="ZV48" s="467"/>
      <c r="ZW48" s="467"/>
      <c r="ZX48" s="467"/>
      <c r="ZY48" s="467"/>
      <c r="ZZ48" s="467"/>
      <c r="AAA48" s="467"/>
      <c r="AAB48" s="467"/>
      <c r="AAC48" s="467"/>
      <c r="AAD48" s="467"/>
      <c r="AAE48" s="467"/>
      <c r="AAF48" s="467"/>
      <c r="AAG48" s="467"/>
      <c r="AAH48" s="467"/>
      <c r="AAI48" s="467"/>
      <c r="AAJ48" s="467"/>
      <c r="AAK48" s="467"/>
      <c r="AAL48" s="467"/>
      <c r="AAM48" s="467"/>
      <c r="AAN48" s="467"/>
      <c r="AAO48" s="467"/>
      <c r="AAP48" s="467"/>
      <c r="AAQ48" s="467"/>
      <c r="AAR48" s="467"/>
      <c r="AAS48" s="467"/>
      <c r="AAT48" s="467"/>
      <c r="AAU48" s="467"/>
      <c r="AAV48" s="467"/>
      <c r="AAW48" s="467"/>
      <c r="AAX48" s="467"/>
      <c r="AAY48" s="467"/>
      <c r="AAZ48" s="467"/>
      <c r="ABA48" s="467"/>
      <c r="ABB48" s="467"/>
      <c r="ABC48" s="467"/>
      <c r="ABD48" s="467"/>
      <c r="ABE48" s="467"/>
      <c r="ABF48" s="467"/>
      <c r="ABG48" s="467"/>
      <c r="ABH48" s="467"/>
      <c r="ABI48" s="467"/>
      <c r="ABJ48" s="467"/>
      <c r="ABK48" s="467"/>
      <c r="ABL48" s="467"/>
      <c r="ABM48" s="467"/>
      <c r="ABN48" s="467"/>
      <c r="ABO48" s="467"/>
      <c r="ABP48" s="467"/>
      <c r="ABQ48" s="467"/>
      <c r="ABR48" s="467"/>
      <c r="ABS48" s="467"/>
      <c r="ABT48" s="467"/>
      <c r="ABU48" s="467"/>
      <c r="ABV48" s="467"/>
      <c r="ABW48" s="467"/>
      <c r="ABX48" s="467"/>
      <c r="ABY48" s="467"/>
      <c r="ABZ48" s="467"/>
      <c r="ACA48" s="467"/>
      <c r="ACB48" s="467"/>
      <c r="ACC48" s="467"/>
      <c r="ACD48" s="467"/>
      <c r="ACE48" s="467"/>
      <c r="ACF48" s="467"/>
      <c r="ACG48" s="467"/>
      <c r="ACH48" s="467"/>
      <c r="ACI48" s="467"/>
      <c r="ACJ48" s="467"/>
      <c r="ACK48" s="467"/>
      <c r="ACL48" s="467"/>
      <c r="ACM48" s="467"/>
      <c r="ACN48" s="467"/>
      <c r="ACO48" s="467"/>
      <c r="ACP48" s="467"/>
      <c r="ACQ48" s="467"/>
      <c r="ACR48" s="467"/>
      <c r="ACS48" s="467"/>
      <c r="ACT48" s="467"/>
      <c r="ACU48" s="467"/>
      <c r="ACV48" s="467"/>
      <c r="ACW48" s="467"/>
      <c r="ACX48" s="467"/>
      <c r="ACY48" s="467"/>
      <c r="ACZ48" s="467"/>
      <c r="ADA48" s="467"/>
      <c r="ADB48" s="467"/>
      <c r="ADC48" s="467"/>
      <c r="ADD48" s="467"/>
      <c r="ADE48" s="467"/>
      <c r="ADF48" s="467"/>
      <c r="ADG48" s="467"/>
      <c r="ADH48" s="467"/>
      <c r="ADI48" s="467"/>
      <c r="ADJ48" s="467"/>
      <c r="ADK48" s="467"/>
      <c r="ADL48" s="467"/>
      <c r="ADM48" s="467"/>
      <c r="ADN48" s="467"/>
      <c r="ADO48" s="467"/>
      <c r="ADP48" s="467"/>
      <c r="ADQ48" s="467"/>
      <c r="ADR48" s="467"/>
      <c r="ADS48" s="467"/>
      <c r="ADT48" s="467"/>
      <c r="ADU48" s="467"/>
      <c r="ADV48" s="467"/>
      <c r="ADW48" s="467"/>
      <c r="ADX48" s="467"/>
      <c r="ADY48" s="467"/>
      <c r="ADZ48" s="467"/>
      <c r="AEA48" s="467"/>
      <c r="AEB48" s="467"/>
      <c r="AEC48" s="467"/>
      <c r="AED48" s="467"/>
      <c r="AEE48" s="467"/>
      <c r="AEF48" s="467"/>
      <c r="AEG48" s="467"/>
      <c r="AEH48" s="467"/>
      <c r="AEI48" s="467"/>
      <c r="AEJ48" s="467"/>
      <c r="AEK48" s="467"/>
      <c r="AEL48" s="467"/>
      <c r="AEM48" s="467"/>
      <c r="AEN48" s="467"/>
      <c r="AEO48" s="467"/>
      <c r="AEP48" s="467"/>
      <c r="AEQ48" s="467"/>
      <c r="AER48" s="467"/>
      <c r="AES48" s="467"/>
      <c r="AET48" s="467"/>
      <c r="AEU48" s="467"/>
      <c r="AEV48" s="467"/>
      <c r="AEW48" s="467"/>
      <c r="AEX48" s="467"/>
      <c r="AEY48" s="467"/>
      <c r="AEZ48" s="467"/>
      <c r="AFA48" s="467"/>
      <c r="AFB48" s="467"/>
      <c r="AFC48" s="467"/>
      <c r="AFD48" s="467"/>
      <c r="AFE48" s="467"/>
      <c r="AFF48" s="467"/>
      <c r="AFG48" s="467"/>
      <c r="AFH48" s="467"/>
      <c r="AFI48" s="467"/>
      <c r="AFJ48" s="467"/>
      <c r="AFK48" s="467"/>
      <c r="AFL48" s="467"/>
      <c r="AFM48" s="467"/>
      <c r="AFN48" s="467"/>
      <c r="AFO48" s="467"/>
      <c r="AFP48" s="467"/>
      <c r="AFQ48" s="467"/>
      <c r="AFR48" s="467"/>
      <c r="AFS48" s="467"/>
      <c r="AFT48" s="467"/>
      <c r="AFU48" s="467"/>
      <c r="AFV48" s="467"/>
      <c r="AFW48" s="467"/>
      <c r="AFX48" s="467"/>
      <c r="AFY48" s="467"/>
      <c r="AFZ48" s="467"/>
      <c r="AGA48" s="467"/>
      <c r="AGB48" s="467"/>
      <c r="AGC48" s="467"/>
      <c r="AGD48" s="467"/>
      <c r="AGE48" s="467"/>
      <c r="AGF48" s="467"/>
      <c r="AGG48" s="467"/>
      <c r="AGH48" s="467"/>
      <c r="AGI48" s="467"/>
      <c r="AGJ48" s="467"/>
      <c r="AGK48" s="467"/>
      <c r="AGL48" s="467"/>
      <c r="AGM48" s="467"/>
      <c r="AGN48" s="467"/>
      <c r="AGO48" s="467"/>
      <c r="AGP48" s="467"/>
      <c r="AGQ48" s="467"/>
      <c r="AGR48" s="467"/>
      <c r="AGS48" s="467"/>
      <c r="AGT48" s="467"/>
      <c r="AGU48" s="467"/>
      <c r="AGV48" s="467"/>
      <c r="AGW48" s="467"/>
      <c r="AGX48" s="467"/>
      <c r="AGY48" s="467"/>
      <c r="AGZ48" s="467"/>
      <c r="AHA48" s="467"/>
      <c r="AHB48" s="467"/>
      <c r="AHC48" s="467"/>
      <c r="AHD48" s="467"/>
      <c r="AHE48" s="467"/>
      <c r="AHF48" s="467"/>
      <c r="AHG48" s="467"/>
      <c r="AHH48" s="467"/>
      <c r="AHI48" s="467"/>
      <c r="AHJ48" s="467"/>
      <c r="AHK48" s="467"/>
      <c r="AHL48" s="467"/>
      <c r="AHM48" s="467"/>
      <c r="AHN48" s="467"/>
      <c r="AHO48" s="467"/>
      <c r="AHP48" s="467"/>
      <c r="AHQ48" s="467"/>
      <c r="AHR48" s="467"/>
      <c r="AHS48" s="467"/>
      <c r="AHT48" s="467"/>
      <c r="AHU48" s="467"/>
      <c r="AHV48" s="467"/>
      <c r="AHW48" s="467"/>
      <c r="AHX48" s="467"/>
      <c r="AHY48" s="467"/>
      <c r="AHZ48" s="467"/>
      <c r="AIA48" s="467"/>
      <c r="AIB48" s="467"/>
      <c r="AIC48" s="467"/>
      <c r="AID48" s="467"/>
      <c r="AIE48" s="467"/>
      <c r="AIF48" s="467"/>
      <c r="AIG48" s="467"/>
      <c r="AIH48" s="467"/>
      <c r="AII48" s="467"/>
      <c r="AIJ48" s="467"/>
      <c r="AIK48" s="467"/>
      <c r="AIL48" s="467"/>
      <c r="AIM48" s="467"/>
      <c r="AIN48" s="467"/>
      <c r="AIO48" s="467"/>
      <c r="AIP48" s="467"/>
      <c r="AIQ48" s="467"/>
      <c r="AIR48" s="467"/>
      <c r="AIS48" s="467"/>
      <c r="AIT48" s="467"/>
      <c r="AIU48" s="467"/>
      <c r="AIV48" s="467"/>
      <c r="AIW48" s="467"/>
      <c r="AIX48" s="467"/>
      <c r="AIY48" s="467"/>
      <c r="AIZ48" s="467"/>
      <c r="AJA48" s="467"/>
      <c r="AJB48" s="467"/>
      <c r="AJC48" s="467"/>
      <c r="AJD48" s="467"/>
      <c r="AJE48" s="467"/>
      <c r="AJF48" s="467"/>
      <c r="AJG48" s="467"/>
      <c r="AJH48" s="467"/>
      <c r="AJI48" s="467"/>
      <c r="AJJ48" s="467"/>
      <c r="AJK48" s="467"/>
      <c r="AJL48" s="467"/>
      <c r="AJM48" s="467"/>
      <c r="AJN48" s="467"/>
      <c r="AJO48" s="467"/>
      <c r="AJP48" s="467"/>
      <c r="AJQ48" s="467"/>
      <c r="AJR48" s="467"/>
      <c r="AJS48" s="467"/>
      <c r="AJT48" s="467"/>
      <c r="AJU48" s="467"/>
      <c r="AJV48" s="467"/>
      <c r="AJW48" s="467"/>
      <c r="AJX48" s="467"/>
      <c r="AJY48" s="467"/>
      <c r="AJZ48" s="467"/>
      <c r="AKA48" s="467"/>
      <c r="AKB48" s="467"/>
      <c r="AKC48" s="467"/>
      <c r="AKD48" s="467"/>
      <c r="AKE48" s="467"/>
      <c r="AKF48" s="467"/>
      <c r="AKG48" s="467"/>
      <c r="AKH48" s="467"/>
      <c r="AKI48" s="467"/>
      <c r="AKJ48" s="467"/>
      <c r="AKK48" s="467"/>
      <c r="AKL48" s="467"/>
      <c r="AKM48" s="467"/>
      <c r="AKN48" s="467"/>
      <c r="AKO48" s="467"/>
      <c r="AKP48" s="467"/>
      <c r="AKQ48" s="467"/>
      <c r="AKR48" s="467"/>
      <c r="AKS48" s="467"/>
      <c r="AKT48" s="467"/>
      <c r="AKU48" s="467"/>
      <c r="AKV48" s="467"/>
      <c r="AKW48" s="467"/>
      <c r="AKX48" s="467"/>
      <c r="AKY48" s="467"/>
      <c r="AKZ48" s="467"/>
      <c r="ALA48" s="467"/>
      <c r="ALB48" s="467"/>
      <c r="ALC48" s="467"/>
      <c r="ALD48" s="467"/>
      <c r="ALE48" s="467"/>
      <c r="ALF48" s="467"/>
      <c r="ALG48" s="467"/>
      <c r="ALH48" s="467"/>
      <c r="ALI48" s="467"/>
      <c r="ALJ48" s="467"/>
      <c r="ALK48" s="467"/>
      <c r="ALL48" s="467"/>
      <c r="ALM48" s="467"/>
      <c r="ALN48" s="467"/>
      <c r="ALO48" s="467"/>
      <c r="ALP48" s="467"/>
      <c r="ALQ48" s="467"/>
      <c r="ALR48" s="467"/>
      <c r="ALS48" s="467"/>
      <c r="ALT48" s="467"/>
      <c r="ALU48" s="467"/>
      <c r="ALV48" s="467"/>
      <c r="ALW48" s="467"/>
      <c r="ALX48" s="467"/>
      <c r="ALY48" s="467"/>
      <c r="ALZ48" s="467"/>
      <c r="AMA48" s="467"/>
      <c r="AMB48" s="467"/>
      <c r="AMC48" s="467"/>
      <c r="AMD48" s="467"/>
      <c r="AME48" s="467"/>
      <c r="AMF48" s="467"/>
      <c r="AMG48" s="467"/>
      <c r="AMH48" s="467"/>
      <c r="AMI48" s="467"/>
      <c r="AMJ48" s="467"/>
      <c r="AMK48" s="467"/>
      <c r="AML48" s="467"/>
      <c r="AMM48" s="467"/>
      <c r="AMN48" s="467"/>
      <c r="AMO48" s="467"/>
      <c r="AMP48" s="467"/>
      <c r="AMQ48" s="467"/>
      <c r="AMR48" s="467"/>
      <c r="AMS48" s="467"/>
      <c r="AMT48" s="467"/>
      <c r="AMU48" s="467"/>
      <c r="AMV48" s="467"/>
      <c r="AMW48" s="467"/>
      <c r="AMX48" s="467"/>
      <c r="AMY48" s="467"/>
      <c r="AMZ48" s="467"/>
      <c r="ANA48" s="467"/>
      <c r="ANB48" s="467"/>
      <c r="ANC48" s="467"/>
      <c r="AND48" s="467"/>
      <c r="ANE48" s="467"/>
      <c r="ANF48" s="467"/>
      <c r="ANG48" s="467"/>
      <c r="ANH48" s="467"/>
      <c r="ANI48" s="467"/>
      <c r="ANJ48" s="467"/>
      <c r="ANK48" s="467"/>
      <c r="ANL48" s="467"/>
      <c r="ANM48" s="467"/>
      <c r="ANN48" s="467"/>
      <c r="ANO48" s="467"/>
      <c r="ANP48" s="467"/>
      <c r="ANQ48" s="467"/>
      <c r="ANR48" s="467"/>
      <c r="ANS48" s="467"/>
      <c r="ANT48" s="467"/>
      <c r="ANU48" s="467"/>
      <c r="ANV48" s="467"/>
      <c r="ANW48" s="467"/>
      <c r="ANX48" s="467"/>
      <c r="ANY48" s="467"/>
      <c r="ANZ48" s="467"/>
      <c r="AOA48" s="467"/>
      <c r="AOB48" s="467"/>
      <c r="AOC48" s="467"/>
      <c r="AOD48" s="467"/>
      <c r="AOE48" s="467"/>
      <c r="AOF48" s="467"/>
      <c r="AOG48" s="467"/>
      <c r="AOH48" s="467"/>
      <c r="AOI48" s="467"/>
      <c r="AOJ48" s="467"/>
      <c r="AOK48" s="467"/>
      <c r="AOL48" s="467"/>
      <c r="AOM48" s="467"/>
      <c r="AON48" s="467"/>
      <c r="AOO48" s="467"/>
      <c r="AOP48" s="467"/>
      <c r="AOQ48" s="467"/>
      <c r="AOR48" s="467"/>
      <c r="AOS48" s="467"/>
      <c r="AOT48" s="467"/>
      <c r="AOU48" s="467"/>
      <c r="AOV48" s="467"/>
      <c r="AOW48" s="467"/>
      <c r="AOX48" s="467"/>
      <c r="AOY48" s="467"/>
      <c r="AOZ48" s="467"/>
      <c r="APA48" s="467"/>
      <c r="APB48" s="467"/>
      <c r="APC48" s="467"/>
      <c r="APD48" s="467"/>
      <c r="APE48" s="467"/>
      <c r="APF48" s="467"/>
      <c r="APG48" s="467"/>
      <c r="APH48" s="467"/>
      <c r="API48" s="467"/>
      <c r="APJ48" s="467"/>
      <c r="APK48" s="467"/>
      <c r="APL48" s="467"/>
      <c r="APM48" s="467"/>
      <c r="APN48" s="467"/>
      <c r="APO48" s="467"/>
      <c r="APP48" s="467"/>
      <c r="APQ48" s="467"/>
      <c r="APR48" s="467"/>
      <c r="APS48" s="467"/>
      <c r="APT48" s="467"/>
      <c r="APU48" s="467"/>
      <c r="APV48" s="467"/>
      <c r="APW48" s="467"/>
      <c r="APX48" s="467"/>
      <c r="APY48" s="467"/>
      <c r="APZ48" s="467"/>
      <c r="AQA48" s="467"/>
      <c r="AQB48" s="467"/>
      <c r="AQC48" s="467"/>
      <c r="AQD48" s="467"/>
      <c r="AQE48" s="467"/>
      <c r="AQF48" s="467"/>
      <c r="AQG48" s="467"/>
      <c r="AQH48" s="467"/>
      <c r="AQI48" s="467"/>
      <c r="AQJ48" s="467"/>
      <c r="AQK48" s="467"/>
      <c r="AQL48" s="467"/>
      <c r="AQM48" s="467"/>
      <c r="AQN48" s="467"/>
      <c r="AQO48" s="467"/>
      <c r="AQP48" s="467"/>
      <c r="AQQ48" s="467"/>
      <c r="AQR48" s="467"/>
      <c r="AQS48" s="467"/>
      <c r="AQT48" s="467"/>
      <c r="AQU48" s="467"/>
      <c r="AQV48" s="467"/>
      <c r="AQW48" s="467"/>
      <c r="AQX48" s="467"/>
      <c r="AQY48" s="467"/>
      <c r="AQZ48" s="467"/>
      <c r="ARA48" s="467"/>
      <c r="ARB48" s="467"/>
      <c r="ARC48" s="467"/>
      <c r="ARD48" s="467"/>
      <c r="ARE48" s="467"/>
      <c r="ARF48" s="467"/>
      <c r="ARG48" s="467"/>
      <c r="ARH48" s="467"/>
      <c r="ARI48" s="467"/>
      <c r="ARJ48" s="467"/>
      <c r="ARK48" s="467"/>
      <c r="ARL48" s="467"/>
      <c r="ARM48" s="467"/>
      <c r="ARN48" s="467"/>
      <c r="ARO48" s="467"/>
      <c r="ARP48" s="467"/>
      <c r="ARQ48" s="467"/>
      <c r="ARR48" s="467"/>
      <c r="ARS48" s="467"/>
      <c r="ART48" s="467"/>
      <c r="ARU48" s="467"/>
      <c r="ARV48" s="467"/>
      <c r="ARW48" s="467"/>
      <c r="ARX48" s="467"/>
      <c r="ARY48" s="467"/>
      <c r="ARZ48" s="467"/>
      <c r="ASA48" s="467"/>
      <c r="ASB48" s="467"/>
      <c r="ASC48" s="467"/>
      <c r="ASD48" s="467"/>
      <c r="ASE48" s="467"/>
      <c r="ASF48" s="467"/>
      <c r="ASG48" s="467"/>
      <c r="ASH48" s="467"/>
      <c r="ASI48" s="467"/>
      <c r="ASJ48" s="467"/>
      <c r="ASK48" s="467"/>
      <c r="ASL48" s="467"/>
      <c r="ASM48" s="467"/>
      <c r="ASN48" s="467"/>
      <c r="ASO48" s="467"/>
      <c r="ASP48" s="467"/>
      <c r="ASQ48" s="467"/>
      <c r="ASR48" s="467"/>
      <c r="ASS48" s="467"/>
      <c r="AST48" s="467"/>
      <c r="ASU48" s="467"/>
      <c r="ASV48" s="467"/>
      <c r="ASW48" s="467"/>
      <c r="ASX48" s="467"/>
      <c r="ASY48" s="467"/>
      <c r="ASZ48" s="467"/>
      <c r="ATA48" s="467"/>
      <c r="ATB48" s="467"/>
      <c r="ATC48" s="467"/>
      <c r="ATD48" s="467"/>
      <c r="ATE48" s="467"/>
      <c r="ATF48" s="467"/>
      <c r="ATG48" s="467"/>
      <c r="ATH48" s="467"/>
      <c r="ATI48" s="467"/>
      <c r="ATJ48" s="467"/>
      <c r="ATK48" s="467"/>
      <c r="ATL48" s="467"/>
      <c r="ATM48" s="467"/>
      <c r="ATN48" s="467"/>
      <c r="ATO48" s="467"/>
      <c r="ATP48" s="467"/>
      <c r="ATQ48" s="467"/>
      <c r="ATR48" s="467"/>
      <c r="ATS48" s="467"/>
      <c r="ATT48" s="467"/>
      <c r="ATU48" s="467"/>
      <c r="ATV48" s="467"/>
      <c r="ATW48" s="467"/>
      <c r="ATX48" s="467"/>
      <c r="ATY48" s="467"/>
      <c r="ATZ48" s="467"/>
      <c r="AUA48" s="467"/>
      <c r="AUB48" s="467"/>
      <c r="AUC48" s="467"/>
      <c r="AUD48" s="467"/>
      <c r="AUE48" s="467"/>
      <c r="AUF48" s="467"/>
      <c r="AUG48" s="467"/>
      <c r="AUH48" s="467"/>
      <c r="AUI48" s="467"/>
      <c r="AUJ48" s="467"/>
      <c r="AUK48" s="467"/>
      <c r="AUL48" s="467"/>
      <c r="AUM48" s="467"/>
      <c r="AUN48" s="467"/>
      <c r="AUO48" s="467"/>
      <c r="AUP48" s="467"/>
      <c r="AUQ48" s="467"/>
      <c r="AUR48" s="467"/>
      <c r="AUS48" s="467"/>
      <c r="AUT48" s="467"/>
      <c r="AUU48" s="467"/>
      <c r="AUV48" s="467"/>
      <c r="AUW48" s="467"/>
      <c r="AUX48" s="467"/>
      <c r="AUY48" s="467"/>
      <c r="AUZ48" s="467"/>
      <c r="AVA48" s="467"/>
      <c r="AVB48" s="467"/>
      <c r="AVC48" s="467"/>
      <c r="AVD48" s="467"/>
      <c r="AVE48" s="467"/>
      <c r="AVF48" s="467"/>
      <c r="AVG48" s="467"/>
      <c r="AVH48" s="467"/>
      <c r="AVI48" s="467"/>
      <c r="AVJ48" s="467"/>
      <c r="AVK48" s="467"/>
      <c r="AVL48" s="467"/>
      <c r="AVM48" s="467"/>
      <c r="AVN48" s="467"/>
      <c r="AVO48" s="467"/>
      <c r="AVP48" s="467"/>
      <c r="AVQ48" s="467"/>
      <c r="AVR48" s="467"/>
      <c r="AVS48" s="467"/>
      <c r="AVT48" s="467"/>
      <c r="AVU48" s="467"/>
      <c r="AVV48" s="467"/>
      <c r="AVW48" s="467"/>
      <c r="AVX48" s="467"/>
      <c r="AVY48" s="467"/>
      <c r="AVZ48" s="467"/>
      <c r="AWA48" s="467"/>
      <c r="AWB48" s="467"/>
      <c r="AWC48" s="467"/>
      <c r="AWD48" s="467"/>
      <c r="AWE48" s="467"/>
      <c r="AWF48" s="467"/>
      <c r="AWG48" s="467"/>
      <c r="AWH48" s="467"/>
      <c r="AWI48" s="467"/>
      <c r="AWJ48" s="467"/>
      <c r="AWK48" s="467"/>
      <c r="AWL48" s="467"/>
      <c r="AWM48" s="467"/>
      <c r="AWN48" s="467"/>
      <c r="AWO48" s="467"/>
      <c r="AWP48" s="467"/>
      <c r="AWQ48" s="467"/>
      <c r="AWR48" s="467"/>
      <c r="AWS48" s="467"/>
      <c r="AWT48" s="467"/>
      <c r="AWU48" s="467"/>
      <c r="AWV48" s="467"/>
      <c r="AWW48" s="467"/>
      <c r="AWX48" s="467"/>
      <c r="AWY48" s="467"/>
      <c r="AWZ48" s="467"/>
      <c r="AXA48" s="467"/>
      <c r="AXB48" s="467"/>
      <c r="AXC48" s="467"/>
      <c r="AXD48" s="467"/>
      <c r="AXE48" s="467"/>
      <c r="AXF48" s="467"/>
      <c r="AXG48" s="467"/>
      <c r="AXH48" s="467"/>
      <c r="AXI48" s="467"/>
      <c r="AXJ48" s="467"/>
      <c r="AXK48" s="467"/>
      <c r="AXL48" s="467"/>
      <c r="AXM48" s="467"/>
      <c r="AXN48" s="467"/>
      <c r="AXO48" s="467"/>
      <c r="AXP48" s="467"/>
      <c r="AXQ48" s="467"/>
      <c r="AXR48" s="467"/>
      <c r="AXS48" s="467"/>
      <c r="AXT48" s="467"/>
      <c r="AXU48" s="467"/>
      <c r="AXV48" s="467"/>
      <c r="AXW48" s="467"/>
      <c r="AXX48" s="467"/>
      <c r="AXY48" s="467"/>
      <c r="AXZ48" s="467"/>
      <c r="AYA48" s="467"/>
      <c r="AYB48" s="467"/>
      <c r="AYC48" s="467"/>
      <c r="AYD48" s="467"/>
      <c r="AYE48" s="467"/>
      <c r="AYF48" s="467"/>
      <c r="AYG48" s="467"/>
      <c r="AYH48" s="467"/>
      <c r="AYI48" s="467"/>
      <c r="AYJ48" s="467"/>
      <c r="AYK48" s="467"/>
      <c r="AYL48" s="467"/>
      <c r="AYM48" s="467"/>
      <c r="AYN48" s="467"/>
      <c r="AYO48" s="467"/>
      <c r="AYP48" s="467"/>
      <c r="AYQ48" s="467"/>
      <c r="AYR48" s="467"/>
      <c r="AYS48" s="467"/>
      <c r="AYT48" s="467"/>
      <c r="AYU48" s="467"/>
      <c r="AYV48" s="467"/>
      <c r="AYW48" s="467"/>
      <c r="AYX48" s="467"/>
      <c r="AYY48" s="467"/>
      <c r="AYZ48" s="467"/>
      <c r="AZA48" s="467"/>
      <c r="AZB48" s="467"/>
      <c r="AZC48" s="467"/>
      <c r="AZD48" s="467"/>
      <c r="AZE48" s="467"/>
      <c r="AZF48" s="467"/>
      <c r="AZG48" s="467"/>
      <c r="AZH48" s="467"/>
      <c r="AZI48" s="467"/>
      <c r="AZJ48" s="467"/>
      <c r="AZK48" s="467"/>
      <c r="AZL48" s="467"/>
      <c r="AZM48" s="467"/>
      <c r="AZN48" s="467"/>
      <c r="AZO48" s="467"/>
      <c r="AZP48" s="467"/>
      <c r="AZQ48" s="467"/>
      <c r="AZR48" s="467"/>
      <c r="AZS48" s="467"/>
      <c r="AZT48" s="467"/>
      <c r="AZU48" s="467"/>
      <c r="AZV48" s="467"/>
      <c r="AZW48" s="467"/>
      <c r="AZX48" s="467"/>
      <c r="AZY48" s="467"/>
      <c r="AZZ48" s="467"/>
      <c r="BAA48" s="467"/>
      <c r="BAB48" s="467"/>
      <c r="BAC48" s="467"/>
      <c r="BAD48" s="467"/>
      <c r="BAE48" s="467"/>
      <c r="BAF48" s="467"/>
      <c r="BAG48" s="467"/>
      <c r="BAH48" s="467"/>
      <c r="BAI48" s="467"/>
      <c r="BAJ48" s="467"/>
      <c r="BAK48" s="467"/>
      <c r="BAL48" s="467"/>
      <c r="BAM48" s="467"/>
      <c r="BAN48" s="467"/>
      <c r="BAO48" s="467"/>
      <c r="BAP48" s="467"/>
      <c r="BAQ48" s="467"/>
      <c r="BAR48" s="467"/>
      <c r="BAS48" s="467"/>
      <c r="BAT48" s="467"/>
      <c r="BAU48" s="467"/>
      <c r="BAV48" s="467"/>
      <c r="BAW48" s="467"/>
      <c r="BAX48" s="467"/>
      <c r="BAY48" s="467"/>
      <c r="BAZ48" s="467"/>
      <c r="BBA48" s="467"/>
      <c r="BBB48" s="467"/>
      <c r="BBC48" s="467"/>
      <c r="BBD48" s="467"/>
      <c r="BBE48" s="467"/>
      <c r="BBF48" s="467"/>
      <c r="BBG48" s="467"/>
      <c r="BBH48" s="467"/>
      <c r="BBI48" s="467"/>
      <c r="BBJ48" s="467"/>
      <c r="BBK48" s="467"/>
      <c r="BBL48" s="467"/>
      <c r="BBM48" s="467"/>
      <c r="BBN48" s="467"/>
      <c r="BBO48" s="467"/>
      <c r="BBP48" s="467"/>
      <c r="BBQ48" s="467"/>
      <c r="BBR48" s="467"/>
      <c r="BBS48" s="467"/>
      <c r="BBT48" s="467"/>
      <c r="BBU48" s="467"/>
      <c r="BBV48" s="467"/>
      <c r="BBW48" s="467"/>
      <c r="BBX48" s="467"/>
      <c r="BBY48" s="467"/>
      <c r="BBZ48" s="467"/>
      <c r="BCA48" s="467"/>
      <c r="BCB48" s="467"/>
      <c r="BCC48" s="467"/>
      <c r="BCD48" s="467"/>
      <c r="BCE48" s="467"/>
      <c r="BCF48" s="467"/>
      <c r="BCG48" s="467"/>
      <c r="BCH48" s="467"/>
      <c r="BCI48" s="467"/>
      <c r="BCJ48" s="467"/>
      <c r="BCK48" s="467"/>
      <c r="BCL48" s="467"/>
      <c r="BCM48" s="467"/>
      <c r="BCN48" s="467"/>
      <c r="BCO48" s="467"/>
      <c r="BCP48" s="467"/>
      <c r="BCQ48" s="467"/>
      <c r="BCR48" s="467"/>
      <c r="BCS48" s="467"/>
      <c r="BCT48" s="467"/>
      <c r="BCU48" s="467"/>
      <c r="BCV48" s="467"/>
      <c r="BCW48" s="467"/>
      <c r="BCX48" s="467"/>
      <c r="BCY48" s="467"/>
      <c r="BCZ48" s="467"/>
      <c r="BDA48" s="467"/>
      <c r="BDB48" s="467"/>
      <c r="BDC48" s="467"/>
      <c r="BDD48" s="467"/>
      <c r="BDE48" s="467"/>
      <c r="BDF48" s="467"/>
      <c r="BDG48" s="467"/>
      <c r="BDH48" s="467"/>
      <c r="BDI48" s="467"/>
      <c r="BDJ48" s="467"/>
      <c r="BDK48" s="467"/>
      <c r="BDL48" s="467"/>
      <c r="BDM48" s="467"/>
      <c r="BDN48" s="467"/>
      <c r="BDO48" s="467"/>
      <c r="BDP48" s="467"/>
      <c r="BDQ48" s="467"/>
      <c r="BDR48" s="467"/>
      <c r="BDS48" s="467"/>
      <c r="BDT48" s="467"/>
      <c r="BDU48" s="467"/>
      <c r="BDV48" s="467"/>
      <c r="BDW48" s="467"/>
      <c r="BDX48" s="467"/>
      <c r="BDY48" s="467"/>
      <c r="BDZ48" s="467"/>
      <c r="BEA48" s="467"/>
      <c r="BEB48" s="467"/>
      <c r="BEC48" s="467"/>
      <c r="BED48" s="467"/>
      <c r="BEE48" s="467"/>
      <c r="BEF48" s="467"/>
      <c r="BEG48" s="467"/>
      <c r="BEH48" s="467"/>
      <c r="BEI48" s="467"/>
      <c r="BEJ48" s="467"/>
      <c r="BEK48" s="467"/>
      <c r="BEL48" s="467"/>
      <c r="BEM48" s="467"/>
      <c r="BEN48" s="467"/>
      <c r="BEO48" s="467"/>
      <c r="BEP48" s="467"/>
      <c r="BEQ48" s="467"/>
      <c r="BER48" s="467"/>
      <c r="BES48" s="467"/>
      <c r="BET48" s="467"/>
      <c r="BEU48" s="467"/>
      <c r="BEV48" s="467"/>
      <c r="BEW48" s="467"/>
      <c r="BEX48" s="467"/>
      <c r="BEY48" s="467"/>
      <c r="BEZ48" s="467"/>
      <c r="BFA48" s="467"/>
      <c r="BFB48" s="467"/>
      <c r="BFC48" s="467"/>
      <c r="BFD48" s="467"/>
      <c r="BFE48" s="467"/>
      <c r="BFF48" s="467"/>
      <c r="BFG48" s="467"/>
      <c r="BFH48" s="467"/>
      <c r="BFI48" s="467"/>
      <c r="BFJ48" s="467"/>
      <c r="BFK48" s="467"/>
      <c r="BFL48" s="467"/>
      <c r="BFM48" s="467"/>
      <c r="BFN48" s="467"/>
      <c r="BFO48" s="467"/>
      <c r="BFP48" s="467"/>
      <c r="BFQ48" s="467"/>
      <c r="BFR48" s="467"/>
      <c r="BFS48" s="467"/>
      <c r="BFT48" s="467"/>
      <c r="BFU48" s="467"/>
      <c r="BFV48" s="467"/>
      <c r="BFW48" s="467"/>
      <c r="BFX48" s="467"/>
      <c r="BFY48" s="467"/>
      <c r="BFZ48" s="467"/>
      <c r="BGA48" s="467"/>
      <c r="BGB48" s="467"/>
      <c r="BGC48" s="467"/>
      <c r="BGD48" s="467"/>
      <c r="BGE48" s="467"/>
      <c r="BGF48" s="467"/>
      <c r="BGG48" s="467"/>
      <c r="BGH48" s="467"/>
      <c r="BGI48" s="467"/>
      <c r="BGJ48" s="467"/>
      <c r="BGK48" s="467"/>
      <c r="BGL48" s="467"/>
      <c r="BGM48" s="467"/>
      <c r="BGN48" s="467"/>
      <c r="BGO48" s="467"/>
      <c r="BGP48" s="467"/>
      <c r="BGQ48" s="467"/>
      <c r="BGR48" s="467"/>
      <c r="BGS48" s="467"/>
      <c r="BGT48" s="467"/>
      <c r="BGU48" s="467"/>
      <c r="BGV48" s="467"/>
      <c r="BGW48" s="467"/>
      <c r="BGX48" s="467"/>
      <c r="BGY48" s="467"/>
      <c r="BGZ48" s="467"/>
      <c r="BHA48" s="467"/>
      <c r="BHB48" s="467"/>
      <c r="BHC48" s="467"/>
      <c r="BHD48" s="467"/>
      <c r="BHE48" s="467"/>
      <c r="BHF48" s="467"/>
      <c r="BHG48" s="467"/>
      <c r="BHH48" s="467"/>
      <c r="BHI48" s="467"/>
      <c r="BHJ48" s="467"/>
      <c r="BHK48" s="467"/>
      <c r="BHL48" s="467"/>
      <c r="BHM48" s="467"/>
      <c r="BHN48" s="467"/>
      <c r="BHO48" s="467"/>
      <c r="BHP48" s="467"/>
      <c r="BHQ48" s="467"/>
      <c r="BHR48" s="467"/>
      <c r="BHS48" s="467"/>
      <c r="BHT48" s="467"/>
      <c r="BHU48" s="467"/>
      <c r="BHV48" s="467"/>
      <c r="BHW48" s="467"/>
      <c r="BHX48" s="467"/>
      <c r="BHY48" s="467"/>
      <c r="BHZ48" s="467"/>
      <c r="BIA48" s="467"/>
      <c r="BIB48" s="467"/>
      <c r="BIC48" s="467"/>
      <c r="BID48" s="467"/>
      <c r="BIE48" s="467"/>
      <c r="BIF48" s="467"/>
      <c r="BIG48" s="467"/>
      <c r="BIH48" s="467"/>
      <c r="BII48" s="467"/>
      <c r="BIJ48" s="467"/>
      <c r="BIK48" s="467"/>
      <c r="BIL48" s="467"/>
      <c r="BIM48" s="467"/>
      <c r="BIN48" s="467"/>
      <c r="BIO48" s="467"/>
      <c r="BIP48" s="467"/>
      <c r="BIQ48" s="467"/>
      <c r="BIR48" s="467"/>
      <c r="BIS48" s="467"/>
      <c r="BIT48" s="467"/>
      <c r="BIU48" s="467"/>
      <c r="BIV48" s="467"/>
      <c r="BIW48" s="467"/>
      <c r="BIX48" s="467"/>
      <c r="BIY48" s="467"/>
      <c r="BIZ48" s="467"/>
      <c r="BJA48" s="467"/>
      <c r="BJB48" s="467"/>
      <c r="BJC48" s="467"/>
      <c r="BJD48" s="467"/>
      <c r="BJE48" s="467"/>
      <c r="BJF48" s="467"/>
      <c r="BJG48" s="467"/>
      <c r="BJH48" s="467"/>
      <c r="BJI48" s="467"/>
      <c r="BJJ48" s="467"/>
      <c r="BJK48" s="467"/>
      <c r="BJL48" s="467"/>
      <c r="BJM48" s="467"/>
      <c r="BJN48" s="467"/>
      <c r="BJO48" s="467"/>
      <c r="BJP48" s="467"/>
      <c r="BJQ48" s="467"/>
      <c r="BJR48" s="467"/>
      <c r="BJS48" s="467"/>
      <c r="BJT48" s="467"/>
      <c r="BJU48" s="467"/>
      <c r="BJV48" s="467"/>
      <c r="BJW48" s="467"/>
      <c r="BJX48" s="467"/>
      <c r="BJY48" s="467"/>
      <c r="BJZ48" s="467"/>
      <c r="BKA48" s="467"/>
      <c r="BKB48" s="467"/>
      <c r="BKC48" s="467"/>
      <c r="BKD48" s="467"/>
      <c r="BKE48" s="467"/>
      <c r="BKF48" s="467"/>
      <c r="BKG48" s="467"/>
      <c r="BKH48" s="467"/>
      <c r="BKI48" s="467"/>
      <c r="BKJ48" s="467"/>
      <c r="BKK48" s="467"/>
      <c r="BKL48" s="467"/>
      <c r="BKM48" s="467"/>
      <c r="BKN48" s="467"/>
      <c r="BKO48" s="467"/>
      <c r="BKP48" s="467"/>
      <c r="BKQ48" s="467"/>
      <c r="BKR48" s="467"/>
      <c r="BKS48" s="467"/>
      <c r="BKT48" s="467"/>
      <c r="BKU48" s="467"/>
      <c r="BKV48" s="467"/>
      <c r="BKW48" s="467"/>
      <c r="BKX48" s="467"/>
      <c r="BKY48" s="467"/>
      <c r="BKZ48" s="467"/>
      <c r="BLA48" s="467"/>
      <c r="BLB48" s="467"/>
      <c r="BLC48" s="467"/>
      <c r="BLD48" s="467"/>
      <c r="BLE48" s="467"/>
      <c r="BLF48" s="467"/>
      <c r="BLG48" s="467"/>
      <c r="BLH48" s="467"/>
      <c r="BLI48" s="467"/>
      <c r="BLJ48" s="467"/>
      <c r="BLK48" s="467"/>
      <c r="BLL48" s="467"/>
      <c r="BLM48" s="467"/>
      <c r="BLN48" s="467"/>
      <c r="BLO48" s="467"/>
      <c r="BLP48" s="467"/>
      <c r="BLQ48" s="467"/>
      <c r="BLR48" s="467"/>
      <c r="BLS48" s="467"/>
      <c r="BLT48" s="467"/>
      <c r="BLU48" s="467"/>
      <c r="BLV48" s="467"/>
      <c r="BLW48" s="467"/>
      <c r="BLX48" s="467"/>
      <c r="BLY48" s="467"/>
      <c r="BLZ48" s="467"/>
      <c r="BMA48" s="467"/>
      <c r="BMB48" s="467"/>
      <c r="BMC48" s="467"/>
      <c r="BMD48" s="467"/>
      <c r="BME48" s="467"/>
      <c r="BMF48" s="467"/>
      <c r="BMG48" s="467"/>
      <c r="BMH48" s="467"/>
      <c r="BMI48" s="467"/>
      <c r="BMJ48" s="467"/>
      <c r="BMK48" s="467"/>
      <c r="BML48" s="467"/>
      <c r="BMM48" s="467"/>
      <c r="BMN48" s="467"/>
      <c r="BMO48" s="467"/>
      <c r="BMP48" s="467"/>
      <c r="BMQ48" s="467"/>
      <c r="BMR48" s="467"/>
      <c r="BMS48" s="467"/>
      <c r="BMT48" s="467"/>
      <c r="BMU48" s="467"/>
      <c r="BMV48" s="467"/>
      <c r="BMW48" s="467"/>
      <c r="BMX48" s="467"/>
      <c r="BMY48" s="467"/>
      <c r="BMZ48" s="467"/>
      <c r="BNA48" s="467"/>
      <c r="BNB48" s="467"/>
      <c r="BNC48" s="467"/>
      <c r="BND48" s="467"/>
      <c r="BNE48" s="467"/>
      <c r="BNF48" s="467"/>
      <c r="BNG48" s="467"/>
      <c r="BNH48" s="467"/>
      <c r="BNI48" s="467"/>
      <c r="BNJ48" s="467"/>
      <c r="BNK48" s="467"/>
      <c r="BNL48" s="467"/>
      <c r="BNM48" s="467"/>
      <c r="BNN48" s="467"/>
      <c r="BNO48" s="467"/>
      <c r="BNP48" s="467"/>
      <c r="BNQ48" s="467"/>
      <c r="BNR48" s="467"/>
      <c r="BNS48" s="467"/>
      <c r="BNT48" s="467"/>
      <c r="BNU48" s="467"/>
      <c r="BNV48" s="467"/>
      <c r="BNW48" s="467"/>
      <c r="BNX48" s="467"/>
      <c r="BNY48" s="467"/>
      <c r="BNZ48" s="467"/>
      <c r="BOA48" s="467"/>
      <c r="BOB48" s="467"/>
      <c r="BOC48" s="467"/>
      <c r="BOD48" s="467"/>
      <c r="BOE48" s="467"/>
      <c r="BOF48" s="467"/>
      <c r="BOG48" s="467"/>
      <c r="BOH48" s="467"/>
      <c r="BOI48" s="467"/>
      <c r="BOJ48" s="467"/>
      <c r="BOK48" s="467"/>
      <c r="BOL48" s="467"/>
      <c r="BOM48" s="467"/>
      <c r="BON48" s="467"/>
      <c r="BOO48" s="467"/>
      <c r="BOP48" s="467"/>
      <c r="BOQ48" s="467"/>
      <c r="BOR48" s="467"/>
      <c r="BOS48" s="467"/>
      <c r="BOT48" s="467"/>
      <c r="BOU48" s="467"/>
      <c r="BOV48" s="467"/>
      <c r="BOW48" s="467"/>
      <c r="BOX48" s="467"/>
      <c r="BOY48" s="467"/>
      <c r="BOZ48" s="467"/>
      <c r="BPA48" s="467"/>
      <c r="BPB48" s="467"/>
      <c r="BPC48" s="467"/>
      <c r="BPD48" s="467"/>
      <c r="BPE48" s="467"/>
      <c r="BPF48" s="467"/>
      <c r="BPG48" s="467"/>
      <c r="BPH48" s="467"/>
      <c r="BPI48" s="467"/>
      <c r="BPJ48" s="467"/>
      <c r="BPK48" s="467"/>
      <c r="BPL48" s="467"/>
      <c r="BPM48" s="467"/>
      <c r="BPN48" s="467"/>
      <c r="BPO48" s="467"/>
      <c r="BPP48" s="467"/>
      <c r="BPQ48" s="467"/>
      <c r="BPR48" s="467"/>
      <c r="BPS48" s="467"/>
      <c r="BPT48" s="467"/>
      <c r="BPU48" s="467"/>
      <c r="BPV48" s="467"/>
      <c r="BPW48" s="467"/>
      <c r="BPX48" s="467"/>
      <c r="BPY48" s="467"/>
      <c r="BPZ48" s="467"/>
      <c r="BQA48" s="467"/>
      <c r="BQB48" s="467"/>
      <c r="BQC48" s="467"/>
      <c r="BQD48" s="467"/>
      <c r="BQE48" s="467"/>
      <c r="BQF48" s="467"/>
      <c r="BQG48" s="467"/>
      <c r="BQH48" s="467"/>
      <c r="BQI48" s="467"/>
      <c r="BQJ48" s="467"/>
      <c r="BQK48" s="467"/>
      <c r="BQL48" s="467"/>
      <c r="BQM48" s="467"/>
      <c r="BQN48" s="467"/>
      <c r="BQO48" s="467"/>
      <c r="BQP48" s="467"/>
      <c r="BQQ48" s="467"/>
      <c r="BQR48" s="467"/>
      <c r="BQS48" s="467"/>
      <c r="BQT48" s="467"/>
      <c r="BQU48" s="467"/>
      <c r="BQV48" s="467"/>
      <c r="BQW48" s="467"/>
      <c r="BQX48" s="467"/>
      <c r="BQY48" s="467"/>
      <c r="BQZ48" s="467"/>
      <c r="BRA48" s="467"/>
      <c r="BRB48" s="467"/>
      <c r="BRC48" s="467"/>
      <c r="BRD48" s="467"/>
      <c r="BRE48" s="467"/>
      <c r="BRF48" s="467"/>
      <c r="BRG48" s="467"/>
      <c r="BRH48" s="467"/>
      <c r="BRI48" s="467"/>
      <c r="BRJ48" s="467"/>
      <c r="BRK48" s="467"/>
      <c r="BRL48" s="467"/>
      <c r="BRM48" s="467"/>
      <c r="BRN48" s="467"/>
      <c r="BRO48" s="467"/>
      <c r="BRP48" s="467"/>
      <c r="BRQ48" s="467"/>
      <c r="BRR48" s="467"/>
      <c r="BRS48" s="467"/>
      <c r="BRT48" s="467"/>
      <c r="BRU48" s="467"/>
      <c r="BRV48" s="467"/>
      <c r="BRW48" s="467"/>
      <c r="BRX48" s="467"/>
      <c r="BRY48" s="467"/>
      <c r="BRZ48" s="467"/>
      <c r="BSA48" s="467"/>
      <c r="BSB48" s="467"/>
      <c r="BSC48" s="467"/>
      <c r="BSD48" s="467"/>
      <c r="BSE48" s="467"/>
      <c r="BSF48" s="467"/>
      <c r="BSG48" s="467"/>
      <c r="BSH48" s="467"/>
      <c r="BSI48" s="467"/>
      <c r="BSJ48" s="467"/>
      <c r="BSK48" s="467"/>
      <c r="BSL48" s="467"/>
      <c r="BSM48" s="467"/>
      <c r="BSN48" s="467"/>
      <c r="BSO48" s="467"/>
      <c r="BSP48" s="467"/>
      <c r="BSQ48" s="467"/>
      <c r="BSR48" s="467"/>
      <c r="BSS48" s="467"/>
      <c r="BST48" s="467"/>
      <c r="BSU48" s="467"/>
      <c r="BSV48" s="467"/>
      <c r="BSW48" s="467"/>
      <c r="BSX48" s="467"/>
      <c r="BSY48" s="467"/>
      <c r="BSZ48" s="467"/>
      <c r="BTA48" s="467"/>
      <c r="BTB48" s="467"/>
      <c r="BTC48" s="467"/>
      <c r="BTD48" s="467"/>
      <c r="BTE48" s="467"/>
      <c r="BTF48" s="467"/>
      <c r="BTG48" s="467"/>
      <c r="BTH48" s="467"/>
      <c r="BTI48" s="467"/>
      <c r="BTJ48" s="467"/>
      <c r="BTK48" s="467"/>
      <c r="BTL48" s="467"/>
      <c r="BTM48" s="467"/>
      <c r="BTN48" s="467"/>
      <c r="BTO48" s="467"/>
      <c r="BTP48" s="467"/>
      <c r="BTQ48" s="467"/>
      <c r="BTR48" s="467"/>
      <c r="BTS48" s="467"/>
      <c r="BTT48" s="467"/>
      <c r="BTU48" s="467"/>
      <c r="BTV48" s="467"/>
      <c r="BTW48" s="467"/>
      <c r="BTX48" s="467"/>
      <c r="BTY48" s="467"/>
      <c r="BTZ48" s="467"/>
      <c r="BUA48" s="467"/>
      <c r="BUB48" s="467"/>
      <c r="BUC48" s="467"/>
      <c r="BUD48" s="467"/>
      <c r="BUE48" s="467"/>
      <c r="BUF48" s="467"/>
      <c r="BUG48" s="467"/>
      <c r="BUH48" s="467"/>
      <c r="BUI48" s="467"/>
      <c r="BUJ48" s="467"/>
      <c r="BUK48" s="467"/>
      <c r="BUL48" s="467"/>
      <c r="BUM48" s="467"/>
      <c r="BUN48" s="467"/>
      <c r="BUO48" s="467"/>
      <c r="BUP48" s="467"/>
      <c r="BUQ48" s="467"/>
      <c r="BUR48" s="467"/>
      <c r="BUS48" s="467"/>
      <c r="BUT48" s="467"/>
      <c r="BUU48" s="467"/>
      <c r="BUV48" s="467"/>
      <c r="BUW48" s="467"/>
      <c r="BUX48" s="467"/>
      <c r="BUY48" s="467"/>
      <c r="BUZ48" s="467"/>
      <c r="BVA48" s="467"/>
      <c r="BVB48" s="467"/>
      <c r="BVC48" s="467"/>
      <c r="BVD48" s="467"/>
      <c r="BVE48" s="467"/>
      <c r="BVF48" s="467"/>
      <c r="BVG48" s="467"/>
      <c r="BVH48" s="467"/>
      <c r="BVI48" s="467"/>
      <c r="BVJ48" s="467"/>
      <c r="BVK48" s="467"/>
      <c r="BVL48" s="467"/>
      <c r="BVM48" s="467"/>
      <c r="BVN48" s="467"/>
      <c r="BVO48" s="467"/>
      <c r="BVP48" s="467"/>
      <c r="BVQ48" s="467"/>
      <c r="BVR48" s="467"/>
      <c r="BVS48" s="467"/>
      <c r="BVT48" s="467"/>
      <c r="BVU48" s="467"/>
      <c r="BVV48" s="467"/>
      <c r="BVW48" s="467"/>
      <c r="BVX48" s="467"/>
      <c r="BVY48" s="467"/>
      <c r="BVZ48" s="467"/>
      <c r="BWA48" s="467"/>
      <c r="BWB48" s="467"/>
      <c r="BWC48" s="467"/>
      <c r="BWD48" s="467"/>
      <c r="BWE48" s="467"/>
      <c r="BWF48" s="467"/>
      <c r="BWG48" s="467"/>
      <c r="BWH48" s="467"/>
      <c r="BWI48" s="467"/>
      <c r="BWJ48" s="467"/>
      <c r="BWK48" s="467"/>
      <c r="BWL48" s="467"/>
      <c r="BWM48" s="467"/>
      <c r="BWN48" s="467"/>
      <c r="BWO48" s="467"/>
      <c r="BWP48" s="467"/>
      <c r="BWQ48" s="467"/>
      <c r="BWR48" s="467"/>
      <c r="BWS48" s="467"/>
      <c r="BWT48" s="467"/>
      <c r="BWU48" s="467"/>
      <c r="BWV48" s="467"/>
      <c r="BWW48" s="467"/>
      <c r="BWX48" s="467"/>
      <c r="BWY48" s="467"/>
      <c r="BWZ48" s="467"/>
      <c r="BXA48" s="467"/>
      <c r="BXB48" s="467"/>
      <c r="BXC48" s="467"/>
      <c r="BXD48" s="467"/>
      <c r="BXE48" s="467"/>
      <c r="BXF48" s="467"/>
      <c r="BXG48" s="467"/>
      <c r="BXH48" s="467"/>
      <c r="BXI48" s="467"/>
      <c r="BXJ48" s="467"/>
      <c r="BXK48" s="467"/>
      <c r="BXL48" s="467"/>
      <c r="BXM48" s="467"/>
      <c r="BXN48" s="467"/>
      <c r="BXO48" s="467"/>
      <c r="BXP48" s="467"/>
      <c r="BXQ48" s="467"/>
      <c r="BXR48" s="467"/>
      <c r="BXS48" s="467"/>
      <c r="BXT48" s="467"/>
      <c r="BXU48" s="467"/>
      <c r="BXV48" s="467"/>
      <c r="BXW48" s="467"/>
      <c r="BXX48" s="467"/>
      <c r="BXY48" s="467"/>
      <c r="BXZ48" s="467"/>
      <c r="BYA48" s="467"/>
      <c r="BYB48" s="467"/>
      <c r="BYC48" s="467"/>
      <c r="BYD48" s="467"/>
      <c r="BYE48" s="467"/>
      <c r="BYF48" s="467"/>
      <c r="BYG48" s="467"/>
      <c r="BYH48" s="467"/>
      <c r="BYI48" s="467"/>
      <c r="BYJ48" s="467"/>
      <c r="BYK48" s="467"/>
      <c r="BYL48" s="467"/>
      <c r="BYM48" s="467"/>
      <c r="BYN48" s="467"/>
      <c r="BYO48" s="467"/>
      <c r="BYP48" s="467"/>
      <c r="BYQ48" s="467"/>
      <c r="BYR48" s="467"/>
      <c r="BYS48" s="467"/>
      <c r="BYT48" s="467"/>
      <c r="BYU48" s="467"/>
      <c r="BYV48" s="467"/>
      <c r="BYW48" s="467"/>
      <c r="BYX48" s="467"/>
      <c r="BYY48" s="467"/>
      <c r="BYZ48" s="467"/>
      <c r="BZA48" s="467"/>
      <c r="BZB48" s="467"/>
      <c r="BZC48" s="467"/>
      <c r="BZD48" s="467"/>
      <c r="BZE48" s="467"/>
      <c r="BZF48" s="467"/>
      <c r="BZG48" s="467"/>
      <c r="BZH48" s="467"/>
      <c r="BZI48" s="467"/>
      <c r="BZJ48" s="467"/>
      <c r="BZK48" s="467"/>
      <c r="BZL48" s="467"/>
      <c r="BZM48" s="467"/>
      <c r="BZN48" s="467"/>
      <c r="BZO48" s="467"/>
      <c r="BZP48" s="467"/>
      <c r="BZQ48" s="467"/>
      <c r="BZR48" s="467"/>
      <c r="BZS48" s="467"/>
      <c r="BZT48" s="467"/>
      <c r="BZU48" s="467"/>
      <c r="BZV48" s="467"/>
      <c r="BZW48" s="467"/>
      <c r="BZX48" s="467"/>
      <c r="BZY48" s="467"/>
      <c r="BZZ48" s="467"/>
      <c r="CAA48" s="467"/>
      <c r="CAB48" s="467"/>
      <c r="CAC48" s="467"/>
      <c r="CAD48" s="467"/>
      <c r="CAE48" s="467"/>
      <c r="CAF48" s="467"/>
      <c r="CAG48" s="467"/>
      <c r="CAH48" s="467"/>
      <c r="CAI48" s="467"/>
      <c r="CAJ48" s="467"/>
      <c r="CAK48" s="467"/>
      <c r="CAL48" s="467"/>
      <c r="CAM48" s="467"/>
      <c r="CAN48" s="467"/>
      <c r="CAO48" s="467"/>
      <c r="CAP48" s="467"/>
      <c r="CAQ48" s="467"/>
      <c r="CAR48" s="467"/>
      <c r="CAS48" s="467"/>
      <c r="CAT48" s="467"/>
      <c r="CAU48" s="467"/>
      <c r="CAV48" s="467"/>
      <c r="CAW48" s="467"/>
      <c r="CAX48" s="467"/>
      <c r="CAY48" s="467"/>
      <c r="CAZ48" s="467"/>
      <c r="CBA48" s="467"/>
      <c r="CBB48" s="467"/>
      <c r="CBC48" s="467"/>
      <c r="CBD48" s="467"/>
      <c r="CBE48" s="467"/>
      <c r="CBF48" s="467"/>
      <c r="CBG48" s="467"/>
      <c r="CBH48" s="467"/>
      <c r="CBI48" s="467"/>
      <c r="CBJ48" s="467"/>
      <c r="CBK48" s="467"/>
      <c r="CBL48" s="467"/>
      <c r="CBM48" s="467"/>
      <c r="CBN48" s="467"/>
      <c r="CBO48" s="467"/>
      <c r="CBP48" s="467"/>
      <c r="CBQ48" s="467"/>
      <c r="CBR48" s="467"/>
      <c r="CBS48" s="467"/>
      <c r="CBT48" s="467"/>
      <c r="CBU48" s="467"/>
      <c r="CBV48" s="467"/>
      <c r="CBW48" s="467"/>
      <c r="CBX48" s="467"/>
      <c r="CBY48" s="467"/>
      <c r="CBZ48" s="467"/>
      <c r="CCA48" s="467"/>
      <c r="CCB48" s="467"/>
      <c r="CCC48" s="467"/>
      <c r="CCD48" s="467"/>
      <c r="CCE48" s="467"/>
      <c r="CCF48" s="467"/>
      <c r="CCG48" s="467"/>
      <c r="CCH48" s="467"/>
      <c r="CCI48" s="467"/>
      <c r="CCJ48" s="467"/>
      <c r="CCK48" s="467"/>
      <c r="CCL48" s="467"/>
      <c r="CCM48" s="467"/>
      <c r="CCN48" s="467"/>
      <c r="CCO48" s="467"/>
      <c r="CCP48" s="467"/>
      <c r="CCQ48" s="467"/>
      <c r="CCR48" s="467"/>
      <c r="CCS48" s="467"/>
      <c r="CCT48" s="467"/>
      <c r="CCU48" s="467"/>
      <c r="CCV48" s="467"/>
      <c r="CCW48" s="467"/>
      <c r="CCX48" s="467"/>
      <c r="CCY48" s="467"/>
      <c r="CCZ48" s="467"/>
      <c r="CDA48" s="467"/>
      <c r="CDB48" s="467"/>
      <c r="CDC48" s="467"/>
      <c r="CDD48" s="467"/>
      <c r="CDE48" s="467"/>
      <c r="CDF48" s="467"/>
      <c r="CDG48" s="467"/>
      <c r="CDH48" s="467"/>
      <c r="CDI48" s="467"/>
      <c r="CDJ48" s="467"/>
      <c r="CDK48" s="467"/>
      <c r="CDL48" s="467"/>
      <c r="CDM48" s="467"/>
      <c r="CDN48" s="467"/>
      <c r="CDO48" s="467"/>
      <c r="CDP48" s="467"/>
      <c r="CDQ48" s="467"/>
      <c r="CDR48" s="467"/>
      <c r="CDS48" s="467"/>
      <c r="CDT48" s="467"/>
      <c r="CDU48" s="467"/>
      <c r="CDV48" s="467"/>
      <c r="CDW48" s="467"/>
      <c r="CDX48" s="467"/>
      <c r="CDY48" s="467"/>
      <c r="CDZ48" s="467"/>
      <c r="CEA48" s="467"/>
      <c r="CEB48" s="467"/>
      <c r="CEC48" s="467"/>
      <c r="CED48" s="467"/>
      <c r="CEE48" s="467"/>
      <c r="CEF48" s="467"/>
      <c r="CEG48" s="467"/>
      <c r="CEH48" s="467"/>
      <c r="CEI48" s="467"/>
      <c r="CEJ48" s="467"/>
      <c r="CEK48" s="467"/>
      <c r="CEL48" s="467"/>
      <c r="CEM48" s="467"/>
      <c r="CEN48" s="467"/>
      <c r="CEO48" s="467"/>
      <c r="CEP48" s="467"/>
      <c r="CEQ48" s="467"/>
      <c r="CER48" s="467"/>
      <c r="CES48" s="467"/>
      <c r="CET48" s="467"/>
      <c r="CEU48" s="467"/>
      <c r="CEV48" s="467"/>
      <c r="CEW48" s="467"/>
      <c r="CEX48" s="467"/>
      <c r="CEY48" s="467"/>
      <c r="CEZ48" s="467"/>
      <c r="CFA48" s="467"/>
      <c r="CFB48" s="467"/>
      <c r="CFC48" s="467"/>
      <c r="CFD48" s="467"/>
      <c r="CFE48" s="467"/>
      <c r="CFF48" s="467"/>
      <c r="CFG48" s="467"/>
      <c r="CFH48" s="467"/>
      <c r="CFI48" s="467"/>
      <c r="CFJ48" s="467"/>
      <c r="CFK48" s="467"/>
      <c r="CFL48" s="467"/>
      <c r="CFM48" s="467"/>
      <c r="CFN48" s="467"/>
      <c r="CFO48" s="467"/>
      <c r="CFP48" s="467"/>
      <c r="CFQ48" s="467"/>
      <c r="CFR48" s="467"/>
      <c r="CFS48" s="467"/>
      <c r="CFT48" s="467"/>
      <c r="CFU48" s="467"/>
      <c r="CFV48" s="467"/>
      <c r="CFW48" s="467"/>
      <c r="CFX48" s="467"/>
      <c r="CFY48" s="467"/>
      <c r="CFZ48" s="467"/>
      <c r="CGA48" s="467"/>
      <c r="CGB48" s="467"/>
      <c r="CGC48" s="467"/>
      <c r="CGD48" s="467"/>
      <c r="CGE48" s="467"/>
      <c r="CGF48" s="467"/>
      <c r="CGG48" s="467"/>
      <c r="CGH48" s="467"/>
      <c r="CGI48" s="467"/>
      <c r="CGJ48" s="467"/>
      <c r="CGK48" s="467"/>
      <c r="CGL48" s="467"/>
      <c r="CGM48" s="467"/>
      <c r="CGN48" s="467"/>
      <c r="CGO48" s="467"/>
      <c r="CGP48" s="467"/>
      <c r="CGQ48" s="467"/>
      <c r="CGR48" s="467"/>
      <c r="CGS48" s="467"/>
      <c r="CGT48" s="467"/>
      <c r="CGU48" s="467"/>
      <c r="CGV48" s="467"/>
      <c r="CGW48" s="467"/>
      <c r="CGX48" s="467"/>
      <c r="CGY48" s="467"/>
      <c r="CGZ48" s="467"/>
      <c r="CHA48" s="467"/>
      <c r="CHB48" s="467"/>
      <c r="CHC48" s="467"/>
      <c r="CHD48" s="467"/>
      <c r="CHE48" s="467"/>
      <c r="CHF48" s="467"/>
      <c r="CHG48" s="467"/>
      <c r="CHH48" s="467"/>
      <c r="CHI48" s="467"/>
      <c r="CHJ48" s="467"/>
      <c r="CHK48" s="467"/>
      <c r="CHL48" s="467"/>
      <c r="CHM48" s="467"/>
      <c r="CHN48" s="467"/>
      <c r="CHO48" s="467"/>
      <c r="CHP48" s="467"/>
      <c r="CHQ48" s="467"/>
      <c r="CHR48" s="467"/>
      <c r="CHS48" s="467"/>
      <c r="CHT48" s="467"/>
      <c r="CHU48" s="467"/>
      <c r="CHV48" s="467"/>
      <c r="CHW48" s="467"/>
      <c r="CHX48" s="467"/>
      <c r="CHY48" s="467"/>
      <c r="CHZ48" s="467"/>
      <c r="CIA48" s="467"/>
      <c r="CIB48" s="467"/>
      <c r="CIC48" s="467"/>
      <c r="CID48" s="467"/>
      <c r="CIE48" s="467"/>
      <c r="CIF48" s="467"/>
      <c r="CIG48" s="467"/>
      <c r="CIH48" s="467"/>
      <c r="CII48" s="467"/>
      <c r="CIJ48" s="467"/>
      <c r="CIK48" s="467"/>
      <c r="CIL48" s="467"/>
      <c r="CIM48" s="467"/>
      <c r="CIN48" s="467"/>
      <c r="CIO48" s="467"/>
      <c r="CIP48" s="467"/>
      <c r="CIQ48" s="467"/>
      <c r="CIR48" s="467"/>
      <c r="CIS48" s="467"/>
      <c r="CIT48" s="467"/>
      <c r="CIU48" s="467"/>
      <c r="CIV48" s="467"/>
      <c r="CIW48" s="467"/>
      <c r="CIX48" s="467"/>
      <c r="CIY48" s="467"/>
      <c r="CIZ48" s="467"/>
      <c r="CJA48" s="467"/>
      <c r="CJB48" s="467"/>
      <c r="CJC48" s="467"/>
      <c r="CJD48" s="467"/>
      <c r="CJE48" s="467"/>
      <c r="CJF48" s="467"/>
      <c r="CJG48" s="467"/>
      <c r="CJH48" s="467"/>
      <c r="CJI48" s="467"/>
      <c r="CJJ48" s="467"/>
      <c r="CJK48" s="467"/>
      <c r="CJL48" s="467"/>
      <c r="CJM48" s="467"/>
      <c r="CJN48" s="467"/>
      <c r="CJO48" s="467"/>
      <c r="CJP48" s="467"/>
      <c r="CJQ48" s="467"/>
      <c r="CJR48" s="467"/>
      <c r="CJS48" s="467"/>
      <c r="CJT48" s="467"/>
      <c r="CJU48" s="467"/>
      <c r="CJV48" s="467"/>
      <c r="CJW48" s="467"/>
      <c r="CJX48" s="467"/>
      <c r="CJY48" s="467"/>
      <c r="CJZ48" s="467"/>
      <c r="CKA48" s="467"/>
      <c r="CKB48" s="467"/>
      <c r="CKC48" s="467"/>
      <c r="CKD48" s="467"/>
      <c r="CKE48" s="467"/>
      <c r="CKF48" s="467"/>
      <c r="CKG48" s="467"/>
      <c r="CKH48" s="467"/>
      <c r="CKI48" s="467"/>
      <c r="CKJ48" s="467"/>
      <c r="CKK48" s="467"/>
      <c r="CKL48" s="467"/>
      <c r="CKM48" s="467"/>
      <c r="CKN48" s="467"/>
      <c r="CKO48" s="467"/>
      <c r="CKP48" s="467"/>
      <c r="CKQ48" s="467"/>
      <c r="CKR48" s="467"/>
      <c r="CKS48" s="467"/>
      <c r="CKT48" s="467"/>
      <c r="CKU48" s="467"/>
      <c r="CKV48" s="467"/>
      <c r="CKW48" s="467"/>
      <c r="CKX48" s="467"/>
      <c r="CKY48" s="467"/>
      <c r="CKZ48" s="467"/>
      <c r="CLA48" s="467"/>
      <c r="CLB48" s="467"/>
      <c r="CLC48" s="467"/>
      <c r="CLD48" s="467"/>
      <c r="CLE48" s="467"/>
      <c r="CLF48" s="467"/>
      <c r="CLG48" s="467"/>
      <c r="CLH48" s="467"/>
      <c r="CLI48" s="467"/>
      <c r="CLJ48" s="467"/>
      <c r="CLK48" s="467"/>
      <c r="CLL48" s="467"/>
      <c r="CLM48" s="467"/>
      <c r="CLN48" s="467"/>
      <c r="CLO48" s="467"/>
      <c r="CLP48" s="467"/>
      <c r="CLQ48" s="467"/>
      <c r="CLR48" s="467"/>
      <c r="CLS48" s="467"/>
      <c r="CLT48" s="467"/>
      <c r="CLU48" s="467"/>
      <c r="CLV48" s="467"/>
      <c r="CLW48" s="467"/>
      <c r="CLX48" s="467"/>
      <c r="CLY48" s="467"/>
      <c r="CLZ48" s="467"/>
      <c r="CMA48" s="467"/>
      <c r="CMB48" s="467"/>
      <c r="CMC48" s="467"/>
      <c r="CMD48" s="467"/>
      <c r="CME48" s="467"/>
      <c r="CMF48" s="467"/>
      <c r="CMG48" s="467"/>
      <c r="CMH48" s="467"/>
      <c r="CMI48" s="467"/>
      <c r="CMJ48" s="467"/>
      <c r="CMK48" s="467"/>
      <c r="CML48" s="467"/>
      <c r="CMM48" s="467"/>
      <c r="CMN48" s="467"/>
      <c r="CMO48" s="467"/>
      <c r="CMP48" s="467"/>
      <c r="CMQ48" s="467"/>
      <c r="CMR48" s="467"/>
      <c r="CMS48" s="467"/>
      <c r="CMT48" s="467"/>
      <c r="CMU48" s="467"/>
      <c r="CMV48" s="467"/>
      <c r="CMW48" s="467"/>
      <c r="CMX48" s="467"/>
      <c r="CMY48" s="467"/>
      <c r="CMZ48" s="467"/>
      <c r="CNA48" s="467"/>
      <c r="CNB48" s="467"/>
      <c r="CNC48" s="467"/>
      <c r="CND48" s="467"/>
      <c r="CNE48" s="467"/>
      <c r="CNF48" s="467"/>
      <c r="CNG48" s="467"/>
      <c r="CNH48" s="467"/>
      <c r="CNI48" s="467"/>
      <c r="CNJ48" s="467"/>
      <c r="CNK48" s="467"/>
      <c r="CNL48" s="467"/>
      <c r="CNM48" s="467"/>
      <c r="CNN48" s="467"/>
      <c r="CNO48" s="467"/>
      <c r="CNP48" s="467"/>
      <c r="CNQ48" s="467"/>
      <c r="CNR48" s="467"/>
      <c r="CNS48" s="467"/>
      <c r="CNT48" s="467"/>
      <c r="CNU48" s="467"/>
      <c r="CNV48" s="467"/>
      <c r="CNW48" s="467"/>
      <c r="CNX48" s="467"/>
      <c r="CNY48" s="467"/>
      <c r="CNZ48" s="467"/>
      <c r="COA48" s="467"/>
      <c r="COB48" s="467"/>
      <c r="COC48" s="467"/>
      <c r="COD48" s="467"/>
      <c r="COE48" s="467"/>
      <c r="COF48" s="467"/>
      <c r="COG48" s="467"/>
      <c r="COH48" s="467"/>
      <c r="COI48" s="467"/>
      <c r="COJ48" s="467"/>
      <c r="COK48" s="467"/>
      <c r="COL48" s="467"/>
      <c r="COM48" s="467"/>
      <c r="CON48" s="467"/>
      <c r="COO48" s="467"/>
      <c r="COP48" s="467"/>
      <c r="COQ48" s="467"/>
      <c r="COR48" s="467"/>
      <c r="COS48" s="467"/>
      <c r="COT48" s="467"/>
      <c r="COU48" s="467"/>
      <c r="COV48" s="467"/>
      <c r="COW48" s="467"/>
      <c r="COX48" s="467"/>
      <c r="COY48" s="467"/>
      <c r="COZ48" s="467"/>
      <c r="CPA48" s="467"/>
      <c r="CPB48" s="467"/>
      <c r="CPC48" s="467"/>
      <c r="CPD48" s="467"/>
      <c r="CPE48" s="467"/>
      <c r="CPF48" s="467"/>
      <c r="CPG48" s="467"/>
      <c r="CPH48" s="467"/>
      <c r="CPI48" s="467"/>
      <c r="CPJ48" s="467"/>
      <c r="CPK48" s="467"/>
      <c r="CPL48" s="467"/>
      <c r="CPM48" s="467"/>
      <c r="CPN48" s="467"/>
      <c r="CPO48" s="467"/>
      <c r="CPP48" s="467"/>
      <c r="CPQ48" s="467"/>
      <c r="CPR48" s="467"/>
      <c r="CPS48" s="467"/>
      <c r="CPT48" s="467"/>
      <c r="CPU48" s="467"/>
      <c r="CPV48" s="467"/>
      <c r="CPW48" s="467"/>
      <c r="CPX48" s="467"/>
      <c r="CPY48" s="467"/>
      <c r="CPZ48" s="467"/>
      <c r="CQA48" s="467"/>
      <c r="CQB48" s="467"/>
      <c r="CQC48" s="467"/>
      <c r="CQD48" s="467"/>
      <c r="CQE48" s="467"/>
      <c r="CQF48" s="467"/>
      <c r="CQG48" s="467"/>
      <c r="CQH48" s="467"/>
      <c r="CQI48" s="467"/>
      <c r="CQJ48" s="467"/>
      <c r="CQK48" s="467"/>
      <c r="CQL48" s="467"/>
      <c r="CQM48" s="467"/>
      <c r="CQN48" s="467"/>
      <c r="CQO48" s="467"/>
      <c r="CQP48" s="467"/>
      <c r="CQQ48" s="467"/>
      <c r="CQR48" s="467"/>
      <c r="CQS48" s="467"/>
      <c r="CQT48" s="467"/>
      <c r="CQU48" s="467"/>
      <c r="CQV48" s="467"/>
      <c r="CQW48" s="467"/>
      <c r="CQX48" s="467"/>
      <c r="CQY48" s="467"/>
      <c r="CQZ48" s="467"/>
      <c r="CRA48" s="467"/>
      <c r="CRB48" s="467"/>
      <c r="CRC48" s="467"/>
      <c r="CRD48" s="467"/>
      <c r="CRE48" s="467"/>
      <c r="CRF48" s="467"/>
      <c r="CRG48" s="467"/>
      <c r="CRH48" s="467"/>
      <c r="CRI48" s="467"/>
      <c r="CRJ48" s="467"/>
      <c r="CRK48" s="467"/>
      <c r="CRL48" s="467"/>
      <c r="CRM48" s="467"/>
      <c r="CRN48" s="467"/>
      <c r="CRO48" s="467"/>
      <c r="CRP48" s="467"/>
      <c r="CRQ48" s="467"/>
      <c r="CRR48" s="467"/>
      <c r="CRS48" s="467"/>
      <c r="CRT48" s="467"/>
      <c r="CRU48" s="467"/>
      <c r="CRV48" s="467"/>
      <c r="CRW48" s="467"/>
      <c r="CRX48" s="467"/>
      <c r="CRY48" s="467"/>
      <c r="CRZ48" s="467"/>
      <c r="CSA48" s="467"/>
      <c r="CSB48" s="467"/>
      <c r="CSC48" s="467"/>
      <c r="CSD48" s="467"/>
      <c r="CSE48" s="467"/>
      <c r="CSF48" s="467"/>
      <c r="CSG48" s="467"/>
      <c r="CSH48" s="467"/>
      <c r="CSI48" s="467"/>
      <c r="CSJ48" s="467"/>
      <c r="CSK48" s="467"/>
      <c r="CSL48" s="467"/>
      <c r="CSM48" s="467"/>
      <c r="CSN48" s="467"/>
      <c r="CSO48" s="467"/>
      <c r="CSP48" s="467"/>
      <c r="CSQ48" s="467"/>
      <c r="CSR48" s="467"/>
      <c r="CSS48" s="467"/>
      <c r="CST48" s="467"/>
      <c r="CSU48" s="467"/>
      <c r="CSV48" s="467"/>
      <c r="CSW48" s="467"/>
      <c r="CSX48" s="467"/>
      <c r="CSY48" s="467"/>
      <c r="CSZ48" s="467"/>
      <c r="CTA48" s="467"/>
      <c r="CTB48" s="467"/>
      <c r="CTC48" s="467"/>
      <c r="CTD48" s="467"/>
      <c r="CTE48" s="467"/>
      <c r="CTF48" s="467"/>
      <c r="CTG48" s="467"/>
      <c r="CTH48" s="467"/>
      <c r="CTI48" s="467"/>
      <c r="CTJ48" s="467"/>
      <c r="CTK48" s="467"/>
      <c r="CTL48" s="467"/>
      <c r="CTM48" s="467"/>
      <c r="CTN48" s="467"/>
      <c r="CTO48" s="467"/>
      <c r="CTP48" s="467"/>
      <c r="CTQ48" s="467"/>
      <c r="CTR48" s="467"/>
      <c r="CTS48" s="467"/>
      <c r="CTT48" s="467"/>
      <c r="CTU48" s="467"/>
      <c r="CTV48" s="467"/>
      <c r="CTW48" s="467"/>
      <c r="CTX48" s="467"/>
      <c r="CTY48" s="467"/>
      <c r="CTZ48" s="467"/>
      <c r="CUA48" s="467"/>
      <c r="CUB48" s="467"/>
      <c r="CUC48" s="467"/>
      <c r="CUD48" s="467"/>
      <c r="CUE48" s="467"/>
      <c r="CUF48" s="467"/>
      <c r="CUG48" s="467"/>
      <c r="CUH48" s="467"/>
      <c r="CUI48" s="467"/>
      <c r="CUJ48" s="467"/>
      <c r="CUK48" s="467"/>
      <c r="CUL48" s="467"/>
      <c r="CUM48" s="467"/>
      <c r="CUN48" s="467"/>
      <c r="CUO48" s="467"/>
      <c r="CUP48" s="467"/>
      <c r="CUQ48" s="467"/>
      <c r="CUR48" s="467"/>
      <c r="CUS48" s="467"/>
      <c r="CUT48" s="467"/>
      <c r="CUU48" s="467"/>
      <c r="CUV48" s="467"/>
      <c r="CUW48" s="467"/>
      <c r="CUX48" s="467"/>
      <c r="CUY48" s="467"/>
      <c r="CUZ48" s="467"/>
      <c r="CVA48" s="467"/>
      <c r="CVB48" s="467"/>
      <c r="CVC48" s="467"/>
      <c r="CVD48" s="467"/>
      <c r="CVE48" s="467"/>
      <c r="CVF48" s="467"/>
      <c r="CVG48" s="467"/>
      <c r="CVH48" s="467"/>
      <c r="CVI48" s="467"/>
      <c r="CVJ48" s="467"/>
      <c r="CVK48" s="467"/>
      <c r="CVL48" s="467"/>
      <c r="CVM48" s="467"/>
      <c r="CVN48" s="467"/>
      <c r="CVO48" s="467"/>
      <c r="CVP48" s="467"/>
      <c r="CVQ48" s="467"/>
      <c r="CVR48" s="467"/>
      <c r="CVS48" s="467"/>
      <c r="CVT48" s="467"/>
      <c r="CVU48" s="467"/>
      <c r="CVV48" s="467"/>
      <c r="CVW48" s="467"/>
      <c r="CVX48" s="467"/>
      <c r="CVY48" s="467"/>
      <c r="CVZ48" s="467"/>
      <c r="CWA48" s="467"/>
      <c r="CWB48" s="467"/>
      <c r="CWC48" s="467"/>
      <c r="CWD48" s="467"/>
      <c r="CWE48" s="467"/>
      <c r="CWF48" s="467"/>
      <c r="CWG48" s="467"/>
      <c r="CWH48" s="467"/>
      <c r="CWI48" s="467"/>
      <c r="CWJ48" s="467"/>
      <c r="CWK48" s="467"/>
      <c r="CWL48" s="467"/>
      <c r="CWM48" s="467"/>
      <c r="CWN48" s="467"/>
      <c r="CWO48" s="467"/>
      <c r="CWP48" s="467"/>
      <c r="CWQ48" s="467"/>
      <c r="CWR48" s="467"/>
      <c r="CWS48" s="467"/>
      <c r="CWT48" s="467"/>
      <c r="CWU48" s="467"/>
      <c r="CWV48" s="467"/>
      <c r="CWW48" s="467"/>
      <c r="CWX48" s="467"/>
      <c r="CWY48" s="467"/>
      <c r="CWZ48" s="467"/>
      <c r="CXA48" s="467"/>
      <c r="CXB48" s="467"/>
      <c r="CXC48" s="467"/>
      <c r="CXD48" s="467"/>
      <c r="CXE48" s="467"/>
      <c r="CXF48" s="467"/>
      <c r="CXG48" s="467"/>
      <c r="CXH48" s="467"/>
      <c r="CXI48" s="467"/>
      <c r="CXJ48" s="467"/>
      <c r="CXK48" s="467"/>
      <c r="CXL48" s="467"/>
      <c r="CXM48" s="467"/>
      <c r="CXN48" s="467"/>
      <c r="CXO48" s="467"/>
      <c r="CXP48" s="467"/>
      <c r="CXQ48" s="467"/>
      <c r="CXR48" s="467"/>
      <c r="CXS48" s="467"/>
      <c r="CXT48" s="467"/>
      <c r="CXU48" s="467"/>
      <c r="CXV48" s="467"/>
      <c r="CXW48" s="467"/>
      <c r="CXX48" s="467"/>
      <c r="CXY48" s="467"/>
      <c r="CXZ48" s="467"/>
      <c r="CYA48" s="467"/>
      <c r="CYB48" s="467"/>
      <c r="CYC48" s="467"/>
      <c r="CYD48" s="467"/>
      <c r="CYE48" s="467"/>
      <c r="CYF48" s="467"/>
      <c r="CYG48" s="467"/>
      <c r="CYH48" s="467"/>
      <c r="CYI48" s="467"/>
      <c r="CYJ48" s="467"/>
      <c r="CYK48" s="467"/>
      <c r="CYL48" s="467"/>
      <c r="CYM48" s="467"/>
      <c r="CYN48" s="467"/>
      <c r="CYO48" s="467"/>
      <c r="CYP48" s="467"/>
      <c r="CYQ48" s="467"/>
      <c r="CYR48" s="467"/>
      <c r="CYS48" s="467"/>
      <c r="CYT48" s="467"/>
      <c r="CYU48" s="467"/>
      <c r="CYV48" s="467"/>
      <c r="CYW48" s="467"/>
      <c r="CYX48" s="467"/>
      <c r="CYY48" s="467"/>
      <c r="CYZ48" s="467"/>
      <c r="CZA48" s="467"/>
      <c r="CZB48" s="467"/>
      <c r="CZC48" s="467"/>
      <c r="CZD48" s="467"/>
      <c r="CZE48" s="467"/>
      <c r="CZF48" s="467"/>
      <c r="CZG48" s="467"/>
      <c r="CZH48" s="467"/>
      <c r="CZI48" s="467"/>
      <c r="CZJ48" s="467"/>
      <c r="CZK48" s="467"/>
      <c r="CZL48" s="467"/>
      <c r="CZM48" s="467"/>
      <c r="CZN48" s="467"/>
      <c r="CZO48" s="467"/>
      <c r="CZP48" s="467"/>
      <c r="CZQ48" s="467"/>
      <c r="CZR48" s="467"/>
      <c r="CZS48" s="467"/>
      <c r="CZT48" s="467"/>
      <c r="CZU48" s="467"/>
      <c r="CZV48" s="467"/>
      <c r="CZW48" s="467"/>
      <c r="CZX48" s="467"/>
      <c r="CZY48" s="467"/>
      <c r="CZZ48" s="467"/>
      <c r="DAA48" s="467"/>
      <c r="DAB48" s="467"/>
      <c r="DAC48" s="467"/>
      <c r="DAD48" s="467"/>
      <c r="DAE48" s="467"/>
      <c r="DAF48" s="467"/>
      <c r="DAG48" s="467"/>
      <c r="DAH48" s="467"/>
      <c r="DAI48" s="467"/>
      <c r="DAJ48" s="467"/>
      <c r="DAK48" s="467"/>
      <c r="DAL48" s="467"/>
      <c r="DAM48" s="467"/>
      <c r="DAN48" s="467"/>
      <c r="DAO48" s="467"/>
      <c r="DAP48" s="467"/>
      <c r="DAQ48" s="467"/>
      <c r="DAR48" s="467"/>
      <c r="DAS48" s="467"/>
      <c r="DAT48" s="467"/>
      <c r="DAU48" s="467"/>
      <c r="DAV48" s="467"/>
      <c r="DAW48" s="467"/>
      <c r="DAX48" s="467"/>
      <c r="DAY48" s="467"/>
      <c r="DAZ48" s="467"/>
      <c r="DBA48" s="467"/>
      <c r="DBB48" s="467"/>
      <c r="DBC48" s="467"/>
      <c r="DBD48" s="467"/>
      <c r="DBE48" s="467"/>
      <c r="DBF48" s="467"/>
      <c r="DBG48" s="467"/>
      <c r="DBH48" s="467"/>
      <c r="DBI48" s="467"/>
      <c r="DBJ48" s="467"/>
      <c r="DBK48" s="467"/>
      <c r="DBL48" s="467"/>
      <c r="DBM48" s="467"/>
      <c r="DBN48" s="467"/>
      <c r="DBO48" s="467"/>
      <c r="DBP48" s="467"/>
      <c r="DBQ48" s="467"/>
      <c r="DBR48" s="467"/>
      <c r="DBS48" s="467"/>
      <c r="DBT48" s="467"/>
      <c r="DBU48" s="467"/>
      <c r="DBV48" s="467"/>
      <c r="DBW48" s="467"/>
      <c r="DBX48" s="467"/>
      <c r="DBY48" s="467"/>
      <c r="DBZ48" s="467"/>
      <c r="DCA48" s="467"/>
      <c r="DCB48" s="467"/>
      <c r="DCC48" s="467"/>
      <c r="DCD48" s="467"/>
      <c r="DCE48" s="467"/>
      <c r="DCF48" s="467"/>
      <c r="DCG48" s="467"/>
      <c r="DCH48" s="467"/>
      <c r="DCI48" s="467"/>
      <c r="DCJ48" s="467"/>
      <c r="DCK48" s="467"/>
      <c r="DCL48" s="467"/>
      <c r="DCM48" s="467"/>
      <c r="DCN48" s="467"/>
      <c r="DCO48" s="467"/>
      <c r="DCP48" s="467"/>
      <c r="DCQ48" s="467"/>
      <c r="DCR48" s="467"/>
      <c r="DCS48" s="467"/>
      <c r="DCT48" s="467"/>
      <c r="DCU48" s="467"/>
      <c r="DCV48" s="467"/>
      <c r="DCW48" s="467"/>
      <c r="DCX48" s="467"/>
      <c r="DCY48" s="467"/>
      <c r="DCZ48" s="467"/>
      <c r="DDA48" s="467"/>
      <c r="DDB48" s="467"/>
      <c r="DDC48" s="467"/>
      <c r="DDD48" s="467"/>
      <c r="DDE48" s="467"/>
      <c r="DDF48" s="467"/>
      <c r="DDG48" s="467"/>
      <c r="DDH48" s="467"/>
      <c r="DDI48" s="467"/>
      <c r="DDJ48" s="467"/>
      <c r="DDK48" s="467"/>
      <c r="DDL48" s="467"/>
      <c r="DDM48" s="467"/>
      <c r="DDN48" s="467"/>
      <c r="DDO48" s="467"/>
      <c r="DDP48" s="467"/>
      <c r="DDQ48" s="467"/>
      <c r="DDR48" s="467"/>
      <c r="DDS48" s="467"/>
      <c r="DDT48" s="467"/>
      <c r="DDU48" s="467"/>
      <c r="DDV48" s="467"/>
      <c r="DDW48" s="467"/>
      <c r="DDX48" s="467"/>
      <c r="DDY48" s="467"/>
      <c r="DDZ48" s="467"/>
      <c r="DEA48" s="467"/>
      <c r="DEB48" s="467"/>
      <c r="DEC48" s="467"/>
      <c r="DED48" s="467"/>
      <c r="DEE48" s="467"/>
      <c r="DEF48" s="467"/>
      <c r="DEG48" s="467"/>
      <c r="DEH48" s="467"/>
      <c r="DEI48" s="467"/>
      <c r="DEJ48" s="467"/>
      <c r="DEK48" s="467"/>
      <c r="DEL48" s="467"/>
      <c r="DEM48" s="467"/>
      <c r="DEN48" s="467"/>
      <c r="DEO48" s="467"/>
      <c r="DEP48" s="467"/>
      <c r="DEQ48" s="467"/>
      <c r="DER48" s="467"/>
      <c r="DES48" s="467"/>
      <c r="DET48" s="467"/>
      <c r="DEU48" s="467"/>
      <c r="DEV48" s="467"/>
      <c r="DEW48" s="467"/>
      <c r="DEX48" s="467"/>
      <c r="DEY48" s="467"/>
      <c r="DEZ48" s="467"/>
      <c r="DFA48" s="467"/>
      <c r="DFB48" s="467"/>
      <c r="DFC48" s="467"/>
      <c r="DFD48" s="467"/>
      <c r="DFE48" s="467"/>
      <c r="DFF48" s="467"/>
      <c r="DFG48" s="467"/>
      <c r="DFH48" s="467"/>
      <c r="DFI48" s="467"/>
      <c r="DFJ48" s="467"/>
      <c r="DFK48" s="467"/>
      <c r="DFL48" s="467"/>
      <c r="DFM48" s="467"/>
      <c r="DFN48" s="467"/>
      <c r="DFO48" s="467"/>
      <c r="DFP48" s="467"/>
      <c r="DFQ48" s="467"/>
      <c r="DFR48" s="467"/>
      <c r="DFS48" s="467"/>
      <c r="DFT48" s="467"/>
      <c r="DFU48" s="467"/>
      <c r="DFV48" s="467"/>
      <c r="DFW48" s="467"/>
      <c r="DFX48" s="467"/>
      <c r="DFY48" s="467"/>
      <c r="DFZ48" s="467"/>
      <c r="DGA48" s="467"/>
      <c r="DGB48" s="467"/>
      <c r="DGC48" s="467"/>
      <c r="DGD48" s="467"/>
      <c r="DGE48" s="467"/>
      <c r="DGF48" s="467"/>
      <c r="DGG48" s="467"/>
      <c r="DGH48" s="467"/>
      <c r="DGI48" s="467"/>
      <c r="DGJ48" s="467"/>
      <c r="DGK48" s="467"/>
      <c r="DGL48" s="467"/>
      <c r="DGM48" s="467"/>
      <c r="DGN48" s="467"/>
      <c r="DGO48" s="467"/>
      <c r="DGP48" s="467"/>
      <c r="DGQ48" s="467"/>
      <c r="DGR48" s="467"/>
      <c r="DGS48" s="467"/>
      <c r="DGT48" s="467"/>
      <c r="DGU48" s="467"/>
      <c r="DGV48" s="467"/>
      <c r="DGW48" s="467"/>
      <c r="DGX48" s="467"/>
      <c r="DGY48" s="467"/>
      <c r="DGZ48" s="467"/>
      <c r="DHA48" s="467"/>
      <c r="DHB48" s="467"/>
      <c r="DHC48" s="467"/>
      <c r="DHD48" s="467"/>
      <c r="DHE48" s="467"/>
      <c r="DHF48" s="467"/>
      <c r="DHG48" s="467"/>
      <c r="DHH48" s="467"/>
      <c r="DHI48" s="467"/>
      <c r="DHJ48" s="467"/>
      <c r="DHK48" s="467"/>
      <c r="DHL48" s="467"/>
      <c r="DHM48" s="467"/>
      <c r="DHN48" s="467"/>
      <c r="DHO48" s="467"/>
      <c r="DHP48" s="467"/>
      <c r="DHQ48" s="467"/>
      <c r="DHR48" s="467"/>
      <c r="DHS48" s="467"/>
      <c r="DHT48" s="467"/>
      <c r="DHU48" s="467"/>
      <c r="DHV48" s="467"/>
      <c r="DHW48" s="467"/>
      <c r="DHX48" s="467"/>
      <c r="DHY48" s="467"/>
      <c r="DHZ48" s="467"/>
      <c r="DIA48" s="467"/>
      <c r="DIB48" s="467"/>
      <c r="DIC48" s="467"/>
      <c r="DID48" s="467"/>
      <c r="DIE48" s="467"/>
      <c r="DIF48" s="467"/>
      <c r="DIG48" s="467"/>
      <c r="DIH48" s="467"/>
      <c r="DII48" s="467"/>
      <c r="DIJ48" s="467"/>
      <c r="DIK48" s="467"/>
      <c r="DIL48" s="467"/>
      <c r="DIM48" s="467"/>
      <c r="DIN48" s="467"/>
      <c r="DIO48" s="467"/>
      <c r="DIP48" s="467"/>
      <c r="DIQ48" s="467"/>
      <c r="DIR48" s="467"/>
      <c r="DIS48" s="467"/>
      <c r="DIT48" s="467"/>
      <c r="DIU48" s="467"/>
      <c r="DIV48" s="467"/>
      <c r="DIW48" s="467"/>
      <c r="DIX48" s="467"/>
      <c r="DIY48" s="467"/>
      <c r="DIZ48" s="467"/>
      <c r="DJA48" s="467"/>
      <c r="DJB48" s="467"/>
      <c r="DJC48" s="467"/>
      <c r="DJD48" s="467"/>
      <c r="DJE48" s="467"/>
      <c r="DJF48" s="467"/>
      <c r="DJG48" s="467"/>
      <c r="DJH48" s="467"/>
      <c r="DJI48" s="467"/>
      <c r="DJJ48" s="467"/>
      <c r="DJK48" s="467"/>
      <c r="DJL48" s="467"/>
      <c r="DJM48" s="467"/>
      <c r="DJN48" s="467"/>
      <c r="DJO48" s="467"/>
      <c r="DJP48" s="467"/>
      <c r="DJQ48" s="467"/>
      <c r="DJR48" s="467"/>
      <c r="DJS48" s="467"/>
      <c r="DJT48" s="467"/>
      <c r="DJU48" s="467"/>
      <c r="DJV48" s="467"/>
      <c r="DJW48" s="467"/>
      <c r="DJX48" s="467"/>
      <c r="DJY48" s="467"/>
      <c r="DJZ48" s="467"/>
      <c r="DKA48" s="467"/>
      <c r="DKB48" s="467"/>
      <c r="DKC48" s="467"/>
      <c r="DKD48" s="467"/>
      <c r="DKE48" s="467"/>
      <c r="DKF48" s="467"/>
      <c r="DKG48" s="467"/>
      <c r="DKH48" s="467"/>
      <c r="DKI48" s="467"/>
      <c r="DKJ48" s="467"/>
      <c r="DKK48" s="467"/>
      <c r="DKL48" s="467"/>
      <c r="DKM48" s="467"/>
      <c r="DKN48" s="467"/>
      <c r="DKO48" s="467"/>
      <c r="DKP48" s="467"/>
      <c r="DKQ48" s="467"/>
      <c r="DKR48" s="467"/>
      <c r="DKS48" s="467"/>
      <c r="DKT48" s="467"/>
      <c r="DKU48" s="467"/>
      <c r="DKV48" s="467"/>
      <c r="DKW48" s="467"/>
      <c r="DKX48" s="467"/>
      <c r="DKY48" s="467"/>
      <c r="DKZ48" s="467"/>
      <c r="DLA48" s="467"/>
      <c r="DLB48" s="467"/>
      <c r="DLC48" s="467"/>
      <c r="DLD48" s="467"/>
      <c r="DLE48" s="467"/>
      <c r="DLF48" s="467"/>
      <c r="DLG48" s="467"/>
      <c r="DLH48" s="467"/>
      <c r="DLI48" s="467"/>
      <c r="DLJ48" s="467"/>
      <c r="DLK48" s="467"/>
      <c r="DLL48" s="467"/>
      <c r="DLM48" s="467"/>
      <c r="DLN48" s="467"/>
      <c r="DLO48" s="467"/>
      <c r="DLP48" s="467"/>
      <c r="DLQ48" s="467"/>
      <c r="DLR48" s="467"/>
      <c r="DLS48" s="467"/>
      <c r="DLT48" s="467"/>
      <c r="DLU48" s="467"/>
      <c r="DLV48" s="467"/>
      <c r="DLW48" s="467"/>
      <c r="DLX48" s="467"/>
      <c r="DLY48" s="467"/>
      <c r="DLZ48" s="467"/>
      <c r="DMA48" s="467"/>
      <c r="DMB48" s="467"/>
      <c r="DMC48" s="467"/>
      <c r="DMD48" s="467"/>
      <c r="DME48" s="467"/>
      <c r="DMF48" s="467"/>
      <c r="DMG48" s="467"/>
      <c r="DMH48" s="467"/>
      <c r="DMI48" s="467"/>
      <c r="DMJ48" s="467"/>
      <c r="DMK48" s="467"/>
      <c r="DML48" s="467"/>
      <c r="DMM48" s="467"/>
      <c r="DMN48" s="467"/>
      <c r="DMO48" s="467"/>
      <c r="DMP48" s="467"/>
      <c r="DMQ48" s="467"/>
      <c r="DMR48" s="467"/>
      <c r="DMS48" s="467"/>
      <c r="DMT48" s="467"/>
      <c r="DMU48" s="467"/>
      <c r="DMV48" s="467"/>
      <c r="DMW48" s="467"/>
      <c r="DMX48" s="467"/>
      <c r="DMY48" s="467"/>
      <c r="DMZ48" s="467"/>
      <c r="DNA48" s="467"/>
      <c r="DNB48" s="467"/>
      <c r="DNC48" s="467"/>
      <c r="DND48" s="467"/>
      <c r="DNE48" s="467"/>
      <c r="DNF48" s="467"/>
      <c r="DNG48" s="467"/>
      <c r="DNH48" s="467"/>
      <c r="DNI48" s="467"/>
      <c r="DNJ48" s="467"/>
      <c r="DNK48" s="467"/>
      <c r="DNL48" s="467"/>
      <c r="DNM48" s="467"/>
      <c r="DNN48" s="467"/>
      <c r="DNO48" s="467"/>
      <c r="DNP48" s="467"/>
      <c r="DNQ48" s="467"/>
      <c r="DNR48" s="467"/>
      <c r="DNS48" s="467"/>
      <c r="DNT48" s="467"/>
      <c r="DNU48" s="467"/>
      <c r="DNV48" s="467"/>
      <c r="DNW48" s="467"/>
      <c r="DNX48" s="467"/>
      <c r="DNY48" s="467"/>
      <c r="DNZ48" s="467"/>
      <c r="DOA48" s="467"/>
      <c r="DOB48" s="467"/>
      <c r="DOC48" s="467"/>
      <c r="DOD48" s="467"/>
      <c r="DOE48" s="467"/>
      <c r="DOF48" s="467"/>
      <c r="DOG48" s="467"/>
      <c r="DOH48" s="467"/>
      <c r="DOI48" s="467"/>
      <c r="DOJ48" s="467"/>
      <c r="DOK48" s="467"/>
      <c r="DOL48" s="467"/>
      <c r="DOM48" s="467"/>
      <c r="DON48" s="467"/>
      <c r="DOO48" s="467"/>
      <c r="DOP48" s="467"/>
      <c r="DOQ48" s="467"/>
      <c r="DOR48" s="467"/>
      <c r="DOS48" s="467"/>
      <c r="DOT48" s="467"/>
      <c r="DOU48" s="467"/>
      <c r="DOV48" s="467"/>
      <c r="DOW48" s="467"/>
      <c r="DOX48" s="467"/>
      <c r="DOY48" s="467"/>
      <c r="DOZ48" s="467"/>
      <c r="DPA48" s="467"/>
      <c r="DPB48" s="467"/>
      <c r="DPC48" s="467"/>
      <c r="DPD48" s="467"/>
      <c r="DPE48" s="467"/>
      <c r="DPF48" s="467"/>
      <c r="DPG48" s="467"/>
      <c r="DPH48" s="467"/>
      <c r="DPI48" s="467"/>
      <c r="DPJ48" s="467"/>
      <c r="DPK48" s="467"/>
      <c r="DPL48" s="467"/>
      <c r="DPM48" s="467"/>
      <c r="DPN48" s="467"/>
      <c r="DPO48" s="467"/>
      <c r="DPP48" s="467"/>
      <c r="DPQ48" s="467"/>
      <c r="DPR48" s="467"/>
      <c r="DPS48" s="467"/>
      <c r="DPT48" s="467"/>
      <c r="DPU48" s="467"/>
      <c r="DPV48" s="467"/>
      <c r="DPW48" s="467"/>
      <c r="DPX48" s="467"/>
      <c r="DPY48" s="467"/>
      <c r="DPZ48" s="467"/>
      <c r="DQA48" s="467"/>
      <c r="DQB48" s="467"/>
      <c r="DQC48" s="467"/>
      <c r="DQD48" s="467"/>
      <c r="DQE48" s="467"/>
      <c r="DQF48" s="467"/>
      <c r="DQG48" s="467"/>
      <c r="DQH48" s="467"/>
      <c r="DQI48" s="467"/>
      <c r="DQJ48" s="467"/>
      <c r="DQK48" s="467"/>
      <c r="DQL48" s="467"/>
      <c r="DQM48" s="467"/>
      <c r="DQN48" s="467"/>
      <c r="DQO48" s="467"/>
      <c r="DQP48" s="467"/>
      <c r="DQQ48" s="467"/>
      <c r="DQR48" s="467"/>
      <c r="DQS48" s="467"/>
      <c r="DQT48" s="467"/>
      <c r="DQU48" s="467"/>
      <c r="DQV48" s="467"/>
      <c r="DQW48" s="467"/>
      <c r="DQX48" s="467"/>
      <c r="DQY48" s="467"/>
      <c r="DQZ48" s="467"/>
      <c r="DRA48" s="467"/>
      <c r="DRB48" s="467"/>
      <c r="DRC48" s="467"/>
      <c r="DRD48" s="467"/>
      <c r="DRE48" s="467"/>
      <c r="DRF48" s="467"/>
      <c r="DRG48" s="467"/>
      <c r="DRH48" s="467"/>
      <c r="DRI48" s="467"/>
      <c r="DRJ48" s="467"/>
      <c r="DRK48" s="467"/>
      <c r="DRL48" s="467"/>
      <c r="DRM48" s="467"/>
      <c r="DRN48" s="467"/>
      <c r="DRO48" s="467"/>
      <c r="DRP48" s="467"/>
      <c r="DRQ48" s="467"/>
      <c r="DRR48" s="467"/>
      <c r="DRS48" s="467"/>
      <c r="DRT48" s="467"/>
      <c r="DRU48" s="467"/>
      <c r="DRV48" s="467"/>
      <c r="DRW48" s="467"/>
      <c r="DRX48" s="467"/>
      <c r="DRY48" s="467"/>
      <c r="DRZ48" s="467"/>
      <c r="DSA48" s="467"/>
      <c r="DSB48" s="467"/>
      <c r="DSC48" s="467"/>
      <c r="DSD48" s="467"/>
      <c r="DSE48" s="467"/>
      <c r="DSF48" s="467"/>
      <c r="DSG48" s="467"/>
      <c r="DSH48" s="467"/>
      <c r="DSI48" s="467"/>
      <c r="DSJ48" s="467"/>
      <c r="DSK48" s="467"/>
      <c r="DSL48" s="467"/>
      <c r="DSM48" s="467"/>
      <c r="DSN48" s="467"/>
      <c r="DSO48" s="467"/>
      <c r="DSP48" s="467"/>
      <c r="DSQ48" s="467"/>
      <c r="DSR48" s="467"/>
      <c r="DSS48" s="467"/>
      <c r="DST48" s="467"/>
      <c r="DSU48" s="467"/>
      <c r="DSV48" s="467"/>
      <c r="DSW48" s="467"/>
      <c r="DSX48" s="467"/>
      <c r="DSY48" s="467"/>
      <c r="DSZ48" s="467"/>
      <c r="DTA48" s="467"/>
      <c r="DTB48" s="467"/>
      <c r="DTC48" s="467"/>
      <c r="DTD48" s="467"/>
      <c r="DTE48" s="467"/>
      <c r="DTF48" s="467"/>
      <c r="DTG48" s="467"/>
      <c r="DTH48" s="467"/>
      <c r="DTI48" s="467"/>
      <c r="DTJ48" s="467"/>
      <c r="DTK48" s="467"/>
      <c r="DTL48" s="467"/>
      <c r="DTM48" s="467"/>
      <c r="DTN48" s="467"/>
      <c r="DTO48" s="467"/>
      <c r="DTP48" s="467"/>
      <c r="DTQ48" s="467"/>
      <c r="DTR48" s="467"/>
      <c r="DTS48" s="467"/>
      <c r="DTT48" s="467"/>
      <c r="DTU48" s="467"/>
      <c r="DTV48" s="467"/>
      <c r="DTW48" s="467"/>
      <c r="DTX48" s="467"/>
      <c r="DTY48" s="467"/>
      <c r="DTZ48" s="467"/>
      <c r="DUA48" s="467"/>
      <c r="DUB48" s="467"/>
      <c r="DUC48" s="467"/>
      <c r="DUD48" s="467"/>
      <c r="DUE48" s="467"/>
      <c r="DUF48" s="467"/>
      <c r="DUG48" s="467"/>
      <c r="DUH48" s="467"/>
      <c r="DUI48" s="467"/>
      <c r="DUJ48" s="467"/>
      <c r="DUK48" s="467"/>
      <c r="DUL48" s="467"/>
      <c r="DUM48" s="467"/>
      <c r="DUN48" s="467"/>
      <c r="DUO48" s="467"/>
      <c r="DUP48" s="467"/>
      <c r="DUQ48" s="467"/>
      <c r="DUR48" s="467"/>
      <c r="DUS48" s="467"/>
      <c r="DUT48" s="467"/>
      <c r="DUU48" s="467"/>
      <c r="DUV48" s="467"/>
      <c r="DUW48" s="467"/>
      <c r="DUX48" s="467"/>
      <c r="DUY48" s="467"/>
      <c r="DUZ48" s="467"/>
      <c r="DVA48" s="467"/>
      <c r="DVB48" s="467"/>
      <c r="DVC48" s="467"/>
      <c r="DVD48" s="467"/>
      <c r="DVE48" s="467"/>
      <c r="DVF48" s="467"/>
      <c r="DVG48" s="467"/>
      <c r="DVH48" s="467"/>
      <c r="DVI48" s="467"/>
      <c r="DVJ48" s="467"/>
      <c r="DVK48" s="467"/>
      <c r="DVL48" s="467"/>
      <c r="DVM48" s="467"/>
      <c r="DVN48" s="467"/>
      <c r="DVO48" s="467"/>
      <c r="DVP48" s="467"/>
      <c r="DVQ48" s="467"/>
      <c r="DVR48" s="467"/>
      <c r="DVS48" s="467"/>
      <c r="DVT48" s="467"/>
      <c r="DVU48" s="467"/>
      <c r="DVV48" s="467"/>
      <c r="DVW48" s="467"/>
      <c r="DVX48" s="467"/>
      <c r="DVY48" s="467"/>
      <c r="DVZ48" s="467"/>
      <c r="DWA48" s="467"/>
      <c r="DWB48" s="467"/>
      <c r="DWC48" s="467"/>
      <c r="DWD48" s="467"/>
      <c r="DWE48" s="467"/>
      <c r="DWF48" s="467"/>
      <c r="DWG48" s="467"/>
      <c r="DWH48" s="467"/>
      <c r="DWI48" s="467"/>
      <c r="DWJ48" s="467"/>
      <c r="DWK48" s="467"/>
      <c r="DWL48" s="467"/>
      <c r="DWM48" s="467"/>
      <c r="DWN48" s="467"/>
      <c r="DWO48" s="467"/>
      <c r="DWP48" s="467"/>
      <c r="DWQ48" s="467"/>
      <c r="DWR48" s="467"/>
      <c r="DWS48" s="467"/>
      <c r="DWT48" s="467"/>
      <c r="DWU48" s="467"/>
      <c r="DWV48" s="467"/>
      <c r="DWW48" s="467"/>
      <c r="DWX48" s="467"/>
      <c r="DWY48" s="467"/>
      <c r="DWZ48" s="467"/>
      <c r="DXA48" s="467"/>
      <c r="DXB48" s="467"/>
      <c r="DXC48" s="467"/>
      <c r="DXD48" s="467"/>
      <c r="DXE48" s="467"/>
      <c r="DXF48" s="467"/>
      <c r="DXG48" s="467"/>
      <c r="DXH48" s="467"/>
      <c r="DXI48" s="467"/>
      <c r="DXJ48" s="467"/>
      <c r="DXK48" s="467"/>
      <c r="DXL48" s="467"/>
      <c r="DXM48" s="467"/>
      <c r="DXN48" s="467"/>
      <c r="DXO48" s="467"/>
      <c r="DXP48" s="467"/>
      <c r="DXQ48" s="467"/>
      <c r="DXR48" s="467"/>
      <c r="DXS48" s="467"/>
      <c r="DXT48" s="467"/>
      <c r="DXU48" s="467"/>
      <c r="DXV48" s="467"/>
      <c r="DXW48" s="467"/>
      <c r="DXX48" s="467"/>
      <c r="DXY48" s="467"/>
      <c r="DXZ48" s="467"/>
      <c r="DYA48" s="467"/>
      <c r="DYB48" s="467"/>
      <c r="DYC48" s="467"/>
      <c r="DYD48" s="467"/>
      <c r="DYE48" s="467"/>
      <c r="DYF48" s="467"/>
      <c r="DYG48" s="467"/>
      <c r="DYH48" s="467"/>
      <c r="DYI48" s="467"/>
      <c r="DYJ48" s="467"/>
      <c r="DYK48" s="467"/>
      <c r="DYL48" s="467"/>
      <c r="DYM48" s="467"/>
      <c r="DYN48" s="467"/>
      <c r="DYO48" s="467"/>
      <c r="DYP48" s="467"/>
      <c r="DYQ48" s="467"/>
      <c r="DYR48" s="467"/>
      <c r="DYS48" s="467"/>
      <c r="DYT48" s="467"/>
      <c r="DYU48" s="467"/>
      <c r="DYV48" s="467"/>
      <c r="DYW48" s="467"/>
      <c r="DYX48" s="467"/>
      <c r="DYY48" s="467"/>
      <c r="DYZ48" s="467"/>
      <c r="DZA48" s="467"/>
      <c r="DZB48" s="467"/>
      <c r="DZC48" s="467"/>
      <c r="DZD48" s="467"/>
      <c r="DZE48" s="467"/>
      <c r="DZF48" s="467"/>
      <c r="DZG48" s="467"/>
      <c r="DZH48" s="467"/>
      <c r="DZI48" s="467"/>
      <c r="DZJ48" s="467"/>
      <c r="DZK48" s="467"/>
      <c r="DZL48" s="467"/>
      <c r="DZM48" s="467"/>
      <c r="DZN48" s="467"/>
      <c r="DZO48" s="467"/>
      <c r="DZP48" s="467"/>
      <c r="DZQ48" s="467"/>
      <c r="DZR48" s="467"/>
      <c r="DZS48" s="467"/>
      <c r="DZT48" s="467"/>
      <c r="DZU48" s="467"/>
      <c r="DZV48" s="467"/>
      <c r="DZW48" s="467"/>
      <c r="DZX48" s="467"/>
      <c r="DZY48" s="467"/>
      <c r="DZZ48" s="467"/>
      <c r="EAA48" s="467"/>
      <c r="EAB48" s="467"/>
      <c r="EAC48" s="467"/>
      <c r="EAD48" s="467"/>
      <c r="EAE48" s="467"/>
      <c r="EAF48" s="467"/>
      <c r="EAG48" s="467"/>
      <c r="EAH48" s="467"/>
      <c r="EAI48" s="467"/>
      <c r="EAJ48" s="467"/>
      <c r="EAK48" s="467"/>
      <c r="EAL48" s="467"/>
      <c r="EAM48" s="467"/>
      <c r="EAN48" s="467"/>
      <c r="EAO48" s="467"/>
      <c r="EAP48" s="467"/>
      <c r="EAQ48" s="467"/>
      <c r="EAR48" s="467"/>
      <c r="EAS48" s="467"/>
      <c r="EAT48" s="467"/>
      <c r="EAU48" s="467"/>
      <c r="EAV48" s="467"/>
      <c r="EAW48" s="467"/>
      <c r="EAX48" s="467"/>
      <c r="EAY48" s="467"/>
      <c r="EAZ48" s="467"/>
      <c r="EBA48" s="467"/>
      <c r="EBB48" s="467"/>
      <c r="EBC48" s="467"/>
      <c r="EBD48" s="467"/>
      <c r="EBE48" s="467"/>
      <c r="EBF48" s="467"/>
      <c r="EBG48" s="467"/>
      <c r="EBH48" s="467"/>
      <c r="EBI48" s="467"/>
      <c r="EBJ48" s="467"/>
      <c r="EBK48" s="467"/>
      <c r="EBL48" s="467"/>
      <c r="EBM48" s="467"/>
      <c r="EBN48" s="467"/>
      <c r="EBO48" s="467"/>
      <c r="EBP48" s="467"/>
      <c r="EBQ48" s="467"/>
      <c r="EBR48" s="467"/>
      <c r="EBS48" s="467"/>
      <c r="EBT48" s="467"/>
      <c r="EBU48" s="467"/>
      <c r="EBV48" s="467"/>
      <c r="EBW48" s="467"/>
      <c r="EBX48" s="467"/>
      <c r="EBY48" s="467"/>
      <c r="EBZ48" s="467"/>
      <c r="ECA48" s="467"/>
      <c r="ECB48" s="467"/>
      <c r="ECC48" s="467"/>
      <c r="ECD48" s="467"/>
      <c r="ECE48" s="467"/>
      <c r="ECF48" s="467"/>
      <c r="ECG48" s="467"/>
      <c r="ECH48" s="467"/>
      <c r="ECI48" s="467"/>
      <c r="ECJ48" s="467"/>
      <c r="ECK48" s="467"/>
      <c r="ECL48" s="467"/>
      <c r="ECM48" s="467"/>
      <c r="ECN48" s="467"/>
      <c r="ECO48" s="467"/>
      <c r="ECP48" s="467"/>
      <c r="ECQ48" s="467"/>
      <c r="ECR48" s="467"/>
      <c r="ECS48" s="467"/>
      <c r="ECT48" s="467"/>
      <c r="ECU48" s="467"/>
      <c r="ECV48" s="467"/>
      <c r="ECW48" s="467"/>
      <c r="ECX48" s="467"/>
      <c r="ECY48" s="467"/>
      <c r="ECZ48" s="467"/>
      <c r="EDA48" s="467"/>
      <c r="EDB48" s="467"/>
      <c r="EDC48" s="467"/>
      <c r="EDD48" s="467"/>
      <c r="EDE48" s="467"/>
      <c r="EDF48" s="467"/>
      <c r="EDG48" s="467"/>
      <c r="EDH48" s="467"/>
      <c r="EDI48" s="467"/>
      <c r="EDJ48" s="467"/>
      <c r="EDK48" s="467"/>
      <c r="EDL48" s="467"/>
      <c r="EDM48" s="467"/>
      <c r="EDN48" s="467"/>
      <c r="EDO48" s="467"/>
      <c r="EDP48" s="467"/>
      <c r="EDQ48" s="467"/>
      <c r="EDR48" s="467"/>
      <c r="EDS48" s="467"/>
      <c r="EDT48" s="467"/>
      <c r="EDU48" s="467"/>
      <c r="EDV48" s="467"/>
      <c r="EDW48" s="467"/>
      <c r="EDX48" s="467"/>
      <c r="EDY48" s="467"/>
      <c r="EDZ48" s="467"/>
      <c r="EEA48" s="467"/>
      <c r="EEB48" s="467"/>
      <c r="EEC48" s="467"/>
      <c r="EED48" s="467"/>
      <c r="EEE48" s="467"/>
      <c r="EEF48" s="467"/>
      <c r="EEG48" s="467"/>
      <c r="EEH48" s="467"/>
      <c r="EEI48" s="467"/>
      <c r="EEJ48" s="467"/>
      <c r="EEK48" s="467"/>
      <c r="EEL48" s="467"/>
      <c r="EEM48" s="467"/>
      <c r="EEN48" s="467"/>
      <c r="EEO48" s="467"/>
      <c r="EEP48" s="467"/>
      <c r="EEQ48" s="467"/>
      <c r="EER48" s="467"/>
      <c r="EES48" s="467"/>
      <c r="EET48" s="467"/>
      <c r="EEU48" s="467"/>
      <c r="EEV48" s="467"/>
      <c r="EEW48" s="467"/>
      <c r="EEX48" s="467"/>
      <c r="EEY48" s="467"/>
      <c r="EEZ48" s="467"/>
      <c r="EFA48" s="467"/>
      <c r="EFB48" s="467"/>
      <c r="EFC48" s="467"/>
      <c r="EFD48" s="467"/>
      <c r="EFE48" s="467"/>
      <c r="EFF48" s="467"/>
      <c r="EFG48" s="467"/>
      <c r="EFH48" s="467"/>
      <c r="EFI48" s="467"/>
      <c r="EFJ48" s="467"/>
      <c r="EFK48" s="467"/>
      <c r="EFL48" s="467"/>
      <c r="EFM48" s="467"/>
      <c r="EFN48" s="467"/>
      <c r="EFO48" s="467"/>
      <c r="EFP48" s="467"/>
      <c r="EFQ48" s="467"/>
      <c r="EFR48" s="467"/>
      <c r="EFS48" s="467"/>
      <c r="EFT48" s="467"/>
      <c r="EFU48" s="467"/>
      <c r="EFV48" s="467"/>
      <c r="EFW48" s="467"/>
      <c r="EFX48" s="467"/>
      <c r="EFY48" s="467"/>
      <c r="EFZ48" s="467"/>
      <c r="EGA48" s="467"/>
      <c r="EGB48" s="467"/>
      <c r="EGC48" s="467"/>
      <c r="EGD48" s="467"/>
      <c r="EGE48" s="467"/>
      <c r="EGF48" s="467"/>
      <c r="EGG48" s="467"/>
      <c r="EGH48" s="467"/>
      <c r="EGI48" s="467"/>
      <c r="EGJ48" s="467"/>
      <c r="EGK48" s="467"/>
      <c r="EGL48" s="467"/>
      <c r="EGM48" s="467"/>
      <c r="EGN48" s="467"/>
      <c r="EGO48" s="467"/>
      <c r="EGP48" s="467"/>
      <c r="EGQ48" s="467"/>
      <c r="EGR48" s="467"/>
      <c r="EGS48" s="467"/>
      <c r="EGT48" s="467"/>
      <c r="EGU48" s="467"/>
      <c r="EGV48" s="467"/>
      <c r="EGW48" s="467"/>
      <c r="EGX48" s="467"/>
      <c r="EGY48" s="467"/>
      <c r="EGZ48" s="467"/>
      <c r="EHA48" s="467"/>
      <c r="EHB48" s="467"/>
      <c r="EHC48" s="467"/>
      <c r="EHD48" s="467"/>
      <c r="EHE48" s="467"/>
      <c r="EHF48" s="467"/>
      <c r="EHG48" s="467"/>
      <c r="EHH48" s="467"/>
      <c r="EHI48" s="467"/>
      <c r="EHJ48" s="467"/>
      <c r="EHK48" s="467"/>
      <c r="EHL48" s="467"/>
      <c r="EHM48" s="467"/>
      <c r="EHN48" s="467"/>
      <c r="EHO48" s="467"/>
      <c r="EHP48" s="467"/>
      <c r="EHQ48" s="467"/>
      <c r="EHR48" s="467"/>
      <c r="EHS48" s="467"/>
      <c r="EHT48" s="467"/>
      <c r="EHU48" s="467"/>
      <c r="EHV48" s="467"/>
      <c r="EHW48" s="467"/>
      <c r="EHX48" s="467"/>
      <c r="EHY48" s="467"/>
      <c r="EHZ48" s="467"/>
      <c r="EIA48" s="467"/>
      <c r="EIB48" s="467"/>
      <c r="EIC48" s="467"/>
      <c r="EID48" s="467"/>
      <c r="EIE48" s="467"/>
      <c r="EIF48" s="467"/>
      <c r="EIG48" s="467"/>
      <c r="EIH48" s="467"/>
      <c r="EII48" s="467"/>
      <c r="EIJ48" s="467"/>
      <c r="EIK48" s="467"/>
      <c r="EIL48" s="467"/>
      <c r="EIM48" s="467"/>
      <c r="EIN48" s="467"/>
      <c r="EIO48" s="467"/>
      <c r="EIP48" s="467"/>
      <c r="EIQ48" s="467"/>
      <c r="EIR48" s="467"/>
      <c r="EIS48" s="467"/>
      <c r="EIT48" s="467"/>
      <c r="EIU48" s="467"/>
      <c r="EIV48" s="467"/>
      <c r="EIW48" s="467"/>
      <c r="EIX48" s="467"/>
      <c r="EIY48" s="467"/>
      <c r="EIZ48" s="467"/>
      <c r="EJA48" s="467"/>
      <c r="EJB48" s="467"/>
      <c r="EJC48" s="467"/>
      <c r="EJD48" s="467"/>
      <c r="EJE48" s="467"/>
      <c r="EJF48" s="467"/>
      <c r="EJG48" s="467"/>
      <c r="EJH48" s="467"/>
      <c r="EJI48" s="467"/>
      <c r="EJJ48" s="467"/>
      <c r="EJK48" s="467"/>
      <c r="EJL48" s="467"/>
      <c r="EJM48" s="467"/>
      <c r="EJN48" s="467"/>
      <c r="EJO48" s="467"/>
      <c r="EJP48" s="467"/>
      <c r="EJQ48" s="467"/>
      <c r="EJR48" s="467"/>
      <c r="EJS48" s="467"/>
      <c r="EJT48" s="467"/>
      <c r="EJU48" s="467"/>
      <c r="EJV48" s="467"/>
      <c r="EJW48" s="467"/>
      <c r="EJX48" s="467"/>
      <c r="EJY48" s="467"/>
      <c r="EJZ48" s="467"/>
      <c r="EKA48" s="467"/>
      <c r="EKB48" s="467"/>
      <c r="EKC48" s="467"/>
      <c r="EKD48" s="467"/>
      <c r="EKE48" s="467"/>
      <c r="EKF48" s="467"/>
      <c r="EKG48" s="467"/>
      <c r="EKH48" s="467"/>
      <c r="EKI48" s="467"/>
      <c r="EKJ48" s="467"/>
      <c r="EKK48" s="467"/>
      <c r="EKL48" s="467"/>
      <c r="EKM48" s="467"/>
      <c r="EKN48" s="467"/>
      <c r="EKO48" s="467"/>
      <c r="EKP48" s="467"/>
      <c r="EKQ48" s="467"/>
      <c r="EKR48" s="467"/>
      <c r="EKS48" s="467"/>
      <c r="EKT48" s="467"/>
      <c r="EKU48" s="467"/>
      <c r="EKV48" s="467"/>
      <c r="EKW48" s="467"/>
      <c r="EKX48" s="467"/>
      <c r="EKY48" s="467"/>
      <c r="EKZ48" s="467"/>
      <c r="ELA48" s="467"/>
      <c r="ELB48" s="467"/>
      <c r="ELC48" s="467"/>
      <c r="ELD48" s="467"/>
      <c r="ELE48" s="467"/>
      <c r="ELF48" s="467"/>
      <c r="ELG48" s="467"/>
      <c r="ELH48" s="467"/>
      <c r="ELI48" s="467"/>
      <c r="ELJ48" s="467"/>
      <c r="ELK48" s="467"/>
      <c r="ELL48" s="467"/>
      <c r="ELM48" s="467"/>
      <c r="ELN48" s="467"/>
      <c r="ELO48" s="467"/>
      <c r="ELP48" s="467"/>
      <c r="ELQ48" s="467"/>
      <c r="ELR48" s="467"/>
      <c r="ELS48" s="467"/>
      <c r="ELT48" s="467"/>
      <c r="ELU48" s="467"/>
      <c r="ELV48" s="467"/>
      <c r="ELW48" s="467"/>
      <c r="ELX48" s="467"/>
      <c r="ELY48" s="467"/>
      <c r="ELZ48" s="467"/>
      <c r="EMA48" s="467"/>
      <c r="EMB48" s="467"/>
      <c r="EMC48" s="467"/>
      <c r="EMD48" s="467"/>
      <c r="EME48" s="467"/>
      <c r="EMF48" s="467"/>
      <c r="EMG48" s="467"/>
      <c r="EMH48" s="467"/>
      <c r="EMI48" s="467"/>
      <c r="EMJ48" s="467"/>
      <c r="EMK48" s="467"/>
      <c r="EML48" s="467"/>
      <c r="EMM48" s="467"/>
      <c r="EMN48" s="467"/>
      <c r="EMO48" s="467"/>
      <c r="EMP48" s="467"/>
      <c r="EMQ48" s="467"/>
      <c r="EMR48" s="467"/>
      <c r="EMS48" s="467"/>
      <c r="EMT48" s="467"/>
      <c r="EMU48" s="467"/>
      <c r="EMV48" s="467"/>
      <c r="EMW48" s="467"/>
      <c r="EMX48" s="467"/>
      <c r="EMY48" s="467"/>
      <c r="EMZ48" s="467"/>
      <c r="ENA48" s="467"/>
      <c r="ENB48" s="467"/>
      <c r="ENC48" s="467"/>
      <c r="END48" s="467"/>
      <c r="ENE48" s="467"/>
      <c r="ENF48" s="467"/>
      <c r="ENG48" s="467"/>
      <c r="ENH48" s="467"/>
      <c r="ENI48" s="467"/>
      <c r="ENJ48" s="467"/>
      <c r="ENK48" s="467"/>
      <c r="ENL48" s="467"/>
      <c r="ENM48" s="467"/>
      <c r="ENN48" s="467"/>
      <c r="ENO48" s="467"/>
      <c r="ENP48" s="467"/>
      <c r="ENQ48" s="467"/>
      <c r="ENR48" s="467"/>
      <c r="ENS48" s="467"/>
      <c r="ENT48" s="467"/>
      <c r="ENU48" s="467"/>
      <c r="ENV48" s="467"/>
      <c r="ENW48" s="467"/>
      <c r="ENX48" s="467"/>
      <c r="ENY48" s="467"/>
      <c r="ENZ48" s="467"/>
      <c r="EOA48" s="467"/>
      <c r="EOB48" s="467"/>
      <c r="EOC48" s="467"/>
      <c r="EOD48" s="467"/>
      <c r="EOE48" s="467"/>
      <c r="EOF48" s="467"/>
      <c r="EOG48" s="467"/>
      <c r="EOH48" s="467"/>
      <c r="EOI48" s="467"/>
      <c r="EOJ48" s="467"/>
      <c r="EOK48" s="467"/>
      <c r="EOL48" s="467"/>
      <c r="EOM48" s="467"/>
      <c r="EON48" s="467"/>
      <c r="EOO48" s="467"/>
      <c r="EOP48" s="467"/>
      <c r="EOQ48" s="467"/>
      <c r="EOR48" s="467"/>
      <c r="EOS48" s="467"/>
      <c r="EOT48" s="467"/>
      <c r="EOU48" s="467"/>
      <c r="EOV48" s="467"/>
      <c r="EOW48" s="467"/>
      <c r="EOX48" s="467"/>
      <c r="EOY48" s="467"/>
      <c r="EOZ48" s="467"/>
      <c r="EPA48" s="467"/>
      <c r="EPB48" s="467"/>
      <c r="EPC48" s="467"/>
      <c r="EPD48" s="467"/>
      <c r="EPE48" s="467"/>
      <c r="EPF48" s="467"/>
      <c r="EPG48" s="467"/>
      <c r="EPH48" s="467"/>
      <c r="EPI48" s="467"/>
      <c r="EPJ48" s="467"/>
      <c r="EPK48" s="467"/>
      <c r="EPL48" s="467"/>
      <c r="EPM48" s="467"/>
      <c r="EPN48" s="467"/>
      <c r="EPO48" s="467"/>
      <c r="EPP48" s="467"/>
      <c r="EPQ48" s="467"/>
      <c r="EPR48" s="467"/>
      <c r="EPS48" s="467"/>
      <c r="EPT48" s="467"/>
      <c r="EPU48" s="467"/>
      <c r="EPV48" s="467"/>
      <c r="EPW48" s="467"/>
      <c r="EPX48" s="467"/>
      <c r="EPY48" s="467"/>
      <c r="EPZ48" s="467"/>
      <c r="EQA48" s="467"/>
      <c r="EQB48" s="467"/>
      <c r="EQC48" s="467"/>
      <c r="EQD48" s="467"/>
      <c r="EQE48" s="467"/>
      <c r="EQF48" s="467"/>
      <c r="EQG48" s="467"/>
      <c r="EQH48" s="467"/>
      <c r="EQI48" s="467"/>
      <c r="EQJ48" s="467"/>
      <c r="EQK48" s="467"/>
      <c r="EQL48" s="467"/>
      <c r="EQM48" s="467"/>
      <c r="EQN48" s="467"/>
      <c r="EQO48" s="467"/>
      <c r="EQP48" s="467"/>
      <c r="EQQ48" s="467"/>
      <c r="EQR48" s="467"/>
      <c r="EQS48" s="467"/>
      <c r="EQT48" s="467"/>
      <c r="EQU48" s="467"/>
      <c r="EQV48" s="467"/>
      <c r="EQW48" s="467"/>
      <c r="EQX48" s="467"/>
      <c r="EQY48" s="467"/>
      <c r="EQZ48" s="467"/>
      <c r="ERA48" s="467"/>
      <c r="ERB48" s="467"/>
      <c r="ERC48" s="467"/>
      <c r="ERD48" s="467"/>
      <c r="ERE48" s="467"/>
      <c r="ERF48" s="467"/>
      <c r="ERG48" s="467"/>
      <c r="ERH48" s="467"/>
      <c r="ERI48" s="467"/>
      <c r="ERJ48" s="467"/>
      <c r="ERK48" s="467"/>
      <c r="ERL48" s="467"/>
      <c r="ERM48" s="467"/>
      <c r="ERN48" s="467"/>
      <c r="ERO48" s="467"/>
      <c r="ERP48" s="467"/>
      <c r="ERQ48" s="467"/>
      <c r="ERR48" s="467"/>
      <c r="ERS48" s="467"/>
      <c r="ERT48" s="467"/>
      <c r="ERU48" s="467"/>
      <c r="ERV48" s="467"/>
      <c r="ERW48" s="467"/>
      <c r="ERX48" s="467"/>
      <c r="ERY48" s="467"/>
      <c r="ERZ48" s="467"/>
      <c r="ESA48" s="467"/>
      <c r="ESB48" s="467"/>
      <c r="ESC48" s="467"/>
      <c r="ESD48" s="467"/>
      <c r="ESE48" s="467"/>
      <c r="ESF48" s="467"/>
      <c r="ESG48" s="467"/>
      <c r="ESH48" s="467"/>
      <c r="ESI48" s="467"/>
      <c r="ESJ48" s="467"/>
      <c r="ESK48" s="467"/>
      <c r="ESL48" s="467"/>
      <c r="ESM48" s="467"/>
      <c r="ESN48" s="467"/>
      <c r="ESO48" s="467"/>
      <c r="ESP48" s="467"/>
      <c r="ESQ48" s="467"/>
      <c r="ESR48" s="467"/>
      <c r="ESS48" s="467"/>
      <c r="EST48" s="467"/>
      <c r="ESU48" s="467"/>
      <c r="ESV48" s="467"/>
      <c r="ESW48" s="467"/>
      <c r="ESX48" s="467"/>
      <c r="ESY48" s="467"/>
      <c r="ESZ48" s="467"/>
      <c r="ETA48" s="467"/>
      <c r="ETB48" s="467"/>
      <c r="ETC48" s="467"/>
      <c r="ETD48" s="467"/>
      <c r="ETE48" s="467"/>
      <c r="ETF48" s="467"/>
      <c r="ETG48" s="467"/>
      <c r="ETH48" s="467"/>
      <c r="ETI48" s="467"/>
      <c r="ETJ48" s="467"/>
      <c r="ETK48" s="467"/>
      <c r="ETL48" s="467"/>
      <c r="ETM48" s="467"/>
      <c r="ETN48" s="467"/>
      <c r="ETO48" s="467"/>
      <c r="ETP48" s="467"/>
      <c r="ETQ48" s="467"/>
      <c r="ETR48" s="467"/>
      <c r="ETS48" s="467"/>
      <c r="ETT48" s="467"/>
      <c r="ETU48" s="467"/>
      <c r="ETV48" s="467"/>
      <c r="ETW48" s="467"/>
      <c r="ETX48" s="467"/>
      <c r="ETY48" s="467"/>
      <c r="ETZ48" s="467"/>
      <c r="EUA48" s="467"/>
      <c r="EUB48" s="467"/>
      <c r="EUC48" s="467"/>
      <c r="EUD48" s="467"/>
      <c r="EUE48" s="467"/>
      <c r="EUF48" s="467"/>
      <c r="EUG48" s="467"/>
      <c r="EUH48" s="467"/>
      <c r="EUI48" s="467"/>
      <c r="EUJ48" s="467"/>
      <c r="EUK48" s="467"/>
      <c r="EUL48" s="467"/>
      <c r="EUM48" s="467"/>
      <c r="EUN48" s="467"/>
      <c r="EUO48" s="467"/>
      <c r="EUP48" s="467"/>
      <c r="EUQ48" s="467"/>
      <c r="EUR48" s="467"/>
      <c r="EUS48" s="467"/>
      <c r="EUT48" s="467"/>
      <c r="EUU48" s="467"/>
      <c r="EUV48" s="467"/>
      <c r="EUW48" s="467"/>
      <c r="EUX48" s="467"/>
      <c r="EUY48" s="467"/>
      <c r="EUZ48" s="467"/>
      <c r="EVA48" s="467"/>
      <c r="EVB48" s="467"/>
      <c r="EVC48" s="467"/>
      <c r="EVD48" s="467"/>
      <c r="EVE48" s="467"/>
      <c r="EVF48" s="467"/>
      <c r="EVG48" s="467"/>
      <c r="EVH48" s="467"/>
      <c r="EVI48" s="467"/>
      <c r="EVJ48" s="467"/>
      <c r="EVK48" s="467"/>
      <c r="EVL48" s="467"/>
      <c r="EVM48" s="467"/>
      <c r="EVN48" s="467"/>
      <c r="EVO48" s="467"/>
      <c r="EVP48" s="467"/>
      <c r="EVQ48" s="467"/>
      <c r="EVR48" s="467"/>
      <c r="EVS48" s="467"/>
      <c r="EVT48" s="467"/>
      <c r="EVU48" s="467"/>
      <c r="EVV48" s="467"/>
      <c r="EVW48" s="467"/>
      <c r="EVX48" s="467"/>
      <c r="EVY48" s="467"/>
      <c r="EVZ48" s="467"/>
      <c r="EWA48" s="467"/>
      <c r="EWB48" s="467"/>
      <c r="EWC48" s="467"/>
      <c r="EWD48" s="467"/>
      <c r="EWE48" s="467"/>
      <c r="EWF48" s="467"/>
      <c r="EWG48" s="467"/>
      <c r="EWH48" s="467"/>
      <c r="EWI48" s="467"/>
      <c r="EWJ48" s="467"/>
      <c r="EWK48" s="467"/>
      <c r="EWL48" s="467"/>
      <c r="EWM48" s="467"/>
      <c r="EWN48" s="467"/>
      <c r="EWO48" s="467"/>
      <c r="EWP48" s="467"/>
      <c r="EWQ48" s="467"/>
      <c r="EWR48" s="467"/>
      <c r="EWS48" s="467"/>
      <c r="EWT48" s="467"/>
      <c r="EWU48" s="467"/>
      <c r="EWV48" s="467"/>
      <c r="EWW48" s="467"/>
      <c r="EWX48" s="467"/>
      <c r="EWY48" s="467"/>
      <c r="EWZ48" s="467"/>
      <c r="EXA48" s="467"/>
      <c r="EXB48" s="467"/>
      <c r="EXC48" s="467"/>
      <c r="EXD48" s="467"/>
      <c r="EXE48" s="467"/>
      <c r="EXF48" s="467"/>
      <c r="EXG48" s="467"/>
      <c r="EXH48" s="467"/>
      <c r="EXI48" s="467"/>
      <c r="EXJ48" s="467"/>
      <c r="EXK48" s="467"/>
      <c r="EXL48" s="467"/>
      <c r="EXM48" s="467"/>
      <c r="EXN48" s="467"/>
      <c r="EXO48" s="467"/>
      <c r="EXP48" s="467"/>
      <c r="EXQ48" s="467"/>
      <c r="EXR48" s="467"/>
      <c r="EXS48" s="467"/>
      <c r="EXT48" s="467"/>
      <c r="EXU48" s="467"/>
      <c r="EXV48" s="467"/>
      <c r="EXW48" s="467"/>
      <c r="EXX48" s="467"/>
      <c r="EXY48" s="467"/>
      <c r="EXZ48" s="467"/>
      <c r="EYA48" s="467"/>
      <c r="EYB48" s="467"/>
      <c r="EYC48" s="467"/>
      <c r="EYD48" s="467"/>
      <c r="EYE48" s="467"/>
      <c r="EYF48" s="467"/>
      <c r="EYG48" s="467"/>
      <c r="EYH48" s="467"/>
      <c r="EYI48" s="467"/>
      <c r="EYJ48" s="467"/>
      <c r="EYK48" s="467"/>
      <c r="EYL48" s="467"/>
      <c r="EYM48" s="467"/>
      <c r="EYN48" s="467"/>
      <c r="EYO48" s="467"/>
      <c r="EYP48" s="467"/>
      <c r="EYQ48" s="467"/>
      <c r="EYR48" s="467"/>
      <c r="EYS48" s="467"/>
      <c r="EYT48" s="467"/>
      <c r="EYU48" s="467"/>
      <c r="EYV48" s="467"/>
      <c r="EYW48" s="467"/>
      <c r="EYX48" s="467"/>
      <c r="EYY48" s="467"/>
      <c r="EYZ48" s="467"/>
      <c r="EZA48" s="467"/>
      <c r="EZB48" s="467"/>
      <c r="EZC48" s="467"/>
      <c r="EZD48" s="467"/>
      <c r="EZE48" s="467"/>
      <c r="EZF48" s="467"/>
      <c r="EZG48" s="467"/>
      <c r="EZH48" s="467"/>
      <c r="EZI48" s="467"/>
      <c r="EZJ48" s="467"/>
      <c r="EZK48" s="467"/>
      <c r="EZL48" s="467"/>
      <c r="EZM48" s="467"/>
      <c r="EZN48" s="467"/>
      <c r="EZO48" s="467"/>
      <c r="EZP48" s="467"/>
      <c r="EZQ48" s="467"/>
      <c r="EZR48" s="467"/>
      <c r="EZS48" s="467"/>
      <c r="EZT48" s="467"/>
      <c r="EZU48" s="467"/>
      <c r="EZV48" s="467"/>
      <c r="EZW48" s="467"/>
      <c r="EZX48" s="467"/>
      <c r="EZY48" s="467"/>
      <c r="EZZ48" s="467"/>
      <c r="FAA48" s="467"/>
      <c r="FAB48" s="467"/>
      <c r="FAC48" s="467"/>
      <c r="FAD48" s="467"/>
      <c r="FAE48" s="467"/>
      <c r="FAF48" s="467"/>
      <c r="FAG48" s="467"/>
      <c r="FAH48" s="467"/>
      <c r="FAI48" s="467"/>
      <c r="FAJ48" s="467"/>
      <c r="FAK48" s="467"/>
      <c r="FAL48" s="467"/>
      <c r="FAM48" s="467"/>
      <c r="FAN48" s="467"/>
      <c r="FAO48" s="467"/>
      <c r="FAP48" s="467"/>
      <c r="FAQ48" s="467"/>
      <c r="FAR48" s="467"/>
      <c r="FAS48" s="467"/>
      <c r="FAT48" s="467"/>
      <c r="FAU48" s="467"/>
      <c r="FAV48" s="467"/>
      <c r="FAW48" s="467"/>
      <c r="FAX48" s="467"/>
      <c r="FAY48" s="467"/>
      <c r="FAZ48" s="467"/>
      <c r="FBA48" s="467"/>
      <c r="FBB48" s="467"/>
      <c r="FBC48" s="467"/>
      <c r="FBD48" s="467"/>
      <c r="FBE48" s="467"/>
      <c r="FBF48" s="467"/>
      <c r="FBG48" s="467"/>
      <c r="FBH48" s="467"/>
      <c r="FBI48" s="467"/>
      <c r="FBJ48" s="467"/>
      <c r="FBK48" s="467"/>
      <c r="FBL48" s="467"/>
      <c r="FBM48" s="467"/>
      <c r="FBN48" s="467"/>
      <c r="FBO48" s="467"/>
      <c r="FBP48" s="467"/>
      <c r="FBQ48" s="467"/>
      <c r="FBR48" s="467"/>
      <c r="FBS48" s="467"/>
      <c r="FBT48" s="467"/>
      <c r="FBU48" s="467"/>
      <c r="FBV48" s="467"/>
      <c r="FBW48" s="467"/>
      <c r="FBX48" s="467"/>
      <c r="FBY48" s="467"/>
      <c r="FBZ48" s="467"/>
      <c r="FCA48" s="467"/>
      <c r="FCB48" s="467"/>
      <c r="FCC48" s="467"/>
      <c r="FCD48" s="467"/>
      <c r="FCE48" s="467"/>
      <c r="FCF48" s="467"/>
      <c r="FCG48" s="467"/>
      <c r="FCH48" s="467"/>
      <c r="FCI48" s="467"/>
      <c r="FCJ48" s="467"/>
      <c r="FCK48" s="467"/>
      <c r="FCL48" s="467"/>
      <c r="FCM48" s="467"/>
      <c r="FCN48" s="467"/>
      <c r="FCO48" s="467"/>
      <c r="FCP48" s="467"/>
      <c r="FCQ48" s="467"/>
      <c r="FCR48" s="467"/>
      <c r="FCS48" s="467"/>
      <c r="FCT48" s="467"/>
      <c r="FCU48" s="467"/>
      <c r="FCV48" s="467"/>
      <c r="FCW48" s="467"/>
      <c r="FCX48" s="467"/>
      <c r="FCY48" s="467"/>
      <c r="FCZ48" s="467"/>
      <c r="FDA48" s="467"/>
      <c r="FDB48" s="467"/>
      <c r="FDC48" s="467"/>
      <c r="FDD48" s="467"/>
      <c r="FDE48" s="467"/>
      <c r="FDF48" s="467"/>
      <c r="FDG48" s="467"/>
      <c r="FDH48" s="467"/>
      <c r="FDI48" s="467"/>
      <c r="FDJ48" s="467"/>
      <c r="FDK48" s="467"/>
      <c r="FDL48" s="467"/>
      <c r="FDM48" s="467"/>
      <c r="FDN48" s="467"/>
      <c r="FDO48" s="467"/>
      <c r="FDP48" s="467"/>
      <c r="FDQ48" s="467"/>
      <c r="FDR48" s="467"/>
      <c r="FDS48" s="467"/>
      <c r="FDT48" s="467"/>
      <c r="FDU48" s="467"/>
      <c r="FDV48" s="467"/>
      <c r="FDW48" s="467"/>
      <c r="FDX48" s="467"/>
      <c r="FDY48" s="467"/>
      <c r="FDZ48" s="467"/>
      <c r="FEA48" s="467"/>
      <c r="FEB48" s="467"/>
      <c r="FEC48" s="467"/>
      <c r="FED48" s="467"/>
      <c r="FEE48" s="467"/>
      <c r="FEF48" s="467"/>
      <c r="FEG48" s="467"/>
      <c r="FEH48" s="467"/>
      <c r="FEI48" s="467"/>
      <c r="FEJ48" s="467"/>
      <c r="FEK48" s="467"/>
      <c r="FEL48" s="467"/>
      <c r="FEM48" s="467"/>
      <c r="FEN48" s="467"/>
      <c r="FEO48" s="467"/>
      <c r="FEP48" s="467"/>
      <c r="FEQ48" s="467"/>
      <c r="FER48" s="467"/>
      <c r="FES48" s="467"/>
      <c r="FET48" s="467"/>
      <c r="FEU48" s="467"/>
      <c r="FEV48" s="467"/>
      <c r="FEW48" s="467"/>
      <c r="FEX48" s="467"/>
      <c r="FEY48" s="467"/>
      <c r="FEZ48" s="467"/>
      <c r="FFA48" s="467"/>
      <c r="FFB48" s="467"/>
      <c r="FFC48" s="467"/>
      <c r="FFD48" s="467"/>
      <c r="FFE48" s="467"/>
      <c r="FFF48" s="467"/>
      <c r="FFG48" s="467"/>
      <c r="FFH48" s="467"/>
      <c r="FFI48" s="467"/>
      <c r="FFJ48" s="467"/>
      <c r="FFK48" s="467"/>
      <c r="FFL48" s="467"/>
      <c r="FFM48" s="467"/>
      <c r="FFN48" s="467"/>
      <c r="FFO48" s="467"/>
      <c r="FFP48" s="467"/>
      <c r="FFQ48" s="467"/>
      <c r="FFR48" s="467"/>
      <c r="FFS48" s="467"/>
      <c r="FFT48" s="467"/>
      <c r="FFU48" s="467"/>
      <c r="FFV48" s="467"/>
      <c r="FFW48" s="467"/>
      <c r="FFX48" s="467"/>
      <c r="FFY48" s="467"/>
      <c r="FFZ48" s="467"/>
      <c r="FGA48" s="467"/>
      <c r="FGB48" s="467"/>
      <c r="FGC48" s="467"/>
      <c r="FGD48" s="467"/>
      <c r="FGE48" s="467"/>
      <c r="FGF48" s="467"/>
      <c r="FGG48" s="467"/>
      <c r="FGH48" s="467"/>
      <c r="FGI48" s="467"/>
      <c r="FGJ48" s="467"/>
      <c r="FGK48" s="467"/>
      <c r="FGL48" s="467"/>
      <c r="FGM48" s="467"/>
      <c r="FGN48" s="467"/>
      <c r="FGO48" s="467"/>
      <c r="FGP48" s="467"/>
      <c r="FGQ48" s="467"/>
      <c r="FGR48" s="467"/>
      <c r="FGS48" s="467"/>
      <c r="FGT48" s="467"/>
      <c r="FGU48" s="467"/>
      <c r="FGV48" s="467"/>
      <c r="FGW48" s="467"/>
      <c r="FGX48" s="467"/>
      <c r="FGY48" s="467"/>
      <c r="FGZ48" s="467"/>
      <c r="FHA48" s="467"/>
      <c r="FHB48" s="467"/>
      <c r="FHC48" s="467"/>
      <c r="FHD48" s="467"/>
      <c r="FHE48" s="467"/>
      <c r="FHF48" s="467"/>
      <c r="FHG48" s="467"/>
      <c r="FHH48" s="467"/>
      <c r="FHI48" s="467"/>
      <c r="FHJ48" s="467"/>
      <c r="FHK48" s="467"/>
      <c r="FHL48" s="467"/>
      <c r="FHM48" s="467"/>
      <c r="FHN48" s="467"/>
      <c r="FHO48" s="467"/>
      <c r="FHP48" s="467"/>
      <c r="FHQ48" s="467"/>
      <c r="FHR48" s="467"/>
      <c r="FHS48" s="467"/>
      <c r="FHT48" s="467"/>
      <c r="FHU48" s="467"/>
      <c r="FHV48" s="467"/>
      <c r="FHW48" s="467"/>
      <c r="FHX48" s="467"/>
      <c r="FHY48" s="467"/>
      <c r="FHZ48" s="467"/>
      <c r="FIA48" s="467"/>
      <c r="FIB48" s="467"/>
      <c r="FIC48" s="467"/>
      <c r="FID48" s="467"/>
      <c r="FIE48" s="467"/>
      <c r="FIF48" s="467"/>
      <c r="FIG48" s="467"/>
      <c r="FIH48" s="467"/>
      <c r="FII48" s="467"/>
      <c r="FIJ48" s="467"/>
      <c r="FIK48" s="467"/>
      <c r="FIL48" s="467"/>
      <c r="FIM48" s="467"/>
      <c r="FIN48" s="467"/>
      <c r="FIO48" s="467"/>
      <c r="FIP48" s="467"/>
      <c r="FIQ48" s="467"/>
      <c r="FIR48" s="467"/>
      <c r="FIS48" s="467"/>
      <c r="FIT48" s="467"/>
      <c r="FIU48" s="467"/>
      <c r="FIV48" s="467"/>
      <c r="FIW48" s="467"/>
      <c r="FIX48" s="467"/>
      <c r="FIY48" s="467"/>
      <c r="FIZ48" s="467"/>
      <c r="FJA48" s="467"/>
      <c r="FJB48" s="467"/>
      <c r="FJC48" s="467"/>
      <c r="FJD48" s="467"/>
      <c r="FJE48" s="467"/>
      <c r="FJF48" s="467"/>
      <c r="FJG48" s="467"/>
      <c r="FJH48" s="467"/>
      <c r="FJI48" s="467"/>
      <c r="FJJ48" s="467"/>
      <c r="FJK48" s="467"/>
      <c r="FJL48" s="467"/>
      <c r="FJM48" s="467"/>
      <c r="FJN48" s="467"/>
      <c r="FJO48" s="467"/>
      <c r="FJP48" s="467"/>
      <c r="FJQ48" s="467"/>
      <c r="FJR48" s="467"/>
      <c r="FJS48" s="467"/>
      <c r="FJT48" s="467"/>
      <c r="FJU48" s="467"/>
      <c r="FJV48" s="467"/>
      <c r="FJW48" s="467"/>
      <c r="FJX48" s="467"/>
      <c r="FJY48" s="467"/>
      <c r="FJZ48" s="467"/>
      <c r="FKA48" s="467"/>
      <c r="FKB48" s="467"/>
      <c r="FKC48" s="467"/>
      <c r="FKD48" s="467"/>
      <c r="FKE48" s="467"/>
      <c r="FKF48" s="467"/>
      <c r="FKG48" s="467"/>
      <c r="FKH48" s="467"/>
      <c r="FKI48" s="467"/>
      <c r="FKJ48" s="467"/>
      <c r="FKK48" s="467"/>
      <c r="FKL48" s="467"/>
      <c r="FKM48" s="467"/>
      <c r="FKN48" s="467"/>
      <c r="FKO48" s="467"/>
      <c r="FKP48" s="467"/>
      <c r="FKQ48" s="467"/>
      <c r="FKR48" s="467"/>
      <c r="FKS48" s="467"/>
      <c r="FKT48" s="467"/>
      <c r="FKU48" s="467"/>
      <c r="FKV48" s="467"/>
      <c r="FKW48" s="467"/>
      <c r="FKX48" s="467"/>
      <c r="FKY48" s="467"/>
      <c r="FKZ48" s="467"/>
      <c r="FLA48" s="467"/>
      <c r="FLB48" s="467"/>
      <c r="FLC48" s="467"/>
      <c r="FLD48" s="467"/>
      <c r="FLE48" s="467"/>
      <c r="FLF48" s="467"/>
      <c r="FLG48" s="467"/>
      <c r="FLH48" s="467"/>
      <c r="FLI48" s="467"/>
      <c r="FLJ48" s="467"/>
      <c r="FLK48" s="467"/>
      <c r="FLL48" s="467"/>
      <c r="FLM48" s="467"/>
      <c r="FLN48" s="467"/>
      <c r="FLO48" s="467"/>
      <c r="FLP48" s="467"/>
      <c r="FLQ48" s="467"/>
      <c r="FLR48" s="467"/>
      <c r="FLS48" s="467"/>
      <c r="FLT48" s="467"/>
      <c r="FLU48" s="467"/>
      <c r="FLV48" s="467"/>
      <c r="FLW48" s="467"/>
      <c r="FLX48" s="467"/>
      <c r="FLY48" s="467"/>
      <c r="FLZ48" s="467"/>
      <c r="FMA48" s="467"/>
      <c r="FMB48" s="467"/>
      <c r="FMC48" s="467"/>
      <c r="FMD48" s="467"/>
      <c r="FME48" s="467"/>
      <c r="FMF48" s="467"/>
      <c r="FMG48" s="467"/>
      <c r="FMH48" s="467"/>
      <c r="FMI48" s="467"/>
      <c r="FMJ48" s="467"/>
      <c r="FMK48" s="467"/>
      <c r="FML48" s="467"/>
      <c r="FMM48" s="467"/>
      <c r="FMN48" s="467"/>
      <c r="FMO48" s="467"/>
      <c r="FMP48" s="467"/>
      <c r="FMQ48" s="467"/>
      <c r="FMR48" s="467"/>
      <c r="FMS48" s="467"/>
      <c r="FMT48" s="467"/>
      <c r="FMU48" s="467"/>
      <c r="FMV48" s="467"/>
      <c r="FMW48" s="467"/>
      <c r="FMX48" s="467"/>
      <c r="FMY48" s="467"/>
      <c r="FMZ48" s="467"/>
      <c r="FNA48" s="467"/>
      <c r="FNB48" s="467"/>
      <c r="FNC48" s="467"/>
      <c r="FND48" s="467"/>
      <c r="FNE48" s="467"/>
      <c r="FNF48" s="467"/>
      <c r="FNG48" s="467"/>
      <c r="FNH48" s="467"/>
      <c r="FNI48" s="467"/>
      <c r="FNJ48" s="467"/>
      <c r="FNK48" s="467"/>
      <c r="FNL48" s="467"/>
      <c r="FNM48" s="467"/>
      <c r="FNN48" s="467"/>
      <c r="FNO48" s="467"/>
      <c r="FNP48" s="467"/>
      <c r="FNQ48" s="467"/>
      <c r="FNR48" s="467"/>
      <c r="FNS48" s="467"/>
      <c r="FNT48" s="467"/>
      <c r="FNU48" s="467"/>
      <c r="FNV48" s="467"/>
      <c r="FNW48" s="467"/>
      <c r="FNX48" s="467"/>
      <c r="FNY48" s="467"/>
      <c r="FNZ48" s="467"/>
      <c r="FOA48" s="467"/>
      <c r="FOB48" s="467"/>
      <c r="FOC48" s="467"/>
      <c r="FOD48" s="467"/>
      <c r="FOE48" s="467"/>
      <c r="FOF48" s="467"/>
      <c r="FOG48" s="467"/>
      <c r="FOH48" s="467"/>
      <c r="FOI48" s="467"/>
      <c r="FOJ48" s="467"/>
      <c r="FOK48" s="467"/>
      <c r="FOL48" s="467"/>
      <c r="FOM48" s="467"/>
      <c r="FON48" s="467"/>
      <c r="FOO48" s="467"/>
      <c r="FOP48" s="467"/>
      <c r="FOQ48" s="467"/>
      <c r="FOR48" s="467"/>
      <c r="FOS48" s="467"/>
      <c r="FOT48" s="467"/>
      <c r="FOU48" s="467"/>
      <c r="FOV48" s="467"/>
      <c r="FOW48" s="467"/>
      <c r="FOX48" s="467"/>
      <c r="FOY48" s="467"/>
      <c r="FOZ48" s="467"/>
      <c r="FPA48" s="467"/>
      <c r="FPB48" s="467"/>
      <c r="FPC48" s="467"/>
      <c r="FPD48" s="467"/>
      <c r="FPE48" s="467"/>
      <c r="FPF48" s="467"/>
      <c r="FPG48" s="467"/>
      <c r="FPH48" s="467"/>
      <c r="FPI48" s="467"/>
      <c r="FPJ48" s="467"/>
      <c r="FPK48" s="467"/>
      <c r="FPL48" s="467"/>
      <c r="FPM48" s="467"/>
      <c r="FPN48" s="467"/>
      <c r="FPO48" s="467"/>
      <c r="FPP48" s="467"/>
      <c r="FPQ48" s="467"/>
      <c r="FPR48" s="467"/>
      <c r="FPS48" s="467"/>
      <c r="FPT48" s="467"/>
      <c r="FPU48" s="467"/>
      <c r="FPV48" s="467"/>
      <c r="FPW48" s="467"/>
      <c r="FPX48" s="467"/>
      <c r="FPY48" s="467"/>
      <c r="FPZ48" s="467"/>
      <c r="FQA48" s="467"/>
      <c r="FQB48" s="467"/>
      <c r="FQC48" s="467"/>
      <c r="FQD48" s="467"/>
      <c r="FQE48" s="467"/>
      <c r="FQF48" s="467"/>
      <c r="FQG48" s="467"/>
      <c r="FQH48" s="467"/>
      <c r="FQI48" s="467"/>
      <c r="FQJ48" s="467"/>
      <c r="FQK48" s="467"/>
      <c r="FQL48" s="467"/>
      <c r="FQM48" s="467"/>
      <c r="FQN48" s="467"/>
      <c r="FQO48" s="467"/>
      <c r="FQP48" s="467"/>
      <c r="FQQ48" s="467"/>
      <c r="FQR48" s="467"/>
      <c r="FQS48" s="467"/>
      <c r="FQT48" s="467"/>
      <c r="FQU48" s="467"/>
      <c r="FQV48" s="467"/>
      <c r="FQW48" s="467"/>
      <c r="FQX48" s="467"/>
      <c r="FQY48" s="467"/>
      <c r="FQZ48" s="467"/>
      <c r="FRA48" s="467"/>
      <c r="FRB48" s="467"/>
      <c r="FRC48" s="467"/>
      <c r="FRD48" s="467"/>
      <c r="FRE48" s="467"/>
      <c r="FRF48" s="467"/>
      <c r="FRG48" s="467"/>
      <c r="FRH48" s="467"/>
      <c r="FRI48" s="467"/>
      <c r="FRJ48" s="467"/>
      <c r="FRK48" s="467"/>
      <c r="FRL48" s="467"/>
      <c r="FRM48" s="467"/>
      <c r="FRN48" s="467"/>
      <c r="FRO48" s="467"/>
      <c r="FRP48" s="467"/>
      <c r="FRQ48" s="467"/>
      <c r="FRR48" s="467"/>
      <c r="FRS48" s="467"/>
      <c r="FRT48" s="467"/>
      <c r="FRU48" s="467"/>
      <c r="FRV48" s="467"/>
      <c r="FRW48" s="467"/>
      <c r="FRX48" s="467"/>
      <c r="FRY48" s="467"/>
      <c r="FRZ48" s="467"/>
      <c r="FSA48" s="467"/>
      <c r="FSB48" s="467"/>
      <c r="FSC48" s="467"/>
      <c r="FSD48" s="467"/>
      <c r="FSE48" s="467"/>
      <c r="FSF48" s="467"/>
      <c r="FSG48" s="467"/>
      <c r="FSH48" s="467"/>
      <c r="FSI48" s="467"/>
      <c r="FSJ48" s="467"/>
      <c r="FSK48" s="467"/>
      <c r="FSL48" s="467"/>
      <c r="FSM48" s="467"/>
      <c r="FSN48" s="467"/>
      <c r="FSO48" s="467"/>
      <c r="FSP48" s="467"/>
      <c r="FSQ48" s="467"/>
      <c r="FSR48" s="467"/>
      <c r="FSS48" s="467"/>
      <c r="FST48" s="467"/>
      <c r="FSU48" s="467"/>
      <c r="FSV48" s="467"/>
      <c r="FSW48" s="467"/>
      <c r="FSX48" s="467"/>
      <c r="FSY48" s="467"/>
      <c r="FSZ48" s="467"/>
      <c r="FTA48" s="467"/>
      <c r="FTB48" s="467"/>
      <c r="FTC48" s="467"/>
      <c r="FTD48" s="467"/>
      <c r="FTE48" s="467"/>
      <c r="FTF48" s="467"/>
      <c r="FTG48" s="467"/>
      <c r="FTH48" s="467"/>
      <c r="FTI48" s="467"/>
      <c r="FTJ48" s="467"/>
      <c r="FTK48" s="467"/>
      <c r="FTL48" s="467"/>
      <c r="FTM48" s="467"/>
      <c r="FTN48" s="467"/>
      <c r="FTO48" s="467"/>
      <c r="FTP48" s="467"/>
      <c r="FTQ48" s="467"/>
      <c r="FTR48" s="467"/>
      <c r="FTS48" s="467"/>
      <c r="FTT48" s="467"/>
      <c r="FTU48" s="467"/>
      <c r="FTV48" s="467"/>
      <c r="FTW48" s="467"/>
      <c r="FTX48" s="467"/>
      <c r="FTY48" s="467"/>
      <c r="FTZ48" s="467"/>
      <c r="FUA48" s="467"/>
      <c r="FUB48" s="467"/>
      <c r="FUC48" s="467"/>
      <c r="FUD48" s="467"/>
      <c r="FUE48" s="467"/>
      <c r="FUF48" s="467"/>
      <c r="FUG48" s="467"/>
      <c r="FUH48" s="467"/>
      <c r="FUI48" s="467"/>
      <c r="FUJ48" s="467"/>
      <c r="FUK48" s="467"/>
      <c r="FUL48" s="467"/>
      <c r="FUM48" s="467"/>
      <c r="FUN48" s="467"/>
      <c r="FUO48" s="467"/>
      <c r="FUP48" s="467"/>
      <c r="FUQ48" s="467"/>
      <c r="FUR48" s="467"/>
      <c r="FUS48" s="467"/>
      <c r="FUT48" s="467"/>
      <c r="FUU48" s="467"/>
      <c r="FUV48" s="467"/>
      <c r="FUW48" s="467"/>
      <c r="FUX48" s="467"/>
      <c r="FUY48" s="467"/>
      <c r="FUZ48" s="467"/>
      <c r="FVA48" s="467"/>
      <c r="FVB48" s="467"/>
      <c r="FVC48" s="467"/>
      <c r="FVD48" s="467"/>
      <c r="FVE48" s="467"/>
      <c r="FVF48" s="467"/>
      <c r="FVG48" s="467"/>
      <c r="FVH48" s="467"/>
      <c r="FVI48" s="467"/>
      <c r="FVJ48" s="467"/>
      <c r="FVK48" s="467"/>
      <c r="FVL48" s="467"/>
      <c r="FVM48" s="467"/>
      <c r="FVN48" s="467"/>
      <c r="FVO48" s="467"/>
      <c r="FVP48" s="467"/>
      <c r="FVQ48" s="467"/>
      <c r="FVR48" s="467"/>
      <c r="FVS48" s="467"/>
      <c r="FVT48" s="467"/>
      <c r="FVU48" s="467"/>
      <c r="FVV48" s="467"/>
      <c r="FVW48" s="467"/>
      <c r="FVX48" s="467"/>
      <c r="FVY48" s="467"/>
      <c r="FVZ48" s="467"/>
      <c r="FWA48" s="467"/>
      <c r="FWB48" s="467"/>
      <c r="FWC48" s="467"/>
      <c r="FWD48" s="467"/>
      <c r="FWE48" s="467"/>
      <c r="FWF48" s="467"/>
      <c r="FWG48" s="467"/>
      <c r="FWH48" s="467"/>
      <c r="FWI48" s="467"/>
      <c r="FWJ48" s="467"/>
      <c r="FWK48" s="467"/>
      <c r="FWL48" s="467"/>
      <c r="FWM48" s="467"/>
      <c r="FWN48" s="467"/>
      <c r="FWO48" s="467"/>
      <c r="FWP48" s="467"/>
      <c r="FWQ48" s="467"/>
      <c r="FWR48" s="467"/>
      <c r="FWS48" s="467"/>
      <c r="FWT48" s="467"/>
      <c r="FWU48" s="467"/>
      <c r="FWV48" s="467"/>
      <c r="FWW48" s="467"/>
      <c r="FWX48" s="467"/>
      <c r="FWY48" s="467"/>
      <c r="FWZ48" s="467"/>
      <c r="FXA48" s="467"/>
      <c r="FXB48" s="467"/>
      <c r="FXC48" s="467"/>
      <c r="FXD48" s="467"/>
      <c r="FXE48" s="467"/>
      <c r="FXF48" s="467"/>
      <c r="FXG48" s="467"/>
      <c r="FXH48" s="467"/>
      <c r="FXI48" s="467"/>
      <c r="FXJ48" s="467"/>
      <c r="FXK48" s="467"/>
      <c r="FXL48" s="467"/>
      <c r="FXM48" s="467"/>
      <c r="FXN48" s="467"/>
      <c r="FXO48" s="467"/>
      <c r="FXP48" s="467"/>
      <c r="FXQ48" s="467"/>
      <c r="FXR48" s="467"/>
      <c r="FXS48" s="467"/>
      <c r="FXT48" s="467"/>
      <c r="FXU48" s="467"/>
      <c r="FXV48" s="467"/>
      <c r="FXW48" s="467"/>
      <c r="FXX48" s="467"/>
      <c r="FXY48" s="467"/>
      <c r="FXZ48" s="467"/>
      <c r="FYA48" s="467"/>
      <c r="FYB48" s="467"/>
      <c r="FYC48" s="467"/>
      <c r="FYD48" s="467"/>
      <c r="FYE48" s="467"/>
      <c r="FYF48" s="467"/>
      <c r="FYG48" s="467"/>
      <c r="FYH48" s="467"/>
      <c r="FYI48" s="467"/>
      <c r="FYJ48" s="467"/>
      <c r="FYK48" s="467"/>
      <c r="FYL48" s="467"/>
      <c r="FYM48" s="467"/>
      <c r="FYN48" s="467"/>
      <c r="FYO48" s="467"/>
      <c r="FYP48" s="467"/>
      <c r="FYQ48" s="467"/>
      <c r="FYR48" s="467"/>
      <c r="FYS48" s="467"/>
      <c r="FYT48" s="467"/>
      <c r="FYU48" s="467"/>
      <c r="FYV48" s="467"/>
      <c r="FYW48" s="467"/>
      <c r="FYX48" s="467"/>
      <c r="FYY48" s="467"/>
      <c r="FYZ48" s="467"/>
      <c r="FZA48" s="467"/>
      <c r="FZB48" s="467"/>
      <c r="FZC48" s="467"/>
      <c r="FZD48" s="467"/>
      <c r="FZE48" s="467"/>
      <c r="FZF48" s="467"/>
      <c r="FZG48" s="467"/>
      <c r="FZH48" s="467"/>
      <c r="FZI48" s="467"/>
      <c r="FZJ48" s="467"/>
      <c r="FZK48" s="467"/>
      <c r="FZL48" s="467"/>
      <c r="FZM48" s="467"/>
      <c r="FZN48" s="467"/>
      <c r="FZO48" s="467"/>
      <c r="FZP48" s="467"/>
      <c r="FZQ48" s="467"/>
      <c r="FZR48" s="467"/>
      <c r="FZS48" s="467"/>
      <c r="FZT48" s="467"/>
      <c r="FZU48" s="467"/>
      <c r="FZV48" s="467"/>
      <c r="FZW48" s="467"/>
      <c r="FZX48" s="467"/>
      <c r="FZY48" s="467"/>
      <c r="FZZ48" s="467"/>
      <c r="GAA48" s="467"/>
      <c r="GAB48" s="467"/>
      <c r="GAC48" s="467"/>
      <c r="GAD48" s="467"/>
      <c r="GAE48" s="467"/>
      <c r="GAF48" s="467"/>
      <c r="GAG48" s="467"/>
      <c r="GAH48" s="467"/>
      <c r="GAI48" s="467"/>
      <c r="GAJ48" s="467"/>
      <c r="GAK48" s="467"/>
      <c r="GAL48" s="467"/>
      <c r="GAM48" s="467"/>
      <c r="GAN48" s="467"/>
      <c r="GAO48" s="467"/>
      <c r="GAP48" s="467"/>
      <c r="GAQ48" s="467"/>
      <c r="GAR48" s="467"/>
      <c r="GAS48" s="467"/>
      <c r="GAT48" s="467"/>
      <c r="GAU48" s="467"/>
      <c r="GAV48" s="467"/>
      <c r="GAW48" s="467"/>
      <c r="GAX48" s="467"/>
      <c r="GAY48" s="467"/>
      <c r="GAZ48" s="467"/>
      <c r="GBA48" s="467"/>
      <c r="GBB48" s="467"/>
      <c r="GBC48" s="467"/>
      <c r="GBD48" s="467"/>
      <c r="GBE48" s="467"/>
      <c r="GBF48" s="467"/>
      <c r="GBG48" s="467"/>
      <c r="GBH48" s="467"/>
      <c r="GBI48" s="467"/>
      <c r="GBJ48" s="467"/>
      <c r="GBK48" s="467"/>
      <c r="GBL48" s="467"/>
      <c r="GBM48" s="467"/>
      <c r="GBN48" s="467"/>
      <c r="GBO48" s="467"/>
      <c r="GBP48" s="467"/>
      <c r="GBQ48" s="467"/>
      <c r="GBR48" s="467"/>
      <c r="GBS48" s="467"/>
      <c r="GBT48" s="467"/>
      <c r="GBU48" s="467"/>
      <c r="GBV48" s="467"/>
      <c r="GBW48" s="467"/>
      <c r="GBX48" s="467"/>
      <c r="GBY48" s="467"/>
      <c r="GBZ48" s="467"/>
      <c r="GCA48" s="467"/>
      <c r="GCB48" s="467"/>
      <c r="GCC48" s="467"/>
      <c r="GCD48" s="467"/>
      <c r="GCE48" s="467"/>
      <c r="GCF48" s="467"/>
      <c r="GCG48" s="467"/>
      <c r="GCH48" s="467"/>
      <c r="GCI48" s="467"/>
      <c r="GCJ48" s="467"/>
      <c r="GCK48" s="467"/>
      <c r="GCL48" s="467"/>
      <c r="GCM48" s="467"/>
      <c r="GCN48" s="467"/>
      <c r="GCO48" s="467"/>
      <c r="GCP48" s="467"/>
      <c r="GCQ48" s="467"/>
      <c r="GCR48" s="467"/>
      <c r="GCS48" s="467"/>
      <c r="GCT48" s="467"/>
      <c r="GCU48" s="467"/>
      <c r="GCV48" s="467"/>
      <c r="GCW48" s="467"/>
      <c r="GCX48" s="467"/>
      <c r="GCY48" s="467"/>
      <c r="GCZ48" s="467"/>
      <c r="GDA48" s="467"/>
      <c r="GDB48" s="467"/>
      <c r="GDC48" s="467"/>
      <c r="GDD48" s="467"/>
      <c r="GDE48" s="467"/>
      <c r="GDF48" s="467"/>
      <c r="GDG48" s="467"/>
      <c r="GDH48" s="467"/>
      <c r="GDI48" s="467"/>
      <c r="GDJ48" s="467"/>
      <c r="GDK48" s="467"/>
      <c r="GDL48" s="467"/>
      <c r="GDM48" s="467"/>
      <c r="GDN48" s="467"/>
      <c r="GDO48" s="467"/>
      <c r="GDP48" s="467"/>
      <c r="GDQ48" s="467"/>
      <c r="GDR48" s="467"/>
      <c r="GDS48" s="467"/>
      <c r="GDT48" s="467"/>
      <c r="GDU48" s="467"/>
      <c r="GDV48" s="467"/>
      <c r="GDW48" s="467"/>
      <c r="GDX48" s="467"/>
      <c r="GDY48" s="467"/>
      <c r="GDZ48" s="467"/>
      <c r="GEA48" s="467"/>
      <c r="GEB48" s="467"/>
      <c r="GEC48" s="467"/>
      <c r="GED48" s="467"/>
      <c r="GEE48" s="467"/>
      <c r="GEF48" s="467"/>
      <c r="GEG48" s="467"/>
      <c r="GEH48" s="467"/>
      <c r="GEI48" s="467"/>
      <c r="GEJ48" s="467"/>
      <c r="GEK48" s="467"/>
      <c r="GEL48" s="467"/>
      <c r="GEM48" s="467"/>
      <c r="GEN48" s="467"/>
      <c r="GEO48" s="467"/>
      <c r="GEP48" s="467"/>
      <c r="GEQ48" s="467"/>
      <c r="GER48" s="467"/>
      <c r="GES48" s="467"/>
      <c r="GET48" s="467"/>
      <c r="GEU48" s="467"/>
      <c r="GEV48" s="467"/>
      <c r="GEW48" s="467"/>
      <c r="GEX48" s="467"/>
      <c r="GEY48" s="467"/>
      <c r="GEZ48" s="467"/>
      <c r="GFA48" s="467"/>
      <c r="GFB48" s="467"/>
      <c r="GFC48" s="467"/>
      <c r="GFD48" s="467"/>
      <c r="GFE48" s="467"/>
      <c r="GFF48" s="467"/>
      <c r="GFG48" s="467"/>
      <c r="GFH48" s="467"/>
      <c r="GFI48" s="467"/>
      <c r="GFJ48" s="467"/>
      <c r="GFK48" s="467"/>
      <c r="GFL48" s="467"/>
      <c r="GFM48" s="467"/>
      <c r="GFN48" s="467"/>
      <c r="GFO48" s="467"/>
      <c r="GFP48" s="467"/>
      <c r="GFQ48" s="467"/>
      <c r="GFR48" s="467"/>
      <c r="GFS48" s="467"/>
      <c r="GFT48" s="467"/>
      <c r="GFU48" s="467"/>
      <c r="GFV48" s="467"/>
      <c r="GFW48" s="467"/>
      <c r="GFX48" s="467"/>
      <c r="GFY48" s="467"/>
      <c r="GFZ48" s="467"/>
      <c r="GGA48" s="467"/>
      <c r="GGB48" s="467"/>
      <c r="GGC48" s="467"/>
      <c r="GGD48" s="467"/>
      <c r="GGE48" s="467"/>
      <c r="GGF48" s="467"/>
      <c r="GGG48" s="467"/>
      <c r="GGH48" s="467"/>
      <c r="GGI48" s="467"/>
      <c r="GGJ48" s="467"/>
      <c r="GGK48" s="467"/>
      <c r="GGL48" s="467"/>
      <c r="GGM48" s="467"/>
      <c r="GGN48" s="467"/>
      <c r="GGO48" s="467"/>
      <c r="GGP48" s="467"/>
      <c r="GGQ48" s="467"/>
      <c r="GGR48" s="467"/>
      <c r="GGS48" s="467"/>
      <c r="GGT48" s="467"/>
      <c r="GGU48" s="467"/>
      <c r="GGV48" s="467"/>
      <c r="GGW48" s="467"/>
      <c r="GGX48" s="467"/>
      <c r="GGY48" s="467"/>
      <c r="GGZ48" s="467"/>
      <c r="GHA48" s="467"/>
      <c r="GHB48" s="467"/>
      <c r="GHC48" s="467"/>
      <c r="GHD48" s="467"/>
      <c r="GHE48" s="467"/>
      <c r="GHF48" s="467"/>
      <c r="GHG48" s="467"/>
      <c r="GHH48" s="467"/>
      <c r="GHI48" s="467"/>
      <c r="GHJ48" s="467"/>
      <c r="GHK48" s="467"/>
      <c r="GHL48" s="467"/>
      <c r="GHM48" s="467"/>
      <c r="GHN48" s="467"/>
      <c r="GHO48" s="467"/>
      <c r="GHP48" s="467"/>
      <c r="GHQ48" s="467"/>
      <c r="GHR48" s="467"/>
      <c r="GHS48" s="467"/>
      <c r="GHT48" s="467"/>
      <c r="GHU48" s="467"/>
      <c r="GHV48" s="467"/>
      <c r="GHW48" s="467"/>
      <c r="GHX48" s="467"/>
      <c r="GHY48" s="467"/>
      <c r="GHZ48" s="467"/>
      <c r="GIA48" s="467"/>
      <c r="GIB48" s="467"/>
      <c r="GIC48" s="467"/>
      <c r="GID48" s="467"/>
      <c r="GIE48" s="467"/>
      <c r="GIF48" s="467"/>
      <c r="GIG48" s="467"/>
      <c r="GIH48" s="467"/>
      <c r="GII48" s="467"/>
      <c r="GIJ48" s="467"/>
      <c r="GIK48" s="467"/>
      <c r="GIL48" s="467"/>
      <c r="GIM48" s="467"/>
      <c r="GIN48" s="467"/>
      <c r="GIO48" s="467"/>
      <c r="GIP48" s="467"/>
      <c r="GIQ48" s="467"/>
      <c r="GIR48" s="467"/>
      <c r="GIS48" s="467"/>
      <c r="GIT48" s="467"/>
      <c r="GIU48" s="467"/>
      <c r="GIV48" s="467"/>
      <c r="GIW48" s="467"/>
      <c r="GIX48" s="467"/>
      <c r="GIY48" s="467"/>
      <c r="GIZ48" s="467"/>
      <c r="GJA48" s="467"/>
      <c r="GJB48" s="467"/>
      <c r="GJC48" s="467"/>
      <c r="GJD48" s="467"/>
      <c r="GJE48" s="467"/>
      <c r="GJF48" s="467"/>
      <c r="GJG48" s="467"/>
      <c r="GJH48" s="467"/>
      <c r="GJI48" s="467"/>
      <c r="GJJ48" s="467"/>
      <c r="GJK48" s="467"/>
      <c r="GJL48" s="467"/>
      <c r="GJM48" s="467"/>
      <c r="GJN48" s="467"/>
      <c r="GJO48" s="467"/>
      <c r="GJP48" s="467"/>
      <c r="GJQ48" s="467"/>
      <c r="GJR48" s="467"/>
      <c r="GJS48" s="467"/>
      <c r="GJT48" s="467"/>
      <c r="GJU48" s="467"/>
      <c r="GJV48" s="467"/>
      <c r="GJW48" s="467"/>
      <c r="GJX48" s="467"/>
      <c r="GJY48" s="467"/>
      <c r="GJZ48" s="467"/>
      <c r="GKA48" s="467"/>
      <c r="GKB48" s="467"/>
      <c r="GKC48" s="467"/>
      <c r="GKD48" s="467"/>
      <c r="GKE48" s="467"/>
      <c r="GKF48" s="467"/>
      <c r="GKG48" s="467"/>
      <c r="GKH48" s="467"/>
      <c r="GKI48" s="467"/>
      <c r="GKJ48" s="467"/>
      <c r="GKK48" s="467"/>
      <c r="GKL48" s="467"/>
      <c r="GKM48" s="467"/>
      <c r="GKN48" s="467"/>
      <c r="GKO48" s="467"/>
      <c r="GKP48" s="467"/>
      <c r="GKQ48" s="467"/>
      <c r="GKR48" s="467"/>
      <c r="GKS48" s="467"/>
      <c r="GKT48" s="467"/>
      <c r="GKU48" s="467"/>
      <c r="GKV48" s="467"/>
      <c r="GKW48" s="467"/>
      <c r="GKX48" s="467"/>
      <c r="GKY48" s="467"/>
      <c r="GKZ48" s="467"/>
      <c r="GLA48" s="467"/>
      <c r="GLB48" s="467"/>
      <c r="GLC48" s="467"/>
      <c r="GLD48" s="467"/>
      <c r="GLE48" s="467"/>
      <c r="GLF48" s="467"/>
      <c r="GLG48" s="467"/>
      <c r="GLH48" s="467"/>
      <c r="GLI48" s="467"/>
      <c r="GLJ48" s="467"/>
      <c r="GLK48" s="467"/>
      <c r="GLL48" s="467"/>
      <c r="GLM48" s="467"/>
      <c r="GLN48" s="467"/>
      <c r="GLO48" s="467"/>
      <c r="GLP48" s="467"/>
      <c r="GLQ48" s="467"/>
      <c r="GLR48" s="467"/>
      <c r="GLS48" s="467"/>
      <c r="GLT48" s="467"/>
      <c r="GLU48" s="467"/>
      <c r="GLV48" s="467"/>
      <c r="GLW48" s="467"/>
      <c r="GLX48" s="467"/>
      <c r="GLY48" s="467"/>
      <c r="GLZ48" s="467"/>
      <c r="GMA48" s="467"/>
      <c r="GMB48" s="467"/>
      <c r="GMC48" s="467"/>
      <c r="GMD48" s="467"/>
      <c r="GME48" s="467"/>
      <c r="GMF48" s="467"/>
      <c r="GMG48" s="467"/>
      <c r="GMH48" s="467"/>
      <c r="GMI48" s="467"/>
      <c r="GMJ48" s="467"/>
      <c r="GMK48" s="467"/>
      <c r="GML48" s="467"/>
      <c r="GMM48" s="467"/>
      <c r="GMN48" s="467"/>
      <c r="GMO48" s="467"/>
      <c r="GMP48" s="467"/>
      <c r="GMQ48" s="467"/>
      <c r="GMR48" s="467"/>
      <c r="GMS48" s="467"/>
      <c r="GMT48" s="467"/>
      <c r="GMU48" s="467"/>
      <c r="GMV48" s="467"/>
      <c r="GMW48" s="467"/>
      <c r="GMX48" s="467"/>
      <c r="GMY48" s="467"/>
      <c r="GMZ48" s="467"/>
      <c r="GNA48" s="467"/>
      <c r="GNB48" s="467"/>
      <c r="GNC48" s="467"/>
      <c r="GND48" s="467"/>
      <c r="GNE48" s="467"/>
      <c r="GNF48" s="467"/>
      <c r="GNG48" s="467"/>
      <c r="GNH48" s="467"/>
      <c r="GNI48" s="467"/>
      <c r="GNJ48" s="467"/>
      <c r="GNK48" s="467"/>
      <c r="GNL48" s="467"/>
      <c r="GNM48" s="467"/>
      <c r="GNN48" s="467"/>
      <c r="GNO48" s="467"/>
      <c r="GNP48" s="467"/>
      <c r="GNQ48" s="467"/>
      <c r="GNR48" s="467"/>
      <c r="GNS48" s="467"/>
      <c r="GNT48" s="467"/>
      <c r="GNU48" s="467"/>
      <c r="GNV48" s="467"/>
      <c r="GNW48" s="467"/>
      <c r="GNX48" s="467"/>
      <c r="GNY48" s="467"/>
      <c r="GNZ48" s="467"/>
      <c r="GOA48" s="467"/>
      <c r="GOB48" s="467"/>
      <c r="GOC48" s="467"/>
      <c r="GOD48" s="467"/>
      <c r="GOE48" s="467"/>
      <c r="GOF48" s="467"/>
      <c r="GOG48" s="467"/>
      <c r="GOH48" s="467"/>
      <c r="GOI48" s="467"/>
      <c r="GOJ48" s="467"/>
      <c r="GOK48" s="467"/>
      <c r="GOL48" s="467"/>
      <c r="GOM48" s="467"/>
      <c r="GON48" s="467"/>
      <c r="GOO48" s="467"/>
      <c r="GOP48" s="467"/>
      <c r="GOQ48" s="467"/>
      <c r="GOR48" s="467"/>
      <c r="GOS48" s="467"/>
      <c r="GOT48" s="467"/>
      <c r="GOU48" s="467"/>
      <c r="GOV48" s="467"/>
      <c r="GOW48" s="467"/>
      <c r="GOX48" s="467"/>
      <c r="GOY48" s="467"/>
      <c r="GOZ48" s="467"/>
      <c r="GPA48" s="467"/>
      <c r="GPB48" s="467"/>
      <c r="GPC48" s="467"/>
      <c r="GPD48" s="467"/>
      <c r="GPE48" s="467"/>
      <c r="GPF48" s="467"/>
      <c r="GPG48" s="467"/>
      <c r="GPH48" s="467"/>
      <c r="GPI48" s="467"/>
      <c r="GPJ48" s="467"/>
      <c r="GPK48" s="467"/>
      <c r="GPL48" s="467"/>
      <c r="GPM48" s="467"/>
      <c r="GPN48" s="467"/>
      <c r="GPO48" s="467"/>
      <c r="GPP48" s="467"/>
      <c r="GPQ48" s="467"/>
      <c r="GPR48" s="467"/>
      <c r="GPS48" s="467"/>
      <c r="GPT48" s="467"/>
      <c r="GPU48" s="467"/>
      <c r="GPV48" s="467"/>
      <c r="GPW48" s="467"/>
      <c r="GPX48" s="467"/>
      <c r="GPY48" s="467"/>
      <c r="GPZ48" s="467"/>
      <c r="GQA48" s="467"/>
      <c r="GQB48" s="467"/>
      <c r="GQC48" s="467"/>
      <c r="GQD48" s="467"/>
      <c r="GQE48" s="467"/>
      <c r="GQF48" s="467"/>
      <c r="GQG48" s="467"/>
      <c r="GQH48" s="467"/>
      <c r="GQI48" s="467"/>
      <c r="GQJ48" s="467"/>
      <c r="GQK48" s="467"/>
      <c r="GQL48" s="467"/>
      <c r="GQM48" s="467"/>
      <c r="GQN48" s="467"/>
      <c r="GQO48" s="467"/>
      <c r="GQP48" s="467"/>
      <c r="GQQ48" s="467"/>
      <c r="GQR48" s="467"/>
      <c r="GQS48" s="467"/>
      <c r="GQT48" s="467"/>
      <c r="GQU48" s="467"/>
      <c r="GQV48" s="467"/>
      <c r="GQW48" s="467"/>
      <c r="GQX48" s="467"/>
      <c r="GQY48" s="467"/>
      <c r="GQZ48" s="467"/>
      <c r="GRA48" s="467"/>
      <c r="GRB48" s="467"/>
      <c r="GRC48" s="467"/>
      <c r="GRD48" s="467"/>
      <c r="GRE48" s="467"/>
      <c r="GRF48" s="467"/>
      <c r="GRG48" s="467"/>
      <c r="GRH48" s="467"/>
      <c r="GRI48" s="467"/>
      <c r="GRJ48" s="467"/>
      <c r="GRK48" s="467"/>
      <c r="GRL48" s="467"/>
      <c r="GRM48" s="467"/>
      <c r="GRN48" s="467"/>
      <c r="GRO48" s="467"/>
      <c r="GRP48" s="467"/>
      <c r="GRQ48" s="467"/>
      <c r="GRR48" s="467"/>
      <c r="GRS48" s="467"/>
      <c r="GRT48" s="467"/>
      <c r="GRU48" s="467"/>
      <c r="GRV48" s="467"/>
      <c r="GRW48" s="467"/>
      <c r="GRX48" s="467"/>
      <c r="GRY48" s="467"/>
      <c r="GRZ48" s="467"/>
      <c r="GSA48" s="467"/>
      <c r="GSB48" s="467"/>
      <c r="GSC48" s="467"/>
      <c r="GSD48" s="467"/>
      <c r="GSE48" s="467"/>
      <c r="GSF48" s="467"/>
      <c r="GSG48" s="467"/>
      <c r="GSH48" s="467"/>
      <c r="GSI48" s="467"/>
      <c r="GSJ48" s="467"/>
      <c r="GSK48" s="467"/>
      <c r="GSL48" s="467"/>
      <c r="GSM48" s="467"/>
      <c r="GSN48" s="467"/>
      <c r="GSO48" s="467"/>
      <c r="GSP48" s="467"/>
      <c r="GSQ48" s="467"/>
      <c r="GSR48" s="467"/>
      <c r="GSS48" s="467"/>
      <c r="GST48" s="467"/>
      <c r="GSU48" s="467"/>
      <c r="GSV48" s="467"/>
      <c r="GSW48" s="467"/>
      <c r="GSX48" s="467"/>
      <c r="GSY48" s="467"/>
      <c r="GSZ48" s="467"/>
      <c r="GTA48" s="467"/>
      <c r="GTB48" s="467"/>
      <c r="GTC48" s="467"/>
      <c r="GTD48" s="467"/>
      <c r="GTE48" s="467"/>
      <c r="GTF48" s="467"/>
      <c r="GTG48" s="467"/>
      <c r="GTH48" s="467"/>
      <c r="GTI48" s="467"/>
      <c r="GTJ48" s="467"/>
      <c r="GTK48" s="467"/>
      <c r="GTL48" s="467"/>
      <c r="GTM48" s="467"/>
      <c r="GTN48" s="467"/>
      <c r="GTO48" s="467"/>
      <c r="GTP48" s="467"/>
      <c r="GTQ48" s="467"/>
      <c r="GTR48" s="467"/>
      <c r="GTS48" s="467"/>
      <c r="GTT48" s="467"/>
      <c r="GTU48" s="467"/>
      <c r="GTV48" s="467"/>
      <c r="GTW48" s="467"/>
      <c r="GTX48" s="467"/>
      <c r="GTY48" s="467"/>
      <c r="GTZ48" s="467"/>
      <c r="GUA48" s="467"/>
      <c r="GUB48" s="467"/>
      <c r="GUC48" s="467"/>
      <c r="GUD48" s="467"/>
      <c r="GUE48" s="467"/>
      <c r="GUF48" s="467"/>
      <c r="GUG48" s="467"/>
      <c r="GUH48" s="467"/>
      <c r="GUI48" s="467"/>
      <c r="GUJ48" s="467"/>
      <c r="GUK48" s="467"/>
      <c r="GUL48" s="467"/>
      <c r="GUM48" s="467"/>
      <c r="GUN48" s="467"/>
      <c r="GUO48" s="467"/>
      <c r="GUP48" s="467"/>
      <c r="GUQ48" s="467"/>
      <c r="GUR48" s="467"/>
      <c r="GUS48" s="467"/>
      <c r="GUT48" s="467"/>
      <c r="GUU48" s="467"/>
      <c r="GUV48" s="467"/>
      <c r="GUW48" s="467"/>
      <c r="GUX48" s="467"/>
      <c r="GUY48" s="467"/>
      <c r="GUZ48" s="467"/>
      <c r="GVA48" s="467"/>
      <c r="GVB48" s="467"/>
      <c r="GVC48" s="467"/>
      <c r="GVD48" s="467"/>
      <c r="GVE48" s="467"/>
      <c r="GVF48" s="467"/>
      <c r="GVG48" s="467"/>
      <c r="GVH48" s="467"/>
      <c r="GVI48" s="467"/>
      <c r="GVJ48" s="467"/>
      <c r="GVK48" s="467"/>
      <c r="GVL48" s="467"/>
      <c r="GVM48" s="467"/>
      <c r="GVN48" s="467"/>
      <c r="GVO48" s="467"/>
      <c r="GVP48" s="467"/>
      <c r="GVQ48" s="467"/>
      <c r="GVR48" s="467"/>
      <c r="GVS48" s="467"/>
      <c r="GVT48" s="467"/>
      <c r="GVU48" s="467"/>
      <c r="GVV48" s="467"/>
      <c r="GVW48" s="467"/>
      <c r="GVX48" s="467"/>
      <c r="GVY48" s="467"/>
      <c r="GVZ48" s="467"/>
      <c r="GWA48" s="467"/>
      <c r="GWB48" s="467"/>
      <c r="GWC48" s="467"/>
      <c r="GWD48" s="467"/>
      <c r="GWE48" s="467"/>
      <c r="GWF48" s="467"/>
      <c r="GWG48" s="467"/>
      <c r="GWH48" s="467"/>
      <c r="GWI48" s="467"/>
      <c r="GWJ48" s="467"/>
      <c r="GWK48" s="467"/>
      <c r="GWL48" s="467"/>
      <c r="GWM48" s="467"/>
      <c r="GWN48" s="467"/>
      <c r="GWO48" s="467"/>
      <c r="GWP48" s="467"/>
      <c r="GWQ48" s="467"/>
      <c r="GWR48" s="467"/>
      <c r="GWS48" s="467"/>
      <c r="GWT48" s="467"/>
      <c r="GWU48" s="467"/>
      <c r="GWV48" s="467"/>
      <c r="GWW48" s="467"/>
      <c r="GWX48" s="467"/>
      <c r="GWY48" s="467"/>
      <c r="GWZ48" s="467"/>
      <c r="GXA48" s="467"/>
      <c r="GXB48" s="467"/>
      <c r="GXC48" s="467"/>
      <c r="GXD48" s="467"/>
      <c r="GXE48" s="467"/>
      <c r="GXF48" s="467"/>
      <c r="GXG48" s="467"/>
      <c r="GXH48" s="467"/>
      <c r="GXI48" s="467"/>
      <c r="GXJ48" s="467"/>
      <c r="GXK48" s="467"/>
      <c r="GXL48" s="467"/>
      <c r="GXM48" s="467"/>
      <c r="GXN48" s="467"/>
      <c r="GXO48" s="467"/>
      <c r="GXP48" s="467"/>
      <c r="GXQ48" s="467"/>
      <c r="GXR48" s="467"/>
      <c r="GXS48" s="467"/>
      <c r="GXT48" s="467"/>
      <c r="GXU48" s="467"/>
      <c r="GXV48" s="467"/>
      <c r="GXW48" s="467"/>
      <c r="GXX48" s="467"/>
      <c r="GXY48" s="467"/>
      <c r="GXZ48" s="467"/>
      <c r="GYA48" s="467"/>
      <c r="GYB48" s="467"/>
      <c r="GYC48" s="467"/>
      <c r="GYD48" s="467"/>
      <c r="GYE48" s="467"/>
      <c r="GYF48" s="467"/>
      <c r="GYG48" s="467"/>
      <c r="GYH48" s="467"/>
      <c r="GYI48" s="467"/>
      <c r="GYJ48" s="467"/>
      <c r="GYK48" s="467"/>
      <c r="GYL48" s="467"/>
      <c r="GYM48" s="467"/>
      <c r="GYN48" s="467"/>
      <c r="GYO48" s="467"/>
      <c r="GYP48" s="467"/>
      <c r="GYQ48" s="467"/>
      <c r="GYR48" s="467"/>
      <c r="GYS48" s="467"/>
      <c r="GYT48" s="467"/>
      <c r="GYU48" s="467"/>
      <c r="GYV48" s="467"/>
      <c r="GYW48" s="467"/>
      <c r="GYX48" s="467"/>
      <c r="GYY48" s="467"/>
      <c r="GYZ48" s="467"/>
      <c r="GZA48" s="467"/>
      <c r="GZB48" s="467"/>
      <c r="GZC48" s="467"/>
      <c r="GZD48" s="467"/>
      <c r="GZE48" s="467"/>
      <c r="GZF48" s="467"/>
      <c r="GZG48" s="467"/>
      <c r="GZH48" s="467"/>
      <c r="GZI48" s="467"/>
      <c r="GZJ48" s="467"/>
      <c r="GZK48" s="467"/>
      <c r="GZL48" s="467"/>
      <c r="GZM48" s="467"/>
      <c r="GZN48" s="467"/>
      <c r="GZO48" s="467"/>
      <c r="GZP48" s="467"/>
      <c r="GZQ48" s="467"/>
      <c r="GZR48" s="467"/>
      <c r="GZS48" s="467"/>
      <c r="GZT48" s="467"/>
      <c r="GZU48" s="467"/>
      <c r="GZV48" s="467"/>
      <c r="GZW48" s="467"/>
      <c r="GZX48" s="467"/>
      <c r="GZY48" s="467"/>
      <c r="GZZ48" s="467"/>
      <c r="HAA48" s="467"/>
      <c r="HAB48" s="467"/>
      <c r="HAC48" s="467"/>
      <c r="HAD48" s="467"/>
      <c r="HAE48" s="467"/>
      <c r="HAF48" s="467"/>
      <c r="HAG48" s="467"/>
      <c r="HAH48" s="467"/>
      <c r="HAI48" s="467"/>
      <c r="HAJ48" s="467"/>
      <c r="HAK48" s="467"/>
      <c r="HAL48" s="467"/>
      <c r="HAM48" s="467"/>
      <c r="HAN48" s="467"/>
      <c r="HAO48" s="467"/>
      <c r="HAP48" s="467"/>
      <c r="HAQ48" s="467"/>
      <c r="HAR48" s="467"/>
      <c r="HAS48" s="467"/>
      <c r="HAT48" s="467"/>
      <c r="HAU48" s="467"/>
      <c r="HAV48" s="467"/>
      <c r="HAW48" s="467"/>
      <c r="HAX48" s="467"/>
      <c r="HAY48" s="467"/>
      <c r="HAZ48" s="467"/>
      <c r="HBA48" s="467"/>
      <c r="HBB48" s="467"/>
      <c r="HBC48" s="467"/>
      <c r="HBD48" s="467"/>
      <c r="HBE48" s="467"/>
      <c r="HBF48" s="467"/>
      <c r="HBG48" s="467"/>
      <c r="HBH48" s="467"/>
      <c r="HBI48" s="467"/>
      <c r="HBJ48" s="467"/>
      <c r="HBK48" s="467"/>
      <c r="HBL48" s="467"/>
      <c r="HBM48" s="467"/>
      <c r="HBN48" s="467"/>
      <c r="HBO48" s="467"/>
      <c r="HBP48" s="467"/>
      <c r="HBQ48" s="467"/>
      <c r="HBR48" s="467"/>
      <c r="HBS48" s="467"/>
      <c r="HBT48" s="467"/>
      <c r="HBU48" s="467"/>
      <c r="HBV48" s="467"/>
      <c r="HBW48" s="467"/>
      <c r="HBX48" s="467"/>
      <c r="HBY48" s="467"/>
      <c r="HBZ48" s="467"/>
      <c r="HCA48" s="467"/>
      <c r="HCB48" s="467"/>
      <c r="HCC48" s="467"/>
      <c r="HCD48" s="467"/>
      <c r="HCE48" s="467"/>
      <c r="HCF48" s="467"/>
      <c r="HCG48" s="467"/>
      <c r="HCH48" s="467"/>
      <c r="HCI48" s="467"/>
      <c r="HCJ48" s="467"/>
      <c r="HCK48" s="467"/>
      <c r="HCL48" s="467"/>
      <c r="HCM48" s="467"/>
      <c r="HCN48" s="467"/>
      <c r="HCO48" s="467"/>
      <c r="HCP48" s="467"/>
      <c r="HCQ48" s="467"/>
      <c r="HCR48" s="467"/>
      <c r="HCS48" s="467"/>
      <c r="HCT48" s="467"/>
      <c r="HCU48" s="467"/>
      <c r="HCV48" s="467"/>
      <c r="HCW48" s="467"/>
      <c r="HCX48" s="467"/>
      <c r="HCY48" s="467"/>
      <c r="HCZ48" s="467"/>
      <c r="HDA48" s="467"/>
      <c r="HDB48" s="467"/>
      <c r="HDC48" s="467"/>
      <c r="HDD48" s="467"/>
      <c r="HDE48" s="467"/>
      <c r="HDF48" s="467"/>
      <c r="HDG48" s="467"/>
      <c r="HDH48" s="467"/>
      <c r="HDI48" s="467"/>
      <c r="HDJ48" s="467"/>
      <c r="HDK48" s="467"/>
      <c r="HDL48" s="467"/>
      <c r="HDM48" s="467"/>
      <c r="HDN48" s="467"/>
      <c r="HDO48" s="467"/>
      <c r="HDP48" s="467"/>
      <c r="HDQ48" s="467"/>
      <c r="HDR48" s="467"/>
      <c r="HDS48" s="467"/>
      <c r="HDT48" s="467"/>
      <c r="HDU48" s="467"/>
      <c r="HDV48" s="467"/>
      <c r="HDW48" s="467"/>
      <c r="HDX48" s="467"/>
      <c r="HDY48" s="467"/>
      <c r="HDZ48" s="467"/>
      <c r="HEA48" s="467"/>
      <c r="HEB48" s="467"/>
      <c r="HEC48" s="467"/>
      <c r="HED48" s="467"/>
      <c r="HEE48" s="467"/>
      <c r="HEF48" s="467"/>
      <c r="HEG48" s="467"/>
      <c r="HEH48" s="467"/>
      <c r="HEI48" s="467"/>
      <c r="HEJ48" s="467"/>
      <c r="HEK48" s="467"/>
      <c r="HEL48" s="467"/>
      <c r="HEM48" s="467"/>
      <c r="HEN48" s="467"/>
      <c r="HEO48" s="467"/>
      <c r="HEP48" s="467"/>
      <c r="HEQ48" s="467"/>
      <c r="HER48" s="467"/>
      <c r="HES48" s="467"/>
      <c r="HET48" s="467"/>
      <c r="HEU48" s="467"/>
      <c r="HEV48" s="467"/>
      <c r="HEW48" s="467"/>
      <c r="HEX48" s="467"/>
      <c r="HEY48" s="467"/>
      <c r="HEZ48" s="467"/>
      <c r="HFA48" s="467"/>
      <c r="HFB48" s="467"/>
      <c r="HFC48" s="467"/>
      <c r="HFD48" s="467"/>
      <c r="HFE48" s="467"/>
      <c r="HFF48" s="467"/>
      <c r="HFG48" s="467"/>
      <c r="HFH48" s="467"/>
      <c r="HFI48" s="467"/>
      <c r="HFJ48" s="467"/>
      <c r="HFK48" s="467"/>
      <c r="HFL48" s="467"/>
      <c r="HFM48" s="467"/>
      <c r="HFN48" s="467"/>
      <c r="HFO48" s="467"/>
      <c r="HFP48" s="467"/>
      <c r="HFQ48" s="467"/>
      <c r="HFR48" s="467"/>
      <c r="HFS48" s="467"/>
      <c r="HFT48" s="467"/>
      <c r="HFU48" s="467"/>
      <c r="HFV48" s="467"/>
      <c r="HFW48" s="467"/>
      <c r="HFX48" s="467"/>
      <c r="HFY48" s="467"/>
      <c r="HFZ48" s="467"/>
      <c r="HGA48" s="467"/>
      <c r="HGB48" s="467"/>
      <c r="HGC48" s="467"/>
      <c r="HGD48" s="467"/>
      <c r="HGE48" s="467"/>
      <c r="HGF48" s="467"/>
      <c r="HGG48" s="467"/>
      <c r="HGH48" s="467"/>
      <c r="HGI48" s="467"/>
      <c r="HGJ48" s="467"/>
      <c r="HGK48" s="467"/>
      <c r="HGL48" s="467"/>
      <c r="HGM48" s="467"/>
      <c r="HGN48" s="467"/>
      <c r="HGO48" s="467"/>
      <c r="HGP48" s="467"/>
      <c r="HGQ48" s="467"/>
      <c r="HGR48" s="467"/>
      <c r="HGS48" s="467"/>
      <c r="HGT48" s="467"/>
      <c r="HGU48" s="467"/>
      <c r="HGV48" s="467"/>
      <c r="HGW48" s="467"/>
      <c r="HGX48" s="467"/>
      <c r="HGY48" s="467"/>
      <c r="HGZ48" s="467"/>
      <c r="HHA48" s="467"/>
      <c r="HHB48" s="467"/>
      <c r="HHC48" s="467"/>
      <c r="HHD48" s="467"/>
      <c r="HHE48" s="467"/>
      <c r="HHF48" s="467"/>
      <c r="HHG48" s="467"/>
      <c r="HHH48" s="467"/>
      <c r="HHI48" s="467"/>
      <c r="HHJ48" s="467"/>
      <c r="HHK48" s="467"/>
      <c r="HHL48" s="467"/>
      <c r="HHM48" s="467"/>
      <c r="HHN48" s="467"/>
      <c r="HHO48" s="467"/>
      <c r="HHP48" s="467"/>
      <c r="HHQ48" s="467"/>
      <c r="HHR48" s="467"/>
      <c r="HHS48" s="467"/>
      <c r="HHT48" s="467"/>
      <c r="HHU48" s="467"/>
      <c r="HHV48" s="467"/>
      <c r="HHW48" s="467"/>
      <c r="HHX48" s="467"/>
      <c r="HHY48" s="467"/>
      <c r="HHZ48" s="467"/>
      <c r="HIA48" s="467"/>
      <c r="HIB48" s="467"/>
      <c r="HIC48" s="467"/>
      <c r="HID48" s="467"/>
      <c r="HIE48" s="467"/>
      <c r="HIF48" s="467"/>
      <c r="HIG48" s="467"/>
      <c r="HIH48" s="467"/>
      <c r="HII48" s="467"/>
      <c r="HIJ48" s="467"/>
      <c r="HIK48" s="467"/>
      <c r="HIL48" s="467"/>
      <c r="HIM48" s="467"/>
      <c r="HIN48" s="467"/>
      <c r="HIO48" s="467"/>
      <c r="HIP48" s="467"/>
      <c r="HIQ48" s="467"/>
      <c r="HIR48" s="467"/>
      <c r="HIS48" s="467"/>
      <c r="HIT48" s="467"/>
      <c r="HIU48" s="467"/>
      <c r="HIV48" s="467"/>
      <c r="HIW48" s="467"/>
      <c r="HIX48" s="467"/>
      <c r="HIY48" s="467"/>
      <c r="HIZ48" s="467"/>
      <c r="HJA48" s="467"/>
      <c r="HJB48" s="467"/>
      <c r="HJC48" s="467"/>
      <c r="HJD48" s="467"/>
      <c r="HJE48" s="467"/>
      <c r="HJF48" s="467"/>
      <c r="HJG48" s="467"/>
      <c r="HJH48" s="467"/>
      <c r="HJI48" s="467"/>
      <c r="HJJ48" s="467"/>
      <c r="HJK48" s="467"/>
      <c r="HJL48" s="467"/>
      <c r="HJM48" s="467"/>
      <c r="HJN48" s="467"/>
      <c r="HJO48" s="467"/>
      <c r="HJP48" s="467"/>
      <c r="HJQ48" s="467"/>
      <c r="HJR48" s="467"/>
      <c r="HJS48" s="467"/>
      <c r="HJT48" s="467"/>
      <c r="HJU48" s="467"/>
      <c r="HJV48" s="467"/>
      <c r="HJW48" s="467"/>
      <c r="HJX48" s="467"/>
      <c r="HJY48" s="467"/>
      <c r="HJZ48" s="467"/>
      <c r="HKA48" s="467"/>
      <c r="HKB48" s="467"/>
      <c r="HKC48" s="467"/>
      <c r="HKD48" s="467"/>
      <c r="HKE48" s="467"/>
      <c r="HKF48" s="467"/>
      <c r="HKG48" s="467"/>
      <c r="HKH48" s="467"/>
      <c r="HKI48" s="467"/>
      <c r="HKJ48" s="467"/>
      <c r="HKK48" s="467"/>
      <c r="HKL48" s="467"/>
      <c r="HKM48" s="467"/>
      <c r="HKN48" s="467"/>
      <c r="HKO48" s="467"/>
      <c r="HKP48" s="467"/>
      <c r="HKQ48" s="467"/>
      <c r="HKR48" s="467"/>
      <c r="HKS48" s="467"/>
      <c r="HKT48" s="467"/>
      <c r="HKU48" s="467"/>
      <c r="HKV48" s="467"/>
      <c r="HKW48" s="467"/>
      <c r="HKX48" s="467"/>
      <c r="HKY48" s="467"/>
      <c r="HKZ48" s="467"/>
      <c r="HLA48" s="467"/>
      <c r="HLB48" s="467"/>
      <c r="HLC48" s="467"/>
      <c r="HLD48" s="467"/>
      <c r="HLE48" s="467"/>
      <c r="HLF48" s="467"/>
      <c r="HLG48" s="467"/>
      <c r="HLH48" s="467"/>
      <c r="HLI48" s="467"/>
      <c r="HLJ48" s="467"/>
      <c r="HLK48" s="467"/>
      <c r="HLL48" s="467"/>
      <c r="HLM48" s="467"/>
      <c r="HLN48" s="467"/>
      <c r="HLO48" s="467"/>
      <c r="HLP48" s="467"/>
      <c r="HLQ48" s="467"/>
      <c r="HLR48" s="467"/>
      <c r="HLS48" s="467"/>
      <c r="HLT48" s="467"/>
      <c r="HLU48" s="467"/>
      <c r="HLV48" s="467"/>
      <c r="HLW48" s="467"/>
      <c r="HLX48" s="467"/>
      <c r="HLY48" s="467"/>
      <c r="HLZ48" s="467"/>
      <c r="HMA48" s="467"/>
      <c r="HMB48" s="467"/>
      <c r="HMC48" s="467"/>
      <c r="HMD48" s="467"/>
      <c r="HME48" s="467"/>
      <c r="HMF48" s="467"/>
      <c r="HMG48" s="467"/>
      <c r="HMH48" s="467"/>
      <c r="HMI48" s="467"/>
      <c r="HMJ48" s="467"/>
      <c r="HMK48" s="467"/>
      <c r="HML48" s="467"/>
      <c r="HMM48" s="467"/>
      <c r="HMN48" s="467"/>
      <c r="HMO48" s="467"/>
      <c r="HMP48" s="467"/>
      <c r="HMQ48" s="467"/>
      <c r="HMR48" s="467"/>
      <c r="HMS48" s="467"/>
      <c r="HMT48" s="467"/>
      <c r="HMU48" s="467"/>
      <c r="HMV48" s="467"/>
      <c r="HMW48" s="467"/>
      <c r="HMX48" s="467"/>
      <c r="HMY48" s="467"/>
      <c r="HMZ48" s="467"/>
      <c r="HNA48" s="467"/>
      <c r="HNB48" s="467"/>
      <c r="HNC48" s="467"/>
      <c r="HND48" s="467"/>
      <c r="HNE48" s="467"/>
      <c r="HNF48" s="467"/>
      <c r="HNG48" s="467"/>
      <c r="HNH48" s="467"/>
      <c r="HNI48" s="467"/>
      <c r="HNJ48" s="467"/>
      <c r="HNK48" s="467"/>
      <c r="HNL48" s="467"/>
      <c r="HNM48" s="467"/>
      <c r="HNN48" s="467"/>
      <c r="HNO48" s="467"/>
      <c r="HNP48" s="467"/>
      <c r="HNQ48" s="467"/>
      <c r="HNR48" s="467"/>
      <c r="HNS48" s="467"/>
      <c r="HNT48" s="467"/>
      <c r="HNU48" s="467"/>
      <c r="HNV48" s="467"/>
      <c r="HNW48" s="467"/>
      <c r="HNX48" s="467"/>
      <c r="HNY48" s="467"/>
      <c r="HNZ48" s="467"/>
      <c r="HOA48" s="467"/>
      <c r="HOB48" s="467"/>
      <c r="HOC48" s="467"/>
      <c r="HOD48" s="467"/>
      <c r="HOE48" s="467"/>
      <c r="HOF48" s="467"/>
      <c r="HOG48" s="467"/>
      <c r="HOH48" s="467"/>
      <c r="HOI48" s="467"/>
      <c r="HOJ48" s="467"/>
      <c r="HOK48" s="467"/>
      <c r="HOL48" s="467"/>
      <c r="HOM48" s="467"/>
      <c r="HON48" s="467"/>
      <c r="HOO48" s="467"/>
      <c r="HOP48" s="467"/>
      <c r="HOQ48" s="467"/>
      <c r="HOR48" s="467"/>
      <c r="HOS48" s="467"/>
      <c r="HOT48" s="467"/>
      <c r="HOU48" s="467"/>
      <c r="HOV48" s="467"/>
      <c r="HOW48" s="467"/>
      <c r="HOX48" s="467"/>
      <c r="HOY48" s="467"/>
      <c r="HOZ48" s="467"/>
      <c r="HPA48" s="467"/>
      <c r="HPB48" s="467"/>
      <c r="HPC48" s="467"/>
      <c r="HPD48" s="467"/>
      <c r="HPE48" s="467"/>
      <c r="HPF48" s="467"/>
      <c r="HPG48" s="467"/>
      <c r="HPH48" s="467"/>
      <c r="HPI48" s="467"/>
      <c r="HPJ48" s="467"/>
      <c r="HPK48" s="467"/>
      <c r="HPL48" s="467"/>
      <c r="HPM48" s="467"/>
      <c r="HPN48" s="467"/>
      <c r="HPO48" s="467"/>
      <c r="HPP48" s="467"/>
      <c r="HPQ48" s="467"/>
      <c r="HPR48" s="467"/>
      <c r="HPS48" s="467"/>
      <c r="HPT48" s="467"/>
      <c r="HPU48" s="467"/>
      <c r="HPV48" s="467"/>
      <c r="HPW48" s="467"/>
      <c r="HPX48" s="467"/>
      <c r="HPY48" s="467"/>
      <c r="HPZ48" s="467"/>
      <c r="HQA48" s="467"/>
      <c r="HQB48" s="467"/>
      <c r="HQC48" s="467"/>
      <c r="HQD48" s="467"/>
      <c r="HQE48" s="467"/>
      <c r="HQF48" s="467"/>
      <c r="HQG48" s="467"/>
      <c r="HQH48" s="467"/>
      <c r="HQI48" s="467"/>
      <c r="HQJ48" s="467"/>
      <c r="HQK48" s="467"/>
      <c r="HQL48" s="467"/>
      <c r="HQM48" s="467"/>
      <c r="HQN48" s="467"/>
      <c r="HQO48" s="467"/>
      <c r="HQP48" s="467"/>
      <c r="HQQ48" s="467"/>
      <c r="HQR48" s="467"/>
      <c r="HQS48" s="467"/>
      <c r="HQT48" s="467"/>
      <c r="HQU48" s="467"/>
      <c r="HQV48" s="467"/>
      <c r="HQW48" s="467"/>
      <c r="HQX48" s="467"/>
      <c r="HQY48" s="467"/>
      <c r="HQZ48" s="467"/>
      <c r="HRA48" s="467"/>
      <c r="HRB48" s="467"/>
      <c r="HRC48" s="467"/>
      <c r="HRD48" s="467"/>
      <c r="HRE48" s="467"/>
      <c r="HRF48" s="467"/>
      <c r="HRG48" s="467"/>
      <c r="HRH48" s="467"/>
      <c r="HRI48" s="467"/>
      <c r="HRJ48" s="467"/>
      <c r="HRK48" s="467"/>
      <c r="HRL48" s="467"/>
      <c r="HRM48" s="467"/>
      <c r="HRN48" s="467"/>
      <c r="HRO48" s="467"/>
      <c r="HRP48" s="467"/>
      <c r="HRQ48" s="467"/>
      <c r="HRR48" s="467"/>
      <c r="HRS48" s="467"/>
      <c r="HRT48" s="467"/>
      <c r="HRU48" s="467"/>
      <c r="HRV48" s="467"/>
      <c r="HRW48" s="467"/>
      <c r="HRX48" s="467"/>
      <c r="HRY48" s="467"/>
      <c r="HRZ48" s="467"/>
      <c r="HSA48" s="467"/>
      <c r="HSB48" s="467"/>
      <c r="HSC48" s="467"/>
      <c r="HSD48" s="467"/>
      <c r="HSE48" s="467"/>
      <c r="HSF48" s="467"/>
      <c r="HSG48" s="467"/>
      <c r="HSH48" s="467"/>
      <c r="HSI48" s="467"/>
      <c r="HSJ48" s="467"/>
      <c r="HSK48" s="467"/>
      <c r="HSL48" s="467"/>
      <c r="HSM48" s="467"/>
      <c r="HSN48" s="467"/>
      <c r="HSO48" s="467"/>
      <c r="HSP48" s="467"/>
      <c r="HSQ48" s="467"/>
      <c r="HSR48" s="467"/>
      <c r="HSS48" s="467"/>
      <c r="HST48" s="467"/>
      <c r="HSU48" s="467"/>
      <c r="HSV48" s="467"/>
      <c r="HSW48" s="467"/>
      <c r="HSX48" s="467"/>
      <c r="HSY48" s="467"/>
      <c r="HSZ48" s="467"/>
      <c r="HTA48" s="467"/>
      <c r="HTB48" s="467"/>
      <c r="HTC48" s="467"/>
      <c r="HTD48" s="467"/>
      <c r="HTE48" s="467"/>
      <c r="HTF48" s="467"/>
      <c r="HTG48" s="467"/>
      <c r="HTH48" s="467"/>
      <c r="HTI48" s="467"/>
      <c r="HTJ48" s="467"/>
      <c r="HTK48" s="467"/>
      <c r="HTL48" s="467"/>
      <c r="HTM48" s="467"/>
      <c r="HTN48" s="467"/>
      <c r="HTO48" s="467"/>
      <c r="HTP48" s="467"/>
      <c r="HTQ48" s="467"/>
      <c r="HTR48" s="467"/>
      <c r="HTS48" s="467"/>
      <c r="HTT48" s="467"/>
      <c r="HTU48" s="467"/>
      <c r="HTV48" s="467"/>
      <c r="HTW48" s="467"/>
      <c r="HTX48" s="467"/>
      <c r="HTY48" s="467"/>
      <c r="HTZ48" s="467"/>
      <c r="HUA48" s="467"/>
      <c r="HUB48" s="467"/>
      <c r="HUC48" s="467"/>
      <c r="HUD48" s="467"/>
      <c r="HUE48" s="467"/>
      <c r="HUF48" s="467"/>
      <c r="HUG48" s="467"/>
      <c r="HUH48" s="467"/>
      <c r="HUI48" s="467"/>
      <c r="HUJ48" s="467"/>
      <c r="HUK48" s="467"/>
      <c r="HUL48" s="467"/>
      <c r="HUM48" s="467"/>
      <c r="HUN48" s="467"/>
      <c r="HUO48" s="467"/>
      <c r="HUP48" s="467"/>
      <c r="HUQ48" s="467"/>
      <c r="HUR48" s="467"/>
      <c r="HUS48" s="467"/>
      <c r="HUT48" s="467"/>
      <c r="HUU48" s="467"/>
      <c r="HUV48" s="467"/>
      <c r="HUW48" s="467"/>
      <c r="HUX48" s="467"/>
      <c r="HUY48" s="467"/>
      <c r="HUZ48" s="467"/>
      <c r="HVA48" s="467"/>
      <c r="HVB48" s="467"/>
      <c r="HVC48" s="467"/>
      <c r="HVD48" s="467"/>
      <c r="HVE48" s="467"/>
      <c r="HVF48" s="467"/>
      <c r="HVG48" s="467"/>
      <c r="HVH48" s="467"/>
      <c r="HVI48" s="467"/>
      <c r="HVJ48" s="467"/>
      <c r="HVK48" s="467"/>
      <c r="HVL48" s="467"/>
      <c r="HVM48" s="467"/>
      <c r="HVN48" s="467"/>
      <c r="HVO48" s="467"/>
      <c r="HVP48" s="467"/>
      <c r="HVQ48" s="467"/>
      <c r="HVR48" s="467"/>
      <c r="HVS48" s="467"/>
      <c r="HVT48" s="467"/>
      <c r="HVU48" s="467"/>
      <c r="HVV48" s="467"/>
      <c r="HVW48" s="467"/>
      <c r="HVX48" s="467"/>
      <c r="HVY48" s="467"/>
      <c r="HVZ48" s="467"/>
      <c r="HWA48" s="467"/>
      <c r="HWB48" s="467"/>
      <c r="HWC48" s="467"/>
      <c r="HWD48" s="467"/>
      <c r="HWE48" s="467"/>
      <c r="HWF48" s="467"/>
      <c r="HWG48" s="467"/>
      <c r="HWH48" s="467"/>
      <c r="HWI48" s="467"/>
      <c r="HWJ48" s="467"/>
      <c r="HWK48" s="467"/>
      <c r="HWL48" s="467"/>
      <c r="HWM48" s="467"/>
      <c r="HWN48" s="467"/>
      <c r="HWO48" s="467"/>
      <c r="HWP48" s="467"/>
      <c r="HWQ48" s="467"/>
      <c r="HWR48" s="467"/>
      <c r="HWS48" s="467"/>
      <c r="HWT48" s="467"/>
      <c r="HWU48" s="467"/>
      <c r="HWV48" s="467"/>
      <c r="HWW48" s="467"/>
      <c r="HWX48" s="467"/>
      <c r="HWY48" s="467"/>
      <c r="HWZ48" s="467"/>
      <c r="HXA48" s="467"/>
      <c r="HXB48" s="467"/>
      <c r="HXC48" s="467"/>
      <c r="HXD48" s="467"/>
      <c r="HXE48" s="467"/>
      <c r="HXF48" s="467"/>
      <c r="HXG48" s="467"/>
      <c r="HXH48" s="467"/>
      <c r="HXI48" s="467"/>
      <c r="HXJ48" s="467"/>
      <c r="HXK48" s="467"/>
      <c r="HXL48" s="467"/>
      <c r="HXM48" s="467"/>
      <c r="HXN48" s="467"/>
      <c r="HXO48" s="467"/>
      <c r="HXP48" s="467"/>
      <c r="HXQ48" s="467"/>
      <c r="HXR48" s="467"/>
      <c r="HXS48" s="467"/>
      <c r="HXT48" s="467"/>
      <c r="HXU48" s="467"/>
      <c r="HXV48" s="467"/>
      <c r="HXW48" s="467"/>
      <c r="HXX48" s="467"/>
      <c r="HXY48" s="467"/>
      <c r="HXZ48" s="467"/>
      <c r="HYA48" s="467"/>
      <c r="HYB48" s="467"/>
      <c r="HYC48" s="467"/>
      <c r="HYD48" s="467"/>
      <c r="HYE48" s="467"/>
      <c r="HYF48" s="467"/>
      <c r="HYG48" s="467"/>
      <c r="HYH48" s="467"/>
      <c r="HYI48" s="467"/>
      <c r="HYJ48" s="467"/>
      <c r="HYK48" s="467"/>
      <c r="HYL48" s="467"/>
      <c r="HYM48" s="467"/>
      <c r="HYN48" s="467"/>
      <c r="HYO48" s="467"/>
      <c r="HYP48" s="467"/>
      <c r="HYQ48" s="467"/>
      <c r="HYR48" s="467"/>
      <c r="HYS48" s="467"/>
      <c r="HYT48" s="467"/>
      <c r="HYU48" s="467"/>
      <c r="HYV48" s="467"/>
      <c r="HYW48" s="467"/>
      <c r="HYX48" s="467"/>
      <c r="HYY48" s="467"/>
      <c r="HYZ48" s="467"/>
      <c r="HZA48" s="467"/>
      <c r="HZB48" s="467"/>
      <c r="HZC48" s="467"/>
      <c r="HZD48" s="467"/>
      <c r="HZE48" s="467"/>
      <c r="HZF48" s="467"/>
      <c r="HZG48" s="467"/>
      <c r="HZH48" s="467"/>
      <c r="HZI48" s="467"/>
      <c r="HZJ48" s="467"/>
      <c r="HZK48" s="467"/>
      <c r="HZL48" s="467"/>
      <c r="HZM48" s="467"/>
      <c r="HZN48" s="467"/>
      <c r="HZO48" s="467"/>
      <c r="HZP48" s="467"/>
      <c r="HZQ48" s="467"/>
      <c r="HZR48" s="467"/>
      <c r="HZS48" s="467"/>
      <c r="HZT48" s="467"/>
      <c r="HZU48" s="467"/>
      <c r="HZV48" s="467"/>
      <c r="HZW48" s="467"/>
      <c r="HZX48" s="467"/>
      <c r="HZY48" s="467"/>
      <c r="HZZ48" s="467"/>
      <c r="IAA48" s="467"/>
      <c r="IAB48" s="467"/>
      <c r="IAC48" s="467"/>
      <c r="IAD48" s="467"/>
      <c r="IAE48" s="467"/>
      <c r="IAF48" s="467"/>
      <c r="IAG48" s="467"/>
      <c r="IAH48" s="467"/>
      <c r="IAI48" s="467"/>
      <c r="IAJ48" s="467"/>
      <c r="IAK48" s="467"/>
      <c r="IAL48" s="467"/>
      <c r="IAM48" s="467"/>
      <c r="IAN48" s="467"/>
      <c r="IAO48" s="467"/>
      <c r="IAP48" s="467"/>
      <c r="IAQ48" s="467"/>
      <c r="IAR48" s="467"/>
      <c r="IAS48" s="467"/>
      <c r="IAT48" s="467"/>
      <c r="IAU48" s="467"/>
      <c r="IAV48" s="467"/>
      <c r="IAW48" s="467"/>
      <c r="IAX48" s="467"/>
      <c r="IAY48" s="467"/>
      <c r="IAZ48" s="467"/>
      <c r="IBA48" s="467"/>
      <c r="IBB48" s="467"/>
      <c r="IBC48" s="467"/>
      <c r="IBD48" s="467"/>
      <c r="IBE48" s="467"/>
      <c r="IBF48" s="467"/>
      <c r="IBG48" s="467"/>
      <c r="IBH48" s="467"/>
      <c r="IBI48" s="467"/>
      <c r="IBJ48" s="467"/>
      <c r="IBK48" s="467"/>
      <c r="IBL48" s="467"/>
      <c r="IBM48" s="467"/>
      <c r="IBN48" s="467"/>
      <c r="IBO48" s="467"/>
      <c r="IBP48" s="467"/>
      <c r="IBQ48" s="467"/>
      <c r="IBR48" s="467"/>
      <c r="IBS48" s="467"/>
      <c r="IBT48" s="467"/>
      <c r="IBU48" s="467"/>
      <c r="IBV48" s="467"/>
      <c r="IBW48" s="467"/>
      <c r="IBX48" s="467"/>
      <c r="IBY48" s="467"/>
      <c r="IBZ48" s="467"/>
      <c r="ICA48" s="467"/>
      <c r="ICB48" s="467"/>
      <c r="ICC48" s="467"/>
      <c r="ICD48" s="467"/>
      <c r="ICE48" s="467"/>
      <c r="ICF48" s="467"/>
      <c r="ICG48" s="467"/>
      <c r="ICH48" s="467"/>
      <c r="ICI48" s="467"/>
      <c r="ICJ48" s="467"/>
      <c r="ICK48" s="467"/>
      <c r="ICL48" s="467"/>
      <c r="ICM48" s="467"/>
      <c r="ICN48" s="467"/>
      <c r="ICO48" s="467"/>
      <c r="ICP48" s="467"/>
      <c r="ICQ48" s="467"/>
      <c r="ICR48" s="467"/>
      <c r="ICS48" s="467"/>
      <c r="ICT48" s="467"/>
      <c r="ICU48" s="467"/>
      <c r="ICV48" s="467"/>
      <c r="ICW48" s="467"/>
      <c r="ICX48" s="467"/>
      <c r="ICY48" s="467"/>
      <c r="ICZ48" s="467"/>
      <c r="IDA48" s="467"/>
      <c r="IDB48" s="467"/>
      <c r="IDC48" s="467"/>
      <c r="IDD48" s="467"/>
      <c r="IDE48" s="467"/>
      <c r="IDF48" s="467"/>
      <c r="IDG48" s="467"/>
      <c r="IDH48" s="467"/>
      <c r="IDI48" s="467"/>
      <c r="IDJ48" s="467"/>
      <c r="IDK48" s="467"/>
      <c r="IDL48" s="467"/>
      <c r="IDM48" s="467"/>
      <c r="IDN48" s="467"/>
      <c r="IDO48" s="467"/>
      <c r="IDP48" s="467"/>
      <c r="IDQ48" s="467"/>
      <c r="IDR48" s="467"/>
      <c r="IDS48" s="467"/>
      <c r="IDT48" s="467"/>
      <c r="IDU48" s="467"/>
      <c r="IDV48" s="467"/>
      <c r="IDW48" s="467"/>
      <c r="IDX48" s="467"/>
      <c r="IDY48" s="467"/>
      <c r="IDZ48" s="467"/>
      <c r="IEA48" s="467"/>
      <c r="IEB48" s="467"/>
      <c r="IEC48" s="467"/>
      <c r="IED48" s="467"/>
      <c r="IEE48" s="467"/>
      <c r="IEF48" s="467"/>
      <c r="IEG48" s="467"/>
      <c r="IEH48" s="467"/>
      <c r="IEI48" s="467"/>
      <c r="IEJ48" s="467"/>
      <c r="IEK48" s="467"/>
      <c r="IEL48" s="467"/>
      <c r="IEM48" s="467"/>
      <c r="IEN48" s="467"/>
      <c r="IEO48" s="467"/>
      <c r="IEP48" s="467"/>
      <c r="IEQ48" s="467"/>
      <c r="IER48" s="467"/>
      <c r="IES48" s="467"/>
      <c r="IET48" s="467"/>
      <c r="IEU48" s="467"/>
      <c r="IEV48" s="467"/>
      <c r="IEW48" s="467"/>
      <c r="IEX48" s="467"/>
      <c r="IEY48" s="467"/>
      <c r="IEZ48" s="467"/>
      <c r="IFA48" s="467"/>
      <c r="IFB48" s="467"/>
      <c r="IFC48" s="467"/>
      <c r="IFD48" s="467"/>
      <c r="IFE48" s="467"/>
      <c r="IFF48" s="467"/>
      <c r="IFG48" s="467"/>
      <c r="IFH48" s="467"/>
      <c r="IFI48" s="467"/>
      <c r="IFJ48" s="467"/>
      <c r="IFK48" s="467"/>
      <c r="IFL48" s="467"/>
      <c r="IFM48" s="467"/>
      <c r="IFN48" s="467"/>
      <c r="IFO48" s="467"/>
      <c r="IFP48" s="467"/>
      <c r="IFQ48" s="467"/>
      <c r="IFR48" s="467"/>
      <c r="IFS48" s="467"/>
      <c r="IFT48" s="467"/>
      <c r="IFU48" s="467"/>
      <c r="IFV48" s="467"/>
      <c r="IFW48" s="467"/>
      <c r="IFX48" s="467"/>
      <c r="IFY48" s="467"/>
      <c r="IFZ48" s="467"/>
      <c r="IGA48" s="467"/>
      <c r="IGB48" s="467"/>
      <c r="IGC48" s="467"/>
      <c r="IGD48" s="467"/>
      <c r="IGE48" s="467"/>
      <c r="IGF48" s="467"/>
      <c r="IGG48" s="467"/>
      <c r="IGH48" s="467"/>
      <c r="IGI48" s="467"/>
      <c r="IGJ48" s="467"/>
      <c r="IGK48" s="467"/>
      <c r="IGL48" s="467"/>
      <c r="IGM48" s="467"/>
      <c r="IGN48" s="467"/>
      <c r="IGO48" s="467"/>
      <c r="IGP48" s="467"/>
      <c r="IGQ48" s="467"/>
      <c r="IGR48" s="467"/>
      <c r="IGS48" s="467"/>
      <c r="IGT48" s="467"/>
      <c r="IGU48" s="467"/>
      <c r="IGV48" s="467"/>
      <c r="IGW48" s="467"/>
      <c r="IGX48" s="467"/>
      <c r="IGY48" s="467"/>
      <c r="IGZ48" s="467"/>
      <c r="IHA48" s="467"/>
      <c r="IHB48" s="467"/>
      <c r="IHC48" s="467"/>
      <c r="IHD48" s="467"/>
      <c r="IHE48" s="467"/>
      <c r="IHF48" s="467"/>
      <c r="IHG48" s="467"/>
      <c r="IHH48" s="467"/>
      <c r="IHI48" s="467"/>
      <c r="IHJ48" s="467"/>
      <c r="IHK48" s="467"/>
      <c r="IHL48" s="467"/>
      <c r="IHM48" s="467"/>
      <c r="IHN48" s="467"/>
      <c r="IHO48" s="467"/>
      <c r="IHP48" s="467"/>
      <c r="IHQ48" s="467"/>
      <c r="IHR48" s="467"/>
      <c r="IHS48" s="467"/>
      <c r="IHT48" s="467"/>
      <c r="IHU48" s="467"/>
      <c r="IHV48" s="467"/>
      <c r="IHW48" s="467"/>
      <c r="IHX48" s="467"/>
      <c r="IHY48" s="467"/>
      <c r="IHZ48" s="467"/>
      <c r="IIA48" s="467"/>
      <c r="IIB48" s="467"/>
      <c r="IIC48" s="467"/>
      <c r="IID48" s="467"/>
      <c r="IIE48" s="467"/>
      <c r="IIF48" s="467"/>
      <c r="IIG48" s="467"/>
      <c r="IIH48" s="467"/>
      <c r="III48" s="467"/>
      <c r="IIJ48" s="467"/>
      <c r="IIK48" s="467"/>
      <c r="IIL48" s="467"/>
      <c r="IIM48" s="467"/>
      <c r="IIN48" s="467"/>
      <c r="IIO48" s="467"/>
      <c r="IIP48" s="467"/>
      <c r="IIQ48" s="467"/>
      <c r="IIR48" s="467"/>
      <c r="IIS48" s="467"/>
      <c r="IIT48" s="467"/>
      <c r="IIU48" s="467"/>
      <c r="IIV48" s="467"/>
      <c r="IIW48" s="467"/>
      <c r="IIX48" s="467"/>
      <c r="IIY48" s="467"/>
      <c r="IIZ48" s="467"/>
      <c r="IJA48" s="467"/>
      <c r="IJB48" s="467"/>
      <c r="IJC48" s="467"/>
      <c r="IJD48" s="467"/>
      <c r="IJE48" s="467"/>
      <c r="IJF48" s="467"/>
      <c r="IJG48" s="467"/>
      <c r="IJH48" s="467"/>
      <c r="IJI48" s="467"/>
      <c r="IJJ48" s="467"/>
      <c r="IJK48" s="467"/>
      <c r="IJL48" s="467"/>
      <c r="IJM48" s="467"/>
      <c r="IJN48" s="467"/>
      <c r="IJO48" s="467"/>
      <c r="IJP48" s="467"/>
      <c r="IJQ48" s="467"/>
      <c r="IJR48" s="467"/>
      <c r="IJS48" s="467"/>
      <c r="IJT48" s="467"/>
      <c r="IJU48" s="467"/>
      <c r="IJV48" s="467"/>
      <c r="IJW48" s="467"/>
      <c r="IJX48" s="467"/>
      <c r="IJY48" s="467"/>
      <c r="IJZ48" s="467"/>
      <c r="IKA48" s="467"/>
      <c r="IKB48" s="467"/>
      <c r="IKC48" s="467"/>
      <c r="IKD48" s="467"/>
      <c r="IKE48" s="467"/>
      <c r="IKF48" s="467"/>
      <c r="IKG48" s="467"/>
      <c r="IKH48" s="467"/>
      <c r="IKI48" s="467"/>
      <c r="IKJ48" s="467"/>
      <c r="IKK48" s="467"/>
      <c r="IKL48" s="467"/>
      <c r="IKM48" s="467"/>
      <c r="IKN48" s="467"/>
      <c r="IKO48" s="467"/>
      <c r="IKP48" s="467"/>
      <c r="IKQ48" s="467"/>
      <c r="IKR48" s="467"/>
      <c r="IKS48" s="467"/>
      <c r="IKT48" s="467"/>
      <c r="IKU48" s="467"/>
      <c r="IKV48" s="467"/>
      <c r="IKW48" s="467"/>
      <c r="IKX48" s="467"/>
      <c r="IKY48" s="467"/>
      <c r="IKZ48" s="467"/>
      <c r="ILA48" s="467"/>
      <c r="ILB48" s="467"/>
      <c r="ILC48" s="467"/>
      <c r="ILD48" s="467"/>
      <c r="ILE48" s="467"/>
      <c r="ILF48" s="467"/>
      <c r="ILG48" s="467"/>
      <c r="ILH48" s="467"/>
      <c r="ILI48" s="467"/>
      <c r="ILJ48" s="467"/>
      <c r="ILK48" s="467"/>
      <c r="ILL48" s="467"/>
      <c r="ILM48" s="467"/>
      <c r="ILN48" s="467"/>
      <c r="ILO48" s="467"/>
      <c r="ILP48" s="467"/>
      <c r="ILQ48" s="467"/>
      <c r="ILR48" s="467"/>
      <c r="ILS48" s="467"/>
      <c r="ILT48" s="467"/>
      <c r="ILU48" s="467"/>
      <c r="ILV48" s="467"/>
      <c r="ILW48" s="467"/>
      <c r="ILX48" s="467"/>
      <c r="ILY48" s="467"/>
      <c r="ILZ48" s="467"/>
      <c r="IMA48" s="467"/>
      <c r="IMB48" s="467"/>
      <c r="IMC48" s="467"/>
      <c r="IMD48" s="467"/>
      <c r="IME48" s="467"/>
      <c r="IMF48" s="467"/>
      <c r="IMG48" s="467"/>
      <c r="IMH48" s="467"/>
      <c r="IMI48" s="467"/>
      <c r="IMJ48" s="467"/>
      <c r="IMK48" s="467"/>
      <c r="IML48" s="467"/>
      <c r="IMM48" s="467"/>
      <c r="IMN48" s="467"/>
      <c r="IMO48" s="467"/>
      <c r="IMP48" s="467"/>
      <c r="IMQ48" s="467"/>
      <c r="IMR48" s="467"/>
      <c r="IMS48" s="467"/>
      <c r="IMT48" s="467"/>
      <c r="IMU48" s="467"/>
      <c r="IMV48" s="467"/>
      <c r="IMW48" s="467"/>
      <c r="IMX48" s="467"/>
      <c r="IMY48" s="467"/>
      <c r="IMZ48" s="467"/>
      <c r="INA48" s="467"/>
      <c r="INB48" s="467"/>
      <c r="INC48" s="467"/>
      <c r="IND48" s="467"/>
      <c r="INE48" s="467"/>
      <c r="INF48" s="467"/>
      <c r="ING48" s="467"/>
      <c r="INH48" s="467"/>
      <c r="INI48" s="467"/>
      <c r="INJ48" s="467"/>
      <c r="INK48" s="467"/>
      <c r="INL48" s="467"/>
      <c r="INM48" s="467"/>
      <c r="INN48" s="467"/>
      <c r="INO48" s="467"/>
      <c r="INP48" s="467"/>
      <c r="INQ48" s="467"/>
      <c r="INR48" s="467"/>
      <c r="INS48" s="467"/>
      <c r="INT48" s="467"/>
      <c r="INU48" s="467"/>
      <c r="INV48" s="467"/>
      <c r="INW48" s="467"/>
      <c r="INX48" s="467"/>
      <c r="INY48" s="467"/>
      <c r="INZ48" s="467"/>
      <c r="IOA48" s="467"/>
      <c r="IOB48" s="467"/>
      <c r="IOC48" s="467"/>
      <c r="IOD48" s="467"/>
      <c r="IOE48" s="467"/>
      <c r="IOF48" s="467"/>
      <c r="IOG48" s="467"/>
      <c r="IOH48" s="467"/>
      <c r="IOI48" s="467"/>
      <c r="IOJ48" s="467"/>
      <c r="IOK48" s="467"/>
      <c r="IOL48" s="467"/>
      <c r="IOM48" s="467"/>
      <c r="ION48" s="467"/>
      <c r="IOO48" s="467"/>
      <c r="IOP48" s="467"/>
      <c r="IOQ48" s="467"/>
      <c r="IOR48" s="467"/>
      <c r="IOS48" s="467"/>
      <c r="IOT48" s="467"/>
      <c r="IOU48" s="467"/>
      <c r="IOV48" s="467"/>
      <c r="IOW48" s="467"/>
      <c r="IOX48" s="467"/>
      <c r="IOY48" s="467"/>
      <c r="IOZ48" s="467"/>
      <c r="IPA48" s="467"/>
      <c r="IPB48" s="467"/>
      <c r="IPC48" s="467"/>
      <c r="IPD48" s="467"/>
      <c r="IPE48" s="467"/>
      <c r="IPF48" s="467"/>
      <c r="IPG48" s="467"/>
      <c r="IPH48" s="467"/>
      <c r="IPI48" s="467"/>
      <c r="IPJ48" s="467"/>
      <c r="IPK48" s="467"/>
      <c r="IPL48" s="467"/>
      <c r="IPM48" s="467"/>
      <c r="IPN48" s="467"/>
      <c r="IPO48" s="467"/>
      <c r="IPP48" s="467"/>
      <c r="IPQ48" s="467"/>
      <c r="IPR48" s="467"/>
      <c r="IPS48" s="467"/>
      <c r="IPT48" s="467"/>
      <c r="IPU48" s="467"/>
      <c r="IPV48" s="467"/>
      <c r="IPW48" s="467"/>
      <c r="IPX48" s="467"/>
      <c r="IPY48" s="467"/>
      <c r="IPZ48" s="467"/>
      <c r="IQA48" s="467"/>
      <c r="IQB48" s="467"/>
      <c r="IQC48" s="467"/>
      <c r="IQD48" s="467"/>
      <c r="IQE48" s="467"/>
      <c r="IQF48" s="467"/>
      <c r="IQG48" s="467"/>
      <c r="IQH48" s="467"/>
      <c r="IQI48" s="467"/>
      <c r="IQJ48" s="467"/>
      <c r="IQK48" s="467"/>
      <c r="IQL48" s="467"/>
      <c r="IQM48" s="467"/>
      <c r="IQN48" s="467"/>
      <c r="IQO48" s="467"/>
      <c r="IQP48" s="467"/>
      <c r="IQQ48" s="467"/>
      <c r="IQR48" s="467"/>
      <c r="IQS48" s="467"/>
      <c r="IQT48" s="467"/>
      <c r="IQU48" s="467"/>
      <c r="IQV48" s="467"/>
      <c r="IQW48" s="467"/>
      <c r="IQX48" s="467"/>
      <c r="IQY48" s="467"/>
      <c r="IQZ48" s="467"/>
      <c r="IRA48" s="467"/>
      <c r="IRB48" s="467"/>
      <c r="IRC48" s="467"/>
      <c r="IRD48" s="467"/>
      <c r="IRE48" s="467"/>
      <c r="IRF48" s="467"/>
      <c r="IRG48" s="467"/>
      <c r="IRH48" s="467"/>
      <c r="IRI48" s="467"/>
      <c r="IRJ48" s="467"/>
      <c r="IRK48" s="467"/>
      <c r="IRL48" s="467"/>
      <c r="IRM48" s="467"/>
      <c r="IRN48" s="467"/>
      <c r="IRO48" s="467"/>
      <c r="IRP48" s="467"/>
      <c r="IRQ48" s="467"/>
      <c r="IRR48" s="467"/>
      <c r="IRS48" s="467"/>
      <c r="IRT48" s="467"/>
      <c r="IRU48" s="467"/>
      <c r="IRV48" s="467"/>
      <c r="IRW48" s="467"/>
      <c r="IRX48" s="467"/>
      <c r="IRY48" s="467"/>
      <c r="IRZ48" s="467"/>
      <c r="ISA48" s="467"/>
      <c r="ISB48" s="467"/>
      <c r="ISC48" s="467"/>
      <c r="ISD48" s="467"/>
      <c r="ISE48" s="467"/>
      <c r="ISF48" s="467"/>
      <c r="ISG48" s="467"/>
      <c r="ISH48" s="467"/>
      <c r="ISI48" s="467"/>
      <c r="ISJ48" s="467"/>
      <c r="ISK48" s="467"/>
      <c r="ISL48" s="467"/>
      <c r="ISM48" s="467"/>
      <c r="ISN48" s="467"/>
      <c r="ISO48" s="467"/>
      <c r="ISP48" s="467"/>
      <c r="ISQ48" s="467"/>
      <c r="ISR48" s="467"/>
      <c r="ISS48" s="467"/>
      <c r="IST48" s="467"/>
      <c r="ISU48" s="467"/>
      <c r="ISV48" s="467"/>
      <c r="ISW48" s="467"/>
      <c r="ISX48" s="467"/>
      <c r="ISY48" s="467"/>
      <c r="ISZ48" s="467"/>
      <c r="ITA48" s="467"/>
      <c r="ITB48" s="467"/>
      <c r="ITC48" s="467"/>
      <c r="ITD48" s="467"/>
      <c r="ITE48" s="467"/>
      <c r="ITF48" s="467"/>
      <c r="ITG48" s="467"/>
      <c r="ITH48" s="467"/>
      <c r="ITI48" s="467"/>
      <c r="ITJ48" s="467"/>
      <c r="ITK48" s="467"/>
      <c r="ITL48" s="467"/>
      <c r="ITM48" s="467"/>
      <c r="ITN48" s="467"/>
      <c r="ITO48" s="467"/>
      <c r="ITP48" s="467"/>
      <c r="ITQ48" s="467"/>
      <c r="ITR48" s="467"/>
      <c r="ITS48" s="467"/>
      <c r="ITT48" s="467"/>
      <c r="ITU48" s="467"/>
      <c r="ITV48" s="467"/>
      <c r="ITW48" s="467"/>
      <c r="ITX48" s="467"/>
      <c r="ITY48" s="467"/>
      <c r="ITZ48" s="467"/>
      <c r="IUA48" s="467"/>
      <c r="IUB48" s="467"/>
      <c r="IUC48" s="467"/>
      <c r="IUD48" s="467"/>
      <c r="IUE48" s="467"/>
      <c r="IUF48" s="467"/>
      <c r="IUG48" s="467"/>
      <c r="IUH48" s="467"/>
      <c r="IUI48" s="467"/>
      <c r="IUJ48" s="467"/>
      <c r="IUK48" s="467"/>
      <c r="IUL48" s="467"/>
      <c r="IUM48" s="467"/>
      <c r="IUN48" s="467"/>
      <c r="IUO48" s="467"/>
      <c r="IUP48" s="467"/>
      <c r="IUQ48" s="467"/>
      <c r="IUR48" s="467"/>
      <c r="IUS48" s="467"/>
      <c r="IUT48" s="467"/>
      <c r="IUU48" s="467"/>
      <c r="IUV48" s="467"/>
      <c r="IUW48" s="467"/>
      <c r="IUX48" s="467"/>
      <c r="IUY48" s="467"/>
      <c r="IUZ48" s="467"/>
      <c r="IVA48" s="467"/>
      <c r="IVB48" s="467"/>
      <c r="IVC48" s="467"/>
      <c r="IVD48" s="467"/>
      <c r="IVE48" s="467"/>
      <c r="IVF48" s="467"/>
      <c r="IVG48" s="467"/>
      <c r="IVH48" s="467"/>
      <c r="IVI48" s="467"/>
      <c r="IVJ48" s="467"/>
      <c r="IVK48" s="467"/>
      <c r="IVL48" s="467"/>
      <c r="IVM48" s="467"/>
      <c r="IVN48" s="467"/>
      <c r="IVO48" s="467"/>
      <c r="IVP48" s="467"/>
      <c r="IVQ48" s="467"/>
      <c r="IVR48" s="467"/>
      <c r="IVS48" s="467"/>
      <c r="IVT48" s="467"/>
      <c r="IVU48" s="467"/>
      <c r="IVV48" s="467"/>
      <c r="IVW48" s="467"/>
      <c r="IVX48" s="467"/>
      <c r="IVY48" s="467"/>
      <c r="IVZ48" s="467"/>
      <c r="IWA48" s="467"/>
      <c r="IWB48" s="467"/>
      <c r="IWC48" s="467"/>
      <c r="IWD48" s="467"/>
      <c r="IWE48" s="467"/>
      <c r="IWF48" s="467"/>
      <c r="IWG48" s="467"/>
      <c r="IWH48" s="467"/>
      <c r="IWI48" s="467"/>
      <c r="IWJ48" s="467"/>
      <c r="IWK48" s="467"/>
      <c r="IWL48" s="467"/>
      <c r="IWM48" s="467"/>
      <c r="IWN48" s="467"/>
      <c r="IWO48" s="467"/>
      <c r="IWP48" s="467"/>
      <c r="IWQ48" s="467"/>
      <c r="IWR48" s="467"/>
      <c r="IWS48" s="467"/>
      <c r="IWT48" s="467"/>
      <c r="IWU48" s="467"/>
      <c r="IWV48" s="467"/>
      <c r="IWW48" s="467"/>
      <c r="IWX48" s="467"/>
      <c r="IWY48" s="467"/>
      <c r="IWZ48" s="467"/>
      <c r="IXA48" s="467"/>
      <c r="IXB48" s="467"/>
      <c r="IXC48" s="467"/>
      <c r="IXD48" s="467"/>
      <c r="IXE48" s="467"/>
      <c r="IXF48" s="467"/>
      <c r="IXG48" s="467"/>
      <c r="IXH48" s="467"/>
      <c r="IXI48" s="467"/>
      <c r="IXJ48" s="467"/>
      <c r="IXK48" s="467"/>
      <c r="IXL48" s="467"/>
      <c r="IXM48" s="467"/>
      <c r="IXN48" s="467"/>
      <c r="IXO48" s="467"/>
      <c r="IXP48" s="467"/>
      <c r="IXQ48" s="467"/>
      <c r="IXR48" s="467"/>
      <c r="IXS48" s="467"/>
      <c r="IXT48" s="467"/>
      <c r="IXU48" s="467"/>
      <c r="IXV48" s="467"/>
      <c r="IXW48" s="467"/>
      <c r="IXX48" s="467"/>
      <c r="IXY48" s="467"/>
      <c r="IXZ48" s="467"/>
      <c r="IYA48" s="467"/>
      <c r="IYB48" s="467"/>
      <c r="IYC48" s="467"/>
      <c r="IYD48" s="467"/>
      <c r="IYE48" s="467"/>
      <c r="IYF48" s="467"/>
      <c r="IYG48" s="467"/>
      <c r="IYH48" s="467"/>
      <c r="IYI48" s="467"/>
      <c r="IYJ48" s="467"/>
      <c r="IYK48" s="467"/>
      <c r="IYL48" s="467"/>
      <c r="IYM48" s="467"/>
      <c r="IYN48" s="467"/>
      <c r="IYO48" s="467"/>
      <c r="IYP48" s="467"/>
      <c r="IYQ48" s="467"/>
      <c r="IYR48" s="467"/>
      <c r="IYS48" s="467"/>
      <c r="IYT48" s="467"/>
      <c r="IYU48" s="467"/>
      <c r="IYV48" s="467"/>
      <c r="IYW48" s="467"/>
      <c r="IYX48" s="467"/>
      <c r="IYY48" s="467"/>
      <c r="IYZ48" s="467"/>
      <c r="IZA48" s="467"/>
      <c r="IZB48" s="467"/>
      <c r="IZC48" s="467"/>
      <c r="IZD48" s="467"/>
      <c r="IZE48" s="467"/>
      <c r="IZF48" s="467"/>
      <c r="IZG48" s="467"/>
      <c r="IZH48" s="467"/>
      <c r="IZI48" s="467"/>
      <c r="IZJ48" s="467"/>
      <c r="IZK48" s="467"/>
      <c r="IZL48" s="467"/>
      <c r="IZM48" s="467"/>
      <c r="IZN48" s="467"/>
      <c r="IZO48" s="467"/>
      <c r="IZP48" s="467"/>
      <c r="IZQ48" s="467"/>
      <c r="IZR48" s="467"/>
      <c r="IZS48" s="467"/>
      <c r="IZT48" s="467"/>
      <c r="IZU48" s="467"/>
      <c r="IZV48" s="467"/>
      <c r="IZW48" s="467"/>
      <c r="IZX48" s="467"/>
      <c r="IZY48" s="467"/>
      <c r="IZZ48" s="467"/>
      <c r="JAA48" s="467"/>
      <c r="JAB48" s="467"/>
      <c r="JAC48" s="467"/>
      <c r="JAD48" s="467"/>
      <c r="JAE48" s="467"/>
      <c r="JAF48" s="467"/>
      <c r="JAG48" s="467"/>
      <c r="JAH48" s="467"/>
      <c r="JAI48" s="467"/>
      <c r="JAJ48" s="467"/>
      <c r="JAK48" s="467"/>
      <c r="JAL48" s="467"/>
      <c r="JAM48" s="467"/>
      <c r="JAN48" s="467"/>
      <c r="JAO48" s="467"/>
      <c r="JAP48" s="467"/>
      <c r="JAQ48" s="467"/>
      <c r="JAR48" s="467"/>
      <c r="JAS48" s="467"/>
      <c r="JAT48" s="467"/>
      <c r="JAU48" s="467"/>
      <c r="JAV48" s="467"/>
      <c r="JAW48" s="467"/>
      <c r="JAX48" s="467"/>
      <c r="JAY48" s="467"/>
      <c r="JAZ48" s="467"/>
      <c r="JBA48" s="467"/>
      <c r="JBB48" s="467"/>
      <c r="JBC48" s="467"/>
      <c r="JBD48" s="467"/>
      <c r="JBE48" s="467"/>
      <c r="JBF48" s="467"/>
      <c r="JBG48" s="467"/>
      <c r="JBH48" s="467"/>
      <c r="JBI48" s="467"/>
      <c r="JBJ48" s="467"/>
      <c r="JBK48" s="467"/>
      <c r="JBL48" s="467"/>
      <c r="JBM48" s="467"/>
      <c r="JBN48" s="467"/>
      <c r="JBO48" s="467"/>
      <c r="JBP48" s="467"/>
      <c r="JBQ48" s="467"/>
      <c r="JBR48" s="467"/>
      <c r="JBS48" s="467"/>
      <c r="JBT48" s="467"/>
      <c r="JBU48" s="467"/>
      <c r="JBV48" s="467"/>
      <c r="JBW48" s="467"/>
      <c r="JBX48" s="467"/>
      <c r="JBY48" s="467"/>
      <c r="JBZ48" s="467"/>
      <c r="JCA48" s="467"/>
      <c r="JCB48" s="467"/>
      <c r="JCC48" s="467"/>
      <c r="JCD48" s="467"/>
      <c r="JCE48" s="467"/>
      <c r="JCF48" s="467"/>
      <c r="JCG48" s="467"/>
      <c r="JCH48" s="467"/>
      <c r="JCI48" s="467"/>
      <c r="JCJ48" s="467"/>
      <c r="JCK48" s="467"/>
      <c r="JCL48" s="467"/>
      <c r="JCM48" s="467"/>
      <c r="JCN48" s="467"/>
      <c r="JCO48" s="467"/>
      <c r="JCP48" s="467"/>
      <c r="JCQ48" s="467"/>
      <c r="JCR48" s="467"/>
      <c r="JCS48" s="467"/>
      <c r="JCT48" s="467"/>
      <c r="JCU48" s="467"/>
      <c r="JCV48" s="467"/>
      <c r="JCW48" s="467"/>
      <c r="JCX48" s="467"/>
      <c r="JCY48" s="467"/>
      <c r="JCZ48" s="467"/>
      <c r="JDA48" s="467"/>
      <c r="JDB48" s="467"/>
      <c r="JDC48" s="467"/>
      <c r="JDD48" s="467"/>
      <c r="JDE48" s="467"/>
      <c r="JDF48" s="467"/>
      <c r="JDG48" s="467"/>
      <c r="JDH48" s="467"/>
      <c r="JDI48" s="467"/>
      <c r="JDJ48" s="467"/>
      <c r="JDK48" s="467"/>
      <c r="JDL48" s="467"/>
      <c r="JDM48" s="467"/>
      <c r="JDN48" s="467"/>
      <c r="JDO48" s="467"/>
      <c r="JDP48" s="467"/>
      <c r="JDQ48" s="467"/>
      <c r="JDR48" s="467"/>
      <c r="JDS48" s="467"/>
      <c r="JDT48" s="467"/>
      <c r="JDU48" s="467"/>
      <c r="JDV48" s="467"/>
      <c r="JDW48" s="467"/>
      <c r="JDX48" s="467"/>
      <c r="JDY48" s="467"/>
      <c r="JDZ48" s="467"/>
      <c r="JEA48" s="467"/>
      <c r="JEB48" s="467"/>
      <c r="JEC48" s="467"/>
      <c r="JED48" s="467"/>
      <c r="JEE48" s="467"/>
      <c r="JEF48" s="467"/>
      <c r="JEG48" s="467"/>
      <c r="JEH48" s="467"/>
      <c r="JEI48" s="467"/>
      <c r="JEJ48" s="467"/>
      <c r="JEK48" s="467"/>
      <c r="JEL48" s="467"/>
      <c r="JEM48" s="467"/>
      <c r="JEN48" s="467"/>
      <c r="JEO48" s="467"/>
      <c r="JEP48" s="467"/>
      <c r="JEQ48" s="467"/>
      <c r="JER48" s="467"/>
      <c r="JES48" s="467"/>
      <c r="JET48" s="467"/>
      <c r="JEU48" s="467"/>
      <c r="JEV48" s="467"/>
      <c r="JEW48" s="467"/>
      <c r="JEX48" s="467"/>
      <c r="JEY48" s="467"/>
      <c r="JEZ48" s="467"/>
      <c r="JFA48" s="467"/>
      <c r="JFB48" s="467"/>
      <c r="JFC48" s="467"/>
      <c r="JFD48" s="467"/>
      <c r="JFE48" s="467"/>
      <c r="JFF48" s="467"/>
      <c r="JFG48" s="467"/>
      <c r="JFH48" s="467"/>
      <c r="JFI48" s="467"/>
      <c r="JFJ48" s="467"/>
      <c r="JFK48" s="467"/>
      <c r="JFL48" s="467"/>
      <c r="JFM48" s="467"/>
      <c r="JFN48" s="467"/>
      <c r="JFO48" s="467"/>
      <c r="JFP48" s="467"/>
      <c r="JFQ48" s="467"/>
      <c r="JFR48" s="467"/>
      <c r="JFS48" s="467"/>
      <c r="JFT48" s="467"/>
      <c r="JFU48" s="467"/>
      <c r="JFV48" s="467"/>
      <c r="JFW48" s="467"/>
      <c r="JFX48" s="467"/>
      <c r="JFY48" s="467"/>
      <c r="JFZ48" s="467"/>
      <c r="JGA48" s="467"/>
      <c r="JGB48" s="467"/>
      <c r="JGC48" s="467"/>
      <c r="JGD48" s="467"/>
      <c r="JGE48" s="467"/>
      <c r="JGF48" s="467"/>
      <c r="JGG48" s="467"/>
      <c r="JGH48" s="467"/>
      <c r="JGI48" s="467"/>
      <c r="JGJ48" s="467"/>
      <c r="JGK48" s="467"/>
      <c r="JGL48" s="467"/>
      <c r="JGM48" s="467"/>
      <c r="JGN48" s="467"/>
      <c r="JGO48" s="467"/>
      <c r="JGP48" s="467"/>
      <c r="JGQ48" s="467"/>
      <c r="JGR48" s="467"/>
      <c r="JGS48" s="467"/>
      <c r="JGT48" s="467"/>
      <c r="JGU48" s="467"/>
      <c r="JGV48" s="467"/>
      <c r="JGW48" s="467"/>
      <c r="JGX48" s="467"/>
      <c r="JGY48" s="467"/>
      <c r="JGZ48" s="467"/>
      <c r="JHA48" s="467"/>
      <c r="JHB48" s="467"/>
      <c r="JHC48" s="467"/>
      <c r="JHD48" s="467"/>
      <c r="JHE48" s="467"/>
      <c r="JHF48" s="467"/>
      <c r="JHG48" s="467"/>
      <c r="JHH48" s="467"/>
      <c r="JHI48" s="467"/>
      <c r="JHJ48" s="467"/>
      <c r="JHK48" s="467"/>
      <c r="JHL48" s="467"/>
      <c r="JHM48" s="467"/>
      <c r="JHN48" s="467"/>
      <c r="JHO48" s="467"/>
      <c r="JHP48" s="467"/>
      <c r="JHQ48" s="467"/>
      <c r="JHR48" s="467"/>
      <c r="JHS48" s="467"/>
      <c r="JHT48" s="467"/>
      <c r="JHU48" s="467"/>
      <c r="JHV48" s="467"/>
      <c r="JHW48" s="467"/>
      <c r="JHX48" s="467"/>
      <c r="JHY48" s="467"/>
      <c r="JHZ48" s="467"/>
      <c r="JIA48" s="467"/>
      <c r="JIB48" s="467"/>
      <c r="JIC48" s="467"/>
      <c r="JID48" s="467"/>
      <c r="JIE48" s="467"/>
      <c r="JIF48" s="467"/>
      <c r="JIG48" s="467"/>
      <c r="JIH48" s="467"/>
      <c r="JII48" s="467"/>
      <c r="JIJ48" s="467"/>
      <c r="JIK48" s="467"/>
      <c r="JIL48" s="467"/>
      <c r="JIM48" s="467"/>
      <c r="JIN48" s="467"/>
      <c r="JIO48" s="467"/>
      <c r="JIP48" s="467"/>
      <c r="JIQ48" s="467"/>
      <c r="JIR48" s="467"/>
      <c r="JIS48" s="467"/>
      <c r="JIT48" s="467"/>
      <c r="JIU48" s="467"/>
      <c r="JIV48" s="467"/>
      <c r="JIW48" s="467"/>
      <c r="JIX48" s="467"/>
      <c r="JIY48" s="467"/>
      <c r="JIZ48" s="467"/>
      <c r="JJA48" s="467"/>
      <c r="JJB48" s="467"/>
      <c r="JJC48" s="467"/>
      <c r="JJD48" s="467"/>
      <c r="JJE48" s="467"/>
      <c r="JJF48" s="467"/>
      <c r="JJG48" s="467"/>
      <c r="JJH48" s="467"/>
      <c r="JJI48" s="467"/>
      <c r="JJJ48" s="467"/>
      <c r="JJK48" s="467"/>
      <c r="JJL48" s="467"/>
      <c r="JJM48" s="467"/>
      <c r="JJN48" s="467"/>
      <c r="JJO48" s="467"/>
      <c r="JJP48" s="467"/>
      <c r="JJQ48" s="467"/>
      <c r="JJR48" s="467"/>
      <c r="JJS48" s="467"/>
      <c r="JJT48" s="467"/>
      <c r="JJU48" s="467"/>
      <c r="JJV48" s="467"/>
      <c r="JJW48" s="467"/>
      <c r="JJX48" s="467"/>
      <c r="JJY48" s="467"/>
      <c r="JJZ48" s="467"/>
      <c r="JKA48" s="467"/>
      <c r="JKB48" s="467"/>
      <c r="JKC48" s="467"/>
      <c r="JKD48" s="467"/>
      <c r="JKE48" s="467"/>
      <c r="JKF48" s="467"/>
      <c r="JKG48" s="467"/>
      <c r="JKH48" s="467"/>
      <c r="JKI48" s="467"/>
      <c r="JKJ48" s="467"/>
      <c r="JKK48" s="467"/>
      <c r="JKL48" s="467"/>
      <c r="JKM48" s="467"/>
      <c r="JKN48" s="467"/>
      <c r="JKO48" s="467"/>
      <c r="JKP48" s="467"/>
      <c r="JKQ48" s="467"/>
      <c r="JKR48" s="467"/>
      <c r="JKS48" s="467"/>
      <c r="JKT48" s="467"/>
      <c r="JKU48" s="467"/>
      <c r="JKV48" s="467"/>
      <c r="JKW48" s="467"/>
      <c r="JKX48" s="467"/>
      <c r="JKY48" s="467"/>
      <c r="JKZ48" s="467"/>
      <c r="JLA48" s="467"/>
      <c r="JLB48" s="467"/>
      <c r="JLC48" s="467"/>
      <c r="JLD48" s="467"/>
      <c r="JLE48" s="467"/>
      <c r="JLF48" s="467"/>
      <c r="JLG48" s="467"/>
      <c r="JLH48" s="467"/>
      <c r="JLI48" s="467"/>
      <c r="JLJ48" s="467"/>
      <c r="JLK48" s="467"/>
      <c r="JLL48" s="467"/>
      <c r="JLM48" s="467"/>
      <c r="JLN48" s="467"/>
      <c r="JLO48" s="467"/>
      <c r="JLP48" s="467"/>
      <c r="JLQ48" s="467"/>
      <c r="JLR48" s="467"/>
      <c r="JLS48" s="467"/>
      <c r="JLT48" s="467"/>
      <c r="JLU48" s="467"/>
      <c r="JLV48" s="467"/>
      <c r="JLW48" s="467"/>
      <c r="JLX48" s="467"/>
      <c r="JLY48" s="467"/>
      <c r="JLZ48" s="467"/>
      <c r="JMA48" s="467"/>
      <c r="JMB48" s="467"/>
      <c r="JMC48" s="467"/>
      <c r="JMD48" s="467"/>
      <c r="JME48" s="467"/>
      <c r="JMF48" s="467"/>
      <c r="JMG48" s="467"/>
      <c r="JMH48" s="467"/>
      <c r="JMI48" s="467"/>
      <c r="JMJ48" s="467"/>
      <c r="JMK48" s="467"/>
      <c r="JML48" s="467"/>
      <c r="JMM48" s="467"/>
      <c r="JMN48" s="467"/>
      <c r="JMO48" s="467"/>
      <c r="JMP48" s="467"/>
      <c r="JMQ48" s="467"/>
      <c r="JMR48" s="467"/>
      <c r="JMS48" s="467"/>
      <c r="JMT48" s="467"/>
      <c r="JMU48" s="467"/>
      <c r="JMV48" s="467"/>
      <c r="JMW48" s="467"/>
      <c r="JMX48" s="467"/>
      <c r="JMY48" s="467"/>
      <c r="JMZ48" s="467"/>
      <c r="JNA48" s="467"/>
      <c r="JNB48" s="467"/>
      <c r="JNC48" s="467"/>
      <c r="JND48" s="467"/>
      <c r="JNE48" s="467"/>
      <c r="JNF48" s="467"/>
      <c r="JNG48" s="467"/>
      <c r="JNH48" s="467"/>
      <c r="JNI48" s="467"/>
      <c r="JNJ48" s="467"/>
      <c r="JNK48" s="467"/>
      <c r="JNL48" s="467"/>
      <c r="JNM48" s="467"/>
      <c r="JNN48" s="467"/>
      <c r="JNO48" s="467"/>
      <c r="JNP48" s="467"/>
      <c r="JNQ48" s="467"/>
      <c r="JNR48" s="467"/>
      <c r="JNS48" s="467"/>
      <c r="JNT48" s="467"/>
      <c r="JNU48" s="467"/>
      <c r="JNV48" s="467"/>
      <c r="JNW48" s="467"/>
      <c r="JNX48" s="467"/>
      <c r="JNY48" s="467"/>
      <c r="JNZ48" s="467"/>
      <c r="JOA48" s="467"/>
      <c r="JOB48" s="467"/>
      <c r="JOC48" s="467"/>
      <c r="JOD48" s="467"/>
      <c r="JOE48" s="467"/>
      <c r="JOF48" s="467"/>
      <c r="JOG48" s="467"/>
      <c r="JOH48" s="467"/>
      <c r="JOI48" s="467"/>
      <c r="JOJ48" s="467"/>
      <c r="JOK48" s="467"/>
      <c r="JOL48" s="467"/>
      <c r="JOM48" s="467"/>
      <c r="JON48" s="467"/>
      <c r="JOO48" s="467"/>
      <c r="JOP48" s="467"/>
      <c r="JOQ48" s="467"/>
      <c r="JOR48" s="467"/>
      <c r="JOS48" s="467"/>
      <c r="JOT48" s="467"/>
      <c r="JOU48" s="467"/>
      <c r="JOV48" s="467"/>
      <c r="JOW48" s="467"/>
      <c r="JOX48" s="467"/>
      <c r="JOY48" s="467"/>
      <c r="JOZ48" s="467"/>
      <c r="JPA48" s="467"/>
      <c r="JPB48" s="467"/>
      <c r="JPC48" s="467"/>
      <c r="JPD48" s="467"/>
      <c r="JPE48" s="467"/>
      <c r="JPF48" s="467"/>
      <c r="JPG48" s="467"/>
      <c r="JPH48" s="467"/>
      <c r="JPI48" s="467"/>
      <c r="JPJ48" s="467"/>
      <c r="JPK48" s="467"/>
      <c r="JPL48" s="467"/>
      <c r="JPM48" s="467"/>
      <c r="JPN48" s="467"/>
      <c r="JPO48" s="467"/>
      <c r="JPP48" s="467"/>
      <c r="JPQ48" s="467"/>
      <c r="JPR48" s="467"/>
      <c r="JPS48" s="467"/>
      <c r="JPT48" s="467"/>
      <c r="JPU48" s="467"/>
      <c r="JPV48" s="467"/>
      <c r="JPW48" s="467"/>
      <c r="JPX48" s="467"/>
      <c r="JPY48" s="467"/>
      <c r="JPZ48" s="467"/>
      <c r="JQA48" s="467"/>
      <c r="JQB48" s="467"/>
      <c r="JQC48" s="467"/>
      <c r="JQD48" s="467"/>
      <c r="JQE48" s="467"/>
      <c r="JQF48" s="467"/>
      <c r="JQG48" s="467"/>
      <c r="JQH48" s="467"/>
      <c r="JQI48" s="467"/>
      <c r="JQJ48" s="467"/>
      <c r="JQK48" s="467"/>
      <c r="JQL48" s="467"/>
      <c r="JQM48" s="467"/>
      <c r="JQN48" s="467"/>
      <c r="JQO48" s="467"/>
      <c r="JQP48" s="467"/>
      <c r="JQQ48" s="467"/>
      <c r="JQR48" s="467"/>
      <c r="JQS48" s="467"/>
      <c r="JQT48" s="467"/>
      <c r="JQU48" s="467"/>
      <c r="JQV48" s="467"/>
      <c r="JQW48" s="467"/>
      <c r="JQX48" s="467"/>
      <c r="JQY48" s="467"/>
      <c r="JQZ48" s="467"/>
      <c r="JRA48" s="467"/>
      <c r="JRB48" s="467"/>
      <c r="JRC48" s="467"/>
      <c r="JRD48" s="467"/>
      <c r="JRE48" s="467"/>
      <c r="JRF48" s="467"/>
      <c r="JRG48" s="467"/>
      <c r="JRH48" s="467"/>
      <c r="JRI48" s="467"/>
      <c r="JRJ48" s="467"/>
      <c r="JRK48" s="467"/>
      <c r="JRL48" s="467"/>
      <c r="JRM48" s="467"/>
      <c r="JRN48" s="467"/>
      <c r="JRO48" s="467"/>
      <c r="JRP48" s="467"/>
      <c r="JRQ48" s="467"/>
      <c r="JRR48" s="467"/>
      <c r="JRS48" s="467"/>
      <c r="JRT48" s="467"/>
      <c r="JRU48" s="467"/>
      <c r="JRV48" s="467"/>
      <c r="JRW48" s="467"/>
      <c r="JRX48" s="467"/>
      <c r="JRY48" s="467"/>
      <c r="JRZ48" s="467"/>
      <c r="JSA48" s="467"/>
      <c r="JSB48" s="467"/>
      <c r="JSC48" s="467"/>
      <c r="JSD48" s="467"/>
      <c r="JSE48" s="467"/>
      <c r="JSF48" s="467"/>
      <c r="JSG48" s="467"/>
      <c r="JSH48" s="467"/>
      <c r="JSI48" s="467"/>
      <c r="JSJ48" s="467"/>
      <c r="JSK48" s="467"/>
      <c r="JSL48" s="467"/>
      <c r="JSM48" s="467"/>
      <c r="JSN48" s="467"/>
      <c r="JSO48" s="467"/>
      <c r="JSP48" s="467"/>
      <c r="JSQ48" s="467"/>
      <c r="JSR48" s="467"/>
      <c r="JSS48" s="467"/>
      <c r="JST48" s="467"/>
      <c r="JSU48" s="467"/>
      <c r="JSV48" s="467"/>
      <c r="JSW48" s="467"/>
      <c r="JSX48" s="467"/>
      <c r="JSY48" s="467"/>
      <c r="JSZ48" s="467"/>
      <c r="JTA48" s="467"/>
      <c r="JTB48" s="467"/>
      <c r="JTC48" s="467"/>
      <c r="JTD48" s="467"/>
      <c r="JTE48" s="467"/>
      <c r="JTF48" s="467"/>
      <c r="JTG48" s="467"/>
      <c r="JTH48" s="467"/>
      <c r="JTI48" s="467"/>
      <c r="JTJ48" s="467"/>
      <c r="JTK48" s="467"/>
      <c r="JTL48" s="467"/>
      <c r="JTM48" s="467"/>
      <c r="JTN48" s="467"/>
      <c r="JTO48" s="467"/>
      <c r="JTP48" s="467"/>
      <c r="JTQ48" s="467"/>
      <c r="JTR48" s="467"/>
      <c r="JTS48" s="467"/>
      <c r="JTT48" s="467"/>
      <c r="JTU48" s="467"/>
      <c r="JTV48" s="467"/>
      <c r="JTW48" s="467"/>
      <c r="JTX48" s="467"/>
      <c r="JTY48" s="467"/>
      <c r="JTZ48" s="467"/>
      <c r="JUA48" s="467"/>
      <c r="JUB48" s="467"/>
      <c r="JUC48" s="467"/>
      <c r="JUD48" s="467"/>
      <c r="JUE48" s="467"/>
      <c r="JUF48" s="467"/>
      <c r="JUG48" s="467"/>
      <c r="JUH48" s="467"/>
      <c r="JUI48" s="467"/>
      <c r="JUJ48" s="467"/>
      <c r="JUK48" s="467"/>
      <c r="JUL48" s="467"/>
      <c r="JUM48" s="467"/>
      <c r="JUN48" s="467"/>
      <c r="JUO48" s="467"/>
      <c r="JUP48" s="467"/>
      <c r="JUQ48" s="467"/>
      <c r="JUR48" s="467"/>
      <c r="JUS48" s="467"/>
      <c r="JUT48" s="467"/>
      <c r="JUU48" s="467"/>
      <c r="JUV48" s="467"/>
      <c r="JUW48" s="467"/>
      <c r="JUX48" s="467"/>
      <c r="JUY48" s="467"/>
      <c r="JUZ48" s="467"/>
      <c r="JVA48" s="467"/>
      <c r="JVB48" s="467"/>
      <c r="JVC48" s="467"/>
      <c r="JVD48" s="467"/>
      <c r="JVE48" s="467"/>
      <c r="JVF48" s="467"/>
      <c r="JVG48" s="467"/>
      <c r="JVH48" s="467"/>
      <c r="JVI48" s="467"/>
      <c r="JVJ48" s="467"/>
      <c r="JVK48" s="467"/>
      <c r="JVL48" s="467"/>
      <c r="JVM48" s="467"/>
      <c r="JVN48" s="467"/>
      <c r="JVO48" s="467"/>
      <c r="JVP48" s="467"/>
      <c r="JVQ48" s="467"/>
      <c r="JVR48" s="467"/>
      <c r="JVS48" s="467"/>
      <c r="JVT48" s="467"/>
      <c r="JVU48" s="467"/>
      <c r="JVV48" s="467"/>
      <c r="JVW48" s="467"/>
      <c r="JVX48" s="467"/>
      <c r="JVY48" s="467"/>
      <c r="JVZ48" s="467"/>
      <c r="JWA48" s="467"/>
      <c r="JWB48" s="467"/>
      <c r="JWC48" s="467"/>
      <c r="JWD48" s="467"/>
      <c r="JWE48" s="467"/>
      <c r="JWF48" s="467"/>
      <c r="JWG48" s="467"/>
      <c r="JWH48" s="467"/>
      <c r="JWI48" s="467"/>
      <c r="JWJ48" s="467"/>
      <c r="JWK48" s="467"/>
      <c r="JWL48" s="467"/>
      <c r="JWM48" s="467"/>
      <c r="JWN48" s="467"/>
      <c r="JWO48" s="467"/>
      <c r="JWP48" s="467"/>
      <c r="JWQ48" s="467"/>
      <c r="JWR48" s="467"/>
      <c r="JWS48" s="467"/>
      <c r="JWT48" s="467"/>
      <c r="JWU48" s="467"/>
      <c r="JWV48" s="467"/>
      <c r="JWW48" s="467"/>
      <c r="JWX48" s="467"/>
      <c r="JWY48" s="467"/>
      <c r="JWZ48" s="467"/>
      <c r="JXA48" s="467"/>
      <c r="JXB48" s="467"/>
      <c r="JXC48" s="467"/>
      <c r="JXD48" s="467"/>
      <c r="JXE48" s="467"/>
      <c r="JXF48" s="467"/>
      <c r="JXG48" s="467"/>
      <c r="JXH48" s="467"/>
      <c r="JXI48" s="467"/>
      <c r="JXJ48" s="467"/>
      <c r="JXK48" s="467"/>
      <c r="JXL48" s="467"/>
      <c r="JXM48" s="467"/>
      <c r="JXN48" s="467"/>
      <c r="JXO48" s="467"/>
      <c r="JXP48" s="467"/>
      <c r="JXQ48" s="467"/>
      <c r="JXR48" s="467"/>
      <c r="JXS48" s="467"/>
      <c r="JXT48" s="467"/>
      <c r="JXU48" s="467"/>
      <c r="JXV48" s="467"/>
      <c r="JXW48" s="467"/>
      <c r="JXX48" s="467"/>
      <c r="JXY48" s="467"/>
      <c r="JXZ48" s="467"/>
      <c r="JYA48" s="467"/>
      <c r="JYB48" s="467"/>
      <c r="JYC48" s="467"/>
      <c r="JYD48" s="467"/>
      <c r="JYE48" s="467"/>
      <c r="JYF48" s="467"/>
      <c r="JYG48" s="467"/>
      <c r="JYH48" s="467"/>
      <c r="JYI48" s="467"/>
      <c r="JYJ48" s="467"/>
      <c r="JYK48" s="467"/>
      <c r="JYL48" s="467"/>
      <c r="JYM48" s="467"/>
      <c r="JYN48" s="467"/>
      <c r="JYO48" s="467"/>
      <c r="JYP48" s="467"/>
      <c r="JYQ48" s="467"/>
      <c r="JYR48" s="467"/>
      <c r="JYS48" s="467"/>
      <c r="JYT48" s="467"/>
      <c r="JYU48" s="467"/>
      <c r="JYV48" s="467"/>
      <c r="JYW48" s="467"/>
      <c r="JYX48" s="467"/>
      <c r="JYY48" s="467"/>
      <c r="JYZ48" s="467"/>
      <c r="JZA48" s="467"/>
      <c r="JZB48" s="467"/>
      <c r="JZC48" s="467"/>
      <c r="JZD48" s="467"/>
      <c r="JZE48" s="467"/>
      <c r="JZF48" s="467"/>
      <c r="JZG48" s="467"/>
      <c r="JZH48" s="467"/>
      <c r="JZI48" s="467"/>
      <c r="JZJ48" s="467"/>
      <c r="JZK48" s="467"/>
      <c r="JZL48" s="467"/>
      <c r="JZM48" s="467"/>
      <c r="JZN48" s="467"/>
      <c r="JZO48" s="467"/>
      <c r="JZP48" s="467"/>
      <c r="JZQ48" s="467"/>
      <c r="JZR48" s="467"/>
      <c r="JZS48" s="467"/>
      <c r="JZT48" s="467"/>
      <c r="JZU48" s="467"/>
      <c r="JZV48" s="467"/>
      <c r="JZW48" s="467"/>
      <c r="JZX48" s="467"/>
      <c r="JZY48" s="467"/>
      <c r="JZZ48" s="467"/>
      <c r="KAA48" s="467"/>
      <c r="KAB48" s="467"/>
      <c r="KAC48" s="467"/>
      <c r="KAD48" s="467"/>
      <c r="KAE48" s="467"/>
      <c r="KAF48" s="467"/>
      <c r="KAG48" s="467"/>
      <c r="KAH48" s="467"/>
      <c r="KAI48" s="467"/>
      <c r="KAJ48" s="467"/>
      <c r="KAK48" s="467"/>
      <c r="KAL48" s="467"/>
      <c r="KAM48" s="467"/>
      <c r="KAN48" s="467"/>
      <c r="KAO48" s="467"/>
      <c r="KAP48" s="467"/>
      <c r="KAQ48" s="467"/>
      <c r="KAR48" s="467"/>
      <c r="KAS48" s="467"/>
      <c r="KAT48" s="467"/>
      <c r="KAU48" s="467"/>
      <c r="KAV48" s="467"/>
      <c r="KAW48" s="467"/>
      <c r="KAX48" s="467"/>
      <c r="KAY48" s="467"/>
      <c r="KAZ48" s="467"/>
      <c r="KBA48" s="467"/>
      <c r="KBB48" s="467"/>
      <c r="KBC48" s="467"/>
      <c r="KBD48" s="467"/>
      <c r="KBE48" s="467"/>
      <c r="KBF48" s="467"/>
      <c r="KBG48" s="467"/>
      <c r="KBH48" s="467"/>
      <c r="KBI48" s="467"/>
      <c r="KBJ48" s="467"/>
      <c r="KBK48" s="467"/>
      <c r="KBL48" s="467"/>
      <c r="KBM48" s="467"/>
      <c r="KBN48" s="467"/>
      <c r="KBO48" s="467"/>
      <c r="KBP48" s="467"/>
      <c r="KBQ48" s="467"/>
      <c r="KBR48" s="467"/>
      <c r="KBS48" s="467"/>
      <c r="KBT48" s="467"/>
      <c r="KBU48" s="467"/>
      <c r="KBV48" s="467"/>
      <c r="KBW48" s="467"/>
      <c r="KBX48" s="467"/>
      <c r="KBY48" s="467"/>
      <c r="KBZ48" s="467"/>
      <c r="KCA48" s="467"/>
      <c r="KCB48" s="467"/>
      <c r="KCC48" s="467"/>
      <c r="KCD48" s="467"/>
      <c r="KCE48" s="467"/>
      <c r="KCF48" s="467"/>
      <c r="KCG48" s="467"/>
      <c r="KCH48" s="467"/>
      <c r="KCI48" s="467"/>
      <c r="KCJ48" s="467"/>
      <c r="KCK48" s="467"/>
      <c r="KCL48" s="467"/>
      <c r="KCM48" s="467"/>
      <c r="KCN48" s="467"/>
      <c r="KCO48" s="467"/>
      <c r="KCP48" s="467"/>
      <c r="KCQ48" s="467"/>
      <c r="KCR48" s="467"/>
      <c r="KCS48" s="467"/>
      <c r="KCT48" s="467"/>
      <c r="KCU48" s="467"/>
      <c r="KCV48" s="467"/>
      <c r="KCW48" s="467"/>
      <c r="KCX48" s="467"/>
      <c r="KCY48" s="467"/>
      <c r="KCZ48" s="467"/>
      <c r="KDA48" s="467"/>
      <c r="KDB48" s="467"/>
      <c r="KDC48" s="467"/>
      <c r="KDD48" s="467"/>
      <c r="KDE48" s="467"/>
      <c r="KDF48" s="467"/>
      <c r="KDG48" s="467"/>
      <c r="KDH48" s="467"/>
      <c r="KDI48" s="467"/>
      <c r="KDJ48" s="467"/>
      <c r="KDK48" s="467"/>
      <c r="KDL48" s="467"/>
      <c r="KDM48" s="467"/>
      <c r="KDN48" s="467"/>
      <c r="KDO48" s="467"/>
      <c r="KDP48" s="467"/>
      <c r="KDQ48" s="467"/>
      <c r="KDR48" s="467"/>
      <c r="KDS48" s="467"/>
      <c r="KDT48" s="467"/>
      <c r="KDU48" s="467"/>
      <c r="KDV48" s="467"/>
      <c r="KDW48" s="467"/>
      <c r="KDX48" s="467"/>
      <c r="KDY48" s="467"/>
      <c r="KDZ48" s="467"/>
      <c r="KEA48" s="467"/>
      <c r="KEB48" s="467"/>
      <c r="KEC48" s="467"/>
      <c r="KED48" s="467"/>
      <c r="KEE48" s="467"/>
      <c r="KEF48" s="467"/>
      <c r="KEG48" s="467"/>
      <c r="KEH48" s="467"/>
      <c r="KEI48" s="467"/>
      <c r="KEJ48" s="467"/>
      <c r="KEK48" s="467"/>
      <c r="KEL48" s="467"/>
      <c r="KEM48" s="467"/>
      <c r="KEN48" s="467"/>
      <c r="KEO48" s="467"/>
      <c r="KEP48" s="467"/>
      <c r="KEQ48" s="467"/>
      <c r="KER48" s="467"/>
      <c r="KES48" s="467"/>
      <c r="KET48" s="467"/>
      <c r="KEU48" s="467"/>
      <c r="KEV48" s="467"/>
      <c r="KEW48" s="467"/>
      <c r="KEX48" s="467"/>
      <c r="KEY48" s="467"/>
      <c r="KEZ48" s="467"/>
      <c r="KFA48" s="467"/>
      <c r="KFB48" s="467"/>
      <c r="KFC48" s="467"/>
      <c r="KFD48" s="467"/>
      <c r="KFE48" s="467"/>
      <c r="KFF48" s="467"/>
      <c r="KFG48" s="467"/>
      <c r="KFH48" s="467"/>
      <c r="KFI48" s="467"/>
      <c r="KFJ48" s="467"/>
      <c r="KFK48" s="467"/>
      <c r="KFL48" s="467"/>
      <c r="KFM48" s="467"/>
      <c r="KFN48" s="467"/>
      <c r="KFO48" s="467"/>
      <c r="KFP48" s="467"/>
      <c r="KFQ48" s="467"/>
      <c r="KFR48" s="467"/>
      <c r="KFS48" s="467"/>
      <c r="KFT48" s="467"/>
      <c r="KFU48" s="467"/>
      <c r="KFV48" s="467"/>
      <c r="KFW48" s="467"/>
      <c r="KFX48" s="467"/>
      <c r="KFY48" s="467"/>
      <c r="KFZ48" s="467"/>
      <c r="KGA48" s="467"/>
      <c r="KGB48" s="467"/>
      <c r="KGC48" s="467"/>
      <c r="KGD48" s="467"/>
      <c r="KGE48" s="467"/>
      <c r="KGF48" s="467"/>
      <c r="KGG48" s="467"/>
      <c r="KGH48" s="467"/>
      <c r="KGI48" s="467"/>
      <c r="KGJ48" s="467"/>
      <c r="KGK48" s="467"/>
      <c r="KGL48" s="467"/>
      <c r="KGM48" s="467"/>
      <c r="KGN48" s="467"/>
      <c r="KGO48" s="467"/>
      <c r="KGP48" s="467"/>
      <c r="KGQ48" s="467"/>
      <c r="KGR48" s="467"/>
      <c r="KGS48" s="467"/>
      <c r="KGT48" s="467"/>
      <c r="KGU48" s="467"/>
      <c r="KGV48" s="467"/>
      <c r="KGW48" s="467"/>
      <c r="KGX48" s="467"/>
      <c r="KGY48" s="467"/>
      <c r="KGZ48" s="467"/>
      <c r="KHA48" s="467"/>
      <c r="KHB48" s="467"/>
      <c r="KHC48" s="467"/>
      <c r="KHD48" s="467"/>
      <c r="KHE48" s="467"/>
      <c r="KHF48" s="467"/>
      <c r="KHG48" s="467"/>
      <c r="KHH48" s="467"/>
      <c r="KHI48" s="467"/>
      <c r="KHJ48" s="467"/>
      <c r="KHK48" s="467"/>
      <c r="KHL48" s="467"/>
      <c r="KHM48" s="467"/>
      <c r="KHN48" s="467"/>
      <c r="KHO48" s="467"/>
      <c r="KHP48" s="467"/>
      <c r="KHQ48" s="467"/>
      <c r="KHR48" s="467"/>
      <c r="KHS48" s="467"/>
      <c r="KHT48" s="467"/>
      <c r="KHU48" s="467"/>
      <c r="KHV48" s="467"/>
      <c r="KHW48" s="467"/>
      <c r="KHX48" s="467"/>
      <c r="KHY48" s="467"/>
      <c r="KHZ48" s="467"/>
      <c r="KIA48" s="467"/>
      <c r="KIB48" s="467"/>
      <c r="KIC48" s="467"/>
      <c r="KID48" s="467"/>
      <c r="KIE48" s="467"/>
      <c r="KIF48" s="467"/>
      <c r="KIG48" s="467"/>
      <c r="KIH48" s="467"/>
      <c r="KII48" s="467"/>
      <c r="KIJ48" s="467"/>
      <c r="KIK48" s="467"/>
      <c r="KIL48" s="467"/>
      <c r="KIM48" s="467"/>
      <c r="KIN48" s="467"/>
      <c r="KIO48" s="467"/>
      <c r="KIP48" s="467"/>
      <c r="KIQ48" s="467"/>
      <c r="KIR48" s="467"/>
      <c r="KIS48" s="467"/>
      <c r="KIT48" s="467"/>
      <c r="KIU48" s="467"/>
      <c r="KIV48" s="467"/>
      <c r="KIW48" s="467"/>
      <c r="KIX48" s="467"/>
      <c r="KIY48" s="467"/>
      <c r="KIZ48" s="467"/>
      <c r="KJA48" s="467"/>
      <c r="KJB48" s="467"/>
      <c r="KJC48" s="467"/>
      <c r="KJD48" s="467"/>
      <c r="KJE48" s="467"/>
      <c r="KJF48" s="467"/>
      <c r="KJG48" s="467"/>
      <c r="KJH48" s="467"/>
      <c r="KJI48" s="467"/>
      <c r="KJJ48" s="467"/>
      <c r="KJK48" s="467"/>
      <c r="KJL48" s="467"/>
      <c r="KJM48" s="467"/>
      <c r="KJN48" s="467"/>
      <c r="KJO48" s="467"/>
      <c r="KJP48" s="467"/>
      <c r="KJQ48" s="467"/>
      <c r="KJR48" s="467"/>
      <c r="KJS48" s="467"/>
      <c r="KJT48" s="467"/>
      <c r="KJU48" s="467"/>
      <c r="KJV48" s="467"/>
      <c r="KJW48" s="467"/>
      <c r="KJX48" s="467"/>
      <c r="KJY48" s="467"/>
      <c r="KJZ48" s="467"/>
      <c r="KKA48" s="467"/>
      <c r="KKB48" s="467"/>
      <c r="KKC48" s="467"/>
      <c r="KKD48" s="467"/>
      <c r="KKE48" s="467"/>
      <c r="KKF48" s="467"/>
      <c r="KKG48" s="467"/>
      <c r="KKH48" s="467"/>
      <c r="KKI48" s="467"/>
      <c r="KKJ48" s="467"/>
      <c r="KKK48" s="467"/>
      <c r="KKL48" s="467"/>
      <c r="KKM48" s="467"/>
      <c r="KKN48" s="467"/>
      <c r="KKO48" s="467"/>
      <c r="KKP48" s="467"/>
      <c r="KKQ48" s="467"/>
      <c r="KKR48" s="467"/>
      <c r="KKS48" s="467"/>
      <c r="KKT48" s="467"/>
      <c r="KKU48" s="467"/>
      <c r="KKV48" s="467"/>
      <c r="KKW48" s="467"/>
      <c r="KKX48" s="467"/>
      <c r="KKY48" s="467"/>
      <c r="KKZ48" s="467"/>
      <c r="KLA48" s="467"/>
      <c r="KLB48" s="467"/>
      <c r="KLC48" s="467"/>
      <c r="KLD48" s="467"/>
      <c r="KLE48" s="467"/>
      <c r="KLF48" s="467"/>
      <c r="KLG48" s="467"/>
      <c r="KLH48" s="467"/>
      <c r="KLI48" s="467"/>
      <c r="KLJ48" s="467"/>
      <c r="KLK48" s="467"/>
      <c r="KLL48" s="467"/>
      <c r="KLM48" s="467"/>
      <c r="KLN48" s="467"/>
      <c r="KLO48" s="467"/>
      <c r="KLP48" s="467"/>
      <c r="KLQ48" s="467"/>
      <c r="KLR48" s="467"/>
      <c r="KLS48" s="467"/>
      <c r="KLT48" s="467"/>
      <c r="KLU48" s="467"/>
      <c r="KLV48" s="467"/>
      <c r="KLW48" s="467"/>
      <c r="KLX48" s="467"/>
      <c r="KLY48" s="467"/>
      <c r="KLZ48" s="467"/>
      <c r="KMA48" s="467"/>
      <c r="KMB48" s="467"/>
      <c r="KMC48" s="467"/>
      <c r="KMD48" s="467"/>
      <c r="KME48" s="467"/>
      <c r="KMF48" s="467"/>
      <c r="KMG48" s="467"/>
      <c r="KMH48" s="467"/>
      <c r="KMI48" s="467"/>
      <c r="KMJ48" s="467"/>
      <c r="KMK48" s="467"/>
      <c r="KML48" s="467"/>
      <c r="KMM48" s="467"/>
      <c r="KMN48" s="467"/>
      <c r="KMO48" s="467"/>
      <c r="KMP48" s="467"/>
      <c r="KMQ48" s="467"/>
      <c r="KMR48" s="467"/>
      <c r="KMS48" s="467"/>
      <c r="KMT48" s="467"/>
      <c r="KMU48" s="467"/>
      <c r="KMV48" s="467"/>
      <c r="KMW48" s="467"/>
      <c r="KMX48" s="467"/>
      <c r="KMY48" s="467"/>
      <c r="KMZ48" s="467"/>
      <c r="KNA48" s="467"/>
      <c r="KNB48" s="467"/>
      <c r="KNC48" s="467"/>
      <c r="KND48" s="467"/>
      <c r="KNE48" s="467"/>
      <c r="KNF48" s="467"/>
      <c r="KNG48" s="467"/>
      <c r="KNH48" s="467"/>
      <c r="KNI48" s="467"/>
      <c r="KNJ48" s="467"/>
      <c r="KNK48" s="467"/>
      <c r="KNL48" s="467"/>
      <c r="KNM48" s="467"/>
      <c r="KNN48" s="467"/>
      <c r="KNO48" s="467"/>
      <c r="KNP48" s="467"/>
      <c r="KNQ48" s="467"/>
      <c r="KNR48" s="467"/>
      <c r="KNS48" s="467"/>
      <c r="KNT48" s="467"/>
      <c r="KNU48" s="467"/>
      <c r="KNV48" s="467"/>
      <c r="KNW48" s="467"/>
      <c r="KNX48" s="467"/>
      <c r="KNY48" s="467"/>
      <c r="KNZ48" s="467"/>
      <c r="KOA48" s="467"/>
      <c r="KOB48" s="467"/>
      <c r="KOC48" s="467"/>
      <c r="KOD48" s="467"/>
      <c r="KOE48" s="467"/>
      <c r="KOF48" s="467"/>
      <c r="KOG48" s="467"/>
      <c r="KOH48" s="467"/>
      <c r="KOI48" s="467"/>
      <c r="KOJ48" s="467"/>
      <c r="KOK48" s="467"/>
      <c r="KOL48" s="467"/>
      <c r="KOM48" s="467"/>
      <c r="KON48" s="467"/>
      <c r="KOO48" s="467"/>
      <c r="KOP48" s="467"/>
      <c r="KOQ48" s="467"/>
      <c r="KOR48" s="467"/>
      <c r="KOS48" s="467"/>
      <c r="KOT48" s="467"/>
      <c r="KOU48" s="467"/>
      <c r="KOV48" s="467"/>
      <c r="KOW48" s="467"/>
      <c r="KOX48" s="467"/>
      <c r="KOY48" s="467"/>
      <c r="KOZ48" s="467"/>
      <c r="KPA48" s="467"/>
      <c r="KPB48" s="467"/>
      <c r="KPC48" s="467"/>
      <c r="KPD48" s="467"/>
      <c r="KPE48" s="467"/>
      <c r="KPF48" s="467"/>
      <c r="KPG48" s="467"/>
      <c r="KPH48" s="467"/>
      <c r="KPI48" s="467"/>
      <c r="KPJ48" s="467"/>
      <c r="KPK48" s="467"/>
      <c r="KPL48" s="467"/>
      <c r="KPM48" s="467"/>
      <c r="KPN48" s="467"/>
      <c r="KPO48" s="467"/>
      <c r="KPP48" s="467"/>
      <c r="KPQ48" s="467"/>
      <c r="KPR48" s="467"/>
      <c r="KPS48" s="467"/>
      <c r="KPT48" s="467"/>
      <c r="KPU48" s="467"/>
      <c r="KPV48" s="467"/>
      <c r="KPW48" s="467"/>
      <c r="KPX48" s="467"/>
      <c r="KPY48" s="467"/>
      <c r="KPZ48" s="467"/>
      <c r="KQA48" s="467"/>
      <c r="KQB48" s="467"/>
      <c r="KQC48" s="467"/>
      <c r="KQD48" s="467"/>
      <c r="KQE48" s="467"/>
      <c r="KQF48" s="467"/>
      <c r="KQG48" s="467"/>
      <c r="KQH48" s="467"/>
      <c r="KQI48" s="467"/>
      <c r="KQJ48" s="467"/>
      <c r="KQK48" s="467"/>
      <c r="KQL48" s="467"/>
      <c r="KQM48" s="467"/>
      <c r="KQN48" s="467"/>
      <c r="KQO48" s="467"/>
      <c r="KQP48" s="467"/>
      <c r="KQQ48" s="467"/>
      <c r="KQR48" s="467"/>
      <c r="KQS48" s="467"/>
      <c r="KQT48" s="467"/>
      <c r="KQU48" s="467"/>
      <c r="KQV48" s="467"/>
      <c r="KQW48" s="467"/>
      <c r="KQX48" s="467"/>
      <c r="KQY48" s="467"/>
      <c r="KQZ48" s="467"/>
      <c r="KRA48" s="467"/>
      <c r="KRB48" s="467"/>
      <c r="KRC48" s="467"/>
      <c r="KRD48" s="467"/>
      <c r="KRE48" s="467"/>
      <c r="KRF48" s="467"/>
      <c r="KRG48" s="467"/>
      <c r="KRH48" s="467"/>
      <c r="KRI48" s="467"/>
      <c r="KRJ48" s="467"/>
      <c r="KRK48" s="467"/>
      <c r="KRL48" s="467"/>
      <c r="KRM48" s="467"/>
      <c r="KRN48" s="467"/>
      <c r="KRO48" s="467"/>
      <c r="KRP48" s="467"/>
      <c r="KRQ48" s="467"/>
      <c r="KRR48" s="467"/>
      <c r="KRS48" s="467"/>
      <c r="KRT48" s="467"/>
      <c r="KRU48" s="467"/>
      <c r="KRV48" s="467"/>
      <c r="KRW48" s="467"/>
      <c r="KRX48" s="467"/>
      <c r="KRY48" s="467"/>
      <c r="KRZ48" s="467"/>
      <c r="KSA48" s="467"/>
      <c r="KSB48" s="467"/>
      <c r="KSC48" s="467"/>
      <c r="KSD48" s="467"/>
      <c r="KSE48" s="467"/>
      <c r="KSF48" s="467"/>
      <c r="KSG48" s="467"/>
      <c r="KSH48" s="467"/>
      <c r="KSI48" s="467"/>
      <c r="KSJ48" s="467"/>
      <c r="KSK48" s="467"/>
      <c r="KSL48" s="467"/>
      <c r="KSM48" s="467"/>
      <c r="KSN48" s="467"/>
      <c r="KSO48" s="467"/>
      <c r="KSP48" s="467"/>
      <c r="KSQ48" s="467"/>
      <c r="KSR48" s="467"/>
      <c r="KSS48" s="467"/>
      <c r="KST48" s="467"/>
      <c r="KSU48" s="467"/>
      <c r="KSV48" s="467"/>
      <c r="KSW48" s="467"/>
      <c r="KSX48" s="467"/>
      <c r="KSY48" s="467"/>
      <c r="KSZ48" s="467"/>
      <c r="KTA48" s="467"/>
      <c r="KTB48" s="467"/>
      <c r="KTC48" s="467"/>
      <c r="KTD48" s="467"/>
      <c r="KTE48" s="467"/>
      <c r="KTF48" s="467"/>
      <c r="KTG48" s="467"/>
      <c r="KTH48" s="467"/>
      <c r="KTI48" s="467"/>
      <c r="KTJ48" s="467"/>
      <c r="KTK48" s="467"/>
      <c r="KTL48" s="467"/>
      <c r="KTM48" s="467"/>
      <c r="KTN48" s="467"/>
      <c r="KTO48" s="467"/>
      <c r="KTP48" s="467"/>
      <c r="KTQ48" s="467"/>
      <c r="KTR48" s="467"/>
      <c r="KTS48" s="467"/>
      <c r="KTT48" s="467"/>
      <c r="KTU48" s="467"/>
      <c r="KTV48" s="467"/>
      <c r="KTW48" s="467"/>
      <c r="KTX48" s="467"/>
      <c r="KTY48" s="467"/>
      <c r="KTZ48" s="467"/>
      <c r="KUA48" s="467"/>
      <c r="KUB48" s="467"/>
      <c r="KUC48" s="467"/>
      <c r="KUD48" s="467"/>
      <c r="KUE48" s="467"/>
      <c r="KUF48" s="467"/>
      <c r="KUG48" s="467"/>
      <c r="KUH48" s="467"/>
      <c r="KUI48" s="467"/>
      <c r="KUJ48" s="467"/>
      <c r="KUK48" s="467"/>
      <c r="KUL48" s="467"/>
      <c r="KUM48" s="467"/>
      <c r="KUN48" s="467"/>
      <c r="KUO48" s="467"/>
      <c r="KUP48" s="467"/>
      <c r="KUQ48" s="467"/>
      <c r="KUR48" s="467"/>
      <c r="KUS48" s="467"/>
      <c r="KUT48" s="467"/>
      <c r="KUU48" s="467"/>
      <c r="KUV48" s="467"/>
      <c r="KUW48" s="467"/>
      <c r="KUX48" s="467"/>
      <c r="KUY48" s="467"/>
      <c r="KUZ48" s="467"/>
      <c r="KVA48" s="467"/>
      <c r="KVB48" s="467"/>
      <c r="KVC48" s="467"/>
      <c r="KVD48" s="467"/>
      <c r="KVE48" s="467"/>
      <c r="KVF48" s="467"/>
      <c r="KVG48" s="467"/>
      <c r="KVH48" s="467"/>
      <c r="KVI48" s="467"/>
      <c r="KVJ48" s="467"/>
      <c r="KVK48" s="467"/>
      <c r="KVL48" s="467"/>
      <c r="KVM48" s="467"/>
      <c r="KVN48" s="467"/>
      <c r="KVO48" s="467"/>
      <c r="KVP48" s="467"/>
      <c r="KVQ48" s="467"/>
      <c r="KVR48" s="467"/>
      <c r="KVS48" s="467"/>
      <c r="KVT48" s="467"/>
      <c r="KVU48" s="467"/>
      <c r="KVV48" s="467"/>
      <c r="KVW48" s="467"/>
      <c r="KVX48" s="467"/>
      <c r="KVY48" s="467"/>
      <c r="KVZ48" s="467"/>
      <c r="KWA48" s="467"/>
      <c r="KWB48" s="467"/>
      <c r="KWC48" s="467"/>
      <c r="KWD48" s="467"/>
      <c r="KWE48" s="467"/>
      <c r="KWF48" s="467"/>
      <c r="KWG48" s="467"/>
      <c r="KWH48" s="467"/>
      <c r="KWI48" s="467"/>
      <c r="KWJ48" s="467"/>
      <c r="KWK48" s="467"/>
      <c r="KWL48" s="467"/>
      <c r="KWM48" s="467"/>
      <c r="KWN48" s="467"/>
      <c r="KWO48" s="467"/>
      <c r="KWP48" s="467"/>
      <c r="KWQ48" s="467"/>
      <c r="KWR48" s="467"/>
      <c r="KWS48" s="467"/>
      <c r="KWT48" s="467"/>
      <c r="KWU48" s="467"/>
      <c r="KWV48" s="467"/>
      <c r="KWW48" s="467"/>
      <c r="KWX48" s="467"/>
      <c r="KWY48" s="467"/>
      <c r="KWZ48" s="467"/>
      <c r="KXA48" s="467"/>
      <c r="KXB48" s="467"/>
      <c r="KXC48" s="467"/>
      <c r="KXD48" s="467"/>
      <c r="KXE48" s="467"/>
      <c r="KXF48" s="467"/>
      <c r="KXG48" s="467"/>
      <c r="KXH48" s="467"/>
      <c r="KXI48" s="467"/>
      <c r="KXJ48" s="467"/>
      <c r="KXK48" s="467"/>
      <c r="KXL48" s="467"/>
      <c r="KXM48" s="467"/>
      <c r="KXN48" s="467"/>
      <c r="KXO48" s="467"/>
      <c r="KXP48" s="467"/>
      <c r="KXQ48" s="467"/>
      <c r="KXR48" s="467"/>
      <c r="KXS48" s="467"/>
      <c r="KXT48" s="467"/>
      <c r="KXU48" s="467"/>
      <c r="KXV48" s="467"/>
      <c r="KXW48" s="467"/>
      <c r="KXX48" s="467"/>
      <c r="KXY48" s="467"/>
      <c r="KXZ48" s="467"/>
      <c r="KYA48" s="467"/>
      <c r="KYB48" s="467"/>
      <c r="KYC48" s="467"/>
      <c r="KYD48" s="467"/>
      <c r="KYE48" s="467"/>
      <c r="KYF48" s="467"/>
      <c r="KYG48" s="467"/>
      <c r="KYH48" s="467"/>
      <c r="KYI48" s="467"/>
      <c r="KYJ48" s="467"/>
      <c r="KYK48" s="467"/>
      <c r="KYL48" s="467"/>
      <c r="KYM48" s="467"/>
      <c r="KYN48" s="467"/>
      <c r="KYO48" s="467"/>
      <c r="KYP48" s="467"/>
      <c r="KYQ48" s="467"/>
      <c r="KYR48" s="467"/>
      <c r="KYS48" s="467"/>
      <c r="KYT48" s="467"/>
      <c r="KYU48" s="467"/>
      <c r="KYV48" s="467"/>
      <c r="KYW48" s="467"/>
      <c r="KYX48" s="467"/>
      <c r="KYY48" s="467"/>
      <c r="KYZ48" s="467"/>
      <c r="KZA48" s="467"/>
      <c r="KZB48" s="467"/>
      <c r="KZC48" s="467"/>
      <c r="KZD48" s="467"/>
      <c r="KZE48" s="467"/>
      <c r="KZF48" s="467"/>
      <c r="KZG48" s="467"/>
      <c r="KZH48" s="467"/>
      <c r="KZI48" s="467"/>
      <c r="KZJ48" s="467"/>
      <c r="KZK48" s="467"/>
      <c r="KZL48" s="467"/>
      <c r="KZM48" s="467"/>
      <c r="KZN48" s="467"/>
      <c r="KZO48" s="467"/>
      <c r="KZP48" s="467"/>
      <c r="KZQ48" s="467"/>
      <c r="KZR48" s="467"/>
      <c r="KZS48" s="467"/>
      <c r="KZT48" s="467"/>
      <c r="KZU48" s="467"/>
      <c r="KZV48" s="467"/>
      <c r="KZW48" s="467"/>
      <c r="KZX48" s="467"/>
      <c r="KZY48" s="467"/>
      <c r="KZZ48" s="467"/>
      <c r="LAA48" s="467"/>
      <c r="LAB48" s="467"/>
      <c r="LAC48" s="467"/>
      <c r="LAD48" s="467"/>
      <c r="LAE48" s="467"/>
      <c r="LAF48" s="467"/>
      <c r="LAG48" s="467"/>
      <c r="LAH48" s="467"/>
      <c r="LAI48" s="467"/>
      <c r="LAJ48" s="467"/>
      <c r="LAK48" s="467"/>
      <c r="LAL48" s="467"/>
      <c r="LAM48" s="467"/>
      <c r="LAN48" s="467"/>
      <c r="LAO48" s="467"/>
      <c r="LAP48" s="467"/>
      <c r="LAQ48" s="467"/>
      <c r="LAR48" s="467"/>
      <c r="LAS48" s="467"/>
      <c r="LAT48" s="467"/>
      <c r="LAU48" s="467"/>
      <c r="LAV48" s="467"/>
      <c r="LAW48" s="467"/>
      <c r="LAX48" s="467"/>
      <c r="LAY48" s="467"/>
      <c r="LAZ48" s="467"/>
      <c r="LBA48" s="467"/>
      <c r="LBB48" s="467"/>
      <c r="LBC48" s="467"/>
      <c r="LBD48" s="467"/>
      <c r="LBE48" s="467"/>
      <c r="LBF48" s="467"/>
      <c r="LBG48" s="467"/>
      <c r="LBH48" s="467"/>
      <c r="LBI48" s="467"/>
      <c r="LBJ48" s="467"/>
      <c r="LBK48" s="467"/>
      <c r="LBL48" s="467"/>
      <c r="LBM48" s="467"/>
      <c r="LBN48" s="467"/>
      <c r="LBO48" s="467"/>
      <c r="LBP48" s="467"/>
      <c r="LBQ48" s="467"/>
      <c r="LBR48" s="467"/>
      <c r="LBS48" s="467"/>
      <c r="LBT48" s="467"/>
      <c r="LBU48" s="467"/>
      <c r="LBV48" s="467"/>
      <c r="LBW48" s="467"/>
      <c r="LBX48" s="467"/>
      <c r="LBY48" s="467"/>
      <c r="LBZ48" s="467"/>
      <c r="LCA48" s="467"/>
      <c r="LCB48" s="467"/>
      <c r="LCC48" s="467"/>
      <c r="LCD48" s="467"/>
      <c r="LCE48" s="467"/>
      <c r="LCF48" s="467"/>
      <c r="LCG48" s="467"/>
      <c r="LCH48" s="467"/>
      <c r="LCI48" s="467"/>
      <c r="LCJ48" s="467"/>
      <c r="LCK48" s="467"/>
      <c r="LCL48" s="467"/>
      <c r="LCM48" s="467"/>
      <c r="LCN48" s="467"/>
      <c r="LCO48" s="467"/>
      <c r="LCP48" s="467"/>
      <c r="LCQ48" s="467"/>
      <c r="LCR48" s="467"/>
      <c r="LCS48" s="467"/>
      <c r="LCT48" s="467"/>
      <c r="LCU48" s="467"/>
      <c r="LCV48" s="467"/>
      <c r="LCW48" s="467"/>
      <c r="LCX48" s="467"/>
      <c r="LCY48" s="467"/>
      <c r="LCZ48" s="467"/>
      <c r="LDA48" s="467"/>
      <c r="LDB48" s="467"/>
      <c r="LDC48" s="467"/>
      <c r="LDD48" s="467"/>
      <c r="LDE48" s="467"/>
      <c r="LDF48" s="467"/>
      <c r="LDG48" s="467"/>
      <c r="LDH48" s="467"/>
      <c r="LDI48" s="467"/>
      <c r="LDJ48" s="467"/>
      <c r="LDK48" s="467"/>
      <c r="LDL48" s="467"/>
      <c r="LDM48" s="467"/>
      <c r="LDN48" s="467"/>
      <c r="LDO48" s="467"/>
      <c r="LDP48" s="467"/>
      <c r="LDQ48" s="467"/>
      <c r="LDR48" s="467"/>
      <c r="LDS48" s="467"/>
      <c r="LDT48" s="467"/>
      <c r="LDU48" s="467"/>
      <c r="LDV48" s="467"/>
      <c r="LDW48" s="467"/>
      <c r="LDX48" s="467"/>
      <c r="LDY48" s="467"/>
      <c r="LDZ48" s="467"/>
      <c r="LEA48" s="467"/>
      <c r="LEB48" s="467"/>
      <c r="LEC48" s="467"/>
      <c r="LED48" s="467"/>
      <c r="LEE48" s="467"/>
      <c r="LEF48" s="467"/>
      <c r="LEG48" s="467"/>
      <c r="LEH48" s="467"/>
      <c r="LEI48" s="467"/>
      <c r="LEJ48" s="467"/>
      <c r="LEK48" s="467"/>
      <c r="LEL48" s="467"/>
      <c r="LEM48" s="467"/>
      <c r="LEN48" s="467"/>
      <c r="LEO48" s="467"/>
      <c r="LEP48" s="467"/>
      <c r="LEQ48" s="467"/>
      <c r="LER48" s="467"/>
      <c r="LES48" s="467"/>
      <c r="LET48" s="467"/>
      <c r="LEU48" s="467"/>
      <c r="LEV48" s="467"/>
      <c r="LEW48" s="467"/>
      <c r="LEX48" s="467"/>
      <c r="LEY48" s="467"/>
      <c r="LEZ48" s="467"/>
      <c r="LFA48" s="467"/>
      <c r="LFB48" s="467"/>
      <c r="LFC48" s="467"/>
      <c r="LFD48" s="467"/>
      <c r="LFE48" s="467"/>
      <c r="LFF48" s="467"/>
      <c r="LFG48" s="467"/>
      <c r="LFH48" s="467"/>
      <c r="LFI48" s="467"/>
      <c r="LFJ48" s="467"/>
      <c r="LFK48" s="467"/>
      <c r="LFL48" s="467"/>
      <c r="LFM48" s="467"/>
      <c r="LFN48" s="467"/>
      <c r="LFO48" s="467"/>
      <c r="LFP48" s="467"/>
      <c r="LFQ48" s="467"/>
      <c r="LFR48" s="467"/>
      <c r="LFS48" s="467"/>
      <c r="LFT48" s="467"/>
      <c r="LFU48" s="467"/>
      <c r="LFV48" s="467"/>
      <c r="LFW48" s="467"/>
      <c r="LFX48" s="467"/>
      <c r="LFY48" s="467"/>
      <c r="LFZ48" s="467"/>
      <c r="LGA48" s="467"/>
      <c r="LGB48" s="467"/>
      <c r="LGC48" s="467"/>
      <c r="LGD48" s="467"/>
      <c r="LGE48" s="467"/>
      <c r="LGF48" s="467"/>
      <c r="LGG48" s="467"/>
      <c r="LGH48" s="467"/>
      <c r="LGI48" s="467"/>
      <c r="LGJ48" s="467"/>
      <c r="LGK48" s="467"/>
      <c r="LGL48" s="467"/>
      <c r="LGM48" s="467"/>
      <c r="LGN48" s="467"/>
      <c r="LGO48" s="467"/>
      <c r="LGP48" s="467"/>
      <c r="LGQ48" s="467"/>
      <c r="LGR48" s="467"/>
      <c r="LGS48" s="467"/>
      <c r="LGT48" s="467"/>
      <c r="LGU48" s="467"/>
      <c r="LGV48" s="467"/>
      <c r="LGW48" s="467"/>
      <c r="LGX48" s="467"/>
      <c r="LGY48" s="467"/>
      <c r="LGZ48" s="467"/>
      <c r="LHA48" s="467"/>
      <c r="LHB48" s="467"/>
      <c r="LHC48" s="467"/>
      <c r="LHD48" s="467"/>
      <c r="LHE48" s="467"/>
      <c r="LHF48" s="467"/>
      <c r="LHG48" s="467"/>
      <c r="LHH48" s="467"/>
      <c r="LHI48" s="467"/>
      <c r="LHJ48" s="467"/>
      <c r="LHK48" s="467"/>
      <c r="LHL48" s="467"/>
      <c r="LHM48" s="467"/>
      <c r="LHN48" s="467"/>
      <c r="LHO48" s="467"/>
      <c r="LHP48" s="467"/>
      <c r="LHQ48" s="467"/>
      <c r="LHR48" s="467"/>
      <c r="LHS48" s="467"/>
      <c r="LHT48" s="467"/>
      <c r="LHU48" s="467"/>
      <c r="LHV48" s="467"/>
      <c r="LHW48" s="467"/>
      <c r="LHX48" s="467"/>
      <c r="LHY48" s="467"/>
      <c r="LHZ48" s="467"/>
      <c r="LIA48" s="467"/>
      <c r="LIB48" s="467"/>
      <c r="LIC48" s="467"/>
      <c r="LID48" s="467"/>
      <c r="LIE48" s="467"/>
      <c r="LIF48" s="467"/>
      <c r="LIG48" s="467"/>
      <c r="LIH48" s="467"/>
      <c r="LII48" s="467"/>
      <c r="LIJ48" s="467"/>
      <c r="LIK48" s="467"/>
      <c r="LIL48" s="467"/>
      <c r="LIM48" s="467"/>
      <c r="LIN48" s="467"/>
      <c r="LIO48" s="467"/>
      <c r="LIP48" s="467"/>
      <c r="LIQ48" s="467"/>
      <c r="LIR48" s="467"/>
      <c r="LIS48" s="467"/>
      <c r="LIT48" s="467"/>
      <c r="LIU48" s="467"/>
      <c r="LIV48" s="467"/>
      <c r="LIW48" s="467"/>
      <c r="LIX48" s="467"/>
      <c r="LIY48" s="467"/>
      <c r="LIZ48" s="467"/>
      <c r="LJA48" s="467"/>
      <c r="LJB48" s="467"/>
      <c r="LJC48" s="467"/>
      <c r="LJD48" s="467"/>
      <c r="LJE48" s="467"/>
      <c r="LJF48" s="467"/>
      <c r="LJG48" s="467"/>
      <c r="LJH48" s="467"/>
      <c r="LJI48" s="467"/>
      <c r="LJJ48" s="467"/>
      <c r="LJK48" s="467"/>
      <c r="LJL48" s="467"/>
      <c r="LJM48" s="467"/>
      <c r="LJN48" s="467"/>
      <c r="LJO48" s="467"/>
      <c r="LJP48" s="467"/>
      <c r="LJQ48" s="467"/>
      <c r="LJR48" s="467"/>
      <c r="LJS48" s="467"/>
      <c r="LJT48" s="467"/>
      <c r="LJU48" s="467"/>
      <c r="LJV48" s="467"/>
      <c r="LJW48" s="467"/>
      <c r="LJX48" s="467"/>
      <c r="LJY48" s="467"/>
      <c r="LJZ48" s="467"/>
      <c r="LKA48" s="467"/>
      <c r="LKB48" s="467"/>
      <c r="LKC48" s="467"/>
      <c r="LKD48" s="467"/>
      <c r="LKE48" s="467"/>
      <c r="LKF48" s="467"/>
      <c r="LKG48" s="467"/>
      <c r="LKH48" s="467"/>
      <c r="LKI48" s="467"/>
      <c r="LKJ48" s="467"/>
      <c r="LKK48" s="467"/>
      <c r="LKL48" s="467"/>
      <c r="LKM48" s="467"/>
      <c r="LKN48" s="467"/>
      <c r="LKO48" s="467"/>
      <c r="LKP48" s="467"/>
      <c r="LKQ48" s="467"/>
      <c r="LKR48" s="467"/>
      <c r="LKS48" s="467"/>
      <c r="LKT48" s="467"/>
      <c r="LKU48" s="467"/>
      <c r="LKV48" s="467"/>
      <c r="LKW48" s="467"/>
      <c r="LKX48" s="467"/>
      <c r="LKY48" s="467"/>
      <c r="LKZ48" s="467"/>
      <c r="LLA48" s="467"/>
      <c r="LLB48" s="467"/>
      <c r="LLC48" s="467"/>
      <c r="LLD48" s="467"/>
      <c r="LLE48" s="467"/>
      <c r="LLF48" s="467"/>
      <c r="LLG48" s="467"/>
      <c r="LLH48" s="467"/>
      <c r="LLI48" s="467"/>
      <c r="LLJ48" s="467"/>
      <c r="LLK48" s="467"/>
      <c r="LLL48" s="467"/>
      <c r="LLM48" s="467"/>
      <c r="LLN48" s="467"/>
      <c r="LLO48" s="467"/>
      <c r="LLP48" s="467"/>
      <c r="LLQ48" s="467"/>
      <c r="LLR48" s="467"/>
      <c r="LLS48" s="467"/>
      <c r="LLT48" s="467"/>
      <c r="LLU48" s="467"/>
      <c r="LLV48" s="467"/>
      <c r="LLW48" s="467"/>
      <c r="LLX48" s="467"/>
      <c r="LLY48" s="467"/>
      <c r="LLZ48" s="467"/>
      <c r="LMA48" s="467"/>
      <c r="LMB48" s="467"/>
      <c r="LMC48" s="467"/>
      <c r="LMD48" s="467"/>
      <c r="LME48" s="467"/>
      <c r="LMF48" s="467"/>
      <c r="LMG48" s="467"/>
      <c r="LMH48" s="467"/>
      <c r="LMI48" s="467"/>
      <c r="LMJ48" s="467"/>
      <c r="LMK48" s="467"/>
      <c r="LML48" s="467"/>
      <c r="LMM48" s="467"/>
      <c r="LMN48" s="467"/>
      <c r="LMO48" s="467"/>
      <c r="LMP48" s="467"/>
      <c r="LMQ48" s="467"/>
      <c r="LMR48" s="467"/>
      <c r="LMS48" s="467"/>
      <c r="LMT48" s="467"/>
      <c r="LMU48" s="467"/>
      <c r="LMV48" s="467"/>
      <c r="LMW48" s="467"/>
      <c r="LMX48" s="467"/>
      <c r="LMY48" s="467"/>
      <c r="LMZ48" s="467"/>
      <c r="LNA48" s="467"/>
      <c r="LNB48" s="467"/>
      <c r="LNC48" s="467"/>
      <c r="LND48" s="467"/>
      <c r="LNE48" s="467"/>
      <c r="LNF48" s="467"/>
      <c r="LNG48" s="467"/>
      <c r="LNH48" s="467"/>
      <c r="LNI48" s="467"/>
      <c r="LNJ48" s="467"/>
      <c r="LNK48" s="467"/>
      <c r="LNL48" s="467"/>
      <c r="LNM48" s="467"/>
      <c r="LNN48" s="467"/>
      <c r="LNO48" s="467"/>
      <c r="LNP48" s="467"/>
      <c r="LNQ48" s="467"/>
      <c r="LNR48" s="467"/>
      <c r="LNS48" s="467"/>
      <c r="LNT48" s="467"/>
      <c r="LNU48" s="467"/>
      <c r="LNV48" s="467"/>
      <c r="LNW48" s="467"/>
      <c r="LNX48" s="467"/>
      <c r="LNY48" s="467"/>
      <c r="LNZ48" s="467"/>
      <c r="LOA48" s="467"/>
      <c r="LOB48" s="467"/>
      <c r="LOC48" s="467"/>
      <c r="LOD48" s="467"/>
      <c r="LOE48" s="467"/>
      <c r="LOF48" s="467"/>
      <c r="LOG48" s="467"/>
      <c r="LOH48" s="467"/>
      <c r="LOI48" s="467"/>
      <c r="LOJ48" s="467"/>
      <c r="LOK48" s="467"/>
      <c r="LOL48" s="467"/>
      <c r="LOM48" s="467"/>
      <c r="LON48" s="467"/>
      <c r="LOO48" s="467"/>
      <c r="LOP48" s="467"/>
      <c r="LOQ48" s="467"/>
      <c r="LOR48" s="467"/>
      <c r="LOS48" s="467"/>
      <c r="LOT48" s="467"/>
      <c r="LOU48" s="467"/>
      <c r="LOV48" s="467"/>
      <c r="LOW48" s="467"/>
      <c r="LOX48" s="467"/>
      <c r="LOY48" s="467"/>
      <c r="LOZ48" s="467"/>
      <c r="LPA48" s="467"/>
      <c r="LPB48" s="467"/>
      <c r="LPC48" s="467"/>
      <c r="LPD48" s="467"/>
      <c r="LPE48" s="467"/>
      <c r="LPF48" s="467"/>
      <c r="LPG48" s="467"/>
      <c r="LPH48" s="467"/>
      <c r="LPI48" s="467"/>
      <c r="LPJ48" s="467"/>
      <c r="LPK48" s="467"/>
      <c r="LPL48" s="467"/>
      <c r="LPM48" s="467"/>
      <c r="LPN48" s="467"/>
      <c r="LPO48" s="467"/>
      <c r="LPP48" s="467"/>
      <c r="LPQ48" s="467"/>
      <c r="LPR48" s="467"/>
      <c r="LPS48" s="467"/>
      <c r="LPT48" s="467"/>
      <c r="LPU48" s="467"/>
      <c r="LPV48" s="467"/>
      <c r="LPW48" s="467"/>
      <c r="LPX48" s="467"/>
      <c r="LPY48" s="467"/>
      <c r="LPZ48" s="467"/>
      <c r="LQA48" s="467"/>
      <c r="LQB48" s="467"/>
      <c r="LQC48" s="467"/>
      <c r="LQD48" s="467"/>
      <c r="LQE48" s="467"/>
      <c r="LQF48" s="467"/>
      <c r="LQG48" s="467"/>
      <c r="LQH48" s="467"/>
      <c r="LQI48" s="467"/>
      <c r="LQJ48" s="467"/>
      <c r="LQK48" s="467"/>
      <c r="LQL48" s="467"/>
      <c r="LQM48" s="467"/>
      <c r="LQN48" s="467"/>
      <c r="LQO48" s="467"/>
      <c r="LQP48" s="467"/>
      <c r="LQQ48" s="467"/>
      <c r="LQR48" s="467"/>
      <c r="LQS48" s="467"/>
      <c r="LQT48" s="467"/>
      <c r="LQU48" s="467"/>
      <c r="LQV48" s="467"/>
      <c r="LQW48" s="467"/>
      <c r="LQX48" s="467"/>
      <c r="LQY48" s="467"/>
      <c r="LQZ48" s="467"/>
      <c r="LRA48" s="467"/>
      <c r="LRB48" s="467"/>
      <c r="LRC48" s="467"/>
      <c r="LRD48" s="467"/>
      <c r="LRE48" s="467"/>
      <c r="LRF48" s="467"/>
      <c r="LRG48" s="467"/>
      <c r="LRH48" s="467"/>
      <c r="LRI48" s="467"/>
      <c r="LRJ48" s="467"/>
      <c r="LRK48" s="467"/>
      <c r="LRL48" s="467"/>
      <c r="LRM48" s="467"/>
      <c r="LRN48" s="467"/>
      <c r="LRO48" s="467"/>
      <c r="LRP48" s="467"/>
      <c r="LRQ48" s="467"/>
      <c r="LRR48" s="467"/>
      <c r="LRS48" s="467"/>
      <c r="LRT48" s="467"/>
      <c r="LRU48" s="467"/>
      <c r="LRV48" s="467"/>
      <c r="LRW48" s="467"/>
      <c r="LRX48" s="467"/>
      <c r="LRY48" s="467"/>
      <c r="LRZ48" s="467"/>
      <c r="LSA48" s="467"/>
      <c r="LSB48" s="467"/>
      <c r="LSC48" s="467"/>
      <c r="LSD48" s="467"/>
      <c r="LSE48" s="467"/>
      <c r="LSF48" s="467"/>
      <c r="LSG48" s="467"/>
      <c r="LSH48" s="467"/>
      <c r="LSI48" s="467"/>
      <c r="LSJ48" s="467"/>
      <c r="LSK48" s="467"/>
      <c r="LSL48" s="467"/>
      <c r="LSM48" s="467"/>
      <c r="LSN48" s="467"/>
      <c r="LSO48" s="467"/>
      <c r="LSP48" s="467"/>
      <c r="LSQ48" s="467"/>
      <c r="LSR48" s="467"/>
      <c r="LSS48" s="467"/>
      <c r="LST48" s="467"/>
      <c r="LSU48" s="467"/>
      <c r="LSV48" s="467"/>
      <c r="LSW48" s="467"/>
      <c r="LSX48" s="467"/>
      <c r="LSY48" s="467"/>
      <c r="LSZ48" s="467"/>
      <c r="LTA48" s="467"/>
      <c r="LTB48" s="467"/>
      <c r="LTC48" s="467"/>
      <c r="LTD48" s="467"/>
      <c r="LTE48" s="467"/>
      <c r="LTF48" s="467"/>
      <c r="LTG48" s="467"/>
      <c r="LTH48" s="467"/>
      <c r="LTI48" s="467"/>
      <c r="LTJ48" s="467"/>
      <c r="LTK48" s="467"/>
      <c r="LTL48" s="467"/>
      <c r="LTM48" s="467"/>
      <c r="LTN48" s="467"/>
      <c r="LTO48" s="467"/>
      <c r="LTP48" s="467"/>
      <c r="LTQ48" s="467"/>
      <c r="LTR48" s="467"/>
      <c r="LTS48" s="467"/>
      <c r="LTT48" s="467"/>
      <c r="LTU48" s="467"/>
      <c r="LTV48" s="467"/>
      <c r="LTW48" s="467"/>
      <c r="LTX48" s="467"/>
      <c r="LTY48" s="467"/>
      <c r="LTZ48" s="467"/>
      <c r="LUA48" s="467"/>
      <c r="LUB48" s="467"/>
      <c r="LUC48" s="467"/>
      <c r="LUD48" s="467"/>
      <c r="LUE48" s="467"/>
      <c r="LUF48" s="467"/>
      <c r="LUG48" s="467"/>
      <c r="LUH48" s="467"/>
      <c r="LUI48" s="467"/>
      <c r="LUJ48" s="467"/>
      <c r="LUK48" s="467"/>
      <c r="LUL48" s="467"/>
      <c r="LUM48" s="467"/>
      <c r="LUN48" s="467"/>
      <c r="LUO48" s="467"/>
      <c r="LUP48" s="467"/>
      <c r="LUQ48" s="467"/>
      <c r="LUR48" s="467"/>
      <c r="LUS48" s="467"/>
      <c r="LUT48" s="467"/>
      <c r="LUU48" s="467"/>
      <c r="LUV48" s="467"/>
      <c r="LUW48" s="467"/>
      <c r="LUX48" s="467"/>
      <c r="LUY48" s="467"/>
      <c r="LUZ48" s="467"/>
      <c r="LVA48" s="467"/>
      <c r="LVB48" s="467"/>
      <c r="LVC48" s="467"/>
      <c r="LVD48" s="467"/>
      <c r="LVE48" s="467"/>
      <c r="LVF48" s="467"/>
      <c r="LVG48" s="467"/>
      <c r="LVH48" s="467"/>
      <c r="LVI48" s="467"/>
      <c r="LVJ48" s="467"/>
      <c r="LVK48" s="467"/>
      <c r="LVL48" s="467"/>
      <c r="LVM48" s="467"/>
      <c r="LVN48" s="467"/>
      <c r="LVO48" s="467"/>
      <c r="LVP48" s="467"/>
      <c r="LVQ48" s="467"/>
      <c r="LVR48" s="467"/>
      <c r="LVS48" s="467"/>
      <c r="LVT48" s="467"/>
      <c r="LVU48" s="467"/>
      <c r="LVV48" s="467"/>
      <c r="LVW48" s="467"/>
      <c r="LVX48" s="467"/>
      <c r="LVY48" s="467"/>
      <c r="LVZ48" s="467"/>
      <c r="LWA48" s="467"/>
      <c r="LWB48" s="467"/>
      <c r="LWC48" s="467"/>
      <c r="LWD48" s="467"/>
      <c r="LWE48" s="467"/>
      <c r="LWF48" s="467"/>
      <c r="LWG48" s="467"/>
      <c r="LWH48" s="467"/>
      <c r="LWI48" s="467"/>
      <c r="LWJ48" s="467"/>
      <c r="LWK48" s="467"/>
      <c r="LWL48" s="467"/>
      <c r="LWM48" s="467"/>
      <c r="LWN48" s="467"/>
      <c r="LWO48" s="467"/>
      <c r="LWP48" s="467"/>
      <c r="LWQ48" s="467"/>
      <c r="LWR48" s="467"/>
      <c r="LWS48" s="467"/>
      <c r="LWT48" s="467"/>
      <c r="LWU48" s="467"/>
      <c r="LWV48" s="467"/>
      <c r="LWW48" s="467"/>
      <c r="LWX48" s="467"/>
      <c r="LWY48" s="467"/>
      <c r="LWZ48" s="467"/>
      <c r="LXA48" s="467"/>
      <c r="LXB48" s="467"/>
      <c r="LXC48" s="467"/>
      <c r="LXD48" s="467"/>
      <c r="LXE48" s="467"/>
      <c r="LXF48" s="467"/>
      <c r="LXG48" s="467"/>
      <c r="LXH48" s="467"/>
      <c r="LXI48" s="467"/>
      <c r="LXJ48" s="467"/>
      <c r="LXK48" s="467"/>
      <c r="LXL48" s="467"/>
      <c r="LXM48" s="467"/>
      <c r="LXN48" s="467"/>
      <c r="LXO48" s="467"/>
      <c r="LXP48" s="467"/>
      <c r="LXQ48" s="467"/>
      <c r="LXR48" s="467"/>
      <c r="LXS48" s="467"/>
      <c r="LXT48" s="467"/>
      <c r="LXU48" s="467"/>
      <c r="LXV48" s="467"/>
      <c r="LXW48" s="467"/>
      <c r="LXX48" s="467"/>
      <c r="LXY48" s="467"/>
      <c r="LXZ48" s="467"/>
      <c r="LYA48" s="467"/>
      <c r="LYB48" s="467"/>
      <c r="LYC48" s="467"/>
      <c r="LYD48" s="467"/>
      <c r="LYE48" s="467"/>
      <c r="LYF48" s="467"/>
      <c r="LYG48" s="467"/>
      <c r="LYH48" s="467"/>
      <c r="LYI48" s="467"/>
      <c r="LYJ48" s="467"/>
      <c r="LYK48" s="467"/>
      <c r="LYL48" s="467"/>
      <c r="LYM48" s="467"/>
      <c r="LYN48" s="467"/>
      <c r="LYO48" s="467"/>
      <c r="LYP48" s="467"/>
      <c r="LYQ48" s="467"/>
      <c r="LYR48" s="467"/>
      <c r="LYS48" s="467"/>
      <c r="LYT48" s="467"/>
      <c r="LYU48" s="467"/>
      <c r="LYV48" s="467"/>
      <c r="LYW48" s="467"/>
      <c r="LYX48" s="467"/>
      <c r="LYY48" s="467"/>
      <c r="LYZ48" s="467"/>
      <c r="LZA48" s="467"/>
      <c r="LZB48" s="467"/>
      <c r="LZC48" s="467"/>
      <c r="LZD48" s="467"/>
      <c r="LZE48" s="467"/>
      <c r="LZF48" s="467"/>
      <c r="LZG48" s="467"/>
      <c r="LZH48" s="467"/>
      <c r="LZI48" s="467"/>
      <c r="LZJ48" s="467"/>
      <c r="LZK48" s="467"/>
      <c r="LZL48" s="467"/>
      <c r="LZM48" s="467"/>
      <c r="LZN48" s="467"/>
      <c r="LZO48" s="467"/>
      <c r="LZP48" s="467"/>
      <c r="LZQ48" s="467"/>
      <c r="LZR48" s="467"/>
      <c r="LZS48" s="467"/>
      <c r="LZT48" s="467"/>
      <c r="LZU48" s="467"/>
      <c r="LZV48" s="467"/>
      <c r="LZW48" s="467"/>
      <c r="LZX48" s="467"/>
      <c r="LZY48" s="467"/>
      <c r="LZZ48" s="467"/>
      <c r="MAA48" s="467"/>
      <c r="MAB48" s="467"/>
      <c r="MAC48" s="467"/>
      <c r="MAD48" s="467"/>
      <c r="MAE48" s="467"/>
      <c r="MAF48" s="467"/>
      <c r="MAG48" s="467"/>
      <c r="MAH48" s="467"/>
      <c r="MAI48" s="467"/>
      <c r="MAJ48" s="467"/>
      <c r="MAK48" s="467"/>
      <c r="MAL48" s="467"/>
      <c r="MAM48" s="467"/>
      <c r="MAN48" s="467"/>
      <c r="MAO48" s="467"/>
      <c r="MAP48" s="467"/>
      <c r="MAQ48" s="467"/>
      <c r="MAR48" s="467"/>
      <c r="MAS48" s="467"/>
      <c r="MAT48" s="467"/>
      <c r="MAU48" s="467"/>
      <c r="MAV48" s="467"/>
      <c r="MAW48" s="467"/>
      <c r="MAX48" s="467"/>
      <c r="MAY48" s="467"/>
      <c r="MAZ48" s="467"/>
      <c r="MBA48" s="467"/>
      <c r="MBB48" s="467"/>
      <c r="MBC48" s="467"/>
      <c r="MBD48" s="467"/>
      <c r="MBE48" s="467"/>
      <c r="MBF48" s="467"/>
      <c r="MBG48" s="467"/>
      <c r="MBH48" s="467"/>
      <c r="MBI48" s="467"/>
      <c r="MBJ48" s="467"/>
      <c r="MBK48" s="467"/>
      <c r="MBL48" s="467"/>
      <c r="MBM48" s="467"/>
      <c r="MBN48" s="467"/>
      <c r="MBO48" s="467"/>
      <c r="MBP48" s="467"/>
      <c r="MBQ48" s="467"/>
      <c r="MBR48" s="467"/>
      <c r="MBS48" s="467"/>
      <c r="MBT48" s="467"/>
      <c r="MBU48" s="467"/>
      <c r="MBV48" s="467"/>
      <c r="MBW48" s="467"/>
      <c r="MBX48" s="467"/>
      <c r="MBY48" s="467"/>
      <c r="MBZ48" s="467"/>
      <c r="MCA48" s="467"/>
      <c r="MCB48" s="467"/>
      <c r="MCC48" s="467"/>
      <c r="MCD48" s="467"/>
      <c r="MCE48" s="467"/>
      <c r="MCF48" s="467"/>
      <c r="MCG48" s="467"/>
      <c r="MCH48" s="467"/>
      <c r="MCI48" s="467"/>
      <c r="MCJ48" s="467"/>
      <c r="MCK48" s="467"/>
      <c r="MCL48" s="467"/>
      <c r="MCM48" s="467"/>
      <c r="MCN48" s="467"/>
      <c r="MCO48" s="467"/>
      <c r="MCP48" s="467"/>
      <c r="MCQ48" s="467"/>
      <c r="MCR48" s="467"/>
      <c r="MCS48" s="467"/>
      <c r="MCT48" s="467"/>
      <c r="MCU48" s="467"/>
      <c r="MCV48" s="467"/>
      <c r="MCW48" s="467"/>
      <c r="MCX48" s="467"/>
      <c r="MCY48" s="467"/>
      <c r="MCZ48" s="467"/>
      <c r="MDA48" s="467"/>
      <c r="MDB48" s="467"/>
      <c r="MDC48" s="467"/>
      <c r="MDD48" s="467"/>
      <c r="MDE48" s="467"/>
      <c r="MDF48" s="467"/>
      <c r="MDG48" s="467"/>
      <c r="MDH48" s="467"/>
      <c r="MDI48" s="467"/>
      <c r="MDJ48" s="467"/>
      <c r="MDK48" s="467"/>
      <c r="MDL48" s="467"/>
      <c r="MDM48" s="467"/>
      <c r="MDN48" s="467"/>
      <c r="MDO48" s="467"/>
      <c r="MDP48" s="467"/>
      <c r="MDQ48" s="467"/>
      <c r="MDR48" s="467"/>
      <c r="MDS48" s="467"/>
      <c r="MDT48" s="467"/>
      <c r="MDU48" s="467"/>
      <c r="MDV48" s="467"/>
      <c r="MDW48" s="467"/>
      <c r="MDX48" s="467"/>
      <c r="MDY48" s="467"/>
      <c r="MDZ48" s="467"/>
      <c r="MEA48" s="467"/>
      <c r="MEB48" s="467"/>
      <c r="MEC48" s="467"/>
      <c r="MED48" s="467"/>
      <c r="MEE48" s="467"/>
      <c r="MEF48" s="467"/>
      <c r="MEG48" s="467"/>
      <c r="MEH48" s="467"/>
      <c r="MEI48" s="467"/>
      <c r="MEJ48" s="467"/>
      <c r="MEK48" s="467"/>
      <c r="MEL48" s="467"/>
      <c r="MEM48" s="467"/>
      <c r="MEN48" s="467"/>
      <c r="MEO48" s="467"/>
      <c r="MEP48" s="467"/>
      <c r="MEQ48" s="467"/>
      <c r="MER48" s="467"/>
      <c r="MES48" s="467"/>
      <c r="MET48" s="467"/>
      <c r="MEU48" s="467"/>
      <c r="MEV48" s="467"/>
      <c r="MEW48" s="467"/>
      <c r="MEX48" s="467"/>
      <c r="MEY48" s="467"/>
      <c r="MEZ48" s="467"/>
      <c r="MFA48" s="467"/>
      <c r="MFB48" s="467"/>
      <c r="MFC48" s="467"/>
      <c r="MFD48" s="467"/>
      <c r="MFE48" s="467"/>
      <c r="MFF48" s="467"/>
      <c r="MFG48" s="467"/>
      <c r="MFH48" s="467"/>
      <c r="MFI48" s="467"/>
      <c r="MFJ48" s="467"/>
      <c r="MFK48" s="467"/>
      <c r="MFL48" s="467"/>
      <c r="MFM48" s="467"/>
      <c r="MFN48" s="467"/>
      <c r="MFO48" s="467"/>
      <c r="MFP48" s="467"/>
      <c r="MFQ48" s="467"/>
      <c r="MFR48" s="467"/>
      <c r="MFS48" s="467"/>
      <c r="MFT48" s="467"/>
      <c r="MFU48" s="467"/>
      <c r="MFV48" s="467"/>
      <c r="MFW48" s="467"/>
      <c r="MFX48" s="467"/>
      <c r="MFY48" s="467"/>
      <c r="MFZ48" s="467"/>
      <c r="MGA48" s="467"/>
      <c r="MGB48" s="467"/>
      <c r="MGC48" s="467"/>
      <c r="MGD48" s="467"/>
      <c r="MGE48" s="467"/>
      <c r="MGF48" s="467"/>
      <c r="MGG48" s="467"/>
      <c r="MGH48" s="467"/>
      <c r="MGI48" s="467"/>
      <c r="MGJ48" s="467"/>
      <c r="MGK48" s="467"/>
      <c r="MGL48" s="467"/>
      <c r="MGM48" s="467"/>
      <c r="MGN48" s="467"/>
      <c r="MGO48" s="467"/>
      <c r="MGP48" s="467"/>
      <c r="MGQ48" s="467"/>
      <c r="MGR48" s="467"/>
      <c r="MGS48" s="467"/>
      <c r="MGT48" s="467"/>
      <c r="MGU48" s="467"/>
      <c r="MGV48" s="467"/>
      <c r="MGW48" s="467"/>
      <c r="MGX48" s="467"/>
      <c r="MGY48" s="467"/>
      <c r="MGZ48" s="467"/>
      <c r="MHA48" s="467"/>
      <c r="MHB48" s="467"/>
      <c r="MHC48" s="467"/>
      <c r="MHD48" s="467"/>
      <c r="MHE48" s="467"/>
      <c r="MHF48" s="467"/>
      <c r="MHG48" s="467"/>
      <c r="MHH48" s="467"/>
      <c r="MHI48" s="467"/>
      <c r="MHJ48" s="467"/>
      <c r="MHK48" s="467"/>
      <c r="MHL48" s="467"/>
      <c r="MHM48" s="467"/>
      <c r="MHN48" s="467"/>
      <c r="MHO48" s="467"/>
      <c r="MHP48" s="467"/>
      <c r="MHQ48" s="467"/>
      <c r="MHR48" s="467"/>
      <c r="MHS48" s="467"/>
      <c r="MHT48" s="467"/>
      <c r="MHU48" s="467"/>
      <c r="MHV48" s="467"/>
      <c r="MHW48" s="467"/>
      <c r="MHX48" s="467"/>
      <c r="MHY48" s="467"/>
      <c r="MHZ48" s="467"/>
      <c r="MIA48" s="467"/>
      <c r="MIB48" s="467"/>
      <c r="MIC48" s="467"/>
      <c r="MID48" s="467"/>
      <c r="MIE48" s="467"/>
      <c r="MIF48" s="467"/>
      <c r="MIG48" s="467"/>
      <c r="MIH48" s="467"/>
      <c r="MII48" s="467"/>
      <c r="MIJ48" s="467"/>
      <c r="MIK48" s="467"/>
      <c r="MIL48" s="467"/>
      <c r="MIM48" s="467"/>
      <c r="MIN48" s="467"/>
      <c r="MIO48" s="467"/>
      <c r="MIP48" s="467"/>
      <c r="MIQ48" s="467"/>
      <c r="MIR48" s="467"/>
      <c r="MIS48" s="467"/>
      <c r="MIT48" s="467"/>
      <c r="MIU48" s="467"/>
      <c r="MIV48" s="467"/>
      <c r="MIW48" s="467"/>
      <c r="MIX48" s="467"/>
      <c r="MIY48" s="467"/>
      <c r="MIZ48" s="467"/>
      <c r="MJA48" s="467"/>
      <c r="MJB48" s="467"/>
      <c r="MJC48" s="467"/>
      <c r="MJD48" s="467"/>
      <c r="MJE48" s="467"/>
      <c r="MJF48" s="467"/>
      <c r="MJG48" s="467"/>
      <c r="MJH48" s="467"/>
      <c r="MJI48" s="467"/>
      <c r="MJJ48" s="467"/>
      <c r="MJK48" s="467"/>
      <c r="MJL48" s="467"/>
      <c r="MJM48" s="467"/>
      <c r="MJN48" s="467"/>
      <c r="MJO48" s="467"/>
      <c r="MJP48" s="467"/>
      <c r="MJQ48" s="467"/>
      <c r="MJR48" s="467"/>
      <c r="MJS48" s="467"/>
      <c r="MJT48" s="467"/>
      <c r="MJU48" s="467"/>
      <c r="MJV48" s="467"/>
      <c r="MJW48" s="467"/>
      <c r="MJX48" s="467"/>
      <c r="MJY48" s="467"/>
      <c r="MJZ48" s="467"/>
      <c r="MKA48" s="467"/>
      <c r="MKB48" s="467"/>
      <c r="MKC48" s="467"/>
      <c r="MKD48" s="467"/>
      <c r="MKE48" s="467"/>
      <c r="MKF48" s="467"/>
      <c r="MKG48" s="467"/>
      <c r="MKH48" s="467"/>
      <c r="MKI48" s="467"/>
      <c r="MKJ48" s="467"/>
      <c r="MKK48" s="467"/>
      <c r="MKL48" s="467"/>
      <c r="MKM48" s="467"/>
      <c r="MKN48" s="467"/>
      <c r="MKO48" s="467"/>
      <c r="MKP48" s="467"/>
      <c r="MKQ48" s="467"/>
      <c r="MKR48" s="467"/>
      <c r="MKS48" s="467"/>
      <c r="MKT48" s="467"/>
      <c r="MKU48" s="467"/>
      <c r="MKV48" s="467"/>
      <c r="MKW48" s="467"/>
      <c r="MKX48" s="467"/>
      <c r="MKY48" s="467"/>
      <c r="MKZ48" s="467"/>
      <c r="MLA48" s="467"/>
      <c r="MLB48" s="467"/>
      <c r="MLC48" s="467"/>
      <c r="MLD48" s="467"/>
      <c r="MLE48" s="467"/>
      <c r="MLF48" s="467"/>
      <c r="MLG48" s="467"/>
      <c r="MLH48" s="467"/>
      <c r="MLI48" s="467"/>
      <c r="MLJ48" s="467"/>
      <c r="MLK48" s="467"/>
      <c r="MLL48" s="467"/>
      <c r="MLM48" s="467"/>
      <c r="MLN48" s="467"/>
      <c r="MLO48" s="467"/>
      <c r="MLP48" s="467"/>
      <c r="MLQ48" s="467"/>
      <c r="MLR48" s="467"/>
      <c r="MLS48" s="467"/>
      <c r="MLT48" s="467"/>
      <c r="MLU48" s="467"/>
      <c r="MLV48" s="467"/>
      <c r="MLW48" s="467"/>
      <c r="MLX48" s="467"/>
      <c r="MLY48" s="467"/>
      <c r="MLZ48" s="467"/>
      <c r="MMA48" s="467"/>
      <c r="MMB48" s="467"/>
      <c r="MMC48" s="467"/>
      <c r="MMD48" s="467"/>
      <c r="MME48" s="467"/>
      <c r="MMF48" s="467"/>
      <c r="MMG48" s="467"/>
      <c r="MMH48" s="467"/>
      <c r="MMI48" s="467"/>
      <c r="MMJ48" s="467"/>
      <c r="MMK48" s="467"/>
      <c r="MML48" s="467"/>
      <c r="MMM48" s="467"/>
      <c r="MMN48" s="467"/>
      <c r="MMO48" s="467"/>
      <c r="MMP48" s="467"/>
      <c r="MMQ48" s="467"/>
      <c r="MMR48" s="467"/>
      <c r="MMS48" s="467"/>
      <c r="MMT48" s="467"/>
      <c r="MMU48" s="467"/>
      <c r="MMV48" s="467"/>
      <c r="MMW48" s="467"/>
      <c r="MMX48" s="467"/>
      <c r="MMY48" s="467"/>
      <c r="MMZ48" s="467"/>
      <c r="MNA48" s="467"/>
      <c r="MNB48" s="467"/>
      <c r="MNC48" s="467"/>
      <c r="MND48" s="467"/>
      <c r="MNE48" s="467"/>
      <c r="MNF48" s="467"/>
      <c r="MNG48" s="467"/>
      <c r="MNH48" s="467"/>
      <c r="MNI48" s="467"/>
      <c r="MNJ48" s="467"/>
      <c r="MNK48" s="467"/>
      <c r="MNL48" s="467"/>
      <c r="MNM48" s="467"/>
      <c r="MNN48" s="467"/>
      <c r="MNO48" s="467"/>
      <c r="MNP48" s="467"/>
      <c r="MNQ48" s="467"/>
      <c r="MNR48" s="467"/>
      <c r="MNS48" s="467"/>
      <c r="MNT48" s="467"/>
      <c r="MNU48" s="467"/>
      <c r="MNV48" s="467"/>
      <c r="MNW48" s="467"/>
      <c r="MNX48" s="467"/>
      <c r="MNY48" s="467"/>
      <c r="MNZ48" s="467"/>
      <c r="MOA48" s="467"/>
      <c r="MOB48" s="467"/>
      <c r="MOC48" s="467"/>
      <c r="MOD48" s="467"/>
      <c r="MOE48" s="467"/>
      <c r="MOF48" s="467"/>
      <c r="MOG48" s="467"/>
      <c r="MOH48" s="467"/>
      <c r="MOI48" s="467"/>
      <c r="MOJ48" s="467"/>
      <c r="MOK48" s="467"/>
      <c r="MOL48" s="467"/>
      <c r="MOM48" s="467"/>
      <c r="MON48" s="467"/>
      <c r="MOO48" s="467"/>
      <c r="MOP48" s="467"/>
      <c r="MOQ48" s="467"/>
      <c r="MOR48" s="467"/>
      <c r="MOS48" s="467"/>
      <c r="MOT48" s="467"/>
      <c r="MOU48" s="467"/>
      <c r="MOV48" s="467"/>
      <c r="MOW48" s="467"/>
      <c r="MOX48" s="467"/>
      <c r="MOY48" s="467"/>
      <c r="MOZ48" s="467"/>
      <c r="MPA48" s="467"/>
      <c r="MPB48" s="467"/>
      <c r="MPC48" s="467"/>
      <c r="MPD48" s="467"/>
      <c r="MPE48" s="467"/>
      <c r="MPF48" s="467"/>
      <c r="MPG48" s="467"/>
      <c r="MPH48" s="467"/>
      <c r="MPI48" s="467"/>
      <c r="MPJ48" s="467"/>
      <c r="MPK48" s="467"/>
      <c r="MPL48" s="467"/>
      <c r="MPM48" s="467"/>
      <c r="MPN48" s="467"/>
      <c r="MPO48" s="467"/>
      <c r="MPP48" s="467"/>
      <c r="MPQ48" s="467"/>
      <c r="MPR48" s="467"/>
      <c r="MPS48" s="467"/>
      <c r="MPT48" s="467"/>
      <c r="MPU48" s="467"/>
      <c r="MPV48" s="467"/>
      <c r="MPW48" s="467"/>
      <c r="MPX48" s="467"/>
      <c r="MPY48" s="467"/>
      <c r="MPZ48" s="467"/>
      <c r="MQA48" s="467"/>
      <c r="MQB48" s="467"/>
      <c r="MQC48" s="467"/>
      <c r="MQD48" s="467"/>
      <c r="MQE48" s="467"/>
      <c r="MQF48" s="467"/>
      <c r="MQG48" s="467"/>
      <c r="MQH48" s="467"/>
      <c r="MQI48" s="467"/>
      <c r="MQJ48" s="467"/>
      <c r="MQK48" s="467"/>
      <c r="MQL48" s="467"/>
      <c r="MQM48" s="467"/>
      <c r="MQN48" s="467"/>
      <c r="MQO48" s="467"/>
      <c r="MQP48" s="467"/>
      <c r="MQQ48" s="467"/>
      <c r="MQR48" s="467"/>
      <c r="MQS48" s="467"/>
      <c r="MQT48" s="467"/>
      <c r="MQU48" s="467"/>
      <c r="MQV48" s="467"/>
      <c r="MQW48" s="467"/>
      <c r="MQX48" s="467"/>
      <c r="MQY48" s="467"/>
      <c r="MQZ48" s="467"/>
      <c r="MRA48" s="467"/>
      <c r="MRB48" s="467"/>
      <c r="MRC48" s="467"/>
      <c r="MRD48" s="467"/>
      <c r="MRE48" s="467"/>
      <c r="MRF48" s="467"/>
      <c r="MRG48" s="467"/>
      <c r="MRH48" s="467"/>
      <c r="MRI48" s="467"/>
      <c r="MRJ48" s="467"/>
      <c r="MRK48" s="467"/>
      <c r="MRL48" s="467"/>
      <c r="MRM48" s="467"/>
      <c r="MRN48" s="467"/>
      <c r="MRO48" s="467"/>
      <c r="MRP48" s="467"/>
      <c r="MRQ48" s="467"/>
      <c r="MRR48" s="467"/>
      <c r="MRS48" s="467"/>
      <c r="MRT48" s="467"/>
      <c r="MRU48" s="467"/>
      <c r="MRV48" s="467"/>
      <c r="MRW48" s="467"/>
      <c r="MRX48" s="467"/>
      <c r="MRY48" s="467"/>
      <c r="MRZ48" s="467"/>
      <c r="MSA48" s="467"/>
      <c r="MSB48" s="467"/>
      <c r="MSC48" s="467"/>
      <c r="MSD48" s="467"/>
      <c r="MSE48" s="467"/>
      <c r="MSF48" s="467"/>
      <c r="MSG48" s="467"/>
      <c r="MSH48" s="467"/>
      <c r="MSI48" s="467"/>
      <c r="MSJ48" s="467"/>
      <c r="MSK48" s="467"/>
      <c r="MSL48" s="467"/>
      <c r="MSM48" s="467"/>
      <c r="MSN48" s="467"/>
      <c r="MSO48" s="467"/>
      <c r="MSP48" s="467"/>
      <c r="MSQ48" s="467"/>
      <c r="MSR48" s="467"/>
      <c r="MSS48" s="467"/>
      <c r="MST48" s="467"/>
      <c r="MSU48" s="467"/>
      <c r="MSV48" s="467"/>
      <c r="MSW48" s="467"/>
      <c r="MSX48" s="467"/>
      <c r="MSY48" s="467"/>
      <c r="MSZ48" s="467"/>
      <c r="MTA48" s="467"/>
      <c r="MTB48" s="467"/>
      <c r="MTC48" s="467"/>
      <c r="MTD48" s="467"/>
      <c r="MTE48" s="467"/>
      <c r="MTF48" s="467"/>
      <c r="MTG48" s="467"/>
      <c r="MTH48" s="467"/>
      <c r="MTI48" s="467"/>
      <c r="MTJ48" s="467"/>
      <c r="MTK48" s="467"/>
      <c r="MTL48" s="467"/>
      <c r="MTM48" s="467"/>
      <c r="MTN48" s="467"/>
      <c r="MTO48" s="467"/>
      <c r="MTP48" s="467"/>
      <c r="MTQ48" s="467"/>
      <c r="MTR48" s="467"/>
      <c r="MTS48" s="467"/>
      <c r="MTT48" s="467"/>
      <c r="MTU48" s="467"/>
      <c r="MTV48" s="467"/>
      <c r="MTW48" s="467"/>
      <c r="MTX48" s="467"/>
      <c r="MTY48" s="467"/>
      <c r="MTZ48" s="467"/>
      <c r="MUA48" s="467"/>
      <c r="MUB48" s="467"/>
      <c r="MUC48" s="467"/>
      <c r="MUD48" s="467"/>
      <c r="MUE48" s="467"/>
      <c r="MUF48" s="467"/>
      <c r="MUG48" s="467"/>
      <c r="MUH48" s="467"/>
      <c r="MUI48" s="467"/>
      <c r="MUJ48" s="467"/>
      <c r="MUK48" s="467"/>
      <c r="MUL48" s="467"/>
      <c r="MUM48" s="467"/>
      <c r="MUN48" s="467"/>
      <c r="MUO48" s="467"/>
      <c r="MUP48" s="467"/>
      <c r="MUQ48" s="467"/>
      <c r="MUR48" s="467"/>
      <c r="MUS48" s="467"/>
      <c r="MUT48" s="467"/>
      <c r="MUU48" s="467"/>
      <c r="MUV48" s="467"/>
      <c r="MUW48" s="467"/>
      <c r="MUX48" s="467"/>
      <c r="MUY48" s="467"/>
      <c r="MUZ48" s="467"/>
      <c r="MVA48" s="467"/>
      <c r="MVB48" s="467"/>
      <c r="MVC48" s="467"/>
      <c r="MVD48" s="467"/>
      <c r="MVE48" s="467"/>
      <c r="MVF48" s="467"/>
      <c r="MVG48" s="467"/>
      <c r="MVH48" s="467"/>
      <c r="MVI48" s="467"/>
      <c r="MVJ48" s="467"/>
      <c r="MVK48" s="467"/>
      <c r="MVL48" s="467"/>
      <c r="MVM48" s="467"/>
      <c r="MVN48" s="467"/>
      <c r="MVO48" s="467"/>
      <c r="MVP48" s="467"/>
      <c r="MVQ48" s="467"/>
      <c r="MVR48" s="467"/>
      <c r="MVS48" s="467"/>
      <c r="MVT48" s="467"/>
      <c r="MVU48" s="467"/>
      <c r="MVV48" s="467"/>
      <c r="MVW48" s="467"/>
      <c r="MVX48" s="467"/>
      <c r="MVY48" s="467"/>
      <c r="MVZ48" s="467"/>
      <c r="MWA48" s="467"/>
      <c r="MWB48" s="467"/>
      <c r="MWC48" s="467"/>
      <c r="MWD48" s="467"/>
      <c r="MWE48" s="467"/>
      <c r="MWF48" s="467"/>
      <c r="MWG48" s="467"/>
      <c r="MWH48" s="467"/>
      <c r="MWI48" s="467"/>
      <c r="MWJ48" s="467"/>
      <c r="MWK48" s="467"/>
      <c r="MWL48" s="467"/>
      <c r="MWM48" s="467"/>
      <c r="MWN48" s="467"/>
      <c r="MWO48" s="467"/>
      <c r="MWP48" s="467"/>
      <c r="MWQ48" s="467"/>
      <c r="MWR48" s="467"/>
      <c r="MWS48" s="467"/>
      <c r="MWT48" s="467"/>
      <c r="MWU48" s="467"/>
      <c r="MWV48" s="467"/>
      <c r="MWW48" s="467"/>
      <c r="MWX48" s="467"/>
      <c r="MWY48" s="467"/>
      <c r="MWZ48" s="467"/>
      <c r="MXA48" s="467"/>
      <c r="MXB48" s="467"/>
      <c r="MXC48" s="467"/>
      <c r="MXD48" s="467"/>
      <c r="MXE48" s="467"/>
      <c r="MXF48" s="467"/>
      <c r="MXG48" s="467"/>
      <c r="MXH48" s="467"/>
      <c r="MXI48" s="467"/>
      <c r="MXJ48" s="467"/>
      <c r="MXK48" s="467"/>
      <c r="MXL48" s="467"/>
      <c r="MXM48" s="467"/>
      <c r="MXN48" s="467"/>
      <c r="MXO48" s="467"/>
      <c r="MXP48" s="467"/>
      <c r="MXQ48" s="467"/>
      <c r="MXR48" s="467"/>
      <c r="MXS48" s="467"/>
      <c r="MXT48" s="467"/>
      <c r="MXU48" s="467"/>
      <c r="MXV48" s="467"/>
      <c r="MXW48" s="467"/>
      <c r="MXX48" s="467"/>
      <c r="MXY48" s="467"/>
      <c r="MXZ48" s="467"/>
      <c r="MYA48" s="467"/>
      <c r="MYB48" s="467"/>
      <c r="MYC48" s="467"/>
      <c r="MYD48" s="467"/>
      <c r="MYE48" s="467"/>
      <c r="MYF48" s="467"/>
      <c r="MYG48" s="467"/>
      <c r="MYH48" s="467"/>
      <c r="MYI48" s="467"/>
      <c r="MYJ48" s="467"/>
      <c r="MYK48" s="467"/>
      <c r="MYL48" s="467"/>
      <c r="MYM48" s="467"/>
      <c r="MYN48" s="467"/>
      <c r="MYO48" s="467"/>
      <c r="MYP48" s="467"/>
      <c r="MYQ48" s="467"/>
      <c r="MYR48" s="467"/>
      <c r="MYS48" s="467"/>
      <c r="MYT48" s="467"/>
      <c r="MYU48" s="467"/>
      <c r="MYV48" s="467"/>
      <c r="MYW48" s="467"/>
      <c r="MYX48" s="467"/>
      <c r="MYY48" s="467"/>
      <c r="MYZ48" s="467"/>
      <c r="MZA48" s="467"/>
      <c r="MZB48" s="467"/>
      <c r="MZC48" s="467"/>
      <c r="MZD48" s="467"/>
      <c r="MZE48" s="467"/>
      <c r="MZF48" s="467"/>
      <c r="MZG48" s="467"/>
      <c r="MZH48" s="467"/>
      <c r="MZI48" s="467"/>
      <c r="MZJ48" s="467"/>
      <c r="MZK48" s="467"/>
      <c r="MZL48" s="467"/>
      <c r="MZM48" s="467"/>
      <c r="MZN48" s="467"/>
      <c r="MZO48" s="467"/>
      <c r="MZP48" s="467"/>
      <c r="MZQ48" s="467"/>
      <c r="MZR48" s="467"/>
      <c r="MZS48" s="467"/>
      <c r="MZT48" s="467"/>
      <c r="MZU48" s="467"/>
      <c r="MZV48" s="467"/>
      <c r="MZW48" s="467"/>
      <c r="MZX48" s="467"/>
      <c r="MZY48" s="467"/>
      <c r="MZZ48" s="467"/>
      <c r="NAA48" s="467"/>
      <c r="NAB48" s="467"/>
      <c r="NAC48" s="467"/>
      <c r="NAD48" s="467"/>
      <c r="NAE48" s="467"/>
      <c r="NAF48" s="467"/>
      <c r="NAG48" s="467"/>
      <c r="NAH48" s="467"/>
      <c r="NAI48" s="467"/>
      <c r="NAJ48" s="467"/>
      <c r="NAK48" s="467"/>
      <c r="NAL48" s="467"/>
      <c r="NAM48" s="467"/>
      <c r="NAN48" s="467"/>
      <c r="NAO48" s="467"/>
      <c r="NAP48" s="467"/>
      <c r="NAQ48" s="467"/>
      <c r="NAR48" s="467"/>
      <c r="NAS48" s="467"/>
      <c r="NAT48" s="467"/>
      <c r="NAU48" s="467"/>
      <c r="NAV48" s="467"/>
      <c r="NAW48" s="467"/>
      <c r="NAX48" s="467"/>
      <c r="NAY48" s="467"/>
      <c r="NAZ48" s="467"/>
      <c r="NBA48" s="467"/>
      <c r="NBB48" s="467"/>
      <c r="NBC48" s="467"/>
      <c r="NBD48" s="467"/>
      <c r="NBE48" s="467"/>
      <c r="NBF48" s="467"/>
      <c r="NBG48" s="467"/>
      <c r="NBH48" s="467"/>
      <c r="NBI48" s="467"/>
      <c r="NBJ48" s="467"/>
      <c r="NBK48" s="467"/>
      <c r="NBL48" s="467"/>
      <c r="NBM48" s="467"/>
      <c r="NBN48" s="467"/>
      <c r="NBO48" s="467"/>
      <c r="NBP48" s="467"/>
      <c r="NBQ48" s="467"/>
      <c r="NBR48" s="467"/>
      <c r="NBS48" s="467"/>
      <c r="NBT48" s="467"/>
      <c r="NBU48" s="467"/>
      <c r="NBV48" s="467"/>
      <c r="NBW48" s="467"/>
      <c r="NBX48" s="467"/>
      <c r="NBY48" s="467"/>
      <c r="NBZ48" s="467"/>
      <c r="NCA48" s="467"/>
      <c r="NCB48" s="467"/>
      <c r="NCC48" s="467"/>
      <c r="NCD48" s="467"/>
      <c r="NCE48" s="467"/>
      <c r="NCF48" s="467"/>
      <c r="NCG48" s="467"/>
      <c r="NCH48" s="467"/>
      <c r="NCI48" s="467"/>
      <c r="NCJ48" s="467"/>
      <c r="NCK48" s="467"/>
      <c r="NCL48" s="467"/>
      <c r="NCM48" s="467"/>
      <c r="NCN48" s="467"/>
      <c r="NCO48" s="467"/>
      <c r="NCP48" s="467"/>
      <c r="NCQ48" s="467"/>
      <c r="NCR48" s="467"/>
      <c r="NCS48" s="467"/>
      <c r="NCT48" s="467"/>
      <c r="NCU48" s="467"/>
      <c r="NCV48" s="467"/>
      <c r="NCW48" s="467"/>
      <c r="NCX48" s="467"/>
      <c r="NCY48" s="467"/>
      <c r="NCZ48" s="467"/>
      <c r="NDA48" s="467"/>
      <c r="NDB48" s="467"/>
      <c r="NDC48" s="467"/>
      <c r="NDD48" s="467"/>
      <c r="NDE48" s="467"/>
      <c r="NDF48" s="467"/>
      <c r="NDG48" s="467"/>
      <c r="NDH48" s="467"/>
      <c r="NDI48" s="467"/>
      <c r="NDJ48" s="467"/>
      <c r="NDK48" s="467"/>
      <c r="NDL48" s="467"/>
      <c r="NDM48" s="467"/>
      <c r="NDN48" s="467"/>
      <c r="NDO48" s="467"/>
      <c r="NDP48" s="467"/>
      <c r="NDQ48" s="467"/>
      <c r="NDR48" s="467"/>
      <c r="NDS48" s="467"/>
      <c r="NDT48" s="467"/>
      <c r="NDU48" s="467"/>
      <c r="NDV48" s="467"/>
      <c r="NDW48" s="467"/>
      <c r="NDX48" s="467"/>
      <c r="NDY48" s="467"/>
      <c r="NDZ48" s="467"/>
      <c r="NEA48" s="467"/>
      <c r="NEB48" s="467"/>
      <c r="NEC48" s="467"/>
      <c r="NED48" s="467"/>
      <c r="NEE48" s="467"/>
      <c r="NEF48" s="467"/>
      <c r="NEG48" s="467"/>
      <c r="NEH48" s="467"/>
      <c r="NEI48" s="467"/>
      <c r="NEJ48" s="467"/>
      <c r="NEK48" s="467"/>
      <c r="NEL48" s="467"/>
      <c r="NEM48" s="467"/>
      <c r="NEN48" s="467"/>
      <c r="NEO48" s="467"/>
      <c r="NEP48" s="467"/>
      <c r="NEQ48" s="467"/>
      <c r="NER48" s="467"/>
      <c r="NES48" s="467"/>
      <c r="NET48" s="467"/>
      <c r="NEU48" s="467"/>
      <c r="NEV48" s="467"/>
      <c r="NEW48" s="467"/>
      <c r="NEX48" s="467"/>
      <c r="NEY48" s="467"/>
      <c r="NEZ48" s="467"/>
      <c r="NFA48" s="467"/>
      <c r="NFB48" s="467"/>
      <c r="NFC48" s="467"/>
      <c r="NFD48" s="467"/>
      <c r="NFE48" s="467"/>
      <c r="NFF48" s="467"/>
      <c r="NFG48" s="467"/>
      <c r="NFH48" s="467"/>
      <c r="NFI48" s="467"/>
      <c r="NFJ48" s="467"/>
      <c r="NFK48" s="467"/>
      <c r="NFL48" s="467"/>
      <c r="NFM48" s="467"/>
      <c r="NFN48" s="467"/>
      <c r="NFO48" s="467"/>
      <c r="NFP48" s="467"/>
      <c r="NFQ48" s="467"/>
      <c r="NFR48" s="467"/>
      <c r="NFS48" s="467"/>
      <c r="NFT48" s="467"/>
      <c r="NFU48" s="467"/>
      <c r="NFV48" s="467"/>
      <c r="NFW48" s="467"/>
      <c r="NFX48" s="467"/>
      <c r="NFY48" s="467"/>
      <c r="NFZ48" s="467"/>
      <c r="NGA48" s="467"/>
      <c r="NGB48" s="467"/>
      <c r="NGC48" s="467"/>
      <c r="NGD48" s="467"/>
      <c r="NGE48" s="467"/>
      <c r="NGF48" s="467"/>
      <c r="NGG48" s="467"/>
      <c r="NGH48" s="467"/>
      <c r="NGI48" s="467"/>
      <c r="NGJ48" s="467"/>
      <c r="NGK48" s="467"/>
      <c r="NGL48" s="467"/>
      <c r="NGM48" s="467"/>
      <c r="NGN48" s="467"/>
      <c r="NGO48" s="467"/>
      <c r="NGP48" s="467"/>
      <c r="NGQ48" s="467"/>
      <c r="NGR48" s="467"/>
      <c r="NGS48" s="467"/>
      <c r="NGT48" s="467"/>
      <c r="NGU48" s="467"/>
      <c r="NGV48" s="467"/>
      <c r="NGW48" s="467"/>
      <c r="NGX48" s="467"/>
      <c r="NGY48" s="467"/>
      <c r="NGZ48" s="467"/>
      <c r="NHA48" s="467"/>
      <c r="NHB48" s="467"/>
      <c r="NHC48" s="467"/>
      <c r="NHD48" s="467"/>
      <c r="NHE48" s="467"/>
      <c r="NHF48" s="467"/>
      <c r="NHG48" s="467"/>
      <c r="NHH48" s="467"/>
      <c r="NHI48" s="467"/>
      <c r="NHJ48" s="467"/>
      <c r="NHK48" s="467"/>
      <c r="NHL48" s="467"/>
      <c r="NHM48" s="467"/>
      <c r="NHN48" s="467"/>
      <c r="NHO48" s="467"/>
      <c r="NHP48" s="467"/>
      <c r="NHQ48" s="467"/>
      <c r="NHR48" s="467"/>
      <c r="NHS48" s="467"/>
      <c r="NHT48" s="467"/>
      <c r="NHU48" s="467"/>
      <c r="NHV48" s="467"/>
      <c r="NHW48" s="467"/>
      <c r="NHX48" s="467"/>
      <c r="NHY48" s="467"/>
      <c r="NHZ48" s="467"/>
      <c r="NIA48" s="467"/>
      <c r="NIB48" s="467"/>
      <c r="NIC48" s="467"/>
      <c r="NID48" s="467"/>
      <c r="NIE48" s="467"/>
      <c r="NIF48" s="467"/>
      <c r="NIG48" s="467"/>
      <c r="NIH48" s="467"/>
      <c r="NII48" s="467"/>
      <c r="NIJ48" s="467"/>
      <c r="NIK48" s="467"/>
      <c r="NIL48" s="467"/>
      <c r="NIM48" s="467"/>
      <c r="NIN48" s="467"/>
      <c r="NIO48" s="467"/>
      <c r="NIP48" s="467"/>
      <c r="NIQ48" s="467"/>
      <c r="NIR48" s="467"/>
      <c r="NIS48" s="467"/>
      <c r="NIT48" s="467"/>
      <c r="NIU48" s="467"/>
      <c r="NIV48" s="467"/>
      <c r="NIW48" s="467"/>
      <c r="NIX48" s="467"/>
      <c r="NIY48" s="467"/>
      <c r="NIZ48" s="467"/>
      <c r="NJA48" s="467"/>
      <c r="NJB48" s="467"/>
      <c r="NJC48" s="467"/>
      <c r="NJD48" s="467"/>
      <c r="NJE48" s="467"/>
      <c r="NJF48" s="467"/>
      <c r="NJG48" s="467"/>
      <c r="NJH48" s="467"/>
      <c r="NJI48" s="467"/>
      <c r="NJJ48" s="467"/>
      <c r="NJK48" s="467"/>
      <c r="NJL48" s="467"/>
      <c r="NJM48" s="467"/>
      <c r="NJN48" s="467"/>
      <c r="NJO48" s="467"/>
      <c r="NJP48" s="467"/>
      <c r="NJQ48" s="467"/>
      <c r="NJR48" s="467"/>
      <c r="NJS48" s="467"/>
      <c r="NJT48" s="467"/>
      <c r="NJU48" s="467"/>
      <c r="NJV48" s="467"/>
      <c r="NJW48" s="467"/>
      <c r="NJX48" s="467"/>
      <c r="NJY48" s="467"/>
      <c r="NJZ48" s="467"/>
      <c r="NKA48" s="467"/>
      <c r="NKB48" s="467"/>
      <c r="NKC48" s="467"/>
      <c r="NKD48" s="467"/>
      <c r="NKE48" s="467"/>
      <c r="NKF48" s="467"/>
      <c r="NKG48" s="467"/>
      <c r="NKH48" s="467"/>
      <c r="NKI48" s="467"/>
      <c r="NKJ48" s="467"/>
      <c r="NKK48" s="467"/>
      <c r="NKL48" s="467"/>
      <c r="NKM48" s="467"/>
      <c r="NKN48" s="467"/>
      <c r="NKO48" s="467"/>
      <c r="NKP48" s="467"/>
      <c r="NKQ48" s="467"/>
      <c r="NKR48" s="467"/>
      <c r="NKS48" s="467"/>
      <c r="NKT48" s="467"/>
      <c r="NKU48" s="467"/>
      <c r="NKV48" s="467"/>
      <c r="NKW48" s="467"/>
      <c r="NKX48" s="467"/>
      <c r="NKY48" s="467"/>
      <c r="NKZ48" s="467"/>
      <c r="NLA48" s="467"/>
      <c r="NLB48" s="467"/>
      <c r="NLC48" s="467"/>
      <c r="NLD48" s="467"/>
      <c r="NLE48" s="467"/>
      <c r="NLF48" s="467"/>
      <c r="NLG48" s="467"/>
      <c r="NLH48" s="467"/>
      <c r="NLI48" s="467"/>
      <c r="NLJ48" s="467"/>
      <c r="NLK48" s="467"/>
      <c r="NLL48" s="467"/>
      <c r="NLM48" s="467"/>
      <c r="NLN48" s="467"/>
      <c r="NLO48" s="467"/>
      <c r="NLP48" s="467"/>
      <c r="NLQ48" s="467"/>
      <c r="NLR48" s="467"/>
      <c r="NLS48" s="467"/>
      <c r="NLT48" s="467"/>
      <c r="NLU48" s="467"/>
      <c r="NLV48" s="467"/>
      <c r="NLW48" s="467"/>
      <c r="NLX48" s="467"/>
      <c r="NLY48" s="467"/>
      <c r="NLZ48" s="467"/>
      <c r="NMA48" s="467"/>
      <c r="NMB48" s="467"/>
      <c r="NMC48" s="467"/>
      <c r="NMD48" s="467"/>
      <c r="NME48" s="467"/>
      <c r="NMF48" s="467"/>
      <c r="NMG48" s="467"/>
      <c r="NMH48" s="467"/>
      <c r="NMI48" s="467"/>
      <c r="NMJ48" s="467"/>
      <c r="NMK48" s="467"/>
      <c r="NML48" s="467"/>
      <c r="NMM48" s="467"/>
      <c r="NMN48" s="467"/>
      <c r="NMO48" s="467"/>
      <c r="NMP48" s="467"/>
      <c r="NMQ48" s="467"/>
      <c r="NMR48" s="467"/>
      <c r="NMS48" s="467"/>
      <c r="NMT48" s="467"/>
      <c r="NMU48" s="467"/>
      <c r="NMV48" s="467"/>
      <c r="NMW48" s="467"/>
      <c r="NMX48" s="467"/>
      <c r="NMY48" s="467"/>
      <c r="NMZ48" s="467"/>
      <c r="NNA48" s="467"/>
      <c r="NNB48" s="467"/>
      <c r="NNC48" s="467"/>
      <c r="NND48" s="467"/>
      <c r="NNE48" s="467"/>
      <c r="NNF48" s="467"/>
      <c r="NNG48" s="467"/>
      <c r="NNH48" s="467"/>
      <c r="NNI48" s="467"/>
      <c r="NNJ48" s="467"/>
      <c r="NNK48" s="467"/>
      <c r="NNL48" s="467"/>
      <c r="NNM48" s="467"/>
      <c r="NNN48" s="467"/>
      <c r="NNO48" s="467"/>
      <c r="NNP48" s="467"/>
      <c r="NNQ48" s="467"/>
      <c r="NNR48" s="467"/>
      <c r="NNS48" s="467"/>
      <c r="NNT48" s="467"/>
      <c r="NNU48" s="467"/>
      <c r="NNV48" s="467"/>
      <c r="NNW48" s="467"/>
      <c r="NNX48" s="467"/>
      <c r="NNY48" s="467"/>
      <c r="NNZ48" s="467"/>
      <c r="NOA48" s="467"/>
      <c r="NOB48" s="467"/>
      <c r="NOC48" s="467"/>
      <c r="NOD48" s="467"/>
      <c r="NOE48" s="467"/>
      <c r="NOF48" s="467"/>
      <c r="NOG48" s="467"/>
      <c r="NOH48" s="467"/>
      <c r="NOI48" s="467"/>
      <c r="NOJ48" s="467"/>
      <c r="NOK48" s="467"/>
      <c r="NOL48" s="467"/>
      <c r="NOM48" s="467"/>
      <c r="NON48" s="467"/>
      <c r="NOO48" s="467"/>
      <c r="NOP48" s="467"/>
      <c r="NOQ48" s="467"/>
      <c r="NOR48" s="467"/>
      <c r="NOS48" s="467"/>
      <c r="NOT48" s="467"/>
      <c r="NOU48" s="467"/>
      <c r="NOV48" s="467"/>
      <c r="NOW48" s="467"/>
      <c r="NOX48" s="467"/>
      <c r="NOY48" s="467"/>
      <c r="NOZ48" s="467"/>
      <c r="NPA48" s="467"/>
      <c r="NPB48" s="467"/>
      <c r="NPC48" s="467"/>
      <c r="NPD48" s="467"/>
      <c r="NPE48" s="467"/>
      <c r="NPF48" s="467"/>
      <c r="NPG48" s="467"/>
      <c r="NPH48" s="467"/>
      <c r="NPI48" s="467"/>
      <c r="NPJ48" s="467"/>
      <c r="NPK48" s="467"/>
      <c r="NPL48" s="467"/>
      <c r="NPM48" s="467"/>
      <c r="NPN48" s="467"/>
      <c r="NPO48" s="467"/>
      <c r="NPP48" s="467"/>
      <c r="NPQ48" s="467"/>
      <c r="NPR48" s="467"/>
      <c r="NPS48" s="467"/>
      <c r="NPT48" s="467"/>
      <c r="NPU48" s="467"/>
      <c r="NPV48" s="467"/>
      <c r="NPW48" s="467"/>
      <c r="NPX48" s="467"/>
      <c r="NPY48" s="467"/>
      <c r="NPZ48" s="467"/>
      <c r="NQA48" s="467"/>
      <c r="NQB48" s="467"/>
      <c r="NQC48" s="467"/>
      <c r="NQD48" s="467"/>
      <c r="NQE48" s="467"/>
      <c r="NQF48" s="467"/>
      <c r="NQG48" s="467"/>
      <c r="NQH48" s="467"/>
      <c r="NQI48" s="467"/>
      <c r="NQJ48" s="467"/>
      <c r="NQK48" s="467"/>
      <c r="NQL48" s="467"/>
      <c r="NQM48" s="467"/>
      <c r="NQN48" s="467"/>
      <c r="NQO48" s="467"/>
      <c r="NQP48" s="467"/>
      <c r="NQQ48" s="467"/>
      <c r="NQR48" s="467"/>
      <c r="NQS48" s="467"/>
      <c r="NQT48" s="467"/>
      <c r="NQU48" s="467"/>
      <c r="NQV48" s="467"/>
      <c r="NQW48" s="467"/>
      <c r="NQX48" s="467"/>
      <c r="NQY48" s="467"/>
      <c r="NQZ48" s="467"/>
      <c r="NRA48" s="467"/>
      <c r="NRB48" s="467"/>
      <c r="NRC48" s="467"/>
      <c r="NRD48" s="467"/>
      <c r="NRE48" s="467"/>
      <c r="NRF48" s="467"/>
      <c r="NRG48" s="467"/>
      <c r="NRH48" s="467"/>
      <c r="NRI48" s="467"/>
      <c r="NRJ48" s="467"/>
      <c r="NRK48" s="467"/>
      <c r="NRL48" s="467"/>
      <c r="NRM48" s="467"/>
      <c r="NRN48" s="467"/>
      <c r="NRO48" s="467"/>
      <c r="NRP48" s="467"/>
      <c r="NRQ48" s="467"/>
      <c r="NRR48" s="467"/>
      <c r="NRS48" s="467"/>
      <c r="NRT48" s="467"/>
      <c r="NRU48" s="467"/>
      <c r="NRV48" s="467"/>
      <c r="NRW48" s="467"/>
      <c r="NRX48" s="467"/>
      <c r="NRY48" s="467"/>
      <c r="NRZ48" s="467"/>
      <c r="NSA48" s="467"/>
      <c r="NSB48" s="467"/>
      <c r="NSC48" s="467"/>
      <c r="NSD48" s="467"/>
      <c r="NSE48" s="467"/>
      <c r="NSF48" s="467"/>
      <c r="NSG48" s="467"/>
      <c r="NSH48" s="467"/>
      <c r="NSI48" s="467"/>
      <c r="NSJ48" s="467"/>
      <c r="NSK48" s="467"/>
      <c r="NSL48" s="467"/>
      <c r="NSM48" s="467"/>
      <c r="NSN48" s="467"/>
      <c r="NSO48" s="467"/>
      <c r="NSP48" s="467"/>
      <c r="NSQ48" s="467"/>
      <c r="NSR48" s="467"/>
      <c r="NSS48" s="467"/>
      <c r="NST48" s="467"/>
      <c r="NSU48" s="467"/>
      <c r="NSV48" s="467"/>
      <c r="NSW48" s="467"/>
      <c r="NSX48" s="467"/>
      <c r="NSY48" s="467"/>
      <c r="NSZ48" s="467"/>
      <c r="NTA48" s="467"/>
      <c r="NTB48" s="467"/>
      <c r="NTC48" s="467"/>
      <c r="NTD48" s="467"/>
      <c r="NTE48" s="467"/>
      <c r="NTF48" s="467"/>
      <c r="NTG48" s="467"/>
      <c r="NTH48" s="467"/>
      <c r="NTI48" s="467"/>
      <c r="NTJ48" s="467"/>
      <c r="NTK48" s="467"/>
      <c r="NTL48" s="467"/>
      <c r="NTM48" s="467"/>
      <c r="NTN48" s="467"/>
      <c r="NTO48" s="467"/>
      <c r="NTP48" s="467"/>
      <c r="NTQ48" s="467"/>
      <c r="NTR48" s="467"/>
      <c r="NTS48" s="467"/>
      <c r="NTT48" s="467"/>
      <c r="NTU48" s="467"/>
      <c r="NTV48" s="467"/>
      <c r="NTW48" s="467"/>
      <c r="NTX48" s="467"/>
      <c r="NTY48" s="467"/>
      <c r="NTZ48" s="467"/>
      <c r="NUA48" s="467"/>
      <c r="NUB48" s="467"/>
      <c r="NUC48" s="467"/>
      <c r="NUD48" s="467"/>
      <c r="NUE48" s="467"/>
      <c r="NUF48" s="467"/>
      <c r="NUG48" s="467"/>
      <c r="NUH48" s="467"/>
      <c r="NUI48" s="467"/>
      <c r="NUJ48" s="467"/>
      <c r="NUK48" s="467"/>
      <c r="NUL48" s="467"/>
      <c r="NUM48" s="467"/>
      <c r="NUN48" s="467"/>
      <c r="NUO48" s="467"/>
      <c r="NUP48" s="467"/>
      <c r="NUQ48" s="467"/>
      <c r="NUR48" s="467"/>
      <c r="NUS48" s="467"/>
      <c r="NUT48" s="467"/>
      <c r="NUU48" s="467"/>
      <c r="NUV48" s="467"/>
      <c r="NUW48" s="467"/>
      <c r="NUX48" s="467"/>
      <c r="NUY48" s="467"/>
      <c r="NUZ48" s="467"/>
      <c r="NVA48" s="467"/>
      <c r="NVB48" s="467"/>
      <c r="NVC48" s="467"/>
      <c r="NVD48" s="467"/>
      <c r="NVE48" s="467"/>
      <c r="NVF48" s="467"/>
      <c r="NVG48" s="467"/>
      <c r="NVH48" s="467"/>
      <c r="NVI48" s="467"/>
      <c r="NVJ48" s="467"/>
      <c r="NVK48" s="467"/>
      <c r="NVL48" s="467"/>
      <c r="NVM48" s="467"/>
      <c r="NVN48" s="467"/>
      <c r="NVO48" s="467"/>
      <c r="NVP48" s="467"/>
      <c r="NVQ48" s="467"/>
      <c r="NVR48" s="467"/>
      <c r="NVS48" s="467"/>
      <c r="NVT48" s="467"/>
      <c r="NVU48" s="467"/>
      <c r="NVV48" s="467"/>
      <c r="NVW48" s="467"/>
      <c r="NVX48" s="467"/>
      <c r="NVY48" s="467"/>
      <c r="NVZ48" s="467"/>
      <c r="NWA48" s="467"/>
      <c r="NWB48" s="467"/>
      <c r="NWC48" s="467"/>
      <c r="NWD48" s="467"/>
      <c r="NWE48" s="467"/>
      <c r="NWF48" s="467"/>
      <c r="NWG48" s="467"/>
      <c r="NWH48" s="467"/>
      <c r="NWI48" s="467"/>
      <c r="NWJ48" s="467"/>
      <c r="NWK48" s="467"/>
      <c r="NWL48" s="467"/>
      <c r="NWM48" s="467"/>
      <c r="NWN48" s="467"/>
      <c r="NWO48" s="467"/>
      <c r="NWP48" s="467"/>
      <c r="NWQ48" s="467"/>
      <c r="NWR48" s="467"/>
      <c r="NWS48" s="467"/>
      <c r="NWT48" s="467"/>
      <c r="NWU48" s="467"/>
      <c r="NWV48" s="467"/>
      <c r="NWW48" s="467"/>
      <c r="NWX48" s="467"/>
      <c r="NWY48" s="467"/>
      <c r="NWZ48" s="467"/>
      <c r="NXA48" s="467"/>
      <c r="NXB48" s="467"/>
      <c r="NXC48" s="467"/>
      <c r="NXD48" s="467"/>
      <c r="NXE48" s="467"/>
      <c r="NXF48" s="467"/>
      <c r="NXG48" s="467"/>
      <c r="NXH48" s="467"/>
      <c r="NXI48" s="467"/>
      <c r="NXJ48" s="467"/>
      <c r="NXK48" s="467"/>
      <c r="NXL48" s="467"/>
      <c r="NXM48" s="467"/>
      <c r="NXN48" s="467"/>
      <c r="NXO48" s="467"/>
      <c r="NXP48" s="467"/>
      <c r="NXQ48" s="467"/>
      <c r="NXR48" s="467"/>
      <c r="NXS48" s="467"/>
      <c r="NXT48" s="467"/>
      <c r="NXU48" s="467"/>
      <c r="NXV48" s="467"/>
      <c r="NXW48" s="467"/>
      <c r="NXX48" s="467"/>
      <c r="NXY48" s="467"/>
      <c r="NXZ48" s="467"/>
      <c r="NYA48" s="467"/>
      <c r="NYB48" s="467"/>
      <c r="NYC48" s="467"/>
      <c r="NYD48" s="467"/>
      <c r="NYE48" s="467"/>
      <c r="NYF48" s="467"/>
      <c r="NYG48" s="467"/>
      <c r="NYH48" s="467"/>
      <c r="NYI48" s="467"/>
      <c r="NYJ48" s="467"/>
      <c r="NYK48" s="467"/>
      <c r="NYL48" s="467"/>
      <c r="NYM48" s="467"/>
      <c r="NYN48" s="467"/>
      <c r="NYO48" s="467"/>
      <c r="NYP48" s="467"/>
      <c r="NYQ48" s="467"/>
      <c r="NYR48" s="467"/>
      <c r="NYS48" s="467"/>
      <c r="NYT48" s="467"/>
      <c r="NYU48" s="467"/>
      <c r="NYV48" s="467"/>
      <c r="NYW48" s="467"/>
      <c r="NYX48" s="467"/>
      <c r="NYY48" s="467"/>
      <c r="NYZ48" s="467"/>
      <c r="NZA48" s="467"/>
      <c r="NZB48" s="467"/>
      <c r="NZC48" s="467"/>
      <c r="NZD48" s="467"/>
      <c r="NZE48" s="467"/>
      <c r="NZF48" s="467"/>
      <c r="NZG48" s="467"/>
      <c r="NZH48" s="467"/>
      <c r="NZI48" s="467"/>
      <c r="NZJ48" s="467"/>
      <c r="NZK48" s="467"/>
      <c r="NZL48" s="467"/>
      <c r="NZM48" s="467"/>
      <c r="NZN48" s="467"/>
      <c r="NZO48" s="467"/>
      <c r="NZP48" s="467"/>
      <c r="NZQ48" s="467"/>
      <c r="NZR48" s="467"/>
      <c r="NZS48" s="467"/>
      <c r="NZT48" s="467"/>
      <c r="NZU48" s="467"/>
      <c r="NZV48" s="467"/>
      <c r="NZW48" s="467"/>
      <c r="NZX48" s="467"/>
      <c r="NZY48" s="467"/>
      <c r="NZZ48" s="467"/>
      <c r="OAA48" s="467"/>
      <c r="OAB48" s="467"/>
      <c r="OAC48" s="467"/>
      <c r="OAD48" s="467"/>
      <c r="OAE48" s="467"/>
      <c r="OAF48" s="467"/>
      <c r="OAG48" s="467"/>
      <c r="OAH48" s="467"/>
      <c r="OAI48" s="467"/>
      <c r="OAJ48" s="467"/>
      <c r="OAK48" s="467"/>
      <c r="OAL48" s="467"/>
      <c r="OAM48" s="467"/>
      <c r="OAN48" s="467"/>
      <c r="OAO48" s="467"/>
      <c r="OAP48" s="467"/>
      <c r="OAQ48" s="467"/>
      <c r="OAR48" s="467"/>
      <c r="OAS48" s="467"/>
      <c r="OAT48" s="467"/>
      <c r="OAU48" s="467"/>
      <c r="OAV48" s="467"/>
      <c r="OAW48" s="467"/>
      <c r="OAX48" s="467"/>
      <c r="OAY48" s="467"/>
      <c r="OAZ48" s="467"/>
      <c r="OBA48" s="467"/>
      <c r="OBB48" s="467"/>
      <c r="OBC48" s="467"/>
      <c r="OBD48" s="467"/>
      <c r="OBE48" s="467"/>
      <c r="OBF48" s="467"/>
      <c r="OBG48" s="467"/>
      <c r="OBH48" s="467"/>
      <c r="OBI48" s="467"/>
      <c r="OBJ48" s="467"/>
      <c r="OBK48" s="467"/>
      <c r="OBL48" s="467"/>
      <c r="OBM48" s="467"/>
      <c r="OBN48" s="467"/>
      <c r="OBO48" s="467"/>
      <c r="OBP48" s="467"/>
      <c r="OBQ48" s="467"/>
      <c r="OBR48" s="467"/>
      <c r="OBS48" s="467"/>
      <c r="OBT48" s="467"/>
      <c r="OBU48" s="467"/>
      <c r="OBV48" s="467"/>
      <c r="OBW48" s="467"/>
      <c r="OBX48" s="467"/>
      <c r="OBY48" s="467"/>
      <c r="OBZ48" s="467"/>
      <c r="OCA48" s="467"/>
      <c r="OCB48" s="467"/>
      <c r="OCC48" s="467"/>
      <c r="OCD48" s="467"/>
      <c r="OCE48" s="467"/>
      <c r="OCF48" s="467"/>
      <c r="OCG48" s="467"/>
      <c r="OCH48" s="467"/>
      <c r="OCI48" s="467"/>
      <c r="OCJ48" s="467"/>
      <c r="OCK48" s="467"/>
      <c r="OCL48" s="467"/>
      <c r="OCM48" s="467"/>
      <c r="OCN48" s="467"/>
      <c r="OCO48" s="467"/>
      <c r="OCP48" s="467"/>
      <c r="OCQ48" s="467"/>
      <c r="OCR48" s="467"/>
      <c r="OCS48" s="467"/>
      <c r="OCT48" s="467"/>
      <c r="OCU48" s="467"/>
      <c r="OCV48" s="467"/>
      <c r="OCW48" s="467"/>
      <c r="OCX48" s="467"/>
      <c r="OCY48" s="467"/>
      <c r="OCZ48" s="467"/>
      <c r="ODA48" s="467"/>
      <c r="ODB48" s="467"/>
      <c r="ODC48" s="467"/>
      <c r="ODD48" s="467"/>
      <c r="ODE48" s="467"/>
      <c r="ODF48" s="467"/>
      <c r="ODG48" s="467"/>
      <c r="ODH48" s="467"/>
      <c r="ODI48" s="467"/>
      <c r="ODJ48" s="467"/>
      <c r="ODK48" s="467"/>
      <c r="ODL48" s="467"/>
      <c r="ODM48" s="467"/>
      <c r="ODN48" s="467"/>
      <c r="ODO48" s="467"/>
      <c r="ODP48" s="467"/>
      <c r="ODQ48" s="467"/>
      <c r="ODR48" s="467"/>
      <c r="ODS48" s="467"/>
      <c r="ODT48" s="467"/>
      <c r="ODU48" s="467"/>
      <c r="ODV48" s="467"/>
      <c r="ODW48" s="467"/>
      <c r="ODX48" s="467"/>
      <c r="ODY48" s="467"/>
      <c r="ODZ48" s="467"/>
      <c r="OEA48" s="467"/>
      <c r="OEB48" s="467"/>
      <c r="OEC48" s="467"/>
      <c r="OED48" s="467"/>
      <c r="OEE48" s="467"/>
      <c r="OEF48" s="467"/>
      <c r="OEG48" s="467"/>
      <c r="OEH48" s="467"/>
      <c r="OEI48" s="467"/>
      <c r="OEJ48" s="467"/>
      <c r="OEK48" s="467"/>
      <c r="OEL48" s="467"/>
      <c r="OEM48" s="467"/>
      <c r="OEN48" s="467"/>
      <c r="OEO48" s="467"/>
      <c r="OEP48" s="467"/>
      <c r="OEQ48" s="467"/>
      <c r="OER48" s="467"/>
      <c r="OES48" s="467"/>
      <c r="OET48" s="467"/>
      <c r="OEU48" s="467"/>
      <c r="OEV48" s="467"/>
      <c r="OEW48" s="467"/>
      <c r="OEX48" s="467"/>
      <c r="OEY48" s="467"/>
      <c r="OEZ48" s="467"/>
      <c r="OFA48" s="467"/>
      <c r="OFB48" s="467"/>
      <c r="OFC48" s="467"/>
      <c r="OFD48" s="467"/>
      <c r="OFE48" s="467"/>
      <c r="OFF48" s="467"/>
      <c r="OFG48" s="467"/>
      <c r="OFH48" s="467"/>
      <c r="OFI48" s="467"/>
      <c r="OFJ48" s="467"/>
      <c r="OFK48" s="467"/>
      <c r="OFL48" s="467"/>
      <c r="OFM48" s="467"/>
      <c r="OFN48" s="467"/>
      <c r="OFO48" s="467"/>
      <c r="OFP48" s="467"/>
      <c r="OFQ48" s="467"/>
      <c r="OFR48" s="467"/>
      <c r="OFS48" s="467"/>
      <c r="OFT48" s="467"/>
      <c r="OFU48" s="467"/>
      <c r="OFV48" s="467"/>
      <c r="OFW48" s="467"/>
      <c r="OFX48" s="467"/>
      <c r="OFY48" s="467"/>
      <c r="OFZ48" s="467"/>
      <c r="OGA48" s="467"/>
      <c r="OGB48" s="467"/>
      <c r="OGC48" s="467"/>
      <c r="OGD48" s="467"/>
      <c r="OGE48" s="467"/>
      <c r="OGF48" s="467"/>
      <c r="OGG48" s="467"/>
      <c r="OGH48" s="467"/>
      <c r="OGI48" s="467"/>
      <c r="OGJ48" s="467"/>
      <c r="OGK48" s="467"/>
      <c r="OGL48" s="467"/>
      <c r="OGM48" s="467"/>
      <c r="OGN48" s="467"/>
      <c r="OGO48" s="467"/>
      <c r="OGP48" s="467"/>
      <c r="OGQ48" s="467"/>
      <c r="OGR48" s="467"/>
      <c r="OGS48" s="467"/>
      <c r="OGT48" s="467"/>
      <c r="OGU48" s="467"/>
      <c r="OGV48" s="467"/>
      <c r="OGW48" s="467"/>
      <c r="OGX48" s="467"/>
      <c r="OGY48" s="467"/>
      <c r="OGZ48" s="467"/>
      <c r="OHA48" s="467"/>
      <c r="OHB48" s="467"/>
      <c r="OHC48" s="467"/>
      <c r="OHD48" s="467"/>
      <c r="OHE48" s="467"/>
      <c r="OHF48" s="467"/>
      <c r="OHG48" s="467"/>
      <c r="OHH48" s="467"/>
      <c r="OHI48" s="467"/>
      <c r="OHJ48" s="467"/>
      <c r="OHK48" s="467"/>
      <c r="OHL48" s="467"/>
      <c r="OHM48" s="467"/>
      <c r="OHN48" s="467"/>
      <c r="OHO48" s="467"/>
      <c r="OHP48" s="467"/>
      <c r="OHQ48" s="467"/>
      <c r="OHR48" s="467"/>
      <c r="OHS48" s="467"/>
      <c r="OHT48" s="467"/>
      <c r="OHU48" s="467"/>
      <c r="OHV48" s="467"/>
      <c r="OHW48" s="467"/>
      <c r="OHX48" s="467"/>
      <c r="OHY48" s="467"/>
      <c r="OHZ48" s="467"/>
      <c r="OIA48" s="467"/>
      <c r="OIB48" s="467"/>
      <c r="OIC48" s="467"/>
      <c r="OID48" s="467"/>
      <c r="OIE48" s="467"/>
      <c r="OIF48" s="467"/>
      <c r="OIG48" s="467"/>
      <c r="OIH48" s="467"/>
      <c r="OII48" s="467"/>
      <c r="OIJ48" s="467"/>
      <c r="OIK48" s="467"/>
      <c r="OIL48" s="467"/>
      <c r="OIM48" s="467"/>
      <c r="OIN48" s="467"/>
      <c r="OIO48" s="467"/>
      <c r="OIP48" s="467"/>
      <c r="OIQ48" s="467"/>
      <c r="OIR48" s="467"/>
      <c r="OIS48" s="467"/>
      <c r="OIT48" s="467"/>
      <c r="OIU48" s="467"/>
      <c r="OIV48" s="467"/>
      <c r="OIW48" s="467"/>
      <c r="OIX48" s="467"/>
      <c r="OIY48" s="467"/>
      <c r="OIZ48" s="467"/>
      <c r="OJA48" s="467"/>
      <c r="OJB48" s="467"/>
      <c r="OJC48" s="467"/>
      <c r="OJD48" s="467"/>
      <c r="OJE48" s="467"/>
      <c r="OJF48" s="467"/>
      <c r="OJG48" s="467"/>
      <c r="OJH48" s="467"/>
      <c r="OJI48" s="467"/>
      <c r="OJJ48" s="467"/>
      <c r="OJK48" s="467"/>
      <c r="OJL48" s="467"/>
      <c r="OJM48" s="467"/>
      <c r="OJN48" s="467"/>
      <c r="OJO48" s="467"/>
      <c r="OJP48" s="467"/>
      <c r="OJQ48" s="467"/>
      <c r="OJR48" s="467"/>
      <c r="OJS48" s="467"/>
      <c r="OJT48" s="467"/>
      <c r="OJU48" s="467"/>
      <c r="OJV48" s="467"/>
      <c r="OJW48" s="467"/>
      <c r="OJX48" s="467"/>
      <c r="OJY48" s="467"/>
      <c r="OJZ48" s="467"/>
      <c r="OKA48" s="467"/>
      <c r="OKB48" s="467"/>
      <c r="OKC48" s="467"/>
      <c r="OKD48" s="467"/>
      <c r="OKE48" s="467"/>
      <c r="OKF48" s="467"/>
      <c r="OKG48" s="467"/>
      <c r="OKH48" s="467"/>
      <c r="OKI48" s="467"/>
      <c r="OKJ48" s="467"/>
      <c r="OKK48" s="467"/>
      <c r="OKL48" s="467"/>
      <c r="OKM48" s="467"/>
      <c r="OKN48" s="467"/>
      <c r="OKO48" s="467"/>
      <c r="OKP48" s="467"/>
      <c r="OKQ48" s="467"/>
      <c r="OKR48" s="467"/>
      <c r="OKS48" s="467"/>
      <c r="OKT48" s="467"/>
      <c r="OKU48" s="467"/>
      <c r="OKV48" s="467"/>
      <c r="OKW48" s="467"/>
      <c r="OKX48" s="467"/>
      <c r="OKY48" s="467"/>
      <c r="OKZ48" s="467"/>
      <c r="OLA48" s="467"/>
      <c r="OLB48" s="467"/>
      <c r="OLC48" s="467"/>
      <c r="OLD48" s="467"/>
      <c r="OLE48" s="467"/>
      <c r="OLF48" s="467"/>
      <c r="OLG48" s="467"/>
      <c r="OLH48" s="467"/>
      <c r="OLI48" s="467"/>
      <c r="OLJ48" s="467"/>
      <c r="OLK48" s="467"/>
      <c r="OLL48" s="467"/>
      <c r="OLM48" s="467"/>
      <c r="OLN48" s="467"/>
      <c r="OLO48" s="467"/>
      <c r="OLP48" s="467"/>
      <c r="OLQ48" s="467"/>
      <c r="OLR48" s="467"/>
      <c r="OLS48" s="467"/>
      <c r="OLT48" s="467"/>
      <c r="OLU48" s="467"/>
      <c r="OLV48" s="467"/>
      <c r="OLW48" s="467"/>
      <c r="OLX48" s="467"/>
      <c r="OLY48" s="467"/>
      <c r="OLZ48" s="467"/>
      <c r="OMA48" s="467"/>
      <c r="OMB48" s="467"/>
      <c r="OMC48" s="467"/>
      <c r="OMD48" s="467"/>
      <c r="OME48" s="467"/>
      <c r="OMF48" s="467"/>
      <c r="OMG48" s="467"/>
      <c r="OMH48" s="467"/>
      <c r="OMI48" s="467"/>
      <c r="OMJ48" s="467"/>
      <c r="OMK48" s="467"/>
      <c r="OML48" s="467"/>
      <c r="OMM48" s="467"/>
      <c r="OMN48" s="467"/>
      <c r="OMO48" s="467"/>
      <c r="OMP48" s="467"/>
      <c r="OMQ48" s="467"/>
      <c r="OMR48" s="467"/>
      <c r="OMS48" s="467"/>
      <c r="OMT48" s="467"/>
      <c r="OMU48" s="467"/>
      <c r="OMV48" s="467"/>
      <c r="OMW48" s="467"/>
      <c r="OMX48" s="467"/>
      <c r="OMY48" s="467"/>
      <c r="OMZ48" s="467"/>
      <c r="ONA48" s="467"/>
      <c r="ONB48" s="467"/>
      <c r="ONC48" s="467"/>
      <c r="OND48" s="467"/>
      <c r="ONE48" s="467"/>
      <c r="ONF48" s="467"/>
      <c r="ONG48" s="467"/>
      <c r="ONH48" s="467"/>
      <c r="ONI48" s="467"/>
      <c r="ONJ48" s="467"/>
      <c r="ONK48" s="467"/>
      <c r="ONL48" s="467"/>
      <c r="ONM48" s="467"/>
      <c r="ONN48" s="467"/>
      <c r="ONO48" s="467"/>
      <c r="ONP48" s="467"/>
      <c r="ONQ48" s="467"/>
      <c r="ONR48" s="467"/>
      <c r="ONS48" s="467"/>
      <c r="ONT48" s="467"/>
      <c r="ONU48" s="467"/>
      <c r="ONV48" s="467"/>
      <c r="ONW48" s="467"/>
      <c r="ONX48" s="467"/>
      <c r="ONY48" s="467"/>
      <c r="ONZ48" s="467"/>
      <c r="OOA48" s="467"/>
      <c r="OOB48" s="467"/>
      <c r="OOC48" s="467"/>
      <c r="OOD48" s="467"/>
      <c r="OOE48" s="467"/>
      <c r="OOF48" s="467"/>
      <c r="OOG48" s="467"/>
      <c r="OOH48" s="467"/>
      <c r="OOI48" s="467"/>
      <c r="OOJ48" s="467"/>
      <c r="OOK48" s="467"/>
      <c r="OOL48" s="467"/>
      <c r="OOM48" s="467"/>
      <c r="OON48" s="467"/>
      <c r="OOO48" s="467"/>
      <c r="OOP48" s="467"/>
      <c r="OOQ48" s="467"/>
      <c r="OOR48" s="467"/>
      <c r="OOS48" s="467"/>
      <c r="OOT48" s="467"/>
      <c r="OOU48" s="467"/>
      <c r="OOV48" s="467"/>
      <c r="OOW48" s="467"/>
      <c r="OOX48" s="467"/>
      <c r="OOY48" s="467"/>
      <c r="OOZ48" s="467"/>
      <c r="OPA48" s="467"/>
      <c r="OPB48" s="467"/>
      <c r="OPC48" s="467"/>
      <c r="OPD48" s="467"/>
      <c r="OPE48" s="467"/>
      <c r="OPF48" s="467"/>
      <c r="OPG48" s="467"/>
      <c r="OPH48" s="467"/>
      <c r="OPI48" s="467"/>
      <c r="OPJ48" s="467"/>
      <c r="OPK48" s="467"/>
      <c r="OPL48" s="467"/>
      <c r="OPM48" s="467"/>
      <c r="OPN48" s="467"/>
      <c r="OPO48" s="467"/>
      <c r="OPP48" s="467"/>
      <c r="OPQ48" s="467"/>
      <c r="OPR48" s="467"/>
      <c r="OPS48" s="467"/>
      <c r="OPT48" s="467"/>
      <c r="OPU48" s="467"/>
      <c r="OPV48" s="467"/>
      <c r="OPW48" s="467"/>
      <c r="OPX48" s="467"/>
      <c r="OPY48" s="467"/>
      <c r="OPZ48" s="467"/>
      <c r="OQA48" s="467"/>
      <c r="OQB48" s="467"/>
      <c r="OQC48" s="467"/>
      <c r="OQD48" s="467"/>
      <c r="OQE48" s="467"/>
      <c r="OQF48" s="467"/>
      <c r="OQG48" s="467"/>
      <c r="OQH48" s="467"/>
      <c r="OQI48" s="467"/>
      <c r="OQJ48" s="467"/>
      <c r="OQK48" s="467"/>
      <c r="OQL48" s="467"/>
      <c r="OQM48" s="467"/>
      <c r="OQN48" s="467"/>
      <c r="OQO48" s="467"/>
      <c r="OQP48" s="467"/>
      <c r="OQQ48" s="467"/>
      <c r="OQR48" s="467"/>
      <c r="OQS48" s="467"/>
      <c r="OQT48" s="467"/>
      <c r="OQU48" s="467"/>
      <c r="OQV48" s="467"/>
      <c r="OQW48" s="467"/>
      <c r="OQX48" s="467"/>
      <c r="OQY48" s="467"/>
      <c r="OQZ48" s="467"/>
      <c r="ORA48" s="467"/>
      <c r="ORB48" s="467"/>
      <c r="ORC48" s="467"/>
      <c r="ORD48" s="467"/>
      <c r="ORE48" s="467"/>
      <c r="ORF48" s="467"/>
      <c r="ORG48" s="467"/>
      <c r="ORH48" s="467"/>
      <c r="ORI48" s="467"/>
      <c r="ORJ48" s="467"/>
      <c r="ORK48" s="467"/>
      <c r="ORL48" s="467"/>
      <c r="ORM48" s="467"/>
      <c r="ORN48" s="467"/>
      <c r="ORO48" s="467"/>
      <c r="ORP48" s="467"/>
      <c r="ORQ48" s="467"/>
      <c r="ORR48" s="467"/>
      <c r="ORS48" s="467"/>
      <c r="ORT48" s="467"/>
      <c r="ORU48" s="467"/>
      <c r="ORV48" s="467"/>
      <c r="ORW48" s="467"/>
      <c r="ORX48" s="467"/>
      <c r="ORY48" s="467"/>
      <c r="ORZ48" s="467"/>
      <c r="OSA48" s="467"/>
      <c r="OSB48" s="467"/>
      <c r="OSC48" s="467"/>
      <c r="OSD48" s="467"/>
      <c r="OSE48" s="467"/>
      <c r="OSF48" s="467"/>
      <c r="OSG48" s="467"/>
      <c r="OSH48" s="467"/>
      <c r="OSI48" s="467"/>
      <c r="OSJ48" s="467"/>
      <c r="OSK48" s="467"/>
      <c r="OSL48" s="467"/>
      <c r="OSM48" s="467"/>
      <c r="OSN48" s="467"/>
      <c r="OSO48" s="467"/>
      <c r="OSP48" s="467"/>
      <c r="OSQ48" s="467"/>
      <c r="OSR48" s="467"/>
      <c r="OSS48" s="467"/>
      <c r="OST48" s="467"/>
      <c r="OSU48" s="467"/>
      <c r="OSV48" s="467"/>
      <c r="OSW48" s="467"/>
      <c r="OSX48" s="467"/>
      <c r="OSY48" s="467"/>
      <c r="OSZ48" s="467"/>
      <c r="OTA48" s="467"/>
      <c r="OTB48" s="467"/>
      <c r="OTC48" s="467"/>
      <c r="OTD48" s="467"/>
      <c r="OTE48" s="467"/>
      <c r="OTF48" s="467"/>
      <c r="OTG48" s="467"/>
      <c r="OTH48" s="467"/>
      <c r="OTI48" s="467"/>
      <c r="OTJ48" s="467"/>
      <c r="OTK48" s="467"/>
      <c r="OTL48" s="467"/>
      <c r="OTM48" s="467"/>
      <c r="OTN48" s="467"/>
      <c r="OTO48" s="467"/>
      <c r="OTP48" s="467"/>
      <c r="OTQ48" s="467"/>
      <c r="OTR48" s="467"/>
      <c r="OTS48" s="467"/>
      <c r="OTT48" s="467"/>
      <c r="OTU48" s="467"/>
      <c r="OTV48" s="467"/>
      <c r="OTW48" s="467"/>
      <c r="OTX48" s="467"/>
      <c r="OTY48" s="467"/>
      <c r="OTZ48" s="467"/>
      <c r="OUA48" s="467"/>
      <c r="OUB48" s="467"/>
      <c r="OUC48" s="467"/>
      <c r="OUD48" s="467"/>
      <c r="OUE48" s="467"/>
      <c r="OUF48" s="467"/>
      <c r="OUG48" s="467"/>
      <c r="OUH48" s="467"/>
      <c r="OUI48" s="467"/>
      <c r="OUJ48" s="467"/>
      <c r="OUK48" s="467"/>
      <c r="OUL48" s="467"/>
      <c r="OUM48" s="467"/>
      <c r="OUN48" s="467"/>
      <c r="OUO48" s="467"/>
      <c r="OUP48" s="467"/>
      <c r="OUQ48" s="467"/>
      <c r="OUR48" s="467"/>
      <c r="OUS48" s="467"/>
      <c r="OUT48" s="467"/>
      <c r="OUU48" s="467"/>
      <c r="OUV48" s="467"/>
      <c r="OUW48" s="467"/>
      <c r="OUX48" s="467"/>
      <c r="OUY48" s="467"/>
      <c r="OUZ48" s="467"/>
      <c r="OVA48" s="467"/>
      <c r="OVB48" s="467"/>
      <c r="OVC48" s="467"/>
      <c r="OVD48" s="467"/>
      <c r="OVE48" s="467"/>
      <c r="OVF48" s="467"/>
      <c r="OVG48" s="467"/>
      <c r="OVH48" s="467"/>
      <c r="OVI48" s="467"/>
      <c r="OVJ48" s="467"/>
      <c r="OVK48" s="467"/>
      <c r="OVL48" s="467"/>
      <c r="OVM48" s="467"/>
      <c r="OVN48" s="467"/>
      <c r="OVO48" s="467"/>
      <c r="OVP48" s="467"/>
      <c r="OVQ48" s="467"/>
      <c r="OVR48" s="467"/>
      <c r="OVS48" s="467"/>
      <c r="OVT48" s="467"/>
      <c r="OVU48" s="467"/>
      <c r="OVV48" s="467"/>
      <c r="OVW48" s="467"/>
      <c r="OVX48" s="467"/>
      <c r="OVY48" s="467"/>
      <c r="OVZ48" s="467"/>
      <c r="OWA48" s="467"/>
      <c r="OWB48" s="467"/>
      <c r="OWC48" s="467"/>
      <c r="OWD48" s="467"/>
      <c r="OWE48" s="467"/>
      <c r="OWF48" s="467"/>
      <c r="OWG48" s="467"/>
      <c r="OWH48" s="467"/>
      <c r="OWI48" s="467"/>
      <c r="OWJ48" s="467"/>
      <c r="OWK48" s="467"/>
      <c r="OWL48" s="467"/>
      <c r="OWM48" s="467"/>
      <c r="OWN48" s="467"/>
      <c r="OWO48" s="467"/>
      <c r="OWP48" s="467"/>
      <c r="OWQ48" s="467"/>
      <c r="OWR48" s="467"/>
      <c r="OWS48" s="467"/>
      <c r="OWT48" s="467"/>
      <c r="OWU48" s="467"/>
      <c r="OWV48" s="467"/>
      <c r="OWW48" s="467"/>
      <c r="OWX48" s="467"/>
      <c r="OWY48" s="467"/>
      <c r="OWZ48" s="467"/>
      <c r="OXA48" s="467"/>
      <c r="OXB48" s="467"/>
      <c r="OXC48" s="467"/>
      <c r="OXD48" s="467"/>
      <c r="OXE48" s="467"/>
      <c r="OXF48" s="467"/>
      <c r="OXG48" s="467"/>
      <c r="OXH48" s="467"/>
      <c r="OXI48" s="467"/>
      <c r="OXJ48" s="467"/>
      <c r="OXK48" s="467"/>
      <c r="OXL48" s="467"/>
      <c r="OXM48" s="467"/>
      <c r="OXN48" s="467"/>
      <c r="OXO48" s="467"/>
      <c r="OXP48" s="467"/>
      <c r="OXQ48" s="467"/>
      <c r="OXR48" s="467"/>
      <c r="OXS48" s="467"/>
      <c r="OXT48" s="467"/>
      <c r="OXU48" s="467"/>
      <c r="OXV48" s="467"/>
      <c r="OXW48" s="467"/>
      <c r="OXX48" s="467"/>
      <c r="OXY48" s="467"/>
      <c r="OXZ48" s="467"/>
      <c r="OYA48" s="467"/>
      <c r="OYB48" s="467"/>
      <c r="OYC48" s="467"/>
      <c r="OYD48" s="467"/>
      <c r="OYE48" s="467"/>
      <c r="OYF48" s="467"/>
      <c r="OYG48" s="467"/>
      <c r="OYH48" s="467"/>
      <c r="OYI48" s="467"/>
      <c r="OYJ48" s="467"/>
      <c r="OYK48" s="467"/>
      <c r="OYL48" s="467"/>
      <c r="OYM48" s="467"/>
      <c r="OYN48" s="467"/>
      <c r="OYO48" s="467"/>
      <c r="OYP48" s="467"/>
      <c r="OYQ48" s="467"/>
      <c r="OYR48" s="467"/>
      <c r="OYS48" s="467"/>
      <c r="OYT48" s="467"/>
      <c r="OYU48" s="467"/>
      <c r="OYV48" s="467"/>
      <c r="OYW48" s="467"/>
      <c r="OYX48" s="467"/>
      <c r="OYY48" s="467"/>
      <c r="OYZ48" s="467"/>
      <c r="OZA48" s="467"/>
      <c r="OZB48" s="467"/>
      <c r="OZC48" s="467"/>
      <c r="OZD48" s="467"/>
      <c r="OZE48" s="467"/>
      <c r="OZF48" s="467"/>
      <c r="OZG48" s="467"/>
      <c r="OZH48" s="467"/>
      <c r="OZI48" s="467"/>
      <c r="OZJ48" s="467"/>
      <c r="OZK48" s="467"/>
      <c r="OZL48" s="467"/>
      <c r="OZM48" s="467"/>
      <c r="OZN48" s="467"/>
      <c r="OZO48" s="467"/>
      <c r="OZP48" s="467"/>
      <c r="OZQ48" s="467"/>
      <c r="OZR48" s="467"/>
      <c r="OZS48" s="467"/>
      <c r="OZT48" s="467"/>
      <c r="OZU48" s="467"/>
      <c r="OZV48" s="467"/>
      <c r="OZW48" s="467"/>
      <c r="OZX48" s="467"/>
      <c r="OZY48" s="467"/>
      <c r="OZZ48" s="467"/>
      <c r="PAA48" s="467"/>
      <c r="PAB48" s="467"/>
      <c r="PAC48" s="467"/>
      <c r="PAD48" s="467"/>
      <c r="PAE48" s="467"/>
      <c r="PAF48" s="467"/>
      <c r="PAG48" s="467"/>
      <c r="PAH48" s="467"/>
      <c r="PAI48" s="467"/>
      <c r="PAJ48" s="467"/>
      <c r="PAK48" s="467"/>
      <c r="PAL48" s="467"/>
      <c r="PAM48" s="467"/>
      <c r="PAN48" s="467"/>
      <c r="PAO48" s="467"/>
      <c r="PAP48" s="467"/>
      <c r="PAQ48" s="467"/>
      <c r="PAR48" s="467"/>
      <c r="PAS48" s="467"/>
      <c r="PAT48" s="467"/>
      <c r="PAU48" s="467"/>
      <c r="PAV48" s="467"/>
      <c r="PAW48" s="467"/>
      <c r="PAX48" s="467"/>
      <c r="PAY48" s="467"/>
      <c r="PAZ48" s="467"/>
      <c r="PBA48" s="467"/>
      <c r="PBB48" s="467"/>
      <c r="PBC48" s="467"/>
      <c r="PBD48" s="467"/>
      <c r="PBE48" s="467"/>
      <c r="PBF48" s="467"/>
      <c r="PBG48" s="467"/>
      <c r="PBH48" s="467"/>
      <c r="PBI48" s="467"/>
      <c r="PBJ48" s="467"/>
      <c r="PBK48" s="467"/>
      <c r="PBL48" s="467"/>
      <c r="PBM48" s="467"/>
      <c r="PBN48" s="467"/>
      <c r="PBO48" s="467"/>
      <c r="PBP48" s="467"/>
      <c r="PBQ48" s="467"/>
      <c r="PBR48" s="467"/>
      <c r="PBS48" s="467"/>
      <c r="PBT48" s="467"/>
      <c r="PBU48" s="467"/>
      <c r="PBV48" s="467"/>
      <c r="PBW48" s="467"/>
      <c r="PBX48" s="467"/>
      <c r="PBY48" s="467"/>
      <c r="PBZ48" s="467"/>
      <c r="PCA48" s="467"/>
      <c r="PCB48" s="467"/>
      <c r="PCC48" s="467"/>
      <c r="PCD48" s="467"/>
      <c r="PCE48" s="467"/>
      <c r="PCF48" s="467"/>
      <c r="PCG48" s="467"/>
      <c r="PCH48" s="467"/>
      <c r="PCI48" s="467"/>
      <c r="PCJ48" s="467"/>
      <c r="PCK48" s="467"/>
      <c r="PCL48" s="467"/>
      <c r="PCM48" s="467"/>
      <c r="PCN48" s="467"/>
      <c r="PCO48" s="467"/>
      <c r="PCP48" s="467"/>
      <c r="PCQ48" s="467"/>
      <c r="PCR48" s="467"/>
      <c r="PCS48" s="467"/>
      <c r="PCT48" s="467"/>
      <c r="PCU48" s="467"/>
      <c r="PCV48" s="467"/>
      <c r="PCW48" s="467"/>
      <c r="PCX48" s="467"/>
      <c r="PCY48" s="467"/>
      <c r="PCZ48" s="467"/>
      <c r="PDA48" s="467"/>
      <c r="PDB48" s="467"/>
      <c r="PDC48" s="467"/>
      <c r="PDD48" s="467"/>
      <c r="PDE48" s="467"/>
      <c r="PDF48" s="467"/>
      <c r="PDG48" s="467"/>
      <c r="PDH48" s="467"/>
      <c r="PDI48" s="467"/>
      <c r="PDJ48" s="467"/>
      <c r="PDK48" s="467"/>
      <c r="PDL48" s="467"/>
      <c r="PDM48" s="467"/>
      <c r="PDN48" s="467"/>
      <c r="PDO48" s="467"/>
      <c r="PDP48" s="467"/>
      <c r="PDQ48" s="467"/>
      <c r="PDR48" s="467"/>
      <c r="PDS48" s="467"/>
      <c r="PDT48" s="467"/>
      <c r="PDU48" s="467"/>
      <c r="PDV48" s="467"/>
      <c r="PDW48" s="467"/>
      <c r="PDX48" s="467"/>
      <c r="PDY48" s="467"/>
      <c r="PDZ48" s="467"/>
      <c r="PEA48" s="467"/>
      <c r="PEB48" s="467"/>
      <c r="PEC48" s="467"/>
      <c r="PED48" s="467"/>
      <c r="PEE48" s="467"/>
      <c r="PEF48" s="467"/>
      <c r="PEG48" s="467"/>
      <c r="PEH48" s="467"/>
      <c r="PEI48" s="467"/>
      <c r="PEJ48" s="467"/>
      <c r="PEK48" s="467"/>
      <c r="PEL48" s="467"/>
      <c r="PEM48" s="467"/>
      <c r="PEN48" s="467"/>
      <c r="PEO48" s="467"/>
      <c r="PEP48" s="467"/>
      <c r="PEQ48" s="467"/>
      <c r="PER48" s="467"/>
      <c r="PES48" s="467"/>
      <c r="PET48" s="467"/>
      <c r="PEU48" s="467"/>
      <c r="PEV48" s="467"/>
      <c r="PEW48" s="467"/>
      <c r="PEX48" s="467"/>
      <c r="PEY48" s="467"/>
      <c r="PEZ48" s="467"/>
      <c r="PFA48" s="467"/>
      <c r="PFB48" s="467"/>
      <c r="PFC48" s="467"/>
      <c r="PFD48" s="467"/>
      <c r="PFE48" s="467"/>
      <c r="PFF48" s="467"/>
      <c r="PFG48" s="467"/>
      <c r="PFH48" s="467"/>
      <c r="PFI48" s="467"/>
      <c r="PFJ48" s="467"/>
      <c r="PFK48" s="467"/>
      <c r="PFL48" s="467"/>
      <c r="PFM48" s="467"/>
      <c r="PFN48" s="467"/>
      <c r="PFO48" s="467"/>
      <c r="PFP48" s="467"/>
      <c r="PFQ48" s="467"/>
      <c r="PFR48" s="467"/>
      <c r="PFS48" s="467"/>
      <c r="PFT48" s="467"/>
      <c r="PFU48" s="467"/>
      <c r="PFV48" s="467"/>
      <c r="PFW48" s="467"/>
      <c r="PFX48" s="467"/>
      <c r="PFY48" s="467"/>
      <c r="PFZ48" s="467"/>
      <c r="PGA48" s="467"/>
      <c r="PGB48" s="467"/>
      <c r="PGC48" s="467"/>
      <c r="PGD48" s="467"/>
      <c r="PGE48" s="467"/>
      <c r="PGF48" s="467"/>
      <c r="PGG48" s="467"/>
      <c r="PGH48" s="467"/>
      <c r="PGI48" s="467"/>
      <c r="PGJ48" s="467"/>
      <c r="PGK48" s="467"/>
      <c r="PGL48" s="467"/>
      <c r="PGM48" s="467"/>
      <c r="PGN48" s="467"/>
      <c r="PGO48" s="467"/>
      <c r="PGP48" s="467"/>
      <c r="PGQ48" s="467"/>
      <c r="PGR48" s="467"/>
      <c r="PGS48" s="467"/>
      <c r="PGT48" s="467"/>
      <c r="PGU48" s="467"/>
      <c r="PGV48" s="467"/>
      <c r="PGW48" s="467"/>
      <c r="PGX48" s="467"/>
      <c r="PGY48" s="467"/>
      <c r="PGZ48" s="467"/>
      <c r="PHA48" s="467"/>
      <c r="PHB48" s="467"/>
      <c r="PHC48" s="467"/>
      <c r="PHD48" s="467"/>
      <c r="PHE48" s="467"/>
      <c r="PHF48" s="467"/>
      <c r="PHG48" s="467"/>
      <c r="PHH48" s="467"/>
      <c r="PHI48" s="467"/>
      <c r="PHJ48" s="467"/>
      <c r="PHK48" s="467"/>
      <c r="PHL48" s="467"/>
      <c r="PHM48" s="467"/>
      <c r="PHN48" s="467"/>
      <c r="PHO48" s="467"/>
      <c r="PHP48" s="467"/>
      <c r="PHQ48" s="467"/>
      <c r="PHR48" s="467"/>
      <c r="PHS48" s="467"/>
      <c r="PHT48" s="467"/>
      <c r="PHU48" s="467"/>
      <c r="PHV48" s="467"/>
      <c r="PHW48" s="467"/>
      <c r="PHX48" s="467"/>
      <c r="PHY48" s="467"/>
      <c r="PHZ48" s="467"/>
      <c r="PIA48" s="467"/>
      <c r="PIB48" s="467"/>
      <c r="PIC48" s="467"/>
      <c r="PID48" s="467"/>
      <c r="PIE48" s="467"/>
      <c r="PIF48" s="467"/>
      <c r="PIG48" s="467"/>
      <c r="PIH48" s="467"/>
      <c r="PII48" s="467"/>
      <c r="PIJ48" s="467"/>
      <c r="PIK48" s="467"/>
      <c r="PIL48" s="467"/>
      <c r="PIM48" s="467"/>
      <c r="PIN48" s="467"/>
      <c r="PIO48" s="467"/>
      <c r="PIP48" s="467"/>
      <c r="PIQ48" s="467"/>
      <c r="PIR48" s="467"/>
      <c r="PIS48" s="467"/>
      <c r="PIT48" s="467"/>
      <c r="PIU48" s="467"/>
      <c r="PIV48" s="467"/>
      <c r="PIW48" s="467"/>
      <c r="PIX48" s="467"/>
      <c r="PIY48" s="467"/>
      <c r="PIZ48" s="467"/>
      <c r="PJA48" s="467"/>
      <c r="PJB48" s="467"/>
      <c r="PJC48" s="467"/>
      <c r="PJD48" s="467"/>
      <c r="PJE48" s="467"/>
      <c r="PJF48" s="467"/>
      <c r="PJG48" s="467"/>
      <c r="PJH48" s="467"/>
      <c r="PJI48" s="467"/>
      <c r="PJJ48" s="467"/>
      <c r="PJK48" s="467"/>
      <c r="PJL48" s="467"/>
      <c r="PJM48" s="467"/>
      <c r="PJN48" s="467"/>
      <c r="PJO48" s="467"/>
      <c r="PJP48" s="467"/>
      <c r="PJQ48" s="467"/>
      <c r="PJR48" s="467"/>
      <c r="PJS48" s="467"/>
      <c r="PJT48" s="467"/>
      <c r="PJU48" s="467"/>
      <c r="PJV48" s="467"/>
      <c r="PJW48" s="467"/>
      <c r="PJX48" s="467"/>
      <c r="PJY48" s="467"/>
      <c r="PJZ48" s="467"/>
      <c r="PKA48" s="467"/>
      <c r="PKB48" s="467"/>
      <c r="PKC48" s="467"/>
      <c r="PKD48" s="467"/>
      <c r="PKE48" s="467"/>
      <c r="PKF48" s="467"/>
      <c r="PKG48" s="467"/>
      <c r="PKH48" s="467"/>
      <c r="PKI48" s="467"/>
      <c r="PKJ48" s="467"/>
      <c r="PKK48" s="467"/>
      <c r="PKL48" s="467"/>
      <c r="PKM48" s="467"/>
      <c r="PKN48" s="467"/>
      <c r="PKO48" s="467"/>
      <c r="PKP48" s="467"/>
      <c r="PKQ48" s="467"/>
      <c r="PKR48" s="467"/>
      <c r="PKS48" s="467"/>
      <c r="PKT48" s="467"/>
      <c r="PKU48" s="467"/>
      <c r="PKV48" s="467"/>
      <c r="PKW48" s="467"/>
      <c r="PKX48" s="467"/>
      <c r="PKY48" s="467"/>
      <c r="PKZ48" s="467"/>
      <c r="PLA48" s="467"/>
      <c r="PLB48" s="467"/>
      <c r="PLC48" s="467"/>
      <c r="PLD48" s="467"/>
      <c r="PLE48" s="467"/>
      <c r="PLF48" s="467"/>
      <c r="PLG48" s="467"/>
      <c r="PLH48" s="467"/>
      <c r="PLI48" s="467"/>
      <c r="PLJ48" s="467"/>
      <c r="PLK48" s="467"/>
      <c r="PLL48" s="467"/>
      <c r="PLM48" s="467"/>
      <c r="PLN48" s="467"/>
      <c r="PLO48" s="467"/>
      <c r="PLP48" s="467"/>
      <c r="PLQ48" s="467"/>
      <c r="PLR48" s="467"/>
      <c r="PLS48" s="467"/>
      <c r="PLT48" s="467"/>
      <c r="PLU48" s="467"/>
      <c r="PLV48" s="467"/>
      <c r="PLW48" s="467"/>
      <c r="PLX48" s="467"/>
      <c r="PLY48" s="467"/>
      <c r="PLZ48" s="467"/>
      <c r="PMA48" s="467"/>
      <c r="PMB48" s="467"/>
      <c r="PMC48" s="467"/>
      <c r="PMD48" s="467"/>
      <c r="PME48" s="467"/>
      <c r="PMF48" s="467"/>
      <c r="PMG48" s="467"/>
      <c r="PMH48" s="467"/>
      <c r="PMI48" s="467"/>
      <c r="PMJ48" s="467"/>
      <c r="PMK48" s="467"/>
      <c r="PML48" s="467"/>
      <c r="PMM48" s="467"/>
      <c r="PMN48" s="467"/>
      <c r="PMO48" s="467"/>
      <c r="PMP48" s="467"/>
      <c r="PMQ48" s="467"/>
      <c r="PMR48" s="467"/>
      <c r="PMS48" s="467"/>
      <c r="PMT48" s="467"/>
      <c r="PMU48" s="467"/>
      <c r="PMV48" s="467"/>
      <c r="PMW48" s="467"/>
      <c r="PMX48" s="467"/>
      <c r="PMY48" s="467"/>
      <c r="PMZ48" s="467"/>
      <c r="PNA48" s="467"/>
      <c r="PNB48" s="467"/>
      <c r="PNC48" s="467"/>
      <c r="PND48" s="467"/>
      <c r="PNE48" s="467"/>
      <c r="PNF48" s="467"/>
      <c r="PNG48" s="467"/>
      <c r="PNH48" s="467"/>
      <c r="PNI48" s="467"/>
      <c r="PNJ48" s="467"/>
      <c r="PNK48" s="467"/>
      <c r="PNL48" s="467"/>
      <c r="PNM48" s="467"/>
      <c r="PNN48" s="467"/>
      <c r="PNO48" s="467"/>
      <c r="PNP48" s="467"/>
      <c r="PNQ48" s="467"/>
      <c r="PNR48" s="467"/>
      <c r="PNS48" s="467"/>
      <c r="PNT48" s="467"/>
      <c r="PNU48" s="467"/>
      <c r="PNV48" s="467"/>
      <c r="PNW48" s="467"/>
      <c r="PNX48" s="467"/>
      <c r="PNY48" s="467"/>
      <c r="PNZ48" s="467"/>
      <c r="POA48" s="467"/>
      <c r="POB48" s="467"/>
      <c r="POC48" s="467"/>
      <c r="POD48" s="467"/>
      <c r="POE48" s="467"/>
      <c r="POF48" s="467"/>
      <c r="POG48" s="467"/>
      <c r="POH48" s="467"/>
      <c r="POI48" s="467"/>
      <c r="POJ48" s="467"/>
      <c r="POK48" s="467"/>
      <c r="POL48" s="467"/>
      <c r="POM48" s="467"/>
      <c r="PON48" s="467"/>
      <c r="POO48" s="467"/>
      <c r="POP48" s="467"/>
      <c r="POQ48" s="467"/>
      <c r="POR48" s="467"/>
      <c r="POS48" s="467"/>
      <c r="POT48" s="467"/>
      <c r="POU48" s="467"/>
      <c r="POV48" s="467"/>
      <c r="POW48" s="467"/>
      <c r="POX48" s="467"/>
      <c r="POY48" s="467"/>
      <c r="POZ48" s="467"/>
      <c r="PPA48" s="467"/>
      <c r="PPB48" s="467"/>
      <c r="PPC48" s="467"/>
      <c r="PPD48" s="467"/>
      <c r="PPE48" s="467"/>
      <c r="PPF48" s="467"/>
      <c r="PPG48" s="467"/>
      <c r="PPH48" s="467"/>
      <c r="PPI48" s="467"/>
      <c r="PPJ48" s="467"/>
      <c r="PPK48" s="467"/>
      <c r="PPL48" s="467"/>
      <c r="PPM48" s="467"/>
      <c r="PPN48" s="467"/>
      <c r="PPO48" s="467"/>
      <c r="PPP48" s="467"/>
      <c r="PPQ48" s="467"/>
      <c r="PPR48" s="467"/>
      <c r="PPS48" s="467"/>
      <c r="PPT48" s="467"/>
      <c r="PPU48" s="467"/>
      <c r="PPV48" s="467"/>
      <c r="PPW48" s="467"/>
      <c r="PPX48" s="467"/>
      <c r="PPY48" s="467"/>
      <c r="PPZ48" s="467"/>
      <c r="PQA48" s="467"/>
      <c r="PQB48" s="467"/>
      <c r="PQC48" s="467"/>
      <c r="PQD48" s="467"/>
      <c r="PQE48" s="467"/>
      <c r="PQF48" s="467"/>
      <c r="PQG48" s="467"/>
      <c r="PQH48" s="467"/>
      <c r="PQI48" s="467"/>
      <c r="PQJ48" s="467"/>
      <c r="PQK48" s="467"/>
      <c r="PQL48" s="467"/>
      <c r="PQM48" s="467"/>
      <c r="PQN48" s="467"/>
      <c r="PQO48" s="467"/>
      <c r="PQP48" s="467"/>
      <c r="PQQ48" s="467"/>
      <c r="PQR48" s="467"/>
      <c r="PQS48" s="467"/>
      <c r="PQT48" s="467"/>
      <c r="PQU48" s="467"/>
      <c r="PQV48" s="467"/>
      <c r="PQW48" s="467"/>
      <c r="PQX48" s="467"/>
      <c r="PQY48" s="467"/>
      <c r="PQZ48" s="467"/>
      <c r="PRA48" s="467"/>
      <c r="PRB48" s="467"/>
      <c r="PRC48" s="467"/>
      <c r="PRD48" s="467"/>
      <c r="PRE48" s="467"/>
      <c r="PRF48" s="467"/>
      <c r="PRG48" s="467"/>
      <c r="PRH48" s="467"/>
      <c r="PRI48" s="467"/>
      <c r="PRJ48" s="467"/>
      <c r="PRK48" s="467"/>
      <c r="PRL48" s="467"/>
      <c r="PRM48" s="467"/>
      <c r="PRN48" s="467"/>
      <c r="PRO48" s="467"/>
      <c r="PRP48" s="467"/>
      <c r="PRQ48" s="467"/>
      <c r="PRR48" s="467"/>
      <c r="PRS48" s="467"/>
      <c r="PRT48" s="467"/>
      <c r="PRU48" s="467"/>
      <c r="PRV48" s="467"/>
      <c r="PRW48" s="467"/>
      <c r="PRX48" s="467"/>
      <c r="PRY48" s="467"/>
      <c r="PRZ48" s="467"/>
      <c r="PSA48" s="467"/>
      <c r="PSB48" s="467"/>
      <c r="PSC48" s="467"/>
      <c r="PSD48" s="467"/>
      <c r="PSE48" s="467"/>
      <c r="PSF48" s="467"/>
      <c r="PSG48" s="467"/>
      <c r="PSH48" s="467"/>
      <c r="PSI48" s="467"/>
      <c r="PSJ48" s="467"/>
      <c r="PSK48" s="467"/>
      <c r="PSL48" s="467"/>
      <c r="PSM48" s="467"/>
      <c r="PSN48" s="467"/>
      <c r="PSO48" s="467"/>
      <c r="PSP48" s="467"/>
      <c r="PSQ48" s="467"/>
      <c r="PSR48" s="467"/>
      <c r="PSS48" s="467"/>
      <c r="PST48" s="467"/>
      <c r="PSU48" s="467"/>
      <c r="PSV48" s="467"/>
      <c r="PSW48" s="467"/>
      <c r="PSX48" s="467"/>
      <c r="PSY48" s="467"/>
      <c r="PSZ48" s="467"/>
      <c r="PTA48" s="467"/>
      <c r="PTB48" s="467"/>
      <c r="PTC48" s="467"/>
      <c r="PTD48" s="467"/>
      <c r="PTE48" s="467"/>
      <c r="PTF48" s="467"/>
      <c r="PTG48" s="467"/>
      <c r="PTH48" s="467"/>
      <c r="PTI48" s="467"/>
      <c r="PTJ48" s="467"/>
      <c r="PTK48" s="467"/>
      <c r="PTL48" s="467"/>
      <c r="PTM48" s="467"/>
      <c r="PTN48" s="467"/>
      <c r="PTO48" s="467"/>
      <c r="PTP48" s="467"/>
      <c r="PTQ48" s="467"/>
      <c r="PTR48" s="467"/>
      <c r="PTS48" s="467"/>
      <c r="PTT48" s="467"/>
      <c r="PTU48" s="467"/>
      <c r="PTV48" s="467"/>
      <c r="PTW48" s="467"/>
      <c r="PTX48" s="467"/>
      <c r="PTY48" s="467"/>
      <c r="PTZ48" s="467"/>
      <c r="PUA48" s="467"/>
      <c r="PUB48" s="467"/>
      <c r="PUC48" s="467"/>
      <c r="PUD48" s="467"/>
      <c r="PUE48" s="467"/>
      <c r="PUF48" s="467"/>
      <c r="PUG48" s="467"/>
      <c r="PUH48" s="467"/>
      <c r="PUI48" s="467"/>
      <c r="PUJ48" s="467"/>
      <c r="PUK48" s="467"/>
      <c r="PUL48" s="467"/>
      <c r="PUM48" s="467"/>
      <c r="PUN48" s="467"/>
      <c r="PUO48" s="467"/>
      <c r="PUP48" s="467"/>
      <c r="PUQ48" s="467"/>
      <c r="PUR48" s="467"/>
      <c r="PUS48" s="467"/>
      <c r="PUT48" s="467"/>
      <c r="PUU48" s="467"/>
      <c r="PUV48" s="467"/>
      <c r="PUW48" s="467"/>
      <c r="PUX48" s="467"/>
      <c r="PUY48" s="467"/>
      <c r="PUZ48" s="467"/>
      <c r="PVA48" s="467"/>
      <c r="PVB48" s="467"/>
      <c r="PVC48" s="467"/>
      <c r="PVD48" s="467"/>
      <c r="PVE48" s="467"/>
      <c r="PVF48" s="467"/>
      <c r="PVG48" s="467"/>
      <c r="PVH48" s="467"/>
      <c r="PVI48" s="467"/>
      <c r="PVJ48" s="467"/>
      <c r="PVK48" s="467"/>
      <c r="PVL48" s="467"/>
      <c r="PVM48" s="467"/>
      <c r="PVN48" s="467"/>
      <c r="PVO48" s="467"/>
      <c r="PVP48" s="467"/>
      <c r="PVQ48" s="467"/>
      <c r="PVR48" s="467"/>
      <c r="PVS48" s="467"/>
      <c r="PVT48" s="467"/>
      <c r="PVU48" s="467"/>
      <c r="PVV48" s="467"/>
      <c r="PVW48" s="467"/>
      <c r="PVX48" s="467"/>
      <c r="PVY48" s="467"/>
      <c r="PVZ48" s="467"/>
      <c r="PWA48" s="467"/>
      <c r="PWB48" s="467"/>
      <c r="PWC48" s="467"/>
      <c r="PWD48" s="467"/>
      <c r="PWE48" s="467"/>
      <c r="PWF48" s="467"/>
      <c r="PWG48" s="467"/>
      <c r="PWH48" s="467"/>
      <c r="PWI48" s="467"/>
      <c r="PWJ48" s="467"/>
      <c r="PWK48" s="467"/>
      <c r="PWL48" s="467"/>
      <c r="PWM48" s="467"/>
      <c r="PWN48" s="467"/>
      <c r="PWO48" s="467"/>
      <c r="PWP48" s="467"/>
      <c r="PWQ48" s="467"/>
      <c r="PWR48" s="467"/>
      <c r="PWS48" s="467"/>
      <c r="PWT48" s="467"/>
      <c r="PWU48" s="467"/>
      <c r="PWV48" s="467"/>
      <c r="PWW48" s="467"/>
      <c r="PWX48" s="467"/>
      <c r="PWY48" s="467"/>
      <c r="PWZ48" s="467"/>
      <c r="PXA48" s="467"/>
      <c r="PXB48" s="467"/>
      <c r="PXC48" s="467"/>
      <c r="PXD48" s="467"/>
      <c r="PXE48" s="467"/>
      <c r="PXF48" s="467"/>
      <c r="PXG48" s="467"/>
      <c r="PXH48" s="467"/>
      <c r="PXI48" s="467"/>
      <c r="PXJ48" s="467"/>
      <c r="PXK48" s="467"/>
      <c r="PXL48" s="467"/>
      <c r="PXM48" s="467"/>
      <c r="PXN48" s="467"/>
      <c r="PXO48" s="467"/>
      <c r="PXP48" s="467"/>
      <c r="PXQ48" s="467"/>
      <c r="PXR48" s="467"/>
      <c r="PXS48" s="467"/>
      <c r="PXT48" s="467"/>
      <c r="PXU48" s="467"/>
      <c r="PXV48" s="467"/>
      <c r="PXW48" s="467"/>
      <c r="PXX48" s="467"/>
      <c r="PXY48" s="467"/>
      <c r="PXZ48" s="467"/>
      <c r="PYA48" s="467"/>
      <c r="PYB48" s="467"/>
      <c r="PYC48" s="467"/>
      <c r="PYD48" s="467"/>
      <c r="PYE48" s="467"/>
      <c r="PYF48" s="467"/>
      <c r="PYG48" s="467"/>
      <c r="PYH48" s="467"/>
      <c r="PYI48" s="467"/>
      <c r="PYJ48" s="467"/>
      <c r="PYK48" s="467"/>
      <c r="PYL48" s="467"/>
      <c r="PYM48" s="467"/>
      <c r="PYN48" s="467"/>
      <c r="PYO48" s="467"/>
      <c r="PYP48" s="467"/>
      <c r="PYQ48" s="467"/>
      <c r="PYR48" s="467"/>
      <c r="PYS48" s="467"/>
      <c r="PYT48" s="467"/>
      <c r="PYU48" s="467"/>
      <c r="PYV48" s="467"/>
      <c r="PYW48" s="467"/>
      <c r="PYX48" s="467"/>
      <c r="PYY48" s="467"/>
      <c r="PYZ48" s="467"/>
      <c r="PZA48" s="467"/>
      <c r="PZB48" s="467"/>
      <c r="PZC48" s="467"/>
      <c r="PZD48" s="467"/>
      <c r="PZE48" s="467"/>
      <c r="PZF48" s="467"/>
      <c r="PZG48" s="467"/>
      <c r="PZH48" s="467"/>
      <c r="PZI48" s="467"/>
      <c r="PZJ48" s="467"/>
      <c r="PZK48" s="467"/>
      <c r="PZL48" s="467"/>
      <c r="PZM48" s="467"/>
      <c r="PZN48" s="467"/>
      <c r="PZO48" s="467"/>
      <c r="PZP48" s="467"/>
      <c r="PZQ48" s="467"/>
      <c r="PZR48" s="467"/>
      <c r="PZS48" s="467"/>
      <c r="PZT48" s="467"/>
      <c r="PZU48" s="467"/>
      <c r="PZV48" s="467"/>
      <c r="PZW48" s="467"/>
      <c r="PZX48" s="467"/>
      <c r="PZY48" s="467"/>
      <c r="PZZ48" s="467"/>
      <c r="QAA48" s="467"/>
      <c r="QAB48" s="467"/>
      <c r="QAC48" s="467"/>
      <c r="QAD48" s="467"/>
      <c r="QAE48" s="467"/>
      <c r="QAF48" s="467"/>
      <c r="QAG48" s="467"/>
      <c r="QAH48" s="467"/>
      <c r="QAI48" s="467"/>
      <c r="QAJ48" s="467"/>
      <c r="QAK48" s="467"/>
      <c r="QAL48" s="467"/>
      <c r="QAM48" s="467"/>
      <c r="QAN48" s="467"/>
      <c r="QAO48" s="467"/>
      <c r="QAP48" s="467"/>
      <c r="QAQ48" s="467"/>
      <c r="QAR48" s="467"/>
      <c r="QAS48" s="467"/>
      <c r="QAT48" s="467"/>
      <c r="QAU48" s="467"/>
      <c r="QAV48" s="467"/>
      <c r="QAW48" s="467"/>
      <c r="QAX48" s="467"/>
      <c r="QAY48" s="467"/>
      <c r="QAZ48" s="467"/>
      <c r="QBA48" s="467"/>
      <c r="QBB48" s="467"/>
      <c r="QBC48" s="467"/>
      <c r="QBD48" s="467"/>
      <c r="QBE48" s="467"/>
      <c r="QBF48" s="467"/>
      <c r="QBG48" s="467"/>
      <c r="QBH48" s="467"/>
      <c r="QBI48" s="467"/>
      <c r="QBJ48" s="467"/>
      <c r="QBK48" s="467"/>
      <c r="QBL48" s="467"/>
      <c r="QBM48" s="467"/>
      <c r="QBN48" s="467"/>
      <c r="QBO48" s="467"/>
      <c r="QBP48" s="467"/>
      <c r="QBQ48" s="467"/>
      <c r="QBR48" s="467"/>
      <c r="QBS48" s="467"/>
      <c r="QBT48" s="467"/>
      <c r="QBU48" s="467"/>
      <c r="QBV48" s="467"/>
      <c r="QBW48" s="467"/>
      <c r="QBX48" s="467"/>
      <c r="QBY48" s="467"/>
      <c r="QBZ48" s="467"/>
      <c r="QCA48" s="467"/>
      <c r="QCB48" s="467"/>
      <c r="QCC48" s="467"/>
      <c r="QCD48" s="467"/>
      <c r="QCE48" s="467"/>
      <c r="QCF48" s="467"/>
      <c r="QCG48" s="467"/>
      <c r="QCH48" s="467"/>
      <c r="QCI48" s="467"/>
      <c r="QCJ48" s="467"/>
      <c r="QCK48" s="467"/>
      <c r="QCL48" s="467"/>
      <c r="QCM48" s="467"/>
      <c r="QCN48" s="467"/>
      <c r="QCO48" s="467"/>
      <c r="QCP48" s="467"/>
      <c r="QCQ48" s="467"/>
      <c r="QCR48" s="467"/>
      <c r="QCS48" s="467"/>
      <c r="QCT48" s="467"/>
      <c r="QCU48" s="467"/>
      <c r="QCV48" s="467"/>
      <c r="QCW48" s="467"/>
      <c r="QCX48" s="467"/>
      <c r="QCY48" s="467"/>
      <c r="QCZ48" s="467"/>
      <c r="QDA48" s="467"/>
      <c r="QDB48" s="467"/>
      <c r="QDC48" s="467"/>
      <c r="QDD48" s="467"/>
      <c r="QDE48" s="467"/>
      <c r="QDF48" s="467"/>
      <c r="QDG48" s="467"/>
      <c r="QDH48" s="467"/>
      <c r="QDI48" s="467"/>
      <c r="QDJ48" s="467"/>
      <c r="QDK48" s="467"/>
      <c r="QDL48" s="467"/>
      <c r="QDM48" s="467"/>
      <c r="QDN48" s="467"/>
      <c r="QDO48" s="467"/>
      <c r="QDP48" s="467"/>
      <c r="QDQ48" s="467"/>
      <c r="QDR48" s="467"/>
      <c r="QDS48" s="467"/>
      <c r="QDT48" s="467"/>
      <c r="QDU48" s="467"/>
      <c r="QDV48" s="467"/>
      <c r="QDW48" s="467"/>
      <c r="QDX48" s="467"/>
      <c r="QDY48" s="467"/>
      <c r="QDZ48" s="467"/>
      <c r="QEA48" s="467"/>
      <c r="QEB48" s="467"/>
      <c r="QEC48" s="467"/>
      <c r="QED48" s="467"/>
      <c r="QEE48" s="467"/>
      <c r="QEF48" s="467"/>
      <c r="QEG48" s="467"/>
      <c r="QEH48" s="467"/>
      <c r="QEI48" s="467"/>
      <c r="QEJ48" s="467"/>
      <c r="QEK48" s="467"/>
      <c r="QEL48" s="467"/>
      <c r="QEM48" s="467"/>
      <c r="QEN48" s="467"/>
      <c r="QEO48" s="467"/>
      <c r="QEP48" s="467"/>
      <c r="QEQ48" s="467"/>
      <c r="QER48" s="467"/>
      <c r="QES48" s="467"/>
      <c r="QET48" s="467"/>
      <c r="QEU48" s="467"/>
      <c r="QEV48" s="467"/>
      <c r="QEW48" s="467"/>
      <c r="QEX48" s="467"/>
      <c r="QEY48" s="467"/>
      <c r="QEZ48" s="467"/>
      <c r="QFA48" s="467"/>
      <c r="QFB48" s="467"/>
      <c r="QFC48" s="467"/>
      <c r="QFD48" s="467"/>
      <c r="QFE48" s="467"/>
      <c r="QFF48" s="467"/>
      <c r="QFG48" s="467"/>
      <c r="QFH48" s="467"/>
      <c r="QFI48" s="467"/>
      <c r="QFJ48" s="467"/>
      <c r="QFK48" s="467"/>
      <c r="QFL48" s="467"/>
      <c r="QFM48" s="467"/>
      <c r="QFN48" s="467"/>
      <c r="QFO48" s="467"/>
      <c r="QFP48" s="467"/>
      <c r="QFQ48" s="467"/>
      <c r="QFR48" s="467"/>
      <c r="QFS48" s="467"/>
      <c r="QFT48" s="467"/>
      <c r="QFU48" s="467"/>
      <c r="QFV48" s="467"/>
      <c r="QFW48" s="467"/>
      <c r="QFX48" s="467"/>
      <c r="QFY48" s="467"/>
      <c r="QFZ48" s="467"/>
      <c r="QGA48" s="467"/>
      <c r="QGB48" s="467"/>
      <c r="QGC48" s="467"/>
      <c r="QGD48" s="467"/>
      <c r="QGE48" s="467"/>
      <c r="QGF48" s="467"/>
      <c r="QGG48" s="467"/>
      <c r="QGH48" s="467"/>
      <c r="QGI48" s="467"/>
      <c r="QGJ48" s="467"/>
      <c r="QGK48" s="467"/>
      <c r="QGL48" s="467"/>
      <c r="QGM48" s="467"/>
      <c r="QGN48" s="467"/>
      <c r="QGO48" s="467"/>
      <c r="QGP48" s="467"/>
      <c r="QGQ48" s="467"/>
      <c r="QGR48" s="467"/>
      <c r="QGS48" s="467"/>
      <c r="QGT48" s="467"/>
      <c r="QGU48" s="467"/>
      <c r="QGV48" s="467"/>
      <c r="QGW48" s="467"/>
      <c r="QGX48" s="467"/>
      <c r="QGY48" s="467"/>
      <c r="QGZ48" s="467"/>
      <c r="QHA48" s="467"/>
      <c r="QHB48" s="467"/>
      <c r="QHC48" s="467"/>
      <c r="QHD48" s="467"/>
      <c r="QHE48" s="467"/>
      <c r="QHF48" s="467"/>
      <c r="QHG48" s="467"/>
      <c r="QHH48" s="467"/>
      <c r="QHI48" s="467"/>
      <c r="QHJ48" s="467"/>
      <c r="QHK48" s="467"/>
      <c r="QHL48" s="467"/>
      <c r="QHM48" s="467"/>
      <c r="QHN48" s="467"/>
      <c r="QHO48" s="467"/>
      <c r="QHP48" s="467"/>
      <c r="QHQ48" s="467"/>
      <c r="QHR48" s="467"/>
      <c r="QHS48" s="467"/>
      <c r="QHT48" s="467"/>
      <c r="QHU48" s="467"/>
      <c r="QHV48" s="467"/>
      <c r="QHW48" s="467"/>
      <c r="QHX48" s="467"/>
      <c r="QHY48" s="467"/>
      <c r="QHZ48" s="467"/>
      <c r="QIA48" s="467"/>
      <c r="QIB48" s="467"/>
      <c r="QIC48" s="467"/>
      <c r="QID48" s="467"/>
      <c r="QIE48" s="467"/>
      <c r="QIF48" s="467"/>
      <c r="QIG48" s="467"/>
      <c r="QIH48" s="467"/>
      <c r="QII48" s="467"/>
      <c r="QIJ48" s="467"/>
      <c r="QIK48" s="467"/>
      <c r="QIL48" s="467"/>
      <c r="QIM48" s="467"/>
      <c r="QIN48" s="467"/>
      <c r="QIO48" s="467"/>
      <c r="QIP48" s="467"/>
      <c r="QIQ48" s="467"/>
      <c r="QIR48" s="467"/>
      <c r="QIS48" s="467"/>
      <c r="QIT48" s="467"/>
      <c r="QIU48" s="467"/>
      <c r="QIV48" s="467"/>
      <c r="QIW48" s="467"/>
      <c r="QIX48" s="467"/>
      <c r="QIY48" s="467"/>
      <c r="QIZ48" s="467"/>
      <c r="QJA48" s="467"/>
      <c r="QJB48" s="467"/>
      <c r="QJC48" s="467"/>
      <c r="QJD48" s="467"/>
      <c r="QJE48" s="467"/>
      <c r="QJF48" s="467"/>
      <c r="QJG48" s="467"/>
      <c r="QJH48" s="467"/>
      <c r="QJI48" s="467"/>
      <c r="QJJ48" s="467"/>
      <c r="QJK48" s="467"/>
      <c r="QJL48" s="467"/>
      <c r="QJM48" s="467"/>
      <c r="QJN48" s="467"/>
      <c r="QJO48" s="467"/>
      <c r="QJP48" s="467"/>
      <c r="QJQ48" s="467"/>
      <c r="QJR48" s="467"/>
      <c r="QJS48" s="467"/>
      <c r="QJT48" s="467"/>
      <c r="QJU48" s="467"/>
      <c r="QJV48" s="467"/>
      <c r="QJW48" s="467"/>
      <c r="QJX48" s="467"/>
      <c r="QJY48" s="467"/>
      <c r="QJZ48" s="467"/>
      <c r="QKA48" s="467"/>
      <c r="QKB48" s="467"/>
      <c r="QKC48" s="467"/>
      <c r="QKD48" s="467"/>
      <c r="QKE48" s="467"/>
      <c r="QKF48" s="467"/>
      <c r="QKG48" s="467"/>
      <c r="QKH48" s="467"/>
      <c r="QKI48" s="467"/>
      <c r="QKJ48" s="467"/>
      <c r="QKK48" s="467"/>
      <c r="QKL48" s="467"/>
      <c r="QKM48" s="467"/>
      <c r="QKN48" s="467"/>
      <c r="QKO48" s="467"/>
      <c r="QKP48" s="467"/>
      <c r="QKQ48" s="467"/>
      <c r="QKR48" s="467"/>
      <c r="QKS48" s="467"/>
      <c r="QKT48" s="467"/>
      <c r="QKU48" s="467"/>
      <c r="QKV48" s="467"/>
      <c r="QKW48" s="467"/>
      <c r="QKX48" s="467"/>
      <c r="QKY48" s="467"/>
      <c r="QKZ48" s="467"/>
      <c r="QLA48" s="467"/>
      <c r="QLB48" s="467"/>
      <c r="QLC48" s="467"/>
      <c r="QLD48" s="467"/>
      <c r="QLE48" s="467"/>
      <c r="QLF48" s="467"/>
      <c r="QLG48" s="467"/>
      <c r="QLH48" s="467"/>
      <c r="QLI48" s="467"/>
      <c r="QLJ48" s="467"/>
      <c r="QLK48" s="467"/>
      <c r="QLL48" s="467"/>
      <c r="QLM48" s="467"/>
      <c r="QLN48" s="467"/>
      <c r="QLO48" s="467"/>
      <c r="QLP48" s="467"/>
      <c r="QLQ48" s="467"/>
      <c r="QLR48" s="467"/>
      <c r="QLS48" s="467"/>
      <c r="QLT48" s="467"/>
      <c r="QLU48" s="467"/>
      <c r="QLV48" s="467"/>
      <c r="QLW48" s="467"/>
      <c r="QLX48" s="467"/>
      <c r="QLY48" s="467"/>
      <c r="QLZ48" s="467"/>
      <c r="QMA48" s="467"/>
      <c r="QMB48" s="467"/>
      <c r="QMC48" s="467"/>
      <c r="QMD48" s="467"/>
      <c r="QME48" s="467"/>
      <c r="QMF48" s="467"/>
      <c r="QMG48" s="467"/>
      <c r="QMH48" s="467"/>
      <c r="QMI48" s="467"/>
      <c r="QMJ48" s="467"/>
      <c r="QMK48" s="467"/>
      <c r="QML48" s="467"/>
      <c r="QMM48" s="467"/>
      <c r="QMN48" s="467"/>
      <c r="QMO48" s="467"/>
      <c r="QMP48" s="467"/>
      <c r="QMQ48" s="467"/>
      <c r="QMR48" s="467"/>
      <c r="QMS48" s="467"/>
      <c r="QMT48" s="467"/>
      <c r="QMU48" s="467"/>
      <c r="QMV48" s="467"/>
      <c r="QMW48" s="467"/>
      <c r="QMX48" s="467"/>
      <c r="QMY48" s="467"/>
      <c r="QMZ48" s="467"/>
      <c r="QNA48" s="467"/>
      <c r="QNB48" s="467"/>
      <c r="QNC48" s="467"/>
      <c r="QND48" s="467"/>
      <c r="QNE48" s="467"/>
      <c r="QNF48" s="467"/>
      <c r="QNG48" s="467"/>
      <c r="QNH48" s="467"/>
      <c r="QNI48" s="467"/>
      <c r="QNJ48" s="467"/>
      <c r="QNK48" s="467"/>
      <c r="QNL48" s="467"/>
      <c r="QNM48" s="467"/>
      <c r="QNN48" s="467"/>
      <c r="QNO48" s="467"/>
      <c r="QNP48" s="467"/>
      <c r="QNQ48" s="467"/>
      <c r="QNR48" s="467"/>
      <c r="QNS48" s="467"/>
      <c r="QNT48" s="467"/>
      <c r="QNU48" s="467"/>
      <c r="QNV48" s="467"/>
      <c r="QNW48" s="467"/>
      <c r="QNX48" s="467"/>
      <c r="QNY48" s="467"/>
      <c r="QNZ48" s="467"/>
      <c r="QOA48" s="467"/>
      <c r="QOB48" s="467"/>
      <c r="QOC48" s="467"/>
      <c r="QOD48" s="467"/>
      <c r="QOE48" s="467"/>
      <c r="QOF48" s="467"/>
      <c r="QOG48" s="467"/>
      <c r="QOH48" s="467"/>
      <c r="QOI48" s="467"/>
      <c r="QOJ48" s="467"/>
      <c r="QOK48" s="467"/>
      <c r="QOL48" s="467"/>
      <c r="QOM48" s="467"/>
      <c r="QON48" s="467"/>
      <c r="QOO48" s="467"/>
      <c r="QOP48" s="467"/>
      <c r="QOQ48" s="467"/>
      <c r="QOR48" s="467"/>
      <c r="QOS48" s="467"/>
      <c r="QOT48" s="467"/>
      <c r="QOU48" s="467"/>
      <c r="QOV48" s="467"/>
      <c r="QOW48" s="467"/>
      <c r="QOX48" s="467"/>
      <c r="QOY48" s="467"/>
      <c r="QOZ48" s="467"/>
      <c r="QPA48" s="467"/>
      <c r="QPB48" s="467"/>
      <c r="QPC48" s="467"/>
      <c r="QPD48" s="467"/>
      <c r="QPE48" s="467"/>
      <c r="QPF48" s="467"/>
      <c r="QPG48" s="467"/>
      <c r="QPH48" s="467"/>
      <c r="QPI48" s="467"/>
      <c r="QPJ48" s="467"/>
      <c r="QPK48" s="467"/>
      <c r="QPL48" s="467"/>
      <c r="QPM48" s="467"/>
      <c r="QPN48" s="467"/>
      <c r="QPO48" s="467"/>
      <c r="QPP48" s="467"/>
      <c r="QPQ48" s="467"/>
      <c r="QPR48" s="467"/>
      <c r="QPS48" s="467"/>
      <c r="QPT48" s="467"/>
      <c r="QPU48" s="467"/>
      <c r="QPV48" s="467"/>
      <c r="QPW48" s="467"/>
      <c r="QPX48" s="467"/>
      <c r="QPY48" s="467"/>
      <c r="QPZ48" s="467"/>
      <c r="QQA48" s="467"/>
      <c r="QQB48" s="467"/>
      <c r="QQC48" s="467"/>
      <c r="QQD48" s="467"/>
      <c r="QQE48" s="467"/>
      <c r="QQF48" s="467"/>
      <c r="QQG48" s="467"/>
      <c r="QQH48" s="467"/>
      <c r="QQI48" s="467"/>
      <c r="QQJ48" s="467"/>
      <c r="QQK48" s="467"/>
      <c r="QQL48" s="467"/>
      <c r="QQM48" s="467"/>
      <c r="QQN48" s="467"/>
      <c r="QQO48" s="467"/>
      <c r="QQP48" s="467"/>
      <c r="QQQ48" s="467"/>
      <c r="QQR48" s="467"/>
      <c r="QQS48" s="467"/>
      <c r="QQT48" s="467"/>
      <c r="QQU48" s="467"/>
      <c r="QQV48" s="467"/>
      <c r="QQW48" s="467"/>
      <c r="QQX48" s="467"/>
      <c r="QQY48" s="467"/>
      <c r="QQZ48" s="467"/>
      <c r="QRA48" s="467"/>
      <c r="QRB48" s="467"/>
      <c r="QRC48" s="467"/>
      <c r="QRD48" s="467"/>
      <c r="QRE48" s="467"/>
      <c r="QRF48" s="467"/>
      <c r="QRG48" s="467"/>
      <c r="QRH48" s="467"/>
      <c r="QRI48" s="467"/>
      <c r="QRJ48" s="467"/>
      <c r="QRK48" s="467"/>
      <c r="QRL48" s="467"/>
      <c r="QRM48" s="467"/>
      <c r="QRN48" s="467"/>
      <c r="QRO48" s="467"/>
      <c r="QRP48" s="467"/>
      <c r="QRQ48" s="467"/>
      <c r="QRR48" s="467"/>
      <c r="QRS48" s="467"/>
      <c r="QRT48" s="467"/>
      <c r="QRU48" s="467"/>
      <c r="QRV48" s="467"/>
      <c r="QRW48" s="467"/>
      <c r="QRX48" s="467"/>
      <c r="QRY48" s="467"/>
      <c r="QRZ48" s="467"/>
      <c r="QSA48" s="467"/>
      <c r="QSB48" s="467"/>
      <c r="QSC48" s="467"/>
      <c r="QSD48" s="467"/>
      <c r="QSE48" s="467"/>
      <c r="QSF48" s="467"/>
      <c r="QSG48" s="467"/>
      <c r="QSH48" s="467"/>
      <c r="QSI48" s="467"/>
      <c r="QSJ48" s="467"/>
      <c r="QSK48" s="467"/>
      <c r="QSL48" s="467"/>
      <c r="QSM48" s="467"/>
      <c r="QSN48" s="467"/>
      <c r="QSO48" s="467"/>
      <c r="QSP48" s="467"/>
      <c r="QSQ48" s="467"/>
      <c r="QSR48" s="467"/>
      <c r="QSS48" s="467"/>
      <c r="QST48" s="467"/>
      <c r="QSU48" s="467"/>
      <c r="QSV48" s="467"/>
      <c r="QSW48" s="467"/>
      <c r="QSX48" s="467"/>
      <c r="QSY48" s="467"/>
      <c r="QSZ48" s="467"/>
      <c r="QTA48" s="467"/>
      <c r="QTB48" s="467"/>
      <c r="QTC48" s="467"/>
      <c r="QTD48" s="467"/>
      <c r="QTE48" s="467"/>
      <c r="QTF48" s="467"/>
      <c r="QTG48" s="467"/>
      <c r="QTH48" s="467"/>
      <c r="QTI48" s="467"/>
      <c r="QTJ48" s="467"/>
      <c r="QTK48" s="467"/>
      <c r="QTL48" s="467"/>
      <c r="QTM48" s="467"/>
      <c r="QTN48" s="467"/>
      <c r="QTO48" s="467"/>
      <c r="QTP48" s="467"/>
      <c r="QTQ48" s="467"/>
      <c r="QTR48" s="467"/>
      <c r="QTS48" s="467"/>
      <c r="QTT48" s="467"/>
      <c r="QTU48" s="467"/>
      <c r="QTV48" s="467"/>
      <c r="QTW48" s="467"/>
      <c r="QTX48" s="467"/>
      <c r="QTY48" s="467"/>
      <c r="QTZ48" s="467"/>
      <c r="QUA48" s="467"/>
      <c r="QUB48" s="467"/>
      <c r="QUC48" s="467"/>
      <c r="QUD48" s="467"/>
      <c r="QUE48" s="467"/>
      <c r="QUF48" s="467"/>
      <c r="QUG48" s="467"/>
      <c r="QUH48" s="467"/>
      <c r="QUI48" s="467"/>
      <c r="QUJ48" s="467"/>
      <c r="QUK48" s="467"/>
      <c r="QUL48" s="467"/>
      <c r="QUM48" s="467"/>
      <c r="QUN48" s="467"/>
      <c r="QUO48" s="467"/>
      <c r="QUP48" s="467"/>
      <c r="QUQ48" s="467"/>
      <c r="QUR48" s="467"/>
      <c r="QUS48" s="467"/>
      <c r="QUT48" s="467"/>
      <c r="QUU48" s="467"/>
      <c r="QUV48" s="467"/>
      <c r="QUW48" s="467"/>
      <c r="QUX48" s="467"/>
      <c r="QUY48" s="467"/>
      <c r="QUZ48" s="467"/>
      <c r="QVA48" s="467"/>
      <c r="QVB48" s="467"/>
      <c r="QVC48" s="467"/>
      <c r="QVD48" s="467"/>
      <c r="QVE48" s="467"/>
      <c r="QVF48" s="467"/>
      <c r="QVG48" s="467"/>
      <c r="QVH48" s="467"/>
      <c r="QVI48" s="467"/>
      <c r="QVJ48" s="467"/>
      <c r="QVK48" s="467"/>
      <c r="QVL48" s="467"/>
      <c r="QVM48" s="467"/>
      <c r="QVN48" s="467"/>
      <c r="QVO48" s="467"/>
      <c r="QVP48" s="467"/>
      <c r="QVQ48" s="467"/>
      <c r="QVR48" s="467"/>
      <c r="QVS48" s="467"/>
      <c r="QVT48" s="467"/>
      <c r="QVU48" s="467"/>
      <c r="QVV48" s="467"/>
      <c r="QVW48" s="467"/>
      <c r="QVX48" s="467"/>
      <c r="QVY48" s="467"/>
      <c r="QVZ48" s="467"/>
      <c r="QWA48" s="467"/>
      <c r="QWB48" s="467"/>
      <c r="QWC48" s="467"/>
      <c r="QWD48" s="467"/>
      <c r="QWE48" s="467"/>
      <c r="QWF48" s="467"/>
      <c r="QWG48" s="467"/>
      <c r="QWH48" s="467"/>
      <c r="QWI48" s="467"/>
      <c r="QWJ48" s="467"/>
      <c r="QWK48" s="467"/>
      <c r="QWL48" s="467"/>
      <c r="QWM48" s="467"/>
      <c r="QWN48" s="467"/>
      <c r="QWO48" s="467"/>
      <c r="QWP48" s="467"/>
      <c r="QWQ48" s="467"/>
      <c r="QWR48" s="467"/>
      <c r="QWS48" s="467"/>
      <c r="QWT48" s="467"/>
      <c r="QWU48" s="467"/>
      <c r="QWV48" s="467"/>
      <c r="QWW48" s="467"/>
      <c r="QWX48" s="467"/>
      <c r="QWY48" s="467"/>
      <c r="QWZ48" s="467"/>
      <c r="QXA48" s="467"/>
      <c r="QXB48" s="467"/>
      <c r="QXC48" s="467"/>
      <c r="QXD48" s="467"/>
      <c r="QXE48" s="467"/>
      <c r="QXF48" s="467"/>
      <c r="QXG48" s="467"/>
      <c r="QXH48" s="467"/>
      <c r="QXI48" s="467"/>
      <c r="QXJ48" s="467"/>
      <c r="QXK48" s="467"/>
      <c r="QXL48" s="467"/>
      <c r="QXM48" s="467"/>
      <c r="QXN48" s="467"/>
      <c r="QXO48" s="467"/>
      <c r="QXP48" s="467"/>
      <c r="QXQ48" s="467"/>
      <c r="QXR48" s="467"/>
      <c r="QXS48" s="467"/>
      <c r="QXT48" s="467"/>
      <c r="QXU48" s="467"/>
      <c r="QXV48" s="467"/>
      <c r="QXW48" s="467"/>
      <c r="QXX48" s="467"/>
      <c r="QXY48" s="467"/>
      <c r="QXZ48" s="467"/>
      <c r="QYA48" s="467"/>
      <c r="QYB48" s="467"/>
      <c r="QYC48" s="467"/>
      <c r="QYD48" s="467"/>
      <c r="QYE48" s="467"/>
      <c r="QYF48" s="467"/>
      <c r="QYG48" s="467"/>
      <c r="QYH48" s="467"/>
      <c r="QYI48" s="467"/>
      <c r="QYJ48" s="467"/>
      <c r="QYK48" s="467"/>
      <c r="QYL48" s="467"/>
      <c r="QYM48" s="467"/>
      <c r="QYN48" s="467"/>
      <c r="QYO48" s="467"/>
      <c r="QYP48" s="467"/>
      <c r="QYQ48" s="467"/>
      <c r="QYR48" s="467"/>
      <c r="QYS48" s="467"/>
      <c r="QYT48" s="467"/>
      <c r="QYU48" s="467"/>
      <c r="QYV48" s="467"/>
      <c r="QYW48" s="467"/>
      <c r="QYX48" s="467"/>
      <c r="QYY48" s="467"/>
      <c r="QYZ48" s="467"/>
      <c r="QZA48" s="467"/>
      <c r="QZB48" s="467"/>
      <c r="QZC48" s="467"/>
      <c r="QZD48" s="467"/>
      <c r="QZE48" s="467"/>
      <c r="QZF48" s="467"/>
      <c r="QZG48" s="467"/>
      <c r="QZH48" s="467"/>
      <c r="QZI48" s="467"/>
      <c r="QZJ48" s="467"/>
      <c r="QZK48" s="467"/>
      <c r="QZL48" s="467"/>
      <c r="QZM48" s="467"/>
      <c r="QZN48" s="467"/>
      <c r="QZO48" s="467"/>
      <c r="QZP48" s="467"/>
      <c r="QZQ48" s="467"/>
      <c r="QZR48" s="467"/>
      <c r="QZS48" s="467"/>
      <c r="QZT48" s="467"/>
      <c r="QZU48" s="467"/>
      <c r="QZV48" s="467"/>
      <c r="QZW48" s="467"/>
      <c r="QZX48" s="467"/>
      <c r="QZY48" s="467"/>
      <c r="QZZ48" s="467"/>
      <c r="RAA48" s="467"/>
      <c r="RAB48" s="467"/>
      <c r="RAC48" s="467"/>
      <c r="RAD48" s="467"/>
      <c r="RAE48" s="467"/>
      <c r="RAF48" s="467"/>
      <c r="RAG48" s="467"/>
      <c r="RAH48" s="467"/>
      <c r="RAI48" s="467"/>
      <c r="RAJ48" s="467"/>
      <c r="RAK48" s="467"/>
      <c r="RAL48" s="467"/>
      <c r="RAM48" s="467"/>
      <c r="RAN48" s="467"/>
      <c r="RAO48" s="467"/>
      <c r="RAP48" s="467"/>
      <c r="RAQ48" s="467"/>
      <c r="RAR48" s="467"/>
      <c r="RAS48" s="467"/>
      <c r="RAT48" s="467"/>
      <c r="RAU48" s="467"/>
      <c r="RAV48" s="467"/>
      <c r="RAW48" s="467"/>
      <c r="RAX48" s="467"/>
      <c r="RAY48" s="467"/>
      <c r="RAZ48" s="467"/>
      <c r="RBA48" s="467"/>
      <c r="RBB48" s="467"/>
      <c r="RBC48" s="467"/>
      <c r="RBD48" s="467"/>
      <c r="RBE48" s="467"/>
      <c r="RBF48" s="467"/>
      <c r="RBG48" s="467"/>
      <c r="RBH48" s="467"/>
      <c r="RBI48" s="467"/>
      <c r="RBJ48" s="467"/>
      <c r="RBK48" s="467"/>
      <c r="RBL48" s="467"/>
      <c r="RBM48" s="467"/>
      <c r="RBN48" s="467"/>
      <c r="RBO48" s="467"/>
      <c r="RBP48" s="467"/>
      <c r="RBQ48" s="467"/>
      <c r="RBR48" s="467"/>
      <c r="RBS48" s="467"/>
      <c r="RBT48" s="467"/>
      <c r="RBU48" s="467"/>
      <c r="RBV48" s="467"/>
      <c r="RBW48" s="467"/>
      <c r="RBX48" s="467"/>
      <c r="RBY48" s="467"/>
      <c r="RBZ48" s="467"/>
      <c r="RCA48" s="467"/>
      <c r="RCB48" s="467"/>
      <c r="RCC48" s="467"/>
      <c r="RCD48" s="467"/>
      <c r="RCE48" s="467"/>
      <c r="RCF48" s="467"/>
      <c r="RCG48" s="467"/>
      <c r="RCH48" s="467"/>
      <c r="RCI48" s="467"/>
      <c r="RCJ48" s="467"/>
      <c r="RCK48" s="467"/>
      <c r="RCL48" s="467"/>
      <c r="RCM48" s="467"/>
      <c r="RCN48" s="467"/>
      <c r="RCO48" s="467"/>
      <c r="RCP48" s="467"/>
      <c r="RCQ48" s="467"/>
      <c r="RCR48" s="467"/>
      <c r="RCS48" s="467"/>
      <c r="RCT48" s="467"/>
      <c r="RCU48" s="467"/>
      <c r="RCV48" s="467"/>
      <c r="RCW48" s="467"/>
      <c r="RCX48" s="467"/>
      <c r="RCY48" s="467"/>
      <c r="RCZ48" s="467"/>
      <c r="RDA48" s="467"/>
      <c r="RDB48" s="467"/>
      <c r="RDC48" s="467"/>
      <c r="RDD48" s="467"/>
      <c r="RDE48" s="467"/>
      <c r="RDF48" s="467"/>
      <c r="RDG48" s="467"/>
      <c r="RDH48" s="467"/>
      <c r="RDI48" s="467"/>
      <c r="RDJ48" s="467"/>
      <c r="RDK48" s="467"/>
      <c r="RDL48" s="467"/>
      <c r="RDM48" s="467"/>
      <c r="RDN48" s="467"/>
      <c r="RDO48" s="467"/>
      <c r="RDP48" s="467"/>
      <c r="RDQ48" s="467"/>
      <c r="RDR48" s="467"/>
      <c r="RDS48" s="467"/>
      <c r="RDT48" s="467"/>
      <c r="RDU48" s="467"/>
      <c r="RDV48" s="467"/>
      <c r="RDW48" s="467"/>
      <c r="RDX48" s="467"/>
      <c r="RDY48" s="467"/>
      <c r="RDZ48" s="467"/>
      <c r="REA48" s="467"/>
      <c r="REB48" s="467"/>
      <c r="REC48" s="467"/>
      <c r="RED48" s="467"/>
      <c r="REE48" s="467"/>
      <c r="REF48" s="467"/>
      <c r="REG48" s="467"/>
      <c r="REH48" s="467"/>
      <c r="REI48" s="467"/>
      <c r="REJ48" s="467"/>
      <c r="REK48" s="467"/>
      <c r="REL48" s="467"/>
      <c r="REM48" s="467"/>
      <c r="REN48" s="467"/>
      <c r="REO48" s="467"/>
      <c r="REP48" s="467"/>
      <c r="REQ48" s="467"/>
      <c r="RER48" s="467"/>
      <c r="RES48" s="467"/>
      <c r="RET48" s="467"/>
      <c r="REU48" s="467"/>
      <c r="REV48" s="467"/>
      <c r="REW48" s="467"/>
      <c r="REX48" s="467"/>
      <c r="REY48" s="467"/>
      <c r="REZ48" s="467"/>
      <c r="RFA48" s="467"/>
      <c r="RFB48" s="467"/>
      <c r="RFC48" s="467"/>
      <c r="RFD48" s="467"/>
      <c r="RFE48" s="467"/>
      <c r="RFF48" s="467"/>
      <c r="RFG48" s="467"/>
      <c r="RFH48" s="467"/>
      <c r="RFI48" s="467"/>
      <c r="RFJ48" s="467"/>
      <c r="RFK48" s="467"/>
      <c r="RFL48" s="467"/>
      <c r="RFM48" s="467"/>
      <c r="RFN48" s="467"/>
      <c r="RFO48" s="467"/>
      <c r="RFP48" s="467"/>
      <c r="RFQ48" s="467"/>
      <c r="RFR48" s="467"/>
      <c r="RFS48" s="467"/>
      <c r="RFT48" s="467"/>
      <c r="RFU48" s="467"/>
      <c r="RFV48" s="467"/>
      <c r="RFW48" s="467"/>
      <c r="RFX48" s="467"/>
      <c r="RFY48" s="467"/>
      <c r="RFZ48" s="467"/>
      <c r="RGA48" s="467"/>
      <c r="RGB48" s="467"/>
      <c r="RGC48" s="467"/>
      <c r="RGD48" s="467"/>
      <c r="RGE48" s="467"/>
      <c r="RGF48" s="467"/>
      <c r="RGG48" s="467"/>
      <c r="RGH48" s="467"/>
      <c r="RGI48" s="467"/>
      <c r="RGJ48" s="467"/>
      <c r="RGK48" s="467"/>
      <c r="RGL48" s="467"/>
      <c r="RGM48" s="467"/>
      <c r="RGN48" s="467"/>
      <c r="RGO48" s="467"/>
      <c r="RGP48" s="467"/>
      <c r="RGQ48" s="467"/>
      <c r="RGR48" s="467"/>
      <c r="RGS48" s="467"/>
      <c r="RGT48" s="467"/>
      <c r="RGU48" s="467"/>
      <c r="RGV48" s="467"/>
      <c r="RGW48" s="467"/>
      <c r="RGX48" s="467"/>
      <c r="RGY48" s="467"/>
      <c r="RGZ48" s="467"/>
      <c r="RHA48" s="467"/>
      <c r="RHB48" s="467"/>
      <c r="RHC48" s="467"/>
      <c r="RHD48" s="467"/>
      <c r="RHE48" s="467"/>
      <c r="RHF48" s="467"/>
      <c r="RHG48" s="467"/>
      <c r="RHH48" s="467"/>
      <c r="RHI48" s="467"/>
      <c r="RHJ48" s="467"/>
      <c r="RHK48" s="467"/>
      <c r="RHL48" s="467"/>
      <c r="RHM48" s="467"/>
      <c r="RHN48" s="467"/>
      <c r="RHO48" s="467"/>
      <c r="RHP48" s="467"/>
      <c r="RHQ48" s="467"/>
      <c r="RHR48" s="467"/>
      <c r="RHS48" s="467"/>
      <c r="RHT48" s="467"/>
      <c r="RHU48" s="467"/>
      <c r="RHV48" s="467"/>
      <c r="RHW48" s="467"/>
      <c r="RHX48" s="467"/>
      <c r="RHY48" s="467"/>
      <c r="RHZ48" s="467"/>
      <c r="RIA48" s="467"/>
      <c r="RIB48" s="467"/>
      <c r="RIC48" s="467"/>
      <c r="RID48" s="467"/>
      <c r="RIE48" s="467"/>
      <c r="RIF48" s="467"/>
      <c r="RIG48" s="467"/>
      <c r="RIH48" s="467"/>
      <c r="RII48" s="467"/>
      <c r="RIJ48" s="467"/>
      <c r="RIK48" s="467"/>
      <c r="RIL48" s="467"/>
      <c r="RIM48" s="467"/>
      <c r="RIN48" s="467"/>
      <c r="RIO48" s="467"/>
      <c r="RIP48" s="467"/>
      <c r="RIQ48" s="467"/>
      <c r="RIR48" s="467"/>
      <c r="RIS48" s="467"/>
      <c r="RIT48" s="467"/>
      <c r="RIU48" s="467"/>
      <c r="RIV48" s="467"/>
      <c r="RIW48" s="467"/>
      <c r="RIX48" s="467"/>
      <c r="RIY48" s="467"/>
      <c r="RIZ48" s="467"/>
      <c r="RJA48" s="467"/>
      <c r="RJB48" s="467"/>
      <c r="RJC48" s="467"/>
      <c r="RJD48" s="467"/>
      <c r="RJE48" s="467"/>
      <c r="RJF48" s="467"/>
      <c r="RJG48" s="467"/>
      <c r="RJH48" s="467"/>
      <c r="RJI48" s="467"/>
      <c r="RJJ48" s="467"/>
      <c r="RJK48" s="467"/>
      <c r="RJL48" s="467"/>
      <c r="RJM48" s="467"/>
      <c r="RJN48" s="467"/>
      <c r="RJO48" s="467"/>
      <c r="RJP48" s="467"/>
      <c r="RJQ48" s="467"/>
      <c r="RJR48" s="467"/>
      <c r="RJS48" s="467"/>
      <c r="RJT48" s="467"/>
      <c r="RJU48" s="467"/>
      <c r="RJV48" s="467"/>
      <c r="RJW48" s="467"/>
      <c r="RJX48" s="467"/>
      <c r="RJY48" s="467"/>
      <c r="RJZ48" s="467"/>
      <c r="RKA48" s="467"/>
      <c r="RKB48" s="467"/>
      <c r="RKC48" s="467"/>
      <c r="RKD48" s="467"/>
      <c r="RKE48" s="467"/>
      <c r="RKF48" s="467"/>
      <c r="RKG48" s="467"/>
      <c r="RKH48" s="467"/>
      <c r="RKI48" s="467"/>
      <c r="RKJ48" s="467"/>
      <c r="RKK48" s="467"/>
      <c r="RKL48" s="467"/>
      <c r="RKM48" s="467"/>
      <c r="RKN48" s="467"/>
      <c r="RKO48" s="467"/>
      <c r="RKP48" s="467"/>
      <c r="RKQ48" s="467"/>
      <c r="RKR48" s="467"/>
      <c r="RKS48" s="467"/>
      <c r="RKT48" s="467"/>
      <c r="RKU48" s="467"/>
      <c r="RKV48" s="467"/>
      <c r="RKW48" s="467"/>
      <c r="RKX48" s="467"/>
      <c r="RKY48" s="467"/>
      <c r="RKZ48" s="467"/>
      <c r="RLA48" s="467"/>
      <c r="RLB48" s="467"/>
      <c r="RLC48" s="467"/>
      <c r="RLD48" s="467"/>
      <c r="RLE48" s="467"/>
      <c r="RLF48" s="467"/>
      <c r="RLG48" s="467"/>
      <c r="RLH48" s="467"/>
      <c r="RLI48" s="467"/>
      <c r="RLJ48" s="467"/>
      <c r="RLK48" s="467"/>
      <c r="RLL48" s="467"/>
      <c r="RLM48" s="467"/>
      <c r="RLN48" s="467"/>
      <c r="RLO48" s="467"/>
      <c r="RLP48" s="467"/>
      <c r="RLQ48" s="467"/>
      <c r="RLR48" s="467"/>
      <c r="RLS48" s="467"/>
      <c r="RLT48" s="467"/>
      <c r="RLU48" s="467"/>
      <c r="RLV48" s="467"/>
      <c r="RLW48" s="467"/>
      <c r="RLX48" s="467"/>
      <c r="RLY48" s="467"/>
      <c r="RLZ48" s="467"/>
      <c r="RMA48" s="467"/>
      <c r="RMB48" s="467"/>
      <c r="RMC48" s="467"/>
      <c r="RMD48" s="467"/>
      <c r="RME48" s="467"/>
      <c r="RMF48" s="467"/>
      <c r="RMG48" s="467"/>
      <c r="RMH48" s="467"/>
      <c r="RMI48" s="467"/>
      <c r="RMJ48" s="467"/>
      <c r="RMK48" s="467"/>
      <c r="RML48" s="467"/>
      <c r="RMM48" s="467"/>
      <c r="RMN48" s="467"/>
      <c r="RMO48" s="467"/>
      <c r="RMP48" s="467"/>
      <c r="RMQ48" s="467"/>
      <c r="RMR48" s="467"/>
      <c r="RMS48" s="467"/>
      <c r="RMT48" s="467"/>
      <c r="RMU48" s="467"/>
      <c r="RMV48" s="467"/>
      <c r="RMW48" s="467"/>
      <c r="RMX48" s="467"/>
      <c r="RMY48" s="467"/>
      <c r="RMZ48" s="467"/>
      <c r="RNA48" s="467"/>
      <c r="RNB48" s="467"/>
      <c r="RNC48" s="467"/>
      <c r="RND48" s="467"/>
      <c r="RNE48" s="467"/>
      <c r="RNF48" s="467"/>
      <c r="RNG48" s="467"/>
      <c r="RNH48" s="467"/>
      <c r="RNI48" s="467"/>
      <c r="RNJ48" s="467"/>
      <c r="RNK48" s="467"/>
      <c r="RNL48" s="467"/>
      <c r="RNM48" s="467"/>
      <c r="RNN48" s="467"/>
      <c r="RNO48" s="467"/>
      <c r="RNP48" s="467"/>
      <c r="RNQ48" s="467"/>
      <c r="RNR48" s="467"/>
      <c r="RNS48" s="467"/>
      <c r="RNT48" s="467"/>
      <c r="RNU48" s="467"/>
      <c r="RNV48" s="467"/>
      <c r="RNW48" s="467"/>
      <c r="RNX48" s="467"/>
      <c r="RNY48" s="467"/>
      <c r="RNZ48" s="467"/>
      <c r="ROA48" s="467"/>
      <c r="ROB48" s="467"/>
      <c r="ROC48" s="467"/>
      <c r="ROD48" s="467"/>
      <c r="ROE48" s="467"/>
      <c r="ROF48" s="467"/>
      <c r="ROG48" s="467"/>
      <c r="ROH48" s="467"/>
      <c r="ROI48" s="467"/>
      <c r="ROJ48" s="467"/>
      <c r="ROK48" s="467"/>
      <c r="ROL48" s="467"/>
      <c r="ROM48" s="467"/>
      <c r="RON48" s="467"/>
      <c r="ROO48" s="467"/>
      <c r="ROP48" s="467"/>
      <c r="ROQ48" s="467"/>
      <c r="ROR48" s="467"/>
      <c r="ROS48" s="467"/>
      <c r="ROT48" s="467"/>
      <c r="ROU48" s="467"/>
      <c r="ROV48" s="467"/>
      <c r="ROW48" s="467"/>
      <c r="ROX48" s="467"/>
      <c r="ROY48" s="467"/>
      <c r="ROZ48" s="467"/>
      <c r="RPA48" s="467"/>
      <c r="RPB48" s="467"/>
      <c r="RPC48" s="467"/>
      <c r="RPD48" s="467"/>
      <c r="RPE48" s="467"/>
      <c r="RPF48" s="467"/>
      <c r="RPG48" s="467"/>
      <c r="RPH48" s="467"/>
      <c r="RPI48" s="467"/>
      <c r="RPJ48" s="467"/>
      <c r="RPK48" s="467"/>
      <c r="RPL48" s="467"/>
      <c r="RPM48" s="467"/>
      <c r="RPN48" s="467"/>
      <c r="RPO48" s="467"/>
      <c r="RPP48" s="467"/>
      <c r="RPQ48" s="467"/>
      <c r="RPR48" s="467"/>
      <c r="RPS48" s="467"/>
      <c r="RPT48" s="467"/>
      <c r="RPU48" s="467"/>
      <c r="RPV48" s="467"/>
      <c r="RPW48" s="467"/>
      <c r="RPX48" s="467"/>
      <c r="RPY48" s="467"/>
      <c r="RPZ48" s="467"/>
      <c r="RQA48" s="467"/>
      <c r="RQB48" s="467"/>
      <c r="RQC48" s="467"/>
      <c r="RQD48" s="467"/>
      <c r="RQE48" s="467"/>
      <c r="RQF48" s="467"/>
      <c r="RQG48" s="467"/>
      <c r="RQH48" s="467"/>
      <c r="RQI48" s="467"/>
      <c r="RQJ48" s="467"/>
      <c r="RQK48" s="467"/>
      <c r="RQL48" s="467"/>
      <c r="RQM48" s="467"/>
      <c r="RQN48" s="467"/>
      <c r="RQO48" s="467"/>
      <c r="RQP48" s="467"/>
      <c r="RQQ48" s="467"/>
      <c r="RQR48" s="467"/>
      <c r="RQS48" s="467"/>
      <c r="RQT48" s="467"/>
      <c r="RQU48" s="467"/>
      <c r="RQV48" s="467"/>
      <c r="RQW48" s="467"/>
      <c r="RQX48" s="467"/>
      <c r="RQY48" s="467"/>
      <c r="RQZ48" s="467"/>
      <c r="RRA48" s="467"/>
      <c r="RRB48" s="467"/>
      <c r="RRC48" s="467"/>
      <c r="RRD48" s="467"/>
      <c r="RRE48" s="467"/>
      <c r="RRF48" s="467"/>
      <c r="RRG48" s="467"/>
      <c r="RRH48" s="467"/>
      <c r="RRI48" s="467"/>
      <c r="RRJ48" s="467"/>
      <c r="RRK48" s="467"/>
      <c r="RRL48" s="467"/>
      <c r="RRM48" s="467"/>
      <c r="RRN48" s="467"/>
      <c r="RRO48" s="467"/>
      <c r="RRP48" s="467"/>
      <c r="RRQ48" s="467"/>
      <c r="RRR48" s="467"/>
      <c r="RRS48" s="467"/>
      <c r="RRT48" s="467"/>
      <c r="RRU48" s="467"/>
      <c r="RRV48" s="467"/>
      <c r="RRW48" s="467"/>
      <c r="RRX48" s="467"/>
      <c r="RRY48" s="467"/>
      <c r="RRZ48" s="467"/>
      <c r="RSA48" s="467"/>
      <c r="RSB48" s="467"/>
      <c r="RSC48" s="467"/>
      <c r="RSD48" s="467"/>
      <c r="RSE48" s="467"/>
      <c r="RSF48" s="467"/>
      <c r="RSG48" s="467"/>
      <c r="RSH48" s="467"/>
      <c r="RSI48" s="467"/>
      <c r="RSJ48" s="467"/>
      <c r="RSK48" s="467"/>
      <c r="RSL48" s="467"/>
      <c r="RSM48" s="467"/>
      <c r="RSN48" s="467"/>
      <c r="RSO48" s="467"/>
      <c r="RSP48" s="467"/>
      <c r="RSQ48" s="467"/>
      <c r="RSR48" s="467"/>
      <c r="RSS48" s="467"/>
      <c r="RST48" s="467"/>
      <c r="RSU48" s="467"/>
      <c r="RSV48" s="467"/>
      <c r="RSW48" s="467"/>
      <c r="RSX48" s="467"/>
      <c r="RSY48" s="467"/>
      <c r="RSZ48" s="467"/>
      <c r="RTA48" s="467"/>
      <c r="RTB48" s="467"/>
      <c r="RTC48" s="467"/>
      <c r="RTD48" s="467"/>
      <c r="RTE48" s="467"/>
      <c r="RTF48" s="467"/>
      <c r="RTG48" s="467"/>
      <c r="RTH48" s="467"/>
      <c r="RTI48" s="467"/>
      <c r="RTJ48" s="467"/>
      <c r="RTK48" s="467"/>
      <c r="RTL48" s="467"/>
      <c r="RTM48" s="467"/>
      <c r="RTN48" s="467"/>
      <c r="RTO48" s="467"/>
      <c r="RTP48" s="467"/>
      <c r="RTQ48" s="467"/>
      <c r="RTR48" s="467"/>
      <c r="RTS48" s="467"/>
      <c r="RTT48" s="467"/>
      <c r="RTU48" s="467"/>
      <c r="RTV48" s="467"/>
      <c r="RTW48" s="467"/>
      <c r="RTX48" s="467"/>
      <c r="RTY48" s="467"/>
      <c r="RTZ48" s="467"/>
      <c r="RUA48" s="467"/>
      <c r="RUB48" s="467"/>
      <c r="RUC48" s="467"/>
      <c r="RUD48" s="467"/>
      <c r="RUE48" s="467"/>
      <c r="RUF48" s="467"/>
      <c r="RUG48" s="467"/>
      <c r="RUH48" s="467"/>
      <c r="RUI48" s="467"/>
      <c r="RUJ48" s="467"/>
      <c r="RUK48" s="467"/>
      <c r="RUL48" s="467"/>
      <c r="RUM48" s="467"/>
      <c r="RUN48" s="467"/>
      <c r="RUO48" s="467"/>
      <c r="RUP48" s="467"/>
      <c r="RUQ48" s="467"/>
      <c r="RUR48" s="467"/>
      <c r="RUS48" s="467"/>
      <c r="RUT48" s="467"/>
      <c r="RUU48" s="467"/>
      <c r="RUV48" s="467"/>
      <c r="RUW48" s="467"/>
      <c r="RUX48" s="467"/>
      <c r="RUY48" s="467"/>
      <c r="RUZ48" s="467"/>
      <c r="RVA48" s="467"/>
      <c r="RVB48" s="467"/>
      <c r="RVC48" s="467"/>
      <c r="RVD48" s="467"/>
      <c r="RVE48" s="467"/>
      <c r="RVF48" s="467"/>
      <c r="RVG48" s="467"/>
      <c r="RVH48" s="467"/>
      <c r="RVI48" s="467"/>
      <c r="RVJ48" s="467"/>
      <c r="RVK48" s="467"/>
      <c r="RVL48" s="467"/>
      <c r="RVM48" s="467"/>
      <c r="RVN48" s="467"/>
      <c r="RVO48" s="467"/>
      <c r="RVP48" s="467"/>
      <c r="RVQ48" s="467"/>
      <c r="RVR48" s="467"/>
      <c r="RVS48" s="467"/>
      <c r="RVT48" s="467"/>
      <c r="RVU48" s="467"/>
      <c r="RVV48" s="467"/>
      <c r="RVW48" s="467"/>
      <c r="RVX48" s="467"/>
      <c r="RVY48" s="467"/>
      <c r="RVZ48" s="467"/>
      <c r="RWA48" s="467"/>
      <c r="RWB48" s="467"/>
      <c r="RWC48" s="467"/>
      <c r="RWD48" s="467"/>
      <c r="RWE48" s="467"/>
      <c r="RWF48" s="467"/>
      <c r="RWG48" s="467"/>
      <c r="RWH48" s="467"/>
      <c r="RWI48" s="467"/>
      <c r="RWJ48" s="467"/>
      <c r="RWK48" s="467"/>
      <c r="RWL48" s="467"/>
      <c r="RWM48" s="467"/>
      <c r="RWN48" s="467"/>
      <c r="RWO48" s="467"/>
      <c r="RWP48" s="467"/>
      <c r="RWQ48" s="467"/>
      <c r="RWR48" s="467"/>
      <c r="RWS48" s="467"/>
      <c r="RWT48" s="467"/>
      <c r="RWU48" s="467"/>
      <c r="RWV48" s="467"/>
      <c r="RWW48" s="467"/>
      <c r="RWX48" s="467"/>
      <c r="RWY48" s="467"/>
      <c r="RWZ48" s="467"/>
      <c r="RXA48" s="467"/>
      <c r="RXB48" s="467"/>
      <c r="RXC48" s="467"/>
      <c r="RXD48" s="467"/>
      <c r="RXE48" s="467"/>
      <c r="RXF48" s="467"/>
      <c r="RXG48" s="467"/>
      <c r="RXH48" s="467"/>
      <c r="RXI48" s="467"/>
      <c r="RXJ48" s="467"/>
      <c r="RXK48" s="467"/>
      <c r="RXL48" s="467"/>
      <c r="RXM48" s="467"/>
      <c r="RXN48" s="467"/>
      <c r="RXO48" s="467"/>
      <c r="RXP48" s="467"/>
      <c r="RXQ48" s="467"/>
      <c r="RXR48" s="467"/>
      <c r="RXS48" s="467"/>
      <c r="RXT48" s="467"/>
      <c r="RXU48" s="467"/>
      <c r="RXV48" s="467"/>
      <c r="RXW48" s="467"/>
      <c r="RXX48" s="467"/>
      <c r="RXY48" s="467"/>
      <c r="RXZ48" s="467"/>
      <c r="RYA48" s="467"/>
      <c r="RYB48" s="467"/>
      <c r="RYC48" s="467"/>
      <c r="RYD48" s="467"/>
      <c r="RYE48" s="467"/>
      <c r="RYF48" s="467"/>
      <c r="RYG48" s="467"/>
      <c r="RYH48" s="467"/>
      <c r="RYI48" s="467"/>
      <c r="RYJ48" s="467"/>
      <c r="RYK48" s="467"/>
      <c r="RYL48" s="467"/>
      <c r="RYM48" s="467"/>
      <c r="RYN48" s="467"/>
      <c r="RYO48" s="467"/>
      <c r="RYP48" s="467"/>
      <c r="RYQ48" s="467"/>
      <c r="RYR48" s="467"/>
      <c r="RYS48" s="467"/>
      <c r="RYT48" s="467"/>
      <c r="RYU48" s="467"/>
      <c r="RYV48" s="467"/>
      <c r="RYW48" s="467"/>
      <c r="RYX48" s="467"/>
      <c r="RYY48" s="467"/>
      <c r="RYZ48" s="467"/>
      <c r="RZA48" s="467"/>
      <c r="RZB48" s="467"/>
      <c r="RZC48" s="467"/>
      <c r="RZD48" s="467"/>
      <c r="RZE48" s="467"/>
      <c r="RZF48" s="467"/>
      <c r="RZG48" s="467"/>
      <c r="RZH48" s="467"/>
      <c r="RZI48" s="467"/>
      <c r="RZJ48" s="467"/>
      <c r="RZK48" s="467"/>
      <c r="RZL48" s="467"/>
      <c r="RZM48" s="467"/>
      <c r="RZN48" s="467"/>
      <c r="RZO48" s="467"/>
      <c r="RZP48" s="467"/>
      <c r="RZQ48" s="467"/>
      <c r="RZR48" s="467"/>
      <c r="RZS48" s="467"/>
      <c r="RZT48" s="467"/>
      <c r="RZU48" s="467"/>
      <c r="RZV48" s="467"/>
      <c r="RZW48" s="467"/>
      <c r="RZX48" s="467"/>
      <c r="RZY48" s="467"/>
      <c r="RZZ48" s="467"/>
      <c r="SAA48" s="467"/>
      <c r="SAB48" s="467"/>
      <c r="SAC48" s="467"/>
      <c r="SAD48" s="467"/>
      <c r="SAE48" s="467"/>
      <c r="SAF48" s="467"/>
      <c r="SAG48" s="467"/>
      <c r="SAH48" s="467"/>
      <c r="SAI48" s="467"/>
      <c r="SAJ48" s="467"/>
      <c r="SAK48" s="467"/>
      <c r="SAL48" s="467"/>
      <c r="SAM48" s="467"/>
      <c r="SAN48" s="467"/>
      <c r="SAO48" s="467"/>
      <c r="SAP48" s="467"/>
      <c r="SAQ48" s="467"/>
      <c r="SAR48" s="467"/>
      <c r="SAS48" s="467"/>
      <c r="SAT48" s="467"/>
      <c r="SAU48" s="467"/>
      <c r="SAV48" s="467"/>
      <c r="SAW48" s="467"/>
      <c r="SAX48" s="467"/>
      <c r="SAY48" s="467"/>
      <c r="SAZ48" s="467"/>
      <c r="SBA48" s="467"/>
      <c r="SBB48" s="467"/>
      <c r="SBC48" s="467"/>
      <c r="SBD48" s="467"/>
      <c r="SBE48" s="467"/>
      <c r="SBF48" s="467"/>
      <c r="SBG48" s="467"/>
      <c r="SBH48" s="467"/>
      <c r="SBI48" s="467"/>
      <c r="SBJ48" s="467"/>
      <c r="SBK48" s="467"/>
      <c r="SBL48" s="467"/>
      <c r="SBM48" s="467"/>
      <c r="SBN48" s="467"/>
      <c r="SBO48" s="467"/>
      <c r="SBP48" s="467"/>
      <c r="SBQ48" s="467"/>
      <c r="SBR48" s="467"/>
      <c r="SBS48" s="467"/>
      <c r="SBT48" s="467"/>
      <c r="SBU48" s="467"/>
      <c r="SBV48" s="467"/>
      <c r="SBW48" s="467"/>
      <c r="SBX48" s="467"/>
      <c r="SBY48" s="467"/>
      <c r="SBZ48" s="467"/>
      <c r="SCA48" s="467"/>
      <c r="SCB48" s="467"/>
      <c r="SCC48" s="467"/>
      <c r="SCD48" s="467"/>
      <c r="SCE48" s="467"/>
      <c r="SCF48" s="467"/>
      <c r="SCG48" s="467"/>
      <c r="SCH48" s="467"/>
      <c r="SCI48" s="467"/>
      <c r="SCJ48" s="467"/>
      <c r="SCK48" s="467"/>
      <c r="SCL48" s="467"/>
      <c r="SCM48" s="467"/>
      <c r="SCN48" s="467"/>
      <c r="SCO48" s="467"/>
      <c r="SCP48" s="467"/>
      <c r="SCQ48" s="467"/>
      <c r="SCR48" s="467"/>
      <c r="SCS48" s="467"/>
      <c r="SCT48" s="467"/>
      <c r="SCU48" s="467"/>
      <c r="SCV48" s="467"/>
      <c r="SCW48" s="467"/>
      <c r="SCX48" s="467"/>
      <c r="SCY48" s="467"/>
      <c r="SCZ48" s="467"/>
      <c r="SDA48" s="467"/>
      <c r="SDB48" s="467"/>
      <c r="SDC48" s="467"/>
      <c r="SDD48" s="467"/>
      <c r="SDE48" s="467"/>
      <c r="SDF48" s="467"/>
      <c r="SDG48" s="467"/>
      <c r="SDH48" s="467"/>
      <c r="SDI48" s="467"/>
      <c r="SDJ48" s="467"/>
      <c r="SDK48" s="467"/>
      <c r="SDL48" s="467"/>
      <c r="SDM48" s="467"/>
      <c r="SDN48" s="467"/>
      <c r="SDO48" s="467"/>
      <c r="SDP48" s="467"/>
      <c r="SDQ48" s="467"/>
      <c r="SDR48" s="467"/>
      <c r="SDS48" s="467"/>
      <c r="SDT48" s="467"/>
      <c r="SDU48" s="467"/>
      <c r="SDV48" s="467"/>
      <c r="SDW48" s="467"/>
      <c r="SDX48" s="467"/>
      <c r="SDY48" s="467"/>
      <c r="SDZ48" s="467"/>
      <c r="SEA48" s="467"/>
      <c r="SEB48" s="467"/>
      <c r="SEC48" s="467"/>
      <c r="SED48" s="467"/>
      <c r="SEE48" s="467"/>
      <c r="SEF48" s="467"/>
      <c r="SEG48" s="467"/>
      <c r="SEH48" s="467"/>
      <c r="SEI48" s="467"/>
      <c r="SEJ48" s="467"/>
      <c r="SEK48" s="467"/>
      <c r="SEL48" s="467"/>
      <c r="SEM48" s="467"/>
      <c r="SEN48" s="467"/>
      <c r="SEO48" s="467"/>
      <c r="SEP48" s="467"/>
      <c r="SEQ48" s="467"/>
      <c r="SER48" s="467"/>
      <c r="SES48" s="467"/>
      <c r="SET48" s="467"/>
      <c r="SEU48" s="467"/>
      <c r="SEV48" s="467"/>
      <c r="SEW48" s="467"/>
      <c r="SEX48" s="467"/>
      <c r="SEY48" s="467"/>
      <c r="SEZ48" s="467"/>
      <c r="SFA48" s="467"/>
      <c r="SFB48" s="467"/>
      <c r="SFC48" s="467"/>
      <c r="SFD48" s="467"/>
      <c r="SFE48" s="467"/>
      <c r="SFF48" s="467"/>
      <c r="SFG48" s="467"/>
      <c r="SFH48" s="467"/>
      <c r="SFI48" s="467"/>
      <c r="SFJ48" s="467"/>
      <c r="SFK48" s="467"/>
      <c r="SFL48" s="467"/>
      <c r="SFM48" s="467"/>
      <c r="SFN48" s="467"/>
      <c r="SFO48" s="467"/>
      <c r="SFP48" s="467"/>
      <c r="SFQ48" s="467"/>
      <c r="SFR48" s="467"/>
      <c r="SFS48" s="467"/>
      <c r="SFT48" s="467"/>
      <c r="SFU48" s="467"/>
      <c r="SFV48" s="467"/>
      <c r="SFW48" s="467"/>
      <c r="SFX48" s="467"/>
      <c r="SFY48" s="467"/>
      <c r="SFZ48" s="467"/>
      <c r="SGA48" s="467"/>
      <c r="SGB48" s="467"/>
      <c r="SGC48" s="467"/>
      <c r="SGD48" s="467"/>
      <c r="SGE48" s="467"/>
      <c r="SGF48" s="467"/>
      <c r="SGG48" s="467"/>
      <c r="SGH48" s="467"/>
      <c r="SGI48" s="467"/>
      <c r="SGJ48" s="467"/>
      <c r="SGK48" s="467"/>
      <c r="SGL48" s="467"/>
      <c r="SGM48" s="467"/>
      <c r="SGN48" s="467"/>
      <c r="SGO48" s="467"/>
      <c r="SGP48" s="467"/>
      <c r="SGQ48" s="467"/>
      <c r="SGR48" s="467"/>
      <c r="SGS48" s="467"/>
      <c r="SGT48" s="467"/>
      <c r="SGU48" s="467"/>
      <c r="SGV48" s="467"/>
      <c r="SGW48" s="467"/>
      <c r="SGX48" s="467"/>
      <c r="SGY48" s="467"/>
      <c r="SGZ48" s="467"/>
      <c r="SHA48" s="467"/>
      <c r="SHB48" s="467"/>
      <c r="SHC48" s="467"/>
      <c r="SHD48" s="467"/>
      <c r="SHE48" s="467"/>
      <c r="SHF48" s="467"/>
      <c r="SHG48" s="467"/>
      <c r="SHH48" s="467"/>
      <c r="SHI48" s="467"/>
      <c r="SHJ48" s="467"/>
      <c r="SHK48" s="467"/>
      <c r="SHL48" s="467"/>
      <c r="SHM48" s="467"/>
      <c r="SHN48" s="467"/>
      <c r="SHO48" s="467"/>
      <c r="SHP48" s="467"/>
      <c r="SHQ48" s="467"/>
      <c r="SHR48" s="467"/>
      <c r="SHS48" s="467"/>
      <c r="SHT48" s="467"/>
      <c r="SHU48" s="467"/>
      <c r="SHV48" s="467"/>
      <c r="SHW48" s="467"/>
      <c r="SHX48" s="467"/>
      <c r="SHY48" s="467"/>
      <c r="SHZ48" s="467"/>
      <c r="SIA48" s="467"/>
      <c r="SIB48" s="467"/>
      <c r="SIC48" s="467"/>
      <c r="SID48" s="467"/>
      <c r="SIE48" s="467"/>
      <c r="SIF48" s="467"/>
      <c r="SIG48" s="467"/>
      <c r="SIH48" s="467"/>
      <c r="SII48" s="467"/>
      <c r="SIJ48" s="467"/>
      <c r="SIK48" s="467"/>
      <c r="SIL48" s="467"/>
      <c r="SIM48" s="467"/>
      <c r="SIN48" s="467"/>
      <c r="SIO48" s="467"/>
      <c r="SIP48" s="467"/>
      <c r="SIQ48" s="467"/>
      <c r="SIR48" s="467"/>
      <c r="SIS48" s="467"/>
      <c r="SIT48" s="467"/>
      <c r="SIU48" s="467"/>
      <c r="SIV48" s="467"/>
      <c r="SIW48" s="467"/>
      <c r="SIX48" s="467"/>
      <c r="SIY48" s="467"/>
      <c r="SIZ48" s="467"/>
      <c r="SJA48" s="467"/>
      <c r="SJB48" s="467"/>
      <c r="SJC48" s="467"/>
      <c r="SJD48" s="467"/>
      <c r="SJE48" s="467"/>
      <c r="SJF48" s="467"/>
      <c r="SJG48" s="467"/>
      <c r="SJH48" s="467"/>
      <c r="SJI48" s="467"/>
      <c r="SJJ48" s="467"/>
      <c r="SJK48" s="467"/>
      <c r="SJL48" s="467"/>
      <c r="SJM48" s="467"/>
      <c r="SJN48" s="467"/>
      <c r="SJO48" s="467"/>
      <c r="SJP48" s="467"/>
      <c r="SJQ48" s="467"/>
      <c r="SJR48" s="467"/>
      <c r="SJS48" s="467"/>
      <c r="SJT48" s="467"/>
      <c r="SJU48" s="467"/>
      <c r="SJV48" s="467"/>
      <c r="SJW48" s="467"/>
      <c r="SJX48" s="467"/>
      <c r="SJY48" s="467"/>
      <c r="SJZ48" s="467"/>
      <c r="SKA48" s="467"/>
      <c r="SKB48" s="467"/>
      <c r="SKC48" s="467"/>
      <c r="SKD48" s="467"/>
      <c r="SKE48" s="467"/>
      <c r="SKF48" s="467"/>
      <c r="SKG48" s="467"/>
      <c r="SKH48" s="467"/>
      <c r="SKI48" s="467"/>
      <c r="SKJ48" s="467"/>
      <c r="SKK48" s="467"/>
      <c r="SKL48" s="467"/>
      <c r="SKM48" s="467"/>
      <c r="SKN48" s="467"/>
      <c r="SKO48" s="467"/>
      <c r="SKP48" s="467"/>
      <c r="SKQ48" s="467"/>
      <c r="SKR48" s="467"/>
      <c r="SKS48" s="467"/>
      <c r="SKT48" s="467"/>
      <c r="SKU48" s="467"/>
      <c r="SKV48" s="467"/>
      <c r="SKW48" s="467"/>
      <c r="SKX48" s="467"/>
      <c r="SKY48" s="467"/>
      <c r="SKZ48" s="467"/>
      <c r="SLA48" s="467"/>
      <c r="SLB48" s="467"/>
      <c r="SLC48" s="467"/>
      <c r="SLD48" s="467"/>
      <c r="SLE48" s="467"/>
      <c r="SLF48" s="467"/>
      <c r="SLG48" s="467"/>
      <c r="SLH48" s="467"/>
      <c r="SLI48" s="467"/>
      <c r="SLJ48" s="467"/>
      <c r="SLK48" s="467"/>
      <c r="SLL48" s="467"/>
      <c r="SLM48" s="467"/>
      <c r="SLN48" s="467"/>
      <c r="SLO48" s="467"/>
      <c r="SLP48" s="467"/>
      <c r="SLQ48" s="467"/>
      <c r="SLR48" s="467"/>
      <c r="SLS48" s="467"/>
      <c r="SLT48" s="467"/>
      <c r="SLU48" s="467"/>
      <c r="SLV48" s="467"/>
      <c r="SLW48" s="467"/>
      <c r="SLX48" s="467"/>
      <c r="SLY48" s="467"/>
      <c r="SLZ48" s="467"/>
      <c r="SMA48" s="467"/>
      <c r="SMB48" s="467"/>
      <c r="SMC48" s="467"/>
      <c r="SMD48" s="467"/>
      <c r="SME48" s="467"/>
      <c r="SMF48" s="467"/>
      <c r="SMG48" s="467"/>
      <c r="SMH48" s="467"/>
      <c r="SMI48" s="467"/>
      <c r="SMJ48" s="467"/>
      <c r="SMK48" s="467"/>
      <c r="SML48" s="467"/>
      <c r="SMM48" s="467"/>
      <c r="SMN48" s="467"/>
      <c r="SMO48" s="467"/>
      <c r="SMP48" s="467"/>
      <c r="SMQ48" s="467"/>
      <c r="SMR48" s="467"/>
      <c r="SMS48" s="467"/>
      <c r="SMT48" s="467"/>
      <c r="SMU48" s="467"/>
      <c r="SMV48" s="467"/>
      <c r="SMW48" s="467"/>
      <c r="SMX48" s="467"/>
      <c r="SMY48" s="467"/>
      <c r="SMZ48" s="467"/>
      <c r="SNA48" s="467"/>
      <c r="SNB48" s="467"/>
      <c r="SNC48" s="467"/>
      <c r="SND48" s="467"/>
      <c r="SNE48" s="467"/>
      <c r="SNF48" s="467"/>
      <c r="SNG48" s="467"/>
      <c r="SNH48" s="467"/>
      <c r="SNI48" s="467"/>
      <c r="SNJ48" s="467"/>
      <c r="SNK48" s="467"/>
      <c r="SNL48" s="467"/>
      <c r="SNM48" s="467"/>
      <c r="SNN48" s="467"/>
      <c r="SNO48" s="467"/>
      <c r="SNP48" s="467"/>
      <c r="SNQ48" s="467"/>
      <c r="SNR48" s="467"/>
      <c r="SNS48" s="467"/>
      <c r="SNT48" s="467"/>
      <c r="SNU48" s="467"/>
      <c r="SNV48" s="467"/>
      <c r="SNW48" s="467"/>
      <c r="SNX48" s="467"/>
      <c r="SNY48" s="467"/>
      <c r="SNZ48" s="467"/>
      <c r="SOA48" s="467"/>
      <c r="SOB48" s="467"/>
      <c r="SOC48" s="467"/>
      <c r="SOD48" s="467"/>
      <c r="SOE48" s="467"/>
      <c r="SOF48" s="467"/>
      <c r="SOG48" s="467"/>
      <c r="SOH48" s="467"/>
      <c r="SOI48" s="467"/>
      <c r="SOJ48" s="467"/>
      <c r="SOK48" s="467"/>
      <c r="SOL48" s="467"/>
      <c r="SOM48" s="467"/>
      <c r="SON48" s="467"/>
      <c r="SOO48" s="467"/>
      <c r="SOP48" s="467"/>
      <c r="SOQ48" s="467"/>
      <c r="SOR48" s="467"/>
      <c r="SOS48" s="467"/>
      <c r="SOT48" s="467"/>
      <c r="SOU48" s="467"/>
      <c r="SOV48" s="467"/>
      <c r="SOW48" s="467"/>
      <c r="SOX48" s="467"/>
      <c r="SOY48" s="467"/>
      <c r="SOZ48" s="467"/>
      <c r="SPA48" s="467"/>
      <c r="SPB48" s="467"/>
      <c r="SPC48" s="467"/>
      <c r="SPD48" s="467"/>
      <c r="SPE48" s="467"/>
      <c r="SPF48" s="467"/>
      <c r="SPG48" s="467"/>
      <c r="SPH48" s="467"/>
      <c r="SPI48" s="467"/>
      <c r="SPJ48" s="467"/>
      <c r="SPK48" s="467"/>
      <c r="SPL48" s="467"/>
      <c r="SPM48" s="467"/>
      <c r="SPN48" s="467"/>
      <c r="SPO48" s="467"/>
      <c r="SPP48" s="467"/>
      <c r="SPQ48" s="467"/>
      <c r="SPR48" s="467"/>
      <c r="SPS48" s="467"/>
      <c r="SPT48" s="467"/>
      <c r="SPU48" s="467"/>
      <c r="SPV48" s="467"/>
      <c r="SPW48" s="467"/>
      <c r="SPX48" s="467"/>
      <c r="SPY48" s="467"/>
      <c r="SPZ48" s="467"/>
      <c r="SQA48" s="467"/>
      <c r="SQB48" s="467"/>
      <c r="SQC48" s="467"/>
      <c r="SQD48" s="467"/>
      <c r="SQE48" s="467"/>
      <c r="SQF48" s="467"/>
      <c r="SQG48" s="467"/>
      <c r="SQH48" s="467"/>
      <c r="SQI48" s="467"/>
      <c r="SQJ48" s="467"/>
      <c r="SQK48" s="467"/>
      <c r="SQL48" s="467"/>
      <c r="SQM48" s="467"/>
      <c r="SQN48" s="467"/>
      <c r="SQO48" s="467"/>
      <c r="SQP48" s="467"/>
      <c r="SQQ48" s="467"/>
      <c r="SQR48" s="467"/>
      <c r="SQS48" s="467"/>
      <c r="SQT48" s="467"/>
      <c r="SQU48" s="467"/>
      <c r="SQV48" s="467"/>
      <c r="SQW48" s="467"/>
      <c r="SQX48" s="467"/>
      <c r="SQY48" s="467"/>
      <c r="SQZ48" s="467"/>
      <c r="SRA48" s="467"/>
      <c r="SRB48" s="467"/>
      <c r="SRC48" s="467"/>
      <c r="SRD48" s="467"/>
      <c r="SRE48" s="467"/>
      <c r="SRF48" s="467"/>
      <c r="SRG48" s="467"/>
      <c r="SRH48" s="467"/>
      <c r="SRI48" s="467"/>
      <c r="SRJ48" s="467"/>
      <c r="SRK48" s="467"/>
      <c r="SRL48" s="467"/>
      <c r="SRM48" s="467"/>
      <c r="SRN48" s="467"/>
      <c r="SRO48" s="467"/>
      <c r="SRP48" s="467"/>
      <c r="SRQ48" s="467"/>
      <c r="SRR48" s="467"/>
      <c r="SRS48" s="467"/>
      <c r="SRT48" s="467"/>
      <c r="SRU48" s="467"/>
      <c r="SRV48" s="467"/>
      <c r="SRW48" s="467"/>
      <c r="SRX48" s="467"/>
      <c r="SRY48" s="467"/>
      <c r="SRZ48" s="467"/>
      <c r="SSA48" s="467"/>
      <c r="SSB48" s="467"/>
      <c r="SSC48" s="467"/>
      <c r="SSD48" s="467"/>
      <c r="SSE48" s="467"/>
      <c r="SSF48" s="467"/>
      <c r="SSG48" s="467"/>
      <c r="SSH48" s="467"/>
      <c r="SSI48" s="467"/>
      <c r="SSJ48" s="467"/>
      <c r="SSK48" s="467"/>
      <c r="SSL48" s="467"/>
      <c r="SSM48" s="467"/>
      <c r="SSN48" s="467"/>
      <c r="SSO48" s="467"/>
      <c r="SSP48" s="467"/>
      <c r="SSQ48" s="467"/>
      <c r="SSR48" s="467"/>
      <c r="SSS48" s="467"/>
      <c r="SST48" s="467"/>
      <c r="SSU48" s="467"/>
      <c r="SSV48" s="467"/>
      <c r="SSW48" s="467"/>
      <c r="SSX48" s="467"/>
      <c r="SSY48" s="467"/>
      <c r="SSZ48" s="467"/>
      <c r="STA48" s="467"/>
      <c r="STB48" s="467"/>
      <c r="STC48" s="467"/>
      <c r="STD48" s="467"/>
      <c r="STE48" s="467"/>
      <c r="STF48" s="467"/>
      <c r="STG48" s="467"/>
      <c r="STH48" s="467"/>
      <c r="STI48" s="467"/>
      <c r="STJ48" s="467"/>
      <c r="STK48" s="467"/>
      <c r="STL48" s="467"/>
      <c r="STM48" s="467"/>
      <c r="STN48" s="467"/>
      <c r="STO48" s="467"/>
      <c r="STP48" s="467"/>
      <c r="STQ48" s="467"/>
      <c r="STR48" s="467"/>
      <c r="STS48" s="467"/>
      <c r="STT48" s="467"/>
      <c r="STU48" s="467"/>
      <c r="STV48" s="467"/>
      <c r="STW48" s="467"/>
      <c r="STX48" s="467"/>
      <c r="STY48" s="467"/>
      <c r="STZ48" s="467"/>
      <c r="SUA48" s="467"/>
      <c r="SUB48" s="467"/>
      <c r="SUC48" s="467"/>
      <c r="SUD48" s="467"/>
      <c r="SUE48" s="467"/>
      <c r="SUF48" s="467"/>
      <c r="SUG48" s="467"/>
      <c r="SUH48" s="467"/>
      <c r="SUI48" s="467"/>
      <c r="SUJ48" s="467"/>
      <c r="SUK48" s="467"/>
      <c r="SUL48" s="467"/>
      <c r="SUM48" s="467"/>
      <c r="SUN48" s="467"/>
      <c r="SUO48" s="467"/>
      <c r="SUP48" s="467"/>
      <c r="SUQ48" s="467"/>
      <c r="SUR48" s="467"/>
      <c r="SUS48" s="467"/>
      <c r="SUT48" s="467"/>
      <c r="SUU48" s="467"/>
      <c r="SUV48" s="467"/>
      <c r="SUW48" s="467"/>
      <c r="SUX48" s="467"/>
      <c r="SUY48" s="467"/>
      <c r="SUZ48" s="467"/>
      <c r="SVA48" s="467"/>
      <c r="SVB48" s="467"/>
      <c r="SVC48" s="467"/>
      <c r="SVD48" s="467"/>
      <c r="SVE48" s="467"/>
      <c r="SVF48" s="467"/>
      <c r="SVG48" s="467"/>
      <c r="SVH48" s="467"/>
      <c r="SVI48" s="467"/>
      <c r="SVJ48" s="467"/>
      <c r="SVK48" s="467"/>
      <c r="SVL48" s="467"/>
      <c r="SVM48" s="467"/>
      <c r="SVN48" s="467"/>
      <c r="SVO48" s="467"/>
      <c r="SVP48" s="467"/>
      <c r="SVQ48" s="467"/>
      <c r="SVR48" s="467"/>
      <c r="SVS48" s="467"/>
      <c r="SVT48" s="467"/>
      <c r="SVU48" s="467"/>
      <c r="SVV48" s="467"/>
      <c r="SVW48" s="467"/>
      <c r="SVX48" s="467"/>
      <c r="SVY48" s="467"/>
      <c r="SVZ48" s="467"/>
      <c r="SWA48" s="467"/>
      <c r="SWB48" s="467"/>
      <c r="SWC48" s="467"/>
      <c r="SWD48" s="467"/>
      <c r="SWE48" s="467"/>
      <c r="SWF48" s="467"/>
      <c r="SWG48" s="467"/>
      <c r="SWH48" s="467"/>
      <c r="SWI48" s="467"/>
      <c r="SWJ48" s="467"/>
      <c r="SWK48" s="467"/>
      <c r="SWL48" s="467"/>
      <c r="SWM48" s="467"/>
      <c r="SWN48" s="467"/>
      <c r="SWO48" s="467"/>
      <c r="SWP48" s="467"/>
      <c r="SWQ48" s="467"/>
      <c r="SWR48" s="467"/>
      <c r="SWS48" s="467"/>
      <c r="SWT48" s="467"/>
      <c r="SWU48" s="467"/>
      <c r="SWV48" s="467"/>
      <c r="SWW48" s="467"/>
      <c r="SWX48" s="467"/>
      <c r="SWY48" s="467"/>
      <c r="SWZ48" s="467"/>
      <c r="SXA48" s="467"/>
      <c r="SXB48" s="467"/>
      <c r="SXC48" s="467"/>
      <c r="SXD48" s="467"/>
      <c r="SXE48" s="467"/>
      <c r="SXF48" s="467"/>
      <c r="SXG48" s="467"/>
      <c r="SXH48" s="467"/>
      <c r="SXI48" s="467"/>
      <c r="SXJ48" s="467"/>
      <c r="SXK48" s="467"/>
      <c r="SXL48" s="467"/>
      <c r="SXM48" s="467"/>
      <c r="SXN48" s="467"/>
      <c r="SXO48" s="467"/>
      <c r="SXP48" s="467"/>
      <c r="SXQ48" s="467"/>
      <c r="SXR48" s="467"/>
      <c r="SXS48" s="467"/>
      <c r="SXT48" s="467"/>
      <c r="SXU48" s="467"/>
      <c r="SXV48" s="467"/>
      <c r="SXW48" s="467"/>
      <c r="SXX48" s="467"/>
      <c r="SXY48" s="467"/>
      <c r="SXZ48" s="467"/>
      <c r="SYA48" s="467"/>
      <c r="SYB48" s="467"/>
      <c r="SYC48" s="467"/>
      <c r="SYD48" s="467"/>
      <c r="SYE48" s="467"/>
      <c r="SYF48" s="467"/>
      <c r="SYG48" s="467"/>
      <c r="SYH48" s="467"/>
      <c r="SYI48" s="467"/>
      <c r="SYJ48" s="467"/>
      <c r="SYK48" s="467"/>
      <c r="SYL48" s="467"/>
      <c r="SYM48" s="467"/>
      <c r="SYN48" s="467"/>
      <c r="SYO48" s="467"/>
      <c r="SYP48" s="467"/>
      <c r="SYQ48" s="467"/>
      <c r="SYR48" s="467"/>
      <c r="SYS48" s="467"/>
      <c r="SYT48" s="467"/>
      <c r="SYU48" s="467"/>
      <c r="SYV48" s="467"/>
      <c r="SYW48" s="467"/>
      <c r="SYX48" s="467"/>
      <c r="SYY48" s="467"/>
      <c r="SYZ48" s="467"/>
      <c r="SZA48" s="467"/>
      <c r="SZB48" s="467"/>
      <c r="SZC48" s="467"/>
      <c r="SZD48" s="467"/>
      <c r="SZE48" s="467"/>
      <c r="SZF48" s="467"/>
      <c r="SZG48" s="467"/>
      <c r="SZH48" s="467"/>
      <c r="SZI48" s="467"/>
      <c r="SZJ48" s="467"/>
      <c r="SZK48" s="467"/>
      <c r="SZL48" s="467"/>
      <c r="SZM48" s="467"/>
      <c r="SZN48" s="467"/>
      <c r="SZO48" s="467"/>
      <c r="SZP48" s="467"/>
      <c r="SZQ48" s="467"/>
      <c r="SZR48" s="467"/>
      <c r="SZS48" s="467"/>
      <c r="SZT48" s="467"/>
      <c r="SZU48" s="467"/>
      <c r="SZV48" s="467"/>
      <c r="SZW48" s="467"/>
      <c r="SZX48" s="467"/>
      <c r="SZY48" s="467"/>
      <c r="SZZ48" s="467"/>
      <c r="TAA48" s="467"/>
      <c r="TAB48" s="467"/>
      <c r="TAC48" s="467"/>
      <c r="TAD48" s="467"/>
      <c r="TAE48" s="467"/>
      <c r="TAF48" s="467"/>
      <c r="TAG48" s="467"/>
      <c r="TAH48" s="467"/>
      <c r="TAI48" s="467"/>
      <c r="TAJ48" s="467"/>
      <c r="TAK48" s="467"/>
      <c r="TAL48" s="467"/>
      <c r="TAM48" s="467"/>
      <c r="TAN48" s="467"/>
      <c r="TAO48" s="467"/>
      <c r="TAP48" s="467"/>
      <c r="TAQ48" s="467"/>
      <c r="TAR48" s="467"/>
      <c r="TAS48" s="467"/>
      <c r="TAT48" s="467"/>
      <c r="TAU48" s="467"/>
      <c r="TAV48" s="467"/>
      <c r="TAW48" s="467"/>
      <c r="TAX48" s="467"/>
      <c r="TAY48" s="467"/>
      <c r="TAZ48" s="467"/>
      <c r="TBA48" s="467"/>
      <c r="TBB48" s="467"/>
      <c r="TBC48" s="467"/>
      <c r="TBD48" s="467"/>
      <c r="TBE48" s="467"/>
      <c r="TBF48" s="467"/>
      <c r="TBG48" s="467"/>
      <c r="TBH48" s="467"/>
      <c r="TBI48" s="467"/>
      <c r="TBJ48" s="467"/>
      <c r="TBK48" s="467"/>
      <c r="TBL48" s="467"/>
      <c r="TBM48" s="467"/>
      <c r="TBN48" s="467"/>
      <c r="TBO48" s="467"/>
      <c r="TBP48" s="467"/>
      <c r="TBQ48" s="467"/>
      <c r="TBR48" s="467"/>
      <c r="TBS48" s="467"/>
      <c r="TBT48" s="467"/>
      <c r="TBU48" s="467"/>
      <c r="TBV48" s="467"/>
      <c r="TBW48" s="467"/>
      <c r="TBX48" s="467"/>
      <c r="TBY48" s="467"/>
      <c r="TBZ48" s="467"/>
      <c r="TCA48" s="467"/>
      <c r="TCB48" s="467"/>
      <c r="TCC48" s="467"/>
      <c r="TCD48" s="467"/>
      <c r="TCE48" s="467"/>
      <c r="TCF48" s="467"/>
      <c r="TCG48" s="467"/>
      <c r="TCH48" s="467"/>
      <c r="TCI48" s="467"/>
      <c r="TCJ48" s="467"/>
      <c r="TCK48" s="467"/>
      <c r="TCL48" s="467"/>
      <c r="TCM48" s="467"/>
      <c r="TCN48" s="467"/>
      <c r="TCO48" s="467"/>
      <c r="TCP48" s="467"/>
      <c r="TCQ48" s="467"/>
      <c r="TCR48" s="467"/>
      <c r="TCS48" s="467"/>
      <c r="TCT48" s="467"/>
      <c r="TCU48" s="467"/>
      <c r="TCV48" s="467"/>
      <c r="TCW48" s="467"/>
      <c r="TCX48" s="467"/>
      <c r="TCY48" s="467"/>
      <c r="TCZ48" s="467"/>
      <c r="TDA48" s="467"/>
      <c r="TDB48" s="467"/>
      <c r="TDC48" s="467"/>
      <c r="TDD48" s="467"/>
      <c r="TDE48" s="467"/>
      <c r="TDF48" s="467"/>
      <c r="TDG48" s="467"/>
      <c r="TDH48" s="467"/>
      <c r="TDI48" s="467"/>
      <c r="TDJ48" s="467"/>
      <c r="TDK48" s="467"/>
      <c r="TDL48" s="467"/>
      <c r="TDM48" s="467"/>
      <c r="TDN48" s="467"/>
      <c r="TDO48" s="467"/>
      <c r="TDP48" s="467"/>
      <c r="TDQ48" s="467"/>
      <c r="TDR48" s="467"/>
      <c r="TDS48" s="467"/>
      <c r="TDT48" s="467"/>
      <c r="TDU48" s="467"/>
      <c r="TDV48" s="467"/>
      <c r="TDW48" s="467"/>
      <c r="TDX48" s="467"/>
      <c r="TDY48" s="467"/>
      <c r="TDZ48" s="467"/>
      <c r="TEA48" s="467"/>
      <c r="TEB48" s="467"/>
      <c r="TEC48" s="467"/>
      <c r="TED48" s="467"/>
      <c r="TEE48" s="467"/>
      <c r="TEF48" s="467"/>
      <c r="TEG48" s="467"/>
      <c r="TEH48" s="467"/>
      <c r="TEI48" s="467"/>
      <c r="TEJ48" s="467"/>
      <c r="TEK48" s="467"/>
      <c r="TEL48" s="467"/>
      <c r="TEM48" s="467"/>
      <c r="TEN48" s="467"/>
      <c r="TEO48" s="467"/>
      <c r="TEP48" s="467"/>
      <c r="TEQ48" s="467"/>
      <c r="TER48" s="467"/>
      <c r="TES48" s="467"/>
      <c r="TET48" s="467"/>
      <c r="TEU48" s="467"/>
      <c r="TEV48" s="467"/>
      <c r="TEW48" s="467"/>
      <c r="TEX48" s="467"/>
      <c r="TEY48" s="467"/>
      <c r="TEZ48" s="467"/>
      <c r="TFA48" s="467"/>
      <c r="TFB48" s="467"/>
      <c r="TFC48" s="467"/>
      <c r="TFD48" s="467"/>
      <c r="TFE48" s="467"/>
      <c r="TFF48" s="467"/>
      <c r="TFG48" s="467"/>
      <c r="TFH48" s="467"/>
      <c r="TFI48" s="467"/>
      <c r="TFJ48" s="467"/>
      <c r="TFK48" s="467"/>
      <c r="TFL48" s="467"/>
      <c r="TFM48" s="467"/>
      <c r="TFN48" s="467"/>
      <c r="TFO48" s="467"/>
      <c r="TFP48" s="467"/>
      <c r="TFQ48" s="467"/>
      <c r="TFR48" s="467"/>
      <c r="TFS48" s="467"/>
      <c r="TFT48" s="467"/>
      <c r="TFU48" s="467"/>
      <c r="TFV48" s="467"/>
      <c r="TFW48" s="467"/>
      <c r="TFX48" s="467"/>
      <c r="TFY48" s="467"/>
      <c r="TFZ48" s="467"/>
      <c r="TGA48" s="467"/>
      <c r="TGB48" s="467"/>
      <c r="TGC48" s="467"/>
      <c r="TGD48" s="467"/>
      <c r="TGE48" s="467"/>
      <c r="TGF48" s="467"/>
      <c r="TGG48" s="467"/>
      <c r="TGH48" s="467"/>
      <c r="TGI48" s="467"/>
      <c r="TGJ48" s="467"/>
      <c r="TGK48" s="467"/>
      <c r="TGL48" s="467"/>
      <c r="TGM48" s="467"/>
      <c r="TGN48" s="467"/>
      <c r="TGO48" s="467"/>
      <c r="TGP48" s="467"/>
      <c r="TGQ48" s="467"/>
      <c r="TGR48" s="467"/>
      <c r="TGS48" s="467"/>
      <c r="TGT48" s="467"/>
      <c r="TGU48" s="467"/>
      <c r="TGV48" s="467"/>
      <c r="TGW48" s="467"/>
      <c r="TGX48" s="467"/>
      <c r="TGY48" s="467"/>
      <c r="TGZ48" s="467"/>
      <c r="THA48" s="467"/>
      <c r="THB48" s="467"/>
      <c r="THC48" s="467"/>
      <c r="THD48" s="467"/>
      <c r="THE48" s="467"/>
      <c r="THF48" s="467"/>
      <c r="THG48" s="467"/>
      <c r="THH48" s="467"/>
      <c r="THI48" s="467"/>
      <c r="THJ48" s="467"/>
      <c r="THK48" s="467"/>
      <c r="THL48" s="467"/>
      <c r="THM48" s="467"/>
      <c r="THN48" s="467"/>
      <c r="THO48" s="467"/>
      <c r="THP48" s="467"/>
      <c r="THQ48" s="467"/>
      <c r="THR48" s="467"/>
      <c r="THS48" s="467"/>
      <c r="THT48" s="467"/>
      <c r="THU48" s="467"/>
      <c r="THV48" s="467"/>
      <c r="THW48" s="467"/>
      <c r="THX48" s="467"/>
      <c r="THY48" s="467"/>
      <c r="THZ48" s="467"/>
      <c r="TIA48" s="467"/>
      <c r="TIB48" s="467"/>
      <c r="TIC48" s="467"/>
      <c r="TID48" s="467"/>
      <c r="TIE48" s="467"/>
      <c r="TIF48" s="467"/>
      <c r="TIG48" s="467"/>
      <c r="TIH48" s="467"/>
      <c r="TII48" s="467"/>
      <c r="TIJ48" s="467"/>
      <c r="TIK48" s="467"/>
      <c r="TIL48" s="467"/>
      <c r="TIM48" s="467"/>
      <c r="TIN48" s="467"/>
      <c r="TIO48" s="467"/>
      <c r="TIP48" s="467"/>
      <c r="TIQ48" s="467"/>
      <c r="TIR48" s="467"/>
      <c r="TIS48" s="467"/>
      <c r="TIT48" s="467"/>
      <c r="TIU48" s="467"/>
      <c r="TIV48" s="467"/>
      <c r="TIW48" s="467"/>
      <c r="TIX48" s="467"/>
      <c r="TIY48" s="467"/>
      <c r="TIZ48" s="467"/>
      <c r="TJA48" s="467"/>
      <c r="TJB48" s="467"/>
      <c r="TJC48" s="467"/>
      <c r="TJD48" s="467"/>
      <c r="TJE48" s="467"/>
      <c r="TJF48" s="467"/>
      <c r="TJG48" s="467"/>
      <c r="TJH48" s="467"/>
      <c r="TJI48" s="467"/>
      <c r="TJJ48" s="467"/>
      <c r="TJK48" s="467"/>
      <c r="TJL48" s="467"/>
      <c r="TJM48" s="467"/>
      <c r="TJN48" s="467"/>
      <c r="TJO48" s="467"/>
      <c r="TJP48" s="467"/>
      <c r="TJQ48" s="467"/>
      <c r="TJR48" s="467"/>
      <c r="TJS48" s="467"/>
      <c r="TJT48" s="467"/>
      <c r="TJU48" s="467"/>
      <c r="TJV48" s="467"/>
      <c r="TJW48" s="467"/>
      <c r="TJX48" s="467"/>
      <c r="TJY48" s="467"/>
      <c r="TJZ48" s="467"/>
      <c r="TKA48" s="467"/>
      <c r="TKB48" s="467"/>
      <c r="TKC48" s="467"/>
      <c r="TKD48" s="467"/>
      <c r="TKE48" s="467"/>
      <c r="TKF48" s="467"/>
      <c r="TKG48" s="467"/>
      <c r="TKH48" s="467"/>
      <c r="TKI48" s="467"/>
      <c r="TKJ48" s="467"/>
      <c r="TKK48" s="467"/>
      <c r="TKL48" s="467"/>
      <c r="TKM48" s="467"/>
      <c r="TKN48" s="467"/>
      <c r="TKO48" s="467"/>
      <c r="TKP48" s="467"/>
      <c r="TKQ48" s="467"/>
      <c r="TKR48" s="467"/>
      <c r="TKS48" s="467"/>
      <c r="TKT48" s="467"/>
      <c r="TKU48" s="467"/>
      <c r="TKV48" s="467"/>
      <c r="TKW48" s="467"/>
      <c r="TKX48" s="467"/>
      <c r="TKY48" s="467"/>
      <c r="TKZ48" s="467"/>
      <c r="TLA48" s="467"/>
      <c r="TLB48" s="467"/>
      <c r="TLC48" s="467"/>
      <c r="TLD48" s="467"/>
      <c r="TLE48" s="467"/>
      <c r="TLF48" s="467"/>
      <c r="TLG48" s="467"/>
      <c r="TLH48" s="467"/>
      <c r="TLI48" s="467"/>
      <c r="TLJ48" s="467"/>
      <c r="TLK48" s="467"/>
      <c r="TLL48" s="467"/>
      <c r="TLM48" s="467"/>
      <c r="TLN48" s="467"/>
      <c r="TLO48" s="467"/>
      <c r="TLP48" s="467"/>
      <c r="TLQ48" s="467"/>
      <c r="TLR48" s="467"/>
      <c r="TLS48" s="467"/>
      <c r="TLT48" s="467"/>
      <c r="TLU48" s="467"/>
      <c r="TLV48" s="467"/>
      <c r="TLW48" s="467"/>
      <c r="TLX48" s="467"/>
      <c r="TLY48" s="467"/>
      <c r="TLZ48" s="467"/>
      <c r="TMA48" s="467"/>
      <c r="TMB48" s="467"/>
      <c r="TMC48" s="467"/>
      <c r="TMD48" s="467"/>
      <c r="TME48" s="467"/>
      <c r="TMF48" s="467"/>
      <c r="TMG48" s="467"/>
      <c r="TMH48" s="467"/>
      <c r="TMI48" s="467"/>
      <c r="TMJ48" s="467"/>
      <c r="TMK48" s="467"/>
      <c r="TML48" s="467"/>
      <c r="TMM48" s="467"/>
      <c r="TMN48" s="467"/>
      <c r="TMO48" s="467"/>
      <c r="TMP48" s="467"/>
      <c r="TMQ48" s="467"/>
      <c r="TMR48" s="467"/>
      <c r="TMS48" s="467"/>
      <c r="TMT48" s="467"/>
      <c r="TMU48" s="467"/>
      <c r="TMV48" s="467"/>
      <c r="TMW48" s="467"/>
      <c r="TMX48" s="467"/>
      <c r="TMY48" s="467"/>
      <c r="TMZ48" s="467"/>
      <c r="TNA48" s="467"/>
      <c r="TNB48" s="467"/>
      <c r="TNC48" s="467"/>
      <c r="TND48" s="467"/>
      <c r="TNE48" s="467"/>
      <c r="TNF48" s="467"/>
      <c r="TNG48" s="467"/>
      <c r="TNH48" s="467"/>
      <c r="TNI48" s="467"/>
      <c r="TNJ48" s="467"/>
      <c r="TNK48" s="467"/>
      <c r="TNL48" s="467"/>
      <c r="TNM48" s="467"/>
      <c r="TNN48" s="467"/>
      <c r="TNO48" s="467"/>
      <c r="TNP48" s="467"/>
      <c r="TNQ48" s="467"/>
      <c r="TNR48" s="467"/>
      <c r="TNS48" s="467"/>
      <c r="TNT48" s="467"/>
      <c r="TNU48" s="467"/>
      <c r="TNV48" s="467"/>
      <c r="TNW48" s="467"/>
      <c r="TNX48" s="467"/>
      <c r="TNY48" s="467"/>
      <c r="TNZ48" s="467"/>
      <c r="TOA48" s="467"/>
      <c r="TOB48" s="467"/>
      <c r="TOC48" s="467"/>
      <c r="TOD48" s="467"/>
      <c r="TOE48" s="467"/>
      <c r="TOF48" s="467"/>
      <c r="TOG48" s="467"/>
      <c r="TOH48" s="467"/>
      <c r="TOI48" s="467"/>
      <c r="TOJ48" s="467"/>
      <c r="TOK48" s="467"/>
      <c r="TOL48" s="467"/>
      <c r="TOM48" s="467"/>
      <c r="TON48" s="467"/>
      <c r="TOO48" s="467"/>
      <c r="TOP48" s="467"/>
      <c r="TOQ48" s="467"/>
      <c r="TOR48" s="467"/>
      <c r="TOS48" s="467"/>
      <c r="TOT48" s="467"/>
      <c r="TOU48" s="467"/>
      <c r="TOV48" s="467"/>
      <c r="TOW48" s="467"/>
      <c r="TOX48" s="467"/>
      <c r="TOY48" s="467"/>
      <c r="TOZ48" s="467"/>
      <c r="TPA48" s="467"/>
      <c r="TPB48" s="467"/>
      <c r="TPC48" s="467"/>
      <c r="TPD48" s="467"/>
      <c r="TPE48" s="467"/>
      <c r="TPF48" s="467"/>
      <c r="TPG48" s="467"/>
      <c r="TPH48" s="467"/>
      <c r="TPI48" s="467"/>
      <c r="TPJ48" s="467"/>
      <c r="TPK48" s="467"/>
      <c r="TPL48" s="467"/>
      <c r="TPM48" s="467"/>
      <c r="TPN48" s="467"/>
      <c r="TPO48" s="467"/>
      <c r="TPP48" s="467"/>
      <c r="TPQ48" s="467"/>
      <c r="TPR48" s="467"/>
      <c r="TPS48" s="467"/>
      <c r="TPT48" s="467"/>
      <c r="TPU48" s="467"/>
      <c r="TPV48" s="467"/>
      <c r="TPW48" s="467"/>
      <c r="TPX48" s="467"/>
      <c r="TPY48" s="467"/>
      <c r="TPZ48" s="467"/>
      <c r="TQA48" s="467"/>
      <c r="TQB48" s="467"/>
      <c r="TQC48" s="467"/>
      <c r="TQD48" s="467"/>
      <c r="TQE48" s="467"/>
      <c r="TQF48" s="467"/>
      <c r="TQG48" s="467"/>
      <c r="TQH48" s="467"/>
      <c r="TQI48" s="467"/>
      <c r="TQJ48" s="467"/>
      <c r="TQK48" s="467"/>
      <c r="TQL48" s="467"/>
      <c r="TQM48" s="467"/>
      <c r="TQN48" s="467"/>
      <c r="TQO48" s="467"/>
      <c r="TQP48" s="467"/>
      <c r="TQQ48" s="467"/>
      <c r="TQR48" s="467"/>
      <c r="TQS48" s="467"/>
      <c r="TQT48" s="467"/>
      <c r="TQU48" s="467"/>
      <c r="TQV48" s="467"/>
      <c r="TQW48" s="467"/>
      <c r="TQX48" s="467"/>
      <c r="TQY48" s="467"/>
      <c r="TQZ48" s="467"/>
      <c r="TRA48" s="467"/>
      <c r="TRB48" s="467"/>
      <c r="TRC48" s="467"/>
      <c r="TRD48" s="467"/>
      <c r="TRE48" s="467"/>
      <c r="TRF48" s="467"/>
      <c r="TRG48" s="467"/>
      <c r="TRH48" s="467"/>
      <c r="TRI48" s="467"/>
      <c r="TRJ48" s="467"/>
      <c r="TRK48" s="467"/>
      <c r="TRL48" s="467"/>
      <c r="TRM48" s="467"/>
      <c r="TRN48" s="467"/>
      <c r="TRO48" s="467"/>
      <c r="TRP48" s="467"/>
      <c r="TRQ48" s="467"/>
      <c r="TRR48" s="467"/>
      <c r="TRS48" s="467"/>
      <c r="TRT48" s="467"/>
      <c r="TRU48" s="467"/>
      <c r="TRV48" s="467"/>
      <c r="TRW48" s="467"/>
      <c r="TRX48" s="467"/>
      <c r="TRY48" s="467"/>
      <c r="TRZ48" s="467"/>
      <c r="TSA48" s="467"/>
      <c r="TSB48" s="467"/>
      <c r="TSC48" s="467"/>
      <c r="TSD48" s="467"/>
      <c r="TSE48" s="467"/>
      <c r="TSF48" s="467"/>
      <c r="TSG48" s="467"/>
      <c r="TSH48" s="467"/>
      <c r="TSI48" s="467"/>
      <c r="TSJ48" s="467"/>
      <c r="TSK48" s="467"/>
      <c r="TSL48" s="467"/>
      <c r="TSM48" s="467"/>
      <c r="TSN48" s="467"/>
      <c r="TSO48" s="467"/>
      <c r="TSP48" s="467"/>
      <c r="TSQ48" s="467"/>
      <c r="TSR48" s="467"/>
      <c r="TSS48" s="467"/>
      <c r="TST48" s="467"/>
      <c r="TSU48" s="467"/>
      <c r="TSV48" s="467"/>
      <c r="TSW48" s="467"/>
      <c r="TSX48" s="467"/>
      <c r="TSY48" s="467"/>
      <c r="TSZ48" s="467"/>
      <c r="TTA48" s="467"/>
      <c r="TTB48" s="467"/>
      <c r="TTC48" s="467"/>
      <c r="TTD48" s="467"/>
      <c r="TTE48" s="467"/>
      <c r="TTF48" s="467"/>
      <c r="TTG48" s="467"/>
      <c r="TTH48" s="467"/>
      <c r="TTI48" s="467"/>
      <c r="TTJ48" s="467"/>
      <c r="TTK48" s="467"/>
      <c r="TTL48" s="467"/>
      <c r="TTM48" s="467"/>
      <c r="TTN48" s="467"/>
      <c r="TTO48" s="467"/>
      <c r="TTP48" s="467"/>
      <c r="TTQ48" s="467"/>
      <c r="TTR48" s="467"/>
      <c r="TTS48" s="467"/>
      <c r="TTT48" s="467"/>
      <c r="TTU48" s="467"/>
      <c r="TTV48" s="467"/>
      <c r="TTW48" s="467"/>
      <c r="TTX48" s="467"/>
      <c r="TTY48" s="467"/>
      <c r="TTZ48" s="467"/>
      <c r="TUA48" s="467"/>
      <c r="TUB48" s="467"/>
      <c r="TUC48" s="467"/>
      <c r="TUD48" s="467"/>
      <c r="TUE48" s="467"/>
      <c r="TUF48" s="467"/>
      <c r="TUG48" s="467"/>
      <c r="TUH48" s="467"/>
      <c r="TUI48" s="467"/>
      <c r="TUJ48" s="467"/>
      <c r="TUK48" s="467"/>
      <c r="TUL48" s="467"/>
      <c r="TUM48" s="467"/>
      <c r="TUN48" s="467"/>
      <c r="TUO48" s="467"/>
      <c r="TUP48" s="467"/>
      <c r="TUQ48" s="467"/>
      <c r="TUR48" s="467"/>
      <c r="TUS48" s="467"/>
      <c r="TUT48" s="467"/>
      <c r="TUU48" s="467"/>
      <c r="TUV48" s="467"/>
      <c r="TUW48" s="467"/>
      <c r="TUX48" s="467"/>
      <c r="TUY48" s="467"/>
      <c r="TUZ48" s="467"/>
      <c r="TVA48" s="467"/>
      <c r="TVB48" s="467"/>
      <c r="TVC48" s="467"/>
      <c r="TVD48" s="467"/>
      <c r="TVE48" s="467"/>
      <c r="TVF48" s="467"/>
      <c r="TVG48" s="467"/>
      <c r="TVH48" s="467"/>
      <c r="TVI48" s="467"/>
      <c r="TVJ48" s="467"/>
      <c r="TVK48" s="467"/>
      <c r="TVL48" s="467"/>
      <c r="TVM48" s="467"/>
      <c r="TVN48" s="467"/>
      <c r="TVO48" s="467"/>
      <c r="TVP48" s="467"/>
      <c r="TVQ48" s="467"/>
      <c r="TVR48" s="467"/>
      <c r="TVS48" s="467"/>
      <c r="TVT48" s="467"/>
      <c r="TVU48" s="467"/>
      <c r="TVV48" s="467"/>
      <c r="TVW48" s="467"/>
      <c r="TVX48" s="467"/>
      <c r="TVY48" s="467"/>
      <c r="TVZ48" s="467"/>
      <c r="TWA48" s="467"/>
      <c r="TWB48" s="467"/>
      <c r="TWC48" s="467"/>
      <c r="TWD48" s="467"/>
      <c r="TWE48" s="467"/>
      <c r="TWF48" s="467"/>
      <c r="TWG48" s="467"/>
      <c r="TWH48" s="467"/>
      <c r="TWI48" s="467"/>
      <c r="TWJ48" s="467"/>
      <c r="TWK48" s="467"/>
      <c r="TWL48" s="467"/>
      <c r="TWM48" s="467"/>
      <c r="TWN48" s="467"/>
      <c r="TWO48" s="467"/>
      <c r="TWP48" s="467"/>
      <c r="TWQ48" s="467"/>
      <c r="TWR48" s="467"/>
      <c r="TWS48" s="467"/>
      <c r="TWT48" s="467"/>
      <c r="TWU48" s="467"/>
      <c r="TWV48" s="467"/>
      <c r="TWW48" s="467"/>
      <c r="TWX48" s="467"/>
      <c r="TWY48" s="467"/>
      <c r="TWZ48" s="467"/>
      <c r="TXA48" s="467"/>
      <c r="TXB48" s="467"/>
      <c r="TXC48" s="467"/>
      <c r="TXD48" s="467"/>
      <c r="TXE48" s="467"/>
      <c r="TXF48" s="467"/>
      <c r="TXG48" s="467"/>
      <c r="TXH48" s="467"/>
      <c r="TXI48" s="467"/>
      <c r="TXJ48" s="467"/>
      <c r="TXK48" s="467"/>
      <c r="TXL48" s="467"/>
      <c r="TXM48" s="467"/>
      <c r="TXN48" s="467"/>
      <c r="TXO48" s="467"/>
      <c r="TXP48" s="467"/>
      <c r="TXQ48" s="467"/>
      <c r="TXR48" s="467"/>
      <c r="TXS48" s="467"/>
      <c r="TXT48" s="467"/>
      <c r="TXU48" s="467"/>
      <c r="TXV48" s="467"/>
      <c r="TXW48" s="467"/>
      <c r="TXX48" s="467"/>
      <c r="TXY48" s="467"/>
      <c r="TXZ48" s="467"/>
      <c r="TYA48" s="467"/>
      <c r="TYB48" s="467"/>
      <c r="TYC48" s="467"/>
      <c r="TYD48" s="467"/>
      <c r="TYE48" s="467"/>
      <c r="TYF48" s="467"/>
      <c r="TYG48" s="467"/>
      <c r="TYH48" s="467"/>
      <c r="TYI48" s="467"/>
      <c r="TYJ48" s="467"/>
      <c r="TYK48" s="467"/>
      <c r="TYL48" s="467"/>
      <c r="TYM48" s="467"/>
      <c r="TYN48" s="467"/>
      <c r="TYO48" s="467"/>
      <c r="TYP48" s="467"/>
      <c r="TYQ48" s="467"/>
      <c r="TYR48" s="467"/>
      <c r="TYS48" s="467"/>
      <c r="TYT48" s="467"/>
      <c r="TYU48" s="467"/>
      <c r="TYV48" s="467"/>
      <c r="TYW48" s="467"/>
      <c r="TYX48" s="467"/>
      <c r="TYY48" s="467"/>
      <c r="TYZ48" s="467"/>
      <c r="TZA48" s="467"/>
      <c r="TZB48" s="467"/>
      <c r="TZC48" s="467"/>
      <c r="TZD48" s="467"/>
      <c r="TZE48" s="467"/>
      <c r="TZF48" s="467"/>
      <c r="TZG48" s="467"/>
      <c r="TZH48" s="467"/>
      <c r="TZI48" s="467"/>
      <c r="TZJ48" s="467"/>
      <c r="TZK48" s="467"/>
      <c r="TZL48" s="467"/>
      <c r="TZM48" s="467"/>
      <c r="TZN48" s="467"/>
      <c r="TZO48" s="467"/>
      <c r="TZP48" s="467"/>
      <c r="TZQ48" s="467"/>
      <c r="TZR48" s="467"/>
      <c r="TZS48" s="467"/>
      <c r="TZT48" s="467"/>
      <c r="TZU48" s="467"/>
      <c r="TZV48" s="467"/>
      <c r="TZW48" s="467"/>
      <c r="TZX48" s="467"/>
      <c r="TZY48" s="467"/>
      <c r="TZZ48" s="467"/>
      <c r="UAA48" s="467"/>
      <c r="UAB48" s="467"/>
      <c r="UAC48" s="467"/>
      <c r="UAD48" s="467"/>
      <c r="UAE48" s="467"/>
      <c r="UAF48" s="467"/>
      <c r="UAG48" s="467"/>
      <c r="UAH48" s="467"/>
      <c r="UAI48" s="467"/>
      <c r="UAJ48" s="467"/>
      <c r="UAK48" s="467"/>
      <c r="UAL48" s="467"/>
      <c r="UAM48" s="467"/>
      <c r="UAN48" s="467"/>
      <c r="UAO48" s="467"/>
      <c r="UAP48" s="467"/>
      <c r="UAQ48" s="467"/>
      <c r="UAR48" s="467"/>
      <c r="UAS48" s="467"/>
      <c r="UAT48" s="467"/>
      <c r="UAU48" s="467"/>
      <c r="UAV48" s="467"/>
      <c r="UAW48" s="467"/>
      <c r="UAX48" s="467"/>
      <c r="UAY48" s="467"/>
      <c r="UAZ48" s="467"/>
      <c r="UBA48" s="467"/>
      <c r="UBB48" s="467"/>
      <c r="UBC48" s="467"/>
      <c r="UBD48" s="467"/>
      <c r="UBE48" s="467"/>
      <c r="UBF48" s="467"/>
      <c r="UBG48" s="467"/>
      <c r="UBH48" s="467"/>
      <c r="UBI48" s="467"/>
      <c r="UBJ48" s="467"/>
      <c r="UBK48" s="467"/>
      <c r="UBL48" s="467"/>
      <c r="UBM48" s="467"/>
      <c r="UBN48" s="467"/>
      <c r="UBO48" s="467"/>
      <c r="UBP48" s="467"/>
      <c r="UBQ48" s="467"/>
      <c r="UBR48" s="467"/>
      <c r="UBS48" s="467"/>
      <c r="UBT48" s="467"/>
      <c r="UBU48" s="467"/>
      <c r="UBV48" s="467"/>
      <c r="UBW48" s="467"/>
      <c r="UBX48" s="467"/>
      <c r="UBY48" s="467"/>
      <c r="UBZ48" s="467"/>
      <c r="UCA48" s="467"/>
      <c r="UCB48" s="467"/>
      <c r="UCC48" s="467"/>
      <c r="UCD48" s="467"/>
      <c r="UCE48" s="467"/>
      <c r="UCF48" s="467"/>
      <c r="UCG48" s="467"/>
      <c r="UCH48" s="467"/>
      <c r="UCI48" s="467"/>
      <c r="UCJ48" s="467"/>
      <c r="UCK48" s="467"/>
      <c r="UCL48" s="467"/>
      <c r="UCM48" s="467"/>
      <c r="UCN48" s="467"/>
      <c r="UCO48" s="467"/>
      <c r="UCP48" s="467"/>
      <c r="UCQ48" s="467"/>
      <c r="UCR48" s="467"/>
      <c r="UCS48" s="467"/>
      <c r="UCT48" s="467"/>
      <c r="UCU48" s="467"/>
      <c r="UCV48" s="467"/>
      <c r="UCW48" s="467"/>
      <c r="UCX48" s="467"/>
      <c r="UCY48" s="467"/>
      <c r="UCZ48" s="467"/>
      <c r="UDA48" s="467"/>
      <c r="UDB48" s="467"/>
      <c r="UDC48" s="467"/>
      <c r="UDD48" s="467"/>
      <c r="UDE48" s="467"/>
      <c r="UDF48" s="467"/>
      <c r="UDG48" s="467"/>
      <c r="UDH48" s="467"/>
      <c r="UDI48" s="467"/>
      <c r="UDJ48" s="467"/>
      <c r="UDK48" s="467"/>
      <c r="UDL48" s="467"/>
      <c r="UDM48" s="467"/>
      <c r="UDN48" s="467"/>
      <c r="UDO48" s="467"/>
      <c r="UDP48" s="467"/>
      <c r="UDQ48" s="467"/>
      <c r="UDR48" s="467"/>
      <c r="UDS48" s="467"/>
      <c r="UDT48" s="467"/>
      <c r="UDU48" s="467"/>
      <c r="UDV48" s="467"/>
      <c r="UDW48" s="467"/>
      <c r="UDX48" s="467"/>
      <c r="UDY48" s="467"/>
      <c r="UDZ48" s="467"/>
      <c r="UEA48" s="467"/>
      <c r="UEB48" s="467"/>
      <c r="UEC48" s="467"/>
      <c r="UED48" s="467"/>
      <c r="UEE48" s="467"/>
      <c r="UEF48" s="467"/>
      <c r="UEG48" s="467"/>
      <c r="UEH48" s="467"/>
      <c r="UEI48" s="467"/>
      <c r="UEJ48" s="467"/>
      <c r="UEK48" s="467"/>
      <c r="UEL48" s="467"/>
      <c r="UEM48" s="467"/>
      <c r="UEN48" s="467"/>
      <c r="UEO48" s="467"/>
      <c r="UEP48" s="467"/>
      <c r="UEQ48" s="467"/>
      <c r="UER48" s="467"/>
      <c r="UES48" s="467"/>
      <c r="UET48" s="467"/>
      <c r="UEU48" s="467"/>
      <c r="UEV48" s="467"/>
      <c r="UEW48" s="467"/>
      <c r="UEX48" s="467"/>
      <c r="UEY48" s="467"/>
      <c r="UEZ48" s="467"/>
      <c r="UFA48" s="467"/>
      <c r="UFB48" s="467"/>
      <c r="UFC48" s="467"/>
      <c r="UFD48" s="467"/>
      <c r="UFE48" s="467"/>
      <c r="UFF48" s="467"/>
      <c r="UFG48" s="467"/>
      <c r="UFH48" s="467"/>
      <c r="UFI48" s="467"/>
      <c r="UFJ48" s="467"/>
      <c r="UFK48" s="467"/>
      <c r="UFL48" s="467"/>
      <c r="UFM48" s="467"/>
      <c r="UFN48" s="467"/>
      <c r="UFO48" s="467"/>
      <c r="UFP48" s="467"/>
      <c r="UFQ48" s="467"/>
      <c r="UFR48" s="467"/>
      <c r="UFS48" s="467"/>
      <c r="UFT48" s="467"/>
      <c r="UFU48" s="467"/>
      <c r="UFV48" s="467"/>
      <c r="UFW48" s="467"/>
      <c r="UFX48" s="467"/>
      <c r="UFY48" s="467"/>
      <c r="UFZ48" s="467"/>
      <c r="UGA48" s="467"/>
      <c r="UGB48" s="467"/>
      <c r="UGC48" s="467"/>
      <c r="UGD48" s="467"/>
      <c r="UGE48" s="467"/>
      <c r="UGF48" s="467"/>
      <c r="UGG48" s="467"/>
      <c r="UGH48" s="467"/>
      <c r="UGI48" s="467"/>
      <c r="UGJ48" s="467"/>
      <c r="UGK48" s="467"/>
      <c r="UGL48" s="467"/>
      <c r="UGM48" s="467"/>
      <c r="UGN48" s="467"/>
      <c r="UGO48" s="467"/>
      <c r="UGP48" s="467"/>
      <c r="UGQ48" s="467"/>
      <c r="UGR48" s="467"/>
      <c r="UGS48" s="467"/>
      <c r="UGT48" s="467"/>
      <c r="UGU48" s="467"/>
      <c r="UGV48" s="467"/>
      <c r="UGW48" s="467"/>
      <c r="UGX48" s="467"/>
      <c r="UGY48" s="467"/>
      <c r="UGZ48" s="467"/>
      <c r="UHA48" s="467"/>
      <c r="UHB48" s="467"/>
      <c r="UHC48" s="467"/>
      <c r="UHD48" s="467"/>
      <c r="UHE48" s="467"/>
      <c r="UHF48" s="467"/>
      <c r="UHG48" s="467"/>
      <c r="UHH48" s="467"/>
      <c r="UHI48" s="467"/>
      <c r="UHJ48" s="467"/>
      <c r="UHK48" s="467"/>
      <c r="UHL48" s="467"/>
      <c r="UHM48" s="467"/>
      <c r="UHN48" s="467"/>
      <c r="UHO48" s="467"/>
      <c r="UHP48" s="467"/>
      <c r="UHQ48" s="467"/>
      <c r="UHR48" s="467"/>
      <c r="UHS48" s="467"/>
      <c r="UHT48" s="467"/>
      <c r="UHU48" s="467"/>
      <c r="UHV48" s="467"/>
      <c r="UHW48" s="467"/>
      <c r="UHX48" s="467"/>
      <c r="UHY48" s="467"/>
      <c r="UHZ48" s="467"/>
      <c r="UIA48" s="467"/>
      <c r="UIB48" s="467"/>
      <c r="UIC48" s="467"/>
      <c r="UID48" s="467"/>
      <c r="UIE48" s="467"/>
      <c r="UIF48" s="467"/>
      <c r="UIG48" s="467"/>
      <c r="UIH48" s="467"/>
      <c r="UII48" s="467"/>
      <c r="UIJ48" s="467"/>
      <c r="UIK48" s="467"/>
      <c r="UIL48" s="467"/>
      <c r="UIM48" s="467"/>
      <c r="UIN48" s="467"/>
      <c r="UIO48" s="467"/>
      <c r="UIP48" s="467"/>
      <c r="UIQ48" s="467"/>
      <c r="UIR48" s="467"/>
      <c r="UIS48" s="467"/>
      <c r="UIT48" s="467"/>
      <c r="UIU48" s="467"/>
      <c r="UIV48" s="467"/>
      <c r="UIW48" s="467"/>
      <c r="UIX48" s="467"/>
      <c r="UIY48" s="467"/>
      <c r="UIZ48" s="467"/>
      <c r="UJA48" s="467"/>
      <c r="UJB48" s="467"/>
      <c r="UJC48" s="467"/>
      <c r="UJD48" s="467"/>
      <c r="UJE48" s="467"/>
      <c r="UJF48" s="467"/>
      <c r="UJG48" s="467"/>
      <c r="UJH48" s="467"/>
      <c r="UJI48" s="467"/>
      <c r="UJJ48" s="467"/>
      <c r="UJK48" s="467"/>
      <c r="UJL48" s="467"/>
      <c r="UJM48" s="467"/>
      <c r="UJN48" s="467"/>
      <c r="UJO48" s="467"/>
      <c r="UJP48" s="467"/>
      <c r="UJQ48" s="467"/>
      <c r="UJR48" s="467"/>
      <c r="UJS48" s="467"/>
      <c r="UJT48" s="467"/>
      <c r="UJU48" s="467"/>
      <c r="UJV48" s="467"/>
      <c r="UJW48" s="467"/>
      <c r="UJX48" s="467"/>
      <c r="UJY48" s="467"/>
      <c r="UJZ48" s="467"/>
      <c r="UKA48" s="467"/>
      <c r="UKB48" s="467"/>
      <c r="UKC48" s="467"/>
      <c r="UKD48" s="467"/>
      <c r="UKE48" s="467"/>
      <c r="UKF48" s="467"/>
      <c r="UKG48" s="467"/>
      <c r="UKH48" s="467"/>
      <c r="UKI48" s="467"/>
      <c r="UKJ48" s="467"/>
      <c r="UKK48" s="467"/>
      <c r="UKL48" s="467"/>
      <c r="UKM48" s="467"/>
      <c r="UKN48" s="467"/>
      <c r="UKO48" s="467"/>
      <c r="UKP48" s="467"/>
      <c r="UKQ48" s="467"/>
      <c r="UKR48" s="467"/>
      <c r="UKS48" s="467"/>
      <c r="UKT48" s="467"/>
      <c r="UKU48" s="467"/>
      <c r="UKV48" s="467"/>
      <c r="UKW48" s="467"/>
      <c r="UKX48" s="467"/>
      <c r="UKY48" s="467"/>
      <c r="UKZ48" s="467"/>
      <c r="ULA48" s="467"/>
      <c r="ULB48" s="467"/>
      <c r="ULC48" s="467"/>
      <c r="ULD48" s="467"/>
      <c r="ULE48" s="467"/>
      <c r="ULF48" s="467"/>
      <c r="ULG48" s="467"/>
      <c r="ULH48" s="467"/>
      <c r="ULI48" s="467"/>
      <c r="ULJ48" s="467"/>
      <c r="ULK48" s="467"/>
      <c r="ULL48" s="467"/>
      <c r="ULM48" s="467"/>
      <c r="ULN48" s="467"/>
      <c r="ULO48" s="467"/>
      <c r="ULP48" s="467"/>
      <c r="ULQ48" s="467"/>
      <c r="ULR48" s="467"/>
      <c r="ULS48" s="467"/>
      <c r="ULT48" s="467"/>
      <c r="ULU48" s="467"/>
      <c r="ULV48" s="467"/>
      <c r="ULW48" s="467"/>
      <c r="ULX48" s="467"/>
      <c r="ULY48" s="467"/>
      <c r="ULZ48" s="467"/>
      <c r="UMA48" s="467"/>
      <c r="UMB48" s="467"/>
      <c r="UMC48" s="467"/>
      <c r="UMD48" s="467"/>
      <c r="UME48" s="467"/>
      <c r="UMF48" s="467"/>
      <c r="UMG48" s="467"/>
      <c r="UMH48" s="467"/>
      <c r="UMI48" s="467"/>
      <c r="UMJ48" s="467"/>
      <c r="UMK48" s="467"/>
      <c r="UML48" s="467"/>
      <c r="UMM48" s="467"/>
      <c r="UMN48" s="467"/>
      <c r="UMO48" s="467"/>
      <c r="UMP48" s="467"/>
      <c r="UMQ48" s="467"/>
      <c r="UMR48" s="467"/>
      <c r="UMS48" s="467"/>
      <c r="UMT48" s="467"/>
      <c r="UMU48" s="467"/>
      <c r="UMV48" s="467"/>
      <c r="UMW48" s="467"/>
      <c r="UMX48" s="467"/>
      <c r="UMY48" s="467"/>
      <c r="UMZ48" s="467"/>
      <c r="UNA48" s="467"/>
      <c r="UNB48" s="467"/>
      <c r="UNC48" s="467"/>
      <c r="UND48" s="467"/>
      <c r="UNE48" s="467"/>
      <c r="UNF48" s="467"/>
      <c r="UNG48" s="467"/>
      <c r="UNH48" s="467"/>
      <c r="UNI48" s="467"/>
      <c r="UNJ48" s="467"/>
      <c r="UNK48" s="467"/>
      <c r="UNL48" s="467"/>
      <c r="UNM48" s="467"/>
      <c r="UNN48" s="467"/>
      <c r="UNO48" s="467"/>
      <c r="UNP48" s="467"/>
      <c r="UNQ48" s="467"/>
      <c r="UNR48" s="467"/>
      <c r="UNS48" s="467"/>
      <c r="UNT48" s="467"/>
      <c r="UNU48" s="467"/>
      <c r="UNV48" s="467"/>
      <c r="UNW48" s="467"/>
      <c r="UNX48" s="467"/>
      <c r="UNY48" s="467"/>
      <c r="UNZ48" s="467"/>
      <c r="UOA48" s="467"/>
      <c r="UOB48" s="467"/>
      <c r="UOC48" s="467"/>
      <c r="UOD48" s="467"/>
      <c r="UOE48" s="467"/>
      <c r="UOF48" s="467"/>
      <c r="UOG48" s="467"/>
      <c r="UOH48" s="467"/>
      <c r="UOI48" s="467"/>
      <c r="UOJ48" s="467"/>
      <c r="UOK48" s="467"/>
      <c r="UOL48" s="467"/>
      <c r="UOM48" s="467"/>
      <c r="UON48" s="467"/>
      <c r="UOO48" s="467"/>
      <c r="UOP48" s="467"/>
      <c r="UOQ48" s="467"/>
      <c r="UOR48" s="467"/>
      <c r="UOS48" s="467"/>
      <c r="UOT48" s="467"/>
      <c r="UOU48" s="467"/>
      <c r="UOV48" s="467"/>
      <c r="UOW48" s="467"/>
      <c r="UOX48" s="467"/>
      <c r="UOY48" s="467"/>
      <c r="UOZ48" s="467"/>
      <c r="UPA48" s="467"/>
      <c r="UPB48" s="467"/>
      <c r="UPC48" s="467"/>
      <c r="UPD48" s="467"/>
      <c r="UPE48" s="467"/>
      <c r="UPF48" s="467"/>
      <c r="UPG48" s="467"/>
      <c r="UPH48" s="467"/>
      <c r="UPI48" s="467"/>
      <c r="UPJ48" s="467"/>
      <c r="UPK48" s="467"/>
      <c r="UPL48" s="467"/>
      <c r="UPM48" s="467"/>
      <c r="UPN48" s="467"/>
      <c r="UPO48" s="467"/>
      <c r="UPP48" s="467"/>
      <c r="UPQ48" s="467"/>
      <c r="UPR48" s="467"/>
      <c r="UPS48" s="467"/>
      <c r="UPT48" s="467"/>
      <c r="UPU48" s="467"/>
      <c r="UPV48" s="467"/>
      <c r="UPW48" s="467"/>
      <c r="UPX48" s="467"/>
      <c r="UPY48" s="467"/>
      <c r="UPZ48" s="467"/>
      <c r="UQA48" s="467"/>
      <c r="UQB48" s="467"/>
      <c r="UQC48" s="467"/>
      <c r="UQD48" s="467"/>
      <c r="UQE48" s="467"/>
      <c r="UQF48" s="467"/>
      <c r="UQG48" s="467"/>
      <c r="UQH48" s="467"/>
      <c r="UQI48" s="467"/>
      <c r="UQJ48" s="467"/>
      <c r="UQK48" s="467"/>
      <c r="UQL48" s="467"/>
      <c r="UQM48" s="467"/>
      <c r="UQN48" s="467"/>
      <c r="UQO48" s="467"/>
      <c r="UQP48" s="467"/>
      <c r="UQQ48" s="467"/>
      <c r="UQR48" s="467"/>
      <c r="UQS48" s="467"/>
      <c r="UQT48" s="467"/>
      <c r="UQU48" s="467"/>
      <c r="UQV48" s="467"/>
      <c r="UQW48" s="467"/>
      <c r="UQX48" s="467"/>
      <c r="UQY48" s="467"/>
      <c r="UQZ48" s="467"/>
      <c r="URA48" s="467"/>
      <c r="URB48" s="467"/>
      <c r="URC48" s="467"/>
      <c r="URD48" s="467"/>
      <c r="URE48" s="467"/>
      <c r="URF48" s="467"/>
      <c r="URG48" s="467"/>
      <c r="URH48" s="467"/>
      <c r="URI48" s="467"/>
      <c r="URJ48" s="467"/>
      <c r="URK48" s="467"/>
      <c r="URL48" s="467"/>
      <c r="URM48" s="467"/>
      <c r="URN48" s="467"/>
      <c r="URO48" s="467"/>
      <c r="URP48" s="467"/>
      <c r="URQ48" s="467"/>
      <c r="URR48" s="467"/>
      <c r="URS48" s="467"/>
      <c r="URT48" s="467"/>
      <c r="URU48" s="467"/>
      <c r="URV48" s="467"/>
      <c r="URW48" s="467"/>
      <c r="URX48" s="467"/>
      <c r="URY48" s="467"/>
      <c r="URZ48" s="467"/>
      <c r="USA48" s="467"/>
      <c r="USB48" s="467"/>
      <c r="USC48" s="467"/>
      <c r="USD48" s="467"/>
      <c r="USE48" s="467"/>
      <c r="USF48" s="467"/>
      <c r="USG48" s="467"/>
      <c r="USH48" s="467"/>
      <c r="USI48" s="467"/>
      <c r="USJ48" s="467"/>
      <c r="USK48" s="467"/>
      <c r="USL48" s="467"/>
      <c r="USM48" s="467"/>
      <c r="USN48" s="467"/>
      <c r="USO48" s="467"/>
      <c r="USP48" s="467"/>
      <c r="USQ48" s="467"/>
      <c r="USR48" s="467"/>
      <c r="USS48" s="467"/>
      <c r="UST48" s="467"/>
      <c r="USU48" s="467"/>
      <c r="USV48" s="467"/>
      <c r="USW48" s="467"/>
      <c r="USX48" s="467"/>
      <c r="USY48" s="467"/>
      <c r="USZ48" s="467"/>
      <c r="UTA48" s="467"/>
      <c r="UTB48" s="467"/>
      <c r="UTC48" s="467"/>
      <c r="UTD48" s="467"/>
      <c r="UTE48" s="467"/>
      <c r="UTF48" s="467"/>
      <c r="UTG48" s="467"/>
      <c r="UTH48" s="467"/>
      <c r="UTI48" s="467"/>
      <c r="UTJ48" s="467"/>
      <c r="UTK48" s="467"/>
      <c r="UTL48" s="467"/>
      <c r="UTM48" s="467"/>
      <c r="UTN48" s="467"/>
      <c r="UTO48" s="467"/>
      <c r="UTP48" s="467"/>
      <c r="UTQ48" s="467"/>
      <c r="UTR48" s="467"/>
      <c r="UTS48" s="467"/>
      <c r="UTT48" s="467"/>
      <c r="UTU48" s="467"/>
      <c r="UTV48" s="467"/>
      <c r="UTW48" s="467"/>
      <c r="UTX48" s="467"/>
      <c r="UTY48" s="467"/>
      <c r="UTZ48" s="467"/>
      <c r="UUA48" s="467"/>
      <c r="UUB48" s="467"/>
      <c r="UUC48" s="467"/>
      <c r="UUD48" s="467"/>
      <c r="UUE48" s="467"/>
      <c r="UUF48" s="467"/>
      <c r="UUG48" s="467"/>
      <c r="UUH48" s="467"/>
      <c r="UUI48" s="467"/>
      <c r="UUJ48" s="467"/>
      <c r="UUK48" s="467"/>
      <c r="UUL48" s="467"/>
      <c r="UUM48" s="467"/>
      <c r="UUN48" s="467"/>
      <c r="UUO48" s="467"/>
      <c r="UUP48" s="467"/>
      <c r="UUQ48" s="467"/>
      <c r="UUR48" s="467"/>
      <c r="UUS48" s="467"/>
      <c r="UUT48" s="467"/>
      <c r="UUU48" s="467"/>
      <c r="UUV48" s="467"/>
      <c r="UUW48" s="467"/>
      <c r="UUX48" s="467"/>
      <c r="UUY48" s="467"/>
      <c r="UUZ48" s="467"/>
      <c r="UVA48" s="467"/>
      <c r="UVB48" s="467"/>
      <c r="UVC48" s="467"/>
      <c r="UVD48" s="467"/>
      <c r="UVE48" s="467"/>
      <c r="UVF48" s="467"/>
      <c r="UVG48" s="467"/>
      <c r="UVH48" s="467"/>
      <c r="UVI48" s="467"/>
      <c r="UVJ48" s="467"/>
      <c r="UVK48" s="467"/>
      <c r="UVL48" s="467"/>
      <c r="UVM48" s="467"/>
      <c r="UVN48" s="467"/>
      <c r="UVO48" s="467"/>
      <c r="UVP48" s="467"/>
      <c r="UVQ48" s="467"/>
      <c r="UVR48" s="467"/>
      <c r="UVS48" s="467"/>
      <c r="UVT48" s="467"/>
      <c r="UVU48" s="467"/>
      <c r="UVV48" s="467"/>
      <c r="UVW48" s="467"/>
      <c r="UVX48" s="467"/>
      <c r="UVY48" s="467"/>
      <c r="UVZ48" s="467"/>
      <c r="UWA48" s="467"/>
      <c r="UWB48" s="467"/>
      <c r="UWC48" s="467"/>
      <c r="UWD48" s="467"/>
      <c r="UWE48" s="467"/>
      <c r="UWF48" s="467"/>
      <c r="UWG48" s="467"/>
      <c r="UWH48" s="467"/>
      <c r="UWI48" s="467"/>
      <c r="UWJ48" s="467"/>
      <c r="UWK48" s="467"/>
      <c r="UWL48" s="467"/>
      <c r="UWM48" s="467"/>
      <c r="UWN48" s="467"/>
      <c r="UWO48" s="467"/>
      <c r="UWP48" s="467"/>
      <c r="UWQ48" s="467"/>
      <c r="UWR48" s="467"/>
      <c r="UWS48" s="467"/>
      <c r="UWT48" s="467"/>
      <c r="UWU48" s="467"/>
      <c r="UWV48" s="467"/>
      <c r="UWW48" s="467"/>
      <c r="UWX48" s="467"/>
      <c r="UWY48" s="467"/>
      <c r="UWZ48" s="467"/>
      <c r="UXA48" s="467"/>
      <c r="UXB48" s="467"/>
      <c r="UXC48" s="467"/>
      <c r="UXD48" s="467"/>
      <c r="UXE48" s="467"/>
      <c r="UXF48" s="467"/>
      <c r="UXG48" s="467"/>
      <c r="UXH48" s="467"/>
      <c r="UXI48" s="467"/>
      <c r="UXJ48" s="467"/>
      <c r="UXK48" s="467"/>
      <c r="UXL48" s="467"/>
      <c r="UXM48" s="467"/>
      <c r="UXN48" s="467"/>
      <c r="UXO48" s="467"/>
      <c r="UXP48" s="467"/>
      <c r="UXQ48" s="467"/>
      <c r="UXR48" s="467"/>
      <c r="UXS48" s="467"/>
      <c r="UXT48" s="467"/>
      <c r="UXU48" s="467"/>
      <c r="UXV48" s="467"/>
      <c r="UXW48" s="467"/>
      <c r="UXX48" s="467"/>
      <c r="UXY48" s="467"/>
      <c r="UXZ48" s="467"/>
      <c r="UYA48" s="467"/>
      <c r="UYB48" s="467"/>
      <c r="UYC48" s="467"/>
      <c r="UYD48" s="467"/>
      <c r="UYE48" s="467"/>
      <c r="UYF48" s="467"/>
      <c r="UYG48" s="467"/>
      <c r="UYH48" s="467"/>
      <c r="UYI48" s="467"/>
      <c r="UYJ48" s="467"/>
      <c r="UYK48" s="467"/>
      <c r="UYL48" s="467"/>
      <c r="UYM48" s="467"/>
      <c r="UYN48" s="467"/>
      <c r="UYO48" s="467"/>
      <c r="UYP48" s="467"/>
      <c r="UYQ48" s="467"/>
      <c r="UYR48" s="467"/>
      <c r="UYS48" s="467"/>
      <c r="UYT48" s="467"/>
      <c r="UYU48" s="467"/>
      <c r="UYV48" s="467"/>
      <c r="UYW48" s="467"/>
      <c r="UYX48" s="467"/>
      <c r="UYY48" s="467"/>
      <c r="UYZ48" s="467"/>
      <c r="UZA48" s="467"/>
      <c r="UZB48" s="467"/>
      <c r="UZC48" s="467"/>
      <c r="UZD48" s="467"/>
      <c r="UZE48" s="467"/>
      <c r="UZF48" s="467"/>
      <c r="UZG48" s="467"/>
      <c r="UZH48" s="467"/>
      <c r="UZI48" s="467"/>
      <c r="UZJ48" s="467"/>
      <c r="UZK48" s="467"/>
      <c r="UZL48" s="467"/>
      <c r="UZM48" s="467"/>
      <c r="UZN48" s="467"/>
      <c r="UZO48" s="467"/>
      <c r="UZP48" s="467"/>
      <c r="UZQ48" s="467"/>
      <c r="UZR48" s="467"/>
      <c r="UZS48" s="467"/>
      <c r="UZT48" s="467"/>
      <c r="UZU48" s="467"/>
      <c r="UZV48" s="467"/>
      <c r="UZW48" s="467"/>
      <c r="UZX48" s="467"/>
      <c r="UZY48" s="467"/>
      <c r="UZZ48" s="467"/>
      <c r="VAA48" s="467"/>
      <c r="VAB48" s="467"/>
      <c r="VAC48" s="467"/>
      <c r="VAD48" s="467"/>
      <c r="VAE48" s="467"/>
      <c r="VAF48" s="467"/>
      <c r="VAG48" s="467"/>
      <c r="VAH48" s="467"/>
      <c r="VAI48" s="467"/>
      <c r="VAJ48" s="467"/>
      <c r="VAK48" s="467"/>
      <c r="VAL48" s="467"/>
      <c r="VAM48" s="467"/>
      <c r="VAN48" s="467"/>
      <c r="VAO48" s="467"/>
      <c r="VAP48" s="467"/>
      <c r="VAQ48" s="467"/>
      <c r="VAR48" s="467"/>
      <c r="VAS48" s="467"/>
      <c r="VAT48" s="467"/>
      <c r="VAU48" s="467"/>
      <c r="VAV48" s="467"/>
      <c r="VAW48" s="467"/>
      <c r="VAX48" s="467"/>
      <c r="VAY48" s="467"/>
      <c r="VAZ48" s="467"/>
      <c r="VBA48" s="467"/>
      <c r="VBB48" s="467"/>
      <c r="VBC48" s="467"/>
      <c r="VBD48" s="467"/>
      <c r="VBE48" s="467"/>
      <c r="VBF48" s="467"/>
      <c r="VBG48" s="467"/>
      <c r="VBH48" s="467"/>
      <c r="VBI48" s="467"/>
      <c r="VBJ48" s="467"/>
      <c r="VBK48" s="467"/>
      <c r="VBL48" s="467"/>
      <c r="VBM48" s="467"/>
      <c r="VBN48" s="467"/>
      <c r="VBO48" s="467"/>
      <c r="VBP48" s="467"/>
      <c r="VBQ48" s="467"/>
      <c r="VBR48" s="467"/>
      <c r="VBS48" s="467"/>
      <c r="VBT48" s="467"/>
      <c r="VBU48" s="467"/>
      <c r="VBV48" s="467"/>
      <c r="VBW48" s="467"/>
      <c r="VBX48" s="467"/>
      <c r="VBY48" s="467"/>
      <c r="VBZ48" s="467"/>
      <c r="VCA48" s="467"/>
      <c r="VCB48" s="467"/>
      <c r="VCC48" s="467"/>
      <c r="VCD48" s="467"/>
      <c r="VCE48" s="467"/>
      <c r="VCF48" s="467"/>
      <c r="VCG48" s="467"/>
      <c r="VCH48" s="467"/>
      <c r="VCI48" s="467"/>
      <c r="VCJ48" s="467"/>
      <c r="VCK48" s="467"/>
      <c r="VCL48" s="467"/>
      <c r="VCM48" s="467"/>
      <c r="VCN48" s="467"/>
      <c r="VCO48" s="467"/>
      <c r="VCP48" s="467"/>
      <c r="VCQ48" s="467"/>
      <c r="VCR48" s="467"/>
      <c r="VCS48" s="467"/>
      <c r="VCT48" s="467"/>
      <c r="VCU48" s="467"/>
      <c r="VCV48" s="467"/>
      <c r="VCW48" s="467"/>
      <c r="VCX48" s="467"/>
      <c r="VCY48" s="467"/>
      <c r="VCZ48" s="467"/>
      <c r="VDA48" s="467"/>
      <c r="VDB48" s="467"/>
      <c r="VDC48" s="467"/>
      <c r="VDD48" s="467"/>
      <c r="VDE48" s="467"/>
      <c r="VDF48" s="467"/>
      <c r="VDG48" s="467"/>
      <c r="VDH48" s="467"/>
      <c r="VDI48" s="467"/>
      <c r="VDJ48" s="467"/>
      <c r="VDK48" s="467"/>
      <c r="VDL48" s="467"/>
      <c r="VDM48" s="467"/>
      <c r="VDN48" s="467"/>
      <c r="VDO48" s="467"/>
      <c r="VDP48" s="467"/>
      <c r="VDQ48" s="467"/>
      <c r="VDR48" s="467"/>
      <c r="VDS48" s="467"/>
      <c r="VDT48" s="467"/>
      <c r="VDU48" s="467"/>
      <c r="VDV48" s="467"/>
      <c r="VDW48" s="467"/>
      <c r="VDX48" s="467"/>
      <c r="VDY48" s="467"/>
      <c r="VDZ48" s="467"/>
      <c r="VEA48" s="467"/>
      <c r="VEB48" s="467"/>
      <c r="VEC48" s="467"/>
      <c r="VED48" s="467"/>
      <c r="VEE48" s="467"/>
      <c r="VEF48" s="467"/>
      <c r="VEG48" s="467"/>
      <c r="VEH48" s="467"/>
      <c r="VEI48" s="467"/>
      <c r="VEJ48" s="467"/>
      <c r="VEK48" s="467"/>
      <c r="VEL48" s="467"/>
      <c r="VEM48" s="467"/>
      <c r="VEN48" s="467"/>
      <c r="VEO48" s="467"/>
      <c r="VEP48" s="467"/>
      <c r="VEQ48" s="467"/>
      <c r="VER48" s="467"/>
      <c r="VES48" s="467"/>
      <c r="VET48" s="467"/>
      <c r="VEU48" s="467"/>
      <c r="VEV48" s="467"/>
      <c r="VEW48" s="467"/>
      <c r="VEX48" s="467"/>
      <c r="VEY48" s="467"/>
      <c r="VEZ48" s="467"/>
      <c r="VFA48" s="467"/>
      <c r="VFB48" s="467"/>
      <c r="VFC48" s="467"/>
      <c r="VFD48" s="467"/>
      <c r="VFE48" s="467"/>
      <c r="VFF48" s="467"/>
      <c r="VFG48" s="467"/>
      <c r="VFH48" s="467"/>
      <c r="VFI48" s="467"/>
      <c r="VFJ48" s="467"/>
      <c r="VFK48" s="467"/>
      <c r="VFL48" s="467"/>
      <c r="VFM48" s="467"/>
      <c r="VFN48" s="467"/>
      <c r="VFO48" s="467"/>
      <c r="VFP48" s="467"/>
      <c r="VFQ48" s="467"/>
      <c r="VFR48" s="467"/>
      <c r="VFS48" s="467"/>
      <c r="VFT48" s="467"/>
      <c r="VFU48" s="467"/>
      <c r="VFV48" s="467"/>
      <c r="VFW48" s="467"/>
      <c r="VFX48" s="467"/>
      <c r="VFY48" s="467"/>
      <c r="VFZ48" s="467"/>
      <c r="VGA48" s="467"/>
      <c r="VGB48" s="467"/>
      <c r="VGC48" s="467"/>
      <c r="VGD48" s="467"/>
      <c r="VGE48" s="467"/>
      <c r="VGF48" s="467"/>
      <c r="VGG48" s="467"/>
      <c r="VGH48" s="467"/>
      <c r="VGI48" s="467"/>
      <c r="VGJ48" s="467"/>
      <c r="VGK48" s="467"/>
      <c r="VGL48" s="467"/>
      <c r="VGM48" s="467"/>
      <c r="VGN48" s="467"/>
      <c r="VGO48" s="467"/>
      <c r="VGP48" s="467"/>
      <c r="VGQ48" s="467"/>
      <c r="VGR48" s="467"/>
      <c r="VGS48" s="467"/>
      <c r="VGT48" s="467"/>
      <c r="VGU48" s="467"/>
      <c r="VGV48" s="467"/>
      <c r="VGW48" s="467"/>
      <c r="VGX48" s="467"/>
      <c r="VGY48" s="467"/>
      <c r="VGZ48" s="467"/>
      <c r="VHA48" s="467"/>
      <c r="VHB48" s="467"/>
      <c r="VHC48" s="467"/>
      <c r="VHD48" s="467"/>
      <c r="VHE48" s="467"/>
      <c r="VHF48" s="467"/>
      <c r="VHG48" s="467"/>
      <c r="VHH48" s="467"/>
      <c r="VHI48" s="467"/>
      <c r="VHJ48" s="467"/>
      <c r="VHK48" s="467"/>
      <c r="VHL48" s="467"/>
      <c r="VHM48" s="467"/>
      <c r="VHN48" s="467"/>
      <c r="VHO48" s="467"/>
      <c r="VHP48" s="467"/>
      <c r="VHQ48" s="467"/>
      <c r="VHR48" s="467"/>
      <c r="VHS48" s="467"/>
      <c r="VHT48" s="467"/>
      <c r="VHU48" s="467"/>
      <c r="VHV48" s="467"/>
      <c r="VHW48" s="467"/>
      <c r="VHX48" s="467"/>
      <c r="VHY48" s="467"/>
      <c r="VHZ48" s="467"/>
      <c r="VIA48" s="467"/>
      <c r="VIB48" s="467"/>
      <c r="VIC48" s="467"/>
      <c r="VID48" s="467"/>
      <c r="VIE48" s="467"/>
      <c r="VIF48" s="467"/>
      <c r="VIG48" s="467"/>
      <c r="VIH48" s="467"/>
      <c r="VII48" s="467"/>
      <c r="VIJ48" s="467"/>
      <c r="VIK48" s="467"/>
      <c r="VIL48" s="467"/>
      <c r="VIM48" s="467"/>
      <c r="VIN48" s="467"/>
      <c r="VIO48" s="467"/>
      <c r="VIP48" s="467"/>
      <c r="VIQ48" s="467"/>
      <c r="VIR48" s="467"/>
      <c r="VIS48" s="467"/>
      <c r="VIT48" s="467"/>
      <c r="VIU48" s="467"/>
      <c r="VIV48" s="467"/>
      <c r="VIW48" s="467"/>
      <c r="VIX48" s="467"/>
      <c r="VIY48" s="467"/>
      <c r="VIZ48" s="467"/>
      <c r="VJA48" s="467"/>
      <c r="VJB48" s="467"/>
      <c r="VJC48" s="467"/>
      <c r="VJD48" s="467"/>
      <c r="VJE48" s="467"/>
      <c r="VJF48" s="467"/>
      <c r="VJG48" s="467"/>
      <c r="VJH48" s="467"/>
      <c r="VJI48" s="467"/>
      <c r="VJJ48" s="467"/>
      <c r="VJK48" s="467"/>
      <c r="VJL48" s="467"/>
      <c r="VJM48" s="467"/>
      <c r="VJN48" s="467"/>
      <c r="VJO48" s="467"/>
      <c r="VJP48" s="467"/>
      <c r="VJQ48" s="467"/>
      <c r="VJR48" s="467"/>
      <c r="VJS48" s="467"/>
      <c r="VJT48" s="467"/>
      <c r="VJU48" s="467"/>
      <c r="VJV48" s="467"/>
      <c r="VJW48" s="467"/>
      <c r="VJX48" s="467"/>
      <c r="VJY48" s="467"/>
      <c r="VJZ48" s="467"/>
      <c r="VKA48" s="467"/>
      <c r="VKB48" s="467"/>
      <c r="VKC48" s="467"/>
      <c r="VKD48" s="467"/>
      <c r="VKE48" s="467"/>
      <c r="VKF48" s="467"/>
      <c r="VKG48" s="467"/>
      <c r="VKH48" s="467"/>
      <c r="VKI48" s="467"/>
      <c r="VKJ48" s="467"/>
      <c r="VKK48" s="467"/>
      <c r="VKL48" s="467"/>
      <c r="VKM48" s="467"/>
      <c r="VKN48" s="467"/>
      <c r="VKO48" s="467"/>
      <c r="VKP48" s="467"/>
      <c r="VKQ48" s="467"/>
      <c r="VKR48" s="467"/>
      <c r="VKS48" s="467"/>
      <c r="VKT48" s="467"/>
      <c r="VKU48" s="467"/>
      <c r="VKV48" s="467"/>
      <c r="VKW48" s="467"/>
      <c r="VKX48" s="467"/>
      <c r="VKY48" s="467"/>
      <c r="VKZ48" s="467"/>
      <c r="VLA48" s="467"/>
      <c r="VLB48" s="467"/>
      <c r="VLC48" s="467"/>
      <c r="VLD48" s="467"/>
      <c r="VLE48" s="467"/>
      <c r="VLF48" s="467"/>
      <c r="VLG48" s="467"/>
      <c r="VLH48" s="467"/>
      <c r="VLI48" s="467"/>
      <c r="VLJ48" s="467"/>
      <c r="VLK48" s="467"/>
      <c r="VLL48" s="467"/>
      <c r="VLM48" s="467"/>
      <c r="VLN48" s="467"/>
      <c r="VLO48" s="467"/>
      <c r="VLP48" s="467"/>
      <c r="VLQ48" s="467"/>
      <c r="VLR48" s="467"/>
      <c r="VLS48" s="467"/>
      <c r="VLT48" s="467"/>
      <c r="VLU48" s="467"/>
      <c r="VLV48" s="467"/>
      <c r="VLW48" s="467"/>
      <c r="VLX48" s="467"/>
      <c r="VLY48" s="467"/>
      <c r="VLZ48" s="467"/>
      <c r="VMA48" s="467"/>
      <c r="VMB48" s="467"/>
      <c r="VMC48" s="467"/>
      <c r="VMD48" s="467"/>
      <c r="VME48" s="467"/>
      <c r="VMF48" s="467"/>
      <c r="VMG48" s="467"/>
      <c r="VMH48" s="467"/>
      <c r="VMI48" s="467"/>
      <c r="VMJ48" s="467"/>
      <c r="VMK48" s="467"/>
      <c r="VML48" s="467"/>
      <c r="VMM48" s="467"/>
      <c r="VMN48" s="467"/>
      <c r="VMO48" s="467"/>
      <c r="VMP48" s="467"/>
      <c r="VMQ48" s="467"/>
      <c r="VMR48" s="467"/>
      <c r="VMS48" s="467"/>
      <c r="VMT48" s="467"/>
      <c r="VMU48" s="467"/>
      <c r="VMV48" s="467"/>
      <c r="VMW48" s="467"/>
      <c r="VMX48" s="467"/>
      <c r="VMY48" s="467"/>
      <c r="VMZ48" s="467"/>
      <c r="VNA48" s="467"/>
      <c r="VNB48" s="467"/>
      <c r="VNC48" s="467"/>
      <c r="VND48" s="467"/>
      <c r="VNE48" s="467"/>
      <c r="VNF48" s="467"/>
      <c r="VNG48" s="467"/>
      <c r="VNH48" s="467"/>
      <c r="VNI48" s="467"/>
      <c r="VNJ48" s="467"/>
      <c r="VNK48" s="467"/>
      <c r="VNL48" s="467"/>
      <c r="VNM48" s="467"/>
      <c r="VNN48" s="467"/>
      <c r="VNO48" s="467"/>
      <c r="VNP48" s="467"/>
      <c r="VNQ48" s="467"/>
      <c r="VNR48" s="467"/>
      <c r="VNS48" s="467"/>
      <c r="VNT48" s="467"/>
      <c r="VNU48" s="467"/>
      <c r="VNV48" s="467"/>
      <c r="VNW48" s="467"/>
      <c r="VNX48" s="467"/>
      <c r="VNY48" s="467"/>
      <c r="VNZ48" s="467"/>
      <c r="VOA48" s="467"/>
      <c r="VOB48" s="467"/>
      <c r="VOC48" s="467"/>
      <c r="VOD48" s="467"/>
      <c r="VOE48" s="467"/>
      <c r="VOF48" s="467"/>
      <c r="VOG48" s="467"/>
      <c r="VOH48" s="467"/>
      <c r="VOI48" s="467"/>
      <c r="VOJ48" s="467"/>
      <c r="VOK48" s="467"/>
      <c r="VOL48" s="467"/>
      <c r="VOM48" s="467"/>
      <c r="VON48" s="467"/>
      <c r="VOO48" s="467"/>
      <c r="VOP48" s="467"/>
      <c r="VOQ48" s="467"/>
      <c r="VOR48" s="467"/>
      <c r="VOS48" s="467"/>
      <c r="VOT48" s="467"/>
      <c r="VOU48" s="467"/>
      <c r="VOV48" s="467"/>
      <c r="VOW48" s="467"/>
      <c r="VOX48" s="467"/>
      <c r="VOY48" s="467"/>
      <c r="VOZ48" s="467"/>
      <c r="VPA48" s="467"/>
      <c r="VPB48" s="467"/>
      <c r="VPC48" s="467"/>
      <c r="VPD48" s="467"/>
      <c r="VPE48" s="467"/>
      <c r="VPF48" s="467"/>
      <c r="VPG48" s="467"/>
      <c r="VPH48" s="467"/>
      <c r="VPI48" s="467"/>
      <c r="VPJ48" s="467"/>
      <c r="VPK48" s="467"/>
      <c r="VPL48" s="467"/>
      <c r="VPM48" s="467"/>
      <c r="VPN48" s="467"/>
      <c r="VPO48" s="467"/>
      <c r="VPP48" s="467"/>
      <c r="VPQ48" s="467"/>
      <c r="VPR48" s="467"/>
      <c r="VPS48" s="467"/>
      <c r="VPT48" s="467"/>
      <c r="VPU48" s="467"/>
      <c r="VPV48" s="467"/>
      <c r="VPW48" s="467"/>
      <c r="VPX48" s="467"/>
      <c r="VPY48" s="467"/>
      <c r="VPZ48" s="467"/>
      <c r="VQA48" s="467"/>
      <c r="VQB48" s="467"/>
      <c r="VQC48" s="467"/>
      <c r="VQD48" s="467"/>
      <c r="VQE48" s="467"/>
      <c r="VQF48" s="467"/>
      <c r="VQG48" s="467"/>
      <c r="VQH48" s="467"/>
      <c r="VQI48" s="467"/>
      <c r="VQJ48" s="467"/>
      <c r="VQK48" s="467"/>
      <c r="VQL48" s="467"/>
      <c r="VQM48" s="467"/>
      <c r="VQN48" s="467"/>
      <c r="VQO48" s="467"/>
      <c r="VQP48" s="467"/>
      <c r="VQQ48" s="467"/>
      <c r="VQR48" s="467"/>
      <c r="VQS48" s="467"/>
      <c r="VQT48" s="467"/>
      <c r="VQU48" s="467"/>
      <c r="VQV48" s="467"/>
      <c r="VQW48" s="467"/>
      <c r="VQX48" s="467"/>
      <c r="VQY48" s="467"/>
      <c r="VQZ48" s="467"/>
      <c r="VRA48" s="467"/>
      <c r="VRB48" s="467"/>
      <c r="VRC48" s="467"/>
      <c r="VRD48" s="467"/>
      <c r="VRE48" s="467"/>
      <c r="VRF48" s="467"/>
      <c r="VRG48" s="467"/>
      <c r="VRH48" s="467"/>
      <c r="VRI48" s="467"/>
      <c r="VRJ48" s="467"/>
      <c r="VRK48" s="467"/>
      <c r="VRL48" s="467"/>
      <c r="VRM48" s="467"/>
      <c r="VRN48" s="467"/>
      <c r="VRO48" s="467"/>
      <c r="VRP48" s="467"/>
      <c r="VRQ48" s="467"/>
      <c r="VRR48" s="467"/>
      <c r="VRS48" s="467"/>
      <c r="VRT48" s="467"/>
      <c r="VRU48" s="467"/>
      <c r="VRV48" s="467"/>
      <c r="VRW48" s="467"/>
      <c r="VRX48" s="467"/>
      <c r="VRY48" s="467"/>
      <c r="VRZ48" s="467"/>
      <c r="VSA48" s="467"/>
      <c r="VSB48" s="467"/>
      <c r="VSC48" s="467"/>
      <c r="VSD48" s="467"/>
      <c r="VSE48" s="467"/>
      <c r="VSF48" s="467"/>
      <c r="VSG48" s="467"/>
      <c r="VSH48" s="467"/>
      <c r="VSI48" s="467"/>
      <c r="VSJ48" s="467"/>
      <c r="VSK48" s="467"/>
      <c r="VSL48" s="467"/>
      <c r="VSM48" s="467"/>
      <c r="VSN48" s="467"/>
      <c r="VSO48" s="467"/>
      <c r="VSP48" s="467"/>
      <c r="VSQ48" s="467"/>
      <c r="VSR48" s="467"/>
      <c r="VSS48" s="467"/>
      <c r="VST48" s="467"/>
      <c r="VSU48" s="467"/>
      <c r="VSV48" s="467"/>
      <c r="VSW48" s="467"/>
      <c r="VSX48" s="467"/>
      <c r="VSY48" s="467"/>
      <c r="VSZ48" s="467"/>
      <c r="VTA48" s="467"/>
      <c r="VTB48" s="467"/>
      <c r="VTC48" s="467"/>
      <c r="VTD48" s="467"/>
      <c r="VTE48" s="467"/>
      <c r="VTF48" s="467"/>
      <c r="VTG48" s="467"/>
      <c r="VTH48" s="467"/>
      <c r="VTI48" s="467"/>
      <c r="VTJ48" s="467"/>
      <c r="VTK48" s="467"/>
      <c r="VTL48" s="467"/>
      <c r="VTM48" s="467"/>
      <c r="VTN48" s="467"/>
      <c r="VTO48" s="467"/>
      <c r="VTP48" s="467"/>
      <c r="VTQ48" s="467"/>
      <c r="VTR48" s="467"/>
      <c r="VTS48" s="467"/>
      <c r="VTT48" s="467"/>
      <c r="VTU48" s="467"/>
      <c r="VTV48" s="467"/>
      <c r="VTW48" s="467"/>
      <c r="VTX48" s="467"/>
      <c r="VTY48" s="467"/>
      <c r="VTZ48" s="467"/>
      <c r="VUA48" s="467"/>
      <c r="VUB48" s="467"/>
      <c r="VUC48" s="467"/>
      <c r="VUD48" s="467"/>
      <c r="VUE48" s="467"/>
      <c r="VUF48" s="467"/>
      <c r="VUG48" s="467"/>
      <c r="VUH48" s="467"/>
      <c r="VUI48" s="467"/>
      <c r="VUJ48" s="467"/>
      <c r="VUK48" s="467"/>
      <c r="VUL48" s="467"/>
      <c r="VUM48" s="467"/>
      <c r="VUN48" s="467"/>
      <c r="VUO48" s="467"/>
      <c r="VUP48" s="467"/>
      <c r="VUQ48" s="467"/>
      <c r="VUR48" s="467"/>
      <c r="VUS48" s="467"/>
      <c r="VUT48" s="467"/>
      <c r="VUU48" s="467"/>
      <c r="VUV48" s="467"/>
      <c r="VUW48" s="467"/>
      <c r="VUX48" s="467"/>
      <c r="VUY48" s="467"/>
      <c r="VUZ48" s="467"/>
      <c r="VVA48" s="467"/>
      <c r="VVB48" s="467"/>
      <c r="VVC48" s="467"/>
      <c r="VVD48" s="467"/>
      <c r="VVE48" s="467"/>
      <c r="VVF48" s="467"/>
      <c r="VVG48" s="467"/>
      <c r="VVH48" s="467"/>
      <c r="VVI48" s="467"/>
      <c r="VVJ48" s="467"/>
      <c r="VVK48" s="467"/>
      <c r="VVL48" s="467"/>
      <c r="VVM48" s="467"/>
      <c r="VVN48" s="467"/>
      <c r="VVO48" s="467"/>
      <c r="VVP48" s="467"/>
      <c r="VVQ48" s="467"/>
      <c r="VVR48" s="467"/>
      <c r="VVS48" s="467"/>
      <c r="VVT48" s="467"/>
      <c r="VVU48" s="467"/>
      <c r="VVV48" s="467"/>
      <c r="VVW48" s="467"/>
      <c r="VVX48" s="467"/>
      <c r="VVY48" s="467"/>
      <c r="VVZ48" s="467"/>
      <c r="VWA48" s="467"/>
      <c r="VWB48" s="467"/>
      <c r="VWC48" s="467"/>
      <c r="VWD48" s="467"/>
      <c r="VWE48" s="467"/>
      <c r="VWF48" s="467"/>
      <c r="VWG48" s="467"/>
      <c r="VWH48" s="467"/>
      <c r="VWI48" s="467"/>
      <c r="VWJ48" s="467"/>
      <c r="VWK48" s="467"/>
      <c r="VWL48" s="467"/>
      <c r="VWM48" s="467"/>
      <c r="VWN48" s="467"/>
      <c r="VWO48" s="467"/>
      <c r="VWP48" s="467"/>
      <c r="VWQ48" s="467"/>
      <c r="VWR48" s="467"/>
      <c r="VWS48" s="467"/>
      <c r="VWT48" s="467"/>
      <c r="VWU48" s="467"/>
      <c r="VWV48" s="467"/>
      <c r="VWW48" s="467"/>
      <c r="VWX48" s="467"/>
      <c r="VWY48" s="467"/>
      <c r="VWZ48" s="467"/>
      <c r="VXA48" s="467"/>
      <c r="VXB48" s="467"/>
      <c r="VXC48" s="467"/>
      <c r="VXD48" s="467"/>
      <c r="VXE48" s="467"/>
      <c r="VXF48" s="467"/>
      <c r="VXG48" s="467"/>
      <c r="VXH48" s="467"/>
      <c r="VXI48" s="467"/>
      <c r="VXJ48" s="467"/>
      <c r="VXK48" s="467"/>
      <c r="VXL48" s="467"/>
      <c r="VXM48" s="467"/>
      <c r="VXN48" s="467"/>
      <c r="VXO48" s="467"/>
      <c r="VXP48" s="467"/>
      <c r="VXQ48" s="467"/>
      <c r="VXR48" s="467"/>
      <c r="VXS48" s="467"/>
      <c r="VXT48" s="467"/>
      <c r="VXU48" s="467"/>
      <c r="VXV48" s="467"/>
      <c r="VXW48" s="467"/>
      <c r="VXX48" s="467"/>
      <c r="VXY48" s="467"/>
      <c r="VXZ48" s="467"/>
      <c r="VYA48" s="467"/>
      <c r="VYB48" s="467"/>
      <c r="VYC48" s="467"/>
      <c r="VYD48" s="467"/>
      <c r="VYE48" s="467"/>
      <c r="VYF48" s="467"/>
      <c r="VYG48" s="467"/>
      <c r="VYH48" s="467"/>
      <c r="VYI48" s="467"/>
      <c r="VYJ48" s="467"/>
      <c r="VYK48" s="467"/>
      <c r="VYL48" s="467"/>
      <c r="VYM48" s="467"/>
      <c r="VYN48" s="467"/>
      <c r="VYO48" s="467"/>
      <c r="VYP48" s="467"/>
      <c r="VYQ48" s="467"/>
      <c r="VYR48" s="467"/>
      <c r="VYS48" s="467"/>
      <c r="VYT48" s="467"/>
      <c r="VYU48" s="467"/>
      <c r="VYV48" s="467"/>
      <c r="VYW48" s="467"/>
      <c r="VYX48" s="467"/>
      <c r="VYY48" s="467"/>
      <c r="VYZ48" s="467"/>
      <c r="VZA48" s="467"/>
      <c r="VZB48" s="467"/>
      <c r="VZC48" s="467"/>
      <c r="VZD48" s="467"/>
      <c r="VZE48" s="467"/>
      <c r="VZF48" s="467"/>
      <c r="VZG48" s="467"/>
      <c r="VZH48" s="467"/>
      <c r="VZI48" s="467"/>
      <c r="VZJ48" s="467"/>
      <c r="VZK48" s="467"/>
      <c r="VZL48" s="467"/>
      <c r="VZM48" s="467"/>
      <c r="VZN48" s="467"/>
      <c r="VZO48" s="467"/>
      <c r="VZP48" s="467"/>
      <c r="VZQ48" s="467"/>
      <c r="VZR48" s="467"/>
      <c r="VZS48" s="467"/>
      <c r="VZT48" s="467"/>
      <c r="VZU48" s="467"/>
      <c r="VZV48" s="467"/>
      <c r="VZW48" s="467"/>
      <c r="VZX48" s="467"/>
      <c r="VZY48" s="467"/>
      <c r="VZZ48" s="467"/>
      <c r="WAA48" s="467"/>
      <c r="WAB48" s="467"/>
      <c r="WAC48" s="467"/>
      <c r="WAD48" s="467"/>
      <c r="WAE48" s="467"/>
      <c r="WAF48" s="467"/>
      <c r="WAG48" s="467"/>
      <c r="WAH48" s="467"/>
      <c r="WAI48" s="467"/>
      <c r="WAJ48" s="467"/>
      <c r="WAK48" s="467"/>
      <c r="WAL48" s="467"/>
      <c r="WAM48" s="467"/>
      <c r="WAN48" s="467"/>
      <c r="WAO48" s="467"/>
      <c r="WAP48" s="467"/>
      <c r="WAQ48" s="467"/>
      <c r="WAR48" s="467"/>
      <c r="WAS48" s="467"/>
      <c r="WAT48" s="467"/>
      <c r="WAU48" s="467"/>
      <c r="WAV48" s="467"/>
      <c r="WAW48" s="467"/>
      <c r="WAX48" s="467"/>
      <c r="WAY48" s="467"/>
      <c r="WAZ48" s="467"/>
      <c r="WBA48" s="467"/>
      <c r="WBB48" s="467"/>
      <c r="WBC48" s="467"/>
      <c r="WBD48" s="467"/>
      <c r="WBE48" s="467"/>
      <c r="WBF48" s="467"/>
      <c r="WBG48" s="467"/>
      <c r="WBH48" s="467"/>
      <c r="WBI48" s="467"/>
      <c r="WBJ48" s="467"/>
      <c r="WBK48" s="467"/>
      <c r="WBL48" s="467"/>
      <c r="WBM48" s="467"/>
      <c r="WBN48" s="467"/>
      <c r="WBO48" s="467"/>
      <c r="WBP48" s="467"/>
      <c r="WBQ48" s="467"/>
      <c r="WBR48" s="467"/>
      <c r="WBS48" s="467"/>
      <c r="WBT48" s="467"/>
      <c r="WBU48" s="467"/>
      <c r="WBV48" s="467"/>
      <c r="WBW48" s="467"/>
      <c r="WBX48" s="467"/>
      <c r="WBY48" s="467"/>
      <c r="WBZ48" s="467"/>
      <c r="WCA48" s="467"/>
      <c r="WCB48" s="467"/>
      <c r="WCC48" s="467"/>
      <c r="WCD48" s="467"/>
      <c r="WCE48" s="467"/>
      <c r="WCF48" s="467"/>
      <c r="WCG48" s="467"/>
      <c r="WCH48" s="467"/>
      <c r="WCI48" s="467"/>
      <c r="WCJ48" s="467"/>
      <c r="WCK48" s="467"/>
      <c r="WCL48" s="467"/>
      <c r="WCM48" s="467"/>
      <c r="WCN48" s="467"/>
      <c r="WCO48" s="467"/>
      <c r="WCP48" s="467"/>
      <c r="WCQ48" s="467"/>
      <c r="WCR48" s="467"/>
      <c r="WCS48" s="467"/>
      <c r="WCT48" s="467"/>
      <c r="WCU48" s="467"/>
      <c r="WCV48" s="467"/>
      <c r="WCW48" s="467"/>
      <c r="WCX48" s="467"/>
      <c r="WCY48" s="467"/>
      <c r="WCZ48" s="467"/>
      <c r="WDA48" s="467"/>
      <c r="WDB48" s="467"/>
      <c r="WDC48" s="467"/>
      <c r="WDD48" s="467"/>
      <c r="WDE48" s="467"/>
      <c r="WDF48" s="467"/>
      <c r="WDG48" s="467"/>
      <c r="WDH48" s="467"/>
      <c r="WDI48" s="467"/>
      <c r="WDJ48" s="467"/>
      <c r="WDK48" s="467"/>
      <c r="WDL48" s="467"/>
      <c r="WDM48" s="467"/>
      <c r="WDN48" s="467"/>
      <c r="WDO48" s="467"/>
      <c r="WDP48" s="467"/>
      <c r="WDQ48" s="467"/>
      <c r="WDR48" s="467"/>
      <c r="WDS48" s="467"/>
      <c r="WDT48" s="467"/>
      <c r="WDU48" s="467"/>
      <c r="WDV48" s="467"/>
      <c r="WDW48" s="467"/>
      <c r="WDX48" s="467"/>
      <c r="WDY48" s="467"/>
      <c r="WDZ48" s="467"/>
      <c r="WEA48" s="467"/>
      <c r="WEB48" s="467"/>
      <c r="WEC48" s="467"/>
      <c r="WED48" s="467"/>
      <c r="WEE48" s="467"/>
      <c r="WEF48" s="467"/>
      <c r="WEG48" s="467"/>
      <c r="WEH48" s="467"/>
      <c r="WEI48" s="467"/>
      <c r="WEJ48" s="467"/>
      <c r="WEK48" s="467"/>
      <c r="WEL48" s="467"/>
      <c r="WEM48" s="467"/>
      <c r="WEN48" s="467"/>
      <c r="WEO48" s="467"/>
      <c r="WEP48" s="467"/>
      <c r="WEQ48" s="467"/>
      <c r="WER48" s="467"/>
      <c r="WES48" s="467"/>
      <c r="WET48" s="467"/>
      <c r="WEU48" s="467"/>
      <c r="WEV48" s="467"/>
      <c r="WEW48" s="467"/>
      <c r="WEX48" s="467"/>
      <c r="WEY48" s="467"/>
      <c r="WEZ48" s="467"/>
      <c r="WFA48" s="467"/>
      <c r="WFB48" s="467"/>
      <c r="WFC48" s="467"/>
      <c r="WFD48" s="467"/>
      <c r="WFE48" s="467"/>
      <c r="WFF48" s="467"/>
      <c r="WFG48" s="467"/>
      <c r="WFH48" s="467"/>
      <c r="WFI48" s="467"/>
      <c r="WFJ48" s="467"/>
      <c r="WFK48" s="467"/>
      <c r="WFL48" s="467"/>
      <c r="WFM48" s="467"/>
      <c r="WFN48" s="467"/>
      <c r="WFO48" s="467"/>
      <c r="WFP48" s="467"/>
      <c r="WFQ48" s="467"/>
      <c r="WFR48" s="467"/>
      <c r="WFS48" s="467"/>
      <c r="WFT48" s="467"/>
      <c r="WFU48" s="467"/>
      <c r="WFV48" s="467"/>
      <c r="WFW48" s="467"/>
      <c r="WFX48" s="467"/>
      <c r="WFY48" s="467"/>
      <c r="WFZ48" s="467"/>
      <c r="WGA48" s="467"/>
      <c r="WGB48" s="467"/>
      <c r="WGC48" s="467"/>
      <c r="WGD48" s="467"/>
      <c r="WGE48" s="467"/>
      <c r="WGF48" s="467"/>
      <c r="WGG48" s="467"/>
      <c r="WGH48" s="467"/>
      <c r="WGI48" s="467"/>
      <c r="WGJ48" s="467"/>
      <c r="WGK48" s="467"/>
      <c r="WGL48" s="467"/>
      <c r="WGM48" s="467"/>
      <c r="WGN48" s="467"/>
      <c r="WGO48" s="467"/>
      <c r="WGP48" s="467"/>
      <c r="WGQ48" s="467"/>
      <c r="WGR48" s="467"/>
      <c r="WGS48" s="467"/>
      <c r="WGT48" s="467"/>
      <c r="WGU48" s="467"/>
      <c r="WGV48" s="467"/>
      <c r="WGW48" s="467"/>
      <c r="WGX48" s="467"/>
      <c r="WGY48" s="467"/>
      <c r="WGZ48" s="467"/>
      <c r="WHA48" s="467"/>
      <c r="WHB48" s="467"/>
      <c r="WHC48" s="467"/>
      <c r="WHD48" s="467"/>
      <c r="WHE48" s="467"/>
      <c r="WHF48" s="467"/>
      <c r="WHG48" s="467"/>
      <c r="WHH48" s="467"/>
      <c r="WHI48" s="467"/>
      <c r="WHJ48" s="467"/>
      <c r="WHK48" s="467"/>
      <c r="WHL48" s="467"/>
      <c r="WHM48" s="467"/>
      <c r="WHN48" s="467"/>
      <c r="WHO48" s="467"/>
      <c r="WHP48" s="467"/>
      <c r="WHQ48" s="467"/>
      <c r="WHR48" s="467"/>
      <c r="WHS48" s="467"/>
      <c r="WHT48" s="467"/>
      <c r="WHU48" s="467"/>
      <c r="WHV48" s="467"/>
      <c r="WHW48" s="467"/>
      <c r="WHX48" s="467"/>
      <c r="WHY48" s="467"/>
      <c r="WHZ48" s="467"/>
      <c r="WIA48" s="467"/>
      <c r="WIB48" s="467"/>
      <c r="WIC48" s="467"/>
      <c r="WID48" s="467"/>
      <c r="WIE48" s="467"/>
      <c r="WIF48" s="467"/>
      <c r="WIG48" s="467"/>
      <c r="WIH48" s="467"/>
      <c r="WII48" s="467"/>
      <c r="WIJ48" s="467"/>
      <c r="WIK48" s="467"/>
      <c r="WIL48" s="467"/>
      <c r="WIM48" s="467"/>
      <c r="WIN48" s="467"/>
      <c r="WIO48" s="467"/>
      <c r="WIP48" s="467"/>
      <c r="WIQ48" s="467"/>
      <c r="WIR48" s="467"/>
      <c r="WIS48" s="467"/>
      <c r="WIT48" s="467"/>
      <c r="WIU48" s="467"/>
      <c r="WIV48" s="467"/>
      <c r="WIW48" s="467"/>
      <c r="WIX48" s="467"/>
      <c r="WIY48" s="467"/>
      <c r="WIZ48" s="467"/>
      <c r="WJA48" s="467"/>
      <c r="WJB48" s="467"/>
      <c r="WJC48" s="467"/>
      <c r="WJD48" s="467"/>
      <c r="WJE48" s="467"/>
      <c r="WJF48" s="467"/>
      <c r="WJG48" s="467"/>
      <c r="WJH48" s="467"/>
      <c r="WJI48" s="467"/>
      <c r="WJJ48" s="467"/>
      <c r="WJK48" s="467"/>
      <c r="WJL48" s="467"/>
      <c r="WJM48" s="467"/>
      <c r="WJN48" s="467"/>
      <c r="WJO48" s="467"/>
      <c r="WJP48" s="467"/>
      <c r="WJQ48" s="467"/>
      <c r="WJR48" s="467"/>
      <c r="WJS48" s="467"/>
      <c r="WJT48" s="467"/>
      <c r="WJU48" s="467"/>
      <c r="WJV48" s="467"/>
      <c r="WJW48" s="467"/>
      <c r="WJX48" s="467"/>
      <c r="WJY48" s="467"/>
      <c r="WJZ48" s="467"/>
      <c r="WKA48" s="467"/>
      <c r="WKB48" s="467"/>
      <c r="WKC48" s="467"/>
      <c r="WKD48" s="467"/>
      <c r="WKE48" s="467"/>
      <c r="WKF48" s="467"/>
      <c r="WKG48" s="467"/>
      <c r="WKH48" s="467"/>
      <c r="WKI48" s="467"/>
      <c r="WKJ48" s="467"/>
      <c r="WKK48" s="467"/>
      <c r="WKL48" s="467"/>
      <c r="WKM48" s="467"/>
      <c r="WKN48" s="467"/>
      <c r="WKO48" s="467"/>
      <c r="WKP48" s="467"/>
      <c r="WKQ48" s="467"/>
      <c r="WKR48" s="467"/>
      <c r="WKS48" s="467"/>
      <c r="WKT48" s="467"/>
      <c r="WKU48" s="467"/>
      <c r="WKV48" s="467"/>
      <c r="WKW48" s="467"/>
      <c r="WKX48" s="467"/>
      <c r="WKY48" s="467"/>
      <c r="WKZ48" s="467"/>
      <c r="WLA48" s="467"/>
      <c r="WLB48" s="467"/>
      <c r="WLC48" s="467"/>
      <c r="WLD48" s="467"/>
      <c r="WLE48" s="467"/>
      <c r="WLF48" s="467"/>
      <c r="WLG48" s="467"/>
      <c r="WLH48" s="467"/>
      <c r="WLI48" s="467"/>
      <c r="WLJ48" s="467"/>
      <c r="WLK48" s="467"/>
      <c r="WLL48" s="467"/>
      <c r="WLM48" s="467"/>
      <c r="WLN48" s="467"/>
      <c r="WLO48" s="467"/>
      <c r="WLP48" s="467"/>
      <c r="WLQ48" s="467"/>
      <c r="WLR48" s="467"/>
      <c r="WLS48" s="467"/>
      <c r="WLT48" s="467"/>
      <c r="WLU48" s="467"/>
      <c r="WLV48" s="467"/>
      <c r="WLW48" s="467"/>
      <c r="WLX48" s="467"/>
      <c r="WLY48" s="467"/>
      <c r="WLZ48" s="467"/>
      <c r="WMA48" s="467"/>
      <c r="WMB48" s="467"/>
      <c r="WMC48" s="467"/>
      <c r="WMD48" s="467"/>
      <c r="WME48" s="467"/>
      <c r="WMF48" s="467"/>
      <c r="WMG48" s="467"/>
      <c r="WMH48" s="467"/>
      <c r="WMI48" s="467"/>
      <c r="WMJ48" s="467"/>
      <c r="WMK48" s="467"/>
      <c r="WML48" s="467"/>
      <c r="WMM48" s="467"/>
      <c r="WMN48" s="467"/>
      <c r="WMO48" s="467"/>
      <c r="WMP48" s="467"/>
      <c r="WMQ48" s="467"/>
      <c r="WMR48" s="467"/>
      <c r="WMS48" s="467"/>
      <c r="WMT48" s="467"/>
      <c r="WMU48" s="467"/>
      <c r="WMV48" s="467"/>
      <c r="WMW48" s="467"/>
      <c r="WMX48" s="467"/>
      <c r="WMY48" s="467"/>
      <c r="WMZ48" s="467"/>
      <c r="WNA48" s="467"/>
      <c r="WNB48" s="467"/>
      <c r="WNC48" s="467"/>
      <c r="WND48" s="467"/>
      <c r="WNE48" s="467"/>
      <c r="WNF48" s="467"/>
      <c r="WNG48" s="467"/>
      <c r="WNH48" s="467"/>
      <c r="WNI48" s="467"/>
      <c r="WNJ48" s="467"/>
      <c r="WNK48" s="467"/>
      <c r="WNL48" s="467"/>
      <c r="WNM48" s="467"/>
      <c r="WNN48" s="467"/>
      <c r="WNO48" s="467"/>
      <c r="WNP48" s="467"/>
      <c r="WNQ48" s="467"/>
      <c r="WNR48" s="467"/>
      <c r="WNS48" s="467"/>
      <c r="WNT48" s="467"/>
      <c r="WNU48" s="467"/>
      <c r="WNV48" s="467"/>
      <c r="WNW48" s="467"/>
      <c r="WNX48" s="467"/>
      <c r="WNY48" s="467"/>
      <c r="WNZ48" s="467"/>
      <c r="WOA48" s="467"/>
      <c r="WOB48" s="467"/>
      <c r="WOC48" s="467"/>
      <c r="WOD48" s="467"/>
      <c r="WOE48" s="467"/>
      <c r="WOF48" s="467"/>
      <c r="WOG48" s="467"/>
      <c r="WOH48" s="467"/>
      <c r="WOI48" s="467"/>
      <c r="WOJ48" s="467"/>
      <c r="WOK48" s="467"/>
      <c r="WOL48" s="467"/>
      <c r="WOM48" s="467"/>
      <c r="WON48" s="467"/>
      <c r="WOO48" s="467"/>
      <c r="WOP48" s="467"/>
      <c r="WOQ48" s="467"/>
      <c r="WOR48" s="467"/>
      <c r="WOS48" s="467"/>
      <c r="WOT48" s="467"/>
      <c r="WOU48" s="467"/>
      <c r="WOV48" s="467"/>
      <c r="WOW48" s="467"/>
      <c r="WOX48" s="467"/>
      <c r="WOY48" s="467"/>
      <c r="WOZ48" s="467"/>
      <c r="WPA48" s="467"/>
      <c r="WPB48" s="467"/>
      <c r="WPC48" s="467"/>
      <c r="WPD48" s="467"/>
      <c r="WPE48" s="467"/>
      <c r="WPF48" s="467"/>
      <c r="WPG48" s="467"/>
      <c r="WPH48" s="467"/>
      <c r="WPI48" s="467"/>
      <c r="WPJ48" s="467"/>
      <c r="WPK48" s="467"/>
      <c r="WPL48" s="467"/>
      <c r="WPM48" s="467"/>
      <c r="WPN48" s="467"/>
      <c r="WPO48" s="467"/>
      <c r="WPP48" s="467"/>
      <c r="WPQ48" s="467"/>
      <c r="WPR48" s="467"/>
      <c r="WPS48" s="467"/>
      <c r="WPT48" s="467"/>
      <c r="WPU48" s="467"/>
      <c r="WPV48" s="467"/>
      <c r="WPW48" s="467"/>
      <c r="WPX48" s="467"/>
      <c r="WPY48" s="467"/>
      <c r="WPZ48" s="467"/>
      <c r="WQA48" s="467"/>
      <c r="WQB48" s="467"/>
      <c r="WQC48" s="467"/>
      <c r="WQD48" s="467"/>
      <c r="WQE48" s="467"/>
      <c r="WQF48" s="467"/>
      <c r="WQG48" s="467"/>
      <c r="WQH48" s="467"/>
      <c r="WQI48" s="467"/>
      <c r="WQJ48" s="467"/>
      <c r="WQK48" s="467"/>
      <c r="WQL48" s="467"/>
      <c r="WQM48" s="467"/>
      <c r="WQN48" s="467"/>
      <c r="WQO48" s="467"/>
      <c r="WQP48" s="467"/>
      <c r="WQQ48" s="467"/>
      <c r="WQR48" s="467"/>
      <c r="WQS48" s="467"/>
      <c r="WQT48" s="467"/>
      <c r="WQU48" s="467"/>
      <c r="WQV48" s="467"/>
      <c r="WQW48" s="467"/>
      <c r="WQX48" s="467"/>
      <c r="WQY48" s="467"/>
      <c r="WQZ48" s="467"/>
      <c r="WRA48" s="467"/>
      <c r="WRB48" s="467"/>
      <c r="WRC48" s="467"/>
      <c r="WRD48" s="467"/>
      <c r="WRE48" s="467"/>
      <c r="WRF48" s="467"/>
      <c r="WRG48" s="467"/>
      <c r="WRH48" s="467"/>
      <c r="WRI48" s="467"/>
      <c r="WRJ48" s="467"/>
      <c r="WRK48" s="467"/>
      <c r="WRL48" s="467"/>
      <c r="WRM48" s="467"/>
      <c r="WRN48" s="467"/>
      <c r="WRO48" s="467"/>
      <c r="WRP48" s="467"/>
      <c r="WRQ48" s="467"/>
      <c r="WRR48" s="467"/>
      <c r="WRS48" s="467"/>
      <c r="WRT48" s="467"/>
      <c r="WRU48" s="467"/>
      <c r="WRV48" s="467"/>
      <c r="WRW48" s="467"/>
      <c r="WRX48" s="467"/>
      <c r="WRY48" s="467"/>
      <c r="WRZ48" s="467"/>
      <c r="WSA48" s="467"/>
      <c r="WSB48" s="467"/>
      <c r="WSC48" s="467"/>
      <c r="WSD48" s="467"/>
      <c r="WSE48" s="467"/>
      <c r="WSF48" s="467"/>
      <c r="WSG48" s="467"/>
      <c r="WSH48" s="467"/>
      <c r="WSI48" s="467"/>
      <c r="WSJ48" s="467"/>
      <c r="WSK48" s="467"/>
      <c r="WSL48" s="467"/>
      <c r="WSM48" s="467"/>
      <c r="WSN48" s="467"/>
      <c r="WSO48" s="467"/>
      <c r="WSP48" s="467"/>
      <c r="WSQ48" s="467"/>
      <c r="WSR48" s="467"/>
      <c r="WSS48" s="467"/>
      <c r="WST48" s="467"/>
      <c r="WSU48" s="467"/>
      <c r="WSV48" s="467"/>
      <c r="WSW48" s="467"/>
      <c r="WSX48" s="467"/>
      <c r="WSY48" s="467"/>
      <c r="WSZ48" s="467"/>
      <c r="WTA48" s="467"/>
      <c r="WTB48" s="467"/>
      <c r="WTC48" s="467"/>
      <c r="WTD48" s="467"/>
      <c r="WTE48" s="467"/>
      <c r="WTF48" s="467"/>
      <c r="WTG48" s="467"/>
      <c r="WTH48" s="467"/>
      <c r="WTI48" s="467"/>
      <c r="WTJ48" s="467"/>
      <c r="WTK48" s="467"/>
      <c r="WTL48" s="467"/>
      <c r="WTM48" s="467"/>
      <c r="WTN48" s="467"/>
      <c r="WTO48" s="467"/>
      <c r="WTP48" s="467"/>
      <c r="WTQ48" s="467"/>
      <c r="WTR48" s="467"/>
      <c r="WTS48" s="467"/>
      <c r="WTT48" s="467"/>
      <c r="WTU48" s="467"/>
      <c r="WTV48" s="467"/>
      <c r="WTW48" s="467"/>
      <c r="WTX48" s="467"/>
      <c r="WTY48" s="467"/>
      <c r="WTZ48" s="467"/>
      <c r="WUA48" s="467"/>
      <c r="WUB48" s="467"/>
      <c r="WUC48" s="467"/>
      <c r="WUD48" s="467"/>
      <c r="WUE48" s="467"/>
      <c r="WUF48" s="467"/>
      <c r="WUG48" s="467"/>
      <c r="WUH48" s="467"/>
      <c r="WUI48" s="467"/>
      <c r="WUJ48" s="467"/>
      <c r="WUK48" s="467"/>
      <c r="WUL48" s="467"/>
      <c r="WUM48" s="467"/>
      <c r="WUN48" s="467"/>
      <c r="WUO48" s="467"/>
      <c r="WUP48" s="467"/>
      <c r="WUQ48" s="467"/>
      <c r="WUR48" s="467"/>
      <c r="WUS48" s="467"/>
      <c r="WUT48" s="467"/>
      <c r="WUU48" s="467"/>
      <c r="WUV48" s="467"/>
      <c r="WUW48" s="467"/>
      <c r="WUX48" s="467"/>
      <c r="WUY48" s="467"/>
      <c r="WUZ48" s="467"/>
      <c r="WVA48" s="467"/>
      <c r="WVB48" s="467"/>
      <c r="WVC48" s="467"/>
      <c r="WVD48" s="467"/>
      <c r="WVE48" s="467"/>
      <c r="WVF48" s="467"/>
      <c r="WVG48" s="467"/>
      <c r="WVH48" s="467"/>
      <c r="WVI48" s="467"/>
      <c r="WVJ48" s="467"/>
      <c r="WVK48" s="467"/>
      <c r="WVL48" s="467"/>
      <c r="WVM48" s="467"/>
      <c r="WVN48" s="467"/>
      <c r="WVO48" s="467"/>
      <c r="WVP48" s="467"/>
      <c r="WVQ48" s="467"/>
      <c r="WVR48" s="467"/>
      <c r="WVS48" s="467"/>
      <c r="WVT48" s="467"/>
      <c r="WVU48" s="467"/>
      <c r="WVV48" s="467"/>
      <c r="WVW48" s="467"/>
      <c r="WVX48" s="467"/>
      <c r="WVY48" s="467"/>
      <c r="WVZ48" s="467"/>
      <c r="WWA48" s="467"/>
      <c r="WWB48" s="467"/>
      <c r="WWC48" s="467"/>
      <c r="WWD48" s="467"/>
      <c r="WWE48" s="467"/>
      <c r="WWF48" s="467"/>
      <c r="WWG48" s="467"/>
      <c r="WWH48" s="467"/>
      <c r="WWI48" s="467"/>
      <c r="WWJ48" s="467"/>
      <c r="WWK48" s="467"/>
      <c r="WWL48" s="467"/>
      <c r="WWM48" s="467"/>
      <c r="WWN48" s="467"/>
      <c r="WWO48" s="467"/>
      <c r="WWP48" s="467"/>
      <c r="WWQ48" s="467"/>
      <c r="WWR48" s="467"/>
      <c r="WWS48" s="467"/>
      <c r="WWT48" s="467"/>
      <c r="WWU48" s="467"/>
      <c r="WWV48" s="467"/>
      <c r="WWW48" s="467"/>
      <c r="WWX48" s="467"/>
      <c r="WWY48" s="467"/>
      <c r="WWZ48" s="467"/>
      <c r="WXA48" s="467"/>
      <c r="WXB48" s="467"/>
      <c r="WXC48" s="467"/>
      <c r="WXD48" s="467"/>
      <c r="WXE48" s="467"/>
      <c r="WXF48" s="467"/>
      <c r="WXG48" s="467"/>
      <c r="WXH48" s="467"/>
      <c r="WXI48" s="467"/>
      <c r="WXJ48" s="467"/>
      <c r="WXK48" s="467"/>
      <c r="WXL48" s="467"/>
      <c r="WXM48" s="467"/>
      <c r="WXN48" s="467"/>
      <c r="WXO48" s="467"/>
      <c r="WXP48" s="467"/>
      <c r="WXQ48" s="467"/>
      <c r="WXR48" s="467"/>
      <c r="WXS48" s="467"/>
      <c r="WXT48" s="467"/>
      <c r="WXU48" s="467"/>
      <c r="WXV48" s="467"/>
      <c r="WXW48" s="467"/>
      <c r="WXX48" s="467"/>
      <c r="WXY48" s="467"/>
      <c r="WXZ48" s="467"/>
      <c r="WYA48" s="467"/>
      <c r="WYB48" s="467"/>
      <c r="WYC48" s="467"/>
      <c r="WYD48" s="467"/>
      <c r="WYE48" s="467"/>
      <c r="WYF48" s="467"/>
      <c r="WYG48" s="467"/>
      <c r="WYH48" s="467"/>
      <c r="WYI48" s="467"/>
      <c r="WYJ48" s="467"/>
      <c r="WYK48" s="467"/>
      <c r="WYL48" s="467"/>
      <c r="WYM48" s="467"/>
      <c r="WYN48" s="467"/>
      <c r="WYO48" s="467"/>
      <c r="WYP48" s="467"/>
      <c r="WYQ48" s="467"/>
      <c r="WYR48" s="467"/>
      <c r="WYS48" s="467"/>
      <c r="WYT48" s="467"/>
      <c r="WYU48" s="467"/>
      <c r="WYV48" s="467"/>
      <c r="WYW48" s="467"/>
      <c r="WYX48" s="467"/>
      <c r="WYY48" s="467"/>
      <c r="WYZ48" s="467"/>
      <c r="WZA48" s="467"/>
      <c r="WZB48" s="467"/>
      <c r="WZC48" s="467"/>
      <c r="WZD48" s="467"/>
      <c r="WZE48" s="467"/>
      <c r="WZF48" s="467"/>
      <c r="WZG48" s="467"/>
      <c r="WZH48" s="467"/>
      <c r="WZI48" s="467"/>
      <c r="WZJ48" s="467"/>
      <c r="WZK48" s="467"/>
      <c r="WZL48" s="467"/>
      <c r="WZM48" s="467"/>
      <c r="WZN48" s="467"/>
      <c r="WZO48" s="467"/>
      <c r="WZP48" s="467"/>
      <c r="WZQ48" s="467"/>
      <c r="WZR48" s="467"/>
      <c r="WZS48" s="467"/>
      <c r="WZT48" s="467"/>
      <c r="WZU48" s="467"/>
      <c r="WZV48" s="467"/>
      <c r="WZW48" s="467"/>
      <c r="WZX48" s="467"/>
      <c r="WZY48" s="467"/>
      <c r="WZZ48" s="467"/>
      <c r="XAA48" s="467"/>
      <c r="XAB48" s="467"/>
      <c r="XAC48" s="467"/>
      <c r="XAD48" s="467"/>
      <c r="XAE48" s="467"/>
      <c r="XAF48" s="467"/>
      <c r="XAG48" s="467"/>
      <c r="XAH48" s="467"/>
      <c r="XAI48" s="467"/>
      <c r="XAJ48" s="467"/>
      <c r="XAK48" s="467"/>
      <c r="XAL48" s="467"/>
      <c r="XAM48" s="467"/>
      <c r="XAN48" s="467"/>
      <c r="XAO48" s="467"/>
      <c r="XAP48" s="467"/>
      <c r="XAQ48" s="467"/>
      <c r="XAR48" s="467"/>
      <c r="XAS48" s="467"/>
      <c r="XAT48" s="467"/>
      <c r="XAU48" s="467"/>
      <c r="XAV48" s="467"/>
      <c r="XAW48" s="467"/>
      <c r="XAX48" s="467"/>
      <c r="XAY48" s="467"/>
      <c r="XAZ48" s="467"/>
      <c r="XBA48" s="467"/>
      <c r="XBB48" s="467"/>
      <c r="XBC48" s="467"/>
      <c r="XBD48" s="467"/>
      <c r="XBE48" s="467"/>
      <c r="XBF48" s="467"/>
      <c r="XBG48" s="467"/>
      <c r="XBH48" s="467"/>
      <c r="XBI48" s="467"/>
      <c r="XBJ48" s="467"/>
      <c r="XBK48" s="467"/>
      <c r="XBL48" s="467"/>
      <c r="XBM48" s="467"/>
      <c r="XBN48" s="467"/>
      <c r="XBO48" s="467"/>
      <c r="XBP48" s="467"/>
      <c r="XBQ48" s="467"/>
      <c r="XBR48" s="467"/>
      <c r="XBS48" s="467"/>
      <c r="XBT48" s="467"/>
      <c r="XBU48" s="467"/>
      <c r="XBV48" s="467"/>
      <c r="XBW48" s="467"/>
      <c r="XBX48" s="467"/>
      <c r="XBY48" s="467"/>
      <c r="XBZ48" s="467"/>
      <c r="XCA48" s="467"/>
      <c r="XCB48" s="467"/>
      <c r="XCC48" s="467"/>
      <c r="XCD48" s="467"/>
      <c r="XCE48" s="467"/>
      <c r="XCF48" s="467"/>
      <c r="XCG48" s="467"/>
      <c r="XCH48" s="467"/>
      <c r="XCI48" s="467"/>
      <c r="XCJ48" s="467"/>
      <c r="XCK48" s="467"/>
      <c r="XCL48" s="467"/>
      <c r="XCM48" s="467"/>
      <c r="XCN48" s="467"/>
      <c r="XCO48" s="467"/>
      <c r="XCP48" s="467"/>
      <c r="XCQ48" s="467"/>
      <c r="XCR48" s="467"/>
      <c r="XCS48" s="467"/>
      <c r="XCT48" s="467"/>
      <c r="XCU48" s="467"/>
      <c r="XCV48" s="467"/>
      <c r="XCW48" s="467"/>
      <c r="XCX48" s="467"/>
      <c r="XCY48" s="467"/>
      <c r="XCZ48" s="467"/>
      <c r="XDA48" s="467"/>
      <c r="XDB48" s="467"/>
      <c r="XDC48" s="467"/>
      <c r="XDD48" s="467"/>
      <c r="XDE48" s="467"/>
      <c r="XDF48" s="467"/>
      <c r="XDG48" s="467"/>
      <c r="XDH48" s="467"/>
      <c r="XDI48" s="467"/>
      <c r="XDJ48" s="467"/>
      <c r="XDK48" s="467"/>
      <c r="XDL48" s="467"/>
      <c r="XDM48" s="467"/>
      <c r="XDN48" s="467"/>
      <c r="XDO48" s="467"/>
      <c r="XDP48" s="467"/>
      <c r="XDQ48" s="467"/>
      <c r="XDR48" s="467"/>
      <c r="XDS48" s="467"/>
      <c r="XDT48" s="467"/>
      <c r="XDU48" s="467"/>
      <c r="XDV48" s="467"/>
      <c r="XDW48" s="467"/>
      <c r="XDX48" s="467"/>
      <c r="XDY48" s="467"/>
      <c r="XDZ48" s="467"/>
      <c r="XEA48" s="467"/>
      <c r="XEB48" s="467"/>
      <c r="XEC48" s="467"/>
      <c r="XED48" s="467"/>
      <c r="XEE48" s="467"/>
      <c r="XEF48" s="467"/>
      <c r="XEG48" s="467"/>
      <c r="XEH48" s="467"/>
      <c r="XEI48" s="467"/>
      <c r="XEJ48" s="467"/>
      <c r="XEK48" s="467"/>
      <c r="XEL48" s="467"/>
      <c r="XEM48" s="467"/>
      <c r="XEN48" s="467"/>
      <c r="XEO48" s="467"/>
      <c r="XEP48" s="467"/>
      <c r="XEQ48" s="467"/>
      <c r="XER48" s="467"/>
      <c r="XES48" s="467"/>
      <c r="XET48" s="467"/>
      <c r="XEU48" s="467"/>
      <c r="XEV48" s="467"/>
      <c r="XEW48" s="467"/>
      <c r="XEX48" s="467"/>
      <c r="XEY48" s="467"/>
      <c r="XEZ48" s="467"/>
      <c r="XFA48" s="467"/>
      <c r="XFB48" s="467"/>
    </row>
    <row r="49" spans="1:16382" s="364" customFormat="1" ht="13" customHeight="1">
      <c r="A49" s="412">
        <f>IF(details!A49="","",details!A49)</f>
        <v>41</v>
      </c>
      <c r="B49" s="394" t="str">
        <f>IF(details!B49="","",details!B49)</f>
        <v>SC</v>
      </c>
      <c r="C49" s="394" t="str">
        <f>IF(details!C49="","",details!C49)</f>
        <v>G</v>
      </c>
      <c r="D49" s="394">
        <f>IF(details!D49="","",details!D49)</f>
        <v>10462</v>
      </c>
      <c r="E49" s="401">
        <f>IF(details!E49="","",details!E49)</f>
        <v>11441</v>
      </c>
      <c r="F49" s="72">
        <f>IF(details!F49="","",details!F49)</f>
        <v>35250</v>
      </c>
      <c r="G49" s="89" t="str">
        <f>IF(details!G49="","",details!G49)</f>
        <v>A 041</v>
      </c>
      <c r="H49" s="89" t="str">
        <f>IF(details!H49="","",details!H49)</f>
        <v>B 041</v>
      </c>
      <c r="I49" s="89" t="str">
        <f>IF(details!I49="","",details!I49)</f>
        <v>C 041</v>
      </c>
      <c r="J49" s="394">
        <f>IF(details!J49="","",details!J49)</f>
        <v>4</v>
      </c>
      <c r="K49" s="394" t="str">
        <f>IF(details!K49="","",details!K49)</f>
        <v>ML</v>
      </c>
      <c r="L49" s="394">
        <f>IF(details!L49="","",details!L49)</f>
        <v>4</v>
      </c>
      <c r="M49" s="205">
        <f t="shared" si="171"/>
        <v>8</v>
      </c>
      <c r="N49" s="394">
        <f>IF(details!M49="","",details!M49)</f>
        <v>32</v>
      </c>
      <c r="O49" s="205">
        <f t="shared" si="172"/>
        <v>40</v>
      </c>
      <c r="P49" s="394">
        <f>IF(details!N49="","",details!N49)</f>
        <v>69</v>
      </c>
      <c r="Q49" s="392">
        <f t="shared" si="173"/>
        <v>109</v>
      </c>
      <c r="R49" s="409">
        <f t="shared" si="282"/>
        <v>0</v>
      </c>
      <c r="S49" s="66">
        <f t="shared" si="39"/>
        <v>200</v>
      </c>
      <c r="T49" s="409" t="str">
        <f t="shared" si="311"/>
        <v/>
      </c>
      <c r="U49" s="409" t="str">
        <f t="shared" si="40"/>
        <v>P</v>
      </c>
      <c r="V49" s="409" t="str">
        <f t="shared" si="312"/>
        <v>II</v>
      </c>
      <c r="W49" s="394">
        <f>IF(details!O49="","",details!O49)</f>
        <v>6</v>
      </c>
      <c r="X49" s="394" t="str">
        <f>IF(details!P49="","",details!P49)</f>
        <v>ML</v>
      </c>
      <c r="Y49" s="394">
        <f>IF(details!Q49="","",details!Q49)</f>
        <v>8</v>
      </c>
      <c r="Z49" s="205">
        <f t="shared" si="174"/>
        <v>14</v>
      </c>
      <c r="AA49" s="394">
        <f>IF(details!R49="","",details!R49)</f>
        <v>29</v>
      </c>
      <c r="AB49" s="205">
        <f t="shared" si="175"/>
        <v>43</v>
      </c>
      <c r="AC49" s="394">
        <f>IF(details!S49="","",details!S49)</f>
        <v>45</v>
      </c>
      <c r="AD49" s="392">
        <f t="shared" si="176"/>
        <v>88</v>
      </c>
      <c r="AE49" s="409">
        <f t="shared" si="281"/>
        <v>0</v>
      </c>
      <c r="AF49" s="66">
        <f t="shared" si="45"/>
        <v>200</v>
      </c>
      <c r="AG49" s="409" t="str">
        <f t="shared" si="313"/>
        <v/>
      </c>
      <c r="AH49" s="409" t="str">
        <f>IF(OR($E49="NSO",$E49="",AC49=""),"",IF(OR(AG49="AB",AC49="ab"),"AB",IF(AC49="ML","RE",IF(AND(AD49&gt;=36%*AF49,AC49&gt;=20),"P",IF(AND(AD49&gt;=34%*AF49,#REF!=0,AC49&gt;=20),"G2",IF(AND(AD49&gt;=31%*AF49,#REF!=0,AC49&gt;=20),"G1",IF(AD49&gt;=25%*AF49,"S","F")))))))</f>
        <v>P</v>
      </c>
      <c r="AI49" s="409" t="str">
        <f t="shared" si="314"/>
        <v>III</v>
      </c>
      <c r="AJ49" s="394" t="str">
        <f>IF(details!T49="","",details!T49)</f>
        <v>a</v>
      </c>
      <c r="AK49" s="89" t="str">
        <f t="shared" si="177"/>
        <v>PHYSICS</v>
      </c>
      <c r="AL49" s="394">
        <f>IF(details!U49="","",details!U49)</f>
        <v>6</v>
      </c>
      <c r="AM49" s="394" t="str">
        <f>IF(details!V49="","",details!V49)</f>
        <v>ML</v>
      </c>
      <c r="AN49" s="394">
        <f>IF(details!W49="","",details!W49)</f>
        <v>10</v>
      </c>
      <c r="AO49" s="205">
        <f t="shared" si="178"/>
        <v>16</v>
      </c>
      <c r="AP49" s="394">
        <f>IF(details!X49="","",details!X49)</f>
        <v>20</v>
      </c>
      <c r="AQ49" s="394">
        <f>IF(details!Y49="","",details!Y49)</f>
        <v>12</v>
      </c>
      <c r="AR49" s="205">
        <f t="shared" si="179"/>
        <v>32</v>
      </c>
      <c r="AS49" s="205">
        <f t="shared" si="180"/>
        <v>36</v>
      </c>
      <c r="AT49" s="205">
        <f t="shared" si="181"/>
        <v>48</v>
      </c>
      <c r="AU49" s="394">
        <f>IF(details!Z49="","",details!Z49)</f>
        <v>43</v>
      </c>
      <c r="AV49" s="394">
        <f>IF(details!AA49="","",details!AA49)</f>
        <v>23</v>
      </c>
      <c r="AW49" s="205">
        <f t="shared" si="182"/>
        <v>66</v>
      </c>
      <c r="AX49" s="205">
        <f t="shared" si="183"/>
        <v>79</v>
      </c>
      <c r="AY49" s="205">
        <f t="shared" si="184"/>
        <v>35</v>
      </c>
      <c r="AZ49" s="401">
        <f t="shared" si="185"/>
        <v>114</v>
      </c>
      <c r="BA49" s="332">
        <f t="shared" si="186"/>
        <v>10</v>
      </c>
      <c r="BB49" s="409">
        <f t="shared" si="187"/>
        <v>0</v>
      </c>
      <c r="BC49" s="66">
        <f t="shared" si="188"/>
        <v>70</v>
      </c>
      <c r="BD49" s="66">
        <f t="shared" si="189"/>
        <v>30</v>
      </c>
      <c r="BE49" s="66">
        <f t="shared" si="190"/>
        <v>140</v>
      </c>
      <c r="BF49" s="66">
        <f t="shared" si="93"/>
        <v>50</v>
      </c>
      <c r="BG49" s="332">
        <f t="shared" si="94"/>
        <v>190</v>
      </c>
      <c r="BH49" s="409" t="str">
        <f t="shared" si="95"/>
        <v/>
      </c>
      <c r="BI49" s="66" t="str">
        <f t="shared" si="96"/>
        <v>P</v>
      </c>
      <c r="BJ49" s="66" t="str">
        <f t="shared" si="97"/>
        <v>P</v>
      </c>
      <c r="BK49" s="409" t="str">
        <f t="shared" si="98"/>
        <v>I</v>
      </c>
      <c r="BL49" s="394" t="str">
        <f>IF(details!AB49="","",details!AB49)</f>
        <v>A</v>
      </c>
      <c r="BM49" s="89" t="str">
        <f t="shared" si="191"/>
        <v>CHEMISTRY</v>
      </c>
      <c r="BN49" s="394">
        <f>IF(details!AC49="","",details!AC49)</f>
        <v>5</v>
      </c>
      <c r="BO49" s="394" t="str">
        <f>IF(details!AD49="","",details!AD49)</f>
        <v>ML</v>
      </c>
      <c r="BP49" s="394">
        <f>IF(details!AE49="","",details!AE49)</f>
        <v>7</v>
      </c>
      <c r="BQ49" s="205">
        <f t="shared" si="192"/>
        <v>12</v>
      </c>
      <c r="BR49" s="394">
        <f>IF(details!AF49="","",details!AF49)</f>
        <v>24</v>
      </c>
      <c r="BS49" s="394">
        <f>IF(details!AG49="","",details!AG49)</f>
        <v>18</v>
      </c>
      <c r="BT49" s="205">
        <f t="shared" si="193"/>
        <v>42</v>
      </c>
      <c r="BU49" s="205">
        <f t="shared" si="194"/>
        <v>36</v>
      </c>
      <c r="BV49" s="205">
        <f t="shared" si="195"/>
        <v>54</v>
      </c>
      <c r="BW49" s="394">
        <f>IF(details!AH49="","",details!AH49)</f>
        <v>35</v>
      </c>
      <c r="BX49" s="394">
        <f>IF(details!AI49="","",details!AI49)</f>
        <v>27</v>
      </c>
      <c r="BY49" s="205">
        <f t="shared" si="196"/>
        <v>62</v>
      </c>
      <c r="BZ49" s="205">
        <f t="shared" si="197"/>
        <v>71</v>
      </c>
      <c r="CA49" s="205">
        <f t="shared" si="198"/>
        <v>45</v>
      </c>
      <c r="CB49" s="401">
        <f t="shared" si="199"/>
        <v>116</v>
      </c>
      <c r="CC49" s="332">
        <f t="shared" si="56"/>
        <v>10</v>
      </c>
      <c r="CD49" s="409">
        <f t="shared" si="57"/>
        <v>0</v>
      </c>
      <c r="CE49" s="66">
        <f t="shared" si="58"/>
        <v>70</v>
      </c>
      <c r="CF49" s="66">
        <f t="shared" si="200"/>
        <v>30</v>
      </c>
      <c r="CG49" s="66">
        <f t="shared" si="201"/>
        <v>140</v>
      </c>
      <c r="CH49" s="66">
        <f t="shared" si="61"/>
        <v>50</v>
      </c>
      <c r="CI49" s="332">
        <f t="shared" si="62"/>
        <v>190</v>
      </c>
      <c r="CJ49" s="409" t="str">
        <f t="shared" si="63"/>
        <v/>
      </c>
      <c r="CK49" s="66" t="str">
        <f t="shared" si="64"/>
        <v>P</v>
      </c>
      <c r="CL49" s="66" t="str">
        <f t="shared" si="65"/>
        <v>P</v>
      </c>
      <c r="CM49" s="409" t="str">
        <f t="shared" si="66"/>
        <v>I</v>
      </c>
      <c r="CN49" s="394" t="str">
        <f>IF(details!AJ49="","",details!AJ49)</f>
        <v>a</v>
      </c>
      <c r="CO49" s="89" t="str">
        <f t="shared" si="202"/>
        <v>BIOLOGY</v>
      </c>
      <c r="CP49" s="394">
        <f>IF(details!AK49="","",details!AK49)</f>
        <v>10</v>
      </c>
      <c r="CQ49" s="394" t="str">
        <f>IF(details!AL49="","",details!AL49)</f>
        <v>ML</v>
      </c>
      <c r="CR49" s="394">
        <f>IF(details!AM49="","",details!AM49)</f>
        <v>10</v>
      </c>
      <c r="CS49" s="205">
        <f t="shared" si="203"/>
        <v>20</v>
      </c>
      <c r="CT49" s="394">
        <f>IF(details!AN49="","",details!AN49)</f>
        <v>14</v>
      </c>
      <c r="CU49" s="394">
        <f>IF(details!AO49="","",details!AO49)</f>
        <v>15</v>
      </c>
      <c r="CV49" s="205">
        <f t="shared" si="204"/>
        <v>29</v>
      </c>
      <c r="CW49" s="205">
        <f t="shared" si="205"/>
        <v>34</v>
      </c>
      <c r="CX49" s="205">
        <f t="shared" si="206"/>
        <v>49</v>
      </c>
      <c r="CY49" s="394">
        <f>IF(details!AP49="","",details!AP49)</f>
        <v>37</v>
      </c>
      <c r="CZ49" s="394">
        <f>IF(details!AQ49="","",details!AQ49)</f>
        <v>27</v>
      </c>
      <c r="DA49" s="205">
        <f t="shared" si="207"/>
        <v>64</v>
      </c>
      <c r="DB49" s="205">
        <f t="shared" si="208"/>
        <v>71</v>
      </c>
      <c r="DC49" s="205">
        <f t="shared" si="209"/>
        <v>42</v>
      </c>
      <c r="DD49" s="401">
        <f t="shared" si="210"/>
        <v>113</v>
      </c>
      <c r="DE49" s="332">
        <f t="shared" si="75"/>
        <v>10</v>
      </c>
      <c r="DF49" s="409">
        <f t="shared" si="76"/>
        <v>0</v>
      </c>
      <c r="DG49" s="66">
        <f t="shared" si="77"/>
        <v>70</v>
      </c>
      <c r="DH49" s="66">
        <f t="shared" si="211"/>
        <v>30</v>
      </c>
      <c r="DI49" s="66">
        <f t="shared" si="79"/>
        <v>140</v>
      </c>
      <c r="DJ49" s="66">
        <f t="shared" si="80"/>
        <v>50</v>
      </c>
      <c r="DK49" s="332">
        <f t="shared" si="81"/>
        <v>190</v>
      </c>
      <c r="DL49" s="409" t="str">
        <f t="shared" si="82"/>
        <v/>
      </c>
      <c r="DM49" s="66" t="str">
        <f t="shared" si="83"/>
        <v>P</v>
      </c>
      <c r="DN49" s="66" t="str">
        <f t="shared" si="84"/>
        <v>P</v>
      </c>
      <c r="DO49" s="409" t="str">
        <f t="shared" si="85"/>
        <v>II</v>
      </c>
      <c r="DP49" s="66">
        <f t="shared" si="86"/>
        <v>30</v>
      </c>
      <c r="DQ49" s="394">
        <f>IF(details!AR49="","",details!AR49)</f>
        <v>8</v>
      </c>
      <c r="DR49" s="394" t="str">
        <f>IF(details!AS49="","",details!AS49)</f>
        <v>ML</v>
      </c>
      <c r="DS49" s="394">
        <f>IF(details!AT49="","",details!AT49)</f>
        <v>10</v>
      </c>
      <c r="DT49" s="205">
        <f t="shared" si="212"/>
        <v>18</v>
      </c>
      <c r="DU49" s="394">
        <f>IF(details!AU49="","",details!AU49)</f>
        <v>33</v>
      </c>
      <c r="DV49" s="205">
        <f t="shared" si="213"/>
        <v>51</v>
      </c>
      <c r="DW49" s="394">
        <f>IF(details!AV49="","",details!AV49)</f>
        <v>84</v>
      </c>
      <c r="DX49" s="392">
        <f t="shared" si="214"/>
        <v>135</v>
      </c>
      <c r="DY49" s="409">
        <f t="shared" si="215"/>
        <v>0</v>
      </c>
      <c r="DZ49" s="409">
        <f t="shared" si="216"/>
        <v>10</v>
      </c>
      <c r="EA49" s="66">
        <f t="shared" si="217"/>
        <v>190</v>
      </c>
      <c r="EB49" s="409" t="str">
        <f t="shared" si="218"/>
        <v/>
      </c>
      <c r="EC49" s="409" t="str">
        <f t="shared" si="315"/>
        <v>B</v>
      </c>
      <c r="ED49" s="394">
        <f>IF(details!AW49="","",details!AW49)</f>
        <v>22</v>
      </c>
      <c r="EE49" s="394">
        <f>IF(details!AX49="","",details!AX49)</f>
        <v>26</v>
      </c>
      <c r="EF49" s="394">
        <f>IF(details!AY49="","",details!AY49)</f>
        <v>36</v>
      </c>
      <c r="EG49" s="392">
        <f t="shared" si="219"/>
        <v>84</v>
      </c>
      <c r="EH49" s="409">
        <f t="shared" si="220"/>
        <v>0</v>
      </c>
      <c r="EI49" s="409">
        <f t="shared" si="221"/>
        <v>0</v>
      </c>
      <c r="EJ49" s="66">
        <f t="shared" si="222"/>
        <v>100</v>
      </c>
      <c r="EK49" s="409" t="str">
        <f t="shared" si="223"/>
        <v/>
      </c>
      <c r="EL49" s="409" t="str">
        <f t="shared" si="316"/>
        <v>A</v>
      </c>
      <c r="EM49" s="409" t="str">
        <f t="shared" si="317"/>
        <v>II</v>
      </c>
      <c r="EN49" s="409" t="str">
        <f t="shared" si="318"/>
        <v>III</v>
      </c>
      <c r="EO49" s="409" t="str">
        <f t="shared" si="319"/>
        <v>I</v>
      </c>
      <c r="EP49" s="409" t="str">
        <f t="shared" si="224"/>
        <v>I</v>
      </c>
      <c r="EQ49" s="409" t="str">
        <f t="shared" si="225"/>
        <v>II</v>
      </c>
      <c r="ER49" s="409">
        <f t="shared" si="226"/>
        <v>0</v>
      </c>
      <c r="ES49" s="409">
        <f t="shared" si="227"/>
        <v>0</v>
      </c>
      <c r="ET49" s="409">
        <f t="shared" si="228"/>
        <v>0</v>
      </c>
      <c r="EU49" s="409">
        <f t="shared" si="229"/>
        <v>0</v>
      </c>
      <c r="EV49" s="409">
        <f t="shared" si="230"/>
        <v>0</v>
      </c>
      <c r="EW49" s="409" t="str">
        <f t="shared" si="231"/>
        <v/>
      </c>
      <c r="EX49" s="74" t="str">
        <f t="shared" si="320"/>
        <v>PASS</v>
      </c>
      <c r="EY49" s="68" t="str">
        <f>IF(details!CF49="","",details!CF49)</f>
        <v/>
      </c>
      <c r="EZ49" s="69" t="str">
        <f>IF(details!CG49="","",details!CG49)</f>
        <v/>
      </c>
      <c r="FA49" s="68" t="str">
        <f>IF(details!CJ49="","",details!CJ49)</f>
        <v/>
      </c>
      <c r="FB49" s="69" t="str">
        <f>IF(details!CK49="","",details!CK49)</f>
        <v/>
      </c>
      <c r="FC49" s="68" t="str">
        <f>IF(details!CN49="","",details!CN49)</f>
        <v/>
      </c>
      <c r="FD49" s="69" t="str">
        <f>IF(details!CO49="","",details!CO49)</f>
        <v/>
      </c>
      <c r="FE49" s="68" t="str">
        <f>IF(details!CR49="","",details!CR49)</f>
        <v/>
      </c>
      <c r="FF49" s="69" t="str">
        <f>IF(details!CS49="","",details!CS49)</f>
        <v/>
      </c>
      <c r="FG49" s="68">
        <f>IF(details!CV49="","",details!CV49)</f>
        <v>44</v>
      </c>
      <c r="FH49" s="69">
        <f>IF(details!CW49="","",details!CW49)</f>
        <v>0</v>
      </c>
      <c r="FI49" s="343">
        <f t="shared" si="250"/>
        <v>0</v>
      </c>
      <c r="FJ49" s="394" t="str">
        <f t="shared" si="321"/>
        <v>II</v>
      </c>
      <c r="FK49" s="394" t="str">
        <f t="shared" si="232"/>
        <v/>
      </c>
      <c r="FL49" s="460" t="str">
        <f t="shared" si="322"/>
        <v/>
      </c>
      <c r="FM49" s="394" t="str">
        <f t="shared" si="323"/>
        <v>III</v>
      </c>
      <c r="FN49" s="77" t="str">
        <f t="shared" si="233"/>
        <v/>
      </c>
      <c r="FO49" s="460" t="str">
        <f t="shared" si="324"/>
        <v/>
      </c>
      <c r="FP49" s="78" t="str">
        <f t="shared" si="325"/>
        <v>I</v>
      </c>
      <c r="FQ49" s="394" t="str">
        <f t="shared" si="326"/>
        <v>I</v>
      </c>
      <c r="FR49" s="394" t="str">
        <f t="shared" si="234"/>
        <v/>
      </c>
      <c r="FS49" s="394" t="str">
        <f t="shared" si="235"/>
        <v/>
      </c>
      <c r="FT49" s="394" t="str">
        <f t="shared" si="236"/>
        <v/>
      </c>
      <c r="FU49" s="364" t="str">
        <f t="shared" si="237"/>
        <v/>
      </c>
      <c r="FV49" s="394" t="str">
        <f t="shared" si="238"/>
        <v/>
      </c>
      <c r="FW49" s="394" t="str">
        <f t="shared" si="239"/>
        <v/>
      </c>
      <c r="FX49" s="394" t="str">
        <f t="shared" si="240"/>
        <v/>
      </c>
      <c r="FY49" s="394" t="str">
        <f t="shared" si="327"/>
        <v/>
      </c>
      <c r="FZ49" s="461" t="str">
        <f t="shared" si="328"/>
        <v/>
      </c>
      <c r="GA49" s="78" t="str">
        <f t="shared" si="329"/>
        <v>I</v>
      </c>
      <c r="GB49" s="394" t="str">
        <f t="shared" si="330"/>
        <v>I</v>
      </c>
      <c r="GC49" s="394" t="str">
        <f t="shared" si="331"/>
        <v/>
      </c>
      <c r="GD49" s="394" t="str">
        <f t="shared" si="332"/>
        <v/>
      </c>
      <c r="GE49" s="394" t="str">
        <f t="shared" si="333"/>
        <v/>
      </c>
      <c r="GF49" s="462" t="str">
        <f t="shared" si="241"/>
        <v/>
      </c>
      <c r="GG49" s="397" t="str">
        <f t="shared" si="242"/>
        <v/>
      </c>
      <c r="GH49" s="394" t="str">
        <f t="shared" si="243"/>
        <v/>
      </c>
      <c r="GI49" s="394" t="str">
        <f t="shared" si="244"/>
        <v/>
      </c>
      <c r="GJ49" s="394" t="str">
        <f t="shared" si="334"/>
        <v/>
      </c>
      <c r="GK49" s="461" t="str">
        <f t="shared" si="335"/>
        <v/>
      </c>
      <c r="GL49" s="78" t="str">
        <f t="shared" si="336"/>
        <v>II</v>
      </c>
      <c r="GM49" s="394" t="str">
        <f t="shared" si="337"/>
        <v>II</v>
      </c>
      <c r="GN49" s="394" t="str">
        <f t="shared" si="338"/>
        <v/>
      </c>
      <c r="GO49" s="394" t="str">
        <f t="shared" si="339"/>
        <v/>
      </c>
      <c r="GP49" s="394" t="str">
        <f t="shared" si="340"/>
        <v/>
      </c>
      <c r="GQ49" s="394" t="str">
        <f t="shared" si="245"/>
        <v/>
      </c>
      <c r="GR49" s="394" t="str">
        <f t="shared" si="246"/>
        <v/>
      </c>
      <c r="GS49" s="394" t="str">
        <f t="shared" si="247"/>
        <v/>
      </c>
      <c r="GT49" s="394" t="str">
        <f t="shared" si="248"/>
        <v/>
      </c>
      <c r="GU49" s="394" t="str">
        <f t="shared" si="341"/>
        <v/>
      </c>
      <c r="GV49" s="461" t="str">
        <f t="shared" si="342"/>
        <v/>
      </c>
      <c r="GW49" s="394" t="str">
        <f t="shared" si="343"/>
        <v>B</v>
      </c>
      <c r="GX49" s="394" t="str">
        <f t="shared" si="344"/>
        <v>A</v>
      </c>
      <c r="GY49" s="394" t="str">
        <f t="shared" si="345"/>
        <v xml:space="preserve">    </v>
      </c>
      <c r="GZ49" s="394" t="str">
        <f t="shared" si="346"/>
        <v xml:space="preserve">    </v>
      </c>
      <c r="HA49" s="394" t="str">
        <f t="shared" si="347"/>
        <v xml:space="preserve">    </v>
      </c>
      <c r="HB49" s="394" t="str">
        <f t="shared" si="348"/>
        <v xml:space="preserve">        </v>
      </c>
      <c r="HC49" s="394" t="str">
        <f t="shared" si="349"/>
        <v xml:space="preserve">    </v>
      </c>
      <c r="HD49" s="394" t="str">
        <f t="shared" si="350"/>
        <v>PASS</v>
      </c>
      <c r="HE49" s="67">
        <f t="shared" si="351"/>
        <v>540</v>
      </c>
      <c r="HF49" s="73">
        <f t="shared" si="352"/>
        <v>55.670103092783506</v>
      </c>
      <c r="HG49" s="394" t="str">
        <f t="shared" si="353"/>
        <v>II</v>
      </c>
      <c r="HH49" s="75">
        <f t="shared" si="354"/>
        <v>55.670103092783506</v>
      </c>
      <c r="HI49" s="76">
        <f t="shared" si="249"/>
        <v>20.999999999999975</v>
      </c>
      <c r="HJ49" s="394" t="str">
        <f>IF(OR(HD49="SUPPL.",HD49="RE-EXAM."),'result subject-wise'!AR49,HD49)</f>
        <v>PASS</v>
      </c>
      <c r="HK49" s="463" t="str">
        <f t="shared" si="355"/>
        <v/>
      </c>
      <c r="HL49" s="464">
        <f t="shared" si="356"/>
        <v>55.670103092783506</v>
      </c>
      <c r="HM49" s="394" t="str">
        <f t="shared" si="357"/>
        <v>II</v>
      </c>
      <c r="HN49" s="304"/>
      <c r="HP49" s="465" t="str">
        <f>'full report'!V1097</f>
        <v/>
      </c>
      <c r="HQ49" s="466"/>
      <c r="HR49" s="373"/>
      <c r="HS49" s="373"/>
      <c r="HT49" s="373"/>
      <c r="HU49" s="373"/>
      <c r="HV49" s="373"/>
      <c r="JJ49" s="467"/>
      <c r="JK49" s="467"/>
      <c r="JL49" s="467"/>
      <c r="JM49" s="467"/>
      <c r="JN49" s="467"/>
      <c r="JO49" s="467"/>
      <c r="JP49" s="467"/>
      <c r="JQ49" s="467"/>
      <c r="JR49" s="467"/>
      <c r="JS49" s="467"/>
      <c r="JT49" s="467"/>
      <c r="JU49" s="467"/>
      <c r="JV49" s="467"/>
      <c r="JW49" s="467"/>
      <c r="JX49" s="467"/>
      <c r="JY49" s="467"/>
      <c r="JZ49" s="467"/>
      <c r="KA49" s="467"/>
      <c r="KB49" s="467"/>
      <c r="KC49" s="467"/>
      <c r="KD49" s="467"/>
      <c r="KE49" s="467"/>
      <c r="KF49" s="467"/>
      <c r="KG49" s="467"/>
      <c r="KH49" s="467"/>
      <c r="KI49" s="467"/>
      <c r="KJ49" s="467"/>
      <c r="KK49" s="467"/>
      <c r="KL49" s="467"/>
      <c r="KM49" s="467"/>
      <c r="KN49" s="467"/>
      <c r="KO49" s="467"/>
      <c r="KP49" s="467"/>
      <c r="KQ49" s="467"/>
      <c r="KR49" s="467"/>
      <c r="KS49" s="467"/>
      <c r="KT49" s="467"/>
      <c r="KU49" s="467"/>
      <c r="KV49" s="467"/>
      <c r="KW49" s="467"/>
      <c r="KX49" s="467"/>
      <c r="KY49" s="467"/>
      <c r="KZ49" s="467"/>
      <c r="LA49" s="467"/>
      <c r="LB49" s="467"/>
      <c r="LC49" s="467"/>
      <c r="LD49" s="467"/>
      <c r="LE49" s="467"/>
      <c r="LF49" s="467"/>
      <c r="LG49" s="467"/>
      <c r="LH49" s="467"/>
      <c r="LI49" s="467"/>
      <c r="LJ49" s="467"/>
      <c r="LK49" s="467"/>
      <c r="LL49" s="467"/>
      <c r="LM49" s="467"/>
      <c r="LN49" s="467"/>
      <c r="LO49" s="467"/>
      <c r="LP49" s="467"/>
      <c r="LQ49" s="467"/>
      <c r="LR49" s="467"/>
      <c r="LS49" s="467"/>
      <c r="LT49" s="467"/>
      <c r="LU49" s="467"/>
      <c r="LV49" s="467"/>
      <c r="LW49" s="467"/>
      <c r="LX49" s="467"/>
      <c r="LY49" s="467"/>
      <c r="LZ49" s="467"/>
      <c r="MA49" s="467"/>
      <c r="MB49" s="467"/>
      <c r="MC49" s="467"/>
      <c r="MD49" s="467"/>
      <c r="ME49" s="467"/>
      <c r="MF49" s="467"/>
      <c r="MG49" s="467"/>
      <c r="MH49" s="467"/>
      <c r="MI49" s="467"/>
      <c r="MJ49" s="467"/>
      <c r="MK49" s="467"/>
      <c r="ML49" s="467"/>
      <c r="MM49" s="467"/>
      <c r="MN49" s="467"/>
      <c r="MO49" s="467"/>
      <c r="MP49" s="467"/>
      <c r="MQ49" s="467"/>
      <c r="MR49" s="467"/>
      <c r="MS49" s="467"/>
      <c r="MT49" s="467"/>
      <c r="MU49" s="467"/>
      <c r="MV49" s="467"/>
      <c r="MW49" s="467"/>
      <c r="MX49" s="467"/>
      <c r="MY49" s="467"/>
      <c r="MZ49" s="467"/>
      <c r="NA49" s="467"/>
      <c r="NB49" s="467"/>
      <c r="NC49" s="467"/>
      <c r="ND49" s="467"/>
      <c r="NE49" s="467"/>
      <c r="NF49" s="467"/>
      <c r="NG49" s="467"/>
      <c r="NH49" s="467"/>
      <c r="NI49" s="467"/>
      <c r="NJ49" s="467"/>
      <c r="NK49" s="467"/>
      <c r="NL49" s="467"/>
      <c r="NM49" s="467"/>
      <c r="NN49" s="467"/>
      <c r="NO49" s="467"/>
      <c r="NP49" s="467"/>
      <c r="NQ49" s="467"/>
      <c r="NR49" s="467"/>
      <c r="NS49" s="467"/>
      <c r="NT49" s="467"/>
      <c r="NU49" s="467"/>
      <c r="NV49" s="467"/>
      <c r="NW49" s="467"/>
      <c r="NX49" s="467"/>
      <c r="NY49" s="467"/>
      <c r="NZ49" s="467"/>
      <c r="OA49" s="467"/>
      <c r="OB49" s="467"/>
      <c r="OC49" s="467"/>
      <c r="OD49" s="467"/>
      <c r="OE49" s="467"/>
      <c r="OF49" s="467"/>
      <c r="OG49" s="467"/>
      <c r="OH49" s="467"/>
      <c r="OI49" s="467"/>
      <c r="OJ49" s="467"/>
      <c r="OK49" s="467"/>
      <c r="OL49" s="467"/>
      <c r="OM49" s="467"/>
      <c r="ON49" s="467"/>
      <c r="OO49" s="467"/>
      <c r="OP49" s="467"/>
      <c r="OQ49" s="467"/>
      <c r="OR49" s="467"/>
      <c r="OS49" s="467"/>
      <c r="OT49" s="467"/>
      <c r="OU49" s="467"/>
      <c r="OV49" s="467"/>
      <c r="OW49" s="467"/>
      <c r="OX49" s="467"/>
      <c r="OY49" s="467"/>
      <c r="OZ49" s="467"/>
      <c r="PA49" s="467"/>
      <c r="PB49" s="467"/>
      <c r="PC49" s="467"/>
      <c r="PD49" s="467"/>
      <c r="PE49" s="467"/>
      <c r="PF49" s="467"/>
      <c r="PG49" s="467"/>
      <c r="PH49" s="467"/>
      <c r="PI49" s="467"/>
      <c r="PJ49" s="467"/>
      <c r="PK49" s="467"/>
      <c r="PL49" s="467"/>
      <c r="PM49" s="467"/>
      <c r="PN49" s="467"/>
      <c r="PO49" s="467"/>
      <c r="PP49" s="467"/>
      <c r="PQ49" s="467"/>
      <c r="PR49" s="467"/>
      <c r="PS49" s="467"/>
      <c r="PT49" s="467"/>
      <c r="PU49" s="467"/>
      <c r="PV49" s="467"/>
      <c r="PW49" s="467"/>
      <c r="PX49" s="467"/>
      <c r="PY49" s="467"/>
      <c r="PZ49" s="467"/>
      <c r="QA49" s="467"/>
      <c r="QB49" s="467"/>
      <c r="QC49" s="467"/>
      <c r="QD49" s="467"/>
      <c r="QE49" s="467"/>
      <c r="QF49" s="467"/>
      <c r="QG49" s="467"/>
      <c r="QH49" s="467"/>
      <c r="QI49" s="467"/>
      <c r="QJ49" s="467"/>
      <c r="QK49" s="467"/>
      <c r="QL49" s="467"/>
      <c r="QM49" s="467"/>
      <c r="QN49" s="467"/>
      <c r="QO49" s="467"/>
      <c r="QP49" s="467"/>
      <c r="QQ49" s="467"/>
      <c r="QR49" s="467"/>
      <c r="QS49" s="467"/>
      <c r="QT49" s="467"/>
      <c r="QU49" s="467"/>
      <c r="QV49" s="467"/>
      <c r="QW49" s="467"/>
      <c r="QX49" s="467"/>
      <c r="QY49" s="467"/>
      <c r="QZ49" s="467"/>
      <c r="RA49" s="467"/>
      <c r="RB49" s="467"/>
      <c r="RC49" s="467"/>
      <c r="RD49" s="467"/>
      <c r="RE49" s="467"/>
      <c r="RF49" s="467"/>
      <c r="RG49" s="467"/>
      <c r="RH49" s="467"/>
      <c r="RI49" s="467"/>
      <c r="RJ49" s="467"/>
      <c r="RK49" s="467"/>
      <c r="RL49" s="467"/>
      <c r="RM49" s="467"/>
      <c r="RN49" s="467"/>
      <c r="RO49" s="467"/>
      <c r="RP49" s="467"/>
      <c r="RQ49" s="467"/>
      <c r="RR49" s="467"/>
      <c r="RS49" s="467"/>
      <c r="RT49" s="467"/>
      <c r="RU49" s="467"/>
      <c r="RV49" s="467"/>
      <c r="RW49" s="467"/>
      <c r="RX49" s="467"/>
      <c r="RY49" s="467"/>
      <c r="RZ49" s="467"/>
      <c r="SA49" s="467"/>
      <c r="SB49" s="467"/>
      <c r="SC49" s="467"/>
      <c r="SD49" s="467"/>
      <c r="SE49" s="467"/>
      <c r="SF49" s="467"/>
      <c r="SG49" s="467"/>
      <c r="SH49" s="467"/>
      <c r="SI49" s="467"/>
      <c r="SJ49" s="467"/>
      <c r="SK49" s="467"/>
      <c r="SL49" s="467"/>
      <c r="SM49" s="467"/>
      <c r="SN49" s="467"/>
      <c r="SO49" s="467"/>
      <c r="SP49" s="467"/>
      <c r="SQ49" s="467"/>
      <c r="SR49" s="467"/>
      <c r="SS49" s="467"/>
      <c r="ST49" s="467"/>
      <c r="SU49" s="467"/>
      <c r="SV49" s="467"/>
      <c r="SW49" s="467"/>
      <c r="SX49" s="467"/>
      <c r="SY49" s="467"/>
      <c r="SZ49" s="467"/>
      <c r="TA49" s="467"/>
      <c r="TB49" s="467"/>
      <c r="TC49" s="467"/>
      <c r="TD49" s="467"/>
      <c r="TE49" s="467"/>
      <c r="TF49" s="467"/>
      <c r="TG49" s="467"/>
      <c r="TH49" s="467"/>
      <c r="TI49" s="467"/>
      <c r="TJ49" s="467"/>
      <c r="TK49" s="467"/>
      <c r="TL49" s="467"/>
      <c r="TM49" s="467"/>
      <c r="TN49" s="467"/>
      <c r="TO49" s="467"/>
      <c r="TP49" s="467"/>
      <c r="TQ49" s="467"/>
      <c r="TR49" s="467"/>
      <c r="TS49" s="467"/>
      <c r="TT49" s="467"/>
      <c r="TU49" s="467"/>
      <c r="TV49" s="467"/>
      <c r="TW49" s="467"/>
      <c r="TX49" s="467"/>
      <c r="TY49" s="467"/>
      <c r="TZ49" s="467"/>
      <c r="UA49" s="467"/>
      <c r="UB49" s="467"/>
      <c r="UC49" s="467"/>
      <c r="UD49" s="467"/>
      <c r="UE49" s="467"/>
      <c r="UF49" s="467"/>
      <c r="UG49" s="467"/>
      <c r="UH49" s="467"/>
      <c r="UI49" s="467"/>
      <c r="UJ49" s="467"/>
      <c r="UK49" s="467"/>
      <c r="UL49" s="467"/>
      <c r="UM49" s="467"/>
      <c r="UN49" s="467"/>
      <c r="UO49" s="467"/>
      <c r="UP49" s="467"/>
      <c r="UQ49" s="467"/>
      <c r="UR49" s="467"/>
      <c r="US49" s="467"/>
      <c r="UT49" s="467"/>
      <c r="UU49" s="467"/>
      <c r="UV49" s="467"/>
      <c r="UW49" s="467"/>
      <c r="UX49" s="467"/>
      <c r="UY49" s="467"/>
      <c r="UZ49" s="467"/>
      <c r="VA49" s="467"/>
      <c r="VB49" s="467"/>
      <c r="VC49" s="467"/>
      <c r="VD49" s="467"/>
      <c r="VE49" s="467"/>
      <c r="VF49" s="467"/>
      <c r="VG49" s="467"/>
      <c r="VH49" s="467"/>
      <c r="VI49" s="467"/>
      <c r="VJ49" s="467"/>
      <c r="VK49" s="467"/>
      <c r="VL49" s="467"/>
      <c r="VM49" s="467"/>
      <c r="VN49" s="467"/>
      <c r="VO49" s="467"/>
      <c r="VP49" s="467"/>
      <c r="VQ49" s="467"/>
      <c r="VR49" s="467"/>
      <c r="VS49" s="467"/>
      <c r="VT49" s="467"/>
      <c r="VU49" s="467"/>
      <c r="VV49" s="467"/>
      <c r="VW49" s="467"/>
      <c r="VX49" s="467"/>
      <c r="VY49" s="467"/>
      <c r="VZ49" s="467"/>
      <c r="WA49" s="467"/>
      <c r="WB49" s="467"/>
      <c r="WC49" s="467"/>
      <c r="WD49" s="467"/>
      <c r="WE49" s="467"/>
      <c r="WF49" s="467"/>
      <c r="WG49" s="467"/>
      <c r="WH49" s="467"/>
      <c r="WI49" s="467"/>
      <c r="WJ49" s="467"/>
      <c r="WK49" s="467"/>
      <c r="WL49" s="467"/>
      <c r="WM49" s="467"/>
      <c r="WN49" s="467"/>
      <c r="WO49" s="467"/>
      <c r="WP49" s="467"/>
      <c r="WQ49" s="467"/>
      <c r="WR49" s="467"/>
      <c r="WS49" s="467"/>
      <c r="WT49" s="467"/>
      <c r="WU49" s="467"/>
      <c r="WV49" s="467"/>
      <c r="WW49" s="467"/>
      <c r="WX49" s="467"/>
      <c r="WY49" s="467"/>
      <c r="WZ49" s="467"/>
      <c r="XA49" s="467"/>
      <c r="XB49" s="467"/>
      <c r="XC49" s="467"/>
      <c r="XD49" s="467"/>
      <c r="XE49" s="467"/>
      <c r="XF49" s="467"/>
      <c r="XG49" s="467"/>
      <c r="XH49" s="467"/>
      <c r="XI49" s="467"/>
      <c r="XJ49" s="467"/>
      <c r="XK49" s="467"/>
      <c r="XL49" s="467"/>
      <c r="XM49" s="467"/>
      <c r="XN49" s="467"/>
      <c r="XO49" s="467"/>
      <c r="XP49" s="467"/>
      <c r="XQ49" s="467"/>
      <c r="XR49" s="467"/>
      <c r="XS49" s="467"/>
      <c r="XT49" s="467"/>
      <c r="XU49" s="467"/>
      <c r="XV49" s="467"/>
      <c r="XW49" s="467"/>
      <c r="XX49" s="467"/>
      <c r="XY49" s="467"/>
      <c r="XZ49" s="467"/>
      <c r="YA49" s="467"/>
      <c r="YB49" s="467"/>
      <c r="YC49" s="467"/>
      <c r="YD49" s="467"/>
      <c r="YE49" s="467"/>
      <c r="YF49" s="467"/>
      <c r="YG49" s="467"/>
      <c r="YH49" s="467"/>
      <c r="YI49" s="467"/>
      <c r="YJ49" s="467"/>
      <c r="YK49" s="467"/>
      <c r="YL49" s="467"/>
      <c r="YM49" s="467"/>
      <c r="YN49" s="467"/>
      <c r="YO49" s="467"/>
      <c r="YP49" s="467"/>
      <c r="YQ49" s="467"/>
      <c r="YR49" s="467"/>
      <c r="YS49" s="467"/>
      <c r="YT49" s="467"/>
      <c r="YU49" s="467"/>
      <c r="YV49" s="467"/>
      <c r="YW49" s="467"/>
      <c r="YX49" s="467"/>
      <c r="YY49" s="467"/>
      <c r="YZ49" s="467"/>
      <c r="ZA49" s="467"/>
      <c r="ZB49" s="467"/>
      <c r="ZC49" s="467"/>
      <c r="ZD49" s="467"/>
      <c r="ZE49" s="467"/>
      <c r="ZF49" s="467"/>
      <c r="ZG49" s="467"/>
      <c r="ZH49" s="467"/>
      <c r="ZI49" s="467"/>
      <c r="ZJ49" s="467"/>
      <c r="ZK49" s="467"/>
      <c r="ZL49" s="467"/>
      <c r="ZM49" s="467"/>
      <c r="ZN49" s="467"/>
      <c r="ZO49" s="467"/>
      <c r="ZP49" s="467"/>
      <c r="ZQ49" s="467"/>
      <c r="ZR49" s="467"/>
      <c r="ZS49" s="467"/>
      <c r="ZT49" s="467"/>
      <c r="ZU49" s="467"/>
      <c r="ZV49" s="467"/>
      <c r="ZW49" s="467"/>
      <c r="ZX49" s="467"/>
      <c r="ZY49" s="467"/>
      <c r="ZZ49" s="467"/>
      <c r="AAA49" s="467"/>
      <c r="AAB49" s="467"/>
      <c r="AAC49" s="467"/>
      <c r="AAD49" s="467"/>
      <c r="AAE49" s="467"/>
      <c r="AAF49" s="467"/>
      <c r="AAG49" s="467"/>
      <c r="AAH49" s="467"/>
      <c r="AAI49" s="467"/>
      <c r="AAJ49" s="467"/>
      <c r="AAK49" s="467"/>
      <c r="AAL49" s="467"/>
      <c r="AAM49" s="467"/>
      <c r="AAN49" s="467"/>
      <c r="AAO49" s="467"/>
      <c r="AAP49" s="467"/>
      <c r="AAQ49" s="467"/>
      <c r="AAR49" s="467"/>
      <c r="AAS49" s="467"/>
      <c r="AAT49" s="467"/>
      <c r="AAU49" s="467"/>
      <c r="AAV49" s="467"/>
      <c r="AAW49" s="467"/>
      <c r="AAX49" s="467"/>
      <c r="AAY49" s="467"/>
      <c r="AAZ49" s="467"/>
      <c r="ABA49" s="467"/>
      <c r="ABB49" s="467"/>
      <c r="ABC49" s="467"/>
      <c r="ABD49" s="467"/>
      <c r="ABE49" s="467"/>
      <c r="ABF49" s="467"/>
      <c r="ABG49" s="467"/>
      <c r="ABH49" s="467"/>
      <c r="ABI49" s="467"/>
      <c r="ABJ49" s="467"/>
      <c r="ABK49" s="467"/>
      <c r="ABL49" s="467"/>
      <c r="ABM49" s="467"/>
      <c r="ABN49" s="467"/>
      <c r="ABO49" s="467"/>
      <c r="ABP49" s="467"/>
      <c r="ABQ49" s="467"/>
      <c r="ABR49" s="467"/>
      <c r="ABS49" s="467"/>
      <c r="ABT49" s="467"/>
      <c r="ABU49" s="467"/>
      <c r="ABV49" s="467"/>
      <c r="ABW49" s="467"/>
      <c r="ABX49" s="467"/>
      <c r="ABY49" s="467"/>
      <c r="ABZ49" s="467"/>
      <c r="ACA49" s="467"/>
      <c r="ACB49" s="467"/>
      <c r="ACC49" s="467"/>
      <c r="ACD49" s="467"/>
      <c r="ACE49" s="467"/>
      <c r="ACF49" s="467"/>
      <c r="ACG49" s="467"/>
      <c r="ACH49" s="467"/>
      <c r="ACI49" s="467"/>
      <c r="ACJ49" s="467"/>
      <c r="ACK49" s="467"/>
      <c r="ACL49" s="467"/>
      <c r="ACM49" s="467"/>
      <c r="ACN49" s="467"/>
      <c r="ACO49" s="467"/>
      <c r="ACP49" s="467"/>
      <c r="ACQ49" s="467"/>
      <c r="ACR49" s="467"/>
      <c r="ACS49" s="467"/>
      <c r="ACT49" s="467"/>
      <c r="ACU49" s="467"/>
      <c r="ACV49" s="467"/>
      <c r="ACW49" s="467"/>
      <c r="ACX49" s="467"/>
      <c r="ACY49" s="467"/>
      <c r="ACZ49" s="467"/>
      <c r="ADA49" s="467"/>
      <c r="ADB49" s="467"/>
      <c r="ADC49" s="467"/>
      <c r="ADD49" s="467"/>
      <c r="ADE49" s="467"/>
      <c r="ADF49" s="467"/>
      <c r="ADG49" s="467"/>
      <c r="ADH49" s="467"/>
      <c r="ADI49" s="467"/>
      <c r="ADJ49" s="467"/>
      <c r="ADK49" s="467"/>
      <c r="ADL49" s="467"/>
      <c r="ADM49" s="467"/>
      <c r="ADN49" s="467"/>
      <c r="ADO49" s="467"/>
      <c r="ADP49" s="467"/>
      <c r="ADQ49" s="467"/>
      <c r="ADR49" s="467"/>
      <c r="ADS49" s="467"/>
      <c r="ADT49" s="467"/>
      <c r="ADU49" s="467"/>
      <c r="ADV49" s="467"/>
      <c r="ADW49" s="467"/>
      <c r="ADX49" s="467"/>
      <c r="ADY49" s="467"/>
      <c r="ADZ49" s="467"/>
      <c r="AEA49" s="467"/>
      <c r="AEB49" s="467"/>
      <c r="AEC49" s="467"/>
      <c r="AED49" s="467"/>
      <c r="AEE49" s="467"/>
      <c r="AEF49" s="467"/>
      <c r="AEG49" s="467"/>
      <c r="AEH49" s="467"/>
      <c r="AEI49" s="467"/>
      <c r="AEJ49" s="467"/>
      <c r="AEK49" s="467"/>
      <c r="AEL49" s="467"/>
      <c r="AEM49" s="467"/>
      <c r="AEN49" s="467"/>
      <c r="AEO49" s="467"/>
      <c r="AEP49" s="467"/>
      <c r="AEQ49" s="467"/>
      <c r="AER49" s="467"/>
      <c r="AES49" s="467"/>
      <c r="AET49" s="467"/>
      <c r="AEU49" s="467"/>
      <c r="AEV49" s="467"/>
      <c r="AEW49" s="467"/>
      <c r="AEX49" s="467"/>
      <c r="AEY49" s="467"/>
      <c r="AEZ49" s="467"/>
      <c r="AFA49" s="467"/>
      <c r="AFB49" s="467"/>
      <c r="AFC49" s="467"/>
      <c r="AFD49" s="467"/>
      <c r="AFE49" s="467"/>
      <c r="AFF49" s="467"/>
      <c r="AFG49" s="467"/>
      <c r="AFH49" s="467"/>
      <c r="AFI49" s="467"/>
      <c r="AFJ49" s="467"/>
      <c r="AFK49" s="467"/>
      <c r="AFL49" s="467"/>
      <c r="AFM49" s="467"/>
      <c r="AFN49" s="467"/>
      <c r="AFO49" s="467"/>
      <c r="AFP49" s="467"/>
      <c r="AFQ49" s="467"/>
      <c r="AFR49" s="467"/>
      <c r="AFS49" s="467"/>
      <c r="AFT49" s="467"/>
      <c r="AFU49" s="467"/>
      <c r="AFV49" s="467"/>
      <c r="AFW49" s="467"/>
      <c r="AFX49" s="467"/>
      <c r="AFY49" s="467"/>
      <c r="AFZ49" s="467"/>
      <c r="AGA49" s="467"/>
      <c r="AGB49" s="467"/>
      <c r="AGC49" s="467"/>
      <c r="AGD49" s="467"/>
      <c r="AGE49" s="467"/>
      <c r="AGF49" s="467"/>
      <c r="AGG49" s="467"/>
      <c r="AGH49" s="467"/>
      <c r="AGI49" s="467"/>
      <c r="AGJ49" s="467"/>
      <c r="AGK49" s="467"/>
      <c r="AGL49" s="467"/>
      <c r="AGM49" s="467"/>
      <c r="AGN49" s="467"/>
      <c r="AGO49" s="467"/>
      <c r="AGP49" s="467"/>
      <c r="AGQ49" s="467"/>
      <c r="AGR49" s="467"/>
      <c r="AGS49" s="467"/>
      <c r="AGT49" s="467"/>
      <c r="AGU49" s="467"/>
      <c r="AGV49" s="467"/>
      <c r="AGW49" s="467"/>
      <c r="AGX49" s="467"/>
      <c r="AGY49" s="467"/>
      <c r="AGZ49" s="467"/>
      <c r="AHA49" s="467"/>
      <c r="AHB49" s="467"/>
      <c r="AHC49" s="467"/>
      <c r="AHD49" s="467"/>
      <c r="AHE49" s="467"/>
      <c r="AHF49" s="467"/>
      <c r="AHG49" s="467"/>
      <c r="AHH49" s="467"/>
      <c r="AHI49" s="467"/>
      <c r="AHJ49" s="467"/>
      <c r="AHK49" s="467"/>
      <c r="AHL49" s="467"/>
      <c r="AHM49" s="467"/>
      <c r="AHN49" s="467"/>
      <c r="AHO49" s="467"/>
      <c r="AHP49" s="467"/>
      <c r="AHQ49" s="467"/>
      <c r="AHR49" s="467"/>
      <c r="AHS49" s="467"/>
      <c r="AHT49" s="467"/>
      <c r="AHU49" s="467"/>
      <c r="AHV49" s="467"/>
      <c r="AHW49" s="467"/>
      <c r="AHX49" s="467"/>
      <c r="AHY49" s="467"/>
      <c r="AHZ49" s="467"/>
      <c r="AIA49" s="467"/>
      <c r="AIB49" s="467"/>
      <c r="AIC49" s="467"/>
      <c r="AID49" s="467"/>
      <c r="AIE49" s="467"/>
      <c r="AIF49" s="467"/>
      <c r="AIG49" s="467"/>
      <c r="AIH49" s="467"/>
      <c r="AII49" s="467"/>
      <c r="AIJ49" s="467"/>
      <c r="AIK49" s="467"/>
      <c r="AIL49" s="467"/>
      <c r="AIM49" s="467"/>
      <c r="AIN49" s="467"/>
      <c r="AIO49" s="467"/>
      <c r="AIP49" s="467"/>
      <c r="AIQ49" s="467"/>
      <c r="AIR49" s="467"/>
      <c r="AIS49" s="467"/>
      <c r="AIT49" s="467"/>
      <c r="AIU49" s="467"/>
      <c r="AIV49" s="467"/>
      <c r="AIW49" s="467"/>
      <c r="AIX49" s="467"/>
      <c r="AIY49" s="467"/>
      <c r="AIZ49" s="467"/>
      <c r="AJA49" s="467"/>
      <c r="AJB49" s="467"/>
      <c r="AJC49" s="467"/>
      <c r="AJD49" s="467"/>
      <c r="AJE49" s="467"/>
      <c r="AJF49" s="467"/>
      <c r="AJG49" s="467"/>
      <c r="AJH49" s="467"/>
      <c r="AJI49" s="467"/>
      <c r="AJJ49" s="467"/>
      <c r="AJK49" s="467"/>
      <c r="AJL49" s="467"/>
      <c r="AJM49" s="467"/>
      <c r="AJN49" s="467"/>
      <c r="AJO49" s="467"/>
      <c r="AJP49" s="467"/>
      <c r="AJQ49" s="467"/>
      <c r="AJR49" s="467"/>
      <c r="AJS49" s="467"/>
      <c r="AJT49" s="467"/>
      <c r="AJU49" s="467"/>
      <c r="AJV49" s="467"/>
      <c r="AJW49" s="467"/>
      <c r="AJX49" s="467"/>
      <c r="AJY49" s="467"/>
      <c r="AJZ49" s="467"/>
      <c r="AKA49" s="467"/>
      <c r="AKB49" s="467"/>
      <c r="AKC49" s="467"/>
      <c r="AKD49" s="467"/>
      <c r="AKE49" s="467"/>
      <c r="AKF49" s="467"/>
      <c r="AKG49" s="467"/>
      <c r="AKH49" s="467"/>
      <c r="AKI49" s="467"/>
      <c r="AKJ49" s="467"/>
      <c r="AKK49" s="467"/>
      <c r="AKL49" s="467"/>
      <c r="AKM49" s="467"/>
      <c r="AKN49" s="467"/>
      <c r="AKO49" s="467"/>
      <c r="AKP49" s="467"/>
      <c r="AKQ49" s="467"/>
      <c r="AKR49" s="467"/>
      <c r="AKS49" s="467"/>
      <c r="AKT49" s="467"/>
      <c r="AKU49" s="467"/>
      <c r="AKV49" s="467"/>
      <c r="AKW49" s="467"/>
      <c r="AKX49" s="467"/>
      <c r="AKY49" s="467"/>
      <c r="AKZ49" s="467"/>
      <c r="ALA49" s="467"/>
      <c r="ALB49" s="467"/>
      <c r="ALC49" s="467"/>
      <c r="ALD49" s="467"/>
      <c r="ALE49" s="467"/>
      <c r="ALF49" s="467"/>
      <c r="ALG49" s="467"/>
      <c r="ALH49" s="467"/>
      <c r="ALI49" s="467"/>
      <c r="ALJ49" s="467"/>
      <c r="ALK49" s="467"/>
      <c r="ALL49" s="467"/>
      <c r="ALM49" s="467"/>
      <c r="ALN49" s="467"/>
      <c r="ALO49" s="467"/>
      <c r="ALP49" s="467"/>
      <c r="ALQ49" s="467"/>
      <c r="ALR49" s="467"/>
      <c r="ALS49" s="467"/>
      <c r="ALT49" s="467"/>
      <c r="ALU49" s="467"/>
      <c r="ALV49" s="467"/>
      <c r="ALW49" s="467"/>
      <c r="ALX49" s="467"/>
      <c r="ALY49" s="467"/>
      <c r="ALZ49" s="467"/>
      <c r="AMA49" s="467"/>
      <c r="AMB49" s="467"/>
      <c r="AMC49" s="467"/>
      <c r="AMD49" s="467"/>
      <c r="AME49" s="467"/>
      <c r="AMF49" s="467"/>
      <c r="AMG49" s="467"/>
      <c r="AMH49" s="467"/>
      <c r="AMI49" s="467"/>
      <c r="AMJ49" s="467"/>
      <c r="AMK49" s="467"/>
      <c r="AML49" s="467"/>
      <c r="AMM49" s="467"/>
      <c r="AMN49" s="467"/>
      <c r="AMO49" s="467"/>
      <c r="AMP49" s="467"/>
      <c r="AMQ49" s="467"/>
      <c r="AMR49" s="467"/>
      <c r="AMS49" s="467"/>
      <c r="AMT49" s="467"/>
      <c r="AMU49" s="467"/>
      <c r="AMV49" s="467"/>
      <c r="AMW49" s="467"/>
      <c r="AMX49" s="467"/>
      <c r="AMY49" s="467"/>
      <c r="AMZ49" s="467"/>
      <c r="ANA49" s="467"/>
      <c r="ANB49" s="467"/>
      <c r="ANC49" s="467"/>
      <c r="AND49" s="467"/>
      <c r="ANE49" s="467"/>
      <c r="ANF49" s="467"/>
      <c r="ANG49" s="467"/>
      <c r="ANH49" s="467"/>
      <c r="ANI49" s="467"/>
      <c r="ANJ49" s="467"/>
      <c r="ANK49" s="467"/>
      <c r="ANL49" s="467"/>
      <c r="ANM49" s="467"/>
      <c r="ANN49" s="467"/>
      <c r="ANO49" s="467"/>
      <c r="ANP49" s="467"/>
      <c r="ANQ49" s="467"/>
      <c r="ANR49" s="467"/>
      <c r="ANS49" s="467"/>
      <c r="ANT49" s="467"/>
      <c r="ANU49" s="467"/>
      <c r="ANV49" s="467"/>
      <c r="ANW49" s="467"/>
      <c r="ANX49" s="467"/>
      <c r="ANY49" s="467"/>
      <c r="ANZ49" s="467"/>
      <c r="AOA49" s="467"/>
      <c r="AOB49" s="467"/>
      <c r="AOC49" s="467"/>
      <c r="AOD49" s="467"/>
      <c r="AOE49" s="467"/>
      <c r="AOF49" s="467"/>
      <c r="AOG49" s="467"/>
      <c r="AOH49" s="467"/>
      <c r="AOI49" s="467"/>
      <c r="AOJ49" s="467"/>
      <c r="AOK49" s="467"/>
      <c r="AOL49" s="467"/>
      <c r="AOM49" s="467"/>
      <c r="AON49" s="467"/>
      <c r="AOO49" s="467"/>
      <c r="AOP49" s="467"/>
      <c r="AOQ49" s="467"/>
      <c r="AOR49" s="467"/>
      <c r="AOS49" s="467"/>
      <c r="AOT49" s="467"/>
      <c r="AOU49" s="467"/>
      <c r="AOV49" s="467"/>
      <c r="AOW49" s="467"/>
      <c r="AOX49" s="467"/>
      <c r="AOY49" s="467"/>
      <c r="AOZ49" s="467"/>
      <c r="APA49" s="467"/>
      <c r="APB49" s="467"/>
      <c r="APC49" s="467"/>
      <c r="APD49" s="467"/>
      <c r="APE49" s="467"/>
      <c r="APF49" s="467"/>
      <c r="APG49" s="467"/>
      <c r="APH49" s="467"/>
      <c r="API49" s="467"/>
      <c r="APJ49" s="467"/>
      <c r="APK49" s="467"/>
      <c r="APL49" s="467"/>
      <c r="APM49" s="467"/>
      <c r="APN49" s="467"/>
      <c r="APO49" s="467"/>
      <c r="APP49" s="467"/>
      <c r="APQ49" s="467"/>
      <c r="APR49" s="467"/>
      <c r="APS49" s="467"/>
      <c r="APT49" s="467"/>
      <c r="APU49" s="467"/>
      <c r="APV49" s="467"/>
      <c r="APW49" s="467"/>
      <c r="APX49" s="467"/>
      <c r="APY49" s="467"/>
      <c r="APZ49" s="467"/>
      <c r="AQA49" s="467"/>
      <c r="AQB49" s="467"/>
      <c r="AQC49" s="467"/>
      <c r="AQD49" s="467"/>
      <c r="AQE49" s="467"/>
      <c r="AQF49" s="467"/>
      <c r="AQG49" s="467"/>
      <c r="AQH49" s="467"/>
      <c r="AQI49" s="467"/>
      <c r="AQJ49" s="467"/>
      <c r="AQK49" s="467"/>
      <c r="AQL49" s="467"/>
      <c r="AQM49" s="467"/>
      <c r="AQN49" s="467"/>
      <c r="AQO49" s="467"/>
      <c r="AQP49" s="467"/>
      <c r="AQQ49" s="467"/>
      <c r="AQR49" s="467"/>
      <c r="AQS49" s="467"/>
      <c r="AQT49" s="467"/>
      <c r="AQU49" s="467"/>
      <c r="AQV49" s="467"/>
      <c r="AQW49" s="467"/>
      <c r="AQX49" s="467"/>
      <c r="AQY49" s="467"/>
      <c r="AQZ49" s="467"/>
      <c r="ARA49" s="467"/>
      <c r="ARB49" s="467"/>
      <c r="ARC49" s="467"/>
      <c r="ARD49" s="467"/>
      <c r="ARE49" s="467"/>
      <c r="ARF49" s="467"/>
      <c r="ARG49" s="467"/>
      <c r="ARH49" s="467"/>
      <c r="ARI49" s="467"/>
      <c r="ARJ49" s="467"/>
      <c r="ARK49" s="467"/>
      <c r="ARL49" s="467"/>
      <c r="ARM49" s="467"/>
      <c r="ARN49" s="467"/>
      <c r="ARO49" s="467"/>
      <c r="ARP49" s="467"/>
      <c r="ARQ49" s="467"/>
      <c r="ARR49" s="467"/>
      <c r="ARS49" s="467"/>
      <c r="ART49" s="467"/>
      <c r="ARU49" s="467"/>
      <c r="ARV49" s="467"/>
      <c r="ARW49" s="467"/>
      <c r="ARX49" s="467"/>
      <c r="ARY49" s="467"/>
      <c r="ARZ49" s="467"/>
      <c r="ASA49" s="467"/>
      <c r="ASB49" s="467"/>
      <c r="ASC49" s="467"/>
      <c r="ASD49" s="467"/>
      <c r="ASE49" s="467"/>
      <c r="ASF49" s="467"/>
      <c r="ASG49" s="467"/>
      <c r="ASH49" s="467"/>
      <c r="ASI49" s="467"/>
      <c r="ASJ49" s="467"/>
      <c r="ASK49" s="467"/>
      <c r="ASL49" s="467"/>
      <c r="ASM49" s="467"/>
      <c r="ASN49" s="467"/>
      <c r="ASO49" s="467"/>
      <c r="ASP49" s="467"/>
      <c r="ASQ49" s="467"/>
      <c r="ASR49" s="467"/>
      <c r="ASS49" s="467"/>
      <c r="AST49" s="467"/>
      <c r="ASU49" s="467"/>
      <c r="ASV49" s="467"/>
      <c r="ASW49" s="467"/>
      <c r="ASX49" s="467"/>
      <c r="ASY49" s="467"/>
      <c r="ASZ49" s="467"/>
      <c r="ATA49" s="467"/>
      <c r="ATB49" s="467"/>
      <c r="ATC49" s="467"/>
      <c r="ATD49" s="467"/>
      <c r="ATE49" s="467"/>
      <c r="ATF49" s="467"/>
      <c r="ATG49" s="467"/>
      <c r="ATH49" s="467"/>
      <c r="ATI49" s="467"/>
      <c r="ATJ49" s="467"/>
      <c r="ATK49" s="467"/>
      <c r="ATL49" s="467"/>
      <c r="ATM49" s="467"/>
      <c r="ATN49" s="467"/>
      <c r="ATO49" s="467"/>
      <c r="ATP49" s="467"/>
      <c r="ATQ49" s="467"/>
      <c r="ATR49" s="467"/>
      <c r="ATS49" s="467"/>
      <c r="ATT49" s="467"/>
      <c r="ATU49" s="467"/>
      <c r="ATV49" s="467"/>
      <c r="ATW49" s="467"/>
      <c r="ATX49" s="467"/>
      <c r="ATY49" s="467"/>
      <c r="ATZ49" s="467"/>
      <c r="AUA49" s="467"/>
      <c r="AUB49" s="467"/>
      <c r="AUC49" s="467"/>
      <c r="AUD49" s="467"/>
      <c r="AUE49" s="467"/>
      <c r="AUF49" s="467"/>
      <c r="AUG49" s="467"/>
      <c r="AUH49" s="467"/>
      <c r="AUI49" s="467"/>
      <c r="AUJ49" s="467"/>
      <c r="AUK49" s="467"/>
      <c r="AUL49" s="467"/>
      <c r="AUM49" s="467"/>
      <c r="AUN49" s="467"/>
      <c r="AUO49" s="467"/>
      <c r="AUP49" s="467"/>
      <c r="AUQ49" s="467"/>
      <c r="AUR49" s="467"/>
      <c r="AUS49" s="467"/>
      <c r="AUT49" s="467"/>
      <c r="AUU49" s="467"/>
      <c r="AUV49" s="467"/>
      <c r="AUW49" s="467"/>
      <c r="AUX49" s="467"/>
      <c r="AUY49" s="467"/>
      <c r="AUZ49" s="467"/>
      <c r="AVA49" s="467"/>
      <c r="AVB49" s="467"/>
      <c r="AVC49" s="467"/>
      <c r="AVD49" s="467"/>
      <c r="AVE49" s="467"/>
      <c r="AVF49" s="467"/>
      <c r="AVG49" s="467"/>
      <c r="AVH49" s="467"/>
      <c r="AVI49" s="467"/>
      <c r="AVJ49" s="467"/>
      <c r="AVK49" s="467"/>
      <c r="AVL49" s="467"/>
      <c r="AVM49" s="467"/>
      <c r="AVN49" s="467"/>
      <c r="AVO49" s="467"/>
      <c r="AVP49" s="467"/>
      <c r="AVQ49" s="467"/>
      <c r="AVR49" s="467"/>
      <c r="AVS49" s="467"/>
      <c r="AVT49" s="467"/>
      <c r="AVU49" s="467"/>
      <c r="AVV49" s="467"/>
      <c r="AVW49" s="467"/>
      <c r="AVX49" s="467"/>
      <c r="AVY49" s="467"/>
      <c r="AVZ49" s="467"/>
      <c r="AWA49" s="467"/>
      <c r="AWB49" s="467"/>
      <c r="AWC49" s="467"/>
      <c r="AWD49" s="467"/>
      <c r="AWE49" s="467"/>
      <c r="AWF49" s="467"/>
      <c r="AWG49" s="467"/>
      <c r="AWH49" s="467"/>
      <c r="AWI49" s="467"/>
      <c r="AWJ49" s="467"/>
      <c r="AWK49" s="467"/>
      <c r="AWL49" s="467"/>
      <c r="AWM49" s="467"/>
      <c r="AWN49" s="467"/>
      <c r="AWO49" s="467"/>
      <c r="AWP49" s="467"/>
      <c r="AWQ49" s="467"/>
      <c r="AWR49" s="467"/>
      <c r="AWS49" s="467"/>
      <c r="AWT49" s="467"/>
      <c r="AWU49" s="467"/>
      <c r="AWV49" s="467"/>
      <c r="AWW49" s="467"/>
      <c r="AWX49" s="467"/>
      <c r="AWY49" s="467"/>
      <c r="AWZ49" s="467"/>
      <c r="AXA49" s="467"/>
      <c r="AXB49" s="467"/>
      <c r="AXC49" s="467"/>
      <c r="AXD49" s="467"/>
      <c r="AXE49" s="467"/>
      <c r="AXF49" s="467"/>
      <c r="AXG49" s="467"/>
      <c r="AXH49" s="467"/>
      <c r="AXI49" s="467"/>
      <c r="AXJ49" s="467"/>
      <c r="AXK49" s="467"/>
      <c r="AXL49" s="467"/>
      <c r="AXM49" s="467"/>
      <c r="AXN49" s="467"/>
      <c r="AXO49" s="467"/>
      <c r="AXP49" s="467"/>
      <c r="AXQ49" s="467"/>
      <c r="AXR49" s="467"/>
      <c r="AXS49" s="467"/>
      <c r="AXT49" s="467"/>
      <c r="AXU49" s="467"/>
      <c r="AXV49" s="467"/>
      <c r="AXW49" s="467"/>
      <c r="AXX49" s="467"/>
      <c r="AXY49" s="467"/>
      <c r="AXZ49" s="467"/>
      <c r="AYA49" s="467"/>
      <c r="AYB49" s="467"/>
      <c r="AYC49" s="467"/>
      <c r="AYD49" s="467"/>
      <c r="AYE49" s="467"/>
      <c r="AYF49" s="467"/>
      <c r="AYG49" s="467"/>
      <c r="AYH49" s="467"/>
      <c r="AYI49" s="467"/>
      <c r="AYJ49" s="467"/>
      <c r="AYK49" s="467"/>
      <c r="AYL49" s="467"/>
      <c r="AYM49" s="467"/>
      <c r="AYN49" s="467"/>
      <c r="AYO49" s="467"/>
      <c r="AYP49" s="467"/>
      <c r="AYQ49" s="467"/>
      <c r="AYR49" s="467"/>
      <c r="AYS49" s="467"/>
      <c r="AYT49" s="467"/>
      <c r="AYU49" s="467"/>
      <c r="AYV49" s="467"/>
      <c r="AYW49" s="467"/>
      <c r="AYX49" s="467"/>
      <c r="AYY49" s="467"/>
      <c r="AYZ49" s="467"/>
      <c r="AZA49" s="467"/>
      <c r="AZB49" s="467"/>
      <c r="AZC49" s="467"/>
      <c r="AZD49" s="467"/>
      <c r="AZE49" s="467"/>
      <c r="AZF49" s="467"/>
      <c r="AZG49" s="467"/>
      <c r="AZH49" s="467"/>
      <c r="AZI49" s="467"/>
      <c r="AZJ49" s="467"/>
      <c r="AZK49" s="467"/>
      <c r="AZL49" s="467"/>
      <c r="AZM49" s="467"/>
      <c r="AZN49" s="467"/>
      <c r="AZO49" s="467"/>
      <c r="AZP49" s="467"/>
      <c r="AZQ49" s="467"/>
      <c r="AZR49" s="467"/>
      <c r="AZS49" s="467"/>
      <c r="AZT49" s="467"/>
      <c r="AZU49" s="467"/>
      <c r="AZV49" s="467"/>
      <c r="AZW49" s="467"/>
      <c r="AZX49" s="467"/>
      <c r="AZY49" s="467"/>
      <c r="AZZ49" s="467"/>
      <c r="BAA49" s="467"/>
      <c r="BAB49" s="467"/>
      <c r="BAC49" s="467"/>
      <c r="BAD49" s="467"/>
      <c r="BAE49" s="467"/>
      <c r="BAF49" s="467"/>
      <c r="BAG49" s="467"/>
      <c r="BAH49" s="467"/>
      <c r="BAI49" s="467"/>
      <c r="BAJ49" s="467"/>
      <c r="BAK49" s="467"/>
      <c r="BAL49" s="467"/>
      <c r="BAM49" s="467"/>
      <c r="BAN49" s="467"/>
      <c r="BAO49" s="467"/>
      <c r="BAP49" s="467"/>
      <c r="BAQ49" s="467"/>
      <c r="BAR49" s="467"/>
      <c r="BAS49" s="467"/>
      <c r="BAT49" s="467"/>
      <c r="BAU49" s="467"/>
      <c r="BAV49" s="467"/>
      <c r="BAW49" s="467"/>
      <c r="BAX49" s="467"/>
      <c r="BAY49" s="467"/>
      <c r="BAZ49" s="467"/>
      <c r="BBA49" s="467"/>
      <c r="BBB49" s="467"/>
      <c r="BBC49" s="467"/>
      <c r="BBD49" s="467"/>
      <c r="BBE49" s="467"/>
      <c r="BBF49" s="467"/>
      <c r="BBG49" s="467"/>
      <c r="BBH49" s="467"/>
      <c r="BBI49" s="467"/>
      <c r="BBJ49" s="467"/>
      <c r="BBK49" s="467"/>
      <c r="BBL49" s="467"/>
      <c r="BBM49" s="467"/>
      <c r="BBN49" s="467"/>
      <c r="BBO49" s="467"/>
      <c r="BBP49" s="467"/>
      <c r="BBQ49" s="467"/>
      <c r="BBR49" s="467"/>
      <c r="BBS49" s="467"/>
      <c r="BBT49" s="467"/>
      <c r="BBU49" s="467"/>
      <c r="BBV49" s="467"/>
      <c r="BBW49" s="467"/>
      <c r="BBX49" s="467"/>
      <c r="BBY49" s="467"/>
      <c r="BBZ49" s="467"/>
      <c r="BCA49" s="467"/>
      <c r="BCB49" s="467"/>
      <c r="BCC49" s="467"/>
      <c r="BCD49" s="467"/>
      <c r="BCE49" s="467"/>
      <c r="BCF49" s="467"/>
      <c r="BCG49" s="467"/>
      <c r="BCH49" s="467"/>
      <c r="BCI49" s="467"/>
      <c r="BCJ49" s="467"/>
      <c r="BCK49" s="467"/>
      <c r="BCL49" s="467"/>
      <c r="BCM49" s="467"/>
      <c r="BCN49" s="467"/>
      <c r="BCO49" s="467"/>
      <c r="BCP49" s="467"/>
      <c r="BCQ49" s="467"/>
      <c r="BCR49" s="467"/>
      <c r="BCS49" s="467"/>
      <c r="BCT49" s="467"/>
      <c r="BCU49" s="467"/>
      <c r="BCV49" s="467"/>
      <c r="BCW49" s="467"/>
      <c r="BCX49" s="467"/>
      <c r="BCY49" s="467"/>
      <c r="BCZ49" s="467"/>
      <c r="BDA49" s="467"/>
      <c r="BDB49" s="467"/>
      <c r="BDC49" s="467"/>
      <c r="BDD49" s="467"/>
      <c r="BDE49" s="467"/>
      <c r="BDF49" s="467"/>
      <c r="BDG49" s="467"/>
      <c r="BDH49" s="467"/>
      <c r="BDI49" s="467"/>
      <c r="BDJ49" s="467"/>
      <c r="BDK49" s="467"/>
      <c r="BDL49" s="467"/>
      <c r="BDM49" s="467"/>
      <c r="BDN49" s="467"/>
      <c r="BDO49" s="467"/>
      <c r="BDP49" s="467"/>
      <c r="BDQ49" s="467"/>
      <c r="BDR49" s="467"/>
      <c r="BDS49" s="467"/>
      <c r="BDT49" s="467"/>
      <c r="BDU49" s="467"/>
      <c r="BDV49" s="467"/>
      <c r="BDW49" s="467"/>
      <c r="BDX49" s="467"/>
      <c r="BDY49" s="467"/>
      <c r="BDZ49" s="467"/>
      <c r="BEA49" s="467"/>
      <c r="BEB49" s="467"/>
      <c r="BEC49" s="467"/>
      <c r="BED49" s="467"/>
      <c r="BEE49" s="467"/>
      <c r="BEF49" s="467"/>
      <c r="BEG49" s="467"/>
      <c r="BEH49" s="467"/>
      <c r="BEI49" s="467"/>
      <c r="BEJ49" s="467"/>
      <c r="BEK49" s="467"/>
      <c r="BEL49" s="467"/>
      <c r="BEM49" s="467"/>
      <c r="BEN49" s="467"/>
      <c r="BEO49" s="467"/>
      <c r="BEP49" s="467"/>
      <c r="BEQ49" s="467"/>
      <c r="BER49" s="467"/>
      <c r="BES49" s="467"/>
      <c r="BET49" s="467"/>
      <c r="BEU49" s="467"/>
      <c r="BEV49" s="467"/>
      <c r="BEW49" s="467"/>
      <c r="BEX49" s="467"/>
      <c r="BEY49" s="467"/>
      <c r="BEZ49" s="467"/>
      <c r="BFA49" s="467"/>
      <c r="BFB49" s="467"/>
      <c r="BFC49" s="467"/>
      <c r="BFD49" s="467"/>
      <c r="BFE49" s="467"/>
      <c r="BFF49" s="467"/>
      <c r="BFG49" s="467"/>
      <c r="BFH49" s="467"/>
      <c r="BFI49" s="467"/>
      <c r="BFJ49" s="467"/>
      <c r="BFK49" s="467"/>
      <c r="BFL49" s="467"/>
      <c r="BFM49" s="467"/>
      <c r="BFN49" s="467"/>
      <c r="BFO49" s="467"/>
      <c r="BFP49" s="467"/>
      <c r="BFQ49" s="467"/>
      <c r="BFR49" s="467"/>
      <c r="BFS49" s="467"/>
      <c r="BFT49" s="467"/>
      <c r="BFU49" s="467"/>
      <c r="BFV49" s="467"/>
      <c r="BFW49" s="467"/>
      <c r="BFX49" s="467"/>
      <c r="BFY49" s="467"/>
      <c r="BFZ49" s="467"/>
      <c r="BGA49" s="467"/>
      <c r="BGB49" s="467"/>
      <c r="BGC49" s="467"/>
      <c r="BGD49" s="467"/>
      <c r="BGE49" s="467"/>
      <c r="BGF49" s="467"/>
      <c r="BGG49" s="467"/>
      <c r="BGH49" s="467"/>
      <c r="BGI49" s="467"/>
      <c r="BGJ49" s="467"/>
      <c r="BGK49" s="467"/>
      <c r="BGL49" s="467"/>
      <c r="BGM49" s="467"/>
      <c r="BGN49" s="467"/>
      <c r="BGO49" s="467"/>
      <c r="BGP49" s="467"/>
      <c r="BGQ49" s="467"/>
      <c r="BGR49" s="467"/>
      <c r="BGS49" s="467"/>
      <c r="BGT49" s="467"/>
      <c r="BGU49" s="467"/>
      <c r="BGV49" s="467"/>
      <c r="BGW49" s="467"/>
      <c r="BGX49" s="467"/>
      <c r="BGY49" s="467"/>
      <c r="BGZ49" s="467"/>
      <c r="BHA49" s="467"/>
      <c r="BHB49" s="467"/>
      <c r="BHC49" s="467"/>
      <c r="BHD49" s="467"/>
      <c r="BHE49" s="467"/>
      <c r="BHF49" s="467"/>
      <c r="BHG49" s="467"/>
      <c r="BHH49" s="467"/>
      <c r="BHI49" s="467"/>
      <c r="BHJ49" s="467"/>
      <c r="BHK49" s="467"/>
      <c r="BHL49" s="467"/>
      <c r="BHM49" s="467"/>
      <c r="BHN49" s="467"/>
      <c r="BHO49" s="467"/>
      <c r="BHP49" s="467"/>
      <c r="BHQ49" s="467"/>
      <c r="BHR49" s="467"/>
      <c r="BHS49" s="467"/>
      <c r="BHT49" s="467"/>
      <c r="BHU49" s="467"/>
      <c r="BHV49" s="467"/>
      <c r="BHW49" s="467"/>
      <c r="BHX49" s="467"/>
      <c r="BHY49" s="467"/>
      <c r="BHZ49" s="467"/>
      <c r="BIA49" s="467"/>
      <c r="BIB49" s="467"/>
      <c r="BIC49" s="467"/>
      <c r="BID49" s="467"/>
      <c r="BIE49" s="467"/>
      <c r="BIF49" s="467"/>
      <c r="BIG49" s="467"/>
      <c r="BIH49" s="467"/>
      <c r="BII49" s="467"/>
      <c r="BIJ49" s="467"/>
      <c r="BIK49" s="467"/>
      <c r="BIL49" s="467"/>
      <c r="BIM49" s="467"/>
      <c r="BIN49" s="467"/>
      <c r="BIO49" s="467"/>
      <c r="BIP49" s="467"/>
      <c r="BIQ49" s="467"/>
      <c r="BIR49" s="467"/>
      <c r="BIS49" s="467"/>
      <c r="BIT49" s="467"/>
      <c r="BIU49" s="467"/>
      <c r="BIV49" s="467"/>
      <c r="BIW49" s="467"/>
      <c r="BIX49" s="467"/>
      <c r="BIY49" s="467"/>
      <c r="BIZ49" s="467"/>
      <c r="BJA49" s="467"/>
      <c r="BJB49" s="467"/>
      <c r="BJC49" s="467"/>
      <c r="BJD49" s="467"/>
      <c r="BJE49" s="467"/>
      <c r="BJF49" s="467"/>
      <c r="BJG49" s="467"/>
      <c r="BJH49" s="467"/>
      <c r="BJI49" s="467"/>
      <c r="BJJ49" s="467"/>
      <c r="BJK49" s="467"/>
      <c r="BJL49" s="467"/>
      <c r="BJM49" s="467"/>
      <c r="BJN49" s="467"/>
      <c r="BJO49" s="467"/>
      <c r="BJP49" s="467"/>
      <c r="BJQ49" s="467"/>
      <c r="BJR49" s="467"/>
      <c r="BJS49" s="467"/>
      <c r="BJT49" s="467"/>
      <c r="BJU49" s="467"/>
      <c r="BJV49" s="467"/>
      <c r="BJW49" s="467"/>
      <c r="BJX49" s="467"/>
      <c r="BJY49" s="467"/>
      <c r="BJZ49" s="467"/>
      <c r="BKA49" s="467"/>
      <c r="BKB49" s="467"/>
      <c r="BKC49" s="467"/>
      <c r="BKD49" s="467"/>
      <c r="BKE49" s="467"/>
      <c r="BKF49" s="467"/>
      <c r="BKG49" s="467"/>
      <c r="BKH49" s="467"/>
      <c r="BKI49" s="467"/>
      <c r="BKJ49" s="467"/>
      <c r="BKK49" s="467"/>
      <c r="BKL49" s="467"/>
      <c r="BKM49" s="467"/>
      <c r="BKN49" s="467"/>
      <c r="BKO49" s="467"/>
      <c r="BKP49" s="467"/>
      <c r="BKQ49" s="467"/>
      <c r="BKR49" s="467"/>
      <c r="BKS49" s="467"/>
      <c r="BKT49" s="467"/>
      <c r="BKU49" s="467"/>
      <c r="BKV49" s="467"/>
      <c r="BKW49" s="467"/>
      <c r="BKX49" s="467"/>
      <c r="BKY49" s="467"/>
      <c r="BKZ49" s="467"/>
      <c r="BLA49" s="467"/>
      <c r="BLB49" s="467"/>
      <c r="BLC49" s="467"/>
      <c r="BLD49" s="467"/>
      <c r="BLE49" s="467"/>
      <c r="BLF49" s="467"/>
      <c r="BLG49" s="467"/>
      <c r="BLH49" s="467"/>
      <c r="BLI49" s="467"/>
      <c r="BLJ49" s="467"/>
      <c r="BLK49" s="467"/>
      <c r="BLL49" s="467"/>
      <c r="BLM49" s="467"/>
      <c r="BLN49" s="467"/>
      <c r="BLO49" s="467"/>
      <c r="BLP49" s="467"/>
      <c r="BLQ49" s="467"/>
      <c r="BLR49" s="467"/>
      <c r="BLS49" s="467"/>
      <c r="BLT49" s="467"/>
      <c r="BLU49" s="467"/>
      <c r="BLV49" s="467"/>
      <c r="BLW49" s="467"/>
      <c r="BLX49" s="467"/>
      <c r="BLY49" s="467"/>
      <c r="BLZ49" s="467"/>
      <c r="BMA49" s="467"/>
      <c r="BMB49" s="467"/>
      <c r="BMC49" s="467"/>
      <c r="BMD49" s="467"/>
      <c r="BME49" s="467"/>
      <c r="BMF49" s="467"/>
      <c r="BMG49" s="467"/>
      <c r="BMH49" s="467"/>
      <c r="BMI49" s="467"/>
      <c r="BMJ49" s="467"/>
      <c r="BMK49" s="467"/>
      <c r="BML49" s="467"/>
      <c r="BMM49" s="467"/>
      <c r="BMN49" s="467"/>
      <c r="BMO49" s="467"/>
      <c r="BMP49" s="467"/>
      <c r="BMQ49" s="467"/>
      <c r="BMR49" s="467"/>
      <c r="BMS49" s="467"/>
      <c r="BMT49" s="467"/>
      <c r="BMU49" s="467"/>
      <c r="BMV49" s="467"/>
      <c r="BMW49" s="467"/>
      <c r="BMX49" s="467"/>
      <c r="BMY49" s="467"/>
      <c r="BMZ49" s="467"/>
      <c r="BNA49" s="467"/>
      <c r="BNB49" s="467"/>
      <c r="BNC49" s="467"/>
      <c r="BND49" s="467"/>
      <c r="BNE49" s="467"/>
      <c r="BNF49" s="467"/>
      <c r="BNG49" s="467"/>
      <c r="BNH49" s="467"/>
      <c r="BNI49" s="467"/>
      <c r="BNJ49" s="467"/>
      <c r="BNK49" s="467"/>
      <c r="BNL49" s="467"/>
      <c r="BNM49" s="467"/>
      <c r="BNN49" s="467"/>
      <c r="BNO49" s="467"/>
      <c r="BNP49" s="467"/>
      <c r="BNQ49" s="467"/>
      <c r="BNR49" s="467"/>
      <c r="BNS49" s="467"/>
      <c r="BNT49" s="467"/>
      <c r="BNU49" s="467"/>
      <c r="BNV49" s="467"/>
      <c r="BNW49" s="467"/>
      <c r="BNX49" s="467"/>
      <c r="BNY49" s="467"/>
      <c r="BNZ49" s="467"/>
      <c r="BOA49" s="467"/>
      <c r="BOB49" s="467"/>
      <c r="BOC49" s="467"/>
      <c r="BOD49" s="467"/>
      <c r="BOE49" s="467"/>
      <c r="BOF49" s="467"/>
      <c r="BOG49" s="467"/>
      <c r="BOH49" s="467"/>
      <c r="BOI49" s="467"/>
      <c r="BOJ49" s="467"/>
      <c r="BOK49" s="467"/>
      <c r="BOL49" s="467"/>
      <c r="BOM49" s="467"/>
      <c r="BON49" s="467"/>
      <c r="BOO49" s="467"/>
      <c r="BOP49" s="467"/>
      <c r="BOQ49" s="467"/>
      <c r="BOR49" s="467"/>
      <c r="BOS49" s="467"/>
      <c r="BOT49" s="467"/>
      <c r="BOU49" s="467"/>
      <c r="BOV49" s="467"/>
      <c r="BOW49" s="467"/>
      <c r="BOX49" s="467"/>
      <c r="BOY49" s="467"/>
      <c r="BOZ49" s="467"/>
      <c r="BPA49" s="467"/>
      <c r="BPB49" s="467"/>
      <c r="BPC49" s="467"/>
      <c r="BPD49" s="467"/>
      <c r="BPE49" s="467"/>
      <c r="BPF49" s="467"/>
      <c r="BPG49" s="467"/>
      <c r="BPH49" s="467"/>
      <c r="BPI49" s="467"/>
      <c r="BPJ49" s="467"/>
      <c r="BPK49" s="467"/>
      <c r="BPL49" s="467"/>
      <c r="BPM49" s="467"/>
      <c r="BPN49" s="467"/>
      <c r="BPO49" s="467"/>
      <c r="BPP49" s="467"/>
      <c r="BPQ49" s="467"/>
      <c r="BPR49" s="467"/>
      <c r="BPS49" s="467"/>
      <c r="BPT49" s="467"/>
      <c r="BPU49" s="467"/>
      <c r="BPV49" s="467"/>
      <c r="BPW49" s="467"/>
      <c r="BPX49" s="467"/>
      <c r="BPY49" s="467"/>
      <c r="BPZ49" s="467"/>
      <c r="BQA49" s="467"/>
      <c r="BQB49" s="467"/>
      <c r="BQC49" s="467"/>
      <c r="BQD49" s="467"/>
      <c r="BQE49" s="467"/>
      <c r="BQF49" s="467"/>
      <c r="BQG49" s="467"/>
      <c r="BQH49" s="467"/>
      <c r="BQI49" s="467"/>
      <c r="BQJ49" s="467"/>
      <c r="BQK49" s="467"/>
      <c r="BQL49" s="467"/>
      <c r="BQM49" s="467"/>
      <c r="BQN49" s="467"/>
      <c r="BQO49" s="467"/>
      <c r="BQP49" s="467"/>
      <c r="BQQ49" s="467"/>
      <c r="BQR49" s="467"/>
      <c r="BQS49" s="467"/>
      <c r="BQT49" s="467"/>
      <c r="BQU49" s="467"/>
      <c r="BQV49" s="467"/>
      <c r="BQW49" s="467"/>
      <c r="BQX49" s="467"/>
      <c r="BQY49" s="467"/>
      <c r="BQZ49" s="467"/>
      <c r="BRA49" s="467"/>
      <c r="BRB49" s="467"/>
      <c r="BRC49" s="467"/>
      <c r="BRD49" s="467"/>
      <c r="BRE49" s="467"/>
      <c r="BRF49" s="467"/>
      <c r="BRG49" s="467"/>
      <c r="BRH49" s="467"/>
      <c r="BRI49" s="467"/>
      <c r="BRJ49" s="467"/>
      <c r="BRK49" s="467"/>
      <c r="BRL49" s="467"/>
      <c r="BRM49" s="467"/>
      <c r="BRN49" s="467"/>
      <c r="BRO49" s="467"/>
      <c r="BRP49" s="467"/>
      <c r="BRQ49" s="467"/>
      <c r="BRR49" s="467"/>
      <c r="BRS49" s="467"/>
      <c r="BRT49" s="467"/>
      <c r="BRU49" s="467"/>
      <c r="BRV49" s="467"/>
      <c r="BRW49" s="467"/>
      <c r="BRX49" s="467"/>
      <c r="BRY49" s="467"/>
      <c r="BRZ49" s="467"/>
      <c r="BSA49" s="467"/>
      <c r="BSB49" s="467"/>
      <c r="BSC49" s="467"/>
      <c r="BSD49" s="467"/>
      <c r="BSE49" s="467"/>
      <c r="BSF49" s="467"/>
      <c r="BSG49" s="467"/>
      <c r="BSH49" s="467"/>
      <c r="BSI49" s="467"/>
      <c r="BSJ49" s="467"/>
      <c r="BSK49" s="467"/>
      <c r="BSL49" s="467"/>
      <c r="BSM49" s="467"/>
      <c r="BSN49" s="467"/>
      <c r="BSO49" s="467"/>
      <c r="BSP49" s="467"/>
      <c r="BSQ49" s="467"/>
      <c r="BSR49" s="467"/>
      <c r="BSS49" s="467"/>
      <c r="BST49" s="467"/>
      <c r="BSU49" s="467"/>
      <c r="BSV49" s="467"/>
      <c r="BSW49" s="467"/>
      <c r="BSX49" s="467"/>
      <c r="BSY49" s="467"/>
      <c r="BSZ49" s="467"/>
      <c r="BTA49" s="467"/>
      <c r="BTB49" s="467"/>
      <c r="BTC49" s="467"/>
      <c r="BTD49" s="467"/>
      <c r="BTE49" s="467"/>
      <c r="BTF49" s="467"/>
      <c r="BTG49" s="467"/>
      <c r="BTH49" s="467"/>
      <c r="BTI49" s="467"/>
      <c r="BTJ49" s="467"/>
      <c r="BTK49" s="467"/>
      <c r="BTL49" s="467"/>
      <c r="BTM49" s="467"/>
      <c r="BTN49" s="467"/>
      <c r="BTO49" s="467"/>
      <c r="BTP49" s="467"/>
      <c r="BTQ49" s="467"/>
      <c r="BTR49" s="467"/>
      <c r="BTS49" s="467"/>
      <c r="BTT49" s="467"/>
      <c r="BTU49" s="467"/>
      <c r="BTV49" s="467"/>
      <c r="BTW49" s="467"/>
      <c r="BTX49" s="467"/>
      <c r="BTY49" s="467"/>
      <c r="BTZ49" s="467"/>
      <c r="BUA49" s="467"/>
      <c r="BUB49" s="467"/>
      <c r="BUC49" s="467"/>
      <c r="BUD49" s="467"/>
      <c r="BUE49" s="467"/>
      <c r="BUF49" s="467"/>
      <c r="BUG49" s="467"/>
      <c r="BUH49" s="467"/>
      <c r="BUI49" s="467"/>
      <c r="BUJ49" s="467"/>
      <c r="BUK49" s="467"/>
      <c r="BUL49" s="467"/>
      <c r="BUM49" s="467"/>
      <c r="BUN49" s="467"/>
      <c r="BUO49" s="467"/>
      <c r="BUP49" s="467"/>
      <c r="BUQ49" s="467"/>
      <c r="BUR49" s="467"/>
      <c r="BUS49" s="467"/>
      <c r="BUT49" s="467"/>
      <c r="BUU49" s="467"/>
      <c r="BUV49" s="467"/>
      <c r="BUW49" s="467"/>
      <c r="BUX49" s="467"/>
      <c r="BUY49" s="467"/>
      <c r="BUZ49" s="467"/>
      <c r="BVA49" s="467"/>
      <c r="BVB49" s="467"/>
      <c r="BVC49" s="467"/>
      <c r="BVD49" s="467"/>
      <c r="BVE49" s="467"/>
      <c r="BVF49" s="467"/>
      <c r="BVG49" s="467"/>
      <c r="BVH49" s="467"/>
      <c r="BVI49" s="467"/>
      <c r="BVJ49" s="467"/>
      <c r="BVK49" s="467"/>
      <c r="BVL49" s="467"/>
      <c r="BVM49" s="467"/>
      <c r="BVN49" s="467"/>
      <c r="BVO49" s="467"/>
      <c r="BVP49" s="467"/>
      <c r="BVQ49" s="467"/>
      <c r="BVR49" s="467"/>
      <c r="BVS49" s="467"/>
      <c r="BVT49" s="467"/>
      <c r="BVU49" s="467"/>
      <c r="BVV49" s="467"/>
      <c r="BVW49" s="467"/>
      <c r="BVX49" s="467"/>
      <c r="BVY49" s="467"/>
      <c r="BVZ49" s="467"/>
      <c r="BWA49" s="467"/>
      <c r="BWB49" s="467"/>
      <c r="BWC49" s="467"/>
      <c r="BWD49" s="467"/>
      <c r="BWE49" s="467"/>
      <c r="BWF49" s="467"/>
      <c r="BWG49" s="467"/>
      <c r="BWH49" s="467"/>
      <c r="BWI49" s="467"/>
      <c r="BWJ49" s="467"/>
      <c r="BWK49" s="467"/>
      <c r="BWL49" s="467"/>
      <c r="BWM49" s="467"/>
      <c r="BWN49" s="467"/>
      <c r="BWO49" s="467"/>
      <c r="BWP49" s="467"/>
      <c r="BWQ49" s="467"/>
      <c r="BWR49" s="467"/>
      <c r="BWS49" s="467"/>
      <c r="BWT49" s="467"/>
      <c r="BWU49" s="467"/>
      <c r="BWV49" s="467"/>
      <c r="BWW49" s="467"/>
      <c r="BWX49" s="467"/>
      <c r="BWY49" s="467"/>
      <c r="BWZ49" s="467"/>
      <c r="BXA49" s="467"/>
      <c r="BXB49" s="467"/>
      <c r="BXC49" s="467"/>
      <c r="BXD49" s="467"/>
      <c r="BXE49" s="467"/>
      <c r="BXF49" s="467"/>
      <c r="BXG49" s="467"/>
      <c r="BXH49" s="467"/>
      <c r="BXI49" s="467"/>
      <c r="BXJ49" s="467"/>
      <c r="BXK49" s="467"/>
      <c r="BXL49" s="467"/>
      <c r="BXM49" s="467"/>
      <c r="BXN49" s="467"/>
      <c r="BXO49" s="467"/>
      <c r="BXP49" s="467"/>
      <c r="BXQ49" s="467"/>
      <c r="BXR49" s="467"/>
      <c r="BXS49" s="467"/>
      <c r="BXT49" s="467"/>
      <c r="BXU49" s="467"/>
      <c r="BXV49" s="467"/>
      <c r="BXW49" s="467"/>
      <c r="BXX49" s="467"/>
      <c r="BXY49" s="467"/>
      <c r="BXZ49" s="467"/>
      <c r="BYA49" s="467"/>
      <c r="BYB49" s="467"/>
      <c r="BYC49" s="467"/>
      <c r="BYD49" s="467"/>
      <c r="BYE49" s="467"/>
      <c r="BYF49" s="467"/>
      <c r="BYG49" s="467"/>
      <c r="BYH49" s="467"/>
      <c r="BYI49" s="467"/>
      <c r="BYJ49" s="467"/>
      <c r="BYK49" s="467"/>
      <c r="BYL49" s="467"/>
      <c r="BYM49" s="467"/>
      <c r="BYN49" s="467"/>
      <c r="BYO49" s="467"/>
      <c r="BYP49" s="467"/>
      <c r="BYQ49" s="467"/>
      <c r="BYR49" s="467"/>
      <c r="BYS49" s="467"/>
      <c r="BYT49" s="467"/>
      <c r="BYU49" s="467"/>
      <c r="BYV49" s="467"/>
      <c r="BYW49" s="467"/>
      <c r="BYX49" s="467"/>
      <c r="BYY49" s="467"/>
      <c r="BYZ49" s="467"/>
      <c r="BZA49" s="467"/>
      <c r="BZB49" s="467"/>
      <c r="BZC49" s="467"/>
      <c r="BZD49" s="467"/>
      <c r="BZE49" s="467"/>
      <c r="BZF49" s="467"/>
      <c r="BZG49" s="467"/>
      <c r="BZH49" s="467"/>
      <c r="BZI49" s="467"/>
      <c r="BZJ49" s="467"/>
      <c r="BZK49" s="467"/>
      <c r="BZL49" s="467"/>
      <c r="BZM49" s="467"/>
      <c r="BZN49" s="467"/>
      <c r="BZO49" s="467"/>
      <c r="BZP49" s="467"/>
      <c r="BZQ49" s="467"/>
      <c r="BZR49" s="467"/>
      <c r="BZS49" s="467"/>
      <c r="BZT49" s="467"/>
      <c r="BZU49" s="467"/>
      <c r="BZV49" s="467"/>
      <c r="BZW49" s="467"/>
      <c r="BZX49" s="467"/>
      <c r="BZY49" s="467"/>
      <c r="BZZ49" s="467"/>
      <c r="CAA49" s="467"/>
      <c r="CAB49" s="467"/>
      <c r="CAC49" s="467"/>
      <c r="CAD49" s="467"/>
      <c r="CAE49" s="467"/>
      <c r="CAF49" s="467"/>
      <c r="CAG49" s="467"/>
      <c r="CAH49" s="467"/>
      <c r="CAI49" s="467"/>
      <c r="CAJ49" s="467"/>
      <c r="CAK49" s="467"/>
      <c r="CAL49" s="467"/>
      <c r="CAM49" s="467"/>
      <c r="CAN49" s="467"/>
      <c r="CAO49" s="467"/>
      <c r="CAP49" s="467"/>
      <c r="CAQ49" s="467"/>
      <c r="CAR49" s="467"/>
      <c r="CAS49" s="467"/>
      <c r="CAT49" s="467"/>
      <c r="CAU49" s="467"/>
      <c r="CAV49" s="467"/>
      <c r="CAW49" s="467"/>
      <c r="CAX49" s="467"/>
      <c r="CAY49" s="467"/>
      <c r="CAZ49" s="467"/>
      <c r="CBA49" s="467"/>
      <c r="CBB49" s="467"/>
      <c r="CBC49" s="467"/>
      <c r="CBD49" s="467"/>
      <c r="CBE49" s="467"/>
      <c r="CBF49" s="467"/>
      <c r="CBG49" s="467"/>
      <c r="CBH49" s="467"/>
      <c r="CBI49" s="467"/>
      <c r="CBJ49" s="467"/>
      <c r="CBK49" s="467"/>
      <c r="CBL49" s="467"/>
      <c r="CBM49" s="467"/>
      <c r="CBN49" s="467"/>
      <c r="CBO49" s="467"/>
      <c r="CBP49" s="467"/>
      <c r="CBQ49" s="467"/>
      <c r="CBR49" s="467"/>
      <c r="CBS49" s="467"/>
      <c r="CBT49" s="467"/>
      <c r="CBU49" s="467"/>
      <c r="CBV49" s="467"/>
      <c r="CBW49" s="467"/>
      <c r="CBX49" s="467"/>
      <c r="CBY49" s="467"/>
      <c r="CBZ49" s="467"/>
      <c r="CCA49" s="467"/>
      <c r="CCB49" s="467"/>
      <c r="CCC49" s="467"/>
      <c r="CCD49" s="467"/>
      <c r="CCE49" s="467"/>
      <c r="CCF49" s="467"/>
      <c r="CCG49" s="467"/>
      <c r="CCH49" s="467"/>
      <c r="CCI49" s="467"/>
      <c r="CCJ49" s="467"/>
      <c r="CCK49" s="467"/>
      <c r="CCL49" s="467"/>
      <c r="CCM49" s="467"/>
      <c r="CCN49" s="467"/>
      <c r="CCO49" s="467"/>
      <c r="CCP49" s="467"/>
      <c r="CCQ49" s="467"/>
      <c r="CCR49" s="467"/>
      <c r="CCS49" s="467"/>
      <c r="CCT49" s="467"/>
      <c r="CCU49" s="467"/>
      <c r="CCV49" s="467"/>
      <c r="CCW49" s="467"/>
      <c r="CCX49" s="467"/>
      <c r="CCY49" s="467"/>
      <c r="CCZ49" s="467"/>
      <c r="CDA49" s="467"/>
      <c r="CDB49" s="467"/>
      <c r="CDC49" s="467"/>
      <c r="CDD49" s="467"/>
      <c r="CDE49" s="467"/>
      <c r="CDF49" s="467"/>
      <c r="CDG49" s="467"/>
      <c r="CDH49" s="467"/>
      <c r="CDI49" s="467"/>
      <c r="CDJ49" s="467"/>
      <c r="CDK49" s="467"/>
      <c r="CDL49" s="467"/>
      <c r="CDM49" s="467"/>
      <c r="CDN49" s="467"/>
      <c r="CDO49" s="467"/>
      <c r="CDP49" s="467"/>
      <c r="CDQ49" s="467"/>
      <c r="CDR49" s="467"/>
      <c r="CDS49" s="467"/>
      <c r="CDT49" s="467"/>
      <c r="CDU49" s="467"/>
      <c r="CDV49" s="467"/>
      <c r="CDW49" s="467"/>
      <c r="CDX49" s="467"/>
      <c r="CDY49" s="467"/>
      <c r="CDZ49" s="467"/>
      <c r="CEA49" s="467"/>
      <c r="CEB49" s="467"/>
      <c r="CEC49" s="467"/>
      <c r="CED49" s="467"/>
      <c r="CEE49" s="467"/>
      <c r="CEF49" s="467"/>
      <c r="CEG49" s="467"/>
      <c r="CEH49" s="467"/>
      <c r="CEI49" s="467"/>
      <c r="CEJ49" s="467"/>
      <c r="CEK49" s="467"/>
      <c r="CEL49" s="467"/>
      <c r="CEM49" s="467"/>
      <c r="CEN49" s="467"/>
      <c r="CEO49" s="467"/>
      <c r="CEP49" s="467"/>
      <c r="CEQ49" s="467"/>
      <c r="CER49" s="467"/>
      <c r="CES49" s="467"/>
      <c r="CET49" s="467"/>
      <c r="CEU49" s="467"/>
      <c r="CEV49" s="467"/>
      <c r="CEW49" s="467"/>
      <c r="CEX49" s="467"/>
      <c r="CEY49" s="467"/>
      <c r="CEZ49" s="467"/>
      <c r="CFA49" s="467"/>
      <c r="CFB49" s="467"/>
      <c r="CFC49" s="467"/>
      <c r="CFD49" s="467"/>
      <c r="CFE49" s="467"/>
      <c r="CFF49" s="467"/>
      <c r="CFG49" s="467"/>
      <c r="CFH49" s="467"/>
      <c r="CFI49" s="467"/>
      <c r="CFJ49" s="467"/>
      <c r="CFK49" s="467"/>
      <c r="CFL49" s="467"/>
      <c r="CFM49" s="467"/>
      <c r="CFN49" s="467"/>
      <c r="CFO49" s="467"/>
      <c r="CFP49" s="467"/>
      <c r="CFQ49" s="467"/>
      <c r="CFR49" s="467"/>
      <c r="CFS49" s="467"/>
      <c r="CFT49" s="467"/>
      <c r="CFU49" s="467"/>
      <c r="CFV49" s="467"/>
      <c r="CFW49" s="467"/>
      <c r="CFX49" s="467"/>
      <c r="CFY49" s="467"/>
      <c r="CFZ49" s="467"/>
      <c r="CGA49" s="467"/>
      <c r="CGB49" s="467"/>
      <c r="CGC49" s="467"/>
      <c r="CGD49" s="467"/>
      <c r="CGE49" s="467"/>
      <c r="CGF49" s="467"/>
      <c r="CGG49" s="467"/>
      <c r="CGH49" s="467"/>
      <c r="CGI49" s="467"/>
      <c r="CGJ49" s="467"/>
      <c r="CGK49" s="467"/>
      <c r="CGL49" s="467"/>
      <c r="CGM49" s="467"/>
      <c r="CGN49" s="467"/>
      <c r="CGO49" s="467"/>
      <c r="CGP49" s="467"/>
      <c r="CGQ49" s="467"/>
      <c r="CGR49" s="467"/>
      <c r="CGS49" s="467"/>
      <c r="CGT49" s="467"/>
      <c r="CGU49" s="467"/>
      <c r="CGV49" s="467"/>
      <c r="CGW49" s="467"/>
      <c r="CGX49" s="467"/>
      <c r="CGY49" s="467"/>
      <c r="CGZ49" s="467"/>
      <c r="CHA49" s="467"/>
      <c r="CHB49" s="467"/>
      <c r="CHC49" s="467"/>
      <c r="CHD49" s="467"/>
      <c r="CHE49" s="467"/>
      <c r="CHF49" s="467"/>
      <c r="CHG49" s="467"/>
      <c r="CHH49" s="467"/>
      <c r="CHI49" s="467"/>
      <c r="CHJ49" s="467"/>
      <c r="CHK49" s="467"/>
      <c r="CHL49" s="467"/>
      <c r="CHM49" s="467"/>
      <c r="CHN49" s="467"/>
      <c r="CHO49" s="467"/>
      <c r="CHP49" s="467"/>
      <c r="CHQ49" s="467"/>
      <c r="CHR49" s="467"/>
      <c r="CHS49" s="467"/>
      <c r="CHT49" s="467"/>
      <c r="CHU49" s="467"/>
      <c r="CHV49" s="467"/>
      <c r="CHW49" s="467"/>
      <c r="CHX49" s="467"/>
      <c r="CHY49" s="467"/>
      <c r="CHZ49" s="467"/>
      <c r="CIA49" s="467"/>
      <c r="CIB49" s="467"/>
      <c r="CIC49" s="467"/>
      <c r="CID49" s="467"/>
      <c r="CIE49" s="467"/>
      <c r="CIF49" s="467"/>
      <c r="CIG49" s="467"/>
      <c r="CIH49" s="467"/>
      <c r="CII49" s="467"/>
      <c r="CIJ49" s="467"/>
      <c r="CIK49" s="467"/>
      <c r="CIL49" s="467"/>
      <c r="CIM49" s="467"/>
      <c r="CIN49" s="467"/>
      <c r="CIO49" s="467"/>
      <c r="CIP49" s="467"/>
      <c r="CIQ49" s="467"/>
      <c r="CIR49" s="467"/>
      <c r="CIS49" s="467"/>
      <c r="CIT49" s="467"/>
      <c r="CIU49" s="467"/>
      <c r="CIV49" s="467"/>
      <c r="CIW49" s="467"/>
      <c r="CIX49" s="467"/>
      <c r="CIY49" s="467"/>
      <c r="CIZ49" s="467"/>
      <c r="CJA49" s="467"/>
      <c r="CJB49" s="467"/>
      <c r="CJC49" s="467"/>
      <c r="CJD49" s="467"/>
      <c r="CJE49" s="467"/>
      <c r="CJF49" s="467"/>
      <c r="CJG49" s="467"/>
      <c r="CJH49" s="467"/>
      <c r="CJI49" s="467"/>
      <c r="CJJ49" s="467"/>
      <c r="CJK49" s="467"/>
      <c r="CJL49" s="467"/>
      <c r="CJM49" s="467"/>
      <c r="CJN49" s="467"/>
      <c r="CJO49" s="467"/>
      <c r="CJP49" s="467"/>
      <c r="CJQ49" s="467"/>
      <c r="CJR49" s="467"/>
      <c r="CJS49" s="467"/>
      <c r="CJT49" s="467"/>
      <c r="CJU49" s="467"/>
      <c r="CJV49" s="467"/>
      <c r="CJW49" s="467"/>
      <c r="CJX49" s="467"/>
      <c r="CJY49" s="467"/>
      <c r="CJZ49" s="467"/>
      <c r="CKA49" s="467"/>
      <c r="CKB49" s="467"/>
      <c r="CKC49" s="467"/>
      <c r="CKD49" s="467"/>
      <c r="CKE49" s="467"/>
      <c r="CKF49" s="467"/>
      <c r="CKG49" s="467"/>
      <c r="CKH49" s="467"/>
      <c r="CKI49" s="467"/>
      <c r="CKJ49" s="467"/>
      <c r="CKK49" s="467"/>
      <c r="CKL49" s="467"/>
      <c r="CKM49" s="467"/>
      <c r="CKN49" s="467"/>
      <c r="CKO49" s="467"/>
      <c r="CKP49" s="467"/>
      <c r="CKQ49" s="467"/>
      <c r="CKR49" s="467"/>
      <c r="CKS49" s="467"/>
      <c r="CKT49" s="467"/>
      <c r="CKU49" s="467"/>
      <c r="CKV49" s="467"/>
      <c r="CKW49" s="467"/>
      <c r="CKX49" s="467"/>
      <c r="CKY49" s="467"/>
      <c r="CKZ49" s="467"/>
      <c r="CLA49" s="467"/>
      <c r="CLB49" s="467"/>
      <c r="CLC49" s="467"/>
      <c r="CLD49" s="467"/>
      <c r="CLE49" s="467"/>
      <c r="CLF49" s="467"/>
      <c r="CLG49" s="467"/>
      <c r="CLH49" s="467"/>
      <c r="CLI49" s="467"/>
      <c r="CLJ49" s="467"/>
      <c r="CLK49" s="467"/>
      <c r="CLL49" s="467"/>
      <c r="CLM49" s="467"/>
      <c r="CLN49" s="467"/>
      <c r="CLO49" s="467"/>
      <c r="CLP49" s="467"/>
      <c r="CLQ49" s="467"/>
      <c r="CLR49" s="467"/>
      <c r="CLS49" s="467"/>
      <c r="CLT49" s="467"/>
      <c r="CLU49" s="467"/>
      <c r="CLV49" s="467"/>
      <c r="CLW49" s="467"/>
      <c r="CLX49" s="467"/>
      <c r="CLY49" s="467"/>
      <c r="CLZ49" s="467"/>
      <c r="CMA49" s="467"/>
      <c r="CMB49" s="467"/>
      <c r="CMC49" s="467"/>
      <c r="CMD49" s="467"/>
      <c r="CME49" s="467"/>
      <c r="CMF49" s="467"/>
      <c r="CMG49" s="467"/>
      <c r="CMH49" s="467"/>
      <c r="CMI49" s="467"/>
      <c r="CMJ49" s="467"/>
      <c r="CMK49" s="467"/>
      <c r="CML49" s="467"/>
      <c r="CMM49" s="467"/>
      <c r="CMN49" s="467"/>
      <c r="CMO49" s="467"/>
      <c r="CMP49" s="467"/>
      <c r="CMQ49" s="467"/>
      <c r="CMR49" s="467"/>
      <c r="CMS49" s="467"/>
      <c r="CMT49" s="467"/>
      <c r="CMU49" s="467"/>
      <c r="CMV49" s="467"/>
      <c r="CMW49" s="467"/>
      <c r="CMX49" s="467"/>
      <c r="CMY49" s="467"/>
      <c r="CMZ49" s="467"/>
      <c r="CNA49" s="467"/>
      <c r="CNB49" s="467"/>
      <c r="CNC49" s="467"/>
      <c r="CND49" s="467"/>
      <c r="CNE49" s="467"/>
      <c r="CNF49" s="467"/>
      <c r="CNG49" s="467"/>
      <c r="CNH49" s="467"/>
      <c r="CNI49" s="467"/>
      <c r="CNJ49" s="467"/>
      <c r="CNK49" s="467"/>
      <c r="CNL49" s="467"/>
      <c r="CNM49" s="467"/>
      <c r="CNN49" s="467"/>
      <c r="CNO49" s="467"/>
      <c r="CNP49" s="467"/>
      <c r="CNQ49" s="467"/>
      <c r="CNR49" s="467"/>
      <c r="CNS49" s="467"/>
      <c r="CNT49" s="467"/>
      <c r="CNU49" s="467"/>
      <c r="CNV49" s="467"/>
      <c r="CNW49" s="467"/>
      <c r="CNX49" s="467"/>
      <c r="CNY49" s="467"/>
      <c r="CNZ49" s="467"/>
      <c r="COA49" s="467"/>
      <c r="COB49" s="467"/>
      <c r="COC49" s="467"/>
      <c r="COD49" s="467"/>
      <c r="COE49" s="467"/>
      <c r="COF49" s="467"/>
      <c r="COG49" s="467"/>
      <c r="COH49" s="467"/>
      <c r="COI49" s="467"/>
      <c r="COJ49" s="467"/>
      <c r="COK49" s="467"/>
      <c r="COL49" s="467"/>
      <c r="COM49" s="467"/>
      <c r="CON49" s="467"/>
      <c r="COO49" s="467"/>
      <c r="COP49" s="467"/>
      <c r="COQ49" s="467"/>
      <c r="COR49" s="467"/>
      <c r="COS49" s="467"/>
      <c r="COT49" s="467"/>
      <c r="COU49" s="467"/>
      <c r="COV49" s="467"/>
      <c r="COW49" s="467"/>
      <c r="COX49" s="467"/>
      <c r="COY49" s="467"/>
      <c r="COZ49" s="467"/>
      <c r="CPA49" s="467"/>
      <c r="CPB49" s="467"/>
      <c r="CPC49" s="467"/>
      <c r="CPD49" s="467"/>
      <c r="CPE49" s="467"/>
      <c r="CPF49" s="467"/>
      <c r="CPG49" s="467"/>
      <c r="CPH49" s="467"/>
      <c r="CPI49" s="467"/>
      <c r="CPJ49" s="467"/>
      <c r="CPK49" s="467"/>
      <c r="CPL49" s="467"/>
      <c r="CPM49" s="467"/>
      <c r="CPN49" s="467"/>
      <c r="CPO49" s="467"/>
      <c r="CPP49" s="467"/>
      <c r="CPQ49" s="467"/>
      <c r="CPR49" s="467"/>
      <c r="CPS49" s="467"/>
      <c r="CPT49" s="467"/>
      <c r="CPU49" s="467"/>
      <c r="CPV49" s="467"/>
      <c r="CPW49" s="467"/>
      <c r="CPX49" s="467"/>
      <c r="CPY49" s="467"/>
      <c r="CPZ49" s="467"/>
      <c r="CQA49" s="467"/>
      <c r="CQB49" s="467"/>
      <c r="CQC49" s="467"/>
      <c r="CQD49" s="467"/>
      <c r="CQE49" s="467"/>
      <c r="CQF49" s="467"/>
      <c r="CQG49" s="467"/>
      <c r="CQH49" s="467"/>
      <c r="CQI49" s="467"/>
      <c r="CQJ49" s="467"/>
      <c r="CQK49" s="467"/>
      <c r="CQL49" s="467"/>
      <c r="CQM49" s="467"/>
      <c r="CQN49" s="467"/>
      <c r="CQO49" s="467"/>
      <c r="CQP49" s="467"/>
      <c r="CQQ49" s="467"/>
      <c r="CQR49" s="467"/>
      <c r="CQS49" s="467"/>
      <c r="CQT49" s="467"/>
      <c r="CQU49" s="467"/>
      <c r="CQV49" s="467"/>
      <c r="CQW49" s="467"/>
      <c r="CQX49" s="467"/>
      <c r="CQY49" s="467"/>
      <c r="CQZ49" s="467"/>
      <c r="CRA49" s="467"/>
      <c r="CRB49" s="467"/>
      <c r="CRC49" s="467"/>
      <c r="CRD49" s="467"/>
      <c r="CRE49" s="467"/>
      <c r="CRF49" s="467"/>
      <c r="CRG49" s="467"/>
      <c r="CRH49" s="467"/>
      <c r="CRI49" s="467"/>
      <c r="CRJ49" s="467"/>
      <c r="CRK49" s="467"/>
      <c r="CRL49" s="467"/>
      <c r="CRM49" s="467"/>
      <c r="CRN49" s="467"/>
      <c r="CRO49" s="467"/>
      <c r="CRP49" s="467"/>
      <c r="CRQ49" s="467"/>
      <c r="CRR49" s="467"/>
      <c r="CRS49" s="467"/>
      <c r="CRT49" s="467"/>
      <c r="CRU49" s="467"/>
      <c r="CRV49" s="467"/>
      <c r="CRW49" s="467"/>
      <c r="CRX49" s="467"/>
      <c r="CRY49" s="467"/>
      <c r="CRZ49" s="467"/>
      <c r="CSA49" s="467"/>
      <c r="CSB49" s="467"/>
      <c r="CSC49" s="467"/>
      <c r="CSD49" s="467"/>
      <c r="CSE49" s="467"/>
      <c r="CSF49" s="467"/>
      <c r="CSG49" s="467"/>
      <c r="CSH49" s="467"/>
      <c r="CSI49" s="467"/>
      <c r="CSJ49" s="467"/>
      <c r="CSK49" s="467"/>
      <c r="CSL49" s="467"/>
      <c r="CSM49" s="467"/>
      <c r="CSN49" s="467"/>
      <c r="CSO49" s="467"/>
      <c r="CSP49" s="467"/>
      <c r="CSQ49" s="467"/>
      <c r="CSR49" s="467"/>
      <c r="CSS49" s="467"/>
      <c r="CST49" s="467"/>
      <c r="CSU49" s="467"/>
      <c r="CSV49" s="467"/>
      <c r="CSW49" s="467"/>
      <c r="CSX49" s="467"/>
      <c r="CSY49" s="467"/>
      <c r="CSZ49" s="467"/>
      <c r="CTA49" s="467"/>
      <c r="CTB49" s="467"/>
      <c r="CTC49" s="467"/>
      <c r="CTD49" s="467"/>
      <c r="CTE49" s="467"/>
      <c r="CTF49" s="467"/>
      <c r="CTG49" s="467"/>
      <c r="CTH49" s="467"/>
      <c r="CTI49" s="467"/>
      <c r="CTJ49" s="467"/>
      <c r="CTK49" s="467"/>
      <c r="CTL49" s="467"/>
      <c r="CTM49" s="467"/>
      <c r="CTN49" s="467"/>
      <c r="CTO49" s="467"/>
      <c r="CTP49" s="467"/>
      <c r="CTQ49" s="467"/>
      <c r="CTR49" s="467"/>
      <c r="CTS49" s="467"/>
      <c r="CTT49" s="467"/>
      <c r="CTU49" s="467"/>
      <c r="CTV49" s="467"/>
      <c r="CTW49" s="467"/>
      <c r="CTX49" s="467"/>
      <c r="CTY49" s="467"/>
      <c r="CTZ49" s="467"/>
      <c r="CUA49" s="467"/>
      <c r="CUB49" s="467"/>
      <c r="CUC49" s="467"/>
      <c r="CUD49" s="467"/>
      <c r="CUE49" s="467"/>
      <c r="CUF49" s="467"/>
      <c r="CUG49" s="467"/>
      <c r="CUH49" s="467"/>
      <c r="CUI49" s="467"/>
      <c r="CUJ49" s="467"/>
      <c r="CUK49" s="467"/>
      <c r="CUL49" s="467"/>
      <c r="CUM49" s="467"/>
      <c r="CUN49" s="467"/>
      <c r="CUO49" s="467"/>
      <c r="CUP49" s="467"/>
      <c r="CUQ49" s="467"/>
      <c r="CUR49" s="467"/>
      <c r="CUS49" s="467"/>
      <c r="CUT49" s="467"/>
      <c r="CUU49" s="467"/>
      <c r="CUV49" s="467"/>
      <c r="CUW49" s="467"/>
      <c r="CUX49" s="467"/>
      <c r="CUY49" s="467"/>
      <c r="CUZ49" s="467"/>
      <c r="CVA49" s="467"/>
      <c r="CVB49" s="467"/>
      <c r="CVC49" s="467"/>
      <c r="CVD49" s="467"/>
      <c r="CVE49" s="467"/>
      <c r="CVF49" s="467"/>
      <c r="CVG49" s="467"/>
      <c r="CVH49" s="467"/>
      <c r="CVI49" s="467"/>
      <c r="CVJ49" s="467"/>
      <c r="CVK49" s="467"/>
      <c r="CVL49" s="467"/>
      <c r="CVM49" s="467"/>
      <c r="CVN49" s="467"/>
      <c r="CVO49" s="467"/>
      <c r="CVP49" s="467"/>
      <c r="CVQ49" s="467"/>
      <c r="CVR49" s="467"/>
      <c r="CVS49" s="467"/>
      <c r="CVT49" s="467"/>
      <c r="CVU49" s="467"/>
      <c r="CVV49" s="467"/>
      <c r="CVW49" s="467"/>
      <c r="CVX49" s="467"/>
      <c r="CVY49" s="467"/>
      <c r="CVZ49" s="467"/>
      <c r="CWA49" s="467"/>
      <c r="CWB49" s="467"/>
      <c r="CWC49" s="467"/>
      <c r="CWD49" s="467"/>
      <c r="CWE49" s="467"/>
      <c r="CWF49" s="467"/>
      <c r="CWG49" s="467"/>
      <c r="CWH49" s="467"/>
      <c r="CWI49" s="467"/>
      <c r="CWJ49" s="467"/>
      <c r="CWK49" s="467"/>
      <c r="CWL49" s="467"/>
      <c r="CWM49" s="467"/>
      <c r="CWN49" s="467"/>
      <c r="CWO49" s="467"/>
      <c r="CWP49" s="467"/>
      <c r="CWQ49" s="467"/>
      <c r="CWR49" s="467"/>
      <c r="CWS49" s="467"/>
      <c r="CWT49" s="467"/>
      <c r="CWU49" s="467"/>
      <c r="CWV49" s="467"/>
      <c r="CWW49" s="467"/>
      <c r="CWX49" s="467"/>
      <c r="CWY49" s="467"/>
      <c r="CWZ49" s="467"/>
      <c r="CXA49" s="467"/>
      <c r="CXB49" s="467"/>
      <c r="CXC49" s="467"/>
      <c r="CXD49" s="467"/>
      <c r="CXE49" s="467"/>
      <c r="CXF49" s="467"/>
      <c r="CXG49" s="467"/>
      <c r="CXH49" s="467"/>
      <c r="CXI49" s="467"/>
      <c r="CXJ49" s="467"/>
      <c r="CXK49" s="467"/>
      <c r="CXL49" s="467"/>
      <c r="CXM49" s="467"/>
      <c r="CXN49" s="467"/>
      <c r="CXO49" s="467"/>
      <c r="CXP49" s="467"/>
      <c r="CXQ49" s="467"/>
      <c r="CXR49" s="467"/>
      <c r="CXS49" s="467"/>
      <c r="CXT49" s="467"/>
      <c r="CXU49" s="467"/>
      <c r="CXV49" s="467"/>
      <c r="CXW49" s="467"/>
      <c r="CXX49" s="467"/>
      <c r="CXY49" s="467"/>
      <c r="CXZ49" s="467"/>
      <c r="CYA49" s="467"/>
      <c r="CYB49" s="467"/>
      <c r="CYC49" s="467"/>
      <c r="CYD49" s="467"/>
      <c r="CYE49" s="467"/>
      <c r="CYF49" s="467"/>
      <c r="CYG49" s="467"/>
      <c r="CYH49" s="467"/>
      <c r="CYI49" s="467"/>
      <c r="CYJ49" s="467"/>
      <c r="CYK49" s="467"/>
      <c r="CYL49" s="467"/>
      <c r="CYM49" s="467"/>
      <c r="CYN49" s="467"/>
      <c r="CYO49" s="467"/>
      <c r="CYP49" s="467"/>
      <c r="CYQ49" s="467"/>
      <c r="CYR49" s="467"/>
      <c r="CYS49" s="467"/>
      <c r="CYT49" s="467"/>
      <c r="CYU49" s="467"/>
      <c r="CYV49" s="467"/>
      <c r="CYW49" s="467"/>
      <c r="CYX49" s="467"/>
      <c r="CYY49" s="467"/>
      <c r="CYZ49" s="467"/>
      <c r="CZA49" s="467"/>
      <c r="CZB49" s="467"/>
      <c r="CZC49" s="467"/>
      <c r="CZD49" s="467"/>
      <c r="CZE49" s="467"/>
      <c r="CZF49" s="467"/>
      <c r="CZG49" s="467"/>
      <c r="CZH49" s="467"/>
      <c r="CZI49" s="467"/>
      <c r="CZJ49" s="467"/>
      <c r="CZK49" s="467"/>
      <c r="CZL49" s="467"/>
      <c r="CZM49" s="467"/>
      <c r="CZN49" s="467"/>
      <c r="CZO49" s="467"/>
      <c r="CZP49" s="467"/>
      <c r="CZQ49" s="467"/>
      <c r="CZR49" s="467"/>
      <c r="CZS49" s="467"/>
      <c r="CZT49" s="467"/>
      <c r="CZU49" s="467"/>
      <c r="CZV49" s="467"/>
      <c r="CZW49" s="467"/>
      <c r="CZX49" s="467"/>
      <c r="CZY49" s="467"/>
      <c r="CZZ49" s="467"/>
      <c r="DAA49" s="467"/>
      <c r="DAB49" s="467"/>
      <c r="DAC49" s="467"/>
      <c r="DAD49" s="467"/>
      <c r="DAE49" s="467"/>
      <c r="DAF49" s="467"/>
      <c r="DAG49" s="467"/>
      <c r="DAH49" s="467"/>
      <c r="DAI49" s="467"/>
      <c r="DAJ49" s="467"/>
      <c r="DAK49" s="467"/>
      <c r="DAL49" s="467"/>
      <c r="DAM49" s="467"/>
      <c r="DAN49" s="467"/>
      <c r="DAO49" s="467"/>
      <c r="DAP49" s="467"/>
      <c r="DAQ49" s="467"/>
      <c r="DAR49" s="467"/>
      <c r="DAS49" s="467"/>
      <c r="DAT49" s="467"/>
      <c r="DAU49" s="467"/>
      <c r="DAV49" s="467"/>
      <c r="DAW49" s="467"/>
      <c r="DAX49" s="467"/>
      <c r="DAY49" s="467"/>
      <c r="DAZ49" s="467"/>
      <c r="DBA49" s="467"/>
      <c r="DBB49" s="467"/>
      <c r="DBC49" s="467"/>
      <c r="DBD49" s="467"/>
      <c r="DBE49" s="467"/>
      <c r="DBF49" s="467"/>
      <c r="DBG49" s="467"/>
      <c r="DBH49" s="467"/>
      <c r="DBI49" s="467"/>
      <c r="DBJ49" s="467"/>
      <c r="DBK49" s="467"/>
      <c r="DBL49" s="467"/>
      <c r="DBM49" s="467"/>
      <c r="DBN49" s="467"/>
      <c r="DBO49" s="467"/>
      <c r="DBP49" s="467"/>
      <c r="DBQ49" s="467"/>
      <c r="DBR49" s="467"/>
      <c r="DBS49" s="467"/>
      <c r="DBT49" s="467"/>
      <c r="DBU49" s="467"/>
      <c r="DBV49" s="467"/>
      <c r="DBW49" s="467"/>
      <c r="DBX49" s="467"/>
      <c r="DBY49" s="467"/>
      <c r="DBZ49" s="467"/>
      <c r="DCA49" s="467"/>
      <c r="DCB49" s="467"/>
      <c r="DCC49" s="467"/>
      <c r="DCD49" s="467"/>
      <c r="DCE49" s="467"/>
      <c r="DCF49" s="467"/>
      <c r="DCG49" s="467"/>
      <c r="DCH49" s="467"/>
      <c r="DCI49" s="467"/>
      <c r="DCJ49" s="467"/>
      <c r="DCK49" s="467"/>
      <c r="DCL49" s="467"/>
      <c r="DCM49" s="467"/>
      <c r="DCN49" s="467"/>
      <c r="DCO49" s="467"/>
      <c r="DCP49" s="467"/>
      <c r="DCQ49" s="467"/>
      <c r="DCR49" s="467"/>
      <c r="DCS49" s="467"/>
      <c r="DCT49" s="467"/>
      <c r="DCU49" s="467"/>
      <c r="DCV49" s="467"/>
      <c r="DCW49" s="467"/>
      <c r="DCX49" s="467"/>
      <c r="DCY49" s="467"/>
      <c r="DCZ49" s="467"/>
      <c r="DDA49" s="467"/>
      <c r="DDB49" s="467"/>
      <c r="DDC49" s="467"/>
      <c r="DDD49" s="467"/>
      <c r="DDE49" s="467"/>
      <c r="DDF49" s="467"/>
      <c r="DDG49" s="467"/>
      <c r="DDH49" s="467"/>
      <c r="DDI49" s="467"/>
      <c r="DDJ49" s="467"/>
      <c r="DDK49" s="467"/>
      <c r="DDL49" s="467"/>
      <c r="DDM49" s="467"/>
      <c r="DDN49" s="467"/>
      <c r="DDO49" s="467"/>
      <c r="DDP49" s="467"/>
      <c r="DDQ49" s="467"/>
      <c r="DDR49" s="467"/>
      <c r="DDS49" s="467"/>
      <c r="DDT49" s="467"/>
      <c r="DDU49" s="467"/>
      <c r="DDV49" s="467"/>
      <c r="DDW49" s="467"/>
      <c r="DDX49" s="467"/>
      <c r="DDY49" s="467"/>
      <c r="DDZ49" s="467"/>
      <c r="DEA49" s="467"/>
      <c r="DEB49" s="467"/>
      <c r="DEC49" s="467"/>
      <c r="DED49" s="467"/>
      <c r="DEE49" s="467"/>
      <c r="DEF49" s="467"/>
      <c r="DEG49" s="467"/>
      <c r="DEH49" s="467"/>
      <c r="DEI49" s="467"/>
      <c r="DEJ49" s="467"/>
      <c r="DEK49" s="467"/>
      <c r="DEL49" s="467"/>
      <c r="DEM49" s="467"/>
      <c r="DEN49" s="467"/>
      <c r="DEO49" s="467"/>
      <c r="DEP49" s="467"/>
      <c r="DEQ49" s="467"/>
      <c r="DER49" s="467"/>
      <c r="DES49" s="467"/>
      <c r="DET49" s="467"/>
      <c r="DEU49" s="467"/>
      <c r="DEV49" s="467"/>
      <c r="DEW49" s="467"/>
      <c r="DEX49" s="467"/>
      <c r="DEY49" s="467"/>
      <c r="DEZ49" s="467"/>
      <c r="DFA49" s="467"/>
      <c r="DFB49" s="467"/>
      <c r="DFC49" s="467"/>
      <c r="DFD49" s="467"/>
      <c r="DFE49" s="467"/>
      <c r="DFF49" s="467"/>
      <c r="DFG49" s="467"/>
      <c r="DFH49" s="467"/>
      <c r="DFI49" s="467"/>
      <c r="DFJ49" s="467"/>
      <c r="DFK49" s="467"/>
      <c r="DFL49" s="467"/>
      <c r="DFM49" s="467"/>
      <c r="DFN49" s="467"/>
      <c r="DFO49" s="467"/>
      <c r="DFP49" s="467"/>
      <c r="DFQ49" s="467"/>
      <c r="DFR49" s="467"/>
      <c r="DFS49" s="467"/>
      <c r="DFT49" s="467"/>
      <c r="DFU49" s="467"/>
      <c r="DFV49" s="467"/>
      <c r="DFW49" s="467"/>
      <c r="DFX49" s="467"/>
      <c r="DFY49" s="467"/>
      <c r="DFZ49" s="467"/>
      <c r="DGA49" s="467"/>
      <c r="DGB49" s="467"/>
      <c r="DGC49" s="467"/>
      <c r="DGD49" s="467"/>
      <c r="DGE49" s="467"/>
      <c r="DGF49" s="467"/>
      <c r="DGG49" s="467"/>
      <c r="DGH49" s="467"/>
      <c r="DGI49" s="467"/>
      <c r="DGJ49" s="467"/>
      <c r="DGK49" s="467"/>
      <c r="DGL49" s="467"/>
      <c r="DGM49" s="467"/>
      <c r="DGN49" s="467"/>
      <c r="DGO49" s="467"/>
      <c r="DGP49" s="467"/>
      <c r="DGQ49" s="467"/>
      <c r="DGR49" s="467"/>
      <c r="DGS49" s="467"/>
      <c r="DGT49" s="467"/>
      <c r="DGU49" s="467"/>
      <c r="DGV49" s="467"/>
      <c r="DGW49" s="467"/>
      <c r="DGX49" s="467"/>
      <c r="DGY49" s="467"/>
      <c r="DGZ49" s="467"/>
      <c r="DHA49" s="467"/>
      <c r="DHB49" s="467"/>
      <c r="DHC49" s="467"/>
      <c r="DHD49" s="467"/>
      <c r="DHE49" s="467"/>
      <c r="DHF49" s="467"/>
      <c r="DHG49" s="467"/>
      <c r="DHH49" s="467"/>
      <c r="DHI49" s="467"/>
      <c r="DHJ49" s="467"/>
      <c r="DHK49" s="467"/>
      <c r="DHL49" s="467"/>
      <c r="DHM49" s="467"/>
      <c r="DHN49" s="467"/>
      <c r="DHO49" s="467"/>
      <c r="DHP49" s="467"/>
      <c r="DHQ49" s="467"/>
      <c r="DHR49" s="467"/>
      <c r="DHS49" s="467"/>
      <c r="DHT49" s="467"/>
      <c r="DHU49" s="467"/>
      <c r="DHV49" s="467"/>
      <c r="DHW49" s="467"/>
      <c r="DHX49" s="467"/>
      <c r="DHY49" s="467"/>
      <c r="DHZ49" s="467"/>
      <c r="DIA49" s="467"/>
      <c r="DIB49" s="467"/>
      <c r="DIC49" s="467"/>
      <c r="DID49" s="467"/>
      <c r="DIE49" s="467"/>
      <c r="DIF49" s="467"/>
      <c r="DIG49" s="467"/>
      <c r="DIH49" s="467"/>
      <c r="DII49" s="467"/>
      <c r="DIJ49" s="467"/>
      <c r="DIK49" s="467"/>
      <c r="DIL49" s="467"/>
      <c r="DIM49" s="467"/>
      <c r="DIN49" s="467"/>
      <c r="DIO49" s="467"/>
      <c r="DIP49" s="467"/>
      <c r="DIQ49" s="467"/>
      <c r="DIR49" s="467"/>
      <c r="DIS49" s="467"/>
      <c r="DIT49" s="467"/>
      <c r="DIU49" s="467"/>
      <c r="DIV49" s="467"/>
      <c r="DIW49" s="467"/>
      <c r="DIX49" s="467"/>
      <c r="DIY49" s="467"/>
      <c r="DIZ49" s="467"/>
      <c r="DJA49" s="467"/>
      <c r="DJB49" s="467"/>
      <c r="DJC49" s="467"/>
      <c r="DJD49" s="467"/>
      <c r="DJE49" s="467"/>
      <c r="DJF49" s="467"/>
      <c r="DJG49" s="467"/>
      <c r="DJH49" s="467"/>
      <c r="DJI49" s="467"/>
      <c r="DJJ49" s="467"/>
      <c r="DJK49" s="467"/>
      <c r="DJL49" s="467"/>
      <c r="DJM49" s="467"/>
      <c r="DJN49" s="467"/>
      <c r="DJO49" s="467"/>
      <c r="DJP49" s="467"/>
      <c r="DJQ49" s="467"/>
      <c r="DJR49" s="467"/>
      <c r="DJS49" s="467"/>
      <c r="DJT49" s="467"/>
      <c r="DJU49" s="467"/>
      <c r="DJV49" s="467"/>
      <c r="DJW49" s="467"/>
      <c r="DJX49" s="467"/>
      <c r="DJY49" s="467"/>
      <c r="DJZ49" s="467"/>
      <c r="DKA49" s="467"/>
      <c r="DKB49" s="467"/>
      <c r="DKC49" s="467"/>
      <c r="DKD49" s="467"/>
      <c r="DKE49" s="467"/>
      <c r="DKF49" s="467"/>
      <c r="DKG49" s="467"/>
      <c r="DKH49" s="467"/>
      <c r="DKI49" s="467"/>
      <c r="DKJ49" s="467"/>
      <c r="DKK49" s="467"/>
      <c r="DKL49" s="467"/>
      <c r="DKM49" s="467"/>
      <c r="DKN49" s="467"/>
      <c r="DKO49" s="467"/>
      <c r="DKP49" s="467"/>
      <c r="DKQ49" s="467"/>
      <c r="DKR49" s="467"/>
      <c r="DKS49" s="467"/>
      <c r="DKT49" s="467"/>
      <c r="DKU49" s="467"/>
      <c r="DKV49" s="467"/>
      <c r="DKW49" s="467"/>
      <c r="DKX49" s="467"/>
      <c r="DKY49" s="467"/>
      <c r="DKZ49" s="467"/>
      <c r="DLA49" s="467"/>
      <c r="DLB49" s="467"/>
      <c r="DLC49" s="467"/>
      <c r="DLD49" s="467"/>
      <c r="DLE49" s="467"/>
      <c r="DLF49" s="467"/>
      <c r="DLG49" s="467"/>
      <c r="DLH49" s="467"/>
      <c r="DLI49" s="467"/>
      <c r="DLJ49" s="467"/>
      <c r="DLK49" s="467"/>
      <c r="DLL49" s="467"/>
      <c r="DLM49" s="467"/>
      <c r="DLN49" s="467"/>
      <c r="DLO49" s="467"/>
      <c r="DLP49" s="467"/>
      <c r="DLQ49" s="467"/>
      <c r="DLR49" s="467"/>
      <c r="DLS49" s="467"/>
      <c r="DLT49" s="467"/>
      <c r="DLU49" s="467"/>
      <c r="DLV49" s="467"/>
      <c r="DLW49" s="467"/>
      <c r="DLX49" s="467"/>
      <c r="DLY49" s="467"/>
      <c r="DLZ49" s="467"/>
      <c r="DMA49" s="467"/>
      <c r="DMB49" s="467"/>
      <c r="DMC49" s="467"/>
      <c r="DMD49" s="467"/>
      <c r="DME49" s="467"/>
      <c r="DMF49" s="467"/>
      <c r="DMG49" s="467"/>
      <c r="DMH49" s="467"/>
      <c r="DMI49" s="467"/>
      <c r="DMJ49" s="467"/>
      <c r="DMK49" s="467"/>
      <c r="DML49" s="467"/>
      <c r="DMM49" s="467"/>
      <c r="DMN49" s="467"/>
      <c r="DMO49" s="467"/>
      <c r="DMP49" s="467"/>
      <c r="DMQ49" s="467"/>
      <c r="DMR49" s="467"/>
      <c r="DMS49" s="467"/>
      <c r="DMT49" s="467"/>
      <c r="DMU49" s="467"/>
      <c r="DMV49" s="467"/>
      <c r="DMW49" s="467"/>
      <c r="DMX49" s="467"/>
      <c r="DMY49" s="467"/>
      <c r="DMZ49" s="467"/>
      <c r="DNA49" s="467"/>
      <c r="DNB49" s="467"/>
      <c r="DNC49" s="467"/>
      <c r="DND49" s="467"/>
      <c r="DNE49" s="467"/>
      <c r="DNF49" s="467"/>
      <c r="DNG49" s="467"/>
      <c r="DNH49" s="467"/>
      <c r="DNI49" s="467"/>
      <c r="DNJ49" s="467"/>
      <c r="DNK49" s="467"/>
      <c r="DNL49" s="467"/>
      <c r="DNM49" s="467"/>
      <c r="DNN49" s="467"/>
      <c r="DNO49" s="467"/>
      <c r="DNP49" s="467"/>
      <c r="DNQ49" s="467"/>
      <c r="DNR49" s="467"/>
      <c r="DNS49" s="467"/>
      <c r="DNT49" s="467"/>
      <c r="DNU49" s="467"/>
      <c r="DNV49" s="467"/>
      <c r="DNW49" s="467"/>
      <c r="DNX49" s="467"/>
      <c r="DNY49" s="467"/>
      <c r="DNZ49" s="467"/>
      <c r="DOA49" s="467"/>
      <c r="DOB49" s="467"/>
      <c r="DOC49" s="467"/>
      <c r="DOD49" s="467"/>
      <c r="DOE49" s="467"/>
      <c r="DOF49" s="467"/>
      <c r="DOG49" s="467"/>
      <c r="DOH49" s="467"/>
      <c r="DOI49" s="467"/>
      <c r="DOJ49" s="467"/>
      <c r="DOK49" s="467"/>
      <c r="DOL49" s="467"/>
      <c r="DOM49" s="467"/>
      <c r="DON49" s="467"/>
      <c r="DOO49" s="467"/>
      <c r="DOP49" s="467"/>
      <c r="DOQ49" s="467"/>
      <c r="DOR49" s="467"/>
      <c r="DOS49" s="467"/>
      <c r="DOT49" s="467"/>
      <c r="DOU49" s="467"/>
      <c r="DOV49" s="467"/>
      <c r="DOW49" s="467"/>
      <c r="DOX49" s="467"/>
      <c r="DOY49" s="467"/>
      <c r="DOZ49" s="467"/>
      <c r="DPA49" s="467"/>
      <c r="DPB49" s="467"/>
      <c r="DPC49" s="467"/>
      <c r="DPD49" s="467"/>
      <c r="DPE49" s="467"/>
      <c r="DPF49" s="467"/>
      <c r="DPG49" s="467"/>
      <c r="DPH49" s="467"/>
      <c r="DPI49" s="467"/>
      <c r="DPJ49" s="467"/>
      <c r="DPK49" s="467"/>
      <c r="DPL49" s="467"/>
      <c r="DPM49" s="467"/>
      <c r="DPN49" s="467"/>
      <c r="DPO49" s="467"/>
      <c r="DPP49" s="467"/>
      <c r="DPQ49" s="467"/>
      <c r="DPR49" s="467"/>
      <c r="DPS49" s="467"/>
      <c r="DPT49" s="467"/>
      <c r="DPU49" s="467"/>
      <c r="DPV49" s="467"/>
      <c r="DPW49" s="467"/>
      <c r="DPX49" s="467"/>
      <c r="DPY49" s="467"/>
      <c r="DPZ49" s="467"/>
      <c r="DQA49" s="467"/>
      <c r="DQB49" s="467"/>
      <c r="DQC49" s="467"/>
      <c r="DQD49" s="467"/>
      <c r="DQE49" s="467"/>
      <c r="DQF49" s="467"/>
      <c r="DQG49" s="467"/>
      <c r="DQH49" s="467"/>
      <c r="DQI49" s="467"/>
      <c r="DQJ49" s="467"/>
      <c r="DQK49" s="467"/>
      <c r="DQL49" s="467"/>
      <c r="DQM49" s="467"/>
      <c r="DQN49" s="467"/>
      <c r="DQO49" s="467"/>
      <c r="DQP49" s="467"/>
      <c r="DQQ49" s="467"/>
      <c r="DQR49" s="467"/>
      <c r="DQS49" s="467"/>
      <c r="DQT49" s="467"/>
      <c r="DQU49" s="467"/>
      <c r="DQV49" s="467"/>
      <c r="DQW49" s="467"/>
      <c r="DQX49" s="467"/>
      <c r="DQY49" s="467"/>
      <c r="DQZ49" s="467"/>
      <c r="DRA49" s="467"/>
      <c r="DRB49" s="467"/>
      <c r="DRC49" s="467"/>
      <c r="DRD49" s="467"/>
      <c r="DRE49" s="467"/>
      <c r="DRF49" s="467"/>
      <c r="DRG49" s="467"/>
      <c r="DRH49" s="467"/>
      <c r="DRI49" s="467"/>
      <c r="DRJ49" s="467"/>
      <c r="DRK49" s="467"/>
      <c r="DRL49" s="467"/>
      <c r="DRM49" s="467"/>
      <c r="DRN49" s="467"/>
      <c r="DRO49" s="467"/>
      <c r="DRP49" s="467"/>
      <c r="DRQ49" s="467"/>
      <c r="DRR49" s="467"/>
      <c r="DRS49" s="467"/>
      <c r="DRT49" s="467"/>
      <c r="DRU49" s="467"/>
      <c r="DRV49" s="467"/>
      <c r="DRW49" s="467"/>
      <c r="DRX49" s="467"/>
      <c r="DRY49" s="467"/>
      <c r="DRZ49" s="467"/>
      <c r="DSA49" s="467"/>
      <c r="DSB49" s="467"/>
      <c r="DSC49" s="467"/>
      <c r="DSD49" s="467"/>
      <c r="DSE49" s="467"/>
      <c r="DSF49" s="467"/>
      <c r="DSG49" s="467"/>
      <c r="DSH49" s="467"/>
      <c r="DSI49" s="467"/>
      <c r="DSJ49" s="467"/>
      <c r="DSK49" s="467"/>
      <c r="DSL49" s="467"/>
      <c r="DSM49" s="467"/>
      <c r="DSN49" s="467"/>
      <c r="DSO49" s="467"/>
      <c r="DSP49" s="467"/>
      <c r="DSQ49" s="467"/>
      <c r="DSR49" s="467"/>
      <c r="DSS49" s="467"/>
      <c r="DST49" s="467"/>
      <c r="DSU49" s="467"/>
      <c r="DSV49" s="467"/>
      <c r="DSW49" s="467"/>
      <c r="DSX49" s="467"/>
      <c r="DSY49" s="467"/>
      <c r="DSZ49" s="467"/>
      <c r="DTA49" s="467"/>
      <c r="DTB49" s="467"/>
      <c r="DTC49" s="467"/>
      <c r="DTD49" s="467"/>
      <c r="DTE49" s="467"/>
      <c r="DTF49" s="467"/>
      <c r="DTG49" s="467"/>
      <c r="DTH49" s="467"/>
      <c r="DTI49" s="467"/>
      <c r="DTJ49" s="467"/>
      <c r="DTK49" s="467"/>
      <c r="DTL49" s="467"/>
      <c r="DTM49" s="467"/>
      <c r="DTN49" s="467"/>
      <c r="DTO49" s="467"/>
      <c r="DTP49" s="467"/>
      <c r="DTQ49" s="467"/>
      <c r="DTR49" s="467"/>
      <c r="DTS49" s="467"/>
      <c r="DTT49" s="467"/>
      <c r="DTU49" s="467"/>
      <c r="DTV49" s="467"/>
      <c r="DTW49" s="467"/>
      <c r="DTX49" s="467"/>
      <c r="DTY49" s="467"/>
      <c r="DTZ49" s="467"/>
      <c r="DUA49" s="467"/>
      <c r="DUB49" s="467"/>
      <c r="DUC49" s="467"/>
      <c r="DUD49" s="467"/>
      <c r="DUE49" s="467"/>
      <c r="DUF49" s="467"/>
      <c r="DUG49" s="467"/>
      <c r="DUH49" s="467"/>
      <c r="DUI49" s="467"/>
      <c r="DUJ49" s="467"/>
      <c r="DUK49" s="467"/>
      <c r="DUL49" s="467"/>
      <c r="DUM49" s="467"/>
      <c r="DUN49" s="467"/>
      <c r="DUO49" s="467"/>
      <c r="DUP49" s="467"/>
      <c r="DUQ49" s="467"/>
      <c r="DUR49" s="467"/>
      <c r="DUS49" s="467"/>
      <c r="DUT49" s="467"/>
      <c r="DUU49" s="467"/>
      <c r="DUV49" s="467"/>
      <c r="DUW49" s="467"/>
      <c r="DUX49" s="467"/>
      <c r="DUY49" s="467"/>
      <c r="DUZ49" s="467"/>
      <c r="DVA49" s="467"/>
      <c r="DVB49" s="467"/>
      <c r="DVC49" s="467"/>
      <c r="DVD49" s="467"/>
      <c r="DVE49" s="467"/>
      <c r="DVF49" s="467"/>
      <c r="DVG49" s="467"/>
      <c r="DVH49" s="467"/>
      <c r="DVI49" s="467"/>
      <c r="DVJ49" s="467"/>
      <c r="DVK49" s="467"/>
      <c r="DVL49" s="467"/>
      <c r="DVM49" s="467"/>
      <c r="DVN49" s="467"/>
      <c r="DVO49" s="467"/>
      <c r="DVP49" s="467"/>
      <c r="DVQ49" s="467"/>
      <c r="DVR49" s="467"/>
      <c r="DVS49" s="467"/>
      <c r="DVT49" s="467"/>
      <c r="DVU49" s="467"/>
      <c r="DVV49" s="467"/>
      <c r="DVW49" s="467"/>
      <c r="DVX49" s="467"/>
      <c r="DVY49" s="467"/>
      <c r="DVZ49" s="467"/>
      <c r="DWA49" s="467"/>
      <c r="DWB49" s="467"/>
      <c r="DWC49" s="467"/>
      <c r="DWD49" s="467"/>
      <c r="DWE49" s="467"/>
      <c r="DWF49" s="467"/>
      <c r="DWG49" s="467"/>
      <c r="DWH49" s="467"/>
      <c r="DWI49" s="467"/>
      <c r="DWJ49" s="467"/>
      <c r="DWK49" s="467"/>
      <c r="DWL49" s="467"/>
      <c r="DWM49" s="467"/>
      <c r="DWN49" s="467"/>
      <c r="DWO49" s="467"/>
      <c r="DWP49" s="467"/>
      <c r="DWQ49" s="467"/>
      <c r="DWR49" s="467"/>
      <c r="DWS49" s="467"/>
      <c r="DWT49" s="467"/>
      <c r="DWU49" s="467"/>
      <c r="DWV49" s="467"/>
      <c r="DWW49" s="467"/>
      <c r="DWX49" s="467"/>
      <c r="DWY49" s="467"/>
      <c r="DWZ49" s="467"/>
      <c r="DXA49" s="467"/>
      <c r="DXB49" s="467"/>
      <c r="DXC49" s="467"/>
      <c r="DXD49" s="467"/>
      <c r="DXE49" s="467"/>
      <c r="DXF49" s="467"/>
      <c r="DXG49" s="467"/>
      <c r="DXH49" s="467"/>
      <c r="DXI49" s="467"/>
      <c r="DXJ49" s="467"/>
      <c r="DXK49" s="467"/>
      <c r="DXL49" s="467"/>
      <c r="DXM49" s="467"/>
      <c r="DXN49" s="467"/>
      <c r="DXO49" s="467"/>
      <c r="DXP49" s="467"/>
      <c r="DXQ49" s="467"/>
      <c r="DXR49" s="467"/>
      <c r="DXS49" s="467"/>
      <c r="DXT49" s="467"/>
      <c r="DXU49" s="467"/>
      <c r="DXV49" s="467"/>
      <c r="DXW49" s="467"/>
      <c r="DXX49" s="467"/>
      <c r="DXY49" s="467"/>
      <c r="DXZ49" s="467"/>
      <c r="DYA49" s="467"/>
      <c r="DYB49" s="467"/>
      <c r="DYC49" s="467"/>
      <c r="DYD49" s="467"/>
      <c r="DYE49" s="467"/>
      <c r="DYF49" s="467"/>
      <c r="DYG49" s="467"/>
      <c r="DYH49" s="467"/>
      <c r="DYI49" s="467"/>
      <c r="DYJ49" s="467"/>
      <c r="DYK49" s="467"/>
      <c r="DYL49" s="467"/>
      <c r="DYM49" s="467"/>
      <c r="DYN49" s="467"/>
      <c r="DYO49" s="467"/>
      <c r="DYP49" s="467"/>
      <c r="DYQ49" s="467"/>
      <c r="DYR49" s="467"/>
      <c r="DYS49" s="467"/>
      <c r="DYT49" s="467"/>
      <c r="DYU49" s="467"/>
      <c r="DYV49" s="467"/>
      <c r="DYW49" s="467"/>
      <c r="DYX49" s="467"/>
      <c r="DYY49" s="467"/>
      <c r="DYZ49" s="467"/>
      <c r="DZA49" s="467"/>
      <c r="DZB49" s="467"/>
      <c r="DZC49" s="467"/>
      <c r="DZD49" s="467"/>
      <c r="DZE49" s="467"/>
      <c r="DZF49" s="467"/>
      <c r="DZG49" s="467"/>
      <c r="DZH49" s="467"/>
      <c r="DZI49" s="467"/>
      <c r="DZJ49" s="467"/>
      <c r="DZK49" s="467"/>
      <c r="DZL49" s="467"/>
      <c r="DZM49" s="467"/>
      <c r="DZN49" s="467"/>
      <c r="DZO49" s="467"/>
      <c r="DZP49" s="467"/>
      <c r="DZQ49" s="467"/>
      <c r="DZR49" s="467"/>
      <c r="DZS49" s="467"/>
      <c r="DZT49" s="467"/>
      <c r="DZU49" s="467"/>
      <c r="DZV49" s="467"/>
      <c r="DZW49" s="467"/>
      <c r="DZX49" s="467"/>
      <c r="DZY49" s="467"/>
      <c r="DZZ49" s="467"/>
      <c r="EAA49" s="467"/>
      <c r="EAB49" s="467"/>
      <c r="EAC49" s="467"/>
      <c r="EAD49" s="467"/>
      <c r="EAE49" s="467"/>
      <c r="EAF49" s="467"/>
      <c r="EAG49" s="467"/>
      <c r="EAH49" s="467"/>
      <c r="EAI49" s="467"/>
      <c r="EAJ49" s="467"/>
      <c r="EAK49" s="467"/>
      <c r="EAL49" s="467"/>
      <c r="EAM49" s="467"/>
      <c r="EAN49" s="467"/>
      <c r="EAO49" s="467"/>
      <c r="EAP49" s="467"/>
      <c r="EAQ49" s="467"/>
      <c r="EAR49" s="467"/>
      <c r="EAS49" s="467"/>
      <c r="EAT49" s="467"/>
      <c r="EAU49" s="467"/>
      <c r="EAV49" s="467"/>
      <c r="EAW49" s="467"/>
      <c r="EAX49" s="467"/>
      <c r="EAY49" s="467"/>
      <c r="EAZ49" s="467"/>
      <c r="EBA49" s="467"/>
      <c r="EBB49" s="467"/>
      <c r="EBC49" s="467"/>
      <c r="EBD49" s="467"/>
      <c r="EBE49" s="467"/>
      <c r="EBF49" s="467"/>
      <c r="EBG49" s="467"/>
      <c r="EBH49" s="467"/>
      <c r="EBI49" s="467"/>
      <c r="EBJ49" s="467"/>
      <c r="EBK49" s="467"/>
      <c r="EBL49" s="467"/>
      <c r="EBM49" s="467"/>
      <c r="EBN49" s="467"/>
      <c r="EBO49" s="467"/>
      <c r="EBP49" s="467"/>
      <c r="EBQ49" s="467"/>
      <c r="EBR49" s="467"/>
      <c r="EBS49" s="467"/>
      <c r="EBT49" s="467"/>
      <c r="EBU49" s="467"/>
      <c r="EBV49" s="467"/>
      <c r="EBW49" s="467"/>
      <c r="EBX49" s="467"/>
      <c r="EBY49" s="467"/>
      <c r="EBZ49" s="467"/>
      <c r="ECA49" s="467"/>
      <c r="ECB49" s="467"/>
      <c r="ECC49" s="467"/>
      <c r="ECD49" s="467"/>
      <c r="ECE49" s="467"/>
      <c r="ECF49" s="467"/>
      <c r="ECG49" s="467"/>
      <c r="ECH49" s="467"/>
      <c r="ECI49" s="467"/>
      <c r="ECJ49" s="467"/>
      <c r="ECK49" s="467"/>
      <c r="ECL49" s="467"/>
      <c r="ECM49" s="467"/>
      <c r="ECN49" s="467"/>
      <c r="ECO49" s="467"/>
      <c r="ECP49" s="467"/>
      <c r="ECQ49" s="467"/>
      <c r="ECR49" s="467"/>
      <c r="ECS49" s="467"/>
      <c r="ECT49" s="467"/>
      <c r="ECU49" s="467"/>
      <c r="ECV49" s="467"/>
      <c r="ECW49" s="467"/>
      <c r="ECX49" s="467"/>
      <c r="ECY49" s="467"/>
      <c r="ECZ49" s="467"/>
      <c r="EDA49" s="467"/>
      <c r="EDB49" s="467"/>
      <c r="EDC49" s="467"/>
      <c r="EDD49" s="467"/>
      <c r="EDE49" s="467"/>
      <c r="EDF49" s="467"/>
      <c r="EDG49" s="467"/>
      <c r="EDH49" s="467"/>
      <c r="EDI49" s="467"/>
      <c r="EDJ49" s="467"/>
      <c r="EDK49" s="467"/>
      <c r="EDL49" s="467"/>
      <c r="EDM49" s="467"/>
      <c r="EDN49" s="467"/>
      <c r="EDO49" s="467"/>
      <c r="EDP49" s="467"/>
      <c r="EDQ49" s="467"/>
      <c r="EDR49" s="467"/>
      <c r="EDS49" s="467"/>
      <c r="EDT49" s="467"/>
      <c r="EDU49" s="467"/>
      <c r="EDV49" s="467"/>
      <c r="EDW49" s="467"/>
      <c r="EDX49" s="467"/>
      <c r="EDY49" s="467"/>
      <c r="EDZ49" s="467"/>
      <c r="EEA49" s="467"/>
      <c r="EEB49" s="467"/>
      <c r="EEC49" s="467"/>
      <c r="EED49" s="467"/>
      <c r="EEE49" s="467"/>
      <c r="EEF49" s="467"/>
      <c r="EEG49" s="467"/>
      <c r="EEH49" s="467"/>
      <c r="EEI49" s="467"/>
      <c r="EEJ49" s="467"/>
      <c r="EEK49" s="467"/>
      <c r="EEL49" s="467"/>
      <c r="EEM49" s="467"/>
      <c r="EEN49" s="467"/>
      <c r="EEO49" s="467"/>
      <c r="EEP49" s="467"/>
      <c r="EEQ49" s="467"/>
      <c r="EER49" s="467"/>
      <c r="EES49" s="467"/>
      <c r="EET49" s="467"/>
      <c r="EEU49" s="467"/>
      <c r="EEV49" s="467"/>
      <c r="EEW49" s="467"/>
      <c r="EEX49" s="467"/>
      <c r="EEY49" s="467"/>
      <c r="EEZ49" s="467"/>
      <c r="EFA49" s="467"/>
      <c r="EFB49" s="467"/>
      <c r="EFC49" s="467"/>
      <c r="EFD49" s="467"/>
      <c r="EFE49" s="467"/>
      <c r="EFF49" s="467"/>
      <c r="EFG49" s="467"/>
      <c r="EFH49" s="467"/>
      <c r="EFI49" s="467"/>
      <c r="EFJ49" s="467"/>
      <c r="EFK49" s="467"/>
      <c r="EFL49" s="467"/>
      <c r="EFM49" s="467"/>
      <c r="EFN49" s="467"/>
      <c r="EFO49" s="467"/>
      <c r="EFP49" s="467"/>
      <c r="EFQ49" s="467"/>
      <c r="EFR49" s="467"/>
      <c r="EFS49" s="467"/>
      <c r="EFT49" s="467"/>
      <c r="EFU49" s="467"/>
      <c r="EFV49" s="467"/>
      <c r="EFW49" s="467"/>
      <c r="EFX49" s="467"/>
      <c r="EFY49" s="467"/>
      <c r="EFZ49" s="467"/>
      <c r="EGA49" s="467"/>
      <c r="EGB49" s="467"/>
      <c r="EGC49" s="467"/>
      <c r="EGD49" s="467"/>
      <c r="EGE49" s="467"/>
      <c r="EGF49" s="467"/>
      <c r="EGG49" s="467"/>
      <c r="EGH49" s="467"/>
      <c r="EGI49" s="467"/>
      <c r="EGJ49" s="467"/>
      <c r="EGK49" s="467"/>
      <c r="EGL49" s="467"/>
      <c r="EGM49" s="467"/>
      <c r="EGN49" s="467"/>
      <c r="EGO49" s="467"/>
      <c r="EGP49" s="467"/>
      <c r="EGQ49" s="467"/>
      <c r="EGR49" s="467"/>
      <c r="EGS49" s="467"/>
      <c r="EGT49" s="467"/>
      <c r="EGU49" s="467"/>
      <c r="EGV49" s="467"/>
      <c r="EGW49" s="467"/>
      <c r="EGX49" s="467"/>
      <c r="EGY49" s="467"/>
      <c r="EGZ49" s="467"/>
      <c r="EHA49" s="467"/>
      <c r="EHB49" s="467"/>
      <c r="EHC49" s="467"/>
      <c r="EHD49" s="467"/>
      <c r="EHE49" s="467"/>
      <c r="EHF49" s="467"/>
      <c r="EHG49" s="467"/>
      <c r="EHH49" s="467"/>
      <c r="EHI49" s="467"/>
      <c r="EHJ49" s="467"/>
      <c r="EHK49" s="467"/>
      <c r="EHL49" s="467"/>
      <c r="EHM49" s="467"/>
      <c r="EHN49" s="467"/>
      <c r="EHO49" s="467"/>
      <c r="EHP49" s="467"/>
      <c r="EHQ49" s="467"/>
      <c r="EHR49" s="467"/>
      <c r="EHS49" s="467"/>
      <c r="EHT49" s="467"/>
      <c r="EHU49" s="467"/>
      <c r="EHV49" s="467"/>
      <c r="EHW49" s="467"/>
      <c r="EHX49" s="467"/>
      <c r="EHY49" s="467"/>
      <c r="EHZ49" s="467"/>
      <c r="EIA49" s="467"/>
      <c r="EIB49" s="467"/>
      <c r="EIC49" s="467"/>
      <c r="EID49" s="467"/>
      <c r="EIE49" s="467"/>
      <c r="EIF49" s="467"/>
      <c r="EIG49" s="467"/>
      <c r="EIH49" s="467"/>
      <c r="EII49" s="467"/>
      <c r="EIJ49" s="467"/>
      <c r="EIK49" s="467"/>
      <c r="EIL49" s="467"/>
      <c r="EIM49" s="467"/>
      <c r="EIN49" s="467"/>
      <c r="EIO49" s="467"/>
      <c r="EIP49" s="467"/>
      <c r="EIQ49" s="467"/>
      <c r="EIR49" s="467"/>
      <c r="EIS49" s="467"/>
      <c r="EIT49" s="467"/>
      <c r="EIU49" s="467"/>
      <c r="EIV49" s="467"/>
      <c r="EIW49" s="467"/>
      <c r="EIX49" s="467"/>
      <c r="EIY49" s="467"/>
      <c r="EIZ49" s="467"/>
      <c r="EJA49" s="467"/>
      <c r="EJB49" s="467"/>
      <c r="EJC49" s="467"/>
      <c r="EJD49" s="467"/>
      <c r="EJE49" s="467"/>
      <c r="EJF49" s="467"/>
      <c r="EJG49" s="467"/>
      <c r="EJH49" s="467"/>
      <c r="EJI49" s="467"/>
      <c r="EJJ49" s="467"/>
      <c r="EJK49" s="467"/>
      <c r="EJL49" s="467"/>
      <c r="EJM49" s="467"/>
      <c r="EJN49" s="467"/>
      <c r="EJO49" s="467"/>
      <c r="EJP49" s="467"/>
      <c r="EJQ49" s="467"/>
      <c r="EJR49" s="467"/>
      <c r="EJS49" s="467"/>
      <c r="EJT49" s="467"/>
      <c r="EJU49" s="467"/>
      <c r="EJV49" s="467"/>
      <c r="EJW49" s="467"/>
      <c r="EJX49" s="467"/>
      <c r="EJY49" s="467"/>
      <c r="EJZ49" s="467"/>
      <c r="EKA49" s="467"/>
      <c r="EKB49" s="467"/>
      <c r="EKC49" s="467"/>
      <c r="EKD49" s="467"/>
      <c r="EKE49" s="467"/>
      <c r="EKF49" s="467"/>
      <c r="EKG49" s="467"/>
      <c r="EKH49" s="467"/>
      <c r="EKI49" s="467"/>
      <c r="EKJ49" s="467"/>
      <c r="EKK49" s="467"/>
      <c r="EKL49" s="467"/>
      <c r="EKM49" s="467"/>
      <c r="EKN49" s="467"/>
      <c r="EKO49" s="467"/>
      <c r="EKP49" s="467"/>
      <c r="EKQ49" s="467"/>
      <c r="EKR49" s="467"/>
      <c r="EKS49" s="467"/>
      <c r="EKT49" s="467"/>
      <c r="EKU49" s="467"/>
      <c r="EKV49" s="467"/>
      <c r="EKW49" s="467"/>
      <c r="EKX49" s="467"/>
      <c r="EKY49" s="467"/>
      <c r="EKZ49" s="467"/>
      <c r="ELA49" s="467"/>
      <c r="ELB49" s="467"/>
      <c r="ELC49" s="467"/>
      <c r="ELD49" s="467"/>
      <c r="ELE49" s="467"/>
      <c r="ELF49" s="467"/>
      <c r="ELG49" s="467"/>
      <c r="ELH49" s="467"/>
      <c r="ELI49" s="467"/>
      <c r="ELJ49" s="467"/>
      <c r="ELK49" s="467"/>
      <c r="ELL49" s="467"/>
      <c r="ELM49" s="467"/>
      <c r="ELN49" s="467"/>
      <c r="ELO49" s="467"/>
      <c r="ELP49" s="467"/>
      <c r="ELQ49" s="467"/>
      <c r="ELR49" s="467"/>
      <c r="ELS49" s="467"/>
      <c r="ELT49" s="467"/>
      <c r="ELU49" s="467"/>
      <c r="ELV49" s="467"/>
      <c r="ELW49" s="467"/>
      <c r="ELX49" s="467"/>
      <c r="ELY49" s="467"/>
      <c r="ELZ49" s="467"/>
      <c r="EMA49" s="467"/>
      <c r="EMB49" s="467"/>
      <c r="EMC49" s="467"/>
      <c r="EMD49" s="467"/>
      <c r="EME49" s="467"/>
      <c r="EMF49" s="467"/>
      <c r="EMG49" s="467"/>
      <c r="EMH49" s="467"/>
      <c r="EMI49" s="467"/>
      <c r="EMJ49" s="467"/>
      <c r="EMK49" s="467"/>
      <c r="EML49" s="467"/>
      <c r="EMM49" s="467"/>
      <c r="EMN49" s="467"/>
      <c r="EMO49" s="467"/>
      <c r="EMP49" s="467"/>
      <c r="EMQ49" s="467"/>
      <c r="EMR49" s="467"/>
      <c r="EMS49" s="467"/>
      <c r="EMT49" s="467"/>
      <c r="EMU49" s="467"/>
      <c r="EMV49" s="467"/>
      <c r="EMW49" s="467"/>
      <c r="EMX49" s="467"/>
      <c r="EMY49" s="467"/>
      <c r="EMZ49" s="467"/>
      <c r="ENA49" s="467"/>
      <c r="ENB49" s="467"/>
      <c r="ENC49" s="467"/>
      <c r="END49" s="467"/>
      <c r="ENE49" s="467"/>
      <c r="ENF49" s="467"/>
      <c r="ENG49" s="467"/>
      <c r="ENH49" s="467"/>
      <c r="ENI49" s="467"/>
      <c r="ENJ49" s="467"/>
      <c r="ENK49" s="467"/>
      <c r="ENL49" s="467"/>
      <c r="ENM49" s="467"/>
      <c r="ENN49" s="467"/>
      <c r="ENO49" s="467"/>
      <c r="ENP49" s="467"/>
      <c r="ENQ49" s="467"/>
      <c r="ENR49" s="467"/>
      <c r="ENS49" s="467"/>
      <c r="ENT49" s="467"/>
      <c r="ENU49" s="467"/>
      <c r="ENV49" s="467"/>
      <c r="ENW49" s="467"/>
      <c r="ENX49" s="467"/>
      <c r="ENY49" s="467"/>
      <c r="ENZ49" s="467"/>
      <c r="EOA49" s="467"/>
      <c r="EOB49" s="467"/>
      <c r="EOC49" s="467"/>
      <c r="EOD49" s="467"/>
      <c r="EOE49" s="467"/>
      <c r="EOF49" s="467"/>
      <c r="EOG49" s="467"/>
      <c r="EOH49" s="467"/>
      <c r="EOI49" s="467"/>
      <c r="EOJ49" s="467"/>
      <c r="EOK49" s="467"/>
      <c r="EOL49" s="467"/>
      <c r="EOM49" s="467"/>
      <c r="EON49" s="467"/>
      <c r="EOO49" s="467"/>
      <c r="EOP49" s="467"/>
      <c r="EOQ49" s="467"/>
      <c r="EOR49" s="467"/>
      <c r="EOS49" s="467"/>
      <c r="EOT49" s="467"/>
      <c r="EOU49" s="467"/>
      <c r="EOV49" s="467"/>
      <c r="EOW49" s="467"/>
      <c r="EOX49" s="467"/>
      <c r="EOY49" s="467"/>
      <c r="EOZ49" s="467"/>
      <c r="EPA49" s="467"/>
      <c r="EPB49" s="467"/>
      <c r="EPC49" s="467"/>
      <c r="EPD49" s="467"/>
      <c r="EPE49" s="467"/>
      <c r="EPF49" s="467"/>
      <c r="EPG49" s="467"/>
      <c r="EPH49" s="467"/>
      <c r="EPI49" s="467"/>
      <c r="EPJ49" s="467"/>
      <c r="EPK49" s="467"/>
      <c r="EPL49" s="467"/>
      <c r="EPM49" s="467"/>
      <c r="EPN49" s="467"/>
      <c r="EPO49" s="467"/>
      <c r="EPP49" s="467"/>
      <c r="EPQ49" s="467"/>
      <c r="EPR49" s="467"/>
      <c r="EPS49" s="467"/>
      <c r="EPT49" s="467"/>
      <c r="EPU49" s="467"/>
      <c r="EPV49" s="467"/>
      <c r="EPW49" s="467"/>
      <c r="EPX49" s="467"/>
      <c r="EPY49" s="467"/>
      <c r="EPZ49" s="467"/>
      <c r="EQA49" s="467"/>
      <c r="EQB49" s="467"/>
      <c r="EQC49" s="467"/>
      <c r="EQD49" s="467"/>
      <c r="EQE49" s="467"/>
      <c r="EQF49" s="467"/>
      <c r="EQG49" s="467"/>
      <c r="EQH49" s="467"/>
      <c r="EQI49" s="467"/>
      <c r="EQJ49" s="467"/>
      <c r="EQK49" s="467"/>
      <c r="EQL49" s="467"/>
      <c r="EQM49" s="467"/>
      <c r="EQN49" s="467"/>
      <c r="EQO49" s="467"/>
      <c r="EQP49" s="467"/>
      <c r="EQQ49" s="467"/>
      <c r="EQR49" s="467"/>
      <c r="EQS49" s="467"/>
      <c r="EQT49" s="467"/>
      <c r="EQU49" s="467"/>
      <c r="EQV49" s="467"/>
      <c r="EQW49" s="467"/>
      <c r="EQX49" s="467"/>
      <c r="EQY49" s="467"/>
      <c r="EQZ49" s="467"/>
      <c r="ERA49" s="467"/>
      <c r="ERB49" s="467"/>
      <c r="ERC49" s="467"/>
      <c r="ERD49" s="467"/>
      <c r="ERE49" s="467"/>
      <c r="ERF49" s="467"/>
      <c r="ERG49" s="467"/>
      <c r="ERH49" s="467"/>
      <c r="ERI49" s="467"/>
      <c r="ERJ49" s="467"/>
      <c r="ERK49" s="467"/>
      <c r="ERL49" s="467"/>
      <c r="ERM49" s="467"/>
      <c r="ERN49" s="467"/>
      <c r="ERO49" s="467"/>
      <c r="ERP49" s="467"/>
      <c r="ERQ49" s="467"/>
      <c r="ERR49" s="467"/>
      <c r="ERS49" s="467"/>
      <c r="ERT49" s="467"/>
      <c r="ERU49" s="467"/>
      <c r="ERV49" s="467"/>
      <c r="ERW49" s="467"/>
      <c r="ERX49" s="467"/>
      <c r="ERY49" s="467"/>
      <c r="ERZ49" s="467"/>
      <c r="ESA49" s="467"/>
      <c r="ESB49" s="467"/>
      <c r="ESC49" s="467"/>
      <c r="ESD49" s="467"/>
      <c r="ESE49" s="467"/>
      <c r="ESF49" s="467"/>
      <c r="ESG49" s="467"/>
      <c r="ESH49" s="467"/>
      <c r="ESI49" s="467"/>
      <c r="ESJ49" s="467"/>
      <c r="ESK49" s="467"/>
      <c r="ESL49" s="467"/>
      <c r="ESM49" s="467"/>
      <c r="ESN49" s="467"/>
      <c r="ESO49" s="467"/>
      <c r="ESP49" s="467"/>
      <c r="ESQ49" s="467"/>
      <c r="ESR49" s="467"/>
      <c r="ESS49" s="467"/>
      <c r="EST49" s="467"/>
      <c r="ESU49" s="467"/>
      <c r="ESV49" s="467"/>
      <c r="ESW49" s="467"/>
      <c r="ESX49" s="467"/>
      <c r="ESY49" s="467"/>
      <c r="ESZ49" s="467"/>
      <c r="ETA49" s="467"/>
      <c r="ETB49" s="467"/>
      <c r="ETC49" s="467"/>
      <c r="ETD49" s="467"/>
      <c r="ETE49" s="467"/>
      <c r="ETF49" s="467"/>
      <c r="ETG49" s="467"/>
      <c r="ETH49" s="467"/>
      <c r="ETI49" s="467"/>
      <c r="ETJ49" s="467"/>
      <c r="ETK49" s="467"/>
      <c r="ETL49" s="467"/>
      <c r="ETM49" s="467"/>
      <c r="ETN49" s="467"/>
      <c r="ETO49" s="467"/>
      <c r="ETP49" s="467"/>
      <c r="ETQ49" s="467"/>
      <c r="ETR49" s="467"/>
      <c r="ETS49" s="467"/>
      <c r="ETT49" s="467"/>
      <c r="ETU49" s="467"/>
      <c r="ETV49" s="467"/>
      <c r="ETW49" s="467"/>
      <c r="ETX49" s="467"/>
      <c r="ETY49" s="467"/>
      <c r="ETZ49" s="467"/>
      <c r="EUA49" s="467"/>
      <c r="EUB49" s="467"/>
      <c r="EUC49" s="467"/>
      <c r="EUD49" s="467"/>
      <c r="EUE49" s="467"/>
      <c r="EUF49" s="467"/>
      <c r="EUG49" s="467"/>
      <c r="EUH49" s="467"/>
      <c r="EUI49" s="467"/>
      <c r="EUJ49" s="467"/>
      <c r="EUK49" s="467"/>
      <c r="EUL49" s="467"/>
      <c r="EUM49" s="467"/>
      <c r="EUN49" s="467"/>
      <c r="EUO49" s="467"/>
      <c r="EUP49" s="467"/>
      <c r="EUQ49" s="467"/>
      <c r="EUR49" s="467"/>
      <c r="EUS49" s="467"/>
      <c r="EUT49" s="467"/>
      <c r="EUU49" s="467"/>
      <c r="EUV49" s="467"/>
      <c r="EUW49" s="467"/>
      <c r="EUX49" s="467"/>
      <c r="EUY49" s="467"/>
      <c r="EUZ49" s="467"/>
      <c r="EVA49" s="467"/>
      <c r="EVB49" s="467"/>
      <c r="EVC49" s="467"/>
      <c r="EVD49" s="467"/>
      <c r="EVE49" s="467"/>
      <c r="EVF49" s="467"/>
      <c r="EVG49" s="467"/>
      <c r="EVH49" s="467"/>
      <c r="EVI49" s="467"/>
      <c r="EVJ49" s="467"/>
      <c r="EVK49" s="467"/>
      <c r="EVL49" s="467"/>
      <c r="EVM49" s="467"/>
      <c r="EVN49" s="467"/>
      <c r="EVO49" s="467"/>
      <c r="EVP49" s="467"/>
      <c r="EVQ49" s="467"/>
      <c r="EVR49" s="467"/>
      <c r="EVS49" s="467"/>
      <c r="EVT49" s="467"/>
      <c r="EVU49" s="467"/>
      <c r="EVV49" s="467"/>
      <c r="EVW49" s="467"/>
      <c r="EVX49" s="467"/>
      <c r="EVY49" s="467"/>
      <c r="EVZ49" s="467"/>
      <c r="EWA49" s="467"/>
      <c r="EWB49" s="467"/>
      <c r="EWC49" s="467"/>
      <c r="EWD49" s="467"/>
      <c r="EWE49" s="467"/>
      <c r="EWF49" s="467"/>
      <c r="EWG49" s="467"/>
      <c r="EWH49" s="467"/>
      <c r="EWI49" s="467"/>
      <c r="EWJ49" s="467"/>
      <c r="EWK49" s="467"/>
      <c r="EWL49" s="467"/>
      <c r="EWM49" s="467"/>
      <c r="EWN49" s="467"/>
      <c r="EWO49" s="467"/>
      <c r="EWP49" s="467"/>
      <c r="EWQ49" s="467"/>
      <c r="EWR49" s="467"/>
      <c r="EWS49" s="467"/>
      <c r="EWT49" s="467"/>
      <c r="EWU49" s="467"/>
      <c r="EWV49" s="467"/>
      <c r="EWW49" s="467"/>
      <c r="EWX49" s="467"/>
      <c r="EWY49" s="467"/>
      <c r="EWZ49" s="467"/>
      <c r="EXA49" s="467"/>
      <c r="EXB49" s="467"/>
      <c r="EXC49" s="467"/>
      <c r="EXD49" s="467"/>
      <c r="EXE49" s="467"/>
      <c r="EXF49" s="467"/>
      <c r="EXG49" s="467"/>
      <c r="EXH49" s="467"/>
      <c r="EXI49" s="467"/>
      <c r="EXJ49" s="467"/>
      <c r="EXK49" s="467"/>
      <c r="EXL49" s="467"/>
      <c r="EXM49" s="467"/>
      <c r="EXN49" s="467"/>
      <c r="EXO49" s="467"/>
      <c r="EXP49" s="467"/>
      <c r="EXQ49" s="467"/>
      <c r="EXR49" s="467"/>
      <c r="EXS49" s="467"/>
      <c r="EXT49" s="467"/>
      <c r="EXU49" s="467"/>
      <c r="EXV49" s="467"/>
      <c r="EXW49" s="467"/>
      <c r="EXX49" s="467"/>
      <c r="EXY49" s="467"/>
      <c r="EXZ49" s="467"/>
      <c r="EYA49" s="467"/>
      <c r="EYB49" s="467"/>
      <c r="EYC49" s="467"/>
      <c r="EYD49" s="467"/>
      <c r="EYE49" s="467"/>
      <c r="EYF49" s="467"/>
      <c r="EYG49" s="467"/>
      <c r="EYH49" s="467"/>
      <c r="EYI49" s="467"/>
      <c r="EYJ49" s="467"/>
      <c r="EYK49" s="467"/>
      <c r="EYL49" s="467"/>
      <c r="EYM49" s="467"/>
      <c r="EYN49" s="467"/>
      <c r="EYO49" s="467"/>
      <c r="EYP49" s="467"/>
      <c r="EYQ49" s="467"/>
      <c r="EYR49" s="467"/>
      <c r="EYS49" s="467"/>
      <c r="EYT49" s="467"/>
      <c r="EYU49" s="467"/>
      <c r="EYV49" s="467"/>
      <c r="EYW49" s="467"/>
      <c r="EYX49" s="467"/>
      <c r="EYY49" s="467"/>
      <c r="EYZ49" s="467"/>
      <c r="EZA49" s="467"/>
      <c r="EZB49" s="467"/>
      <c r="EZC49" s="467"/>
      <c r="EZD49" s="467"/>
      <c r="EZE49" s="467"/>
      <c r="EZF49" s="467"/>
      <c r="EZG49" s="467"/>
      <c r="EZH49" s="467"/>
      <c r="EZI49" s="467"/>
      <c r="EZJ49" s="467"/>
      <c r="EZK49" s="467"/>
      <c r="EZL49" s="467"/>
      <c r="EZM49" s="467"/>
      <c r="EZN49" s="467"/>
      <c r="EZO49" s="467"/>
      <c r="EZP49" s="467"/>
      <c r="EZQ49" s="467"/>
      <c r="EZR49" s="467"/>
      <c r="EZS49" s="467"/>
      <c r="EZT49" s="467"/>
      <c r="EZU49" s="467"/>
      <c r="EZV49" s="467"/>
      <c r="EZW49" s="467"/>
      <c r="EZX49" s="467"/>
      <c r="EZY49" s="467"/>
      <c r="EZZ49" s="467"/>
      <c r="FAA49" s="467"/>
      <c r="FAB49" s="467"/>
      <c r="FAC49" s="467"/>
      <c r="FAD49" s="467"/>
      <c r="FAE49" s="467"/>
      <c r="FAF49" s="467"/>
      <c r="FAG49" s="467"/>
      <c r="FAH49" s="467"/>
      <c r="FAI49" s="467"/>
      <c r="FAJ49" s="467"/>
      <c r="FAK49" s="467"/>
      <c r="FAL49" s="467"/>
      <c r="FAM49" s="467"/>
      <c r="FAN49" s="467"/>
      <c r="FAO49" s="467"/>
      <c r="FAP49" s="467"/>
      <c r="FAQ49" s="467"/>
      <c r="FAR49" s="467"/>
      <c r="FAS49" s="467"/>
      <c r="FAT49" s="467"/>
      <c r="FAU49" s="467"/>
      <c r="FAV49" s="467"/>
      <c r="FAW49" s="467"/>
      <c r="FAX49" s="467"/>
      <c r="FAY49" s="467"/>
      <c r="FAZ49" s="467"/>
      <c r="FBA49" s="467"/>
      <c r="FBB49" s="467"/>
      <c r="FBC49" s="467"/>
      <c r="FBD49" s="467"/>
      <c r="FBE49" s="467"/>
      <c r="FBF49" s="467"/>
      <c r="FBG49" s="467"/>
      <c r="FBH49" s="467"/>
      <c r="FBI49" s="467"/>
      <c r="FBJ49" s="467"/>
      <c r="FBK49" s="467"/>
      <c r="FBL49" s="467"/>
      <c r="FBM49" s="467"/>
      <c r="FBN49" s="467"/>
      <c r="FBO49" s="467"/>
      <c r="FBP49" s="467"/>
      <c r="FBQ49" s="467"/>
      <c r="FBR49" s="467"/>
      <c r="FBS49" s="467"/>
      <c r="FBT49" s="467"/>
      <c r="FBU49" s="467"/>
      <c r="FBV49" s="467"/>
      <c r="FBW49" s="467"/>
      <c r="FBX49" s="467"/>
      <c r="FBY49" s="467"/>
      <c r="FBZ49" s="467"/>
      <c r="FCA49" s="467"/>
      <c r="FCB49" s="467"/>
      <c r="FCC49" s="467"/>
      <c r="FCD49" s="467"/>
      <c r="FCE49" s="467"/>
      <c r="FCF49" s="467"/>
      <c r="FCG49" s="467"/>
      <c r="FCH49" s="467"/>
      <c r="FCI49" s="467"/>
      <c r="FCJ49" s="467"/>
      <c r="FCK49" s="467"/>
      <c r="FCL49" s="467"/>
      <c r="FCM49" s="467"/>
      <c r="FCN49" s="467"/>
      <c r="FCO49" s="467"/>
      <c r="FCP49" s="467"/>
      <c r="FCQ49" s="467"/>
      <c r="FCR49" s="467"/>
      <c r="FCS49" s="467"/>
      <c r="FCT49" s="467"/>
      <c r="FCU49" s="467"/>
      <c r="FCV49" s="467"/>
      <c r="FCW49" s="467"/>
      <c r="FCX49" s="467"/>
      <c r="FCY49" s="467"/>
      <c r="FCZ49" s="467"/>
      <c r="FDA49" s="467"/>
      <c r="FDB49" s="467"/>
      <c r="FDC49" s="467"/>
      <c r="FDD49" s="467"/>
      <c r="FDE49" s="467"/>
      <c r="FDF49" s="467"/>
      <c r="FDG49" s="467"/>
      <c r="FDH49" s="467"/>
      <c r="FDI49" s="467"/>
      <c r="FDJ49" s="467"/>
      <c r="FDK49" s="467"/>
      <c r="FDL49" s="467"/>
      <c r="FDM49" s="467"/>
      <c r="FDN49" s="467"/>
      <c r="FDO49" s="467"/>
      <c r="FDP49" s="467"/>
      <c r="FDQ49" s="467"/>
      <c r="FDR49" s="467"/>
      <c r="FDS49" s="467"/>
      <c r="FDT49" s="467"/>
      <c r="FDU49" s="467"/>
      <c r="FDV49" s="467"/>
      <c r="FDW49" s="467"/>
      <c r="FDX49" s="467"/>
      <c r="FDY49" s="467"/>
      <c r="FDZ49" s="467"/>
      <c r="FEA49" s="467"/>
      <c r="FEB49" s="467"/>
      <c r="FEC49" s="467"/>
      <c r="FED49" s="467"/>
      <c r="FEE49" s="467"/>
      <c r="FEF49" s="467"/>
      <c r="FEG49" s="467"/>
      <c r="FEH49" s="467"/>
      <c r="FEI49" s="467"/>
      <c r="FEJ49" s="467"/>
      <c r="FEK49" s="467"/>
      <c r="FEL49" s="467"/>
      <c r="FEM49" s="467"/>
      <c r="FEN49" s="467"/>
      <c r="FEO49" s="467"/>
      <c r="FEP49" s="467"/>
      <c r="FEQ49" s="467"/>
      <c r="FER49" s="467"/>
      <c r="FES49" s="467"/>
      <c r="FET49" s="467"/>
      <c r="FEU49" s="467"/>
      <c r="FEV49" s="467"/>
      <c r="FEW49" s="467"/>
      <c r="FEX49" s="467"/>
      <c r="FEY49" s="467"/>
      <c r="FEZ49" s="467"/>
      <c r="FFA49" s="467"/>
      <c r="FFB49" s="467"/>
      <c r="FFC49" s="467"/>
      <c r="FFD49" s="467"/>
      <c r="FFE49" s="467"/>
      <c r="FFF49" s="467"/>
      <c r="FFG49" s="467"/>
      <c r="FFH49" s="467"/>
      <c r="FFI49" s="467"/>
      <c r="FFJ49" s="467"/>
      <c r="FFK49" s="467"/>
      <c r="FFL49" s="467"/>
      <c r="FFM49" s="467"/>
      <c r="FFN49" s="467"/>
      <c r="FFO49" s="467"/>
      <c r="FFP49" s="467"/>
      <c r="FFQ49" s="467"/>
      <c r="FFR49" s="467"/>
      <c r="FFS49" s="467"/>
      <c r="FFT49" s="467"/>
      <c r="FFU49" s="467"/>
      <c r="FFV49" s="467"/>
      <c r="FFW49" s="467"/>
      <c r="FFX49" s="467"/>
      <c r="FFY49" s="467"/>
      <c r="FFZ49" s="467"/>
      <c r="FGA49" s="467"/>
      <c r="FGB49" s="467"/>
      <c r="FGC49" s="467"/>
      <c r="FGD49" s="467"/>
      <c r="FGE49" s="467"/>
      <c r="FGF49" s="467"/>
      <c r="FGG49" s="467"/>
      <c r="FGH49" s="467"/>
      <c r="FGI49" s="467"/>
      <c r="FGJ49" s="467"/>
      <c r="FGK49" s="467"/>
      <c r="FGL49" s="467"/>
      <c r="FGM49" s="467"/>
      <c r="FGN49" s="467"/>
      <c r="FGO49" s="467"/>
      <c r="FGP49" s="467"/>
      <c r="FGQ49" s="467"/>
      <c r="FGR49" s="467"/>
      <c r="FGS49" s="467"/>
      <c r="FGT49" s="467"/>
      <c r="FGU49" s="467"/>
      <c r="FGV49" s="467"/>
      <c r="FGW49" s="467"/>
      <c r="FGX49" s="467"/>
      <c r="FGY49" s="467"/>
      <c r="FGZ49" s="467"/>
      <c r="FHA49" s="467"/>
      <c r="FHB49" s="467"/>
      <c r="FHC49" s="467"/>
      <c r="FHD49" s="467"/>
      <c r="FHE49" s="467"/>
      <c r="FHF49" s="467"/>
      <c r="FHG49" s="467"/>
      <c r="FHH49" s="467"/>
      <c r="FHI49" s="467"/>
      <c r="FHJ49" s="467"/>
      <c r="FHK49" s="467"/>
      <c r="FHL49" s="467"/>
      <c r="FHM49" s="467"/>
      <c r="FHN49" s="467"/>
      <c r="FHO49" s="467"/>
      <c r="FHP49" s="467"/>
      <c r="FHQ49" s="467"/>
      <c r="FHR49" s="467"/>
      <c r="FHS49" s="467"/>
      <c r="FHT49" s="467"/>
      <c r="FHU49" s="467"/>
      <c r="FHV49" s="467"/>
      <c r="FHW49" s="467"/>
      <c r="FHX49" s="467"/>
      <c r="FHY49" s="467"/>
      <c r="FHZ49" s="467"/>
      <c r="FIA49" s="467"/>
      <c r="FIB49" s="467"/>
      <c r="FIC49" s="467"/>
      <c r="FID49" s="467"/>
      <c r="FIE49" s="467"/>
      <c r="FIF49" s="467"/>
      <c r="FIG49" s="467"/>
      <c r="FIH49" s="467"/>
      <c r="FII49" s="467"/>
      <c r="FIJ49" s="467"/>
      <c r="FIK49" s="467"/>
      <c r="FIL49" s="467"/>
      <c r="FIM49" s="467"/>
      <c r="FIN49" s="467"/>
      <c r="FIO49" s="467"/>
      <c r="FIP49" s="467"/>
      <c r="FIQ49" s="467"/>
      <c r="FIR49" s="467"/>
      <c r="FIS49" s="467"/>
      <c r="FIT49" s="467"/>
      <c r="FIU49" s="467"/>
      <c r="FIV49" s="467"/>
      <c r="FIW49" s="467"/>
      <c r="FIX49" s="467"/>
      <c r="FIY49" s="467"/>
      <c r="FIZ49" s="467"/>
      <c r="FJA49" s="467"/>
      <c r="FJB49" s="467"/>
      <c r="FJC49" s="467"/>
      <c r="FJD49" s="467"/>
      <c r="FJE49" s="467"/>
      <c r="FJF49" s="467"/>
      <c r="FJG49" s="467"/>
      <c r="FJH49" s="467"/>
      <c r="FJI49" s="467"/>
      <c r="FJJ49" s="467"/>
      <c r="FJK49" s="467"/>
      <c r="FJL49" s="467"/>
      <c r="FJM49" s="467"/>
      <c r="FJN49" s="467"/>
      <c r="FJO49" s="467"/>
      <c r="FJP49" s="467"/>
      <c r="FJQ49" s="467"/>
      <c r="FJR49" s="467"/>
      <c r="FJS49" s="467"/>
      <c r="FJT49" s="467"/>
      <c r="FJU49" s="467"/>
      <c r="FJV49" s="467"/>
      <c r="FJW49" s="467"/>
      <c r="FJX49" s="467"/>
      <c r="FJY49" s="467"/>
      <c r="FJZ49" s="467"/>
      <c r="FKA49" s="467"/>
      <c r="FKB49" s="467"/>
      <c r="FKC49" s="467"/>
      <c r="FKD49" s="467"/>
      <c r="FKE49" s="467"/>
      <c r="FKF49" s="467"/>
      <c r="FKG49" s="467"/>
      <c r="FKH49" s="467"/>
      <c r="FKI49" s="467"/>
      <c r="FKJ49" s="467"/>
      <c r="FKK49" s="467"/>
      <c r="FKL49" s="467"/>
      <c r="FKM49" s="467"/>
      <c r="FKN49" s="467"/>
      <c r="FKO49" s="467"/>
      <c r="FKP49" s="467"/>
      <c r="FKQ49" s="467"/>
      <c r="FKR49" s="467"/>
      <c r="FKS49" s="467"/>
      <c r="FKT49" s="467"/>
      <c r="FKU49" s="467"/>
      <c r="FKV49" s="467"/>
      <c r="FKW49" s="467"/>
      <c r="FKX49" s="467"/>
      <c r="FKY49" s="467"/>
      <c r="FKZ49" s="467"/>
      <c r="FLA49" s="467"/>
      <c r="FLB49" s="467"/>
      <c r="FLC49" s="467"/>
      <c r="FLD49" s="467"/>
      <c r="FLE49" s="467"/>
      <c r="FLF49" s="467"/>
      <c r="FLG49" s="467"/>
      <c r="FLH49" s="467"/>
      <c r="FLI49" s="467"/>
      <c r="FLJ49" s="467"/>
      <c r="FLK49" s="467"/>
      <c r="FLL49" s="467"/>
      <c r="FLM49" s="467"/>
      <c r="FLN49" s="467"/>
      <c r="FLO49" s="467"/>
      <c r="FLP49" s="467"/>
      <c r="FLQ49" s="467"/>
      <c r="FLR49" s="467"/>
      <c r="FLS49" s="467"/>
      <c r="FLT49" s="467"/>
      <c r="FLU49" s="467"/>
      <c r="FLV49" s="467"/>
      <c r="FLW49" s="467"/>
      <c r="FLX49" s="467"/>
      <c r="FLY49" s="467"/>
      <c r="FLZ49" s="467"/>
      <c r="FMA49" s="467"/>
      <c r="FMB49" s="467"/>
      <c r="FMC49" s="467"/>
      <c r="FMD49" s="467"/>
      <c r="FME49" s="467"/>
      <c r="FMF49" s="467"/>
      <c r="FMG49" s="467"/>
      <c r="FMH49" s="467"/>
      <c r="FMI49" s="467"/>
      <c r="FMJ49" s="467"/>
      <c r="FMK49" s="467"/>
      <c r="FML49" s="467"/>
      <c r="FMM49" s="467"/>
      <c r="FMN49" s="467"/>
      <c r="FMO49" s="467"/>
      <c r="FMP49" s="467"/>
      <c r="FMQ49" s="467"/>
      <c r="FMR49" s="467"/>
      <c r="FMS49" s="467"/>
      <c r="FMT49" s="467"/>
      <c r="FMU49" s="467"/>
      <c r="FMV49" s="467"/>
      <c r="FMW49" s="467"/>
      <c r="FMX49" s="467"/>
      <c r="FMY49" s="467"/>
      <c r="FMZ49" s="467"/>
      <c r="FNA49" s="467"/>
      <c r="FNB49" s="467"/>
      <c r="FNC49" s="467"/>
      <c r="FND49" s="467"/>
      <c r="FNE49" s="467"/>
      <c r="FNF49" s="467"/>
      <c r="FNG49" s="467"/>
      <c r="FNH49" s="467"/>
      <c r="FNI49" s="467"/>
      <c r="FNJ49" s="467"/>
      <c r="FNK49" s="467"/>
      <c r="FNL49" s="467"/>
      <c r="FNM49" s="467"/>
      <c r="FNN49" s="467"/>
      <c r="FNO49" s="467"/>
      <c r="FNP49" s="467"/>
      <c r="FNQ49" s="467"/>
      <c r="FNR49" s="467"/>
      <c r="FNS49" s="467"/>
      <c r="FNT49" s="467"/>
      <c r="FNU49" s="467"/>
      <c r="FNV49" s="467"/>
      <c r="FNW49" s="467"/>
      <c r="FNX49" s="467"/>
      <c r="FNY49" s="467"/>
      <c r="FNZ49" s="467"/>
      <c r="FOA49" s="467"/>
      <c r="FOB49" s="467"/>
      <c r="FOC49" s="467"/>
      <c r="FOD49" s="467"/>
      <c r="FOE49" s="467"/>
      <c r="FOF49" s="467"/>
      <c r="FOG49" s="467"/>
      <c r="FOH49" s="467"/>
      <c r="FOI49" s="467"/>
      <c r="FOJ49" s="467"/>
      <c r="FOK49" s="467"/>
      <c r="FOL49" s="467"/>
      <c r="FOM49" s="467"/>
      <c r="FON49" s="467"/>
      <c r="FOO49" s="467"/>
      <c r="FOP49" s="467"/>
      <c r="FOQ49" s="467"/>
      <c r="FOR49" s="467"/>
      <c r="FOS49" s="467"/>
      <c r="FOT49" s="467"/>
      <c r="FOU49" s="467"/>
      <c r="FOV49" s="467"/>
      <c r="FOW49" s="467"/>
      <c r="FOX49" s="467"/>
      <c r="FOY49" s="467"/>
      <c r="FOZ49" s="467"/>
      <c r="FPA49" s="467"/>
      <c r="FPB49" s="467"/>
      <c r="FPC49" s="467"/>
      <c r="FPD49" s="467"/>
      <c r="FPE49" s="467"/>
      <c r="FPF49" s="467"/>
      <c r="FPG49" s="467"/>
      <c r="FPH49" s="467"/>
      <c r="FPI49" s="467"/>
      <c r="FPJ49" s="467"/>
      <c r="FPK49" s="467"/>
      <c r="FPL49" s="467"/>
      <c r="FPM49" s="467"/>
      <c r="FPN49" s="467"/>
      <c r="FPO49" s="467"/>
      <c r="FPP49" s="467"/>
      <c r="FPQ49" s="467"/>
      <c r="FPR49" s="467"/>
      <c r="FPS49" s="467"/>
      <c r="FPT49" s="467"/>
      <c r="FPU49" s="467"/>
      <c r="FPV49" s="467"/>
      <c r="FPW49" s="467"/>
      <c r="FPX49" s="467"/>
      <c r="FPY49" s="467"/>
      <c r="FPZ49" s="467"/>
      <c r="FQA49" s="467"/>
      <c r="FQB49" s="467"/>
      <c r="FQC49" s="467"/>
      <c r="FQD49" s="467"/>
      <c r="FQE49" s="467"/>
      <c r="FQF49" s="467"/>
      <c r="FQG49" s="467"/>
      <c r="FQH49" s="467"/>
      <c r="FQI49" s="467"/>
      <c r="FQJ49" s="467"/>
      <c r="FQK49" s="467"/>
      <c r="FQL49" s="467"/>
      <c r="FQM49" s="467"/>
      <c r="FQN49" s="467"/>
      <c r="FQO49" s="467"/>
      <c r="FQP49" s="467"/>
      <c r="FQQ49" s="467"/>
      <c r="FQR49" s="467"/>
      <c r="FQS49" s="467"/>
      <c r="FQT49" s="467"/>
      <c r="FQU49" s="467"/>
      <c r="FQV49" s="467"/>
      <c r="FQW49" s="467"/>
      <c r="FQX49" s="467"/>
      <c r="FQY49" s="467"/>
      <c r="FQZ49" s="467"/>
      <c r="FRA49" s="467"/>
      <c r="FRB49" s="467"/>
      <c r="FRC49" s="467"/>
      <c r="FRD49" s="467"/>
      <c r="FRE49" s="467"/>
      <c r="FRF49" s="467"/>
      <c r="FRG49" s="467"/>
      <c r="FRH49" s="467"/>
      <c r="FRI49" s="467"/>
      <c r="FRJ49" s="467"/>
      <c r="FRK49" s="467"/>
      <c r="FRL49" s="467"/>
      <c r="FRM49" s="467"/>
      <c r="FRN49" s="467"/>
      <c r="FRO49" s="467"/>
      <c r="FRP49" s="467"/>
      <c r="FRQ49" s="467"/>
      <c r="FRR49" s="467"/>
      <c r="FRS49" s="467"/>
      <c r="FRT49" s="467"/>
      <c r="FRU49" s="467"/>
      <c r="FRV49" s="467"/>
      <c r="FRW49" s="467"/>
      <c r="FRX49" s="467"/>
      <c r="FRY49" s="467"/>
      <c r="FRZ49" s="467"/>
      <c r="FSA49" s="467"/>
      <c r="FSB49" s="467"/>
      <c r="FSC49" s="467"/>
      <c r="FSD49" s="467"/>
      <c r="FSE49" s="467"/>
      <c r="FSF49" s="467"/>
      <c r="FSG49" s="467"/>
      <c r="FSH49" s="467"/>
      <c r="FSI49" s="467"/>
      <c r="FSJ49" s="467"/>
      <c r="FSK49" s="467"/>
      <c r="FSL49" s="467"/>
      <c r="FSM49" s="467"/>
      <c r="FSN49" s="467"/>
      <c r="FSO49" s="467"/>
      <c r="FSP49" s="467"/>
      <c r="FSQ49" s="467"/>
      <c r="FSR49" s="467"/>
      <c r="FSS49" s="467"/>
      <c r="FST49" s="467"/>
      <c r="FSU49" s="467"/>
      <c r="FSV49" s="467"/>
      <c r="FSW49" s="467"/>
      <c r="FSX49" s="467"/>
      <c r="FSY49" s="467"/>
      <c r="FSZ49" s="467"/>
      <c r="FTA49" s="467"/>
      <c r="FTB49" s="467"/>
      <c r="FTC49" s="467"/>
      <c r="FTD49" s="467"/>
      <c r="FTE49" s="467"/>
      <c r="FTF49" s="467"/>
      <c r="FTG49" s="467"/>
      <c r="FTH49" s="467"/>
      <c r="FTI49" s="467"/>
      <c r="FTJ49" s="467"/>
      <c r="FTK49" s="467"/>
      <c r="FTL49" s="467"/>
      <c r="FTM49" s="467"/>
      <c r="FTN49" s="467"/>
      <c r="FTO49" s="467"/>
      <c r="FTP49" s="467"/>
      <c r="FTQ49" s="467"/>
      <c r="FTR49" s="467"/>
      <c r="FTS49" s="467"/>
      <c r="FTT49" s="467"/>
      <c r="FTU49" s="467"/>
      <c r="FTV49" s="467"/>
      <c r="FTW49" s="467"/>
      <c r="FTX49" s="467"/>
      <c r="FTY49" s="467"/>
      <c r="FTZ49" s="467"/>
      <c r="FUA49" s="467"/>
      <c r="FUB49" s="467"/>
      <c r="FUC49" s="467"/>
      <c r="FUD49" s="467"/>
      <c r="FUE49" s="467"/>
      <c r="FUF49" s="467"/>
      <c r="FUG49" s="467"/>
      <c r="FUH49" s="467"/>
      <c r="FUI49" s="467"/>
      <c r="FUJ49" s="467"/>
      <c r="FUK49" s="467"/>
      <c r="FUL49" s="467"/>
      <c r="FUM49" s="467"/>
      <c r="FUN49" s="467"/>
      <c r="FUO49" s="467"/>
      <c r="FUP49" s="467"/>
      <c r="FUQ49" s="467"/>
      <c r="FUR49" s="467"/>
      <c r="FUS49" s="467"/>
      <c r="FUT49" s="467"/>
      <c r="FUU49" s="467"/>
      <c r="FUV49" s="467"/>
      <c r="FUW49" s="467"/>
      <c r="FUX49" s="467"/>
      <c r="FUY49" s="467"/>
      <c r="FUZ49" s="467"/>
      <c r="FVA49" s="467"/>
      <c r="FVB49" s="467"/>
      <c r="FVC49" s="467"/>
      <c r="FVD49" s="467"/>
      <c r="FVE49" s="467"/>
      <c r="FVF49" s="467"/>
      <c r="FVG49" s="467"/>
      <c r="FVH49" s="467"/>
      <c r="FVI49" s="467"/>
      <c r="FVJ49" s="467"/>
      <c r="FVK49" s="467"/>
      <c r="FVL49" s="467"/>
      <c r="FVM49" s="467"/>
      <c r="FVN49" s="467"/>
      <c r="FVO49" s="467"/>
      <c r="FVP49" s="467"/>
      <c r="FVQ49" s="467"/>
      <c r="FVR49" s="467"/>
      <c r="FVS49" s="467"/>
      <c r="FVT49" s="467"/>
      <c r="FVU49" s="467"/>
      <c r="FVV49" s="467"/>
      <c r="FVW49" s="467"/>
      <c r="FVX49" s="467"/>
      <c r="FVY49" s="467"/>
      <c r="FVZ49" s="467"/>
      <c r="FWA49" s="467"/>
      <c r="FWB49" s="467"/>
      <c r="FWC49" s="467"/>
      <c r="FWD49" s="467"/>
      <c r="FWE49" s="467"/>
      <c r="FWF49" s="467"/>
      <c r="FWG49" s="467"/>
      <c r="FWH49" s="467"/>
      <c r="FWI49" s="467"/>
      <c r="FWJ49" s="467"/>
      <c r="FWK49" s="467"/>
      <c r="FWL49" s="467"/>
      <c r="FWM49" s="467"/>
      <c r="FWN49" s="467"/>
      <c r="FWO49" s="467"/>
      <c r="FWP49" s="467"/>
      <c r="FWQ49" s="467"/>
      <c r="FWR49" s="467"/>
      <c r="FWS49" s="467"/>
      <c r="FWT49" s="467"/>
      <c r="FWU49" s="467"/>
      <c r="FWV49" s="467"/>
      <c r="FWW49" s="467"/>
      <c r="FWX49" s="467"/>
      <c r="FWY49" s="467"/>
      <c r="FWZ49" s="467"/>
      <c r="FXA49" s="467"/>
      <c r="FXB49" s="467"/>
      <c r="FXC49" s="467"/>
      <c r="FXD49" s="467"/>
      <c r="FXE49" s="467"/>
      <c r="FXF49" s="467"/>
      <c r="FXG49" s="467"/>
      <c r="FXH49" s="467"/>
      <c r="FXI49" s="467"/>
      <c r="FXJ49" s="467"/>
      <c r="FXK49" s="467"/>
      <c r="FXL49" s="467"/>
      <c r="FXM49" s="467"/>
      <c r="FXN49" s="467"/>
      <c r="FXO49" s="467"/>
      <c r="FXP49" s="467"/>
      <c r="FXQ49" s="467"/>
      <c r="FXR49" s="467"/>
      <c r="FXS49" s="467"/>
      <c r="FXT49" s="467"/>
      <c r="FXU49" s="467"/>
      <c r="FXV49" s="467"/>
      <c r="FXW49" s="467"/>
      <c r="FXX49" s="467"/>
      <c r="FXY49" s="467"/>
      <c r="FXZ49" s="467"/>
      <c r="FYA49" s="467"/>
      <c r="FYB49" s="467"/>
      <c r="FYC49" s="467"/>
      <c r="FYD49" s="467"/>
      <c r="FYE49" s="467"/>
      <c r="FYF49" s="467"/>
      <c r="FYG49" s="467"/>
      <c r="FYH49" s="467"/>
      <c r="FYI49" s="467"/>
      <c r="FYJ49" s="467"/>
      <c r="FYK49" s="467"/>
      <c r="FYL49" s="467"/>
      <c r="FYM49" s="467"/>
      <c r="FYN49" s="467"/>
      <c r="FYO49" s="467"/>
      <c r="FYP49" s="467"/>
      <c r="FYQ49" s="467"/>
      <c r="FYR49" s="467"/>
      <c r="FYS49" s="467"/>
      <c r="FYT49" s="467"/>
      <c r="FYU49" s="467"/>
      <c r="FYV49" s="467"/>
      <c r="FYW49" s="467"/>
      <c r="FYX49" s="467"/>
      <c r="FYY49" s="467"/>
      <c r="FYZ49" s="467"/>
      <c r="FZA49" s="467"/>
      <c r="FZB49" s="467"/>
      <c r="FZC49" s="467"/>
      <c r="FZD49" s="467"/>
      <c r="FZE49" s="467"/>
      <c r="FZF49" s="467"/>
      <c r="FZG49" s="467"/>
      <c r="FZH49" s="467"/>
      <c r="FZI49" s="467"/>
      <c r="FZJ49" s="467"/>
      <c r="FZK49" s="467"/>
      <c r="FZL49" s="467"/>
      <c r="FZM49" s="467"/>
      <c r="FZN49" s="467"/>
      <c r="FZO49" s="467"/>
      <c r="FZP49" s="467"/>
      <c r="FZQ49" s="467"/>
      <c r="FZR49" s="467"/>
      <c r="FZS49" s="467"/>
      <c r="FZT49" s="467"/>
      <c r="FZU49" s="467"/>
      <c r="FZV49" s="467"/>
      <c r="FZW49" s="467"/>
      <c r="FZX49" s="467"/>
      <c r="FZY49" s="467"/>
      <c r="FZZ49" s="467"/>
      <c r="GAA49" s="467"/>
      <c r="GAB49" s="467"/>
      <c r="GAC49" s="467"/>
      <c r="GAD49" s="467"/>
      <c r="GAE49" s="467"/>
      <c r="GAF49" s="467"/>
      <c r="GAG49" s="467"/>
      <c r="GAH49" s="467"/>
      <c r="GAI49" s="467"/>
      <c r="GAJ49" s="467"/>
      <c r="GAK49" s="467"/>
      <c r="GAL49" s="467"/>
      <c r="GAM49" s="467"/>
      <c r="GAN49" s="467"/>
      <c r="GAO49" s="467"/>
      <c r="GAP49" s="467"/>
      <c r="GAQ49" s="467"/>
      <c r="GAR49" s="467"/>
      <c r="GAS49" s="467"/>
      <c r="GAT49" s="467"/>
      <c r="GAU49" s="467"/>
      <c r="GAV49" s="467"/>
      <c r="GAW49" s="467"/>
      <c r="GAX49" s="467"/>
      <c r="GAY49" s="467"/>
      <c r="GAZ49" s="467"/>
      <c r="GBA49" s="467"/>
      <c r="GBB49" s="467"/>
      <c r="GBC49" s="467"/>
      <c r="GBD49" s="467"/>
      <c r="GBE49" s="467"/>
      <c r="GBF49" s="467"/>
      <c r="GBG49" s="467"/>
      <c r="GBH49" s="467"/>
      <c r="GBI49" s="467"/>
      <c r="GBJ49" s="467"/>
      <c r="GBK49" s="467"/>
      <c r="GBL49" s="467"/>
      <c r="GBM49" s="467"/>
      <c r="GBN49" s="467"/>
      <c r="GBO49" s="467"/>
      <c r="GBP49" s="467"/>
      <c r="GBQ49" s="467"/>
      <c r="GBR49" s="467"/>
      <c r="GBS49" s="467"/>
      <c r="GBT49" s="467"/>
      <c r="GBU49" s="467"/>
      <c r="GBV49" s="467"/>
      <c r="GBW49" s="467"/>
      <c r="GBX49" s="467"/>
      <c r="GBY49" s="467"/>
      <c r="GBZ49" s="467"/>
      <c r="GCA49" s="467"/>
      <c r="GCB49" s="467"/>
      <c r="GCC49" s="467"/>
      <c r="GCD49" s="467"/>
      <c r="GCE49" s="467"/>
      <c r="GCF49" s="467"/>
      <c r="GCG49" s="467"/>
      <c r="GCH49" s="467"/>
      <c r="GCI49" s="467"/>
      <c r="GCJ49" s="467"/>
      <c r="GCK49" s="467"/>
      <c r="GCL49" s="467"/>
      <c r="GCM49" s="467"/>
      <c r="GCN49" s="467"/>
      <c r="GCO49" s="467"/>
      <c r="GCP49" s="467"/>
      <c r="GCQ49" s="467"/>
      <c r="GCR49" s="467"/>
      <c r="GCS49" s="467"/>
      <c r="GCT49" s="467"/>
      <c r="GCU49" s="467"/>
      <c r="GCV49" s="467"/>
      <c r="GCW49" s="467"/>
      <c r="GCX49" s="467"/>
      <c r="GCY49" s="467"/>
      <c r="GCZ49" s="467"/>
      <c r="GDA49" s="467"/>
      <c r="GDB49" s="467"/>
      <c r="GDC49" s="467"/>
      <c r="GDD49" s="467"/>
      <c r="GDE49" s="467"/>
      <c r="GDF49" s="467"/>
      <c r="GDG49" s="467"/>
      <c r="GDH49" s="467"/>
      <c r="GDI49" s="467"/>
      <c r="GDJ49" s="467"/>
      <c r="GDK49" s="467"/>
      <c r="GDL49" s="467"/>
      <c r="GDM49" s="467"/>
      <c r="GDN49" s="467"/>
      <c r="GDO49" s="467"/>
      <c r="GDP49" s="467"/>
      <c r="GDQ49" s="467"/>
      <c r="GDR49" s="467"/>
      <c r="GDS49" s="467"/>
      <c r="GDT49" s="467"/>
      <c r="GDU49" s="467"/>
      <c r="GDV49" s="467"/>
      <c r="GDW49" s="467"/>
      <c r="GDX49" s="467"/>
      <c r="GDY49" s="467"/>
      <c r="GDZ49" s="467"/>
      <c r="GEA49" s="467"/>
      <c r="GEB49" s="467"/>
      <c r="GEC49" s="467"/>
      <c r="GED49" s="467"/>
      <c r="GEE49" s="467"/>
      <c r="GEF49" s="467"/>
      <c r="GEG49" s="467"/>
      <c r="GEH49" s="467"/>
      <c r="GEI49" s="467"/>
      <c r="GEJ49" s="467"/>
      <c r="GEK49" s="467"/>
      <c r="GEL49" s="467"/>
      <c r="GEM49" s="467"/>
      <c r="GEN49" s="467"/>
      <c r="GEO49" s="467"/>
      <c r="GEP49" s="467"/>
      <c r="GEQ49" s="467"/>
      <c r="GER49" s="467"/>
      <c r="GES49" s="467"/>
      <c r="GET49" s="467"/>
      <c r="GEU49" s="467"/>
      <c r="GEV49" s="467"/>
      <c r="GEW49" s="467"/>
      <c r="GEX49" s="467"/>
      <c r="GEY49" s="467"/>
      <c r="GEZ49" s="467"/>
      <c r="GFA49" s="467"/>
      <c r="GFB49" s="467"/>
      <c r="GFC49" s="467"/>
      <c r="GFD49" s="467"/>
      <c r="GFE49" s="467"/>
      <c r="GFF49" s="467"/>
      <c r="GFG49" s="467"/>
      <c r="GFH49" s="467"/>
      <c r="GFI49" s="467"/>
      <c r="GFJ49" s="467"/>
      <c r="GFK49" s="467"/>
      <c r="GFL49" s="467"/>
      <c r="GFM49" s="467"/>
      <c r="GFN49" s="467"/>
      <c r="GFO49" s="467"/>
      <c r="GFP49" s="467"/>
      <c r="GFQ49" s="467"/>
      <c r="GFR49" s="467"/>
      <c r="GFS49" s="467"/>
      <c r="GFT49" s="467"/>
      <c r="GFU49" s="467"/>
      <c r="GFV49" s="467"/>
      <c r="GFW49" s="467"/>
      <c r="GFX49" s="467"/>
      <c r="GFY49" s="467"/>
      <c r="GFZ49" s="467"/>
      <c r="GGA49" s="467"/>
      <c r="GGB49" s="467"/>
      <c r="GGC49" s="467"/>
      <c r="GGD49" s="467"/>
      <c r="GGE49" s="467"/>
      <c r="GGF49" s="467"/>
      <c r="GGG49" s="467"/>
      <c r="GGH49" s="467"/>
      <c r="GGI49" s="467"/>
      <c r="GGJ49" s="467"/>
      <c r="GGK49" s="467"/>
      <c r="GGL49" s="467"/>
      <c r="GGM49" s="467"/>
      <c r="GGN49" s="467"/>
      <c r="GGO49" s="467"/>
      <c r="GGP49" s="467"/>
      <c r="GGQ49" s="467"/>
      <c r="GGR49" s="467"/>
      <c r="GGS49" s="467"/>
      <c r="GGT49" s="467"/>
      <c r="GGU49" s="467"/>
      <c r="GGV49" s="467"/>
      <c r="GGW49" s="467"/>
      <c r="GGX49" s="467"/>
      <c r="GGY49" s="467"/>
      <c r="GGZ49" s="467"/>
      <c r="GHA49" s="467"/>
      <c r="GHB49" s="467"/>
      <c r="GHC49" s="467"/>
      <c r="GHD49" s="467"/>
      <c r="GHE49" s="467"/>
      <c r="GHF49" s="467"/>
      <c r="GHG49" s="467"/>
      <c r="GHH49" s="467"/>
      <c r="GHI49" s="467"/>
      <c r="GHJ49" s="467"/>
      <c r="GHK49" s="467"/>
      <c r="GHL49" s="467"/>
      <c r="GHM49" s="467"/>
      <c r="GHN49" s="467"/>
      <c r="GHO49" s="467"/>
      <c r="GHP49" s="467"/>
      <c r="GHQ49" s="467"/>
      <c r="GHR49" s="467"/>
      <c r="GHS49" s="467"/>
      <c r="GHT49" s="467"/>
      <c r="GHU49" s="467"/>
      <c r="GHV49" s="467"/>
      <c r="GHW49" s="467"/>
      <c r="GHX49" s="467"/>
      <c r="GHY49" s="467"/>
      <c r="GHZ49" s="467"/>
      <c r="GIA49" s="467"/>
      <c r="GIB49" s="467"/>
      <c r="GIC49" s="467"/>
      <c r="GID49" s="467"/>
      <c r="GIE49" s="467"/>
      <c r="GIF49" s="467"/>
      <c r="GIG49" s="467"/>
      <c r="GIH49" s="467"/>
      <c r="GII49" s="467"/>
      <c r="GIJ49" s="467"/>
      <c r="GIK49" s="467"/>
      <c r="GIL49" s="467"/>
      <c r="GIM49" s="467"/>
      <c r="GIN49" s="467"/>
      <c r="GIO49" s="467"/>
      <c r="GIP49" s="467"/>
      <c r="GIQ49" s="467"/>
      <c r="GIR49" s="467"/>
      <c r="GIS49" s="467"/>
      <c r="GIT49" s="467"/>
      <c r="GIU49" s="467"/>
      <c r="GIV49" s="467"/>
      <c r="GIW49" s="467"/>
      <c r="GIX49" s="467"/>
      <c r="GIY49" s="467"/>
      <c r="GIZ49" s="467"/>
      <c r="GJA49" s="467"/>
      <c r="GJB49" s="467"/>
      <c r="GJC49" s="467"/>
      <c r="GJD49" s="467"/>
      <c r="GJE49" s="467"/>
      <c r="GJF49" s="467"/>
      <c r="GJG49" s="467"/>
      <c r="GJH49" s="467"/>
      <c r="GJI49" s="467"/>
      <c r="GJJ49" s="467"/>
      <c r="GJK49" s="467"/>
      <c r="GJL49" s="467"/>
      <c r="GJM49" s="467"/>
      <c r="GJN49" s="467"/>
      <c r="GJO49" s="467"/>
      <c r="GJP49" s="467"/>
      <c r="GJQ49" s="467"/>
      <c r="GJR49" s="467"/>
      <c r="GJS49" s="467"/>
      <c r="GJT49" s="467"/>
      <c r="GJU49" s="467"/>
      <c r="GJV49" s="467"/>
      <c r="GJW49" s="467"/>
      <c r="GJX49" s="467"/>
      <c r="GJY49" s="467"/>
      <c r="GJZ49" s="467"/>
      <c r="GKA49" s="467"/>
      <c r="GKB49" s="467"/>
      <c r="GKC49" s="467"/>
      <c r="GKD49" s="467"/>
      <c r="GKE49" s="467"/>
      <c r="GKF49" s="467"/>
      <c r="GKG49" s="467"/>
      <c r="GKH49" s="467"/>
      <c r="GKI49" s="467"/>
      <c r="GKJ49" s="467"/>
      <c r="GKK49" s="467"/>
      <c r="GKL49" s="467"/>
      <c r="GKM49" s="467"/>
      <c r="GKN49" s="467"/>
      <c r="GKO49" s="467"/>
      <c r="GKP49" s="467"/>
      <c r="GKQ49" s="467"/>
      <c r="GKR49" s="467"/>
      <c r="GKS49" s="467"/>
      <c r="GKT49" s="467"/>
      <c r="GKU49" s="467"/>
      <c r="GKV49" s="467"/>
      <c r="GKW49" s="467"/>
      <c r="GKX49" s="467"/>
      <c r="GKY49" s="467"/>
      <c r="GKZ49" s="467"/>
      <c r="GLA49" s="467"/>
      <c r="GLB49" s="467"/>
      <c r="GLC49" s="467"/>
      <c r="GLD49" s="467"/>
      <c r="GLE49" s="467"/>
      <c r="GLF49" s="467"/>
      <c r="GLG49" s="467"/>
      <c r="GLH49" s="467"/>
      <c r="GLI49" s="467"/>
      <c r="GLJ49" s="467"/>
      <c r="GLK49" s="467"/>
      <c r="GLL49" s="467"/>
      <c r="GLM49" s="467"/>
      <c r="GLN49" s="467"/>
      <c r="GLO49" s="467"/>
      <c r="GLP49" s="467"/>
      <c r="GLQ49" s="467"/>
      <c r="GLR49" s="467"/>
      <c r="GLS49" s="467"/>
      <c r="GLT49" s="467"/>
      <c r="GLU49" s="467"/>
      <c r="GLV49" s="467"/>
      <c r="GLW49" s="467"/>
      <c r="GLX49" s="467"/>
      <c r="GLY49" s="467"/>
      <c r="GLZ49" s="467"/>
      <c r="GMA49" s="467"/>
      <c r="GMB49" s="467"/>
      <c r="GMC49" s="467"/>
      <c r="GMD49" s="467"/>
      <c r="GME49" s="467"/>
      <c r="GMF49" s="467"/>
      <c r="GMG49" s="467"/>
      <c r="GMH49" s="467"/>
      <c r="GMI49" s="467"/>
      <c r="GMJ49" s="467"/>
      <c r="GMK49" s="467"/>
      <c r="GML49" s="467"/>
      <c r="GMM49" s="467"/>
      <c r="GMN49" s="467"/>
      <c r="GMO49" s="467"/>
      <c r="GMP49" s="467"/>
      <c r="GMQ49" s="467"/>
      <c r="GMR49" s="467"/>
      <c r="GMS49" s="467"/>
      <c r="GMT49" s="467"/>
      <c r="GMU49" s="467"/>
      <c r="GMV49" s="467"/>
      <c r="GMW49" s="467"/>
      <c r="GMX49" s="467"/>
      <c r="GMY49" s="467"/>
      <c r="GMZ49" s="467"/>
      <c r="GNA49" s="467"/>
      <c r="GNB49" s="467"/>
      <c r="GNC49" s="467"/>
      <c r="GND49" s="467"/>
      <c r="GNE49" s="467"/>
      <c r="GNF49" s="467"/>
      <c r="GNG49" s="467"/>
      <c r="GNH49" s="467"/>
      <c r="GNI49" s="467"/>
      <c r="GNJ49" s="467"/>
      <c r="GNK49" s="467"/>
      <c r="GNL49" s="467"/>
      <c r="GNM49" s="467"/>
      <c r="GNN49" s="467"/>
      <c r="GNO49" s="467"/>
      <c r="GNP49" s="467"/>
      <c r="GNQ49" s="467"/>
      <c r="GNR49" s="467"/>
      <c r="GNS49" s="467"/>
      <c r="GNT49" s="467"/>
      <c r="GNU49" s="467"/>
      <c r="GNV49" s="467"/>
      <c r="GNW49" s="467"/>
      <c r="GNX49" s="467"/>
      <c r="GNY49" s="467"/>
      <c r="GNZ49" s="467"/>
      <c r="GOA49" s="467"/>
      <c r="GOB49" s="467"/>
      <c r="GOC49" s="467"/>
      <c r="GOD49" s="467"/>
      <c r="GOE49" s="467"/>
      <c r="GOF49" s="467"/>
      <c r="GOG49" s="467"/>
      <c r="GOH49" s="467"/>
      <c r="GOI49" s="467"/>
      <c r="GOJ49" s="467"/>
      <c r="GOK49" s="467"/>
      <c r="GOL49" s="467"/>
      <c r="GOM49" s="467"/>
      <c r="GON49" s="467"/>
      <c r="GOO49" s="467"/>
      <c r="GOP49" s="467"/>
      <c r="GOQ49" s="467"/>
      <c r="GOR49" s="467"/>
      <c r="GOS49" s="467"/>
      <c r="GOT49" s="467"/>
      <c r="GOU49" s="467"/>
      <c r="GOV49" s="467"/>
      <c r="GOW49" s="467"/>
      <c r="GOX49" s="467"/>
      <c r="GOY49" s="467"/>
      <c r="GOZ49" s="467"/>
      <c r="GPA49" s="467"/>
      <c r="GPB49" s="467"/>
      <c r="GPC49" s="467"/>
      <c r="GPD49" s="467"/>
      <c r="GPE49" s="467"/>
      <c r="GPF49" s="467"/>
      <c r="GPG49" s="467"/>
      <c r="GPH49" s="467"/>
      <c r="GPI49" s="467"/>
      <c r="GPJ49" s="467"/>
      <c r="GPK49" s="467"/>
      <c r="GPL49" s="467"/>
      <c r="GPM49" s="467"/>
      <c r="GPN49" s="467"/>
      <c r="GPO49" s="467"/>
      <c r="GPP49" s="467"/>
      <c r="GPQ49" s="467"/>
      <c r="GPR49" s="467"/>
      <c r="GPS49" s="467"/>
      <c r="GPT49" s="467"/>
      <c r="GPU49" s="467"/>
      <c r="GPV49" s="467"/>
      <c r="GPW49" s="467"/>
      <c r="GPX49" s="467"/>
      <c r="GPY49" s="467"/>
      <c r="GPZ49" s="467"/>
      <c r="GQA49" s="467"/>
      <c r="GQB49" s="467"/>
      <c r="GQC49" s="467"/>
      <c r="GQD49" s="467"/>
      <c r="GQE49" s="467"/>
      <c r="GQF49" s="467"/>
      <c r="GQG49" s="467"/>
      <c r="GQH49" s="467"/>
      <c r="GQI49" s="467"/>
      <c r="GQJ49" s="467"/>
      <c r="GQK49" s="467"/>
      <c r="GQL49" s="467"/>
      <c r="GQM49" s="467"/>
      <c r="GQN49" s="467"/>
      <c r="GQO49" s="467"/>
      <c r="GQP49" s="467"/>
      <c r="GQQ49" s="467"/>
      <c r="GQR49" s="467"/>
      <c r="GQS49" s="467"/>
      <c r="GQT49" s="467"/>
      <c r="GQU49" s="467"/>
      <c r="GQV49" s="467"/>
      <c r="GQW49" s="467"/>
      <c r="GQX49" s="467"/>
      <c r="GQY49" s="467"/>
      <c r="GQZ49" s="467"/>
      <c r="GRA49" s="467"/>
      <c r="GRB49" s="467"/>
      <c r="GRC49" s="467"/>
      <c r="GRD49" s="467"/>
      <c r="GRE49" s="467"/>
      <c r="GRF49" s="467"/>
      <c r="GRG49" s="467"/>
      <c r="GRH49" s="467"/>
      <c r="GRI49" s="467"/>
      <c r="GRJ49" s="467"/>
      <c r="GRK49" s="467"/>
      <c r="GRL49" s="467"/>
      <c r="GRM49" s="467"/>
      <c r="GRN49" s="467"/>
      <c r="GRO49" s="467"/>
      <c r="GRP49" s="467"/>
      <c r="GRQ49" s="467"/>
      <c r="GRR49" s="467"/>
      <c r="GRS49" s="467"/>
      <c r="GRT49" s="467"/>
      <c r="GRU49" s="467"/>
      <c r="GRV49" s="467"/>
      <c r="GRW49" s="467"/>
      <c r="GRX49" s="467"/>
      <c r="GRY49" s="467"/>
      <c r="GRZ49" s="467"/>
      <c r="GSA49" s="467"/>
      <c r="GSB49" s="467"/>
      <c r="GSC49" s="467"/>
      <c r="GSD49" s="467"/>
      <c r="GSE49" s="467"/>
      <c r="GSF49" s="467"/>
      <c r="GSG49" s="467"/>
      <c r="GSH49" s="467"/>
      <c r="GSI49" s="467"/>
      <c r="GSJ49" s="467"/>
      <c r="GSK49" s="467"/>
      <c r="GSL49" s="467"/>
      <c r="GSM49" s="467"/>
      <c r="GSN49" s="467"/>
      <c r="GSO49" s="467"/>
      <c r="GSP49" s="467"/>
      <c r="GSQ49" s="467"/>
      <c r="GSR49" s="467"/>
      <c r="GSS49" s="467"/>
      <c r="GST49" s="467"/>
      <c r="GSU49" s="467"/>
      <c r="GSV49" s="467"/>
      <c r="GSW49" s="467"/>
      <c r="GSX49" s="467"/>
      <c r="GSY49" s="467"/>
      <c r="GSZ49" s="467"/>
      <c r="GTA49" s="467"/>
      <c r="GTB49" s="467"/>
      <c r="GTC49" s="467"/>
      <c r="GTD49" s="467"/>
      <c r="GTE49" s="467"/>
      <c r="GTF49" s="467"/>
      <c r="GTG49" s="467"/>
      <c r="GTH49" s="467"/>
      <c r="GTI49" s="467"/>
      <c r="GTJ49" s="467"/>
      <c r="GTK49" s="467"/>
      <c r="GTL49" s="467"/>
      <c r="GTM49" s="467"/>
      <c r="GTN49" s="467"/>
      <c r="GTO49" s="467"/>
      <c r="GTP49" s="467"/>
      <c r="GTQ49" s="467"/>
      <c r="GTR49" s="467"/>
      <c r="GTS49" s="467"/>
      <c r="GTT49" s="467"/>
      <c r="GTU49" s="467"/>
      <c r="GTV49" s="467"/>
      <c r="GTW49" s="467"/>
      <c r="GTX49" s="467"/>
      <c r="GTY49" s="467"/>
      <c r="GTZ49" s="467"/>
      <c r="GUA49" s="467"/>
      <c r="GUB49" s="467"/>
      <c r="GUC49" s="467"/>
      <c r="GUD49" s="467"/>
      <c r="GUE49" s="467"/>
      <c r="GUF49" s="467"/>
      <c r="GUG49" s="467"/>
      <c r="GUH49" s="467"/>
      <c r="GUI49" s="467"/>
      <c r="GUJ49" s="467"/>
      <c r="GUK49" s="467"/>
      <c r="GUL49" s="467"/>
      <c r="GUM49" s="467"/>
      <c r="GUN49" s="467"/>
      <c r="GUO49" s="467"/>
      <c r="GUP49" s="467"/>
      <c r="GUQ49" s="467"/>
      <c r="GUR49" s="467"/>
      <c r="GUS49" s="467"/>
      <c r="GUT49" s="467"/>
      <c r="GUU49" s="467"/>
      <c r="GUV49" s="467"/>
      <c r="GUW49" s="467"/>
      <c r="GUX49" s="467"/>
      <c r="GUY49" s="467"/>
      <c r="GUZ49" s="467"/>
      <c r="GVA49" s="467"/>
      <c r="GVB49" s="467"/>
      <c r="GVC49" s="467"/>
      <c r="GVD49" s="467"/>
      <c r="GVE49" s="467"/>
      <c r="GVF49" s="467"/>
      <c r="GVG49" s="467"/>
      <c r="GVH49" s="467"/>
      <c r="GVI49" s="467"/>
      <c r="GVJ49" s="467"/>
      <c r="GVK49" s="467"/>
      <c r="GVL49" s="467"/>
      <c r="GVM49" s="467"/>
      <c r="GVN49" s="467"/>
      <c r="GVO49" s="467"/>
      <c r="GVP49" s="467"/>
      <c r="GVQ49" s="467"/>
      <c r="GVR49" s="467"/>
      <c r="GVS49" s="467"/>
      <c r="GVT49" s="467"/>
      <c r="GVU49" s="467"/>
      <c r="GVV49" s="467"/>
      <c r="GVW49" s="467"/>
      <c r="GVX49" s="467"/>
      <c r="GVY49" s="467"/>
      <c r="GVZ49" s="467"/>
      <c r="GWA49" s="467"/>
      <c r="GWB49" s="467"/>
      <c r="GWC49" s="467"/>
      <c r="GWD49" s="467"/>
      <c r="GWE49" s="467"/>
      <c r="GWF49" s="467"/>
      <c r="GWG49" s="467"/>
      <c r="GWH49" s="467"/>
      <c r="GWI49" s="467"/>
      <c r="GWJ49" s="467"/>
      <c r="GWK49" s="467"/>
      <c r="GWL49" s="467"/>
      <c r="GWM49" s="467"/>
      <c r="GWN49" s="467"/>
      <c r="GWO49" s="467"/>
      <c r="GWP49" s="467"/>
      <c r="GWQ49" s="467"/>
      <c r="GWR49" s="467"/>
      <c r="GWS49" s="467"/>
      <c r="GWT49" s="467"/>
      <c r="GWU49" s="467"/>
      <c r="GWV49" s="467"/>
      <c r="GWW49" s="467"/>
      <c r="GWX49" s="467"/>
      <c r="GWY49" s="467"/>
      <c r="GWZ49" s="467"/>
      <c r="GXA49" s="467"/>
      <c r="GXB49" s="467"/>
      <c r="GXC49" s="467"/>
      <c r="GXD49" s="467"/>
      <c r="GXE49" s="467"/>
      <c r="GXF49" s="467"/>
      <c r="GXG49" s="467"/>
      <c r="GXH49" s="467"/>
      <c r="GXI49" s="467"/>
      <c r="GXJ49" s="467"/>
      <c r="GXK49" s="467"/>
      <c r="GXL49" s="467"/>
      <c r="GXM49" s="467"/>
      <c r="GXN49" s="467"/>
      <c r="GXO49" s="467"/>
      <c r="GXP49" s="467"/>
      <c r="GXQ49" s="467"/>
      <c r="GXR49" s="467"/>
      <c r="GXS49" s="467"/>
      <c r="GXT49" s="467"/>
      <c r="GXU49" s="467"/>
      <c r="GXV49" s="467"/>
      <c r="GXW49" s="467"/>
      <c r="GXX49" s="467"/>
      <c r="GXY49" s="467"/>
      <c r="GXZ49" s="467"/>
      <c r="GYA49" s="467"/>
      <c r="GYB49" s="467"/>
      <c r="GYC49" s="467"/>
      <c r="GYD49" s="467"/>
      <c r="GYE49" s="467"/>
      <c r="GYF49" s="467"/>
      <c r="GYG49" s="467"/>
      <c r="GYH49" s="467"/>
      <c r="GYI49" s="467"/>
      <c r="GYJ49" s="467"/>
      <c r="GYK49" s="467"/>
      <c r="GYL49" s="467"/>
      <c r="GYM49" s="467"/>
      <c r="GYN49" s="467"/>
      <c r="GYO49" s="467"/>
      <c r="GYP49" s="467"/>
      <c r="GYQ49" s="467"/>
      <c r="GYR49" s="467"/>
      <c r="GYS49" s="467"/>
      <c r="GYT49" s="467"/>
      <c r="GYU49" s="467"/>
      <c r="GYV49" s="467"/>
      <c r="GYW49" s="467"/>
      <c r="GYX49" s="467"/>
      <c r="GYY49" s="467"/>
      <c r="GYZ49" s="467"/>
      <c r="GZA49" s="467"/>
      <c r="GZB49" s="467"/>
      <c r="GZC49" s="467"/>
      <c r="GZD49" s="467"/>
      <c r="GZE49" s="467"/>
      <c r="GZF49" s="467"/>
      <c r="GZG49" s="467"/>
      <c r="GZH49" s="467"/>
      <c r="GZI49" s="467"/>
      <c r="GZJ49" s="467"/>
      <c r="GZK49" s="467"/>
      <c r="GZL49" s="467"/>
      <c r="GZM49" s="467"/>
      <c r="GZN49" s="467"/>
      <c r="GZO49" s="467"/>
      <c r="GZP49" s="467"/>
      <c r="GZQ49" s="467"/>
      <c r="GZR49" s="467"/>
      <c r="GZS49" s="467"/>
      <c r="GZT49" s="467"/>
      <c r="GZU49" s="467"/>
      <c r="GZV49" s="467"/>
      <c r="GZW49" s="467"/>
      <c r="GZX49" s="467"/>
      <c r="GZY49" s="467"/>
      <c r="GZZ49" s="467"/>
      <c r="HAA49" s="467"/>
      <c r="HAB49" s="467"/>
      <c r="HAC49" s="467"/>
      <c r="HAD49" s="467"/>
      <c r="HAE49" s="467"/>
      <c r="HAF49" s="467"/>
      <c r="HAG49" s="467"/>
      <c r="HAH49" s="467"/>
      <c r="HAI49" s="467"/>
      <c r="HAJ49" s="467"/>
      <c r="HAK49" s="467"/>
      <c r="HAL49" s="467"/>
      <c r="HAM49" s="467"/>
      <c r="HAN49" s="467"/>
      <c r="HAO49" s="467"/>
      <c r="HAP49" s="467"/>
      <c r="HAQ49" s="467"/>
      <c r="HAR49" s="467"/>
      <c r="HAS49" s="467"/>
      <c r="HAT49" s="467"/>
      <c r="HAU49" s="467"/>
      <c r="HAV49" s="467"/>
      <c r="HAW49" s="467"/>
      <c r="HAX49" s="467"/>
      <c r="HAY49" s="467"/>
      <c r="HAZ49" s="467"/>
      <c r="HBA49" s="467"/>
      <c r="HBB49" s="467"/>
      <c r="HBC49" s="467"/>
      <c r="HBD49" s="467"/>
      <c r="HBE49" s="467"/>
      <c r="HBF49" s="467"/>
      <c r="HBG49" s="467"/>
      <c r="HBH49" s="467"/>
      <c r="HBI49" s="467"/>
      <c r="HBJ49" s="467"/>
      <c r="HBK49" s="467"/>
      <c r="HBL49" s="467"/>
      <c r="HBM49" s="467"/>
      <c r="HBN49" s="467"/>
      <c r="HBO49" s="467"/>
      <c r="HBP49" s="467"/>
      <c r="HBQ49" s="467"/>
      <c r="HBR49" s="467"/>
      <c r="HBS49" s="467"/>
      <c r="HBT49" s="467"/>
      <c r="HBU49" s="467"/>
      <c r="HBV49" s="467"/>
      <c r="HBW49" s="467"/>
      <c r="HBX49" s="467"/>
      <c r="HBY49" s="467"/>
      <c r="HBZ49" s="467"/>
      <c r="HCA49" s="467"/>
      <c r="HCB49" s="467"/>
      <c r="HCC49" s="467"/>
      <c r="HCD49" s="467"/>
      <c r="HCE49" s="467"/>
      <c r="HCF49" s="467"/>
      <c r="HCG49" s="467"/>
      <c r="HCH49" s="467"/>
      <c r="HCI49" s="467"/>
      <c r="HCJ49" s="467"/>
      <c r="HCK49" s="467"/>
      <c r="HCL49" s="467"/>
      <c r="HCM49" s="467"/>
      <c r="HCN49" s="467"/>
      <c r="HCO49" s="467"/>
      <c r="HCP49" s="467"/>
      <c r="HCQ49" s="467"/>
      <c r="HCR49" s="467"/>
      <c r="HCS49" s="467"/>
      <c r="HCT49" s="467"/>
      <c r="HCU49" s="467"/>
      <c r="HCV49" s="467"/>
      <c r="HCW49" s="467"/>
      <c r="HCX49" s="467"/>
      <c r="HCY49" s="467"/>
      <c r="HCZ49" s="467"/>
      <c r="HDA49" s="467"/>
      <c r="HDB49" s="467"/>
      <c r="HDC49" s="467"/>
      <c r="HDD49" s="467"/>
      <c r="HDE49" s="467"/>
      <c r="HDF49" s="467"/>
      <c r="HDG49" s="467"/>
      <c r="HDH49" s="467"/>
      <c r="HDI49" s="467"/>
      <c r="HDJ49" s="467"/>
      <c r="HDK49" s="467"/>
      <c r="HDL49" s="467"/>
      <c r="HDM49" s="467"/>
      <c r="HDN49" s="467"/>
      <c r="HDO49" s="467"/>
      <c r="HDP49" s="467"/>
      <c r="HDQ49" s="467"/>
      <c r="HDR49" s="467"/>
      <c r="HDS49" s="467"/>
      <c r="HDT49" s="467"/>
      <c r="HDU49" s="467"/>
      <c r="HDV49" s="467"/>
      <c r="HDW49" s="467"/>
      <c r="HDX49" s="467"/>
      <c r="HDY49" s="467"/>
      <c r="HDZ49" s="467"/>
      <c r="HEA49" s="467"/>
      <c r="HEB49" s="467"/>
      <c r="HEC49" s="467"/>
      <c r="HED49" s="467"/>
      <c r="HEE49" s="467"/>
      <c r="HEF49" s="467"/>
      <c r="HEG49" s="467"/>
      <c r="HEH49" s="467"/>
      <c r="HEI49" s="467"/>
      <c r="HEJ49" s="467"/>
      <c r="HEK49" s="467"/>
      <c r="HEL49" s="467"/>
      <c r="HEM49" s="467"/>
      <c r="HEN49" s="467"/>
      <c r="HEO49" s="467"/>
      <c r="HEP49" s="467"/>
      <c r="HEQ49" s="467"/>
      <c r="HER49" s="467"/>
      <c r="HES49" s="467"/>
      <c r="HET49" s="467"/>
      <c r="HEU49" s="467"/>
      <c r="HEV49" s="467"/>
      <c r="HEW49" s="467"/>
      <c r="HEX49" s="467"/>
      <c r="HEY49" s="467"/>
      <c r="HEZ49" s="467"/>
      <c r="HFA49" s="467"/>
      <c r="HFB49" s="467"/>
      <c r="HFC49" s="467"/>
      <c r="HFD49" s="467"/>
      <c r="HFE49" s="467"/>
      <c r="HFF49" s="467"/>
      <c r="HFG49" s="467"/>
      <c r="HFH49" s="467"/>
      <c r="HFI49" s="467"/>
      <c r="HFJ49" s="467"/>
      <c r="HFK49" s="467"/>
      <c r="HFL49" s="467"/>
      <c r="HFM49" s="467"/>
      <c r="HFN49" s="467"/>
      <c r="HFO49" s="467"/>
      <c r="HFP49" s="467"/>
      <c r="HFQ49" s="467"/>
      <c r="HFR49" s="467"/>
      <c r="HFS49" s="467"/>
      <c r="HFT49" s="467"/>
      <c r="HFU49" s="467"/>
      <c r="HFV49" s="467"/>
      <c r="HFW49" s="467"/>
      <c r="HFX49" s="467"/>
      <c r="HFY49" s="467"/>
      <c r="HFZ49" s="467"/>
      <c r="HGA49" s="467"/>
      <c r="HGB49" s="467"/>
      <c r="HGC49" s="467"/>
      <c r="HGD49" s="467"/>
      <c r="HGE49" s="467"/>
      <c r="HGF49" s="467"/>
      <c r="HGG49" s="467"/>
      <c r="HGH49" s="467"/>
      <c r="HGI49" s="467"/>
      <c r="HGJ49" s="467"/>
      <c r="HGK49" s="467"/>
      <c r="HGL49" s="467"/>
      <c r="HGM49" s="467"/>
      <c r="HGN49" s="467"/>
      <c r="HGO49" s="467"/>
      <c r="HGP49" s="467"/>
      <c r="HGQ49" s="467"/>
      <c r="HGR49" s="467"/>
      <c r="HGS49" s="467"/>
      <c r="HGT49" s="467"/>
      <c r="HGU49" s="467"/>
      <c r="HGV49" s="467"/>
      <c r="HGW49" s="467"/>
      <c r="HGX49" s="467"/>
      <c r="HGY49" s="467"/>
      <c r="HGZ49" s="467"/>
      <c r="HHA49" s="467"/>
      <c r="HHB49" s="467"/>
      <c r="HHC49" s="467"/>
      <c r="HHD49" s="467"/>
      <c r="HHE49" s="467"/>
      <c r="HHF49" s="467"/>
      <c r="HHG49" s="467"/>
      <c r="HHH49" s="467"/>
      <c r="HHI49" s="467"/>
      <c r="HHJ49" s="467"/>
      <c r="HHK49" s="467"/>
      <c r="HHL49" s="467"/>
      <c r="HHM49" s="467"/>
      <c r="HHN49" s="467"/>
      <c r="HHO49" s="467"/>
      <c r="HHP49" s="467"/>
      <c r="HHQ49" s="467"/>
      <c r="HHR49" s="467"/>
      <c r="HHS49" s="467"/>
      <c r="HHT49" s="467"/>
      <c r="HHU49" s="467"/>
      <c r="HHV49" s="467"/>
      <c r="HHW49" s="467"/>
      <c r="HHX49" s="467"/>
      <c r="HHY49" s="467"/>
      <c r="HHZ49" s="467"/>
      <c r="HIA49" s="467"/>
      <c r="HIB49" s="467"/>
      <c r="HIC49" s="467"/>
      <c r="HID49" s="467"/>
      <c r="HIE49" s="467"/>
      <c r="HIF49" s="467"/>
      <c r="HIG49" s="467"/>
      <c r="HIH49" s="467"/>
      <c r="HII49" s="467"/>
      <c r="HIJ49" s="467"/>
      <c r="HIK49" s="467"/>
      <c r="HIL49" s="467"/>
      <c r="HIM49" s="467"/>
      <c r="HIN49" s="467"/>
      <c r="HIO49" s="467"/>
      <c r="HIP49" s="467"/>
      <c r="HIQ49" s="467"/>
      <c r="HIR49" s="467"/>
      <c r="HIS49" s="467"/>
      <c r="HIT49" s="467"/>
      <c r="HIU49" s="467"/>
      <c r="HIV49" s="467"/>
      <c r="HIW49" s="467"/>
      <c r="HIX49" s="467"/>
      <c r="HIY49" s="467"/>
      <c r="HIZ49" s="467"/>
      <c r="HJA49" s="467"/>
      <c r="HJB49" s="467"/>
      <c r="HJC49" s="467"/>
      <c r="HJD49" s="467"/>
      <c r="HJE49" s="467"/>
      <c r="HJF49" s="467"/>
      <c r="HJG49" s="467"/>
      <c r="HJH49" s="467"/>
      <c r="HJI49" s="467"/>
      <c r="HJJ49" s="467"/>
      <c r="HJK49" s="467"/>
      <c r="HJL49" s="467"/>
      <c r="HJM49" s="467"/>
      <c r="HJN49" s="467"/>
      <c r="HJO49" s="467"/>
      <c r="HJP49" s="467"/>
      <c r="HJQ49" s="467"/>
      <c r="HJR49" s="467"/>
      <c r="HJS49" s="467"/>
      <c r="HJT49" s="467"/>
      <c r="HJU49" s="467"/>
      <c r="HJV49" s="467"/>
      <c r="HJW49" s="467"/>
      <c r="HJX49" s="467"/>
      <c r="HJY49" s="467"/>
      <c r="HJZ49" s="467"/>
      <c r="HKA49" s="467"/>
      <c r="HKB49" s="467"/>
      <c r="HKC49" s="467"/>
      <c r="HKD49" s="467"/>
      <c r="HKE49" s="467"/>
      <c r="HKF49" s="467"/>
      <c r="HKG49" s="467"/>
      <c r="HKH49" s="467"/>
      <c r="HKI49" s="467"/>
      <c r="HKJ49" s="467"/>
      <c r="HKK49" s="467"/>
      <c r="HKL49" s="467"/>
      <c r="HKM49" s="467"/>
      <c r="HKN49" s="467"/>
      <c r="HKO49" s="467"/>
      <c r="HKP49" s="467"/>
      <c r="HKQ49" s="467"/>
      <c r="HKR49" s="467"/>
      <c r="HKS49" s="467"/>
      <c r="HKT49" s="467"/>
      <c r="HKU49" s="467"/>
      <c r="HKV49" s="467"/>
      <c r="HKW49" s="467"/>
      <c r="HKX49" s="467"/>
      <c r="HKY49" s="467"/>
      <c r="HKZ49" s="467"/>
      <c r="HLA49" s="467"/>
      <c r="HLB49" s="467"/>
      <c r="HLC49" s="467"/>
      <c r="HLD49" s="467"/>
      <c r="HLE49" s="467"/>
      <c r="HLF49" s="467"/>
      <c r="HLG49" s="467"/>
      <c r="HLH49" s="467"/>
      <c r="HLI49" s="467"/>
      <c r="HLJ49" s="467"/>
      <c r="HLK49" s="467"/>
      <c r="HLL49" s="467"/>
      <c r="HLM49" s="467"/>
      <c r="HLN49" s="467"/>
      <c r="HLO49" s="467"/>
      <c r="HLP49" s="467"/>
      <c r="HLQ49" s="467"/>
      <c r="HLR49" s="467"/>
      <c r="HLS49" s="467"/>
      <c r="HLT49" s="467"/>
      <c r="HLU49" s="467"/>
      <c r="HLV49" s="467"/>
      <c r="HLW49" s="467"/>
      <c r="HLX49" s="467"/>
      <c r="HLY49" s="467"/>
      <c r="HLZ49" s="467"/>
      <c r="HMA49" s="467"/>
      <c r="HMB49" s="467"/>
      <c r="HMC49" s="467"/>
      <c r="HMD49" s="467"/>
      <c r="HME49" s="467"/>
      <c r="HMF49" s="467"/>
      <c r="HMG49" s="467"/>
      <c r="HMH49" s="467"/>
      <c r="HMI49" s="467"/>
      <c r="HMJ49" s="467"/>
      <c r="HMK49" s="467"/>
      <c r="HML49" s="467"/>
      <c r="HMM49" s="467"/>
      <c r="HMN49" s="467"/>
      <c r="HMO49" s="467"/>
      <c r="HMP49" s="467"/>
      <c r="HMQ49" s="467"/>
      <c r="HMR49" s="467"/>
      <c r="HMS49" s="467"/>
      <c r="HMT49" s="467"/>
      <c r="HMU49" s="467"/>
      <c r="HMV49" s="467"/>
      <c r="HMW49" s="467"/>
      <c r="HMX49" s="467"/>
      <c r="HMY49" s="467"/>
      <c r="HMZ49" s="467"/>
      <c r="HNA49" s="467"/>
      <c r="HNB49" s="467"/>
      <c r="HNC49" s="467"/>
      <c r="HND49" s="467"/>
      <c r="HNE49" s="467"/>
      <c r="HNF49" s="467"/>
      <c r="HNG49" s="467"/>
      <c r="HNH49" s="467"/>
      <c r="HNI49" s="467"/>
      <c r="HNJ49" s="467"/>
      <c r="HNK49" s="467"/>
      <c r="HNL49" s="467"/>
      <c r="HNM49" s="467"/>
      <c r="HNN49" s="467"/>
      <c r="HNO49" s="467"/>
      <c r="HNP49" s="467"/>
      <c r="HNQ49" s="467"/>
      <c r="HNR49" s="467"/>
      <c r="HNS49" s="467"/>
      <c r="HNT49" s="467"/>
      <c r="HNU49" s="467"/>
      <c r="HNV49" s="467"/>
      <c r="HNW49" s="467"/>
      <c r="HNX49" s="467"/>
      <c r="HNY49" s="467"/>
      <c r="HNZ49" s="467"/>
      <c r="HOA49" s="467"/>
      <c r="HOB49" s="467"/>
      <c r="HOC49" s="467"/>
      <c r="HOD49" s="467"/>
      <c r="HOE49" s="467"/>
      <c r="HOF49" s="467"/>
      <c r="HOG49" s="467"/>
      <c r="HOH49" s="467"/>
      <c r="HOI49" s="467"/>
      <c r="HOJ49" s="467"/>
      <c r="HOK49" s="467"/>
      <c r="HOL49" s="467"/>
      <c r="HOM49" s="467"/>
      <c r="HON49" s="467"/>
      <c r="HOO49" s="467"/>
      <c r="HOP49" s="467"/>
      <c r="HOQ49" s="467"/>
      <c r="HOR49" s="467"/>
      <c r="HOS49" s="467"/>
      <c r="HOT49" s="467"/>
      <c r="HOU49" s="467"/>
      <c r="HOV49" s="467"/>
      <c r="HOW49" s="467"/>
      <c r="HOX49" s="467"/>
      <c r="HOY49" s="467"/>
      <c r="HOZ49" s="467"/>
      <c r="HPA49" s="467"/>
      <c r="HPB49" s="467"/>
      <c r="HPC49" s="467"/>
      <c r="HPD49" s="467"/>
      <c r="HPE49" s="467"/>
      <c r="HPF49" s="467"/>
      <c r="HPG49" s="467"/>
      <c r="HPH49" s="467"/>
      <c r="HPI49" s="467"/>
      <c r="HPJ49" s="467"/>
      <c r="HPK49" s="467"/>
      <c r="HPL49" s="467"/>
      <c r="HPM49" s="467"/>
      <c r="HPN49" s="467"/>
      <c r="HPO49" s="467"/>
      <c r="HPP49" s="467"/>
      <c r="HPQ49" s="467"/>
      <c r="HPR49" s="467"/>
      <c r="HPS49" s="467"/>
      <c r="HPT49" s="467"/>
      <c r="HPU49" s="467"/>
      <c r="HPV49" s="467"/>
      <c r="HPW49" s="467"/>
      <c r="HPX49" s="467"/>
      <c r="HPY49" s="467"/>
      <c r="HPZ49" s="467"/>
      <c r="HQA49" s="467"/>
      <c r="HQB49" s="467"/>
      <c r="HQC49" s="467"/>
      <c r="HQD49" s="467"/>
      <c r="HQE49" s="467"/>
      <c r="HQF49" s="467"/>
      <c r="HQG49" s="467"/>
      <c r="HQH49" s="467"/>
      <c r="HQI49" s="467"/>
      <c r="HQJ49" s="467"/>
      <c r="HQK49" s="467"/>
      <c r="HQL49" s="467"/>
      <c r="HQM49" s="467"/>
      <c r="HQN49" s="467"/>
      <c r="HQO49" s="467"/>
      <c r="HQP49" s="467"/>
      <c r="HQQ49" s="467"/>
      <c r="HQR49" s="467"/>
      <c r="HQS49" s="467"/>
      <c r="HQT49" s="467"/>
      <c r="HQU49" s="467"/>
      <c r="HQV49" s="467"/>
      <c r="HQW49" s="467"/>
      <c r="HQX49" s="467"/>
      <c r="HQY49" s="467"/>
      <c r="HQZ49" s="467"/>
      <c r="HRA49" s="467"/>
      <c r="HRB49" s="467"/>
      <c r="HRC49" s="467"/>
      <c r="HRD49" s="467"/>
      <c r="HRE49" s="467"/>
      <c r="HRF49" s="467"/>
      <c r="HRG49" s="467"/>
      <c r="HRH49" s="467"/>
      <c r="HRI49" s="467"/>
      <c r="HRJ49" s="467"/>
      <c r="HRK49" s="467"/>
      <c r="HRL49" s="467"/>
      <c r="HRM49" s="467"/>
      <c r="HRN49" s="467"/>
      <c r="HRO49" s="467"/>
      <c r="HRP49" s="467"/>
      <c r="HRQ49" s="467"/>
      <c r="HRR49" s="467"/>
      <c r="HRS49" s="467"/>
      <c r="HRT49" s="467"/>
      <c r="HRU49" s="467"/>
      <c r="HRV49" s="467"/>
      <c r="HRW49" s="467"/>
      <c r="HRX49" s="467"/>
      <c r="HRY49" s="467"/>
      <c r="HRZ49" s="467"/>
      <c r="HSA49" s="467"/>
      <c r="HSB49" s="467"/>
      <c r="HSC49" s="467"/>
      <c r="HSD49" s="467"/>
      <c r="HSE49" s="467"/>
      <c r="HSF49" s="467"/>
      <c r="HSG49" s="467"/>
      <c r="HSH49" s="467"/>
      <c r="HSI49" s="467"/>
      <c r="HSJ49" s="467"/>
      <c r="HSK49" s="467"/>
      <c r="HSL49" s="467"/>
      <c r="HSM49" s="467"/>
      <c r="HSN49" s="467"/>
      <c r="HSO49" s="467"/>
      <c r="HSP49" s="467"/>
      <c r="HSQ49" s="467"/>
      <c r="HSR49" s="467"/>
      <c r="HSS49" s="467"/>
      <c r="HST49" s="467"/>
      <c r="HSU49" s="467"/>
      <c r="HSV49" s="467"/>
      <c r="HSW49" s="467"/>
      <c r="HSX49" s="467"/>
      <c r="HSY49" s="467"/>
      <c r="HSZ49" s="467"/>
      <c r="HTA49" s="467"/>
      <c r="HTB49" s="467"/>
      <c r="HTC49" s="467"/>
      <c r="HTD49" s="467"/>
      <c r="HTE49" s="467"/>
      <c r="HTF49" s="467"/>
      <c r="HTG49" s="467"/>
      <c r="HTH49" s="467"/>
      <c r="HTI49" s="467"/>
      <c r="HTJ49" s="467"/>
      <c r="HTK49" s="467"/>
      <c r="HTL49" s="467"/>
      <c r="HTM49" s="467"/>
      <c r="HTN49" s="467"/>
      <c r="HTO49" s="467"/>
      <c r="HTP49" s="467"/>
      <c r="HTQ49" s="467"/>
      <c r="HTR49" s="467"/>
      <c r="HTS49" s="467"/>
      <c r="HTT49" s="467"/>
      <c r="HTU49" s="467"/>
      <c r="HTV49" s="467"/>
      <c r="HTW49" s="467"/>
      <c r="HTX49" s="467"/>
      <c r="HTY49" s="467"/>
      <c r="HTZ49" s="467"/>
      <c r="HUA49" s="467"/>
      <c r="HUB49" s="467"/>
      <c r="HUC49" s="467"/>
      <c r="HUD49" s="467"/>
      <c r="HUE49" s="467"/>
      <c r="HUF49" s="467"/>
      <c r="HUG49" s="467"/>
      <c r="HUH49" s="467"/>
      <c r="HUI49" s="467"/>
      <c r="HUJ49" s="467"/>
      <c r="HUK49" s="467"/>
      <c r="HUL49" s="467"/>
      <c r="HUM49" s="467"/>
      <c r="HUN49" s="467"/>
      <c r="HUO49" s="467"/>
      <c r="HUP49" s="467"/>
      <c r="HUQ49" s="467"/>
      <c r="HUR49" s="467"/>
      <c r="HUS49" s="467"/>
      <c r="HUT49" s="467"/>
      <c r="HUU49" s="467"/>
      <c r="HUV49" s="467"/>
      <c r="HUW49" s="467"/>
      <c r="HUX49" s="467"/>
      <c r="HUY49" s="467"/>
      <c r="HUZ49" s="467"/>
      <c r="HVA49" s="467"/>
      <c r="HVB49" s="467"/>
      <c r="HVC49" s="467"/>
      <c r="HVD49" s="467"/>
      <c r="HVE49" s="467"/>
      <c r="HVF49" s="467"/>
      <c r="HVG49" s="467"/>
      <c r="HVH49" s="467"/>
      <c r="HVI49" s="467"/>
      <c r="HVJ49" s="467"/>
      <c r="HVK49" s="467"/>
      <c r="HVL49" s="467"/>
      <c r="HVM49" s="467"/>
      <c r="HVN49" s="467"/>
      <c r="HVO49" s="467"/>
      <c r="HVP49" s="467"/>
      <c r="HVQ49" s="467"/>
      <c r="HVR49" s="467"/>
      <c r="HVS49" s="467"/>
      <c r="HVT49" s="467"/>
      <c r="HVU49" s="467"/>
      <c r="HVV49" s="467"/>
      <c r="HVW49" s="467"/>
      <c r="HVX49" s="467"/>
      <c r="HVY49" s="467"/>
      <c r="HVZ49" s="467"/>
      <c r="HWA49" s="467"/>
      <c r="HWB49" s="467"/>
      <c r="HWC49" s="467"/>
      <c r="HWD49" s="467"/>
      <c r="HWE49" s="467"/>
      <c r="HWF49" s="467"/>
      <c r="HWG49" s="467"/>
      <c r="HWH49" s="467"/>
      <c r="HWI49" s="467"/>
      <c r="HWJ49" s="467"/>
      <c r="HWK49" s="467"/>
      <c r="HWL49" s="467"/>
      <c r="HWM49" s="467"/>
      <c r="HWN49" s="467"/>
      <c r="HWO49" s="467"/>
      <c r="HWP49" s="467"/>
      <c r="HWQ49" s="467"/>
      <c r="HWR49" s="467"/>
      <c r="HWS49" s="467"/>
      <c r="HWT49" s="467"/>
      <c r="HWU49" s="467"/>
      <c r="HWV49" s="467"/>
      <c r="HWW49" s="467"/>
      <c r="HWX49" s="467"/>
      <c r="HWY49" s="467"/>
      <c r="HWZ49" s="467"/>
      <c r="HXA49" s="467"/>
      <c r="HXB49" s="467"/>
      <c r="HXC49" s="467"/>
      <c r="HXD49" s="467"/>
      <c r="HXE49" s="467"/>
      <c r="HXF49" s="467"/>
      <c r="HXG49" s="467"/>
      <c r="HXH49" s="467"/>
      <c r="HXI49" s="467"/>
      <c r="HXJ49" s="467"/>
      <c r="HXK49" s="467"/>
      <c r="HXL49" s="467"/>
      <c r="HXM49" s="467"/>
      <c r="HXN49" s="467"/>
      <c r="HXO49" s="467"/>
      <c r="HXP49" s="467"/>
      <c r="HXQ49" s="467"/>
      <c r="HXR49" s="467"/>
      <c r="HXS49" s="467"/>
      <c r="HXT49" s="467"/>
      <c r="HXU49" s="467"/>
      <c r="HXV49" s="467"/>
      <c r="HXW49" s="467"/>
      <c r="HXX49" s="467"/>
      <c r="HXY49" s="467"/>
      <c r="HXZ49" s="467"/>
      <c r="HYA49" s="467"/>
      <c r="HYB49" s="467"/>
      <c r="HYC49" s="467"/>
      <c r="HYD49" s="467"/>
      <c r="HYE49" s="467"/>
      <c r="HYF49" s="467"/>
      <c r="HYG49" s="467"/>
      <c r="HYH49" s="467"/>
      <c r="HYI49" s="467"/>
      <c r="HYJ49" s="467"/>
      <c r="HYK49" s="467"/>
      <c r="HYL49" s="467"/>
      <c r="HYM49" s="467"/>
      <c r="HYN49" s="467"/>
      <c r="HYO49" s="467"/>
      <c r="HYP49" s="467"/>
      <c r="HYQ49" s="467"/>
      <c r="HYR49" s="467"/>
      <c r="HYS49" s="467"/>
      <c r="HYT49" s="467"/>
      <c r="HYU49" s="467"/>
      <c r="HYV49" s="467"/>
      <c r="HYW49" s="467"/>
      <c r="HYX49" s="467"/>
      <c r="HYY49" s="467"/>
      <c r="HYZ49" s="467"/>
      <c r="HZA49" s="467"/>
      <c r="HZB49" s="467"/>
      <c r="HZC49" s="467"/>
      <c r="HZD49" s="467"/>
      <c r="HZE49" s="467"/>
      <c r="HZF49" s="467"/>
      <c r="HZG49" s="467"/>
      <c r="HZH49" s="467"/>
      <c r="HZI49" s="467"/>
      <c r="HZJ49" s="467"/>
      <c r="HZK49" s="467"/>
      <c r="HZL49" s="467"/>
      <c r="HZM49" s="467"/>
      <c r="HZN49" s="467"/>
      <c r="HZO49" s="467"/>
      <c r="HZP49" s="467"/>
      <c r="HZQ49" s="467"/>
      <c r="HZR49" s="467"/>
      <c r="HZS49" s="467"/>
      <c r="HZT49" s="467"/>
      <c r="HZU49" s="467"/>
      <c r="HZV49" s="467"/>
      <c r="HZW49" s="467"/>
      <c r="HZX49" s="467"/>
      <c r="HZY49" s="467"/>
      <c r="HZZ49" s="467"/>
      <c r="IAA49" s="467"/>
      <c r="IAB49" s="467"/>
      <c r="IAC49" s="467"/>
      <c r="IAD49" s="467"/>
      <c r="IAE49" s="467"/>
      <c r="IAF49" s="467"/>
      <c r="IAG49" s="467"/>
      <c r="IAH49" s="467"/>
      <c r="IAI49" s="467"/>
      <c r="IAJ49" s="467"/>
      <c r="IAK49" s="467"/>
      <c r="IAL49" s="467"/>
      <c r="IAM49" s="467"/>
      <c r="IAN49" s="467"/>
      <c r="IAO49" s="467"/>
      <c r="IAP49" s="467"/>
      <c r="IAQ49" s="467"/>
      <c r="IAR49" s="467"/>
      <c r="IAS49" s="467"/>
      <c r="IAT49" s="467"/>
      <c r="IAU49" s="467"/>
      <c r="IAV49" s="467"/>
      <c r="IAW49" s="467"/>
      <c r="IAX49" s="467"/>
      <c r="IAY49" s="467"/>
      <c r="IAZ49" s="467"/>
      <c r="IBA49" s="467"/>
      <c r="IBB49" s="467"/>
      <c r="IBC49" s="467"/>
      <c r="IBD49" s="467"/>
      <c r="IBE49" s="467"/>
      <c r="IBF49" s="467"/>
      <c r="IBG49" s="467"/>
      <c r="IBH49" s="467"/>
      <c r="IBI49" s="467"/>
      <c r="IBJ49" s="467"/>
      <c r="IBK49" s="467"/>
      <c r="IBL49" s="467"/>
      <c r="IBM49" s="467"/>
      <c r="IBN49" s="467"/>
      <c r="IBO49" s="467"/>
      <c r="IBP49" s="467"/>
      <c r="IBQ49" s="467"/>
      <c r="IBR49" s="467"/>
      <c r="IBS49" s="467"/>
      <c r="IBT49" s="467"/>
      <c r="IBU49" s="467"/>
      <c r="IBV49" s="467"/>
      <c r="IBW49" s="467"/>
      <c r="IBX49" s="467"/>
      <c r="IBY49" s="467"/>
      <c r="IBZ49" s="467"/>
      <c r="ICA49" s="467"/>
      <c r="ICB49" s="467"/>
      <c r="ICC49" s="467"/>
      <c r="ICD49" s="467"/>
      <c r="ICE49" s="467"/>
      <c r="ICF49" s="467"/>
      <c r="ICG49" s="467"/>
      <c r="ICH49" s="467"/>
      <c r="ICI49" s="467"/>
      <c r="ICJ49" s="467"/>
      <c r="ICK49" s="467"/>
      <c r="ICL49" s="467"/>
      <c r="ICM49" s="467"/>
      <c r="ICN49" s="467"/>
      <c r="ICO49" s="467"/>
      <c r="ICP49" s="467"/>
      <c r="ICQ49" s="467"/>
      <c r="ICR49" s="467"/>
      <c r="ICS49" s="467"/>
      <c r="ICT49" s="467"/>
      <c r="ICU49" s="467"/>
      <c r="ICV49" s="467"/>
      <c r="ICW49" s="467"/>
      <c r="ICX49" s="467"/>
      <c r="ICY49" s="467"/>
      <c r="ICZ49" s="467"/>
      <c r="IDA49" s="467"/>
      <c r="IDB49" s="467"/>
      <c r="IDC49" s="467"/>
      <c r="IDD49" s="467"/>
      <c r="IDE49" s="467"/>
      <c r="IDF49" s="467"/>
      <c r="IDG49" s="467"/>
      <c r="IDH49" s="467"/>
      <c r="IDI49" s="467"/>
      <c r="IDJ49" s="467"/>
      <c r="IDK49" s="467"/>
      <c r="IDL49" s="467"/>
      <c r="IDM49" s="467"/>
      <c r="IDN49" s="467"/>
      <c r="IDO49" s="467"/>
      <c r="IDP49" s="467"/>
      <c r="IDQ49" s="467"/>
      <c r="IDR49" s="467"/>
      <c r="IDS49" s="467"/>
      <c r="IDT49" s="467"/>
      <c r="IDU49" s="467"/>
      <c r="IDV49" s="467"/>
      <c r="IDW49" s="467"/>
      <c r="IDX49" s="467"/>
      <c r="IDY49" s="467"/>
      <c r="IDZ49" s="467"/>
      <c r="IEA49" s="467"/>
      <c r="IEB49" s="467"/>
      <c r="IEC49" s="467"/>
      <c r="IED49" s="467"/>
      <c r="IEE49" s="467"/>
      <c r="IEF49" s="467"/>
      <c r="IEG49" s="467"/>
      <c r="IEH49" s="467"/>
      <c r="IEI49" s="467"/>
      <c r="IEJ49" s="467"/>
      <c r="IEK49" s="467"/>
      <c r="IEL49" s="467"/>
      <c r="IEM49" s="467"/>
      <c r="IEN49" s="467"/>
      <c r="IEO49" s="467"/>
      <c r="IEP49" s="467"/>
      <c r="IEQ49" s="467"/>
      <c r="IER49" s="467"/>
      <c r="IES49" s="467"/>
      <c r="IET49" s="467"/>
      <c r="IEU49" s="467"/>
      <c r="IEV49" s="467"/>
      <c r="IEW49" s="467"/>
      <c r="IEX49" s="467"/>
      <c r="IEY49" s="467"/>
      <c r="IEZ49" s="467"/>
      <c r="IFA49" s="467"/>
      <c r="IFB49" s="467"/>
      <c r="IFC49" s="467"/>
      <c r="IFD49" s="467"/>
      <c r="IFE49" s="467"/>
      <c r="IFF49" s="467"/>
      <c r="IFG49" s="467"/>
      <c r="IFH49" s="467"/>
      <c r="IFI49" s="467"/>
      <c r="IFJ49" s="467"/>
      <c r="IFK49" s="467"/>
      <c r="IFL49" s="467"/>
      <c r="IFM49" s="467"/>
      <c r="IFN49" s="467"/>
      <c r="IFO49" s="467"/>
      <c r="IFP49" s="467"/>
      <c r="IFQ49" s="467"/>
      <c r="IFR49" s="467"/>
      <c r="IFS49" s="467"/>
      <c r="IFT49" s="467"/>
      <c r="IFU49" s="467"/>
      <c r="IFV49" s="467"/>
      <c r="IFW49" s="467"/>
      <c r="IFX49" s="467"/>
      <c r="IFY49" s="467"/>
      <c r="IFZ49" s="467"/>
      <c r="IGA49" s="467"/>
      <c r="IGB49" s="467"/>
      <c r="IGC49" s="467"/>
      <c r="IGD49" s="467"/>
      <c r="IGE49" s="467"/>
      <c r="IGF49" s="467"/>
      <c r="IGG49" s="467"/>
      <c r="IGH49" s="467"/>
      <c r="IGI49" s="467"/>
      <c r="IGJ49" s="467"/>
      <c r="IGK49" s="467"/>
      <c r="IGL49" s="467"/>
      <c r="IGM49" s="467"/>
      <c r="IGN49" s="467"/>
      <c r="IGO49" s="467"/>
      <c r="IGP49" s="467"/>
      <c r="IGQ49" s="467"/>
      <c r="IGR49" s="467"/>
      <c r="IGS49" s="467"/>
      <c r="IGT49" s="467"/>
      <c r="IGU49" s="467"/>
      <c r="IGV49" s="467"/>
      <c r="IGW49" s="467"/>
      <c r="IGX49" s="467"/>
      <c r="IGY49" s="467"/>
      <c r="IGZ49" s="467"/>
      <c r="IHA49" s="467"/>
      <c r="IHB49" s="467"/>
      <c r="IHC49" s="467"/>
      <c r="IHD49" s="467"/>
      <c r="IHE49" s="467"/>
      <c r="IHF49" s="467"/>
      <c r="IHG49" s="467"/>
      <c r="IHH49" s="467"/>
      <c r="IHI49" s="467"/>
      <c r="IHJ49" s="467"/>
      <c r="IHK49" s="467"/>
      <c r="IHL49" s="467"/>
      <c r="IHM49" s="467"/>
      <c r="IHN49" s="467"/>
      <c r="IHO49" s="467"/>
      <c r="IHP49" s="467"/>
      <c r="IHQ49" s="467"/>
      <c r="IHR49" s="467"/>
      <c r="IHS49" s="467"/>
      <c r="IHT49" s="467"/>
      <c r="IHU49" s="467"/>
      <c r="IHV49" s="467"/>
      <c r="IHW49" s="467"/>
      <c r="IHX49" s="467"/>
      <c r="IHY49" s="467"/>
      <c r="IHZ49" s="467"/>
      <c r="IIA49" s="467"/>
      <c r="IIB49" s="467"/>
      <c r="IIC49" s="467"/>
      <c r="IID49" s="467"/>
      <c r="IIE49" s="467"/>
      <c r="IIF49" s="467"/>
      <c r="IIG49" s="467"/>
      <c r="IIH49" s="467"/>
      <c r="III49" s="467"/>
      <c r="IIJ49" s="467"/>
      <c r="IIK49" s="467"/>
      <c r="IIL49" s="467"/>
      <c r="IIM49" s="467"/>
      <c r="IIN49" s="467"/>
      <c r="IIO49" s="467"/>
      <c r="IIP49" s="467"/>
      <c r="IIQ49" s="467"/>
      <c r="IIR49" s="467"/>
      <c r="IIS49" s="467"/>
      <c r="IIT49" s="467"/>
      <c r="IIU49" s="467"/>
      <c r="IIV49" s="467"/>
      <c r="IIW49" s="467"/>
      <c r="IIX49" s="467"/>
      <c r="IIY49" s="467"/>
      <c r="IIZ49" s="467"/>
      <c r="IJA49" s="467"/>
      <c r="IJB49" s="467"/>
      <c r="IJC49" s="467"/>
      <c r="IJD49" s="467"/>
      <c r="IJE49" s="467"/>
      <c r="IJF49" s="467"/>
      <c r="IJG49" s="467"/>
      <c r="IJH49" s="467"/>
      <c r="IJI49" s="467"/>
      <c r="IJJ49" s="467"/>
      <c r="IJK49" s="467"/>
      <c r="IJL49" s="467"/>
      <c r="IJM49" s="467"/>
      <c r="IJN49" s="467"/>
      <c r="IJO49" s="467"/>
      <c r="IJP49" s="467"/>
      <c r="IJQ49" s="467"/>
      <c r="IJR49" s="467"/>
      <c r="IJS49" s="467"/>
      <c r="IJT49" s="467"/>
      <c r="IJU49" s="467"/>
      <c r="IJV49" s="467"/>
      <c r="IJW49" s="467"/>
      <c r="IJX49" s="467"/>
      <c r="IJY49" s="467"/>
      <c r="IJZ49" s="467"/>
      <c r="IKA49" s="467"/>
      <c r="IKB49" s="467"/>
      <c r="IKC49" s="467"/>
      <c r="IKD49" s="467"/>
      <c r="IKE49" s="467"/>
      <c r="IKF49" s="467"/>
      <c r="IKG49" s="467"/>
      <c r="IKH49" s="467"/>
      <c r="IKI49" s="467"/>
      <c r="IKJ49" s="467"/>
      <c r="IKK49" s="467"/>
      <c r="IKL49" s="467"/>
      <c r="IKM49" s="467"/>
      <c r="IKN49" s="467"/>
      <c r="IKO49" s="467"/>
      <c r="IKP49" s="467"/>
      <c r="IKQ49" s="467"/>
      <c r="IKR49" s="467"/>
      <c r="IKS49" s="467"/>
      <c r="IKT49" s="467"/>
      <c r="IKU49" s="467"/>
      <c r="IKV49" s="467"/>
      <c r="IKW49" s="467"/>
      <c r="IKX49" s="467"/>
      <c r="IKY49" s="467"/>
      <c r="IKZ49" s="467"/>
      <c r="ILA49" s="467"/>
      <c r="ILB49" s="467"/>
      <c r="ILC49" s="467"/>
      <c r="ILD49" s="467"/>
      <c r="ILE49" s="467"/>
      <c r="ILF49" s="467"/>
      <c r="ILG49" s="467"/>
      <c r="ILH49" s="467"/>
      <c r="ILI49" s="467"/>
      <c r="ILJ49" s="467"/>
      <c r="ILK49" s="467"/>
      <c r="ILL49" s="467"/>
      <c r="ILM49" s="467"/>
      <c r="ILN49" s="467"/>
      <c r="ILO49" s="467"/>
      <c r="ILP49" s="467"/>
      <c r="ILQ49" s="467"/>
      <c r="ILR49" s="467"/>
      <c r="ILS49" s="467"/>
      <c r="ILT49" s="467"/>
      <c r="ILU49" s="467"/>
      <c r="ILV49" s="467"/>
      <c r="ILW49" s="467"/>
      <c r="ILX49" s="467"/>
      <c r="ILY49" s="467"/>
      <c r="ILZ49" s="467"/>
      <c r="IMA49" s="467"/>
      <c r="IMB49" s="467"/>
      <c r="IMC49" s="467"/>
      <c r="IMD49" s="467"/>
      <c r="IME49" s="467"/>
      <c r="IMF49" s="467"/>
      <c r="IMG49" s="467"/>
      <c r="IMH49" s="467"/>
      <c r="IMI49" s="467"/>
      <c r="IMJ49" s="467"/>
      <c r="IMK49" s="467"/>
      <c r="IML49" s="467"/>
      <c r="IMM49" s="467"/>
      <c r="IMN49" s="467"/>
      <c r="IMO49" s="467"/>
      <c r="IMP49" s="467"/>
      <c r="IMQ49" s="467"/>
      <c r="IMR49" s="467"/>
      <c r="IMS49" s="467"/>
      <c r="IMT49" s="467"/>
      <c r="IMU49" s="467"/>
      <c r="IMV49" s="467"/>
      <c r="IMW49" s="467"/>
      <c r="IMX49" s="467"/>
      <c r="IMY49" s="467"/>
      <c r="IMZ49" s="467"/>
      <c r="INA49" s="467"/>
      <c r="INB49" s="467"/>
      <c r="INC49" s="467"/>
      <c r="IND49" s="467"/>
      <c r="INE49" s="467"/>
      <c r="INF49" s="467"/>
      <c r="ING49" s="467"/>
      <c r="INH49" s="467"/>
      <c r="INI49" s="467"/>
      <c r="INJ49" s="467"/>
      <c r="INK49" s="467"/>
      <c r="INL49" s="467"/>
      <c r="INM49" s="467"/>
      <c r="INN49" s="467"/>
      <c r="INO49" s="467"/>
      <c r="INP49" s="467"/>
      <c r="INQ49" s="467"/>
      <c r="INR49" s="467"/>
      <c r="INS49" s="467"/>
      <c r="INT49" s="467"/>
      <c r="INU49" s="467"/>
      <c r="INV49" s="467"/>
      <c r="INW49" s="467"/>
      <c r="INX49" s="467"/>
      <c r="INY49" s="467"/>
      <c r="INZ49" s="467"/>
      <c r="IOA49" s="467"/>
      <c r="IOB49" s="467"/>
      <c r="IOC49" s="467"/>
      <c r="IOD49" s="467"/>
      <c r="IOE49" s="467"/>
      <c r="IOF49" s="467"/>
      <c r="IOG49" s="467"/>
      <c r="IOH49" s="467"/>
      <c r="IOI49" s="467"/>
      <c r="IOJ49" s="467"/>
      <c r="IOK49" s="467"/>
      <c r="IOL49" s="467"/>
      <c r="IOM49" s="467"/>
      <c r="ION49" s="467"/>
      <c r="IOO49" s="467"/>
      <c r="IOP49" s="467"/>
      <c r="IOQ49" s="467"/>
      <c r="IOR49" s="467"/>
      <c r="IOS49" s="467"/>
      <c r="IOT49" s="467"/>
      <c r="IOU49" s="467"/>
      <c r="IOV49" s="467"/>
      <c r="IOW49" s="467"/>
      <c r="IOX49" s="467"/>
      <c r="IOY49" s="467"/>
      <c r="IOZ49" s="467"/>
      <c r="IPA49" s="467"/>
      <c r="IPB49" s="467"/>
      <c r="IPC49" s="467"/>
      <c r="IPD49" s="467"/>
      <c r="IPE49" s="467"/>
      <c r="IPF49" s="467"/>
      <c r="IPG49" s="467"/>
      <c r="IPH49" s="467"/>
      <c r="IPI49" s="467"/>
      <c r="IPJ49" s="467"/>
      <c r="IPK49" s="467"/>
      <c r="IPL49" s="467"/>
      <c r="IPM49" s="467"/>
      <c r="IPN49" s="467"/>
      <c r="IPO49" s="467"/>
      <c r="IPP49" s="467"/>
      <c r="IPQ49" s="467"/>
      <c r="IPR49" s="467"/>
      <c r="IPS49" s="467"/>
      <c r="IPT49" s="467"/>
      <c r="IPU49" s="467"/>
      <c r="IPV49" s="467"/>
      <c r="IPW49" s="467"/>
      <c r="IPX49" s="467"/>
      <c r="IPY49" s="467"/>
      <c r="IPZ49" s="467"/>
      <c r="IQA49" s="467"/>
      <c r="IQB49" s="467"/>
      <c r="IQC49" s="467"/>
      <c r="IQD49" s="467"/>
      <c r="IQE49" s="467"/>
      <c r="IQF49" s="467"/>
      <c r="IQG49" s="467"/>
      <c r="IQH49" s="467"/>
      <c r="IQI49" s="467"/>
      <c r="IQJ49" s="467"/>
      <c r="IQK49" s="467"/>
      <c r="IQL49" s="467"/>
      <c r="IQM49" s="467"/>
      <c r="IQN49" s="467"/>
      <c r="IQO49" s="467"/>
      <c r="IQP49" s="467"/>
      <c r="IQQ49" s="467"/>
      <c r="IQR49" s="467"/>
      <c r="IQS49" s="467"/>
      <c r="IQT49" s="467"/>
      <c r="IQU49" s="467"/>
      <c r="IQV49" s="467"/>
      <c r="IQW49" s="467"/>
      <c r="IQX49" s="467"/>
      <c r="IQY49" s="467"/>
      <c r="IQZ49" s="467"/>
      <c r="IRA49" s="467"/>
      <c r="IRB49" s="467"/>
      <c r="IRC49" s="467"/>
      <c r="IRD49" s="467"/>
      <c r="IRE49" s="467"/>
      <c r="IRF49" s="467"/>
      <c r="IRG49" s="467"/>
      <c r="IRH49" s="467"/>
      <c r="IRI49" s="467"/>
      <c r="IRJ49" s="467"/>
      <c r="IRK49" s="467"/>
      <c r="IRL49" s="467"/>
      <c r="IRM49" s="467"/>
      <c r="IRN49" s="467"/>
      <c r="IRO49" s="467"/>
      <c r="IRP49" s="467"/>
      <c r="IRQ49" s="467"/>
      <c r="IRR49" s="467"/>
      <c r="IRS49" s="467"/>
      <c r="IRT49" s="467"/>
      <c r="IRU49" s="467"/>
      <c r="IRV49" s="467"/>
      <c r="IRW49" s="467"/>
      <c r="IRX49" s="467"/>
      <c r="IRY49" s="467"/>
      <c r="IRZ49" s="467"/>
      <c r="ISA49" s="467"/>
      <c r="ISB49" s="467"/>
      <c r="ISC49" s="467"/>
      <c r="ISD49" s="467"/>
      <c r="ISE49" s="467"/>
      <c r="ISF49" s="467"/>
      <c r="ISG49" s="467"/>
      <c r="ISH49" s="467"/>
      <c r="ISI49" s="467"/>
      <c r="ISJ49" s="467"/>
      <c r="ISK49" s="467"/>
      <c r="ISL49" s="467"/>
      <c r="ISM49" s="467"/>
      <c r="ISN49" s="467"/>
      <c r="ISO49" s="467"/>
      <c r="ISP49" s="467"/>
      <c r="ISQ49" s="467"/>
      <c r="ISR49" s="467"/>
      <c r="ISS49" s="467"/>
      <c r="IST49" s="467"/>
      <c r="ISU49" s="467"/>
      <c r="ISV49" s="467"/>
      <c r="ISW49" s="467"/>
      <c r="ISX49" s="467"/>
      <c r="ISY49" s="467"/>
      <c r="ISZ49" s="467"/>
      <c r="ITA49" s="467"/>
      <c r="ITB49" s="467"/>
      <c r="ITC49" s="467"/>
      <c r="ITD49" s="467"/>
      <c r="ITE49" s="467"/>
      <c r="ITF49" s="467"/>
      <c r="ITG49" s="467"/>
      <c r="ITH49" s="467"/>
      <c r="ITI49" s="467"/>
      <c r="ITJ49" s="467"/>
      <c r="ITK49" s="467"/>
      <c r="ITL49" s="467"/>
      <c r="ITM49" s="467"/>
      <c r="ITN49" s="467"/>
      <c r="ITO49" s="467"/>
      <c r="ITP49" s="467"/>
      <c r="ITQ49" s="467"/>
      <c r="ITR49" s="467"/>
      <c r="ITS49" s="467"/>
      <c r="ITT49" s="467"/>
      <c r="ITU49" s="467"/>
      <c r="ITV49" s="467"/>
      <c r="ITW49" s="467"/>
      <c r="ITX49" s="467"/>
      <c r="ITY49" s="467"/>
      <c r="ITZ49" s="467"/>
      <c r="IUA49" s="467"/>
      <c r="IUB49" s="467"/>
      <c r="IUC49" s="467"/>
      <c r="IUD49" s="467"/>
      <c r="IUE49" s="467"/>
      <c r="IUF49" s="467"/>
      <c r="IUG49" s="467"/>
      <c r="IUH49" s="467"/>
      <c r="IUI49" s="467"/>
      <c r="IUJ49" s="467"/>
      <c r="IUK49" s="467"/>
      <c r="IUL49" s="467"/>
      <c r="IUM49" s="467"/>
      <c r="IUN49" s="467"/>
      <c r="IUO49" s="467"/>
      <c r="IUP49" s="467"/>
      <c r="IUQ49" s="467"/>
      <c r="IUR49" s="467"/>
      <c r="IUS49" s="467"/>
      <c r="IUT49" s="467"/>
      <c r="IUU49" s="467"/>
      <c r="IUV49" s="467"/>
      <c r="IUW49" s="467"/>
      <c r="IUX49" s="467"/>
      <c r="IUY49" s="467"/>
      <c r="IUZ49" s="467"/>
      <c r="IVA49" s="467"/>
      <c r="IVB49" s="467"/>
      <c r="IVC49" s="467"/>
      <c r="IVD49" s="467"/>
      <c r="IVE49" s="467"/>
      <c r="IVF49" s="467"/>
      <c r="IVG49" s="467"/>
      <c r="IVH49" s="467"/>
      <c r="IVI49" s="467"/>
      <c r="IVJ49" s="467"/>
      <c r="IVK49" s="467"/>
      <c r="IVL49" s="467"/>
      <c r="IVM49" s="467"/>
      <c r="IVN49" s="467"/>
      <c r="IVO49" s="467"/>
      <c r="IVP49" s="467"/>
      <c r="IVQ49" s="467"/>
      <c r="IVR49" s="467"/>
      <c r="IVS49" s="467"/>
      <c r="IVT49" s="467"/>
      <c r="IVU49" s="467"/>
      <c r="IVV49" s="467"/>
      <c r="IVW49" s="467"/>
      <c r="IVX49" s="467"/>
      <c r="IVY49" s="467"/>
      <c r="IVZ49" s="467"/>
      <c r="IWA49" s="467"/>
      <c r="IWB49" s="467"/>
      <c r="IWC49" s="467"/>
      <c r="IWD49" s="467"/>
      <c r="IWE49" s="467"/>
      <c r="IWF49" s="467"/>
      <c r="IWG49" s="467"/>
      <c r="IWH49" s="467"/>
      <c r="IWI49" s="467"/>
      <c r="IWJ49" s="467"/>
      <c r="IWK49" s="467"/>
      <c r="IWL49" s="467"/>
      <c r="IWM49" s="467"/>
      <c r="IWN49" s="467"/>
      <c r="IWO49" s="467"/>
      <c r="IWP49" s="467"/>
      <c r="IWQ49" s="467"/>
      <c r="IWR49" s="467"/>
      <c r="IWS49" s="467"/>
      <c r="IWT49" s="467"/>
      <c r="IWU49" s="467"/>
      <c r="IWV49" s="467"/>
      <c r="IWW49" s="467"/>
      <c r="IWX49" s="467"/>
      <c r="IWY49" s="467"/>
      <c r="IWZ49" s="467"/>
      <c r="IXA49" s="467"/>
      <c r="IXB49" s="467"/>
      <c r="IXC49" s="467"/>
      <c r="IXD49" s="467"/>
      <c r="IXE49" s="467"/>
      <c r="IXF49" s="467"/>
      <c r="IXG49" s="467"/>
      <c r="IXH49" s="467"/>
      <c r="IXI49" s="467"/>
      <c r="IXJ49" s="467"/>
      <c r="IXK49" s="467"/>
      <c r="IXL49" s="467"/>
      <c r="IXM49" s="467"/>
      <c r="IXN49" s="467"/>
      <c r="IXO49" s="467"/>
      <c r="IXP49" s="467"/>
      <c r="IXQ49" s="467"/>
      <c r="IXR49" s="467"/>
      <c r="IXS49" s="467"/>
      <c r="IXT49" s="467"/>
      <c r="IXU49" s="467"/>
      <c r="IXV49" s="467"/>
      <c r="IXW49" s="467"/>
      <c r="IXX49" s="467"/>
      <c r="IXY49" s="467"/>
      <c r="IXZ49" s="467"/>
      <c r="IYA49" s="467"/>
      <c r="IYB49" s="467"/>
      <c r="IYC49" s="467"/>
      <c r="IYD49" s="467"/>
      <c r="IYE49" s="467"/>
      <c r="IYF49" s="467"/>
      <c r="IYG49" s="467"/>
      <c r="IYH49" s="467"/>
      <c r="IYI49" s="467"/>
      <c r="IYJ49" s="467"/>
      <c r="IYK49" s="467"/>
      <c r="IYL49" s="467"/>
      <c r="IYM49" s="467"/>
      <c r="IYN49" s="467"/>
      <c r="IYO49" s="467"/>
      <c r="IYP49" s="467"/>
      <c r="IYQ49" s="467"/>
      <c r="IYR49" s="467"/>
      <c r="IYS49" s="467"/>
      <c r="IYT49" s="467"/>
      <c r="IYU49" s="467"/>
      <c r="IYV49" s="467"/>
      <c r="IYW49" s="467"/>
      <c r="IYX49" s="467"/>
      <c r="IYY49" s="467"/>
      <c r="IYZ49" s="467"/>
      <c r="IZA49" s="467"/>
      <c r="IZB49" s="467"/>
      <c r="IZC49" s="467"/>
      <c r="IZD49" s="467"/>
      <c r="IZE49" s="467"/>
      <c r="IZF49" s="467"/>
      <c r="IZG49" s="467"/>
      <c r="IZH49" s="467"/>
      <c r="IZI49" s="467"/>
      <c r="IZJ49" s="467"/>
      <c r="IZK49" s="467"/>
      <c r="IZL49" s="467"/>
      <c r="IZM49" s="467"/>
      <c r="IZN49" s="467"/>
      <c r="IZO49" s="467"/>
      <c r="IZP49" s="467"/>
      <c r="IZQ49" s="467"/>
      <c r="IZR49" s="467"/>
      <c r="IZS49" s="467"/>
      <c r="IZT49" s="467"/>
      <c r="IZU49" s="467"/>
      <c r="IZV49" s="467"/>
      <c r="IZW49" s="467"/>
      <c r="IZX49" s="467"/>
      <c r="IZY49" s="467"/>
      <c r="IZZ49" s="467"/>
      <c r="JAA49" s="467"/>
      <c r="JAB49" s="467"/>
      <c r="JAC49" s="467"/>
      <c r="JAD49" s="467"/>
      <c r="JAE49" s="467"/>
      <c r="JAF49" s="467"/>
      <c r="JAG49" s="467"/>
      <c r="JAH49" s="467"/>
      <c r="JAI49" s="467"/>
      <c r="JAJ49" s="467"/>
      <c r="JAK49" s="467"/>
      <c r="JAL49" s="467"/>
      <c r="JAM49" s="467"/>
      <c r="JAN49" s="467"/>
      <c r="JAO49" s="467"/>
      <c r="JAP49" s="467"/>
      <c r="JAQ49" s="467"/>
      <c r="JAR49" s="467"/>
      <c r="JAS49" s="467"/>
      <c r="JAT49" s="467"/>
      <c r="JAU49" s="467"/>
      <c r="JAV49" s="467"/>
      <c r="JAW49" s="467"/>
      <c r="JAX49" s="467"/>
      <c r="JAY49" s="467"/>
      <c r="JAZ49" s="467"/>
      <c r="JBA49" s="467"/>
      <c r="JBB49" s="467"/>
      <c r="JBC49" s="467"/>
      <c r="JBD49" s="467"/>
      <c r="JBE49" s="467"/>
      <c r="JBF49" s="467"/>
      <c r="JBG49" s="467"/>
      <c r="JBH49" s="467"/>
      <c r="JBI49" s="467"/>
      <c r="JBJ49" s="467"/>
      <c r="JBK49" s="467"/>
      <c r="JBL49" s="467"/>
      <c r="JBM49" s="467"/>
      <c r="JBN49" s="467"/>
      <c r="JBO49" s="467"/>
      <c r="JBP49" s="467"/>
      <c r="JBQ49" s="467"/>
      <c r="JBR49" s="467"/>
      <c r="JBS49" s="467"/>
      <c r="JBT49" s="467"/>
      <c r="JBU49" s="467"/>
      <c r="JBV49" s="467"/>
      <c r="JBW49" s="467"/>
      <c r="JBX49" s="467"/>
      <c r="JBY49" s="467"/>
      <c r="JBZ49" s="467"/>
      <c r="JCA49" s="467"/>
      <c r="JCB49" s="467"/>
      <c r="JCC49" s="467"/>
      <c r="JCD49" s="467"/>
      <c r="JCE49" s="467"/>
      <c r="JCF49" s="467"/>
      <c r="JCG49" s="467"/>
      <c r="JCH49" s="467"/>
      <c r="JCI49" s="467"/>
      <c r="JCJ49" s="467"/>
      <c r="JCK49" s="467"/>
      <c r="JCL49" s="467"/>
      <c r="JCM49" s="467"/>
      <c r="JCN49" s="467"/>
      <c r="JCO49" s="467"/>
      <c r="JCP49" s="467"/>
      <c r="JCQ49" s="467"/>
      <c r="JCR49" s="467"/>
      <c r="JCS49" s="467"/>
      <c r="JCT49" s="467"/>
      <c r="JCU49" s="467"/>
      <c r="JCV49" s="467"/>
      <c r="JCW49" s="467"/>
      <c r="JCX49" s="467"/>
      <c r="JCY49" s="467"/>
      <c r="JCZ49" s="467"/>
      <c r="JDA49" s="467"/>
      <c r="JDB49" s="467"/>
      <c r="JDC49" s="467"/>
      <c r="JDD49" s="467"/>
      <c r="JDE49" s="467"/>
      <c r="JDF49" s="467"/>
      <c r="JDG49" s="467"/>
      <c r="JDH49" s="467"/>
      <c r="JDI49" s="467"/>
      <c r="JDJ49" s="467"/>
      <c r="JDK49" s="467"/>
      <c r="JDL49" s="467"/>
      <c r="JDM49" s="467"/>
      <c r="JDN49" s="467"/>
      <c r="JDO49" s="467"/>
      <c r="JDP49" s="467"/>
      <c r="JDQ49" s="467"/>
      <c r="JDR49" s="467"/>
      <c r="JDS49" s="467"/>
      <c r="JDT49" s="467"/>
      <c r="JDU49" s="467"/>
      <c r="JDV49" s="467"/>
      <c r="JDW49" s="467"/>
      <c r="JDX49" s="467"/>
      <c r="JDY49" s="467"/>
      <c r="JDZ49" s="467"/>
      <c r="JEA49" s="467"/>
      <c r="JEB49" s="467"/>
      <c r="JEC49" s="467"/>
      <c r="JED49" s="467"/>
      <c r="JEE49" s="467"/>
      <c r="JEF49" s="467"/>
      <c r="JEG49" s="467"/>
      <c r="JEH49" s="467"/>
      <c r="JEI49" s="467"/>
      <c r="JEJ49" s="467"/>
      <c r="JEK49" s="467"/>
      <c r="JEL49" s="467"/>
      <c r="JEM49" s="467"/>
      <c r="JEN49" s="467"/>
      <c r="JEO49" s="467"/>
      <c r="JEP49" s="467"/>
      <c r="JEQ49" s="467"/>
      <c r="JER49" s="467"/>
      <c r="JES49" s="467"/>
      <c r="JET49" s="467"/>
      <c r="JEU49" s="467"/>
      <c r="JEV49" s="467"/>
      <c r="JEW49" s="467"/>
      <c r="JEX49" s="467"/>
      <c r="JEY49" s="467"/>
      <c r="JEZ49" s="467"/>
      <c r="JFA49" s="467"/>
      <c r="JFB49" s="467"/>
      <c r="JFC49" s="467"/>
      <c r="JFD49" s="467"/>
      <c r="JFE49" s="467"/>
      <c r="JFF49" s="467"/>
      <c r="JFG49" s="467"/>
      <c r="JFH49" s="467"/>
      <c r="JFI49" s="467"/>
      <c r="JFJ49" s="467"/>
      <c r="JFK49" s="467"/>
      <c r="JFL49" s="467"/>
      <c r="JFM49" s="467"/>
      <c r="JFN49" s="467"/>
      <c r="JFO49" s="467"/>
      <c r="JFP49" s="467"/>
      <c r="JFQ49" s="467"/>
      <c r="JFR49" s="467"/>
      <c r="JFS49" s="467"/>
      <c r="JFT49" s="467"/>
      <c r="JFU49" s="467"/>
      <c r="JFV49" s="467"/>
      <c r="JFW49" s="467"/>
      <c r="JFX49" s="467"/>
      <c r="JFY49" s="467"/>
      <c r="JFZ49" s="467"/>
      <c r="JGA49" s="467"/>
      <c r="JGB49" s="467"/>
      <c r="JGC49" s="467"/>
      <c r="JGD49" s="467"/>
      <c r="JGE49" s="467"/>
      <c r="JGF49" s="467"/>
      <c r="JGG49" s="467"/>
      <c r="JGH49" s="467"/>
      <c r="JGI49" s="467"/>
      <c r="JGJ49" s="467"/>
      <c r="JGK49" s="467"/>
      <c r="JGL49" s="467"/>
      <c r="JGM49" s="467"/>
      <c r="JGN49" s="467"/>
      <c r="JGO49" s="467"/>
      <c r="JGP49" s="467"/>
      <c r="JGQ49" s="467"/>
      <c r="JGR49" s="467"/>
      <c r="JGS49" s="467"/>
      <c r="JGT49" s="467"/>
      <c r="JGU49" s="467"/>
      <c r="JGV49" s="467"/>
      <c r="JGW49" s="467"/>
      <c r="JGX49" s="467"/>
      <c r="JGY49" s="467"/>
      <c r="JGZ49" s="467"/>
      <c r="JHA49" s="467"/>
      <c r="JHB49" s="467"/>
      <c r="JHC49" s="467"/>
      <c r="JHD49" s="467"/>
      <c r="JHE49" s="467"/>
      <c r="JHF49" s="467"/>
      <c r="JHG49" s="467"/>
      <c r="JHH49" s="467"/>
      <c r="JHI49" s="467"/>
      <c r="JHJ49" s="467"/>
      <c r="JHK49" s="467"/>
      <c r="JHL49" s="467"/>
      <c r="JHM49" s="467"/>
      <c r="JHN49" s="467"/>
      <c r="JHO49" s="467"/>
      <c r="JHP49" s="467"/>
      <c r="JHQ49" s="467"/>
      <c r="JHR49" s="467"/>
      <c r="JHS49" s="467"/>
      <c r="JHT49" s="467"/>
      <c r="JHU49" s="467"/>
      <c r="JHV49" s="467"/>
      <c r="JHW49" s="467"/>
      <c r="JHX49" s="467"/>
      <c r="JHY49" s="467"/>
      <c r="JHZ49" s="467"/>
      <c r="JIA49" s="467"/>
      <c r="JIB49" s="467"/>
      <c r="JIC49" s="467"/>
      <c r="JID49" s="467"/>
      <c r="JIE49" s="467"/>
      <c r="JIF49" s="467"/>
      <c r="JIG49" s="467"/>
      <c r="JIH49" s="467"/>
      <c r="JII49" s="467"/>
      <c r="JIJ49" s="467"/>
      <c r="JIK49" s="467"/>
      <c r="JIL49" s="467"/>
      <c r="JIM49" s="467"/>
      <c r="JIN49" s="467"/>
      <c r="JIO49" s="467"/>
      <c r="JIP49" s="467"/>
      <c r="JIQ49" s="467"/>
      <c r="JIR49" s="467"/>
      <c r="JIS49" s="467"/>
      <c r="JIT49" s="467"/>
      <c r="JIU49" s="467"/>
      <c r="JIV49" s="467"/>
      <c r="JIW49" s="467"/>
      <c r="JIX49" s="467"/>
      <c r="JIY49" s="467"/>
      <c r="JIZ49" s="467"/>
      <c r="JJA49" s="467"/>
      <c r="JJB49" s="467"/>
      <c r="JJC49" s="467"/>
      <c r="JJD49" s="467"/>
      <c r="JJE49" s="467"/>
      <c r="JJF49" s="467"/>
      <c r="JJG49" s="467"/>
      <c r="JJH49" s="467"/>
      <c r="JJI49" s="467"/>
      <c r="JJJ49" s="467"/>
      <c r="JJK49" s="467"/>
      <c r="JJL49" s="467"/>
      <c r="JJM49" s="467"/>
      <c r="JJN49" s="467"/>
      <c r="JJO49" s="467"/>
      <c r="JJP49" s="467"/>
      <c r="JJQ49" s="467"/>
      <c r="JJR49" s="467"/>
      <c r="JJS49" s="467"/>
      <c r="JJT49" s="467"/>
      <c r="JJU49" s="467"/>
      <c r="JJV49" s="467"/>
      <c r="JJW49" s="467"/>
      <c r="JJX49" s="467"/>
      <c r="JJY49" s="467"/>
      <c r="JJZ49" s="467"/>
      <c r="JKA49" s="467"/>
      <c r="JKB49" s="467"/>
      <c r="JKC49" s="467"/>
      <c r="JKD49" s="467"/>
      <c r="JKE49" s="467"/>
      <c r="JKF49" s="467"/>
      <c r="JKG49" s="467"/>
      <c r="JKH49" s="467"/>
      <c r="JKI49" s="467"/>
      <c r="JKJ49" s="467"/>
      <c r="JKK49" s="467"/>
      <c r="JKL49" s="467"/>
      <c r="JKM49" s="467"/>
      <c r="JKN49" s="467"/>
      <c r="JKO49" s="467"/>
      <c r="JKP49" s="467"/>
      <c r="JKQ49" s="467"/>
      <c r="JKR49" s="467"/>
      <c r="JKS49" s="467"/>
      <c r="JKT49" s="467"/>
      <c r="JKU49" s="467"/>
      <c r="JKV49" s="467"/>
      <c r="JKW49" s="467"/>
      <c r="JKX49" s="467"/>
      <c r="JKY49" s="467"/>
      <c r="JKZ49" s="467"/>
      <c r="JLA49" s="467"/>
      <c r="JLB49" s="467"/>
      <c r="JLC49" s="467"/>
      <c r="JLD49" s="467"/>
      <c r="JLE49" s="467"/>
      <c r="JLF49" s="467"/>
      <c r="JLG49" s="467"/>
      <c r="JLH49" s="467"/>
      <c r="JLI49" s="467"/>
      <c r="JLJ49" s="467"/>
      <c r="JLK49" s="467"/>
      <c r="JLL49" s="467"/>
      <c r="JLM49" s="467"/>
      <c r="JLN49" s="467"/>
      <c r="JLO49" s="467"/>
      <c r="JLP49" s="467"/>
      <c r="JLQ49" s="467"/>
      <c r="JLR49" s="467"/>
      <c r="JLS49" s="467"/>
      <c r="JLT49" s="467"/>
      <c r="JLU49" s="467"/>
      <c r="JLV49" s="467"/>
      <c r="JLW49" s="467"/>
      <c r="JLX49" s="467"/>
      <c r="JLY49" s="467"/>
      <c r="JLZ49" s="467"/>
      <c r="JMA49" s="467"/>
      <c r="JMB49" s="467"/>
      <c r="JMC49" s="467"/>
      <c r="JMD49" s="467"/>
      <c r="JME49" s="467"/>
      <c r="JMF49" s="467"/>
      <c r="JMG49" s="467"/>
      <c r="JMH49" s="467"/>
      <c r="JMI49" s="467"/>
      <c r="JMJ49" s="467"/>
      <c r="JMK49" s="467"/>
      <c r="JML49" s="467"/>
      <c r="JMM49" s="467"/>
      <c r="JMN49" s="467"/>
      <c r="JMO49" s="467"/>
      <c r="JMP49" s="467"/>
      <c r="JMQ49" s="467"/>
      <c r="JMR49" s="467"/>
      <c r="JMS49" s="467"/>
      <c r="JMT49" s="467"/>
      <c r="JMU49" s="467"/>
      <c r="JMV49" s="467"/>
      <c r="JMW49" s="467"/>
      <c r="JMX49" s="467"/>
      <c r="JMY49" s="467"/>
      <c r="JMZ49" s="467"/>
      <c r="JNA49" s="467"/>
      <c r="JNB49" s="467"/>
      <c r="JNC49" s="467"/>
      <c r="JND49" s="467"/>
      <c r="JNE49" s="467"/>
      <c r="JNF49" s="467"/>
      <c r="JNG49" s="467"/>
      <c r="JNH49" s="467"/>
      <c r="JNI49" s="467"/>
      <c r="JNJ49" s="467"/>
      <c r="JNK49" s="467"/>
      <c r="JNL49" s="467"/>
      <c r="JNM49" s="467"/>
      <c r="JNN49" s="467"/>
      <c r="JNO49" s="467"/>
      <c r="JNP49" s="467"/>
      <c r="JNQ49" s="467"/>
      <c r="JNR49" s="467"/>
      <c r="JNS49" s="467"/>
      <c r="JNT49" s="467"/>
      <c r="JNU49" s="467"/>
      <c r="JNV49" s="467"/>
      <c r="JNW49" s="467"/>
      <c r="JNX49" s="467"/>
      <c r="JNY49" s="467"/>
      <c r="JNZ49" s="467"/>
      <c r="JOA49" s="467"/>
      <c r="JOB49" s="467"/>
      <c r="JOC49" s="467"/>
      <c r="JOD49" s="467"/>
      <c r="JOE49" s="467"/>
      <c r="JOF49" s="467"/>
      <c r="JOG49" s="467"/>
      <c r="JOH49" s="467"/>
      <c r="JOI49" s="467"/>
      <c r="JOJ49" s="467"/>
      <c r="JOK49" s="467"/>
      <c r="JOL49" s="467"/>
      <c r="JOM49" s="467"/>
      <c r="JON49" s="467"/>
      <c r="JOO49" s="467"/>
      <c r="JOP49" s="467"/>
      <c r="JOQ49" s="467"/>
      <c r="JOR49" s="467"/>
      <c r="JOS49" s="467"/>
      <c r="JOT49" s="467"/>
      <c r="JOU49" s="467"/>
      <c r="JOV49" s="467"/>
      <c r="JOW49" s="467"/>
      <c r="JOX49" s="467"/>
      <c r="JOY49" s="467"/>
      <c r="JOZ49" s="467"/>
      <c r="JPA49" s="467"/>
      <c r="JPB49" s="467"/>
      <c r="JPC49" s="467"/>
      <c r="JPD49" s="467"/>
      <c r="JPE49" s="467"/>
      <c r="JPF49" s="467"/>
      <c r="JPG49" s="467"/>
      <c r="JPH49" s="467"/>
      <c r="JPI49" s="467"/>
      <c r="JPJ49" s="467"/>
      <c r="JPK49" s="467"/>
      <c r="JPL49" s="467"/>
      <c r="JPM49" s="467"/>
      <c r="JPN49" s="467"/>
      <c r="JPO49" s="467"/>
      <c r="JPP49" s="467"/>
      <c r="JPQ49" s="467"/>
      <c r="JPR49" s="467"/>
      <c r="JPS49" s="467"/>
      <c r="JPT49" s="467"/>
      <c r="JPU49" s="467"/>
      <c r="JPV49" s="467"/>
      <c r="JPW49" s="467"/>
      <c r="JPX49" s="467"/>
      <c r="JPY49" s="467"/>
      <c r="JPZ49" s="467"/>
      <c r="JQA49" s="467"/>
      <c r="JQB49" s="467"/>
      <c r="JQC49" s="467"/>
      <c r="JQD49" s="467"/>
      <c r="JQE49" s="467"/>
      <c r="JQF49" s="467"/>
      <c r="JQG49" s="467"/>
      <c r="JQH49" s="467"/>
      <c r="JQI49" s="467"/>
      <c r="JQJ49" s="467"/>
      <c r="JQK49" s="467"/>
      <c r="JQL49" s="467"/>
      <c r="JQM49" s="467"/>
      <c r="JQN49" s="467"/>
      <c r="JQO49" s="467"/>
      <c r="JQP49" s="467"/>
      <c r="JQQ49" s="467"/>
      <c r="JQR49" s="467"/>
      <c r="JQS49" s="467"/>
      <c r="JQT49" s="467"/>
      <c r="JQU49" s="467"/>
      <c r="JQV49" s="467"/>
      <c r="JQW49" s="467"/>
      <c r="JQX49" s="467"/>
      <c r="JQY49" s="467"/>
      <c r="JQZ49" s="467"/>
      <c r="JRA49" s="467"/>
      <c r="JRB49" s="467"/>
      <c r="JRC49" s="467"/>
      <c r="JRD49" s="467"/>
      <c r="JRE49" s="467"/>
      <c r="JRF49" s="467"/>
      <c r="JRG49" s="467"/>
      <c r="JRH49" s="467"/>
      <c r="JRI49" s="467"/>
      <c r="JRJ49" s="467"/>
      <c r="JRK49" s="467"/>
      <c r="JRL49" s="467"/>
      <c r="JRM49" s="467"/>
      <c r="JRN49" s="467"/>
      <c r="JRO49" s="467"/>
      <c r="JRP49" s="467"/>
      <c r="JRQ49" s="467"/>
      <c r="JRR49" s="467"/>
      <c r="JRS49" s="467"/>
      <c r="JRT49" s="467"/>
      <c r="JRU49" s="467"/>
      <c r="JRV49" s="467"/>
      <c r="JRW49" s="467"/>
      <c r="JRX49" s="467"/>
      <c r="JRY49" s="467"/>
      <c r="JRZ49" s="467"/>
      <c r="JSA49" s="467"/>
      <c r="JSB49" s="467"/>
      <c r="JSC49" s="467"/>
      <c r="JSD49" s="467"/>
      <c r="JSE49" s="467"/>
      <c r="JSF49" s="467"/>
      <c r="JSG49" s="467"/>
      <c r="JSH49" s="467"/>
      <c r="JSI49" s="467"/>
      <c r="JSJ49" s="467"/>
      <c r="JSK49" s="467"/>
      <c r="JSL49" s="467"/>
      <c r="JSM49" s="467"/>
      <c r="JSN49" s="467"/>
      <c r="JSO49" s="467"/>
      <c r="JSP49" s="467"/>
      <c r="JSQ49" s="467"/>
      <c r="JSR49" s="467"/>
      <c r="JSS49" s="467"/>
      <c r="JST49" s="467"/>
      <c r="JSU49" s="467"/>
      <c r="JSV49" s="467"/>
      <c r="JSW49" s="467"/>
      <c r="JSX49" s="467"/>
      <c r="JSY49" s="467"/>
      <c r="JSZ49" s="467"/>
      <c r="JTA49" s="467"/>
      <c r="JTB49" s="467"/>
      <c r="JTC49" s="467"/>
      <c r="JTD49" s="467"/>
      <c r="JTE49" s="467"/>
      <c r="JTF49" s="467"/>
      <c r="JTG49" s="467"/>
      <c r="JTH49" s="467"/>
      <c r="JTI49" s="467"/>
      <c r="JTJ49" s="467"/>
      <c r="JTK49" s="467"/>
      <c r="JTL49" s="467"/>
      <c r="JTM49" s="467"/>
      <c r="JTN49" s="467"/>
      <c r="JTO49" s="467"/>
      <c r="JTP49" s="467"/>
      <c r="JTQ49" s="467"/>
      <c r="JTR49" s="467"/>
      <c r="JTS49" s="467"/>
      <c r="JTT49" s="467"/>
      <c r="JTU49" s="467"/>
      <c r="JTV49" s="467"/>
      <c r="JTW49" s="467"/>
      <c r="JTX49" s="467"/>
      <c r="JTY49" s="467"/>
      <c r="JTZ49" s="467"/>
      <c r="JUA49" s="467"/>
      <c r="JUB49" s="467"/>
      <c r="JUC49" s="467"/>
      <c r="JUD49" s="467"/>
      <c r="JUE49" s="467"/>
      <c r="JUF49" s="467"/>
      <c r="JUG49" s="467"/>
      <c r="JUH49" s="467"/>
      <c r="JUI49" s="467"/>
      <c r="JUJ49" s="467"/>
      <c r="JUK49" s="467"/>
      <c r="JUL49" s="467"/>
      <c r="JUM49" s="467"/>
      <c r="JUN49" s="467"/>
      <c r="JUO49" s="467"/>
      <c r="JUP49" s="467"/>
      <c r="JUQ49" s="467"/>
      <c r="JUR49" s="467"/>
      <c r="JUS49" s="467"/>
      <c r="JUT49" s="467"/>
      <c r="JUU49" s="467"/>
      <c r="JUV49" s="467"/>
      <c r="JUW49" s="467"/>
      <c r="JUX49" s="467"/>
      <c r="JUY49" s="467"/>
      <c r="JUZ49" s="467"/>
      <c r="JVA49" s="467"/>
      <c r="JVB49" s="467"/>
      <c r="JVC49" s="467"/>
      <c r="JVD49" s="467"/>
      <c r="JVE49" s="467"/>
      <c r="JVF49" s="467"/>
      <c r="JVG49" s="467"/>
      <c r="JVH49" s="467"/>
      <c r="JVI49" s="467"/>
      <c r="JVJ49" s="467"/>
      <c r="JVK49" s="467"/>
      <c r="JVL49" s="467"/>
      <c r="JVM49" s="467"/>
      <c r="JVN49" s="467"/>
      <c r="JVO49" s="467"/>
      <c r="JVP49" s="467"/>
      <c r="JVQ49" s="467"/>
      <c r="JVR49" s="467"/>
      <c r="JVS49" s="467"/>
      <c r="JVT49" s="467"/>
      <c r="JVU49" s="467"/>
      <c r="JVV49" s="467"/>
      <c r="JVW49" s="467"/>
      <c r="JVX49" s="467"/>
      <c r="JVY49" s="467"/>
      <c r="JVZ49" s="467"/>
      <c r="JWA49" s="467"/>
      <c r="JWB49" s="467"/>
      <c r="JWC49" s="467"/>
      <c r="JWD49" s="467"/>
      <c r="JWE49" s="467"/>
      <c r="JWF49" s="467"/>
      <c r="JWG49" s="467"/>
      <c r="JWH49" s="467"/>
      <c r="JWI49" s="467"/>
      <c r="JWJ49" s="467"/>
      <c r="JWK49" s="467"/>
      <c r="JWL49" s="467"/>
      <c r="JWM49" s="467"/>
      <c r="JWN49" s="467"/>
      <c r="JWO49" s="467"/>
      <c r="JWP49" s="467"/>
      <c r="JWQ49" s="467"/>
      <c r="JWR49" s="467"/>
      <c r="JWS49" s="467"/>
      <c r="JWT49" s="467"/>
      <c r="JWU49" s="467"/>
      <c r="JWV49" s="467"/>
      <c r="JWW49" s="467"/>
      <c r="JWX49" s="467"/>
      <c r="JWY49" s="467"/>
      <c r="JWZ49" s="467"/>
      <c r="JXA49" s="467"/>
      <c r="JXB49" s="467"/>
      <c r="JXC49" s="467"/>
      <c r="JXD49" s="467"/>
      <c r="JXE49" s="467"/>
      <c r="JXF49" s="467"/>
      <c r="JXG49" s="467"/>
      <c r="JXH49" s="467"/>
      <c r="JXI49" s="467"/>
      <c r="JXJ49" s="467"/>
      <c r="JXK49" s="467"/>
      <c r="JXL49" s="467"/>
      <c r="JXM49" s="467"/>
      <c r="JXN49" s="467"/>
      <c r="JXO49" s="467"/>
      <c r="JXP49" s="467"/>
      <c r="JXQ49" s="467"/>
      <c r="JXR49" s="467"/>
      <c r="JXS49" s="467"/>
      <c r="JXT49" s="467"/>
      <c r="JXU49" s="467"/>
      <c r="JXV49" s="467"/>
      <c r="JXW49" s="467"/>
      <c r="JXX49" s="467"/>
      <c r="JXY49" s="467"/>
      <c r="JXZ49" s="467"/>
      <c r="JYA49" s="467"/>
      <c r="JYB49" s="467"/>
      <c r="JYC49" s="467"/>
      <c r="JYD49" s="467"/>
      <c r="JYE49" s="467"/>
      <c r="JYF49" s="467"/>
      <c r="JYG49" s="467"/>
      <c r="JYH49" s="467"/>
      <c r="JYI49" s="467"/>
      <c r="JYJ49" s="467"/>
      <c r="JYK49" s="467"/>
      <c r="JYL49" s="467"/>
      <c r="JYM49" s="467"/>
      <c r="JYN49" s="467"/>
      <c r="JYO49" s="467"/>
      <c r="JYP49" s="467"/>
      <c r="JYQ49" s="467"/>
      <c r="JYR49" s="467"/>
      <c r="JYS49" s="467"/>
      <c r="JYT49" s="467"/>
      <c r="JYU49" s="467"/>
      <c r="JYV49" s="467"/>
      <c r="JYW49" s="467"/>
      <c r="JYX49" s="467"/>
      <c r="JYY49" s="467"/>
      <c r="JYZ49" s="467"/>
      <c r="JZA49" s="467"/>
      <c r="JZB49" s="467"/>
      <c r="JZC49" s="467"/>
      <c r="JZD49" s="467"/>
      <c r="JZE49" s="467"/>
      <c r="JZF49" s="467"/>
      <c r="JZG49" s="467"/>
      <c r="JZH49" s="467"/>
      <c r="JZI49" s="467"/>
      <c r="JZJ49" s="467"/>
      <c r="JZK49" s="467"/>
      <c r="JZL49" s="467"/>
      <c r="JZM49" s="467"/>
      <c r="JZN49" s="467"/>
      <c r="JZO49" s="467"/>
      <c r="JZP49" s="467"/>
      <c r="JZQ49" s="467"/>
      <c r="JZR49" s="467"/>
      <c r="JZS49" s="467"/>
      <c r="JZT49" s="467"/>
      <c r="JZU49" s="467"/>
      <c r="JZV49" s="467"/>
      <c r="JZW49" s="467"/>
      <c r="JZX49" s="467"/>
      <c r="JZY49" s="467"/>
      <c r="JZZ49" s="467"/>
      <c r="KAA49" s="467"/>
      <c r="KAB49" s="467"/>
      <c r="KAC49" s="467"/>
      <c r="KAD49" s="467"/>
      <c r="KAE49" s="467"/>
      <c r="KAF49" s="467"/>
      <c r="KAG49" s="467"/>
      <c r="KAH49" s="467"/>
      <c r="KAI49" s="467"/>
      <c r="KAJ49" s="467"/>
      <c r="KAK49" s="467"/>
      <c r="KAL49" s="467"/>
      <c r="KAM49" s="467"/>
      <c r="KAN49" s="467"/>
      <c r="KAO49" s="467"/>
      <c r="KAP49" s="467"/>
      <c r="KAQ49" s="467"/>
      <c r="KAR49" s="467"/>
      <c r="KAS49" s="467"/>
      <c r="KAT49" s="467"/>
      <c r="KAU49" s="467"/>
      <c r="KAV49" s="467"/>
      <c r="KAW49" s="467"/>
      <c r="KAX49" s="467"/>
      <c r="KAY49" s="467"/>
      <c r="KAZ49" s="467"/>
      <c r="KBA49" s="467"/>
      <c r="KBB49" s="467"/>
      <c r="KBC49" s="467"/>
      <c r="KBD49" s="467"/>
      <c r="KBE49" s="467"/>
      <c r="KBF49" s="467"/>
      <c r="KBG49" s="467"/>
      <c r="KBH49" s="467"/>
      <c r="KBI49" s="467"/>
      <c r="KBJ49" s="467"/>
      <c r="KBK49" s="467"/>
      <c r="KBL49" s="467"/>
      <c r="KBM49" s="467"/>
      <c r="KBN49" s="467"/>
      <c r="KBO49" s="467"/>
      <c r="KBP49" s="467"/>
      <c r="KBQ49" s="467"/>
      <c r="KBR49" s="467"/>
      <c r="KBS49" s="467"/>
      <c r="KBT49" s="467"/>
      <c r="KBU49" s="467"/>
      <c r="KBV49" s="467"/>
      <c r="KBW49" s="467"/>
      <c r="KBX49" s="467"/>
      <c r="KBY49" s="467"/>
      <c r="KBZ49" s="467"/>
      <c r="KCA49" s="467"/>
      <c r="KCB49" s="467"/>
      <c r="KCC49" s="467"/>
      <c r="KCD49" s="467"/>
      <c r="KCE49" s="467"/>
      <c r="KCF49" s="467"/>
      <c r="KCG49" s="467"/>
      <c r="KCH49" s="467"/>
      <c r="KCI49" s="467"/>
      <c r="KCJ49" s="467"/>
      <c r="KCK49" s="467"/>
      <c r="KCL49" s="467"/>
      <c r="KCM49" s="467"/>
      <c r="KCN49" s="467"/>
      <c r="KCO49" s="467"/>
      <c r="KCP49" s="467"/>
      <c r="KCQ49" s="467"/>
      <c r="KCR49" s="467"/>
      <c r="KCS49" s="467"/>
      <c r="KCT49" s="467"/>
      <c r="KCU49" s="467"/>
      <c r="KCV49" s="467"/>
      <c r="KCW49" s="467"/>
      <c r="KCX49" s="467"/>
      <c r="KCY49" s="467"/>
      <c r="KCZ49" s="467"/>
      <c r="KDA49" s="467"/>
      <c r="KDB49" s="467"/>
      <c r="KDC49" s="467"/>
      <c r="KDD49" s="467"/>
      <c r="KDE49" s="467"/>
      <c r="KDF49" s="467"/>
      <c r="KDG49" s="467"/>
      <c r="KDH49" s="467"/>
      <c r="KDI49" s="467"/>
      <c r="KDJ49" s="467"/>
      <c r="KDK49" s="467"/>
      <c r="KDL49" s="467"/>
      <c r="KDM49" s="467"/>
      <c r="KDN49" s="467"/>
      <c r="KDO49" s="467"/>
      <c r="KDP49" s="467"/>
      <c r="KDQ49" s="467"/>
      <c r="KDR49" s="467"/>
      <c r="KDS49" s="467"/>
      <c r="KDT49" s="467"/>
      <c r="KDU49" s="467"/>
      <c r="KDV49" s="467"/>
      <c r="KDW49" s="467"/>
      <c r="KDX49" s="467"/>
      <c r="KDY49" s="467"/>
      <c r="KDZ49" s="467"/>
      <c r="KEA49" s="467"/>
      <c r="KEB49" s="467"/>
      <c r="KEC49" s="467"/>
      <c r="KED49" s="467"/>
      <c r="KEE49" s="467"/>
      <c r="KEF49" s="467"/>
      <c r="KEG49" s="467"/>
      <c r="KEH49" s="467"/>
      <c r="KEI49" s="467"/>
      <c r="KEJ49" s="467"/>
      <c r="KEK49" s="467"/>
      <c r="KEL49" s="467"/>
      <c r="KEM49" s="467"/>
      <c r="KEN49" s="467"/>
      <c r="KEO49" s="467"/>
      <c r="KEP49" s="467"/>
      <c r="KEQ49" s="467"/>
      <c r="KER49" s="467"/>
      <c r="KES49" s="467"/>
      <c r="KET49" s="467"/>
      <c r="KEU49" s="467"/>
      <c r="KEV49" s="467"/>
      <c r="KEW49" s="467"/>
      <c r="KEX49" s="467"/>
      <c r="KEY49" s="467"/>
      <c r="KEZ49" s="467"/>
      <c r="KFA49" s="467"/>
      <c r="KFB49" s="467"/>
      <c r="KFC49" s="467"/>
      <c r="KFD49" s="467"/>
      <c r="KFE49" s="467"/>
      <c r="KFF49" s="467"/>
      <c r="KFG49" s="467"/>
      <c r="KFH49" s="467"/>
      <c r="KFI49" s="467"/>
      <c r="KFJ49" s="467"/>
      <c r="KFK49" s="467"/>
      <c r="KFL49" s="467"/>
      <c r="KFM49" s="467"/>
      <c r="KFN49" s="467"/>
      <c r="KFO49" s="467"/>
      <c r="KFP49" s="467"/>
      <c r="KFQ49" s="467"/>
      <c r="KFR49" s="467"/>
      <c r="KFS49" s="467"/>
      <c r="KFT49" s="467"/>
      <c r="KFU49" s="467"/>
      <c r="KFV49" s="467"/>
      <c r="KFW49" s="467"/>
      <c r="KFX49" s="467"/>
      <c r="KFY49" s="467"/>
      <c r="KFZ49" s="467"/>
      <c r="KGA49" s="467"/>
      <c r="KGB49" s="467"/>
      <c r="KGC49" s="467"/>
      <c r="KGD49" s="467"/>
      <c r="KGE49" s="467"/>
      <c r="KGF49" s="467"/>
      <c r="KGG49" s="467"/>
      <c r="KGH49" s="467"/>
      <c r="KGI49" s="467"/>
      <c r="KGJ49" s="467"/>
      <c r="KGK49" s="467"/>
      <c r="KGL49" s="467"/>
      <c r="KGM49" s="467"/>
      <c r="KGN49" s="467"/>
      <c r="KGO49" s="467"/>
      <c r="KGP49" s="467"/>
      <c r="KGQ49" s="467"/>
      <c r="KGR49" s="467"/>
      <c r="KGS49" s="467"/>
      <c r="KGT49" s="467"/>
      <c r="KGU49" s="467"/>
      <c r="KGV49" s="467"/>
      <c r="KGW49" s="467"/>
      <c r="KGX49" s="467"/>
      <c r="KGY49" s="467"/>
      <c r="KGZ49" s="467"/>
      <c r="KHA49" s="467"/>
      <c r="KHB49" s="467"/>
      <c r="KHC49" s="467"/>
      <c r="KHD49" s="467"/>
      <c r="KHE49" s="467"/>
      <c r="KHF49" s="467"/>
      <c r="KHG49" s="467"/>
      <c r="KHH49" s="467"/>
      <c r="KHI49" s="467"/>
      <c r="KHJ49" s="467"/>
      <c r="KHK49" s="467"/>
      <c r="KHL49" s="467"/>
      <c r="KHM49" s="467"/>
      <c r="KHN49" s="467"/>
      <c r="KHO49" s="467"/>
      <c r="KHP49" s="467"/>
      <c r="KHQ49" s="467"/>
      <c r="KHR49" s="467"/>
      <c r="KHS49" s="467"/>
      <c r="KHT49" s="467"/>
      <c r="KHU49" s="467"/>
      <c r="KHV49" s="467"/>
      <c r="KHW49" s="467"/>
      <c r="KHX49" s="467"/>
      <c r="KHY49" s="467"/>
      <c r="KHZ49" s="467"/>
      <c r="KIA49" s="467"/>
      <c r="KIB49" s="467"/>
      <c r="KIC49" s="467"/>
      <c r="KID49" s="467"/>
      <c r="KIE49" s="467"/>
      <c r="KIF49" s="467"/>
      <c r="KIG49" s="467"/>
      <c r="KIH49" s="467"/>
      <c r="KII49" s="467"/>
      <c r="KIJ49" s="467"/>
      <c r="KIK49" s="467"/>
      <c r="KIL49" s="467"/>
      <c r="KIM49" s="467"/>
      <c r="KIN49" s="467"/>
      <c r="KIO49" s="467"/>
      <c r="KIP49" s="467"/>
      <c r="KIQ49" s="467"/>
      <c r="KIR49" s="467"/>
      <c r="KIS49" s="467"/>
      <c r="KIT49" s="467"/>
      <c r="KIU49" s="467"/>
      <c r="KIV49" s="467"/>
      <c r="KIW49" s="467"/>
      <c r="KIX49" s="467"/>
      <c r="KIY49" s="467"/>
      <c r="KIZ49" s="467"/>
      <c r="KJA49" s="467"/>
      <c r="KJB49" s="467"/>
      <c r="KJC49" s="467"/>
      <c r="KJD49" s="467"/>
      <c r="KJE49" s="467"/>
      <c r="KJF49" s="467"/>
      <c r="KJG49" s="467"/>
      <c r="KJH49" s="467"/>
      <c r="KJI49" s="467"/>
      <c r="KJJ49" s="467"/>
      <c r="KJK49" s="467"/>
      <c r="KJL49" s="467"/>
      <c r="KJM49" s="467"/>
      <c r="KJN49" s="467"/>
      <c r="KJO49" s="467"/>
      <c r="KJP49" s="467"/>
      <c r="KJQ49" s="467"/>
      <c r="KJR49" s="467"/>
      <c r="KJS49" s="467"/>
      <c r="KJT49" s="467"/>
      <c r="KJU49" s="467"/>
      <c r="KJV49" s="467"/>
      <c r="KJW49" s="467"/>
      <c r="KJX49" s="467"/>
      <c r="KJY49" s="467"/>
      <c r="KJZ49" s="467"/>
      <c r="KKA49" s="467"/>
      <c r="KKB49" s="467"/>
      <c r="KKC49" s="467"/>
      <c r="KKD49" s="467"/>
      <c r="KKE49" s="467"/>
      <c r="KKF49" s="467"/>
      <c r="KKG49" s="467"/>
      <c r="KKH49" s="467"/>
      <c r="KKI49" s="467"/>
      <c r="KKJ49" s="467"/>
      <c r="KKK49" s="467"/>
      <c r="KKL49" s="467"/>
      <c r="KKM49" s="467"/>
      <c r="KKN49" s="467"/>
      <c r="KKO49" s="467"/>
      <c r="KKP49" s="467"/>
      <c r="KKQ49" s="467"/>
      <c r="KKR49" s="467"/>
      <c r="KKS49" s="467"/>
      <c r="KKT49" s="467"/>
      <c r="KKU49" s="467"/>
      <c r="KKV49" s="467"/>
      <c r="KKW49" s="467"/>
      <c r="KKX49" s="467"/>
      <c r="KKY49" s="467"/>
      <c r="KKZ49" s="467"/>
      <c r="KLA49" s="467"/>
      <c r="KLB49" s="467"/>
      <c r="KLC49" s="467"/>
      <c r="KLD49" s="467"/>
      <c r="KLE49" s="467"/>
      <c r="KLF49" s="467"/>
      <c r="KLG49" s="467"/>
      <c r="KLH49" s="467"/>
      <c r="KLI49" s="467"/>
      <c r="KLJ49" s="467"/>
      <c r="KLK49" s="467"/>
      <c r="KLL49" s="467"/>
      <c r="KLM49" s="467"/>
      <c r="KLN49" s="467"/>
      <c r="KLO49" s="467"/>
      <c r="KLP49" s="467"/>
      <c r="KLQ49" s="467"/>
      <c r="KLR49" s="467"/>
      <c r="KLS49" s="467"/>
      <c r="KLT49" s="467"/>
      <c r="KLU49" s="467"/>
      <c r="KLV49" s="467"/>
      <c r="KLW49" s="467"/>
      <c r="KLX49" s="467"/>
      <c r="KLY49" s="467"/>
      <c r="KLZ49" s="467"/>
      <c r="KMA49" s="467"/>
      <c r="KMB49" s="467"/>
      <c r="KMC49" s="467"/>
      <c r="KMD49" s="467"/>
      <c r="KME49" s="467"/>
      <c r="KMF49" s="467"/>
      <c r="KMG49" s="467"/>
      <c r="KMH49" s="467"/>
      <c r="KMI49" s="467"/>
      <c r="KMJ49" s="467"/>
      <c r="KMK49" s="467"/>
      <c r="KML49" s="467"/>
      <c r="KMM49" s="467"/>
      <c r="KMN49" s="467"/>
      <c r="KMO49" s="467"/>
      <c r="KMP49" s="467"/>
      <c r="KMQ49" s="467"/>
      <c r="KMR49" s="467"/>
      <c r="KMS49" s="467"/>
      <c r="KMT49" s="467"/>
      <c r="KMU49" s="467"/>
      <c r="KMV49" s="467"/>
      <c r="KMW49" s="467"/>
      <c r="KMX49" s="467"/>
      <c r="KMY49" s="467"/>
      <c r="KMZ49" s="467"/>
      <c r="KNA49" s="467"/>
      <c r="KNB49" s="467"/>
      <c r="KNC49" s="467"/>
      <c r="KND49" s="467"/>
      <c r="KNE49" s="467"/>
      <c r="KNF49" s="467"/>
      <c r="KNG49" s="467"/>
      <c r="KNH49" s="467"/>
      <c r="KNI49" s="467"/>
      <c r="KNJ49" s="467"/>
      <c r="KNK49" s="467"/>
      <c r="KNL49" s="467"/>
      <c r="KNM49" s="467"/>
      <c r="KNN49" s="467"/>
      <c r="KNO49" s="467"/>
      <c r="KNP49" s="467"/>
      <c r="KNQ49" s="467"/>
      <c r="KNR49" s="467"/>
      <c r="KNS49" s="467"/>
      <c r="KNT49" s="467"/>
      <c r="KNU49" s="467"/>
      <c r="KNV49" s="467"/>
      <c r="KNW49" s="467"/>
      <c r="KNX49" s="467"/>
      <c r="KNY49" s="467"/>
      <c r="KNZ49" s="467"/>
      <c r="KOA49" s="467"/>
      <c r="KOB49" s="467"/>
      <c r="KOC49" s="467"/>
      <c r="KOD49" s="467"/>
      <c r="KOE49" s="467"/>
      <c r="KOF49" s="467"/>
      <c r="KOG49" s="467"/>
      <c r="KOH49" s="467"/>
      <c r="KOI49" s="467"/>
      <c r="KOJ49" s="467"/>
      <c r="KOK49" s="467"/>
      <c r="KOL49" s="467"/>
      <c r="KOM49" s="467"/>
      <c r="KON49" s="467"/>
      <c r="KOO49" s="467"/>
      <c r="KOP49" s="467"/>
      <c r="KOQ49" s="467"/>
      <c r="KOR49" s="467"/>
      <c r="KOS49" s="467"/>
      <c r="KOT49" s="467"/>
      <c r="KOU49" s="467"/>
      <c r="KOV49" s="467"/>
      <c r="KOW49" s="467"/>
      <c r="KOX49" s="467"/>
      <c r="KOY49" s="467"/>
      <c r="KOZ49" s="467"/>
      <c r="KPA49" s="467"/>
      <c r="KPB49" s="467"/>
      <c r="KPC49" s="467"/>
      <c r="KPD49" s="467"/>
      <c r="KPE49" s="467"/>
      <c r="KPF49" s="467"/>
      <c r="KPG49" s="467"/>
      <c r="KPH49" s="467"/>
      <c r="KPI49" s="467"/>
      <c r="KPJ49" s="467"/>
      <c r="KPK49" s="467"/>
      <c r="KPL49" s="467"/>
      <c r="KPM49" s="467"/>
      <c r="KPN49" s="467"/>
      <c r="KPO49" s="467"/>
      <c r="KPP49" s="467"/>
      <c r="KPQ49" s="467"/>
      <c r="KPR49" s="467"/>
      <c r="KPS49" s="467"/>
      <c r="KPT49" s="467"/>
      <c r="KPU49" s="467"/>
      <c r="KPV49" s="467"/>
      <c r="KPW49" s="467"/>
      <c r="KPX49" s="467"/>
      <c r="KPY49" s="467"/>
      <c r="KPZ49" s="467"/>
      <c r="KQA49" s="467"/>
      <c r="KQB49" s="467"/>
      <c r="KQC49" s="467"/>
      <c r="KQD49" s="467"/>
      <c r="KQE49" s="467"/>
      <c r="KQF49" s="467"/>
      <c r="KQG49" s="467"/>
      <c r="KQH49" s="467"/>
      <c r="KQI49" s="467"/>
      <c r="KQJ49" s="467"/>
      <c r="KQK49" s="467"/>
      <c r="KQL49" s="467"/>
      <c r="KQM49" s="467"/>
      <c r="KQN49" s="467"/>
      <c r="KQO49" s="467"/>
      <c r="KQP49" s="467"/>
      <c r="KQQ49" s="467"/>
      <c r="KQR49" s="467"/>
      <c r="KQS49" s="467"/>
      <c r="KQT49" s="467"/>
      <c r="KQU49" s="467"/>
      <c r="KQV49" s="467"/>
      <c r="KQW49" s="467"/>
      <c r="KQX49" s="467"/>
      <c r="KQY49" s="467"/>
      <c r="KQZ49" s="467"/>
      <c r="KRA49" s="467"/>
      <c r="KRB49" s="467"/>
      <c r="KRC49" s="467"/>
      <c r="KRD49" s="467"/>
      <c r="KRE49" s="467"/>
      <c r="KRF49" s="467"/>
      <c r="KRG49" s="467"/>
      <c r="KRH49" s="467"/>
      <c r="KRI49" s="467"/>
      <c r="KRJ49" s="467"/>
      <c r="KRK49" s="467"/>
      <c r="KRL49" s="467"/>
      <c r="KRM49" s="467"/>
      <c r="KRN49" s="467"/>
      <c r="KRO49" s="467"/>
      <c r="KRP49" s="467"/>
      <c r="KRQ49" s="467"/>
      <c r="KRR49" s="467"/>
      <c r="KRS49" s="467"/>
      <c r="KRT49" s="467"/>
      <c r="KRU49" s="467"/>
      <c r="KRV49" s="467"/>
      <c r="KRW49" s="467"/>
      <c r="KRX49" s="467"/>
      <c r="KRY49" s="467"/>
      <c r="KRZ49" s="467"/>
      <c r="KSA49" s="467"/>
      <c r="KSB49" s="467"/>
      <c r="KSC49" s="467"/>
      <c r="KSD49" s="467"/>
      <c r="KSE49" s="467"/>
      <c r="KSF49" s="467"/>
      <c r="KSG49" s="467"/>
      <c r="KSH49" s="467"/>
      <c r="KSI49" s="467"/>
      <c r="KSJ49" s="467"/>
      <c r="KSK49" s="467"/>
      <c r="KSL49" s="467"/>
      <c r="KSM49" s="467"/>
      <c r="KSN49" s="467"/>
      <c r="KSO49" s="467"/>
      <c r="KSP49" s="467"/>
      <c r="KSQ49" s="467"/>
      <c r="KSR49" s="467"/>
      <c r="KSS49" s="467"/>
      <c r="KST49" s="467"/>
      <c r="KSU49" s="467"/>
      <c r="KSV49" s="467"/>
      <c r="KSW49" s="467"/>
      <c r="KSX49" s="467"/>
      <c r="KSY49" s="467"/>
      <c r="KSZ49" s="467"/>
      <c r="KTA49" s="467"/>
      <c r="KTB49" s="467"/>
      <c r="KTC49" s="467"/>
      <c r="KTD49" s="467"/>
      <c r="KTE49" s="467"/>
      <c r="KTF49" s="467"/>
      <c r="KTG49" s="467"/>
      <c r="KTH49" s="467"/>
      <c r="KTI49" s="467"/>
      <c r="KTJ49" s="467"/>
      <c r="KTK49" s="467"/>
      <c r="KTL49" s="467"/>
      <c r="KTM49" s="467"/>
      <c r="KTN49" s="467"/>
      <c r="KTO49" s="467"/>
      <c r="KTP49" s="467"/>
      <c r="KTQ49" s="467"/>
      <c r="KTR49" s="467"/>
      <c r="KTS49" s="467"/>
      <c r="KTT49" s="467"/>
      <c r="KTU49" s="467"/>
      <c r="KTV49" s="467"/>
      <c r="KTW49" s="467"/>
      <c r="KTX49" s="467"/>
      <c r="KTY49" s="467"/>
      <c r="KTZ49" s="467"/>
      <c r="KUA49" s="467"/>
      <c r="KUB49" s="467"/>
      <c r="KUC49" s="467"/>
      <c r="KUD49" s="467"/>
      <c r="KUE49" s="467"/>
      <c r="KUF49" s="467"/>
      <c r="KUG49" s="467"/>
      <c r="KUH49" s="467"/>
      <c r="KUI49" s="467"/>
      <c r="KUJ49" s="467"/>
      <c r="KUK49" s="467"/>
      <c r="KUL49" s="467"/>
      <c r="KUM49" s="467"/>
      <c r="KUN49" s="467"/>
      <c r="KUO49" s="467"/>
      <c r="KUP49" s="467"/>
      <c r="KUQ49" s="467"/>
      <c r="KUR49" s="467"/>
      <c r="KUS49" s="467"/>
      <c r="KUT49" s="467"/>
      <c r="KUU49" s="467"/>
      <c r="KUV49" s="467"/>
      <c r="KUW49" s="467"/>
      <c r="KUX49" s="467"/>
      <c r="KUY49" s="467"/>
      <c r="KUZ49" s="467"/>
      <c r="KVA49" s="467"/>
      <c r="KVB49" s="467"/>
      <c r="KVC49" s="467"/>
      <c r="KVD49" s="467"/>
      <c r="KVE49" s="467"/>
      <c r="KVF49" s="467"/>
      <c r="KVG49" s="467"/>
      <c r="KVH49" s="467"/>
      <c r="KVI49" s="467"/>
      <c r="KVJ49" s="467"/>
      <c r="KVK49" s="467"/>
      <c r="KVL49" s="467"/>
      <c r="KVM49" s="467"/>
      <c r="KVN49" s="467"/>
      <c r="KVO49" s="467"/>
      <c r="KVP49" s="467"/>
      <c r="KVQ49" s="467"/>
      <c r="KVR49" s="467"/>
      <c r="KVS49" s="467"/>
      <c r="KVT49" s="467"/>
      <c r="KVU49" s="467"/>
      <c r="KVV49" s="467"/>
      <c r="KVW49" s="467"/>
      <c r="KVX49" s="467"/>
      <c r="KVY49" s="467"/>
      <c r="KVZ49" s="467"/>
      <c r="KWA49" s="467"/>
      <c r="KWB49" s="467"/>
      <c r="KWC49" s="467"/>
      <c r="KWD49" s="467"/>
      <c r="KWE49" s="467"/>
      <c r="KWF49" s="467"/>
      <c r="KWG49" s="467"/>
      <c r="KWH49" s="467"/>
      <c r="KWI49" s="467"/>
      <c r="KWJ49" s="467"/>
      <c r="KWK49" s="467"/>
      <c r="KWL49" s="467"/>
      <c r="KWM49" s="467"/>
      <c r="KWN49" s="467"/>
      <c r="KWO49" s="467"/>
      <c r="KWP49" s="467"/>
      <c r="KWQ49" s="467"/>
      <c r="KWR49" s="467"/>
      <c r="KWS49" s="467"/>
      <c r="KWT49" s="467"/>
      <c r="KWU49" s="467"/>
      <c r="KWV49" s="467"/>
      <c r="KWW49" s="467"/>
      <c r="KWX49" s="467"/>
      <c r="KWY49" s="467"/>
      <c r="KWZ49" s="467"/>
      <c r="KXA49" s="467"/>
      <c r="KXB49" s="467"/>
      <c r="KXC49" s="467"/>
      <c r="KXD49" s="467"/>
      <c r="KXE49" s="467"/>
      <c r="KXF49" s="467"/>
      <c r="KXG49" s="467"/>
      <c r="KXH49" s="467"/>
      <c r="KXI49" s="467"/>
      <c r="KXJ49" s="467"/>
      <c r="KXK49" s="467"/>
      <c r="KXL49" s="467"/>
      <c r="KXM49" s="467"/>
      <c r="KXN49" s="467"/>
      <c r="KXO49" s="467"/>
      <c r="KXP49" s="467"/>
      <c r="KXQ49" s="467"/>
      <c r="KXR49" s="467"/>
      <c r="KXS49" s="467"/>
      <c r="KXT49" s="467"/>
      <c r="KXU49" s="467"/>
      <c r="KXV49" s="467"/>
      <c r="KXW49" s="467"/>
      <c r="KXX49" s="467"/>
      <c r="KXY49" s="467"/>
      <c r="KXZ49" s="467"/>
      <c r="KYA49" s="467"/>
      <c r="KYB49" s="467"/>
      <c r="KYC49" s="467"/>
      <c r="KYD49" s="467"/>
      <c r="KYE49" s="467"/>
      <c r="KYF49" s="467"/>
      <c r="KYG49" s="467"/>
      <c r="KYH49" s="467"/>
      <c r="KYI49" s="467"/>
      <c r="KYJ49" s="467"/>
      <c r="KYK49" s="467"/>
      <c r="KYL49" s="467"/>
      <c r="KYM49" s="467"/>
      <c r="KYN49" s="467"/>
      <c r="KYO49" s="467"/>
      <c r="KYP49" s="467"/>
      <c r="KYQ49" s="467"/>
      <c r="KYR49" s="467"/>
      <c r="KYS49" s="467"/>
      <c r="KYT49" s="467"/>
      <c r="KYU49" s="467"/>
      <c r="KYV49" s="467"/>
      <c r="KYW49" s="467"/>
      <c r="KYX49" s="467"/>
      <c r="KYY49" s="467"/>
      <c r="KYZ49" s="467"/>
      <c r="KZA49" s="467"/>
      <c r="KZB49" s="467"/>
      <c r="KZC49" s="467"/>
      <c r="KZD49" s="467"/>
      <c r="KZE49" s="467"/>
      <c r="KZF49" s="467"/>
      <c r="KZG49" s="467"/>
      <c r="KZH49" s="467"/>
      <c r="KZI49" s="467"/>
      <c r="KZJ49" s="467"/>
      <c r="KZK49" s="467"/>
      <c r="KZL49" s="467"/>
      <c r="KZM49" s="467"/>
      <c r="KZN49" s="467"/>
      <c r="KZO49" s="467"/>
      <c r="KZP49" s="467"/>
      <c r="KZQ49" s="467"/>
      <c r="KZR49" s="467"/>
      <c r="KZS49" s="467"/>
      <c r="KZT49" s="467"/>
      <c r="KZU49" s="467"/>
      <c r="KZV49" s="467"/>
      <c r="KZW49" s="467"/>
      <c r="KZX49" s="467"/>
      <c r="KZY49" s="467"/>
      <c r="KZZ49" s="467"/>
      <c r="LAA49" s="467"/>
      <c r="LAB49" s="467"/>
      <c r="LAC49" s="467"/>
      <c r="LAD49" s="467"/>
      <c r="LAE49" s="467"/>
      <c r="LAF49" s="467"/>
      <c r="LAG49" s="467"/>
      <c r="LAH49" s="467"/>
      <c r="LAI49" s="467"/>
      <c r="LAJ49" s="467"/>
      <c r="LAK49" s="467"/>
      <c r="LAL49" s="467"/>
      <c r="LAM49" s="467"/>
      <c r="LAN49" s="467"/>
      <c r="LAO49" s="467"/>
      <c r="LAP49" s="467"/>
      <c r="LAQ49" s="467"/>
      <c r="LAR49" s="467"/>
      <c r="LAS49" s="467"/>
      <c r="LAT49" s="467"/>
      <c r="LAU49" s="467"/>
      <c r="LAV49" s="467"/>
      <c r="LAW49" s="467"/>
      <c r="LAX49" s="467"/>
      <c r="LAY49" s="467"/>
      <c r="LAZ49" s="467"/>
      <c r="LBA49" s="467"/>
      <c r="LBB49" s="467"/>
      <c r="LBC49" s="467"/>
      <c r="LBD49" s="467"/>
      <c r="LBE49" s="467"/>
      <c r="LBF49" s="467"/>
      <c r="LBG49" s="467"/>
      <c r="LBH49" s="467"/>
      <c r="LBI49" s="467"/>
      <c r="LBJ49" s="467"/>
      <c r="LBK49" s="467"/>
      <c r="LBL49" s="467"/>
      <c r="LBM49" s="467"/>
      <c r="LBN49" s="467"/>
      <c r="LBO49" s="467"/>
      <c r="LBP49" s="467"/>
      <c r="LBQ49" s="467"/>
      <c r="LBR49" s="467"/>
      <c r="LBS49" s="467"/>
      <c r="LBT49" s="467"/>
      <c r="LBU49" s="467"/>
      <c r="LBV49" s="467"/>
      <c r="LBW49" s="467"/>
      <c r="LBX49" s="467"/>
      <c r="LBY49" s="467"/>
      <c r="LBZ49" s="467"/>
      <c r="LCA49" s="467"/>
      <c r="LCB49" s="467"/>
      <c r="LCC49" s="467"/>
      <c r="LCD49" s="467"/>
      <c r="LCE49" s="467"/>
      <c r="LCF49" s="467"/>
      <c r="LCG49" s="467"/>
      <c r="LCH49" s="467"/>
      <c r="LCI49" s="467"/>
      <c r="LCJ49" s="467"/>
      <c r="LCK49" s="467"/>
      <c r="LCL49" s="467"/>
      <c r="LCM49" s="467"/>
      <c r="LCN49" s="467"/>
      <c r="LCO49" s="467"/>
      <c r="LCP49" s="467"/>
      <c r="LCQ49" s="467"/>
      <c r="LCR49" s="467"/>
      <c r="LCS49" s="467"/>
      <c r="LCT49" s="467"/>
      <c r="LCU49" s="467"/>
      <c r="LCV49" s="467"/>
      <c r="LCW49" s="467"/>
      <c r="LCX49" s="467"/>
      <c r="LCY49" s="467"/>
      <c r="LCZ49" s="467"/>
      <c r="LDA49" s="467"/>
      <c r="LDB49" s="467"/>
      <c r="LDC49" s="467"/>
      <c r="LDD49" s="467"/>
      <c r="LDE49" s="467"/>
      <c r="LDF49" s="467"/>
      <c r="LDG49" s="467"/>
      <c r="LDH49" s="467"/>
      <c r="LDI49" s="467"/>
      <c r="LDJ49" s="467"/>
      <c r="LDK49" s="467"/>
      <c r="LDL49" s="467"/>
      <c r="LDM49" s="467"/>
      <c r="LDN49" s="467"/>
      <c r="LDO49" s="467"/>
      <c r="LDP49" s="467"/>
      <c r="LDQ49" s="467"/>
      <c r="LDR49" s="467"/>
      <c r="LDS49" s="467"/>
      <c r="LDT49" s="467"/>
      <c r="LDU49" s="467"/>
      <c r="LDV49" s="467"/>
      <c r="LDW49" s="467"/>
      <c r="LDX49" s="467"/>
      <c r="LDY49" s="467"/>
      <c r="LDZ49" s="467"/>
      <c r="LEA49" s="467"/>
      <c r="LEB49" s="467"/>
      <c r="LEC49" s="467"/>
      <c r="LED49" s="467"/>
      <c r="LEE49" s="467"/>
      <c r="LEF49" s="467"/>
      <c r="LEG49" s="467"/>
      <c r="LEH49" s="467"/>
      <c r="LEI49" s="467"/>
      <c r="LEJ49" s="467"/>
      <c r="LEK49" s="467"/>
      <c r="LEL49" s="467"/>
      <c r="LEM49" s="467"/>
      <c r="LEN49" s="467"/>
      <c r="LEO49" s="467"/>
      <c r="LEP49" s="467"/>
      <c r="LEQ49" s="467"/>
      <c r="LER49" s="467"/>
      <c r="LES49" s="467"/>
      <c r="LET49" s="467"/>
      <c r="LEU49" s="467"/>
      <c r="LEV49" s="467"/>
      <c r="LEW49" s="467"/>
      <c r="LEX49" s="467"/>
      <c r="LEY49" s="467"/>
      <c r="LEZ49" s="467"/>
      <c r="LFA49" s="467"/>
      <c r="LFB49" s="467"/>
      <c r="LFC49" s="467"/>
      <c r="LFD49" s="467"/>
      <c r="LFE49" s="467"/>
      <c r="LFF49" s="467"/>
      <c r="LFG49" s="467"/>
      <c r="LFH49" s="467"/>
      <c r="LFI49" s="467"/>
      <c r="LFJ49" s="467"/>
      <c r="LFK49" s="467"/>
      <c r="LFL49" s="467"/>
      <c r="LFM49" s="467"/>
      <c r="LFN49" s="467"/>
      <c r="LFO49" s="467"/>
      <c r="LFP49" s="467"/>
      <c r="LFQ49" s="467"/>
      <c r="LFR49" s="467"/>
      <c r="LFS49" s="467"/>
      <c r="LFT49" s="467"/>
      <c r="LFU49" s="467"/>
      <c r="LFV49" s="467"/>
      <c r="LFW49" s="467"/>
      <c r="LFX49" s="467"/>
      <c r="LFY49" s="467"/>
      <c r="LFZ49" s="467"/>
      <c r="LGA49" s="467"/>
      <c r="LGB49" s="467"/>
      <c r="LGC49" s="467"/>
      <c r="LGD49" s="467"/>
      <c r="LGE49" s="467"/>
      <c r="LGF49" s="467"/>
      <c r="LGG49" s="467"/>
      <c r="LGH49" s="467"/>
      <c r="LGI49" s="467"/>
      <c r="LGJ49" s="467"/>
      <c r="LGK49" s="467"/>
      <c r="LGL49" s="467"/>
      <c r="LGM49" s="467"/>
      <c r="LGN49" s="467"/>
      <c r="LGO49" s="467"/>
      <c r="LGP49" s="467"/>
      <c r="LGQ49" s="467"/>
      <c r="LGR49" s="467"/>
      <c r="LGS49" s="467"/>
      <c r="LGT49" s="467"/>
      <c r="LGU49" s="467"/>
      <c r="LGV49" s="467"/>
      <c r="LGW49" s="467"/>
      <c r="LGX49" s="467"/>
      <c r="LGY49" s="467"/>
      <c r="LGZ49" s="467"/>
      <c r="LHA49" s="467"/>
      <c r="LHB49" s="467"/>
      <c r="LHC49" s="467"/>
      <c r="LHD49" s="467"/>
      <c r="LHE49" s="467"/>
      <c r="LHF49" s="467"/>
      <c r="LHG49" s="467"/>
      <c r="LHH49" s="467"/>
      <c r="LHI49" s="467"/>
      <c r="LHJ49" s="467"/>
      <c r="LHK49" s="467"/>
      <c r="LHL49" s="467"/>
      <c r="LHM49" s="467"/>
      <c r="LHN49" s="467"/>
      <c r="LHO49" s="467"/>
      <c r="LHP49" s="467"/>
      <c r="LHQ49" s="467"/>
      <c r="LHR49" s="467"/>
      <c r="LHS49" s="467"/>
      <c r="LHT49" s="467"/>
      <c r="LHU49" s="467"/>
      <c r="LHV49" s="467"/>
      <c r="LHW49" s="467"/>
      <c r="LHX49" s="467"/>
      <c r="LHY49" s="467"/>
      <c r="LHZ49" s="467"/>
      <c r="LIA49" s="467"/>
      <c r="LIB49" s="467"/>
      <c r="LIC49" s="467"/>
      <c r="LID49" s="467"/>
      <c r="LIE49" s="467"/>
      <c r="LIF49" s="467"/>
      <c r="LIG49" s="467"/>
      <c r="LIH49" s="467"/>
      <c r="LII49" s="467"/>
      <c r="LIJ49" s="467"/>
      <c r="LIK49" s="467"/>
      <c r="LIL49" s="467"/>
      <c r="LIM49" s="467"/>
      <c r="LIN49" s="467"/>
      <c r="LIO49" s="467"/>
      <c r="LIP49" s="467"/>
      <c r="LIQ49" s="467"/>
      <c r="LIR49" s="467"/>
      <c r="LIS49" s="467"/>
      <c r="LIT49" s="467"/>
      <c r="LIU49" s="467"/>
      <c r="LIV49" s="467"/>
      <c r="LIW49" s="467"/>
      <c r="LIX49" s="467"/>
      <c r="LIY49" s="467"/>
      <c r="LIZ49" s="467"/>
      <c r="LJA49" s="467"/>
      <c r="LJB49" s="467"/>
      <c r="LJC49" s="467"/>
      <c r="LJD49" s="467"/>
      <c r="LJE49" s="467"/>
      <c r="LJF49" s="467"/>
      <c r="LJG49" s="467"/>
      <c r="LJH49" s="467"/>
      <c r="LJI49" s="467"/>
      <c r="LJJ49" s="467"/>
      <c r="LJK49" s="467"/>
      <c r="LJL49" s="467"/>
      <c r="LJM49" s="467"/>
      <c r="LJN49" s="467"/>
      <c r="LJO49" s="467"/>
      <c r="LJP49" s="467"/>
      <c r="LJQ49" s="467"/>
      <c r="LJR49" s="467"/>
      <c r="LJS49" s="467"/>
      <c r="LJT49" s="467"/>
      <c r="LJU49" s="467"/>
      <c r="LJV49" s="467"/>
      <c r="LJW49" s="467"/>
      <c r="LJX49" s="467"/>
      <c r="LJY49" s="467"/>
      <c r="LJZ49" s="467"/>
      <c r="LKA49" s="467"/>
      <c r="LKB49" s="467"/>
      <c r="LKC49" s="467"/>
      <c r="LKD49" s="467"/>
      <c r="LKE49" s="467"/>
      <c r="LKF49" s="467"/>
      <c r="LKG49" s="467"/>
      <c r="LKH49" s="467"/>
      <c r="LKI49" s="467"/>
      <c r="LKJ49" s="467"/>
      <c r="LKK49" s="467"/>
      <c r="LKL49" s="467"/>
      <c r="LKM49" s="467"/>
      <c r="LKN49" s="467"/>
      <c r="LKO49" s="467"/>
      <c r="LKP49" s="467"/>
      <c r="LKQ49" s="467"/>
      <c r="LKR49" s="467"/>
      <c r="LKS49" s="467"/>
      <c r="LKT49" s="467"/>
      <c r="LKU49" s="467"/>
      <c r="LKV49" s="467"/>
      <c r="LKW49" s="467"/>
      <c r="LKX49" s="467"/>
      <c r="LKY49" s="467"/>
      <c r="LKZ49" s="467"/>
      <c r="LLA49" s="467"/>
      <c r="LLB49" s="467"/>
      <c r="LLC49" s="467"/>
      <c r="LLD49" s="467"/>
      <c r="LLE49" s="467"/>
      <c r="LLF49" s="467"/>
      <c r="LLG49" s="467"/>
      <c r="LLH49" s="467"/>
      <c r="LLI49" s="467"/>
      <c r="LLJ49" s="467"/>
      <c r="LLK49" s="467"/>
      <c r="LLL49" s="467"/>
      <c r="LLM49" s="467"/>
      <c r="LLN49" s="467"/>
      <c r="LLO49" s="467"/>
      <c r="LLP49" s="467"/>
      <c r="LLQ49" s="467"/>
      <c r="LLR49" s="467"/>
      <c r="LLS49" s="467"/>
      <c r="LLT49" s="467"/>
      <c r="LLU49" s="467"/>
      <c r="LLV49" s="467"/>
      <c r="LLW49" s="467"/>
      <c r="LLX49" s="467"/>
      <c r="LLY49" s="467"/>
      <c r="LLZ49" s="467"/>
      <c r="LMA49" s="467"/>
      <c r="LMB49" s="467"/>
      <c r="LMC49" s="467"/>
      <c r="LMD49" s="467"/>
      <c r="LME49" s="467"/>
      <c r="LMF49" s="467"/>
      <c r="LMG49" s="467"/>
      <c r="LMH49" s="467"/>
      <c r="LMI49" s="467"/>
      <c r="LMJ49" s="467"/>
      <c r="LMK49" s="467"/>
      <c r="LML49" s="467"/>
      <c r="LMM49" s="467"/>
      <c r="LMN49" s="467"/>
      <c r="LMO49" s="467"/>
      <c r="LMP49" s="467"/>
      <c r="LMQ49" s="467"/>
      <c r="LMR49" s="467"/>
      <c r="LMS49" s="467"/>
      <c r="LMT49" s="467"/>
      <c r="LMU49" s="467"/>
      <c r="LMV49" s="467"/>
      <c r="LMW49" s="467"/>
      <c r="LMX49" s="467"/>
      <c r="LMY49" s="467"/>
      <c r="LMZ49" s="467"/>
      <c r="LNA49" s="467"/>
      <c r="LNB49" s="467"/>
      <c r="LNC49" s="467"/>
      <c r="LND49" s="467"/>
      <c r="LNE49" s="467"/>
      <c r="LNF49" s="467"/>
      <c r="LNG49" s="467"/>
      <c r="LNH49" s="467"/>
      <c r="LNI49" s="467"/>
      <c r="LNJ49" s="467"/>
      <c r="LNK49" s="467"/>
      <c r="LNL49" s="467"/>
      <c r="LNM49" s="467"/>
      <c r="LNN49" s="467"/>
      <c r="LNO49" s="467"/>
      <c r="LNP49" s="467"/>
      <c r="LNQ49" s="467"/>
      <c r="LNR49" s="467"/>
      <c r="LNS49" s="467"/>
      <c r="LNT49" s="467"/>
      <c r="LNU49" s="467"/>
      <c r="LNV49" s="467"/>
      <c r="LNW49" s="467"/>
      <c r="LNX49" s="467"/>
      <c r="LNY49" s="467"/>
      <c r="LNZ49" s="467"/>
      <c r="LOA49" s="467"/>
      <c r="LOB49" s="467"/>
      <c r="LOC49" s="467"/>
      <c r="LOD49" s="467"/>
      <c r="LOE49" s="467"/>
      <c r="LOF49" s="467"/>
      <c r="LOG49" s="467"/>
      <c r="LOH49" s="467"/>
      <c r="LOI49" s="467"/>
      <c r="LOJ49" s="467"/>
      <c r="LOK49" s="467"/>
      <c r="LOL49" s="467"/>
      <c r="LOM49" s="467"/>
      <c r="LON49" s="467"/>
      <c r="LOO49" s="467"/>
      <c r="LOP49" s="467"/>
      <c r="LOQ49" s="467"/>
      <c r="LOR49" s="467"/>
      <c r="LOS49" s="467"/>
      <c r="LOT49" s="467"/>
      <c r="LOU49" s="467"/>
      <c r="LOV49" s="467"/>
      <c r="LOW49" s="467"/>
      <c r="LOX49" s="467"/>
      <c r="LOY49" s="467"/>
      <c r="LOZ49" s="467"/>
      <c r="LPA49" s="467"/>
      <c r="LPB49" s="467"/>
      <c r="LPC49" s="467"/>
      <c r="LPD49" s="467"/>
      <c r="LPE49" s="467"/>
      <c r="LPF49" s="467"/>
      <c r="LPG49" s="467"/>
      <c r="LPH49" s="467"/>
      <c r="LPI49" s="467"/>
      <c r="LPJ49" s="467"/>
      <c r="LPK49" s="467"/>
      <c r="LPL49" s="467"/>
      <c r="LPM49" s="467"/>
      <c r="LPN49" s="467"/>
      <c r="LPO49" s="467"/>
      <c r="LPP49" s="467"/>
      <c r="LPQ49" s="467"/>
      <c r="LPR49" s="467"/>
      <c r="LPS49" s="467"/>
      <c r="LPT49" s="467"/>
      <c r="LPU49" s="467"/>
      <c r="LPV49" s="467"/>
      <c r="LPW49" s="467"/>
      <c r="LPX49" s="467"/>
      <c r="LPY49" s="467"/>
      <c r="LPZ49" s="467"/>
      <c r="LQA49" s="467"/>
      <c r="LQB49" s="467"/>
      <c r="LQC49" s="467"/>
      <c r="LQD49" s="467"/>
      <c r="LQE49" s="467"/>
      <c r="LQF49" s="467"/>
      <c r="LQG49" s="467"/>
      <c r="LQH49" s="467"/>
      <c r="LQI49" s="467"/>
      <c r="LQJ49" s="467"/>
      <c r="LQK49" s="467"/>
      <c r="LQL49" s="467"/>
      <c r="LQM49" s="467"/>
      <c r="LQN49" s="467"/>
      <c r="LQO49" s="467"/>
      <c r="LQP49" s="467"/>
      <c r="LQQ49" s="467"/>
      <c r="LQR49" s="467"/>
      <c r="LQS49" s="467"/>
      <c r="LQT49" s="467"/>
      <c r="LQU49" s="467"/>
      <c r="LQV49" s="467"/>
      <c r="LQW49" s="467"/>
      <c r="LQX49" s="467"/>
      <c r="LQY49" s="467"/>
      <c r="LQZ49" s="467"/>
      <c r="LRA49" s="467"/>
      <c r="LRB49" s="467"/>
      <c r="LRC49" s="467"/>
      <c r="LRD49" s="467"/>
      <c r="LRE49" s="467"/>
      <c r="LRF49" s="467"/>
      <c r="LRG49" s="467"/>
      <c r="LRH49" s="467"/>
      <c r="LRI49" s="467"/>
      <c r="LRJ49" s="467"/>
      <c r="LRK49" s="467"/>
      <c r="LRL49" s="467"/>
      <c r="LRM49" s="467"/>
      <c r="LRN49" s="467"/>
      <c r="LRO49" s="467"/>
      <c r="LRP49" s="467"/>
      <c r="LRQ49" s="467"/>
      <c r="LRR49" s="467"/>
      <c r="LRS49" s="467"/>
      <c r="LRT49" s="467"/>
      <c r="LRU49" s="467"/>
      <c r="LRV49" s="467"/>
      <c r="LRW49" s="467"/>
      <c r="LRX49" s="467"/>
      <c r="LRY49" s="467"/>
      <c r="LRZ49" s="467"/>
      <c r="LSA49" s="467"/>
      <c r="LSB49" s="467"/>
      <c r="LSC49" s="467"/>
      <c r="LSD49" s="467"/>
      <c r="LSE49" s="467"/>
      <c r="LSF49" s="467"/>
      <c r="LSG49" s="467"/>
      <c r="LSH49" s="467"/>
      <c r="LSI49" s="467"/>
      <c r="LSJ49" s="467"/>
      <c r="LSK49" s="467"/>
      <c r="LSL49" s="467"/>
      <c r="LSM49" s="467"/>
      <c r="LSN49" s="467"/>
      <c r="LSO49" s="467"/>
      <c r="LSP49" s="467"/>
      <c r="LSQ49" s="467"/>
      <c r="LSR49" s="467"/>
      <c r="LSS49" s="467"/>
      <c r="LST49" s="467"/>
      <c r="LSU49" s="467"/>
      <c r="LSV49" s="467"/>
      <c r="LSW49" s="467"/>
      <c r="LSX49" s="467"/>
      <c r="LSY49" s="467"/>
      <c r="LSZ49" s="467"/>
      <c r="LTA49" s="467"/>
      <c r="LTB49" s="467"/>
      <c r="LTC49" s="467"/>
      <c r="LTD49" s="467"/>
      <c r="LTE49" s="467"/>
      <c r="LTF49" s="467"/>
      <c r="LTG49" s="467"/>
      <c r="LTH49" s="467"/>
      <c r="LTI49" s="467"/>
      <c r="LTJ49" s="467"/>
      <c r="LTK49" s="467"/>
      <c r="LTL49" s="467"/>
      <c r="LTM49" s="467"/>
      <c r="LTN49" s="467"/>
      <c r="LTO49" s="467"/>
      <c r="LTP49" s="467"/>
      <c r="LTQ49" s="467"/>
      <c r="LTR49" s="467"/>
      <c r="LTS49" s="467"/>
      <c r="LTT49" s="467"/>
      <c r="LTU49" s="467"/>
      <c r="LTV49" s="467"/>
      <c r="LTW49" s="467"/>
      <c r="LTX49" s="467"/>
      <c r="LTY49" s="467"/>
      <c r="LTZ49" s="467"/>
      <c r="LUA49" s="467"/>
      <c r="LUB49" s="467"/>
      <c r="LUC49" s="467"/>
      <c r="LUD49" s="467"/>
      <c r="LUE49" s="467"/>
      <c r="LUF49" s="467"/>
      <c r="LUG49" s="467"/>
      <c r="LUH49" s="467"/>
      <c r="LUI49" s="467"/>
      <c r="LUJ49" s="467"/>
      <c r="LUK49" s="467"/>
      <c r="LUL49" s="467"/>
      <c r="LUM49" s="467"/>
      <c r="LUN49" s="467"/>
      <c r="LUO49" s="467"/>
      <c r="LUP49" s="467"/>
      <c r="LUQ49" s="467"/>
      <c r="LUR49" s="467"/>
      <c r="LUS49" s="467"/>
      <c r="LUT49" s="467"/>
      <c r="LUU49" s="467"/>
      <c r="LUV49" s="467"/>
      <c r="LUW49" s="467"/>
      <c r="LUX49" s="467"/>
      <c r="LUY49" s="467"/>
      <c r="LUZ49" s="467"/>
      <c r="LVA49" s="467"/>
      <c r="LVB49" s="467"/>
      <c r="LVC49" s="467"/>
      <c r="LVD49" s="467"/>
      <c r="LVE49" s="467"/>
      <c r="LVF49" s="467"/>
      <c r="LVG49" s="467"/>
      <c r="LVH49" s="467"/>
      <c r="LVI49" s="467"/>
      <c r="LVJ49" s="467"/>
      <c r="LVK49" s="467"/>
      <c r="LVL49" s="467"/>
      <c r="LVM49" s="467"/>
      <c r="LVN49" s="467"/>
      <c r="LVO49" s="467"/>
      <c r="LVP49" s="467"/>
      <c r="LVQ49" s="467"/>
      <c r="LVR49" s="467"/>
      <c r="LVS49" s="467"/>
      <c r="LVT49" s="467"/>
      <c r="LVU49" s="467"/>
      <c r="LVV49" s="467"/>
      <c r="LVW49" s="467"/>
      <c r="LVX49" s="467"/>
      <c r="LVY49" s="467"/>
      <c r="LVZ49" s="467"/>
      <c r="LWA49" s="467"/>
      <c r="LWB49" s="467"/>
      <c r="LWC49" s="467"/>
      <c r="LWD49" s="467"/>
      <c r="LWE49" s="467"/>
      <c r="LWF49" s="467"/>
      <c r="LWG49" s="467"/>
      <c r="LWH49" s="467"/>
      <c r="LWI49" s="467"/>
      <c r="LWJ49" s="467"/>
      <c r="LWK49" s="467"/>
      <c r="LWL49" s="467"/>
      <c r="LWM49" s="467"/>
      <c r="LWN49" s="467"/>
      <c r="LWO49" s="467"/>
      <c r="LWP49" s="467"/>
      <c r="LWQ49" s="467"/>
      <c r="LWR49" s="467"/>
      <c r="LWS49" s="467"/>
      <c r="LWT49" s="467"/>
      <c r="LWU49" s="467"/>
      <c r="LWV49" s="467"/>
      <c r="LWW49" s="467"/>
      <c r="LWX49" s="467"/>
      <c r="LWY49" s="467"/>
      <c r="LWZ49" s="467"/>
      <c r="LXA49" s="467"/>
      <c r="LXB49" s="467"/>
      <c r="LXC49" s="467"/>
      <c r="LXD49" s="467"/>
      <c r="LXE49" s="467"/>
      <c r="LXF49" s="467"/>
      <c r="LXG49" s="467"/>
      <c r="LXH49" s="467"/>
      <c r="LXI49" s="467"/>
      <c r="LXJ49" s="467"/>
      <c r="LXK49" s="467"/>
      <c r="LXL49" s="467"/>
      <c r="LXM49" s="467"/>
      <c r="LXN49" s="467"/>
      <c r="LXO49" s="467"/>
      <c r="LXP49" s="467"/>
      <c r="LXQ49" s="467"/>
      <c r="LXR49" s="467"/>
      <c r="LXS49" s="467"/>
      <c r="LXT49" s="467"/>
      <c r="LXU49" s="467"/>
      <c r="LXV49" s="467"/>
      <c r="LXW49" s="467"/>
      <c r="LXX49" s="467"/>
      <c r="LXY49" s="467"/>
      <c r="LXZ49" s="467"/>
      <c r="LYA49" s="467"/>
      <c r="LYB49" s="467"/>
      <c r="LYC49" s="467"/>
      <c r="LYD49" s="467"/>
      <c r="LYE49" s="467"/>
      <c r="LYF49" s="467"/>
      <c r="LYG49" s="467"/>
      <c r="LYH49" s="467"/>
      <c r="LYI49" s="467"/>
      <c r="LYJ49" s="467"/>
      <c r="LYK49" s="467"/>
      <c r="LYL49" s="467"/>
      <c r="LYM49" s="467"/>
      <c r="LYN49" s="467"/>
      <c r="LYO49" s="467"/>
      <c r="LYP49" s="467"/>
      <c r="LYQ49" s="467"/>
      <c r="LYR49" s="467"/>
      <c r="LYS49" s="467"/>
      <c r="LYT49" s="467"/>
      <c r="LYU49" s="467"/>
      <c r="LYV49" s="467"/>
      <c r="LYW49" s="467"/>
      <c r="LYX49" s="467"/>
      <c r="LYY49" s="467"/>
      <c r="LYZ49" s="467"/>
      <c r="LZA49" s="467"/>
      <c r="LZB49" s="467"/>
      <c r="LZC49" s="467"/>
      <c r="LZD49" s="467"/>
      <c r="LZE49" s="467"/>
      <c r="LZF49" s="467"/>
      <c r="LZG49" s="467"/>
      <c r="LZH49" s="467"/>
      <c r="LZI49" s="467"/>
      <c r="LZJ49" s="467"/>
      <c r="LZK49" s="467"/>
      <c r="LZL49" s="467"/>
      <c r="LZM49" s="467"/>
      <c r="LZN49" s="467"/>
      <c r="LZO49" s="467"/>
      <c r="LZP49" s="467"/>
      <c r="LZQ49" s="467"/>
      <c r="LZR49" s="467"/>
      <c r="LZS49" s="467"/>
      <c r="LZT49" s="467"/>
      <c r="LZU49" s="467"/>
      <c r="LZV49" s="467"/>
      <c r="LZW49" s="467"/>
      <c r="LZX49" s="467"/>
      <c r="LZY49" s="467"/>
      <c r="LZZ49" s="467"/>
      <c r="MAA49" s="467"/>
      <c r="MAB49" s="467"/>
      <c r="MAC49" s="467"/>
      <c r="MAD49" s="467"/>
      <c r="MAE49" s="467"/>
      <c r="MAF49" s="467"/>
      <c r="MAG49" s="467"/>
      <c r="MAH49" s="467"/>
      <c r="MAI49" s="467"/>
      <c r="MAJ49" s="467"/>
      <c r="MAK49" s="467"/>
      <c r="MAL49" s="467"/>
      <c r="MAM49" s="467"/>
      <c r="MAN49" s="467"/>
      <c r="MAO49" s="467"/>
      <c r="MAP49" s="467"/>
      <c r="MAQ49" s="467"/>
      <c r="MAR49" s="467"/>
      <c r="MAS49" s="467"/>
      <c r="MAT49" s="467"/>
      <c r="MAU49" s="467"/>
      <c r="MAV49" s="467"/>
      <c r="MAW49" s="467"/>
      <c r="MAX49" s="467"/>
      <c r="MAY49" s="467"/>
      <c r="MAZ49" s="467"/>
      <c r="MBA49" s="467"/>
      <c r="MBB49" s="467"/>
      <c r="MBC49" s="467"/>
      <c r="MBD49" s="467"/>
      <c r="MBE49" s="467"/>
      <c r="MBF49" s="467"/>
      <c r="MBG49" s="467"/>
      <c r="MBH49" s="467"/>
      <c r="MBI49" s="467"/>
      <c r="MBJ49" s="467"/>
      <c r="MBK49" s="467"/>
      <c r="MBL49" s="467"/>
      <c r="MBM49" s="467"/>
      <c r="MBN49" s="467"/>
      <c r="MBO49" s="467"/>
      <c r="MBP49" s="467"/>
      <c r="MBQ49" s="467"/>
      <c r="MBR49" s="467"/>
      <c r="MBS49" s="467"/>
      <c r="MBT49" s="467"/>
      <c r="MBU49" s="467"/>
      <c r="MBV49" s="467"/>
      <c r="MBW49" s="467"/>
      <c r="MBX49" s="467"/>
      <c r="MBY49" s="467"/>
      <c r="MBZ49" s="467"/>
      <c r="MCA49" s="467"/>
      <c r="MCB49" s="467"/>
      <c r="MCC49" s="467"/>
      <c r="MCD49" s="467"/>
      <c r="MCE49" s="467"/>
      <c r="MCF49" s="467"/>
      <c r="MCG49" s="467"/>
      <c r="MCH49" s="467"/>
      <c r="MCI49" s="467"/>
      <c r="MCJ49" s="467"/>
      <c r="MCK49" s="467"/>
      <c r="MCL49" s="467"/>
      <c r="MCM49" s="467"/>
      <c r="MCN49" s="467"/>
      <c r="MCO49" s="467"/>
      <c r="MCP49" s="467"/>
      <c r="MCQ49" s="467"/>
      <c r="MCR49" s="467"/>
      <c r="MCS49" s="467"/>
      <c r="MCT49" s="467"/>
      <c r="MCU49" s="467"/>
      <c r="MCV49" s="467"/>
      <c r="MCW49" s="467"/>
      <c r="MCX49" s="467"/>
      <c r="MCY49" s="467"/>
      <c r="MCZ49" s="467"/>
      <c r="MDA49" s="467"/>
      <c r="MDB49" s="467"/>
      <c r="MDC49" s="467"/>
      <c r="MDD49" s="467"/>
      <c r="MDE49" s="467"/>
      <c r="MDF49" s="467"/>
      <c r="MDG49" s="467"/>
      <c r="MDH49" s="467"/>
      <c r="MDI49" s="467"/>
      <c r="MDJ49" s="467"/>
      <c r="MDK49" s="467"/>
      <c r="MDL49" s="467"/>
      <c r="MDM49" s="467"/>
      <c r="MDN49" s="467"/>
      <c r="MDO49" s="467"/>
      <c r="MDP49" s="467"/>
      <c r="MDQ49" s="467"/>
      <c r="MDR49" s="467"/>
      <c r="MDS49" s="467"/>
      <c r="MDT49" s="467"/>
      <c r="MDU49" s="467"/>
      <c r="MDV49" s="467"/>
      <c r="MDW49" s="467"/>
      <c r="MDX49" s="467"/>
      <c r="MDY49" s="467"/>
      <c r="MDZ49" s="467"/>
      <c r="MEA49" s="467"/>
      <c r="MEB49" s="467"/>
      <c r="MEC49" s="467"/>
      <c r="MED49" s="467"/>
      <c r="MEE49" s="467"/>
      <c r="MEF49" s="467"/>
      <c r="MEG49" s="467"/>
      <c r="MEH49" s="467"/>
      <c r="MEI49" s="467"/>
      <c r="MEJ49" s="467"/>
      <c r="MEK49" s="467"/>
      <c r="MEL49" s="467"/>
      <c r="MEM49" s="467"/>
      <c r="MEN49" s="467"/>
      <c r="MEO49" s="467"/>
      <c r="MEP49" s="467"/>
      <c r="MEQ49" s="467"/>
      <c r="MER49" s="467"/>
      <c r="MES49" s="467"/>
      <c r="MET49" s="467"/>
      <c r="MEU49" s="467"/>
      <c r="MEV49" s="467"/>
      <c r="MEW49" s="467"/>
      <c r="MEX49" s="467"/>
      <c r="MEY49" s="467"/>
      <c r="MEZ49" s="467"/>
      <c r="MFA49" s="467"/>
      <c r="MFB49" s="467"/>
      <c r="MFC49" s="467"/>
      <c r="MFD49" s="467"/>
      <c r="MFE49" s="467"/>
      <c r="MFF49" s="467"/>
      <c r="MFG49" s="467"/>
      <c r="MFH49" s="467"/>
      <c r="MFI49" s="467"/>
      <c r="MFJ49" s="467"/>
      <c r="MFK49" s="467"/>
      <c r="MFL49" s="467"/>
      <c r="MFM49" s="467"/>
      <c r="MFN49" s="467"/>
      <c r="MFO49" s="467"/>
      <c r="MFP49" s="467"/>
      <c r="MFQ49" s="467"/>
      <c r="MFR49" s="467"/>
      <c r="MFS49" s="467"/>
      <c r="MFT49" s="467"/>
      <c r="MFU49" s="467"/>
      <c r="MFV49" s="467"/>
      <c r="MFW49" s="467"/>
      <c r="MFX49" s="467"/>
      <c r="MFY49" s="467"/>
      <c r="MFZ49" s="467"/>
      <c r="MGA49" s="467"/>
      <c r="MGB49" s="467"/>
      <c r="MGC49" s="467"/>
      <c r="MGD49" s="467"/>
      <c r="MGE49" s="467"/>
      <c r="MGF49" s="467"/>
      <c r="MGG49" s="467"/>
      <c r="MGH49" s="467"/>
      <c r="MGI49" s="467"/>
      <c r="MGJ49" s="467"/>
      <c r="MGK49" s="467"/>
      <c r="MGL49" s="467"/>
      <c r="MGM49" s="467"/>
      <c r="MGN49" s="467"/>
      <c r="MGO49" s="467"/>
      <c r="MGP49" s="467"/>
      <c r="MGQ49" s="467"/>
      <c r="MGR49" s="467"/>
      <c r="MGS49" s="467"/>
      <c r="MGT49" s="467"/>
      <c r="MGU49" s="467"/>
      <c r="MGV49" s="467"/>
      <c r="MGW49" s="467"/>
      <c r="MGX49" s="467"/>
      <c r="MGY49" s="467"/>
      <c r="MGZ49" s="467"/>
      <c r="MHA49" s="467"/>
      <c r="MHB49" s="467"/>
      <c r="MHC49" s="467"/>
      <c r="MHD49" s="467"/>
      <c r="MHE49" s="467"/>
      <c r="MHF49" s="467"/>
      <c r="MHG49" s="467"/>
      <c r="MHH49" s="467"/>
      <c r="MHI49" s="467"/>
      <c r="MHJ49" s="467"/>
      <c r="MHK49" s="467"/>
      <c r="MHL49" s="467"/>
      <c r="MHM49" s="467"/>
      <c r="MHN49" s="467"/>
      <c r="MHO49" s="467"/>
      <c r="MHP49" s="467"/>
      <c r="MHQ49" s="467"/>
      <c r="MHR49" s="467"/>
      <c r="MHS49" s="467"/>
      <c r="MHT49" s="467"/>
      <c r="MHU49" s="467"/>
      <c r="MHV49" s="467"/>
      <c r="MHW49" s="467"/>
      <c r="MHX49" s="467"/>
      <c r="MHY49" s="467"/>
      <c r="MHZ49" s="467"/>
      <c r="MIA49" s="467"/>
      <c r="MIB49" s="467"/>
      <c r="MIC49" s="467"/>
      <c r="MID49" s="467"/>
      <c r="MIE49" s="467"/>
      <c r="MIF49" s="467"/>
      <c r="MIG49" s="467"/>
      <c r="MIH49" s="467"/>
      <c r="MII49" s="467"/>
      <c r="MIJ49" s="467"/>
      <c r="MIK49" s="467"/>
      <c r="MIL49" s="467"/>
      <c r="MIM49" s="467"/>
      <c r="MIN49" s="467"/>
      <c r="MIO49" s="467"/>
      <c r="MIP49" s="467"/>
      <c r="MIQ49" s="467"/>
      <c r="MIR49" s="467"/>
      <c r="MIS49" s="467"/>
      <c r="MIT49" s="467"/>
      <c r="MIU49" s="467"/>
      <c r="MIV49" s="467"/>
      <c r="MIW49" s="467"/>
      <c r="MIX49" s="467"/>
      <c r="MIY49" s="467"/>
      <c r="MIZ49" s="467"/>
      <c r="MJA49" s="467"/>
      <c r="MJB49" s="467"/>
      <c r="MJC49" s="467"/>
      <c r="MJD49" s="467"/>
      <c r="MJE49" s="467"/>
      <c r="MJF49" s="467"/>
      <c r="MJG49" s="467"/>
      <c r="MJH49" s="467"/>
      <c r="MJI49" s="467"/>
      <c r="MJJ49" s="467"/>
      <c r="MJK49" s="467"/>
      <c r="MJL49" s="467"/>
      <c r="MJM49" s="467"/>
      <c r="MJN49" s="467"/>
      <c r="MJO49" s="467"/>
      <c r="MJP49" s="467"/>
      <c r="MJQ49" s="467"/>
      <c r="MJR49" s="467"/>
      <c r="MJS49" s="467"/>
      <c r="MJT49" s="467"/>
      <c r="MJU49" s="467"/>
      <c r="MJV49" s="467"/>
      <c r="MJW49" s="467"/>
      <c r="MJX49" s="467"/>
      <c r="MJY49" s="467"/>
      <c r="MJZ49" s="467"/>
      <c r="MKA49" s="467"/>
      <c r="MKB49" s="467"/>
      <c r="MKC49" s="467"/>
      <c r="MKD49" s="467"/>
      <c r="MKE49" s="467"/>
      <c r="MKF49" s="467"/>
      <c r="MKG49" s="467"/>
      <c r="MKH49" s="467"/>
      <c r="MKI49" s="467"/>
      <c r="MKJ49" s="467"/>
      <c r="MKK49" s="467"/>
      <c r="MKL49" s="467"/>
      <c r="MKM49" s="467"/>
      <c r="MKN49" s="467"/>
      <c r="MKO49" s="467"/>
      <c r="MKP49" s="467"/>
      <c r="MKQ49" s="467"/>
      <c r="MKR49" s="467"/>
      <c r="MKS49" s="467"/>
      <c r="MKT49" s="467"/>
      <c r="MKU49" s="467"/>
      <c r="MKV49" s="467"/>
      <c r="MKW49" s="467"/>
      <c r="MKX49" s="467"/>
      <c r="MKY49" s="467"/>
      <c r="MKZ49" s="467"/>
      <c r="MLA49" s="467"/>
      <c r="MLB49" s="467"/>
      <c r="MLC49" s="467"/>
      <c r="MLD49" s="467"/>
      <c r="MLE49" s="467"/>
      <c r="MLF49" s="467"/>
      <c r="MLG49" s="467"/>
      <c r="MLH49" s="467"/>
      <c r="MLI49" s="467"/>
      <c r="MLJ49" s="467"/>
      <c r="MLK49" s="467"/>
      <c r="MLL49" s="467"/>
      <c r="MLM49" s="467"/>
      <c r="MLN49" s="467"/>
      <c r="MLO49" s="467"/>
      <c r="MLP49" s="467"/>
      <c r="MLQ49" s="467"/>
      <c r="MLR49" s="467"/>
      <c r="MLS49" s="467"/>
      <c r="MLT49" s="467"/>
      <c r="MLU49" s="467"/>
      <c r="MLV49" s="467"/>
      <c r="MLW49" s="467"/>
      <c r="MLX49" s="467"/>
      <c r="MLY49" s="467"/>
      <c r="MLZ49" s="467"/>
      <c r="MMA49" s="467"/>
      <c r="MMB49" s="467"/>
      <c r="MMC49" s="467"/>
      <c r="MMD49" s="467"/>
      <c r="MME49" s="467"/>
      <c r="MMF49" s="467"/>
      <c r="MMG49" s="467"/>
      <c r="MMH49" s="467"/>
      <c r="MMI49" s="467"/>
      <c r="MMJ49" s="467"/>
      <c r="MMK49" s="467"/>
      <c r="MML49" s="467"/>
      <c r="MMM49" s="467"/>
      <c r="MMN49" s="467"/>
      <c r="MMO49" s="467"/>
      <c r="MMP49" s="467"/>
      <c r="MMQ49" s="467"/>
      <c r="MMR49" s="467"/>
      <c r="MMS49" s="467"/>
      <c r="MMT49" s="467"/>
      <c r="MMU49" s="467"/>
      <c r="MMV49" s="467"/>
      <c r="MMW49" s="467"/>
      <c r="MMX49" s="467"/>
      <c r="MMY49" s="467"/>
      <c r="MMZ49" s="467"/>
      <c r="MNA49" s="467"/>
      <c r="MNB49" s="467"/>
      <c r="MNC49" s="467"/>
      <c r="MND49" s="467"/>
      <c r="MNE49" s="467"/>
      <c r="MNF49" s="467"/>
      <c r="MNG49" s="467"/>
      <c r="MNH49" s="467"/>
      <c r="MNI49" s="467"/>
      <c r="MNJ49" s="467"/>
      <c r="MNK49" s="467"/>
      <c r="MNL49" s="467"/>
      <c r="MNM49" s="467"/>
      <c r="MNN49" s="467"/>
      <c r="MNO49" s="467"/>
      <c r="MNP49" s="467"/>
      <c r="MNQ49" s="467"/>
      <c r="MNR49" s="467"/>
      <c r="MNS49" s="467"/>
      <c r="MNT49" s="467"/>
      <c r="MNU49" s="467"/>
      <c r="MNV49" s="467"/>
      <c r="MNW49" s="467"/>
      <c r="MNX49" s="467"/>
      <c r="MNY49" s="467"/>
      <c r="MNZ49" s="467"/>
      <c r="MOA49" s="467"/>
      <c r="MOB49" s="467"/>
      <c r="MOC49" s="467"/>
      <c r="MOD49" s="467"/>
      <c r="MOE49" s="467"/>
      <c r="MOF49" s="467"/>
      <c r="MOG49" s="467"/>
      <c r="MOH49" s="467"/>
      <c r="MOI49" s="467"/>
      <c r="MOJ49" s="467"/>
      <c r="MOK49" s="467"/>
      <c r="MOL49" s="467"/>
      <c r="MOM49" s="467"/>
      <c r="MON49" s="467"/>
      <c r="MOO49" s="467"/>
      <c r="MOP49" s="467"/>
      <c r="MOQ49" s="467"/>
      <c r="MOR49" s="467"/>
      <c r="MOS49" s="467"/>
      <c r="MOT49" s="467"/>
      <c r="MOU49" s="467"/>
      <c r="MOV49" s="467"/>
      <c r="MOW49" s="467"/>
      <c r="MOX49" s="467"/>
      <c r="MOY49" s="467"/>
      <c r="MOZ49" s="467"/>
      <c r="MPA49" s="467"/>
      <c r="MPB49" s="467"/>
      <c r="MPC49" s="467"/>
      <c r="MPD49" s="467"/>
      <c r="MPE49" s="467"/>
      <c r="MPF49" s="467"/>
      <c r="MPG49" s="467"/>
      <c r="MPH49" s="467"/>
      <c r="MPI49" s="467"/>
      <c r="MPJ49" s="467"/>
      <c r="MPK49" s="467"/>
      <c r="MPL49" s="467"/>
      <c r="MPM49" s="467"/>
      <c r="MPN49" s="467"/>
      <c r="MPO49" s="467"/>
      <c r="MPP49" s="467"/>
      <c r="MPQ49" s="467"/>
      <c r="MPR49" s="467"/>
      <c r="MPS49" s="467"/>
      <c r="MPT49" s="467"/>
      <c r="MPU49" s="467"/>
      <c r="MPV49" s="467"/>
      <c r="MPW49" s="467"/>
      <c r="MPX49" s="467"/>
      <c r="MPY49" s="467"/>
      <c r="MPZ49" s="467"/>
      <c r="MQA49" s="467"/>
      <c r="MQB49" s="467"/>
      <c r="MQC49" s="467"/>
      <c r="MQD49" s="467"/>
      <c r="MQE49" s="467"/>
      <c r="MQF49" s="467"/>
      <c r="MQG49" s="467"/>
      <c r="MQH49" s="467"/>
      <c r="MQI49" s="467"/>
      <c r="MQJ49" s="467"/>
      <c r="MQK49" s="467"/>
      <c r="MQL49" s="467"/>
      <c r="MQM49" s="467"/>
      <c r="MQN49" s="467"/>
      <c r="MQO49" s="467"/>
      <c r="MQP49" s="467"/>
      <c r="MQQ49" s="467"/>
      <c r="MQR49" s="467"/>
      <c r="MQS49" s="467"/>
      <c r="MQT49" s="467"/>
      <c r="MQU49" s="467"/>
      <c r="MQV49" s="467"/>
      <c r="MQW49" s="467"/>
      <c r="MQX49" s="467"/>
      <c r="MQY49" s="467"/>
      <c r="MQZ49" s="467"/>
      <c r="MRA49" s="467"/>
      <c r="MRB49" s="467"/>
      <c r="MRC49" s="467"/>
      <c r="MRD49" s="467"/>
      <c r="MRE49" s="467"/>
      <c r="MRF49" s="467"/>
      <c r="MRG49" s="467"/>
      <c r="MRH49" s="467"/>
      <c r="MRI49" s="467"/>
      <c r="MRJ49" s="467"/>
      <c r="MRK49" s="467"/>
      <c r="MRL49" s="467"/>
      <c r="MRM49" s="467"/>
      <c r="MRN49" s="467"/>
      <c r="MRO49" s="467"/>
      <c r="MRP49" s="467"/>
      <c r="MRQ49" s="467"/>
      <c r="MRR49" s="467"/>
      <c r="MRS49" s="467"/>
      <c r="MRT49" s="467"/>
      <c r="MRU49" s="467"/>
      <c r="MRV49" s="467"/>
      <c r="MRW49" s="467"/>
      <c r="MRX49" s="467"/>
      <c r="MRY49" s="467"/>
      <c r="MRZ49" s="467"/>
      <c r="MSA49" s="467"/>
      <c r="MSB49" s="467"/>
      <c r="MSC49" s="467"/>
      <c r="MSD49" s="467"/>
      <c r="MSE49" s="467"/>
      <c r="MSF49" s="467"/>
      <c r="MSG49" s="467"/>
      <c r="MSH49" s="467"/>
      <c r="MSI49" s="467"/>
      <c r="MSJ49" s="467"/>
      <c r="MSK49" s="467"/>
      <c r="MSL49" s="467"/>
      <c r="MSM49" s="467"/>
      <c r="MSN49" s="467"/>
      <c r="MSO49" s="467"/>
      <c r="MSP49" s="467"/>
      <c r="MSQ49" s="467"/>
      <c r="MSR49" s="467"/>
      <c r="MSS49" s="467"/>
      <c r="MST49" s="467"/>
      <c r="MSU49" s="467"/>
      <c r="MSV49" s="467"/>
      <c r="MSW49" s="467"/>
      <c r="MSX49" s="467"/>
      <c r="MSY49" s="467"/>
      <c r="MSZ49" s="467"/>
      <c r="MTA49" s="467"/>
      <c r="MTB49" s="467"/>
      <c r="MTC49" s="467"/>
      <c r="MTD49" s="467"/>
      <c r="MTE49" s="467"/>
      <c r="MTF49" s="467"/>
      <c r="MTG49" s="467"/>
      <c r="MTH49" s="467"/>
      <c r="MTI49" s="467"/>
      <c r="MTJ49" s="467"/>
      <c r="MTK49" s="467"/>
      <c r="MTL49" s="467"/>
      <c r="MTM49" s="467"/>
      <c r="MTN49" s="467"/>
      <c r="MTO49" s="467"/>
      <c r="MTP49" s="467"/>
      <c r="MTQ49" s="467"/>
      <c r="MTR49" s="467"/>
      <c r="MTS49" s="467"/>
      <c r="MTT49" s="467"/>
      <c r="MTU49" s="467"/>
      <c r="MTV49" s="467"/>
      <c r="MTW49" s="467"/>
      <c r="MTX49" s="467"/>
      <c r="MTY49" s="467"/>
      <c r="MTZ49" s="467"/>
      <c r="MUA49" s="467"/>
      <c r="MUB49" s="467"/>
      <c r="MUC49" s="467"/>
      <c r="MUD49" s="467"/>
      <c r="MUE49" s="467"/>
      <c r="MUF49" s="467"/>
      <c r="MUG49" s="467"/>
      <c r="MUH49" s="467"/>
      <c r="MUI49" s="467"/>
      <c r="MUJ49" s="467"/>
      <c r="MUK49" s="467"/>
      <c r="MUL49" s="467"/>
      <c r="MUM49" s="467"/>
      <c r="MUN49" s="467"/>
      <c r="MUO49" s="467"/>
      <c r="MUP49" s="467"/>
      <c r="MUQ49" s="467"/>
      <c r="MUR49" s="467"/>
      <c r="MUS49" s="467"/>
      <c r="MUT49" s="467"/>
      <c r="MUU49" s="467"/>
      <c r="MUV49" s="467"/>
      <c r="MUW49" s="467"/>
      <c r="MUX49" s="467"/>
      <c r="MUY49" s="467"/>
      <c r="MUZ49" s="467"/>
      <c r="MVA49" s="467"/>
      <c r="MVB49" s="467"/>
      <c r="MVC49" s="467"/>
      <c r="MVD49" s="467"/>
      <c r="MVE49" s="467"/>
      <c r="MVF49" s="467"/>
      <c r="MVG49" s="467"/>
      <c r="MVH49" s="467"/>
      <c r="MVI49" s="467"/>
      <c r="MVJ49" s="467"/>
      <c r="MVK49" s="467"/>
      <c r="MVL49" s="467"/>
      <c r="MVM49" s="467"/>
      <c r="MVN49" s="467"/>
      <c r="MVO49" s="467"/>
      <c r="MVP49" s="467"/>
      <c r="MVQ49" s="467"/>
      <c r="MVR49" s="467"/>
      <c r="MVS49" s="467"/>
      <c r="MVT49" s="467"/>
      <c r="MVU49" s="467"/>
      <c r="MVV49" s="467"/>
      <c r="MVW49" s="467"/>
      <c r="MVX49" s="467"/>
      <c r="MVY49" s="467"/>
      <c r="MVZ49" s="467"/>
      <c r="MWA49" s="467"/>
      <c r="MWB49" s="467"/>
      <c r="MWC49" s="467"/>
      <c r="MWD49" s="467"/>
      <c r="MWE49" s="467"/>
      <c r="MWF49" s="467"/>
      <c r="MWG49" s="467"/>
      <c r="MWH49" s="467"/>
      <c r="MWI49" s="467"/>
      <c r="MWJ49" s="467"/>
      <c r="MWK49" s="467"/>
      <c r="MWL49" s="467"/>
      <c r="MWM49" s="467"/>
      <c r="MWN49" s="467"/>
      <c r="MWO49" s="467"/>
      <c r="MWP49" s="467"/>
      <c r="MWQ49" s="467"/>
      <c r="MWR49" s="467"/>
      <c r="MWS49" s="467"/>
      <c r="MWT49" s="467"/>
      <c r="MWU49" s="467"/>
      <c r="MWV49" s="467"/>
      <c r="MWW49" s="467"/>
      <c r="MWX49" s="467"/>
      <c r="MWY49" s="467"/>
      <c r="MWZ49" s="467"/>
      <c r="MXA49" s="467"/>
      <c r="MXB49" s="467"/>
      <c r="MXC49" s="467"/>
      <c r="MXD49" s="467"/>
      <c r="MXE49" s="467"/>
      <c r="MXF49" s="467"/>
      <c r="MXG49" s="467"/>
      <c r="MXH49" s="467"/>
      <c r="MXI49" s="467"/>
      <c r="MXJ49" s="467"/>
      <c r="MXK49" s="467"/>
      <c r="MXL49" s="467"/>
      <c r="MXM49" s="467"/>
      <c r="MXN49" s="467"/>
      <c r="MXO49" s="467"/>
      <c r="MXP49" s="467"/>
      <c r="MXQ49" s="467"/>
      <c r="MXR49" s="467"/>
      <c r="MXS49" s="467"/>
      <c r="MXT49" s="467"/>
      <c r="MXU49" s="467"/>
      <c r="MXV49" s="467"/>
      <c r="MXW49" s="467"/>
      <c r="MXX49" s="467"/>
      <c r="MXY49" s="467"/>
      <c r="MXZ49" s="467"/>
      <c r="MYA49" s="467"/>
      <c r="MYB49" s="467"/>
      <c r="MYC49" s="467"/>
      <c r="MYD49" s="467"/>
      <c r="MYE49" s="467"/>
      <c r="MYF49" s="467"/>
      <c r="MYG49" s="467"/>
      <c r="MYH49" s="467"/>
      <c r="MYI49" s="467"/>
      <c r="MYJ49" s="467"/>
      <c r="MYK49" s="467"/>
      <c r="MYL49" s="467"/>
      <c r="MYM49" s="467"/>
      <c r="MYN49" s="467"/>
      <c r="MYO49" s="467"/>
      <c r="MYP49" s="467"/>
      <c r="MYQ49" s="467"/>
      <c r="MYR49" s="467"/>
      <c r="MYS49" s="467"/>
      <c r="MYT49" s="467"/>
      <c r="MYU49" s="467"/>
      <c r="MYV49" s="467"/>
      <c r="MYW49" s="467"/>
      <c r="MYX49" s="467"/>
      <c r="MYY49" s="467"/>
      <c r="MYZ49" s="467"/>
      <c r="MZA49" s="467"/>
      <c r="MZB49" s="467"/>
      <c r="MZC49" s="467"/>
      <c r="MZD49" s="467"/>
      <c r="MZE49" s="467"/>
      <c r="MZF49" s="467"/>
      <c r="MZG49" s="467"/>
      <c r="MZH49" s="467"/>
      <c r="MZI49" s="467"/>
      <c r="MZJ49" s="467"/>
      <c r="MZK49" s="467"/>
      <c r="MZL49" s="467"/>
      <c r="MZM49" s="467"/>
      <c r="MZN49" s="467"/>
      <c r="MZO49" s="467"/>
      <c r="MZP49" s="467"/>
      <c r="MZQ49" s="467"/>
      <c r="MZR49" s="467"/>
      <c r="MZS49" s="467"/>
      <c r="MZT49" s="467"/>
      <c r="MZU49" s="467"/>
      <c r="MZV49" s="467"/>
      <c r="MZW49" s="467"/>
      <c r="MZX49" s="467"/>
      <c r="MZY49" s="467"/>
      <c r="MZZ49" s="467"/>
      <c r="NAA49" s="467"/>
      <c r="NAB49" s="467"/>
      <c r="NAC49" s="467"/>
      <c r="NAD49" s="467"/>
      <c r="NAE49" s="467"/>
      <c r="NAF49" s="467"/>
      <c r="NAG49" s="467"/>
      <c r="NAH49" s="467"/>
      <c r="NAI49" s="467"/>
      <c r="NAJ49" s="467"/>
      <c r="NAK49" s="467"/>
      <c r="NAL49" s="467"/>
      <c r="NAM49" s="467"/>
      <c r="NAN49" s="467"/>
      <c r="NAO49" s="467"/>
      <c r="NAP49" s="467"/>
      <c r="NAQ49" s="467"/>
      <c r="NAR49" s="467"/>
      <c r="NAS49" s="467"/>
      <c r="NAT49" s="467"/>
      <c r="NAU49" s="467"/>
      <c r="NAV49" s="467"/>
      <c r="NAW49" s="467"/>
      <c r="NAX49" s="467"/>
      <c r="NAY49" s="467"/>
      <c r="NAZ49" s="467"/>
      <c r="NBA49" s="467"/>
      <c r="NBB49" s="467"/>
      <c r="NBC49" s="467"/>
      <c r="NBD49" s="467"/>
      <c r="NBE49" s="467"/>
      <c r="NBF49" s="467"/>
      <c r="NBG49" s="467"/>
      <c r="NBH49" s="467"/>
      <c r="NBI49" s="467"/>
      <c r="NBJ49" s="467"/>
      <c r="NBK49" s="467"/>
      <c r="NBL49" s="467"/>
      <c r="NBM49" s="467"/>
      <c r="NBN49" s="467"/>
      <c r="NBO49" s="467"/>
      <c r="NBP49" s="467"/>
      <c r="NBQ49" s="467"/>
      <c r="NBR49" s="467"/>
      <c r="NBS49" s="467"/>
      <c r="NBT49" s="467"/>
      <c r="NBU49" s="467"/>
      <c r="NBV49" s="467"/>
      <c r="NBW49" s="467"/>
      <c r="NBX49" s="467"/>
      <c r="NBY49" s="467"/>
      <c r="NBZ49" s="467"/>
      <c r="NCA49" s="467"/>
      <c r="NCB49" s="467"/>
      <c r="NCC49" s="467"/>
      <c r="NCD49" s="467"/>
      <c r="NCE49" s="467"/>
      <c r="NCF49" s="467"/>
      <c r="NCG49" s="467"/>
      <c r="NCH49" s="467"/>
      <c r="NCI49" s="467"/>
      <c r="NCJ49" s="467"/>
      <c r="NCK49" s="467"/>
      <c r="NCL49" s="467"/>
      <c r="NCM49" s="467"/>
      <c r="NCN49" s="467"/>
      <c r="NCO49" s="467"/>
      <c r="NCP49" s="467"/>
      <c r="NCQ49" s="467"/>
      <c r="NCR49" s="467"/>
      <c r="NCS49" s="467"/>
      <c r="NCT49" s="467"/>
      <c r="NCU49" s="467"/>
      <c r="NCV49" s="467"/>
      <c r="NCW49" s="467"/>
      <c r="NCX49" s="467"/>
      <c r="NCY49" s="467"/>
      <c r="NCZ49" s="467"/>
      <c r="NDA49" s="467"/>
      <c r="NDB49" s="467"/>
      <c r="NDC49" s="467"/>
      <c r="NDD49" s="467"/>
      <c r="NDE49" s="467"/>
      <c r="NDF49" s="467"/>
      <c r="NDG49" s="467"/>
      <c r="NDH49" s="467"/>
      <c r="NDI49" s="467"/>
      <c r="NDJ49" s="467"/>
      <c r="NDK49" s="467"/>
      <c r="NDL49" s="467"/>
      <c r="NDM49" s="467"/>
      <c r="NDN49" s="467"/>
      <c r="NDO49" s="467"/>
      <c r="NDP49" s="467"/>
      <c r="NDQ49" s="467"/>
      <c r="NDR49" s="467"/>
      <c r="NDS49" s="467"/>
      <c r="NDT49" s="467"/>
      <c r="NDU49" s="467"/>
      <c r="NDV49" s="467"/>
      <c r="NDW49" s="467"/>
      <c r="NDX49" s="467"/>
      <c r="NDY49" s="467"/>
      <c r="NDZ49" s="467"/>
      <c r="NEA49" s="467"/>
      <c r="NEB49" s="467"/>
      <c r="NEC49" s="467"/>
      <c r="NED49" s="467"/>
      <c r="NEE49" s="467"/>
      <c r="NEF49" s="467"/>
      <c r="NEG49" s="467"/>
      <c r="NEH49" s="467"/>
      <c r="NEI49" s="467"/>
      <c r="NEJ49" s="467"/>
      <c r="NEK49" s="467"/>
      <c r="NEL49" s="467"/>
      <c r="NEM49" s="467"/>
      <c r="NEN49" s="467"/>
      <c r="NEO49" s="467"/>
      <c r="NEP49" s="467"/>
      <c r="NEQ49" s="467"/>
      <c r="NER49" s="467"/>
      <c r="NES49" s="467"/>
      <c r="NET49" s="467"/>
      <c r="NEU49" s="467"/>
      <c r="NEV49" s="467"/>
      <c r="NEW49" s="467"/>
      <c r="NEX49" s="467"/>
      <c r="NEY49" s="467"/>
      <c r="NEZ49" s="467"/>
      <c r="NFA49" s="467"/>
      <c r="NFB49" s="467"/>
      <c r="NFC49" s="467"/>
      <c r="NFD49" s="467"/>
      <c r="NFE49" s="467"/>
      <c r="NFF49" s="467"/>
      <c r="NFG49" s="467"/>
      <c r="NFH49" s="467"/>
      <c r="NFI49" s="467"/>
      <c r="NFJ49" s="467"/>
      <c r="NFK49" s="467"/>
      <c r="NFL49" s="467"/>
      <c r="NFM49" s="467"/>
      <c r="NFN49" s="467"/>
      <c r="NFO49" s="467"/>
      <c r="NFP49" s="467"/>
      <c r="NFQ49" s="467"/>
      <c r="NFR49" s="467"/>
      <c r="NFS49" s="467"/>
      <c r="NFT49" s="467"/>
      <c r="NFU49" s="467"/>
      <c r="NFV49" s="467"/>
      <c r="NFW49" s="467"/>
      <c r="NFX49" s="467"/>
      <c r="NFY49" s="467"/>
      <c r="NFZ49" s="467"/>
      <c r="NGA49" s="467"/>
      <c r="NGB49" s="467"/>
      <c r="NGC49" s="467"/>
      <c r="NGD49" s="467"/>
      <c r="NGE49" s="467"/>
      <c r="NGF49" s="467"/>
      <c r="NGG49" s="467"/>
      <c r="NGH49" s="467"/>
      <c r="NGI49" s="467"/>
      <c r="NGJ49" s="467"/>
      <c r="NGK49" s="467"/>
      <c r="NGL49" s="467"/>
      <c r="NGM49" s="467"/>
      <c r="NGN49" s="467"/>
      <c r="NGO49" s="467"/>
      <c r="NGP49" s="467"/>
      <c r="NGQ49" s="467"/>
      <c r="NGR49" s="467"/>
      <c r="NGS49" s="467"/>
      <c r="NGT49" s="467"/>
      <c r="NGU49" s="467"/>
      <c r="NGV49" s="467"/>
      <c r="NGW49" s="467"/>
      <c r="NGX49" s="467"/>
      <c r="NGY49" s="467"/>
      <c r="NGZ49" s="467"/>
      <c r="NHA49" s="467"/>
      <c r="NHB49" s="467"/>
      <c r="NHC49" s="467"/>
      <c r="NHD49" s="467"/>
      <c r="NHE49" s="467"/>
      <c r="NHF49" s="467"/>
      <c r="NHG49" s="467"/>
      <c r="NHH49" s="467"/>
      <c r="NHI49" s="467"/>
      <c r="NHJ49" s="467"/>
      <c r="NHK49" s="467"/>
      <c r="NHL49" s="467"/>
      <c r="NHM49" s="467"/>
      <c r="NHN49" s="467"/>
      <c r="NHO49" s="467"/>
      <c r="NHP49" s="467"/>
      <c r="NHQ49" s="467"/>
      <c r="NHR49" s="467"/>
      <c r="NHS49" s="467"/>
      <c r="NHT49" s="467"/>
      <c r="NHU49" s="467"/>
      <c r="NHV49" s="467"/>
      <c r="NHW49" s="467"/>
      <c r="NHX49" s="467"/>
      <c r="NHY49" s="467"/>
      <c r="NHZ49" s="467"/>
      <c r="NIA49" s="467"/>
      <c r="NIB49" s="467"/>
      <c r="NIC49" s="467"/>
      <c r="NID49" s="467"/>
      <c r="NIE49" s="467"/>
      <c r="NIF49" s="467"/>
      <c r="NIG49" s="467"/>
      <c r="NIH49" s="467"/>
      <c r="NII49" s="467"/>
      <c r="NIJ49" s="467"/>
      <c r="NIK49" s="467"/>
      <c r="NIL49" s="467"/>
      <c r="NIM49" s="467"/>
      <c r="NIN49" s="467"/>
      <c r="NIO49" s="467"/>
      <c r="NIP49" s="467"/>
      <c r="NIQ49" s="467"/>
      <c r="NIR49" s="467"/>
      <c r="NIS49" s="467"/>
      <c r="NIT49" s="467"/>
      <c r="NIU49" s="467"/>
      <c r="NIV49" s="467"/>
      <c r="NIW49" s="467"/>
      <c r="NIX49" s="467"/>
      <c r="NIY49" s="467"/>
      <c r="NIZ49" s="467"/>
      <c r="NJA49" s="467"/>
      <c r="NJB49" s="467"/>
      <c r="NJC49" s="467"/>
      <c r="NJD49" s="467"/>
      <c r="NJE49" s="467"/>
      <c r="NJF49" s="467"/>
      <c r="NJG49" s="467"/>
      <c r="NJH49" s="467"/>
      <c r="NJI49" s="467"/>
      <c r="NJJ49" s="467"/>
      <c r="NJK49" s="467"/>
      <c r="NJL49" s="467"/>
      <c r="NJM49" s="467"/>
      <c r="NJN49" s="467"/>
      <c r="NJO49" s="467"/>
      <c r="NJP49" s="467"/>
      <c r="NJQ49" s="467"/>
      <c r="NJR49" s="467"/>
      <c r="NJS49" s="467"/>
      <c r="NJT49" s="467"/>
      <c r="NJU49" s="467"/>
      <c r="NJV49" s="467"/>
      <c r="NJW49" s="467"/>
      <c r="NJX49" s="467"/>
      <c r="NJY49" s="467"/>
      <c r="NJZ49" s="467"/>
      <c r="NKA49" s="467"/>
      <c r="NKB49" s="467"/>
      <c r="NKC49" s="467"/>
      <c r="NKD49" s="467"/>
      <c r="NKE49" s="467"/>
      <c r="NKF49" s="467"/>
      <c r="NKG49" s="467"/>
      <c r="NKH49" s="467"/>
      <c r="NKI49" s="467"/>
      <c r="NKJ49" s="467"/>
      <c r="NKK49" s="467"/>
      <c r="NKL49" s="467"/>
      <c r="NKM49" s="467"/>
      <c r="NKN49" s="467"/>
      <c r="NKO49" s="467"/>
      <c r="NKP49" s="467"/>
      <c r="NKQ49" s="467"/>
      <c r="NKR49" s="467"/>
      <c r="NKS49" s="467"/>
      <c r="NKT49" s="467"/>
      <c r="NKU49" s="467"/>
      <c r="NKV49" s="467"/>
      <c r="NKW49" s="467"/>
      <c r="NKX49" s="467"/>
      <c r="NKY49" s="467"/>
      <c r="NKZ49" s="467"/>
      <c r="NLA49" s="467"/>
      <c r="NLB49" s="467"/>
      <c r="NLC49" s="467"/>
      <c r="NLD49" s="467"/>
      <c r="NLE49" s="467"/>
      <c r="NLF49" s="467"/>
      <c r="NLG49" s="467"/>
      <c r="NLH49" s="467"/>
      <c r="NLI49" s="467"/>
      <c r="NLJ49" s="467"/>
      <c r="NLK49" s="467"/>
      <c r="NLL49" s="467"/>
      <c r="NLM49" s="467"/>
      <c r="NLN49" s="467"/>
      <c r="NLO49" s="467"/>
      <c r="NLP49" s="467"/>
      <c r="NLQ49" s="467"/>
      <c r="NLR49" s="467"/>
      <c r="NLS49" s="467"/>
      <c r="NLT49" s="467"/>
      <c r="NLU49" s="467"/>
      <c r="NLV49" s="467"/>
      <c r="NLW49" s="467"/>
      <c r="NLX49" s="467"/>
      <c r="NLY49" s="467"/>
      <c r="NLZ49" s="467"/>
      <c r="NMA49" s="467"/>
      <c r="NMB49" s="467"/>
      <c r="NMC49" s="467"/>
      <c r="NMD49" s="467"/>
      <c r="NME49" s="467"/>
      <c r="NMF49" s="467"/>
      <c r="NMG49" s="467"/>
      <c r="NMH49" s="467"/>
      <c r="NMI49" s="467"/>
      <c r="NMJ49" s="467"/>
      <c r="NMK49" s="467"/>
      <c r="NML49" s="467"/>
      <c r="NMM49" s="467"/>
      <c r="NMN49" s="467"/>
      <c r="NMO49" s="467"/>
      <c r="NMP49" s="467"/>
      <c r="NMQ49" s="467"/>
      <c r="NMR49" s="467"/>
      <c r="NMS49" s="467"/>
      <c r="NMT49" s="467"/>
      <c r="NMU49" s="467"/>
      <c r="NMV49" s="467"/>
      <c r="NMW49" s="467"/>
      <c r="NMX49" s="467"/>
      <c r="NMY49" s="467"/>
      <c r="NMZ49" s="467"/>
      <c r="NNA49" s="467"/>
      <c r="NNB49" s="467"/>
      <c r="NNC49" s="467"/>
      <c r="NND49" s="467"/>
      <c r="NNE49" s="467"/>
      <c r="NNF49" s="467"/>
      <c r="NNG49" s="467"/>
      <c r="NNH49" s="467"/>
      <c r="NNI49" s="467"/>
      <c r="NNJ49" s="467"/>
      <c r="NNK49" s="467"/>
      <c r="NNL49" s="467"/>
      <c r="NNM49" s="467"/>
      <c r="NNN49" s="467"/>
      <c r="NNO49" s="467"/>
      <c r="NNP49" s="467"/>
      <c r="NNQ49" s="467"/>
      <c r="NNR49" s="467"/>
      <c r="NNS49" s="467"/>
      <c r="NNT49" s="467"/>
      <c r="NNU49" s="467"/>
      <c r="NNV49" s="467"/>
      <c r="NNW49" s="467"/>
      <c r="NNX49" s="467"/>
      <c r="NNY49" s="467"/>
      <c r="NNZ49" s="467"/>
      <c r="NOA49" s="467"/>
      <c r="NOB49" s="467"/>
      <c r="NOC49" s="467"/>
      <c r="NOD49" s="467"/>
      <c r="NOE49" s="467"/>
      <c r="NOF49" s="467"/>
      <c r="NOG49" s="467"/>
      <c r="NOH49" s="467"/>
      <c r="NOI49" s="467"/>
      <c r="NOJ49" s="467"/>
      <c r="NOK49" s="467"/>
      <c r="NOL49" s="467"/>
      <c r="NOM49" s="467"/>
      <c r="NON49" s="467"/>
      <c r="NOO49" s="467"/>
      <c r="NOP49" s="467"/>
      <c r="NOQ49" s="467"/>
      <c r="NOR49" s="467"/>
      <c r="NOS49" s="467"/>
      <c r="NOT49" s="467"/>
      <c r="NOU49" s="467"/>
      <c r="NOV49" s="467"/>
      <c r="NOW49" s="467"/>
      <c r="NOX49" s="467"/>
      <c r="NOY49" s="467"/>
      <c r="NOZ49" s="467"/>
      <c r="NPA49" s="467"/>
      <c r="NPB49" s="467"/>
      <c r="NPC49" s="467"/>
      <c r="NPD49" s="467"/>
      <c r="NPE49" s="467"/>
      <c r="NPF49" s="467"/>
      <c r="NPG49" s="467"/>
      <c r="NPH49" s="467"/>
      <c r="NPI49" s="467"/>
      <c r="NPJ49" s="467"/>
      <c r="NPK49" s="467"/>
      <c r="NPL49" s="467"/>
      <c r="NPM49" s="467"/>
      <c r="NPN49" s="467"/>
      <c r="NPO49" s="467"/>
      <c r="NPP49" s="467"/>
      <c r="NPQ49" s="467"/>
      <c r="NPR49" s="467"/>
      <c r="NPS49" s="467"/>
      <c r="NPT49" s="467"/>
      <c r="NPU49" s="467"/>
      <c r="NPV49" s="467"/>
      <c r="NPW49" s="467"/>
      <c r="NPX49" s="467"/>
      <c r="NPY49" s="467"/>
      <c r="NPZ49" s="467"/>
      <c r="NQA49" s="467"/>
      <c r="NQB49" s="467"/>
      <c r="NQC49" s="467"/>
      <c r="NQD49" s="467"/>
      <c r="NQE49" s="467"/>
      <c r="NQF49" s="467"/>
      <c r="NQG49" s="467"/>
      <c r="NQH49" s="467"/>
      <c r="NQI49" s="467"/>
      <c r="NQJ49" s="467"/>
      <c r="NQK49" s="467"/>
      <c r="NQL49" s="467"/>
      <c r="NQM49" s="467"/>
      <c r="NQN49" s="467"/>
      <c r="NQO49" s="467"/>
      <c r="NQP49" s="467"/>
      <c r="NQQ49" s="467"/>
      <c r="NQR49" s="467"/>
      <c r="NQS49" s="467"/>
      <c r="NQT49" s="467"/>
      <c r="NQU49" s="467"/>
      <c r="NQV49" s="467"/>
      <c r="NQW49" s="467"/>
      <c r="NQX49" s="467"/>
      <c r="NQY49" s="467"/>
      <c r="NQZ49" s="467"/>
      <c r="NRA49" s="467"/>
      <c r="NRB49" s="467"/>
      <c r="NRC49" s="467"/>
      <c r="NRD49" s="467"/>
      <c r="NRE49" s="467"/>
      <c r="NRF49" s="467"/>
      <c r="NRG49" s="467"/>
      <c r="NRH49" s="467"/>
      <c r="NRI49" s="467"/>
      <c r="NRJ49" s="467"/>
      <c r="NRK49" s="467"/>
      <c r="NRL49" s="467"/>
      <c r="NRM49" s="467"/>
      <c r="NRN49" s="467"/>
      <c r="NRO49" s="467"/>
      <c r="NRP49" s="467"/>
      <c r="NRQ49" s="467"/>
      <c r="NRR49" s="467"/>
      <c r="NRS49" s="467"/>
      <c r="NRT49" s="467"/>
      <c r="NRU49" s="467"/>
      <c r="NRV49" s="467"/>
      <c r="NRW49" s="467"/>
      <c r="NRX49" s="467"/>
      <c r="NRY49" s="467"/>
      <c r="NRZ49" s="467"/>
      <c r="NSA49" s="467"/>
      <c r="NSB49" s="467"/>
      <c r="NSC49" s="467"/>
      <c r="NSD49" s="467"/>
      <c r="NSE49" s="467"/>
      <c r="NSF49" s="467"/>
      <c r="NSG49" s="467"/>
      <c r="NSH49" s="467"/>
      <c r="NSI49" s="467"/>
      <c r="NSJ49" s="467"/>
      <c r="NSK49" s="467"/>
      <c r="NSL49" s="467"/>
      <c r="NSM49" s="467"/>
      <c r="NSN49" s="467"/>
      <c r="NSO49" s="467"/>
      <c r="NSP49" s="467"/>
      <c r="NSQ49" s="467"/>
      <c r="NSR49" s="467"/>
      <c r="NSS49" s="467"/>
      <c r="NST49" s="467"/>
      <c r="NSU49" s="467"/>
      <c r="NSV49" s="467"/>
      <c r="NSW49" s="467"/>
      <c r="NSX49" s="467"/>
      <c r="NSY49" s="467"/>
      <c r="NSZ49" s="467"/>
      <c r="NTA49" s="467"/>
      <c r="NTB49" s="467"/>
      <c r="NTC49" s="467"/>
      <c r="NTD49" s="467"/>
      <c r="NTE49" s="467"/>
      <c r="NTF49" s="467"/>
      <c r="NTG49" s="467"/>
      <c r="NTH49" s="467"/>
      <c r="NTI49" s="467"/>
      <c r="NTJ49" s="467"/>
      <c r="NTK49" s="467"/>
      <c r="NTL49" s="467"/>
      <c r="NTM49" s="467"/>
      <c r="NTN49" s="467"/>
      <c r="NTO49" s="467"/>
      <c r="NTP49" s="467"/>
      <c r="NTQ49" s="467"/>
      <c r="NTR49" s="467"/>
      <c r="NTS49" s="467"/>
      <c r="NTT49" s="467"/>
      <c r="NTU49" s="467"/>
      <c r="NTV49" s="467"/>
      <c r="NTW49" s="467"/>
      <c r="NTX49" s="467"/>
      <c r="NTY49" s="467"/>
      <c r="NTZ49" s="467"/>
      <c r="NUA49" s="467"/>
      <c r="NUB49" s="467"/>
      <c r="NUC49" s="467"/>
      <c r="NUD49" s="467"/>
      <c r="NUE49" s="467"/>
      <c r="NUF49" s="467"/>
      <c r="NUG49" s="467"/>
      <c r="NUH49" s="467"/>
      <c r="NUI49" s="467"/>
      <c r="NUJ49" s="467"/>
      <c r="NUK49" s="467"/>
      <c r="NUL49" s="467"/>
      <c r="NUM49" s="467"/>
      <c r="NUN49" s="467"/>
      <c r="NUO49" s="467"/>
      <c r="NUP49" s="467"/>
      <c r="NUQ49" s="467"/>
      <c r="NUR49" s="467"/>
      <c r="NUS49" s="467"/>
      <c r="NUT49" s="467"/>
      <c r="NUU49" s="467"/>
      <c r="NUV49" s="467"/>
      <c r="NUW49" s="467"/>
      <c r="NUX49" s="467"/>
      <c r="NUY49" s="467"/>
      <c r="NUZ49" s="467"/>
      <c r="NVA49" s="467"/>
      <c r="NVB49" s="467"/>
      <c r="NVC49" s="467"/>
      <c r="NVD49" s="467"/>
      <c r="NVE49" s="467"/>
      <c r="NVF49" s="467"/>
      <c r="NVG49" s="467"/>
      <c r="NVH49" s="467"/>
      <c r="NVI49" s="467"/>
      <c r="NVJ49" s="467"/>
      <c r="NVK49" s="467"/>
      <c r="NVL49" s="467"/>
      <c r="NVM49" s="467"/>
      <c r="NVN49" s="467"/>
      <c r="NVO49" s="467"/>
      <c r="NVP49" s="467"/>
      <c r="NVQ49" s="467"/>
      <c r="NVR49" s="467"/>
      <c r="NVS49" s="467"/>
      <c r="NVT49" s="467"/>
      <c r="NVU49" s="467"/>
      <c r="NVV49" s="467"/>
      <c r="NVW49" s="467"/>
      <c r="NVX49" s="467"/>
      <c r="NVY49" s="467"/>
      <c r="NVZ49" s="467"/>
      <c r="NWA49" s="467"/>
      <c r="NWB49" s="467"/>
      <c r="NWC49" s="467"/>
      <c r="NWD49" s="467"/>
      <c r="NWE49" s="467"/>
      <c r="NWF49" s="467"/>
      <c r="NWG49" s="467"/>
      <c r="NWH49" s="467"/>
      <c r="NWI49" s="467"/>
      <c r="NWJ49" s="467"/>
      <c r="NWK49" s="467"/>
      <c r="NWL49" s="467"/>
      <c r="NWM49" s="467"/>
      <c r="NWN49" s="467"/>
      <c r="NWO49" s="467"/>
      <c r="NWP49" s="467"/>
      <c r="NWQ49" s="467"/>
      <c r="NWR49" s="467"/>
      <c r="NWS49" s="467"/>
      <c r="NWT49" s="467"/>
      <c r="NWU49" s="467"/>
      <c r="NWV49" s="467"/>
      <c r="NWW49" s="467"/>
      <c r="NWX49" s="467"/>
      <c r="NWY49" s="467"/>
      <c r="NWZ49" s="467"/>
      <c r="NXA49" s="467"/>
      <c r="NXB49" s="467"/>
      <c r="NXC49" s="467"/>
      <c r="NXD49" s="467"/>
      <c r="NXE49" s="467"/>
      <c r="NXF49" s="467"/>
      <c r="NXG49" s="467"/>
      <c r="NXH49" s="467"/>
      <c r="NXI49" s="467"/>
      <c r="NXJ49" s="467"/>
      <c r="NXK49" s="467"/>
      <c r="NXL49" s="467"/>
      <c r="NXM49" s="467"/>
      <c r="NXN49" s="467"/>
      <c r="NXO49" s="467"/>
      <c r="NXP49" s="467"/>
      <c r="NXQ49" s="467"/>
      <c r="NXR49" s="467"/>
      <c r="NXS49" s="467"/>
      <c r="NXT49" s="467"/>
      <c r="NXU49" s="467"/>
      <c r="NXV49" s="467"/>
      <c r="NXW49" s="467"/>
      <c r="NXX49" s="467"/>
      <c r="NXY49" s="467"/>
      <c r="NXZ49" s="467"/>
      <c r="NYA49" s="467"/>
      <c r="NYB49" s="467"/>
      <c r="NYC49" s="467"/>
      <c r="NYD49" s="467"/>
      <c r="NYE49" s="467"/>
      <c r="NYF49" s="467"/>
      <c r="NYG49" s="467"/>
      <c r="NYH49" s="467"/>
      <c r="NYI49" s="467"/>
      <c r="NYJ49" s="467"/>
      <c r="NYK49" s="467"/>
      <c r="NYL49" s="467"/>
      <c r="NYM49" s="467"/>
      <c r="NYN49" s="467"/>
      <c r="NYO49" s="467"/>
      <c r="NYP49" s="467"/>
      <c r="NYQ49" s="467"/>
      <c r="NYR49" s="467"/>
      <c r="NYS49" s="467"/>
      <c r="NYT49" s="467"/>
      <c r="NYU49" s="467"/>
      <c r="NYV49" s="467"/>
      <c r="NYW49" s="467"/>
      <c r="NYX49" s="467"/>
      <c r="NYY49" s="467"/>
      <c r="NYZ49" s="467"/>
      <c r="NZA49" s="467"/>
      <c r="NZB49" s="467"/>
      <c r="NZC49" s="467"/>
      <c r="NZD49" s="467"/>
      <c r="NZE49" s="467"/>
      <c r="NZF49" s="467"/>
      <c r="NZG49" s="467"/>
      <c r="NZH49" s="467"/>
      <c r="NZI49" s="467"/>
      <c r="NZJ49" s="467"/>
      <c r="NZK49" s="467"/>
      <c r="NZL49" s="467"/>
      <c r="NZM49" s="467"/>
      <c r="NZN49" s="467"/>
      <c r="NZO49" s="467"/>
      <c r="NZP49" s="467"/>
      <c r="NZQ49" s="467"/>
      <c r="NZR49" s="467"/>
      <c r="NZS49" s="467"/>
      <c r="NZT49" s="467"/>
      <c r="NZU49" s="467"/>
      <c r="NZV49" s="467"/>
      <c r="NZW49" s="467"/>
      <c r="NZX49" s="467"/>
      <c r="NZY49" s="467"/>
      <c r="NZZ49" s="467"/>
      <c r="OAA49" s="467"/>
      <c r="OAB49" s="467"/>
      <c r="OAC49" s="467"/>
      <c r="OAD49" s="467"/>
      <c r="OAE49" s="467"/>
      <c r="OAF49" s="467"/>
      <c r="OAG49" s="467"/>
      <c r="OAH49" s="467"/>
      <c r="OAI49" s="467"/>
      <c r="OAJ49" s="467"/>
      <c r="OAK49" s="467"/>
      <c r="OAL49" s="467"/>
      <c r="OAM49" s="467"/>
      <c r="OAN49" s="467"/>
      <c r="OAO49" s="467"/>
      <c r="OAP49" s="467"/>
      <c r="OAQ49" s="467"/>
      <c r="OAR49" s="467"/>
      <c r="OAS49" s="467"/>
      <c r="OAT49" s="467"/>
      <c r="OAU49" s="467"/>
      <c r="OAV49" s="467"/>
      <c r="OAW49" s="467"/>
      <c r="OAX49" s="467"/>
      <c r="OAY49" s="467"/>
      <c r="OAZ49" s="467"/>
      <c r="OBA49" s="467"/>
      <c r="OBB49" s="467"/>
      <c r="OBC49" s="467"/>
      <c r="OBD49" s="467"/>
      <c r="OBE49" s="467"/>
      <c r="OBF49" s="467"/>
      <c r="OBG49" s="467"/>
      <c r="OBH49" s="467"/>
      <c r="OBI49" s="467"/>
      <c r="OBJ49" s="467"/>
      <c r="OBK49" s="467"/>
      <c r="OBL49" s="467"/>
      <c r="OBM49" s="467"/>
      <c r="OBN49" s="467"/>
      <c r="OBO49" s="467"/>
      <c r="OBP49" s="467"/>
      <c r="OBQ49" s="467"/>
      <c r="OBR49" s="467"/>
      <c r="OBS49" s="467"/>
      <c r="OBT49" s="467"/>
      <c r="OBU49" s="467"/>
      <c r="OBV49" s="467"/>
      <c r="OBW49" s="467"/>
      <c r="OBX49" s="467"/>
      <c r="OBY49" s="467"/>
      <c r="OBZ49" s="467"/>
      <c r="OCA49" s="467"/>
      <c r="OCB49" s="467"/>
      <c r="OCC49" s="467"/>
      <c r="OCD49" s="467"/>
      <c r="OCE49" s="467"/>
      <c r="OCF49" s="467"/>
      <c r="OCG49" s="467"/>
      <c r="OCH49" s="467"/>
      <c r="OCI49" s="467"/>
      <c r="OCJ49" s="467"/>
      <c r="OCK49" s="467"/>
      <c r="OCL49" s="467"/>
      <c r="OCM49" s="467"/>
      <c r="OCN49" s="467"/>
      <c r="OCO49" s="467"/>
      <c r="OCP49" s="467"/>
      <c r="OCQ49" s="467"/>
      <c r="OCR49" s="467"/>
      <c r="OCS49" s="467"/>
      <c r="OCT49" s="467"/>
      <c r="OCU49" s="467"/>
      <c r="OCV49" s="467"/>
      <c r="OCW49" s="467"/>
      <c r="OCX49" s="467"/>
      <c r="OCY49" s="467"/>
      <c r="OCZ49" s="467"/>
      <c r="ODA49" s="467"/>
      <c r="ODB49" s="467"/>
      <c r="ODC49" s="467"/>
      <c r="ODD49" s="467"/>
      <c r="ODE49" s="467"/>
      <c r="ODF49" s="467"/>
      <c r="ODG49" s="467"/>
      <c r="ODH49" s="467"/>
      <c r="ODI49" s="467"/>
      <c r="ODJ49" s="467"/>
      <c r="ODK49" s="467"/>
      <c r="ODL49" s="467"/>
      <c r="ODM49" s="467"/>
      <c r="ODN49" s="467"/>
      <c r="ODO49" s="467"/>
      <c r="ODP49" s="467"/>
      <c r="ODQ49" s="467"/>
      <c r="ODR49" s="467"/>
      <c r="ODS49" s="467"/>
      <c r="ODT49" s="467"/>
      <c r="ODU49" s="467"/>
      <c r="ODV49" s="467"/>
      <c r="ODW49" s="467"/>
      <c r="ODX49" s="467"/>
      <c r="ODY49" s="467"/>
      <c r="ODZ49" s="467"/>
      <c r="OEA49" s="467"/>
      <c r="OEB49" s="467"/>
      <c r="OEC49" s="467"/>
      <c r="OED49" s="467"/>
      <c r="OEE49" s="467"/>
      <c r="OEF49" s="467"/>
      <c r="OEG49" s="467"/>
      <c r="OEH49" s="467"/>
      <c r="OEI49" s="467"/>
      <c r="OEJ49" s="467"/>
      <c r="OEK49" s="467"/>
      <c r="OEL49" s="467"/>
      <c r="OEM49" s="467"/>
      <c r="OEN49" s="467"/>
      <c r="OEO49" s="467"/>
      <c r="OEP49" s="467"/>
      <c r="OEQ49" s="467"/>
      <c r="OER49" s="467"/>
      <c r="OES49" s="467"/>
      <c r="OET49" s="467"/>
      <c r="OEU49" s="467"/>
      <c r="OEV49" s="467"/>
      <c r="OEW49" s="467"/>
      <c r="OEX49" s="467"/>
      <c r="OEY49" s="467"/>
      <c r="OEZ49" s="467"/>
      <c r="OFA49" s="467"/>
      <c r="OFB49" s="467"/>
      <c r="OFC49" s="467"/>
      <c r="OFD49" s="467"/>
      <c r="OFE49" s="467"/>
      <c r="OFF49" s="467"/>
      <c r="OFG49" s="467"/>
      <c r="OFH49" s="467"/>
      <c r="OFI49" s="467"/>
      <c r="OFJ49" s="467"/>
      <c r="OFK49" s="467"/>
      <c r="OFL49" s="467"/>
      <c r="OFM49" s="467"/>
      <c r="OFN49" s="467"/>
      <c r="OFO49" s="467"/>
      <c r="OFP49" s="467"/>
      <c r="OFQ49" s="467"/>
      <c r="OFR49" s="467"/>
      <c r="OFS49" s="467"/>
      <c r="OFT49" s="467"/>
      <c r="OFU49" s="467"/>
      <c r="OFV49" s="467"/>
      <c r="OFW49" s="467"/>
      <c r="OFX49" s="467"/>
      <c r="OFY49" s="467"/>
      <c r="OFZ49" s="467"/>
      <c r="OGA49" s="467"/>
      <c r="OGB49" s="467"/>
      <c r="OGC49" s="467"/>
      <c r="OGD49" s="467"/>
      <c r="OGE49" s="467"/>
      <c r="OGF49" s="467"/>
      <c r="OGG49" s="467"/>
      <c r="OGH49" s="467"/>
      <c r="OGI49" s="467"/>
      <c r="OGJ49" s="467"/>
      <c r="OGK49" s="467"/>
      <c r="OGL49" s="467"/>
      <c r="OGM49" s="467"/>
      <c r="OGN49" s="467"/>
      <c r="OGO49" s="467"/>
      <c r="OGP49" s="467"/>
      <c r="OGQ49" s="467"/>
      <c r="OGR49" s="467"/>
      <c r="OGS49" s="467"/>
      <c r="OGT49" s="467"/>
      <c r="OGU49" s="467"/>
      <c r="OGV49" s="467"/>
      <c r="OGW49" s="467"/>
      <c r="OGX49" s="467"/>
      <c r="OGY49" s="467"/>
      <c r="OGZ49" s="467"/>
      <c r="OHA49" s="467"/>
      <c r="OHB49" s="467"/>
      <c r="OHC49" s="467"/>
      <c r="OHD49" s="467"/>
      <c r="OHE49" s="467"/>
      <c r="OHF49" s="467"/>
      <c r="OHG49" s="467"/>
      <c r="OHH49" s="467"/>
      <c r="OHI49" s="467"/>
      <c r="OHJ49" s="467"/>
      <c r="OHK49" s="467"/>
      <c r="OHL49" s="467"/>
      <c r="OHM49" s="467"/>
      <c r="OHN49" s="467"/>
      <c r="OHO49" s="467"/>
      <c r="OHP49" s="467"/>
      <c r="OHQ49" s="467"/>
      <c r="OHR49" s="467"/>
      <c r="OHS49" s="467"/>
      <c r="OHT49" s="467"/>
      <c r="OHU49" s="467"/>
      <c r="OHV49" s="467"/>
      <c r="OHW49" s="467"/>
      <c r="OHX49" s="467"/>
      <c r="OHY49" s="467"/>
      <c r="OHZ49" s="467"/>
      <c r="OIA49" s="467"/>
      <c r="OIB49" s="467"/>
      <c r="OIC49" s="467"/>
      <c r="OID49" s="467"/>
      <c r="OIE49" s="467"/>
      <c r="OIF49" s="467"/>
      <c r="OIG49" s="467"/>
      <c r="OIH49" s="467"/>
      <c r="OII49" s="467"/>
      <c r="OIJ49" s="467"/>
      <c r="OIK49" s="467"/>
      <c r="OIL49" s="467"/>
      <c r="OIM49" s="467"/>
      <c r="OIN49" s="467"/>
      <c r="OIO49" s="467"/>
      <c r="OIP49" s="467"/>
      <c r="OIQ49" s="467"/>
      <c r="OIR49" s="467"/>
      <c r="OIS49" s="467"/>
      <c r="OIT49" s="467"/>
      <c r="OIU49" s="467"/>
      <c r="OIV49" s="467"/>
      <c r="OIW49" s="467"/>
      <c r="OIX49" s="467"/>
      <c r="OIY49" s="467"/>
      <c r="OIZ49" s="467"/>
      <c r="OJA49" s="467"/>
      <c r="OJB49" s="467"/>
      <c r="OJC49" s="467"/>
      <c r="OJD49" s="467"/>
      <c r="OJE49" s="467"/>
      <c r="OJF49" s="467"/>
      <c r="OJG49" s="467"/>
      <c r="OJH49" s="467"/>
      <c r="OJI49" s="467"/>
      <c r="OJJ49" s="467"/>
      <c r="OJK49" s="467"/>
      <c r="OJL49" s="467"/>
      <c r="OJM49" s="467"/>
      <c r="OJN49" s="467"/>
      <c r="OJO49" s="467"/>
      <c r="OJP49" s="467"/>
      <c r="OJQ49" s="467"/>
      <c r="OJR49" s="467"/>
      <c r="OJS49" s="467"/>
      <c r="OJT49" s="467"/>
      <c r="OJU49" s="467"/>
      <c r="OJV49" s="467"/>
      <c r="OJW49" s="467"/>
      <c r="OJX49" s="467"/>
      <c r="OJY49" s="467"/>
      <c r="OJZ49" s="467"/>
      <c r="OKA49" s="467"/>
      <c r="OKB49" s="467"/>
      <c r="OKC49" s="467"/>
      <c r="OKD49" s="467"/>
      <c r="OKE49" s="467"/>
      <c r="OKF49" s="467"/>
      <c r="OKG49" s="467"/>
      <c r="OKH49" s="467"/>
      <c r="OKI49" s="467"/>
      <c r="OKJ49" s="467"/>
      <c r="OKK49" s="467"/>
      <c r="OKL49" s="467"/>
      <c r="OKM49" s="467"/>
      <c r="OKN49" s="467"/>
      <c r="OKO49" s="467"/>
      <c r="OKP49" s="467"/>
      <c r="OKQ49" s="467"/>
      <c r="OKR49" s="467"/>
      <c r="OKS49" s="467"/>
      <c r="OKT49" s="467"/>
      <c r="OKU49" s="467"/>
      <c r="OKV49" s="467"/>
      <c r="OKW49" s="467"/>
      <c r="OKX49" s="467"/>
      <c r="OKY49" s="467"/>
      <c r="OKZ49" s="467"/>
      <c r="OLA49" s="467"/>
      <c r="OLB49" s="467"/>
      <c r="OLC49" s="467"/>
      <c r="OLD49" s="467"/>
      <c r="OLE49" s="467"/>
      <c r="OLF49" s="467"/>
      <c r="OLG49" s="467"/>
      <c r="OLH49" s="467"/>
      <c r="OLI49" s="467"/>
      <c r="OLJ49" s="467"/>
      <c r="OLK49" s="467"/>
      <c r="OLL49" s="467"/>
      <c r="OLM49" s="467"/>
      <c r="OLN49" s="467"/>
      <c r="OLO49" s="467"/>
      <c r="OLP49" s="467"/>
      <c r="OLQ49" s="467"/>
      <c r="OLR49" s="467"/>
      <c r="OLS49" s="467"/>
      <c r="OLT49" s="467"/>
      <c r="OLU49" s="467"/>
      <c r="OLV49" s="467"/>
      <c r="OLW49" s="467"/>
      <c r="OLX49" s="467"/>
      <c r="OLY49" s="467"/>
      <c r="OLZ49" s="467"/>
      <c r="OMA49" s="467"/>
      <c r="OMB49" s="467"/>
      <c r="OMC49" s="467"/>
      <c r="OMD49" s="467"/>
      <c r="OME49" s="467"/>
      <c r="OMF49" s="467"/>
      <c r="OMG49" s="467"/>
      <c r="OMH49" s="467"/>
      <c r="OMI49" s="467"/>
      <c r="OMJ49" s="467"/>
      <c r="OMK49" s="467"/>
      <c r="OML49" s="467"/>
      <c r="OMM49" s="467"/>
      <c r="OMN49" s="467"/>
      <c r="OMO49" s="467"/>
      <c r="OMP49" s="467"/>
      <c r="OMQ49" s="467"/>
      <c r="OMR49" s="467"/>
      <c r="OMS49" s="467"/>
      <c r="OMT49" s="467"/>
      <c r="OMU49" s="467"/>
      <c r="OMV49" s="467"/>
      <c r="OMW49" s="467"/>
      <c r="OMX49" s="467"/>
      <c r="OMY49" s="467"/>
      <c r="OMZ49" s="467"/>
      <c r="ONA49" s="467"/>
      <c r="ONB49" s="467"/>
      <c r="ONC49" s="467"/>
      <c r="OND49" s="467"/>
      <c r="ONE49" s="467"/>
      <c r="ONF49" s="467"/>
      <c r="ONG49" s="467"/>
      <c r="ONH49" s="467"/>
      <c r="ONI49" s="467"/>
      <c r="ONJ49" s="467"/>
      <c r="ONK49" s="467"/>
      <c r="ONL49" s="467"/>
      <c r="ONM49" s="467"/>
      <c r="ONN49" s="467"/>
      <c r="ONO49" s="467"/>
      <c r="ONP49" s="467"/>
      <c r="ONQ49" s="467"/>
      <c r="ONR49" s="467"/>
      <c r="ONS49" s="467"/>
      <c r="ONT49" s="467"/>
      <c r="ONU49" s="467"/>
      <c r="ONV49" s="467"/>
      <c r="ONW49" s="467"/>
      <c r="ONX49" s="467"/>
      <c r="ONY49" s="467"/>
      <c r="ONZ49" s="467"/>
      <c r="OOA49" s="467"/>
      <c r="OOB49" s="467"/>
      <c r="OOC49" s="467"/>
      <c r="OOD49" s="467"/>
      <c r="OOE49" s="467"/>
      <c r="OOF49" s="467"/>
      <c r="OOG49" s="467"/>
      <c r="OOH49" s="467"/>
      <c r="OOI49" s="467"/>
      <c r="OOJ49" s="467"/>
      <c r="OOK49" s="467"/>
      <c r="OOL49" s="467"/>
      <c r="OOM49" s="467"/>
      <c r="OON49" s="467"/>
      <c r="OOO49" s="467"/>
      <c r="OOP49" s="467"/>
      <c r="OOQ49" s="467"/>
      <c r="OOR49" s="467"/>
      <c r="OOS49" s="467"/>
      <c r="OOT49" s="467"/>
      <c r="OOU49" s="467"/>
      <c r="OOV49" s="467"/>
      <c r="OOW49" s="467"/>
      <c r="OOX49" s="467"/>
      <c r="OOY49" s="467"/>
      <c r="OOZ49" s="467"/>
      <c r="OPA49" s="467"/>
      <c r="OPB49" s="467"/>
      <c r="OPC49" s="467"/>
      <c r="OPD49" s="467"/>
      <c r="OPE49" s="467"/>
      <c r="OPF49" s="467"/>
      <c r="OPG49" s="467"/>
      <c r="OPH49" s="467"/>
      <c r="OPI49" s="467"/>
      <c r="OPJ49" s="467"/>
      <c r="OPK49" s="467"/>
      <c r="OPL49" s="467"/>
      <c r="OPM49" s="467"/>
      <c r="OPN49" s="467"/>
      <c r="OPO49" s="467"/>
      <c r="OPP49" s="467"/>
      <c r="OPQ49" s="467"/>
      <c r="OPR49" s="467"/>
      <c r="OPS49" s="467"/>
      <c r="OPT49" s="467"/>
      <c r="OPU49" s="467"/>
      <c r="OPV49" s="467"/>
      <c r="OPW49" s="467"/>
      <c r="OPX49" s="467"/>
      <c r="OPY49" s="467"/>
      <c r="OPZ49" s="467"/>
      <c r="OQA49" s="467"/>
      <c r="OQB49" s="467"/>
      <c r="OQC49" s="467"/>
      <c r="OQD49" s="467"/>
      <c r="OQE49" s="467"/>
      <c r="OQF49" s="467"/>
      <c r="OQG49" s="467"/>
      <c r="OQH49" s="467"/>
      <c r="OQI49" s="467"/>
      <c r="OQJ49" s="467"/>
      <c r="OQK49" s="467"/>
      <c r="OQL49" s="467"/>
      <c r="OQM49" s="467"/>
      <c r="OQN49" s="467"/>
      <c r="OQO49" s="467"/>
      <c r="OQP49" s="467"/>
      <c r="OQQ49" s="467"/>
      <c r="OQR49" s="467"/>
      <c r="OQS49" s="467"/>
      <c r="OQT49" s="467"/>
      <c r="OQU49" s="467"/>
      <c r="OQV49" s="467"/>
      <c r="OQW49" s="467"/>
      <c r="OQX49" s="467"/>
      <c r="OQY49" s="467"/>
      <c r="OQZ49" s="467"/>
      <c r="ORA49" s="467"/>
      <c r="ORB49" s="467"/>
      <c r="ORC49" s="467"/>
      <c r="ORD49" s="467"/>
      <c r="ORE49" s="467"/>
      <c r="ORF49" s="467"/>
      <c r="ORG49" s="467"/>
      <c r="ORH49" s="467"/>
      <c r="ORI49" s="467"/>
      <c r="ORJ49" s="467"/>
      <c r="ORK49" s="467"/>
      <c r="ORL49" s="467"/>
      <c r="ORM49" s="467"/>
      <c r="ORN49" s="467"/>
      <c r="ORO49" s="467"/>
      <c r="ORP49" s="467"/>
      <c r="ORQ49" s="467"/>
      <c r="ORR49" s="467"/>
      <c r="ORS49" s="467"/>
      <c r="ORT49" s="467"/>
      <c r="ORU49" s="467"/>
      <c r="ORV49" s="467"/>
      <c r="ORW49" s="467"/>
      <c r="ORX49" s="467"/>
      <c r="ORY49" s="467"/>
      <c r="ORZ49" s="467"/>
      <c r="OSA49" s="467"/>
      <c r="OSB49" s="467"/>
      <c r="OSC49" s="467"/>
      <c r="OSD49" s="467"/>
      <c r="OSE49" s="467"/>
      <c r="OSF49" s="467"/>
      <c r="OSG49" s="467"/>
      <c r="OSH49" s="467"/>
      <c r="OSI49" s="467"/>
      <c r="OSJ49" s="467"/>
      <c r="OSK49" s="467"/>
      <c r="OSL49" s="467"/>
      <c r="OSM49" s="467"/>
      <c r="OSN49" s="467"/>
      <c r="OSO49" s="467"/>
      <c r="OSP49" s="467"/>
      <c r="OSQ49" s="467"/>
      <c r="OSR49" s="467"/>
      <c r="OSS49" s="467"/>
      <c r="OST49" s="467"/>
      <c r="OSU49" s="467"/>
      <c r="OSV49" s="467"/>
      <c r="OSW49" s="467"/>
      <c r="OSX49" s="467"/>
      <c r="OSY49" s="467"/>
      <c r="OSZ49" s="467"/>
      <c r="OTA49" s="467"/>
      <c r="OTB49" s="467"/>
      <c r="OTC49" s="467"/>
      <c r="OTD49" s="467"/>
      <c r="OTE49" s="467"/>
      <c r="OTF49" s="467"/>
      <c r="OTG49" s="467"/>
      <c r="OTH49" s="467"/>
      <c r="OTI49" s="467"/>
      <c r="OTJ49" s="467"/>
      <c r="OTK49" s="467"/>
      <c r="OTL49" s="467"/>
      <c r="OTM49" s="467"/>
      <c r="OTN49" s="467"/>
      <c r="OTO49" s="467"/>
      <c r="OTP49" s="467"/>
      <c r="OTQ49" s="467"/>
      <c r="OTR49" s="467"/>
      <c r="OTS49" s="467"/>
      <c r="OTT49" s="467"/>
      <c r="OTU49" s="467"/>
      <c r="OTV49" s="467"/>
      <c r="OTW49" s="467"/>
      <c r="OTX49" s="467"/>
      <c r="OTY49" s="467"/>
      <c r="OTZ49" s="467"/>
      <c r="OUA49" s="467"/>
      <c r="OUB49" s="467"/>
      <c r="OUC49" s="467"/>
      <c r="OUD49" s="467"/>
      <c r="OUE49" s="467"/>
      <c r="OUF49" s="467"/>
      <c r="OUG49" s="467"/>
      <c r="OUH49" s="467"/>
      <c r="OUI49" s="467"/>
      <c r="OUJ49" s="467"/>
      <c r="OUK49" s="467"/>
      <c r="OUL49" s="467"/>
      <c r="OUM49" s="467"/>
      <c r="OUN49" s="467"/>
      <c r="OUO49" s="467"/>
      <c r="OUP49" s="467"/>
      <c r="OUQ49" s="467"/>
      <c r="OUR49" s="467"/>
      <c r="OUS49" s="467"/>
      <c r="OUT49" s="467"/>
      <c r="OUU49" s="467"/>
      <c r="OUV49" s="467"/>
      <c r="OUW49" s="467"/>
      <c r="OUX49" s="467"/>
      <c r="OUY49" s="467"/>
      <c r="OUZ49" s="467"/>
      <c r="OVA49" s="467"/>
      <c r="OVB49" s="467"/>
      <c r="OVC49" s="467"/>
      <c r="OVD49" s="467"/>
      <c r="OVE49" s="467"/>
      <c r="OVF49" s="467"/>
      <c r="OVG49" s="467"/>
      <c r="OVH49" s="467"/>
      <c r="OVI49" s="467"/>
      <c r="OVJ49" s="467"/>
      <c r="OVK49" s="467"/>
      <c r="OVL49" s="467"/>
      <c r="OVM49" s="467"/>
      <c r="OVN49" s="467"/>
      <c r="OVO49" s="467"/>
      <c r="OVP49" s="467"/>
      <c r="OVQ49" s="467"/>
      <c r="OVR49" s="467"/>
      <c r="OVS49" s="467"/>
      <c r="OVT49" s="467"/>
      <c r="OVU49" s="467"/>
      <c r="OVV49" s="467"/>
      <c r="OVW49" s="467"/>
      <c r="OVX49" s="467"/>
      <c r="OVY49" s="467"/>
      <c r="OVZ49" s="467"/>
      <c r="OWA49" s="467"/>
      <c r="OWB49" s="467"/>
      <c r="OWC49" s="467"/>
      <c r="OWD49" s="467"/>
      <c r="OWE49" s="467"/>
      <c r="OWF49" s="467"/>
      <c r="OWG49" s="467"/>
      <c r="OWH49" s="467"/>
      <c r="OWI49" s="467"/>
      <c r="OWJ49" s="467"/>
      <c r="OWK49" s="467"/>
      <c r="OWL49" s="467"/>
      <c r="OWM49" s="467"/>
      <c r="OWN49" s="467"/>
      <c r="OWO49" s="467"/>
      <c r="OWP49" s="467"/>
      <c r="OWQ49" s="467"/>
      <c r="OWR49" s="467"/>
      <c r="OWS49" s="467"/>
      <c r="OWT49" s="467"/>
      <c r="OWU49" s="467"/>
      <c r="OWV49" s="467"/>
      <c r="OWW49" s="467"/>
      <c r="OWX49" s="467"/>
      <c r="OWY49" s="467"/>
      <c r="OWZ49" s="467"/>
      <c r="OXA49" s="467"/>
      <c r="OXB49" s="467"/>
      <c r="OXC49" s="467"/>
      <c r="OXD49" s="467"/>
      <c r="OXE49" s="467"/>
      <c r="OXF49" s="467"/>
      <c r="OXG49" s="467"/>
      <c r="OXH49" s="467"/>
      <c r="OXI49" s="467"/>
      <c r="OXJ49" s="467"/>
      <c r="OXK49" s="467"/>
      <c r="OXL49" s="467"/>
      <c r="OXM49" s="467"/>
      <c r="OXN49" s="467"/>
      <c r="OXO49" s="467"/>
      <c r="OXP49" s="467"/>
      <c r="OXQ49" s="467"/>
      <c r="OXR49" s="467"/>
      <c r="OXS49" s="467"/>
      <c r="OXT49" s="467"/>
      <c r="OXU49" s="467"/>
      <c r="OXV49" s="467"/>
      <c r="OXW49" s="467"/>
      <c r="OXX49" s="467"/>
      <c r="OXY49" s="467"/>
      <c r="OXZ49" s="467"/>
      <c r="OYA49" s="467"/>
      <c r="OYB49" s="467"/>
      <c r="OYC49" s="467"/>
      <c r="OYD49" s="467"/>
      <c r="OYE49" s="467"/>
      <c r="OYF49" s="467"/>
      <c r="OYG49" s="467"/>
      <c r="OYH49" s="467"/>
      <c r="OYI49" s="467"/>
      <c r="OYJ49" s="467"/>
      <c r="OYK49" s="467"/>
      <c r="OYL49" s="467"/>
      <c r="OYM49" s="467"/>
      <c r="OYN49" s="467"/>
      <c r="OYO49" s="467"/>
      <c r="OYP49" s="467"/>
      <c r="OYQ49" s="467"/>
      <c r="OYR49" s="467"/>
      <c r="OYS49" s="467"/>
      <c r="OYT49" s="467"/>
      <c r="OYU49" s="467"/>
      <c r="OYV49" s="467"/>
      <c r="OYW49" s="467"/>
      <c r="OYX49" s="467"/>
      <c r="OYY49" s="467"/>
      <c r="OYZ49" s="467"/>
      <c r="OZA49" s="467"/>
      <c r="OZB49" s="467"/>
      <c r="OZC49" s="467"/>
      <c r="OZD49" s="467"/>
      <c r="OZE49" s="467"/>
      <c r="OZF49" s="467"/>
      <c r="OZG49" s="467"/>
      <c r="OZH49" s="467"/>
      <c r="OZI49" s="467"/>
      <c r="OZJ49" s="467"/>
      <c r="OZK49" s="467"/>
      <c r="OZL49" s="467"/>
      <c r="OZM49" s="467"/>
      <c r="OZN49" s="467"/>
      <c r="OZO49" s="467"/>
      <c r="OZP49" s="467"/>
      <c r="OZQ49" s="467"/>
      <c r="OZR49" s="467"/>
      <c r="OZS49" s="467"/>
      <c r="OZT49" s="467"/>
      <c r="OZU49" s="467"/>
      <c r="OZV49" s="467"/>
      <c r="OZW49" s="467"/>
      <c r="OZX49" s="467"/>
      <c r="OZY49" s="467"/>
      <c r="OZZ49" s="467"/>
      <c r="PAA49" s="467"/>
      <c r="PAB49" s="467"/>
      <c r="PAC49" s="467"/>
      <c r="PAD49" s="467"/>
      <c r="PAE49" s="467"/>
      <c r="PAF49" s="467"/>
      <c r="PAG49" s="467"/>
      <c r="PAH49" s="467"/>
      <c r="PAI49" s="467"/>
      <c r="PAJ49" s="467"/>
      <c r="PAK49" s="467"/>
      <c r="PAL49" s="467"/>
      <c r="PAM49" s="467"/>
      <c r="PAN49" s="467"/>
      <c r="PAO49" s="467"/>
      <c r="PAP49" s="467"/>
      <c r="PAQ49" s="467"/>
      <c r="PAR49" s="467"/>
      <c r="PAS49" s="467"/>
      <c r="PAT49" s="467"/>
      <c r="PAU49" s="467"/>
      <c r="PAV49" s="467"/>
      <c r="PAW49" s="467"/>
      <c r="PAX49" s="467"/>
      <c r="PAY49" s="467"/>
      <c r="PAZ49" s="467"/>
      <c r="PBA49" s="467"/>
      <c r="PBB49" s="467"/>
      <c r="PBC49" s="467"/>
      <c r="PBD49" s="467"/>
      <c r="PBE49" s="467"/>
      <c r="PBF49" s="467"/>
      <c r="PBG49" s="467"/>
      <c r="PBH49" s="467"/>
      <c r="PBI49" s="467"/>
      <c r="PBJ49" s="467"/>
      <c r="PBK49" s="467"/>
      <c r="PBL49" s="467"/>
      <c r="PBM49" s="467"/>
      <c r="PBN49" s="467"/>
      <c r="PBO49" s="467"/>
      <c r="PBP49" s="467"/>
      <c r="PBQ49" s="467"/>
      <c r="PBR49" s="467"/>
      <c r="PBS49" s="467"/>
      <c r="PBT49" s="467"/>
      <c r="PBU49" s="467"/>
      <c r="PBV49" s="467"/>
      <c r="PBW49" s="467"/>
      <c r="PBX49" s="467"/>
      <c r="PBY49" s="467"/>
      <c r="PBZ49" s="467"/>
      <c r="PCA49" s="467"/>
      <c r="PCB49" s="467"/>
      <c r="PCC49" s="467"/>
      <c r="PCD49" s="467"/>
      <c r="PCE49" s="467"/>
      <c r="PCF49" s="467"/>
      <c r="PCG49" s="467"/>
      <c r="PCH49" s="467"/>
      <c r="PCI49" s="467"/>
      <c r="PCJ49" s="467"/>
      <c r="PCK49" s="467"/>
      <c r="PCL49" s="467"/>
      <c r="PCM49" s="467"/>
      <c r="PCN49" s="467"/>
      <c r="PCO49" s="467"/>
      <c r="PCP49" s="467"/>
      <c r="PCQ49" s="467"/>
      <c r="PCR49" s="467"/>
      <c r="PCS49" s="467"/>
      <c r="PCT49" s="467"/>
      <c r="PCU49" s="467"/>
      <c r="PCV49" s="467"/>
      <c r="PCW49" s="467"/>
      <c r="PCX49" s="467"/>
      <c r="PCY49" s="467"/>
      <c r="PCZ49" s="467"/>
      <c r="PDA49" s="467"/>
      <c r="PDB49" s="467"/>
      <c r="PDC49" s="467"/>
      <c r="PDD49" s="467"/>
      <c r="PDE49" s="467"/>
      <c r="PDF49" s="467"/>
      <c r="PDG49" s="467"/>
      <c r="PDH49" s="467"/>
      <c r="PDI49" s="467"/>
      <c r="PDJ49" s="467"/>
      <c r="PDK49" s="467"/>
      <c r="PDL49" s="467"/>
      <c r="PDM49" s="467"/>
      <c r="PDN49" s="467"/>
      <c r="PDO49" s="467"/>
      <c r="PDP49" s="467"/>
      <c r="PDQ49" s="467"/>
      <c r="PDR49" s="467"/>
      <c r="PDS49" s="467"/>
      <c r="PDT49" s="467"/>
      <c r="PDU49" s="467"/>
      <c r="PDV49" s="467"/>
      <c r="PDW49" s="467"/>
      <c r="PDX49" s="467"/>
      <c r="PDY49" s="467"/>
      <c r="PDZ49" s="467"/>
      <c r="PEA49" s="467"/>
      <c r="PEB49" s="467"/>
      <c r="PEC49" s="467"/>
      <c r="PED49" s="467"/>
      <c r="PEE49" s="467"/>
      <c r="PEF49" s="467"/>
      <c r="PEG49" s="467"/>
      <c r="PEH49" s="467"/>
      <c r="PEI49" s="467"/>
      <c r="PEJ49" s="467"/>
      <c r="PEK49" s="467"/>
      <c r="PEL49" s="467"/>
      <c r="PEM49" s="467"/>
      <c r="PEN49" s="467"/>
      <c r="PEO49" s="467"/>
      <c r="PEP49" s="467"/>
      <c r="PEQ49" s="467"/>
      <c r="PER49" s="467"/>
      <c r="PES49" s="467"/>
      <c r="PET49" s="467"/>
      <c r="PEU49" s="467"/>
      <c r="PEV49" s="467"/>
      <c r="PEW49" s="467"/>
      <c r="PEX49" s="467"/>
      <c r="PEY49" s="467"/>
      <c r="PEZ49" s="467"/>
      <c r="PFA49" s="467"/>
      <c r="PFB49" s="467"/>
      <c r="PFC49" s="467"/>
      <c r="PFD49" s="467"/>
      <c r="PFE49" s="467"/>
      <c r="PFF49" s="467"/>
      <c r="PFG49" s="467"/>
      <c r="PFH49" s="467"/>
      <c r="PFI49" s="467"/>
      <c r="PFJ49" s="467"/>
      <c r="PFK49" s="467"/>
      <c r="PFL49" s="467"/>
      <c r="PFM49" s="467"/>
      <c r="PFN49" s="467"/>
      <c r="PFO49" s="467"/>
      <c r="PFP49" s="467"/>
      <c r="PFQ49" s="467"/>
      <c r="PFR49" s="467"/>
      <c r="PFS49" s="467"/>
      <c r="PFT49" s="467"/>
      <c r="PFU49" s="467"/>
      <c r="PFV49" s="467"/>
      <c r="PFW49" s="467"/>
      <c r="PFX49" s="467"/>
      <c r="PFY49" s="467"/>
      <c r="PFZ49" s="467"/>
      <c r="PGA49" s="467"/>
      <c r="PGB49" s="467"/>
      <c r="PGC49" s="467"/>
      <c r="PGD49" s="467"/>
      <c r="PGE49" s="467"/>
      <c r="PGF49" s="467"/>
      <c r="PGG49" s="467"/>
      <c r="PGH49" s="467"/>
      <c r="PGI49" s="467"/>
      <c r="PGJ49" s="467"/>
      <c r="PGK49" s="467"/>
      <c r="PGL49" s="467"/>
      <c r="PGM49" s="467"/>
      <c r="PGN49" s="467"/>
      <c r="PGO49" s="467"/>
      <c r="PGP49" s="467"/>
      <c r="PGQ49" s="467"/>
      <c r="PGR49" s="467"/>
      <c r="PGS49" s="467"/>
      <c r="PGT49" s="467"/>
      <c r="PGU49" s="467"/>
      <c r="PGV49" s="467"/>
      <c r="PGW49" s="467"/>
      <c r="PGX49" s="467"/>
      <c r="PGY49" s="467"/>
      <c r="PGZ49" s="467"/>
      <c r="PHA49" s="467"/>
      <c r="PHB49" s="467"/>
      <c r="PHC49" s="467"/>
      <c r="PHD49" s="467"/>
      <c r="PHE49" s="467"/>
      <c r="PHF49" s="467"/>
      <c r="PHG49" s="467"/>
      <c r="PHH49" s="467"/>
      <c r="PHI49" s="467"/>
      <c r="PHJ49" s="467"/>
      <c r="PHK49" s="467"/>
      <c r="PHL49" s="467"/>
      <c r="PHM49" s="467"/>
      <c r="PHN49" s="467"/>
      <c r="PHO49" s="467"/>
      <c r="PHP49" s="467"/>
      <c r="PHQ49" s="467"/>
      <c r="PHR49" s="467"/>
      <c r="PHS49" s="467"/>
      <c r="PHT49" s="467"/>
      <c r="PHU49" s="467"/>
      <c r="PHV49" s="467"/>
      <c r="PHW49" s="467"/>
      <c r="PHX49" s="467"/>
      <c r="PHY49" s="467"/>
      <c r="PHZ49" s="467"/>
      <c r="PIA49" s="467"/>
      <c r="PIB49" s="467"/>
      <c r="PIC49" s="467"/>
      <c r="PID49" s="467"/>
      <c r="PIE49" s="467"/>
      <c r="PIF49" s="467"/>
      <c r="PIG49" s="467"/>
      <c r="PIH49" s="467"/>
      <c r="PII49" s="467"/>
      <c r="PIJ49" s="467"/>
      <c r="PIK49" s="467"/>
      <c r="PIL49" s="467"/>
      <c r="PIM49" s="467"/>
      <c r="PIN49" s="467"/>
      <c r="PIO49" s="467"/>
      <c r="PIP49" s="467"/>
      <c r="PIQ49" s="467"/>
      <c r="PIR49" s="467"/>
      <c r="PIS49" s="467"/>
      <c r="PIT49" s="467"/>
      <c r="PIU49" s="467"/>
      <c r="PIV49" s="467"/>
      <c r="PIW49" s="467"/>
      <c r="PIX49" s="467"/>
      <c r="PIY49" s="467"/>
      <c r="PIZ49" s="467"/>
      <c r="PJA49" s="467"/>
      <c r="PJB49" s="467"/>
      <c r="PJC49" s="467"/>
      <c r="PJD49" s="467"/>
      <c r="PJE49" s="467"/>
      <c r="PJF49" s="467"/>
      <c r="PJG49" s="467"/>
      <c r="PJH49" s="467"/>
      <c r="PJI49" s="467"/>
      <c r="PJJ49" s="467"/>
      <c r="PJK49" s="467"/>
      <c r="PJL49" s="467"/>
      <c r="PJM49" s="467"/>
      <c r="PJN49" s="467"/>
      <c r="PJO49" s="467"/>
      <c r="PJP49" s="467"/>
      <c r="PJQ49" s="467"/>
      <c r="PJR49" s="467"/>
      <c r="PJS49" s="467"/>
      <c r="PJT49" s="467"/>
      <c r="PJU49" s="467"/>
      <c r="PJV49" s="467"/>
      <c r="PJW49" s="467"/>
      <c r="PJX49" s="467"/>
      <c r="PJY49" s="467"/>
      <c r="PJZ49" s="467"/>
      <c r="PKA49" s="467"/>
      <c r="PKB49" s="467"/>
      <c r="PKC49" s="467"/>
      <c r="PKD49" s="467"/>
      <c r="PKE49" s="467"/>
      <c r="PKF49" s="467"/>
      <c r="PKG49" s="467"/>
      <c r="PKH49" s="467"/>
      <c r="PKI49" s="467"/>
      <c r="PKJ49" s="467"/>
      <c r="PKK49" s="467"/>
      <c r="PKL49" s="467"/>
      <c r="PKM49" s="467"/>
      <c r="PKN49" s="467"/>
      <c r="PKO49" s="467"/>
      <c r="PKP49" s="467"/>
      <c r="PKQ49" s="467"/>
      <c r="PKR49" s="467"/>
      <c r="PKS49" s="467"/>
      <c r="PKT49" s="467"/>
      <c r="PKU49" s="467"/>
      <c r="PKV49" s="467"/>
      <c r="PKW49" s="467"/>
      <c r="PKX49" s="467"/>
      <c r="PKY49" s="467"/>
      <c r="PKZ49" s="467"/>
      <c r="PLA49" s="467"/>
      <c r="PLB49" s="467"/>
      <c r="PLC49" s="467"/>
      <c r="PLD49" s="467"/>
      <c r="PLE49" s="467"/>
      <c r="PLF49" s="467"/>
      <c r="PLG49" s="467"/>
      <c r="PLH49" s="467"/>
      <c r="PLI49" s="467"/>
      <c r="PLJ49" s="467"/>
      <c r="PLK49" s="467"/>
      <c r="PLL49" s="467"/>
      <c r="PLM49" s="467"/>
      <c r="PLN49" s="467"/>
      <c r="PLO49" s="467"/>
      <c r="PLP49" s="467"/>
      <c r="PLQ49" s="467"/>
      <c r="PLR49" s="467"/>
      <c r="PLS49" s="467"/>
      <c r="PLT49" s="467"/>
      <c r="PLU49" s="467"/>
      <c r="PLV49" s="467"/>
      <c r="PLW49" s="467"/>
      <c r="PLX49" s="467"/>
      <c r="PLY49" s="467"/>
      <c r="PLZ49" s="467"/>
      <c r="PMA49" s="467"/>
      <c r="PMB49" s="467"/>
      <c r="PMC49" s="467"/>
      <c r="PMD49" s="467"/>
      <c r="PME49" s="467"/>
      <c r="PMF49" s="467"/>
      <c r="PMG49" s="467"/>
      <c r="PMH49" s="467"/>
      <c r="PMI49" s="467"/>
      <c r="PMJ49" s="467"/>
      <c r="PMK49" s="467"/>
      <c r="PML49" s="467"/>
      <c r="PMM49" s="467"/>
      <c r="PMN49" s="467"/>
      <c r="PMO49" s="467"/>
      <c r="PMP49" s="467"/>
      <c r="PMQ49" s="467"/>
      <c r="PMR49" s="467"/>
      <c r="PMS49" s="467"/>
      <c r="PMT49" s="467"/>
      <c r="PMU49" s="467"/>
      <c r="PMV49" s="467"/>
      <c r="PMW49" s="467"/>
      <c r="PMX49" s="467"/>
      <c r="PMY49" s="467"/>
      <c r="PMZ49" s="467"/>
      <c r="PNA49" s="467"/>
      <c r="PNB49" s="467"/>
      <c r="PNC49" s="467"/>
      <c r="PND49" s="467"/>
      <c r="PNE49" s="467"/>
      <c r="PNF49" s="467"/>
      <c r="PNG49" s="467"/>
      <c r="PNH49" s="467"/>
      <c r="PNI49" s="467"/>
      <c r="PNJ49" s="467"/>
      <c r="PNK49" s="467"/>
      <c r="PNL49" s="467"/>
      <c r="PNM49" s="467"/>
      <c r="PNN49" s="467"/>
      <c r="PNO49" s="467"/>
      <c r="PNP49" s="467"/>
      <c r="PNQ49" s="467"/>
      <c r="PNR49" s="467"/>
      <c r="PNS49" s="467"/>
      <c r="PNT49" s="467"/>
      <c r="PNU49" s="467"/>
      <c r="PNV49" s="467"/>
      <c r="PNW49" s="467"/>
      <c r="PNX49" s="467"/>
      <c r="PNY49" s="467"/>
      <c r="PNZ49" s="467"/>
      <c r="POA49" s="467"/>
      <c r="POB49" s="467"/>
      <c r="POC49" s="467"/>
      <c r="POD49" s="467"/>
      <c r="POE49" s="467"/>
      <c r="POF49" s="467"/>
      <c r="POG49" s="467"/>
      <c r="POH49" s="467"/>
      <c r="POI49" s="467"/>
      <c r="POJ49" s="467"/>
      <c r="POK49" s="467"/>
      <c r="POL49" s="467"/>
      <c r="POM49" s="467"/>
      <c r="PON49" s="467"/>
      <c r="POO49" s="467"/>
      <c r="POP49" s="467"/>
      <c r="POQ49" s="467"/>
      <c r="POR49" s="467"/>
      <c r="POS49" s="467"/>
      <c r="POT49" s="467"/>
      <c r="POU49" s="467"/>
      <c r="POV49" s="467"/>
      <c r="POW49" s="467"/>
      <c r="POX49" s="467"/>
      <c r="POY49" s="467"/>
      <c r="POZ49" s="467"/>
      <c r="PPA49" s="467"/>
      <c r="PPB49" s="467"/>
      <c r="PPC49" s="467"/>
      <c r="PPD49" s="467"/>
      <c r="PPE49" s="467"/>
      <c r="PPF49" s="467"/>
      <c r="PPG49" s="467"/>
      <c r="PPH49" s="467"/>
      <c r="PPI49" s="467"/>
      <c r="PPJ49" s="467"/>
      <c r="PPK49" s="467"/>
      <c r="PPL49" s="467"/>
      <c r="PPM49" s="467"/>
      <c r="PPN49" s="467"/>
      <c r="PPO49" s="467"/>
      <c r="PPP49" s="467"/>
      <c r="PPQ49" s="467"/>
      <c r="PPR49" s="467"/>
      <c r="PPS49" s="467"/>
      <c r="PPT49" s="467"/>
      <c r="PPU49" s="467"/>
      <c r="PPV49" s="467"/>
      <c r="PPW49" s="467"/>
      <c r="PPX49" s="467"/>
      <c r="PPY49" s="467"/>
      <c r="PPZ49" s="467"/>
      <c r="PQA49" s="467"/>
      <c r="PQB49" s="467"/>
      <c r="PQC49" s="467"/>
      <c r="PQD49" s="467"/>
      <c r="PQE49" s="467"/>
      <c r="PQF49" s="467"/>
      <c r="PQG49" s="467"/>
      <c r="PQH49" s="467"/>
      <c r="PQI49" s="467"/>
      <c r="PQJ49" s="467"/>
      <c r="PQK49" s="467"/>
      <c r="PQL49" s="467"/>
      <c r="PQM49" s="467"/>
      <c r="PQN49" s="467"/>
      <c r="PQO49" s="467"/>
      <c r="PQP49" s="467"/>
      <c r="PQQ49" s="467"/>
      <c r="PQR49" s="467"/>
      <c r="PQS49" s="467"/>
      <c r="PQT49" s="467"/>
      <c r="PQU49" s="467"/>
      <c r="PQV49" s="467"/>
      <c r="PQW49" s="467"/>
      <c r="PQX49" s="467"/>
      <c r="PQY49" s="467"/>
      <c r="PQZ49" s="467"/>
      <c r="PRA49" s="467"/>
      <c r="PRB49" s="467"/>
      <c r="PRC49" s="467"/>
      <c r="PRD49" s="467"/>
      <c r="PRE49" s="467"/>
      <c r="PRF49" s="467"/>
      <c r="PRG49" s="467"/>
      <c r="PRH49" s="467"/>
      <c r="PRI49" s="467"/>
      <c r="PRJ49" s="467"/>
      <c r="PRK49" s="467"/>
      <c r="PRL49" s="467"/>
      <c r="PRM49" s="467"/>
      <c r="PRN49" s="467"/>
      <c r="PRO49" s="467"/>
      <c r="PRP49" s="467"/>
      <c r="PRQ49" s="467"/>
      <c r="PRR49" s="467"/>
      <c r="PRS49" s="467"/>
      <c r="PRT49" s="467"/>
      <c r="PRU49" s="467"/>
      <c r="PRV49" s="467"/>
      <c r="PRW49" s="467"/>
      <c r="PRX49" s="467"/>
      <c r="PRY49" s="467"/>
      <c r="PRZ49" s="467"/>
      <c r="PSA49" s="467"/>
      <c r="PSB49" s="467"/>
      <c r="PSC49" s="467"/>
      <c r="PSD49" s="467"/>
      <c r="PSE49" s="467"/>
      <c r="PSF49" s="467"/>
      <c r="PSG49" s="467"/>
      <c r="PSH49" s="467"/>
      <c r="PSI49" s="467"/>
      <c r="PSJ49" s="467"/>
      <c r="PSK49" s="467"/>
      <c r="PSL49" s="467"/>
      <c r="PSM49" s="467"/>
      <c r="PSN49" s="467"/>
      <c r="PSO49" s="467"/>
      <c r="PSP49" s="467"/>
      <c r="PSQ49" s="467"/>
      <c r="PSR49" s="467"/>
      <c r="PSS49" s="467"/>
      <c r="PST49" s="467"/>
      <c r="PSU49" s="467"/>
      <c r="PSV49" s="467"/>
      <c r="PSW49" s="467"/>
      <c r="PSX49" s="467"/>
      <c r="PSY49" s="467"/>
      <c r="PSZ49" s="467"/>
      <c r="PTA49" s="467"/>
      <c r="PTB49" s="467"/>
      <c r="PTC49" s="467"/>
      <c r="PTD49" s="467"/>
      <c r="PTE49" s="467"/>
      <c r="PTF49" s="467"/>
      <c r="PTG49" s="467"/>
      <c r="PTH49" s="467"/>
      <c r="PTI49" s="467"/>
      <c r="PTJ49" s="467"/>
      <c r="PTK49" s="467"/>
      <c r="PTL49" s="467"/>
      <c r="PTM49" s="467"/>
      <c r="PTN49" s="467"/>
      <c r="PTO49" s="467"/>
      <c r="PTP49" s="467"/>
      <c r="PTQ49" s="467"/>
      <c r="PTR49" s="467"/>
      <c r="PTS49" s="467"/>
      <c r="PTT49" s="467"/>
      <c r="PTU49" s="467"/>
      <c r="PTV49" s="467"/>
      <c r="PTW49" s="467"/>
      <c r="PTX49" s="467"/>
      <c r="PTY49" s="467"/>
      <c r="PTZ49" s="467"/>
      <c r="PUA49" s="467"/>
      <c r="PUB49" s="467"/>
      <c r="PUC49" s="467"/>
      <c r="PUD49" s="467"/>
      <c r="PUE49" s="467"/>
      <c r="PUF49" s="467"/>
      <c r="PUG49" s="467"/>
      <c r="PUH49" s="467"/>
      <c r="PUI49" s="467"/>
      <c r="PUJ49" s="467"/>
      <c r="PUK49" s="467"/>
      <c r="PUL49" s="467"/>
      <c r="PUM49" s="467"/>
      <c r="PUN49" s="467"/>
      <c r="PUO49" s="467"/>
      <c r="PUP49" s="467"/>
      <c r="PUQ49" s="467"/>
      <c r="PUR49" s="467"/>
      <c r="PUS49" s="467"/>
      <c r="PUT49" s="467"/>
      <c r="PUU49" s="467"/>
      <c r="PUV49" s="467"/>
      <c r="PUW49" s="467"/>
      <c r="PUX49" s="467"/>
      <c r="PUY49" s="467"/>
      <c r="PUZ49" s="467"/>
      <c r="PVA49" s="467"/>
      <c r="PVB49" s="467"/>
      <c r="PVC49" s="467"/>
      <c r="PVD49" s="467"/>
      <c r="PVE49" s="467"/>
      <c r="PVF49" s="467"/>
      <c r="PVG49" s="467"/>
      <c r="PVH49" s="467"/>
      <c r="PVI49" s="467"/>
      <c r="PVJ49" s="467"/>
      <c r="PVK49" s="467"/>
      <c r="PVL49" s="467"/>
      <c r="PVM49" s="467"/>
      <c r="PVN49" s="467"/>
      <c r="PVO49" s="467"/>
      <c r="PVP49" s="467"/>
      <c r="PVQ49" s="467"/>
      <c r="PVR49" s="467"/>
      <c r="PVS49" s="467"/>
      <c r="PVT49" s="467"/>
      <c r="PVU49" s="467"/>
      <c r="PVV49" s="467"/>
      <c r="PVW49" s="467"/>
      <c r="PVX49" s="467"/>
      <c r="PVY49" s="467"/>
      <c r="PVZ49" s="467"/>
      <c r="PWA49" s="467"/>
      <c r="PWB49" s="467"/>
      <c r="PWC49" s="467"/>
      <c r="PWD49" s="467"/>
      <c r="PWE49" s="467"/>
      <c r="PWF49" s="467"/>
      <c r="PWG49" s="467"/>
      <c r="PWH49" s="467"/>
      <c r="PWI49" s="467"/>
      <c r="PWJ49" s="467"/>
      <c r="PWK49" s="467"/>
      <c r="PWL49" s="467"/>
      <c r="PWM49" s="467"/>
      <c r="PWN49" s="467"/>
      <c r="PWO49" s="467"/>
      <c r="PWP49" s="467"/>
      <c r="PWQ49" s="467"/>
      <c r="PWR49" s="467"/>
      <c r="PWS49" s="467"/>
      <c r="PWT49" s="467"/>
      <c r="PWU49" s="467"/>
      <c r="PWV49" s="467"/>
      <c r="PWW49" s="467"/>
      <c r="PWX49" s="467"/>
      <c r="PWY49" s="467"/>
      <c r="PWZ49" s="467"/>
      <c r="PXA49" s="467"/>
      <c r="PXB49" s="467"/>
      <c r="PXC49" s="467"/>
      <c r="PXD49" s="467"/>
      <c r="PXE49" s="467"/>
      <c r="PXF49" s="467"/>
      <c r="PXG49" s="467"/>
      <c r="PXH49" s="467"/>
      <c r="PXI49" s="467"/>
      <c r="PXJ49" s="467"/>
      <c r="PXK49" s="467"/>
      <c r="PXL49" s="467"/>
      <c r="PXM49" s="467"/>
      <c r="PXN49" s="467"/>
      <c r="PXO49" s="467"/>
      <c r="PXP49" s="467"/>
      <c r="PXQ49" s="467"/>
      <c r="PXR49" s="467"/>
      <c r="PXS49" s="467"/>
      <c r="PXT49" s="467"/>
      <c r="PXU49" s="467"/>
      <c r="PXV49" s="467"/>
      <c r="PXW49" s="467"/>
      <c r="PXX49" s="467"/>
      <c r="PXY49" s="467"/>
      <c r="PXZ49" s="467"/>
      <c r="PYA49" s="467"/>
      <c r="PYB49" s="467"/>
      <c r="PYC49" s="467"/>
      <c r="PYD49" s="467"/>
      <c r="PYE49" s="467"/>
      <c r="PYF49" s="467"/>
      <c r="PYG49" s="467"/>
      <c r="PYH49" s="467"/>
      <c r="PYI49" s="467"/>
      <c r="PYJ49" s="467"/>
      <c r="PYK49" s="467"/>
      <c r="PYL49" s="467"/>
      <c r="PYM49" s="467"/>
      <c r="PYN49" s="467"/>
      <c r="PYO49" s="467"/>
      <c r="PYP49" s="467"/>
      <c r="PYQ49" s="467"/>
      <c r="PYR49" s="467"/>
      <c r="PYS49" s="467"/>
      <c r="PYT49" s="467"/>
      <c r="PYU49" s="467"/>
      <c r="PYV49" s="467"/>
      <c r="PYW49" s="467"/>
      <c r="PYX49" s="467"/>
      <c r="PYY49" s="467"/>
      <c r="PYZ49" s="467"/>
      <c r="PZA49" s="467"/>
      <c r="PZB49" s="467"/>
      <c r="PZC49" s="467"/>
      <c r="PZD49" s="467"/>
      <c r="PZE49" s="467"/>
      <c r="PZF49" s="467"/>
      <c r="PZG49" s="467"/>
      <c r="PZH49" s="467"/>
      <c r="PZI49" s="467"/>
      <c r="PZJ49" s="467"/>
      <c r="PZK49" s="467"/>
      <c r="PZL49" s="467"/>
      <c r="PZM49" s="467"/>
      <c r="PZN49" s="467"/>
      <c r="PZO49" s="467"/>
      <c r="PZP49" s="467"/>
      <c r="PZQ49" s="467"/>
      <c r="PZR49" s="467"/>
      <c r="PZS49" s="467"/>
      <c r="PZT49" s="467"/>
      <c r="PZU49" s="467"/>
      <c r="PZV49" s="467"/>
      <c r="PZW49" s="467"/>
      <c r="PZX49" s="467"/>
      <c r="PZY49" s="467"/>
      <c r="PZZ49" s="467"/>
      <c r="QAA49" s="467"/>
      <c r="QAB49" s="467"/>
      <c r="QAC49" s="467"/>
      <c r="QAD49" s="467"/>
      <c r="QAE49" s="467"/>
      <c r="QAF49" s="467"/>
      <c r="QAG49" s="467"/>
      <c r="QAH49" s="467"/>
      <c r="QAI49" s="467"/>
      <c r="QAJ49" s="467"/>
      <c r="QAK49" s="467"/>
      <c r="QAL49" s="467"/>
      <c r="QAM49" s="467"/>
      <c r="QAN49" s="467"/>
      <c r="QAO49" s="467"/>
      <c r="QAP49" s="467"/>
      <c r="QAQ49" s="467"/>
      <c r="QAR49" s="467"/>
      <c r="QAS49" s="467"/>
      <c r="QAT49" s="467"/>
      <c r="QAU49" s="467"/>
      <c r="QAV49" s="467"/>
      <c r="QAW49" s="467"/>
      <c r="QAX49" s="467"/>
      <c r="QAY49" s="467"/>
      <c r="QAZ49" s="467"/>
      <c r="QBA49" s="467"/>
      <c r="QBB49" s="467"/>
      <c r="QBC49" s="467"/>
      <c r="QBD49" s="467"/>
      <c r="QBE49" s="467"/>
      <c r="QBF49" s="467"/>
      <c r="QBG49" s="467"/>
      <c r="QBH49" s="467"/>
      <c r="QBI49" s="467"/>
      <c r="QBJ49" s="467"/>
      <c r="QBK49" s="467"/>
      <c r="QBL49" s="467"/>
      <c r="QBM49" s="467"/>
      <c r="QBN49" s="467"/>
      <c r="QBO49" s="467"/>
      <c r="QBP49" s="467"/>
      <c r="QBQ49" s="467"/>
      <c r="QBR49" s="467"/>
      <c r="QBS49" s="467"/>
      <c r="QBT49" s="467"/>
      <c r="QBU49" s="467"/>
      <c r="QBV49" s="467"/>
      <c r="QBW49" s="467"/>
      <c r="QBX49" s="467"/>
      <c r="QBY49" s="467"/>
      <c r="QBZ49" s="467"/>
      <c r="QCA49" s="467"/>
      <c r="QCB49" s="467"/>
      <c r="QCC49" s="467"/>
      <c r="QCD49" s="467"/>
      <c r="QCE49" s="467"/>
      <c r="QCF49" s="467"/>
      <c r="QCG49" s="467"/>
      <c r="QCH49" s="467"/>
      <c r="QCI49" s="467"/>
      <c r="QCJ49" s="467"/>
      <c r="QCK49" s="467"/>
      <c r="QCL49" s="467"/>
      <c r="QCM49" s="467"/>
      <c r="QCN49" s="467"/>
      <c r="QCO49" s="467"/>
      <c r="QCP49" s="467"/>
      <c r="QCQ49" s="467"/>
      <c r="QCR49" s="467"/>
      <c r="QCS49" s="467"/>
      <c r="QCT49" s="467"/>
      <c r="QCU49" s="467"/>
      <c r="QCV49" s="467"/>
      <c r="QCW49" s="467"/>
      <c r="QCX49" s="467"/>
      <c r="QCY49" s="467"/>
      <c r="QCZ49" s="467"/>
      <c r="QDA49" s="467"/>
      <c r="QDB49" s="467"/>
      <c r="QDC49" s="467"/>
      <c r="QDD49" s="467"/>
      <c r="QDE49" s="467"/>
      <c r="QDF49" s="467"/>
      <c r="QDG49" s="467"/>
      <c r="QDH49" s="467"/>
      <c r="QDI49" s="467"/>
      <c r="QDJ49" s="467"/>
      <c r="QDK49" s="467"/>
      <c r="QDL49" s="467"/>
      <c r="QDM49" s="467"/>
      <c r="QDN49" s="467"/>
      <c r="QDO49" s="467"/>
      <c r="QDP49" s="467"/>
      <c r="QDQ49" s="467"/>
      <c r="QDR49" s="467"/>
      <c r="QDS49" s="467"/>
      <c r="QDT49" s="467"/>
      <c r="QDU49" s="467"/>
      <c r="QDV49" s="467"/>
      <c r="QDW49" s="467"/>
      <c r="QDX49" s="467"/>
      <c r="QDY49" s="467"/>
      <c r="QDZ49" s="467"/>
      <c r="QEA49" s="467"/>
      <c r="QEB49" s="467"/>
      <c r="QEC49" s="467"/>
      <c r="QED49" s="467"/>
      <c r="QEE49" s="467"/>
      <c r="QEF49" s="467"/>
      <c r="QEG49" s="467"/>
      <c r="QEH49" s="467"/>
      <c r="QEI49" s="467"/>
      <c r="QEJ49" s="467"/>
      <c r="QEK49" s="467"/>
      <c r="QEL49" s="467"/>
      <c r="QEM49" s="467"/>
      <c r="QEN49" s="467"/>
      <c r="QEO49" s="467"/>
      <c r="QEP49" s="467"/>
      <c r="QEQ49" s="467"/>
      <c r="QER49" s="467"/>
      <c r="QES49" s="467"/>
      <c r="QET49" s="467"/>
      <c r="QEU49" s="467"/>
      <c r="QEV49" s="467"/>
      <c r="QEW49" s="467"/>
      <c r="QEX49" s="467"/>
      <c r="QEY49" s="467"/>
      <c r="QEZ49" s="467"/>
      <c r="QFA49" s="467"/>
      <c r="QFB49" s="467"/>
      <c r="QFC49" s="467"/>
      <c r="QFD49" s="467"/>
      <c r="QFE49" s="467"/>
      <c r="QFF49" s="467"/>
      <c r="QFG49" s="467"/>
      <c r="QFH49" s="467"/>
      <c r="QFI49" s="467"/>
      <c r="QFJ49" s="467"/>
      <c r="QFK49" s="467"/>
      <c r="QFL49" s="467"/>
      <c r="QFM49" s="467"/>
      <c r="QFN49" s="467"/>
      <c r="QFO49" s="467"/>
      <c r="QFP49" s="467"/>
      <c r="QFQ49" s="467"/>
      <c r="QFR49" s="467"/>
      <c r="QFS49" s="467"/>
      <c r="QFT49" s="467"/>
      <c r="QFU49" s="467"/>
      <c r="QFV49" s="467"/>
      <c r="QFW49" s="467"/>
      <c r="QFX49" s="467"/>
      <c r="QFY49" s="467"/>
      <c r="QFZ49" s="467"/>
      <c r="QGA49" s="467"/>
      <c r="QGB49" s="467"/>
      <c r="QGC49" s="467"/>
      <c r="QGD49" s="467"/>
      <c r="QGE49" s="467"/>
      <c r="QGF49" s="467"/>
      <c r="QGG49" s="467"/>
      <c r="QGH49" s="467"/>
      <c r="QGI49" s="467"/>
      <c r="QGJ49" s="467"/>
      <c r="QGK49" s="467"/>
      <c r="QGL49" s="467"/>
      <c r="QGM49" s="467"/>
      <c r="QGN49" s="467"/>
      <c r="QGO49" s="467"/>
      <c r="QGP49" s="467"/>
      <c r="QGQ49" s="467"/>
      <c r="QGR49" s="467"/>
      <c r="QGS49" s="467"/>
      <c r="QGT49" s="467"/>
      <c r="QGU49" s="467"/>
      <c r="QGV49" s="467"/>
      <c r="QGW49" s="467"/>
      <c r="QGX49" s="467"/>
      <c r="QGY49" s="467"/>
      <c r="QGZ49" s="467"/>
      <c r="QHA49" s="467"/>
      <c r="QHB49" s="467"/>
      <c r="QHC49" s="467"/>
      <c r="QHD49" s="467"/>
      <c r="QHE49" s="467"/>
      <c r="QHF49" s="467"/>
      <c r="QHG49" s="467"/>
      <c r="QHH49" s="467"/>
      <c r="QHI49" s="467"/>
      <c r="QHJ49" s="467"/>
      <c r="QHK49" s="467"/>
      <c r="QHL49" s="467"/>
      <c r="QHM49" s="467"/>
      <c r="QHN49" s="467"/>
      <c r="QHO49" s="467"/>
      <c r="QHP49" s="467"/>
      <c r="QHQ49" s="467"/>
      <c r="QHR49" s="467"/>
      <c r="QHS49" s="467"/>
      <c r="QHT49" s="467"/>
      <c r="QHU49" s="467"/>
      <c r="QHV49" s="467"/>
      <c r="QHW49" s="467"/>
      <c r="QHX49" s="467"/>
      <c r="QHY49" s="467"/>
      <c r="QHZ49" s="467"/>
      <c r="QIA49" s="467"/>
      <c r="QIB49" s="467"/>
      <c r="QIC49" s="467"/>
      <c r="QID49" s="467"/>
      <c r="QIE49" s="467"/>
      <c r="QIF49" s="467"/>
      <c r="QIG49" s="467"/>
      <c r="QIH49" s="467"/>
      <c r="QII49" s="467"/>
      <c r="QIJ49" s="467"/>
      <c r="QIK49" s="467"/>
      <c r="QIL49" s="467"/>
      <c r="QIM49" s="467"/>
      <c r="QIN49" s="467"/>
      <c r="QIO49" s="467"/>
      <c r="QIP49" s="467"/>
      <c r="QIQ49" s="467"/>
      <c r="QIR49" s="467"/>
      <c r="QIS49" s="467"/>
      <c r="QIT49" s="467"/>
      <c r="QIU49" s="467"/>
      <c r="QIV49" s="467"/>
      <c r="QIW49" s="467"/>
      <c r="QIX49" s="467"/>
      <c r="QIY49" s="467"/>
      <c r="QIZ49" s="467"/>
      <c r="QJA49" s="467"/>
      <c r="QJB49" s="467"/>
      <c r="QJC49" s="467"/>
      <c r="QJD49" s="467"/>
      <c r="QJE49" s="467"/>
      <c r="QJF49" s="467"/>
      <c r="QJG49" s="467"/>
      <c r="QJH49" s="467"/>
      <c r="QJI49" s="467"/>
      <c r="QJJ49" s="467"/>
      <c r="QJK49" s="467"/>
      <c r="QJL49" s="467"/>
      <c r="QJM49" s="467"/>
      <c r="QJN49" s="467"/>
      <c r="QJO49" s="467"/>
      <c r="QJP49" s="467"/>
      <c r="QJQ49" s="467"/>
      <c r="QJR49" s="467"/>
      <c r="QJS49" s="467"/>
      <c r="QJT49" s="467"/>
      <c r="QJU49" s="467"/>
      <c r="QJV49" s="467"/>
      <c r="QJW49" s="467"/>
      <c r="QJX49" s="467"/>
      <c r="QJY49" s="467"/>
      <c r="QJZ49" s="467"/>
      <c r="QKA49" s="467"/>
      <c r="QKB49" s="467"/>
      <c r="QKC49" s="467"/>
      <c r="QKD49" s="467"/>
      <c r="QKE49" s="467"/>
      <c r="QKF49" s="467"/>
      <c r="QKG49" s="467"/>
      <c r="QKH49" s="467"/>
      <c r="QKI49" s="467"/>
      <c r="QKJ49" s="467"/>
      <c r="QKK49" s="467"/>
      <c r="QKL49" s="467"/>
      <c r="QKM49" s="467"/>
      <c r="QKN49" s="467"/>
      <c r="QKO49" s="467"/>
      <c r="QKP49" s="467"/>
      <c r="QKQ49" s="467"/>
      <c r="QKR49" s="467"/>
      <c r="QKS49" s="467"/>
      <c r="QKT49" s="467"/>
      <c r="QKU49" s="467"/>
      <c r="QKV49" s="467"/>
      <c r="QKW49" s="467"/>
      <c r="QKX49" s="467"/>
      <c r="QKY49" s="467"/>
      <c r="QKZ49" s="467"/>
      <c r="QLA49" s="467"/>
      <c r="QLB49" s="467"/>
      <c r="QLC49" s="467"/>
      <c r="QLD49" s="467"/>
      <c r="QLE49" s="467"/>
      <c r="QLF49" s="467"/>
      <c r="QLG49" s="467"/>
      <c r="QLH49" s="467"/>
      <c r="QLI49" s="467"/>
      <c r="QLJ49" s="467"/>
      <c r="QLK49" s="467"/>
      <c r="QLL49" s="467"/>
      <c r="QLM49" s="467"/>
      <c r="QLN49" s="467"/>
      <c r="QLO49" s="467"/>
      <c r="QLP49" s="467"/>
      <c r="QLQ49" s="467"/>
      <c r="QLR49" s="467"/>
      <c r="QLS49" s="467"/>
      <c r="QLT49" s="467"/>
      <c r="QLU49" s="467"/>
      <c r="QLV49" s="467"/>
      <c r="QLW49" s="467"/>
      <c r="QLX49" s="467"/>
      <c r="QLY49" s="467"/>
      <c r="QLZ49" s="467"/>
      <c r="QMA49" s="467"/>
      <c r="QMB49" s="467"/>
      <c r="QMC49" s="467"/>
      <c r="QMD49" s="467"/>
      <c r="QME49" s="467"/>
      <c r="QMF49" s="467"/>
      <c r="QMG49" s="467"/>
      <c r="QMH49" s="467"/>
      <c r="QMI49" s="467"/>
      <c r="QMJ49" s="467"/>
      <c r="QMK49" s="467"/>
      <c r="QML49" s="467"/>
      <c r="QMM49" s="467"/>
      <c r="QMN49" s="467"/>
      <c r="QMO49" s="467"/>
      <c r="QMP49" s="467"/>
      <c r="QMQ49" s="467"/>
      <c r="QMR49" s="467"/>
      <c r="QMS49" s="467"/>
      <c r="QMT49" s="467"/>
      <c r="QMU49" s="467"/>
      <c r="QMV49" s="467"/>
      <c r="QMW49" s="467"/>
      <c r="QMX49" s="467"/>
      <c r="QMY49" s="467"/>
      <c r="QMZ49" s="467"/>
      <c r="QNA49" s="467"/>
      <c r="QNB49" s="467"/>
      <c r="QNC49" s="467"/>
      <c r="QND49" s="467"/>
      <c r="QNE49" s="467"/>
      <c r="QNF49" s="467"/>
      <c r="QNG49" s="467"/>
      <c r="QNH49" s="467"/>
      <c r="QNI49" s="467"/>
      <c r="QNJ49" s="467"/>
      <c r="QNK49" s="467"/>
      <c r="QNL49" s="467"/>
      <c r="QNM49" s="467"/>
      <c r="QNN49" s="467"/>
      <c r="QNO49" s="467"/>
      <c r="QNP49" s="467"/>
      <c r="QNQ49" s="467"/>
      <c r="QNR49" s="467"/>
      <c r="QNS49" s="467"/>
      <c r="QNT49" s="467"/>
      <c r="QNU49" s="467"/>
      <c r="QNV49" s="467"/>
      <c r="QNW49" s="467"/>
      <c r="QNX49" s="467"/>
      <c r="QNY49" s="467"/>
      <c r="QNZ49" s="467"/>
      <c r="QOA49" s="467"/>
      <c r="QOB49" s="467"/>
      <c r="QOC49" s="467"/>
      <c r="QOD49" s="467"/>
      <c r="QOE49" s="467"/>
      <c r="QOF49" s="467"/>
      <c r="QOG49" s="467"/>
      <c r="QOH49" s="467"/>
      <c r="QOI49" s="467"/>
      <c r="QOJ49" s="467"/>
      <c r="QOK49" s="467"/>
      <c r="QOL49" s="467"/>
      <c r="QOM49" s="467"/>
      <c r="QON49" s="467"/>
      <c r="QOO49" s="467"/>
      <c r="QOP49" s="467"/>
      <c r="QOQ49" s="467"/>
      <c r="QOR49" s="467"/>
      <c r="QOS49" s="467"/>
      <c r="QOT49" s="467"/>
      <c r="QOU49" s="467"/>
      <c r="QOV49" s="467"/>
      <c r="QOW49" s="467"/>
      <c r="QOX49" s="467"/>
      <c r="QOY49" s="467"/>
      <c r="QOZ49" s="467"/>
      <c r="QPA49" s="467"/>
      <c r="QPB49" s="467"/>
      <c r="QPC49" s="467"/>
      <c r="QPD49" s="467"/>
      <c r="QPE49" s="467"/>
      <c r="QPF49" s="467"/>
      <c r="QPG49" s="467"/>
      <c r="QPH49" s="467"/>
      <c r="QPI49" s="467"/>
      <c r="QPJ49" s="467"/>
      <c r="QPK49" s="467"/>
      <c r="QPL49" s="467"/>
      <c r="QPM49" s="467"/>
      <c r="QPN49" s="467"/>
      <c r="QPO49" s="467"/>
      <c r="QPP49" s="467"/>
      <c r="QPQ49" s="467"/>
      <c r="QPR49" s="467"/>
      <c r="QPS49" s="467"/>
      <c r="QPT49" s="467"/>
      <c r="QPU49" s="467"/>
      <c r="QPV49" s="467"/>
      <c r="QPW49" s="467"/>
      <c r="QPX49" s="467"/>
      <c r="QPY49" s="467"/>
      <c r="QPZ49" s="467"/>
      <c r="QQA49" s="467"/>
      <c r="QQB49" s="467"/>
      <c r="QQC49" s="467"/>
      <c r="QQD49" s="467"/>
      <c r="QQE49" s="467"/>
      <c r="QQF49" s="467"/>
      <c r="QQG49" s="467"/>
      <c r="QQH49" s="467"/>
      <c r="QQI49" s="467"/>
      <c r="QQJ49" s="467"/>
      <c r="QQK49" s="467"/>
      <c r="QQL49" s="467"/>
      <c r="QQM49" s="467"/>
      <c r="QQN49" s="467"/>
      <c r="QQO49" s="467"/>
      <c r="QQP49" s="467"/>
      <c r="QQQ49" s="467"/>
      <c r="QQR49" s="467"/>
      <c r="QQS49" s="467"/>
      <c r="QQT49" s="467"/>
      <c r="QQU49" s="467"/>
      <c r="QQV49" s="467"/>
      <c r="QQW49" s="467"/>
      <c r="QQX49" s="467"/>
      <c r="QQY49" s="467"/>
      <c r="QQZ49" s="467"/>
      <c r="QRA49" s="467"/>
      <c r="QRB49" s="467"/>
      <c r="QRC49" s="467"/>
      <c r="QRD49" s="467"/>
      <c r="QRE49" s="467"/>
      <c r="QRF49" s="467"/>
      <c r="QRG49" s="467"/>
      <c r="QRH49" s="467"/>
      <c r="QRI49" s="467"/>
      <c r="QRJ49" s="467"/>
      <c r="QRK49" s="467"/>
      <c r="QRL49" s="467"/>
      <c r="QRM49" s="467"/>
      <c r="QRN49" s="467"/>
      <c r="QRO49" s="467"/>
      <c r="QRP49" s="467"/>
      <c r="QRQ49" s="467"/>
      <c r="QRR49" s="467"/>
      <c r="QRS49" s="467"/>
      <c r="QRT49" s="467"/>
      <c r="QRU49" s="467"/>
      <c r="QRV49" s="467"/>
      <c r="QRW49" s="467"/>
      <c r="QRX49" s="467"/>
      <c r="QRY49" s="467"/>
      <c r="QRZ49" s="467"/>
      <c r="QSA49" s="467"/>
      <c r="QSB49" s="467"/>
      <c r="QSC49" s="467"/>
      <c r="QSD49" s="467"/>
      <c r="QSE49" s="467"/>
      <c r="QSF49" s="467"/>
      <c r="QSG49" s="467"/>
      <c r="QSH49" s="467"/>
      <c r="QSI49" s="467"/>
      <c r="QSJ49" s="467"/>
      <c r="QSK49" s="467"/>
      <c r="QSL49" s="467"/>
      <c r="QSM49" s="467"/>
      <c r="QSN49" s="467"/>
      <c r="QSO49" s="467"/>
      <c r="QSP49" s="467"/>
      <c r="QSQ49" s="467"/>
      <c r="QSR49" s="467"/>
      <c r="QSS49" s="467"/>
      <c r="QST49" s="467"/>
      <c r="QSU49" s="467"/>
      <c r="QSV49" s="467"/>
      <c r="QSW49" s="467"/>
      <c r="QSX49" s="467"/>
      <c r="QSY49" s="467"/>
      <c r="QSZ49" s="467"/>
      <c r="QTA49" s="467"/>
      <c r="QTB49" s="467"/>
      <c r="QTC49" s="467"/>
      <c r="QTD49" s="467"/>
      <c r="QTE49" s="467"/>
      <c r="QTF49" s="467"/>
      <c r="QTG49" s="467"/>
      <c r="QTH49" s="467"/>
      <c r="QTI49" s="467"/>
      <c r="QTJ49" s="467"/>
      <c r="QTK49" s="467"/>
      <c r="QTL49" s="467"/>
      <c r="QTM49" s="467"/>
      <c r="QTN49" s="467"/>
      <c r="QTO49" s="467"/>
      <c r="QTP49" s="467"/>
      <c r="QTQ49" s="467"/>
      <c r="QTR49" s="467"/>
      <c r="QTS49" s="467"/>
      <c r="QTT49" s="467"/>
      <c r="QTU49" s="467"/>
      <c r="QTV49" s="467"/>
      <c r="QTW49" s="467"/>
      <c r="QTX49" s="467"/>
      <c r="QTY49" s="467"/>
      <c r="QTZ49" s="467"/>
      <c r="QUA49" s="467"/>
      <c r="QUB49" s="467"/>
      <c r="QUC49" s="467"/>
      <c r="QUD49" s="467"/>
      <c r="QUE49" s="467"/>
      <c r="QUF49" s="467"/>
      <c r="QUG49" s="467"/>
      <c r="QUH49" s="467"/>
      <c r="QUI49" s="467"/>
      <c r="QUJ49" s="467"/>
      <c r="QUK49" s="467"/>
      <c r="QUL49" s="467"/>
      <c r="QUM49" s="467"/>
      <c r="QUN49" s="467"/>
      <c r="QUO49" s="467"/>
      <c r="QUP49" s="467"/>
      <c r="QUQ49" s="467"/>
      <c r="QUR49" s="467"/>
      <c r="QUS49" s="467"/>
      <c r="QUT49" s="467"/>
      <c r="QUU49" s="467"/>
      <c r="QUV49" s="467"/>
      <c r="QUW49" s="467"/>
      <c r="QUX49" s="467"/>
      <c r="QUY49" s="467"/>
      <c r="QUZ49" s="467"/>
      <c r="QVA49" s="467"/>
      <c r="QVB49" s="467"/>
      <c r="QVC49" s="467"/>
      <c r="QVD49" s="467"/>
      <c r="QVE49" s="467"/>
      <c r="QVF49" s="467"/>
      <c r="QVG49" s="467"/>
      <c r="QVH49" s="467"/>
      <c r="QVI49" s="467"/>
      <c r="QVJ49" s="467"/>
      <c r="QVK49" s="467"/>
      <c r="QVL49" s="467"/>
      <c r="QVM49" s="467"/>
      <c r="QVN49" s="467"/>
      <c r="QVO49" s="467"/>
      <c r="QVP49" s="467"/>
      <c r="QVQ49" s="467"/>
      <c r="QVR49" s="467"/>
      <c r="QVS49" s="467"/>
      <c r="QVT49" s="467"/>
      <c r="QVU49" s="467"/>
      <c r="QVV49" s="467"/>
      <c r="QVW49" s="467"/>
      <c r="QVX49" s="467"/>
      <c r="QVY49" s="467"/>
      <c r="QVZ49" s="467"/>
      <c r="QWA49" s="467"/>
      <c r="QWB49" s="467"/>
      <c r="QWC49" s="467"/>
      <c r="QWD49" s="467"/>
      <c r="QWE49" s="467"/>
      <c r="QWF49" s="467"/>
      <c r="QWG49" s="467"/>
      <c r="QWH49" s="467"/>
      <c r="QWI49" s="467"/>
      <c r="QWJ49" s="467"/>
      <c r="QWK49" s="467"/>
      <c r="QWL49" s="467"/>
      <c r="QWM49" s="467"/>
      <c r="QWN49" s="467"/>
      <c r="QWO49" s="467"/>
      <c r="QWP49" s="467"/>
      <c r="QWQ49" s="467"/>
      <c r="QWR49" s="467"/>
      <c r="QWS49" s="467"/>
      <c r="QWT49" s="467"/>
      <c r="QWU49" s="467"/>
      <c r="QWV49" s="467"/>
      <c r="QWW49" s="467"/>
      <c r="QWX49" s="467"/>
      <c r="QWY49" s="467"/>
      <c r="QWZ49" s="467"/>
      <c r="QXA49" s="467"/>
      <c r="QXB49" s="467"/>
      <c r="QXC49" s="467"/>
      <c r="QXD49" s="467"/>
      <c r="QXE49" s="467"/>
      <c r="QXF49" s="467"/>
      <c r="QXG49" s="467"/>
      <c r="QXH49" s="467"/>
      <c r="QXI49" s="467"/>
      <c r="QXJ49" s="467"/>
      <c r="QXK49" s="467"/>
      <c r="QXL49" s="467"/>
      <c r="QXM49" s="467"/>
      <c r="QXN49" s="467"/>
      <c r="QXO49" s="467"/>
      <c r="QXP49" s="467"/>
      <c r="QXQ49" s="467"/>
      <c r="QXR49" s="467"/>
      <c r="QXS49" s="467"/>
      <c r="QXT49" s="467"/>
      <c r="QXU49" s="467"/>
      <c r="QXV49" s="467"/>
      <c r="QXW49" s="467"/>
      <c r="QXX49" s="467"/>
      <c r="QXY49" s="467"/>
      <c r="QXZ49" s="467"/>
      <c r="QYA49" s="467"/>
      <c r="QYB49" s="467"/>
      <c r="QYC49" s="467"/>
      <c r="QYD49" s="467"/>
      <c r="QYE49" s="467"/>
      <c r="QYF49" s="467"/>
      <c r="QYG49" s="467"/>
      <c r="QYH49" s="467"/>
      <c r="QYI49" s="467"/>
      <c r="QYJ49" s="467"/>
      <c r="QYK49" s="467"/>
      <c r="QYL49" s="467"/>
      <c r="QYM49" s="467"/>
      <c r="QYN49" s="467"/>
      <c r="QYO49" s="467"/>
      <c r="QYP49" s="467"/>
      <c r="QYQ49" s="467"/>
      <c r="QYR49" s="467"/>
      <c r="QYS49" s="467"/>
      <c r="QYT49" s="467"/>
      <c r="QYU49" s="467"/>
      <c r="QYV49" s="467"/>
      <c r="QYW49" s="467"/>
      <c r="QYX49" s="467"/>
      <c r="QYY49" s="467"/>
      <c r="QYZ49" s="467"/>
      <c r="QZA49" s="467"/>
      <c r="QZB49" s="467"/>
      <c r="QZC49" s="467"/>
      <c r="QZD49" s="467"/>
      <c r="QZE49" s="467"/>
      <c r="QZF49" s="467"/>
      <c r="QZG49" s="467"/>
      <c r="QZH49" s="467"/>
      <c r="QZI49" s="467"/>
      <c r="QZJ49" s="467"/>
      <c r="QZK49" s="467"/>
      <c r="QZL49" s="467"/>
      <c r="QZM49" s="467"/>
      <c r="QZN49" s="467"/>
      <c r="QZO49" s="467"/>
      <c r="QZP49" s="467"/>
      <c r="QZQ49" s="467"/>
      <c r="QZR49" s="467"/>
      <c r="QZS49" s="467"/>
      <c r="QZT49" s="467"/>
      <c r="QZU49" s="467"/>
      <c r="QZV49" s="467"/>
      <c r="QZW49" s="467"/>
      <c r="QZX49" s="467"/>
      <c r="QZY49" s="467"/>
      <c r="QZZ49" s="467"/>
      <c r="RAA49" s="467"/>
      <c r="RAB49" s="467"/>
      <c r="RAC49" s="467"/>
      <c r="RAD49" s="467"/>
      <c r="RAE49" s="467"/>
      <c r="RAF49" s="467"/>
      <c r="RAG49" s="467"/>
      <c r="RAH49" s="467"/>
      <c r="RAI49" s="467"/>
      <c r="RAJ49" s="467"/>
      <c r="RAK49" s="467"/>
      <c r="RAL49" s="467"/>
      <c r="RAM49" s="467"/>
      <c r="RAN49" s="467"/>
      <c r="RAO49" s="467"/>
      <c r="RAP49" s="467"/>
      <c r="RAQ49" s="467"/>
      <c r="RAR49" s="467"/>
      <c r="RAS49" s="467"/>
      <c r="RAT49" s="467"/>
      <c r="RAU49" s="467"/>
      <c r="RAV49" s="467"/>
      <c r="RAW49" s="467"/>
      <c r="RAX49" s="467"/>
      <c r="RAY49" s="467"/>
      <c r="RAZ49" s="467"/>
      <c r="RBA49" s="467"/>
      <c r="RBB49" s="467"/>
      <c r="RBC49" s="467"/>
      <c r="RBD49" s="467"/>
      <c r="RBE49" s="467"/>
      <c r="RBF49" s="467"/>
      <c r="RBG49" s="467"/>
      <c r="RBH49" s="467"/>
      <c r="RBI49" s="467"/>
      <c r="RBJ49" s="467"/>
      <c r="RBK49" s="467"/>
      <c r="RBL49" s="467"/>
      <c r="RBM49" s="467"/>
      <c r="RBN49" s="467"/>
      <c r="RBO49" s="467"/>
      <c r="RBP49" s="467"/>
      <c r="RBQ49" s="467"/>
      <c r="RBR49" s="467"/>
      <c r="RBS49" s="467"/>
      <c r="RBT49" s="467"/>
      <c r="RBU49" s="467"/>
      <c r="RBV49" s="467"/>
      <c r="RBW49" s="467"/>
      <c r="RBX49" s="467"/>
      <c r="RBY49" s="467"/>
      <c r="RBZ49" s="467"/>
      <c r="RCA49" s="467"/>
      <c r="RCB49" s="467"/>
      <c r="RCC49" s="467"/>
      <c r="RCD49" s="467"/>
      <c r="RCE49" s="467"/>
      <c r="RCF49" s="467"/>
      <c r="RCG49" s="467"/>
      <c r="RCH49" s="467"/>
      <c r="RCI49" s="467"/>
      <c r="RCJ49" s="467"/>
      <c r="RCK49" s="467"/>
      <c r="RCL49" s="467"/>
      <c r="RCM49" s="467"/>
      <c r="RCN49" s="467"/>
      <c r="RCO49" s="467"/>
      <c r="RCP49" s="467"/>
      <c r="RCQ49" s="467"/>
      <c r="RCR49" s="467"/>
      <c r="RCS49" s="467"/>
      <c r="RCT49" s="467"/>
      <c r="RCU49" s="467"/>
      <c r="RCV49" s="467"/>
      <c r="RCW49" s="467"/>
      <c r="RCX49" s="467"/>
      <c r="RCY49" s="467"/>
      <c r="RCZ49" s="467"/>
      <c r="RDA49" s="467"/>
      <c r="RDB49" s="467"/>
      <c r="RDC49" s="467"/>
      <c r="RDD49" s="467"/>
      <c r="RDE49" s="467"/>
      <c r="RDF49" s="467"/>
      <c r="RDG49" s="467"/>
      <c r="RDH49" s="467"/>
      <c r="RDI49" s="467"/>
      <c r="RDJ49" s="467"/>
      <c r="RDK49" s="467"/>
      <c r="RDL49" s="467"/>
      <c r="RDM49" s="467"/>
      <c r="RDN49" s="467"/>
      <c r="RDO49" s="467"/>
      <c r="RDP49" s="467"/>
      <c r="RDQ49" s="467"/>
      <c r="RDR49" s="467"/>
      <c r="RDS49" s="467"/>
      <c r="RDT49" s="467"/>
      <c r="RDU49" s="467"/>
      <c r="RDV49" s="467"/>
      <c r="RDW49" s="467"/>
      <c r="RDX49" s="467"/>
      <c r="RDY49" s="467"/>
      <c r="RDZ49" s="467"/>
      <c r="REA49" s="467"/>
      <c r="REB49" s="467"/>
      <c r="REC49" s="467"/>
      <c r="RED49" s="467"/>
      <c r="REE49" s="467"/>
      <c r="REF49" s="467"/>
      <c r="REG49" s="467"/>
      <c r="REH49" s="467"/>
      <c r="REI49" s="467"/>
      <c r="REJ49" s="467"/>
      <c r="REK49" s="467"/>
      <c r="REL49" s="467"/>
      <c r="REM49" s="467"/>
      <c r="REN49" s="467"/>
      <c r="REO49" s="467"/>
      <c r="REP49" s="467"/>
      <c r="REQ49" s="467"/>
      <c r="RER49" s="467"/>
      <c r="RES49" s="467"/>
      <c r="RET49" s="467"/>
      <c r="REU49" s="467"/>
      <c r="REV49" s="467"/>
      <c r="REW49" s="467"/>
      <c r="REX49" s="467"/>
      <c r="REY49" s="467"/>
      <c r="REZ49" s="467"/>
      <c r="RFA49" s="467"/>
      <c r="RFB49" s="467"/>
      <c r="RFC49" s="467"/>
      <c r="RFD49" s="467"/>
      <c r="RFE49" s="467"/>
      <c r="RFF49" s="467"/>
      <c r="RFG49" s="467"/>
      <c r="RFH49" s="467"/>
      <c r="RFI49" s="467"/>
      <c r="RFJ49" s="467"/>
      <c r="RFK49" s="467"/>
      <c r="RFL49" s="467"/>
      <c r="RFM49" s="467"/>
      <c r="RFN49" s="467"/>
      <c r="RFO49" s="467"/>
      <c r="RFP49" s="467"/>
      <c r="RFQ49" s="467"/>
      <c r="RFR49" s="467"/>
      <c r="RFS49" s="467"/>
      <c r="RFT49" s="467"/>
      <c r="RFU49" s="467"/>
      <c r="RFV49" s="467"/>
      <c r="RFW49" s="467"/>
      <c r="RFX49" s="467"/>
      <c r="RFY49" s="467"/>
      <c r="RFZ49" s="467"/>
      <c r="RGA49" s="467"/>
      <c r="RGB49" s="467"/>
      <c r="RGC49" s="467"/>
      <c r="RGD49" s="467"/>
      <c r="RGE49" s="467"/>
      <c r="RGF49" s="467"/>
      <c r="RGG49" s="467"/>
      <c r="RGH49" s="467"/>
      <c r="RGI49" s="467"/>
      <c r="RGJ49" s="467"/>
      <c r="RGK49" s="467"/>
      <c r="RGL49" s="467"/>
      <c r="RGM49" s="467"/>
      <c r="RGN49" s="467"/>
      <c r="RGO49" s="467"/>
      <c r="RGP49" s="467"/>
      <c r="RGQ49" s="467"/>
      <c r="RGR49" s="467"/>
      <c r="RGS49" s="467"/>
      <c r="RGT49" s="467"/>
      <c r="RGU49" s="467"/>
      <c r="RGV49" s="467"/>
      <c r="RGW49" s="467"/>
      <c r="RGX49" s="467"/>
      <c r="RGY49" s="467"/>
      <c r="RGZ49" s="467"/>
      <c r="RHA49" s="467"/>
      <c r="RHB49" s="467"/>
      <c r="RHC49" s="467"/>
      <c r="RHD49" s="467"/>
      <c r="RHE49" s="467"/>
      <c r="RHF49" s="467"/>
      <c r="RHG49" s="467"/>
      <c r="RHH49" s="467"/>
      <c r="RHI49" s="467"/>
      <c r="RHJ49" s="467"/>
      <c r="RHK49" s="467"/>
      <c r="RHL49" s="467"/>
      <c r="RHM49" s="467"/>
      <c r="RHN49" s="467"/>
      <c r="RHO49" s="467"/>
      <c r="RHP49" s="467"/>
      <c r="RHQ49" s="467"/>
      <c r="RHR49" s="467"/>
      <c r="RHS49" s="467"/>
      <c r="RHT49" s="467"/>
      <c r="RHU49" s="467"/>
      <c r="RHV49" s="467"/>
      <c r="RHW49" s="467"/>
      <c r="RHX49" s="467"/>
      <c r="RHY49" s="467"/>
      <c r="RHZ49" s="467"/>
      <c r="RIA49" s="467"/>
      <c r="RIB49" s="467"/>
      <c r="RIC49" s="467"/>
      <c r="RID49" s="467"/>
      <c r="RIE49" s="467"/>
      <c r="RIF49" s="467"/>
      <c r="RIG49" s="467"/>
      <c r="RIH49" s="467"/>
      <c r="RII49" s="467"/>
      <c r="RIJ49" s="467"/>
      <c r="RIK49" s="467"/>
      <c r="RIL49" s="467"/>
      <c r="RIM49" s="467"/>
      <c r="RIN49" s="467"/>
      <c r="RIO49" s="467"/>
      <c r="RIP49" s="467"/>
      <c r="RIQ49" s="467"/>
      <c r="RIR49" s="467"/>
      <c r="RIS49" s="467"/>
      <c r="RIT49" s="467"/>
      <c r="RIU49" s="467"/>
      <c r="RIV49" s="467"/>
      <c r="RIW49" s="467"/>
      <c r="RIX49" s="467"/>
      <c r="RIY49" s="467"/>
      <c r="RIZ49" s="467"/>
      <c r="RJA49" s="467"/>
      <c r="RJB49" s="467"/>
      <c r="RJC49" s="467"/>
      <c r="RJD49" s="467"/>
      <c r="RJE49" s="467"/>
      <c r="RJF49" s="467"/>
      <c r="RJG49" s="467"/>
      <c r="RJH49" s="467"/>
      <c r="RJI49" s="467"/>
      <c r="RJJ49" s="467"/>
      <c r="RJK49" s="467"/>
      <c r="RJL49" s="467"/>
      <c r="RJM49" s="467"/>
      <c r="RJN49" s="467"/>
      <c r="RJO49" s="467"/>
      <c r="RJP49" s="467"/>
      <c r="RJQ49" s="467"/>
      <c r="RJR49" s="467"/>
      <c r="RJS49" s="467"/>
      <c r="RJT49" s="467"/>
      <c r="RJU49" s="467"/>
      <c r="RJV49" s="467"/>
      <c r="RJW49" s="467"/>
      <c r="RJX49" s="467"/>
      <c r="RJY49" s="467"/>
      <c r="RJZ49" s="467"/>
      <c r="RKA49" s="467"/>
      <c r="RKB49" s="467"/>
      <c r="RKC49" s="467"/>
      <c r="RKD49" s="467"/>
      <c r="RKE49" s="467"/>
      <c r="RKF49" s="467"/>
      <c r="RKG49" s="467"/>
      <c r="RKH49" s="467"/>
      <c r="RKI49" s="467"/>
      <c r="RKJ49" s="467"/>
      <c r="RKK49" s="467"/>
      <c r="RKL49" s="467"/>
      <c r="RKM49" s="467"/>
      <c r="RKN49" s="467"/>
      <c r="RKO49" s="467"/>
      <c r="RKP49" s="467"/>
      <c r="RKQ49" s="467"/>
      <c r="RKR49" s="467"/>
      <c r="RKS49" s="467"/>
      <c r="RKT49" s="467"/>
      <c r="RKU49" s="467"/>
      <c r="RKV49" s="467"/>
      <c r="RKW49" s="467"/>
      <c r="RKX49" s="467"/>
      <c r="RKY49" s="467"/>
      <c r="RKZ49" s="467"/>
      <c r="RLA49" s="467"/>
      <c r="RLB49" s="467"/>
      <c r="RLC49" s="467"/>
      <c r="RLD49" s="467"/>
      <c r="RLE49" s="467"/>
      <c r="RLF49" s="467"/>
      <c r="RLG49" s="467"/>
      <c r="RLH49" s="467"/>
      <c r="RLI49" s="467"/>
      <c r="RLJ49" s="467"/>
      <c r="RLK49" s="467"/>
      <c r="RLL49" s="467"/>
      <c r="RLM49" s="467"/>
      <c r="RLN49" s="467"/>
      <c r="RLO49" s="467"/>
      <c r="RLP49" s="467"/>
      <c r="RLQ49" s="467"/>
      <c r="RLR49" s="467"/>
      <c r="RLS49" s="467"/>
      <c r="RLT49" s="467"/>
      <c r="RLU49" s="467"/>
      <c r="RLV49" s="467"/>
      <c r="RLW49" s="467"/>
      <c r="RLX49" s="467"/>
      <c r="RLY49" s="467"/>
      <c r="RLZ49" s="467"/>
      <c r="RMA49" s="467"/>
      <c r="RMB49" s="467"/>
      <c r="RMC49" s="467"/>
      <c r="RMD49" s="467"/>
      <c r="RME49" s="467"/>
      <c r="RMF49" s="467"/>
      <c r="RMG49" s="467"/>
      <c r="RMH49" s="467"/>
      <c r="RMI49" s="467"/>
      <c r="RMJ49" s="467"/>
      <c r="RMK49" s="467"/>
      <c r="RML49" s="467"/>
      <c r="RMM49" s="467"/>
      <c r="RMN49" s="467"/>
      <c r="RMO49" s="467"/>
      <c r="RMP49" s="467"/>
      <c r="RMQ49" s="467"/>
      <c r="RMR49" s="467"/>
      <c r="RMS49" s="467"/>
      <c r="RMT49" s="467"/>
      <c r="RMU49" s="467"/>
      <c r="RMV49" s="467"/>
      <c r="RMW49" s="467"/>
      <c r="RMX49" s="467"/>
      <c r="RMY49" s="467"/>
      <c r="RMZ49" s="467"/>
      <c r="RNA49" s="467"/>
      <c r="RNB49" s="467"/>
      <c r="RNC49" s="467"/>
      <c r="RND49" s="467"/>
      <c r="RNE49" s="467"/>
      <c r="RNF49" s="467"/>
      <c r="RNG49" s="467"/>
      <c r="RNH49" s="467"/>
      <c r="RNI49" s="467"/>
      <c r="RNJ49" s="467"/>
      <c r="RNK49" s="467"/>
      <c r="RNL49" s="467"/>
      <c r="RNM49" s="467"/>
      <c r="RNN49" s="467"/>
      <c r="RNO49" s="467"/>
      <c r="RNP49" s="467"/>
      <c r="RNQ49" s="467"/>
      <c r="RNR49" s="467"/>
      <c r="RNS49" s="467"/>
      <c r="RNT49" s="467"/>
      <c r="RNU49" s="467"/>
      <c r="RNV49" s="467"/>
      <c r="RNW49" s="467"/>
      <c r="RNX49" s="467"/>
      <c r="RNY49" s="467"/>
      <c r="RNZ49" s="467"/>
      <c r="ROA49" s="467"/>
      <c r="ROB49" s="467"/>
      <c r="ROC49" s="467"/>
      <c r="ROD49" s="467"/>
      <c r="ROE49" s="467"/>
      <c r="ROF49" s="467"/>
      <c r="ROG49" s="467"/>
      <c r="ROH49" s="467"/>
      <c r="ROI49" s="467"/>
      <c r="ROJ49" s="467"/>
      <c r="ROK49" s="467"/>
      <c r="ROL49" s="467"/>
      <c r="ROM49" s="467"/>
      <c r="RON49" s="467"/>
      <c r="ROO49" s="467"/>
      <c r="ROP49" s="467"/>
      <c r="ROQ49" s="467"/>
      <c r="ROR49" s="467"/>
      <c r="ROS49" s="467"/>
      <c r="ROT49" s="467"/>
      <c r="ROU49" s="467"/>
      <c r="ROV49" s="467"/>
      <c r="ROW49" s="467"/>
      <c r="ROX49" s="467"/>
      <c r="ROY49" s="467"/>
      <c r="ROZ49" s="467"/>
      <c r="RPA49" s="467"/>
      <c r="RPB49" s="467"/>
      <c r="RPC49" s="467"/>
      <c r="RPD49" s="467"/>
      <c r="RPE49" s="467"/>
      <c r="RPF49" s="467"/>
      <c r="RPG49" s="467"/>
      <c r="RPH49" s="467"/>
      <c r="RPI49" s="467"/>
      <c r="RPJ49" s="467"/>
      <c r="RPK49" s="467"/>
      <c r="RPL49" s="467"/>
      <c r="RPM49" s="467"/>
      <c r="RPN49" s="467"/>
      <c r="RPO49" s="467"/>
      <c r="RPP49" s="467"/>
      <c r="RPQ49" s="467"/>
      <c r="RPR49" s="467"/>
      <c r="RPS49" s="467"/>
      <c r="RPT49" s="467"/>
      <c r="RPU49" s="467"/>
      <c r="RPV49" s="467"/>
      <c r="RPW49" s="467"/>
      <c r="RPX49" s="467"/>
      <c r="RPY49" s="467"/>
      <c r="RPZ49" s="467"/>
      <c r="RQA49" s="467"/>
      <c r="RQB49" s="467"/>
      <c r="RQC49" s="467"/>
      <c r="RQD49" s="467"/>
      <c r="RQE49" s="467"/>
      <c r="RQF49" s="467"/>
      <c r="RQG49" s="467"/>
      <c r="RQH49" s="467"/>
      <c r="RQI49" s="467"/>
      <c r="RQJ49" s="467"/>
      <c r="RQK49" s="467"/>
      <c r="RQL49" s="467"/>
      <c r="RQM49" s="467"/>
      <c r="RQN49" s="467"/>
      <c r="RQO49" s="467"/>
      <c r="RQP49" s="467"/>
      <c r="RQQ49" s="467"/>
      <c r="RQR49" s="467"/>
      <c r="RQS49" s="467"/>
      <c r="RQT49" s="467"/>
      <c r="RQU49" s="467"/>
      <c r="RQV49" s="467"/>
      <c r="RQW49" s="467"/>
      <c r="RQX49" s="467"/>
      <c r="RQY49" s="467"/>
      <c r="RQZ49" s="467"/>
      <c r="RRA49" s="467"/>
      <c r="RRB49" s="467"/>
      <c r="RRC49" s="467"/>
      <c r="RRD49" s="467"/>
      <c r="RRE49" s="467"/>
      <c r="RRF49" s="467"/>
      <c r="RRG49" s="467"/>
      <c r="RRH49" s="467"/>
      <c r="RRI49" s="467"/>
      <c r="RRJ49" s="467"/>
      <c r="RRK49" s="467"/>
      <c r="RRL49" s="467"/>
      <c r="RRM49" s="467"/>
      <c r="RRN49" s="467"/>
      <c r="RRO49" s="467"/>
      <c r="RRP49" s="467"/>
      <c r="RRQ49" s="467"/>
      <c r="RRR49" s="467"/>
      <c r="RRS49" s="467"/>
      <c r="RRT49" s="467"/>
      <c r="RRU49" s="467"/>
      <c r="RRV49" s="467"/>
      <c r="RRW49" s="467"/>
      <c r="RRX49" s="467"/>
      <c r="RRY49" s="467"/>
      <c r="RRZ49" s="467"/>
      <c r="RSA49" s="467"/>
      <c r="RSB49" s="467"/>
      <c r="RSC49" s="467"/>
      <c r="RSD49" s="467"/>
      <c r="RSE49" s="467"/>
      <c r="RSF49" s="467"/>
      <c r="RSG49" s="467"/>
      <c r="RSH49" s="467"/>
      <c r="RSI49" s="467"/>
      <c r="RSJ49" s="467"/>
      <c r="RSK49" s="467"/>
      <c r="RSL49" s="467"/>
      <c r="RSM49" s="467"/>
      <c r="RSN49" s="467"/>
      <c r="RSO49" s="467"/>
      <c r="RSP49" s="467"/>
      <c r="RSQ49" s="467"/>
      <c r="RSR49" s="467"/>
      <c r="RSS49" s="467"/>
      <c r="RST49" s="467"/>
      <c r="RSU49" s="467"/>
      <c r="RSV49" s="467"/>
      <c r="RSW49" s="467"/>
      <c r="RSX49" s="467"/>
      <c r="RSY49" s="467"/>
      <c r="RSZ49" s="467"/>
      <c r="RTA49" s="467"/>
      <c r="RTB49" s="467"/>
      <c r="RTC49" s="467"/>
      <c r="RTD49" s="467"/>
      <c r="RTE49" s="467"/>
      <c r="RTF49" s="467"/>
      <c r="RTG49" s="467"/>
      <c r="RTH49" s="467"/>
      <c r="RTI49" s="467"/>
      <c r="RTJ49" s="467"/>
      <c r="RTK49" s="467"/>
      <c r="RTL49" s="467"/>
      <c r="RTM49" s="467"/>
      <c r="RTN49" s="467"/>
      <c r="RTO49" s="467"/>
      <c r="RTP49" s="467"/>
      <c r="RTQ49" s="467"/>
      <c r="RTR49" s="467"/>
      <c r="RTS49" s="467"/>
      <c r="RTT49" s="467"/>
      <c r="RTU49" s="467"/>
      <c r="RTV49" s="467"/>
      <c r="RTW49" s="467"/>
      <c r="RTX49" s="467"/>
      <c r="RTY49" s="467"/>
      <c r="RTZ49" s="467"/>
      <c r="RUA49" s="467"/>
      <c r="RUB49" s="467"/>
      <c r="RUC49" s="467"/>
      <c r="RUD49" s="467"/>
      <c r="RUE49" s="467"/>
      <c r="RUF49" s="467"/>
      <c r="RUG49" s="467"/>
      <c r="RUH49" s="467"/>
      <c r="RUI49" s="467"/>
      <c r="RUJ49" s="467"/>
      <c r="RUK49" s="467"/>
      <c r="RUL49" s="467"/>
      <c r="RUM49" s="467"/>
      <c r="RUN49" s="467"/>
      <c r="RUO49" s="467"/>
      <c r="RUP49" s="467"/>
      <c r="RUQ49" s="467"/>
      <c r="RUR49" s="467"/>
      <c r="RUS49" s="467"/>
      <c r="RUT49" s="467"/>
      <c r="RUU49" s="467"/>
      <c r="RUV49" s="467"/>
      <c r="RUW49" s="467"/>
      <c r="RUX49" s="467"/>
      <c r="RUY49" s="467"/>
      <c r="RUZ49" s="467"/>
      <c r="RVA49" s="467"/>
      <c r="RVB49" s="467"/>
      <c r="RVC49" s="467"/>
      <c r="RVD49" s="467"/>
      <c r="RVE49" s="467"/>
      <c r="RVF49" s="467"/>
      <c r="RVG49" s="467"/>
      <c r="RVH49" s="467"/>
      <c r="RVI49" s="467"/>
      <c r="RVJ49" s="467"/>
      <c r="RVK49" s="467"/>
      <c r="RVL49" s="467"/>
      <c r="RVM49" s="467"/>
      <c r="RVN49" s="467"/>
      <c r="RVO49" s="467"/>
      <c r="RVP49" s="467"/>
      <c r="RVQ49" s="467"/>
      <c r="RVR49" s="467"/>
      <c r="RVS49" s="467"/>
      <c r="RVT49" s="467"/>
      <c r="RVU49" s="467"/>
      <c r="RVV49" s="467"/>
      <c r="RVW49" s="467"/>
      <c r="RVX49" s="467"/>
      <c r="RVY49" s="467"/>
      <c r="RVZ49" s="467"/>
      <c r="RWA49" s="467"/>
      <c r="RWB49" s="467"/>
      <c r="RWC49" s="467"/>
      <c r="RWD49" s="467"/>
      <c r="RWE49" s="467"/>
      <c r="RWF49" s="467"/>
      <c r="RWG49" s="467"/>
      <c r="RWH49" s="467"/>
      <c r="RWI49" s="467"/>
      <c r="RWJ49" s="467"/>
      <c r="RWK49" s="467"/>
      <c r="RWL49" s="467"/>
      <c r="RWM49" s="467"/>
      <c r="RWN49" s="467"/>
      <c r="RWO49" s="467"/>
      <c r="RWP49" s="467"/>
      <c r="RWQ49" s="467"/>
      <c r="RWR49" s="467"/>
      <c r="RWS49" s="467"/>
      <c r="RWT49" s="467"/>
      <c r="RWU49" s="467"/>
      <c r="RWV49" s="467"/>
      <c r="RWW49" s="467"/>
      <c r="RWX49" s="467"/>
      <c r="RWY49" s="467"/>
      <c r="RWZ49" s="467"/>
      <c r="RXA49" s="467"/>
      <c r="RXB49" s="467"/>
      <c r="RXC49" s="467"/>
      <c r="RXD49" s="467"/>
      <c r="RXE49" s="467"/>
      <c r="RXF49" s="467"/>
      <c r="RXG49" s="467"/>
      <c r="RXH49" s="467"/>
      <c r="RXI49" s="467"/>
      <c r="RXJ49" s="467"/>
      <c r="RXK49" s="467"/>
      <c r="RXL49" s="467"/>
      <c r="RXM49" s="467"/>
      <c r="RXN49" s="467"/>
      <c r="RXO49" s="467"/>
      <c r="RXP49" s="467"/>
      <c r="RXQ49" s="467"/>
      <c r="RXR49" s="467"/>
      <c r="RXS49" s="467"/>
      <c r="RXT49" s="467"/>
      <c r="RXU49" s="467"/>
      <c r="RXV49" s="467"/>
      <c r="RXW49" s="467"/>
      <c r="RXX49" s="467"/>
      <c r="RXY49" s="467"/>
      <c r="RXZ49" s="467"/>
      <c r="RYA49" s="467"/>
      <c r="RYB49" s="467"/>
      <c r="RYC49" s="467"/>
      <c r="RYD49" s="467"/>
      <c r="RYE49" s="467"/>
      <c r="RYF49" s="467"/>
      <c r="RYG49" s="467"/>
      <c r="RYH49" s="467"/>
      <c r="RYI49" s="467"/>
      <c r="RYJ49" s="467"/>
      <c r="RYK49" s="467"/>
      <c r="RYL49" s="467"/>
      <c r="RYM49" s="467"/>
      <c r="RYN49" s="467"/>
      <c r="RYO49" s="467"/>
      <c r="RYP49" s="467"/>
      <c r="RYQ49" s="467"/>
      <c r="RYR49" s="467"/>
      <c r="RYS49" s="467"/>
      <c r="RYT49" s="467"/>
      <c r="RYU49" s="467"/>
      <c r="RYV49" s="467"/>
      <c r="RYW49" s="467"/>
      <c r="RYX49" s="467"/>
      <c r="RYY49" s="467"/>
      <c r="RYZ49" s="467"/>
      <c r="RZA49" s="467"/>
      <c r="RZB49" s="467"/>
      <c r="RZC49" s="467"/>
      <c r="RZD49" s="467"/>
      <c r="RZE49" s="467"/>
      <c r="RZF49" s="467"/>
      <c r="RZG49" s="467"/>
      <c r="RZH49" s="467"/>
      <c r="RZI49" s="467"/>
      <c r="RZJ49" s="467"/>
      <c r="RZK49" s="467"/>
      <c r="RZL49" s="467"/>
      <c r="RZM49" s="467"/>
      <c r="RZN49" s="467"/>
      <c r="RZO49" s="467"/>
      <c r="RZP49" s="467"/>
      <c r="RZQ49" s="467"/>
      <c r="RZR49" s="467"/>
      <c r="RZS49" s="467"/>
      <c r="RZT49" s="467"/>
      <c r="RZU49" s="467"/>
      <c r="RZV49" s="467"/>
      <c r="RZW49" s="467"/>
      <c r="RZX49" s="467"/>
      <c r="RZY49" s="467"/>
      <c r="RZZ49" s="467"/>
      <c r="SAA49" s="467"/>
      <c r="SAB49" s="467"/>
      <c r="SAC49" s="467"/>
      <c r="SAD49" s="467"/>
      <c r="SAE49" s="467"/>
      <c r="SAF49" s="467"/>
      <c r="SAG49" s="467"/>
      <c r="SAH49" s="467"/>
      <c r="SAI49" s="467"/>
      <c r="SAJ49" s="467"/>
      <c r="SAK49" s="467"/>
      <c r="SAL49" s="467"/>
      <c r="SAM49" s="467"/>
      <c r="SAN49" s="467"/>
      <c r="SAO49" s="467"/>
      <c r="SAP49" s="467"/>
      <c r="SAQ49" s="467"/>
      <c r="SAR49" s="467"/>
      <c r="SAS49" s="467"/>
      <c r="SAT49" s="467"/>
      <c r="SAU49" s="467"/>
      <c r="SAV49" s="467"/>
      <c r="SAW49" s="467"/>
      <c r="SAX49" s="467"/>
      <c r="SAY49" s="467"/>
      <c r="SAZ49" s="467"/>
      <c r="SBA49" s="467"/>
      <c r="SBB49" s="467"/>
      <c r="SBC49" s="467"/>
      <c r="SBD49" s="467"/>
      <c r="SBE49" s="467"/>
      <c r="SBF49" s="467"/>
      <c r="SBG49" s="467"/>
      <c r="SBH49" s="467"/>
      <c r="SBI49" s="467"/>
      <c r="SBJ49" s="467"/>
      <c r="SBK49" s="467"/>
      <c r="SBL49" s="467"/>
      <c r="SBM49" s="467"/>
      <c r="SBN49" s="467"/>
      <c r="SBO49" s="467"/>
      <c r="SBP49" s="467"/>
      <c r="SBQ49" s="467"/>
      <c r="SBR49" s="467"/>
      <c r="SBS49" s="467"/>
      <c r="SBT49" s="467"/>
      <c r="SBU49" s="467"/>
      <c r="SBV49" s="467"/>
      <c r="SBW49" s="467"/>
      <c r="SBX49" s="467"/>
      <c r="SBY49" s="467"/>
      <c r="SBZ49" s="467"/>
      <c r="SCA49" s="467"/>
      <c r="SCB49" s="467"/>
      <c r="SCC49" s="467"/>
      <c r="SCD49" s="467"/>
      <c r="SCE49" s="467"/>
      <c r="SCF49" s="467"/>
      <c r="SCG49" s="467"/>
      <c r="SCH49" s="467"/>
      <c r="SCI49" s="467"/>
      <c r="SCJ49" s="467"/>
      <c r="SCK49" s="467"/>
      <c r="SCL49" s="467"/>
      <c r="SCM49" s="467"/>
      <c r="SCN49" s="467"/>
      <c r="SCO49" s="467"/>
      <c r="SCP49" s="467"/>
      <c r="SCQ49" s="467"/>
      <c r="SCR49" s="467"/>
      <c r="SCS49" s="467"/>
      <c r="SCT49" s="467"/>
      <c r="SCU49" s="467"/>
      <c r="SCV49" s="467"/>
      <c r="SCW49" s="467"/>
      <c r="SCX49" s="467"/>
      <c r="SCY49" s="467"/>
      <c r="SCZ49" s="467"/>
      <c r="SDA49" s="467"/>
      <c r="SDB49" s="467"/>
      <c r="SDC49" s="467"/>
      <c r="SDD49" s="467"/>
      <c r="SDE49" s="467"/>
      <c r="SDF49" s="467"/>
      <c r="SDG49" s="467"/>
      <c r="SDH49" s="467"/>
      <c r="SDI49" s="467"/>
      <c r="SDJ49" s="467"/>
      <c r="SDK49" s="467"/>
      <c r="SDL49" s="467"/>
      <c r="SDM49" s="467"/>
      <c r="SDN49" s="467"/>
      <c r="SDO49" s="467"/>
      <c r="SDP49" s="467"/>
      <c r="SDQ49" s="467"/>
      <c r="SDR49" s="467"/>
      <c r="SDS49" s="467"/>
      <c r="SDT49" s="467"/>
      <c r="SDU49" s="467"/>
      <c r="SDV49" s="467"/>
      <c r="SDW49" s="467"/>
      <c r="SDX49" s="467"/>
      <c r="SDY49" s="467"/>
      <c r="SDZ49" s="467"/>
      <c r="SEA49" s="467"/>
      <c r="SEB49" s="467"/>
      <c r="SEC49" s="467"/>
      <c r="SED49" s="467"/>
      <c r="SEE49" s="467"/>
      <c r="SEF49" s="467"/>
      <c r="SEG49" s="467"/>
      <c r="SEH49" s="467"/>
      <c r="SEI49" s="467"/>
      <c r="SEJ49" s="467"/>
      <c r="SEK49" s="467"/>
      <c r="SEL49" s="467"/>
      <c r="SEM49" s="467"/>
      <c r="SEN49" s="467"/>
      <c r="SEO49" s="467"/>
      <c r="SEP49" s="467"/>
      <c r="SEQ49" s="467"/>
      <c r="SER49" s="467"/>
      <c r="SES49" s="467"/>
      <c r="SET49" s="467"/>
      <c r="SEU49" s="467"/>
      <c r="SEV49" s="467"/>
      <c r="SEW49" s="467"/>
      <c r="SEX49" s="467"/>
      <c r="SEY49" s="467"/>
      <c r="SEZ49" s="467"/>
      <c r="SFA49" s="467"/>
      <c r="SFB49" s="467"/>
      <c r="SFC49" s="467"/>
      <c r="SFD49" s="467"/>
      <c r="SFE49" s="467"/>
      <c r="SFF49" s="467"/>
      <c r="SFG49" s="467"/>
      <c r="SFH49" s="467"/>
      <c r="SFI49" s="467"/>
      <c r="SFJ49" s="467"/>
      <c r="SFK49" s="467"/>
      <c r="SFL49" s="467"/>
      <c r="SFM49" s="467"/>
      <c r="SFN49" s="467"/>
      <c r="SFO49" s="467"/>
      <c r="SFP49" s="467"/>
      <c r="SFQ49" s="467"/>
      <c r="SFR49" s="467"/>
      <c r="SFS49" s="467"/>
      <c r="SFT49" s="467"/>
      <c r="SFU49" s="467"/>
      <c r="SFV49" s="467"/>
      <c r="SFW49" s="467"/>
      <c r="SFX49" s="467"/>
      <c r="SFY49" s="467"/>
      <c r="SFZ49" s="467"/>
      <c r="SGA49" s="467"/>
      <c r="SGB49" s="467"/>
      <c r="SGC49" s="467"/>
      <c r="SGD49" s="467"/>
      <c r="SGE49" s="467"/>
      <c r="SGF49" s="467"/>
      <c r="SGG49" s="467"/>
      <c r="SGH49" s="467"/>
      <c r="SGI49" s="467"/>
      <c r="SGJ49" s="467"/>
      <c r="SGK49" s="467"/>
      <c r="SGL49" s="467"/>
      <c r="SGM49" s="467"/>
      <c r="SGN49" s="467"/>
      <c r="SGO49" s="467"/>
      <c r="SGP49" s="467"/>
      <c r="SGQ49" s="467"/>
      <c r="SGR49" s="467"/>
      <c r="SGS49" s="467"/>
      <c r="SGT49" s="467"/>
      <c r="SGU49" s="467"/>
      <c r="SGV49" s="467"/>
      <c r="SGW49" s="467"/>
      <c r="SGX49" s="467"/>
      <c r="SGY49" s="467"/>
      <c r="SGZ49" s="467"/>
      <c r="SHA49" s="467"/>
      <c r="SHB49" s="467"/>
      <c r="SHC49" s="467"/>
      <c r="SHD49" s="467"/>
      <c r="SHE49" s="467"/>
      <c r="SHF49" s="467"/>
      <c r="SHG49" s="467"/>
      <c r="SHH49" s="467"/>
      <c r="SHI49" s="467"/>
      <c r="SHJ49" s="467"/>
      <c r="SHK49" s="467"/>
      <c r="SHL49" s="467"/>
      <c r="SHM49" s="467"/>
      <c r="SHN49" s="467"/>
      <c r="SHO49" s="467"/>
      <c r="SHP49" s="467"/>
      <c r="SHQ49" s="467"/>
      <c r="SHR49" s="467"/>
      <c r="SHS49" s="467"/>
      <c r="SHT49" s="467"/>
      <c r="SHU49" s="467"/>
      <c r="SHV49" s="467"/>
      <c r="SHW49" s="467"/>
      <c r="SHX49" s="467"/>
      <c r="SHY49" s="467"/>
      <c r="SHZ49" s="467"/>
      <c r="SIA49" s="467"/>
      <c r="SIB49" s="467"/>
      <c r="SIC49" s="467"/>
      <c r="SID49" s="467"/>
      <c r="SIE49" s="467"/>
      <c r="SIF49" s="467"/>
      <c r="SIG49" s="467"/>
      <c r="SIH49" s="467"/>
      <c r="SII49" s="467"/>
      <c r="SIJ49" s="467"/>
      <c r="SIK49" s="467"/>
      <c r="SIL49" s="467"/>
      <c r="SIM49" s="467"/>
      <c r="SIN49" s="467"/>
      <c r="SIO49" s="467"/>
      <c r="SIP49" s="467"/>
      <c r="SIQ49" s="467"/>
      <c r="SIR49" s="467"/>
      <c r="SIS49" s="467"/>
      <c r="SIT49" s="467"/>
      <c r="SIU49" s="467"/>
      <c r="SIV49" s="467"/>
      <c r="SIW49" s="467"/>
      <c r="SIX49" s="467"/>
      <c r="SIY49" s="467"/>
      <c r="SIZ49" s="467"/>
      <c r="SJA49" s="467"/>
      <c r="SJB49" s="467"/>
      <c r="SJC49" s="467"/>
      <c r="SJD49" s="467"/>
      <c r="SJE49" s="467"/>
      <c r="SJF49" s="467"/>
      <c r="SJG49" s="467"/>
      <c r="SJH49" s="467"/>
      <c r="SJI49" s="467"/>
      <c r="SJJ49" s="467"/>
      <c r="SJK49" s="467"/>
      <c r="SJL49" s="467"/>
      <c r="SJM49" s="467"/>
      <c r="SJN49" s="467"/>
      <c r="SJO49" s="467"/>
      <c r="SJP49" s="467"/>
      <c r="SJQ49" s="467"/>
      <c r="SJR49" s="467"/>
      <c r="SJS49" s="467"/>
      <c r="SJT49" s="467"/>
      <c r="SJU49" s="467"/>
      <c r="SJV49" s="467"/>
      <c r="SJW49" s="467"/>
      <c r="SJX49" s="467"/>
      <c r="SJY49" s="467"/>
      <c r="SJZ49" s="467"/>
      <c r="SKA49" s="467"/>
      <c r="SKB49" s="467"/>
      <c r="SKC49" s="467"/>
      <c r="SKD49" s="467"/>
      <c r="SKE49" s="467"/>
      <c r="SKF49" s="467"/>
      <c r="SKG49" s="467"/>
      <c r="SKH49" s="467"/>
      <c r="SKI49" s="467"/>
      <c r="SKJ49" s="467"/>
      <c r="SKK49" s="467"/>
      <c r="SKL49" s="467"/>
      <c r="SKM49" s="467"/>
      <c r="SKN49" s="467"/>
      <c r="SKO49" s="467"/>
      <c r="SKP49" s="467"/>
      <c r="SKQ49" s="467"/>
      <c r="SKR49" s="467"/>
      <c r="SKS49" s="467"/>
      <c r="SKT49" s="467"/>
      <c r="SKU49" s="467"/>
      <c r="SKV49" s="467"/>
      <c r="SKW49" s="467"/>
      <c r="SKX49" s="467"/>
      <c r="SKY49" s="467"/>
      <c r="SKZ49" s="467"/>
      <c r="SLA49" s="467"/>
      <c r="SLB49" s="467"/>
      <c r="SLC49" s="467"/>
      <c r="SLD49" s="467"/>
      <c r="SLE49" s="467"/>
      <c r="SLF49" s="467"/>
      <c r="SLG49" s="467"/>
      <c r="SLH49" s="467"/>
      <c r="SLI49" s="467"/>
      <c r="SLJ49" s="467"/>
      <c r="SLK49" s="467"/>
      <c r="SLL49" s="467"/>
      <c r="SLM49" s="467"/>
      <c r="SLN49" s="467"/>
      <c r="SLO49" s="467"/>
      <c r="SLP49" s="467"/>
      <c r="SLQ49" s="467"/>
      <c r="SLR49" s="467"/>
      <c r="SLS49" s="467"/>
      <c r="SLT49" s="467"/>
      <c r="SLU49" s="467"/>
      <c r="SLV49" s="467"/>
      <c r="SLW49" s="467"/>
      <c r="SLX49" s="467"/>
      <c r="SLY49" s="467"/>
      <c r="SLZ49" s="467"/>
      <c r="SMA49" s="467"/>
      <c r="SMB49" s="467"/>
      <c r="SMC49" s="467"/>
      <c r="SMD49" s="467"/>
      <c r="SME49" s="467"/>
      <c r="SMF49" s="467"/>
      <c r="SMG49" s="467"/>
      <c r="SMH49" s="467"/>
      <c r="SMI49" s="467"/>
      <c r="SMJ49" s="467"/>
      <c r="SMK49" s="467"/>
      <c r="SML49" s="467"/>
      <c r="SMM49" s="467"/>
      <c r="SMN49" s="467"/>
      <c r="SMO49" s="467"/>
      <c r="SMP49" s="467"/>
      <c r="SMQ49" s="467"/>
      <c r="SMR49" s="467"/>
      <c r="SMS49" s="467"/>
      <c r="SMT49" s="467"/>
      <c r="SMU49" s="467"/>
      <c r="SMV49" s="467"/>
      <c r="SMW49" s="467"/>
      <c r="SMX49" s="467"/>
      <c r="SMY49" s="467"/>
      <c r="SMZ49" s="467"/>
      <c r="SNA49" s="467"/>
      <c r="SNB49" s="467"/>
      <c r="SNC49" s="467"/>
      <c r="SND49" s="467"/>
      <c r="SNE49" s="467"/>
      <c r="SNF49" s="467"/>
      <c r="SNG49" s="467"/>
      <c r="SNH49" s="467"/>
      <c r="SNI49" s="467"/>
      <c r="SNJ49" s="467"/>
      <c r="SNK49" s="467"/>
      <c r="SNL49" s="467"/>
      <c r="SNM49" s="467"/>
      <c r="SNN49" s="467"/>
      <c r="SNO49" s="467"/>
      <c r="SNP49" s="467"/>
      <c r="SNQ49" s="467"/>
      <c r="SNR49" s="467"/>
      <c r="SNS49" s="467"/>
      <c r="SNT49" s="467"/>
      <c r="SNU49" s="467"/>
      <c r="SNV49" s="467"/>
      <c r="SNW49" s="467"/>
      <c r="SNX49" s="467"/>
      <c r="SNY49" s="467"/>
      <c r="SNZ49" s="467"/>
      <c r="SOA49" s="467"/>
      <c r="SOB49" s="467"/>
      <c r="SOC49" s="467"/>
      <c r="SOD49" s="467"/>
      <c r="SOE49" s="467"/>
      <c r="SOF49" s="467"/>
      <c r="SOG49" s="467"/>
      <c r="SOH49" s="467"/>
      <c r="SOI49" s="467"/>
      <c r="SOJ49" s="467"/>
      <c r="SOK49" s="467"/>
      <c r="SOL49" s="467"/>
      <c r="SOM49" s="467"/>
      <c r="SON49" s="467"/>
      <c r="SOO49" s="467"/>
      <c r="SOP49" s="467"/>
      <c r="SOQ49" s="467"/>
      <c r="SOR49" s="467"/>
      <c r="SOS49" s="467"/>
      <c r="SOT49" s="467"/>
      <c r="SOU49" s="467"/>
      <c r="SOV49" s="467"/>
      <c r="SOW49" s="467"/>
      <c r="SOX49" s="467"/>
      <c r="SOY49" s="467"/>
      <c r="SOZ49" s="467"/>
      <c r="SPA49" s="467"/>
      <c r="SPB49" s="467"/>
      <c r="SPC49" s="467"/>
      <c r="SPD49" s="467"/>
      <c r="SPE49" s="467"/>
      <c r="SPF49" s="467"/>
      <c r="SPG49" s="467"/>
      <c r="SPH49" s="467"/>
      <c r="SPI49" s="467"/>
      <c r="SPJ49" s="467"/>
      <c r="SPK49" s="467"/>
      <c r="SPL49" s="467"/>
      <c r="SPM49" s="467"/>
      <c r="SPN49" s="467"/>
      <c r="SPO49" s="467"/>
      <c r="SPP49" s="467"/>
      <c r="SPQ49" s="467"/>
      <c r="SPR49" s="467"/>
      <c r="SPS49" s="467"/>
      <c r="SPT49" s="467"/>
      <c r="SPU49" s="467"/>
      <c r="SPV49" s="467"/>
      <c r="SPW49" s="467"/>
      <c r="SPX49" s="467"/>
      <c r="SPY49" s="467"/>
      <c r="SPZ49" s="467"/>
      <c r="SQA49" s="467"/>
      <c r="SQB49" s="467"/>
      <c r="SQC49" s="467"/>
      <c r="SQD49" s="467"/>
      <c r="SQE49" s="467"/>
      <c r="SQF49" s="467"/>
      <c r="SQG49" s="467"/>
      <c r="SQH49" s="467"/>
      <c r="SQI49" s="467"/>
      <c r="SQJ49" s="467"/>
      <c r="SQK49" s="467"/>
      <c r="SQL49" s="467"/>
      <c r="SQM49" s="467"/>
      <c r="SQN49" s="467"/>
      <c r="SQO49" s="467"/>
      <c r="SQP49" s="467"/>
      <c r="SQQ49" s="467"/>
      <c r="SQR49" s="467"/>
      <c r="SQS49" s="467"/>
      <c r="SQT49" s="467"/>
      <c r="SQU49" s="467"/>
      <c r="SQV49" s="467"/>
      <c r="SQW49" s="467"/>
      <c r="SQX49" s="467"/>
      <c r="SQY49" s="467"/>
      <c r="SQZ49" s="467"/>
      <c r="SRA49" s="467"/>
      <c r="SRB49" s="467"/>
      <c r="SRC49" s="467"/>
      <c r="SRD49" s="467"/>
      <c r="SRE49" s="467"/>
      <c r="SRF49" s="467"/>
      <c r="SRG49" s="467"/>
      <c r="SRH49" s="467"/>
      <c r="SRI49" s="467"/>
      <c r="SRJ49" s="467"/>
      <c r="SRK49" s="467"/>
      <c r="SRL49" s="467"/>
      <c r="SRM49" s="467"/>
      <c r="SRN49" s="467"/>
      <c r="SRO49" s="467"/>
      <c r="SRP49" s="467"/>
      <c r="SRQ49" s="467"/>
      <c r="SRR49" s="467"/>
      <c r="SRS49" s="467"/>
      <c r="SRT49" s="467"/>
      <c r="SRU49" s="467"/>
      <c r="SRV49" s="467"/>
      <c r="SRW49" s="467"/>
      <c r="SRX49" s="467"/>
      <c r="SRY49" s="467"/>
      <c r="SRZ49" s="467"/>
      <c r="SSA49" s="467"/>
      <c r="SSB49" s="467"/>
      <c r="SSC49" s="467"/>
      <c r="SSD49" s="467"/>
      <c r="SSE49" s="467"/>
      <c r="SSF49" s="467"/>
      <c r="SSG49" s="467"/>
      <c r="SSH49" s="467"/>
      <c r="SSI49" s="467"/>
      <c r="SSJ49" s="467"/>
      <c r="SSK49" s="467"/>
      <c r="SSL49" s="467"/>
      <c r="SSM49" s="467"/>
      <c r="SSN49" s="467"/>
      <c r="SSO49" s="467"/>
      <c r="SSP49" s="467"/>
      <c r="SSQ49" s="467"/>
      <c r="SSR49" s="467"/>
      <c r="SSS49" s="467"/>
      <c r="SST49" s="467"/>
      <c r="SSU49" s="467"/>
      <c r="SSV49" s="467"/>
      <c r="SSW49" s="467"/>
      <c r="SSX49" s="467"/>
      <c r="SSY49" s="467"/>
      <c r="SSZ49" s="467"/>
      <c r="STA49" s="467"/>
      <c r="STB49" s="467"/>
      <c r="STC49" s="467"/>
      <c r="STD49" s="467"/>
      <c r="STE49" s="467"/>
      <c r="STF49" s="467"/>
      <c r="STG49" s="467"/>
      <c r="STH49" s="467"/>
      <c r="STI49" s="467"/>
      <c r="STJ49" s="467"/>
      <c r="STK49" s="467"/>
      <c r="STL49" s="467"/>
      <c r="STM49" s="467"/>
      <c r="STN49" s="467"/>
      <c r="STO49" s="467"/>
      <c r="STP49" s="467"/>
      <c r="STQ49" s="467"/>
      <c r="STR49" s="467"/>
      <c r="STS49" s="467"/>
      <c r="STT49" s="467"/>
      <c r="STU49" s="467"/>
      <c r="STV49" s="467"/>
      <c r="STW49" s="467"/>
      <c r="STX49" s="467"/>
      <c r="STY49" s="467"/>
      <c r="STZ49" s="467"/>
      <c r="SUA49" s="467"/>
      <c r="SUB49" s="467"/>
      <c r="SUC49" s="467"/>
      <c r="SUD49" s="467"/>
      <c r="SUE49" s="467"/>
      <c r="SUF49" s="467"/>
      <c r="SUG49" s="467"/>
      <c r="SUH49" s="467"/>
      <c r="SUI49" s="467"/>
      <c r="SUJ49" s="467"/>
      <c r="SUK49" s="467"/>
      <c r="SUL49" s="467"/>
      <c r="SUM49" s="467"/>
      <c r="SUN49" s="467"/>
      <c r="SUO49" s="467"/>
      <c r="SUP49" s="467"/>
      <c r="SUQ49" s="467"/>
      <c r="SUR49" s="467"/>
      <c r="SUS49" s="467"/>
      <c r="SUT49" s="467"/>
      <c r="SUU49" s="467"/>
      <c r="SUV49" s="467"/>
      <c r="SUW49" s="467"/>
      <c r="SUX49" s="467"/>
      <c r="SUY49" s="467"/>
      <c r="SUZ49" s="467"/>
      <c r="SVA49" s="467"/>
      <c r="SVB49" s="467"/>
      <c r="SVC49" s="467"/>
      <c r="SVD49" s="467"/>
      <c r="SVE49" s="467"/>
      <c r="SVF49" s="467"/>
      <c r="SVG49" s="467"/>
      <c r="SVH49" s="467"/>
      <c r="SVI49" s="467"/>
      <c r="SVJ49" s="467"/>
      <c r="SVK49" s="467"/>
      <c r="SVL49" s="467"/>
      <c r="SVM49" s="467"/>
      <c r="SVN49" s="467"/>
      <c r="SVO49" s="467"/>
      <c r="SVP49" s="467"/>
      <c r="SVQ49" s="467"/>
      <c r="SVR49" s="467"/>
      <c r="SVS49" s="467"/>
      <c r="SVT49" s="467"/>
      <c r="SVU49" s="467"/>
      <c r="SVV49" s="467"/>
      <c r="SVW49" s="467"/>
      <c r="SVX49" s="467"/>
      <c r="SVY49" s="467"/>
      <c r="SVZ49" s="467"/>
      <c r="SWA49" s="467"/>
      <c r="SWB49" s="467"/>
      <c r="SWC49" s="467"/>
      <c r="SWD49" s="467"/>
      <c r="SWE49" s="467"/>
      <c r="SWF49" s="467"/>
      <c r="SWG49" s="467"/>
      <c r="SWH49" s="467"/>
      <c r="SWI49" s="467"/>
      <c r="SWJ49" s="467"/>
      <c r="SWK49" s="467"/>
      <c r="SWL49" s="467"/>
      <c r="SWM49" s="467"/>
      <c r="SWN49" s="467"/>
      <c r="SWO49" s="467"/>
      <c r="SWP49" s="467"/>
      <c r="SWQ49" s="467"/>
      <c r="SWR49" s="467"/>
      <c r="SWS49" s="467"/>
      <c r="SWT49" s="467"/>
      <c r="SWU49" s="467"/>
      <c r="SWV49" s="467"/>
      <c r="SWW49" s="467"/>
      <c r="SWX49" s="467"/>
      <c r="SWY49" s="467"/>
      <c r="SWZ49" s="467"/>
      <c r="SXA49" s="467"/>
      <c r="SXB49" s="467"/>
      <c r="SXC49" s="467"/>
      <c r="SXD49" s="467"/>
      <c r="SXE49" s="467"/>
      <c r="SXF49" s="467"/>
      <c r="SXG49" s="467"/>
      <c r="SXH49" s="467"/>
      <c r="SXI49" s="467"/>
      <c r="SXJ49" s="467"/>
      <c r="SXK49" s="467"/>
      <c r="SXL49" s="467"/>
      <c r="SXM49" s="467"/>
      <c r="SXN49" s="467"/>
      <c r="SXO49" s="467"/>
      <c r="SXP49" s="467"/>
      <c r="SXQ49" s="467"/>
      <c r="SXR49" s="467"/>
      <c r="SXS49" s="467"/>
      <c r="SXT49" s="467"/>
      <c r="SXU49" s="467"/>
      <c r="SXV49" s="467"/>
      <c r="SXW49" s="467"/>
      <c r="SXX49" s="467"/>
      <c r="SXY49" s="467"/>
      <c r="SXZ49" s="467"/>
      <c r="SYA49" s="467"/>
      <c r="SYB49" s="467"/>
      <c r="SYC49" s="467"/>
      <c r="SYD49" s="467"/>
      <c r="SYE49" s="467"/>
      <c r="SYF49" s="467"/>
      <c r="SYG49" s="467"/>
      <c r="SYH49" s="467"/>
      <c r="SYI49" s="467"/>
      <c r="SYJ49" s="467"/>
      <c r="SYK49" s="467"/>
      <c r="SYL49" s="467"/>
      <c r="SYM49" s="467"/>
      <c r="SYN49" s="467"/>
      <c r="SYO49" s="467"/>
      <c r="SYP49" s="467"/>
      <c r="SYQ49" s="467"/>
      <c r="SYR49" s="467"/>
      <c r="SYS49" s="467"/>
      <c r="SYT49" s="467"/>
      <c r="SYU49" s="467"/>
      <c r="SYV49" s="467"/>
      <c r="SYW49" s="467"/>
      <c r="SYX49" s="467"/>
      <c r="SYY49" s="467"/>
      <c r="SYZ49" s="467"/>
      <c r="SZA49" s="467"/>
      <c r="SZB49" s="467"/>
      <c r="SZC49" s="467"/>
      <c r="SZD49" s="467"/>
      <c r="SZE49" s="467"/>
      <c r="SZF49" s="467"/>
      <c r="SZG49" s="467"/>
      <c r="SZH49" s="467"/>
      <c r="SZI49" s="467"/>
      <c r="SZJ49" s="467"/>
      <c r="SZK49" s="467"/>
      <c r="SZL49" s="467"/>
      <c r="SZM49" s="467"/>
      <c r="SZN49" s="467"/>
      <c r="SZO49" s="467"/>
      <c r="SZP49" s="467"/>
      <c r="SZQ49" s="467"/>
      <c r="SZR49" s="467"/>
      <c r="SZS49" s="467"/>
      <c r="SZT49" s="467"/>
      <c r="SZU49" s="467"/>
      <c r="SZV49" s="467"/>
      <c r="SZW49" s="467"/>
      <c r="SZX49" s="467"/>
      <c r="SZY49" s="467"/>
      <c r="SZZ49" s="467"/>
      <c r="TAA49" s="467"/>
      <c r="TAB49" s="467"/>
      <c r="TAC49" s="467"/>
      <c r="TAD49" s="467"/>
      <c r="TAE49" s="467"/>
      <c r="TAF49" s="467"/>
      <c r="TAG49" s="467"/>
      <c r="TAH49" s="467"/>
      <c r="TAI49" s="467"/>
      <c r="TAJ49" s="467"/>
      <c r="TAK49" s="467"/>
      <c r="TAL49" s="467"/>
      <c r="TAM49" s="467"/>
      <c r="TAN49" s="467"/>
      <c r="TAO49" s="467"/>
      <c r="TAP49" s="467"/>
      <c r="TAQ49" s="467"/>
      <c r="TAR49" s="467"/>
      <c r="TAS49" s="467"/>
      <c r="TAT49" s="467"/>
      <c r="TAU49" s="467"/>
      <c r="TAV49" s="467"/>
      <c r="TAW49" s="467"/>
      <c r="TAX49" s="467"/>
      <c r="TAY49" s="467"/>
      <c r="TAZ49" s="467"/>
      <c r="TBA49" s="467"/>
      <c r="TBB49" s="467"/>
      <c r="TBC49" s="467"/>
      <c r="TBD49" s="467"/>
      <c r="TBE49" s="467"/>
      <c r="TBF49" s="467"/>
      <c r="TBG49" s="467"/>
      <c r="TBH49" s="467"/>
      <c r="TBI49" s="467"/>
      <c r="TBJ49" s="467"/>
      <c r="TBK49" s="467"/>
      <c r="TBL49" s="467"/>
      <c r="TBM49" s="467"/>
      <c r="TBN49" s="467"/>
      <c r="TBO49" s="467"/>
      <c r="TBP49" s="467"/>
      <c r="TBQ49" s="467"/>
      <c r="TBR49" s="467"/>
      <c r="TBS49" s="467"/>
      <c r="TBT49" s="467"/>
      <c r="TBU49" s="467"/>
      <c r="TBV49" s="467"/>
      <c r="TBW49" s="467"/>
      <c r="TBX49" s="467"/>
      <c r="TBY49" s="467"/>
      <c r="TBZ49" s="467"/>
      <c r="TCA49" s="467"/>
      <c r="TCB49" s="467"/>
      <c r="TCC49" s="467"/>
      <c r="TCD49" s="467"/>
      <c r="TCE49" s="467"/>
      <c r="TCF49" s="467"/>
      <c r="TCG49" s="467"/>
      <c r="TCH49" s="467"/>
      <c r="TCI49" s="467"/>
      <c r="TCJ49" s="467"/>
      <c r="TCK49" s="467"/>
      <c r="TCL49" s="467"/>
      <c r="TCM49" s="467"/>
      <c r="TCN49" s="467"/>
      <c r="TCO49" s="467"/>
      <c r="TCP49" s="467"/>
      <c r="TCQ49" s="467"/>
      <c r="TCR49" s="467"/>
      <c r="TCS49" s="467"/>
      <c r="TCT49" s="467"/>
      <c r="TCU49" s="467"/>
      <c r="TCV49" s="467"/>
      <c r="TCW49" s="467"/>
      <c r="TCX49" s="467"/>
      <c r="TCY49" s="467"/>
      <c r="TCZ49" s="467"/>
      <c r="TDA49" s="467"/>
      <c r="TDB49" s="467"/>
      <c r="TDC49" s="467"/>
      <c r="TDD49" s="467"/>
      <c r="TDE49" s="467"/>
      <c r="TDF49" s="467"/>
      <c r="TDG49" s="467"/>
      <c r="TDH49" s="467"/>
      <c r="TDI49" s="467"/>
      <c r="TDJ49" s="467"/>
      <c r="TDK49" s="467"/>
      <c r="TDL49" s="467"/>
      <c r="TDM49" s="467"/>
      <c r="TDN49" s="467"/>
      <c r="TDO49" s="467"/>
      <c r="TDP49" s="467"/>
      <c r="TDQ49" s="467"/>
      <c r="TDR49" s="467"/>
      <c r="TDS49" s="467"/>
      <c r="TDT49" s="467"/>
      <c r="TDU49" s="467"/>
      <c r="TDV49" s="467"/>
      <c r="TDW49" s="467"/>
      <c r="TDX49" s="467"/>
      <c r="TDY49" s="467"/>
      <c r="TDZ49" s="467"/>
      <c r="TEA49" s="467"/>
      <c r="TEB49" s="467"/>
      <c r="TEC49" s="467"/>
      <c r="TED49" s="467"/>
      <c r="TEE49" s="467"/>
      <c r="TEF49" s="467"/>
      <c r="TEG49" s="467"/>
      <c r="TEH49" s="467"/>
      <c r="TEI49" s="467"/>
      <c r="TEJ49" s="467"/>
      <c r="TEK49" s="467"/>
      <c r="TEL49" s="467"/>
      <c r="TEM49" s="467"/>
      <c r="TEN49" s="467"/>
      <c r="TEO49" s="467"/>
      <c r="TEP49" s="467"/>
      <c r="TEQ49" s="467"/>
      <c r="TER49" s="467"/>
      <c r="TES49" s="467"/>
      <c r="TET49" s="467"/>
      <c r="TEU49" s="467"/>
      <c r="TEV49" s="467"/>
      <c r="TEW49" s="467"/>
      <c r="TEX49" s="467"/>
      <c r="TEY49" s="467"/>
      <c r="TEZ49" s="467"/>
      <c r="TFA49" s="467"/>
      <c r="TFB49" s="467"/>
      <c r="TFC49" s="467"/>
      <c r="TFD49" s="467"/>
      <c r="TFE49" s="467"/>
      <c r="TFF49" s="467"/>
      <c r="TFG49" s="467"/>
      <c r="TFH49" s="467"/>
      <c r="TFI49" s="467"/>
      <c r="TFJ49" s="467"/>
      <c r="TFK49" s="467"/>
      <c r="TFL49" s="467"/>
      <c r="TFM49" s="467"/>
      <c r="TFN49" s="467"/>
      <c r="TFO49" s="467"/>
      <c r="TFP49" s="467"/>
      <c r="TFQ49" s="467"/>
      <c r="TFR49" s="467"/>
      <c r="TFS49" s="467"/>
      <c r="TFT49" s="467"/>
      <c r="TFU49" s="467"/>
      <c r="TFV49" s="467"/>
      <c r="TFW49" s="467"/>
      <c r="TFX49" s="467"/>
      <c r="TFY49" s="467"/>
      <c r="TFZ49" s="467"/>
      <c r="TGA49" s="467"/>
      <c r="TGB49" s="467"/>
      <c r="TGC49" s="467"/>
      <c r="TGD49" s="467"/>
      <c r="TGE49" s="467"/>
      <c r="TGF49" s="467"/>
      <c r="TGG49" s="467"/>
      <c r="TGH49" s="467"/>
      <c r="TGI49" s="467"/>
      <c r="TGJ49" s="467"/>
      <c r="TGK49" s="467"/>
      <c r="TGL49" s="467"/>
      <c r="TGM49" s="467"/>
      <c r="TGN49" s="467"/>
      <c r="TGO49" s="467"/>
      <c r="TGP49" s="467"/>
      <c r="TGQ49" s="467"/>
      <c r="TGR49" s="467"/>
      <c r="TGS49" s="467"/>
      <c r="TGT49" s="467"/>
      <c r="TGU49" s="467"/>
      <c r="TGV49" s="467"/>
      <c r="TGW49" s="467"/>
      <c r="TGX49" s="467"/>
      <c r="TGY49" s="467"/>
      <c r="TGZ49" s="467"/>
      <c r="THA49" s="467"/>
      <c r="THB49" s="467"/>
      <c r="THC49" s="467"/>
      <c r="THD49" s="467"/>
      <c r="THE49" s="467"/>
      <c r="THF49" s="467"/>
      <c r="THG49" s="467"/>
      <c r="THH49" s="467"/>
      <c r="THI49" s="467"/>
      <c r="THJ49" s="467"/>
      <c r="THK49" s="467"/>
      <c r="THL49" s="467"/>
      <c r="THM49" s="467"/>
      <c r="THN49" s="467"/>
      <c r="THO49" s="467"/>
      <c r="THP49" s="467"/>
      <c r="THQ49" s="467"/>
      <c r="THR49" s="467"/>
      <c r="THS49" s="467"/>
      <c r="THT49" s="467"/>
      <c r="THU49" s="467"/>
      <c r="THV49" s="467"/>
      <c r="THW49" s="467"/>
      <c r="THX49" s="467"/>
      <c r="THY49" s="467"/>
      <c r="THZ49" s="467"/>
      <c r="TIA49" s="467"/>
      <c r="TIB49" s="467"/>
      <c r="TIC49" s="467"/>
      <c r="TID49" s="467"/>
      <c r="TIE49" s="467"/>
      <c r="TIF49" s="467"/>
      <c r="TIG49" s="467"/>
      <c r="TIH49" s="467"/>
      <c r="TII49" s="467"/>
      <c r="TIJ49" s="467"/>
      <c r="TIK49" s="467"/>
      <c r="TIL49" s="467"/>
      <c r="TIM49" s="467"/>
      <c r="TIN49" s="467"/>
      <c r="TIO49" s="467"/>
      <c r="TIP49" s="467"/>
      <c r="TIQ49" s="467"/>
      <c r="TIR49" s="467"/>
      <c r="TIS49" s="467"/>
      <c r="TIT49" s="467"/>
      <c r="TIU49" s="467"/>
      <c r="TIV49" s="467"/>
      <c r="TIW49" s="467"/>
      <c r="TIX49" s="467"/>
      <c r="TIY49" s="467"/>
      <c r="TIZ49" s="467"/>
      <c r="TJA49" s="467"/>
      <c r="TJB49" s="467"/>
      <c r="TJC49" s="467"/>
      <c r="TJD49" s="467"/>
      <c r="TJE49" s="467"/>
      <c r="TJF49" s="467"/>
      <c r="TJG49" s="467"/>
      <c r="TJH49" s="467"/>
      <c r="TJI49" s="467"/>
      <c r="TJJ49" s="467"/>
      <c r="TJK49" s="467"/>
      <c r="TJL49" s="467"/>
      <c r="TJM49" s="467"/>
      <c r="TJN49" s="467"/>
      <c r="TJO49" s="467"/>
      <c r="TJP49" s="467"/>
      <c r="TJQ49" s="467"/>
      <c r="TJR49" s="467"/>
      <c r="TJS49" s="467"/>
      <c r="TJT49" s="467"/>
      <c r="TJU49" s="467"/>
      <c r="TJV49" s="467"/>
      <c r="TJW49" s="467"/>
      <c r="TJX49" s="467"/>
      <c r="TJY49" s="467"/>
      <c r="TJZ49" s="467"/>
      <c r="TKA49" s="467"/>
      <c r="TKB49" s="467"/>
      <c r="TKC49" s="467"/>
      <c r="TKD49" s="467"/>
      <c r="TKE49" s="467"/>
      <c r="TKF49" s="467"/>
      <c r="TKG49" s="467"/>
      <c r="TKH49" s="467"/>
      <c r="TKI49" s="467"/>
      <c r="TKJ49" s="467"/>
      <c r="TKK49" s="467"/>
      <c r="TKL49" s="467"/>
      <c r="TKM49" s="467"/>
      <c r="TKN49" s="467"/>
      <c r="TKO49" s="467"/>
      <c r="TKP49" s="467"/>
      <c r="TKQ49" s="467"/>
      <c r="TKR49" s="467"/>
      <c r="TKS49" s="467"/>
      <c r="TKT49" s="467"/>
      <c r="TKU49" s="467"/>
      <c r="TKV49" s="467"/>
      <c r="TKW49" s="467"/>
      <c r="TKX49" s="467"/>
      <c r="TKY49" s="467"/>
      <c r="TKZ49" s="467"/>
      <c r="TLA49" s="467"/>
      <c r="TLB49" s="467"/>
      <c r="TLC49" s="467"/>
      <c r="TLD49" s="467"/>
      <c r="TLE49" s="467"/>
      <c r="TLF49" s="467"/>
      <c r="TLG49" s="467"/>
      <c r="TLH49" s="467"/>
      <c r="TLI49" s="467"/>
      <c r="TLJ49" s="467"/>
      <c r="TLK49" s="467"/>
      <c r="TLL49" s="467"/>
      <c r="TLM49" s="467"/>
      <c r="TLN49" s="467"/>
      <c r="TLO49" s="467"/>
      <c r="TLP49" s="467"/>
      <c r="TLQ49" s="467"/>
      <c r="TLR49" s="467"/>
      <c r="TLS49" s="467"/>
      <c r="TLT49" s="467"/>
      <c r="TLU49" s="467"/>
      <c r="TLV49" s="467"/>
      <c r="TLW49" s="467"/>
      <c r="TLX49" s="467"/>
      <c r="TLY49" s="467"/>
      <c r="TLZ49" s="467"/>
      <c r="TMA49" s="467"/>
      <c r="TMB49" s="467"/>
      <c r="TMC49" s="467"/>
      <c r="TMD49" s="467"/>
      <c r="TME49" s="467"/>
      <c r="TMF49" s="467"/>
      <c r="TMG49" s="467"/>
      <c r="TMH49" s="467"/>
      <c r="TMI49" s="467"/>
      <c r="TMJ49" s="467"/>
      <c r="TMK49" s="467"/>
      <c r="TML49" s="467"/>
      <c r="TMM49" s="467"/>
      <c r="TMN49" s="467"/>
      <c r="TMO49" s="467"/>
      <c r="TMP49" s="467"/>
      <c r="TMQ49" s="467"/>
      <c r="TMR49" s="467"/>
      <c r="TMS49" s="467"/>
      <c r="TMT49" s="467"/>
      <c r="TMU49" s="467"/>
      <c r="TMV49" s="467"/>
      <c r="TMW49" s="467"/>
      <c r="TMX49" s="467"/>
      <c r="TMY49" s="467"/>
      <c r="TMZ49" s="467"/>
      <c r="TNA49" s="467"/>
      <c r="TNB49" s="467"/>
      <c r="TNC49" s="467"/>
      <c r="TND49" s="467"/>
      <c r="TNE49" s="467"/>
      <c r="TNF49" s="467"/>
      <c r="TNG49" s="467"/>
      <c r="TNH49" s="467"/>
      <c r="TNI49" s="467"/>
      <c r="TNJ49" s="467"/>
      <c r="TNK49" s="467"/>
      <c r="TNL49" s="467"/>
      <c r="TNM49" s="467"/>
      <c r="TNN49" s="467"/>
      <c r="TNO49" s="467"/>
      <c r="TNP49" s="467"/>
      <c r="TNQ49" s="467"/>
      <c r="TNR49" s="467"/>
      <c r="TNS49" s="467"/>
      <c r="TNT49" s="467"/>
      <c r="TNU49" s="467"/>
      <c r="TNV49" s="467"/>
      <c r="TNW49" s="467"/>
      <c r="TNX49" s="467"/>
      <c r="TNY49" s="467"/>
      <c r="TNZ49" s="467"/>
      <c r="TOA49" s="467"/>
      <c r="TOB49" s="467"/>
      <c r="TOC49" s="467"/>
      <c r="TOD49" s="467"/>
      <c r="TOE49" s="467"/>
      <c r="TOF49" s="467"/>
      <c r="TOG49" s="467"/>
      <c r="TOH49" s="467"/>
      <c r="TOI49" s="467"/>
      <c r="TOJ49" s="467"/>
      <c r="TOK49" s="467"/>
      <c r="TOL49" s="467"/>
      <c r="TOM49" s="467"/>
      <c r="TON49" s="467"/>
      <c r="TOO49" s="467"/>
      <c r="TOP49" s="467"/>
      <c r="TOQ49" s="467"/>
      <c r="TOR49" s="467"/>
      <c r="TOS49" s="467"/>
      <c r="TOT49" s="467"/>
      <c r="TOU49" s="467"/>
      <c r="TOV49" s="467"/>
      <c r="TOW49" s="467"/>
      <c r="TOX49" s="467"/>
      <c r="TOY49" s="467"/>
      <c r="TOZ49" s="467"/>
      <c r="TPA49" s="467"/>
      <c r="TPB49" s="467"/>
      <c r="TPC49" s="467"/>
      <c r="TPD49" s="467"/>
      <c r="TPE49" s="467"/>
      <c r="TPF49" s="467"/>
      <c r="TPG49" s="467"/>
      <c r="TPH49" s="467"/>
      <c r="TPI49" s="467"/>
      <c r="TPJ49" s="467"/>
      <c r="TPK49" s="467"/>
      <c r="TPL49" s="467"/>
      <c r="TPM49" s="467"/>
      <c r="TPN49" s="467"/>
      <c r="TPO49" s="467"/>
      <c r="TPP49" s="467"/>
      <c r="TPQ49" s="467"/>
      <c r="TPR49" s="467"/>
      <c r="TPS49" s="467"/>
      <c r="TPT49" s="467"/>
      <c r="TPU49" s="467"/>
      <c r="TPV49" s="467"/>
      <c r="TPW49" s="467"/>
      <c r="TPX49" s="467"/>
      <c r="TPY49" s="467"/>
      <c r="TPZ49" s="467"/>
      <c r="TQA49" s="467"/>
      <c r="TQB49" s="467"/>
      <c r="TQC49" s="467"/>
      <c r="TQD49" s="467"/>
      <c r="TQE49" s="467"/>
      <c r="TQF49" s="467"/>
      <c r="TQG49" s="467"/>
      <c r="TQH49" s="467"/>
      <c r="TQI49" s="467"/>
      <c r="TQJ49" s="467"/>
      <c r="TQK49" s="467"/>
      <c r="TQL49" s="467"/>
      <c r="TQM49" s="467"/>
      <c r="TQN49" s="467"/>
      <c r="TQO49" s="467"/>
      <c r="TQP49" s="467"/>
      <c r="TQQ49" s="467"/>
      <c r="TQR49" s="467"/>
      <c r="TQS49" s="467"/>
      <c r="TQT49" s="467"/>
      <c r="TQU49" s="467"/>
      <c r="TQV49" s="467"/>
      <c r="TQW49" s="467"/>
      <c r="TQX49" s="467"/>
      <c r="TQY49" s="467"/>
      <c r="TQZ49" s="467"/>
      <c r="TRA49" s="467"/>
      <c r="TRB49" s="467"/>
      <c r="TRC49" s="467"/>
      <c r="TRD49" s="467"/>
      <c r="TRE49" s="467"/>
      <c r="TRF49" s="467"/>
      <c r="TRG49" s="467"/>
      <c r="TRH49" s="467"/>
      <c r="TRI49" s="467"/>
      <c r="TRJ49" s="467"/>
      <c r="TRK49" s="467"/>
      <c r="TRL49" s="467"/>
      <c r="TRM49" s="467"/>
      <c r="TRN49" s="467"/>
      <c r="TRO49" s="467"/>
      <c r="TRP49" s="467"/>
      <c r="TRQ49" s="467"/>
      <c r="TRR49" s="467"/>
      <c r="TRS49" s="467"/>
      <c r="TRT49" s="467"/>
      <c r="TRU49" s="467"/>
      <c r="TRV49" s="467"/>
      <c r="TRW49" s="467"/>
      <c r="TRX49" s="467"/>
      <c r="TRY49" s="467"/>
      <c r="TRZ49" s="467"/>
      <c r="TSA49" s="467"/>
      <c r="TSB49" s="467"/>
      <c r="TSC49" s="467"/>
      <c r="TSD49" s="467"/>
      <c r="TSE49" s="467"/>
      <c r="TSF49" s="467"/>
      <c r="TSG49" s="467"/>
      <c r="TSH49" s="467"/>
      <c r="TSI49" s="467"/>
      <c r="TSJ49" s="467"/>
      <c r="TSK49" s="467"/>
      <c r="TSL49" s="467"/>
      <c r="TSM49" s="467"/>
      <c r="TSN49" s="467"/>
      <c r="TSO49" s="467"/>
      <c r="TSP49" s="467"/>
      <c r="TSQ49" s="467"/>
      <c r="TSR49" s="467"/>
      <c r="TSS49" s="467"/>
      <c r="TST49" s="467"/>
      <c r="TSU49" s="467"/>
      <c r="TSV49" s="467"/>
      <c r="TSW49" s="467"/>
      <c r="TSX49" s="467"/>
      <c r="TSY49" s="467"/>
      <c r="TSZ49" s="467"/>
      <c r="TTA49" s="467"/>
      <c r="TTB49" s="467"/>
      <c r="TTC49" s="467"/>
      <c r="TTD49" s="467"/>
      <c r="TTE49" s="467"/>
      <c r="TTF49" s="467"/>
      <c r="TTG49" s="467"/>
      <c r="TTH49" s="467"/>
      <c r="TTI49" s="467"/>
      <c r="TTJ49" s="467"/>
      <c r="TTK49" s="467"/>
      <c r="TTL49" s="467"/>
      <c r="TTM49" s="467"/>
      <c r="TTN49" s="467"/>
      <c r="TTO49" s="467"/>
      <c r="TTP49" s="467"/>
      <c r="TTQ49" s="467"/>
      <c r="TTR49" s="467"/>
      <c r="TTS49" s="467"/>
      <c r="TTT49" s="467"/>
      <c r="TTU49" s="467"/>
      <c r="TTV49" s="467"/>
      <c r="TTW49" s="467"/>
      <c r="TTX49" s="467"/>
      <c r="TTY49" s="467"/>
      <c r="TTZ49" s="467"/>
      <c r="TUA49" s="467"/>
      <c r="TUB49" s="467"/>
      <c r="TUC49" s="467"/>
      <c r="TUD49" s="467"/>
      <c r="TUE49" s="467"/>
      <c r="TUF49" s="467"/>
      <c r="TUG49" s="467"/>
      <c r="TUH49" s="467"/>
      <c r="TUI49" s="467"/>
      <c r="TUJ49" s="467"/>
      <c r="TUK49" s="467"/>
      <c r="TUL49" s="467"/>
      <c r="TUM49" s="467"/>
      <c r="TUN49" s="467"/>
      <c r="TUO49" s="467"/>
      <c r="TUP49" s="467"/>
      <c r="TUQ49" s="467"/>
      <c r="TUR49" s="467"/>
      <c r="TUS49" s="467"/>
      <c r="TUT49" s="467"/>
      <c r="TUU49" s="467"/>
      <c r="TUV49" s="467"/>
      <c r="TUW49" s="467"/>
      <c r="TUX49" s="467"/>
      <c r="TUY49" s="467"/>
      <c r="TUZ49" s="467"/>
      <c r="TVA49" s="467"/>
      <c r="TVB49" s="467"/>
      <c r="TVC49" s="467"/>
      <c r="TVD49" s="467"/>
      <c r="TVE49" s="467"/>
      <c r="TVF49" s="467"/>
      <c r="TVG49" s="467"/>
      <c r="TVH49" s="467"/>
      <c r="TVI49" s="467"/>
      <c r="TVJ49" s="467"/>
      <c r="TVK49" s="467"/>
      <c r="TVL49" s="467"/>
      <c r="TVM49" s="467"/>
      <c r="TVN49" s="467"/>
      <c r="TVO49" s="467"/>
      <c r="TVP49" s="467"/>
      <c r="TVQ49" s="467"/>
      <c r="TVR49" s="467"/>
      <c r="TVS49" s="467"/>
      <c r="TVT49" s="467"/>
      <c r="TVU49" s="467"/>
      <c r="TVV49" s="467"/>
      <c r="TVW49" s="467"/>
      <c r="TVX49" s="467"/>
      <c r="TVY49" s="467"/>
      <c r="TVZ49" s="467"/>
      <c r="TWA49" s="467"/>
      <c r="TWB49" s="467"/>
      <c r="TWC49" s="467"/>
      <c r="TWD49" s="467"/>
      <c r="TWE49" s="467"/>
      <c r="TWF49" s="467"/>
      <c r="TWG49" s="467"/>
      <c r="TWH49" s="467"/>
      <c r="TWI49" s="467"/>
      <c r="TWJ49" s="467"/>
      <c r="TWK49" s="467"/>
      <c r="TWL49" s="467"/>
      <c r="TWM49" s="467"/>
      <c r="TWN49" s="467"/>
      <c r="TWO49" s="467"/>
      <c r="TWP49" s="467"/>
      <c r="TWQ49" s="467"/>
      <c r="TWR49" s="467"/>
      <c r="TWS49" s="467"/>
      <c r="TWT49" s="467"/>
      <c r="TWU49" s="467"/>
      <c r="TWV49" s="467"/>
      <c r="TWW49" s="467"/>
      <c r="TWX49" s="467"/>
      <c r="TWY49" s="467"/>
      <c r="TWZ49" s="467"/>
      <c r="TXA49" s="467"/>
      <c r="TXB49" s="467"/>
      <c r="TXC49" s="467"/>
      <c r="TXD49" s="467"/>
      <c r="TXE49" s="467"/>
      <c r="TXF49" s="467"/>
      <c r="TXG49" s="467"/>
      <c r="TXH49" s="467"/>
      <c r="TXI49" s="467"/>
      <c r="TXJ49" s="467"/>
      <c r="TXK49" s="467"/>
      <c r="TXL49" s="467"/>
      <c r="TXM49" s="467"/>
      <c r="TXN49" s="467"/>
      <c r="TXO49" s="467"/>
      <c r="TXP49" s="467"/>
      <c r="TXQ49" s="467"/>
      <c r="TXR49" s="467"/>
      <c r="TXS49" s="467"/>
      <c r="TXT49" s="467"/>
      <c r="TXU49" s="467"/>
      <c r="TXV49" s="467"/>
      <c r="TXW49" s="467"/>
      <c r="TXX49" s="467"/>
      <c r="TXY49" s="467"/>
      <c r="TXZ49" s="467"/>
      <c r="TYA49" s="467"/>
      <c r="TYB49" s="467"/>
      <c r="TYC49" s="467"/>
      <c r="TYD49" s="467"/>
      <c r="TYE49" s="467"/>
      <c r="TYF49" s="467"/>
      <c r="TYG49" s="467"/>
      <c r="TYH49" s="467"/>
      <c r="TYI49" s="467"/>
      <c r="TYJ49" s="467"/>
      <c r="TYK49" s="467"/>
      <c r="TYL49" s="467"/>
      <c r="TYM49" s="467"/>
      <c r="TYN49" s="467"/>
      <c r="TYO49" s="467"/>
      <c r="TYP49" s="467"/>
      <c r="TYQ49" s="467"/>
      <c r="TYR49" s="467"/>
      <c r="TYS49" s="467"/>
      <c r="TYT49" s="467"/>
      <c r="TYU49" s="467"/>
      <c r="TYV49" s="467"/>
      <c r="TYW49" s="467"/>
      <c r="TYX49" s="467"/>
      <c r="TYY49" s="467"/>
      <c r="TYZ49" s="467"/>
      <c r="TZA49" s="467"/>
      <c r="TZB49" s="467"/>
      <c r="TZC49" s="467"/>
      <c r="TZD49" s="467"/>
      <c r="TZE49" s="467"/>
      <c r="TZF49" s="467"/>
      <c r="TZG49" s="467"/>
      <c r="TZH49" s="467"/>
      <c r="TZI49" s="467"/>
      <c r="TZJ49" s="467"/>
      <c r="TZK49" s="467"/>
      <c r="TZL49" s="467"/>
      <c r="TZM49" s="467"/>
      <c r="TZN49" s="467"/>
      <c r="TZO49" s="467"/>
      <c r="TZP49" s="467"/>
      <c r="TZQ49" s="467"/>
      <c r="TZR49" s="467"/>
      <c r="TZS49" s="467"/>
      <c r="TZT49" s="467"/>
      <c r="TZU49" s="467"/>
      <c r="TZV49" s="467"/>
      <c r="TZW49" s="467"/>
      <c r="TZX49" s="467"/>
      <c r="TZY49" s="467"/>
      <c r="TZZ49" s="467"/>
      <c r="UAA49" s="467"/>
      <c r="UAB49" s="467"/>
      <c r="UAC49" s="467"/>
      <c r="UAD49" s="467"/>
      <c r="UAE49" s="467"/>
      <c r="UAF49" s="467"/>
      <c r="UAG49" s="467"/>
      <c r="UAH49" s="467"/>
      <c r="UAI49" s="467"/>
      <c r="UAJ49" s="467"/>
      <c r="UAK49" s="467"/>
      <c r="UAL49" s="467"/>
      <c r="UAM49" s="467"/>
      <c r="UAN49" s="467"/>
      <c r="UAO49" s="467"/>
      <c r="UAP49" s="467"/>
      <c r="UAQ49" s="467"/>
      <c r="UAR49" s="467"/>
      <c r="UAS49" s="467"/>
      <c r="UAT49" s="467"/>
      <c r="UAU49" s="467"/>
      <c r="UAV49" s="467"/>
      <c r="UAW49" s="467"/>
      <c r="UAX49" s="467"/>
      <c r="UAY49" s="467"/>
      <c r="UAZ49" s="467"/>
      <c r="UBA49" s="467"/>
      <c r="UBB49" s="467"/>
      <c r="UBC49" s="467"/>
      <c r="UBD49" s="467"/>
      <c r="UBE49" s="467"/>
      <c r="UBF49" s="467"/>
      <c r="UBG49" s="467"/>
      <c r="UBH49" s="467"/>
      <c r="UBI49" s="467"/>
      <c r="UBJ49" s="467"/>
      <c r="UBK49" s="467"/>
      <c r="UBL49" s="467"/>
      <c r="UBM49" s="467"/>
      <c r="UBN49" s="467"/>
      <c r="UBO49" s="467"/>
      <c r="UBP49" s="467"/>
      <c r="UBQ49" s="467"/>
      <c r="UBR49" s="467"/>
      <c r="UBS49" s="467"/>
      <c r="UBT49" s="467"/>
      <c r="UBU49" s="467"/>
      <c r="UBV49" s="467"/>
      <c r="UBW49" s="467"/>
      <c r="UBX49" s="467"/>
      <c r="UBY49" s="467"/>
      <c r="UBZ49" s="467"/>
      <c r="UCA49" s="467"/>
      <c r="UCB49" s="467"/>
      <c r="UCC49" s="467"/>
      <c r="UCD49" s="467"/>
      <c r="UCE49" s="467"/>
      <c r="UCF49" s="467"/>
      <c r="UCG49" s="467"/>
      <c r="UCH49" s="467"/>
      <c r="UCI49" s="467"/>
      <c r="UCJ49" s="467"/>
      <c r="UCK49" s="467"/>
      <c r="UCL49" s="467"/>
      <c r="UCM49" s="467"/>
      <c r="UCN49" s="467"/>
      <c r="UCO49" s="467"/>
      <c r="UCP49" s="467"/>
      <c r="UCQ49" s="467"/>
      <c r="UCR49" s="467"/>
      <c r="UCS49" s="467"/>
      <c r="UCT49" s="467"/>
      <c r="UCU49" s="467"/>
      <c r="UCV49" s="467"/>
      <c r="UCW49" s="467"/>
      <c r="UCX49" s="467"/>
      <c r="UCY49" s="467"/>
      <c r="UCZ49" s="467"/>
      <c r="UDA49" s="467"/>
      <c r="UDB49" s="467"/>
      <c r="UDC49" s="467"/>
      <c r="UDD49" s="467"/>
      <c r="UDE49" s="467"/>
      <c r="UDF49" s="467"/>
      <c r="UDG49" s="467"/>
      <c r="UDH49" s="467"/>
      <c r="UDI49" s="467"/>
      <c r="UDJ49" s="467"/>
      <c r="UDK49" s="467"/>
      <c r="UDL49" s="467"/>
      <c r="UDM49" s="467"/>
      <c r="UDN49" s="467"/>
      <c r="UDO49" s="467"/>
      <c r="UDP49" s="467"/>
      <c r="UDQ49" s="467"/>
      <c r="UDR49" s="467"/>
      <c r="UDS49" s="467"/>
      <c r="UDT49" s="467"/>
      <c r="UDU49" s="467"/>
      <c r="UDV49" s="467"/>
      <c r="UDW49" s="467"/>
      <c r="UDX49" s="467"/>
      <c r="UDY49" s="467"/>
      <c r="UDZ49" s="467"/>
      <c r="UEA49" s="467"/>
      <c r="UEB49" s="467"/>
      <c r="UEC49" s="467"/>
      <c r="UED49" s="467"/>
      <c r="UEE49" s="467"/>
      <c r="UEF49" s="467"/>
      <c r="UEG49" s="467"/>
      <c r="UEH49" s="467"/>
      <c r="UEI49" s="467"/>
      <c r="UEJ49" s="467"/>
      <c r="UEK49" s="467"/>
      <c r="UEL49" s="467"/>
      <c r="UEM49" s="467"/>
      <c r="UEN49" s="467"/>
      <c r="UEO49" s="467"/>
      <c r="UEP49" s="467"/>
      <c r="UEQ49" s="467"/>
      <c r="UER49" s="467"/>
      <c r="UES49" s="467"/>
      <c r="UET49" s="467"/>
      <c r="UEU49" s="467"/>
      <c r="UEV49" s="467"/>
      <c r="UEW49" s="467"/>
      <c r="UEX49" s="467"/>
      <c r="UEY49" s="467"/>
      <c r="UEZ49" s="467"/>
      <c r="UFA49" s="467"/>
      <c r="UFB49" s="467"/>
      <c r="UFC49" s="467"/>
      <c r="UFD49" s="467"/>
      <c r="UFE49" s="467"/>
      <c r="UFF49" s="467"/>
      <c r="UFG49" s="467"/>
      <c r="UFH49" s="467"/>
      <c r="UFI49" s="467"/>
      <c r="UFJ49" s="467"/>
      <c r="UFK49" s="467"/>
      <c r="UFL49" s="467"/>
      <c r="UFM49" s="467"/>
      <c r="UFN49" s="467"/>
      <c r="UFO49" s="467"/>
      <c r="UFP49" s="467"/>
      <c r="UFQ49" s="467"/>
      <c r="UFR49" s="467"/>
      <c r="UFS49" s="467"/>
      <c r="UFT49" s="467"/>
      <c r="UFU49" s="467"/>
      <c r="UFV49" s="467"/>
      <c r="UFW49" s="467"/>
      <c r="UFX49" s="467"/>
      <c r="UFY49" s="467"/>
      <c r="UFZ49" s="467"/>
      <c r="UGA49" s="467"/>
      <c r="UGB49" s="467"/>
      <c r="UGC49" s="467"/>
      <c r="UGD49" s="467"/>
      <c r="UGE49" s="467"/>
      <c r="UGF49" s="467"/>
      <c r="UGG49" s="467"/>
      <c r="UGH49" s="467"/>
      <c r="UGI49" s="467"/>
      <c r="UGJ49" s="467"/>
      <c r="UGK49" s="467"/>
      <c r="UGL49" s="467"/>
      <c r="UGM49" s="467"/>
      <c r="UGN49" s="467"/>
      <c r="UGO49" s="467"/>
      <c r="UGP49" s="467"/>
      <c r="UGQ49" s="467"/>
      <c r="UGR49" s="467"/>
      <c r="UGS49" s="467"/>
      <c r="UGT49" s="467"/>
      <c r="UGU49" s="467"/>
      <c r="UGV49" s="467"/>
      <c r="UGW49" s="467"/>
      <c r="UGX49" s="467"/>
      <c r="UGY49" s="467"/>
      <c r="UGZ49" s="467"/>
      <c r="UHA49" s="467"/>
      <c r="UHB49" s="467"/>
      <c r="UHC49" s="467"/>
      <c r="UHD49" s="467"/>
      <c r="UHE49" s="467"/>
      <c r="UHF49" s="467"/>
      <c r="UHG49" s="467"/>
      <c r="UHH49" s="467"/>
      <c r="UHI49" s="467"/>
      <c r="UHJ49" s="467"/>
      <c r="UHK49" s="467"/>
      <c r="UHL49" s="467"/>
      <c r="UHM49" s="467"/>
      <c r="UHN49" s="467"/>
      <c r="UHO49" s="467"/>
      <c r="UHP49" s="467"/>
      <c r="UHQ49" s="467"/>
      <c r="UHR49" s="467"/>
      <c r="UHS49" s="467"/>
      <c r="UHT49" s="467"/>
      <c r="UHU49" s="467"/>
      <c r="UHV49" s="467"/>
      <c r="UHW49" s="467"/>
      <c r="UHX49" s="467"/>
      <c r="UHY49" s="467"/>
      <c r="UHZ49" s="467"/>
      <c r="UIA49" s="467"/>
      <c r="UIB49" s="467"/>
      <c r="UIC49" s="467"/>
      <c r="UID49" s="467"/>
      <c r="UIE49" s="467"/>
      <c r="UIF49" s="467"/>
      <c r="UIG49" s="467"/>
      <c r="UIH49" s="467"/>
      <c r="UII49" s="467"/>
      <c r="UIJ49" s="467"/>
      <c r="UIK49" s="467"/>
      <c r="UIL49" s="467"/>
      <c r="UIM49" s="467"/>
      <c r="UIN49" s="467"/>
      <c r="UIO49" s="467"/>
      <c r="UIP49" s="467"/>
      <c r="UIQ49" s="467"/>
      <c r="UIR49" s="467"/>
      <c r="UIS49" s="467"/>
      <c r="UIT49" s="467"/>
      <c r="UIU49" s="467"/>
      <c r="UIV49" s="467"/>
      <c r="UIW49" s="467"/>
      <c r="UIX49" s="467"/>
      <c r="UIY49" s="467"/>
      <c r="UIZ49" s="467"/>
      <c r="UJA49" s="467"/>
      <c r="UJB49" s="467"/>
      <c r="UJC49" s="467"/>
      <c r="UJD49" s="467"/>
      <c r="UJE49" s="467"/>
      <c r="UJF49" s="467"/>
      <c r="UJG49" s="467"/>
      <c r="UJH49" s="467"/>
      <c r="UJI49" s="467"/>
      <c r="UJJ49" s="467"/>
      <c r="UJK49" s="467"/>
      <c r="UJL49" s="467"/>
      <c r="UJM49" s="467"/>
      <c r="UJN49" s="467"/>
      <c r="UJO49" s="467"/>
      <c r="UJP49" s="467"/>
      <c r="UJQ49" s="467"/>
      <c r="UJR49" s="467"/>
      <c r="UJS49" s="467"/>
      <c r="UJT49" s="467"/>
      <c r="UJU49" s="467"/>
      <c r="UJV49" s="467"/>
      <c r="UJW49" s="467"/>
      <c r="UJX49" s="467"/>
      <c r="UJY49" s="467"/>
      <c r="UJZ49" s="467"/>
      <c r="UKA49" s="467"/>
      <c r="UKB49" s="467"/>
      <c r="UKC49" s="467"/>
      <c r="UKD49" s="467"/>
      <c r="UKE49" s="467"/>
      <c r="UKF49" s="467"/>
      <c r="UKG49" s="467"/>
      <c r="UKH49" s="467"/>
      <c r="UKI49" s="467"/>
      <c r="UKJ49" s="467"/>
      <c r="UKK49" s="467"/>
      <c r="UKL49" s="467"/>
      <c r="UKM49" s="467"/>
      <c r="UKN49" s="467"/>
      <c r="UKO49" s="467"/>
      <c r="UKP49" s="467"/>
      <c r="UKQ49" s="467"/>
      <c r="UKR49" s="467"/>
      <c r="UKS49" s="467"/>
      <c r="UKT49" s="467"/>
      <c r="UKU49" s="467"/>
      <c r="UKV49" s="467"/>
      <c r="UKW49" s="467"/>
      <c r="UKX49" s="467"/>
      <c r="UKY49" s="467"/>
      <c r="UKZ49" s="467"/>
      <c r="ULA49" s="467"/>
      <c r="ULB49" s="467"/>
      <c r="ULC49" s="467"/>
      <c r="ULD49" s="467"/>
      <c r="ULE49" s="467"/>
      <c r="ULF49" s="467"/>
      <c r="ULG49" s="467"/>
      <c r="ULH49" s="467"/>
      <c r="ULI49" s="467"/>
      <c r="ULJ49" s="467"/>
      <c r="ULK49" s="467"/>
      <c r="ULL49" s="467"/>
      <c r="ULM49" s="467"/>
      <c r="ULN49" s="467"/>
      <c r="ULO49" s="467"/>
      <c r="ULP49" s="467"/>
      <c r="ULQ49" s="467"/>
      <c r="ULR49" s="467"/>
      <c r="ULS49" s="467"/>
      <c r="ULT49" s="467"/>
      <c r="ULU49" s="467"/>
      <c r="ULV49" s="467"/>
      <c r="ULW49" s="467"/>
      <c r="ULX49" s="467"/>
      <c r="ULY49" s="467"/>
      <c r="ULZ49" s="467"/>
      <c r="UMA49" s="467"/>
      <c r="UMB49" s="467"/>
      <c r="UMC49" s="467"/>
      <c r="UMD49" s="467"/>
      <c r="UME49" s="467"/>
      <c r="UMF49" s="467"/>
      <c r="UMG49" s="467"/>
      <c r="UMH49" s="467"/>
      <c r="UMI49" s="467"/>
      <c r="UMJ49" s="467"/>
      <c r="UMK49" s="467"/>
      <c r="UML49" s="467"/>
      <c r="UMM49" s="467"/>
      <c r="UMN49" s="467"/>
      <c r="UMO49" s="467"/>
      <c r="UMP49" s="467"/>
      <c r="UMQ49" s="467"/>
      <c r="UMR49" s="467"/>
      <c r="UMS49" s="467"/>
      <c r="UMT49" s="467"/>
      <c r="UMU49" s="467"/>
      <c r="UMV49" s="467"/>
      <c r="UMW49" s="467"/>
      <c r="UMX49" s="467"/>
      <c r="UMY49" s="467"/>
      <c r="UMZ49" s="467"/>
      <c r="UNA49" s="467"/>
      <c r="UNB49" s="467"/>
      <c r="UNC49" s="467"/>
      <c r="UND49" s="467"/>
      <c r="UNE49" s="467"/>
      <c r="UNF49" s="467"/>
      <c r="UNG49" s="467"/>
      <c r="UNH49" s="467"/>
      <c r="UNI49" s="467"/>
      <c r="UNJ49" s="467"/>
      <c r="UNK49" s="467"/>
      <c r="UNL49" s="467"/>
      <c r="UNM49" s="467"/>
      <c r="UNN49" s="467"/>
      <c r="UNO49" s="467"/>
      <c r="UNP49" s="467"/>
      <c r="UNQ49" s="467"/>
      <c r="UNR49" s="467"/>
      <c r="UNS49" s="467"/>
      <c r="UNT49" s="467"/>
      <c r="UNU49" s="467"/>
      <c r="UNV49" s="467"/>
      <c r="UNW49" s="467"/>
      <c r="UNX49" s="467"/>
      <c r="UNY49" s="467"/>
      <c r="UNZ49" s="467"/>
      <c r="UOA49" s="467"/>
      <c r="UOB49" s="467"/>
      <c r="UOC49" s="467"/>
      <c r="UOD49" s="467"/>
      <c r="UOE49" s="467"/>
      <c r="UOF49" s="467"/>
      <c r="UOG49" s="467"/>
      <c r="UOH49" s="467"/>
      <c r="UOI49" s="467"/>
      <c r="UOJ49" s="467"/>
      <c r="UOK49" s="467"/>
      <c r="UOL49" s="467"/>
      <c r="UOM49" s="467"/>
      <c r="UON49" s="467"/>
      <c r="UOO49" s="467"/>
      <c r="UOP49" s="467"/>
      <c r="UOQ49" s="467"/>
      <c r="UOR49" s="467"/>
      <c r="UOS49" s="467"/>
      <c r="UOT49" s="467"/>
      <c r="UOU49" s="467"/>
      <c r="UOV49" s="467"/>
      <c r="UOW49" s="467"/>
      <c r="UOX49" s="467"/>
      <c r="UOY49" s="467"/>
      <c r="UOZ49" s="467"/>
      <c r="UPA49" s="467"/>
      <c r="UPB49" s="467"/>
      <c r="UPC49" s="467"/>
      <c r="UPD49" s="467"/>
      <c r="UPE49" s="467"/>
      <c r="UPF49" s="467"/>
      <c r="UPG49" s="467"/>
      <c r="UPH49" s="467"/>
      <c r="UPI49" s="467"/>
      <c r="UPJ49" s="467"/>
      <c r="UPK49" s="467"/>
      <c r="UPL49" s="467"/>
      <c r="UPM49" s="467"/>
      <c r="UPN49" s="467"/>
      <c r="UPO49" s="467"/>
      <c r="UPP49" s="467"/>
      <c r="UPQ49" s="467"/>
      <c r="UPR49" s="467"/>
      <c r="UPS49" s="467"/>
      <c r="UPT49" s="467"/>
      <c r="UPU49" s="467"/>
      <c r="UPV49" s="467"/>
      <c r="UPW49" s="467"/>
      <c r="UPX49" s="467"/>
      <c r="UPY49" s="467"/>
      <c r="UPZ49" s="467"/>
      <c r="UQA49" s="467"/>
      <c r="UQB49" s="467"/>
      <c r="UQC49" s="467"/>
      <c r="UQD49" s="467"/>
      <c r="UQE49" s="467"/>
      <c r="UQF49" s="467"/>
      <c r="UQG49" s="467"/>
      <c r="UQH49" s="467"/>
      <c r="UQI49" s="467"/>
      <c r="UQJ49" s="467"/>
      <c r="UQK49" s="467"/>
      <c r="UQL49" s="467"/>
      <c r="UQM49" s="467"/>
      <c r="UQN49" s="467"/>
      <c r="UQO49" s="467"/>
      <c r="UQP49" s="467"/>
      <c r="UQQ49" s="467"/>
      <c r="UQR49" s="467"/>
      <c r="UQS49" s="467"/>
      <c r="UQT49" s="467"/>
      <c r="UQU49" s="467"/>
      <c r="UQV49" s="467"/>
      <c r="UQW49" s="467"/>
      <c r="UQX49" s="467"/>
      <c r="UQY49" s="467"/>
      <c r="UQZ49" s="467"/>
      <c r="URA49" s="467"/>
      <c r="URB49" s="467"/>
      <c r="URC49" s="467"/>
      <c r="URD49" s="467"/>
      <c r="URE49" s="467"/>
      <c r="URF49" s="467"/>
      <c r="URG49" s="467"/>
      <c r="URH49" s="467"/>
      <c r="URI49" s="467"/>
      <c r="URJ49" s="467"/>
      <c r="URK49" s="467"/>
      <c r="URL49" s="467"/>
      <c r="URM49" s="467"/>
      <c r="URN49" s="467"/>
      <c r="URO49" s="467"/>
      <c r="URP49" s="467"/>
      <c r="URQ49" s="467"/>
      <c r="URR49" s="467"/>
      <c r="URS49" s="467"/>
      <c r="URT49" s="467"/>
      <c r="URU49" s="467"/>
      <c r="URV49" s="467"/>
      <c r="URW49" s="467"/>
      <c r="URX49" s="467"/>
      <c r="URY49" s="467"/>
      <c r="URZ49" s="467"/>
      <c r="USA49" s="467"/>
      <c r="USB49" s="467"/>
      <c r="USC49" s="467"/>
      <c r="USD49" s="467"/>
      <c r="USE49" s="467"/>
      <c r="USF49" s="467"/>
      <c r="USG49" s="467"/>
      <c r="USH49" s="467"/>
      <c r="USI49" s="467"/>
      <c r="USJ49" s="467"/>
      <c r="USK49" s="467"/>
      <c r="USL49" s="467"/>
      <c r="USM49" s="467"/>
      <c r="USN49" s="467"/>
      <c r="USO49" s="467"/>
      <c r="USP49" s="467"/>
      <c r="USQ49" s="467"/>
      <c r="USR49" s="467"/>
      <c r="USS49" s="467"/>
      <c r="UST49" s="467"/>
      <c r="USU49" s="467"/>
      <c r="USV49" s="467"/>
      <c r="USW49" s="467"/>
      <c r="USX49" s="467"/>
      <c r="USY49" s="467"/>
      <c r="USZ49" s="467"/>
      <c r="UTA49" s="467"/>
      <c r="UTB49" s="467"/>
      <c r="UTC49" s="467"/>
      <c r="UTD49" s="467"/>
      <c r="UTE49" s="467"/>
      <c r="UTF49" s="467"/>
      <c r="UTG49" s="467"/>
      <c r="UTH49" s="467"/>
      <c r="UTI49" s="467"/>
      <c r="UTJ49" s="467"/>
      <c r="UTK49" s="467"/>
      <c r="UTL49" s="467"/>
      <c r="UTM49" s="467"/>
      <c r="UTN49" s="467"/>
      <c r="UTO49" s="467"/>
      <c r="UTP49" s="467"/>
      <c r="UTQ49" s="467"/>
      <c r="UTR49" s="467"/>
      <c r="UTS49" s="467"/>
      <c r="UTT49" s="467"/>
      <c r="UTU49" s="467"/>
      <c r="UTV49" s="467"/>
      <c r="UTW49" s="467"/>
      <c r="UTX49" s="467"/>
      <c r="UTY49" s="467"/>
      <c r="UTZ49" s="467"/>
      <c r="UUA49" s="467"/>
      <c r="UUB49" s="467"/>
      <c r="UUC49" s="467"/>
      <c r="UUD49" s="467"/>
      <c r="UUE49" s="467"/>
      <c r="UUF49" s="467"/>
      <c r="UUG49" s="467"/>
      <c r="UUH49" s="467"/>
      <c r="UUI49" s="467"/>
      <c r="UUJ49" s="467"/>
      <c r="UUK49" s="467"/>
      <c r="UUL49" s="467"/>
      <c r="UUM49" s="467"/>
      <c r="UUN49" s="467"/>
      <c r="UUO49" s="467"/>
      <c r="UUP49" s="467"/>
      <c r="UUQ49" s="467"/>
      <c r="UUR49" s="467"/>
      <c r="UUS49" s="467"/>
      <c r="UUT49" s="467"/>
      <c r="UUU49" s="467"/>
      <c r="UUV49" s="467"/>
      <c r="UUW49" s="467"/>
      <c r="UUX49" s="467"/>
      <c r="UUY49" s="467"/>
      <c r="UUZ49" s="467"/>
      <c r="UVA49" s="467"/>
      <c r="UVB49" s="467"/>
      <c r="UVC49" s="467"/>
      <c r="UVD49" s="467"/>
      <c r="UVE49" s="467"/>
      <c r="UVF49" s="467"/>
      <c r="UVG49" s="467"/>
      <c r="UVH49" s="467"/>
      <c r="UVI49" s="467"/>
      <c r="UVJ49" s="467"/>
      <c r="UVK49" s="467"/>
      <c r="UVL49" s="467"/>
      <c r="UVM49" s="467"/>
      <c r="UVN49" s="467"/>
      <c r="UVO49" s="467"/>
      <c r="UVP49" s="467"/>
      <c r="UVQ49" s="467"/>
      <c r="UVR49" s="467"/>
      <c r="UVS49" s="467"/>
      <c r="UVT49" s="467"/>
      <c r="UVU49" s="467"/>
      <c r="UVV49" s="467"/>
      <c r="UVW49" s="467"/>
      <c r="UVX49" s="467"/>
      <c r="UVY49" s="467"/>
      <c r="UVZ49" s="467"/>
      <c r="UWA49" s="467"/>
      <c r="UWB49" s="467"/>
      <c r="UWC49" s="467"/>
      <c r="UWD49" s="467"/>
      <c r="UWE49" s="467"/>
      <c r="UWF49" s="467"/>
      <c r="UWG49" s="467"/>
      <c r="UWH49" s="467"/>
      <c r="UWI49" s="467"/>
      <c r="UWJ49" s="467"/>
      <c r="UWK49" s="467"/>
      <c r="UWL49" s="467"/>
      <c r="UWM49" s="467"/>
      <c r="UWN49" s="467"/>
      <c r="UWO49" s="467"/>
      <c r="UWP49" s="467"/>
      <c r="UWQ49" s="467"/>
      <c r="UWR49" s="467"/>
      <c r="UWS49" s="467"/>
      <c r="UWT49" s="467"/>
      <c r="UWU49" s="467"/>
      <c r="UWV49" s="467"/>
      <c r="UWW49" s="467"/>
      <c r="UWX49" s="467"/>
      <c r="UWY49" s="467"/>
      <c r="UWZ49" s="467"/>
      <c r="UXA49" s="467"/>
      <c r="UXB49" s="467"/>
      <c r="UXC49" s="467"/>
      <c r="UXD49" s="467"/>
      <c r="UXE49" s="467"/>
      <c r="UXF49" s="467"/>
      <c r="UXG49" s="467"/>
      <c r="UXH49" s="467"/>
      <c r="UXI49" s="467"/>
      <c r="UXJ49" s="467"/>
      <c r="UXK49" s="467"/>
      <c r="UXL49" s="467"/>
      <c r="UXM49" s="467"/>
      <c r="UXN49" s="467"/>
      <c r="UXO49" s="467"/>
      <c r="UXP49" s="467"/>
      <c r="UXQ49" s="467"/>
      <c r="UXR49" s="467"/>
      <c r="UXS49" s="467"/>
      <c r="UXT49" s="467"/>
      <c r="UXU49" s="467"/>
      <c r="UXV49" s="467"/>
      <c r="UXW49" s="467"/>
      <c r="UXX49" s="467"/>
      <c r="UXY49" s="467"/>
      <c r="UXZ49" s="467"/>
      <c r="UYA49" s="467"/>
      <c r="UYB49" s="467"/>
      <c r="UYC49" s="467"/>
      <c r="UYD49" s="467"/>
      <c r="UYE49" s="467"/>
      <c r="UYF49" s="467"/>
      <c r="UYG49" s="467"/>
      <c r="UYH49" s="467"/>
      <c r="UYI49" s="467"/>
      <c r="UYJ49" s="467"/>
      <c r="UYK49" s="467"/>
      <c r="UYL49" s="467"/>
      <c r="UYM49" s="467"/>
      <c r="UYN49" s="467"/>
      <c r="UYO49" s="467"/>
      <c r="UYP49" s="467"/>
      <c r="UYQ49" s="467"/>
      <c r="UYR49" s="467"/>
      <c r="UYS49" s="467"/>
      <c r="UYT49" s="467"/>
      <c r="UYU49" s="467"/>
      <c r="UYV49" s="467"/>
      <c r="UYW49" s="467"/>
      <c r="UYX49" s="467"/>
      <c r="UYY49" s="467"/>
      <c r="UYZ49" s="467"/>
      <c r="UZA49" s="467"/>
      <c r="UZB49" s="467"/>
      <c r="UZC49" s="467"/>
      <c r="UZD49" s="467"/>
      <c r="UZE49" s="467"/>
      <c r="UZF49" s="467"/>
      <c r="UZG49" s="467"/>
      <c r="UZH49" s="467"/>
      <c r="UZI49" s="467"/>
      <c r="UZJ49" s="467"/>
      <c r="UZK49" s="467"/>
      <c r="UZL49" s="467"/>
      <c r="UZM49" s="467"/>
      <c r="UZN49" s="467"/>
      <c r="UZO49" s="467"/>
      <c r="UZP49" s="467"/>
      <c r="UZQ49" s="467"/>
      <c r="UZR49" s="467"/>
      <c r="UZS49" s="467"/>
      <c r="UZT49" s="467"/>
      <c r="UZU49" s="467"/>
      <c r="UZV49" s="467"/>
      <c r="UZW49" s="467"/>
      <c r="UZX49" s="467"/>
      <c r="UZY49" s="467"/>
      <c r="UZZ49" s="467"/>
      <c r="VAA49" s="467"/>
      <c r="VAB49" s="467"/>
      <c r="VAC49" s="467"/>
      <c r="VAD49" s="467"/>
      <c r="VAE49" s="467"/>
      <c r="VAF49" s="467"/>
      <c r="VAG49" s="467"/>
      <c r="VAH49" s="467"/>
      <c r="VAI49" s="467"/>
      <c r="VAJ49" s="467"/>
      <c r="VAK49" s="467"/>
      <c r="VAL49" s="467"/>
      <c r="VAM49" s="467"/>
      <c r="VAN49" s="467"/>
      <c r="VAO49" s="467"/>
      <c r="VAP49" s="467"/>
      <c r="VAQ49" s="467"/>
      <c r="VAR49" s="467"/>
      <c r="VAS49" s="467"/>
      <c r="VAT49" s="467"/>
      <c r="VAU49" s="467"/>
      <c r="VAV49" s="467"/>
      <c r="VAW49" s="467"/>
      <c r="VAX49" s="467"/>
      <c r="VAY49" s="467"/>
      <c r="VAZ49" s="467"/>
      <c r="VBA49" s="467"/>
      <c r="VBB49" s="467"/>
      <c r="VBC49" s="467"/>
      <c r="VBD49" s="467"/>
      <c r="VBE49" s="467"/>
      <c r="VBF49" s="467"/>
      <c r="VBG49" s="467"/>
      <c r="VBH49" s="467"/>
      <c r="VBI49" s="467"/>
      <c r="VBJ49" s="467"/>
      <c r="VBK49" s="467"/>
      <c r="VBL49" s="467"/>
      <c r="VBM49" s="467"/>
      <c r="VBN49" s="467"/>
      <c r="VBO49" s="467"/>
      <c r="VBP49" s="467"/>
      <c r="VBQ49" s="467"/>
      <c r="VBR49" s="467"/>
      <c r="VBS49" s="467"/>
      <c r="VBT49" s="467"/>
      <c r="VBU49" s="467"/>
      <c r="VBV49" s="467"/>
      <c r="VBW49" s="467"/>
      <c r="VBX49" s="467"/>
      <c r="VBY49" s="467"/>
      <c r="VBZ49" s="467"/>
      <c r="VCA49" s="467"/>
      <c r="VCB49" s="467"/>
      <c r="VCC49" s="467"/>
      <c r="VCD49" s="467"/>
      <c r="VCE49" s="467"/>
      <c r="VCF49" s="467"/>
      <c r="VCG49" s="467"/>
      <c r="VCH49" s="467"/>
      <c r="VCI49" s="467"/>
      <c r="VCJ49" s="467"/>
      <c r="VCK49" s="467"/>
      <c r="VCL49" s="467"/>
      <c r="VCM49" s="467"/>
      <c r="VCN49" s="467"/>
      <c r="VCO49" s="467"/>
      <c r="VCP49" s="467"/>
      <c r="VCQ49" s="467"/>
      <c r="VCR49" s="467"/>
      <c r="VCS49" s="467"/>
      <c r="VCT49" s="467"/>
      <c r="VCU49" s="467"/>
      <c r="VCV49" s="467"/>
      <c r="VCW49" s="467"/>
      <c r="VCX49" s="467"/>
      <c r="VCY49" s="467"/>
      <c r="VCZ49" s="467"/>
      <c r="VDA49" s="467"/>
      <c r="VDB49" s="467"/>
      <c r="VDC49" s="467"/>
      <c r="VDD49" s="467"/>
      <c r="VDE49" s="467"/>
      <c r="VDF49" s="467"/>
      <c r="VDG49" s="467"/>
      <c r="VDH49" s="467"/>
      <c r="VDI49" s="467"/>
      <c r="VDJ49" s="467"/>
      <c r="VDK49" s="467"/>
      <c r="VDL49" s="467"/>
      <c r="VDM49" s="467"/>
      <c r="VDN49" s="467"/>
      <c r="VDO49" s="467"/>
      <c r="VDP49" s="467"/>
      <c r="VDQ49" s="467"/>
      <c r="VDR49" s="467"/>
      <c r="VDS49" s="467"/>
      <c r="VDT49" s="467"/>
      <c r="VDU49" s="467"/>
      <c r="VDV49" s="467"/>
      <c r="VDW49" s="467"/>
      <c r="VDX49" s="467"/>
      <c r="VDY49" s="467"/>
      <c r="VDZ49" s="467"/>
      <c r="VEA49" s="467"/>
      <c r="VEB49" s="467"/>
      <c r="VEC49" s="467"/>
      <c r="VED49" s="467"/>
      <c r="VEE49" s="467"/>
      <c r="VEF49" s="467"/>
      <c r="VEG49" s="467"/>
      <c r="VEH49" s="467"/>
      <c r="VEI49" s="467"/>
      <c r="VEJ49" s="467"/>
      <c r="VEK49" s="467"/>
      <c r="VEL49" s="467"/>
      <c r="VEM49" s="467"/>
      <c r="VEN49" s="467"/>
      <c r="VEO49" s="467"/>
      <c r="VEP49" s="467"/>
      <c r="VEQ49" s="467"/>
      <c r="VER49" s="467"/>
      <c r="VES49" s="467"/>
      <c r="VET49" s="467"/>
      <c r="VEU49" s="467"/>
      <c r="VEV49" s="467"/>
      <c r="VEW49" s="467"/>
      <c r="VEX49" s="467"/>
      <c r="VEY49" s="467"/>
      <c r="VEZ49" s="467"/>
      <c r="VFA49" s="467"/>
      <c r="VFB49" s="467"/>
      <c r="VFC49" s="467"/>
      <c r="VFD49" s="467"/>
      <c r="VFE49" s="467"/>
      <c r="VFF49" s="467"/>
      <c r="VFG49" s="467"/>
      <c r="VFH49" s="467"/>
      <c r="VFI49" s="467"/>
      <c r="VFJ49" s="467"/>
      <c r="VFK49" s="467"/>
      <c r="VFL49" s="467"/>
      <c r="VFM49" s="467"/>
      <c r="VFN49" s="467"/>
      <c r="VFO49" s="467"/>
      <c r="VFP49" s="467"/>
      <c r="VFQ49" s="467"/>
      <c r="VFR49" s="467"/>
      <c r="VFS49" s="467"/>
      <c r="VFT49" s="467"/>
      <c r="VFU49" s="467"/>
      <c r="VFV49" s="467"/>
      <c r="VFW49" s="467"/>
      <c r="VFX49" s="467"/>
      <c r="VFY49" s="467"/>
      <c r="VFZ49" s="467"/>
      <c r="VGA49" s="467"/>
      <c r="VGB49" s="467"/>
      <c r="VGC49" s="467"/>
      <c r="VGD49" s="467"/>
      <c r="VGE49" s="467"/>
      <c r="VGF49" s="467"/>
      <c r="VGG49" s="467"/>
      <c r="VGH49" s="467"/>
      <c r="VGI49" s="467"/>
      <c r="VGJ49" s="467"/>
      <c r="VGK49" s="467"/>
      <c r="VGL49" s="467"/>
      <c r="VGM49" s="467"/>
      <c r="VGN49" s="467"/>
      <c r="VGO49" s="467"/>
      <c r="VGP49" s="467"/>
      <c r="VGQ49" s="467"/>
      <c r="VGR49" s="467"/>
      <c r="VGS49" s="467"/>
      <c r="VGT49" s="467"/>
      <c r="VGU49" s="467"/>
      <c r="VGV49" s="467"/>
      <c r="VGW49" s="467"/>
      <c r="VGX49" s="467"/>
      <c r="VGY49" s="467"/>
      <c r="VGZ49" s="467"/>
      <c r="VHA49" s="467"/>
      <c r="VHB49" s="467"/>
      <c r="VHC49" s="467"/>
      <c r="VHD49" s="467"/>
      <c r="VHE49" s="467"/>
      <c r="VHF49" s="467"/>
      <c r="VHG49" s="467"/>
      <c r="VHH49" s="467"/>
      <c r="VHI49" s="467"/>
      <c r="VHJ49" s="467"/>
      <c r="VHK49" s="467"/>
      <c r="VHL49" s="467"/>
      <c r="VHM49" s="467"/>
      <c r="VHN49" s="467"/>
      <c r="VHO49" s="467"/>
      <c r="VHP49" s="467"/>
      <c r="VHQ49" s="467"/>
      <c r="VHR49" s="467"/>
      <c r="VHS49" s="467"/>
      <c r="VHT49" s="467"/>
      <c r="VHU49" s="467"/>
      <c r="VHV49" s="467"/>
      <c r="VHW49" s="467"/>
      <c r="VHX49" s="467"/>
      <c r="VHY49" s="467"/>
      <c r="VHZ49" s="467"/>
      <c r="VIA49" s="467"/>
      <c r="VIB49" s="467"/>
      <c r="VIC49" s="467"/>
      <c r="VID49" s="467"/>
      <c r="VIE49" s="467"/>
      <c r="VIF49" s="467"/>
      <c r="VIG49" s="467"/>
      <c r="VIH49" s="467"/>
      <c r="VII49" s="467"/>
      <c r="VIJ49" s="467"/>
      <c r="VIK49" s="467"/>
      <c r="VIL49" s="467"/>
      <c r="VIM49" s="467"/>
      <c r="VIN49" s="467"/>
      <c r="VIO49" s="467"/>
      <c r="VIP49" s="467"/>
      <c r="VIQ49" s="467"/>
      <c r="VIR49" s="467"/>
      <c r="VIS49" s="467"/>
      <c r="VIT49" s="467"/>
      <c r="VIU49" s="467"/>
      <c r="VIV49" s="467"/>
      <c r="VIW49" s="467"/>
      <c r="VIX49" s="467"/>
      <c r="VIY49" s="467"/>
      <c r="VIZ49" s="467"/>
      <c r="VJA49" s="467"/>
      <c r="VJB49" s="467"/>
      <c r="VJC49" s="467"/>
      <c r="VJD49" s="467"/>
      <c r="VJE49" s="467"/>
      <c r="VJF49" s="467"/>
      <c r="VJG49" s="467"/>
      <c r="VJH49" s="467"/>
      <c r="VJI49" s="467"/>
      <c r="VJJ49" s="467"/>
      <c r="VJK49" s="467"/>
      <c r="VJL49" s="467"/>
      <c r="VJM49" s="467"/>
      <c r="VJN49" s="467"/>
      <c r="VJO49" s="467"/>
      <c r="VJP49" s="467"/>
      <c r="VJQ49" s="467"/>
      <c r="VJR49" s="467"/>
      <c r="VJS49" s="467"/>
      <c r="VJT49" s="467"/>
      <c r="VJU49" s="467"/>
      <c r="VJV49" s="467"/>
      <c r="VJW49" s="467"/>
      <c r="VJX49" s="467"/>
      <c r="VJY49" s="467"/>
      <c r="VJZ49" s="467"/>
      <c r="VKA49" s="467"/>
      <c r="VKB49" s="467"/>
      <c r="VKC49" s="467"/>
      <c r="VKD49" s="467"/>
      <c r="VKE49" s="467"/>
      <c r="VKF49" s="467"/>
      <c r="VKG49" s="467"/>
      <c r="VKH49" s="467"/>
      <c r="VKI49" s="467"/>
      <c r="VKJ49" s="467"/>
      <c r="VKK49" s="467"/>
      <c r="VKL49" s="467"/>
      <c r="VKM49" s="467"/>
      <c r="VKN49" s="467"/>
      <c r="VKO49" s="467"/>
      <c r="VKP49" s="467"/>
      <c r="VKQ49" s="467"/>
      <c r="VKR49" s="467"/>
      <c r="VKS49" s="467"/>
      <c r="VKT49" s="467"/>
      <c r="VKU49" s="467"/>
      <c r="VKV49" s="467"/>
      <c r="VKW49" s="467"/>
      <c r="VKX49" s="467"/>
      <c r="VKY49" s="467"/>
      <c r="VKZ49" s="467"/>
      <c r="VLA49" s="467"/>
      <c r="VLB49" s="467"/>
      <c r="VLC49" s="467"/>
      <c r="VLD49" s="467"/>
      <c r="VLE49" s="467"/>
      <c r="VLF49" s="467"/>
      <c r="VLG49" s="467"/>
      <c r="VLH49" s="467"/>
      <c r="VLI49" s="467"/>
      <c r="VLJ49" s="467"/>
      <c r="VLK49" s="467"/>
      <c r="VLL49" s="467"/>
      <c r="VLM49" s="467"/>
      <c r="VLN49" s="467"/>
      <c r="VLO49" s="467"/>
      <c r="VLP49" s="467"/>
      <c r="VLQ49" s="467"/>
      <c r="VLR49" s="467"/>
      <c r="VLS49" s="467"/>
      <c r="VLT49" s="467"/>
      <c r="VLU49" s="467"/>
      <c r="VLV49" s="467"/>
      <c r="VLW49" s="467"/>
      <c r="VLX49" s="467"/>
      <c r="VLY49" s="467"/>
      <c r="VLZ49" s="467"/>
      <c r="VMA49" s="467"/>
      <c r="VMB49" s="467"/>
      <c r="VMC49" s="467"/>
      <c r="VMD49" s="467"/>
      <c r="VME49" s="467"/>
      <c r="VMF49" s="467"/>
      <c r="VMG49" s="467"/>
      <c r="VMH49" s="467"/>
      <c r="VMI49" s="467"/>
      <c r="VMJ49" s="467"/>
      <c r="VMK49" s="467"/>
      <c r="VML49" s="467"/>
      <c r="VMM49" s="467"/>
      <c r="VMN49" s="467"/>
      <c r="VMO49" s="467"/>
      <c r="VMP49" s="467"/>
      <c r="VMQ49" s="467"/>
      <c r="VMR49" s="467"/>
      <c r="VMS49" s="467"/>
      <c r="VMT49" s="467"/>
      <c r="VMU49" s="467"/>
      <c r="VMV49" s="467"/>
      <c r="VMW49" s="467"/>
      <c r="VMX49" s="467"/>
      <c r="VMY49" s="467"/>
      <c r="VMZ49" s="467"/>
      <c r="VNA49" s="467"/>
      <c r="VNB49" s="467"/>
      <c r="VNC49" s="467"/>
      <c r="VND49" s="467"/>
      <c r="VNE49" s="467"/>
      <c r="VNF49" s="467"/>
      <c r="VNG49" s="467"/>
      <c r="VNH49" s="467"/>
      <c r="VNI49" s="467"/>
      <c r="VNJ49" s="467"/>
      <c r="VNK49" s="467"/>
      <c r="VNL49" s="467"/>
      <c r="VNM49" s="467"/>
      <c r="VNN49" s="467"/>
      <c r="VNO49" s="467"/>
      <c r="VNP49" s="467"/>
      <c r="VNQ49" s="467"/>
      <c r="VNR49" s="467"/>
      <c r="VNS49" s="467"/>
      <c r="VNT49" s="467"/>
      <c r="VNU49" s="467"/>
      <c r="VNV49" s="467"/>
      <c r="VNW49" s="467"/>
      <c r="VNX49" s="467"/>
      <c r="VNY49" s="467"/>
      <c r="VNZ49" s="467"/>
      <c r="VOA49" s="467"/>
      <c r="VOB49" s="467"/>
      <c r="VOC49" s="467"/>
      <c r="VOD49" s="467"/>
      <c r="VOE49" s="467"/>
      <c r="VOF49" s="467"/>
      <c r="VOG49" s="467"/>
      <c r="VOH49" s="467"/>
      <c r="VOI49" s="467"/>
      <c r="VOJ49" s="467"/>
      <c r="VOK49" s="467"/>
      <c r="VOL49" s="467"/>
      <c r="VOM49" s="467"/>
      <c r="VON49" s="467"/>
      <c r="VOO49" s="467"/>
      <c r="VOP49" s="467"/>
      <c r="VOQ49" s="467"/>
      <c r="VOR49" s="467"/>
      <c r="VOS49" s="467"/>
      <c r="VOT49" s="467"/>
      <c r="VOU49" s="467"/>
      <c r="VOV49" s="467"/>
      <c r="VOW49" s="467"/>
      <c r="VOX49" s="467"/>
      <c r="VOY49" s="467"/>
      <c r="VOZ49" s="467"/>
      <c r="VPA49" s="467"/>
      <c r="VPB49" s="467"/>
      <c r="VPC49" s="467"/>
      <c r="VPD49" s="467"/>
      <c r="VPE49" s="467"/>
      <c r="VPF49" s="467"/>
      <c r="VPG49" s="467"/>
      <c r="VPH49" s="467"/>
      <c r="VPI49" s="467"/>
      <c r="VPJ49" s="467"/>
      <c r="VPK49" s="467"/>
      <c r="VPL49" s="467"/>
      <c r="VPM49" s="467"/>
      <c r="VPN49" s="467"/>
      <c r="VPO49" s="467"/>
      <c r="VPP49" s="467"/>
      <c r="VPQ49" s="467"/>
      <c r="VPR49" s="467"/>
      <c r="VPS49" s="467"/>
      <c r="VPT49" s="467"/>
      <c r="VPU49" s="467"/>
      <c r="VPV49" s="467"/>
      <c r="VPW49" s="467"/>
      <c r="VPX49" s="467"/>
      <c r="VPY49" s="467"/>
      <c r="VPZ49" s="467"/>
      <c r="VQA49" s="467"/>
      <c r="VQB49" s="467"/>
      <c r="VQC49" s="467"/>
      <c r="VQD49" s="467"/>
      <c r="VQE49" s="467"/>
      <c r="VQF49" s="467"/>
      <c r="VQG49" s="467"/>
      <c r="VQH49" s="467"/>
      <c r="VQI49" s="467"/>
      <c r="VQJ49" s="467"/>
      <c r="VQK49" s="467"/>
      <c r="VQL49" s="467"/>
      <c r="VQM49" s="467"/>
      <c r="VQN49" s="467"/>
      <c r="VQO49" s="467"/>
      <c r="VQP49" s="467"/>
      <c r="VQQ49" s="467"/>
      <c r="VQR49" s="467"/>
      <c r="VQS49" s="467"/>
      <c r="VQT49" s="467"/>
      <c r="VQU49" s="467"/>
      <c r="VQV49" s="467"/>
      <c r="VQW49" s="467"/>
      <c r="VQX49" s="467"/>
      <c r="VQY49" s="467"/>
      <c r="VQZ49" s="467"/>
      <c r="VRA49" s="467"/>
      <c r="VRB49" s="467"/>
      <c r="VRC49" s="467"/>
      <c r="VRD49" s="467"/>
      <c r="VRE49" s="467"/>
      <c r="VRF49" s="467"/>
      <c r="VRG49" s="467"/>
      <c r="VRH49" s="467"/>
      <c r="VRI49" s="467"/>
      <c r="VRJ49" s="467"/>
      <c r="VRK49" s="467"/>
      <c r="VRL49" s="467"/>
      <c r="VRM49" s="467"/>
      <c r="VRN49" s="467"/>
      <c r="VRO49" s="467"/>
      <c r="VRP49" s="467"/>
      <c r="VRQ49" s="467"/>
      <c r="VRR49" s="467"/>
      <c r="VRS49" s="467"/>
      <c r="VRT49" s="467"/>
      <c r="VRU49" s="467"/>
      <c r="VRV49" s="467"/>
      <c r="VRW49" s="467"/>
      <c r="VRX49" s="467"/>
      <c r="VRY49" s="467"/>
      <c r="VRZ49" s="467"/>
      <c r="VSA49" s="467"/>
      <c r="VSB49" s="467"/>
      <c r="VSC49" s="467"/>
      <c r="VSD49" s="467"/>
      <c r="VSE49" s="467"/>
      <c r="VSF49" s="467"/>
      <c r="VSG49" s="467"/>
      <c r="VSH49" s="467"/>
      <c r="VSI49" s="467"/>
      <c r="VSJ49" s="467"/>
      <c r="VSK49" s="467"/>
      <c r="VSL49" s="467"/>
      <c r="VSM49" s="467"/>
      <c r="VSN49" s="467"/>
      <c r="VSO49" s="467"/>
      <c r="VSP49" s="467"/>
      <c r="VSQ49" s="467"/>
      <c r="VSR49" s="467"/>
      <c r="VSS49" s="467"/>
      <c r="VST49" s="467"/>
      <c r="VSU49" s="467"/>
      <c r="VSV49" s="467"/>
      <c r="VSW49" s="467"/>
      <c r="VSX49" s="467"/>
      <c r="VSY49" s="467"/>
      <c r="VSZ49" s="467"/>
      <c r="VTA49" s="467"/>
      <c r="VTB49" s="467"/>
      <c r="VTC49" s="467"/>
      <c r="VTD49" s="467"/>
      <c r="VTE49" s="467"/>
      <c r="VTF49" s="467"/>
      <c r="VTG49" s="467"/>
      <c r="VTH49" s="467"/>
      <c r="VTI49" s="467"/>
      <c r="VTJ49" s="467"/>
      <c r="VTK49" s="467"/>
      <c r="VTL49" s="467"/>
      <c r="VTM49" s="467"/>
      <c r="VTN49" s="467"/>
      <c r="VTO49" s="467"/>
      <c r="VTP49" s="467"/>
      <c r="VTQ49" s="467"/>
      <c r="VTR49" s="467"/>
      <c r="VTS49" s="467"/>
      <c r="VTT49" s="467"/>
      <c r="VTU49" s="467"/>
      <c r="VTV49" s="467"/>
      <c r="VTW49" s="467"/>
      <c r="VTX49" s="467"/>
      <c r="VTY49" s="467"/>
      <c r="VTZ49" s="467"/>
      <c r="VUA49" s="467"/>
      <c r="VUB49" s="467"/>
      <c r="VUC49" s="467"/>
      <c r="VUD49" s="467"/>
      <c r="VUE49" s="467"/>
      <c r="VUF49" s="467"/>
      <c r="VUG49" s="467"/>
      <c r="VUH49" s="467"/>
      <c r="VUI49" s="467"/>
      <c r="VUJ49" s="467"/>
      <c r="VUK49" s="467"/>
      <c r="VUL49" s="467"/>
      <c r="VUM49" s="467"/>
      <c r="VUN49" s="467"/>
      <c r="VUO49" s="467"/>
      <c r="VUP49" s="467"/>
      <c r="VUQ49" s="467"/>
      <c r="VUR49" s="467"/>
      <c r="VUS49" s="467"/>
      <c r="VUT49" s="467"/>
      <c r="VUU49" s="467"/>
      <c r="VUV49" s="467"/>
      <c r="VUW49" s="467"/>
      <c r="VUX49" s="467"/>
      <c r="VUY49" s="467"/>
      <c r="VUZ49" s="467"/>
      <c r="VVA49" s="467"/>
      <c r="VVB49" s="467"/>
      <c r="VVC49" s="467"/>
      <c r="VVD49" s="467"/>
      <c r="VVE49" s="467"/>
      <c r="VVF49" s="467"/>
      <c r="VVG49" s="467"/>
      <c r="VVH49" s="467"/>
      <c r="VVI49" s="467"/>
      <c r="VVJ49" s="467"/>
      <c r="VVK49" s="467"/>
      <c r="VVL49" s="467"/>
      <c r="VVM49" s="467"/>
      <c r="VVN49" s="467"/>
      <c r="VVO49" s="467"/>
      <c r="VVP49" s="467"/>
      <c r="VVQ49" s="467"/>
      <c r="VVR49" s="467"/>
      <c r="VVS49" s="467"/>
      <c r="VVT49" s="467"/>
      <c r="VVU49" s="467"/>
      <c r="VVV49" s="467"/>
      <c r="VVW49" s="467"/>
      <c r="VVX49" s="467"/>
      <c r="VVY49" s="467"/>
      <c r="VVZ49" s="467"/>
      <c r="VWA49" s="467"/>
      <c r="VWB49" s="467"/>
      <c r="VWC49" s="467"/>
      <c r="VWD49" s="467"/>
      <c r="VWE49" s="467"/>
      <c r="VWF49" s="467"/>
      <c r="VWG49" s="467"/>
      <c r="VWH49" s="467"/>
      <c r="VWI49" s="467"/>
      <c r="VWJ49" s="467"/>
      <c r="VWK49" s="467"/>
      <c r="VWL49" s="467"/>
      <c r="VWM49" s="467"/>
      <c r="VWN49" s="467"/>
      <c r="VWO49" s="467"/>
      <c r="VWP49" s="467"/>
      <c r="VWQ49" s="467"/>
      <c r="VWR49" s="467"/>
      <c r="VWS49" s="467"/>
      <c r="VWT49" s="467"/>
      <c r="VWU49" s="467"/>
      <c r="VWV49" s="467"/>
      <c r="VWW49" s="467"/>
      <c r="VWX49" s="467"/>
      <c r="VWY49" s="467"/>
      <c r="VWZ49" s="467"/>
      <c r="VXA49" s="467"/>
      <c r="VXB49" s="467"/>
      <c r="VXC49" s="467"/>
      <c r="VXD49" s="467"/>
      <c r="VXE49" s="467"/>
      <c r="VXF49" s="467"/>
      <c r="VXG49" s="467"/>
      <c r="VXH49" s="467"/>
      <c r="VXI49" s="467"/>
      <c r="VXJ49" s="467"/>
      <c r="VXK49" s="467"/>
      <c r="VXL49" s="467"/>
      <c r="VXM49" s="467"/>
      <c r="VXN49" s="467"/>
      <c r="VXO49" s="467"/>
      <c r="VXP49" s="467"/>
      <c r="VXQ49" s="467"/>
      <c r="VXR49" s="467"/>
      <c r="VXS49" s="467"/>
      <c r="VXT49" s="467"/>
      <c r="VXU49" s="467"/>
      <c r="VXV49" s="467"/>
      <c r="VXW49" s="467"/>
      <c r="VXX49" s="467"/>
      <c r="VXY49" s="467"/>
      <c r="VXZ49" s="467"/>
      <c r="VYA49" s="467"/>
      <c r="VYB49" s="467"/>
      <c r="VYC49" s="467"/>
      <c r="VYD49" s="467"/>
      <c r="VYE49" s="467"/>
      <c r="VYF49" s="467"/>
      <c r="VYG49" s="467"/>
      <c r="VYH49" s="467"/>
      <c r="VYI49" s="467"/>
      <c r="VYJ49" s="467"/>
      <c r="VYK49" s="467"/>
      <c r="VYL49" s="467"/>
      <c r="VYM49" s="467"/>
      <c r="VYN49" s="467"/>
      <c r="VYO49" s="467"/>
      <c r="VYP49" s="467"/>
      <c r="VYQ49" s="467"/>
      <c r="VYR49" s="467"/>
      <c r="VYS49" s="467"/>
      <c r="VYT49" s="467"/>
      <c r="VYU49" s="467"/>
      <c r="VYV49" s="467"/>
      <c r="VYW49" s="467"/>
      <c r="VYX49" s="467"/>
      <c r="VYY49" s="467"/>
      <c r="VYZ49" s="467"/>
      <c r="VZA49" s="467"/>
      <c r="VZB49" s="467"/>
      <c r="VZC49" s="467"/>
      <c r="VZD49" s="467"/>
      <c r="VZE49" s="467"/>
      <c r="VZF49" s="467"/>
      <c r="VZG49" s="467"/>
      <c r="VZH49" s="467"/>
      <c r="VZI49" s="467"/>
      <c r="VZJ49" s="467"/>
      <c r="VZK49" s="467"/>
      <c r="VZL49" s="467"/>
      <c r="VZM49" s="467"/>
      <c r="VZN49" s="467"/>
      <c r="VZO49" s="467"/>
      <c r="VZP49" s="467"/>
      <c r="VZQ49" s="467"/>
      <c r="VZR49" s="467"/>
      <c r="VZS49" s="467"/>
      <c r="VZT49" s="467"/>
      <c r="VZU49" s="467"/>
      <c r="VZV49" s="467"/>
      <c r="VZW49" s="467"/>
      <c r="VZX49" s="467"/>
      <c r="VZY49" s="467"/>
      <c r="VZZ49" s="467"/>
      <c r="WAA49" s="467"/>
      <c r="WAB49" s="467"/>
      <c r="WAC49" s="467"/>
      <c r="WAD49" s="467"/>
      <c r="WAE49" s="467"/>
      <c r="WAF49" s="467"/>
      <c r="WAG49" s="467"/>
      <c r="WAH49" s="467"/>
      <c r="WAI49" s="467"/>
      <c r="WAJ49" s="467"/>
      <c r="WAK49" s="467"/>
      <c r="WAL49" s="467"/>
      <c r="WAM49" s="467"/>
      <c r="WAN49" s="467"/>
      <c r="WAO49" s="467"/>
      <c r="WAP49" s="467"/>
      <c r="WAQ49" s="467"/>
      <c r="WAR49" s="467"/>
      <c r="WAS49" s="467"/>
      <c r="WAT49" s="467"/>
      <c r="WAU49" s="467"/>
      <c r="WAV49" s="467"/>
      <c r="WAW49" s="467"/>
      <c r="WAX49" s="467"/>
      <c r="WAY49" s="467"/>
      <c r="WAZ49" s="467"/>
      <c r="WBA49" s="467"/>
      <c r="WBB49" s="467"/>
      <c r="WBC49" s="467"/>
      <c r="WBD49" s="467"/>
      <c r="WBE49" s="467"/>
      <c r="WBF49" s="467"/>
      <c r="WBG49" s="467"/>
      <c r="WBH49" s="467"/>
      <c r="WBI49" s="467"/>
      <c r="WBJ49" s="467"/>
      <c r="WBK49" s="467"/>
      <c r="WBL49" s="467"/>
      <c r="WBM49" s="467"/>
      <c r="WBN49" s="467"/>
      <c r="WBO49" s="467"/>
      <c r="WBP49" s="467"/>
      <c r="WBQ49" s="467"/>
      <c r="WBR49" s="467"/>
      <c r="WBS49" s="467"/>
      <c r="WBT49" s="467"/>
      <c r="WBU49" s="467"/>
      <c r="WBV49" s="467"/>
      <c r="WBW49" s="467"/>
      <c r="WBX49" s="467"/>
      <c r="WBY49" s="467"/>
      <c r="WBZ49" s="467"/>
      <c r="WCA49" s="467"/>
      <c r="WCB49" s="467"/>
      <c r="WCC49" s="467"/>
      <c r="WCD49" s="467"/>
      <c r="WCE49" s="467"/>
      <c r="WCF49" s="467"/>
      <c r="WCG49" s="467"/>
      <c r="WCH49" s="467"/>
      <c r="WCI49" s="467"/>
      <c r="WCJ49" s="467"/>
      <c r="WCK49" s="467"/>
      <c r="WCL49" s="467"/>
      <c r="WCM49" s="467"/>
      <c r="WCN49" s="467"/>
      <c r="WCO49" s="467"/>
      <c r="WCP49" s="467"/>
      <c r="WCQ49" s="467"/>
      <c r="WCR49" s="467"/>
      <c r="WCS49" s="467"/>
      <c r="WCT49" s="467"/>
      <c r="WCU49" s="467"/>
      <c r="WCV49" s="467"/>
      <c r="WCW49" s="467"/>
      <c r="WCX49" s="467"/>
      <c r="WCY49" s="467"/>
      <c r="WCZ49" s="467"/>
      <c r="WDA49" s="467"/>
      <c r="WDB49" s="467"/>
      <c r="WDC49" s="467"/>
      <c r="WDD49" s="467"/>
      <c r="WDE49" s="467"/>
      <c r="WDF49" s="467"/>
      <c r="WDG49" s="467"/>
      <c r="WDH49" s="467"/>
      <c r="WDI49" s="467"/>
      <c r="WDJ49" s="467"/>
      <c r="WDK49" s="467"/>
      <c r="WDL49" s="467"/>
      <c r="WDM49" s="467"/>
      <c r="WDN49" s="467"/>
      <c r="WDO49" s="467"/>
      <c r="WDP49" s="467"/>
      <c r="WDQ49" s="467"/>
      <c r="WDR49" s="467"/>
      <c r="WDS49" s="467"/>
      <c r="WDT49" s="467"/>
      <c r="WDU49" s="467"/>
      <c r="WDV49" s="467"/>
      <c r="WDW49" s="467"/>
      <c r="WDX49" s="467"/>
      <c r="WDY49" s="467"/>
      <c r="WDZ49" s="467"/>
      <c r="WEA49" s="467"/>
      <c r="WEB49" s="467"/>
      <c r="WEC49" s="467"/>
      <c r="WED49" s="467"/>
      <c r="WEE49" s="467"/>
      <c r="WEF49" s="467"/>
      <c r="WEG49" s="467"/>
      <c r="WEH49" s="467"/>
      <c r="WEI49" s="467"/>
      <c r="WEJ49" s="467"/>
      <c r="WEK49" s="467"/>
      <c r="WEL49" s="467"/>
      <c r="WEM49" s="467"/>
      <c r="WEN49" s="467"/>
      <c r="WEO49" s="467"/>
      <c r="WEP49" s="467"/>
      <c r="WEQ49" s="467"/>
      <c r="WER49" s="467"/>
      <c r="WES49" s="467"/>
      <c r="WET49" s="467"/>
      <c r="WEU49" s="467"/>
      <c r="WEV49" s="467"/>
      <c r="WEW49" s="467"/>
      <c r="WEX49" s="467"/>
      <c r="WEY49" s="467"/>
      <c r="WEZ49" s="467"/>
      <c r="WFA49" s="467"/>
      <c r="WFB49" s="467"/>
      <c r="WFC49" s="467"/>
      <c r="WFD49" s="467"/>
      <c r="WFE49" s="467"/>
      <c r="WFF49" s="467"/>
      <c r="WFG49" s="467"/>
      <c r="WFH49" s="467"/>
      <c r="WFI49" s="467"/>
      <c r="WFJ49" s="467"/>
      <c r="WFK49" s="467"/>
      <c r="WFL49" s="467"/>
      <c r="WFM49" s="467"/>
      <c r="WFN49" s="467"/>
      <c r="WFO49" s="467"/>
      <c r="WFP49" s="467"/>
      <c r="WFQ49" s="467"/>
      <c r="WFR49" s="467"/>
      <c r="WFS49" s="467"/>
      <c r="WFT49" s="467"/>
      <c r="WFU49" s="467"/>
      <c r="WFV49" s="467"/>
      <c r="WFW49" s="467"/>
      <c r="WFX49" s="467"/>
      <c r="WFY49" s="467"/>
      <c r="WFZ49" s="467"/>
      <c r="WGA49" s="467"/>
      <c r="WGB49" s="467"/>
      <c r="WGC49" s="467"/>
      <c r="WGD49" s="467"/>
      <c r="WGE49" s="467"/>
      <c r="WGF49" s="467"/>
      <c r="WGG49" s="467"/>
      <c r="WGH49" s="467"/>
      <c r="WGI49" s="467"/>
      <c r="WGJ49" s="467"/>
      <c r="WGK49" s="467"/>
      <c r="WGL49" s="467"/>
      <c r="WGM49" s="467"/>
      <c r="WGN49" s="467"/>
      <c r="WGO49" s="467"/>
      <c r="WGP49" s="467"/>
      <c r="WGQ49" s="467"/>
      <c r="WGR49" s="467"/>
      <c r="WGS49" s="467"/>
      <c r="WGT49" s="467"/>
      <c r="WGU49" s="467"/>
      <c r="WGV49" s="467"/>
      <c r="WGW49" s="467"/>
      <c r="WGX49" s="467"/>
      <c r="WGY49" s="467"/>
      <c r="WGZ49" s="467"/>
      <c r="WHA49" s="467"/>
      <c r="WHB49" s="467"/>
      <c r="WHC49" s="467"/>
      <c r="WHD49" s="467"/>
      <c r="WHE49" s="467"/>
      <c r="WHF49" s="467"/>
      <c r="WHG49" s="467"/>
      <c r="WHH49" s="467"/>
      <c r="WHI49" s="467"/>
      <c r="WHJ49" s="467"/>
      <c r="WHK49" s="467"/>
      <c r="WHL49" s="467"/>
      <c r="WHM49" s="467"/>
      <c r="WHN49" s="467"/>
      <c r="WHO49" s="467"/>
      <c r="WHP49" s="467"/>
      <c r="WHQ49" s="467"/>
      <c r="WHR49" s="467"/>
      <c r="WHS49" s="467"/>
      <c r="WHT49" s="467"/>
      <c r="WHU49" s="467"/>
      <c r="WHV49" s="467"/>
      <c r="WHW49" s="467"/>
      <c r="WHX49" s="467"/>
      <c r="WHY49" s="467"/>
      <c r="WHZ49" s="467"/>
      <c r="WIA49" s="467"/>
      <c r="WIB49" s="467"/>
      <c r="WIC49" s="467"/>
      <c r="WID49" s="467"/>
      <c r="WIE49" s="467"/>
      <c r="WIF49" s="467"/>
      <c r="WIG49" s="467"/>
      <c r="WIH49" s="467"/>
      <c r="WII49" s="467"/>
      <c r="WIJ49" s="467"/>
      <c r="WIK49" s="467"/>
      <c r="WIL49" s="467"/>
      <c r="WIM49" s="467"/>
      <c r="WIN49" s="467"/>
      <c r="WIO49" s="467"/>
      <c r="WIP49" s="467"/>
      <c r="WIQ49" s="467"/>
      <c r="WIR49" s="467"/>
      <c r="WIS49" s="467"/>
      <c r="WIT49" s="467"/>
      <c r="WIU49" s="467"/>
      <c r="WIV49" s="467"/>
      <c r="WIW49" s="467"/>
      <c r="WIX49" s="467"/>
      <c r="WIY49" s="467"/>
      <c r="WIZ49" s="467"/>
      <c r="WJA49" s="467"/>
      <c r="WJB49" s="467"/>
      <c r="WJC49" s="467"/>
      <c r="WJD49" s="467"/>
      <c r="WJE49" s="467"/>
      <c r="WJF49" s="467"/>
      <c r="WJG49" s="467"/>
      <c r="WJH49" s="467"/>
      <c r="WJI49" s="467"/>
      <c r="WJJ49" s="467"/>
      <c r="WJK49" s="467"/>
      <c r="WJL49" s="467"/>
      <c r="WJM49" s="467"/>
      <c r="WJN49" s="467"/>
      <c r="WJO49" s="467"/>
      <c r="WJP49" s="467"/>
      <c r="WJQ49" s="467"/>
      <c r="WJR49" s="467"/>
      <c r="WJS49" s="467"/>
      <c r="WJT49" s="467"/>
      <c r="WJU49" s="467"/>
      <c r="WJV49" s="467"/>
      <c r="WJW49" s="467"/>
      <c r="WJX49" s="467"/>
      <c r="WJY49" s="467"/>
      <c r="WJZ49" s="467"/>
      <c r="WKA49" s="467"/>
      <c r="WKB49" s="467"/>
      <c r="WKC49" s="467"/>
      <c r="WKD49" s="467"/>
      <c r="WKE49" s="467"/>
      <c r="WKF49" s="467"/>
      <c r="WKG49" s="467"/>
      <c r="WKH49" s="467"/>
      <c r="WKI49" s="467"/>
      <c r="WKJ49" s="467"/>
      <c r="WKK49" s="467"/>
      <c r="WKL49" s="467"/>
      <c r="WKM49" s="467"/>
      <c r="WKN49" s="467"/>
      <c r="WKO49" s="467"/>
      <c r="WKP49" s="467"/>
      <c r="WKQ49" s="467"/>
      <c r="WKR49" s="467"/>
      <c r="WKS49" s="467"/>
      <c r="WKT49" s="467"/>
      <c r="WKU49" s="467"/>
      <c r="WKV49" s="467"/>
      <c r="WKW49" s="467"/>
      <c r="WKX49" s="467"/>
      <c r="WKY49" s="467"/>
      <c r="WKZ49" s="467"/>
      <c r="WLA49" s="467"/>
      <c r="WLB49" s="467"/>
      <c r="WLC49" s="467"/>
      <c r="WLD49" s="467"/>
      <c r="WLE49" s="467"/>
      <c r="WLF49" s="467"/>
      <c r="WLG49" s="467"/>
      <c r="WLH49" s="467"/>
      <c r="WLI49" s="467"/>
      <c r="WLJ49" s="467"/>
      <c r="WLK49" s="467"/>
      <c r="WLL49" s="467"/>
      <c r="WLM49" s="467"/>
      <c r="WLN49" s="467"/>
      <c r="WLO49" s="467"/>
      <c r="WLP49" s="467"/>
      <c r="WLQ49" s="467"/>
      <c r="WLR49" s="467"/>
      <c r="WLS49" s="467"/>
      <c r="WLT49" s="467"/>
      <c r="WLU49" s="467"/>
      <c r="WLV49" s="467"/>
      <c r="WLW49" s="467"/>
      <c r="WLX49" s="467"/>
      <c r="WLY49" s="467"/>
      <c r="WLZ49" s="467"/>
      <c r="WMA49" s="467"/>
      <c r="WMB49" s="467"/>
      <c r="WMC49" s="467"/>
      <c r="WMD49" s="467"/>
      <c r="WME49" s="467"/>
      <c r="WMF49" s="467"/>
      <c r="WMG49" s="467"/>
      <c r="WMH49" s="467"/>
      <c r="WMI49" s="467"/>
      <c r="WMJ49" s="467"/>
      <c r="WMK49" s="467"/>
      <c r="WML49" s="467"/>
      <c r="WMM49" s="467"/>
      <c r="WMN49" s="467"/>
      <c r="WMO49" s="467"/>
      <c r="WMP49" s="467"/>
      <c r="WMQ49" s="467"/>
      <c r="WMR49" s="467"/>
      <c r="WMS49" s="467"/>
      <c r="WMT49" s="467"/>
      <c r="WMU49" s="467"/>
      <c r="WMV49" s="467"/>
      <c r="WMW49" s="467"/>
      <c r="WMX49" s="467"/>
      <c r="WMY49" s="467"/>
      <c r="WMZ49" s="467"/>
      <c r="WNA49" s="467"/>
      <c r="WNB49" s="467"/>
      <c r="WNC49" s="467"/>
      <c r="WND49" s="467"/>
      <c r="WNE49" s="467"/>
      <c r="WNF49" s="467"/>
      <c r="WNG49" s="467"/>
      <c r="WNH49" s="467"/>
      <c r="WNI49" s="467"/>
      <c r="WNJ49" s="467"/>
      <c r="WNK49" s="467"/>
      <c r="WNL49" s="467"/>
      <c r="WNM49" s="467"/>
      <c r="WNN49" s="467"/>
      <c r="WNO49" s="467"/>
      <c r="WNP49" s="467"/>
      <c r="WNQ49" s="467"/>
      <c r="WNR49" s="467"/>
      <c r="WNS49" s="467"/>
      <c r="WNT49" s="467"/>
      <c r="WNU49" s="467"/>
      <c r="WNV49" s="467"/>
      <c r="WNW49" s="467"/>
      <c r="WNX49" s="467"/>
      <c r="WNY49" s="467"/>
      <c r="WNZ49" s="467"/>
      <c r="WOA49" s="467"/>
      <c r="WOB49" s="467"/>
      <c r="WOC49" s="467"/>
      <c r="WOD49" s="467"/>
      <c r="WOE49" s="467"/>
      <c r="WOF49" s="467"/>
      <c r="WOG49" s="467"/>
      <c r="WOH49" s="467"/>
      <c r="WOI49" s="467"/>
      <c r="WOJ49" s="467"/>
      <c r="WOK49" s="467"/>
      <c r="WOL49" s="467"/>
      <c r="WOM49" s="467"/>
      <c r="WON49" s="467"/>
      <c r="WOO49" s="467"/>
      <c r="WOP49" s="467"/>
      <c r="WOQ49" s="467"/>
      <c r="WOR49" s="467"/>
      <c r="WOS49" s="467"/>
      <c r="WOT49" s="467"/>
      <c r="WOU49" s="467"/>
      <c r="WOV49" s="467"/>
      <c r="WOW49" s="467"/>
      <c r="WOX49" s="467"/>
      <c r="WOY49" s="467"/>
      <c r="WOZ49" s="467"/>
      <c r="WPA49" s="467"/>
      <c r="WPB49" s="467"/>
      <c r="WPC49" s="467"/>
      <c r="WPD49" s="467"/>
      <c r="WPE49" s="467"/>
      <c r="WPF49" s="467"/>
      <c r="WPG49" s="467"/>
      <c r="WPH49" s="467"/>
      <c r="WPI49" s="467"/>
      <c r="WPJ49" s="467"/>
      <c r="WPK49" s="467"/>
      <c r="WPL49" s="467"/>
      <c r="WPM49" s="467"/>
      <c r="WPN49" s="467"/>
      <c r="WPO49" s="467"/>
      <c r="WPP49" s="467"/>
      <c r="WPQ49" s="467"/>
      <c r="WPR49" s="467"/>
      <c r="WPS49" s="467"/>
      <c r="WPT49" s="467"/>
      <c r="WPU49" s="467"/>
      <c r="WPV49" s="467"/>
      <c r="WPW49" s="467"/>
      <c r="WPX49" s="467"/>
      <c r="WPY49" s="467"/>
      <c r="WPZ49" s="467"/>
      <c r="WQA49" s="467"/>
      <c r="WQB49" s="467"/>
      <c r="WQC49" s="467"/>
      <c r="WQD49" s="467"/>
      <c r="WQE49" s="467"/>
      <c r="WQF49" s="467"/>
      <c r="WQG49" s="467"/>
      <c r="WQH49" s="467"/>
      <c r="WQI49" s="467"/>
      <c r="WQJ49" s="467"/>
      <c r="WQK49" s="467"/>
      <c r="WQL49" s="467"/>
      <c r="WQM49" s="467"/>
      <c r="WQN49" s="467"/>
      <c r="WQO49" s="467"/>
      <c r="WQP49" s="467"/>
      <c r="WQQ49" s="467"/>
      <c r="WQR49" s="467"/>
      <c r="WQS49" s="467"/>
      <c r="WQT49" s="467"/>
      <c r="WQU49" s="467"/>
      <c r="WQV49" s="467"/>
      <c r="WQW49" s="467"/>
      <c r="WQX49" s="467"/>
      <c r="WQY49" s="467"/>
      <c r="WQZ49" s="467"/>
      <c r="WRA49" s="467"/>
      <c r="WRB49" s="467"/>
      <c r="WRC49" s="467"/>
      <c r="WRD49" s="467"/>
      <c r="WRE49" s="467"/>
      <c r="WRF49" s="467"/>
      <c r="WRG49" s="467"/>
      <c r="WRH49" s="467"/>
      <c r="WRI49" s="467"/>
      <c r="WRJ49" s="467"/>
      <c r="WRK49" s="467"/>
      <c r="WRL49" s="467"/>
      <c r="WRM49" s="467"/>
      <c r="WRN49" s="467"/>
      <c r="WRO49" s="467"/>
      <c r="WRP49" s="467"/>
      <c r="WRQ49" s="467"/>
      <c r="WRR49" s="467"/>
      <c r="WRS49" s="467"/>
      <c r="WRT49" s="467"/>
      <c r="WRU49" s="467"/>
      <c r="WRV49" s="467"/>
      <c r="WRW49" s="467"/>
      <c r="WRX49" s="467"/>
      <c r="WRY49" s="467"/>
      <c r="WRZ49" s="467"/>
      <c r="WSA49" s="467"/>
      <c r="WSB49" s="467"/>
      <c r="WSC49" s="467"/>
      <c r="WSD49" s="467"/>
      <c r="WSE49" s="467"/>
      <c r="WSF49" s="467"/>
      <c r="WSG49" s="467"/>
      <c r="WSH49" s="467"/>
      <c r="WSI49" s="467"/>
      <c r="WSJ49" s="467"/>
      <c r="WSK49" s="467"/>
      <c r="WSL49" s="467"/>
      <c r="WSM49" s="467"/>
      <c r="WSN49" s="467"/>
      <c r="WSO49" s="467"/>
      <c r="WSP49" s="467"/>
      <c r="WSQ49" s="467"/>
      <c r="WSR49" s="467"/>
      <c r="WSS49" s="467"/>
      <c r="WST49" s="467"/>
      <c r="WSU49" s="467"/>
      <c r="WSV49" s="467"/>
      <c r="WSW49" s="467"/>
      <c r="WSX49" s="467"/>
      <c r="WSY49" s="467"/>
      <c r="WSZ49" s="467"/>
      <c r="WTA49" s="467"/>
      <c r="WTB49" s="467"/>
      <c r="WTC49" s="467"/>
      <c r="WTD49" s="467"/>
      <c r="WTE49" s="467"/>
      <c r="WTF49" s="467"/>
      <c r="WTG49" s="467"/>
      <c r="WTH49" s="467"/>
      <c r="WTI49" s="467"/>
      <c r="WTJ49" s="467"/>
      <c r="WTK49" s="467"/>
      <c r="WTL49" s="467"/>
      <c r="WTM49" s="467"/>
      <c r="WTN49" s="467"/>
      <c r="WTO49" s="467"/>
      <c r="WTP49" s="467"/>
      <c r="WTQ49" s="467"/>
      <c r="WTR49" s="467"/>
      <c r="WTS49" s="467"/>
      <c r="WTT49" s="467"/>
      <c r="WTU49" s="467"/>
      <c r="WTV49" s="467"/>
      <c r="WTW49" s="467"/>
      <c r="WTX49" s="467"/>
      <c r="WTY49" s="467"/>
      <c r="WTZ49" s="467"/>
      <c r="WUA49" s="467"/>
      <c r="WUB49" s="467"/>
      <c r="WUC49" s="467"/>
      <c r="WUD49" s="467"/>
      <c r="WUE49" s="467"/>
      <c r="WUF49" s="467"/>
      <c r="WUG49" s="467"/>
      <c r="WUH49" s="467"/>
      <c r="WUI49" s="467"/>
      <c r="WUJ49" s="467"/>
      <c r="WUK49" s="467"/>
      <c r="WUL49" s="467"/>
      <c r="WUM49" s="467"/>
      <c r="WUN49" s="467"/>
      <c r="WUO49" s="467"/>
      <c r="WUP49" s="467"/>
      <c r="WUQ49" s="467"/>
      <c r="WUR49" s="467"/>
      <c r="WUS49" s="467"/>
      <c r="WUT49" s="467"/>
      <c r="WUU49" s="467"/>
      <c r="WUV49" s="467"/>
      <c r="WUW49" s="467"/>
      <c r="WUX49" s="467"/>
      <c r="WUY49" s="467"/>
      <c r="WUZ49" s="467"/>
      <c r="WVA49" s="467"/>
      <c r="WVB49" s="467"/>
      <c r="WVC49" s="467"/>
      <c r="WVD49" s="467"/>
      <c r="WVE49" s="467"/>
      <c r="WVF49" s="467"/>
      <c r="WVG49" s="467"/>
      <c r="WVH49" s="467"/>
      <c r="WVI49" s="467"/>
      <c r="WVJ49" s="467"/>
      <c r="WVK49" s="467"/>
      <c r="WVL49" s="467"/>
      <c r="WVM49" s="467"/>
      <c r="WVN49" s="467"/>
      <c r="WVO49" s="467"/>
      <c r="WVP49" s="467"/>
      <c r="WVQ49" s="467"/>
      <c r="WVR49" s="467"/>
      <c r="WVS49" s="467"/>
      <c r="WVT49" s="467"/>
      <c r="WVU49" s="467"/>
      <c r="WVV49" s="467"/>
      <c r="WVW49" s="467"/>
      <c r="WVX49" s="467"/>
      <c r="WVY49" s="467"/>
      <c r="WVZ49" s="467"/>
      <c r="WWA49" s="467"/>
      <c r="WWB49" s="467"/>
      <c r="WWC49" s="467"/>
      <c r="WWD49" s="467"/>
      <c r="WWE49" s="467"/>
      <c r="WWF49" s="467"/>
      <c r="WWG49" s="467"/>
      <c r="WWH49" s="467"/>
      <c r="WWI49" s="467"/>
      <c r="WWJ49" s="467"/>
      <c r="WWK49" s="467"/>
      <c r="WWL49" s="467"/>
      <c r="WWM49" s="467"/>
      <c r="WWN49" s="467"/>
      <c r="WWO49" s="467"/>
      <c r="WWP49" s="467"/>
      <c r="WWQ49" s="467"/>
      <c r="WWR49" s="467"/>
      <c r="WWS49" s="467"/>
      <c r="WWT49" s="467"/>
      <c r="WWU49" s="467"/>
      <c r="WWV49" s="467"/>
      <c r="WWW49" s="467"/>
      <c r="WWX49" s="467"/>
      <c r="WWY49" s="467"/>
      <c r="WWZ49" s="467"/>
      <c r="WXA49" s="467"/>
      <c r="WXB49" s="467"/>
      <c r="WXC49" s="467"/>
      <c r="WXD49" s="467"/>
      <c r="WXE49" s="467"/>
      <c r="WXF49" s="467"/>
      <c r="WXG49" s="467"/>
      <c r="WXH49" s="467"/>
      <c r="WXI49" s="467"/>
      <c r="WXJ49" s="467"/>
      <c r="WXK49" s="467"/>
      <c r="WXL49" s="467"/>
      <c r="WXM49" s="467"/>
      <c r="WXN49" s="467"/>
      <c r="WXO49" s="467"/>
      <c r="WXP49" s="467"/>
      <c r="WXQ49" s="467"/>
      <c r="WXR49" s="467"/>
      <c r="WXS49" s="467"/>
      <c r="WXT49" s="467"/>
      <c r="WXU49" s="467"/>
      <c r="WXV49" s="467"/>
      <c r="WXW49" s="467"/>
      <c r="WXX49" s="467"/>
      <c r="WXY49" s="467"/>
      <c r="WXZ49" s="467"/>
      <c r="WYA49" s="467"/>
      <c r="WYB49" s="467"/>
      <c r="WYC49" s="467"/>
      <c r="WYD49" s="467"/>
      <c r="WYE49" s="467"/>
      <c r="WYF49" s="467"/>
      <c r="WYG49" s="467"/>
      <c r="WYH49" s="467"/>
      <c r="WYI49" s="467"/>
      <c r="WYJ49" s="467"/>
      <c r="WYK49" s="467"/>
      <c r="WYL49" s="467"/>
      <c r="WYM49" s="467"/>
      <c r="WYN49" s="467"/>
      <c r="WYO49" s="467"/>
      <c r="WYP49" s="467"/>
      <c r="WYQ49" s="467"/>
      <c r="WYR49" s="467"/>
      <c r="WYS49" s="467"/>
      <c r="WYT49" s="467"/>
      <c r="WYU49" s="467"/>
      <c r="WYV49" s="467"/>
      <c r="WYW49" s="467"/>
      <c r="WYX49" s="467"/>
      <c r="WYY49" s="467"/>
      <c r="WYZ49" s="467"/>
      <c r="WZA49" s="467"/>
      <c r="WZB49" s="467"/>
      <c r="WZC49" s="467"/>
      <c r="WZD49" s="467"/>
      <c r="WZE49" s="467"/>
      <c r="WZF49" s="467"/>
      <c r="WZG49" s="467"/>
      <c r="WZH49" s="467"/>
      <c r="WZI49" s="467"/>
      <c r="WZJ49" s="467"/>
      <c r="WZK49" s="467"/>
      <c r="WZL49" s="467"/>
      <c r="WZM49" s="467"/>
      <c r="WZN49" s="467"/>
      <c r="WZO49" s="467"/>
      <c r="WZP49" s="467"/>
      <c r="WZQ49" s="467"/>
      <c r="WZR49" s="467"/>
      <c r="WZS49" s="467"/>
      <c r="WZT49" s="467"/>
      <c r="WZU49" s="467"/>
      <c r="WZV49" s="467"/>
      <c r="WZW49" s="467"/>
      <c r="WZX49" s="467"/>
      <c r="WZY49" s="467"/>
      <c r="WZZ49" s="467"/>
      <c r="XAA49" s="467"/>
      <c r="XAB49" s="467"/>
      <c r="XAC49" s="467"/>
      <c r="XAD49" s="467"/>
      <c r="XAE49" s="467"/>
      <c r="XAF49" s="467"/>
      <c r="XAG49" s="467"/>
      <c r="XAH49" s="467"/>
      <c r="XAI49" s="467"/>
      <c r="XAJ49" s="467"/>
      <c r="XAK49" s="467"/>
      <c r="XAL49" s="467"/>
      <c r="XAM49" s="467"/>
      <c r="XAN49" s="467"/>
      <c r="XAO49" s="467"/>
      <c r="XAP49" s="467"/>
      <c r="XAQ49" s="467"/>
      <c r="XAR49" s="467"/>
      <c r="XAS49" s="467"/>
      <c r="XAT49" s="467"/>
      <c r="XAU49" s="467"/>
      <c r="XAV49" s="467"/>
      <c r="XAW49" s="467"/>
      <c r="XAX49" s="467"/>
      <c r="XAY49" s="467"/>
      <c r="XAZ49" s="467"/>
      <c r="XBA49" s="467"/>
      <c r="XBB49" s="467"/>
      <c r="XBC49" s="467"/>
      <c r="XBD49" s="467"/>
      <c r="XBE49" s="467"/>
      <c r="XBF49" s="467"/>
      <c r="XBG49" s="467"/>
      <c r="XBH49" s="467"/>
      <c r="XBI49" s="467"/>
      <c r="XBJ49" s="467"/>
      <c r="XBK49" s="467"/>
      <c r="XBL49" s="467"/>
      <c r="XBM49" s="467"/>
      <c r="XBN49" s="467"/>
      <c r="XBO49" s="467"/>
      <c r="XBP49" s="467"/>
      <c r="XBQ49" s="467"/>
      <c r="XBR49" s="467"/>
      <c r="XBS49" s="467"/>
      <c r="XBT49" s="467"/>
      <c r="XBU49" s="467"/>
      <c r="XBV49" s="467"/>
      <c r="XBW49" s="467"/>
      <c r="XBX49" s="467"/>
      <c r="XBY49" s="467"/>
      <c r="XBZ49" s="467"/>
      <c r="XCA49" s="467"/>
      <c r="XCB49" s="467"/>
      <c r="XCC49" s="467"/>
      <c r="XCD49" s="467"/>
      <c r="XCE49" s="467"/>
      <c r="XCF49" s="467"/>
      <c r="XCG49" s="467"/>
      <c r="XCH49" s="467"/>
      <c r="XCI49" s="467"/>
      <c r="XCJ49" s="467"/>
      <c r="XCK49" s="467"/>
      <c r="XCL49" s="467"/>
      <c r="XCM49" s="467"/>
      <c r="XCN49" s="467"/>
      <c r="XCO49" s="467"/>
      <c r="XCP49" s="467"/>
      <c r="XCQ49" s="467"/>
      <c r="XCR49" s="467"/>
      <c r="XCS49" s="467"/>
      <c r="XCT49" s="467"/>
      <c r="XCU49" s="467"/>
      <c r="XCV49" s="467"/>
      <c r="XCW49" s="467"/>
      <c r="XCX49" s="467"/>
      <c r="XCY49" s="467"/>
      <c r="XCZ49" s="467"/>
      <c r="XDA49" s="467"/>
      <c r="XDB49" s="467"/>
      <c r="XDC49" s="467"/>
      <c r="XDD49" s="467"/>
      <c r="XDE49" s="467"/>
      <c r="XDF49" s="467"/>
      <c r="XDG49" s="467"/>
      <c r="XDH49" s="467"/>
      <c r="XDI49" s="467"/>
      <c r="XDJ49" s="467"/>
      <c r="XDK49" s="467"/>
      <c r="XDL49" s="467"/>
      <c r="XDM49" s="467"/>
      <c r="XDN49" s="467"/>
      <c r="XDO49" s="467"/>
      <c r="XDP49" s="467"/>
      <c r="XDQ49" s="467"/>
      <c r="XDR49" s="467"/>
      <c r="XDS49" s="467"/>
      <c r="XDT49" s="467"/>
      <c r="XDU49" s="467"/>
      <c r="XDV49" s="467"/>
      <c r="XDW49" s="467"/>
      <c r="XDX49" s="467"/>
      <c r="XDY49" s="467"/>
      <c r="XDZ49" s="467"/>
      <c r="XEA49" s="467"/>
      <c r="XEB49" s="467"/>
      <c r="XEC49" s="467"/>
      <c r="XED49" s="467"/>
      <c r="XEE49" s="467"/>
      <c r="XEF49" s="467"/>
      <c r="XEG49" s="467"/>
      <c r="XEH49" s="467"/>
      <c r="XEI49" s="467"/>
      <c r="XEJ49" s="467"/>
      <c r="XEK49" s="467"/>
      <c r="XEL49" s="467"/>
      <c r="XEM49" s="467"/>
      <c r="XEN49" s="467"/>
      <c r="XEO49" s="467"/>
      <c r="XEP49" s="467"/>
      <c r="XEQ49" s="467"/>
      <c r="XER49" s="467"/>
      <c r="XES49" s="467"/>
      <c r="XET49" s="467"/>
      <c r="XEU49" s="467"/>
      <c r="XEV49" s="467"/>
      <c r="XEW49" s="467"/>
      <c r="XEX49" s="467"/>
      <c r="XEY49" s="467"/>
      <c r="XEZ49" s="467"/>
      <c r="XFA49" s="467"/>
      <c r="XFB49" s="467"/>
    </row>
    <row r="50" spans="1:16382" s="364" customFormat="1" ht="13" customHeight="1">
      <c r="A50" s="412">
        <f>IF(details!A50="","",details!A50)</f>
        <v>42</v>
      </c>
      <c r="B50" s="394" t="str">
        <f>IF(details!B50="","",details!B50)</f>
        <v>GEN</v>
      </c>
      <c r="C50" s="394" t="str">
        <f>IF(details!C50="","",details!C50)</f>
        <v>G</v>
      </c>
      <c r="D50" s="394">
        <f>IF(details!D50="","",details!D50)</f>
        <v>10479</v>
      </c>
      <c r="E50" s="401">
        <f>IF(details!E50="","",details!E50)</f>
        <v>11442</v>
      </c>
      <c r="F50" s="72">
        <f>IF(details!F50="","",details!F50)</f>
        <v>35092</v>
      </c>
      <c r="G50" s="89" t="str">
        <f>IF(details!G50="","",details!G50)</f>
        <v>A 042</v>
      </c>
      <c r="H50" s="89" t="str">
        <f>IF(details!H50="","",details!H50)</f>
        <v>B 042</v>
      </c>
      <c r="I50" s="89" t="str">
        <f>IF(details!I50="","",details!I50)</f>
        <v>C 042</v>
      </c>
      <c r="J50" s="394">
        <f>IF(details!J50="","",details!J50)</f>
        <v>3</v>
      </c>
      <c r="K50" s="394">
        <f>IF(details!K50="","",details!K50)</f>
        <v>4</v>
      </c>
      <c r="L50" s="394">
        <f>IF(details!L50="","",details!L50)</f>
        <v>4</v>
      </c>
      <c r="M50" s="205">
        <f t="shared" si="171"/>
        <v>11</v>
      </c>
      <c r="N50" s="394">
        <f>IF(details!M50="","",details!M50)</f>
        <v>29</v>
      </c>
      <c r="O50" s="205">
        <f t="shared" si="172"/>
        <v>40</v>
      </c>
      <c r="P50" s="394">
        <f>IF(details!N50="","",details!N50)</f>
        <v>58</v>
      </c>
      <c r="Q50" s="392">
        <f t="shared" si="173"/>
        <v>98</v>
      </c>
      <c r="R50" s="409">
        <f t="shared" si="282"/>
        <v>0</v>
      </c>
      <c r="S50" s="66">
        <f t="shared" si="39"/>
        <v>200</v>
      </c>
      <c r="T50" s="409" t="str">
        <f t="shared" si="311"/>
        <v/>
      </c>
      <c r="U50" s="409" t="str">
        <f t="shared" si="40"/>
        <v>P</v>
      </c>
      <c r="V50" s="409" t="str">
        <f t="shared" si="312"/>
        <v>II</v>
      </c>
      <c r="W50" s="394">
        <f>IF(details!O50="","",details!O50)</f>
        <v>6</v>
      </c>
      <c r="X50" s="394">
        <f>IF(details!P50="","",details!P50)</f>
        <v>5</v>
      </c>
      <c r="Y50" s="394">
        <f>IF(details!Q50="","",details!Q50)</f>
        <v>7</v>
      </c>
      <c r="Z50" s="205">
        <f t="shared" si="174"/>
        <v>18</v>
      </c>
      <c r="AA50" s="394">
        <f>IF(details!R50="","",details!R50)</f>
        <v>34</v>
      </c>
      <c r="AB50" s="205">
        <f t="shared" si="175"/>
        <v>52</v>
      </c>
      <c r="AC50" s="394">
        <f>IF(details!S50="","",details!S50)</f>
        <v>42</v>
      </c>
      <c r="AD50" s="392">
        <f t="shared" si="176"/>
        <v>94</v>
      </c>
      <c r="AE50" s="409">
        <f t="shared" si="281"/>
        <v>0</v>
      </c>
      <c r="AF50" s="66">
        <f t="shared" si="45"/>
        <v>200</v>
      </c>
      <c r="AG50" s="409" t="str">
        <f t="shared" si="313"/>
        <v/>
      </c>
      <c r="AH50" s="409" t="str">
        <f>IF(OR($E50="NSO",$E50="",AC50=""),"",IF(OR(AG50="AB",AC50="ab"),"AB",IF(AC50="ML","RE",IF(AND(AD50&gt;=36%*AF50,AC50&gt;=20),"P",IF(AND(AD50&gt;=34%*AF50,#REF!=0,AC50&gt;=20),"G2",IF(AND(AD50&gt;=31%*AF50,#REF!=0,AC50&gt;=20),"G1",IF(AD50&gt;=25%*AF50,"S","F")))))))</f>
        <v>P</v>
      </c>
      <c r="AI50" s="409" t="str">
        <f t="shared" si="314"/>
        <v>III</v>
      </c>
      <c r="AJ50" s="394" t="str">
        <f>IF(details!T50="","",details!T50)</f>
        <v>a</v>
      </c>
      <c r="AK50" s="89" t="str">
        <f t="shared" si="177"/>
        <v>PHYSICS</v>
      </c>
      <c r="AL50" s="394">
        <f>IF(details!U50="","",details!U50)</f>
        <v>7</v>
      </c>
      <c r="AM50" s="394">
        <f>IF(details!V50="","",details!V50)</f>
        <v>6</v>
      </c>
      <c r="AN50" s="394">
        <f>IF(details!W50="","",details!W50)</f>
        <v>8</v>
      </c>
      <c r="AO50" s="205">
        <f t="shared" si="178"/>
        <v>21</v>
      </c>
      <c r="AP50" s="394">
        <f>IF(details!X50="","",details!X50)</f>
        <v>17</v>
      </c>
      <c r="AQ50" s="394">
        <f>IF(details!Y50="","",details!Y50)</f>
        <v>13</v>
      </c>
      <c r="AR50" s="205">
        <f t="shared" si="179"/>
        <v>30</v>
      </c>
      <c r="AS50" s="205">
        <f t="shared" si="180"/>
        <v>38</v>
      </c>
      <c r="AT50" s="205">
        <f t="shared" si="181"/>
        <v>51</v>
      </c>
      <c r="AU50" s="394">
        <f>IF(details!Z50="","",details!Z50)</f>
        <v>33</v>
      </c>
      <c r="AV50" s="394">
        <f>IF(details!AA50="","",details!AA50)</f>
        <v>21</v>
      </c>
      <c r="AW50" s="205">
        <f t="shared" si="182"/>
        <v>54</v>
      </c>
      <c r="AX50" s="205">
        <f t="shared" si="183"/>
        <v>71</v>
      </c>
      <c r="AY50" s="205">
        <f t="shared" si="184"/>
        <v>34</v>
      </c>
      <c r="AZ50" s="401">
        <f t="shared" si="185"/>
        <v>105</v>
      </c>
      <c r="BA50" s="332">
        <f t="shared" si="186"/>
        <v>0</v>
      </c>
      <c r="BB50" s="409">
        <f t="shared" si="187"/>
        <v>0</v>
      </c>
      <c r="BC50" s="66">
        <f t="shared" si="188"/>
        <v>70</v>
      </c>
      <c r="BD50" s="66">
        <f t="shared" si="189"/>
        <v>30</v>
      </c>
      <c r="BE50" s="66">
        <f t="shared" si="190"/>
        <v>150</v>
      </c>
      <c r="BF50" s="66">
        <f t="shared" si="93"/>
        <v>50</v>
      </c>
      <c r="BG50" s="332">
        <f t="shared" si="94"/>
        <v>200</v>
      </c>
      <c r="BH50" s="409" t="str">
        <f t="shared" si="95"/>
        <v/>
      </c>
      <c r="BI50" s="66" t="str">
        <f t="shared" si="96"/>
        <v>P</v>
      </c>
      <c r="BJ50" s="66" t="str">
        <f t="shared" si="97"/>
        <v>P</v>
      </c>
      <c r="BK50" s="409" t="str">
        <f t="shared" si="98"/>
        <v>II</v>
      </c>
      <c r="BL50" s="394" t="str">
        <f>IF(details!AB50="","",details!AB50)</f>
        <v>A</v>
      </c>
      <c r="BM50" s="89" t="str">
        <f t="shared" si="191"/>
        <v>CHEMISTRY</v>
      </c>
      <c r="BN50" s="394">
        <f>IF(details!AC50="","",details!AC50)</f>
        <v>5</v>
      </c>
      <c r="BO50" s="394">
        <f>IF(details!AD50="","",details!AD50)</f>
        <v>9</v>
      </c>
      <c r="BP50" s="394">
        <f>IF(details!AE50="","",details!AE50)</f>
        <v>10</v>
      </c>
      <c r="BQ50" s="205">
        <f t="shared" si="192"/>
        <v>24</v>
      </c>
      <c r="BR50" s="394">
        <f>IF(details!AF50="","",details!AF50)</f>
        <v>14</v>
      </c>
      <c r="BS50" s="394">
        <f>IF(details!AG50="","",details!AG50)</f>
        <v>17</v>
      </c>
      <c r="BT50" s="205">
        <f t="shared" si="193"/>
        <v>31</v>
      </c>
      <c r="BU50" s="205">
        <f t="shared" si="194"/>
        <v>38</v>
      </c>
      <c r="BV50" s="205">
        <f t="shared" si="195"/>
        <v>55</v>
      </c>
      <c r="BW50" s="394">
        <f>IF(details!AH50="","",details!AH50)</f>
        <v>24</v>
      </c>
      <c r="BX50" s="394">
        <f>IF(details!AI50="","",details!AI50)</f>
        <v>27</v>
      </c>
      <c r="BY50" s="205">
        <f t="shared" si="196"/>
        <v>51</v>
      </c>
      <c r="BZ50" s="205">
        <f t="shared" si="197"/>
        <v>62</v>
      </c>
      <c r="CA50" s="205">
        <f t="shared" si="198"/>
        <v>44</v>
      </c>
      <c r="CB50" s="401">
        <f t="shared" si="199"/>
        <v>106</v>
      </c>
      <c r="CC50" s="332">
        <f t="shared" si="56"/>
        <v>0</v>
      </c>
      <c r="CD50" s="409">
        <f t="shared" si="57"/>
        <v>0</v>
      </c>
      <c r="CE50" s="66">
        <f t="shared" si="58"/>
        <v>70</v>
      </c>
      <c r="CF50" s="66">
        <f t="shared" si="200"/>
        <v>30</v>
      </c>
      <c r="CG50" s="66">
        <f t="shared" si="201"/>
        <v>150</v>
      </c>
      <c r="CH50" s="66">
        <f t="shared" si="61"/>
        <v>50</v>
      </c>
      <c r="CI50" s="332">
        <f t="shared" si="62"/>
        <v>200</v>
      </c>
      <c r="CJ50" s="409" t="str">
        <f t="shared" si="63"/>
        <v/>
      </c>
      <c r="CK50" s="66" t="str">
        <f t="shared" si="64"/>
        <v>P</v>
      </c>
      <c r="CL50" s="66" t="str">
        <f t="shared" si="65"/>
        <v>P</v>
      </c>
      <c r="CM50" s="409" t="str">
        <f t="shared" si="66"/>
        <v>II</v>
      </c>
      <c r="CN50" s="394" t="str">
        <f>IF(details!AJ50="","",details!AJ50)</f>
        <v>a</v>
      </c>
      <c r="CO50" s="89" t="str">
        <f t="shared" si="202"/>
        <v>BIOLOGY</v>
      </c>
      <c r="CP50" s="394">
        <f>IF(details!AK50="","",details!AK50)</f>
        <v>8</v>
      </c>
      <c r="CQ50" s="394">
        <f>IF(details!AL50="","",details!AL50)</f>
        <v>6</v>
      </c>
      <c r="CR50" s="394">
        <f>IF(details!AM50="","",details!AM50)</f>
        <v>10</v>
      </c>
      <c r="CS50" s="205">
        <f t="shared" si="203"/>
        <v>24</v>
      </c>
      <c r="CT50" s="394">
        <f>IF(details!AN50="","",details!AN50)</f>
        <v>15</v>
      </c>
      <c r="CU50" s="394">
        <f>IF(details!AO50="","",details!AO50)</f>
        <v>18</v>
      </c>
      <c r="CV50" s="205">
        <f t="shared" si="204"/>
        <v>33</v>
      </c>
      <c r="CW50" s="205">
        <f t="shared" si="205"/>
        <v>39</v>
      </c>
      <c r="CX50" s="205">
        <f t="shared" si="206"/>
        <v>57</v>
      </c>
      <c r="CY50" s="394">
        <f>IF(details!AP50="","",details!AP50)</f>
        <v>25</v>
      </c>
      <c r="CZ50" s="394">
        <f>IF(details!AQ50="","",details!AQ50)</f>
        <v>29</v>
      </c>
      <c r="DA50" s="205">
        <f t="shared" si="207"/>
        <v>54</v>
      </c>
      <c r="DB50" s="205">
        <f t="shared" si="208"/>
        <v>64</v>
      </c>
      <c r="DC50" s="205">
        <f t="shared" si="209"/>
        <v>47</v>
      </c>
      <c r="DD50" s="401">
        <f t="shared" si="210"/>
        <v>111</v>
      </c>
      <c r="DE50" s="332">
        <f t="shared" si="75"/>
        <v>0</v>
      </c>
      <c r="DF50" s="409">
        <f t="shared" si="76"/>
        <v>0</v>
      </c>
      <c r="DG50" s="66">
        <f t="shared" si="77"/>
        <v>70</v>
      </c>
      <c r="DH50" s="66">
        <f t="shared" si="211"/>
        <v>30</v>
      </c>
      <c r="DI50" s="66">
        <f t="shared" si="79"/>
        <v>150</v>
      </c>
      <c r="DJ50" s="66">
        <f t="shared" si="80"/>
        <v>50</v>
      </c>
      <c r="DK50" s="332">
        <f t="shared" si="81"/>
        <v>200</v>
      </c>
      <c r="DL50" s="409" t="str">
        <f t="shared" si="82"/>
        <v/>
      </c>
      <c r="DM50" s="66" t="str">
        <f t="shared" si="83"/>
        <v>P</v>
      </c>
      <c r="DN50" s="66" t="str">
        <f t="shared" si="84"/>
        <v>P</v>
      </c>
      <c r="DO50" s="409" t="str">
        <f t="shared" si="85"/>
        <v>II</v>
      </c>
      <c r="DP50" s="66">
        <f t="shared" si="86"/>
        <v>0</v>
      </c>
      <c r="DQ50" s="394">
        <f>IF(details!AR50="","",details!AR50)</f>
        <v>8</v>
      </c>
      <c r="DR50" s="394">
        <f>IF(details!AS50="","",details!AS50)</f>
        <v>9</v>
      </c>
      <c r="DS50" s="394">
        <f>IF(details!AT50="","",details!AT50)</f>
        <v>8</v>
      </c>
      <c r="DT50" s="205">
        <f t="shared" si="212"/>
        <v>25</v>
      </c>
      <c r="DU50" s="394">
        <f>IF(details!AU50="","",details!AU50)</f>
        <v>42</v>
      </c>
      <c r="DV50" s="205">
        <f t="shared" si="213"/>
        <v>67</v>
      </c>
      <c r="DW50" s="394">
        <f>IF(details!AV50="","",details!AV50)</f>
        <v>65</v>
      </c>
      <c r="DX50" s="392">
        <f t="shared" si="214"/>
        <v>132</v>
      </c>
      <c r="DY50" s="409">
        <f t="shared" si="215"/>
        <v>0</v>
      </c>
      <c r="DZ50" s="409">
        <f t="shared" si="216"/>
        <v>0</v>
      </c>
      <c r="EA50" s="66">
        <f t="shared" si="217"/>
        <v>200</v>
      </c>
      <c r="EB50" s="409" t="str">
        <f t="shared" si="218"/>
        <v/>
      </c>
      <c r="EC50" s="409" t="str">
        <f t="shared" si="315"/>
        <v>B</v>
      </c>
      <c r="ED50" s="394">
        <f>IF(details!AW50="","",details!AW50)</f>
        <v>22</v>
      </c>
      <c r="EE50" s="394">
        <f>IF(details!AX50="","",details!AX50)</f>
        <v>26</v>
      </c>
      <c r="EF50" s="394">
        <f>IF(details!AY50="","",details!AY50)</f>
        <v>27</v>
      </c>
      <c r="EG50" s="392">
        <f t="shared" si="219"/>
        <v>75</v>
      </c>
      <c r="EH50" s="409">
        <f t="shared" si="220"/>
        <v>0</v>
      </c>
      <c r="EI50" s="409">
        <f t="shared" si="221"/>
        <v>0</v>
      </c>
      <c r="EJ50" s="66">
        <f t="shared" si="222"/>
        <v>100</v>
      </c>
      <c r="EK50" s="409" t="str">
        <f t="shared" si="223"/>
        <v/>
      </c>
      <c r="EL50" s="409" t="str">
        <f t="shared" si="316"/>
        <v>B</v>
      </c>
      <c r="EM50" s="409" t="str">
        <f t="shared" si="317"/>
        <v>II</v>
      </c>
      <c r="EN50" s="409" t="str">
        <f t="shared" si="318"/>
        <v>III</v>
      </c>
      <c r="EO50" s="409" t="str">
        <f t="shared" si="319"/>
        <v>II</v>
      </c>
      <c r="EP50" s="409" t="str">
        <f t="shared" si="224"/>
        <v>II</v>
      </c>
      <c r="EQ50" s="409" t="str">
        <f t="shared" si="225"/>
        <v>II</v>
      </c>
      <c r="ER50" s="409">
        <f t="shared" si="226"/>
        <v>0</v>
      </c>
      <c r="ES50" s="409">
        <f t="shared" si="227"/>
        <v>0</v>
      </c>
      <c r="ET50" s="409">
        <f t="shared" si="228"/>
        <v>0</v>
      </c>
      <c r="EU50" s="409">
        <f t="shared" si="229"/>
        <v>0</v>
      </c>
      <c r="EV50" s="409">
        <f t="shared" si="230"/>
        <v>0</v>
      </c>
      <c r="EW50" s="409" t="str">
        <f t="shared" si="231"/>
        <v/>
      </c>
      <c r="EX50" s="74" t="str">
        <f t="shared" si="320"/>
        <v>PASS</v>
      </c>
      <c r="EY50" s="68" t="str">
        <f>IF(details!CF50="","",details!CF50)</f>
        <v/>
      </c>
      <c r="EZ50" s="69" t="str">
        <f>IF(details!CG50="","",details!CG50)</f>
        <v/>
      </c>
      <c r="FA50" s="68" t="str">
        <f>IF(details!CJ50="","",details!CJ50)</f>
        <v/>
      </c>
      <c r="FB50" s="69" t="str">
        <f>IF(details!CK50="","",details!CK50)</f>
        <v/>
      </c>
      <c r="FC50" s="68" t="str">
        <f>IF(details!CN50="","",details!CN50)</f>
        <v/>
      </c>
      <c r="FD50" s="69" t="str">
        <f>IF(details!CO50="","",details!CO50)</f>
        <v/>
      </c>
      <c r="FE50" s="68" t="str">
        <f>IF(details!CR50="","",details!CR50)</f>
        <v/>
      </c>
      <c r="FF50" s="69" t="str">
        <f>IF(details!CS50="","",details!CS50)</f>
        <v/>
      </c>
      <c r="FG50" s="68">
        <f>IF(details!CV50="","",details!CV50)</f>
        <v>44</v>
      </c>
      <c r="FH50" s="69">
        <f>IF(details!CW50="","",details!CW50)</f>
        <v>0</v>
      </c>
      <c r="FI50" s="343">
        <f t="shared" si="250"/>
        <v>0</v>
      </c>
      <c r="FJ50" s="394" t="str">
        <f t="shared" si="321"/>
        <v>II</v>
      </c>
      <c r="FK50" s="394" t="str">
        <f t="shared" si="232"/>
        <v/>
      </c>
      <c r="FL50" s="460" t="str">
        <f t="shared" si="322"/>
        <v/>
      </c>
      <c r="FM50" s="394" t="str">
        <f t="shared" si="323"/>
        <v>III</v>
      </c>
      <c r="FN50" s="77" t="str">
        <f t="shared" si="233"/>
        <v/>
      </c>
      <c r="FO50" s="460" t="str">
        <f t="shared" si="324"/>
        <v/>
      </c>
      <c r="FP50" s="78" t="str">
        <f t="shared" si="325"/>
        <v>II</v>
      </c>
      <c r="FQ50" s="394" t="str">
        <f t="shared" si="326"/>
        <v>II</v>
      </c>
      <c r="FR50" s="394" t="str">
        <f t="shared" si="234"/>
        <v/>
      </c>
      <c r="FS50" s="394" t="str">
        <f t="shared" si="235"/>
        <v/>
      </c>
      <c r="FT50" s="394" t="str">
        <f t="shared" si="236"/>
        <v/>
      </c>
      <c r="FU50" s="364" t="str">
        <f t="shared" si="237"/>
        <v/>
      </c>
      <c r="FV50" s="394" t="str">
        <f t="shared" si="238"/>
        <v/>
      </c>
      <c r="FW50" s="394" t="str">
        <f t="shared" si="239"/>
        <v/>
      </c>
      <c r="FX50" s="394" t="str">
        <f t="shared" si="240"/>
        <v/>
      </c>
      <c r="FY50" s="394" t="str">
        <f t="shared" si="327"/>
        <v/>
      </c>
      <c r="FZ50" s="461" t="str">
        <f t="shared" si="328"/>
        <v/>
      </c>
      <c r="GA50" s="78" t="str">
        <f t="shared" si="329"/>
        <v>II</v>
      </c>
      <c r="GB50" s="394" t="str">
        <f t="shared" si="330"/>
        <v>II</v>
      </c>
      <c r="GC50" s="394" t="str">
        <f t="shared" si="331"/>
        <v/>
      </c>
      <c r="GD50" s="394" t="str">
        <f t="shared" si="332"/>
        <v/>
      </c>
      <c r="GE50" s="394" t="str">
        <f t="shared" si="333"/>
        <v/>
      </c>
      <c r="GF50" s="462" t="str">
        <f t="shared" si="241"/>
        <v/>
      </c>
      <c r="GG50" s="397" t="str">
        <f t="shared" si="242"/>
        <v/>
      </c>
      <c r="GH50" s="394" t="str">
        <f t="shared" si="243"/>
        <v/>
      </c>
      <c r="GI50" s="394" t="str">
        <f t="shared" si="244"/>
        <v/>
      </c>
      <c r="GJ50" s="394" t="str">
        <f t="shared" si="334"/>
        <v/>
      </c>
      <c r="GK50" s="461" t="str">
        <f t="shared" si="335"/>
        <v/>
      </c>
      <c r="GL50" s="78" t="str">
        <f t="shared" si="336"/>
        <v>II</v>
      </c>
      <c r="GM50" s="394" t="str">
        <f t="shared" si="337"/>
        <v>II</v>
      </c>
      <c r="GN50" s="394" t="str">
        <f t="shared" si="338"/>
        <v/>
      </c>
      <c r="GO50" s="394" t="str">
        <f t="shared" si="339"/>
        <v/>
      </c>
      <c r="GP50" s="394" t="str">
        <f t="shared" si="340"/>
        <v/>
      </c>
      <c r="GQ50" s="394" t="str">
        <f t="shared" si="245"/>
        <v/>
      </c>
      <c r="GR50" s="394" t="str">
        <f t="shared" si="246"/>
        <v/>
      </c>
      <c r="GS50" s="394" t="str">
        <f t="shared" si="247"/>
        <v/>
      </c>
      <c r="GT50" s="394" t="str">
        <f t="shared" si="248"/>
        <v/>
      </c>
      <c r="GU50" s="394" t="str">
        <f t="shared" si="341"/>
        <v/>
      </c>
      <c r="GV50" s="461" t="str">
        <f t="shared" si="342"/>
        <v/>
      </c>
      <c r="GW50" s="394" t="str">
        <f t="shared" si="343"/>
        <v>B</v>
      </c>
      <c r="GX50" s="394" t="str">
        <f t="shared" si="344"/>
        <v>B</v>
      </c>
      <c r="GY50" s="394" t="str">
        <f t="shared" si="345"/>
        <v xml:space="preserve">    </v>
      </c>
      <c r="GZ50" s="394" t="str">
        <f t="shared" si="346"/>
        <v xml:space="preserve">    </v>
      </c>
      <c r="HA50" s="394" t="str">
        <f t="shared" si="347"/>
        <v xml:space="preserve">    </v>
      </c>
      <c r="HB50" s="394" t="str">
        <f t="shared" si="348"/>
        <v xml:space="preserve">        </v>
      </c>
      <c r="HC50" s="394" t="str">
        <f t="shared" si="349"/>
        <v xml:space="preserve">    </v>
      </c>
      <c r="HD50" s="394" t="str">
        <f t="shared" si="350"/>
        <v>PASS</v>
      </c>
      <c r="HE50" s="67">
        <f t="shared" si="351"/>
        <v>514</v>
      </c>
      <c r="HF50" s="73">
        <f t="shared" si="352"/>
        <v>51.4</v>
      </c>
      <c r="HG50" s="394" t="str">
        <f t="shared" si="353"/>
        <v>II</v>
      </c>
      <c r="HH50" s="75">
        <f t="shared" si="354"/>
        <v>51.4</v>
      </c>
      <c r="HI50" s="76">
        <f t="shared" si="249"/>
        <v>34.000000000000149</v>
      </c>
      <c r="HJ50" s="394" t="str">
        <f>IF(OR(HD50="SUPPL.",HD50="RE-EXAM."),'result subject-wise'!AR50,HD50)</f>
        <v>PASS</v>
      </c>
      <c r="HK50" s="463" t="str">
        <f t="shared" si="355"/>
        <v/>
      </c>
      <c r="HL50" s="464">
        <f t="shared" si="356"/>
        <v>51.4</v>
      </c>
      <c r="HM50" s="394" t="str">
        <f t="shared" si="357"/>
        <v>II</v>
      </c>
      <c r="HN50" s="304"/>
      <c r="HP50" s="465" t="str">
        <f>'full report'!V1124</f>
        <v/>
      </c>
      <c r="HQ50" s="466"/>
      <c r="HR50" s="373"/>
      <c r="HS50" s="373"/>
      <c r="HT50" s="373"/>
      <c r="HU50" s="373"/>
      <c r="HV50" s="373"/>
      <c r="HW50" s="373"/>
      <c r="HX50" s="373"/>
      <c r="HY50" s="373"/>
      <c r="HZ50" s="373"/>
      <c r="IA50" s="373"/>
      <c r="IB50" s="373"/>
      <c r="IC50" s="373"/>
      <c r="ID50" s="373"/>
      <c r="IE50" s="373"/>
      <c r="JJ50" s="467"/>
      <c r="JK50" s="467"/>
      <c r="JL50" s="467"/>
      <c r="JM50" s="467"/>
      <c r="JN50" s="467"/>
      <c r="JO50" s="467"/>
      <c r="JP50" s="467"/>
      <c r="JQ50" s="467"/>
      <c r="JR50" s="467"/>
      <c r="JS50" s="467"/>
      <c r="JT50" s="467"/>
      <c r="JU50" s="467"/>
      <c r="JV50" s="467"/>
      <c r="JW50" s="467"/>
      <c r="JX50" s="467"/>
      <c r="JY50" s="467"/>
      <c r="JZ50" s="467"/>
      <c r="KA50" s="467"/>
      <c r="KB50" s="467"/>
      <c r="KC50" s="467"/>
      <c r="KD50" s="467"/>
      <c r="KE50" s="467"/>
      <c r="KF50" s="467"/>
      <c r="KG50" s="467"/>
      <c r="KH50" s="467"/>
      <c r="KI50" s="467"/>
      <c r="KJ50" s="467"/>
      <c r="KK50" s="467"/>
      <c r="KL50" s="467"/>
      <c r="KM50" s="467"/>
      <c r="KN50" s="467"/>
      <c r="KO50" s="467"/>
      <c r="KP50" s="467"/>
      <c r="KQ50" s="467"/>
      <c r="KR50" s="467"/>
      <c r="KS50" s="467"/>
      <c r="KT50" s="467"/>
      <c r="KU50" s="467"/>
      <c r="KV50" s="467"/>
      <c r="KW50" s="467"/>
      <c r="KX50" s="467"/>
      <c r="KY50" s="467"/>
      <c r="KZ50" s="467"/>
      <c r="LA50" s="467"/>
      <c r="LB50" s="467"/>
      <c r="LC50" s="467"/>
      <c r="LD50" s="467"/>
      <c r="LE50" s="467"/>
      <c r="LF50" s="467"/>
      <c r="LG50" s="467"/>
      <c r="LH50" s="467"/>
      <c r="LI50" s="467"/>
      <c r="LJ50" s="467"/>
      <c r="LK50" s="467"/>
      <c r="LL50" s="467"/>
      <c r="LM50" s="467"/>
      <c r="LN50" s="467"/>
      <c r="LO50" s="467"/>
      <c r="LP50" s="467"/>
      <c r="LQ50" s="467"/>
      <c r="LR50" s="467"/>
      <c r="LS50" s="467"/>
      <c r="LT50" s="467"/>
      <c r="LU50" s="467"/>
      <c r="LV50" s="467"/>
      <c r="LW50" s="467"/>
      <c r="LX50" s="467"/>
      <c r="LY50" s="467"/>
      <c r="LZ50" s="467"/>
      <c r="MA50" s="467"/>
      <c r="MB50" s="467"/>
      <c r="MC50" s="467"/>
      <c r="MD50" s="467"/>
      <c r="ME50" s="467"/>
      <c r="MF50" s="467"/>
      <c r="MG50" s="467"/>
      <c r="MH50" s="467"/>
      <c r="MI50" s="467"/>
      <c r="MJ50" s="467"/>
      <c r="MK50" s="467"/>
      <c r="ML50" s="467"/>
      <c r="MM50" s="467"/>
      <c r="MN50" s="467"/>
      <c r="MO50" s="467"/>
      <c r="MP50" s="467"/>
      <c r="MQ50" s="467"/>
      <c r="MR50" s="467"/>
      <c r="MS50" s="467"/>
      <c r="MT50" s="467"/>
      <c r="MU50" s="467"/>
      <c r="MV50" s="467"/>
      <c r="MW50" s="467"/>
      <c r="MX50" s="467"/>
      <c r="MY50" s="467"/>
      <c r="MZ50" s="467"/>
      <c r="NA50" s="467"/>
      <c r="NB50" s="467"/>
      <c r="NC50" s="467"/>
      <c r="ND50" s="467"/>
      <c r="NE50" s="467"/>
      <c r="NF50" s="467"/>
      <c r="NG50" s="467"/>
      <c r="NH50" s="467"/>
      <c r="NI50" s="467"/>
      <c r="NJ50" s="467"/>
      <c r="NK50" s="467"/>
      <c r="NL50" s="467"/>
      <c r="NM50" s="467"/>
      <c r="NN50" s="467"/>
      <c r="NO50" s="467"/>
      <c r="NP50" s="467"/>
      <c r="NQ50" s="467"/>
      <c r="NR50" s="467"/>
      <c r="NS50" s="467"/>
      <c r="NT50" s="467"/>
      <c r="NU50" s="467"/>
      <c r="NV50" s="467"/>
      <c r="NW50" s="467"/>
      <c r="NX50" s="467"/>
      <c r="NY50" s="467"/>
      <c r="NZ50" s="467"/>
      <c r="OA50" s="467"/>
      <c r="OB50" s="467"/>
      <c r="OC50" s="467"/>
      <c r="OD50" s="467"/>
      <c r="OE50" s="467"/>
      <c r="OF50" s="467"/>
      <c r="OG50" s="467"/>
      <c r="OH50" s="467"/>
      <c r="OI50" s="467"/>
      <c r="OJ50" s="467"/>
      <c r="OK50" s="467"/>
      <c r="OL50" s="467"/>
      <c r="OM50" s="467"/>
      <c r="ON50" s="467"/>
      <c r="OO50" s="467"/>
      <c r="OP50" s="467"/>
      <c r="OQ50" s="467"/>
      <c r="OR50" s="467"/>
      <c r="OS50" s="467"/>
      <c r="OT50" s="467"/>
      <c r="OU50" s="467"/>
      <c r="OV50" s="467"/>
      <c r="OW50" s="467"/>
      <c r="OX50" s="467"/>
      <c r="OY50" s="467"/>
      <c r="OZ50" s="467"/>
      <c r="PA50" s="467"/>
      <c r="PB50" s="467"/>
      <c r="PC50" s="467"/>
      <c r="PD50" s="467"/>
      <c r="PE50" s="467"/>
      <c r="PF50" s="467"/>
      <c r="PG50" s="467"/>
      <c r="PH50" s="467"/>
      <c r="PI50" s="467"/>
      <c r="PJ50" s="467"/>
      <c r="PK50" s="467"/>
      <c r="PL50" s="467"/>
      <c r="PM50" s="467"/>
      <c r="PN50" s="467"/>
      <c r="PO50" s="467"/>
      <c r="PP50" s="467"/>
      <c r="PQ50" s="467"/>
      <c r="PR50" s="467"/>
      <c r="PS50" s="467"/>
      <c r="PT50" s="467"/>
      <c r="PU50" s="467"/>
      <c r="PV50" s="467"/>
      <c r="PW50" s="467"/>
      <c r="PX50" s="467"/>
      <c r="PY50" s="467"/>
      <c r="PZ50" s="467"/>
      <c r="QA50" s="467"/>
      <c r="QB50" s="467"/>
      <c r="QC50" s="467"/>
      <c r="QD50" s="467"/>
      <c r="QE50" s="467"/>
      <c r="QF50" s="467"/>
      <c r="QG50" s="467"/>
      <c r="QH50" s="467"/>
      <c r="QI50" s="467"/>
      <c r="QJ50" s="467"/>
      <c r="QK50" s="467"/>
      <c r="QL50" s="467"/>
      <c r="QM50" s="467"/>
      <c r="QN50" s="467"/>
      <c r="QO50" s="467"/>
      <c r="QP50" s="467"/>
      <c r="QQ50" s="467"/>
      <c r="QR50" s="467"/>
      <c r="QS50" s="467"/>
      <c r="QT50" s="467"/>
      <c r="QU50" s="467"/>
      <c r="QV50" s="467"/>
      <c r="QW50" s="467"/>
      <c r="QX50" s="467"/>
      <c r="QY50" s="467"/>
      <c r="QZ50" s="467"/>
      <c r="RA50" s="467"/>
      <c r="RB50" s="467"/>
      <c r="RC50" s="467"/>
      <c r="RD50" s="467"/>
      <c r="RE50" s="467"/>
      <c r="RF50" s="467"/>
      <c r="RG50" s="467"/>
      <c r="RH50" s="467"/>
      <c r="RI50" s="467"/>
      <c r="RJ50" s="467"/>
      <c r="RK50" s="467"/>
      <c r="RL50" s="467"/>
      <c r="RM50" s="467"/>
      <c r="RN50" s="467"/>
      <c r="RO50" s="467"/>
      <c r="RP50" s="467"/>
      <c r="RQ50" s="467"/>
      <c r="RR50" s="467"/>
      <c r="RS50" s="467"/>
      <c r="RT50" s="467"/>
      <c r="RU50" s="467"/>
      <c r="RV50" s="467"/>
      <c r="RW50" s="467"/>
      <c r="RX50" s="467"/>
      <c r="RY50" s="467"/>
      <c r="RZ50" s="467"/>
      <c r="SA50" s="467"/>
      <c r="SB50" s="467"/>
      <c r="SC50" s="467"/>
      <c r="SD50" s="467"/>
      <c r="SE50" s="467"/>
      <c r="SF50" s="467"/>
      <c r="SG50" s="467"/>
      <c r="SH50" s="467"/>
      <c r="SI50" s="467"/>
      <c r="SJ50" s="467"/>
      <c r="SK50" s="467"/>
      <c r="SL50" s="467"/>
      <c r="SM50" s="467"/>
      <c r="SN50" s="467"/>
      <c r="SO50" s="467"/>
      <c r="SP50" s="467"/>
      <c r="SQ50" s="467"/>
      <c r="SR50" s="467"/>
      <c r="SS50" s="467"/>
      <c r="ST50" s="467"/>
      <c r="SU50" s="467"/>
      <c r="SV50" s="467"/>
      <c r="SW50" s="467"/>
      <c r="SX50" s="467"/>
      <c r="SY50" s="467"/>
      <c r="SZ50" s="467"/>
      <c r="TA50" s="467"/>
      <c r="TB50" s="467"/>
      <c r="TC50" s="467"/>
      <c r="TD50" s="467"/>
      <c r="TE50" s="467"/>
      <c r="TF50" s="467"/>
      <c r="TG50" s="467"/>
      <c r="TH50" s="467"/>
      <c r="TI50" s="467"/>
      <c r="TJ50" s="467"/>
      <c r="TK50" s="467"/>
      <c r="TL50" s="467"/>
      <c r="TM50" s="467"/>
      <c r="TN50" s="467"/>
      <c r="TO50" s="467"/>
      <c r="TP50" s="467"/>
      <c r="TQ50" s="467"/>
      <c r="TR50" s="467"/>
      <c r="TS50" s="467"/>
      <c r="TT50" s="467"/>
      <c r="TU50" s="467"/>
      <c r="TV50" s="467"/>
      <c r="TW50" s="467"/>
      <c r="TX50" s="467"/>
      <c r="TY50" s="467"/>
      <c r="TZ50" s="467"/>
      <c r="UA50" s="467"/>
      <c r="UB50" s="467"/>
      <c r="UC50" s="467"/>
      <c r="UD50" s="467"/>
      <c r="UE50" s="467"/>
      <c r="UF50" s="467"/>
      <c r="UG50" s="467"/>
      <c r="UH50" s="467"/>
      <c r="UI50" s="467"/>
      <c r="UJ50" s="467"/>
      <c r="UK50" s="467"/>
      <c r="UL50" s="467"/>
      <c r="UM50" s="467"/>
      <c r="UN50" s="467"/>
      <c r="UO50" s="467"/>
      <c r="UP50" s="467"/>
      <c r="UQ50" s="467"/>
      <c r="UR50" s="467"/>
      <c r="US50" s="467"/>
      <c r="UT50" s="467"/>
      <c r="UU50" s="467"/>
      <c r="UV50" s="467"/>
      <c r="UW50" s="467"/>
      <c r="UX50" s="467"/>
      <c r="UY50" s="467"/>
      <c r="UZ50" s="467"/>
      <c r="VA50" s="467"/>
      <c r="VB50" s="467"/>
      <c r="VC50" s="467"/>
      <c r="VD50" s="467"/>
      <c r="VE50" s="467"/>
      <c r="VF50" s="467"/>
      <c r="VG50" s="467"/>
      <c r="VH50" s="467"/>
      <c r="VI50" s="467"/>
      <c r="VJ50" s="467"/>
      <c r="VK50" s="467"/>
      <c r="VL50" s="467"/>
      <c r="VM50" s="467"/>
      <c r="VN50" s="467"/>
      <c r="VO50" s="467"/>
      <c r="VP50" s="467"/>
      <c r="VQ50" s="467"/>
      <c r="VR50" s="467"/>
      <c r="VS50" s="467"/>
      <c r="VT50" s="467"/>
      <c r="VU50" s="467"/>
      <c r="VV50" s="467"/>
      <c r="VW50" s="467"/>
      <c r="VX50" s="467"/>
      <c r="VY50" s="467"/>
      <c r="VZ50" s="467"/>
      <c r="WA50" s="467"/>
      <c r="WB50" s="467"/>
      <c r="WC50" s="467"/>
      <c r="WD50" s="467"/>
      <c r="WE50" s="467"/>
      <c r="WF50" s="467"/>
      <c r="WG50" s="467"/>
      <c r="WH50" s="467"/>
      <c r="WI50" s="467"/>
      <c r="WJ50" s="467"/>
      <c r="WK50" s="467"/>
      <c r="WL50" s="467"/>
      <c r="WM50" s="467"/>
      <c r="WN50" s="467"/>
      <c r="WO50" s="467"/>
      <c r="WP50" s="467"/>
      <c r="WQ50" s="467"/>
      <c r="WR50" s="467"/>
      <c r="WS50" s="467"/>
      <c r="WT50" s="467"/>
      <c r="WU50" s="467"/>
      <c r="WV50" s="467"/>
      <c r="WW50" s="467"/>
      <c r="WX50" s="467"/>
      <c r="WY50" s="467"/>
      <c r="WZ50" s="467"/>
      <c r="XA50" s="467"/>
      <c r="XB50" s="467"/>
      <c r="XC50" s="467"/>
      <c r="XD50" s="467"/>
      <c r="XE50" s="467"/>
      <c r="XF50" s="467"/>
      <c r="XG50" s="467"/>
      <c r="XH50" s="467"/>
      <c r="XI50" s="467"/>
      <c r="XJ50" s="467"/>
      <c r="XK50" s="467"/>
      <c r="XL50" s="467"/>
      <c r="XM50" s="467"/>
      <c r="XN50" s="467"/>
      <c r="XO50" s="467"/>
      <c r="XP50" s="467"/>
      <c r="XQ50" s="467"/>
      <c r="XR50" s="467"/>
      <c r="XS50" s="467"/>
      <c r="XT50" s="467"/>
      <c r="XU50" s="467"/>
      <c r="XV50" s="467"/>
      <c r="XW50" s="467"/>
      <c r="XX50" s="467"/>
      <c r="XY50" s="467"/>
      <c r="XZ50" s="467"/>
      <c r="YA50" s="467"/>
      <c r="YB50" s="467"/>
      <c r="YC50" s="467"/>
      <c r="YD50" s="467"/>
      <c r="YE50" s="467"/>
      <c r="YF50" s="467"/>
      <c r="YG50" s="467"/>
      <c r="YH50" s="467"/>
      <c r="YI50" s="467"/>
      <c r="YJ50" s="467"/>
      <c r="YK50" s="467"/>
      <c r="YL50" s="467"/>
      <c r="YM50" s="467"/>
      <c r="YN50" s="467"/>
      <c r="YO50" s="467"/>
      <c r="YP50" s="467"/>
      <c r="YQ50" s="467"/>
      <c r="YR50" s="467"/>
      <c r="YS50" s="467"/>
      <c r="YT50" s="467"/>
      <c r="YU50" s="467"/>
      <c r="YV50" s="467"/>
      <c r="YW50" s="467"/>
      <c r="YX50" s="467"/>
      <c r="YY50" s="467"/>
      <c r="YZ50" s="467"/>
      <c r="ZA50" s="467"/>
      <c r="ZB50" s="467"/>
      <c r="ZC50" s="467"/>
      <c r="ZD50" s="467"/>
      <c r="ZE50" s="467"/>
      <c r="ZF50" s="467"/>
      <c r="ZG50" s="467"/>
      <c r="ZH50" s="467"/>
      <c r="ZI50" s="467"/>
      <c r="ZJ50" s="467"/>
      <c r="ZK50" s="467"/>
      <c r="ZL50" s="467"/>
      <c r="ZM50" s="467"/>
      <c r="ZN50" s="467"/>
      <c r="ZO50" s="467"/>
      <c r="ZP50" s="467"/>
      <c r="ZQ50" s="467"/>
      <c r="ZR50" s="467"/>
      <c r="ZS50" s="467"/>
      <c r="ZT50" s="467"/>
      <c r="ZU50" s="467"/>
      <c r="ZV50" s="467"/>
      <c r="ZW50" s="467"/>
      <c r="ZX50" s="467"/>
      <c r="ZY50" s="467"/>
      <c r="ZZ50" s="467"/>
      <c r="AAA50" s="467"/>
      <c r="AAB50" s="467"/>
      <c r="AAC50" s="467"/>
      <c r="AAD50" s="467"/>
      <c r="AAE50" s="467"/>
      <c r="AAF50" s="467"/>
      <c r="AAG50" s="467"/>
      <c r="AAH50" s="467"/>
      <c r="AAI50" s="467"/>
      <c r="AAJ50" s="467"/>
      <c r="AAK50" s="467"/>
      <c r="AAL50" s="467"/>
      <c r="AAM50" s="467"/>
      <c r="AAN50" s="467"/>
      <c r="AAO50" s="467"/>
      <c r="AAP50" s="467"/>
      <c r="AAQ50" s="467"/>
      <c r="AAR50" s="467"/>
      <c r="AAS50" s="467"/>
      <c r="AAT50" s="467"/>
      <c r="AAU50" s="467"/>
      <c r="AAV50" s="467"/>
      <c r="AAW50" s="467"/>
      <c r="AAX50" s="467"/>
      <c r="AAY50" s="467"/>
      <c r="AAZ50" s="467"/>
      <c r="ABA50" s="467"/>
      <c r="ABB50" s="467"/>
      <c r="ABC50" s="467"/>
      <c r="ABD50" s="467"/>
      <c r="ABE50" s="467"/>
      <c r="ABF50" s="467"/>
      <c r="ABG50" s="467"/>
      <c r="ABH50" s="467"/>
      <c r="ABI50" s="467"/>
      <c r="ABJ50" s="467"/>
      <c r="ABK50" s="467"/>
      <c r="ABL50" s="467"/>
      <c r="ABM50" s="467"/>
      <c r="ABN50" s="467"/>
      <c r="ABO50" s="467"/>
      <c r="ABP50" s="467"/>
      <c r="ABQ50" s="467"/>
      <c r="ABR50" s="467"/>
      <c r="ABS50" s="467"/>
      <c r="ABT50" s="467"/>
      <c r="ABU50" s="467"/>
      <c r="ABV50" s="467"/>
      <c r="ABW50" s="467"/>
      <c r="ABX50" s="467"/>
      <c r="ABY50" s="467"/>
      <c r="ABZ50" s="467"/>
      <c r="ACA50" s="467"/>
      <c r="ACB50" s="467"/>
      <c r="ACC50" s="467"/>
      <c r="ACD50" s="467"/>
      <c r="ACE50" s="467"/>
      <c r="ACF50" s="467"/>
      <c r="ACG50" s="467"/>
      <c r="ACH50" s="467"/>
      <c r="ACI50" s="467"/>
      <c r="ACJ50" s="467"/>
      <c r="ACK50" s="467"/>
      <c r="ACL50" s="467"/>
      <c r="ACM50" s="467"/>
      <c r="ACN50" s="467"/>
      <c r="ACO50" s="467"/>
      <c r="ACP50" s="467"/>
      <c r="ACQ50" s="467"/>
      <c r="ACR50" s="467"/>
      <c r="ACS50" s="467"/>
      <c r="ACT50" s="467"/>
      <c r="ACU50" s="467"/>
      <c r="ACV50" s="467"/>
      <c r="ACW50" s="467"/>
      <c r="ACX50" s="467"/>
      <c r="ACY50" s="467"/>
      <c r="ACZ50" s="467"/>
      <c r="ADA50" s="467"/>
      <c r="ADB50" s="467"/>
      <c r="ADC50" s="467"/>
      <c r="ADD50" s="467"/>
      <c r="ADE50" s="467"/>
      <c r="ADF50" s="467"/>
      <c r="ADG50" s="467"/>
      <c r="ADH50" s="467"/>
      <c r="ADI50" s="467"/>
      <c r="ADJ50" s="467"/>
      <c r="ADK50" s="467"/>
      <c r="ADL50" s="467"/>
      <c r="ADM50" s="467"/>
      <c r="ADN50" s="467"/>
      <c r="ADO50" s="467"/>
      <c r="ADP50" s="467"/>
      <c r="ADQ50" s="467"/>
      <c r="ADR50" s="467"/>
      <c r="ADS50" s="467"/>
      <c r="ADT50" s="467"/>
      <c r="ADU50" s="467"/>
      <c r="ADV50" s="467"/>
      <c r="ADW50" s="467"/>
      <c r="ADX50" s="467"/>
      <c r="ADY50" s="467"/>
      <c r="ADZ50" s="467"/>
      <c r="AEA50" s="467"/>
      <c r="AEB50" s="467"/>
      <c r="AEC50" s="467"/>
      <c r="AED50" s="467"/>
      <c r="AEE50" s="467"/>
      <c r="AEF50" s="467"/>
      <c r="AEG50" s="467"/>
      <c r="AEH50" s="467"/>
      <c r="AEI50" s="467"/>
      <c r="AEJ50" s="467"/>
      <c r="AEK50" s="467"/>
      <c r="AEL50" s="467"/>
      <c r="AEM50" s="467"/>
      <c r="AEN50" s="467"/>
      <c r="AEO50" s="467"/>
      <c r="AEP50" s="467"/>
      <c r="AEQ50" s="467"/>
      <c r="AER50" s="467"/>
      <c r="AES50" s="467"/>
      <c r="AET50" s="467"/>
      <c r="AEU50" s="467"/>
      <c r="AEV50" s="467"/>
      <c r="AEW50" s="467"/>
      <c r="AEX50" s="467"/>
      <c r="AEY50" s="467"/>
      <c r="AEZ50" s="467"/>
      <c r="AFA50" s="467"/>
      <c r="AFB50" s="467"/>
      <c r="AFC50" s="467"/>
      <c r="AFD50" s="467"/>
      <c r="AFE50" s="467"/>
      <c r="AFF50" s="467"/>
      <c r="AFG50" s="467"/>
      <c r="AFH50" s="467"/>
      <c r="AFI50" s="467"/>
      <c r="AFJ50" s="467"/>
      <c r="AFK50" s="467"/>
      <c r="AFL50" s="467"/>
      <c r="AFM50" s="467"/>
      <c r="AFN50" s="467"/>
      <c r="AFO50" s="467"/>
      <c r="AFP50" s="467"/>
      <c r="AFQ50" s="467"/>
      <c r="AFR50" s="467"/>
      <c r="AFS50" s="467"/>
      <c r="AFT50" s="467"/>
      <c r="AFU50" s="467"/>
      <c r="AFV50" s="467"/>
      <c r="AFW50" s="467"/>
      <c r="AFX50" s="467"/>
      <c r="AFY50" s="467"/>
      <c r="AFZ50" s="467"/>
      <c r="AGA50" s="467"/>
      <c r="AGB50" s="467"/>
      <c r="AGC50" s="467"/>
      <c r="AGD50" s="467"/>
      <c r="AGE50" s="467"/>
      <c r="AGF50" s="467"/>
      <c r="AGG50" s="467"/>
      <c r="AGH50" s="467"/>
      <c r="AGI50" s="467"/>
      <c r="AGJ50" s="467"/>
      <c r="AGK50" s="467"/>
      <c r="AGL50" s="467"/>
      <c r="AGM50" s="467"/>
      <c r="AGN50" s="467"/>
      <c r="AGO50" s="467"/>
      <c r="AGP50" s="467"/>
      <c r="AGQ50" s="467"/>
      <c r="AGR50" s="467"/>
      <c r="AGS50" s="467"/>
      <c r="AGT50" s="467"/>
      <c r="AGU50" s="467"/>
      <c r="AGV50" s="467"/>
      <c r="AGW50" s="467"/>
      <c r="AGX50" s="467"/>
      <c r="AGY50" s="467"/>
      <c r="AGZ50" s="467"/>
      <c r="AHA50" s="467"/>
      <c r="AHB50" s="467"/>
      <c r="AHC50" s="467"/>
      <c r="AHD50" s="467"/>
      <c r="AHE50" s="467"/>
      <c r="AHF50" s="467"/>
      <c r="AHG50" s="467"/>
      <c r="AHH50" s="467"/>
      <c r="AHI50" s="467"/>
      <c r="AHJ50" s="467"/>
      <c r="AHK50" s="467"/>
      <c r="AHL50" s="467"/>
      <c r="AHM50" s="467"/>
      <c r="AHN50" s="467"/>
      <c r="AHO50" s="467"/>
      <c r="AHP50" s="467"/>
      <c r="AHQ50" s="467"/>
      <c r="AHR50" s="467"/>
      <c r="AHS50" s="467"/>
      <c r="AHT50" s="467"/>
      <c r="AHU50" s="467"/>
      <c r="AHV50" s="467"/>
      <c r="AHW50" s="467"/>
      <c r="AHX50" s="467"/>
      <c r="AHY50" s="467"/>
      <c r="AHZ50" s="467"/>
      <c r="AIA50" s="467"/>
      <c r="AIB50" s="467"/>
      <c r="AIC50" s="467"/>
      <c r="AID50" s="467"/>
      <c r="AIE50" s="467"/>
      <c r="AIF50" s="467"/>
      <c r="AIG50" s="467"/>
      <c r="AIH50" s="467"/>
      <c r="AII50" s="467"/>
      <c r="AIJ50" s="467"/>
      <c r="AIK50" s="467"/>
      <c r="AIL50" s="467"/>
      <c r="AIM50" s="467"/>
      <c r="AIN50" s="467"/>
      <c r="AIO50" s="467"/>
      <c r="AIP50" s="467"/>
      <c r="AIQ50" s="467"/>
      <c r="AIR50" s="467"/>
      <c r="AIS50" s="467"/>
      <c r="AIT50" s="467"/>
      <c r="AIU50" s="467"/>
      <c r="AIV50" s="467"/>
      <c r="AIW50" s="467"/>
      <c r="AIX50" s="467"/>
      <c r="AIY50" s="467"/>
      <c r="AIZ50" s="467"/>
      <c r="AJA50" s="467"/>
      <c r="AJB50" s="467"/>
      <c r="AJC50" s="467"/>
      <c r="AJD50" s="467"/>
      <c r="AJE50" s="467"/>
      <c r="AJF50" s="467"/>
      <c r="AJG50" s="467"/>
      <c r="AJH50" s="467"/>
      <c r="AJI50" s="467"/>
      <c r="AJJ50" s="467"/>
      <c r="AJK50" s="467"/>
      <c r="AJL50" s="467"/>
      <c r="AJM50" s="467"/>
      <c r="AJN50" s="467"/>
      <c r="AJO50" s="467"/>
      <c r="AJP50" s="467"/>
      <c r="AJQ50" s="467"/>
      <c r="AJR50" s="467"/>
      <c r="AJS50" s="467"/>
      <c r="AJT50" s="467"/>
      <c r="AJU50" s="467"/>
      <c r="AJV50" s="467"/>
      <c r="AJW50" s="467"/>
      <c r="AJX50" s="467"/>
      <c r="AJY50" s="467"/>
      <c r="AJZ50" s="467"/>
      <c r="AKA50" s="467"/>
      <c r="AKB50" s="467"/>
      <c r="AKC50" s="467"/>
      <c r="AKD50" s="467"/>
      <c r="AKE50" s="467"/>
      <c r="AKF50" s="467"/>
      <c r="AKG50" s="467"/>
      <c r="AKH50" s="467"/>
      <c r="AKI50" s="467"/>
      <c r="AKJ50" s="467"/>
      <c r="AKK50" s="467"/>
      <c r="AKL50" s="467"/>
      <c r="AKM50" s="467"/>
      <c r="AKN50" s="467"/>
      <c r="AKO50" s="467"/>
      <c r="AKP50" s="467"/>
      <c r="AKQ50" s="467"/>
      <c r="AKR50" s="467"/>
      <c r="AKS50" s="467"/>
      <c r="AKT50" s="467"/>
      <c r="AKU50" s="467"/>
      <c r="AKV50" s="467"/>
      <c r="AKW50" s="467"/>
      <c r="AKX50" s="467"/>
      <c r="AKY50" s="467"/>
      <c r="AKZ50" s="467"/>
      <c r="ALA50" s="467"/>
      <c r="ALB50" s="467"/>
      <c r="ALC50" s="467"/>
      <c r="ALD50" s="467"/>
      <c r="ALE50" s="467"/>
      <c r="ALF50" s="467"/>
      <c r="ALG50" s="467"/>
      <c r="ALH50" s="467"/>
      <c r="ALI50" s="467"/>
      <c r="ALJ50" s="467"/>
      <c r="ALK50" s="467"/>
      <c r="ALL50" s="467"/>
      <c r="ALM50" s="467"/>
      <c r="ALN50" s="467"/>
      <c r="ALO50" s="467"/>
      <c r="ALP50" s="467"/>
      <c r="ALQ50" s="467"/>
      <c r="ALR50" s="467"/>
      <c r="ALS50" s="467"/>
      <c r="ALT50" s="467"/>
      <c r="ALU50" s="467"/>
      <c r="ALV50" s="467"/>
      <c r="ALW50" s="467"/>
      <c r="ALX50" s="467"/>
      <c r="ALY50" s="467"/>
      <c r="ALZ50" s="467"/>
      <c r="AMA50" s="467"/>
      <c r="AMB50" s="467"/>
      <c r="AMC50" s="467"/>
      <c r="AMD50" s="467"/>
      <c r="AME50" s="467"/>
      <c r="AMF50" s="467"/>
      <c r="AMG50" s="467"/>
      <c r="AMH50" s="467"/>
      <c r="AMI50" s="467"/>
      <c r="AMJ50" s="467"/>
      <c r="AMK50" s="467"/>
      <c r="AML50" s="467"/>
      <c r="AMM50" s="467"/>
      <c r="AMN50" s="467"/>
      <c r="AMO50" s="467"/>
      <c r="AMP50" s="467"/>
      <c r="AMQ50" s="467"/>
      <c r="AMR50" s="467"/>
      <c r="AMS50" s="467"/>
      <c r="AMT50" s="467"/>
      <c r="AMU50" s="467"/>
      <c r="AMV50" s="467"/>
      <c r="AMW50" s="467"/>
      <c r="AMX50" s="467"/>
      <c r="AMY50" s="467"/>
      <c r="AMZ50" s="467"/>
      <c r="ANA50" s="467"/>
      <c r="ANB50" s="467"/>
      <c r="ANC50" s="467"/>
      <c r="AND50" s="467"/>
      <c r="ANE50" s="467"/>
      <c r="ANF50" s="467"/>
      <c r="ANG50" s="467"/>
      <c r="ANH50" s="467"/>
      <c r="ANI50" s="467"/>
      <c r="ANJ50" s="467"/>
      <c r="ANK50" s="467"/>
      <c r="ANL50" s="467"/>
      <c r="ANM50" s="467"/>
      <c r="ANN50" s="467"/>
      <c r="ANO50" s="467"/>
      <c r="ANP50" s="467"/>
      <c r="ANQ50" s="467"/>
      <c r="ANR50" s="467"/>
      <c r="ANS50" s="467"/>
      <c r="ANT50" s="467"/>
      <c r="ANU50" s="467"/>
      <c r="ANV50" s="467"/>
      <c r="ANW50" s="467"/>
      <c r="ANX50" s="467"/>
      <c r="ANY50" s="467"/>
      <c r="ANZ50" s="467"/>
      <c r="AOA50" s="467"/>
      <c r="AOB50" s="467"/>
      <c r="AOC50" s="467"/>
      <c r="AOD50" s="467"/>
      <c r="AOE50" s="467"/>
      <c r="AOF50" s="467"/>
      <c r="AOG50" s="467"/>
      <c r="AOH50" s="467"/>
      <c r="AOI50" s="467"/>
      <c r="AOJ50" s="467"/>
      <c r="AOK50" s="467"/>
      <c r="AOL50" s="467"/>
      <c r="AOM50" s="467"/>
      <c r="AON50" s="467"/>
      <c r="AOO50" s="467"/>
      <c r="AOP50" s="467"/>
      <c r="AOQ50" s="467"/>
      <c r="AOR50" s="467"/>
      <c r="AOS50" s="467"/>
      <c r="AOT50" s="467"/>
      <c r="AOU50" s="467"/>
      <c r="AOV50" s="467"/>
      <c r="AOW50" s="467"/>
      <c r="AOX50" s="467"/>
      <c r="AOY50" s="467"/>
      <c r="AOZ50" s="467"/>
      <c r="APA50" s="467"/>
      <c r="APB50" s="467"/>
      <c r="APC50" s="467"/>
      <c r="APD50" s="467"/>
      <c r="APE50" s="467"/>
      <c r="APF50" s="467"/>
      <c r="APG50" s="467"/>
      <c r="APH50" s="467"/>
      <c r="API50" s="467"/>
      <c r="APJ50" s="467"/>
      <c r="APK50" s="467"/>
      <c r="APL50" s="467"/>
      <c r="APM50" s="467"/>
      <c r="APN50" s="467"/>
      <c r="APO50" s="467"/>
      <c r="APP50" s="467"/>
      <c r="APQ50" s="467"/>
      <c r="APR50" s="467"/>
      <c r="APS50" s="467"/>
      <c r="APT50" s="467"/>
      <c r="APU50" s="467"/>
      <c r="APV50" s="467"/>
      <c r="APW50" s="467"/>
      <c r="APX50" s="467"/>
      <c r="APY50" s="467"/>
      <c r="APZ50" s="467"/>
      <c r="AQA50" s="467"/>
      <c r="AQB50" s="467"/>
      <c r="AQC50" s="467"/>
      <c r="AQD50" s="467"/>
      <c r="AQE50" s="467"/>
      <c r="AQF50" s="467"/>
      <c r="AQG50" s="467"/>
      <c r="AQH50" s="467"/>
      <c r="AQI50" s="467"/>
      <c r="AQJ50" s="467"/>
      <c r="AQK50" s="467"/>
      <c r="AQL50" s="467"/>
      <c r="AQM50" s="467"/>
      <c r="AQN50" s="467"/>
      <c r="AQO50" s="467"/>
      <c r="AQP50" s="467"/>
      <c r="AQQ50" s="467"/>
      <c r="AQR50" s="467"/>
      <c r="AQS50" s="467"/>
      <c r="AQT50" s="467"/>
      <c r="AQU50" s="467"/>
      <c r="AQV50" s="467"/>
      <c r="AQW50" s="467"/>
      <c r="AQX50" s="467"/>
      <c r="AQY50" s="467"/>
      <c r="AQZ50" s="467"/>
      <c r="ARA50" s="467"/>
      <c r="ARB50" s="467"/>
      <c r="ARC50" s="467"/>
      <c r="ARD50" s="467"/>
      <c r="ARE50" s="467"/>
      <c r="ARF50" s="467"/>
      <c r="ARG50" s="467"/>
      <c r="ARH50" s="467"/>
      <c r="ARI50" s="467"/>
      <c r="ARJ50" s="467"/>
      <c r="ARK50" s="467"/>
      <c r="ARL50" s="467"/>
      <c r="ARM50" s="467"/>
      <c r="ARN50" s="467"/>
      <c r="ARO50" s="467"/>
      <c r="ARP50" s="467"/>
      <c r="ARQ50" s="467"/>
      <c r="ARR50" s="467"/>
      <c r="ARS50" s="467"/>
      <c r="ART50" s="467"/>
      <c r="ARU50" s="467"/>
      <c r="ARV50" s="467"/>
      <c r="ARW50" s="467"/>
      <c r="ARX50" s="467"/>
      <c r="ARY50" s="467"/>
      <c r="ARZ50" s="467"/>
      <c r="ASA50" s="467"/>
      <c r="ASB50" s="467"/>
      <c r="ASC50" s="467"/>
      <c r="ASD50" s="467"/>
      <c r="ASE50" s="467"/>
      <c r="ASF50" s="467"/>
      <c r="ASG50" s="467"/>
      <c r="ASH50" s="467"/>
      <c r="ASI50" s="467"/>
      <c r="ASJ50" s="467"/>
      <c r="ASK50" s="467"/>
      <c r="ASL50" s="467"/>
      <c r="ASM50" s="467"/>
      <c r="ASN50" s="467"/>
      <c r="ASO50" s="467"/>
      <c r="ASP50" s="467"/>
      <c r="ASQ50" s="467"/>
      <c r="ASR50" s="467"/>
      <c r="ASS50" s="467"/>
      <c r="AST50" s="467"/>
      <c r="ASU50" s="467"/>
      <c r="ASV50" s="467"/>
      <c r="ASW50" s="467"/>
      <c r="ASX50" s="467"/>
      <c r="ASY50" s="467"/>
      <c r="ASZ50" s="467"/>
      <c r="ATA50" s="467"/>
      <c r="ATB50" s="467"/>
      <c r="ATC50" s="467"/>
      <c r="ATD50" s="467"/>
      <c r="ATE50" s="467"/>
      <c r="ATF50" s="467"/>
      <c r="ATG50" s="467"/>
      <c r="ATH50" s="467"/>
      <c r="ATI50" s="467"/>
      <c r="ATJ50" s="467"/>
      <c r="ATK50" s="467"/>
      <c r="ATL50" s="467"/>
      <c r="ATM50" s="467"/>
      <c r="ATN50" s="467"/>
      <c r="ATO50" s="467"/>
      <c r="ATP50" s="467"/>
      <c r="ATQ50" s="467"/>
      <c r="ATR50" s="467"/>
      <c r="ATS50" s="467"/>
      <c r="ATT50" s="467"/>
      <c r="ATU50" s="467"/>
      <c r="ATV50" s="467"/>
      <c r="ATW50" s="467"/>
      <c r="ATX50" s="467"/>
      <c r="ATY50" s="467"/>
      <c r="ATZ50" s="467"/>
      <c r="AUA50" s="467"/>
      <c r="AUB50" s="467"/>
      <c r="AUC50" s="467"/>
      <c r="AUD50" s="467"/>
      <c r="AUE50" s="467"/>
      <c r="AUF50" s="467"/>
      <c r="AUG50" s="467"/>
      <c r="AUH50" s="467"/>
      <c r="AUI50" s="467"/>
      <c r="AUJ50" s="467"/>
      <c r="AUK50" s="467"/>
      <c r="AUL50" s="467"/>
      <c r="AUM50" s="467"/>
      <c r="AUN50" s="467"/>
      <c r="AUO50" s="467"/>
      <c r="AUP50" s="467"/>
      <c r="AUQ50" s="467"/>
      <c r="AUR50" s="467"/>
      <c r="AUS50" s="467"/>
      <c r="AUT50" s="467"/>
      <c r="AUU50" s="467"/>
      <c r="AUV50" s="467"/>
      <c r="AUW50" s="467"/>
      <c r="AUX50" s="467"/>
      <c r="AUY50" s="467"/>
      <c r="AUZ50" s="467"/>
      <c r="AVA50" s="467"/>
      <c r="AVB50" s="467"/>
      <c r="AVC50" s="467"/>
      <c r="AVD50" s="467"/>
      <c r="AVE50" s="467"/>
      <c r="AVF50" s="467"/>
      <c r="AVG50" s="467"/>
      <c r="AVH50" s="467"/>
      <c r="AVI50" s="467"/>
      <c r="AVJ50" s="467"/>
      <c r="AVK50" s="467"/>
      <c r="AVL50" s="467"/>
      <c r="AVM50" s="467"/>
      <c r="AVN50" s="467"/>
      <c r="AVO50" s="467"/>
      <c r="AVP50" s="467"/>
      <c r="AVQ50" s="467"/>
      <c r="AVR50" s="467"/>
      <c r="AVS50" s="467"/>
      <c r="AVT50" s="467"/>
      <c r="AVU50" s="467"/>
      <c r="AVV50" s="467"/>
      <c r="AVW50" s="467"/>
      <c r="AVX50" s="467"/>
      <c r="AVY50" s="467"/>
      <c r="AVZ50" s="467"/>
      <c r="AWA50" s="467"/>
      <c r="AWB50" s="467"/>
      <c r="AWC50" s="467"/>
      <c r="AWD50" s="467"/>
      <c r="AWE50" s="467"/>
      <c r="AWF50" s="467"/>
      <c r="AWG50" s="467"/>
      <c r="AWH50" s="467"/>
      <c r="AWI50" s="467"/>
      <c r="AWJ50" s="467"/>
      <c r="AWK50" s="467"/>
      <c r="AWL50" s="467"/>
      <c r="AWM50" s="467"/>
      <c r="AWN50" s="467"/>
      <c r="AWO50" s="467"/>
      <c r="AWP50" s="467"/>
      <c r="AWQ50" s="467"/>
      <c r="AWR50" s="467"/>
      <c r="AWS50" s="467"/>
      <c r="AWT50" s="467"/>
      <c r="AWU50" s="467"/>
      <c r="AWV50" s="467"/>
      <c r="AWW50" s="467"/>
      <c r="AWX50" s="467"/>
      <c r="AWY50" s="467"/>
      <c r="AWZ50" s="467"/>
      <c r="AXA50" s="467"/>
      <c r="AXB50" s="467"/>
      <c r="AXC50" s="467"/>
      <c r="AXD50" s="467"/>
      <c r="AXE50" s="467"/>
      <c r="AXF50" s="467"/>
      <c r="AXG50" s="467"/>
      <c r="AXH50" s="467"/>
      <c r="AXI50" s="467"/>
      <c r="AXJ50" s="467"/>
      <c r="AXK50" s="467"/>
      <c r="AXL50" s="467"/>
      <c r="AXM50" s="467"/>
      <c r="AXN50" s="467"/>
      <c r="AXO50" s="467"/>
      <c r="AXP50" s="467"/>
      <c r="AXQ50" s="467"/>
      <c r="AXR50" s="467"/>
      <c r="AXS50" s="467"/>
      <c r="AXT50" s="467"/>
      <c r="AXU50" s="467"/>
      <c r="AXV50" s="467"/>
      <c r="AXW50" s="467"/>
      <c r="AXX50" s="467"/>
      <c r="AXY50" s="467"/>
      <c r="AXZ50" s="467"/>
      <c r="AYA50" s="467"/>
      <c r="AYB50" s="467"/>
      <c r="AYC50" s="467"/>
      <c r="AYD50" s="467"/>
      <c r="AYE50" s="467"/>
      <c r="AYF50" s="467"/>
      <c r="AYG50" s="467"/>
      <c r="AYH50" s="467"/>
      <c r="AYI50" s="467"/>
      <c r="AYJ50" s="467"/>
      <c r="AYK50" s="467"/>
      <c r="AYL50" s="467"/>
      <c r="AYM50" s="467"/>
      <c r="AYN50" s="467"/>
      <c r="AYO50" s="467"/>
      <c r="AYP50" s="467"/>
      <c r="AYQ50" s="467"/>
      <c r="AYR50" s="467"/>
      <c r="AYS50" s="467"/>
      <c r="AYT50" s="467"/>
      <c r="AYU50" s="467"/>
      <c r="AYV50" s="467"/>
      <c r="AYW50" s="467"/>
      <c r="AYX50" s="467"/>
      <c r="AYY50" s="467"/>
      <c r="AYZ50" s="467"/>
      <c r="AZA50" s="467"/>
      <c r="AZB50" s="467"/>
      <c r="AZC50" s="467"/>
      <c r="AZD50" s="467"/>
      <c r="AZE50" s="467"/>
      <c r="AZF50" s="467"/>
      <c r="AZG50" s="467"/>
      <c r="AZH50" s="467"/>
      <c r="AZI50" s="467"/>
      <c r="AZJ50" s="467"/>
      <c r="AZK50" s="467"/>
      <c r="AZL50" s="467"/>
      <c r="AZM50" s="467"/>
      <c r="AZN50" s="467"/>
      <c r="AZO50" s="467"/>
      <c r="AZP50" s="467"/>
      <c r="AZQ50" s="467"/>
      <c r="AZR50" s="467"/>
      <c r="AZS50" s="467"/>
      <c r="AZT50" s="467"/>
      <c r="AZU50" s="467"/>
      <c r="AZV50" s="467"/>
      <c r="AZW50" s="467"/>
      <c r="AZX50" s="467"/>
      <c r="AZY50" s="467"/>
      <c r="AZZ50" s="467"/>
      <c r="BAA50" s="467"/>
      <c r="BAB50" s="467"/>
      <c r="BAC50" s="467"/>
      <c r="BAD50" s="467"/>
      <c r="BAE50" s="467"/>
      <c r="BAF50" s="467"/>
      <c r="BAG50" s="467"/>
      <c r="BAH50" s="467"/>
      <c r="BAI50" s="467"/>
      <c r="BAJ50" s="467"/>
      <c r="BAK50" s="467"/>
      <c r="BAL50" s="467"/>
      <c r="BAM50" s="467"/>
      <c r="BAN50" s="467"/>
      <c r="BAO50" s="467"/>
      <c r="BAP50" s="467"/>
      <c r="BAQ50" s="467"/>
      <c r="BAR50" s="467"/>
      <c r="BAS50" s="467"/>
      <c r="BAT50" s="467"/>
      <c r="BAU50" s="467"/>
      <c r="BAV50" s="467"/>
      <c r="BAW50" s="467"/>
      <c r="BAX50" s="467"/>
      <c r="BAY50" s="467"/>
      <c r="BAZ50" s="467"/>
      <c r="BBA50" s="467"/>
      <c r="BBB50" s="467"/>
      <c r="BBC50" s="467"/>
      <c r="BBD50" s="467"/>
      <c r="BBE50" s="467"/>
      <c r="BBF50" s="467"/>
      <c r="BBG50" s="467"/>
      <c r="BBH50" s="467"/>
      <c r="BBI50" s="467"/>
      <c r="BBJ50" s="467"/>
      <c r="BBK50" s="467"/>
      <c r="BBL50" s="467"/>
      <c r="BBM50" s="467"/>
      <c r="BBN50" s="467"/>
      <c r="BBO50" s="467"/>
      <c r="BBP50" s="467"/>
      <c r="BBQ50" s="467"/>
      <c r="BBR50" s="467"/>
      <c r="BBS50" s="467"/>
      <c r="BBT50" s="467"/>
      <c r="BBU50" s="467"/>
      <c r="BBV50" s="467"/>
      <c r="BBW50" s="467"/>
      <c r="BBX50" s="467"/>
      <c r="BBY50" s="467"/>
      <c r="BBZ50" s="467"/>
      <c r="BCA50" s="467"/>
      <c r="BCB50" s="467"/>
      <c r="BCC50" s="467"/>
      <c r="BCD50" s="467"/>
      <c r="BCE50" s="467"/>
      <c r="BCF50" s="467"/>
      <c r="BCG50" s="467"/>
      <c r="BCH50" s="467"/>
      <c r="BCI50" s="467"/>
      <c r="BCJ50" s="467"/>
      <c r="BCK50" s="467"/>
      <c r="BCL50" s="467"/>
      <c r="BCM50" s="467"/>
      <c r="BCN50" s="467"/>
      <c r="BCO50" s="467"/>
      <c r="BCP50" s="467"/>
      <c r="BCQ50" s="467"/>
      <c r="BCR50" s="467"/>
      <c r="BCS50" s="467"/>
      <c r="BCT50" s="467"/>
      <c r="BCU50" s="467"/>
      <c r="BCV50" s="467"/>
      <c r="BCW50" s="467"/>
      <c r="BCX50" s="467"/>
      <c r="BCY50" s="467"/>
      <c r="BCZ50" s="467"/>
      <c r="BDA50" s="467"/>
      <c r="BDB50" s="467"/>
      <c r="BDC50" s="467"/>
      <c r="BDD50" s="467"/>
      <c r="BDE50" s="467"/>
      <c r="BDF50" s="467"/>
      <c r="BDG50" s="467"/>
      <c r="BDH50" s="467"/>
      <c r="BDI50" s="467"/>
      <c r="BDJ50" s="467"/>
      <c r="BDK50" s="467"/>
      <c r="BDL50" s="467"/>
      <c r="BDM50" s="467"/>
      <c r="BDN50" s="467"/>
      <c r="BDO50" s="467"/>
      <c r="BDP50" s="467"/>
      <c r="BDQ50" s="467"/>
      <c r="BDR50" s="467"/>
      <c r="BDS50" s="467"/>
      <c r="BDT50" s="467"/>
      <c r="BDU50" s="467"/>
      <c r="BDV50" s="467"/>
      <c r="BDW50" s="467"/>
      <c r="BDX50" s="467"/>
      <c r="BDY50" s="467"/>
      <c r="BDZ50" s="467"/>
      <c r="BEA50" s="467"/>
      <c r="BEB50" s="467"/>
      <c r="BEC50" s="467"/>
      <c r="BED50" s="467"/>
      <c r="BEE50" s="467"/>
      <c r="BEF50" s="467"/>
      <c r="BEG50" s="467"/>
      <c r="BEH50" s="467"/>
      <c r="BEI50" s="467"/>
      <c r="BEJ50" s="467"/>
      <c r="BEK50" s="467"/>
      <c r="BEL50" s="467"/>
      <c r="BEM50" s="467"/>
      <c r="BEN50" s="467"/>
      <c r="BEO50" s="467"/>
      <c r="BEP50" s="467"/>
      <c r="BEQ50" s="467"/>
      <c r="BER50" s="467"/>
      <c r="BES50" s="467"/>
      <c r="BET50" s="467"/>
      <c r="BEU50" s="467"/>
      <c r="BEV50" s="467"/>
      <c r="BEW50" s="467"/>
      <c r="BEX50" s="467"/>
      <c r="BEY50" s="467"/>
      <c r="BEZ50" s="467"/>
      <c r="BFA50" s="467"/>
      <c r="BFB50" s="467"/>
      <c r="BFC50" s="467"/>
      <c r="BFD50" s="467"/>
      <c r="BFE50" s="467"/>
      <c r="BFF50" s="467"/>
      <c r="BFG50" s="467"/>
      <c r="BFH50" s="467"/>
      <c r="BFI50" s="467"/>
      <c r="BFJ50" s="467"/>
      <c r="BFK50" s="467"/>
      <c r="BFL50" s="467"/>
      <c r="BFM50" s="467"/>
      <c r="BFN50" s="467"/>
      <c r="BFO50" s="467"/>
      <c r="BFP50" s="467"/>
      <c r="BFQ50" s="467"/>
      <c r="BFR50" s="467"/>
      <c r="BFS50" s="467"/>
      <c r="BFT50" s="467"/>
      <c r="BFU50" s="467"/>
      <c r="BFV50" s="467"/>
      <c r="BFW50" s="467"/>
      <c r="BFX50" s="467"/>
      <c r="BFY50" s="467"/>
      <c r="BFZ50" s="467"/>
      <c r="BGA50" s="467"/>
      <c r="BGB50" s="467"/>
      <c r="BGC50" s="467"/>
      <c r="BGD50" s="467"/>
      <c r="BGE50" s="467"/>
      <c r="BGF50" s="467"/>
      <c r="BGG50" s="467"/>
      <c r="BGH50" s="467"/>
      <c r="BGI50" s="467"/>
      <c r="BGJ50" s="467"/>
      <c r="BGK50" s="467"/>
      <c r="BGL50" s="467"/>
      <c r="BGM50" s="467"/>
      <c r="BGN50" s="467"/>
      <c r="BGO50" s="467"/>
      <c r="BGP50" s="467"/>
      <c r="BGQ50" s="467"/>
      <c r="BGR50" s="467"/>
      <c r="BGS50" s="467"/>
      <c r="BGT50" s="467"/>
      <c r="BGU50" s="467"/>
      <c r="BGV50" s="467"/>
      <c r="BGW50" s="467"/>
      <c r="BGX50" s="467"/>
      <c r="BGY50" s="467"/>
      <c r="BGZ50" s="467"/>
      <c r="BHA50" s="467"/>
      <c r="BHB50" s="467"/>
      <c r="BHC50" s="467"/>
      <c r="BHD50" s="467"/>
      <c r="BHE50" s="467"/>
      <c r="BHF50" s="467"/>
      <c r="BHG50" s="467"/>
      <c r="BHH50" s="467"/>
      <c r="BHI50" s="467"/>
      <c r="BHJ50" s="467"/>
      <c r="BHK50" s="467"/>
      <c r="BHL50" s="467"/>
      <c r="BHM50" s="467"/>
      <c r="BHN50" s="467"/>
      <c r="BHO50" s="467"/>
      <c r="BHP50" s="467"/>
      <c r="BHQ50" s="467"/>
      <c r="BHR50" s="467"/>
      <c r="BHS50" s="467"/>
      <c r="BHT50" s="467"/>
      <c r="BHU50" s="467"/>
      <c r="BHV50" s="467"/>
      <c r="BHW50" s="467"/>
      <c r="BHX50" s="467"/>
      <c r="BHY50" s="467"/>
      <c r="BHZ50" s="467"/>
      <c r="BIA50" s="467"/>
      <c r="BIB50" s="467"/>
      <c r="BIC50" s="467"/>
      <c r="BID50" s="467"/>
      <c r="BIE50" s="467"/>
      <c r="BIF50" s="467"/>
      <c r="BIG50" s="467"/>
      <c r="BIH50" s="467"/>
      <c r="BII50" s="467"/>
      <c r="BIJ50" s="467"/>
      <c r="BIK50" s="467"/>
      <c r="BIL50" s="467"/>
      <c r="BIM50" s="467"/>
      <c r="BIN50" s="467"/>
      <c r="BIO50" s="467"/>
      <c r="BIP50" s="467"/>
      <c r="BIQ50" s="467"/>
      <c r="BIR50" s="467"/>
      <c r="BIS50" s="467"/>
      <c r="BIT50" s="467"/>
      <c r="BIU50" s="467"/>
      <c r="BIV50" s="467"/>
      <c r="BIW50" s="467"/>
      <c r="BIX50" s="467"/>
      <c r="BIY50" s="467"/>
      <c r="BIZ50" s="467"/>
      <c r="BJA50" s="467"/>
      <c r="BJB50" s="467"/>
      <c r="BJC50" s="467"/>
      <c r="BJD50" s="467"/>
      <c r="BJE50" s="467"/>
      <c r="BJF50" s="467"/>
      <c r="BJG50" s="467"/>
      <c r="BJH50" s="467"/>
      <c r="BJI50" s="467"/>
      <c r="BJJ50" s="467"/>
      <c r="BJK50" s="467"/>
      <c r="BJL50" s="467"/>
      <c r="BJM50" s="467"/>
      <c r="BJN50" s="467"/>
      <c r="BJO50" s="467"/>
      <c r="BJP50" s="467"/>
      <c r="BJQ50" s="467"/>
      <c r="BJR50" s="467"/>
      <c r="BJS50" s="467"/>
      <c r="BJT50" s="467"/>
      <c r="BJU50" s="467"/>
      <c r="BJV50" s="467"/>
      <c r="BJW50" s="467"/>
      <c r="BJX50" s="467"/>
      <c r="BJY50" s="467"/>
      <c r="BJZ50" s="467"/>
      <c r="BKA50" s="467"/>
      <c r="BKB50" s="467"/>
      <c r="BKC50" s="467"/>
      <c r="BKD50" s="467"/>
      <c r="BKE50" s="467"/>
      <c r="BKF50" s="467"/>
      <c r="BKG50" s="467"/>
      <c r="BKH50" s="467"/>
      <c r="BKI50" s="467"/>
      <c r="BKJ50" s="467"/>
      <c r="BKK50" s="467"/>
      <c r="BKL50" s="467"/>
      <c r="BKM50" s="467"/>
      <c r="BKN50" s="467"/>
      <c r="BKO50" s="467"/>
      <c r="BKP50" s="467"/>
      <c r="BKQ50" s="467"/>
      <c r="BKR50" s="467"/>
      <c r="BKS50" s="467"/>
      <c r="BKT50" s="467"/>
      <c r="BKU50" s="467"/>
      <c r="BKV50" s="467"/>
      <c r="BKW50" s="467"/>
      <c r="BKX50" s="467"/>
      <c r="BKY50" s="467"/>
      <c r="BKZ50" s="467"/>
      <c r="BLA50" s="467"/>
      <c r="BLB50" s="467"/>
      <c r="BLC50" s="467"/>
      <c r="BLD50" s="467"/>
      <c r="BLE50" s="467"/>
      <c r="BLF50" s="467"/>
      <c r="BLG50" s="467"/>
      <c r="BLH50" s="467"/>
      <c r="BLI50" s="467"/>
      <c r="BLJ50" s="467"/>
      <c r="BLK50" s="467"/>
      <c r="BLL50" s="467"/>
      <c r="BLM50" s="467"/>
      <c r="BLN50" s="467"/>
      <c r="BLO50" s="467"/>
      <c r="BLP50" s="467"/>
      <c r="BLQ50" s="467"/>
      <c r="BLR50" s="467"/>
      <c r="BLS50" s="467"/>
      <c r="BLT50" s="467"/>
      <c r="BLU50" s="467"/>
      <c r="BLV50" s="467"/>
      <c r="BLW50" s="467"/>
      <c r="BLX50" s="467"/>
      <c r="BLY50" s="467"/>
      <c r="BLZ50" s="467"/>
      <c r="BMA50" s="467"/>
      <c r="BMB50" s="467"/>
      <c r="BMC50" s="467"/>
      <c r="BMD50" s="467"/>
      <c r="BME50" s="467"/>
      <c r="BMF50" s="467"/>
      <c r="BMG50" s="467"/>
      <c r="BMH50" s="467"/>
      <c r="BMI50" s="467"/>
      <c r="BMJ50" s="467"/>
      <c r="BMK50" s="467"/>
      <c r="BML50" s="467"/>
      <c r="BMM50" s="467"/>
      <c r="BMN50" s="467"/>
      <c r="BMO50" s="467"/>
      <c r="BMP50" s="467"/>
      <c r="BMQ50" s="467"/>
      <c r="BMR50" s="467"/>
      <c r="BMS50" s="467"/>
      <c r="BMT50" s="467"/>
      <c r="BMU50" s="467"/>
      <c r="BMV50" s="467"/>
      <c r="BMW50" s="467"/>
      <c r="BMX50" s="467"/>
      <c r="BMY50" s="467"/>
      <c r="BMZ50" s="467"/>
      <c r="BNA50" s="467"/>
      <c r="BNB50" s="467"/>
      <c r="BNC50" s="467"/>
      <c r="BND50" s="467"/>
      <c r="BNE50" s="467"/>
      <c r="BNF50" s="467"/>
      <c r="BNG50" s="467"/>
      <c r="BNH50" s="467"/>
      <c r="BNI50" s="467"/>
      <c r="BNJ50" s="467"/>
      <c r="BNK50" s="467"/>
      <c r="BNL50" s="467"/>
      <c r="BNM50" s="467"/>
      <c r="BNN50" s="467"/>
      <c r="BNO50" s="467"/>
      <c r="BNP50" s="467"/>
      <c r="BNQ50" s="467"/>
      <c r="BNR50" s="467"/>
      <c r="BNS50" s="467"/>
      <c r="BNT50" s="467"/>
      <c r="BNU50" s="467"/>
      <c r="BNV50" s="467"/>
      <c r="BNW50" s="467"/>
      <c r="BNX50" s="467"/>
      <c r="BNY50" s="467"/>
      <c r="BNZ50" s="467"/>
      <c r="BOA50" s="467"/>
      <c r="BOB50" s="467"/>
      <c r="BOC50" s="467"/>
      <c r="BOD50" s="467"/>
      <c r="BOE50" s="467"/>
      <c r="BOF50" s="467"/>
      <c r="BOG50" s="467"/>
      <c r="BOH50" s="467"/>
      <c r="BOI50" s="467"/>
      <c r="BOJ50" s="467"/>
      <c r="BOK50" s="467"/>
      <c r="BOL50" s="467"/>
      <c r="BOM50" s="467"/>
      <c r="BON50" s="467"/>
      <c r="BOO50" s="467"/>
      <c r="BOP50" s="467"/>
      <c r="BOQ50" s="467"/>
      <c r="BOR50" s="467"/>
      <c r="BOS50" s="467"/>
      <c r="BOT50" s="467"/>
      <c r="BOU50" s="467"/>
      <c r="BOV50" s="467"/>
      <c r="BOW50" s="467"/>
      <c r="BOX50" s="467"/>
      <c r="BOY50" s="467"/>
      <c r="BOZ50" s="467"/>
      <c r="BPA50" s="467"/>
      <c r="BPB50" s="467"/>
      <c r="BPC50" s="467"/>
      <c r="BPD50" s="467"/>
      <c r="BPE50" s="467"/>
      <c r="BPF50" s="467"/>
      <c r="BPG50" s="467"/>
      <c r="BPH50" s="467"/>
      <c r="BPI50" s="467"/>
      <c r="BPJ50" s="467"/>
      <c r="BPK50" s="467"/>
      <c r="BPL50" s="467"/>
      <c r="BPM50" s="467"/>
      <c r="BPN50" s="467"/>
      <c r="BPO50" s="467"/>
      <c r="BPP50" s="467"/>
      <c r="BPQ50" s="467"/>
      <c r="BPR50" s="467"/>
      <c r="BPS50" s="467"/>
      <c r="BPT50" s="467"/>
      <c r="BPU50" s="467"/>
      <c r="BPV50" s="467"/>
      <c r="BPW50" s="467"/>
      <c r="BPX50" s="467"/>
      <c r="BPY50" s="467"/>
      <c r="BPZ50" s="467"/>
      <c r="BQA50" s="467"/>
      <c r="BQB50" s="467"/>
      <c r="BQC50" s="467"/>
      <c r="BQD50" s="467"/>
      <c r="BQE50" s="467"/>
      <c r="BQF50" s="467"/>
      <c r="BQG50" s="467"/>
      <c r="BQH50" s="467"/>
      <c r="BQI50" s="467"/>
      <c r="BQJ50" s="467"/>
      <c r="BQK50" s="467"/>
      <c r="BQL50" s="467"/>
      <c r="BQM50" s="467"/>
      <c r="BQN50" s="467"/>
      <c r="BQO50" s="467"/>
      <c r="BQP50" s="467"/>
      <c r="BQQ50" s="467"/>
      <c r="BQR50" s="467"/>
      <c r="BQS50" s="467"/>
      <c r="BQT50" s="467"/>
      <c r="BQU50" s="467"/>
      <c r="BQV50" s="467"/>
      <c r="BQW50" s="467"/>
      <c r="BQX50" s="467"/>
      <c r="BQY50" s="467"/>
      <c r="BQZ50" s="467"/>
      <c r="BRA50" s="467"/>
      <c r="BRB50" s="467"/>
      <c r="BRC50" s="467"/>
      <c r="BRD50" s="467"/>
      <c r="BRE50" s="467"/>
      <c r="BRF50" s="467"/>
      <c r="BRG50" s="467"/>
      <c r="BRH50" s="467"/>
      <c r="BRI50" s="467"/>
      <c r="BRJ50" s="467"/>
      <c r="BRK50" s="467"/>
      <c r="BRL50" s="467"/>
      <c r="BRM50" s="467"/>
      <c r="BRN50" s="467"/>
      <c r="BRO50" s="467"/>
      <c r="BRP50" s="467"/>
      <c r="BRQ50" s="467"/>
      <c r="BRR50" s="467"/>
      <c r="BRS50" s="467"/>
      <c r="BRT50" s="467"/>
      <c r="BRU50" s="467"/>
      <c r="BRV50" s="467"/>
      <c r="BRW50" s="467"/>
      <c r="BRX50" s="467"/>
      <c r="BRY50" s="467"/>
      <c r="BRZ50" s="467"/>
      <c r="BSA50" s="467"/>
      <c r="BSB50" s="467"/>
      <c r="BSC50" s="467"/>
      <c r="BSD50" s="467"/>
      <c r="BSE50" s="467"/>
      <c r="BSF50" s="467"/>
      <c r="BSG50" s="467"/>
      <c r="BSH50" s="467"/>
      <c r="BSI50" s="467"/>
      <c r="BSJ50" s="467"/>
      <c r="BSK50" s="467"/>
      <c r="BSL50" s="467"/>
      <c r="BSM50" s="467"/>
      <c r="BSN50" s="467"/>
      <c r="BSO50" s="467"/>
      <c r="BSP50" s="467"/>
      <c r="BSQ50" s="467"/>
      <c r="BSR50" s="467"/>
      <c r="BSS50" s="467"/>
      <c r="BST50" s="467"/>
      <c r="BSU50" s="467"/>
      <c r="BSV50" s="467"/>
      <c r="BSW50" s="467"/>
      <c r="BSX50" s="467"/>
      <c r="BSY50" s="467"/>
      <c r="BSZ50" s="467"/>
      <c r="BTA50" s="467"/>
      <c r="BTB50" s="467"/>
      <c r="BTC50" s="467"/>
      <c r="BTD50" s="467"/>
      <c r="BTE50" s="467"/>
      <c r="BTF50" s="467"/>
      <c r="BTG50" s="467"/>
      <c r="BTH50" s="467"/>
      <c r="BTI50" s="467"/>
      <c r="BTJ50" s="467"/>
      <c r="BTK50" s="467"/>
      <c r="BTL50" s="467"/>
      <c r="BTM50" s="467"/>
      <c r="BTN50" s="467"/>
      <c r="BTO50" s="467"/>
      <c r="BTP50" s="467"/>
      <c r="BTQ50" s="467"/>
      <c r="BTR50" s="467"/>
      <c r="BTS50" s="467"/>
      <c r="BTT50" s="467"/>
      <c r="BTU50" s="467"/>
      <c r="BTV50" s="467"/>
      <c r="BTW50" s="467"/>
      <c r="BTX50" s="467"/>
      <c r="BTY50" s="467"/>
      <c r="BTZ50" s="467"/>
      <c r="BUA50" s="467"/>
      <c r="BUB50" s="467"/>
      <c r="BUC50" s="467"/>
      <c r="BUD50" s="467"/>
      <c r="BUE50" s="467"/>
      <c r="BUF50" s="467"/>
      <c r="BUG50" s="467"/>
      <c r="BUH50" s="467"/>
      <c r="BUI50" s="467"/>
      <c r="BUJ50" s="467"/>
      <c r="BUK50" s="467"/>
      <c r="BUL50" s="467"/>
      <c r="BUM50" s="467"/>
      <c r="BUN50" s="467"/>
      <c r="BUO50" s="467"/>
      <c r="BUP50" s="467"/>
      <c r="BUQ50" s="467"/>
      <c r="BUR50" s="467"/>
      <c r="BUS50" s="467"/>
      <c r="BUT50" s="467"/>
      <c r="BUU50" s="467"/>
      <c r="BUV50" s="467"/>
      <c r="BUW50" s="467"/>
      <c r="BUX50" s="467"/>
      <c r="BUY50" s="467"/>
      <c r="BUZ50" s="467"/>
      <c r="BVA50" s="467"/>
      <c r="BVB50" s="467"/>
      <c r="BVC50" s="467"/>
      <c r="BVD50" s="467"/>
      <c r="BVE50" s="467"/>
      <c r="BVF50" s="467"/>
      <c r="BVG50" s="467"/>
      <c r="BVH50" s="467"/>
      <c r="BVI50" s="467"/>
      <c r="BVJ50" s="467"/>
      <c r="BVK50" s="467"/>
      <c r="BVL50" s="467"/>
      <c r="BVM50" s="467"/>
      <c r="BVN50" s="467"/>
      <c r="BVO50" s="467"/>
      <c r="BVP50" s="467"/>
      <c r="BVQ50" s="467"/>
      <c r="BVR50" s="467"/>
      <c r="BVS50" s="467"/>
      <c r="BVT50" s="467"/>
      <c r="BVU50" s="467"/>
      <c r="BVV50" s="467"/>
      <c r="BVW50" s="467"/>
      <c r="BVX50" s="467"/>
      <c r="BVY50" s="467"/>
      <c r="BVZ50" s="467"/>
      <c r="BWA50" s="467"/>
      <c r="BWB50" s="467"/>
      <c r="BWC50" s="467"/>
      <c r="BWD50" s="467"/>
      <c r="BWE50" s="467"/>
      <c r="BWF50" s="467"/>
      <c r="BWG50" s="467"/>
      <c r="BWH50" s="467"/>
      <c r="BWI50" s="467"/>
      <c r="BWJ50" s="467"/>
      <c r="BWK50" s="467"/>
      <c r="BWL50" s="467"/>
      <c r="BWM50" s="467"/>
      <c r="BWN50" s="467"/>
      <c r="BWO50" s="467"/>
      <c r="BWP50" s="467"/>
      <c r="BWQ50" s="467"/>
      <c r="BWR50" s="467"/>
      <c r="BWS50" s="467"/>
      <c r="BWT50" s="467"/>
      <c r="BWU50" s="467"/>
      <c r="BWV50" s="467"/>
      <c r="BWW50" s="467"/>
      <c r="BWX50" s="467"/>
      <c r="BWY50" s="467"/>
      <c r="BWZ50" s="467"/>
      <c r="BXA50" s="467"/>
      <c r="BXB50" s="467"/>
      <c r="BXC50" s="467"/>
      <c r="BXD50" s="467"/>
      <c r="BXE50" s="467"/>
      <c r="BXF50" s="467"/>
      <c r="BXG50" s="467"/>
      <c r="BXH50" s="467"/>
      <c r="BXI50" s="467"/>
      <c r="BXJ50" s="467"/>
      <c r="BXK50" s="467"/>
      <c r="BXL50" s="467"/>
      <c r="BXM50" s="467"/>
      <c r="BXN50" s="467"/>
      <c r="BXO50" s="467"/>
      <c r="BXP50" s="467"/>
      <c r="BXQ50" s="467"/>
      <c r="BXR50" s="467"/>
      <c r="BXS50" s="467"/>
      <c r="BXT50" s="467"/>
      <c r="BXU50" s="467"/>
      <c r="BXV50" s="467"/>
      <c r="BXW50" s="467"/>
      <c r="BXX50" s="467"/>
      <c r="BXY50" s="467"/>
      <c r="BXZ50" s="467"/>
      <c r="BYA50" s="467"/>
      <c r="BYB50" s="467"/>
      <c r="BYC50" s="467"/>
      <c r="BYD50" s="467"/>
      <c r="BYE50" s="467"/>
      <c r="BYF50" s="467"/>
      <c r="BYG50" s="467"/>
      <c r="BYH50" s="467"/>
      <c r="BYI50" s="467"/>
      <c r="BYJ50" s="467"/>
      <c r="BYK50" s="467"/>
      <c r="BYL50" s="467"/>
      <c r="BYM50" s="467"/>
      <c r="BYN50" s="467"/>
      <c r="BYO50" s="467"/>
      <c r="BYP50" s="467"/>
      <c r="BYQ50" s="467"/>
      <c r="BYR50" s="467"/>
      <c r="BYS50" s="467"/>
      <c r="BYT50" s="467"/>
      <c r="BYU50" s="467"/>
      <c r="BYV50" s="467"/>
      <c r="BYW50" s="467"/>
      <c r="BYX50" s="467"/>
      <c r="BYY50" s="467"/>
      <c r="BYZ50" s="467"/>
      <c r="BZA50" s="467"/>
      <c r="BZB50" s="467"/>
      <c r="BZC50" s="467"/>
      <c r="BZD50" s="467"/>
      <c r="BZE50" s="467"/>
      <c r="BZF50" s="467"/>
      <c r="BZG50" s="467"/>
      <c r="BZH50" s="467"/>
      <c r="BZI50" s="467"/>
      <c r="BZJ50" s="467"/>
      <c r="BZK50" s="467"/>
      <c r="BZL50" s="467"/>
      <c r="BZM50" s="467"/>
      <c r="BZN50" s="467"/>
      <c r="BZO50" s="467"/>
      <c r="BZP50" s="467"/>
      <c r="BZQ50" s="467"/>
      <c r="BZR50" s="467"/>
      <c r="BZS50" s="467"/>
      <c r="BZT50" s="467"/>
      <c r="BZU50" s="467"/>
      <c r="BZV50" s="467"/>
      <c r="BZW50" s="467"/>
      <c r="BZX50" s="467"/>
      <c r="BZY50" s="467"/>
      <c r="BZZ50" s="467"/>
      <c r="CAA50" s="467"/>
      <c r="CAB50" s="467"/>
      <c r="CAC50" s="467"/>
      <c r="CAD50" s="467"/>
      <c r="CAE50" s="467"/>
      <c r="CAF50" s="467"/>
      <c r="CAG50" s="467"/>
      <c r="CAH50" s="467"/>
      <c r="CAI50" s="467"/>
      <c r="CAJ50" s="467"/>
      <c r="CAK50" s="467"/>
      <c r="CAL50" s="467"/>
      <c r="CAM50" s="467"/>
      <c r="CAN50" s="467"/>
      <c r="CAO50" s="467"/>
      <c r="CAP50" s="467"/>
      <c r="CAQ50" s="467"/>
      <c r="CAR50" s="467"/>
      <c r="CAS50" s="467"/>
      <c r="CAT50" s="467"/>
      <c r="CAU50" s="467"/>
      <c r="CAV50" s="467"/>
      <c r="CAW50" s="467"/>
      <c r="CAX50" s="467"/>
      <c r="CAY50" s="467"/>
      <c r="CAZ50" s="467"/>
      <c r="CBA50" s="467"/>
      <c r="CBB50" s="467"/>
      <c r="CBC50" s="467"/>
      <c r="CBD50" s="467"/>
      <c r="CBE50" s="467"/>
      <c r="CBF50" s="467"/>
      <c r="CBG50" s="467"/>
      <c r="CBH50" s="467"/>
      <c r="CBI50" s="467"/>
      <c r="CBJ50" s="467"/>
      <c r="CBK50" s="467"/>
      <c r="CBL50" s="467"/>
      <c r="CBM50" s="467"/>
      <c r="CBN50" s="467"/>
      <c r="CBO50" s="467"/>
      <c r="CBP50" s="467"/>
      <c r="CBQ50" s="467"/>
      <c r="CBR50" s="467"/>
      <c r="CBS50" s="467"/>
      <c r="CBT50" s="467"/>
      <c r="CBU50" s="467"/>
      <c r="CBV50" s="467"/>
      <c r="CBW50" s="467"/>
      <c r="CBX50" s="467"/>
      <c r="CBY50" s="467"/>
      <c r="CBZ50" s="467"/>
      <c r="CCA50" s="467"/>
      <c r="CCB50" s="467"/>
      <c r="CCC50" s="467"/>
      <c r="CCD50" s="467"/>
      <c r="CCE50" s="467"/>
      <c r="CCF50" s="467"/>
      <c r="CCG50" s="467"/>
      <c r="CCH50" s="467"/>
      <c r="CCI50" s="467"/>
      <c r="CCJ50" s="467"/>
      <c r="CCK50" s="467"/>
      <c r="CCL50" s="467"/>
      <c r="CCM50" s="467"/>
      <c r="CCN50" s="467"/>
      <c r="CCO50" s="467"/>
      <c r="CCP50" s="467"/>
      <c r="CCQ50" s="467"/>
      <c r="CCR50" s="467"/>
      <c r="CCS50" s="467"/>
      <c r="CCT50" s="467"/>
      <c r="CCU50" s="467"/>
      <c r="CCV50" s="467"/>
      <c r="CCW50" s="467"/>
      <c r="CCX50" s="467"/>
      <c r="CCY50" s="467"/>
      <c r="CCZ50" s="467"/>
      <c r="CDA50" s="467"/>
      <c r="CDB50" s="467"/>
      <c r="CDC50" s="467"/>
      <c r="CDD50" s="467"/>
      <c r="CDE50" s="467"/>
      <c r="CDF50" s="467"/>
      <c r="CDG50" s="467"/>
      <c r="CDH50" s="467"/>
      <c r="CDI50" s="467"/>
      <c r="CDJ50" s="467"/>
      <c r="CDK50" s="467"/>
      <c r="CDL50" s="467"/>
      <c r="CDM50" s="467"/>
      <c r="CDN50" s="467"/>
      <c r="CDO50" s="467"/>
      <c r="CDP50" s="467"/>
      <c r="CDQ50" s="467"/>
      <c r="CDR50" s="467"/>
      <c r="CDS50" s="467"/>
      <c r="CDT50" s="467"/>
      <c r="CDU50" s="467"/>
      <c r="CDV50" s="467"/>
      <c r="CDW50" s="467"/>
      <c r="CDX50" s="467"/>
      <c r="CDY50" s="467"/>
      <c r="CDZ50" s="467"/>
      <c r="CEA50" s="467"/>
      <c r="CEB50" s="467"/>
      <c r="CEC50" s="467"/>
      <c r="CED50" s="467"/>
      <c r="CEE50" s="467"/>
      <c r="CEF50" s="467"/>
      <c r="CEG50" s="467"/>
      <c r="CEH50" s="467"/>
      <c r="CEI50" s="467"/>
      <c r="CEJ50" s="467"/>
      <c r="CEK50" s="467"/>
      <c r="CEL50" s="467"/>
      <c r="CEM50" s="467"/>
      <c r="CEN50" s="467"/>
      <c r="CEO50" s="467"/>
      <c r="CEP50" s="467"/>
      <c r="CEQ50" s="467"/>
      <c r="CER50" s="467"/>
      <c r="CES50" s="467"/>
      <c r="CET50" s="467"/>
      <c r="CEU50" s="467"/>
      <c r="CEV50" s="467"/>
      <c r="CEW50" s="467"/>
      <c r="CEX50" s="467"/>
      <c r="CEY50" s="467"/>
      <c r="CEZ50" s="467"/>
      <c r="CFA50" s="467"/>
      <c r="CFB50" s="467"/>
      <c r="CFC50" s="467"/>
      <c r="CFD50" s="467"/>
      <c r="CFE50" s="467"/>
      <c r="CFF50" s="467"/>
      <c r="CFG50" s="467"/>
      <c r="CFH50" s="467"/>
      <c r="CFI50" s="467"/>
      <c r="CFJ50" s="467"/>
      <c r="CFK50" s="467"/>
      <c r="CFL50" s="467"/>
      <c r="CFM50" s="467"/>
      <c r="CFN50" s="467"/>
      <c r="CFO50" s="467"/>
      <c r="CFP50" s="467"/>
      <c r="CFQ50" s="467"/>
      <c r="CFR50" s="467"/>
      <c r="CFS50" s="467"/>
      <c r="CFT50" s="467"/>
      <c r="CFU50" s="467"/>
      <c r="CFV50" s="467"/>
      <c r="CFW50" s="467"/>
      <c r="CFX50" s="467"/>
      <c r="CFY50" s="467"/>
      <c r="CFZ50" s="467"/>
      <c r="CGA50" s="467"/>
      <c r="CGB50" s="467"/>
      <c r="CGC50" s="467"/>
      <c r="CGD50" s="467"/>
      <c r="CGE50" s="467"/>
      <c r="CGF50" s="467"/>
      <c r="CGG50" s="467"/>
      <c r="CGH50" s="467"/>
      <c r="CGI50" s="467"/>
      <c r="CGJ50" s="467"/>
      <c r="CGK50" s="467"/>
      <c r="CGL50" s="467"/>
      <c r="CGM50" s="467"/>
      <c r="CGN50" s="467"/>
      <c r="CGO50" s="467"/>
      <c r="CGP50" s="467"/>
      <c r="CGQ50" s="467"/>
      <c r="CGR50" s="467"/>
      <c r="CGS50" s="467"/>
      <c r="CGT50" s="467"/>
      <c r="CGU50" s="467"/>
      <c r="CGV50" s="467"/>
      <c r="CGW50" s="467"/>
      <c r="CGX50" s="467"/>
      <c r="CGY50" s="467"/>
      <c r="CGZ50" s="467"/>
      <c r="CHA50" s="467"/>
      <c r="CHB50" s="467"/>
      <c r="CHC50" s="467"/>
      <c r="CHD50" s="467"/>
      <c r="CHE50" s="467"/>
      <c r="CHF50" s="467"/>
      <c r="CHG50" s="467"/>
      <c r="CHH50" s="467"/>
      <c r="CHI50" s="467"/>
      <c r="CHJ50" s="467"/>
      <c r="CHK50" s="467"/>
      <c r="CHL50" s="467"/>
      <c r="CHM50" s="467"/>
      <c r="CHN50" s="467"/>
      <c r="CHO50" s="467"/>
      <c r="CHP50" s="467"/>
      <c r="CHQ50" s="467"/>
      <c r="CHR50" s="467"/>
      <c r="CHS50" s="467"/>
      <c r="CHT50" s="467"/>
      <c r="CHU50" s="467"/>
      <c r="CHV50" s="467"/>
      <c r="CHW50" s="467"/>
      <c r="CHX50" s="467"/>
      <c r="CHY50" s="467"/>
      <c r="CHZ50" s="467"/>
      <c r="CIA50" s="467"/>
      <c r="CIB50" s="467"/>
      <c r="CIC50" s="467"/>
      <c r="CID50" s="467"/>
      <c r="CIE50" s="467"/>
      <c r="CIF50" s="467"/>
      <c r="CIG50" s="467"/>
      <c r="CIH50" s="467"/>
      <c r="CII50" s="467"/>
      <c r="CIJ50" s="467"/>
      <c r="CIK50" s="467"/>
      <c r="CIL50" s="467"/>
      <c r="CIM50" s="467"/>
      <c r="CIN50" s="467"/>
      <c r="CIO50" s="467"/>
      <c r="CIP50" s="467"/>
      <c r="CIQ50" s="467"/>
      <c r="CIR50" s="467"/>
      <c r="CIS50" s="467"/>
      <c r="CIT50" s="467"/>
      <c r="CIU50" s="467"/>
      <c r="CIV50" s="467"/>
      <c r="CIW50" s="467"/>
      <c r="CIX50" s="467"/>
      <c r="CIY50" s="467"/>
      <c r="CIZ50" s="467"/>
      <c r="CJA50" s="467"/>
      <c r="CJB50" s="467"/>
      <c r="CJC50" s="467"/>
      <c r="CJD50" s="467"/>
      <c r="CJE50" s="467"/>
      <c r="CJF50" s="467"/>
      <c r="CJG50" s="467"/>
      <c r="CJH50" s="467"/>
      <c r="CJI50" s="467"/>
      <c r="CJJ50" s="467"/>
      <c r="CJK50" s="467"/>
      <c r="CJL50" s="467"/>
      <c r="CJM50" s="467"/>
      <c r="CJN50" s="467"/>
      <c r="CJO50" s="467"/>
      <c r="CJP50" s="467"/>
      <c r="CJQ50" s="467"/>
      <c r="CJR50" s="467"/>
      <c r="CJS50" s="467"/>
      <c r="CJT50" s="467"/>
      <c r="CJU50" s="467"/>
      <c r="CJV50" s="467"/>
      <c r="CJW50" s="467"/>
      <c r="CJX50" s="467"/>
      <c r="CJY50" s="467"/>
      <c r="CJZ50" s="467"/>
      <c r="CKA50" s="467"/>
      <c r="CKB50" s="467"/>
      <c r="CKC50" s="467"/>
      <c r="CKD50" s="467"/>
      <c r="CKE50" s="467"/>
      <c r="CKF50" s="467"/>
      <c r="CKG50" s="467"/>
      <c r="CKH50" s="467"/>
      <c r="CKI50" s="467"/>
      <c r="CKJ50" s="467"/>
      <c r="CKK50" s="467"/>
      <c r="CKL50" s="467"/>
      <c r="CKM50" s="467"/>
      <c r="CKN50" s="467"/>
      <c r="CKO50" s="467"/>
      <c r="CKP50" s="467"/>
      <c r="CKQ50" s="467"/>
      <c r="CKR50" s="467"/>
      <c r="CKS50" s="467"/>
      <c r="CKT50" s="467"/>
      <c r="CKU50" s="467"/>
      <c r="CKV50" s="467"/>
      <c r="CKW50" s="467"/>
      <c r="CKX50" s="467"/>
      <c r="CKY50" s="467"/>
      <c r="CKZ50" s="467"/>
      <c r="CLA50" s="467"/>
      <c r="CLB50" s="467"/>
      <c r="CLC50" s="467"/>
      <c r="CLD50" s="467"/>
      <c r="CLE50" s="467"/>
      <c r="CLF50" s="467"/>
      <c r="CLG50" s="467"/>
      <c r="CLH50" s="467"/>
      <c r="CLI50" s="467"/>
      <c r="CLJ50" s="467"/>
      <c r="CLK50" s="467"/>
      <c r="CLL50" s="467"/>
      <c r="CLM50" s="467"/>
      <c r="CLN50" s="467"/>
      <c r="CLO50" s="467"/>
      <c r="CLP50" s="467"/>
      <c r="CLQ50" s="467"/>
      <c r="CLR50" s="467"/>
      <c r="CLS50" s="467"/>
      <c r="CLT50" s="467"/>
      <c r="CLU50" s="467"/>
      <c r="CLV50" s="467"/>
      <c r="CLW50" s="467"/>
      <c r="CLX50" s="467"/>
      <c r="CLY50" s="467"/>
      <c r="CLZ50" s="467"/>
      <c r="CMA50" s="467"/>
      <c r="CMB50" s="467"/>
      <c r="CMC50" s="467"/>
      <c r="CMD50" s="467"/>
      <c r="CME50" s="467"/>
      <c r="CMF50" s="467"/>
      <c r="CMG50" s="467"/>
      <c r="CMH50" s="467"/>
      <c r="CMI50" s="467"/>
      <c r="CMJ50" s="467"/>
      <c r="CMK50" s="467"/>
      <c r="CML50" s="467"/>
      <c r="CMM50" s="467"/>
      <c r="CMN50" s="467"/>
      <c r="CMO50" s="467"/>
      <c r="CMP50" s="467"/>
      <c r="CMQ50" s="467"/>
      <c r="CMR50" s="467"/>
      <c r="CMS50" s="467"/>
      <c r="CMT50" s="467"/>
      <c r="CMU50" s="467"/>
      <c r="CMV50" s="467"/>
      <c r="CMW50" s="467"/>
      <c r="CMX50" s="467"/>
      <c r="CMY50" s="467"/>
      <c r="CMZ50" s="467"/>
      <c r="CNA50" s="467"/>
      <c r="CNB50" s="467"/>
      <c r="CNC50" s="467"/>
      <c r="CND50" s="467"/>
      <c r="CNE50" s="467"/>
      <c r="CNF50" s="467"/>
      <c r="CNG50" s="467"/>
      <c r="CNH50" s="467"/>
      <c r="CNI50" s="467"/>
      <c r="CNJ50" s="467"/>
      <c r="CNK50" s="467"/>
      <c r="CNL50" s="467"/>
      <c r="CNM50" s="467"/>
      <c r="CNN50" s="467"/>
      <c r="CNO50" s="467"/>
      <c r="CNP50" s="467"/>
      <c r="CNQ50" s="467"/>
      <c r="CNR50" s="467"/>
      <c r="CNS50" s="467"/>
      <c r="CNT50" s="467"/>
      <c r="CNU50" s="467"/>
      <c r="CNV50" s="467"/>
      <c r="CNW50" s="467"/>
      <c r="CNX50" s="467"/>
      <c r="CNY50" s="467"/>
      <c r="CNZ50" s="467"/>
      <c r="COA50" s="467"/>
      <c r="COB50" s="467"/>
      <c r="COC50" s="467"/>
      <c r="COD50" s="467"/>
      <c r="COE50" s="467"/>
      <c r="COF50" s="467"/>
      <c r="COG50" s="467"/>
      <c r="COH50" s="467"/>
      <c r="COI50" s="467"/>
      <c r="COJ50" s="467"/>
      <c r="COK50" s="467"/>
      <c r="COL50" s="467"/>
      <c r="COM50" s="467"/>
      <c r="CON50" s="467"/>
      <c r="COO50" s="467"/>
      <c r="COP50" s="467"/>
      <c r="COQ50" s="467"/>
      <c r="COR50" s="467"/>
      <c r="COS50" s="467"/>
      <c r="COT50" s="467"/>
      <c r="COU50" s="467"/>
      <c r="COV50" s="467"/>
      <c r="COW50" s="467"/>
      <c r="COX50" s="467"/>
      <c r="COY50" s="467"/>
      <c r="COZ50" s="467"/>
      <c r="CPA50" s="467"/>
      <c r="CPB50" s="467"/>
      <c r="CPC50" s="467"/>
      <c r="CPD50" s="467"/>
      <c r="CPE50" s="467"/>
      <c r="CPF50" s="467"/>
      <c r="CPG50" s="467"/>
      <c r="CPH50" s="467"/>
      <c r="CPI50" s="467"/>
      <c r="CPJ50" s="467"/>
      <c r="CPK50" s="467"/>
      <c r="CPL50" s="467"/>
      <c r="CPM50" s="467"/>
      <c r="CPN50" s="467"/>
      <c r="CPO50" s="467"/>
      <c r="CPP50" s="467"/>
      <c r="CPQ50" s="467"/>
      <c r="CPR50" s="467"/>
      <c r="CPS50" s="467"/>
      <c r="CPT50" s="467"/>
      <c r="CPU50" s="467"/>
      <c r="CPV50" s="467"/>
      <c r="CPW50" s="467"/>
      <c r="CPX50" s="467"/>
      <c r="CPY50" s="467"/>
      <c r="CPZ50" s="467"/>
      <c r="CQA50" s="467"/>
      <c r="CQB50" s="467"/>
      <c r="CQC50" s="467"/>
      <c r="CQD50" s="467"/>
      <c r="CQE50" s="467"/>
      <c r="CQF50" s="467"/>
      <c r="CQG50" s="467"/>
      <c r="CQH50" s="467"/>
      <c r="CQI50" s="467"/>
      <c r="CQJ50" s="467"/>
      <c r="CQK50" s="467"/>
      <c r="CQL50" s="467"/>
      <c r="CQM50" s="467"/>
      <c r="CQN50" s="467"/>
      <c r="CQO50" s="467"/>
      <c r="CQP50" s="467"/>
      <c r="CQQ50" s="467"/>
      <c r="CQR50" s="467"/>
      <c r="CQS50" s="467"/>
      <c r="CQT50" s="467"/>
      <c r="CQU50" s="467"/>
      <c r="CQV50" s="467"/>
      <c r="CQW50" s="467"/>
      <c r="CQX50" s="467"/>
      <c r="CQY50" s="467"/>
      <c r="CQZ50" s="467"/>
      <c r="CRA50" s="467"/>
      <c r="CRB50" s="467"/>
      <c r="CRC50" s="467"/>
      <c r="CRD50" s="467"/>
      <c r="CRE50" s="467"/>
      <c r="CRF50" s="467"/>
      <c r="CRG50" s="467"/>
      <c r="CRH50" s="467"/>
      <c r="CRI50" s="467"/>
      <c r="CRJ50" s="467"/>
      <c r="CRK50" s="467"/>
      <c r="CRL50" s="467"/>
      <c r="CRM50" s="467"/>
      <c r="CRN50" s="467"/>
      <c r="CRO50" s="467"/>
      <c r="CRP50" s="467"/>
      <c r="CRQ50" s="467"/>
      <c r="CRR50" s="467"/>
      <c r="CRS50" s="467"/>
      <c r="CRT50" s="467"/>
      <c r="CRU50" s="467"/>
      <c r="CRV50" s="467"/>
      <c r="CRW50" s="467"/>
      <c r="CRX50" s="467"/>
      <c r="CRY50" s="467"/>
      <c r="CRZ50" s="467"/>
      <c r="CSA50" s="467"/>
      <c r="CSB50" s="467"/>
      <c r="CSC50" s="467"/>
      <c r="CSD50" s="467"/>
      <c r="CSE50" s="467"/>
      <c r="CSF50" s="467"/>
      <c r="CSG50" s="467"/>
      <c r="CSH50" s="467"/>
      <c r="CSI50" s="467"/>
      <c r="CSJ50" s="467"/>
      <c r="CSK50" s="467"/>
      <c r="CSL50" s="467"/>
      <c r="CSM50" s="467"/>
      <c r="CSN50" s="467"/>
      <c r="CSO50" s="467"/>
      <c r="CSP50" s="467"/>
      <c r="CSQ50" s="467"/>
      <c r="CSR50" s="467"/>
      <c r="CSS50" s="467"/>
      <c r="CST50" s="467"/>
      <c r="CSU50" s="467"/>
      <c r="CSV50" s="467"/>
      <c r="CSW50" s="467"/>
      <c r="CSX50" s="467"/>
      <c r="CSY50" s="467"/>
      <c r="CSZ50" s="467"/>
      <c r="CTA50" s="467"/>
      <c r="CTB50" s="467"/>
      <c r="CTC50" s="467"/>
      <c r="CTD50" s="467"/>
      <c r="CTE50" s="467"/>
      <c r="CTF50" s="467"/>
      <c r="CTG50" s="467"/>
      <c r="CTH50" s="467"/>
      <c r="CTI50" s="467"/>
      <c r="CTJ50" s="467"/>
      <c r="CTK50" s="467"/>
      <c r="CTL50" s="467"/>
      <c r="CTM50" s="467"/>
      <c r="CTN50" s="467"/>
      <c r="CTO50" s="467"/>
      <c r="CTP50" s="467"/>
      <c r="CTQ50" s="467"/>
      <c r="CTR50" s="467"/>
      <c r="CTS50" s="467"/>
      <c r="CTT50" s="467"/>
      <c r="CTU50" s="467"/>
      <c r="CTV50" s="467"/>
      <c r="CTW50" s="467"/>
      <c r="CTX50" s="467"/>
      <c r="CTY50" s="467"/>
      <c r="CTZ50" s="467"/>
      <c r="CUA50" s="467"/>
      <c r="CUB50" s="467"/>
      <c r="CUC50" s="467"/>
      <c r="CUD50" s="467"/>
      <c r="CUE50" s="467"/>
      <c r="CUF50" s="467"/>
      <c r="CUG50" s="467"/>
      <c r="CUH50" s="467"/>
      <c r="CUI50" s="467"/>
      <c r="CUJ50" s="467"/>
      <c r="CUK50" s="467"/>
      <c r="CUL50" s="467"/>
      <c r="CUM50" s="467"/>
      <c r="CUN50" s="467"/>
      <c r="CUO50" s="467"/>
      <c r="CUP50" s="467"/>
      <c r="CUQ50" s="467"/>
      <c r="CUR50" s="467"/>
      <c r="CUS50" s="467"/>
      <c r="CUT50" s="467"/>
      <c r="CUU50" s="467"/>
      <c r="CUV50" s="467"/>
      <c r="CUW50" s="467"/>
      <c r="CUX50" s="467"/>
      <c r="CUY50" s="467"/>
      <c r="CUZ50" s="467"/>
      <c r="CVA50" s="467"/>
      <c r="CVB50" s="467"/>
      <c r="CVC50" s="467"/>
      <c r="CVD50" s="467"/>
      <c r="CVE50" s="467"/>
      <c r="CVF50" s="467"/>
      <c r="CVG50" s="467"/>
      <c r="CVH50" s="467"/>
      <c r="CVI50" s="467"/>
      <c r="CVJ50" s="467"/>
      <c r="CVK50" s="467"/>
      <c r="CVL50" s="467"/>
      <c r="CVM50" s="467"/>
      <c r="CVN50" s="467"/>
      <c r="CVO50" s="467"/>
      <c r="CVP50" s="467"/>
      <c r="CVQ50" s="467"/>
      <c r="CVR50" s="467"/>
      <c r="CVS50" s="467"/>
      <c r="CVT50" s="467"/>
      <c r="CVU50" s="467"/>
      <c r="CVV50" s="467"/>
      <c r="CVW50" s="467"/>
      <c r="CVX50" s="467"/>
      <c r="CVY50" s="467"/>
      <c r="CVZ50" s="467"/>
      <c r="CWA50" s="467"/>
      <c r="CWB50" s="467"/>
      <c r="CWC50" s="467"/>
      <c r="CWD50" s="467"/>
      <c r="CWE50" s="467"/>
      <c r="CWF50" s="467"/>
      <c r="CWG50" s="467"/>
      <c r="CWH50" s="467"/>
      <c r="CWI50" s="467"/>
      <c r="CWJ50" s="467"/>
      <c r="CWK50" s="467"/>
      <c r="CWL50" s="467"/>
      <c r="CWM50" s="467"/>
      <c r="CWN50" s="467"/>
      <c r="CWO50" s="467"/>
      <c r="CWP50" s="467"/>
      <c r="CWQ50" s="467"/>
      <c r="CWR50" s="467"/>
      <c r="CWS50" s="467"/>
      <c r="CWT50" s="467"/>
      <c r="CWU50" s="467"/>
      <c r="CWV50" s="467"/>
      <c r="CWW50" s="467"/>
      <c r="CWX50" s="467"/>
      <c r="CWY50" s="467"/>
      <c r="CWZ50" s="467"/>
      <c r="CXA50" s="467"/>
      <c r="CXB50" s="467"/>
      <c r="CXC50" s="467"/>
      <c r="CXD50" s="467"/>
      <c r="CXE50" s="467"/>
      <c r="CXF50" s="467"/>
      <c r="CXG50" s="467"/>
      <c r="CXH50" s="467"/>
      <c r="CXI50" s="467"/>
      <c r="CXJ50" s="467"/>
      <c r="CXK50" s="467"/>
      <c r="CXL50" s="467"/>
      <c r="CXM50" s="467"/>
      <c r="CXN50" s="467"/>
      <c r="CXO50" s="467"/>
      <c r="CXP50" s="467"/>
      <c r="CXQ50" s="467"/>
      <c r="CXR50" s="467"/>
      <c r="CXS50" s="467"/>
      <c r="CXT50" s="467"/>
      <c r="CXU50" s="467"/>
      <c r="CXV50" s="467"/>
      <c r="CXW50" s="467"/>
      <c r="CXX50" s="467"/>
      <c r="CXY50" s="467"/>
      <c r="CXZ50" s="467"/>
      <c r="CYA50" s="467"/>
      <c r="CYB50" s="467"/>
      <c r="CYC50" s="467"/>
      <c r="CYD50" s="467"/>
      <c r="CYE50" s="467"/>
      <c r="CYF50" s="467"/>
      <c r="CYG50" s="467"/>
      <c r="CYH50" s="467"/>
      <c r="CYI50" s="467"/>
      <c r="CYJ50" s="467"/>
      <c r="CYK50" s="467"/>
      <c r="CYL50" s="467"/>
      <c r="CYM50" s="467"/>
      <c r="CYN50" s="467"/>
      <c r="CYO50" s="467"/>
      <c r="CYP50" s="467"/>
      <c r="CYQ50" s="467"/>
      <c r="CYR50" s="467"/>
      <c r="CYS50" s="467"/>
      <c r="CYT50" s="467"/>
      <c r="CYU50" s="467"/>
      <c r="CYV50" s="467"/>
      <c r="CYW50" s="467"/>
      <c r="CYX50" s="467"/>
      <c r="CYY50" s="467"/>
      <c r="CYZ50" s="467"/>
      <c r="CZA50" s="467"/>
      <c r="CZB50" s="467"/>
      <c r="CZC50" s="467"/>
      <c r="CZD50" s="467"/>
      <c r="CZE50" s="467"/>
      <c r="CZF50" s="467"/>
      <c r="CZG50" s="467"/>
      <c r="CZH50" s="467"/>
      <c r="CZI50" s="467"/>
      <c r="CZJ50" s="467"/>
      <c r="CZK50" s="467"/>
      <c r="CZL50" s="467"/>
      <c r="CZM50" s="467"/>
      <c r="CZN50" s="467"/>
      <c r="CZO50" s="467"/>
      <c r="CZP50" s="467"/>
      <c r="CZQ50" s="467"/>
      <c r="CZR50" s="467"/>
      <c r="CZS50" s="467"/>
      <c r="CZT50" s="467"/>
      <c r="CZU50" s="467"/>
      <c r="CZV50" s="467"/>
      <c r="CZW50" s="467"/>
      <c r="CZX50" s="467"/>
      <c r="CZY50" s="467"/>
      <c r="CZZ50" s="467"/>
      <c r="DAA50" s="467"/>
      <c r="DAB50" s="467"/>
      <c r="DAC50" s="467"/>
      <c r="DAD50" s="467"/>
      <c r="DAE50" s="467"/>
      <c r="DAF50" s="467"/>
      <c r="DAG50" s="467"/>
      <c r="DAH50" s="467"/>
      <c r="DAI50" s="467"/>
      <c r="DAJ50" s="467"/>
      <c r="DAK50" s="467"/>
      <c r="DAL50" s="467"/>
      <c r="DAM50" s="467"/>
      <c r="DAN50" s="467"/>
      <c r="DAO50" s="467"/>
      <c r="DAP50" s="467"/>
      <c r="DAQ50" s="467"/>
      <c r="DAR50" s="467"/>
      <c r="DAS50" s="467"/>
      <c r="DAT50" s="467"/>
      <c r="DAU50" s="467"/>
      <c r="DAV50" s="467"/>
      <c r="DAW50" s="467"/>
      <c r="DAX50" s="467"/>
      <c r="DAY50" s="467"/>
      <c r="DAZ50" s="467"/>
      <c r="DBA50" s="467"/>
      <c r="DBB50" s="467"/>
      <c r="DBC50" s="467"/>
      <c r="DBD50" s="467"/>
      <c r="DBE50" s="467"/>
      <c r="DBF50" s="467"/>
      <c r="DBG50" s="467"/>
      <c r="DBH50" s="467"/>
      <c r="DBI50" s="467"/>
      <c r="DBJ50" s="467"/>
      <c r="DBK50" s="467"/>
      <c r="DBL50" s="467"/>
      <c r="DBM50" s="467"/>
      <c r="DBN50" s="467"/>
      <c r="DBO50" s="467"/>
      <c r="DBP50" s="467"/>
      <c r="DBQ50" s="467"/>
      <c r="DBR50" s="467"/>
      <c r="DBS50" s="467"/>
      <c r="DBT50" s="467"/>
      <c r="DBU50" s="467"/>
      <c r="DBV50" s="467"/>
      <c r="DBW50" s="467"/>
      <c r="DBX50" s="467"/>
      <c r="DBY50" s="467"/>
      <c r="DBZ50" s="467"/>
      <c r="DCA50" s="467"/>
      <c r="DCB50" s="467"/>
      <c r="DCC50" s="467"/>
      <c r="DCD50" s="467"/>
      <c r="DCE50" s="467"/>
      <c r="DCF50" s="467"/>
      <c r="DCG50" s="467"/>
      <c r="DCH50" s="467"/>
      <c r="DCI50" s="467"/>
      <c r="DCJ50" s="467"/>
      <c r="DCK50" s="467"/>
      <c r="DCL50" s="467"/>
      <c r="DCM50" s="467"/>
      <c r="DCN50" s="467"/>
      <c r="DCO50" s="467"/>
      <c r="DCP50" s="467"/>
      <c r="DCQ50" s="467"/>
      <c r="DCR50" s="467"/>
      <c r="DCS50" s="467"/>
      <c r="DCT50" s="467"/>
      <c r="DCU50" s="467"/>
      <c r="DCV50" s="467"/>
      <c r="DCW50" s="467"/>
      <c r="DCX50" s="467"/>
      <c r="DCY50" s="467"/>
      <c r="DCZ50" s="467"/>
      <c r="DDA50" s="467"/>
      <c r="DDB50" s="467"/>
      <c r="DDC50" s="467"/>
      <c r="DDD50" s="467"/>
      <c r="DDE50" s="467"/>
      <c r="DDF50" s="467"/>
      <c r="DDG50" s="467"/>
      <c r="DDH50" s="467"/>
      <c r="DDI50" s="467"/>
      <c r="DDJ50" s="467"/>
      <c r="DDK50" s="467"/>
      <c r="DDL50" s="467"/>
      <c r="DDM50" s="467"/>
      <c r="DDN50" s="467"/>
      <c r="DDO50" s="467"/>
      <c r="DDP50" s="467"/>
      <c r="DDQ50" s="467"/>
      <c r="DDR50" s="467"/>
      <c r="DDS50" s="467"/>
      <c r="DDT50" s="467"/>
      <c r="DDU50" s="467"/>
      <c r="DDV50" s="467"/>
      <c r="DDW50" s="467"/>
      <c r="DDX50" s="467"/>
      <c r="DDY50" s="467"/>
      <c r="DDZ50" s="467"/>
      <c r="DEA50" s="467"/>
      <c r="DEB50" s="467"/>
      <c r="DEC50" s="467"/>
      <c r="DED50" s="467"/>
      <c r="DEE50" s="467"/>
      <c r="DEF50" s="467"/>
      <c r="DEG50" s="467"/>
      <c r="DEH50" s="467"/>
      <c r="DEI50" s="467"/>
      <c r="DEJ50" s="467"/>
      <c r="DEK50" s="467"/>
      <c r="DEL50" s="467"/>
      <c r="DEM50" s="467"/>
      <c r="DEN50" s="467"/>
      <c r="DEO50" s="467"/>
      <c r="DEP50" s="467"/>
      <c r="DEQ50" s="467"/>
      <c r="DER50" s="467"/>
      <c r="DES50" s="467"/>
      <c r="DET50" s="467"/>
      <c r="DEU50" s="467"/>
      <c r="DEV50" s="467"/>
      <c r="DEW50" s="467"/>
      <c r="DEX50" s="467"/>
      <c r="DEY50" s="467"/>
      <c r="DEZ50" s="467"/>
      <c r="DFA50" s="467"/>
      <c r="DFB50" s="467"/>
      <c r="DFC50" s="467"/>
      <c r="DFD50" s="467"/>
      <c r="DFE50" s="467"/>
      <c r="DFF50" s="467"/>
      <c r="DFG50" s="467"/>
      <c r="DFH50" s="467"/>
      <c r="DFI50" s="467"/>
      <c r="DFJ50" s="467"/>
      <c r="DFK50" s="467"/>
      <c r="DFL50" s="467"/>
      <c r="DFM50" s="467"/>
      <c r="DFN50" s="467"/>
      <c r="DFO50" s="467"/>
      <c r="DFP50" s="467"/>
      <c r="DFQ50" s="467"/>
      <c r="DFR50" s="467"/>
      <c r="DFS50" s="467"/>
      <c r="DFT50" s="467"/>
      <c r="DFU50" s="467"/>
      <c r="DFV50" s="467"/>
      <c r="DFW50" s="467"/>
      <c r="DFX50" s="467"/>
      <c r="DFY50" s="467"/>
      <c r="DFZ50" s="467"/>
      <c r="DGA50" s="467"/>
      <c r="DGB50" s="467"/>
      <c r="DGC50" s="467"/>
      <c r="DGD50" s="467"/>
      <c r="DGE50" s="467"/>
      <c r="DGF50" s="467"/>
      <c r="DGG50" s="467"/>
      <c r="DGH50" s="467"/>
      <c r="DGI50" s="467"/>
      <c r="DGJ50" s="467"/>
      <c r="DGK50" s="467"/>
      <c r="DGL50" s="467"/>
      <c r="DGM50" s="467"/>
      <c r="DGN50" s="467"/>
      <c r="DGO50" s="467"/>
      <c r="DGP50" s="467"/>
      <c r="DGQ50" s="467"/>
      <c r="DGR50" s="467"/>
      <c r="DGS50" s="467"/>
      <c r="DGT50" s="467"/>
      <c r="DGU50" s="467"/>
      <c r="DGV50" s="467"/>
      <c r="DGW50" s="467"/>
      <c r="DGX50" s="467"/>
      <c r="DGY50" s="467"/>
      <c r="DGZ50" s="467"/>
      <c r="DHA50" s="467"/>
      <c r="DHB50" s="467"/>
      <c r="DHC50" s="467"/>
      <c r="DHD50" s="467"/>
      <c r="DHE50" s="467"/>
      <c r="DHF50" s="467"/>
      <c r="DHG50" s="467"/>
      <c r="DHH50" s="467"/>
      <c r="DHI50" s="467"/>
      <c r="DHJ50" s="467"/>
      <c r="DHK50" s="467"/>
      <c r="DHL50" s="467"/>
      <c r="DHM50" s="467"/>
      <c r="DHN50" s="467"/>
      <c r="DHO50" s="467"/>
      <c r="DHP50" s="467"/>
      <c r="DHQ50" s="467"/>
      <c r="DHR50" s="467"/>
      <c r="DHS50" s="467"/>
      <c r="DHT50" s="467"/>
      <c r="DHU50" s="467"/>
      <c r="DHV50" s="467"/>
      <c r="DHW50" s="467"/>
      <c r="DHX50" s="467"/>
      <c r="DHY50" s="467"/>
      <c r="DHZ50" s="467"/>
      <c r="DIA50" s="467"/>
      <c r="DIB50" s="467"/>
      <c r="DIC50" s="467"/>
      <c r="DID50" s="467"/>
      <c r="DIE50" s="467"/>
      <c r="DIF50" s="467"/>
      <c r="DIG50" s="467"/>
      <c r="DIH50" s="467"/>
      <c r="DII50" s="467"/>
      <c r="DIJ50" s="467"/>
      <c r="DIK50" s="467"/>
      <c r="DIL50" s="467"/>
      <c r="DIM50" s="467"/>
      <c r="DIN50" s="467"/>
      <c r="DIO50" s="467"/>
      <c r="DIP50" s="467"/>
      <c r="DIQ50" s="467"/>
      <c r="DIR50" s="467"/>
      <c r="DIS50" s="467"/>
      <c r="DIT50" s="467"/>
      <c r="DIU50" s="467"/>
      <c r="DIV50" s="467"/>
      <c r="DIW50" s="467"/>
      <c r="DIX50" s="467"/>
      <c r="DIY50" s="467"/>
      <c r="DIZ50" s="467"/>
      <c r="DJA50" s="467"/>
      <c r="DJB50" s="467"/>
      <c r="DJC50" s="467"/>
      <c r="DJD50" s="467"/>
      <c r="DJE50" s="467"/>
      <c r="DJF50" s="467"/>
      <c r="DJG50" s="467"/>
      <c r="DJH50" s="467"/>
      <c r="DJI50" s="467"/>
      <c r="DJJ50" s="467"/>
      <c r="DJK50" s="467"/>
      <c r="DJL50" s="467"/>
      <c r="DJM50" s="467"/>
      <c r="DJN50" s="467"/>
      <c r="DJO50" s="467"/>
      <c r="DJP50" s="467"/>
      <c r="DJQ50" s="467"/>
      <c r="DJR50" s="467"/>
      <c r="DJS50" s="467"/>
      <c r="DJT50" s="467"/>
      <c r="DJU50" s="467"/>
      <c r="DJV50" s="467"/>
      <c r="DJW50" s="467"/>
      <c r="DJX50" s="467"/>
      <c r="DJY50" s="467"/>
      <c r="DJZ50" s="467"/>
      <c r="DKA50" s="467"/>
      <c r="DKB50" s="467"/>
      <c r="DKC50" s="467"/>
      <c r="DKD50" s="467"/>
      <c r="DKE50" s="467"/>
      <c r="DKF50" s="467"/>
      <c r="DKG50" s="467"/>
      <c r="DKH50" s="467"/>
      <c r="DKI50" s="467"/>
      <c r="DKJ50" s="467"/>
      <c r="DKK50" s="467"/>
      <c r="DKL50" s="467"/>
      <c r="DKM50" s="467"/>
      <c r="DKN50" s="467"/>
      <c r="DKO50" s="467"/>
      <c r="DKP50" s="467"/>
      <c r="DKQ50" s="467"/>
      <c r="DKR50" s="467"/>
      <c r="DKS50" s="467"/>
      <c r="DKT50" s="467"/>
      <c r="DKU50" s="467"/>
      <c r="DKV50" s="467"/>
      <c r="DKW50" s="467"/>
      <c r="DKX50" s="467"/>
      <c r="DKY50" s="467"/>
      <c r="DKZ50" s="467"/>
      <c r="DLA50" s="467"/>
      <c r="DLB50" s="467"/>
      <c r="DLC50" s="467"/>
      <c r="DLD50" s="467"/>
      <c r="DLE50" s="467"/>
      <c r="DLF50" s="467"/>
      <c r="DLG50" s="467"/>
      <c r="DLH50" s="467"/>
      <c r="DLI50" s="467"/>
      <c r="DLJ50" s="467"/>
      <c r="DLK50" s="467"/>
      <c r="DLL50" s="467"/>
      <c r="DLM50" s="467"/>
      <c r="DLN50" s="467"/>
      <c r="DLO50" s="467"/>
      <c r="DLP50" s="467"/>
      <c r="DLQ50" s="467"/>
      <c r="DLR50" s="467"/>
      <c r="DLS50" s="467"/>
      <c r="DLT50" s="467"/>
      <c r="DLU50" s="467"/>
      <c r="DLV50" s="467"/>
      <c r="DLW50" s="467"/>
      <c r="DLX50" s="467"/>
      <c r="DLY50" s="467"/>
      <c r="DLZ50" s="467"/>
      <c r="DMA50" s="467"/>
      <c r="DMB50" s="467"/>
      <c r="DMC50" s="467"/>
      <c r="DMD50" s="467"/>
      <c r="DME50" s="467"/>
      <c r="DMF50" s="467"/>
      <c r="DMG50" s="467"/>
      <c r="DMH50" s="467"/>
      <c r="DMI50" s="467"/>
      <c r="DMJ50" s="467"/>
      <c r="DMK50" s="467"/>
      <c r="DML50" s="467"/>
      <c r="DMM50" s="467"/>
      <c r="DMN50" s="467"/>
      <c r="DMO50" s="467"/>
      <c r="DMP50" s="467"/>
      <c r="DMQ50" s="467"/>
      <c r="DMR50" s="467"/>
      <c r="DMS50" s="467"/>
      <c r="DMT50" s="467"/>
      <c r="DMU50" s="467"/>
      <c r="DMV50" s="467"/>
      <c r="DMW50" s="467"/>
      <c r="DMX50" s="467"/>
      <c r="DMY50" s="467"/>
      <c r="DMZ50" s="467"/>
      <c r="DNA50" s="467"/>
      <c r="DNB50" s="467"/>
      <c r="DNC50" s="467"/>
      <c r="DND50" s="467"/>
      <c r="DNE50" s="467"/>
      <c r="DNF50" s="467"/>
      <c r="DNG50" s="467"/>
      <c r="DNH50" s="467"/>
      <c r="DNI50" s="467"/>
      <c r="DNJ50" s="467"/>
      <c r="DNK50" s="467"/>
      <c r="DNL50" s="467"/>
      <c r="DNM50" s="467"/>
      <c r="DNN50" s="467"/>
      <c r="DNO50" s="467"/>
      <c r="DNP50" s="467"/>
      <c r="DNQ50" s="467"/>
      <c r="DNR50" s="467"/>
      <c r="DNS50" s="467"/>
      <c r="DNT50" s="467"/>
      <c r="DNU50" s="467"/>
      <c r="DNV50" s="467"/>
      <c r="DNW50" s="467"/>
      <c r="DNX50" s="467"/>
      <c r="DNY50" s="467"/>
      <c r="DNZ50" s="467"/>
      <c r="DOA50" s="467"/>
      <c r="DOB50" s="467"/>
      <c r="DOC50" s="467"/>
      <c r="DOD50" s="467"/>
      <c r="DOE50" s="467"/>
      <c r="DOF50" s="467"/>
      <c r="DOG50" s="467"/>
      <c r="DOH50" s="467"/>
      <c r="DOI50" s="467"/>
      <c r="DOJ50" s="467"/>
      <c r="DOK50" s="467"/>
      <c r="DOL50" s="467"/>
      <c r="DOM50" s="467"/>
      <c r="DON50" s="467"/>
      <c r="DOO50" s="467"/>
      <c r="DOP50" s="467"/>
      <c r="DOQ50" s="467"/>
      <c r="DOR50" s="467"/>
      <c r="DOS50" s="467"/>
      <c r="DOT50" s="467"/>
      <c r="DOU50" s="467"/>
      <c r="DOV50" s="467"/>
      <c r="DOW50" s="467"/>
      <c r="DOX50" s="467"/>
      <c r="DOY50" s="467"/>
      <c r="DOZ50" s="467"/>
      <c r="DPA50" s="467"/>
      <c r="DPB50" s="467"/>
      <c r="DPC50" s="467"/>
      <c r="DPD50" s="467"/>
      <c r="DPE50" s="467"/>
      <c r="DPF50" s="467"/>
      <c r="DPG50" s="467"/>
      <c r="DPH50" s="467"/>
      <c r="DPI50" s="467"/>
      <c r="DPJ50" s="467"/>
      <c r="DPK50" s="467"/>
      <c r="DPL50" s="467"/>
      <c r="DPM50" s="467"/>
      <c r="DPN50" s="467"/>
      <c r="DPO50" s="467"/>
      <c r="DPP50" s="467"/>
      <c r="DPQ50" s="467"/>
      <c r="DPR50" s="467"/>
      <c r="DPS50" s="467"/>
      <c r="DPT50" s="467"/>
      <c r="DPU50" s="467"/>
      <c r="DPV50" s="467"/>
      <c r="DPW50" s="467"/>
      <c r="DPX50" s="467"/>
      <c r="DPY50" s="467"/>
      <c r="DPZ50" s="467"/>
      <c r="DQA50" s="467"/>
      <c r="DQB50" s="467"/>
      <c r="DQC50" s="467"/>
      <c r="DQD50" s="467"/>
      <c r="DQE50" s="467"/>
      <c r="DQF50" s="467"/>
      <c r="DQG50" s="467"/>
      <c r="DQH50" s="467"/>
      <c r="DQI50" s="467"/>
      <c r="DQJ50" s="467"/>
      <c r="DQK50" s="467"/>
      <c r="DQL50" s="467"/>
      <c r="DQM50" s="467"/>
      <c r="DQN50" s="467"/>
      <c r="DQO50" s="467"/>
      <c r="DQP50" s="467"/>
      <c r="DQQ50" s="467"/>
      <c r="DQR50" s="467"/>
      <c r="DQS50" s="467"/>
      <c r="DQT50" s="467"/>
      <c r="DQU50" s="467"/>
      <c r="DQV50" s="467"/>
      <c r="DQW50" s="467"/>
      <c r="DQX50" s="467"/>
      <c r="DQY50" s="467"/>
      <c r="DQZ50" s="467"/>
      <c r="DRA50" s="467"/>
      <c r="DRB50" s="467"/>
      <c r="DRC50" s="467"/>
      <c r="DRD50" s="467"/>
      <c r="DRE50" s="467"/>
      <c r="DRF50" s="467"/>
      <c r="DRG50" s="467"/>
      <c r="DRH50" s="467"/>
      <c r="DRI50" s="467"/>
      <c r="DRJ50" s="467"/>
      <c r="DRK50" s="467"/>
      <c r="DRL50" s="467"/>
      <c r="DRM50" s="467"/>
      <c r="DRN50" s="467"/>
      <c r="DRO50" s="467"/>
      <c r="DRP50" s="467"/>
      <c r="DRQ50" s="467"/>
      <c r="DRR50" s="467"/>
      <c r="DRS50" s="467"/>
      <c r="DRT50" s="467"/>
      <c r="DRU50" s="467"/>
      <c r="DRV50" s="467"/>
      <c r="DRW50" s="467"/>
      <c r="DRX50" s="467"/>
      <c r="DRY50" s="467"/>
      <c r="DRZ50" s="467"/>
      <c r="DSA50" s="467"/>
      <c r="DSB50" s="467"/>
      <c r="DSC50" s="467"/>
      <c r="DSD50" s="467"/>
      <c r="DSE50" s="467"/>
      <c r="DSF50" s="467"/>
      <c r="DSG50" s="467"/>
      <c r="DSH50" s="467"/>
      <c r="DSI50" s="467"/>
      <c r="DSJ50" s="467"/>
      <c r="DSK50" s="467"/>
      <c r="DSL50" s="467"/>
      <c r="DSM50" s="467"/>
      <c r="DSN50" s="467"/>
      <c r="DSO50" s="467"/>
      <c r="DSP50" s="467"/>
      <c r="DSQ50" s="467"/>
      <c r="DSR50" s="467"/>
      <c r="DSS50" s="467"/>
      <c r="DST50" s="467"/>
      <c r="DSU50" s="467"/>
      <c r="DSV50" s="467"/>
      <c r="DSW50" s="467"/>
      <c r="DSX50" s="467"/>
      <c r="DSY50" s="467"/>
      <c r="DSZ50" s="467"/>
      <c r="DTA50" s="467"/>
      <c r="DTB50" s="467"/>
      <c r="DTC50" s="467"/>
      <c r="DTD50" s="467"/>
      <c r="DTE50" s="467"/>
      <c r="DTF50" s="467"/>
      <c r="DTG50" s="467"/>
      <c r="DTH50" s="467"/>
      <c r="DTI50" s="467"/>
      <c r="DTJ50" s="467"/>
      <c r="DTK50" s="467"/>
      <c r="DTL50" s="467"/>
      <c r="DTM50" s="467"/>
      <c r="DTN50" s="467"/>
      <c r="DTO50" s="467"/>
      <c r="DTP50" s="467"/>
      <c r="DTQ50" s="467"/>
      <c r="DTR50" s="467"/>
      <c r="DTS50" s="467"/>
      <c r="DTT50" s="467"/>
      <c r="DTU50" s="467"/>
      <c r="DTV50" s="467"/>
      <c r="DTW50" s="467"/>
      <c r="DTX50" s="467"/>
      <c r="DTY50" s="467"/>
      <c r="DTZ50" s="467"/>
      <c r="DUA50" s="467"/>
      <c r="DUB50" s="467"/>
      <c r="DUC50" s="467"/>
      <c r="DUD50" s="467"/>
      <c r="DUE50" s="467"/>
      <c r="DUF50" s="467"/>
      <c r="DUG50" s="467"/>
      <c r="DUH50" s="467"/>
      <c r="DUI50" s="467"/>
      <c r="DUJ50" s="467"/>
      <c r="DUK50" s="467"/>
      <c r="DUL50" s="467"/>
      <c r="DUM50" s="467"/>
      <c r="DUN50" s="467"/>
      <c r="DUO50" s="467"/>
      <c r="DUP50" s="467"/>
      <c r="DUQ50" s="467"/>
      <c r="DUR50" s="467"/>
      <c r="DUS50" s="467"/>
      <c r="DUT50" s="467"/>
      <c r="DUU50" s="467"/>
      <c r="DUV50" s="467"/>
      <c r="DUW50" s="467"/>
      <c r="DUX50" s="467"/>
      <c r="DUY50" s="467"/>
      <c r="DUZ50" s="467"/>
      <c r="DVA50" s="467"/>
      <c r="DVB50" s="467"/>
      <c r="DVC50" s="467"/>
      <c r="DVD50" s="467"/>
      <c r="DVE50" s="467"/>
      <c r="DVF50" s="467"/>
      <c r="DVG50" s="467"/>
      <c r="DVH50" s="467"/>
      <c r="DVI50" s="467"/>
      <c r="DVJ50" s="467"/>
      <c r="DVK50" s="467"/>
      <c r="DVL50" s="467"/>
      <c r="DVM50" s="467"/>
      <c r="DVN50" s="467"/>
      <c r="DVO50" s="467"/>
      <c r="DVP50" s="467"/>
      <c r="DVQ50" s="467"/>
      <c r="DVR50" s="467"/>
      <c r="DVS50" s="467"/>
      <c r="DVT50" s="467"/>
      <c r="DVU50" s="467"/>
      <c r="DVV50" s="467"/>
      <c r="DVW50" s="467"/>
      <c r="DVX50" s="467"/>
      <c r="DVY50" s="467"/>
      <c r="DVZ50" s="467"/>
      <c r="DWA50" s="467"/>
      <c r="DWB50" s="467"/>
      <c r="DWC50" s="467"/>
      <c r="DWD50" s="467"/>
      <c r="DWE50" s="467"/>
      <c r="DWF50" s="467"/>
      <c r="DWG50" s="467"/>
      <c r="DWH50" s="467"/>
      <c r="DWI50" s="467"/>
      <c r="DWJ50" s="467"/>
      <c r="DWK50" s="467"/>
      <c r="DWL50" s="467"/>
      <c r="DWM50" s="467"/>
      <c r="DWN50" s="467"/>
      <c r="DWO50" s="467"/>
      <c r="DWP50" s="467"/>
      <c r="DWQ50" s="467"/>
      <c r="DWR50" s="467"/>
      <c r="DWS50" s="467"/>
      <c r="DWT50" s="467"/>
      <c r="DWU50" s="467"/>
      <c r="DWV50" s="467"/>
      <c r="DWW50" s="467"/>
      <c r="DWX50" s="467"/>
      <c r="DWY50" s="467"/>
      <c r="DWZ50" s="467"/>
      <c r="DXA50" s="467"/>
      <c r="DXB50" s="467"/>
      <c r="DXC50" s="467"/>
      <c r="DXD50" s="467"/>
      <c r="DXE50" s="467"/>
      <c r="DXF50" s="467"/>
      <c r="DXG50" s="467"/>
      <c r="DXH50" s="467"/>
      <c r="DXI50" s="467"/>
      <c r="DXJ50" s="467"/>
      <c r="DXK50" s="467"/>
      <c r="DXL50" s="467"/>
      <c r="DXM50" s="467"/>
      <c r="DXN50" s="467"/>
      <c r="DXO50" s="467"/>
      <c r="DXP50" s="467"/>
      <c r="DXQ50" s="467"/>
      <c r="DXR50" s="467"/>
      <c r="DXS50" s="467"/>
      <c r="DXT50" s="467"/>
      <c r="DXU50" s="467"/>
      <c r="DXV50" s="467"/>
      <c r="DXW50" s="467"/>
      <c r="DXX50" s="467"/>
      <c r="DXY50" s="467"/>
      <c r="DXZ50" s="467"/>
      <c r="DYA50" s="467"/>
      <c r="DYB50" s="467"/>
      <c r="DYC50" s="467"/>
      <c r="DYD50" s="467"/>
      <c r="DYE50" s="467"/>
      <c r="DYF50" s="467"/>
      <c r="DYG50" s="467"/>
      <c r="DYH50" s="467"/>
      <c r="DYI50" s="467"/>
      <c r="DYJ50" s="467"/>
      <c r="DYK50" s="467"/>
      <c r="DYL50" s="467"/>
      <c r="DYM50" s="467"/>
      <c r="DYN50" s="467"/>
      <c r="DYO50" s="467"/>
      <c r="DYP50" s="467"/>
      <c r="DYQ50" s="467"/>
      <c r="DYR50" s="467"/>
      <c r="DYS50" s="467"/>
      <c r="DYT50" s="467"/>
      <c r="DYU50" s="467"/>
      <c r="DYV50" s="467"/>
      <c r="DYW50" s="467"/>
      <c r="DYX50" s="467"/>
      <c r="DYY50" s="467"/>
      <c r="DYZ50" s="467"/>
      <c r="DZA50" s="467"/>
      <c r="DZB50" s="467"/>
      <c r="DZC50" s="467"/>
      <c r="DZD50" s="467"/>
      <c r="DZE50" s="467"/>
      <c r="DZF50" s="467"/>
      <c r="DZG50" s="467"/>
      <c r="DZH50" s="467"/>
      <c r="DZI50" s="467"/>
      <c r="DZJ50" s="467"/>
      <c r="DZK50" s="467"/>
      <c r="DZL50" s="467"/>
      <c r="DZM50" s="467"/>
      <c r="DZN50" s="467"/>
      <c r="DZO50" s="467"/>
      <c r="DZP50" s="467"/>
      <c r="DZQ50" s="467"/>
      <c r="DZR50" s="467"/>
      <c r="DZS50" s="467"/>
      <c r="DZT50" s="467"/>
      <c r="DZU50" s="467"/>
      <c r="DZV50" s="467"/>
      <c r="DZW50" s="467"/>
      <c r="DZX50" s="467"/>
      <c r="DZY50" s="467"/>
      <c r="DZZ50" s="467"/>
      <c r="EAA50" s="467"/>
      <c r="EAB50" s="467"/>
      <c r="EAC50" s="467"/>
      <c r="EAD50" s="467"/>
      <c r="EAE50" s="467"/>
      <c r="EAF50" s="467"/>
      <c r="EAG50" s="467"/>
      <c r="EAH50" s="467"/>
      <c r="EAI50" s="467"/>
      <c r="EAJ50" s="467"/>
      <c r="EAK50" s="467"/>
      <c r="EAL50" s="467"/>
      <c r="EAM50" s="467"/>
      <c r="EAN50" s="467"/>
      <c r="EAO50" s="467"/>
      <c r="EAP50" s="467"/>
      <c r="EAQ50" s="467"/>
      <c r="EAR50" s="467"/>
      <c r="EAS50" s="467"/>
      <c r="EAT50" s="467"/>
      <c r="EAU50" s="467"/>
      <c r="EAV50" s="467"/>
      <c r="EAW50" s="467"/>
      <c r="EAX50" s="467"/>
      <c r="EAY50" s="467"/>
      <c r="EAZ50" s="467"/>
      <c r="EBA50" s="467"/>
      <c r="EBB50" s="467"/>
      <c r="EBC50" s="467"/>
      <c r="EBD50" s="467"/>
      <c r="EBE50" s="467"/>
      <c r="EBF50" s="467"/>
      <c r="EBG50" s="467"/>
      <c r="EBH50" s="467"/>
      <c r="EBI50" s="467"/>
      <c r="EBJ50" s="467"/>
      <c r="EBK50" s="467"/>
      <c r="EBL50" s="467"/>
      <c r="EBM50" s="467"/>
      <c r="EBN50" s="467"/>
      <c r="EBO50" s="467"/>
      <c r="EBP50" s="467"/>
      <c r="EBQ50" s="467"/>
      <c r="EBR50" s="467"/>
      <c r="EBS50" s="467"/>
      <c r="EBT50" s="467"/>
      <c r="EBU50" s="467"/>
      <c r="EBV50" s="467"/>
      <c r="EBW50" s="467"/>
      <c r="EBX50" s="467"/>
      <c r="EBY50" s="467"/>
      <c r="EBZ50" s="467"/>
      <c r="ECA50" s="467"/>
      <c r="ECB50" s="467"/>
      <c r="ECC50" s="467"/>
      <c r="ECD50" s="467"/>
      <c r="ECE50" s="467"/>
      <c r="ECF50" s="467"/>
      <c r="ECG50" s="467"/>
      <c r="ECH50" s="467"/>
      <c r="ECI50" s="467"/>
      <c r="ECJ50" s="467"/>
      <c r="ECK50" s="467"/>
      <c r="ECL50" s="467"/>
      <c r="ECM50" s="467"/>
      <c r="ECN50" s="467"/>
      <c r="ECO50" s="467"/>
      <c r="ECP50" s="467"/>
      <c r="ECQ50" s="467"/>
      <c r="ECR50" s="467"/>
      <c r="ECS50" s="467"/>
      <c r="ECT50" s="467"/>
      <c r="ECU50" s="467"/>
      <c r="ECV50" s="467"/>
      <c r="ECW50" s="467"/>
      <c r="ECX50" s="467"/>
      <c r="ECY50" s="467"/>
      <c r="ECZ50" s="467"/>
      <c r="EDA50" s="467"/>
      <c r="EDB50" s="467"/>
      <c r="EDC50" s="467"/>
      <c r="EDD50" s="467"/>
      <c r="EDE50" s="467"/>
      <c r="EDF50" s="467"/>
      <c r="EDG50" s="467"/>
      <c r="EDH50" s="467"/>
      <c r="EDI50" s="467"/>
      <c r="EDJ50" s="467"/>
      <c r="EDK50" s="467"/>
      <c r="EDL50" s="467"/>
      <c r="EDM50" s="467"/>
      <c r="EDN50" s="467"/>
      <c r="EDO50" s="467"/>
      <c r="EDP50" s="467"/>
      <c r="EDQ50" s="467"/>
      <c r="EDR50" s="467"/>
      <c r="EDS50" s="467"/>
      <c r="EDT50" s="467"/>
      <c r="EDU50" s="467"/>
      <c r="EDV50" s="467"/>
      <c r="EDW50" s="467"/>
      <c r="EDX50" s="467"/>
      <c r="EDY50" s="467"/>
      <c r="EDZ50" s="467"/>
      <c r="EEA50" s="467"/>
      <c r="EEB50" s="467"/>
      <c r="EEC50" s="467"/>
      <c r="EED50" s="467"/>
      <c r="EEE50" s="467"/>
      <c r="EEF50" s="467"/>
      <c r="EEG50" s="467"/>
      <c r="EEH50" s="467"/>
      <c r="EEI50" s="467"/>
      <c r="EEJ50" s="467"/>
      <c r="EEK50" s="467"/>
      <c r="EEL50" s="467"/>
      <c r="EEM50" s="467"/>
      <c r="EEN50" s="467"/>
      <c r="EEO50" s="467"/>
      <c r="EEP50" s="467"/>
      <c r="EEQ50" s="467"/>
      <c r="EER50" s="467"/>
      <c r="EES50" s="467"/>
      <c r="EET50" s="467"/>
      <c r="EEU50" s="467"/>
      <c r="EEV50" s="467"/>
      <c r="EEW50" s="467"/>
      <c r="EEX50" s="467"/>
      <c r="EEY50" s="467"/>
      <c r="EEZ50" s="467"/>
      <c r="EFA50" s="467"/>
      <c r="EFB50" s="467"/>
      <c r="EFC50" s="467"/>
      <c r="EFD50" s="467"/>
      <c r="EFE50" s="467"/>
      <c r="EFF50" s="467"/>
      <c r="EFG50" s="467"/>
      <c r="EFH50" s="467"/>
      <c r="EFI50" s="467"/>
      <c r="EFJ50" s="467"/>
      <c r="EFK50" s="467"/>
      <c r="EFL50" s="467"/>
      <c r="EFM50" s="467"/>
      <c r="EFN50" s="467"/>
      <c r="EFO50" s="467"/>
      <c r="EFP50" s="467"/>
      <c r="EFQ50" s="467"/>
      <c r="EFR50" s="467"/>
      <c r="EFS50" s="467"/>
      <c r="EFT50" s="467"/>
      <c r="EFU50" s="467"/>
      <c r="EFV50" s="467"/>
      <c r="EFW50" s="467"/>
      <c r="EFX50" s="467"/>
      <c r="EFY50" s="467"/>
      <c r="EFZ50" s="467"/>
      <c r="EGA50" s="467"/>
      <c r="EGB50" s="467"/>
      <c r="EGC50" s="467"/>
      <c r="EGD50" s="467"/>
      <c r="EGE50" s="467"/>
      <c r="EGF50" s="467"/>
      <c r="EGG50" s="467"/>
      <c r="EGH50" s="467"/>
      <c r="EGI50" s="467"/>
      <c r="EGJ50" s="467"/>
      <c r="EGK50" s="467"/>
      <c r="EGL50" s="467"/>
      <c r="EGM50" s="467"/>
      <c r="EGN50" s="467"/>
      <c r="EGO50" s="467"/>
      <c r="EGP50" s="467"/>
      <c r="EGQ50" s="467"/>
      <c r="EGR50" s="467"/>
      <c r="EGS50" s="467"/>
      <c r="EGT50" s="467"/>
      <c r="EGU50" s="467"/>
      <c r="EGV50" s="467"/>
      <c r="EGW50" s="467"/>
      <c r="EGX50" s="467"/>
      <c r="EGY50" s="467"/>
      <c r="EGZ50" s="467"/>
      <c r="EHA50" s="467"/>
      <c r="EHB50" s="467"/>
      <c r="EHC50" s="467"/>
      <c r="EHD50" s="467"/>
      <c r="EHE50" s="467"/>
      <c r="EHF50" s="467"/>
      <c r="EHG50" s="467"/>
      <c r="EHH50" s="467"/>
      <c r="EHI50" s="467"/>
      <c r="EHJ50" s="467"/>
      <c r="EHK50" s="467"/>
      <c r="EHL50" s="467"/>
      <c r="EHM50" s="467"/>
      <c r="EHN50" s="467"/>
      <c r="EHO50" s="467"/>
      <c r="EHP50" s="467"/>
      <c r="EHQ50" s="467"/>
      <c r="EHR50" s="467"/>
      <c r="EHS50" s="467"/>
      <c r="EHT50" s="467"/>
      <c r="EHU50" s="467"/>
      <c r="EHV50" s="467"/>
      <c r="EHW50" s="467"/>
      <c r="EHX50" s="467"/>
      <c r="EHY50" s="467"/>
      <c r="EHZ50" s="467"/>
      <c r="EIA50" s="467"/>
      <c r="EIB50" s="467"/>
      <c r="EIC50" s="467"/>
      <c r="EID50" s="467"/>
      <c r="EIE50" s="467"/>
      <c r="EIF50" s="467"/>
      <c r="EIG50" s="467"/>
      <c r="EIH50" s="467"/>
      <c r="EII50" s="467"/>
      <c r="EIJ50" s="467"/>
      <c r="EIK50" s="467"/>
      <c r="EIL50" s="467"/>
      <c r="EIM50" s="467"/>
      <c r="EIN50" s="467"/>
      <c r="EIO50" s="467"/>
      <c r="EIP50" s="467"/>
      <c r="EIQ50" s="467"/>
      <c r="EIR50" s="467"/>
      <c r="EIS50" s="467"/>
      <c r="EIT50" s="467"/>
      <c r="EIU50" s="467"/>
      <c r="EIV50" s="467"/>
      <c r="EIW50" s="467"/>
      <c r="EIX50" s="467"/>
      <c r="EIY50" s="467"/>
      <c r="EIZ50" s="467"/>
      <c r="EJA50" s="467"/>
      <c r="EJB50" s="467"/>
      <c r="EJC50" s="467"/>
      <c r="EJD50" s="467"/>
      <c r="EJE50" s="467"/>
      <c r="EJF50" s="467"/>
      <c r="EJG50" s="467"/>
      <c r="EJH50" s="467"/>
      <c r="EJI50" s="467"/>
      <c r="EJJ50" s="467"/>
      <c r="EJK50" s="467"/>
      <c r="EJL50" s="467"/>
      <c r="EJM50" s="467"/>
      <c r="EJN50" s="467"/>
      <c r="EJO50" s="467"/>
      <c r="EJP50" s="467"/>
      <c r="EJQ50" s="467"/>
      <c r="EJR50" s="467"/>
      <c r="EJS50" s="467"/>
      <c r="EJT50" s="467"/>
      <c r="EJU50" s="467"/>
      <c r="EJV50" s="467"/>
      <c r="EJW50" s="467"/>
      <c r="EJX50" s="467"/>
      <c r="EJY50" s="467"/>
      <c r="EJZ50" s="467"/>
      <c r="EKA50" s="467"/>
      <c r="EKB50" s="467"/>
      <c r="EKC50" s="467"/>
      <c r="EKD50" s="467"/>
      <c r="EKE50" s="467"/>
      <c r="EKF50" s="467"/>
      <c r="EKG50" s="467"/>
      <c r="EKH50" s="467"/>
      <c r="EKI50" s="467"/>
      <c r="EKJ50" s="467"/>
      <c r="EKK50" s="467"/>
      <c r="EKL50" s="467"/>
      <c r="EKM50" s="467"/>
      <c r="EKN50" s="467"/>
      <c r="EKO50" s="467"/>
      <c r="EKP50" s="467"/>
      <c r="EKQ50" s="467"/>
      <c r="EKR50" s="467"/>
      <c r="EKS50" s="467"/>
      <c r="EKT50" s="467"/>
      <c r="EKU50" s="467"/>
      <c r="EKV50" s="467"/>
      <c r="EKW50" s="467"/>
      <c r="EKX50" s="467"/>
      <c r="EKY50" s="467"/>
      <c r="EKZ50" s="467"/>
      <c r="ELA50" s="467"/>
      <c r="ELB50" s="467"/>
      <c r="ELC50" s="467"/>
      <c r="ELD50" s="467"/>
      <c r="ELE50" s="467"/>
      <c r="ELF50" s="467"/>
      <c r="ELG50" s="467"/>
      <c r="ELH50" s="467"/>
      <c r="ELI50" s="467"/>
      <c r="ELJ50" s="467"/>
      <c r="ELK50" s="467"/>
      <c r="ELL50" s="467"/>
      <c r="ELM50" s="467"/>
      <c r="ELN50" s="467"/>
      <c r="ELO50" s="467"/>
      <c r="ELP50" s="467"/>
      <c r="ELQ50" s="467"/>
      <c r="ELR50" s="467"/>
      <c r="ELS50" s="467"/>
      <c r="ELT50" s="467"/>
      <c r="ELU50" s="467"/>
      <c r="ELV50" s="467"/>
      <c r="ELW50" s="467"/>
      <c r="ELX50" s="467"/>
      <c r="ELY50" s="467"/>
      <c r="ELZ50" s="467"/>
      <c r="EMA50" s="467"/>
      <c r="EMB50" s="467"/>
      <c r="EMC50" s="467"/>
      <c r="EMD50" s="467"/>
      <c r="EME50" s="467"/>
      <c r="EMF50" s="467"/>
      <c r="EMG50" s="467"/>
      <c r="EMH50" s="467"/>
      <c r="EMI50" s="467"/>
      <c r="EMJ50" s="467"/>
      <c r="EMK50" s="467"/>
      <c r="EML50" s="467"/>
      <c r="EMM50" s="467"/>
      <c r="EMN50" s="467"/>
      <c r="EMO50" s="467"/>
      <c r="EMP50" s="467"/>
      <c r="EMQ50" s="467"/>
      <c r="EMR50" s="467"/>
      <c r="EMS50" s="467"/>
      <c r="EMT50" s="467"/>
      <c r="EMU50" s="467"/>
      <c r="EMV50" s="467"/>
      <c r="EMW50" s="467"/>
      <c r="EMX50" s="467"/>
      <c r="EMY50" s="467"/>
      <c r="EMZ50" s="467"/>
      <c r="ENA50" s="467"/>
      <c r="ENB50" s="467"/>
      <c r="ENC50" s="467"/>
      <c r="END50" s="467"/>
      <c r="ENE50" s="467"/>
      <c r="ENF50" s="467"/>
      <c r="ENG50" s="467"/>
      <c r="ENH50" s="467"/>
      <c r="ENI50" s="467"/>
      <c r="ENJ50" s="467"/>
      <c r="ENK50" s="467"/>
      <c r="ENL50" s="467"/>
      <c r="ENM50" s="467"/>
      <c r="ENN50" s="467"/>
      <c r="ENO50" s="467"/>
      <c r="ENP50" s="467"/>
      <c r="ENQ50" s="467"/>
      <c r="ENR50" s="467"/>
      <c r="ENS50" s="467"/>
      <c r="ENT50" s="467"/>
      <c r="ENU50" s="467"/>
      <c r="ENV50" s="467"/>
      <c r="ENW50" s="467"/>
      <c r="ENX50" s="467"/>
      <c r="ENY50" s="467"/>
      <c r="ENZ50" s="467"/>
      <c r="EOA50" s="467"/>
      <c r="EOB50" s="467"/>
      <c r="EOC50" s="467"/>
      <c r="EOD50" s="467"/>
      <c r="EOE50" s="467"/>
      <c r="EOF50" s="467"/>
      <c r="EOG50" s="467"/>
      <c r="EOH50" s="467"/>
      <c r="EOI50" s="467"/>
      <c r="EOJ50" s="467"/>
      <c r="EOK50" s="467"/>
      <c r="EOL50" s="467"/>
      <c r="EOM50" s="467"/>
      <c r="EON50" s="467"/>
      <c r="EOO50" s="467"/>
      <c r="EOP50" s="467"/>
      <c r="EOQ50" s="467"/>
      <c r="EOR50" s="467"/>
      <c r="EOS50" s="467"/>
      <c r="EOT50" s="467"/>
      <c r="EOU50" s="467"/>
      <c r="EOV50" s="467"/>
      <c r="EOW50" s="467"/>
      <c r="EOX50" s="467"/>
      <c r="EOY50" s="467"/>
      <c r="EOZ50" s="467"/>
      <c r="EPA50" s="467"/>
      <c r="EPB50" s="467"/>
      <c r="EPC50" s="467"/>
      <c r="EPD50" s="467"/>
      <c r="EPE50" s="467"/>
      <c r="EPF50" s="467"/>
      <c r="EPG50" s="467"/>
      <c r="EPH50" s="467"/>
      <c r="EPI50" s="467"/>
      <c r="EPJ50" s="467"/>
      <c r="EPK50" s="467"/>
      <c r="EPL50" s="467"/>
      <c r="EPM50" s="467"/>
      <c r="EPN50" s="467"/>
      <c r="EPO50" s="467"/>
      <c r="EPP50" s="467"/>
      <c r="EPQ50" s="467"/>
      <c r="EPR50" s="467"/>
      <c r="EPS50" s="467"/>
      <c r="EPT50" s="467"/>
      <c r="EPU50" s="467"/>
      <c r="EPV50" s="467"/>
      <c r="EPW50" s="467"/>
      <c r="EPX50" s="467"/>
      <c r="EPY50" s="467"/>
      <c r="EPZ50" s="467"/>
      <c r="EQA50" s="467"/>
      <c r="EQB50" s="467"/>
      <c r="EQC50" s="467"/>
      <c r="EQD50" s="467"/>
      <c r="EQE50" s="467"/>
      <c r="EQF50" s="467"/>
      <c r="EQG50" s="467"/>
      <c r="EQH50" s="467"/>
      <c r="EQI50" s="467"/>
      <c r="EQJ50" s="467"/>
      <c r="EQK50" s="467"/>
      <c r="EQL50" s="467"/>
      <c r="EQM50" s="467"/>
      <c r="EQN50" s="467"/>
      <c r="EQO50" s="467"/>
      <c r="EQP50" s="467"/>
      <c r="EQQ50" s="467"/>
      <c r="EQR50" s="467"/>
      <c r="EQS50" s="467"/>
      <c r="EQT50" s="467"/>
      <c r="EQU50" s="467"/>
      <c r="EQV50" s="467"/>
      <c r="EQW50" s="467"/>
      <c r="EQX50" s="467"/>
      <c r="EQY50" s="467"/>
      <c r="EQZ50" s="467"/>
      <c r="ERA50" s="467"/>
      <c r="ERB50" s="467"/>
      <c r="ERC50" s="467"/>
      <c r="ERD50" s="467"/>
      <c r="ERE50" s="467"/>
      <c r="ERF50" s="467"/>
      <c r="ERG50" s="467"/>
      <c r="ERH50" s="467"/>
      <c r="ERI50" s="467"/>
      <c r="ERJ50" s="467"/>
      <c r="ERK50" s="467"/>
      <c r="ERL50" s="467"/>
      <c r="ERM50" s="467"/>
      <c r="ERN50" s="467"/>
      <c r="ERO50" s="467"/>
      <c r="ERP50" s="467"/>
      <c r="ERQ50" s="467"/>
      <c r="ERR50" s="467"/>
      <c r="ERS50" s="467"/>
      <c r="ERT50" s="467"/>
      <c r="ERU50" s="467"/>
      <c r="ERV50" s="467"/>
      <c r="ERW50" s="467"/>
      <c r="ERX50" s="467"/>
      <c r="ERY50" s="467"/>
      <c r="ERZ50" s="467"/>
      <c r="ESA50" s="467"/>
      <c r="ESB50" s="467"/>
      <c r="ESC50" s="467"/>
      <c r="ESD50" s="467"/>
      <c r="ESE50" s="467"/>
      <c r="ESF50" s="467"/>
      <c r="ESG50" s="467"/>
      <c r="ESH50" s="467"/>
      <c r="ESI50" s="467"/>
      <c r="ESJ50" s="467"/>
      <c r="ESK50" s="467"/>
      <c r="ESL50" s="467"/>
      <c r="ESM50" s="467"/>
      <c r="ESN50" s="467"/>
      <c r="ESO50" s="467"/>
      <c r="ESP50" s="467"/>
      <c r="ESQ50" s="467"/>
      <c r="ESR50" s="467"/>
      <c r="ESS50" s="467"/>
      <c r="EST50" s="467"/>
      <c r="ESU50" s="467"/>
      <c r="ESV50" s="467"/>
      <c r="ESW50" s="467"/>
      <c r="ESX50" s="467"/>
      <c r="ESY50" s="467"/>
      <c r="ESZ50" s="467"/>
      <c r="ETA50" s="467"/>
      <c r="ETB50" s="467"/>
      <c r="ETC50" s="467"/>
      <c r="ETD50" s="467"/>
      <c r="ETE50" s="467"/>
      <c r="ETF50" s="467"/>
      <c r="ETG50" s="467"/>
      <c r="ETH50" s="467"/>
      <c r="ETI50" s="467"/>
      <c r="ETJ50" s="467"/>
      <c r="ETK50" s="467"/>
      <c r="ETL50" s="467"/>
      <c r="ETM50" s="467"/>
      <c r="ETN50" s="467"/>
      <c r="ETO50" s="467"/>
      <c r="ETP50" s="467"/>
      <c r="ETQ50" s="467"/>
      <c r="ETR50" s="467"/>
      <c r="ETS50" s="467"/>
      <c r="ETT50" s="467"/>
      <c r="ETU50" s="467"/>
      <c r="ETV50" s="467"/>
      <c r="ETW50" s="467"/>
      <c r="ETX50" s="467"/>
      <c r="ETY50" s="467"/>
      <c r="ETZ50" s="467"/>
      <c r="EUA50" s="467"/>
      <c r="EUB50" s="467"/>
      <c r="EUC50" s="467"/>
      <c r="EUD50" s="467"/>
      <c r="EUE50" s="467"/>
      <c r="EUF50" s="467"/>
      <c r="EUG50" s="467"/>
      <c r="EUH50" s="467"/>
      <c r="EUI50" s="467"/>
      <c r="EUJ50" s="467"/>
      <c r="EUK50" s="467"/>
      <c r="EUL50" s="467"/>
      <c r="EUM50" s="467"/>
      <c r="EUN50" s="467"/>
      <c r="EUO50" s="467"/>
      <c r="EUP50" s="467"/>
      <c r="EUQ50" s="467"/>
      <c r="EUR50" s="467"/>
      <c r="EUS50" s="467"/>
      <c r="EUT50" s="467"/>
      <c r="EUU50" s="467"/>
      <c r="EUV50" s="467"/>
      <c r="EUW50" s="467"/>
      <c r="EUX50" s="467"/>
      <c r="EUY50" s="467"/>
      <c r="EUZ50" s="467"/>
      <c r="EVA50" s="467"/>
      <c r="EVB50" s="467"/>
      <c r="EVC50" s="467"/>
      <c r="EVD50" s="467"/>
      <c r="EVE50" s="467"/>
      <c r="EVF50" s="467"/>
      <c r="EVG50" s="467"/>
      <c r="EVH50" s="467"/>
      <c r="EVI50" s="467"/>
      <c r="EVJ50" s="467"/>
      <c r="EVK50" s="467"/>
      <c r="EVL50" s="467"/>
      <c r="EVM50" s="467"/>
      <c r="EVN50" s="467"/>
      <c r="EVO50" s="467"/>
      <c r="EVP50" s="467"/>
      <c r="EVQ50" s="467"/>
      <c r="EVR50" s="467"/>
      <c r="EVS50" s="467"/>
      <c r="EVT50" s="467"/>
      <c r="EVU50" s="467"/>
      <c r="EVV50" s="467"/>
      <c r="EVW50" s="467"/>
      <c r="EVX50" s="467"/>
      <c r="EVY50" s="467"/>
      <c r="EVZ50" s="467"/>
      <c r="EWA50" s="467"/>
      <c r="EWB50" s="467"/>
      <c r="EWC50" s="467"/>
      <c r="EWD50" s="467"/>
      <c r="EWE50" s="467"/>
      <c r="EWF50" s="467"/>
      <c r="EWG50" s="467"/>
      <c r="EWH50" s="467"/>
      <c r="EWI50" s="467"/>
      <c r="EWJ50" s="467"/>
      <c r="EWK50" s="467"/>
      <c r="EWL50" s="467"/>
      <c r="EWM50" s="467"/>
      <c r="EWN50" s="467"/>
      <c r="EWO50" s="467"/>
      <c r="EWP50" s="467"/>
      <c r="EWQ50" s="467"/>
      <c r="EWR50" s="467"/>
      <c r="EWS50" s="467"/>
      <c r="EWT50" s="467"/>
      <c r="EWU50" s="467"/>
      <c r="EWV50" s="467"/>
      <c r="EWW50" s="467"/>
      <c r="EWX50" s="467"/>
      <c r="EWY50" s="467"/>
      <c r="EWZ50" s="467"/>
      <c r="EXA50" s="467"/>
      <c r="EXB50" s="467"/>
      <c r="EXC50" s="467"/>
      <c r="EXD50" s="467"/>
      <c r="EXE50" s="467"/>
      <c r="EXF50" s="467"/>
      <c r="EXG50" s="467"/>
      <c r="EXH50" s="467"/>
      <c r="EXI50" s="467"/>
      <c r="EXJ50" s="467"/>
      <c r="EXK50" s="467"/>
      <c r="EXL50" s="467"/>
      <c r="EXM50" s="467"/>
      <c r="EXN50" s="467"/>
      <c r="EXO50" s="467"/>
      <c r="EXP50" s="467"/>
      <c r="EXQ50" s="467"/>
      <c r="EXR50" s="467"/>
      <c r="EXS50" s="467"/>
      <c r="EXT50" s="467"/>
      <c r="EXU50" s="467"/>
      <c r="EXV50" s="467"/>
      <c r="EXW50" s="467"/>
      <c r="EXX50" s="467"/>
      <c r="EXY50" s="467"/>
      <c r="EXZ50" s="467"/>
      <c r="EYA50" s="467"/>
      <c r="EYB50" s="467"/>
      <c r="EYC50" s="467"/>
      <c r="EYD50" s="467"/>
      <c r="EYE50" s="467"/>
      <c r="EYF50" s="467"/>
      <c r="EYG50" s="467"/>
      <c r="EYH50" s="467"/>
      <c r="EYI50" s="467"/>
      <c r="EYJ50" s="467"/>
      <c r="EYK50" s="467"/>
      <c r="EYL50" s="467"/>
      <c r="EYM50" s="467"/>
      <c r="EYN50" s="467"/>
      <c r="EYO50" s="467"/>
      <c r="EYP50" s="467"/>
      <c r="EYQ50" s="467"/>
      <c r="EYR50" s="467"/>
      <c r="EYS50" s="467"/>
      <c r="EYT50" s="467"/>
      <c r="EYU50" s="467"/>
      <c r="EYV50" s="467"/>
      <c r="EYW50" s="467"/>
      <c r="EYX50" s="467"/>
      <c r="EYY50" s="467"/>
      <c r="EYZ50" s="467"/>
      <c r="EZA50" s="467"/>
      <c r="EZB50" s="467"/>
      <c r="EZC50" s="467"/>
      <c r="EZD50" s="467"/>
      <c r="EZE50" s="467"/>
      <c r="EZF50" s="467"/>
      <c r="EZG50" s="467"/>
      <c r="EZH50" s="467"/>
      <c r="EZI50" s="467"/>
      <c r="EZJ50" s="467"/>
      <c r="EZK50" s="467"/>
      <c r="EZL50" s="467"/>
      <c r="EZM50" s="467"/>
      <c r="EZN50" s="467"/>
      <c r="EZO50" s="467"/>
      <c r="EZP50" s="467"/>
      <c r="EZQ50" s="467"/>
      <c r="EZR50" s="467"/>
      <c r="EZS50" s="467"/>
      <c r="EZT50" s="467"/>
      <c r="EZU50" s="467"/>
      <c r="EZV50" s="467"/>
      <c r="EZW50" s="467"/>
      <c r="EZX50" s="467"/>
      <c r="EZY50" s="467"/>
      <c r="EZZ50" s="467"/>
      <c r="FAA50" s="467"/>
      <c r="FAB50" s="467"/>
      <c r="FAC50" s="467"/>
      <c r="FAD50" s="467"/>
      <c r="FAE50" s="467"/>
      <c r="FAF50" s="467"/>
      <c r="FAG50" s="467"/>
      <c r="FAH50" s="467"/>
      <c r="FAI50" s="467"/>
      <c r="FAJ50" s="467"/>
      <c r="FAK50" s="467"/>
      <c r="FAL50" s="467"/>
      <c r="FAM50" s="467"/>
      <c r="FAN50" s="467"/>
      <c r="FAO50" s="467"/>
      <c r="FAP50" s="467"/>
      <c r="FAQ50" s="467"/>
      <c r="FAR50" s="467"/>
      <c r="FAS50" s="467"/>
      <c r="FAT50" s="467"/>
      <c r="FAU50" s="467"/>
      <c r="FAV50" s="467"/>
      <c r="FAW50" s="467"/>
      <c r="FAX50" s="467"/>
      <c r="FAY50" s="467"/>
      <c r="FAZ50" s="467"/>
      <c r="FBA50" s="467"/>
      <c r="FBB50" s="467"/>
      <c r="FBC50" s="467"/>
      <c r="FBD50" s="467"/>
      <c r="FBE50" s="467"/>
      <c r="FBF50" s="467"/>
      <c r="FBG50" s="467"/>
      <c r="FBH50" s="467"/>
      <c r="FBI50" s="467"/>
      <c r="FBJ50" s="467"/>
      <c r="FBK50" s="467"/>
      <c r="FBL50" s="467"/>
      <c r="FBM50" s="467"/>
      <c r="FBN50" s="467"/>
      <c r="FBO50" s="467"/>
      <c r="FBP50" s="467"/>
      <c r="FBQ50" s="467"/>
      <c r="FBR50" s="467"/>
      <c r="FBS50" s="467"/>
      <c r="FBT50" s="467"/>
      <c r="FBU50" s="467"/>
      <c r="FBV50" s="467"/>
      <c r="FBW50" s="467"/>
      <c r="FBX50" s="467"/>
      <c r="FBY50" s="467"/>
      <c r="FBZ50" s="467"/>
      <c r="FCA50" s="467"/>
      <c r="FCB50" s="467"/>
      <c r="FCC50" s="467"/>
      <c r="FCD50" s="467"/>
      <c r="FCE50" s="467"/>
      <c r="FCF50" s="467"/>
      <c r="FCG50" s="467"/>
      <c r="FCH50" s="467"/>
      <c r="FCI50" s="467"/>
      <c r="FCJ50" s="467"/>
      <c r="FCK50" s="467"/>
      <c r="FCL50" s="467"/>
      <c r="FCM50" s="467"/>
      <c r="FCN50" s="467"/>
      <c r="FCO50" s="467"/>
      <c r="FCP50" s="467"/>
      <c r="FCQ50" s="467"/>
      <c r="FCR50" s="467"/>
      <c r="FCS50" s="467"/>
      <c r="FCT50" s="467"/>
      <c r="FCU50" s="467"/>
      <c r="FCV50" s="467"/>
      <c r="FCW50" s="467"/>
      <c r="FCX50" s="467"/>
      <c r="FCY50" s="467"/>
      <c r="FCZ50" s="467"/>
      <c r="FDA50" s="467"/>
      <c r="FDB50" s="467"/>
      <c r="FDC50" s="467"/>
      <c r="FDD50" s="467"/>
      <c r="FDE50" s="467"/>
      <c r="FDF50" s="467"/>
      <c r="FDG50" s="467"/>
      <c r="FDH50" s="467"/>
      <c r="FDI50" s="467"/>
      <c r="FDJ50" s="467"/>
      <c r="FDK50" s="467"/>
      <c r="FDL50" s="467"/>
      <c r="FDM50" s="467"/>
      <c r="FDN50" s="467"/>
      <c r="FDO50" s="467"/>
      <c r="FDP50" s="467"/>
      <c r="FDQ50" s="467"/>
      <c r="FDR50" s="467"/>
      <c r="FDS50" s="467"/>
      <c r="FDT50" s="467"/>
      <c r="FDU50" s="467"/>
      <c r="FDV50" s="467"/>
      <c r="FDW50" s="467"/>
      <c r="FDX50" s="467"/>
      <c r="FDY50" s="467"/>
      <c r="FDZ50" s="467"/>
      <c r="FEA50" s="467"/>
      <c r="FEB50" s="467"/>
      <c r="FEC50" s="467"/>
      <c r="FED50" s="467"/>
      <c r="FEE50" s="467"/>
      <c r="FEF50" s="467"/>
      <c r="FEG50" s="467"/>
      <c r="FEH50" s="467"/>
      <c r="FEI50" s="467"/>
      <c r="FEJ50" s="467"/>
      <c r="FEK50" s="467"/>
      <c r="FEL50" s="467"/>
      <c r="FEM50" s="467"/>
      <c r="FEN50" s="467"/>
      <c r="FEO50" s="467"/>
      <c r="FEP50" s="467"/>
      <c r="FEQ50" s="467"/>
      <c r="FER50" s="467"/>
      <c r="FES50" s="467"/>
      <c r="FET50" s="467"/>
      <c r="FEU50" s="467"/>
      <c r="FEV50" s="467"/>
      <c r="FEW50" s="467"/>
      <c r="FEX50" s="467"/>
      <c r="FEY50" s="467"/>
      <c r="FEZ50" s="467"/>
      <c r="FFA50" s="467"/>
      <c r="FFB50" s="467"/>
      <c r="FFC50" s="467"/>
      <c r="FFD50" s="467"/>
      <c r="FFE50" s="467"/>
      <c r="FFF50" s="467"/>
      <c r="FFG50" s="467"/>
      <c r="FFH50" s="467"/>
      <c r="FFI50" s="467"/>
      <c r="FFJ50" s="467"/>
      <c r="FFK50" s="467"/>
      <c r="FFL50" s="467"/>
      <c r="FFM50" s="467"/>
      <c r="FFN50" s="467"/>
      <c r="FFO50" s="467"/>
      <c r="FFP50" s="467"/>
      <c r="FFQ50" s="467"/>
      <c r="FFR50" s="467"/>
      <c r="FFS50" s="467"/>
      <c r="FFT50" s="467"/>
      <c r="FFU50" s="467"/>
      <c r="FFV50" s="467"/>
      <c r="FFW50" s="467"/>
      <c r="FFX50" s="467"/>
      <c r="FFY50" s="467"/>
      <c r="FFZ50" s="467"/>
      <c r="FGA50" s="467"/>
      <c r="FGB50" s="467"/>
      <c r="FGC50" s="467"/>
      <c r="FGD50" s="467"/>
      <c r="FGE50" s="467"/>
      <c r="FGF50" s="467"/>
      <c r="FGG50" s="467"/>
      <c r="FGH50" s="467"/>
      <c r="FGI50" s="467"/>
      <c r="FGJ50" s="467"/>
      <c r="FGK50" s="467"/>
      <c r="FGL50" s="467"/>
      <c r="FGM50" s="467"/>
      <c r="FGN50" s="467"/>
      <c r="FGO50" s="467"/>
      <c r="FGP50" s="467"/>
      <c r="FGQ50" s="467"/>
      <c r="FGR50" s="467"/>
      <c r="FGS50" s="467"/>
      <c r="FGT50" s="467"/>
      <c r="FGU50" s="467"/>
      <c r="FGV50" s="467"/>
      <c r="FGW50" s="467"/>
      <c r="FGX50" s="467"/>
      <c r="FGY50" s="467"/>
      <c r="FGZ50" s="467"/>
      <c r="FHA50" s="467"/>
      <c r="FHB50" s="467"/>
      <c r="FHC50" s="467"/>
      <c r="FHD50" s="467"/>
      <c r="FHE50" s="467"/>
      <c r="FHF50" s="467"/>
      <c r="FHG50" s="467"/>
      <c r="FHH50" s="467"/>
      <c r="FHI50" s="467"/>
      <c r="FHJ50" s="467"/>
      <c r="FHK50" s="467"/>
      <c r="FHL50" s="467"/>
      <c r="FHM50" s="467"/>
      <c r="FHN50" s="467"/>
      <c r="FHO50" s="467"/>
      <c r="FHP50" s="467"/>
      <c r="FHQ50" s="467"/>
      <c r="FHR50" s="467"/>
      <c r="FHS50" s="467"/>
      <c r="FHT50" s="467"/>
      <c r="FHU50" s="467"/>
      <c r="FHV50" s="467"/>
      <c r="FHW50" s="467"/>
      <c r="FHX50" s="467"/>
      <c r="FHY50" s="467"/>
      <c r="FHZ50" s="467"/>
      <c r="FIA50" s="467"/>
      <c r="FIB50" s="467"/>
      <c r="FIC50" s="467"/>
      <c r="FID50" s="467"/>
      <c r="FIE50" s="467"/>
      <c r="FIF50" s="467"/>
      <c r="FIG50" s="467"/>
      <c r="FIH50" s="467"/>
      <c r="FII50" s="467"/>
      <c r="FIJ50" s="467"/>
      <c r="FIK50" s="467"/>
      <c r="FIL50" s="467"/>
      <c r="FIM50" s="467"/>
      <c r="FIN50" s="467"/>
      <c r="FIO50" s="467"/>
      <c r="FIP50" s="467"/>
      <c r="FIQ50" s="467"/>
      <c r="FIR50" s="467"/>
      <c r="FIS50" s="467"/>
      <c r="FIT50" s="467"/>
      <c r="FIU50" s="467"/>
      <c r="FIV50" s="467"/>
      <c r="FIW50" s="467"/>
      <c r="FIX50" s="467"/>
      <c r="FIY50" s="467"/>
      <c r="FIZ50" s="467"/>
      <c r="FJA50" s="467"/>
      <c r="FJB50" s="467"/>
      <c r="FJC50" s="467"/>
      <c r="FJD50" s="467"/>
      <c r="FJE50" s="467"/>
      <c r="FJF50" s="467"/>
      <c r="FJG50" s="467"/>
      <c r="FJH50" s="467"/>
      <c r="FJI50" s="467"/>
      <c r="FJJ50" s="467"/>
      <c r="FJK50" s="467"/>
      <c r="FJL50" s="467"/>
      <c r="FJM50" s="467"/>
      <c r="FJN50" s="467"/>
      <c r="FJO50" s="467"/>
      <c r="FJP50" s="467"/>
      <c r="FJQ50" s="467"/>
      <c r="FJR50" s="467"/>
      <c r="FJS50" s="467"/>
      <c r="FJT50" s="467"/>
      <c r="FJU50" s="467"/>
      <c r="FJV50" s="467"/>
      <c r="FJW50" s="467"/>
      <c r="FJX50" s="467"/>
      <c r="FJY50" s="467"/>
      <c r="FJZ50" s="467"/>
      <c r="FKA50" s="467"/>
      <c r="FKB50" s="467"/>
      <c r="FKC50" s="467"/>
      <c r="FKD50" s="467"/>
      <c r="FKE50" s="467"/>
      <c r="FKF50" s="467"/>
      <c r="FKG50" s="467"/>
      <c r="FKH50" s="467"/>
      <c r="FKI50" s="467"/>
      <c r="FKJ50" s="467"/>
      <c r="FKK50" s="467"/>
      <c r="FKL50" s="467"/>
      <c r="FKM50" s="467"/>
      <c r="FKN50" s="467"/>
      <c r="FKO50" s="467"/>
      <c r="FKP50" s="467"/>
      <c r="FKQ50" s="467"/>
      <c r="FKR50" s="467"/>
      <c r="FKS50" s="467"/>
      <c r="FKT50" s="467"/>
      <c r="FKU50" s="467"/>
      <c r="FKV50" s="467"/>
      <c r="FKW50" s="467"/>
      <c r="FKX50" s="467"/>
      <c r="FKY50" s="467"/>
      <c r="FKZ50" s="467"/>
      <c r="FLA50" s="467"/>
      <c r="FLB50" s="467"/>
      <c r="FLC50" s="467"/>
      <c r="FLD50" s="467"/>
      <c r="FLE50" s="467"/>
      <c r="FLF50" s="467"/>
      <c r="FLG50" s="467"/>
      <c r="FLH50" s="467"/>
      <c r="FLI50" s="467"/>
      <c r="FLJ50" s="467"/>
      <c r="FLK50" s="467"/>
      <c r="FLL50" s="467"/>
      <c r="FLM50" s="467"/>
      <c r="FLN50" s="467"/>
      <c r="FLO50" s="467"/>
      <c r="FLP50" s="467"/>
      <c r="FLQ50" s="467"/>
      <c r="FLR50" s="467"/>
      <c r="FLS50" s="467"/>
      <c r="FLT50" s="467"/>
      <c r="FLU50" s="467"/>
      <c r="FLV50" s="467"/>
      <c r="FLW50" s="467"/>
      <c r="FLX50" s="467"/>
      <c r="FLY50" s="467"/>
      <c r="FLZ50" s="467"/>
      <c r="FMA50" s="467"/>
      <c r="FMB50" s="467"/>
      <c r="FMC50" s="467"/>
      <c r="FMD50" s="467"/>
      <c r="FME50" s="467"/>
      <c r="FMF50" s="467"/>
      <c r="FMG50" s="467"/>
      <c r="FMH50" s="467"/>
      <c r="FMI50" s="467"/>
      <c r="FMJ50" s="467"/>
      <c r="FMK50" s="467"/>
      <c r="FML50" s="467"/>
      <c r="FMM50" s="467"/>
      <c r="FMN50" s="467"/>
      <c r="FMO50" s="467"/>
      <c r="FMP50" s="467"/>
      <c r="FMQ50" s="467"/>
      <c r="FMR50" s="467"/>
      <c r="FMS50" s="467"/>
      <c r="FMT50" s="467"/>
      <c r="FMU50" s="467"/>
      <c r="FMV50" s="467"/>
      <c r="FMW50" s="467"/>
      <c r="FMX50" s="467"/>
      <c r="FMY50" s="467"/>
      <c r="FMZ50" s="467"/>
      <c r="FNA50" s="467"/>
      <c r="FNB50" s="467"/>
      <c r="FNC50" s="467"/>
      <c r="FND50" s="467"/>
      <c r="FNE50" s="467"/>
      <c r="FNF50" s="467"/>
      <c r="FNG50" s="467"/>
      <c r="FNH50" s="467"/>
      <c r="FNI50" s="467"/>
      <c r="FNJ50" s="467"/>
      <c r="FNK50" s="467"/>
      <c r="FNL50" s="467"/>
      <c r="FNM50" s="467"/>
      <c r="FNN50" s="467"/>
      <c r="FNO50" s="467"/>
      <c r="FNP50" s="467"/>
      <c r="FNQ50" s="467"/>
      <c r="FNR50" s="467"/>
      <c r="FNS50" s="467"/>
      <c r="FNT50" s="467"/>
      <c r="FNU50" s="467"/>
      <c r="FNV50" s="467"/>
      <c r="FNW50" s="467"/>
      <c r="FNX50" s="467"/>
      <c r="FNY50" s="467"/>
      <c r="FNZ50" s="467"/>
      <c r="FOA50" s="467"/>
      <c r="FOB50" s="467"/>
      <c r="FOC50" s="467"/>
      <c r="FOD50" s="467"/>
      <c r="FOE50" s="467"/>
      <c r="FOF50" s="467"/>
      <c r="FOG50" s="467"/>
      <c r="FOH50" s="467"/>
      <c r="FOI50" s="467"/>
      <c r="FOJ50" s="467"/>
      <c r="FOK50" s="467"/>
      <c r="FOL50" s="467"/>
      <c r="FOM50" s="467"/>
      <c r="FON50" s="467"/>
      <c r="FOO50" s="467"/>
      <c r="FOP50" s="467"/>
      <c r="FOQ50" s="467"/>
      <c r="FOR50" s="467"/>
      <c r="FOS50" s="467"/>
      <c r="FOT50" s="467"/>
      <c r="FOU50" s="467"/>
      <c r="FOV50" s="467"/>
      <c r="FOW50" s="467"/>
      <c r="FOX50" s="467"/>
      <c r="FOY50" s="467"/>
      <c r="FOZ50" s="467"/>
      <c r="FPA50" s="467"/>
      <c r="FPB50" s="467"/>
      <c r="FPC50" s="467"/>
      <c r="FPD50" s="467"/>
      <c r="FPE50" s="467"/>
      <c r="FPF50" s="467"/>
      <c r="FPG50" s="467"/>
      <c r="FPH50" s="467"/>
      <c r="FPI50" s="467"/>
      <c r="FPJ50" s="467"/>
      <c r="FPK50" s="467"/>
      <c r="FPL50" s="467"/>
      <c r="FPM50" s="467"/>
      <c r="FPN50" s="467"/>
      <c r="FPO50" s="467"/>
      <c r="FPP50" s="467"/>
      <c r="FPQ50" s="467"/>
      <c r="FPR50" s="467"/>
      <c r="FPS50" s="467"/>
      <c r="FPT50" s="467"/>
      <c r="FPU50" s="467"/>
      <c r="FPV50" s="467"/>
      <c r="FPW50" s="467"/>
      <c r="FPX50" s="467"/>
      <c r="FPY50" s="467"/>
      <c r="FPZ50" s="467"/>
      <c r="FQA50" s="467"/>
      <c r="FQB50" s="467"/>
      <c r="FQC50" s="467"/>
      <c r="FQD50" s="467"/>
      <c r="FQE50" s="467"/>
      <c r="FQF50" s="467"/>
      <c r="FQG50" s="467"/>
      <c r="FQH50" s="467"/>
      <c r="FQI50" s="467"/>
      <c r="FQJ50" s="467"/>
      <c r="FQK50" s="467"/>
      <c r="FQL50" s="467"/>
      <c r="FQM50" s="467"/>
      <c r="FQN50" s="467"/>
      <c r="FQO50" s="467"/>
      <c r="FQP50" s="467"/>
      <c r="FQQ50" s="467"/>
      <c r="FQR50" s="467"/>
      <c r="FQS50" s="467"/>
      <c r="FQT50" s="467"/>
      <c r="FQU50" s="467"/>
      <c r="FQV50" s="467"/>
      <c r="FQW50" s="467"/>
      <c r="FQX50" s="467"/>
      <c r="FQY50" s="467"/>
      <c r="FQZ50" s="467"/>
      <c r="FRA50" s="467"/>
      <c r="FRB50" s="467"/>
      <c r="FRC50" s="467"/>
      <c r="FRD50" s="467"/>
      <c r="FRE50" s="467"/>
      <c r="FRF50" s="467"/>
      <c r="FRG50" s="467"/>
      <c r="FRH50" s="467"/>
      <c r="FRI50" s="467"/>
      <c r="FRJ50" s="467"/>
      <c r="FRK50" s="467"/>
      <c r="FRL50" s="467"/>
      <c r="FRM50" s="467"/>
      <c r="FRN50" s="467"/>
      <c r="FRO50" s="467"/>
      <c r="FRP50" s="467"/>
      <c r="FRQ50" s="467"/>
      <c r="FRR50" s="467"/>
      <c r="FRS50" s="467"/>
      <c r="FRT50" s="467"/>
      <c r="FRU50" s="467"/>
      <c r="FRV50" s="467"/>
      <c r="FRW50" s="467"/>
      <c r="FRX50" s="467"/>
      <c r="FRY50" s="467"/>
      <c r="FRZ50" s="467"/>
      <c r="FSA50" s="467"/>
      <c r="FSB50" s="467"/>
      <c r="FSC50" s="467"/>
      <c r="FSD50" s="467"/>
      <c r="FSE50" s="467"/>
      <c r="FSF50" s="467"/>
      <c r="FSG50" s="467"/>
      <c r="FSH50" s="467"/>
      <c r="FSI50" s="467"/>
      <c r="FSJ50" s="467"/>
      <c r="FSK50" s="467"/>
      <c r="FSL50" s="467"/>
      <c r="FSM50" s="467"/>
      <c r="FSN50" s="467"/>
      <c r="FSO50" s="467"/>
      <c r="FSP50" s="467"/>
      <c r="FSQ50" s="467"/>
      <c r="FSR50" s="467"/>
      <c r="FSS50" s="467"/>
      <c r="FST50" s="467"/>
      <c r="FSU50" s="467"/>
      <c r="FSV50" s="467"/>
      <c r="FSW50" s="467"/>
      <c r="FSX50" s="467"/>
      <c r="FSY50" s="467"/>
      <c r="FSZ50" s="467"/>
      <c r="FTA50" s="467"/>
      <c r="FTB50" s="467"/>
      <c r="FTC50" s="467"/>
      <c r="FTD50" s="467"/>
      <c r="FTE50" s="467"/>
      <c r="FTF50" s="467"/>
      <c r="FTG50" s="467"/>
      <c r="FTH50" s="467"/>
      <c r="FTI50" s="467"/>
      <c r="FTJ50" s="467"/>
      <c r="FTK50" s="467"/>
      <c r="FTL50" s="467"/>
      <c r="FTM50" s="467"/>
      <c r="FTN50" s="467"/>
      <c r="FTO50" s="467"/>
      <c r="FTP50" s="467"/>
      <c r="FTQ50" s="467"/>
      <c r="FTR50" s="467"/>
      <c r="FTS50" s="467"/>
      <c r="FTT50" s="467"/>
      <c r="FTU50" s="467"/>
      <c r="FTV50" s="467"/>
      <c r="FTW50" s="467"/>
      <c r="FTX50" s="467"/>
      <c r="FTY50" s="467"/>
      <c r="FTZ50" s="467"/>
      <c r="FUA50" s="467"/>
      <c r="FUB50" s="467"/>
      <c r="FUC50" s="467"/>
      <c r="FUD50" s="467"/>
      <c r="FUE50" s="467"/>
      <c r="FUF50" s="467"/>
      <c r="FUG50" s="467"/>
      <c r="FUH50" s="467"/>
      <c r="FUI50" s="467"/>
      <c r="FUJ50" s="467"/>
      <c r="FUK50" s="467"/>
      <c r="FUL50" s="467"/>
      <c r="FUM50" s="467"/>
      <c r="FUN50" s="467"/>
      <c r="FUO50" s="467"/>
      <c r="FUP50" s="467"/>
      <c r="FUQ50" s="467"/>
      <c r="FUR50" s="467"/>
      <c r="FUS50" s="467"/>
      <c r="FUT50" s="467"/>
      <c r="FUU50" s="467"/>
      <c r="FUV50" s="467"/>
      <c r="FUW50" s="467"/>
      <c r="FUX50" s="467"/>
      <c r="FUY50" s="467"/>
      <c r="FUZ50" s="467"/>
      <c r="FVA50" s="467"/>
      <c r="FVB50" s="467"/>
      <c r="FVC50" s="467"/>
      <c r="FVD50" s="467"/>
      <c r="FVE50" s="467"/>
      <c r="FVF50" s="467"/>
      <c r="FVG50" s="467"/>
      <c r="FVH50" s="467"/>
      <c r="FVI50" s="467"/>
      <c r="FVJ50" s="467"/>
      <c r="FVK50" s="467"/>
      <c r="FVL50" s="467"/>
      <c r="FVM50" s="467"/>
      <c r="FVN50" s="467"/>
      <c r="FVO50" s="467"/>
      <c r="FVP50" s="467"/>
      <c r="FVQ50" s="467"/>
      <c r="FVR50" s="467"/>
      <c r="FVS50" s="467"/>
      <c r="FVT50" s="467"/>
      <c r="FVU50" s="467"/>
      <c r="FVV50" s="467"/>
      <c r="FVW50" s="467"/>
      <c r="FVX50" s="467"/>
      <c r="FVY50" s="467"/>
      <c r="FVZ50" s="467"/>
      <c r="FWA50" s="467"/>
      <c r="FWB50" s="467"/>
      <c r="FWC50" s="467"/>
      <c r="FWD50" s="467"/>
      <c r="FWE50" s="467"/>
      <c r="FWF50" s="467"/>
      <c r="FWG50" s="467"/>
      <c r="FWH50" s="467"/>
      <c r="FWI50" s="467"/>
      <c r="FWJ50" s="467"/>
      <c r="FWK50" s="467"/>
      <c r="FWL50" s="467"/>
      <c r="FWM50" s="467"/>
      <c r="FWN50" s="467"/>
      <c r="FWO50" s="467"/>
      <c r="FWP50" s="467"/>
      <c r="FWQ50" s="467"/>
      <c r="FWR50" s="467"/>
      <c r="FWS50" s="467"/>
      <c r="FWT50" s="467"/>
      <c r="FWU50" s="467"/>
      <c r="FWV50" s="467"/>
      <c r="FWW50" s="467"/>
      <c r="FWX50" s="467"/>
      <c r="FWY50" s="467"/>
      <c r="FWZ50" s="467"/>
      <c r="FXA50" s="467"/>
      <c r="FXB50" s="467"/>
      <c r="FXC50" s="467"/>
      <c r="FXD50" s="467"/>
      <c r="FXE50" s="467"/>
      <c r="FXF50" s="467"/>
      <c r="FXG50" s="467"/>
      <c r="FXH50" s="467"/>
      <c r="FXI50" s="467"/>
      <c r="FXJ50" s="467"/>
      <c r="FXK50" s="467"/>
      <c r="FXL50" s="467"/>
      <c r="FXM50" s="467"/>
      <c r="FXN50" s="467"/>
      <c r="FXO50" s="467"/>
      <c r="FXP50" s="467"/>
      <c r="FXQ50" s="467"/>
      <c r="FXR50" s="467"/>
      <c r="FXS50" s="467"/>
      <c r="FXT50" s="467"/>
      <c r="FXU50" s="467"/>
      <c r="FXV50" s="467"/>
      <c r="FXW50" s="467"/>
      <c r="FXX50" s="467"/>
      <c r="FXY50" s="467"/>
      <c r="FXZ50" s="467"/>
      <c r="FYA50" s="467"/>
      <c r="FYB50" s="467"/>
      <c r="FYC50" s="467"/>
      <c r="FYD50" s="467"/>
      <c r="FYE50" s="467"/>
      <c r="FYF50" s="467"/>
      <c r="FYG50" s="467"/>
      <c r="FYH50" s="467"/>
      <c r="FYI50" s="467"/>
      <c r="FYJ50" s="467"/>
      <c r="FYK50" s="467"/>
      <c r="FYL50" s="467"/>
      <c r="FYM50" s="467"/>
      <c r="FYN50" s="467"/>
      <c r="FYO50" s="467"/>
      <c r="FYP50" s="467"/>
      <c r="FYQ50" s="467"/>
      <c r="FYR50" s="467"/>
      <c r="FYS50" s="467"/>
      <c r="FYT50" s="467"/>
      <c r="FYU50" s="467"/>
      <c r="FYV50" s="467"/>
      <c r="FYW50" s="467"/>
      <c r="FYX50" s="467"/>
      <c r="FYY50" s="467"/>
      <c r="FYZ50" s="467"/>
      <c r="FZA50" s="467"/>
      <c r="FZB50" s="467"/>
      <c r="FZC50" s="467"/>
      <c r="FZD50" s="467"/>
      <c r="FZE50" s="467"/>
      <c r="FZF50" s="467"/>
      <c r="FZG50" s="467"/>
      <c r="FZH50" s="467"/>
      <c r="FZI50" s="467"/>
      <c r="FZJ50" s="467"/>
      <c r="FZK50" s="467"/>
      <c r="FZL50" s="467"/>
      <c r="FZM50" s="467"/>
      <c r="FZN50" s="467"/>
      <c r="FZO50" s="467"/>
      <c r="FZP50" s="467"/>
      <c r="FZQ50" s="467"/>
      <c r="FZR50" s="467"/>
      <c r="FZS50" s="467"/>
      <c r="FZT50" s="467"/>
      <c r="FZU50" s="467"/>
      <c r="FZV50" s="467"/>
      <c r="FZW50" s="467"/>
      <c r="FZX50" s="467"/>
      <c r="FZY50" s="467"/>
      <c r="FZZ50" s="467"/>
      <c r="GAA50" s="467"/>
      <c r="GAB50" s="467"/>
      <c r="GAC50" s="467"/>
      <c r="GAD50" s="467"/>
      <c r="GAE50" s="467"/>
      <c r="GAF50" s="467"/>
      <c r="GAG50" s="467"/>
      <c r="GAH50" s="467"/>
      <c r="GAI50" s="467"/>
      <c r="GAJ50" s="467"/>
      <c r="GAK50" s="467"/>
      <c r="GAL50" s="467"/>
      <c r="GAM50" s="467"/>
      <c r="GAN50" s="467"/>
      <c r="GAO50" s="467"/>
      <c r="GAP50" s="467"/>
      <c r="GAQ50" s="467"/>
      <c r="GAR50" s="467"/>
      <c r="GAS50" s="467"/>
      <c r="GAT50" s="467"/>
      <c r="GAU50" s="467"/>
      <c r="GAV50" s="467"/>
      <c r="GAW50" s="467"/>
      <c r="GAX50" s="467"/>
      <c r="GAY50" s="467"/>
      <c r="GAZ50" s="467"/>
      <c r="GBA50" s="467"/>
      <c r="GBB50" s="467"/>
      <c r="GBC50" s="467"/>
      <c r="GBD50" s="467"/>
      <c r="GBE50" s="467"/>
      <c r="GBF50" s="467"/>
      <c r="GBG50" s="467"/>
      <c r="GBH50" s="467"/>
      <c r="GBI50" s="467"/>
      <c r="GBJ50" s="467"/>
      <c r="GBK50" s="467"/>
      <c r="GBL50" s="467"/>
      <c r="GBM50" s="467"/>
      <c r="GBN50" s="467"/>
      <c r="GBO50" s="467"/>
      <c r="GBP50" s="467"/>
      <c r="GBQ50" s="467"/>
      <c r="GBR50" s="467"/>
      <c r="GBS50" s="467"/>
      <c r="GBT50" s="467"/>
      <c r="GBU50" s="467"/>
      <c r="GBV50" s="467"/>
      <c r="GBW50" s="467"/>
      <c r="GBX50" s="467"/>
      <c r="GBY50" s="467"/>
      <c r="GBZ50" s="467"/>
      <c r="GCA50" s="467"/>
      <c r="GCB50" s="467"/>
      <c r="GCC50" s="467"/>
      <c r="GCD50" s="467"/>
      <c r="GCE50" s="467"/>
      <c r="GCF50" s="467"/>
      <c r="GCG50" s="467"/>
      <c r="GCH50" s="467"/>
      <c r="GCI50" s="467"/>
      <c r="GCJ50" s="467"/>
      <c r="GCK50" s="467"/>
      <c r="GCL50" s="467"/>
      <c r="GCM50" s="467"/>
      <c r="GCN50" s="467"/>
      <c r="GCO50" s="467"/>
      <c r="GCP50" s="467"/>
      <c r="GCQ50" s="467"/>
      <c r="GCR50" s="467"/>
      <c r="GCS50" s="467"/>
      <c r="GCT50" s="467"/>
      <c r="GCU50" s="467"/>
      <c r="GCV50" s="467"/>
      <c r="GCW50" s="467"/>
      <c r="GCX50" s="467"/>
      <c r="GCY50" s="467"/>
      <c r="GCZ50" s="467"/>
      <c r="GDA50" s="467"/>
      <c r="GDB50" s="467"/>
      <c r="GDC50" s="467"/>
      <c r="GDD50" s="467"/>
      <c r="GDE50" s="467"/>
      <c r="GDF50" s="467"/>
      <c r="GDG50" s="467"/>
      <c r="GDH50" s="467"/>
      <c r="GDI50" s="467"/>
      <c r="GDJ50" s="467"/>
      <c r="GDK50" s="467"/>
      <c r="GDL50" s="467"/>
      <c r="GDM50" s="467"/>
      <c r="GDN50" s="467"/>
      <c r="GDO50" s="467"/>
      <c r="GDP50" s="467"/>
      <c r="GDQ50" s="467"/>
      <c r="GDR50" s="467"/>
      <c r="GDS50" s="467"/>
      <c r="GDT50" s="467"/>
      <c r="GDU50" s="467"/>
      <c r="GDV50" s="467"/>
      <c r="GDW50" s="467"/>
      <c r="GDX50" s="467"/>
      <c r="GDY50" s="467"/>
      <c r="GDZ50" s="467"/>
      <c r="GEA50" s="467"/>
      <c r="GEB50" s="467"/>
      <c r="GEC50" s="467"/>
      <c r="GED50" s="467"/>
      <c r="GEE50" s="467"/>
      <c r="GEF50" s="467"/>
      <c r="GEG50" s="467"/>
      <c r="GEH50" s="467"/>
      <c r="GEI50" s="467"/>
      <c r="GEJ50" s="467"/>
      <c r="GEK50" s="467"/>
      <c r="GEL50" s="467"/>
      <c r="GEM50" s="467"/>
      <c r="GEN50" s="467"/>
      <c r="GEO50" s="467"/>
      <c r="GEP50" s="467"/>
      <c r="GEQ50" s="467"/>
      <c r="GER50" s="467"/>
      <c r="GES50" s="467"/>
      <c r="GET50" s="467"/>
      <c r="GEU50" s="467"/>
      <c r="GEV50" s="467"/>
      <c r="GEW50" s="467"/>
      <c r="GEX50" s="467"/>
      <c r="GEY50" s="467"/>
      <c r="GEZ50" s="467"/>
      <c r="GFA50" s="467"/>
      <c r="GFB50" s="467"/>
      <c r="GFC50" s="467"/>
      <c r="GFD50" s="467"/>
      <c r="GFE50" s="467"/>
      <c r="GFF50" s="467"/>
      <c r="GFG50" s="467"/>
      <c r="GFH50" s="467"/>
      <c r="GFI50" s="467"/>
      <c r="GFJ50" s="467"/>
      <c r="GFK50" s="467"/>
      <c r="GFL50" s="467"/>
      <c r="GFM50" s="467"/>
      <c r="GFN50" s="467"/>
      <c r="GFO50" s="467"/>
      <c r="GFP50" s="467"/>
      <c r="GFQ50" s="467"/>
      <c r="GFR50" s="467"/>
      <c r="GFS50" s="467"/>
      <c r="GFT50" s="467"/>
      <c r="GFU50" s="467"/>
      <c r="GFV50" s="467"/>
      <c r="GFW50" s="467"/>
      <c r="GFX50" s="467"/>
      <c r="GFY50" s="467"/>
      <c r="GFZ50" s="467"/>
      <c r="GGA50" s="467"/>
      <c r="GGB50" s="467"/>
      <c r="GGC50" s="467"/>
      <c r="GGD50" s="467"/>
      <c r="GGE50" s="467"/>
      <c r="GGF50" s="467"/>
      <c r="GGG50" s="467"/>
      <c r="GGH50" s="467"/>
      <c r="GGI50" s="467"/>
      <c r="GGJ50" s="467"/>
      <c r="GGK50" s="467"/>
      <c r="GGL50" s="467"/>
      <c r="GGM50" s="467"/>
      <c r="GGN50" s="467"/>
      <c r="GGO50" s="467"/>
      <c r="GGP50" s="467"/>
      <c r="GGQ50" s="467"/>
      <c r="GGR50" s="467"/>
      <c r="GGS50" s="467"/>
      <c r="GGT50" s="467"/>
      <c r="GGU50" s="467"/>
      <c r="GGV50" s="467"/>
      <c r="GGW50" s="467"/>
      <c r="GGX50" s="467"/>
      <c r="GGY50" s="467"/>
      <c r="GGZ50" s="467"/>
      <c r="GHA50" s="467"/>
      <c r="GHB50" s="467"/>
      <c r="GHC50" s="467"/>
      <c r="GHD50" s="467"/>
      <c r="GHE50" s="467"/>
      <c r="GHF50" s="467"/>
      <c r="GHG50" s="467"/>
      <c r="GHH50" s="467"/>
      <c r="GHI50" s="467"/>
      <c r="GHJ50" s="467"/>
      <c r="GHK50" s="467"/>
      <c r="GHL50" s="467"/>
      <c r="GHM50" s="467"/>
      <c r="GHN50" s="467"/>
      <c r="GHO50" s="467"/>
      <c r="GHP50" s="467"/>
      <c r="GHQ50" s="467"/>
      <c r="GHR50" s="467"/>
      <c r="GHS50" s="467"/>
      <c r="GHT50" s="467"/>
      <c r="GHU50" s="467"/>
      <c r="GHV50" s="467"/>
      <c r="GHW50" s="467"/>
      <c r="GHX50" s="467"/>
      <c r="GHY50" s="467"/>
      <c r="GHZ50" s="467"/>
      <c r="GIA50" s="467"/>
      <c r="GIB50" s="467"/>
      <c r="GIC50" s="467"/>
      <c r="GID50" s="467"/>
      <c r="GIE50" s="467"/>
      <c r="GIF50" s="467"/>
      <c r="GIG50" s="467"/>
      <c r="GIH50" s="467"/>
      <c r="GII50" s="467"/>
      <c r="GIJ50" s="467"/>
      <c r="GIK50" s="467"/>
      <c r="GIL50" s="467"/>
      <c r="GIM50" s="467"/>
      <c r="GIN50" s="467"/>
      <c r="GIO50" s="467"/>
      <c r="GIP50" s="467"/>
      <c r="GIQ50" s="467"/>
      <c r="GIR50" s="467"/>
      <c r="GIS50" s="467"/>
      <c r="GIT50" s="467"/>
      <c r="GIU50" s="467"/>
      <c r="GIV50" s="467"/>
      <c r="GIW50" s="467"/>
      <c r="GIX50" s="467"/>
      <c r="GIY50" s="467"/>
      <c r="GIZ50" s="467"/>
      <c r="GJA50" s="467"/>
      <c r="GJB50" s="467"/>
      <c r="GJC50" s="467"/>
      <c r="GJD50" s="467"/>
      <c r="GJE50" s="467"/>
      <c r="GJF50" s="467"/>
      <c r="GJG50" s="467"/>
      <c r="GJH50" s="467"/>
      <c r="GJI50" s="467"/>
      <c r="GJJ50" s="467"/>
      <c r="GJK50" s="467"/>
      <c r="GJL50" s="467"/>
      <c r="GJM50" s="467"/>
      <c r="GJN50" s="467"/>
      <c r="GJO50" s="467"/>
      <c r="GJP50" s="467"/>
      <c r="GJQ50" s="467"/>
      <c r="GJR50" s="467"/>
      <c r="GJS50" s="467"/>
      <c r="GJT50" s="467"/>
      <c r="GJU50" s="467"/>
      <c r="GJV50" s="467"/>
      <c r="GJW50" s="467"/>
      <c r="GJX50" s="467"/>
      <c r="GJY50" s="467"/>
      <c r="GJZ50" s="467"/>
      <c r="GKA50" s="467"/>
      <c r="GKB50" s="467"/>
      <c r="GKC50" s="467"/>
      <c r="GKD50" s="467"/>
      <c r="GKE50" s="467"/>
      <c r="GKF50" s="467"/>
      <c r="GKG50" s="467"/>
      <c r="GKH50" s="467"/>
      <c r="GKI50" s="467"/>
      <c r="GKJ50" s="467"/>
      <c r="GKK50" s="467"/>
      <c r="GKL50" s="467"/>
      <c r="GKM50" s="467"/>
      <c r="GKN50" s="467"/>
      <c r="GKO50" s="467"/>
      <c r="GKP50" s="467"/>
      <c r="GKQ50" s="467"/>
      <c r="GKR50" s="467"/>
      <c r="GKS50" s="467"/>
      <c r="GKT50" s="467"/>
      <c r="GKU50" s="467"/>
      <c r="GKV50" s="467"/>
      <c r="GKW50" s="467"/>
      <c r="GKX50" s="467"/>
      <c r="GKY50" s="467"/>
      <c r="GKZ50" s="467"/>
      <c r="GLA50" s="467"/>
      <c r="GLB50" s="467"/>
      <c r="GLC50" s="467"/>
      <c r="GLD50" s="467"/>
      <c r="GLE50" s="467"/>
      <c r="GLF50" s="467"/>
      <c r="GLG50" s="467"/>
      <c r="GLH50" s="467"/>
      <c r="GLI50" s="467"/>
      <c r="GLJ50" s="467"/>
      <c r="GLK50" s="467"/>
      <c r="GLL50" s="467"/>
      <c r="GLM50" s="467"/>
      <c r="GLN50" s="467"/>
      <c r="GLO50" s="467"/>
      <c r="GLP50" s="467"/>
      <c r="GLQ50" s="467"/>
      <c r="GLR50" s="467"/>
      <c r="GLS50" s="467"/>
      <c r="GLT50" s="467"/>
      <c r="GLU50" s="467"/>
      <c r="GLV50" s="467"/>
      <c r="GLW50" s="467"/>
      <c r="GLX50" s="467"/>
      <c r="GLY50" s="467"/>
      <c r="GLZ50" s="467"/>
      <c r="GMA50" s="467"/>
      <c r="GMB50" s="467"/>
      <c r="GMC50" s="467"/>
      <c r="GMD50" s="467"/>
      <c r="GME50" s="467"/>
      <c r="GMF50" s="467"/>
      <c r="GMG50" s="467"/>
      <c r="GMH50" s="467"/>
      <c r="GMI50" s="467"/>
      <c r="GMJ50" s="467"/>
      <c r="GMK50" s="467"/>
      <c r="GML50" s="467"/>
      <c r="GMM50" s="467"/>
      <c r="GMN50" s="467"/>
      <c r="GMO50" s="467"/>
      <c r="GMP50" s="467"/>
      <c r="GMQ50" s="467"/>
      <c r="GMR50" s="467"/>
      <c r="GMS50" s="467"/>
      <c r="GMT50" s="467"/>
      <c r="GMU50" s="467"/>
      <c r="GMV50" s="467"/>
      <c r="GMW50" s="467"/>
      <c r="GMX50" s="467"/>
      <c r="GMY50" s="467"/>
      <c r="GMZ50" s="467"/>
      <c r="GNA50" s="467"/>
      <c r="GNB50" s="467"/>
      <c r="GNC50" s="467"/>
      <c r="GND50" s="467"/>
      <c r="GNE50" s="467"/>
      <c r="GNF50" s="467"/>
      <c r="GNG50" s="467"/>
      <c r="GNH50" s="467"/>
      <c r="GNI50" s="467"/>
      <c r="GNJ50" s="467"/>
      <c r="GNK50" s="467"/>
      <c r="GNL50" s="467"/>
      <c r="GNM50" s="467"/>
      <c r="GNN50" s="467"/>
      <c r="GNO50" s="467"/>
      <c r="GNP50" s="467"/>
      <c r="GNQ50" s="467"/>
      <c r="GNR50" s="467"/>
      <c r="GNS50" s="467"/>
      <c r="GNT50" s="467"/>
      <c r="GNU50" s="467"/>
      <c r="GNV50" s="467"/>
      <c r="GNW50" s="467"/>
      <c r="GNX50" s="467"/>
      <c r="GNY50" s="467"/>
      <c r="GNZ50" s="467"/>
      <c r="GOA50" s="467"/>
      <c r="GOB50" s="467"/>
      <c r="GOC50" s="467"/>
      <c r="GOD50" s="467"/>
      <c r="GOE50" s="467"/>
      <c r="GOF50" s="467"/>
      <c r="GOG50" s="467"/>
      <c r="GOH50" s="467"/>
      <c r="GOI50" s="467"/>
      <c r="GOJ50" s="467"/>
      <c r="GOK50" s="467"/>
      <c r="GOL50" s="467"/>
      <c r="GOM50" s="467"/>
      <c r="GON50" s="467"/>
      <c r="GOO50" s="467"/>
      <c r="GOP50" s="467"/>
      <c r="GOQ50" s="467"/>
      <c r="GOR50" s="467"/>
      <c r="GOS50" s="467"/>
      <c r="GOT50" s="467"/>
      <c r="GOU50" s="467"/>
      <c r="GOV50" s="467"/>
      <c r="GOW50" s="467"/>
      <c r="GOX50" s="467"/>
      <c r="GOY50" s="467"/>
      <c r="GOZ50" s="467"/>
      <c r="GPA50" s="467"/>
      <c r="GPB50" s="467"/>
      <c r="GPC50" s="467"/>
      <c r="GPD50" s="467"/>
      <c r="GPE50" s="467"/>
      <c r="GPF50" s="467"/>
      <c r="GPG50" s="467"/>
      <c r="GPH50" s="467"/>
      <c r="GPI50" s="467"/>
      <c r="GPJ50" s="467"/>
      <c r="GPK50" s="467"/>
      <c r="GPL50" s="467"/>
      <c r="GPM50" s="467"/>
      <c r="GPN50" s="467"/>
      <c r="GPO50" s="467"/>
      <c r="GPP50" s="467"/>
      <c r="GPQ50" s="467"/>
      <c r="GPR50" s="467"/>
      <c r="GPS50" s="467"/>
      <c r="GPT50" s="467"/>
      <c r="GPU50" s="467"/>
      <c r="GPV50" s="467"/>
      <c r="GPW50" s="467"/>
      <c r="GPX50" s="467"/>
      <c r="GPY50" s="467"/>
      <c r="GPZ50" s="467"/>
      <c r="GQA50" s="467"/>
      <c r="GQB50" s="467"/>
      <c r="GQC50" s="467"/>
      <c r="GQD50" s="467"/>
      <c r="GQE50" s="467"/>
      <c r="GQF50" s="467"/>
      <c r="GQG50" s="467"/>
      <c r="GQH50" s="467"/>
      <c r="GQI50" s="467"/>
      <c r="GQJ50" s="467"/>
      <c r="GQK50" s="467"/>
      <c r="GQL50" s="467"/>
      <c r="GQM50" s="467"/>
      <c r="GQN50" s="467"/>
      <c r="GQO50" s="467"/>
      <c r="GQP50" s="467"/>
      <c r="GQQ50" s="467"/>
      <c r="GQR50" s="467"/>
      <c r="GQS50" s="467"/>
      <c r="GQT50" s="467"/>
      <c r="GQU50" s="467"/>
      <c r="GQV50" s="467"/>
      <c r="GQW50" s="467"/>
      <c r="GQX50" s="467"/>
      <c r="GQY50" s="467"/>
      <c r="GQZ50" s="467"/>
      <c r="GRA50" s="467"/>
      <c r="GRB50" s="467"/>
      <c r="GRC50" s="467"/>
      <c r="GRD50" s="467"/>
      <c r="GRE50" s="467"/>
      <c r="GRF50" s="467"/>
      <c r="GRG50" s="467"/>
      <c r="GRH50" s="467"/>
      <c r="GRI50" s="467"/>
      <c r="GRJ50" s="467"/>
      <c r="GRK50" s="467"/>
      <c r="GRL50" s="467"/>
      <c r="GRM50" s="467"/>
      <c r="GRN50" s="467"/>
      <c r="GRO50" s="467"/>
      <c r="GRP50" s="467"/>
      <c r="GRQ50" s="467"/>
      <c r="GRR50" s="467"/>
      <c r="GRS50" s="467"/>
      <c r="GRT50" s="467"/>
      <c r="GRU50" s="467"/>
      <c r="GRV50" s="467"/>
      <c r="GRW50" s="467"/>
      <c r="GRX50" s="467"/>
      <c r="GRY50" s="467"/>
      <c r="GRZ50" s="467"/>
      <c r="GSA50" s="467"/>
      <c r="GSB50" s="467"/>
      <c r="GSC50" s="467"/>
      <c r="GSD50" s="467"/>
      <c r="GSE50" s="467"/>
      <c r="GSF50" s="467"/>
      <c r="GSG50" s="467"/>
      <c r="GSH50" s="467"/>
      <c r="GSI50" s="467"/>
      <c r="GSJ50" s="467"/>
      <c r="GSK50" s="467"/>
      <c r="GSL50" s="467"/>
      <c r="GSM50" s="467"/>
      <c r="GSN50" s="467"/>
      <c r="GSO50" s="467"/>
      <c r="GSP50" s="467"/>
      <c r="GSQ50" s="467"/>
      <c r="GSR50" s="467"/>
      <c r="GSS50" s="467"/>
      <c r="GST50" s="467"/>
      <c r="GSU50" s="467"/>
      <c r="GSV50" s="467"/>
      <c r="GSW50" s="467"/>
      <c r="GSX50" s="467"/>
      <c r="GSY50" s="467"/>
      <c r="GSZ50" s="467"/>
      <c r="GTA50" s="467"/>
      <c r="GTB50" s="467"/>
      <c r="GTC50" s="467"/>
      <c r="GTD50" s="467"/>
      <c r="GTE50" s="467"/>
      <c r="GTF50" s="467"/>
      <c r="GTG50" s="467"/>
      <c r="GTH50" s="467"/>
      <c r="GTI50" s="467"/>
      <c r="GTJ50" s="467"/>
      <c r="GTK50" s="467"/>
      <c r="GTL50" s="467"/>
      <c r="GTM50" s="467"/>
      <c r="GTN50" s="467"/>
      <c r="GTO50" s="467"/>
      <c r="GTP50" s="467"/>
      <c r="GTQ50" s="467"/>
      <c r="GTR50" s="467"/>
      <c r="GTS50" s="467"/>
      <c r="GTT50" s="467"/>
      <c r="GTU50" s="467"/>
      <c r="GTV50" s="467"/>
      <c r="GTW50" s="467"/>
      <c r="GTX50" s="467"/>
      <c r="GTY50" s="467"/>
      <c r="GTZ50" s="467"/>
      <c r="GUA50" s="467"/>
      <c r="GUB50" s="467"/>
      <c r="GUC50" s="467"/>
      <c r="GUD50" s="467"/>
      <c r="GUE50" s="467"/>
      <c r="GUF50" s="467"/>
      <c r="GUG50" s="467"/>
      <c r="GUH50" s="467"/>
      <c r="GUI50" s="467"/>
      <c r="GUJ50" s="467"/>
      <c r="GUK50" s="467"/>
      <c r="GUL50" s="467"/>
      <c r="GUM50" s="467"/>
      <c r="GUN50" s="467"/>
      <c r="GUO50" s="467"/>
      <c r="GUP50" s="467"/>
      <c r="GUQ50" s="467"/>
      <c r="GUR50" s="467"/>
      <c r="GUS50" s="467"/>
      <c r="GUT50" s="467"/>
      <c r="GUU50" s="467"/>
      <c r="GUV50" s="467"/>
      <c r="GUW50" s="467"/>
      <c r="GUX50" s="467"/>
      <c r="GUY50" s="467"/>
      <c r="GUZ50" s="467"/>
      <c r="GVA50" s="467"/>
      <c r="GVB50" s="467"/>
      <c r="GVC50" s="467"/>
      <c r="GVD50" s="467"/>
      <c r="GVE50" s="467"/>
      <c r="GVF50" s="467"/>
      <c r="GVG50" s="467"/>
      <c r="GVH50" s="467"/>
      <c r="GVI50" s="467"/>
      <c r="GVJ50" s="467"/>
      <c r="GVK50" s="467"/>
      <c r="GVL50" s="467"/>
      <c r="GVM50" s="467"/>
      <c r="GVN50" s="467"/>
      <c r="GVO50" s="467"/>
      <c r="GVP50" s="467"/>
      <c r="GVQ50" s="467"/>
      <c r="GVR50" s="467"/>
      <c r="GVS50" s="467"/>
      <c r="GVT50" s="467"/>
      <c r="GVU50" s="467"/>
      <c r="GVV50" s="467"/>
      <c r="GVW50" s="467"/>
      <c r="GVX50" s="467"/>
      <c r="GVY50" s="467"/>
      <c r="GVZ50" s="467"/>
      <c r="GWA50" s="467"/>
      <c r="GWB50" s="467"/>
      <c r="GWC50" s="467"/>
      <c r="GWD50" s="467"/>
      <c r="GWE50" s="467"/>
      <c r="GWF50" s="467"/>
      <c r="GWG50" s="467"/>
      <c r="GWH50" s="467"/>
      <c r="GWI50" s="467"/>
      <c r="GWJ50" s="467"/>
      <c r="GWK50" s="467"/>
      <c r="GWL50" s="467"/>
      <c r="GWM50" s="467"/>
      <c r="GWN50" s="467"/>
      <c r="GWO50" s="467"/>
      <c r="GWP50" s="467"/>
      <c r="GWQ50" s="467"/>
      <c r="GWR50" s="467"/>
      <c r="GWS50" s="467"/>
      <c r="GWT50" s="467"/>
      <c r="GWU50" s="467"/>
      <c r="GWV50" s="467"/>
      <c r="GWW50" s="467"/>
      <c r="GWX50" s="467"/>
      <c r="GWY50" s="467"/>
      <c r="GWZ50" s="467"/>
      <c r="GXA50" s="467"/>
      <c r="GXB50" s="467"/>
      <c r="GXC50" s="467"/>
      <c r="GXD50" s="467"/>
      <c r="GXE50" s="467"/>
      <c r="GXF50" s="467"/>
      <c r="GXG50" s="467"/>
      <c r="GXH50" s="467"/>
      <c r="GXI50" s="467"/>
      <c r="GXJ50" s="467"/>
      <c r="GXK50" s="467"/>
      <c r="GXL50" s="467"/>
      <c r="GXM50" s="467"/>
      <c r="GXN50" s="467"/>
      <c r="GXO50" s="467"/>
      <c r="GXP50" s="467"/>
      <c r="GXQ50" s="467"/>
      <c r="GXR50" s="467"/>
      <c r="GXS50" s="467"/>
      <c r="GXT50" s="467"/>
      <c r="GXU50" s="467"/>
      <c r="GXV50" s="467"/>
      <c r="GXW50" s="467"/>
      <c r="GXX50" s="467"/>
      <c r="GXY50" s="467"/>
      <c r="GXZ50" s="467"/>
      <c r="GYA50" s="467"/>
      <c r="GYB50" s="467"/>
      <c r="GYC50" s="467"/>
      <c r="GYD50" s="467"/>
      <c r="GYE50" s="467"/>
      <c r="GYF50" s="467"/>
      <c r="GYG50" s="467"/>
      <c r="GYH50" s="467"/>
      <c r="GYI50" s="467"/>
      <c r="GYJ50" s="467"/>
      <c r="GYK50" s="467"/>
      <c r="GYL50" s="467"/>
      <c r="GYM50" s="467"/>
      <c r="GYN50" s="467"/>
      <c r="GYO50" s="467"/>
      <c r="GYP50" s="467"/>
      <c r="GYQ50" s="467"/>
      <c r="GYR50" s="467"/>
      <c r="GYS50" s="467"/>
      <c r="GYT50" s="467"/>
      <c r="GYU50" s="467"/>
      <c r="GYV50" s="467"/>
      <c r="GYW50" s="467"/>
      <c r="GYX50" s="467"/>
      <c r="GYY50" s="467"/>
      <c r="GYZ50" s="467"/>
      <c r="GZA50" s="467"/>
      <c r="GZB50" s="467"/>
      <c r="GZC50" s="467"/>
      <c r="GZD50" s="467"/>
      <c r="GZE50" s="467"/>
      <c r="GZF50" s="467"/>
      <c r="GZG50" s="467"/>
      <c r="GZH50" s="467"/>
      <c r="GZI50" s="467"/>
      <c r="GZJ50" s="467"/>
      <c r="GZK50" s="467"/>
      <c r="GZL50" s="467"/>
      <c r="GZM50" s="467"/>
      <c r="GZN50" s="467"/>
      <c r="GZO50" s="467"/>
      <c r="GZP50" s="467"/>
      <c r="GZQ50" s="467"/>
      <c r="GZR50" s="467"/>
      <c r="GZS50" s="467"/>
      <c r="GZT50" s="467"/>
      <c r="GZU50" s="467"/>
      <c r="GZV50" s="467"/>
      <c r="GZW50" s="467"/>
      <c r="GZX50" s="467"/>
      <c r="GZY50" s="467"/>
      <c r="GZZ50" s="467"/>
      <c r="HAA50" s="467"/>
      <c r="HAB50" s="467"/>
      <c r="HAC50" s="467"/>
      <c r="HAD50" s="467"/>
      <c r="HAE50" s="467"/>
      <c r="HAF50" s="467"/>
      <c r="HAG50" s="467"/>
      <c r="HAH50" s="467"/>
      <c r="HAI50" s="467"/>
      <c r="HAJ50" s="467"/>
      <c r="HAK50" s="467"/>
      <c r="HAL50" s="467"/>
      <c r="HAM50" s="467"/>
      <c r="HAN50" s="467"/>
      <c r="HAO50" s="467"/>
      <c r="HAP50" s="467"/>
      <c r="HAQ50" s="467"/>
      <c r="HAR50" s="467"/>
      <c r="HAS50" s="467"/>
      <c r="HAT50" s="467"/>
      <c r="HAU50" s="467"/>
      <c r="HAV50" s="467"/>
      <c r="HAW50" s="467"/>
      <c r="HAX50" s="467"/>
      <c r="HAY50" s="467"/>
      <c r="HAZ50" s="467"/>
      <c r="HBA50" s="467"/>
      <c r="HBB50" s="467"/>
      <c r="HBC50" s="467"/>
      <c r="HBD50" s="467"/>
      <c r="HBE50" s="467"/>
      <c r="HBF50" s="467"/>
      <c r="HBG50" s="467"/>
      <c r="HBH50" s="467"/>
      <c r="HBI50" s="467"/>
      <c r="HBJ50" s="467"/>
      <c r="HBK50" s="467"/>
      <c r="HBL50" s="467"/>
      <c r="HBM50" s="467"/>
      <c r="HBN50" s="467"/>
      <c r="HBO50" s="467"/>
      <c r="HBP50" s="467"/>
      <c r="HBQ50" s="467"/>
      <c r="HBR50" s="467"/>
      <c r="HBS50" s="467"/>
      <c r="HBT50" s="467"/>
      <c r="HBU50" s="467"/>
      <c r="HBV50" s="467"/>
      <c r="HBW50" s="467"/>
      <c r="HBX50" s="467"/>
      <c r="HBY50" s="467"/>
      <c r="HBZ50" s="467"/>
      <c r="HCA50" s="467"/>
      <c r="HCB50" s="467"/>
      <c r="HCC50" s="467"/>
      <c r="HCD50" s="467"/>
      <c r="HCE50" s="467"/>
      <c r="HCF50" s="467"/>
      <c r="HCG50" s="467"/>
      <c r="HCH50" s="467"/>
      <c r="HCI50" s="467"/>
      <c r="HCJ50" s="467"/>
      <c r="HCK50" s="467"/>
      <c r="HCL50" s="467"/>
      <c r="HCM50" s="467"/>
      <c r="HCN50" s="467"/>
      <c r="HCO50" s="467"/>
      <c r="HCP50" s="467"/>
      <c r="HCQ50" s="467"/>
      <c r="HCR50" s="467"/>
      <c r="HCS50" s="467"/>
      <c r="HCT50" s="467"/>
      <c r="HCU50" s="467"/>
      <c r="HCV50" s="467"/>
      <c r="HCW50" s="467"/>
      <c r="HCX50" s="467"/>
      <c r="HCY50" s="467"/>
      <c r="HCZ50" s="467"/>
      <c r="HDA50" s="467"/>
      <c r="HDB50" s="467"/>
      <c r="HDC50" s="467"/>
      <c r="HDD50" s="467"/>
      <c r="HDE50" s="467"/>
      <c r="HDF50" s="467"/>
      <c r="HDG50" s="467"/>
      <c r="HDH50" s="467"/>
      <c r="HDI50" s="467"/>
      <c r="HDJ50" s="467"/>
      <c r="HDK50" s="467"/>
      <c r="HDL50" s="467"/>
      <c r="HDM50" s="467"/>
      <c r="HDN50" s="467"/>
      <c r="HDO50" s="467"/>
      <c r="HDP50" s="467"/>
      <c r="HDQ50" s="467"/>
      <c r="HDR50" s="467"/>
      <c r="HDS50" s="467"/>
      <c r="HDT50" s="467"/>
      <c r="HDU50" s="467"/>
      <c r="HDV50" s="467"/>
      <c r="HDW50" s="467"/>
      <c r="HDX50" s="467"/>
      <c r="HDY50" s="467"/>
      <c r="HDZ50" s="467"/>
      <c r="HEA50" s="467"/>
      <c r="HEB50" s="467"/>
      <c r="HEC50" s="467"/>
      <c r="HED50" s="467"/>
      <c r="HEE50" s="467"/>
      <c r="HEF50" s="467"/>
      <c r="HEG50" s="467"/>
      <c r="HEH50" s="467"/>
      <c r="HEI50" s="467"/>
      <c r="HEJ50" s="467"/>
      <c r="HEK50" s="467"/>
      <c r="HEL50" s="467"/>
      <c r="HEM50" s="467"/>
      <c r="HEN50" s="467"/>
      <c r="HEO50" s="467"/>
      <c r="HEP50" s="467"/>
      <c r="HEQ50" s="467"/>
      <c r="HER50" s="467"/>
      <c r="HES50" s="467"/>
      <c r="HET50" s="467"/>
      <c r="HEU50" s="467"/>
      <c r="HEV50" s="467"/>
      <c r="HEW50" s="467"/>
      <c r="HEX50" s="467"/>
      <c r="HEY50" s="467"/>
      <c r="HEZ50" s="467"/>
      <c r="HFA50" s="467"/>
      <c r="HFB50" s="467"/>
      <c r="HFC50" s="467"/>
      <c r="HFD50" s="467"/>
      <c r="HFE50" s="467"/>
      <c r="HFF50" s="467"/>
      <c r="HFG50" s="467"/>
      <c r="HFH50" s="467"/>
      <c r="HFI50" s="467"/>
      <c r="HFJ50" s="467"/>
      <c r="HFK50" s="467"/>
      <c r="HFL50" s="467"/>
      <c r="HFM50" s="467"/>
      <c r="HFN50" s="467"/>
      <c r="HFO50" s="467"/>
      <c r="HFP50" s="467"/>
      <c r="HFQ50" s="467"/>
      <c r="HFR50" s="467"/>
      <c r="HFS50" s="467"/>
      <c r="HFT50" s="467"/>
      <c r="HFU50" s="467"/>
      <c r="HFV50" s="467"/>
      <c r="HFW50" s="467"/>
      <c r="HFX50" s="467"/>
      <c r="HFY50" s="467"/>
      <c r="HFZ50" s="467"/>
      <c r="HGA50" s="467"/>
      <c r="HGB50" s="467"/>
      <c r="HGC50" s="467"/>
      <c r="HGD50" s="467"/>
      <c r="HGE50" s="467"/>
      <c r="HGF50" s="467"/>
      <c r="HGG50" s="467"/>
      <c r="HGH50" s="467"/>
      <c r="HGI50" s="467"/>
      <c r="HGJ50" s="467"/>
      <c r="HGK50" s="467"/>
      <c r="HGL50" s="467"/>
      <c r="HGM50" s="467"/>
      <c r="HGN50" s="467"/>
      <c r="HGO50" s="467"/>
      <c r="HGP50" s="467"/>
      <c r="HGQ50" s="467"/>
      <c r="HGR50" s="467"/>
      <c r="HGS50" s="467"/>
      <c r="HGT50" s="467"/>
      <c r="HGU50" s="467"/>
      <c r="HGV50" s="467"/>
      <c r="HGW50" s="467"/>
      <c r="HGX50" s="467"/>
      <c r="HGY50" s="467"/>
      <c r="HGZ50" s="467"/>
      <c r="HHA50" s="467"/>
      <c r="HHB50" s="467"/>
      <c r="HHC50" s="467"/>
      <c r="HHD50" s="467"/>
      <c r="HHE50" s="467"/>
      <c r="HHF50" s="467"/>
      <c r="HHG50" s="467"/>
      <c r="HHH50" s="467"/>
      <c r="HHI50" s="467"/>
      <c r="HHJ50" s="467"/>
      <c r="HHK50" s="467"/>
      <c r="HHL50" s="467"/>
      <c r="HHM50" s="467"/>
      <c r="HHN50" s="467"/>
      <c r="HHO50" s="467"/>
      <c r="HHP50" s="467"/>
      <c r="HHQ50" s="467"/>
      <c r="HHR50" s="467"/>
      <c r="HHS50" s="467"/>
      <c r="HHT50" s="467"/>
      <c r="HHU50" s="467"/>
      <c r="HHV50" s="467"/>
      <c r="HHW50" s="467"/>
      <c r="HHX50" s="467"/>
      <c r="HHY50" s="467"/>
      <c r="HHZ50" s="467"/>
      <c r="HIA50" s="467"/>
      <c r="HIB50" s="467"/>
      <c r="HIC50" s="467"/>
      <c r="HID50" s="467"/>
      <c r="HIE50" s="467"/>
      <c r="HIF50" s="467"/>
      <c r="HIG50" s="467"/>
      <c r="HIH50" s="467"/>
      <c r="HII50" s="467"/>
      <c r="HIJ50" s="467"/>
      <c r="HIK50" s="467"/>
      <c r="HIL50" s="467"/>
      <c r="HIM50" s="467"/>
      <c r="HIN50" s="467"/>
      <c r="HIO50" s="467"/>
      <c r="HIP50" s="467"/>
      <c r="HIQ50" s="467"/>
      <c r="HIR50" s="467"/>
      <c r="HIS50" s="467"/>
      <c r="HIT50" s="467"/>
      <c r="HIU50" s="467"/>
      <c r="HIV50" s="467"/>
      <c r="HIW50" s="467"/>
      <c r="HIX50" s="467"/>
      <c r="HIY50" s="467"/>
      <c r="HIZ50" s="467"/>
      <c r="HJA50" s="467"/>
      <c r="HJB50" s="467"/>
      <c r="HJC50" s="467"/>
      <c r="HJD50" s="467"/>
      <c r="HJE50" s="467"/>
      <c r="HJF50" s="467"/>
      <c r="HJG50" s="467"/>
      <c r="HJH50" s="467"/>
      <c r="HJI50" s="467"/>
      <c r="HJJ50" s="467"/>
      <c r="HJK50" s="467"/>
      <c r="HJL50" s="467"/>
      <c r="HJM50" s="467"/>
      <c r="HJN50" s="467"/>
      <c r="HJO50" s="467"/>
      <c r="HJP50" s="467"/>
      <c r="HJQ50" s="467"/>
      <c r="HJR50" s="467"/>
      <c r="HJS50" s="467"/>
      <c r="HJT50" s="467"/>
      <c r="HJU50" s="467"/>
      <c r="HJV50" s="467"/>
      <c r="HJW50" s="467"/>
      <c r="HJX50" s="467"/>
      <c r="HJY50" s="467"/>
      <c r="HJZ50" s="467"/>
      <c r="HKA50" s="467"/>
      <c r="HKB50" s="467"/>
      <c r="HKC50" s="467"/>
      <c r="HKD50" s="467"/>
      <c r="HKE50" s="467"/>
      <c r="HKF50" s="467"/>
      <c r="HKG50" s="467"/>
      <c r="HKH50" s="467"/>
      <c r="HKI50" s="467"/>
      <c r="HKJ50" s="467"/>
      <c r="HKK50" s="467"/>
      <c r="HKL50" s="467"/>
      <c r="HKM50" s="467"/>
      <c r="HKN50" s="467"/>
      <c r="HKO50" s="467"/>
      <c r="HKP50" s="467"/>
      <c r="HKQ50" s="467"/>
      <c r="HKR50" s="467"/>
      <c r="HKS50" s="467"/>
      <c r="HKT50" s="467"/>
      <c r="HKU50" s="467"/>
      <c r="HKV50" s="467"/>
      <c r="HKW50" s="467"/>
      <c r="HKX50" s="467"/>
      <c r="HKY50" s="467"/>
      <c r="HKZ50" s="467"/>
      <c r="HLA50" s="467"/>
      <c r="HLB50" s="467"/>
      <c r="HLC50" s="467"/>
      <c r="HLD50" s="467"/>
      <c r="HLE50" s="467"/>
      <c r="HLF50" s="467"/>
      <c r="HLG50" s="467"/>
      <c r="HLH50" s="467"/>
      <c r="HLI50" s="467"/>
      <c r="HLJ50" s="467"/>
      <c r="HLK50" s="467"/>
      <c r="HLL50" s="467"/>
      <c r="HLM50" s="467"/>
      <c r="HLN50" s="467"/>
      <c r="HLO50" s="467"/>
      <c r="HLP50" s="467"/>
      <c r="HLQ50" s="467"/>
      <c r="HLR50" s="467"/>
      <c r="HLS50" s="467"/>
      <c r="HLT50" s="467"/>
      <c r="HLU50" s="467"/>
      <c r="HLV50" s="467"/>
      <c r="HLW50" s="467"/>
      <c r="HLX50" s="467"/>
      <c r="HLY50" s="467"/>
      <c r="HLZ50" s="467"/>
      <c r="HMA50" s="467"/>
      <c r="HMB50" s="467"/>
      <c r="HMC50" s="467"/>
      <c r="HMD50" s="467"/>
      <c r="HME50" s="467"/>
      <c r="HMF50" s="467"/>
      <c r="HMG50" s="467"/>
      <c r="HMH50" s="467"/>
      <c r="HMI50" s="467"/>
      <c r="HMJ50" s="467"/>
      <c r="HMK50" s="467"/>
      <c r="HML50" s="467"/>
      <c r="HMM50" s="467"/>
      <c r="HMN50" s="467"/>
      <c r="HMO50" s="467"/>
      <c r="HMP50" s="467"/>
      <c r="HMQ50" s="467"/>
      <c r="HMR50" s="467"/>
      <c r="HMS50" s="467"/>
      <c r="HMT50" s="467"/>
      <c r="HMU50" s="467"/>
      <c r="HMV50" s="467"/>
      <c r="HMW50" s="467"/>
      <c r="HMX50" s="467"/>
      <c r="HMY50" s="467"/>
      <c r="HMZ50" s="467"/>
      <c r="HNA50" s="467"/>
      <c r="HNB50" s="467"/>
      <c r="HNC50" s="467"/>
      <c r="HND50" s="467"/>
      <c r="HNE50" s="467"/>
      <c r="HNF50" s="467"/>
      <c r="HNG50" s="467"/>
      <c r="HNH50" s="467"/>
      <c r="HNI50" s="467"/>
      <c r="HNJ50" s="467"/>
      <c r="HNK50" s="467"/>
      <c r="HNL50" s="467"/>
      <c r="HNM50" s="467"/>
      <c r="HNN50" s="467"/>
      <c r="HNO50" s="467"/>
      <c r="HNP50" s="467"/>
      <c r="HNQ50" s="467"/>
      <c r="HNR50" s="467"/>
      <c r="HNS50" s="467"/>
      <c r="HNT50" s="467"/>
      <c r="HNU50" s="467"/>
      <c r="HNV50" s="467"/>
      <c r="HNW50" s="467"/>
      <c r="HNX50" s="467"/>
      <c r="HNY50" s="467"/>
      <c r="HNZ50" s="467"/>
      <c r="HOA50" s="467"/>
      <c r="HOB50" s="467"/>
      <c r="HOC50" s="467"/>
      <c r="HOD50" s="467"/>
      <c r="HOE50" s="467"/>
      <c r="HOF50" s="467"/>
      <c r="HOG50" s="467"/>
      <c r="HOH50" s="467"/>
      <c r="HOI50" s="467"/>
      <c r="HOJ50" s="467"/>
      <c r="HOK50" s="467"/>
      <c r="HOL50" s="467"/>
      <c r="HOM50" s="467"/>
      <c r="HON50" s="467"/>
      <c r="HOO50" s="467"/>
      <c r="HOP50" s="467"/>
      <c r="HOQ50" s="467"/>
      <c r="HOR50" s="467"/>
      <c r="HOS50" s="467"/>
      <c r="HOT50" s="467"/>
      <c r="HOU50" s="467"/>
      <c r="HOV50" s="467"/>
      <c r="HOW50" s="467"/>
      <c r="HOX50" s="467"/>
      <c r="HOY50" s="467"/>
      <c r="HOZ50" s="467"/>
      <c r="HPA50" s="467"/>
      <c r="HPB50" s="467"/>
      <c r="HPC50" s="467"/>
      <c r="HPD50" s="467"/>
      <c r="HPE50" s="467"/>
      <c r="HPF50" s="467"/>
      <c r="HPG50" s="467"/>
      <c r="HPH50" s="467"/>
      <c r="HPI50" s="467"/>
      <c r="HPJ50" s="467"/>
      <c r="HPK50" s="467"/>
      <c r="HPL50" s="467"/>
      <c r="HPM50" s="467"/>
      <c r="HPN50" s="467"/>
      <c r="HPO50" s="467"/>
      <c r="HPP50" s="467"/>
      <c r="HPQ50" s="467"/>
      <c r="HPR50" s="467"/>
      <c r="HPS50" s="467"/>
      <c r="HPT50" s="467"/>
      <c r="HPU50" s="467"/>
      <c r="HPV50" s="467"/>
      <c r="HPW50" s="467"/>
      <c r="HPX50" s="467"/>
      <c r="HPY50" s="467"/>
      <c r="HPZ50" s="467"/>
      <c r="HQA50" s="467"/>
      <c r="HQB50" s="467"/>
      <c r="HQC50" s="467"/>
      <c r="HQD50" s="467"/>
      <c r="HQE50" s="467"/>
      <c r="HQF50" s="467"/>
      <c r="HQG50" s="467"/>
      <c r="HQH50" s="467"/>
      <c r="HQI50" s="467"/>
      <c r="HQJ50" s="467"/>
      <c r="HQK50" s="467"/>
      <c r="HQL50" s="467"/>
      <c r="HQM50" s="467"/>
      <c r="HQN50" s="467"/>
      <c r="HQO50" s="467"/>
      <c r="HQP50" s="467"/>
      <c r="HQQ50" s="467"/>
      <c r="HQR50" s="467"/>
      <c r="HQS50" s="467"/>
      <c r="HQT50" s="467"/>
      <c r="HQU50" s="467"/>
      <c r="HQV50" s="467"/>
      <c r="HQW50" s="467"/>
      <c r="HQX50" s="467"/>
      <c r="HQY50" s="467"/>
      <c r="HQZ50" s="467"/>
      <c r="HRA50" s="467"/>
      <c r="HRB50" s="467"/>
      <c r="HRC50" s="467"/>
      <c r="HRD50" s="467"/>
      <c r="HRE50" s="467"/>
      <c r="HRF50" s="467"/>
      <c r="HRG50" s="467"/>
      <c r="HRH50" s="467"/>
      <c r="HRI50" s="467"/>
      <c r="HRJ50" s="467"/>
      <c r="HRK50" s="467"/>
      <c r="HRL50" s="467"/>
      <c r="HRM50" s="467"/>
      <c r="HRN50" s="467"/>
      <c r="HRO50" s="467"/>
      <c r="HRP50" s="467"/>
      <c r="HRQ50" s="467"/>
      <c r="HRR50" s="467"/>
      <c r="HRS50" s="467"/>
      <c r="HRT50" s="467"/>
      <c r="HRU50" s="467"/>
      <c r="HRV50" s="467"/>
      <c r="HRW50" s="467"/>
      <c r="HRX50" s="467"/>
      <c r="HRY50" s="467"/>
      <c r="HRZ50" s="467"/>
      <c r="HSA50" s="467"/>
      <c r="HSB50" s="467"/>
      <c r="HSC50" s="467"/>
      <c r="HSD50" s="467"/>
      <c r="HSE50" s="467"/>
      <c r="HSF50" s="467"/>
      <c r="HSG50" s="467"/>
      <c r="HSH50" s="467"/>
      <c r="HSI50" s="467"/>
      <c r="HSJ50" s="467"/>
      <c r="HSK50" s="467"/>
      <c r="HSL50" s="467"/>
      <c r="HSM50" s="467"/>
      <c r="HSN50" s="467"/>
      <c r="HSO50" s="467"/>
      <c r="HSP50" s="467"/>
      <c r="HSQ50" s="467"/>
      <c r="HSR50" s="467"/>
      <c r="HSS50" s="467"/>
      <c r="HST50" s="467"/>
      <c r="HSU50" s="467"/>
      <c r="HSV50" s="467"/>
      <c r="HSW50" s="467"/>
      <c r="HSX50" s="467"/>
      <c r="HSY50" s="467"/>
      <c r="HSZ50" s="467"/>
      <c r="HTA50" s="467"/>
      <c r="HTB50" s="467"/>
      <c r="HTC50" s="467"/>
      <c r="HTD50" s="467"/>
      <c r="HTE50" s="467"/>
      <c r="HTF50" s="467"/>
      <c r="HTG50" s="467"/>
      <c r="HTH50" s="467"/>
      <c r="HTI50" s="467"/>
      <c r="HTJ50" s="467"/>
      <c r="HTK50" s="467"/>
      <c r="HTL50" s="467"/>
      <c r="HTM50" s="467"/>
      <c r="HTN50" s="467"/>
      <c r="HTO50" s="467"/>
      <c r="HTP50" s="467"/>
      <c r="HTQ50" s="467"/>
      <c r="HTR50" s="467"/>
      <c r="HTS50" s="467"/>
      <c r="HTT50" s="467"/>
      <c r="HTU50" s="467"/>
      <c r="HTV50" s="467"/>
      <c r="HTW50" s="467"/>
      <c r="HTX50" s="467"/>
      <c r="HTY50" s="467"/>
      <c r="HTZ50" s="467"/>
      <c r="HUA50" s="467"/>
      <c r="HUB50" s="467"/>
      <c r="HUC50" s="467"/>
      <c r="HUD50" s="467"/>
      <c r="HUE50" s="467"/>
      <c r="HUF50" s="467"/>
      <c r="HUG50" s="467"/>
      <c r="HUH50" s="467"/>
      <c r="HUI50" s="467"/>
      <c r="HUJ50" s="467"/>
      <c r="HUK50" s="467"/>
      <c r="HUL50" s="467"/>
      <c r="HUM50" s="467"/>
      <c r="HUN50" s="467"/>
      <c r="HUO50" s="467"/>
      <c r="HUP50" s="467"/>
      <c r="HUQ50" s="467"/>
      <c r="HUR50" s="467"/>
      <c r="HUS50" s="467"/>
      <c r="HUT50" s="467"/>
      <c r="HUU50" s="467"/>
      <c r="HUV50" s="467"/>
      <c r="HUW50" s="467"/>
      <c r="HUX50" s="467"/>
      <c r="HUY50" s="467"/>
      <c r="HUZ50" s="467"/>
      <c r="HVA50" s="467"/>
      <c r="HVB50" s="467"/>
      <c r="HVC50" s="467"/>
      <c r="HVD50" s="467"/>
      <c r="HVE50" s="467"/>
      <c r="HVF50" s="467"/>
      <c r="HVG50" s="467"/>
      <c r="HVH50" s="467"/>
      <c r="HVI50" s="467"/>
      <c r="HVJ50" s="467"/>
      <c r="HVK50" s="467"/>
      <c r="HVL50" s="467"/>
      <c r="HVM50" s="467"/>
      <c r="HVN50" s="467"/>
      <c r="HVO50" s="467"/>
      <c r="HVP50" s="467"/>
      <c r="HVQ50" s="467"/>
      <c r="HVR50" s="467"/>
      <c r="HVS50" s="467"/>
      <c r="HVT50" s="467"/>
      <c r="HVU50" s="467"/>
      <c r="HVV50" s="467"/>
      <c r="HVW50" s="467"/>
      <c r="HVX50" s="467"/>
      <c r="HVY50" s="467"/>
      <c r="HVZ50" s="467"/>
      <c r="HWA50" s="467"/>
      <c r="HWB50" s="467"/>
      <c r="HWC50" s="467"/>
      <c r="HWD50" s="467"/>
      <c r="HWE50" s="467"/>
      <c r="HWF50" s="467"/>
      <c r="HWG50" s="467"/>
      <c r="HWH50" s="467"/>
      <c r="HWI50" s="467"/>
      <c r="HWJ50" s="467"/>
      <c r="HWK50" s="467"/>
      <c r="HWL50" s="467"/>
      <c r="HWM50" s="467"/>
      <c r="HWN50" s="467"/>
      <c r="HWO50" s="467"/>
      <c r="HWP50" s="467"/>
      <c r="HWQ50" s="467"/>
      <c r="HWR50" s="467"/>
      <c r="HWS50" s="467"/>
      <c r="HWT50" s="467"/>
      <c r="HWU50" s="467"/>
      <c r="HWV50" s="467"/>
      <c r="HWW50" s="467"/>
      <c r="HWX50" s="467"/>
      <c r="HWY50" s="467"/>
      <c r="HWZ50" s="467"/>
      <c r="HXA50" s="467"/>
      <c r="HXB50" s="467"/>
      <c r="HXC50" s="467"/>
      <c r="HXD50" s="467"/>
      <c r="HXE50" s="467"/>
      <c r="HXF50" s="467"/>
      <c r="HXG50" s="467"/>
      <c r="HXH50" s="467"/>
      <c r="HXI50" s="467"/>
      <c r="HXJ50" s="467"/>
      <c r="HXK50" s="467"/>
      <c r="HXL50" s="467"/>
      <c r="HXM50" s="467"/>
      <c r="HXN50" s="467"/>
      <c r="HXO50" s="467"/>
      <c r="HXP50" s="467"/>
      <c r="HXQ50" s="467"/>
      <c r="HXR50" s="467"/>
      <c r="HXS50" s="467"/>
      <c r="HXT50" s="467"/>
      <c r="HXU50" s="467"/>
      <c r="HXV50" s="467"/>
      <c r="HXW50" s="467"/>
      <c r="HXX50" s="467"/>
      <c r="HXY50" s="467"/>
      <c r="HXZ50" s="467"/>
      <c r="HYA50" s="467"/>
      <c r="HYB50" s="467"/>
      <c r="HYC50" s="467"/>
      <c r="HYD50" s="467"/>
      <c r="HYE50" s="467"/>
      <c r="HYF50" s="467"/>
      <c r="HYG50" s="467"/>
      <c r="HYH50" s="467"/>
      <c r="HYI50" s="467"/>
      <c r="HYJ50" s="467"/>
      <c r="HYK50" s="467"/>
      <c r="HYL50" s="467"/>
      <c r="HYM50" s="467"/>
      <c r="HYN50" s="467"/>
      <c r="HYO50" s="467"/>
      <c r="HYP50" s="467"/>
      <c r="HYQ50" s="467"/>
      <c r="HYR50" s="467"/>
      <c r="HYS50" s="467"/>
      <c r="HYT50" s="467"/>
      <c r="HYU50" s="467"/>
      <c r="HYV50" s="467"/>
      <c r="HYW50" s="467"/>
      <c r="HYX50" s="467"/>
      <c r="HYY50" s="467"/>
      <c r="HYZ50" s="467"/>
      <c r="HZA50" s="467"/>
      <c r="HZB50" s="467"/>
      <c r="HZC50" s="467"/>
      <c r="HZD50" s="467"/>
      <c r="HZE50" s="467"/>
      <c r="HZF50" s="467"/>
      <c r="HZG50" s="467"/>
      <c r="HZH50" s="467"/>
      <c r="HZI50" s="467"/>
      <c r="HZJ50" s="467"/>
      <c r="HZK50" s="467"/>
      <c r="HZL50" s="467"/>
      <c r="HZM50" s="467"/>
      <c r="HZN50" s="467"/>
      <c r="HZO50" s="467"/>
      <c r="HZP50" s="467"/>
      <c r="HZQ50" s="467"/>
      <c r="HZR50" s="467"/>
      <c r="HZS50" s="467"/>
      <c r="HZT50" s="467"/>
      <c r="HZU50" s="467"/>
      <c r="HZV50" s="467"/>
      <c r="HZW50" s="467"/>
      <c r="HZX50" s="467"/>
      <c r="HZY50" s="467"/>
      <c r="HZZ50" s="467"/>
      <c r="IAA50" s="467"/>
      <c r="IAB50" s="467"/>
      <c r="IAC50" s="467"/>
      <c r="IAD50" s="467"/>
      <c r="IAE50" s="467"/>
      <c r="IAF50" s="467"/>
      <c r="IAG50" s="467"/>
      <c r="IAH50" s="467"/>
      <c r="IAI50" s="467"/>
      <c r="IAJ50" s="467"/>
      <c r="IAK50" s="467"/>
      <c r="IAL50" s="467"/>
      <c r="IAM50" s="467"/>
      <c r="IAN50" s="467"/>
      <c r="IAO50" s="467"/>
      <c r="IAP50" s="467"/>
      <c r="IAQ50" s="467"/>
      <c r="IAR50" s="467"/>
      <c r="IAS50" s="467"/>
      <c r="IAT50" s="467"/>
      <c r="IAU50" s="467"/>
      <c r="IAV50" s="467"/>
      <c r="IAW50" s="467"/>
      <c r="IAX50" s="467"/>
      <c r="IAY50" s="467"/>
      <c r="IAZ50" s="467"/>
      <c r="IBA50" s="467"/>
      <c r="IBB50" s="467"/>
      <c r="IBC50" s="467"/>
      <c r="IBD50" s="467"/>
      <c r="IBE50" s="467"/>
      <c r="IBF50" s="467"/>
      <c r="IBG50" s="467"/>
      <c r="IBH50" s="467"/>
      <c r="IBI50" s="467"/>
      <c r="IBJ50" s="467"/>
      <c r="IBK50" s="467"/>
      <c r="IBL50" s="467"/>
      <c r="IBM50" s="467"/>
      <c r="IBN50" s="467"/>
      <c r="IBO50" s="467"/>
      <c r="IBP50" s="467"/>
      <c r="IBQ50" s="467"/>
      <c r="IBR50" s="467"/>
      <c r="IBS50" s="467"/>
      <c r="IBT50" s="467"/>
      <c r="IBU50" s="467"/>
      <c r="IBV50" s="467"/>
      <c r="IBW50" s="467"/>
      <c r="IBX50" s="467"/>
      <c r="IBY50" s="467"/>
      <c r="IBZ50" s="467"/>
      <c r="ICA50" s="467"/>
      <c r="ICB50" s="467"/>
      <c r="ICC50" s="467"/>
      <c r="ICD50" s="467"/>
      <c r="ICE50" s="467"/>
      <c r="ICF50" s="467"/>
      <c r="ICG50" s="467"/>
      <c r="ICH50" s="467"/>
      <c r="ICI50" s="467"/>
      <c r="ICJ50" s="467"/>
      <c r="ICK50" s="467"/>
      <c r="ICL50" s="467"/>
      <c r="ICM50" s="467"/>
      <c r="ICN50" s="467"/>
      <c r="ICO50" s="467"/>
      <c r="ICP50" s="467"/>
      <c r="ICQ50" s="467"/>
      <c r="ICR50" s="467"/>
      <c r="ICS50" s="467"/>
      <c r="ICT50" s="467"/>
      <c r="ICU50" s="467"/>
      <c r="ICV50" s="467"/>
      <c r="ICW50" s="467"/>
      <c r="ICX50" s="467"/>
      <c r="ICY50" s="467"/>
      <c r="ICZ50" s="467"/>
      <c r="IDA50" s="467"/>
      <c r="IDB50" s="467"/>
      <c r="IDC50" s="467"/>
      <c r="IDD50" s="467"/>
      <c r="IDE50" s="467"/>
      <c r="IDF50" s="467"/>
      <c r="IDG50" s="467"/>
      <c r="IDH50" s="467"/>
      <c r="IDI50" s="467"/>
      <c r="IDJ50" s="467"/>
      <c r="IDK50" s="467"/>
      <c r="IDL50" s="467"/>
      <c r="IDM50" s="467"/>
      <c r="IDN50" s="467"/>
      <c r="IDO50" s="467"/>
      <c r="IDP50" s="467"/>
      <c r="IDQ50" s="467"/>
      <c r="IDR50" s="467"/>
      <c r="IDS50" s="467"/>
      <c r="IDT50" s="467"/>
      <c r="IDU50" s="467"/>
      <c r="IDV50" s="467"/>
      <c r="IDW50" s="467"/>
      <c r="IDX50" s="467"/>
      <c r="IDY50" s="467"/>
      <c r="IDZ50" s="467"/>
      <c r="IEA50" s="467"/>
      <c r="IEB50" s="467"/>
      <c r="IEC50" s="467"/>
      <c r="IED50" s="467"/>
      <c r="IEE50" s="467"/>
      <c r="IEF50" s="467"/>
      <c r="IEG50" s="467"/>
      <c r="IEH50" s="467"/>
      <c r="IEI50" s="467"/>
      <c r="IEJ50" s="467"/>
      <c r="IEK50" s="467"/>
      <c r="IEL50" s="467"/>
      <c r="IEM50" s="467"/>
      <c r="IEN50" s="467"/>
      <c r="IEO50" s="467"/>
      <c r="IEP50" s="467"/>
      <c r="IEQ50" s="467"/>
      <c r="IER50" s="467"/>
      <c r="IES50" s="467"/>
      <c r="IET50" s="467"/>
      <c r="IEU50" s="467"/>
      <c r="IEV50" s="467"/>
      <c r="IEW50" s="467"/>
      <c r="IEX50" s="467"/>
      <c r="IEY50" s="467"/>
      <c r="IEZ50" s="467"/>
      <c r="IFA50" s="467"/>
      <c r="IFB50" s="467"/>
      <c r="IFC50" s="467"/>
      <c r="IFD50" s="467"/>
      <c r="IFE50" s="467"/>
      <c r="IFF50" s="467"/>
      <c r="IFG50" s="467"/>
      <c r="IFH50" s="467"/>
      <c r="IFI50" s="467"/>
      <c r="IFJ50" s="467"/>
      <c r="IFK50" s="467"/>
      <c r="IFL50" s="467"/>
      <c r="IFM50" s="467"/>
      <c r="IFN50" s="467"/>
      <c r="IFO50" s="467"/>
      <c r="IFP50" s="467"/>
      <c r="IFQ50" s="467"/>
      <c r="IFR50" s="467"/>
      <c r="IFS50" s="467"/>
      <c r="IFT50" s="467"/>
      <c r="IFU50" s="467"/>
      <c r="IFV50" s="467"/>
      <c r="IFW50" s="467"/>
      <c r="IFX50" s="467"/>
      <c r="IFY50" s="467"/>
      <c r="IFZ50" s="467"/>
      <c r="IGA50" s="467"/>
      <c r="IGB50" s="467"/>
      <c r="IGC50" s="467"/>
      <c r="IGD50" s="467"/>
      <c r="IGE50" s="467"/>
      <c r="IGF50" s="467"/>
      <c r="IGG50" s="467"/>
      <c r="IGH50" s="467"/>
      <c r="IGI50" s="467"/>
      <c r="IGJ50" s="467"/>
      <c r="IGK50" s="467"/>
      <c r="IGL50" s="467"/>
      <c r="IGM50" s="467"/>
      <c r="IGN50" s="467"/>
      <c r="IGO50" s="467"/>
      <c r="IGP50" s="467"/>
      <c r="IGQ50" s="467"/>
      <c r="IGR50" s="467"/>
      <c r="IGS50" s="467"/>
      <c r="IGT50" s="467"/>
      <c r="IGU50" s="467"/>
      <c r="IGV50" s="467"/>
      <c r="IGW50" s="467"/>
      <c r="IGX50" s="467"/>
      <c r="IGY50" s="467"/>
      <c r="IGZ50" s="467"/>
      <c r="IHA50" s="467"/>
      <c r="IHB50" s="467"/>
      <c r="IHC50" s="467"/>
      <c r="IHD50" s="467"/>
      <c r="IHE50" s="467"/>
      <c r="IHF50" s="467"/>
      <c r="IHG50" s="467"/>
      <c r="IHH50" s="467"/>
      <c r="IHI50" s="467"/>
      <c r="IHJ50" s="467"/>
      <c r="IHK50" s="467"/>
      <c r="IHL50" s="467"/>
      <c r="IHM50" s="467"/>
      <c r="IHN50" s="467"/>
      <c r="IHO50" s="467"/>
      <c r="IHP50" s="467"/>
      <c r="IHQ50" s="467"/>
      <c r="IHR50" s="467"/>
      <c r="IHS50" s="467"/>
      <c r="IHT50" s="467"/>
      <c r="IHU50" s="467"/>
      <c r="IHV50" s="467"/>
      <c r="IHW50" s="467"/>
      <c r="IHX50" s="467"/>
      <c r="IHY50" s="467"/>
      <c r="IHZ50" s="467"/>
      <c r="IIA50" s="467"/>
      <c r="IIB50" s="467"/>
      <c r="IIC50" s="467"/>
      <c r="IID50" s="467"/>
      <c r="IIE50" s="467"/>
      <c r="IIF50" s="467"/>
      <c r="IIG50" s="467"/>
      <c r="IIH50" s="467"/>
      <c r="III50" s="467"/>
      <c r="IIJ50" s="467"/>
      <c r="IIK50" s="467"/>
      <c r="IIL50" s="467"/>
      <c r="IIM50" s="467"/>
      <c r="IIN50" s="467"/>
      <c r="IIO50" s="467"/>
      <c r="IIP50" s="467"/>
      <c r="IIQ50" s="467"/>
      <c r="IIR50" s="467"/>
      <c r="IIS50" s="467"/>
      <c r="IIT50" s="467"/>
      <c r="IIU50" s="467"/>
      <c r="IIV50" s="467"/>
      <c r="IIW50" s="467"/>
      <c r="IIX50" s="467"/>
      <c r="IIY50" s="467"/>
      <c r="IIZ50" s="467"/>
      <c r="IJA50" s="467"/>
      <c r="IJB50" s="467"/>
      <c r="IJC50" s="467"/>
      <c r="IJD50" s="467"/>
      <c r="IJE50" s="467"/>
      <c r="IJF50" s="467"/>
      <c r="IJG50" s="467"/>
      <c r="IJH50" s="467"/>
      <c r="IJI50" s="467"/>
      <c r="IJJ50" s="467"/>
      <c r="IJK50" s="467"/>
      <c r="IJL50" s="467"/>
      <c r="IJM50" s="467"/>
      <c r="IJN50" s="467"/>
      <c r="IJO50" s="467"/>
      <c r="IJP50" s="467"/>
      <c r="IJQ50" s="467"/>
      <c r="IJR50" s="467"/>
      <c r="IJS50" s="467"/>
      <c r="IJT50" s="467"/>
      <c r="IJU50" s="467"/>
      <c r="IJV50" s="467"/>
      <c r="IJW50" s="467"/>
      <c r="IJX50" s="467"/>
      <c r="IJY50" s="467"/>
      <c r="IJZ50" s="467"/>
      <c r="IKA50" s="467"/>
      <c r="IKB50" s="467"/>
      <c r="IKC50" s="467"/>
      <c r="IKD50" s="467"/>
      <c r="IKE50" s="467"/>
      <c r="IKF50" s="467"/>
      <c r="IKG50" s="467"/>
      <c r="IKH50" s="467"/>
      <c r="IKI50" s="467"/>
      <c r="IKJ50" s="467"/>
      <c r="IKK50" s="467"/>
      <c r="IKL50" s="467"/>
      <c r="IKM50" s="467"/>
      <c r="IKN50" s="467"/>
      <c r="IKO50" s="467"/>
      <c r="IKP50" s="467"/>
      <c r="IKQ50" s="467"/>
      <c r="IKR50" s="467"/>
      <c r="IKS50" s="467"/>
      <c r="IKT50" s="467"/>
      <c r="IKU50" s="467"/>
      <c r="IKV50" s="467"/>
      <c r="IKW50" s="467"/>
      <c r="IKX50" s="467"/>
      <c r="IKY50" s="467"/>
      <c r="IKZ50" s="467"/>
      <c r="ILA50" s="467"/>
      <c r="ILB50" s="467"/>
      <c r="ILC50" s="467"/>
      <c r="ILD50" s="467"/>
      <c r="ILE50" s="467"/>
      <c r="ILF50" s="467"/>
      <c r="ILG50" s="467"/>
      <c r="ILH50" s="467"/>
      <c r="ILI50" s="467"/>
      <c r="ILJ50" s="467"/>
      <c r="ILK50" s="467"/>
      <c r="ILL50" s="467"/>
      <c r="ILM50" s="467"/>
      <c r="ILN50" s="467"/>
      <c r="ILO50" s="467"/>
      <c r="ILP50" s="467"/>
      <c r="ILQ50" s="467"/>
      <c r="ILR50" s="467"/>
      <c r="ILS50" s="467"/>
      <c r="ILT50" s="467"/>
      <c r="ILU50" s="467"/>
      <c r="ILV50" s="467"/>
      <c r="ILW50" s="467"/>
      <c r="ILX50" s="467"/>
      <c r="ILY50" s="467"/>
      <c r="ILZ50" s="467"/>
      <c r="IMA50" s="467"/>
      <c r="IMB50" s="467"/>
      <c r="IMC50" s="467"/>
      <c r="IMD50" s="467"/>
      <c r="IME50" s="467"/>
      <c r="IMF50" s="467"/>
      <c r="IMG50" s="467"/>
      <c r="IMH50" s="467"/>
      <c r="IMI50" s="467"/>
      <c r="IMJ50" s="467"/>
      <c r="IMK50" s="467"/>
      <c r="IML50" s="467"/>
      <c r="IMM50" s="467"/>
      <c r="IMN50" s="467"/>
      <c r="IMO50" s="467"/>
      <c r="IMP50" s="467"/>
      <c r="IMQ50" s="467"/>
      <c r="IMR50" s="467"/>
      <c r="IMS50" s="467"/>
      <c r="IMT50" s="467"/>
      <c r="IMU50" s="467"/>
      <c r="IMV50" s="467"/>
      <c r="IMW50" s="467"/>
      <c r="IMX50" s="467"/>
      <c r="IMY50" s="467"/>
      <c r="IMZ50" s="467"/>
      <c r="INA50" s="467"/>
      <c r="INB50" s="467"/>
      <c r="INC50" s="467"/>
      <c r="IND50" s="467"/>
      <c r="INE50" s="467"/>
      <c r="INF50" s="467"/>
      <c r="ING50" s="467"/>
      <c r="INH50" s="467"/>
      <c r="INI50" s="467"/>
      <c r="INJ50" s="467"/>
      <c r="INK50" s="467"/>
      <c r="INL50" s="467"/>
      <c r="INM50" s="467"/>
      <c r="INN50" s="467"/>
      <c r="INO50" s="467"/>
      <c r="INP50" s="467"/>
      <c r="INQ50" s="467"/>
      <c r="INR50" s="467"/>
      <c r="INS50" s="467"/>
      <c r="INT50" s="467"/>
      <c r="INU50" s="467"/>
      <c r="INV50" s="467"/>
      <c r="INW50" s="467"/>
      <c r="INX50" s="467"/>
      <c r="INY50" s="467"/>
      <c r="INZ50" s="467"/>
      <c r="IOA50" s="467"/>
      <c r="IOB50" s="467"/>
      <c r="IOC50" s="467"/>
      <c r="IOD50" s="467"/>
      <c r="IOE50" s="467"/>
      <c r="IOF50" s="467"/>
      <c r="IOG50" s="467"/>
      <c r="IOH50" s="467"/>
      <c r="IOI50" s="467"/>
      <c r="IOJ50" s="467"/>
      <c r="IOK50" s="467"/>
      <c r="IOL50" s="467"/>
      <c r="IOM50" s="467"/>
      <c r="ION50" s="467"/>
      <c r="IOO50" s="467"/>
      <c r="IOP50" s="467"/>
      <c r="IOQ50" s="467"/>
      <c r="IOR50" s="467"/>
      <c r="IOS50" s="467"/>
      <c r="IOT50" s="467"/>
      <c r="IOU50" s="467"/>
      <c r="IOV50" s="467"/>
      <c r="IOW50" s="467"/>
      <c r="IOX50" s="467"/>
      <c r="IOY50" s="467"/>
      <c r="IOZ50" s="467"/>
      <c r="IPA50" s="467"/>
      <c r="IPB50" s="467"/>
      <c r="IPC50" s="467"/>
      <c r="IPD50" s="467"/>
      <c r="IPE50" s="467"/>
      <c r="IPF50" s="467"/>
      <c r="IPG50" s="467"/>
      <c r="IPH50" s="467"/>
      <c r="IPI50" s="467"/>
      <c r="IPJ50" s="467"/>
      <c r="IPK50" s="467"/>
      <c r="IPL50" s="467"/>
      <c r="IPM50" s="467"/>
      <c r="IPN50" s="467"/>
      <c r="IPO50" s="467"/>
      <c r="IPP50" s="467"/>
      <c r="IPQ50" s="467"/>
      <c r="IPR50" s="467"/>
      <c r="IPS50" s="467"/>
      <c r="IPT50" s="467"/>
      <c r="IPU50" s="467"/>
      <c r="IPV50" s="467"/>
      <c r="IPW50" s="467"/>
      <c r="IPX50" s="467"/>
      <c r="IPY50" s="467"/>
      <c r="IPZ50" s="467"/>
      <c r="IQA50" s="467"/>
      <c r="IQB50" s="467"/>
      <c r="IQC50" s="467"/>
      <c r="IQD50" s="467"/>
      <c r="IQE50" s="467"/>
      <c r="IQF50" s="467"/>
      <c r="IQG50" s="467"/>
      <c r="IQH50" s="467"/>
      <c r="IQI50" s="467"/>
      <c r="IQJ50" s="467"/>
      <c r="IQK50" s="467"/>
      <c r="IQL50" s="467"/>
      <c r="IQM50" s="467"/>
      <c r="IQN50" s="467"/>
      <c r="IQO50" s="467"/>
      <c r="IQP50" s="467"/>
      <c r="IQQ50" s="467"/>
      <c r="IQR50" s="467"/>
      <c r="IQS50" s="467"/>
      <c r="IQT50" s="467"/>
      <c r="IQU50" s="467"/>
      <c r="IQV50" s="467"/>
      <c r="IQW50" s="467"/>
      <c r="IQX50" s="467"/>
      <c r="IQY50" s="467"/>
      <c r="IQZ50" s="467"/>
      <c r="IRA50" s="467"/>
      <c r="IRB50" s="467"/>
      <c r="IRC50" s="467"/>
      <c r="IRD50" s="467"/>
      <c r="IRE50" s="467"/>
      <c r="IRF50" s="467"/>
      <c r="IRG50" s="467"/>
      <c r="IRH50" s="467"/>
      <c r="IRI50" s="467"/>
      <c r="IRJ50" s="467"/>
      <c r="IRK50" s="467"/>
      <c r="IRL50" s="467"/>
      <c r="IRM50" s="467"/>
      <c r="IRN50" s="467"/>
      <c r="IRO50" s="467"/>
      <c r="IRP50" s="467"/>
      <c r="IRQ50" s="467"/>
      <c r="IRR50" s="467"/>
      <c r="IRS50" s="467"/>
      <c r="IRT50" s="467"/>
      <c r="IRU50" s="467"/>
      <c r="IRV50" s="467"/>
      <c r="IRW50" s="467"/>
      <c r="IRX50" s="467"/>
      <c r="IRY50" s="467"/>
      <c r="IRZ50" s="467"/>
      <c r="ISA50" s="467"/>
      <c r="ISB50" s="467"/>
      <c r="ISC50" s="467"/>
      <c r="ISD50" s="467"/>
      <c r="ISE50" s="467"/>
      <c r="ISF50" s="467"/>
      <c r="ISG50" s="467"/>
      <c r="ISH50" s="467"/>
      <c r="ISI50" s="467"/>
      <c r="ISJ50" s="467"/>
      <c r="ISK50" s="467"/>
      <c r="ISL50" s="467"/>
      <c r="ISM50" s="467"/>
      <c r="ISN50" s="467"/>
      <c r="ISO50" s="467"/>
      <c r="ISP50" s="467"/>
      <c r="ISQ50" s="467"/>
      <c r="ISR50" s="467"/>
      <c r="ISS50" s="467"/>
      <c r="IST50" s="467"/>
      <c r="ISU50" s="467"/>
      <c r="ISV50" s="467"/>
      <c r="ISW50" s="467"/>
      <c r="ISX50" s="467"/>
      <c r="ISY50" s="467"/>
      <c r="ISZ50" s="467"/>
      <c r="ITA50" s="467"/>
      <c r="ITB50" s="467"/>
      <c r="ITC50" s="467"/>
      <c r="ITD50" s="467"/>
      <c r="ITE50" s="467"/>
      <c r="ITF50" s="467"/>
      <c r="ITG50" s="467"/>
      <c r="ITH50" s="467"/>
      <c r="ITI50" s="467"/>
      <c r="ITJ50" s="467"/>
      <c r="ITK50" s="467"/>
      <c r="ITL50" s="467"/>
      <c r="ITM50" s="467"/>
      <c r="ITN50" s="467"/>
      <c r="ITO50" s="467"/>
      <c r="ITP50" s="467"/>
      <c r="ITQ50" s="467"/>
      <c r="ITR50" s="467"/>
      <c r="ITS50" s="467"/>
      <c r="ITT50" s="467"/>
      <c r="ITU50" s="467"/>
      <c r="ITV50" s="467"/>
      <c r="ITW50" s="467"/>
      <c r="ITX50" s="467"/>
      <c r="ITY50" s="467"/>
      <c r="ITZ50" s="467"/>
      <c r="IUA50" s="467"/>
      <c r="IUB50" s="467"/>
      <c r="IUC50" s="467"/>
      <c r="IUD50" s="467"/>
      <c r="IUE50" s="467"/>
      <c r="IUF50" s="467"/>
      <c r="IUG50" s="467"/>
      <c r="IUH50" s="467"/>
      <c r="IUI50" s="467"/>
      <c r="IUJ50" s="467"/>
      <c r="IUK50" s="467"/>
      <c r="IUL50" s="467"/>
      <c r="IUM50" s="467"/>
      <c r="IUN50" s="467"/>
      <c r="IUO50" s="467"/>
      <c r="IUP50" s="467"/>
      <c r="IUQ50" s="467"/>
      <c r="IUR50" s="467"/>
      <c r="IUS50" s="467"/>
      <c r="IUT50" s="467"/>
      <c r="IUU50" s="467"/>
      <c r="IUV50" s="467"/>
      <c r="IUW50" s="467"/>
      <c r="IUX50" s="467"/>
      <c r="IUY50" s="467"/>
      <c r="IUZ50" s="467"/>
      <c r="IVA50" s="467"/>
      <c r="IVB50" s="467"/>
      <c r="IVC50" s="467"/>
      <c r="IVD50" s="467"/>
      <c r="IVE50" s="467"/>
      <c r="IVF50" s="467"/>
      <c r="IVG50" s="467"/>
      <c r="IVH50" s="467"/>
      <c r="IVI50" s="467"/>
      <c r="IVJ50" s="467"/>
      <c r="IVK50" s="467"/>
      <c r="IVL50" s="467"/>
      <c r="IVM50" s="467"/>
      <c r="IVN50" s="467"/>
      <c r="IVO50" s="467"/>
      <c r="IVP50" s="467"/>
      <c r="IVQ50" s="467"/>
      <c r="IVR50" s="467"/>
      <c r="IVS50" s="467"/>
      <c r="IVT50" s="467"/>
      <c r="IVU50" s="467"/>
      <c r="IVV50" s="467"/>
      <c r="IVW50" s="467"/>
      <c r="IVX50" s="467"/>
      <c r="IVY50" s="467"/>
      <c r="IVZ50" s="467"/>
      <c r="IWA50" s="467"/>
      <c r="IWB50" s="467"/>
      <c r="IWC50" s="467"/>
      <c r="IWD50" s="467"/>
      <c r="IWE50" s="467"/>
      <c r="IWF50" s="467"/>
      <c r="IWG50" s="467"/>
      <c r="IWH50" s="467"/>
      <c r="IWI50" s="467"/>
      <c r="IWJ50" s="467"/>
      <c r="IWK50" s="467"/>
      <c r="IWL50" s="467"/>
      <c r="IWM50" s="467"/>
      <c r="IWN50" s="467"/>
      <c r="IWO50" s="467"/>
      <c r="IWP50" s="467"/>
      <c r="IWQ50" s="467"/>
      <c r="IWR50" s="467"/>
      <c r="IWS50" s="467"/>
      <c r="IWT50" s="467"/>
      <c r="IWU50" s="467"/>
      <c r="IWV50" s="467"/>
      <c r="IWW50" s="467"/>
      <c r="IWX50" s="467"/>
      <c r="IWY50" s="467"/>
      <c r="IWZ50" s="467"/>
      <c r="IXA50" s="467"/>
      <c r="IXB50" s="467"/>
      <c r="IXC50" s="467"/>
      <c r="IXD50" s="467"/>
      <c r="IXE50" s="467"/>
      <c r="IXF50" s="467"/>
      <c r="IXG50" s="467"/>
      <c r="IXH50" s="467"/>
      <c r="IXI50" s="467"/>
      <c r="IXJ50" s="467"/>
      <c r="IXK50" s="467"/>
      <c r="IXL50" s="467"/>
      <c r="IXM50" s="467"/>
      <c r="IXN50" s="467"/>
      <c r="IXO50" s="467"/>
      <c r="IXP50" s="467"/>
      <c r="IXQ50" s="467"/>
      <c r="IXR50" s="467"/>
      <c r="IXS50" s="467"/>
      <c r="IXT50" s="467"/>
      <c r="IXU50" s="467"/>
      <c r="IXV50" s="467"/>
      <c r="IXW50" s="467"/>
      <c r="IXX50" s="467"/>
      <c r="IXY50" s="467"/>
      <c r="IXZ50" s="467"/>
      <c r="IYA50" s="467"/>
      <c r="IYB50" s="467"/>
      <c r="IYC50" s="467"/>
      <c r="IYD50" s="467"/>
      <c r="IYE50" s="467"/>
      <c r="IYF50" s="467"/>
      <c r="IYG50" s="467"/>
      <c r="IYH50" s="467"/>
      <c r="IYI50" s="467"/>
      <c r="IYJ50" s="467"/>
      <c r="IYK50" s="467"/>
      <c r="IYL50" s="467"/>
      <c r="IYM50" s="467"/>
      <c r="IYN50" s="467"/>
      <c r="IYO50" s="467"/>
      <c r="IYP50" s="467"/>
      <c r="IYQ50" s="467"/>
      <c r="IYR50" s="467"/>
      <c r="IYS50" s="467"/>
      <c r="IYT50" s="467"/>
      <c r="IYU50" s="467"/>
      <c r="IYV50" s="467"/>
      <c r="IYW50" s="467"/>
      <c r="IYX50" s="467"/>
      <c r="IYY50" s="467"/>
      <c r="IYZ50" s="467"/>
      <c r="IZA50" s="467"/>
      <c r="IZB50" s="467"/>
      <c r="IZC50" s="467"/>
      <c r="IZD50" s="467"/>
      <c r="IZE50" s="467"/>
      <c r="IZF50" s="467"/>
      <c r="IZG50" s="467"/>
      <c r="IZH50" s="467"/>
      <c r="IZI50" s="467"/>
      <c r="IZJ50" s="467"/>
      <c r="IZK50" s="467"/>
      <c r="IZL50" s="467"/>
      <c r="IZM50" s="467"/>
      <c r="IZN50" s="467"/>
      <c r="IZO50" s="467"/>
      <c r="IZP50" s="467"/>
      <c r="IZQ50" s="467"/>
      <c r="IZR50" s="467"/>
      <c r="IZS50" s="467"/>
      <c r="IZT50" s="467"/>
      <c r="IZU50" s="467"/>
      <c r="IZV50" s="467"/>
      <c r="IZW50" s="467"/>
      <c r="IZX50" s="467"/>
      <c r="IZY50" s="467"/>
      <c r="IZZ50" s="467"/>
      <c r="JAA50" s="467"/>
      <c r="JAB50" s="467"/>
      <c r="JAC50" s="467"/>
      <c r="JAD50" s="467"/>
      <c r="JAE50" s="467"/>
      <c r="JAF50" s="467"/>
      <c r="JAG50" s="467"/>
      <c r="JAH50" s="467"/>
      <c r="JAI50" s="467"/>
      <c r="JAJ50" s="467"/>
      <c r="JAK50" s="467"/>
      <c r="JAL50" s="467"/>
      <c r="JAM50" s="467"/>
      <c r="JAN50" s="467"/>
      <c r="JAO50" s="467"/>
      <c r="JAP50" s="467"/>
      <c r="JAQ50" s="467"/>
      <c r="JAR50" s="467"/>
      <c r="JAS50" s="467"/>
      <c r="JAT50" s="467"/>
      <c r="JAU50" s="467"/>
      <c r="JAV50" s="467"/>
      <c r="JAW50" s="467"/>
      <c r="JAX50" s="467"/>
      <c r="JAY50" s="467"/>
      <c r="JAZ50" s="467"/>
      <c r="JBA50" s="467"/>
      <c r="JBB50" s="467"/>
      <c r="JBC50" s="467"/>
      <c r="JBD50" s="467"/>
      <c r="JBE50" s="467"/>
      <c r="JBF50" s="467"/>
      <c r="JBG50" s="467"/>
      <c r="JBH50" s="467"/>
      <c r="JBI50" s="467"/>
      <c r="JBJ50" s="467"/>
      <c r="JBK50" s="467"/>
      <c r="JBL50" s="467"/>
      <c r="JBM50" s="467"/>
      <c r="JBN50" s="467"/>
      <c r="JBO50" s="467"/>
      <c r="JBP50" s="467"/>
      <c r="JBQ50" s="467"/>
      <c r="JBR50" s="467"/>
      <c r="JBS50" s="467"/>
      <c r="JBT50" s="467"/>
      <c r="JBU50" s="467"/>
      <c r="JBV50" s="467"/>
      <c r="JBW50" s="467"/>
      <c r="JBX50" s="467"/>
      <c r="JBY50" s="467"/>
      <c r="JBZ50" s="467"/>
      <c r="JCA50" s="467"/>
      <c r="JCB50" s="467"/>
      <c r="JCC50" s="467"/>
      <c r="JCD50" s="467"/>
      <c r="JCE50" s="467"/>
      <c r="JCF50" s="467"/>
      <c r="JCG50" s="467"/>
      <c r="JCH50" s="467"/>
      <c r="JCI50" s="467"/>
      <c r="JCJ50" s="467"/>
      <c r="JCK50" s="467"/>
      <c r="JCL50" s="467"/>
      <c r="JCM50" s="467"/>
      <c r="JCN50" s="467"/>
      <c r="JCO50" s="467"/>
      <c r="JCP50" s="467"/>
      <c r="JCQ50" s="467"/>
      <c r="JCR50" s="467"/>
      <c r="JCS50" s="467"/>
      <c r="JCT50" s="467"/>
      <c r="JCU50" s="467"/>
      <c r="JCV50" s="467"/>
      <c r="JCW50" s="467"/>
      <c r="JCX50" s="467"/>
      <c r="JCY50" s="467"/>
      <c r="JCZ50" s="467"/>
      <c r="JDA50" s="467"/>
      <c r="JDB50" s="467"/>
      <c r="JDC50" s="467"/>
      <c r="JDD50" s="467"/>
      <c r="JDE50" s="467"/>
      <c r="JDF50" s="467"/>
      <c r="JDG50" s="467"/>
      <c r="JDH50" s="467"/>
      <c r="JDI50" s="467"/>
      <c r="JDJ50" s="467"/>
      <c r="JDK50" s="467"/>
      <c r="JDL50" s="467"/>
      <c r="JDM50" s="467"/>
      <c r="JDN50" s="467"/>
      <c r="JDO50" s="467"/>
      <c r="JDP50" s="467"/>
      <c r="JDQ50" s="467"/>
      <c r="JDR50" s="467"/>
      <c r="JDS50" s="467"/>
      <c r="JDT50" s="467"/>
      <c r="JDU50" s="467"/>
      <c r="JDV50" s="467"/>
      <c r="JDW50" s="467"/>
      <c r="JDX50" s="467"/>
      <c r="JDY50" s="467"/>
      <c r="JDZ50" s="467"/>
      <c r="JEA50" s="467"/>
      <c r="JEB50" s="467"/>
      <c r="JEC50" s="467"/>
      <c r="JED50" s="467"/>
      <c r="JEE50" s="467"/>
      <c r="JEF50" s="467"/>
      <c r="JEG50" s="467"/>
      <c r="JEH50" s="467"/>
      <c r="JEI50" s="467"/>
      <c r="JEJ50" s="467"/>
      <c r="JEK50" s="467"/>
      <c r="JEL50" s="467"/>
      <c r="JEM50" s="467"/>
      <c r="JEN50" s="467"/>
      <c r="JEO50" s="467"/>
      <c r="JEP50" s="467"/>
      <c r="JEQ50" s="467"/>
      <c r="JER50" s="467"/>
      <c r="JES50" s="467"/>
      <c r="JET50" s="467"/>
      <c r="JEU50" s="467"/>
      <c r="JEV50" s="467"/>
      <c r="JEW50" s="467"/>
      <c r="JEX50" s="467"/>
      <c r="JEY50" s="467"/>
      <c r="JEZ50" s="467"/>
      <c r="JFA50" s="467"/>
      <c r="JFB50" s="467"/>
      <c r="JFC50" s="467"/>
      <c r="JFD50" s="467"/>
      <c r="JFE50" s="467"/>
      <c r="JFF50" s="467"/>
      <c r="JFG50" s="467"/>
      <c r="JFH50" s="467"/>
      <c r="JFI50" s="467"/>
      <c r="JFJ50" s="467"/>
      <c r="JFK50" s="467"/>
      <c r="JFL50" s="467"/>
      <c r="JFM50" s="467"/>
      <c r="JFN50" s="467"/>
      <c r="JFO50" s="467"/>
      <c r="JFP50" s="467"/>
      <c r="JFQ50" s="467"/>
      <c r="JFR50" s="467"/>
      <c r="JFS50" s="467"/>
      <c r="JFT50" s="467"/>
      <c r="JFU50" s="467"/>
      <c r="JFV50" s="467"/>
      <c r="JFW50" s="467"/>
      <c r="JFX50" s="467"/>
      <c r="JFY50" s="467"/>
      <c r="JFZ50" s="467"/>
      <c r="JGA50" s="467"/>
      <c r="JGB50" s="467"/>
      <c r="JGC50" s="467"/>
      <c r="JGD50" s="467"/>
      <c r="JGE50" s="467"/>
      <c r="JGF50" s="467"/>
      <c r="JGG50" s="467"/>
      <c r="JGH50" s="467"/>
      <c r="JGI50" s="467"/>
      <c r="JGJ50" s="467"/>
      <c r="JGK50" s="467"/>
      <c r="JGL50" s="467"/>
      <c r="JGM50" s="467"/>
      <c r="JGN50" s="467"/>
      <c r="JGO50" s="467"/>
      <c r="JGP50" s="467"/>
      <c r="JGQ50" s="467"/>
      <c r="JGR50" s="467"/>
      <c r="JGS50" s="467"/>
      <c r="JGT50" s="467"/>
      <c r="JGU50" s="467"/>
      <c r="JGV50" s="467"/>
      <c r="JGW50" s="467"/>
      <c r="JGX50" s="467"/>
      <c r="JGY50" s="467"/>
      <c r="JGZ50" s="467"/>
      <c r="JHA50" s="467"/>
      <c r="JHB50" s="467"/>
      <c r="JHC50" s="467"/>
      <c r="JHD50" s="467"/>
      <c r="JHE50" s="467"/>
      <c r="JHF50" s="467"/>
      <c r="JHG50" s="467"/>
      <c r="JHH50" s="467"/>
      <c r="JHI50" s="467"/>
      <c r="JHJ50" s="467"/>
      <c r="JHK50" s="467"/>
      <c r="JHL50" s="467"/>
      <c r="JHM50" s="467"/>
      <c r="JHN50" s="467"/>
      <c r="JHO50" s="467"/>
      <c r="JHP50" s="467"/>
      <c r="JHQ50" s="467"/>
      <c r="JHR50" s="467"/>
      <c r="JHS50" s="467"/>
      <c r="JHT50" s="467"/>
      <c r="JHU50" s="467"/>
      <c r="JHV50" s="467"/>
      <c r="JHW50" s="467"/>
      <c r="JHX50" s="467"/>
      <c r="JHY50" s="467"/>
      <c r="JHZ50" s="467"/>
      <c r="JIA50" s="467"/>
      <c r="JIB50" s="467"/>
      <c r="JIC50" s="467"/>
      <c r="JID50" s="467"/>
      <c r="JIE50" s="467"/>
      <c r="JIF50" s="467"/>
      <c r="JIG50" s="467"/>
      <c r="JIH50" s="467"/>
      <c r="JII50" s="467"/>
      <c r="JIJ50" s="467"/>
      <c r="JIK50" s="467"/>
      <c r="JIL50" s="467"/>
      <c r="JIM50" s="467"/>
      <c r="JIN50" s="467"/>
      <c r="JIO50" s="467"/>
      <c r="JIP50" s="467"/>
      <c r="JIQ50" s="467"/>
      <c r="JIR50" s="467"/>
      <c r="JIS50" s="467"/>
      <c r="JIT50" s="467"/>
      <c r="JIU50" s="467"/>
      <c r="JIV50" s="467"/>
      <c r="JIW50" s="467"/>
      <c r="JIX50" s="467"/>
      <c r="JIY50" s="467"/>
      <c r="JIZ50" s="467"/>
      <c r="JJA50" s="467"/>
      <c r="JJB50" s="467"/>
      <c r="JJC50" s="467"/>
      <c r="JJD50" s="467"/>
      <c r="JJE50" s="467"/>
      <c r="JJF50" s="467"/>
      <c r="JJG50" s="467"/>
      <c r="JJH50" s="467"/>
      <c r="JJI50" s="467"/>
      <c r="JJJ50" s="467"/>
      <c r="JJK50" s="467"/>
      <c r="JJL50" s="467"/>
      <c r="JJM50" s="467"/>
      <c r="JJN50" s="467"/>
      <c r="JJO50" s="467"/>
      <c r="JJP50" s="467"/>
      <c r="JJQ50" s="467"/>
      <c r="JJR50" s="467"/>
      <c r="JJS50" s="467"/>
      <c r="JJT50" s="467"/>
      <c r="JJU50" s="467"/>
      <c r="JJV50" s="467"/>
      <c r="JJW50" s="467"/>
      <c r="JJX50" s="467"/>
      <c r="JJY50" s="467"/>
      <c r="JJZ50" s="467"/>
      <c r="JKA50" s="467"/>
      <c r="JKB50" s="467"/>
      <c r="JKC50" s="467"/>
      <c r="JKD50" s="467"/>
      <c r="JKE50" s="467"/>
      <c r="JKF50" s="467"/>
      <c r="JKG50" s="467"/>
      <c r="JKH50" s="467"/>
      <c r="JKI50" s="467"/>
      <c r="JKJ50" s="467"/>
      <c r="JKK50" s="467"/>
      <c r="JKL50" s="467"/>
      <c r="JKM50" s="467"/>
      <c r="JKN50" s="467"/>
      <c r="JKO50" s="467"/>
      <c r="JKP50" s="467"/>
      <c r="JKQ50" s="467"/>
      <c r="JKR50" s="467"/>
      <c r="JKS50" s="467"/>
      <c r="JKT50" s="467"/>
      <c r="JKU50" s="467"/>
      <c r="JKV50" s="467"/>
      <c r="JKW50" s="467"/>
      <c r="JKX50" s="467"/>
      <c r="JKY50" s="467"/>
      <c r="JKZ50" s="467"/>
      <c r="JLA50" s="467"/>
      <c r="JLB50" s="467"/>
      <c r="JLC50" s="467"/>
      <c r="JLD50" s="467"/>
      <c r="JLE50" s="467"/>
      <c r="JLF50" s="467"/>
      <c r="JLG50" s="467"/>
      <c r="JLH50" s="467"/>
      <c r="JLI50" s="467"/>
      <c r="JLJ50" s="467"/>
      <c r="JLK50" s="467"/>
      <c r="JLL50" s="467"/>
      <c r="JLM50" s="467"/>
      <c r="JLN50" s="467"/>
      <c r="JLO50" s="467"/>
      <c r="JLP50" s="467"/>
      <c r="JLQ50" s="467"/>
      <c r="JLR50" s="467"/>
      <c r="JLS50" s="467"/>
      <c r="JLT50" s="467"/>
      <c r="JLU50" s="467"/>
      <c r="JLV50" s="467"/>
      <c r="JLW50" s="467"/>
      <c r="JLX50" s="467"/>
      <c r="JLY50" s="467"/>
      <c r="JLZ50" s="467"/>
      <c r="JMA50" s="467"/>
      <c r="JMB50" s="467"/>
      <c r="JMC50" s="467"/>
      <c r="JMD50" s="467"/>
      <c r="JME50" s="467"/>
      <c r="JMF50" s="467"/>
      <c r="JMG50" s="467"/>
      <c r="JMH50" s="467"/>
      <c r="JMI50" s="467"/>
      <c r="JMJ50" s="467"/>
      <c r="JMK50" s="467"/>
      <c r="JML50" s="467"/>
      <c r="JMM50" s="467"/>
      <c r="JMN50" s="467"/>
      <c r="JMO50" s="467"/>
      <c r="JMP50" s="467"/>
      <c r="JMQ50" s="467"/>
      <c r="JMR50" s="467"/>
      <c r="JMS50" s="467"/>
      <c r="JMT50" s="467"/>
      <c r="JMU50" s="467"/>
      <c r="JMV50" s="467"/>
      <c r="JMW50" s="467"/>
      <c r="JMX50" s="467"/>
      <c r="JMY50" s="467"/>
      <c r="JMZ50" s="467"/>
      <c r="JNA50" s="467"/>
      <c r="JNB50" s="467"/>
      <c r="JNC50" s="467"/>
      <c r="JND50" s="467"/>
      <c r="JNE50" s="467"/>
      <c r="JNF50" s="467"/>
      <c r="JNG50" s="467"/>
      <c r="JNH50" s="467"/>
      <c r="JNI50" s="467"/>
      <c r="JNJ50" s="467"/>
      <c r="JNK50" s="467"/>
      <c r="JNL50" s="467"/>
      <c r="JNM50" s="467"/>
      <c r="JNN50" s="467"/>
      <c r="JNO50" s="467"/>
      <c r="JNP50" s="467"/>
      <c r="JNQ50" s="467"/>
      <c r="JNR50" s="467"/>
      <c r="JNS50" s="467"/>
      <c r="JNT50" s="467"/>
      <c r="JNU50" s="467"/>
      <c r="JNV50" s="467"/>
      <c r="JNW50" s="467"/>
      <c r="JNX50" s="467"/>
      <c r="JNY50" s="467"/>
      <c r="JNZ50" s="467"/>
      <c r="JOA50" s="467"/>
      <c r="JOB50" s="467"/>
      <c r="JOC50" s="467"/>
      <c r="JOD50" s="467"/>
      <c r="JOE50" s="467"/>
      <c r="JOF50" s="467"/>
      <c r="JOG50" s="467"/>
      <c r="JOH50" s="467"/>
      <c r="JOI50" s="467"/>
      <c r="JOJ50" s="467"/>
      <c r="JOK50" s="467"/>
      <c r="JOL50" s="467"/>
      <c r="JOM50" s="467"/>
      <c r="JON50" s="467"/>
      <c r="JOO50" s="467"/>
      <c r="JOP50" s="467"/>
      <c r="JOQ50" s="467"/>
      <c r="JOR50" s="467"/>
      <c r="JOS50" s="467"/>
      <c r="JOT50" s="467"/>
      <c r="JOU50" s="467"/>
      <c r="JOV50" s="467"/>
      <c r="JOW50" s="467"/>
      <c r="JOX50" s="467"/>
      <c r="JOY50" s="467"/>
      <c r="JOZ50" s="467"/>
      <c r="JPA50" s="467"/>
      <c r="JPB50" s="467"/>
      <c r="JPC50" s="467"/>
      <c r="JPD50" s="467"/>
      <c r="JPE50" s="467"/>
      <c r="JPF50" s="467"/>
      <c r="JPG50" s="467"/>
      <c r="JPH50" s="467"/>
      <c r="JPI50" s="467"/>
      <c r="JPJ50" s="467"/>
      <c r="JPK50" s="467"/>
      <c r="JPL50" s="467"/>
      <c r="JPM50" s="467"/>
      <c r="JPN50" s="467"/>
      <c r="JPO50" s="467"/>
      <c r="JPP50" s="467"/>
      <c r="JPQ50" s="467"/>
      <c r="JPR50" s="467"/>
      <c r="JPS50" s="467"/>
      <c r="JPT50" s="467"/>
      <c r="JPU50" s="467"/>
      <c r="JPV50" s="467"/>
      <c r="JPW50" s="467"/>
      <c r="JPX50" s="467"/>
      <c r="JPY50" s="467"/>
      <c r="JPZ50" s="467"/>
      <c r="JQA50" s="467"/>
      <c r="JQB50" s="467"/>
      <c r="JQC50" s="467"/>
      <c r="JQD50" s="467"/>
      <c r="JQE50" s="467"/>
      <c r="JQF50" s="467"/>
      <c r="JQG50" s="467"/>
      <c r="JQH50" s="467"/>
      <c r="JQI50" s="467"/>
      <c r="JQJ50" s="467"/>
      <c r="JQK50" s="467"/>
      <c r="JQL50" s="467"/>
      <c r="JQM50" s="467"/>
      <c r="JQN50" s="467"/>
      <c r="JQO50" s="467"/>
      <c r="JQP50" s="467"/>
      <c r="JQQ50" s="467"/>
      <c r="JQR50" s="467"/>
      <c r="JQS50" s="467"/>
      <c r="JQT50" s="467"/>
      <c r="JQU50" s="467"/>
      <c r="JQV50" s="467"/>
      <c r="JQW50" s="467"/>
      <c r="JQX50" s="467"/>
      <c r="JQY50" s="467"/>
      <c r="JQZ50" s="467"/>
      <c r="JRA50" s="467"/>
      <c r="JRB50" s="467"/>
      <c r="JRC50" s="467"/>
      <c r="JRD50" s="467"/>
      <c r="JRE50" s="467"/>
      <c r="JRF50" s="467"/>
      <c r="JRG50" s="467"/>
      <c r="JRH50" s="467"/>
      <c r="JRI50" s="467"/>
      <c r="JRJ50" s="467"/>
      <c r="JRK50" s="467"/>
      <c r="JRL50" s="467"/>
      <c r="JRM50" s="467"/>
      <c r="JRN50" s="467"/>
      <c r="JRO50" s="467"/>
      <c r="JRP50" s="467"/>
      <c r="JRQ50" s="467"/>
      <c r="JRR50" s="467"/>
      <c r="JRS50" s="467"/>
      <c r="JRT50" s="467"/>
      <c r="JRU50" s="467"/>
      <c r="JRV50" s="467"/>
      <c r="JRW50" s="467"/>
      <c r="JRX50" s="467"/>
      <c r="JRY50" s="467"/>
      <c r="JRZ50" s="467"/>
      <c r="JSA50" s="467"/>
      <c r="JSB50" s="467"/>
      <c r="JSC50" s="467"/>
      <c r="JSD50" s="467"/>
      <c r="JSE50" s="467"/>
      <c r="JSF50" s="467"/>
      <c r="JSG50" s="467"/>
      <c r="JSH50" s="467"/>
      <c r="JSI50" s="467"/>
      <c r="JSJ50" s="467"/>
      <c r="JSK50" s="467"/>
      <c r="JSL50" s="467"/>
      <c r="JSM50" s="467"/>
      <c r="JSN50" s="467"/>
      <c r="JSO50" s="467"/>
      <c r="JSP50" s="467"/>
      <c r="JSQ50" s="467"/>
      <c r="JSR50" s="467"/>
      <c r="JSS50" s="467"/>
      <c r="JST50" s="467"/>
      <c r="JSU50" s="467"/>
      <c r="JSV50" s="467"/>
      <c r="JSW50" s="467"/>
      <c r="JSX50" s="467"/>
      <c r="JSY50" s="467"/>
      <c r="JSZ50" s="467"/>
      <c r="JTA50" s="467"/>
      <c r="JTB50" s="467"/>
      <c r="JTC50" s="467"/>
      <c r="JTD50" s="467"/>
      <c r="JTE50" s="467"/>
      <c r="JTF50" s="467"/>
      <c r="JTG50" s="467"/>
      <c r="JTH50" s="467"/>
      <c r="JTI50" s="467"/>
      <c r="JTJ50" s="467"/>
      <c r="JTK50" s="467"/>
      <c r="JTL50" s="467"/>
      <c r="JTM50" s="467"/>
      <c r="JTN50" s="467"/>
      <c r="JTO50" s="467"/>
      <c r="JTP50" s="467"/>
      <c r="JTQ50" s="467"/>
      <c r="JTR50" s="467"/>
      <c r="JTS50" s="467"/>
      <c r="JTT50" s="467"/>
      <c r="JTU50" s="467"/>
      <c r="JTV50" s="467"/>
      <c r="JTW50" s="467"/>
      <c r="JTX50" s="467"/>
      <c r="JTY50" s="467"/>
      <c r="JTZ50" s="467"/>
      <c r="JUA50" s="467"/>
      <c r="JUB50" s="467"/>
      <c r="JUC50" s="467"/>
      <c r="JUD50" s="467"/>
      <c r="JUE50" s="467"/>
      <c r="JUF50" s="467"/>
      <c r="JUG50" s="467"/>
      <c r="JUH50" s="467"/>
      <c r="JUI50" s="467"/>
      <c r="JUJ50" s="467"/>
      <c r="JUK50" s="467"/>
      <c r="JUL50" s="467"/>
      <c r="JUM50" s="467"/>
      <c r="JUN50" s="467"/>
      <c r="JUO50" s="467"/>
      <c r="JUP50" s="467"/>
      <c r="JUQ50" s="467"/>
      <c r="JUR50" s="467"/>
      <c r="JUS50" s="467"/>
      <c r="JUT50" s="467"/>
      <c r="JUU50" s="467"/>
      <c r="JUV50" s="467"/>
      <c r="JUW50" s="467"/>
      <c r="JUX50" s="467"/>
      <c r="JUY50" s="467"/>
      <c r="JUZ50" s="467"/>
      <c r="JVA50" s="467"/>
      <c r="JVB50" s="467"/>
      <c r="JVC50" s="467"/>
      <c r="JVD50" s="467"/>
      <c r="JVE50" s="467"/>
      <c r="JVF50" s="467"/>
      <c r="JVG50" s="467"/>
      <c r="JVH50" s="467"/>
      <c r="JVI50" s="467"/>
      <c r="JVJ50" s="467"/>
      <c r="JVK50" s="467"/>
      <c r="JVL50" s="467"/>
      <c r="JVM50" s="467"/>
      <c r="JVN50" s="467"/>
      <c r="JVO50" s="467"/>
      <c r="JVP50" s="467"/>
      <c r="JVQ50" s="467"/>
      <c r="JVR50" s="467"/>
      <c r="JVS50" s="467"/>
      <c r="JVT50" s="467"/>
      <c r="JVU50" s="467"/>
      <c r="JVV50" s="467"/>
      <c r="JVW50" s="467"/>
      <c r="JVX50" s="467"/>
      <c r="JVY50" s="467"/>
      <c r="JVZ50" s="467"/>
      <c r="JWA50" s="467"/>
      <c r="JWB50" s="467"/>
      <c r="JWC50" s="467"/>
      <c r="JWD50" s="467"/>
      <c r="JWE50" s="467"/>
      <c r="JWF50" s="467"/>
      <c r="JWG50" s="467"/>
      <c r="JWH50" s="467"/>
      <c r="JWI50" s="467"/>
      <c r="JWJ50" s="467"/>
      <c r="JWK50" s="467"/>
      <c r="JWL50" s="467"/>
      <c r="JWM50" s="467"/>
      <c r="JWN50" s="467"/>
      <c r="JWO50" s="467"/>
      <c r="JWP50" s="467"/>
      <c r="JWQ50" s="467"/>
      <c r="JWR50" s="467"/>
      <c r="JWS50" s="467"/>
      <c r="JWT50" s="467"/>
      <c r="JWU50" s="467"/>
      <c r="JWV50" s="467"/>
      <c r="JWW50" s="467"/>
      <c r="JWX50" s="467"/>
      <c r="JWY50" s="467"/>
      <c r="JWZ50" s="467"/>
      <c r="JXA50" s="467"/>
      <c r="JXB50" s="467"/>
      <c r="JXC50" s="467"/>
      <c r="JXD50" s="467"/>
      <c r="JXE50" s="467"/>
      <c r="JXF50" s="467"/>
      <c r="JXG50" s="467"/>
      <c r="JXH50" s="467"/>
      <c r="JXI50" s="467"/>
      <c r="JXJ50" s="467"/>
      <c r="JXK50" s="467"/>
      <c r="JXL50" s="467"/>
      <c r="JXM50" s="467"/>
      <c r="JXN50" s="467"/>
      <c r="JXO50" s="467"/>
      <c r="JXP50" s="467"/>
      <c r="JXQ50" s="467"/>
      <c r="JXR50" s="467"/>
      <c r="JXS50" s="467"/>
      <c r="JXT50" s="467"/>
      <c r="JXU50" s="467"/>
      <c r="JXV50" s="467"/>
      <c r="JXW50" s="467"/>
      <c r="JXX50" s="467"/>
      <c r="JXY50" s="467"/>
      <c r="JXZ50" s="467"/>
      <c r="JYA50" s="467"/>
      <c r="JYB50" s="467"/>
      <c r="JYC50" s="467"/>
      <c r="JYD50" s="467"/>
      <c r="JYE50" s="467"/>
      <c r="JYF50" s="467"/>
      <c r="JYG50" s="467"/>
      <c r="JYH50" s="467"/>
      <c r="JYI50" s="467"/>
      <c r="JYJ50" s="467"/>
      <c r="JYK50" s="467"/>
      <c r="JYL50" s="467"/>
      <c r="JYM50" s="467"/>
      <c r="JYN50" s="467"/>
      <c r="JYO50" s="467"/>
      <c r="JYP50" s="467"/>
      <c r="JYQ50" s="467"/>
      <c r="JYR50" s="467"/>
      <c r="JYS50" s="467"/>
      <c r="JYT50" s="467"/>
      <c r="JYU50" s="467"/>
      <c r="JYV50" s="467"/>
      <c r="JYW50" s="467"/>
      <c r="JYX50" s="467"/>
      <c r="JYY50" s="467"/>
      <c r="JYZ50" s="467"/>
      <c r="JZA50" s="467"/>
      <c r="JZB50" s="467"/>
      <c r="JZC50" s="467"/>
      <c r="JZD50" s="467"/>
      <c r="JZE50" s="467"/>
      <c r="JZF50" s="467"/>
      <c r="JZG50" s="467"/>
      <c r="JZH50" s="467"/>
      <c r="JZI50" s="467"/>
      <c r="JZJ50" s="467"/>
      <c r="JZK50" s="467"/>
      <c r="JZL50" s="467"/>
      <c r="JZM50" s="467"/>
      <c r="JZN50" s="467"/>
      <c r="JZO50" s="467"/>
      <c r="JZP50" s="467"/>
      <c r="JZQ50" s="467"/>
      <c r="JZR50" s="467"/>
      <c r="JZS50" s="467"/>
      <c r="JZT50" s="467"/>
      <c r="JZU50" s="467"/>
      <c r="JZV50" s="467"/>
      <c r="JZW50" s="467"/>
      <c r="JZX50" s="467"/>
      <c r="JZY50" s="467"/>
      <c r="JZZ50" s="467"/>
      <c r="KAA50" s="467"/>
      <c r="KAB50" s="467"/>
      <c r="KAC50" s="467"/>
      <c r="KAD50" s="467"/>
      <c r="KAE50" s="467"/>
      <c r="KAF50" s="467"/>
      <c r="KAG50" s="467"/>
      <c r="KAH50" s="467"/>
      <c r="KAI50" s="467"/>
      <c r="KAJ50" s="467"/>
      <c r="KAK50" s="467"/>
      <c r="KAL50" s="467"/>
      <c r="KAM50" s="467"/>
      <c r="KAN50" s="467"/>
      <c r="KAO50" s="467"/>
      <c r="KAP50" s="467"/>
      <c r="KAQ50" s="467"/>
      <c r="KAR50" s="467"/>
      <c r="KAS50" s="467"/>
      <c r="KAT50" s="467"/>
      <c r="KAU50" s="467"/>
      <c r="KAV50" s="467"/>
      <c r="KAW50" s="467"/>
      <c r="KAX50" s="467"/>
      <c r="KAY50" s="467"/>
      <c r="KAZ50" s="467"/>
      <c r="KBA50" s="467"/>
      <c r="KBB50" s="467"/>
      <c r="KBC50" s="467"/>
      <c r="KBD50" s="467"/>
      <c r="KBE50" s="467"/>
      <c r="KBF50" s="467"/>
      <c r="KBG50" s="467"/>
      <c r="KBH50" s="467"/>
      <c r="KBI50" s="467"/>
      <c r="KBJ50" s="467"/>
      <c r="KBK50" s="467"/>
      <c r="KBL50" s="467"/>
      <c r="KBM50" s="467"/>
      <c r="KBN50" s="467"/>
      <c r="KBO50" s="467"/>
      <c r="KBP50" s="467"/>
      <c r="KBQ50" s="467"/>
      <c r="KBR50" s="467"/>
      <c r="KBS50" s="467"/>
      <c r="KBT50" s="467"/>
      <c r="KBU50" s="467"/>
      <c r="KBV50" s="467"/>
      <c r="KBW50" s="467"/>
      <c r="KBX50" s="467"/>
      <c r="KBY50" s="467"/>
      <c r="KBZ50" s="467"/>
      <c r="KCA50" s="467"/>
      <c r="KCB50" s="467"/>
      <c r="KCC50" s="467"/>
      <c r="KCD50" s="467"/>
      <c r="KCE50" s="467"/>
      <c r="KCF50" s="467"/>
      <c r="KCG50" s="467"/>
      <c r="KCH50" s="467"/>
      <c r="KCI50" s="467"/>
      <c r="KCJ50" s="467"/>
      <c r="KCK50" s="467"/>
      <c r="KCL50" s="467"/>
      <c r="KCM50" s="467"/>
      <c r="KCN50" s="467"/>
      <c r="KCO50" s="467"/>
      <c r="KCP50" s="467"/>
      <c r="KCQ50" s="467"/>
      <c r="KCR50" s="467"/>
      <c r="KCS50" s="467"/>
      <c r="KCT50" s="467"/>
      <c r="KCU50" s="467"/>
      <c r="KCV50" s="467"/>
      <c r="KCW50" s="467"/>
      <c r="KCX50" s="467"/>
      <c r="KCY50" s="467"/>
      <c r="KCZ50" s="467"/>
      <c r="KDA50" s="467"/>
      <c r="KDB50" s="467"/>
      <c r="KDC50" s="467"/>
      <c r="KDD50" s="467"/>
      <c r="KDE50" s="467"/>
      <c r="KDF50" s="467"/>
      <c r="KDG50" s="467"/>
      <c r="KDH50" s="467"/>
      <c r="KDI50" s="467"/>
      <c r="KDJ50" s="467"/>
      <c r="KDK50" s="467"/>
      <c r="KDL50" s="467"/>
      <c r="KDM50" s="467"/>
      <c r="KDN50" s="467"/>
      <c r="KDO50" s="467"/>
      <c r="KDP50" s="467"/>
      <c r="KDQ50" s="467"/>
      <c r="KDR50" s="467"/>
      <c r="KDS50" s="467"/>
      <c r="KDT50" s="467"/>
      <c r="KDU50" s="467"/>
      <c r="KDV50" s="467"/>
      <c r="KDW50" s="467"/>
      <c r="KDX50" s="467"/>
      <c r="KDY50" s="467"/>
      <c r="KDZ50" s="467"/>
      <c r="KEA50" s="467"/>
      <c r="KEB50" s="467"/>
      <c r="KEC50" s="467"/>
      <c r="KED50" s="467"/>
      <c r="KEE50" s="467"/>
      <c r="KEF50" s="467"/>
      <c r="KEG50" s="467"/>
      <c r="KEH50" s="467"/>
      <c r="KEI50" s="467"/>
      <c r="KEJ50" s="467"/>
      <c r="KEK50" s="467"/>
      <c r="KEL50" s="467"/>
      <c r="KEM50" s="467"/>
      <c r="KEN50" s="467"/>
      <c r="KEO50" s="467"/>
      <c r="KEP50" s="467"/>
      <c r="KEQ50" s="467"/>
      <c r="KER50" s="467"/>
      <c r="KES50" s="467"/>
      <c r="KET50" s="467"/>
      <c r="KEU50" s="467"/>
      <c r="KEV50" s="467"/>
      <c r="KEW50" s="467"/>
      <c r="KEX50" s="467"/>
      <c r="KEY50" s="467"/>
      <c r="KEZ50" s="467"/>
      <c r="KFA50" s="467"/>
      <c r="KFB50" s="467"/>
      <c r="KFC50" s="467"/>
      <c r="KFD50" s="467"/>
      <c r="KFE50" s="467"/>
      <c r="KFF50" s="467"/>
      <c r="KFG50" s="467"/>
      <c r="KFH50" s="467"/>
      <c r="KFI50" s="467"/>
      <c r="KFJ50" s="467"/>
      <c r="KFK50" s="467"/>
      <c r="KFL50" s="467"/>
      <c r="KFM50" s="467"/>
      <c r="KFN50" s="467"/>
      <c r="KFO50" s="467"/>
      <c r="KFP50" s="467"/>
      <c r="KFQ50" s="467"/>
      <c r="KFR50" s="467"/>
      <c r="KFS50" s="467"/>
      <c r="KFT50" s="467"/>
      <c r="KFU50" s="467"/>
      <c r="KFV50" s="467"/>
      <c r="KFW50" s="467"/>
      <c r="KFX50" s="467"/>
      <c r="KFY50" s="467"/>
      <c r="KFZ50" s="467"/>
      <c r="KGA50" s="467"/>
      <c r="KGB50" s="467"/>
      <c r="KGC50" s="467"/>
      <c r="KGD50" s="467"/>
      <c r="KGE50" s="467"/>
      <c r="KGF50" s="467"/>
      <c r="KGG50" s="467"/>
      <c r="KGH50" s="467"/>
      <c r="KGI50" s="467"/>
      <c r="KGJ50" s="467"/>
      <c r="KGK50" s="467"/>
      <c r="KGL50" s="467"/>
      <c r="KGM50" s="467"/>
      <c r="KGN50" s="467"/>
      <c r="KGO50" s="467"/>
      <c r="KGP50" s="467"/>
      <c r="KGQ50" s="467"/>
      <c r="KGR50" s="467"/>
      <c r="KGS50" s="467"/>
      <c r="KGT50" s="467"/>
      <c r="KGU50" s="467"/>
      <c r="KGV50" s="467"/>
      <c r="KGW50" s="467"/>
      <c r="KGX50" s="467"/>
      <c r="KGY50" s="467"/>
      <c r="KGZ50" s="467"/>
      <c r="KHA50" s="467"/>
      <c r="KHB50" s="467"/>
      <c r="KHC50" s="467"/>
      <c r="KHD50" s="467"/>
      <c r="KHE50" s="467"/>
      <c r="KHF50" s="467"/>
      <c r="KHG50" s="467"/>
      <c r="KHH50" s="467"/>
      <c r="KHI50" s="467"/>
      <c r="KHJ50" s="467"/>
      <c r="KHK50" s="467"/>
      <c r="KHL50" s="467"/>
      <c r="KHM50" s="467"/>
      <c r="KHN50" s="467"/>
      <c r="KHO50" s="467"/>
      <c r="KHP50" s="467"/>
      <c r="KHQ50" s="467"/>
      <c r="KHR50" s="467"/>
      <c r="KHS50" s="467"/>
      <c r="KHT50" s="467"/>
      <c r="KHU50" s="467"/>
      <c r="KHV50" s="467"/>
      <c r="KHW50" s="467"/>
      <c r="KHX50" s="467"/>
      <c r="KHY50" s="467"/>
      <c r="KHZ50" s="467"/>
      <c r="KIA50" s="467"/>
      <c r="KIB50" s="467"/>
      <c r="KIC50" s="467"/>
      <c r="KID50" s="467"/>
      <c r="KIE50" s="467"/>
      <c r="KIF50" s="467"/>
      <c r="KIG50" s="467"/>
      <c r="KIH50" s="467"/>
      <c r="KII50" s="467"/>
      <c r="KIJ50" s="467"/>
      <c r="KIK50" s="467"/>
      <c r="KIL50" s="467"/>
      <c r="KIM50" s="467"/>
      <c r="KIN50" s="467"/>
      <c r="KIO50" s="467"/>
      <c r="KIP50" s="467"/>
      <c r="KIQ50" s="467"/>
      <c r="KIR50" s="467"/>
      <c r="KIS50" s="467"/>
      <c r="KIT50" s="467"/>
      <c r="KIU50" s="467"/>
      <c r="KIV50" s="467"/>
      <c r="KIW50" s="467"/>
      <c r="KIX50" s="467"/>
      <c r="KIY50" s="467"/>
      <c r="KIZ50" s="467"/>
      <c r="KJA50" s="467"/>
      <c r="KJB50" s="467"/>
      <c r="KJC50" s="467"/>
      <c r="KJD50" s="467"/>
      <c r="KJE50" s="467"/>
      <c r="KJF50" s="467"/>
      <c r="KJG50" s="467"/>
      <c r="KJH50" s="467"/>
      <c r="KJI50" s="467"/>
      <c r="KJJ50" s="467"/>
      <c r="KJK50" s="467"/>
      <c r="KJL50" s="467"/>
      <c r="KJM50" s="467"/>
      <c r="KJN50" s="467"/>
      <c r="KJO50" s="467"/>
      <c r="KJP50" s="467"/>
      <c r="KJQ50" s="467"/>
      <c r="KJR50" s="467"/>
      <c r="KJS50" s="467"/>
      <c r="KJT50" s="467"/>
      <c r="KJU50" s="467"/>
      <c r="KJV50" s="467"/>
      <c r="KJW50" s="467"/>
      <c r="KJX50" s="467"/>
      <c r="KJY50" s="467"/>
      <c r="KJZ50" s="467"/>
      <c r="KKA50" s="467"/>
      <c r="KKB50" s="467"/>
      <c r="KKC50" s="467"/>
      <c r="KKD50" s="467"/>
      <c r="KKE50" s="467"/>
      <c r="KKF50" s="467"/>
      <c r="KKG50" s="467"/>
      <c r="KKH50" s="467"/>
      <c r="KKI50" s="467"/>
      <c r="KKJ50" s="467"/>
      <c r="KKK50" s="467"/>
      <c r="KKL50" s="467"/>
      <c r="KKM50" s="467"/>
      <c r="KKN50" s="467"/>
      <c r="KKO50" s="467"/>
      <c r="KKP50" s="467"/>
      <c r="KKQ50" s="467"/>
      <c r="KKR50" s="467"/>
      <c r="KKS50" s="467"/>
      <c r="KKT50" s="467"/>
      <c r="KKU50" s="467"/>
      <c r="KKV50" s="467"/>
      <c r="KKW50" s="467"/>
      <c r="KKX50" s="467"/>
      <c r="KKY50" s="467"/>
      <c r="KKZ50" s="467"/>
      <c r="KLA50" s="467"/>
      <c r="KLB50" s="467"/>
      <c r="KLC50" s="467"/>
      <c r="KLD50" s="467"/>
      <c r="KLE50" s="467"/>
      <c r="KLF50" s="467"/>
      <c r="KLG50" s="467"/>
      <c r="KLH50" s="467"/>
      <c r="KLI50" s="467"/>
      <c r="KLJ50" s="467"/>
      <c r="KLK50" s="467"/>
      <c r="KLL50" s="467"/>
      <c r="KLM50" s="467"/>
      <c r="KLN50" s="467"/>
      <c r="KLO50" s="467"/>
      <c r="KLP50" s="467"/>
      <c r="KLQ50" s="467"/>
      <c r="KLR50" s="467"/>
      <c r="KLS50" s="467"/>
      <c r="KLT50" s="467"/>
      <c r="KLU50" s="467"/>
      <c r="KLV50" s="467"/>
      <c r="KLW50" s="467"/>
      <c r="KLX50" s="467"/>
      <c r="KLY50" s="467"/>
      <c r="KLZ50" s="467"/>
      <c r="KMA50" s="467"/>
      <c r="KMB50" s="467"/>
      <c r="KMC50" s="467"/>
      <c r="KMD50" s="467"/>
      <c r="KME50" s="467"/>
      <c r="KMF50" s="467"/>
      <c r="KMG50" s="467"/>
      <c r="KMH50" s="467"/>
      <c r="KMI50" s="467"/>
      <c r="KMJ50" s="467"/>
      <c r="KMK50" s="467"/>
      <c r="KML50" s="467"/>
      <c r="KMM50" s="467"/>
      <c r="KMN50" s="467"/>
      <c r="KMO50" s="467"/>
      <c r="KMP50" s="467"/>
      <c r="KMQ50" s="467"/>
      <c r="KMR50" s="467"/>
      <c r="KMS50" s="467"/>
      <c r="KMT50" s="467"/>
      <c r="KMU50" s="467"/>
      <c r="KMV50" s="467"/>
      <c r="KMW50" s="467"/>
      <c r="KMX50" s="467"/>
      <c r="KMY50" s="467"/>
      <c r="KMZ50" s="467"/>
      <c r="KNA50" s="467"/>
      <c r="KNB50" s="467"/>
      <c r="KNC50" s="467"/>
      <c r="KND50" s="467"/>
      <c r="KNE50" s="467"/>
      <c r="KNF50" s="467"/>
      <c r="KNG50" s="467"/>
      <c r="KNH50" s="467"/>
      <c r="KNI50" s="467"/>
      <c r="KNJ50" s="467"/>
      <c r="KNK50" s="467"/>
      <c r="KNL50" s="467"/>
      <c r="KNM50" s="467"/>
      <c r="KNN50" s="467"/>
      <c r="KNO50" s="467"/>
      <c r="KNP50" s="467"/>
      <c r="KNQ50" s="467"/>
      <c r="KNR50" s="467"/>
      <c r="KNS50" s="467"/>
      <c r="KNT50" s="467"/>
      <c r="KNU50" s="467"/>
      <c r="KNV50" s="467"/>
      <c r="KNW50" s="467"/>
      <c r="KNX50" s="467"/>
      <c r="KNY50" s="467"/>
      <c r="KNZ50" s="467"/>
      <c r="KOA50" s="467"/>
      <c r="KOB50" s="467"/>
      <c r="KOC50" s="467"/>
      <c r="KOD50" s="467"/>
      <c r="KOE50" s="467"/>
      <c r="KOF50" s="467"/>
      <c r="KOG50" s="467"/>
      <c r="KOH50" s="467"/>
      <c r="KOI50" s="467"/>
      <c r="KOJ50" s="467"/>
      <c r="KOK50" s="467"/>
      <c r="KOL50" s="467"/>
      <c r="KOM50" s="467"/>
      <c r="KON50" s="467"/>
      <c r="KOO50" s="467"/>
      <c r="KOP50" s="467"/>
      <c r="KOQ50" s="467"/>
      <c r="KOR50" s="467"/>
      <c r="KOS50" s="467"/>
      <c r="KOT50" s="467"/>
      <c r="KOU50" s="467"/>
      <c r="KOV50" s="467"/>
      <c r="KOW50" s="467"/>
      <c r="KOX50" s="467"/>
      <c r="KOY50" s="467"/>
      <c r="KOZ50" s="467"/>
      <c r="KPA50" s="467"/>
      <c r="KPB50" s="467"/>
      <c r="KPC50" s="467"/>
      <c r="KPD50" s="467"/>
      <c r="KPE50" s="467"/>
      <c r="KPF50" s="467"/>
      <c r="KPG50" s="467"/>
      <c r="KPH50" s="467"/>
      <c r="KPI50" s="467"/>
      <c r="KPJ50" s="467"/>
      <c r="KPK50" s="467"/>
      <c r="KPL50" s="467"/>
      <c r="KPM50" s="467"/>
      <c r="KPN50" s="467"/>
      <c r="KPO50" s="467"/>
      <c r="KPP50" s="467"/>
      <c r="KPQ50" s="467"/>
      <c r="KPR50" s="467"/>
      <c r="KPS50" s="467"/>
      <c r="KPT50" s="467"/>
      <c r="KPU50" s="467"/>
      <c r="KPV50" s="467"/>
      <c r="KPW50" s="467"/>
      <c r="KPX50" s="467"/>
      <c r="KPY50" s="467"/>
      <c r="KPZ50" s="467"/>
      <c r="KQA50" s="467"/>
      <c r="KQB50" s="467"/>
      <c r="KQC50" s="467"/>
      <c r="KQD50" s="467"/>
      <c r="KQE50" s="467"/>
      <c r="KQF50" s="467"/>
      <c r="KQG50" s="467"/>
      <c r="KQH50" s="467"/>
      <c r="KQI50" s="467"/>
      <c r="KQJ50" s="467"/>
      <c r="KQK50" s="467"/>
      <c r="KQL50" s="467"/>
      <c r="KQM50" s="467"/>
      <c r="KQN50" s="467"/>
      <c r="KQO50" s="467"/>
      <c r="KQP50" s="467"/>
      <c r="KQQ50" s="467"/>
      <c r="KQR50" s="467"/>
      <c r="KQS50" s="467"/>
      <c r="KQT50" s="467"/>
      <c r="KQU50" s="467"/>
      <c r="KQV50" s="467"/>
      <c r="KQW50" s="467"/>
      <c r="KQX50" s="467"/>
      <c r="KQY50" s="467"/>
      <c r="KQZ50" s="467"/>
      <c r="KRA50" s="467"/>
      <c r="KRB50" s="467"/>
      <c r="KRC50" s="467"/>
      <c r="KRD50" s="467"/>
      <c r="KRE50" s="467"/>
      <c r="KRF50" s="467"/>
      <c r="KRG50" s="467"/>
      <c r="KRH50" s="467"/>
      <c r="KRI50" s="467"/>
      <c r="KRJ50" s="467"/>
      <c r="KRK50" s="467"/>
      <c r="KRL50" s="467"/>
      <c r="KRM50" s="467"/>
      <c r="KRN50" s="467"/>
      <c r="KRO50" s="467"/>
      <c r="KRP50" s="467"/>
      <c r="KRQ50" s="467"/>
      <c r="KRR50" s="467"/>
      <c r="KRS50" s="467"/>
      <c r="KRT50" s="467"/>
      <c r="KRU50" s="467"/>
      <c r="KRV50" s="467"/>
      <c r="KRW50" s="467"/>
      <c r="KRX50" s="467"/>
      <c r="KRY50" s="467"/>
      <c r="KRZ50" s="467"/>
      <c r="KSA50" s="467"/>
      <c r="KSB50" s="467"/>
      <c r="KSC50" s="467"/>
      <c r="KSD50" s="467"/>
      <c r="KSE50" s="467"/>
      <c r="KSF50" s="467"/>
      <c r="KSG50" s="467"/>
      <c r="KSH50" s="467"/>
      <c r="KSI50" s="467"/>
      <c r="KSJ50" s="467"/>
      <c r="KSK50" s="467"/>
      <c r="KSL50" s="467"/>
      <c r="KSM50" s="467"/>
      <c r="KSN50" s="467"/>
      <c r="KSO50" s="467"/>
      <c r="KSP50" s="467"/>
      <c r="KSQ50" s="467"/>
      <c r="KSR50" s="467"/>
      <c r="KSS50" s="467"/>
      <c r="KST50" s="467"/>
      <c r="KSU50" s="467"/>
      <c r="KSV50" s="467"/>
      <c r="KSW50" s="467"/>
      <c r="KSX50" s="467"/>
      <c r="KSY50" s="467"/>
      <c r="KSZ50" s="467"/>
      <c r="KTA50" s="467"/>
      <c r="KTB50" s="467"/>
      <c r="KTC50" s="467"/>
      <c r="KTD50" s="467"/>
      <c r="KTE50" s="467"/>
      <c r="KTF50" s="467"/>
      <c r="KTG50" s="467"/>
      <c r="KTH50" s="467"/>
      <c r="KTI50" s="467"/>
      <c r="KTJ50" s="467"/>
      <c r="KTK50" s="467"/>
      <c r="KTL50" s="467"/>
      <c r="KTM50" s="467"/>
      <c r="KTN50" s="467"/>
      <c r="KTO50" s="467"/>
      <c r="KTP50" s="467"/>
      <c r="KTQ50" s="467"/>
      <c r="KTR50" s="467"/>
      <c r="KTS50" s="467"/>
      <c r="KTT50" s="467"/>
      <c r="KTU50" s="467"/>
      <c r="KTV50" s="467"/>
      <c r="KTW50" s="467"/>
      <c r="KTX50" s="467"/>
      <c r="KTY50" s="467"/>
      <c r="KTZ50" s="467"/>
      <c r="KUA50" s="467"/>
      <c r="KUB50" s="467"/>
      <c r="KUC50" s="467"/>
      <c r="KUD50" s="467"/>
      <c r="KUE50" s="467"/>
      <c r="KUF50" s="467"/>
      <c r="KUG50" s="467"/>
      <c r="KUH50" s="467"/>
      <c r="KUI50" s="467"/>
      <c r="KUJ50" s="467"/>
      <c r="KUK50" s="467"/>
      <c r="KUL50" s="467"/>
      <c r="KUM50" s="467"/>
      <c r="KUN50" s="467"/>
      <c r="KUO50" s="467"/>
      <c r="KUP50" s="467"/>
      <c r="KUQ50" s="467"/>
      <c r="KUR50" s="467"/>
      <c r="KUS50" s="467"/>
      <c r="KUT50" s="467"/>
      <c r="KUU50" s="467"/>
      <c r="KUV50" s="467"/>
      <c r="KUW50" s="467"/>
      <c r="KUX50" s="467"/>
      <c r="KUY50" s="467"/>
      <c r="KUZ50" s="467"/>
      <c r="KVA50" s="467"/>
      <c r="KVB50" s="467"/>
      <c r="KVC50" s="467"/>
      <c r="KVD50" s="467"/>
      <c r="KVE50" s="467"/>
      <c r="KVF50" s="467"/>
      <c r="KVG50" s="467"/>
      <c r="KVH50" s="467"/>
      <c r="KVI50" s="467"/>
      <c r="KVJ50" s="467"/>
      <c r="KVK50" s="467"/>
      <c r="KVL50" s="467"/>
      <c r="KVM50" s="467"/>
      <c r="KVN50" s="467"/>
      <c r="KVO50" s="467"/>
      <c r="KVP50" s="467"/>
      <c r="KVQ50" s="467"/>
      <c r="KVR50" s="467"/>
      <c r="KVS50" s="467"/>
      <c r="KVT50" s="467"/>
      <c r="KVU50" s="467"/>
      <c r="KVV50" s="467"/>
      <c r="KVW50" s="467"/>
      <c r="KVX50" s="467"/>
      <c r="KVY50" s="467"/>
      <c r="KVZ50" s="467"/>
      <c r="KWA50" s="467"/>
      <c r="KWB50" s="467"/>
      <c r="KWC50" s="467"/>
      <c r="KWD50" s="467"/>
      <c r="KWE50" s="467"/>
      <c r="KWF50" s="467"/>
      <c r="KWG50" s="467"/>
      <c r="KWH50" s="467"/>
      <c r="KWI50" s="467"/>
      <c r="KWJ50" s="467"/>
      <c r="KWK50" s="467"/>
      <c r="KWL50" s="467"/>
      <c r="KWM50" s="467"/>
      <c r="KWN50" s="467"/>
      <c r="KWO50" s="467"/>
      <c r="KWP50" s="467"/>
      <c r="KWQ50" s="467"/>
      <c r="KWR50" s="467"/>
      <c r="KWS50" s="467"/>
      <c r="KWT50" s="467"/>
      <c r="KWU50" s="467"/>
      <c r="KWV50" s="467"/>
      <c r="KWW50" s="467"/>
      <c r="KWX50" s="467"/>
      <c r="KWY50" s="467"/>
      <c r="KWZ50" s="467"/>
      <c r="KXA50" s="467"/>
      <c r="KXB50" s="467"/>
      <c r="KXC50" s="467"/>
      <c r="KXD50" s="467"/>
      <c r="KXE50" s="467"/>
      <c r="KXF50" s="467"/>
      <c r="KXG50" s="467"/>
      <c r="KXH50" s="467"/>
      <c r="KXI50" s="467"/>
      <c r="KXJ50" s="467"/>
      <c r="KXK50" s="467"/>
      <c r="KXL50" s="467"/>
      <c r="KXM50" s="467"/>
      <c r="KXN50" s="467"/>
      <c r="KXO50" s="467"/>
      <c r="KXP50" s="467"/>
      <c r="KXQ50" s="467"/>
      <c r="KXR50" s="467"/>
      <c r="KXS50" s="467"/>
      <c r="KXT50" s="467"/>
      <c r="KXU50" s="467"/>
      <c r="KXV50" s="467"/>
      <c r="KXW50" s="467"/>
      <c r="KXX50" s="467"/>
      <c r="KXY50" s="467"/>
      <c r="KXZ50" s="467"/>
      <c r="KYA50" s="467"/>
      <c r="KYB50" s="467"/>
      <c r="KYC50" s="467"/>
      <c r="KYD50" s="467"/>
      <c r="KYE50" s="467"/>
      <c r="KYF50" s="467"/>
      <c r="KYG50" s="467"/>
      <c r="KYH50" s="467"/>
      <c r="KYI50" s="467"/>
      <c r="KYJ50" s="467"/>
      <c r="KYK50" s="467"/>
      <c r="KYL50" s="467"/>
      <c r="KYM50" s="467"/>
      <c r="KYN50" s="467"/>
      <c r="KYO50" s="467"/>
      <c r="KYP50" s="467"/>
      <c r="KYQ50" s="467"/>
      <c r="KYR50" s="467"/>
      <c r="KYS50" s="467"/>
      <c r="KYT50" s="467"/>
      <c r="KYU50" s="467"/>
      <c r="KYV50" s="467"/>
      <c r="KYW50" s="467"/>
      <c r="KYX50" s="467"/>
      <c r="KYY50" s="467"/>
      <c r="KYZ50" s="467"/>
      <c r="KZA50" s="467"/>
      <c r="KZB50" s="467"/>
      <c r="KZC50" s="467"/>
      <c r="KZD50" s="467"/>
      <c r="KZE50" s="467"/>
      <c r="KZF50" s="467"/>
      <c r="KZG50" s="467"/>
      <c r="KZH50" s="467"/>
      <c r="KZI50" s="467"/>
      <c r="KZJ50" s="467"/>
      <c r="KZK50" s="467"/>
      <c r="KZL50" s="467"/>
      <c r="KZM50" s="467"/>
      <c r="KZN50" s="467"/>
      <c r="KZO50" s="467"/>
      <c r="KZP50" s="467"/>
      <c r="KZQ50" s="467"/>
      <c r="KZR50" s="467"/>
      <c r="KZS50" s="467"/>
      <c r="KZT50" s="467"/>
      <c r="KZU50" s="467"/>
      <c r="KZV50" s="467"/>
      <c r="KZW50" s="467"/>
      <c r="KZX50" s="467"/>
      <c r="KZY50" s="467"/>
      <c r="KZZ50" s="467"/>
      <c r="LAA50" s="467"/>
      <c r="LAB50" s="467"/>
      <c r="LAC50" s="467"/>
      <c r="LAD50" s="467"/>
      <c r="LAE50" s="467"/>
      <c r="LAF50" s="467"/>
      <c r="LAG50" s="467"/>
      <c r="LAH50" s="467"/>
      <c r="LAI50" s="467"/>
      <c r="LAJ50" s="467"/>
      <c r="LAK50" s="467"/>
      <c r="LAL50" s="467"/>
      <c r="LAM50" s="467"/>
      <c r="LAN50" s="467"/>
      <c r="LAO50" s="467"/>
      <c r="LAP50" s="467"/>
      <c r="LAQ50" s="467"/>
      <c r="LAR50" s="467"/>
      <c r="LAS50" s="467"/>
      <c r="LAT50" s="467"/>
      <c r="LAU50" s="467"/>
      <c r="LAV50" s="467"/>
      <c r="LAW50" s="467"/>
      <c r="LAX50" s="467"/>
      <c r="LAY50" s="467"/>
      <c r="LAZ50" s="467"/>
      <c r="LBA50" s="467"/>
      <c r="LBB50" s="467"/>
      <c r="LBC50" s="467"/>
      <c r="LBD50" s="467"/>
      <c r="LBE50" s="467"/>
      <c r="LBF50" s="467"/>
      <c r="LBG50" s="467"/>
      <c r="LBH50" s="467"/>
      <c r="LBI50" s="467"/>
      <c r="LBJ50" s="467"/>
      <c r="LBK50" s="467"/>
      <c r="LBL50" s="467"/>
      <c r="LBM50" s="467"/>
      <c r="LBN50" s="467"/>
      <c r="LBO50" s="467"/>
      <c r="LBP50" s="467"/>
      <c r="LBQ50" s="467"/>
      <c r="LBR50" s="467"/>
      <c r="LBS50" s="467"/>
      <c r="LBT50" s="467"/>
      <c r="LBU50" s="467"/>
      <c r="LBV50" s="467"/>
      <c r="LBW50" s="467"/>
      <c r="LBX50" s="467"/>
      <c r="LBY50" s="467"/>
      <c r="LBZ50" s="467"/>
      <c r="LCA50" s="467"/>
      <c r="LCB50" s="467"/>
      <c r="LCC50" s="467"/>
      <c r="LCD50" s="467"/>
      <c r="LCE50" s="467"/>
      <c r="LCF50" s="467"/>
      <c r="LCG50" s="467"/>
      <c r="LCH50" s="467"/>
      <c r="LCI50" s="467"/>
      <c r="LCJ50" s="467"/>
      <c r="LCK50" s="467"/>
      <c r="LCL50" s="467"/>
      <c r="LCM50" s="467"/>
      <c r="LCN50" s="467"/>
      <c r="LCO50" s="467"/>
      <c r="LCP50" s="467"/>
      <c r="LCQ50" s="467"/>
      <c r="LCR50" s="467"/>
      <c r="LCS50" s="467"/>
      <c r="LCT50" s="467"/>
      <c r="LCU50" s="467"/>
      <c r="LCV50" s="467"/>
      <c r="LCW50" s="467"/>
      <c r="LCX50" s="467"/>
      <c r="LCY50" s="467"/>
      <c r="LCZ50" s="467"/>
      <c r="LDA50" s="467"/>
      <c r="LDB50" s="467"/>
      <c r="LDC50" s="467"/>
      <c r="LDD50" s="467"/>
      <c r="LDE50" s="467"/>
      <c r="LDF50" s="467"/>
      <c r="LDG50" s="467"/>
      <c r="LDH50" s="467"/>
      <c r="LDI50" s="467"/>
      <c r="LDJ50" s="467"/>
      <c r="LDK50" s="467"/>
      <c r="LDL50" s="467"/>
      <c r="LDM50" s="467"/>
      <c r="LDN50" s="467"/>
      <c r="LDO50" s="467"/>
      <c r="LDP50" s="467"/>
      <c r="LDQ50" s="467"/>
      <c r="LDR50" s="467"/>
      <c r="LDS50" s="467"/>
      <c r="LDT50" s="467"/>
      <c r="LDU50" s="467"/>
      <c r="LDV50" s="467"/>
      <c r="LDW50" s="467"/>
      <c r="LDX50" s="467"/>
      <c r="LDY50" s="467"/>
      <c r="LDZ50" s="467"/>
      <c r="LEA50" s="467"/>
      <c r="LEB50" s="467"/>
      <c r="LEC50" s="467"/>
      <c r="LED50" s="467"/>
      <c r="LEE50" s="467"/>
      <c r="LEF50" s="467"/>
      <c r="LEG50" s="467"/>
      <c r="LEH50" s="467"/>
      <c r="LEI50" s="467"/>
      <c r="LEJ50" s="467"/>
      <c r="LEK50" s="467"/>
      <c r="LEL50" s="467"/>
      <c r="LEM50" s="467"/>
      <c r="LEN50" s="467"/>
      <c r="LEO50" s="467"/>
      <c r="LEP50" s="467"/>
      <c r="LEQ50" s="467"/>
      <c r="LER50" s="467"/>
      <c r="LES50" s="467"/>
      <c r="LET50" s="467"/>
      <c r="LEU50" s="467"/>
      <c r="LEV50" s="467"/>
      <c r="LEW50" s="467"/>
      <c r="LEX50" s="467"/>
      <c r="LEY50" s="467"/>
      <c r="LEZ50" s="467"/>
      <c r="LFA50" s="467"/>
      <c r="LFB50" s="467"/>
      <c r="LFC50" s="467"/>
      <c r="LFD50" s="467"/>
      <c r="LFE50" s="467"/>
      <c r="LFF50" s="467"/>
      <c r="LFG50" s="467"/>
      <c r="LFH50" s="467"/>
      <c r="LFI50" s="467"/>
      <c r="LFJ50" s="467"/>
      <c r="LFK50" s="467"/>
      <c r="LFL50" s="467"/>
      <c r="LFM50" s="467"/>
      <c r="LFN50" s="467"/>
      <c r="LFO50" s="467"/>
      <c r="LFP50" s="467"/>
      <c r="LFQ50" s="467"/>
      <c r="LFR50" s="467"/>
      <c r="LFS50" s="467"/>
      <c r="LFT50" s="467"/>
      <c r="LFU50" s="467"/>
      <c r="LFV50" s="467"/>
      <c r="LFW50" s="467"/>
      <c r="LFX50" s="467"/>
      <c r="LFY50" s="467"/>
      <c r="LFZ50" s="467"/>
      <c r="LGA50" s="467"/>
      <c r="LGB50" s="467"/>
      <c r="LGC50" s="467"/>
      <c r="LGD50" s="467"/>
      <c r="LGE50" s="467"/>
      <c r="LGF50" s="467"/>
      <c r="LGG50" s="467"/>
      <c r="LGH50" s="467"/>
      <c r="LGI50" s="467"/>
      <c r="LGJ50" s="467"/>
      <c r="LGK50" s="467"/>
      <c r="LGL50" s="467"/>
      <c r="LGM50" s="467"/>
      <c r="LGN50" s="467"/>
      <c r="LGO50" s="467"/>
      <c r="LGP50" s="467"/>
      <c r="LGQ50" s="467"/>
      <c r="LGR50" s="467"/>
      <c r="LGS50" s="467"/>
      <c r="LGT50" s="467"/>
      <c r="LGU50" s="467"/>
      <c r="LGV50" s="467"/>
      <c r="LGW50" s="467"/>
      <c r="LGX50" s="467"/>
      <c r="LGY50" s="467"/>
      <c r="LGZ50" s="467"/>
      <c r="LHA50" s="467"/>
      <c r="LHB50" s="467"/>
      <c r="LHC50" s="467"/>
      <c r="LHD50" s="467"/>
      <c r="LHE50" s="467"/>
      <c r="LHF50" s="467"/>
      <c r="LHG50" s="467"/>
      <c r="LHH50" s="467"/>
      <c r="LHI50" s="467"/>
      <c r="LHJ50" s="467"/>
      <c r="LHK50" s="467"/>
      <c r="LHL50" s="467"/>
      <c r="LHM50" s="467"/>
      <c r="LHN50" s="467"/>
      <c r="LHO50" s="467"/>
      <c r="LHP50" s="467"/>
      <c r="LHQ50" s="467"/>
      <c r="LHR50" s="467"/>
      <c r="LHS50" s="467"/>
      <c r="LHT50" s="467"/>
      <c r="LHU50" s="467"/>
      <c r="LHV50" s="467"/>
      <c r="LHW50" s="467"/>
      <c r="LHX50" s="467"/>
      <c r="LHY50" s="467"/>
      <c r="LHZ50" s="467"/>
      <c r="LIA50" s="467"/>
      <c r="LIB50" s="467"/>
      <c r="LIC50" s="467"/>
      <c r="LID50" s="467"/>
      <c r="LIE50" s="467"/>
      <c r="LIF50" s="467"/>
      <c r="LIG50" s="467"/>
      <c r="LIH50" s="467"/>
      <c r="LII50" s="467"/>
      <c r="LIJ50" s="467"/>
      <c r="LIK50" s="467"/>
      <c r="LIL50" s="467"/>
      <c r="LIM50" s="467"/>
      <c r="LIN50" s="467"/>
      <c r="LIO50" s="467"/>
      <c r="LIP50" s="467"/>
      <c r="LIQ50" s="467"/>
      <c r="LIR50" s="467"/>
      <c r="LIS50" s="467"/>
      <c r="LIT50" s="467"/>
      <c r="LIU50" s="467"/>
      <c r="LIV50" s="467"/>
      <c r="LIW50" s="467"/>
      <c r="LIX50" s="467"/>
      <c r="LIY50" s="467"/>
      <c r="LIZ50" s="467"/>
      <c r="LJA50" s="467"/>
      <c r="LJB50" s="467"/>
      <c r="LJC50" s="467"/>
      <c r="LJD50" s="467"/>
      <c r="LJE50" s="467"/>
      <c r="LJF50" s="467"/>
      <c r="LJG50" s="467"/>
      <c r="LJH50" s="467"/>
      <c r="LJI50" s="467"/>
      <c r="LJJ50" s="467"/>
      <c r="LJK50" s="467"/>
      <c r="LJL50" s="467"/>
      <c r="LJM50" s="467"/>
      <c r="LJN50" s="467"/>
      <c r="LJO50" s="467"/>
      <c r="LJP50" s="467"/>
      <c r="LJQ50" s="467"/>
      <c r="LJR50" s="467"/>
      <c r="LJS50" s="467"/>
      <c r="LJT50" s="467"/>
      <c r="LJU50" s="467"/>
      <c r="LJV50" s="467"/>
      <c r="LJW50" s="467"/>
      <c r="LJX50" s="467"/>
      <c r="LJY50" s="467"/>
      <c r="LJZ50" s="467"/>
      <c r="LKA50" s="467"/>
      <c r="LKB50" s="467"/>
      <c r="LKC50" s="467"/>
      <c r="LKD50" s="467"/>
      <c r="LKE50" s="467"/>
      <c r="LKF50" s="467"/>
      <c r="LKG50" s="467"/>
      <c r="LKH50" s="467"/>
      <c r="LKI50" s="467"/>
      <c r="LKJ50" s="467"/>
      <c r="LKK50" s="467"/>
      <c r="LKL50" s="467"/>
      <c r="LKM50" s="467"/>
      <c r="LKN50" s="467"/>
      <c r="LKO50" s="467"/>
      <c r="LKP50" s="467"/>
      <c r="LKQ50" s="467"/>
      <c r="LKR50" s="467"/>
      <c r="LKS50" s="467"/>
      <c r="LKT50" s="467"/>
      <c r="LKU50" s="467"/>
      <c r="LKV50" s="467"/>
      <c r="LKW50" s="467"/>
      <c r="LKX50" s="467"/>
      <c r="LKY50" s="467"/>
      <c r="LKZ50" s="467"/>
      <c r="LLA50" s="467"/>
      <c r="LLB50" s="467"/>
      <c r="LLC50" s="467"/>
      <c r="LLD50" s="467"/>
      <c r="LLE50" s="467"/>
      <c r="LLF50" s="467"/>
      <c r="LLG50" s="467"/>
      <c r="LLH50" s="467"/>
      <c r="LLI50" s="467"/>
      <c r="LLJ50" s="467"/>
      <c r="LLK50" s="467"/>
      <c r="LLL50" s="467"/>
      <c r="LLM50" s="467"/>
      <c r="LLN50" s="467"/>
      <c r="LLO50" s="467"/>
      <c r="LLP50" s="467"/>
      <c r="LLQ50" s="467"/>
      <c r="LLR50" s="467"/>
      <c r="LLS50" s="467"/>
      <c r="LLT50" s="467"/>
      <c r="LLU50" s="467"/>
      <c r="LLV50" s="467"/>
      <c r="LLW50" s="467"/>
      <c r="LLX50" s="467"/>
      <c r="LLY50" s="467"/>
      <c r="LLZ50" s="467"/>
      <c r="LMA50" s="467"/>
      <c r="LMB50" s="467"/>
      <c r="LMC50" s="467"/>
      <c r="LMD50" s="467"/>
      <c r="LME50" s="467"/>
      <c r="LMF50" s="467"/>
      <c r="LMG50" s="467"/>
      <c r="LMH50" s="467"/>
      <c r="LMI50" s="467"/>
      <c r="LMJ50" s="467"/>
      <c r="LMK50" s="467"/>
      <c r="LML50" s="467"/>
      <c r="LMM50" s="467"/>
      <c r="LMN50" s="467"/>
      <c r="LMO50" s="467"/>
      <c r="LMP50" s="467"/>
      <c r="LMQ50" s="467"/>
      <c r="LMR50" s="467"/>
      <c r="LMS50" s="467"/>
      <c r="LMT50" s="467"/>
      <c r="LMU50" s="467"/>
      <c r="LMV50" s="467"/>
      <c r="LMW50" s="467"/>
      <c r="LMX50" s="467"/>
      <c r="LMY50" s="467"/>
      <c r="LMZ50" s="467"/>
      <c r="LNA50" s="467"/>
      <c r="LNB50" s="467"/>
      <c r="LNC50" s="467"/>
      <c r="LND50" s="467"/>
      <c r="LNE50" s="467"/>
      <c r="LNF50" s="467"/>
      <c r="LNG50" s="467"/>
      <c r="LNH50" s="467"/>
      <c r="LNI50" s="467"/>
      <c r="LNJ50" s="467"/>
      <c r="LNK50" s="467"/>
      <c r="LNL50" s="467"/>
      <c r="LNM50" s="467"/>
      <c r="LNN50" s="467"/>
      <c r="LNO50" s="467"/>
      <c r="LNP50" s="467"/>
      <c r="LNQ50" s="467"/>
      <c r="LNR50" s="467"/>
      <c r="LNS50" s="467"/>
      <c r="LNT50" s="467"/>
      <c r="LNU50" s="467"/>
      <c r="LNV50" s="467"/>
      <c r="LNW50" s="467"/>
      <c r="LNX50" s="467"/>
      <c r="LNY50" s="467"/>
      <c r="LNZ50" s="467"/>
      <c r="LOA50" s="467"/>
      <c r="LOB50" s="467"/>
      <c r="LOC50" s="467"/>
      <c r="LOD50" s="467"/>
      <c r="LOE50" s="467"/>
      <c r="LOF50" s="467"/>
      <c r="LOG50" s="467"/>
      <c r="LOH50" s="467"/>
      <c r="LOI50" s="467"/>
      <c r="LOJ50" s="467"/>
      <c r="LOK50" s="467"/>
      <c r="LOL50" s="467"/>
      <c r="LOM50" s="467"/>
      <c r="LON50" s="467"/>
      <c r="LOO50" s="467"/>
      <c r="LOP50" s="467"/>
      <c r="LOQ50" s="467"/>
      <c r="LOR50" s="467"/>
      <c r="LOS50" s="467"/>
      <c r="LOT50" s="467"/>
      <c r="LOU50" s="467"/>
      <c r="LOV50" s="467"/>
      <c r="LOW50" s="467"/>
      <c r="LOX50" s="467"/>
      <c r="LOY50" s="467"/>
      <c r="LOZ50" s="467"/>
      <c r="LPA50" s="467"/>
      <c r="LPB50" s="467"/>
      <c r="LPC50" s="467"/>
      <c r="LPD50" s="467"/>
      <c r="LPE50" s="467"/>
      <c r="LPF50" s="467"/>
      <c r="LPG50" s="467"/>
      <c r="LPH50" s="467"/>
      <c r="LPI50" s="467"/>
      <c r="LPJ50" s="467"/>
      <c r="LPK50" s="467"/>
      <c r="LPL50" s="467"/>
      <c r="LPM50" s="467"/>
      <c r="LPN50" s="467"/>
      <c r="LPO50" s="467"/>
      <c r="LPP50" s="467"/>
      <c r="LPQ50" s="467"/>
      <c r="LPR50" s="467"/>
      <c r="LPS50" s="467"/>
      <c r="LPT50" s="467"/>
      <c r="LPU50" s="467"/>
      <c r="LPV50" s="467"/>
      <c r="LPW50" s="467"/>
      <c r="LPX50" s="467"/>
      <c r="LPY50" s="467"/>
      <c r="LPZ50" s="467"/>
      <c r="LQA50" s="467"/>
      <c r="LQB50" s="467"/>
      <c r="LQC50" s="467"/>
      <c r="LQD50" s="467"/>
      <c r="LQE50" s="467"/>
      <c r="LQF50" s="467"/>
      <c r="LQG50" s="467"/>
      <c r="LQH50" s="467"/>
      <c r="LQI50" s="467"/>
      <c r="LQJ50" s="467"/>
      <c r="LQK50" s="467"/>
      <c r="LQL50" s="467"/>
      <c r="LQM50" s="467"/>
      <c r="LQN50" s="467"/>
      <c r="LQO50" s="467"/>
      <c r="LQP50" s="467"/>
      <c r="LQQ50" s="467"/>
      <c r="LQR50" s="467"/>
      <c r="LQS50" s="467"/>
      <c r="LQT50" s="467"/>
      <c r="LQU50" s="467"/>
      <c r="LQV50" s="467"/>
      <c r="LQW50" s="467"/>
      <c r="LQX50" s="467"/>
      <c r="LQY50" s="467"/>
      <c r="LQZ50" s="467"/>
      <c r="LRA50" s="467"/>
      <c r="LRB50" s="467"/>
      <c r="LRC50" s="467"/>
      <c r="LRD50" s="467"/>
      <c r="LRE50" s="467"/>
      <c r="LRF50" s="467"/>
      <c r="LRG50" s="467"/>
      <c r="LRH50" s="467"/>
      <c r="LRI50" s="467"/>
      <c r="LRJ50" s="467"/>
      <c r="LRK50" s="467"/>
      <c r="LRL50" s="467"/>
      <c r="LRM50" s="467"/>
      <c r="LRN50" s="467"/>
      <c r="LRO50" s="467"/>
      <c r="LRP50" s="467"/>
      <c r="LRQ50" s="467"/>
      <c r="LRR50" s="467"/>
      <c r="LRS50" s="467"/>
      <c r="LRT50" s="467"/>
      <c r="LRU50" s="467"/>
      <c r="LRV50" s="467"/>
      <c r="LRW50" s="467"/>
      <c r="LRX50" s="467"/>
      <c r="LRY50" s="467"/>
      <c r="LRZ50" s="467"/>
      <c r="LSA50" s="467"/>
      <c r="LSB50" s="467"/>
      <c r="LSC50" s="467"/>
      <c r="LSD50" s="467"/>
      <c r="LSE50" s="467"/>
      <c r="LSF50" s="467"/>
      <c r="LSG50" s="467"/>
      <c r="LSH50" s="467"/>
      <c r="LSI50" s="467"/>
      <c r="LSJ50" s="467"/>
      <c r="LSK50" s="467"/>
      <c r="LSL50" s="467"/>
      <c r="LSM50" s="467"/>
      <c r="LSN50" s="467"/>
      <c r="LSO50" s="467"/>
      <c r="LSP50" s="467"/>
      <c r="LSQ50" s="467"/>
      <c r="LSR50" s="467"/>
      <c r="LSS50" s="467"/>
      <c r="LST50" s="467"/>
      <c r="LSU50" s="467"/>
      <c r="LSV50" s="467"/>
      <c r="LSW50" s="467"/>
      <c r="LSX50" s="467"/>
      <c r="LSY50" s="467"/>
      <c r="LSZ50" s="467"/>
      <c r="LTA50" s="467"/>
      <c r="LTB50" s="467"/>
      <c r="LTC50" s="467"/>
      <c r="LTD50" s="467"/>
      <c r="LTE50" s="467"/>
      <c r="LTF50" s="467"/>
      <c r="LTG50" s="467"/>
      <c r="LTH50" s="467"/>
      <c r="LTI50" s="467"/>
      <c r="LTJ50" s="467"/>
      <c r="LTK50" s="467"/>
      <c r="LTL50" s="467"/>
      <c r="LTM50" s="467"/>
      <c r="LTN50" s="467"/>
      <c r="LTO50" s="467"/>
      <c r="LTP50" s="467"/>
      <c r="LTQ50" s="467"/>
      <c r="LTR50" s="467"/>
      <c r="LTS50" s="467"/>
      <c r="LTT50" s="467"/>
      <c r="LTU50" s="467"/>
      <c r="LTV50" s="467"/>
      <c r="LTW50" s="467"/>
      <c r="LTX50" s="467"/>
      <c r="LTY50" s="467"/>
      <c r="LTZ50" s="467"/>
      <c r="LUA50" s="467"/>
      <c r="LUB50" s="467"/>
      <c r="LUC50" s="467"/>
      <c r="LUD50" s="467"/>
      <c r="LUE50" s="467"/>
      <c r="LUF50" s="467"/>
      <c r="LUG50" s="467"/>
      <c r="LUH50" s="467"/>
      <c r="LUI50" s="467"/>
      <c r="LUJ50" s="467"/>
      <c r="LUK50" s="467"/>
      <c r="LUL50" s="467"/>
      <c r="LUM50" s="467"/>
      <c r="LUN50" s="467"/>
      <c r="LUO50" s="467"/>
      <c r="LUP50" s="467"/>
      <c r="LUQ50" s="467"/>
      <c r="LUR50" s="467"/>
      <c r="LUS50" s="467"/>
      <c r="LUT50" s="467"/>
      <c r="LUU50" s="467"/>
      <c r="LUV50" s="467"/>
      <c r="LUW50" s="467"/>
      <c r="LUX50" s="467"/>
      <c r="LUY50" s="467"/>
      <c r="LUZ50" s="467"/>
      <c r="LVA50" s="467"/>
      <c r="LVB50" s="467"/>
      <c r="LVC50" s="467"/>
      <c r="LVD50" s="467"/>
      <c r="LVE50" s="467"/>
      <c r="LVF50" s="467"/>
      <c r="LVG50" s="467"/>
      <c r="LVH50" s="467"/>
      <c r="LVI50" s="467"/>
      <c r="LVJ50" s="467"/>
      <c r="LVK50" s="467"/>
      <c r="LVL50" s="467"/>
      <c r="LVM50" s="467"/>
      <c r="LVN50" s="467"/>
      <c r="LVO50" s="467"/>
      <c r="LVP50" s="467"/>
      <c r="LVQ50" s="467"/>
      <c r="LVR50" s="467"/>
      <c r="LVS50" s="467"/>
      <c r="LVT50" s="467"/>
      <c r="LVU50" s="467"/>
      <c r="LVV50" s="467"/>
      <c r="LVW50" s="467"/>
      <c r="LVX50" s="467"/>
      <c r="LVY50" s="467"/>
      <c r="LVZ50" s="467"/>
      <c r="LWA50" s="467"/>
      <c r="LWB50" s="467"/>
      <c r="LWC50" s="467"/>
      <c r="LWD50" s="467"/>
      <c r="LWE50" s="467"/>
      <c r="LWF50" s="467"/>
      <c r="LWG50" s="467"/>
      <c r="LWH50" s="467"/>
      <c r="LWI50" s="467"/>
      <c r="LWJ50" s="467"/>
      <c r="LWK50" s="467"/>
      <c r="LWL50" s="467"/>
      <c r="LWM50" s="467"/>
      <c r="LWN50" s="467"/>
      <c r="LWO50" s="467"/>
      <c r="LWP50" s="467"/>
      <c r="LWQ50" s="467"/>
      <c r="LWR50" s="467"/>
      <c r="LWS50" s="467"/>
      <c r="LWT50" s="467"/>
      <c r="LWU50" s="467"/>
      <c r="LWV50" s="467"/>
      <c r="LWW50" s="467"/>
      <c r="LWX50" s="467"/>
      <c r="LWY50" s="467"/>
      <c r="LWZ50" s="467"/>
      <c r="LXA50" s="467"/>
      <c r="LXB50" s="467"/>
      <c r="LXC50" s="467"/>
      <c r="LXD50" s="467"/>
      <c r="LXE50" s="467"/>
      <c r="LXF50" s="467"/>
      <c r="LXG50" s="467"/>
      <c r="LXH50" s="467"/>
      <c r="LXI50" s="467"/>
      <c r="LXJ50" s="467"/>
      <c r="LXK50" s="467"/>
      <c r="LXL50" s="467"/>
      <c r="LXM50" s="467"/>
      <c r="LXN50" s="467"/>
      <c r="LXO50" s="467"/>
      <c r="LXP50" s="467"/>
      <c r="LXQ50" s="467"/>
      <c r="LXR50" s="467"/>
      <c r="LXS50" s="467"/>
      <c r="LXT50" s="467"/>
      <c r="LXU50" s="467"/>
      <c r="LXV50" s="467"/>
      <c r="LXW50" s="467"/>
      <c r="LXX50" s="467"/>
      <c r="LXY50" s="467"/>
      <c r="LXZ50" s="467"/>
      <c r="LYA50" s="467"/>
      <c r="LYB50" s="467"/>
      <c r="LYC50" s="467"/>
      <c r="LYD50" s="467"/>
      <c r="LYE50" s="467"/>
      <c r="LYF50" s="467"/>
      <c r="LYG50" s="467"/>
      <c r="LYH50" s="467"/>
      <c r="LYI50" s="467"/>
      <c r="LYJ50" s="467"/>
      <c r="LYK50" s="467"/>
      <c r="LYL50" s="467"/>
      <c r="LYM50" s="467"/>
      <c r="LYN50" s="467"/>
      <c r="LYO50" s="467"/>
      <c r="LYP50" s="467"/>
      <c r="LYQ50" s="467"/>
      <c r="LYR50" s="467"/>
      <c r="LYS50" s="467"/>
      <c r="LYT50" s="467"/>
      <c r="LYU50" s="467"/>
      <c r="LYV50" s="467"/>
      <c r="LYW50" s="467"/>
      <c r="LYX50" s="467"/>
      <c r="LYY50" s="467"/>
      <c r="LYZ50" s="467"/>
      <c r="LZA50" s="467"/>
      <c r="LZB50" s="467"/>
      <c r="LZC50" s="467"/>
      <c r="LZD50" s="467"/>
      <c r="LZE50" s="467"/>
      <c r="LZF50" s="467"/>
      <c r="LZG50" s="467"/>
      <c r="LZH50" s="467"/>
      <c r="LZI50" s="467"/>
      <c r="LZJ50" s="467"/>
      <c r="LZK50" s="467"/>
      <c r="LZL50" s="467"/>
      <c r="LZM50" s="467"/>
      <c r="LZN50" s="467"/>
      <c r="LZO50" s="467"/>
      <c r="LZP50" s="467"/>
      <c r="LZQ50" s="467"/>
      <c r="LZR50" s="467"/>
      <c r="LZS50" s="467"/>
      <c r="LZT50" s="467"/>
      <c r="LZU50" s="467"/>
      <c r="LZV50" s="467"/>
      <c r="LZW50" s="467"/>
      <c r="LZX50" s="467"/>
      <c r="LZY50" s="467"/>
      <c r="LZZ50" s="467"/>
      <c r="MAA50" s="467"/>
      <c r="MAB50" s="467"/>
      <c r="MAC50" s="467"/>
      <c r="MAD50" s="467"/>
      <c r="MAE50" s="467"/>
      <c r="MAF50" s="467"/>
      <c r="MAG50" s="467"/>
      <c r="MAH50" s="467"/>
      <c r="MAI50" s="467"/>
      <c r="MAJ50" s="467"/>
      <c r="MAK50" s="467"/>
      <c r="MAL50" s="467"/>
      <c r="MAM50" s="467"/>
      <c r="MAN50" s="467"/>
      <c r="MAO50" s="467"/>
      <c r="MAP50" s="467"/>
      <c r="MAQ50" s="467"/>
      <c r="MAR50" s="467"/>
      <c r="MAS50" s="467"/>
      <c r="MAT50" s="467"/>
      <c r="MAU50" s="467"/>
      <c r="MAV50" s="467"/>
      <c r="MAW50" s="467"/>
      <c r="MAX50" s="467"/>
      <c r="MAY50" s="467"/>
      <c r="MAZ50" s="467"/>
      <c r="MBA50" s="467"/>
      <c r="MBB50" s="467"/>
      <c r="MBC50" s="467"/>
      <c r="MBD50" s="467"/>
      <c r="MBE50" s="467"/>
      <c r="MBF50" s="467"/>
      <c r="MBG50" s="467"/>
      <c r="MBH50" s="467"/>
      <c r="MBI50" s="467"/>
      <c r="MBJ50" s="467"/>
      <c r="MBK50" s="467"/>
      <c r="MBL50" s="467"/>
      <c r="MBM50" s="467"/>
      <c r="MBN50" s="467"/>
      <c r="MBO50" s="467"/>
      <c r="MBP50" s="467"/>
      <c r="MBQ50" s="467"/>
      <c r="MBR50" s="467"/>
      <c r="MBS50" s="467"/>
      <c r="MBT50" s="467"/>
      <c r="MBU50" s="467"/>
      <c r="MBV50" s="467"/>
      <c r="MBW50" s="467"/>
      <c r="MBX50" s="467"/>
      <c r="MBY50" s="467"/>
      <c r="MBZ50" s="467"/>
      <c r="MCA50" s="467"/>
      <c r="MCB50" s="467"/>
      <c r="MCC50" s="467"/>
      <c r="MCD50" s="467"/>
      <c r="MCE50" s="467"/>
      <c r="MCF50" s="467"/>
      <c r="MCG50" s="467"/>
      <c r="MCH50" s="467"/>
      <c r="MCI50" s="467"/>
      <c r="MCJ50" s="467"/>
      <c r="MCK50" s="467"/>
      <c r="MCL50" s="467"/>
      <c r="MCM50" s="467"/>
      <c r="MCN50" s="467"/>
      <c r="MCO50" s="467"/>
      <c r="MCP50" s="467"/>
      <c r="MCQ50" s="467"/>
      <c r="MCR50" s="467"/>
      <c r="MCS50" s="467"/>
      <c r="MCT50" s="467"/>
      <c r="MCU50" s="467"/>
      <c r="MCV50" s="467"/>
      <c r="MCW50" s="467"/>
      <c r="MCX50" s="467"/>
      <c r="MCY50" s="467"/>
      <c r="MCZ50" s="467"/>
      <c r="MDA50" s="467"/>
      <c r="MDB50" s="467"/>
      <c r="MDC50" s="467"/>
      <c r="MDD50" s="467"/>
      <c r="MDE50" s="467"/>
      <c r="MDF50" s="467"/>
      <c r="MDG50" s="467"/>
      <c r="MDH50" s="467"/>
      <c r="MDI50" s="467"/>
      <c r="MDJ50" s="467"/>
      <c r="MDK50" s="467"/>
      <c r="MDL50" s="467"/>
      <c r="MDM50" s="467"/>
      <c r="MDN50" s="467"/>
      <c r="MDO50" s="467"/>
      <c r="MDP50" s="467"/>
      <c r="MDQ50" s="467"/>
      <c r="MDR50" s="467"/>
      <c r="MDS50" s="467"/>
      <c r="MDT50" s="467"/>
      <c r="MDU50" s="467"/>
      <c r="MDV50" s="467"/>
      <c r="MDW50" s="467"/>
      <c r="MDX50" s="467"/>
      <c r="MDY50" s="467"/>
      <c r="MDZ50" s="467"/>
      <c r="MEA50" s="467"/>
      <c r="MEB50" s="467"/>
      <c r="MEC50" s="467"/>
      <c r="MED50" s="467"/>
      <c r="MEE50" s="467"/>
      <c r="MEF50" s="467"/>
      <c r="MEG50" s="467"/>
      <c r="MEH50" s="467"/>
      <c r="MEI50" s="467"/>
      <c r="MEJ50" s="467"/>
      <c r="MEK50" s="467"/>
      <c r="MEL50" s="467"/>
      <c r="MEM50" s="467"/>
      <c r="MEN50" s="467"/>
      <c r="MEO50" s="467"/>
      <c r="MEP50" s="467"/>
      <c r="MEQ50" s="467"/>
      <c r="MER50" s="467"/>
      <c r="MES50" s="467"/>
      <c r="MET50" s="467"/>
      <c r="MEU50" s="467"/>
      <c r="MEV50" s="467"/>
      <c r="MEW50" s="467"/>
      <c r="MEX50" s="467"/>
      <c r="MEY50" s="467"/>
      <c r="MEZ50" s="467"/>
      <c r="MFA50" s="467"/>
      <c r="MFB50" s="467"/>
      <c r="MFC50" s="467"/>
      <c r="MFD50" s="467"/>
      <c r="MFE50" s="467"/>
      <c r="MFF50" s="467"/>
      <c r="MFG50" s="467"/>
      <c r="MFH50" s="467"/>
      <c r="MFI50" s="467"/>
      <c r="MFJ50" s="467"/>
      <c r="MFK50" s="467"/>
      <c r="MFL50" s="467"/>
      <c r="MFM50" s="467"/>
      <c r="MFN50" s="467"/>
      <c r="MFO50" s="467"/>
      <c r="MFP50" s="467"/>
      <c r="MFQ50" s="467"/>
      <c r="MFR50" s="467"/>
      <c r="MFS50" s="467"/>
      <c r="MFT50" s="467"/>
      <c r="MFU50" s="467"/>
      <c r="MFV50" s="467"/>
      <c r="MFW50" s="467"/>
      <c r="MFX50" s="467"/>
      <c r="MFY50" s="467"/>
      <c r="MFZ50" s="467"/>
      <c r="MGA50" s="467"/>
      <c r="MGB50" s="467"/>
      <c r="MGC50" s="467"/>
      <c r="MGD50" s="467"/>
      <c r="MGE50" s="467"/>
      <c r="MGF50" s="467"/>
      <c r="MGG50" s="467"/>
      <c r="MGH50" s="467"/>
      <c r="MGI50" s="467"/>
      <c r="MGJ50" s="467"/>
      <c r="MGK50" s="467"/>
      <c r="MGL50" s="467"/>
      <c r="MGM50" s="467"/>
      <c r="MGN50" s="467"/>
      <c r="MGO50" s="467"/>
      <c r="MGP50" s="467"/>
      <c r="MGQ50" s="467"/>
      <c r="MGR50" s="467"/>
      <c r="MGS50" s="467"/>
      <c r="MGT50" s="467"/>
      <c r="MGU50" s="467"/>
      <c r="MGV50" s="467"/>
      <c r="MGW50" s="467"/>
      <c r="MGX50" s="467"/>
      <c r="MGY50" s="467"/>
      <c r="MGZ50" s="467"/>
      <c r="MHA50" s="467"/>
      <c r="MHB50" s="467"/>
      <c r="MHC50" s="467"/>
      <c r="MHD50" s="467"/>
      <c r="MHE50" s="467"/>
      <c r="MHF50" s="467"/>
      <c r="MHG50" s="467"/>
      <c r="MHH50" s="467"/>
      <c r="MHI50" s="467"/>
      <c r="MHJ50" s="467"/>
      <c r="MHK50" s="467"/>
      <c r="MHL50" s="467"/>
      <c r="MHM50" s="467"/>
      <c r="MHN50" s="467"/>
      <c r="MHO50" s="467"/>
      <c r="MHP50" s="467"/>
      <c r="MHQ50" s="467"/>
      <c r="MHR50" s="467"/>
      <c r="MHS50" s="467"/>
      <c r="MHT50" s="467"/>
      <c r="MHU50" s="467"/>
      <c r="MHV50" s="467"/>
      <c r="MHW50" s="467"/>
      <c r="MHX50" s="467"/>
      <c r="MHY50" s="467"/>
      <c r="MHZ50" s="467"/>
      <c r="MIA50" s="467"/>
      <c r="MIB50" s="467"/>
      <c r="MIC50" s="467"/>
      <c r="MID50" s="467"/>
      <c r="MIE50" s="467"/>
      <c r="MIF50" s="467"/>
      <c r="MIG50" s="467"/>
      <c r="MIH50" s="467"/>
      <c r="MII50" s="467"/>
      <c r="MIJ50" s="467"/>
      <c r="MIK50" s="467"/>
      <c r="MIL50" s="467"/>
      <c r="MIM50" s="467"/>
      <c r="MIN50" s="467"/>
      <c r="MIO50" s="467"/>
      <c r="MIP50" s="467"/>
      <c r="MIQ50" s="467"/>
      <c r="MIR50" s="467"/>
      <c r="MIS50" s="467"/>
      <c r="MIT50" s="467"/>
      <c r="MIU50" s="467"/>
      <c r="MIV50" s="467"/>
      <c r="MIW50" s="467"/>
      <c r="MIX50" s="467"/>
      <c r="MIY50" s="467"/>
      <c r="MIZ50" s="467"/>
      <c r="MJA50" s="467"/>
      <c r="MJB50" s="467"/>
      <c r="MJC50" s="467"/>
      <c r="MJD50" s="467"/>
      <c r="MJE50" s="467"/>
      <c r="MJF50" s="467"/>
      <c r="MJG50" s="467"/>
      <c r="MJH50" s="467"/>
      <c r="MJI50" s="467"/>
      <c r="MJJ50" s="467"/>
      <c r="MJK50" s="467"/>
      <c r="MJL50" s="467"/>
      <c r="MJM50" s="467"/>
      <c r="MJN50" s="467"/>
      <c r="MJO50" s="467"/>
      <c r="MJP50" s="467"/>
      <c r="MJQ50" s="467"/>
      <c r="MJR50" s="467"/>
      <c r="MJS50" s="467"/>
      <c r="MJT50" s="467"/>
      <c r="MJU50" s="467"/>
      <c r="MJV50" s="467"/>
      <c r="MJW50" s="467"/>
      <c r="MJX50" s="467"/>
      <c r="MJY50" s="467"/>
      <c r="MJZ50" s="467"/>
      <c r="MKA50" s="467"/>
      <c r="MKB50" s="467"/>
      <c r="MKC50" s="467"/>
      <c r="MKD50" s="467"/>
      <c r="MKE50" s="467"/>
      <c r="MKF50" s="467"/>
      <c r="MKG50" s="467"/>
      <c r="MKH50" s="467"/>
      <c r="MKI50" s="467"/>
      <c r="MKJ50" s="467"/>
      <c r="MKK50" s="467"/>
      <c r="MKL50" s="467"/>
      <c r="MKM50" s="467"/>
      <c r="MKN50" s="467"/>
      <c r="MKO50" s="467"/>
      <c r="MKP50" s="467"/>
      <c r="MKQ50" s="467"/>
      <c r="MKR50" s="467"/>
      <c r="MKS50" s="467"/>
      <c r="MKT50" s="467"/>
      <c r="MKU50" s="467"/>
      <c r="MKV50" s="467"/>
      <c r="MKW50" s="467"/>
      <c r="MKX50" s="467"/>
      <c r="MKY50" s="467"/>
      <c r="MKZ50" s="467"/>
      <c r="MLA50" s="467"/>
      <c r="MLB50" s="467"/>
      <c r="MLC50" s="467"/>
      <c r="MLD50" s="467"/>
      <c r="MLE50" s="467"/>
      <c r="MLF50" s="467"/>
      <c r="MLG50" s="467"/>
      <c r="MLH50" s="467"/>
      <c r="MLI50" s="467"/>
      <c r="MLJ50" s="467"/>
      <c r="MLK50" s="467"/>
      <c r="MLL50" s="467"/>
      <c r="MLM50" s="467"/>
      <c r="MLN50" s="467"/>
      <c r="MLO50" s="467"/>
      <c r="MLP50" s="467"/>
      <c r="MLQ50" s="467"/>
      <c r="MLR50" s="467"/>
      <c r="MLS50" s="467"/>
      <c r="MLT50" s="467"/>
      <c r="MLU50" s="467"/>
      <c r="MLV50" s="467"/>
      <c r="MLW50" s="467"/>
      <c r="MLX50" s="467"/>
      <c r="MLY50" s="467"/>
      <c r="MLZ50" s="467"/>
      <c r="MMA50" s="467"/>
      <c r="MMB50" s="467"/>
      <c r="MMC50" s="467"/>
      <c r="MMD50" s="467"/>
      <c r="MME50" s="467"/>
      <c r="MMF50" s="467"/>
      <c r="MMG50" s="467"/>
      <c r="MMH50" s="467"/>
      <c r="MMI50" s="467"/>
      <c r="MMJ50" s="467"/>
      <c r="MMK50" s="467"/>
      <c r="MML50" s="467"/>
      <c r="MMM50" s="467"/>
      <c r="MMN50" s="467"/>
      <c r="MMO50" s="467"/>
      <c r="MMP50" s="467"/>
      <c r="MMQ50" s="467"/>
      <c r="MMR50" s="467"/>
      <c r="MMS50" s="467"/>
      <c r="MMT50" s="467"/>
      <c r="MMU50" s="467"/>
      <c r="MMV50" s="467"/>
      <c r="MMW50" s="467"/>
      <c r="MMX50" s="467"/>
      <c r="MMY50" s="467"/>
      <c r="MMZ50" s="467"/>
      <c r="MNA50" s="467"/>
      <c r="MNB50" s="467"/>
      <c r="MNC50" s="467"/>
      <c r="MND50" s="467"/>
      <c r="MNE50" s="467"/>
      <c r="MNF50" s="467"/>
      <c r="MNG50" s="467"/>
      <c r="MNH50" s="467"/>
      <c r="MNI50" s="467"/>
      <c r="MNJ50" s="467"/>
      <c r="MNK50" s="467"/>
      <c r="MNL50" s="467"/>
      <c r="MNM50" s="467"/>
      <c r="MNN50" s="467"/>
      <c r="MNO50" s="467"/>
      <c r="MNP50" s="467"/>
      <c r="MNQ50" s="467"/>
      <c r="MNR50" s="467"/>
      <c r="MNS50" s="467"/>
      <c r="MNT50" s="467"/>
      <c r="MNU50" s="467"/>
      <c r="MNV50" s="467"/>
      <c r="MNW50" s="467"/>
      <c r="MNX50" s="467"/>
      <c r="MNY50" s="467"/>
      <c r="MNZ50" s="467"/>
      <c r="MOA50" s="467"/>
      <c r="MOB50" s="467"/>
      <c r="MOC50" s="467"/>
      <c r="MOD50" s="467"/>
      <c r="MOE50" s="467"/>
      <c r="MOF50" s="467"/>
      <c r="MOG50" s="467"/>
      <c r="MOH50" s="467"/>
      <c r="MOI50" s="467"/>
      <c r="MOJ50" s="467"/>
      <c r="MOK50" s="467"/>
      <c r="MOL50" s="467"/>
      <c r="MOM50" s="467"/>
      <c r="MON50" s="467"/>
      <c r="MOO50" s="467"/>
      <c r="MOP50" s="467"/>
      <c r="MOQ50" s="467"/>
      <c r="MOR50" s="467"/>
      <c r="MOS50" s="467"/>
      <c r="MOT50" s="467"/>
      <c r="MOU50" s="467"/>
      <c r="MOV50" s="467"/>
      <c r="MOW50" s="467"/>
      <c r="MOX50" s="467"/>
      <c r="MOY50" s="467"/>
      <c r="MOZ50" s="467"/>
      <c r="MPA50" s="467"/>
      <c r="MPB50" s="467"/>
      <c r="MPC50" s="467"/>
      <c r="MPD50" s="467"/>
      <c r="MPE50" s="467"/>
      <c r="MPF50" s="467"/>
      <c r="MPG50" s="467"/>
      <c r="MPH50" s="467"/>
      <c r="MPI50" s="467"/>
      <c r="MPJ50" s="467"/>
      <c r="MPK50" s="467"/>
      <c r="MPL50" s="467"/>
      <c r="MPM50" s="467"/>
      <c r="MPN50" s="467"/>
      <c r="MPO50" s="467"/>
      <c r="MPP50" s="467"/>
      <c r="MPQ50" s="467"/>
      <c r="MPR50" s="467"/>
      <c r="MPS50" s="467"/>
      <c r="MPT50" s="467"/>
      <c r="MPU50" s="467"/>
      <c r="MPV50" s="467"/>
      <c r="MPW50" s="467"/>
      <c r="MPX50" s="467"/>
      <c r="MPY50" s="467"/>
      <c r="MPZ50" s="467"/>
      <c r="MQA50" s="467"/>
      <c r="MQB50" s="467"/>
      <c r="MQC50" s="467"/>
      <c r="MQD50" s="467"/>
      <c r="MQE50" s="467"/>
      <c r="MQF50" s="467"/>
      <c r="MQG50" s="467"/>
      <c r="MQH50" s="467"/>
      <c r="MQI50" s="467"/>
      <c r="MQJ50" s="467"/>
      <c r="MQK50" s="467"/>
      <c r="MQL50" s="467"/>
      <c r="MQM50" s="467"/>
      <c r="MQN50" s="467"/>
      <c r="MQO50" s="467"/>
      <c r="MQP50" s="467"/>
      <c r="MQQ50" s="467"/>
      <c r="MQR50" s="467"/>
      <c r="MQS50" s="467"/>
      <c r="MQT50" s="467"/>
      <c r="MQU50" s="467"/>
      <c r="MQV50" s="467"/>
      <c r="MQW50" s="467"/>
      <c r="MQX50" s="467"/>
      <c r="MQY50" s="467"/>
      <c r="MQZ50" s="467"/>
      <c r="MRA50" s="467"/>
      <c r="MRB50" s="467"/>
      <c r="MRC50" s="467"/>
      <c r="MRD50" s="467"/>
      <c r="MRE50" s="467"/>
      <c r="MRF50" s="467"/>
      <c r="MRG50" s="467"/>
      <c r="MRH50" s="467"/>
      <c r="MRI50" s="467"/>
      <c r="MRJ50" s="467"/>
      <c r="MRK50" s="467"/>
      <c r="MRL50" s="467"/>
      <c r="MRM50" s="467"/>
      <c r="MRN50" s="467"/>
      <c r="MRO50" s="467"/>
      <c r="MRP50" s="467"/>
      <c r="MRQ50" s="467"/>
      <c r="MRR50" s="467"/>
      <c r="MRS50" s="467"/>
      <c r="MRT50" s="467"/>
      <c r="MRU50" s="467"/>
      <c r="MRV50" s="467"/>
      <c r="MRW50" s="467"/>
      <c r="MRX50" s="467"/>
      <c r="MRY50" s="467"/>
      <c r="MRZ50" s="467"/>
      <c r="MSA50" s="467"/>
      <c r="MSB50" s="467"/>
      <c r="MSC50" s="467"/>
      <c r="MSD50" s="467"/>
      <c r="MSE50" s="467"/>
      <c r="MSF50" s="467"/>
      <c r="MSG50" s="467"/>
      <c r="MSH50" s="467"/>
      <c r="MSI50" s="467"/>
      <c r="MSJ50" s="467"/>
      <c r="MSK50" s="467"/>
      <c r="MSL50" s="467"/>
      <c r="MSM50" s="467"/>
      <c r="MSN50" s="467"/>
      <c r="MSO50" s="467"/>
      <c r="MSP50" s="467"/>
      <c r="MSQ50" s="467"/>
      <c r="MSR50" s="467"/>
      <c r="MSS50" s="467"/>
      <c r="MST50" s="467"/>
      <c r="MSU50" s="467"/>
      <c r="MSV50" s="467"/>
      <c r="MSW50" s="467"/>
      <c r="MSX50" s="467"/>
      <c r="MSY50" s="467"/>
      <c r="MSZ50" s="467"/>
      <c r="MTA50" s="467"/>
      <c r="MTB50" s="467"/>
      <c r="MTC50" s="467"/>
      <c r="MTD50" s="467"/>
      <c r="MTE50" s="467"/>
      <c r="MTF50" s="467"/>
      <c r="MTG50" s="467"/>
      <c r="MTH50" s="467"/>
      <c r="MTI50" s="467"/>
      <c r="MTJ50" s="467"/>
      <c r="MTK50" s="467"/>
      <c r="MTL50" s="467"/>
      <c r="MTM50" s="467"/>
      <c r="MTN50" s="467"/>
      <c r="MTO50" s="467"/>
      <c r="MTP50" s="467"/>
      <c r="MTQ50" s="467"/>
      <c r="MTR50" s="467"/>
      <c r="MTS50" s="467"/>
      <c r="MTT50" s="467"/>
      <c r="MTU50" s="467"/>
      <c r="MTV50" s="467"/>
      <c r="MTW50" s="467"/>
      <c r="MTX50" s="467"/>
      <c r="MTY50" s="467"/>
      <c r="MTZ50" s="467"/>
      <c r="MUA50" s="467"/>
      <c r="MUB50" s="467"/>
      <c r="MUC50" s="467"/>
      <c r="MUD50" s="467"/>
      <c r="MUE50" s="467"/>
      <c r="MUF50" s="467"/>
      <c r="MUG50" s="467"/>
      <c r="MUH50" s="467"/>
      <c r="MUI50" s="467"/>
      <c r="MUJ50" s="467"/>
      <c r="MUK50" s="467"/>
      <c r="MUL50" s="467"/>
      <c r="MUM50" s="467"/>
      <c r="MUN50" s="467"/>
      <c r="MUO50" s="467"/>
      <c r="MUP50" s="467"/>
      <c r="MUQ50" s="467"/>
      <c r="MUR50" s="467"/>
      <c r="MUS50" s="467"/>
      <c r="MUT50" s="467"/>
      <c r="MUU50" s="467"/>
      <c r="MUV50" s="467"/>
      <c r="MUW50" s="467"/>
      <c r="MUX50" s="467"/>
      <c r="MUY50" s="467"/>
      <c r="MUZ50" s="467"/>
      <c r="MVA50" s="467"/>
      <c r="MVB50" s="467"/>
      <c r="MVC50" s="467"/>
      <c r="MVD50" s="467"/>
      <c r="MVE50" s="467"/>
      <c r="MVF50" s="467"/>
      <c r="MVG50" s="467"/>
      <c r="MVH50" s="467"/>
      <c r="MVI50" s="467"/>
      <c r="MVJ50" s="467"/>
      <c r="MVK50" s="467"/>
      <c r="MVL50" s="467"/>
      <c r="MVM50" s="467"/>
      <c r="MVN50" s="467"/>
      <c r="MVO50" s="467"/>
      <c r="MVP50" s="467"/>
      <c r="MVQ50" s="467"/>
      <c r="MVR50" s="467"/>
      <c r="MVS50" s="467"/>
      <c r="MVT50" s="467"/>
      <c r="MVU50" s="467"/>
      <c r="MVV50" s="467"/>
      <c r="MVW50" s="467"/>
      <c r="MVX50" s="467"/>
      <c r="MVY50" s="467"/>
      <c r="MVZ50" s="467"/>
      <c r="MWA50" s="467"/>
      <c r="MWB50" s="467"/>
      <c r="MWC50" s="467"/>
      <c r="MWD50" s="467"/>
      <c r="MWE50" s="467"/>
      <c r="MWF50" s="467"/>
      <c r="MWG50" s="467"/>
      <c r="MWH50" s="467"/>
      <c r="MWI50" s="467"/>
      <c r="MWJ50" s="467"/>
      <c r="MWK50" s="467"/>
      <c r="MWL50" s="467"/>
      <c r="MWM50" s="467"/>
      <c r="MWN50" s="467"/>
      <c r="MWO50" s="467"/>
      <c r="MWP50" s="467"/>
      <c r="MWQ50" s="467"/>
      <c r="MWR50" s="467"/>
      <c r="MWS50" s="467"/>
      <c r="MWT50" s="467"/>
      <c r="MWU50" s="467"/>
      <c r="MWV50" s="467"/>
      <c r="MWW50" s="467"/>
      <c r="MWX50" s="467"/>
      <c r="MWY50" s="467"/>
      <c r="MWZ50" s="467"/>
      <c r="MXA50" s="467"/>
      <c r="MXB50" s="467"/>
      <c r="MXC50" s="467"/>
      <c r="MXD50" s="467"/>
      <c r="MXE50" s="467"/>
      <c r="MXF50" s="467"/>
      <c r="MXG50" s="467"/>
      <c r="MXH50" s="467"/>
      <c r="MXI50" s="467"/>
      <c r="MXJ50" s="467"/>
      <c r="MXK50" s="467"/>
      <c r="MXL50" s="467"/>
      <c r="MXM50" s="467"/>
      <c r="MXN50" s="467"/>
      <c r="MXO50" s="467"/>
      <c r="MXP50" s="467"/>
      <c r="MXQ50" s="467"/>
      <c r="MXR50" s="467"/>
      <c r="MXS50" s="467"/>
      <c r="MXT50" s="467"/>
      <c r="MXU50" s="467"/>
      <c r="MXV50" s="467"/>
      <c r="MXW50" s="467"/>
      <c r="MXX50" s="467"/>
      <c r="MXY50" s="467"/>
      <c r="MXZ50" s="467"/>
      <c r="MYA50" s="467"/>
      <c r="MYB50" s="467"/>
      <c r="MYC50" s="467"/>
      <c r="MYD50" s="467"/>
      <c r="MYE50" s="467"/>
      <c r="MYF50" s="467"/>
      <c r="MYG50" s="467"/>
      <c r="MYH50" s="467"/>
      <c r="MYI50" s="467"/>
      <c r="MYJ50" s="467"/>
      <c r="MYK50" s="467"/>
      <c r="MYL50" s="467"/>
      <c r="MYM50" s="467"/>
      <c r="MYN50" s="467"/>
      <c r="MYO50" s="467"/>
      <c r="MYP50" s="467"/>
      <c r="MYQ50" s="467"/>
      <c r="MYR50" s="467"/>
      <c r="MYS50" s="467"/>
      <c r="MYT50" s="467"/>
      <c r="MYU50" s="467"/>
      <c r="MYV50" s="467"/>
      <c r="MYW50" s="467"/>
      <c r="MYX50" s="467"/>
      <c r="MYY50" s="467"/>
      <c r="MYZ50" s="467"/>
      <c r="MZA50" s="467"/>
      <c r="MZB50" s="467"/>
      <c r="MZC50" s="467"/>
      <c r="MZD50" s="467"/>
      <c r="MZE50" s="467"/>
      <c r="MZF50" s="467"/>
      <c r="MZG50" s="467"/>
      <c r="MZH50" s="467"/>
      <c r="MZI50" s="467"/>
      <c r="MZJ50" s="467"/>
      <c r="MZK50" s="467"/>
      <c r="MZL50" s="467"/>
      <c r="MZM50" s="467"/>
      <c r="MZN50" s="467"/>
      <c r="MZO50" s="467"/>
      <c r="MZP50" s="467"/>
      <c r="MZQ50" s="467"/>
      <c r="MZR50" s="467"/>
      <c r="MZS50" s="467"/>
      <c r="MZT50" s="467"/>
      <c r="MZU50" s="467"/>
      <c r="MZV50" s="467"/>
      <c r="MZW50" s="467"/>
      <c r="MZX50" s="467"/>
      <c r="MZY50" s="467"/>
      <c r="MZZ50" s="467"/>
      <c r="NAA50" s="467"/>
      <c r="NAB50" s="467"/>
      <c r="NAC50" s="467"/>
      <c r="NAD50" s="467"/>
      <c r="NAE50" s="467"/>
      <c r="NAF50" s="467"/>
      <c r="NAG50" s="467"/>
      <c r="NAH50" s="467"/>
      <c r="NAI50" s="467"/>
      <c r="NAJ50" s="467"/>
      <c r="NAK50" s="467"/>
      <c r="NAL50" s="467"/>
      <c r="NAM50" s="467"/>
      <c r="NAN50" s="467"/>
      <c r="NAO50" s="467"/>
      <c r="NAP50" s="467"/>
      <c r="NAQ50" s="467"/>
      <c r="NAR50" s="467"/>
      <c r="NAS50" s="467"/>
      <c r="NAT50" s="467"/>
      <c r="NAU50" s="467"/>
      <c r="NAV50" s="467"/>
      <c r="NAW50" s="467"/>
      <c r="NAX50" s="467"/>
      <c r="NAY50" s="467"/>
      <c r="NAZ50" s="467"/>
      <c r="NBA50" s="467"/>
      <c r="NBB50" s="467"/>
      <c r="NBC50" s="467"/>
      <c r="NBD50" s="467"/>
      <c r="NBE50" s="467"/>
      <c r="NBF50" s="467"/>
      <c r="NBG50" s="467"/>
      <c r="NBH50" s="467"/>
      <c r="NBI50" s="467"/>
      <c r="NBJ50" s="467"/>
      <c r="NBK50" s="467"/>
      <c r="NBL50" s="467"/>
      <c r="NBM50" s="467"/>
      <c r="NBN50" s="467"/>
      <c r="NBO50" s="467"/>
      <c r="NBP50" s="467"/>
      <c r="NBQ50" s="467"/>
      <c r="NBR50" s="467"/>
      <c r="NBS50" s="467"/>
      <c r="NBT50" s="467"/>
      <c r="NBU50" s="467"/>
      <c r="NBV50" s="467"/>
      <c r="NBW50" s="467"/>
      <c r="NBX50" s="467"/>
      <c r="NBY50" s="467"/>
      <c r="NBZ50" s="467"/>
      <c r="NCA50" s="467"/>
      <c r="NCB50" s="467"/>
      <c r="NCC50" s="467"/>
      <c r="NCD50" s="467"/>
      <c r="NCE50" s="467"/>
      <c r="NCF50" s="467"/>
      <c r="NCG50" s="467"/>
      <c r="NCH50" s="467"/>
      <c r="NCI50" s="467"/>
      <c r="NCJ50" s="467"/>
      <c r="NCK50" s="467"/>
      <c r="NCL50" s="467"/>
      <c r="NCM50" s="467"/>
      <c r="NCN50" s="467"/>
      <c r="NCO50" s="467"/>
      <c r="NCP50" s="467"/>
      <c r="NCQ50" s="467"/>
      <c r="NCR50" s="467"/>
      <c r="NCS50" s="467"/>
      <c r="NCT50" s="467"/>
      <c r="NCU50" s="467"/>
      <c r="NCV50" s="467"/>
      <c r="NCW50" s="467"/>
      <c r="NCX50" s="467"/>
      <c r="NCY50" s="467"/>
      <c r="NCZ50" s="467"/>
      <c r="NDA50" s="467"/>
      <c r="NDB50" s="467"/>
      <c r="NDC50" s="467"/>
      <c r="NDD50" s="467"/>
      <c r="NDE50" s="467"/>
      <c r="NDF50" s="467"/>
      <c r="NDG50" s="467"/>
      <c r="NDH50" s="467"/>
      <c r="NDI50" s="467"/>
      <c r="NDJ50" s="467"/>
      <c r="NDK50" s="467"/>
      <c r="NDL50" s="467"/>
      <c r="NDM50" s="467"/>
      <c r="NDN50" s="467"/>
      <c r="NDO50" s="467"/>
      <c r="NDP50" s="467"/>
      <c r="NDQ50" s="467"/>
      <c r="NDR50" s="467"/>
      <c r="NDS50" s="467"/>
      <c r="NDT50" s="467"/>
      <c r="NDU50" s="467"/>
      <c r="NDV50" s="467"/>
      <c r="NDW50" s="467"/>
      <c r="NDX50" s="467"/>
      <c r="NDY50" s="467"/>
      <c r="NDZ50" s="467"/>
      <c r="NEA50" s="467"/>
      <c r="NEB50" s="467"/>
      <c r="NEC50" s="467"/>
      <c r="NED50" s="467"/>
      <c r="NEE50" s="467"/>
      <c r="NEF50" s="467"/>
      <c r="NEG50" s="467"/>
      <c r="NEH50" s="467"/>
      <c r="NEI50" s="467"/>
      <c r="NEJ50" s="467"/>
      <c r="NEK50" s="467"/>
      <c r="NEL50" s="467"/>
      <c r="NEM50" s="467"/>
      <c r="NEN50" s="467"/>
      <c r="NEO50" s="467"/>
      <c r="NEP50" s="467"/>
      <c r="NEQ50" s="467"/>
      <c r="NER50" s="467"/>
      <c r="NES50" s="467"/>
      <c r="NET50" s="467"/>
      <c r="NEU50" s="467"/>
      <c r="NEV50" s="467"/>
      <c r="NEW50" s="467"/>
      <c r="NEX50" s="467"/>
      <c r="NEY50" s="467"/>
      <c r="NEZ50" s="467"/>
      <c r="NFA50" s="467"/>
      <c r="NFB50" s="467"/>
      <c r="NFC50" s="467"/>
      <c r="NFD50" s="467"/>
      <c r="NFE50" s="467"/>
      <c r="NFF50" s="467"/>
      <c r="NFG50" s="467"/>
      <c r="NFH50" s="467"/>
      <c r="NFI50" s="467"/>
      <c r="NFJ50" s="467"/>
      <c r="NFK50" s="467"/>
      <c r="NFL50" s="467"/>
      <c r="NFM50" s="467"/>
      <c r="NFN50" s="467"/>
      <c r="NFO50" s="467"/>
      <c r="NFP50" s="467"/>
      <c r="NFQ50" s="467"/>
      <c r="NFR50" s="467"/>
      <c r="NFS50" s="467"/>
      <c r="NFT50" s="467"/>
      <c r="NFU50" s="467"/>
      <c r="NFV50" s="467"/>
      <c r="NFW50" s="467"/>
      <c r="NFX50" s="467"/>
      <c r="NFY50" s="467"/>
      <c r="NFZ50" s="467"/>
      <c r="NGA50" s="467"/>
      <c r="NGB50" s="467"/>
      <c r="NGC50" s="467"/>
      <c r="NGD50" s="467"/>
      <c r="NGE50" s="467"/>
      <c r="NGF50" s="467"/>
      <c r="NGG50" s="467"/>
      <c r="NGH50" s="467"/>
      <c r="NGI50" s="467"/>
      <c r="NGJ50" s="467"/>
      <c r="NGK50" s="467"/>
      <c r="NGL50" s="467"/>
      <c r="NGM50" s="467"/>
      <c r="NGN50" s="467"/>
      <c r="NGO50" s="467"/>
      <c r="NGP50" s="467"/>
      <c r="NGQ50" s="467"/>
      <c r="NGR50" s="467"/>
      <c r="NGS50" s="467"/>
      <c r="NGT50" s="467"/>
      <c r="NGU50" s="467"/>
      <c r="NGV50" s="467"/>
      <c r="NGW50" s="467"/>
      <c r="NGX50" s="467"/>
      <c r="NGY50" s="467"/>
      <c r="NGZ50" s="467"/>
      <c r="NHA50" s="467"/>
      <c r="NHB50" s="467"/>
      <c r="NHC50" s="467"/>
      <c r="NHD50" s="467"/>
      <c r="NHE50" s="467"/>
      <c r="NHF50" s="467"/>
      <c r="NHG50" s="467"/>
      <c r="NHH50" s="467"/>
      <c r="NHI50" s="467"/>
      <c r="NHJ50" s="467"/>
      <c r="NHK50" s="467"/>
      <c r="NHL50" s="467"/>
      <c r="NHM50" s="467"/>
      <c r="NHN50" s="467"/>
      <c r="NHO50" s="467"/>
      <c r="NHP50" s="467"/>
      <c r="NHQ50" s="467"/>
      <c r="NHR50" s="467"/>
      <c r="NHS50" s="467"/>
      <c r="NHT50" s="467"/>
      <c r="NHU50" s="467"/>
      <c r="NHV50" s="467"/>
      <c r="NHW50" s="467"/>
      <c r="NHX50" s="467"/>
      <c r="NHY50" s="467"/>
      <c r="NHZ50" s="467"/>
      <c r="NIA50" s="467"/>
      <c r="NIB50" s="467"/>
      <c r="NIC50" s="467"/>
      <c r="NID50" s="467"/>
      <c r="NIE50" s="467"/>
      <c r="NIF50" s="467"/>
      <c r="NIG50" s="467"/>
      <c r="NIH50" s="467"/>
      <c r="NII50" s="467"/>
      <c r="NIJ50" s="467"/>
      <c r="NIK50" s="467"/>
      <c r="NIL50" s="467"/>
      <c r="NIM50" s="467"/>
      <c r="NIN50" s="467"/>
      <c r="NIO50" s="467"/>
      <c r="NIP50" s="467"/>
      <c r="NIQ50" s="467"/>
      <c r="NIR50" s="467"/>
      <c r="NIS50" s="467"/>
      <c r="NIT50" s="467"/>
      <c r="NIU50" s="467"/>
      <c r="NIV50" s="467"/>
      <c r="NIW50" s="467"/>
      <c r="NIX50" s="467"/>
      <c r="NIY50" s="467"/>
      <c r="NIZ50" s="467"/>
      <c r="NJA50" s="467"/>
      <c r="NJB50" s="467"/>
      <c r="NJC50" s="467"/>
      <c r="NJD50" s="467"/>
      <c r="NJE50" s="467"/>
      <c r="NJF50" s="467"/>
      <c r="NJG50" s="467"/>
      <c r="NJH50" s="467"/>
      <c r="NJI50" s="467"/>
      <c r="NJJ50" s="467"/>
      <c r="NJK50" s="467"/>
      <c r="NJL50" s="467"/>
      <c r="NJM50" s="467"/>
      <c r="NJN50" s="467"/>
      <c r="NJO50" s="467"/>
      <c r="NJP50" s="467"/>
      <c r="NJQ50" s="467"/>
      <c r="NJR50" s="467"/>
      <c r="NJS50" s="467"/>
      <c r="NJT50" s="467"/>
      <c r="NJU50" s="467"/>
      <c r="NJV50" s="467"/>
      <c r="NJW50" s="467"/>
      <c r="NJX50" s="467"/>
      <c r="NJY50" s="467"/>
      <c r="NJZ50" s="467"/>
      <c r="NKA50" s="467"/>
      <c r="NKB50" s="467"/>
      <c r="NKC50" s="467"/>
      <c r="NKD50" s="467"/>
      <c r="NKE50" s="467"/>
      <c r="NKF50" s="467"/>
      <c r="NKG50" s="467"/>
      <c r="NKH50" s="467"/>
      <c r="NKI50" s="467"/>
      <c r="NKJ50" s="467"/>
      <c r="NKK50" s="467"/>
      <c r="NKL50" s="467"/>
      <c r="NKM50" s="467"/>
      <c r="NKN50" s="467"/>
      <c r="NKO50" s="467"/>
      <c r="NKP50" s="467"/>
      <c r="NKQ50" s="467"/>
      <c r="NKR50" s="467"/>
      <c r="NKS50" s="467"/>
      <c r="NKT50" s="467"/>
      <c r="NKU50" s="467"/>
      <c r="NKV50" s="467"/>
      <c r="NKW50" s="467"/>
      <c r="NKX50" s="467"/>
      <c r="NKY50" s="467"/>
      <c r="NKZ50" s="467"/>
      <c r="NLA50" s="467"/>
      <c r="NLB50" s="467"/>
      <c r="NLC50" s="467"/>
      <c r="NLD50" s="467"/>
      <c r="NLE50" s="467"/>
      <c r="NLF50" s="467"/>
      <c r="NLG50" s="467"/>
      <c r="NLH50" s="467"/>
      <c r="NLI50" s="467"/>
      <c r="NLJ50" s="467"/>
      <c r="NLK50" s="467"/>
      <c r="NLL50" s="467"/>
      <c r="NLM50" s="467"/>
      <c r="NLN50" s="467"/>
      <c r="NLO50" s="467"/>
      <c r="NLP50" s="467"/>
      <c r="NLQ50" s="467"/>
      <c r="NLR50" s="467"/>
      <c r="NLS50" s="467"/>
      <c r="NLT50" s="467"/>
      <c r="NLU50" s="467"/>
      <c r="NLV50" s="467"/>
      <c r="NLW50" s="467"/>
      <c r="NLX50" s="467"/>
      <c r="NLY50" s="467"/>
      <c r="NLZ50" s="467"/>
      <c r="NMA50" s="467"/>
      <c r="NMB50" s="467"/>
      <c r="NMC50" s="467"/>
      <c r="NMD50" s="467"/>
      <c r="NME50" s="467"/>
      <c r="NMF50" s="467"/>
      <c r="NMG50" s="467"/>
      <c r="NMH50" s="467"/>
      <c r="NMI50" s="467"/>
      <c r="NMJ50" s="467"/>
      <c r="NMK50" s="467"/>
      <c r="NML50" s="467"/>
      <c r="NMM50" s="467"/>
      <c r="NMN50" s="467"/>
      <c r="NMO50" s="467"/>
      <c r="NMP50" s="467"/>
      <c r="NMQ50" s="467"/>
      <c r="NMR50" s="467"/>
      <c r="NMS50" s="467"/>
      <c r="NMT50" s="467"/>
      <c r="NMU50" s="467"/>
      <c r="NMV50" s="467"/>
      <c r="NMW50" s="467"/>
      <c r="NMX50" s="467"/>
      <c r="NMY50" s="467"/>
      <c r="NMZ50" s="467"/>
      <c r="NNA50" s="467"/>
      <c r="NNB50" s="467"/>
      <c r="NNC50" s="467"/>
      <c r="NND50" s="467"/>
      <c r="NNE50" s="467"/>
      <c r="NNF50" s="467"/>
      <c r="NNG50" s="467"/>
      <c r="NNH50" s="467"/>
      <c r="NNI50" s="467"/>
      <c r="NNJ50" s="467"/>
      <c r="NNK50" s="467"/>
      <c r="NNL50" s="467"/>
      <c r="NNM50" s="467"/>
      <c r="NNN50" s="467"/>
      <c r="NNO50" s="467"/>
      <c r="NNP50" s="467"/>
      <c r="NNQ50" s="467"/>
      <c r="NNR50" s="467"/>
      <c r="NNS50" s="467"/>
      <c r="NNT50" s="467"/>
      <c r="NNU50" s="467"/>
      <c r="NNV50" s="467"/>
      <c r="NNW50" s="467"/>
      <c r="NNX50" s="467"/>
      <c r="NNY50" s="467"/>
      <c r="NNZ50" s="467"/>
      <c r="NOA50" s="467"/>
      <c r="NOB50" s="467"/>
      <c r="NOC50" s="467"/>
      <c r="NOD50" s="467"/>
      <c r="NOE50" s="467"/>
      <c r="NOF50" s="467"/>
      <c r="NOG50" s="467"/>
      <c r="NOH50" s="467"/>
      <c r="NOI50" s="467"/>
      <c r="NOJ50" s="467"/>
      <c r="NOK50" s="467"/>
      <c r="NOL50" s="467"/>
      <c r="NOM50" s="467"/>
      <c r="NON50" s="467"/>
      <c r="NOO50" s="467"/>
      <c r="NOP50" s="467"/>
      <c r="NOQ50" s="467"/>
      <c r="NOR50" s="467"/>
      <c r="NOS50" s="467"/>
      <c r="NOT50" s="467"/>
      <c r="NOU50" s="467"/>
      <c r="NOV50" s="467"/>
      <c r="NOW50" s="467"/>
      <c r="NOX50" s="467"/>
      <c r="NOY50" s="467"/>
      <c r="NOZ50" s="467"/>
      <c r="NPA50" s="467"/>
      <c r="NPB50" s="467"/>
      <c r="NPC50" s="467"/>
      <c r="NPD50" s="467"/>
      <c r="NPE50" s="467"/>
      <c r="NPF50" s="467"/>
      <c r="NPG50" s="467"/>
      <c r="NPH50" s="467"/>
      <c r="NPI50" s="467"/>
      <c r="NPJ50" s="467"/>
      <c r="NPK50" s="467"/>
      <c r="NPL50" s="467"/>
      <c r="NPM50" s="467"/>
      <c r="NPN50" s="467"/>
      <c r="NPO50" s="467"/>
      <c r="NPP50" s="467"/>
      <c r="NPQ50" s="467"/>
      <c r="NPR50" s="467"/>
      <c r="NPS50" s="467"/>
      <c r="NPT50" s="467"/>
      <c r="NPU50" s="467"/>
      <c r="NPV50" s="467"/>
      <c r="NPW50" s="467"/>
      <c r="NPX50" s="467"/>
      <c r="NPY50" s="467"/>
      <c r="NPZ50" s="467"/>
      <c r="NQA50" s="467"/>
      <c r="NQB50" s="467"/>
      <c r="NQC50" s="467"/>
      <c r="NQD50" s="467"/>
      <c r="NQE50" s="467"/>
      <c r="NQF50" s="467"/>
      <c r="NQG50" s="467"/>
      <c r="NQH50" s="467"/>
      <c r="NQI50" s="467"/>
      <c r="NQJ50" s="467"/>
      <c r="NQK50" s="467"/>
      <c r="NQL50" s="467"/>
      <c r="NQM50" s="467"/>
      <c r="NQN50" s="467"/>
      <c r="NQO50" s="467"/>
      <c r="NQP50" s="467"/>
      <c r="NQQ50" s="467"/>
      <c r="NQR50" s="467"/>
      <c r="NQS50" s="467"/>
      <c r="NQT50" s="467"/>
      <c r="NQU50" s="467"/>
      <c r="NQV50" s="467"/>
      <c r="NQW50" s="467"/>
      <c r="NQX50" s="467"/>
      <c r="NQY50" s="467"/>
      <c r="NQZ50" s="467"/>
      <c r="NRA50" s="467"/>
      <c r="NRB50" s="467"/>
      <c r="NRC50" s="467"/>
      <c r="NRD50" s="467"/>
      <c r="NRE50" s="467"/>
      <c r="NRF50" s="467"/>
      <c r="NRG50" s="467"/>
      <c r="NRH50" s="467"/>
      <c r="NRI50" s="467"/>
      <c r="NRJ50" s="467"/>
      <c r="NRK50" s="467"/>
      <c r="NRL50" s="467"/>
      <c r="NRM50" s="467"/>
      <c r="NRN50" s="467"/>
      <c r="NRO50" s="467"/>
      <c r="NRP50" s="467"/>
      <c r="NRQ50" s="467"/>
      <c r="NRR50" s="467"/>
      <c r="NRS50" s="467"/>
      <c r="NRT50" s="467"/>
      <c r="NRU50" s="467"/>
      <c r="NRV50" s="467"/>
      <c r="NRW50" s="467"/>
      <c r="NRX50" s="467"/>
      <c r="NRY50" s="467"/>
      <c r="NRZ50" s="467"/>
      <c r="NSA50" s="467"/>
      <c r="NSB50" s="467"/>
      <c r="NSC50" s="467"/>
      <c r="NSD50" s="467"/>
      <c r="NSE50" s="467"/>
      <c r="NSF50" s="467"/>
      <c r="NSG50" s="467"/>
      <c r="NSH50" s="467"/>
      <c r="NSI50" s="467"/>
      <c r="NSJ50" s="467"/>
      <c r="NSK50" s="467"/>
      <c r="NSL50" s="467"/>
      <c r="NSM50" s="467"/>
      <c r="NSN50" s="467"/>
      <c r="NSO50" s="467"/>
      <c r="NSP50" s="467"/>
      <c r="NSQ50" s="467"/>
      <c r="NSR50" s="467"/>
      <c r="NSS50" s="467"/>
      <c r="NST50" s="467"/>
      <c r="NSU50" s="467"/>
      <c r="NSV50" s="467"/>
      <c r="NSW50" s="467"/>
      <c r="NSX50" s="467"/>
      <c r="NSY50" s="467"/>
      <c r="NSZ50" s="467"/>
      <c r="NTA50" s="467"/>
      <c r="NTB50" s="467"/>
      <c r="NTC50" s="467"/>
      <c r="NTD50" s="467"/>
      <c r="NTE50" s="467"/>
      <c r="NTF50" s="467"/>
      <c r="NTG50" s="467"/>
      <c r="NTH50" s="467"/>
      <c r="NTI50" s="467"/>
      <c r="NTJ50" s="467"/>
      <c r="NTK50" s="467"/>
      <c r="NTL50" s="467"/>
      <c r="NTM50" s="467"/>
      <c r="NTN50" s="467"/>
      <c r="NTO50" s="467"/>
      <c r="NTP50" s="467"/>
      <c r="NTQ50" s="467"/>
      <c r="NTR50" s="467"/>
      <c r="NTS50" s="467"/>
      <c r="NTT50" s="467"/>
      <c r="NTU50" s="467"/>
      <c r="NTV50" s="467"/>
      <c r="NTW50" s="467"/>
      <c r="NTX50" s="467"/>
      <c r="NTY50" s="467"/>
      <c r="NTZ50" s="467"/>
      <c r="NUA50" s="467"/>
      <c r="NUB50" s="467"/>
      <c r="NUC50" s="467"/>
      <c r="NUD50" s="467"/>
      <c r="NUE50" s="467"/>
      <c r="NUF50" s="467"/>
      <c r="NUG50" s="467"/>
      <c r="NUH50" s="467"/>
      <c r="NUI50" s="467"/>
      <c r="NUJ50" s="467"/>
      <c r="NUK50" s="467"/>
      <c r="NUL50" s="467"/>
      <c r="NUM50" s="467"/>
      <c r="NUN50" s="467"/>
      <c r="NUO50" s="467"/>
      <c r="NUP50" s="467"/>
      <c r="NUQ50" s="467"/>
      <c r="NUR50" s="467"/>
      <c r="NUS50" s="467"/>
      <c r="NUT50" s="467"/>
      <c r="NUU50" s="467"/>
      <c r="NUV50" s="467"/>
      <c r="NUW50" s="467"/>
      <c r="NUX50" s="467"/>
      <c r="NUY50" s="467"/>
      <c r="NUZ50" s="467"/>
      <c r="NVA50" s="467"/>
      <c r="NVB50" s="467"/>
      <c r="NVC50" s="467"/>
      <c r="NVD50" s="467"/>
      <c r="NVE50" s="467"/>
      <c r="NVF50" s="467"/>
      <c r="NVG50" s="467"/>
      <c r="NVH50" s="467"/>
      <c r="NVI50" s="467"/>
      <c r="NVJ50" s="467"/>
      <c r="NVK50" s="467"/>
      <c r="NVL50" s="467"/>
      <c r="NVM50" s="467"/>
      <c r="NVN50" s="467"/>
      <c r="NVO50" s="467"/>
      <c r="NVP50" s="467"/>
      <c r="NVQ50" s="467"/>
      <c r="NVR50" s="467"/>
      <c r="NVS50" s="467"/>
      <c r="NVT50" s="467"/>
      <c r="NVU50" s="467"/>
      <c r="NVV50" s="467"/>
      <c r="NVW50" s="467"/>
      <c r="NVX50" s="467"/>
      <c r="NVY50" s="467"/>
      <c r="NVZ50" s="467"/>
      <c r="NWA50" s="467"/>
      <c r="NWB50" s="467"/>
      <c r="NWC50" s="467"/>
      <c r="NWD50" s="467"/>
      <c r="NWE50" s="467"/>
      <c r="NWF50" s="467"/>
      <c r="NWG50" s="467"/>
      <c r="NWH50" s="467"/>
      <c r="NWI50" s="467"/>
      <c r="NWJ50" s="467"/>
      <c r="NWK50" s="467"/>
      <c r="NWL50" s="467"/>
      <c r="NWM50" s="467"/>
      <c r="NWN50" s="467"/>
      <c r="NWO50" s="467"/>
      <c r="NWP50" s="467"/>
      <c r="NWQ50" s="467"/>
      <c r="NWR50" s="467"/>
      <c r="NWS50" s="467"/>
      <c r="NWT50" s="467"/>
      <c r="NWU50" s="467"/>
      <c r="NWV50" s="467"/>
      <c r="NWW50" s="467"/>
      <c r="NWX50" s="467"/>
      <c r="NWY50" s="467"/>
      <c r="NWZ50" s="467"/>
      <c r="NXA50" s="467"/>
      <c r="NXB50" s="467"/>
      <c r="NXC50" s="467"/>
      <c r="NXD50" s="467"/>
      <c r="NXE50" s="467"/>
      <c r="NXF50" s="467"/>
      <c r="NXG50" s="467"/>
      <c r="NXH50" s="467"/>
      <c r="NXI50" s="467"/>
      <c r="NXJ50" s="467"/>
      <c r="NXK50" s="467"/>
      <c r="NXL50" s="467"/>
      <c r="NXM50" s="467"/>
      <c r="NXN50" s="467"/>
      <c r="NXO50" s="467"/>
      <c r="NXP50" s="467"/>
      <c r="NXQ50" s="467"/>
      <c r="NXR50" s="467"/>
      <c r="NXS50" s="467"/>
      <c r="NXT50" s="467"/>
      <c r="NXU50" s="467"/>
      <c r="NXV50" s="467"/>
      <c r="NXW50" s="467"/>
      <c r="NXX50" s="467"/>
      <c r="NXY50" s="467"/>
      <c r="NXZ50" s="467"/>
      <c r="NYA50" s="467"/>
      <c r="NYB50" s="467"/>
      <c r="NYC50" s="467"/>
      <c r="NYD50" s="467"/>
      <c r="NYE50" s="467"/>
      <c r="NYF50" s="467"/>
      <c r="NYG50" s="467"/>
      <c r="NYH50" s="467"/>
      <c r="NYI50" s="467"/>
      <c r="NYJ50" s="467"/>
      <c r="NYK50" s="467"/>
      <c r="NYL50" s="467"/>
      <c r="NYM50" s="467"/>
      <c r="NYN50" s="467"/>
      <c r="NYO50" s="467"/>
      <c r="NYP50" s="467"/>
      <c r="NYQ50" s="467"/>
      <c r="NYR50" s="467"/>
      <c r="NYS50" s="467"/>
      <c r="NYT50" s="467"/>
      <c r="NYU50" s="467"/>
      <c r="NYV50" s="467"/>
      <c r="NYW50" s="467"/>
      <c r="NYX50" s="467"/>
      <c r="NYY50" s="467"/>
      <c r="NYZ50" s="467"/>
      <c r="NZA50" s="467"/>
      <c r="NZB50" s="467"/>
      <c r="NZC50" s="467"/>
      <c r="NZD50" s="467"/>
      <c r="NZE50" s="467"/>
      <c r="NZF50" s="467"/>
      <c r="NZG50" s="467"/>
      <c r="NZH50" s="467"/>
      <c r="NZI50" s="467"/>
      <c r="NZJ50" s="467"/>
      <c r="NZK50" s="467"/>
      <c r="NZL50" s="467"/>
      <c r="NZM50" s="467"/>
      <c r="NZN50" s="467"/>
      <c r="NZO50" s="467"/>
      <c r="NZP50" s="467"/>
      <c r="NZQ50" s="467"/>
      <c r="NZR50" s="467"/>
      <c r="NZS50" s="467"/>
      <c r="NZT50" s="467"/>
      <c r="NZU50" s="467"/>
      <c r="NZV50" s="467"/>
      <c r="NZW50" s="467"/>
      <c r="NZX50" s="467"/>
      <c r="NZY50" s="467"/>
      <c r="NZZ50" s="467"/>
      <c r="OAA50" s="467"/>
      <c r="OAB50" s="467"/>
      <c r="OAC50" s="467"/>
      <c r="OAD50" s="467"/>
      <c r="OAE50" s="467"/>
      <c r="OAF50" s="467"/>
      <c r="OAG50" s="467"/>
      <c r="OAH50" s="467"/>
      <c r="OAI50" s="467"/>
      <c r="OAJ50" s="467"/>
      <c r="OAK50" s="467"/>
      <c r="OAL50" s="467"/>
      <c r="OAM50" s="467"/>
      <c r="OAN50" s="467"/>
      <c r="OAO50" s="467"/>
      <c r="OAP50" s="467"/>
      <c r="OAQ50" s="467"/>
      <c r="OAR50" s="467"/>
      <c r="OAS50" s="467"/>
      <c r="OAT50" s="467"/>
      <c r="OAU50" s="467"/>
      <c r="OAV50" s="467"/>
      <c r="OAW50" s="467"/>
      <c r="OAX50" s="467"/>
      <c r="OAY50" s="467"/>
      <c r="OAZ50" s="467"/>
      <c r="OBA50" s="467"/>
      <c r="OBB50" s="467"/>
      <c r="OBC50" s="467"/>
      <c r="OBD50" s="467"/>
      <c r="OBE50" s="467"/>
      <c r="OBF50" s="467"/>
      <c r="OBG50" s="467"/>
      <c r="OBH50" s="467"/>
      <c r="OBI50" s="467"/>
      <c r="OBJ50" s="467"/>
      <c r="OBK50" s="467"/>
      <c r="OBL50" s="467"/>
      <c r="OBM50" s="467"/>
      <c r="OBN50" s="467"/>
      <c r="OBO50" s="467"/>
      <c r="OBP50" s="467"/>
      <c r="OBQ50" s="467"/>
      <c r="OBR50" s="467"/>
      <c r="OBS50" s="467"/>
      <c r="OBT50" s="467"/>
      <c r="OBU50" s="467"/>
      <c r="OBV50" s="467"/>
      <c r="OBW50" s="467"/>
      <c r="OBX50" s="467"/>
      <c r="OBY50" s="467"/>
      <c r="OBZ50" s="467"/>
      <c r="OCA50" s="467"/>
      <c r="OCB50" s="467"/>
      <c r="OCC50" s="467"/>
      <c r="OCD50" s="467"/>
      <c r="OCE50" s="467"/>
      <c r="OCF50" s="467"/>
      <c r="OCG50" s="467"/>
      <c r="OCH50" s="467"/>
      <c r="OCI50" s="467"/>
      <c r="OCJ50" s="467"/>
      <c r="OCK50" s="467"/>
      <c r="OCL50" s="467"/>
      <c r="OCM50" s="467"/>
      <c r="OCN50" s="467"/>
      <c r="OCO50" s="467"/>
      <c r="OCP50" s="467"/>
      <c r="OCQ50" s="467"/>
      <c r="OCR50" s="467"/>
      <c r="OCS50" s="467"/>
      <c r="OCT50" s="467"/>
      <c r="OCU50" s="467"/>
      <c r="OCV50" s="467"/>
      <c r="OCW50" s="467"/>
      <c r="OCX50" s="467"/>
      <c r="OCY50" s="467"/>
      <c r="OCZ50" s="467"/>
      <c r="ODA50" s="467"/>
      <c r="ODB50" s="467"/>
      <c r="ODC50" s="467"/>
      <c r="ODD50" s="467"/>
      <c r="ODE50" s="467"/>
      <c r="ODF50" s="467"/>
      <c r="ODG50" s="467"/>
      <c r="ODH50" s="467"/>
      <c r="ODI50" s="467"/>
      <c r="ODJ50" s="467"/>
      <c r="ODK50" s="467"/>
      <c r="ODL50" s="467"/>
      <c r="ODM50" s="467"/>
      <c r="ODN50" s="467"/>
      <c r="ODO50" s="467"/>
      <c r="ODP50" s="467"/>
      <c r="ODQ50" s="467"/>
      <c r="ODR50" s="467"/>
      <c r="ODS50" s="467"/>
      <c r="ODT50" s="467"/>
      <c r="ODU50" s="467"/>
      <c r="ODV50" s="467"/>
      <c r="ODW50" s="467"/>
      <c r="ODX50" s="467"/>
      <c r="ODY50" s="467"/>
      <c r="ODZ50" s="467"/>
      <c r="OEA50" s="467"/>
      <c r="OEB50" s="467"/>
      <c r="OEC50" s="467"/>
      <c r="OED50" s="467"/>
      <c r="OEE50" s="467"/>
      <c r="OEF50" s="467"/>
      <c r="OEG50" s="467"/>
      <c r="OEH50" s="467"/>
      <c r="OEI50" s="467"/>
      <c r="OEJ50" s="467"/>
      <c r="OEK50" s="467"/>
      <c r="OEL50" s="467"/>
      <c r="OEM50" s="467"/>
      <c r="OEN50" s="467"/>
      <c r="OEO50" s="467"/>
      <c r="OEP50" s="467"/>
      <c r="OEQ50" s="467"/>
      <c r="OER50" s="467"/>
      <c r="OES50" s="467"/>
      <c r="OET50" s="467"/>
      <c r="OEU50" s="467"/>
      <c r="OEV50" s="467"/>
      <c r="OEW50" s="467"/>
      <c r="OEX50" s="467"/>
      <c r="OEY50" s="467"/>
      <c r="OEZ50" s="467"/>
      <c r="OFA50" s="467"/>
      <c r="OFB50" s="467"/>
      <c r="OFC50" s="467"/>
      <c r="OFD50" s="467"/>
      <c r="OFE50" s="467"/>
      <c r="OFF50" s="467"/>
      <c r="OFG50" s="467"/>
      <c r="OFH50" s="467"/>
      <c r="OFI50" s="467"/>
      <c r="OFJ50" s="467"/>
      <c r="OFK50" s="467"/>
      <c r="OFL50" s="467"/>
      <c r="OFM50" s="467"/>
      <c r="OFN50" s="467"/>
      <c r="OFO50" s="467"/>
      <c r="OFP50" s="467"/>
      <c r="OFQ50" s="467"/>
      <c r="OFR50" s="467"/>
      <c r="OFS50" s="467"/>
      <c r="OFT50" s="467"/>
      <c r="OFU50" s="467"/>
      <c r="OFV50" s="467"/>
      <c r="OFW50" s="467"/>
      <c r="OFX50" s="467"/>
      <c r="OFY50" s="467"/>
      <c r="OFZ50" s="467"/>
      <c r="OGA50" s="467"/>
      <c r="OGB50" s="467"/>
      <c r="OGC50" s="467"/>
      <c r="OGD50" s="467"/>
      <c r="OGE50" s="467"/>
      <c r="OGF50" s="467"/>
      <c r="OGG50" s="467"/>
      <c r="OGH50" s="467"/>
      <c r="OGI50" s="467"/>
      <c r="OGJ50" s="467"/>
      <c r="OGK50" s="467"/>
      <c r="OGL50" s="467"/>
      <c r="OGM50" s="467"/>
      <c r="OGN50" s="467"/>
      <c r="OGO50" s="467"/>
      <c r="OGP50" s="467"/>
      <c r="OGQ50" s="467"/>
      <c r="OGR50" s="467"/>
      <c r="OGS50" s="467"/>
      <c r="OGT50" s="467"/>
      <c r="OGU50" s="467"/>
      <c r="OGV50" s="467"/>
      <c r="OGW50" s="467"/>
      <c r="OGX50" s="467"/>
      <c r="OGY50" s="467"/>
      <c r="OGZ50" s="467"/>
      <c r="OHA50" s="467"/>
      <c r="OHB50" s="467"/>
      <c r="OHC50" s="467"/>
      <c r="OHD50" s="467"/>
      <c r="OHE50" s="467"/>
      <c r="OHF50" s="467"/>
      <c r="OHG50" s="467"/>
      <c r="OHH50" s="467"/>
      <c r="OHI50" s="467"/>
      <c r="OHJ50" s="467"/>
      <c r="OHK50" s="467"/>
      <c r="OHL50" s="467"/>
      <c r="OHM50" s="467"/>
      <c r="OHN50" s="467"/>
      <c r="OHO50" s="467"/>
      <c r="OHP50" s="467"/>
      <c r="OHQ50" s="467"/>
      <c r="OHR50" s="467"/>
      <c r="OHS50" s="467"/>
      <c r="OHT50" s="467"/>
      <c r="OHU50" s="467"/>
      <c r="OHV50" s="467"/>
      <c r="OHW50" s="467"/>
      <c r="OHX50" s="467"/>
      <c r="OHY50" s="467"/>
      <c r="OHZ50" s="467"/>
      <c r="OIA50" s="467"/>
      <c r="OIB50" s="467"/>
      <c r="OIC50" s="467"/>
      <c r="OID50" s="467"/>
      <c r="OIE50" s="467"/>
      <c r="OIF50" s="467"/>
      <c r="OIG50" s="467"/>
      <c r="OIH50" s="467"/>
      <c r="OII50" s="467"/>
      <c r="OIJ50" s="467"/>
      <c r="OIK50" s="467"/>
      <c r="OIL50" s="467"/>
      <c r="OIM50" s="467"/>
      <c r="OIN50" s="467"/>
      <c r="OIO50" s="467"/>
      <c r="OIP50" s="467"/>
      <c r="OIQ50" s="467"/>
      <c r="OIR50" s="467"/>
      <c r="OIS50" s="467"/>
      <c r="OIT50" s="467"/>
      <c r="OIU50" s="467"/>
      <c r="OIV50" s="467"/>
      <c r="OIW50" s="467"/>
      <c r="OIX50" s="467"/>
      <c r="OIY50" s="467"/>
      <c r="OIZ50" s="467"/>
      <c r="OJA50" s="467"/>
      <c r="OJB50" s="467"/>
      <c r="OJC50" s="467"/>
      <c r="OJD50" s="467"/>
      <c r="OJE50" s="467"/>
      <c r="OJF50" s="467"/>
      <c r="OJG50" s="467"/>
      <c r="OJH50" s="467"/>
      <c r="OJI50" s="467"/>
      <c r="OJJ50" s="467"/>
      <c r="OJK50" s="467"/>
      <c r="OJL50" s="467"/>
      <c r="OJM50" s="467"/>
      <c r="OJN50" s="467"/>
      <c r="OJO50" s="467"/>
      <c r="OJP50" s="467"/>
      <c r="OJQ50" s="467"/>
      <c r="OJR50" s="467"/>
      <c r="OJS50" s="467"/>
      <c r="OJT50" s="467"/>
      <c r="OJU50" s="467"/>
      <c r="OJV50" s="467"/>
      <c r="OJW50" s="467"/>
      <c r="OJX50" s="467"/>
      <c r="OJY50" s="467"/>
      <c r="OJZ50" s="467"/>
      <c r="OKA50" s="467"/>
      <c r="OKB50" s="467"/>
      <c r="OKC50" s="467"/>
      <c r="OKD50" s="467"/>
      <c r="OKE50" s="467"/>
      <c r="OKF50" s="467"/>
      <c r="OKG50" s="467"/>
      <c r="OKH50" s="467"/>
      <c r="OKI50" s="467"/>
      <c r="OKJ50" s="467"/>
      <c r="OKK50" s="467"/>
      <c r="OKL50" s="467"/>
      <c r="OKM50" s="467"/>
      <c r="OKN50" s="467"/>
      <c r="OKO50" s="467"/>
      <c r="OKP50" s="467"/>
      <c r="OKQ50" s="467"/>
      <c r="OKR50" s="467"/>
      <c r="OKS50" s="467"/>
      <c r="OKT50" s="467"/>
      <c r="OKU50" s="467"/>
      <c r="OKV50" s="467"/>
      <c r="OKW50" s="467"/>
      <c r="OKX50" s="467"/>
      <c r="OKY50" s="467"/>
      <c r="OKZ50" s="467"/>
      <c r="OLA50" s="467"/>
      <c r="OLB50" s="467"/>
      <c r="OLC50" s="467"/>
      <c r="OLD50" s="467"/>
      <c r="OLE50" s="467"/>
      <c r="OLF50" s="467"/>
      <c r="OLG50" s="467"/>
      <c r="OLH50" s="467"/>
      <c r="OLI50" s="467"/>
      <c r="OLJ50" s="467"/>
      <c r="OLK50" s="467"/>
      <c r="OLL50" s="467"/>
      <c r="OLM50" s="467"/>
      <c r="OLN50" s="467"/>
      <c r="OLO50" s="467"/>
      <c r="OLP50" s="467"/>
      <c r="OLQ50" s="467"/>
      <c r="OLR50" s="467"/>
      <c r="OLS50" s="467"/>
      <c r="OLT50" s="467"/>
      <c r="OLU50" s="467"/>
      <c r="OLV50" s="467"/>
      <c r="OLW50" s="467"/>
      <c r="OLX50" s="467"/>
      <c r="OLY50" s="467"/>
      <c r="OLZ50" s="467"/>
      <c r="OMA50" s="467"/>
      <c r="OMB50" s="467"/>
      <c r="OMC50" s="467"/>
      <c r="OMD50" s="467"/>
      <c r="OME50" s="467"/>
      <c r="OMF50" s="467"/>
      <c r="OMG50" s="467"/>
      <c r="OMH50" s="467"/>
      <c r="OMI50" s="467"/>
      <c r="OMJ50" s="467"/>
      <c r="OMK50" s="467"/>
      <c r="OML50" s="467"/>
      <c r="OMM50" s="467"/>
      <c r="OMN50" s="467"/>
      <c r="OMO50" s="467"/>
      <c r="OMP50" s="467"/>
      <c r="OMQ50" s="467"/>
      <c r="OMR50" s="467"/>
      <c r="OMS50" s="467"/>
      <c r="OMT50" s="467"/>
      <c r="OMU50" s="467"/>
      <c r="OMV50" s="467"/>
      <c r="OMW50" s="467"/>
      <c r="OMX50" s="467"/>
      <c r="OMY50" s="467"/>
      <c r="OMZ50" s="467"/>
      <c r="ONA50" s="467"/>
      <c r="ONB50" s="467"/>
      <c r="ONC50" s="467"/>
      <c r="OND50" s="467"/>
      <c r="ONE50" s="467"/>
      <c r="ONF50" s="467"/>
      <c r="ONG50" s="467"/>
      <c r="ONH50" s="467"/>
      <c r="ONI50" s="467"/>
      <c r="ONJ50" s="467"/>
      <c r="ONK50" s="467"/>
      <c r="ONL50" s="467"/>
      <c r="ONM50" s="467"/>
      <c r="ONN50" s="467"/>
      <c r="ONO50" s="467"/>
      <c r="ONP50" s="467"/>
      <c r="ONQ50" s="467"/>
      <c r="ONR50" s="467"/>
      <c r="ONS50" s="467"/>
      <c r="ONT50" s="467"/>
      <c r="ONU50" s="467"/>
      <c r="ONV50" s="467"/>
      <c r="ONW50" s="467"/>
      <c r="ONX50" s="467"/>
      <c r="ONY50" s="467"/>
      <c r="ONZ50" s="467"/>
      <c r="OOA50" s="467"/>
      <c r="OOB50" s="467"/>
      <c r="OOC50" s="467"/>
      <c r="OOD50" s="467"/>
      <c r="OOE50" s="467"/>
      <c r="OOF50" s="467"/>
      <c r="OOG50" s="467"/>
      <c r="OOH50" s="467"/>
      <c r="OOI50" s="467"/>
      <c r="OOJ50" s="467"/>
      <c r="OOK50" s="467"/>
      <c r="OOL50" s="467"/>
      <c r="OOM50" s="467"/>
      <c r="OON50" s="467"/>
      <c r="OOO50" s="467"/>
      <c r="OOP50" s="467"/>
      <c r="OOQ50" s="467"/>
      <c r="OOR50" s="467"/>
      <c r="OOS50" s="467"/>
      <c r="OOT50" s="467"/>
      <c r="OOU50" s="467"/>
      <c r="OOV50" s="467"/>
      <c r="OOW50" s="467"/>
      <c r="OOX50" s="467"/>
      <c r="OOY50" s="467"/>
      <c r="OOZ50" s="467"/>
      <c r="OPA50" s="467"/>
      <c r="OPB50" s="467"/>
      <c r="OPC50" s="467"/>
      <c r="OPD50" s="467"/>
      <c r="OPE50" s="467"/>
      <c r="OPF50" s="467"/>
      <c r="OPG50" s="467"/>
      <c r="OPH50" s="467"/>
      <c r="OPI50" s="467"/>
      <c r="OPJ50" s="467"/>
      <c r="OPK50" s="467"/>
      <c r="OPL50" s="467"/>
      <c r="OPM50" s="467"/>
      <c r="OPN50" s="467"/>
      <c r="OPO50" s="467"/>
      <c r="OPP50" s="467"/>
      <c r="OPQ50" s="467"/>
      <c r="OPR50" s="467"/>
      <c r="OPS50" s="467"/>
      <c r="OPT50" s="467"/>
      <c r="OPU50" s="467"/>
      <c r="OPV50" s="467"/>
      <c r="OPW50" s="467"/>
      <c r="OPX50" s="467"/>
      <c r="OPY50" s="467"/>
      <c r="OPZ50" s="467"/>
      <c r="OQA50" s="467"/>
      <c r="OQB50" s="467"/>
      <c r="OQC50" s="467"/>
      <c r="OQD50" s="467"/>
      <c r="OQE50" s="467"/>
      <c r="OQF50" s="467"/>
      <c r="OQG50" s="467"/>
      <c r="OQH50" s="467"/>
      <c r="OQI50" s="467"/>
      <c r="OQJ50" s="467"/>
      <c r="OQK50" s="467"/>
      <c r="OQL50" s="467"/>
      <c r="OQM50" s="467"/>
      <c r="OQN50" s="467"/>
      <c r="OQO50" s="467"/>
      <c r="OQP50" s="467"/>
      <c r="OQQ50" s="467"/>
      <c r="OQR50" s="467"/>
      <c r="OQS50" s="467"/>
      <c r="OQT50" s="467"/>
      <c r="OQU50" s="467"/>
      <c r="OQV50" s="467"/>
      <c r="OQW50" s="467"/>
      <c r="OQX50" s="467"/>
      <c r="OQY50" s="467"/>
      <c r="OQZ50" s="467"/>
      <c r="ORA50" s="467"/>
      <c r="ORB50" s="467"/>
      <c r="ORC50" s="467"/>
      <c r="ORD50" s="467"/>
      <c r="ORE50" s="467"/>
      <c r="ORF50" s="467"/>
      <c r="ORG50" s="467"/>
      <c r="ORH50" s="467"/>
      <c r="ORI50" s="467"/>
      <c r="ORJ50" s="467"/>
      <c r="ORK50" s="467"/>
      <c r="ORL50" s="467"/>
      <c r="ORM50" s="467"/>
      <c r="ORN50" s="467"/>
      <c r="ORO50" s="467"/>
      <c r="ORP50" s="467"/>
      <c r="ORQ50" s="467"/>
      <c r="ORR50" s="467"/>
      <c r="ORS50" s="467"/>
      <c r="ORT50" s="467"/>
      <c r="ORU50" s="467"/>
      <c r="ORV50" s="467"/>
      <c r="ORW50" s="467"/>
      <c r="ORX50" s="467"/>
      <c r="ORY50" s="467"/>
      <c r="ORZ50" s="467"/>
      <c r="OSA50" s="467"/>
      <c r="OSB50" s="467"/>
      <c r="OSC50" s="467"/>
      <c r="OSD50" s="467"/>
      <c r="OSE50" s="467"/>
      <c r="OSF50" s="467"/>
      <c r="OSG50" s="467"/>
      <c r="OSH50" s="467"/>
      <c r="OSI50" s="467"/>
      <c r="OSJ50" s="467"/>
      <c r="OSK50" s="467"/>
      <c r="OSL50" s="467"/>
      <c r="OSM50" s="467"/>
      <c r="OSN50" s="467"/>
      <c r="OSO50" s="467"/>
      <c r="OSP50" s="467"/>
      <c r="OSQ50" s="467"/>
      <c r="OSR50" s="467"/>
      <c r="OSS50" s="467"/>
      <c r="OST50" s="467"/>
      <c r="OSU50" s="467"/>
      <c r="OSV50" s="467"/>
      <c r="OSW50" s="467"/>
      <c r="OSX50" s="467"/>
      <c r="OSY50" s="467"/>
      <c r="OSZ50" s="467"/>
      <c r="OTA50" s="467"/>
      <c r="OTB50" s="467"/>
      <c r="OTC50" s="467"/>
      <c r="OTD50" s="467"/>
      <c r="OTE50" s="467"/>
      <c r="OTF50" s="467"/>
      <c r="OTG50" s="467"/>
      <c r="OTH50" s="467"/>
      <c r="OTI50" s="467"/>
      <c r="OTJ50" s="467"/>
      <c r="OTK50" s="467"/>
      <c r="OTL50" s="467"/>
      <c r="OTM50" s="467"/>
      <c r="OTN50" s="467"/>
      <c r="OTO50" s="467"/>
      <c r="OTP50" s="467"/>
      <c r="OTQ50" s="467"/>
      <c r="OTR50" s="467"/>
      <c r="OTS50" s="467"/>
      <c r="OTT50" s="467"/>
      <c r="OTU50" s="467"/>
      <c r="OTV50" s="467"/>
      <c r="OTW50" s="467"/>
      <c r="OTX50" s="467"/>
      <c r="OTY50" s="467"/>
      <c r="OTZ50" s="467"/>
      <c r="OUA50" s="467"/>
      <c r="OUB50" s="467"/>
      <c r="OUC50" s="467"/>
      <c r="OUD50" s="467"/>
      <c r="OUE50" s="467"/>
      <c r="OUF50" s="467"/>
      <c r="OUG50" s="467"/>
      <c r="OUH50" s="467"/>
      <c r="OUI50" s="467"/>
      <c r="OUJ50" s="467"/>
      <c r="OUK50" s="467"/>
      <c r="OUL50" s="467"/>
      <c r="OUM50" s="467"/>
      <c r="OUN50" s="467"/>
      <c r="OUO50" s="467"/>
      <c r="OUP50" s="467"/>
      <c r="OUQ50" s="467"/>
      <c r="OUR50" s="467"/>
      <c r="OUS50" s="467"/>
      <c r="OUT50" s="467"/>
      <c r="OUU50" s="467"/>
      <c r="OUV50" s="467"/>
      <c r="OUW50" s="467"/>
      <c r="OUX50" s="467"/>
      <c r="OUY50" s="467"/>
      <c r="OUZ50" s="467"/>
      <c r="OVA50" s="467"/>
      <c r="OVB50" s="467"/>
      <c r="OVC50" s="467"/>
      <c r="OVD50" s="467"/>
      <c r="OVE50" s="467"/>
      <c r="OVF50" s="467"/>
      <c r="OVG50" s="467"/>
      <c r="OVH50" s="467"/>
      <c r="OVI50" s="467"/>
      <c r="OVJ50" s="467"/>
      <c r="OVK50" s="467"/>
      <c r="OVL50" s="467"/>
      <c r="OVM50" s="467"/>
      <c r="OVN50" s="467"/>
      <c r="OVO50" s="467"/>
      <c r="OVP50" s="467"/>
      <c r="OVQ50" s="467"/>
      <c r="OVR50" s="467"/>
      <c r="OVS50" s="467"/>
      <c r="OVT50" s="467"/>
      <c r="OVU50" s="467"/>
      <c r="OVV50" s="467"/>
      <c r="OVW50" s="467"/>
      <c r="OVX50" s="467"/>
      <c r="OVY50" s="467"/>
      <c r="OVZ50" s="467"/>
      <c r="OWA50" s="467"/>
      <c r="OWB50" s="467"/>
      <c r="OWC50" s="467"/>
      <c r="OWD50" s="467"/>
      <c r="OWE50" s="467"/>
      <c r="OWF50" s="467"/>
      <c r="OWG50" s="467"/>
      <c r="OWH50" s="467"/>
      <c r="OWI50" s="467"/>
      <c r="OWJ50" s="467"/>
      <c r="OWK50" s="467"/>
      <c r="OWL50" s="467"/>
      <c r="OWM50" s="467"/>
      <c r="OWN50" s="467"/>
      <c r="OWO50" s="467"/>
      <c r="OWP50" s="467"/>
      <c r="OWQ50" s="467"/>
      <c r="OWR50" s="467"/>
      <c r="OWS50" s="467"/>
      <c r="OWT50" s="467"/>
      <c r="OWU50" s="467"/>
      <c r="OWV50" s="467"/>
      <c r="OWW50" s="467"/>
      <c r="OWX50" s="467"/>
      <c r="OWY50" s="467"/>
      <c r="OWZ50" s="467"/>
      <c r="OXA50" s="467"/>
      <c r="OXB50" s="467"/>
      <c r="OXC50" s="467"/>
      <c r="OXD50" s="467"/>
      <c r="OXE50" s="467"/>
      <c r="OXF50" s="467"/>
      <c r="OXG50" s="467"/>
      <c r="OXH50" s="467"/>
      <c r="OXI50" s="467"/>
      <c r="OXJ50" s="467"/>
      <c r="OXK50" s="467"/>
      <c r="OXL50" s="467"/>
      <c r="OXM50" s="467"/>
      <c r="OXN50" s="467"/>
      <c r="OXO50" s="467"/>
      <c r="OXP50" s="467"/>
      <c r="OXQ50" s="467"/>
      <c r="OXR50" s="467"/>
      <c r="OXS50" s="467"/>
      <c r="OXT50" s="467"/>
      <c r="OXU50" s="467"/>
      <c r="OXV50" s="467"/>
      <c r="OXW50" s="467"/>
      <c r="OXX50" s="467"/>
      <c r="OXY50" s="467"/>
      <c r="OXZ50" s="467"/>
      <c r="OYA50" s="467"/>
      <c r="OYB50" s="467"/>
      <c r="OYC50" s="467"/>
      <c r="OYD50" s="467"/>
      <c r="OYE50" s="467"/>
      <c r="OYF50" s="467"/>
      <c r="OYG50" s="467"/>
      <c r="OYH50" s="467"/>
      <c r="OYI50" s="467"/>
      <c r="OYJ50" s="467"/>
      <c r="OYK50" s="467"/>
      <c r="OYL50" s="467"/>
      <c r="OYM50" s="467"/>
      <c r="OYN50" s="467"/>
      <c r="OYO50" s="467"/>
      <c r="OYP50" s="467"/>
      <c r="OYQ50" s="467"/>
      <c r="OYR50" s="467"/>
      <c r="OYS50" s="467"/>
      <c r="OYT50" s="467"/>
      <c r="OYU50" s="467"/>
      <c r="OYV50" s="467"/>
      <c r="OYW50" s="467"/>
      <c r="OYX50" s="467"/>
      <c r="OYY50" s="467"/>
      <c r="OYZ50" s="467"/>
      <c r="OZA50" s="467"/>
      <c r="OZB50" s="467"/>
      <c r="OZC50" s="467"/>
      <c r="OZD50" s="467"/>
      <c r="OZE50" s="467"/>
      <c r="OZF50" s="467"/>
      <c r="OZG50" s="467"/>
      <c r="OZH50" s="467"/>
      <c r="OZI50" s="467"/>
      <c r="OZJ50" s="467"/>
      <c r="OZK50" s="467"/>
      <c r="OZL50" s="467"/>
      <c r="OZM50" s="467"/>
      <c r="OZN50" s="467"/>
      <c r="OZO50" s="467"/>
      <c r="OZP50" s="467"/>
      <c r="OZQ50" s="467"/>
      <c r="OZR50" s="467"/>
      <c r="OZS50" s="467"/>
      <c r="OZT50" s="467"/>
      <c r="OZU50" s="467"/>
      <c r="OZV50" s="467"/>
      <c r="OZW50" s="467"/>
      <c r="OZX50" s="467"/>
      <c r="OZY50" s="467"/>
      <c r="OZZ50" s="467"/>
      <c r="PAA50" s="467"/>
      <c r="PAB50" s="467"/>
      <c r="PAC50" s="467"/>
      <c r="PAD50" s="467"/>
      <c r="PAE50" s="467"/>
      <c r="PAF50" s="467"/>
      <c r="PAG50" s="467"/>
      <c r="PAH50" s="467"/>
      <c r="PAI50" s="467"/>
      <c r="PAJ50" s="467"/>
      <c r="PAK50" s="467"/>
      <c r="PAL50" s="467"/>
      <c r="PAM50" s="467"/>
      <c r="PAN50" s="467"/>
      <c r="PAO50" s="467"/>
      <c r="PAP50" s="467"/>
      <c r="PAQ50" s="467"/>
      <c r="PAR50" s="467"/>
      <c r="PAS50" s="467"/>
      <c r="PAT50" s="467"/>
      <c r="PAU50" s="467"/>
      <c r="PAV50" s="467"/>
      <c r="PAW50" s="467"/>
      <c r="PAX50" s="467"/>
      <c r="PAY50" s="467"/>
      <c r="PAZ50" s="467"/>
      <c r="PBA50" s="467"/>
      <c r="PBB50" s="467"/>
      <c r="PBC50" s="467"/>
      <c r="PBD50" s="467"/>
      <c r="PBE50" s="467"/>
      <c r="PBF50" s="467"/>
      <c r="PBG50" s="467"/>
      <c r="PBH50" s="467"/>
      <c r="PBI50" s="467"/>
      <c r="PBJ50" s="467"/>
      <c r="PBK50" s="467"/>
      <c r="PBL50" s="467"/>
      <c r="PBM50" s="467"/>
      <c r="PBN50" s="467"/>
      <c r="PBO50" s="467"/>
      <c r="PBP50" s="467"/>
      <c r="PBQ50" s="467"/>
      <c r="PBR50" s="467"/>
      <c r="PBS50" s="467"/>
      <c r="PBT50" s="467"/>
      <c r="PBU50" s="467"/>
      <c r="PBV50" s="467"/>
      <c r="PBW50" s="467"/>
      <c r="PBX50" s="467"/>
      <c r="PBY50" s="467"/>
      <c r="PBZ50" s="467"/>
      <c r="PCA50" s="467"/>
      <c r="PCB50" s="467"/>
      <c r="PCC50" s="467"/>
      <c r="PCD50" s="467"/>
      <c r="PCE50" s="467"/>
      <c r="PCF50" s="467"/>
      <c r="PCG50" s="467"/>
      <c r="PCH50" s="467"/>
      <c r="PCI50" s="467"/>
      <c r="PCJ50" s="467"/>
      <c r="PCK50" s="467"/>
      <c r="PCL50" s="467"/>
      <c r="PCM50" s="467"/>
      <c r="PCN50" s="467"/>
      <c r="PCO50" s="467"/>
      <c r="PCP50" s="467"/>
      <c r="PCQ50" s="467"/>
      <c r="PCR50" s="467"/>
      <c r="PCS50" s="467"/>
      <c r="PCT50" s="467"/>
      <c r="PCU50" s="467"/>
      <c r="PCV50" s="467"/>
      <c r="PCW50" s="467"/>
      <c r="PCX50" s="467"/>
      <c r="PCY50" s="467"/>
      <c r="PCZ50" s="467"/>
      <c r="PDA50" s="467"/>
      <c r="PDB50" s="467"/>
      <c r="PDC50" s="467"/>
      <c r="PDD50" s="467"/>
      <c r="PDE50" s="467"/>
      <c r="PDF50" s="467"/>
      <c r="PDG50" s="467"/>
      <c r="PDH50" s="467"/>
      <c r="PDI50" s="467"/>
      <c r="PDJ50" s="467"/>
      <c r="PDK50" s="467"/>
      <c r="PDL50" s="467"/>
      <c r="PDM50" s="467"/>
      <c r="PDN50" s="467"/>
      <c r="PDO50" s="467"/>
      <c r="PDP50" s="467"/>
      <c r="PDQ50" s="467"/>
      <c r="PDR50" s="467"/>
      <c r="PDS50" s="467"/>
      <c r="PDT50" s="467"/>
      <c r="PDU50" s="467"/>
      <c r="PDV50" s="467"/>
      <c r="PDW50" s="467"/>
      <c r="PDX50" s="467"/>
      <c r="PDY50" s="467"/>
      <c r="PDZ50" s="467"/>
      <c r="PEA50" s="467"/>
      <c r="PEB50" s="467"/>
      <c r="PEC50" s="467"/>
      <c r="PED50" s="467"/>
      <c r="PEE50" s="467"/>
      <c r="PEF50" s="467"/>
      <c r="PEG50" s="467"/>
      <c r="PEH50" s="467"/>
      <c r="PEI50" s="467"/>
      <c r="PEJ50" s="467"/>
      <c r="PEK50" s="467"/>
      <c r="PEL50" s="467"/>
      <c r="PEM50" s="467"/>
      <c r="PEN50" s="467"/>
      <c r="PEO50" s="467"/>
      <c r="PEP50" s="467"/>
      <c r="PEQ50" s="467"/>
      <c r="PER50" s="467"/>
      <c r="PES50" s="467"/>
      <c r="PET50" s="467"/>
      <c r="PEU50" s="467"/>
      <c r="PEV50" s="467"/>
      <c r="PEW50" s="467"/>
      <c r="PEX50" s="467"/>
      <c r="PEY50" s="467"/>
      <c r="PEZ50" s="467"/>
      <c r="PFA50" s="467"/>
      <c r="PFB50" s="467"/>
      <c r="PFC50" s="467"/>
      <c r="PFD50" s="467"/>
      <c r="PFE50" s="467"/>
      <c r="PFF50" s="467"/>
      <c r="PFG50" s="467"/>
      <c r="PFH50" s="467"/>
      <c r="PFI50" s="467"/>
      <c r="PFJ50" s="467"/>
      <c r="PFK50" s="467"/>
      <c r="PFL50" s="467"/>
      <c r="PFM50" s="467"/>
      <c r="PFN50" s="467"/>
      <c r="PFO50" s="467"/>
      <c r="PFP50" s="467"/>
      <c r="PFQ50" s="467"/>
      <c r="PFR50" s="467"/>
      <c r="PFS50" s="467"/>
      <c r="PFT50" s="467"/>
      <c r="PFU50" s="467"/>
      <c r="PFV50" s="467"/>
      <c r="PFW50" s="467"/>
      <c r="PFX50" s="467"/>
      <c r="PFY50" s="467"/>
      <c r="PFZ50" s="467"/>
      <c r="PGA50" s="467"/>
      <c r="PGB50" s="467"/>
      <c r="PGC50" s="467"/>
      <c r="PGD50" s="467"/>
      <c r="PGE50" s="467"/>
      <c r="PGF50" s="467"/>
      <c r="PGG50" s="467"/>
      <c r="PGH50" s="467"/>
      <c r="PGI50" s="467"/>
      <c r="PGJ50" s="467"/>
      <c r="PGK50" s="467"/>
      <c r="PGL50" s="467"/>
      <c r="PGM50" s="467"/>
      <c r="PGN50" s="467"/>
      <c r="PGO50" s="467"/>
      <c r="PGP50" s="467"/>
      <c r="PGQ50" s="467"/>
      <c r="PGR50" s="467"/>
      <c r="PGS50" s="467"/>
      <c r="PGT50" s="467"/>
      <c r="PGU50" s="467"/>
      <c r="PGV50" s="467"/>
      <c r="PGW50" s="467"/>
      <c r="PGX50" s="467"/>
      <c r="PGY50" s="467"/>
      <c r="PGZ50" s="467"/>
      <c r="PHA50" s="467"/>
      <c r="PHB50" s="467"/>
      <c r="PHC50" s="467"/>
      <c r="PHD50" s="467"/>
      <c r="PHE50" s="467"/>
      <c r="PHF50" s="467"/>
      <c r="PHG50" s="467"/>
      <c r="PHH50" s="467"/>
      <c r="PHI50" s="467"/>
      <c r="PHJ50" s="467"/>
      <c r="PHK50" s="467"/>
      <c r="PHL50" s="467"/>
      <c r="PHM50" s="467"/>
      <c r="PHN50" s="467"/>
      <c r="PHO50" s="467"/>
      <c r="PHP50" s="467"/>
      <c r="PHQ50" s="467"/>
      <c r="PHR50" s="467"/>
      <c r="PHS50" s="467"/>
      <c r="PHT50" s="467"/>
      <c r="PHU50" s="467"/>
      <c r="PHV50" s="467"/>
      <c r="PHW50" s="467"/>
      <c r="PHX50" s="467"/>
      <c r="PHY50" s="467"/>
      <c r="PHZ50" s="467"/>
      <c r="PIA50" s="467"/>
      <c r="PIB50" s="467"/>
      <c r="PIC50" s="467"/>
      <c r="PID50" s="467"/>
      <c r="PIE50" s="467"/>
      <c r="PIF50" s="467"/>
      <c r="PIG50" s="467"/>
      <c r="PIH50" s="467"/>
      <c r="PII50" s="467"/>
      <c r="PIJ50" s="467"/>
      <c r="PIK50" s="467"/>
      <c r="PIL50" s="467"/>
      <c r="PIM50" s="467"/>
      <c r="PIN50" s="467"/>
      <c r="PIO50" s="467"/>
      <c r="PIP50" s="467"/>
      <c r="PIQ50" s="467"/>
      <c r="PIR50" s="467"/>
      <c r="PIS50" s="467"/>
      <c r="PIT50" s="467"/>
      <c r="PIU50" s="467"/>
      <c r="PIV50" s="467"/>
      <c r="PIW50" s="467"/>
      <c r="PIX50" s="467"/>
      <c r="PIY50" s="467"/>
      <c r="PIZ50" s="467"/>
      <c r="PJA50" s="467"/>
      <c r="PJB50" s="467"/>
      <c r="PJC50" s="467"/>
      <c r="PJD50" s="467"/>
      <c r="PJE50" s="467"/>
      <c r="PJF50" s="467"/>
      <c r="PJG50" s="467"/>
      <c r="PJH50" s="467"/>
      <c r="PJI50" s="467"/>
      <c r="PJJ50" s="467"/>
      <c r="PJK50" s="467"/>
      <c r="PJL50" s="467"/>
      <c r="PJM50" s="467"/>
      <c r="PJN50" s="467"/>
      <c r="PJO50" s="467"/>
      <c r="PJP50" s="467"/>
      <c r="PJQ50" s="467"/>
      <c r="PJR50" s="467"/>
      <c r="PJS50" s="467"/>
      <c r="PJT50" s="467"/>
      <c r="PJU50" s="467"/>
      <c r="PJV50" s="467"/>
      <c r="PJW50" s="467"/>
      <c r="PJX50" s="467"/>
      <c r="PJY50" s="467"/>
      <c r="PJZ50" s="467"/>
      <c r="PKA50" s="467"/>
      <c r="PKB50" s="467"/>
      <c r="PKC50" s="467"/>
      <c r="PKD50" s="467"/>
      <c r="PKE50" s="467"/>
      <c r="PKF50" s="467"/>
      <c r="PKG50" s="467"/>
      <c r="PKH50" s="467"/>
      <c r="PKI50" s="467"/>
      <c r="PKJ50" s="467"/>
      <c r="PKK50" s="467"/>
      <c r="PKL50" s="467"/>
      <c r="PKM50" s="467"/>
      <c r="PKN50" s="467"/>
      <c r="PKO50" s="467"/>
      <c r="PKP50" s="467"/>
      <c r="PKQ50" s="467"/>
      <c r="PKR50" s="467"/>
      <c r="PKS50" s="467"/>
      <c r="PKT50" s="467"/>
      <c r="PKU50" s="467"/>
      <c r="PKV50" s="467"/>
      <c r="PKW50" s="467"/>
      <c r="PKX50" s="467"/>
      <c r="PKY50" s="467"/>
      <c r="PKZ50" s="467"/>
      <c r="PLA50" s="467"/>
      <c r="PLB50" s="467"/>
      <c r="PLC50" s="467"/>
      <c r="PLD50" s="467"/>
      <c r="PLE50" s="467"/>
      <c r="PLF50" s="467"/>
      <c r="PLG50" s="467"/>
      <c r="PLH50" s="467"/>
      <c r="PLI50" s="467"/>
      <c r="PLJ50" s="467"/>
      <c r="PLK50" s="467"/>
      <c r="PLL50" s="467"/>
      <c r="PLM50" s="467"/>
      <c r="PLN50" s="467"/>
      <c r="PLO50" s="467"/>
      <c r="PLP50" s="467"/>
      <c r="PLQ50" s="467"/>
      <c r="PLR50" s="467"/>
      <c r="PLS50" s="467"/>
      <c r="PLT50" s="467"/>
      <c r="PLU50" s="467"/>
      <c r="PLV50" s="467"/>
      <c r="PLW50" s="467"/>
      <c r="PLX50" s="467"/>
      <c r="PLY50" s="467"/>
      <c r="PLZ50" s="467"/>
      <c r="PMA50" s="467"/>
      <c r="PMB50" s="467"/>
      <c r="PMC50" s="467"/>
      <c r="PMD50" s="467"/>
      <c r="PME50" s="467"/>
      <c r="PMF50" s="467"/>
      <c r="PMG50" s="467"/>
      <c r="PMH50" s="467"/>
      <c r="PMI50" s="467"/>
      <c r="PMJ50" s="467"/>
      <c r="PMK50" s="467"/>
      <c r="PML50" s="467"/>
      <c r="PMM50" s="467"/>
      <c r="PMN50" s="467"/>
      <c r="PMO50" s="467"/>
      <c r="PMP50" s="467"/>
      <c r="PMQ50" s="467"/>
      <c r="PMR50" s="467"/>
      <c r="PMS50" s="467"/>
      <c r="PMT50" s="467"/>
      <c r="PMU50" s="467"/>
      <c r="PMV50" s="467"/>
      <c r="PMW50" s="467"/>
      <c r="PMX50" s="467"/>
      <c r="PMY50" s="467"/>
      <c r="PMZ50" s="467"/>
      <c r="PNA50" s="467"/>
      <c r="PNB50" s="467"/>
      <c r="PNC50" s="467"/>
      <c r="PND50" s="467"/>
      <c r="PNE50" s="467"/>
      <c r="PNF50" s="467"/>
      <c r="PNG50" s="467"/>
      <c r="PNH50" s="467"/>
      <c r="PNI50" s="467"/>
      <c r="PNJ50" s="467"/>
      <c r="PNK50" s="467"/>
      <c r="PNL50" s="467"/>
      <c r="PNM50" s="467"/>
      <c r="PNN50" s="467"/>
      <c r="PNO50" s="467"/>
      <c r="PNP50" s="467"/>
      <c r="PNQ50" s="467"/>
      <c r="PNR50" s="467"/>
      <c r="PNS50" s="467"/>
      <c r="PNT50" s="467"/>
      <c r="PNU50" s="467"/>
      <c r="PNV50" s="467"/>
      <c r="PNW50" s="467"/>
      <c r="PNX50" s="467"/>
      <c r="PNY50" s="467"/>
      <c r="PNZ50" s="467"/>
      <c r="POA50" s="467"/>
      <c r="POB50" s="467"/>
      <c r="POC50" s="467"/>
      <c r="POD50" s="467"/>
      <c r="POE50" s="467"/>
      <c r="POF50" s="467"/>
      <c r="POG50" s="467"/>
      <c r="POH50" s="467"/>
      <c r="POI50" s="467"/>
      <c r="POJ50" s="467"/>
      <c r="POK50" s="467"/>
      <c r="POL50" s="467"/>
      <c r="POM50" s="467"/>
      <c r="PON50" s="467"/>
      <c r="POO50" s="467"/>
      <c r="POP50" s="467"/>
      <c r="POQ50" s="467"/>
      <c r="POR50" s="467"/>
      <c r="POS50" s="467"/>
      <c r="POT50" s="467"/>
      <c r="POU50" s="467"/>
      <c r="POV50" s="467"/>
      <c r="POW50" s="467"/>
      <c r="POX50" s="467"/>
      <c r="POY50" s="467"/>
      <c r="POZ50" s="467"/>
      <c r="PPA50" s="467"/>
      <c r="PPB50" s="467"/>
      <c r="PPC50" s="467"/>
      <c r="PPD50" s="467"/>
      <c r="PPE50" s="467"/>
      <c r="PPF50" s="467"/>
      <c r="PPG50" s="467"/>
      <c r="PPH50" s="467"/>
      <c r="PPI50" s="467"/>
      <c r="PPJ50" s="467"/>
      <c r="PPK50" s="467"/>
      <c r="PPL50" s="467"/>
      <c r="PPM50" s="467"/>
      <c r="PPN50" s="467"/>
      <c r="PPO50" s="467"/>
      <c r="PPP50" s="467"/>
      <c r="PPQ50" s="467"/>
      <c r="PPR50" s="467"/>
      <c r="PPS50" s="467"/>
      <c r="PPT50" s="467"/>
      <c r="PPU50" s="467"/>
      <c r="PPV50" s="467"/>
      <c r="PPW50" s="467"/>
      <c r="PPX50" s="467"/>
      <c r="PPY50" s="467"/>
      <c r="PPZ50" s="467"/>
      <c r="PQA50" s="467"/>
      <c r="PQB50" s="467"/>
      <c r="PQC50" s="467"/>
      <c r="PQD50" s="467"/>
      <c r="PQE50" s="467"/>
      <c r="PQF50" s="467"/>
      <c r="PQG50" s="467"/>
      <c r="PQH50" s="467"/>
      <c r="PQI50" s="467"/>
      <c r="PQJ50" s="467"/>
      <c r="PQK50" s="467"/>
      <c r="PQL50" s="467"/>
      <c r="PQM50" s="467"/>
      <c r="PQN50" s="467"/>
      <c r="PQO50" s="467"/>
      <c r="PQP50" s="467"/>
      <c r="PQQ50" s="467"/>
      <c r="PQR50" s="467"/>
      <c r="PQS50" s="467"/>
      <c r="PQT50" s="467"/>
      <c r="PQU50" s="467"/>
      <c r="PQV50" s="467"/>
      <c r="PQW50" s="467"/>
      <c r="PQX50" s="467"/>
      <c r="PQY50" s="467"/>
      <c r="PQZ50" s="467"/>
      <c r="PRA50" s="467"/>
      <c r="PRB50" s="467"/>
      <c r="PRC50" s="467"/>
      <c r="PRD50" s="467"/>
      <c r="PRE50" s="467"/>
      <c r="PRF50" s="467"/>
      <c r="PRG50" s="467"/>
      <c r="PRH50" s="467"/>
      <c r="PRI50" s="467"/>
      <c r="PRJ50" s="467"/>
      <c r="PRK50" s="467"/>
      <c r="PRL50" s="467"/>
      <c r="PRM50" s="467"/>
      <c r="PRN50" s="467"/>
      <c r="PRO50" s="467"/>
      <c r="PRP50" s="467"/>
      <c r="PRQ50" s="467"/>
      <c r="PRR50" s="467"/>
      <c r="PRS50" s="467"/>
      <c r="PRT50" s="467"/>
      <c r="PRU50" s="467"/>
      <c r="PRV50" s="467"/>
      <c r="PRW50" s="467"/>
      <c r="PRX50" s="467"/>
      <c r="PRY50" s="467"/>
      <c r="PRZ50" s="467"/>
      <c r="PSA50" s="467"/>
      <c r="PSB50" s="467"/>
      <c r="PSC50" s="467"/>
      <c r="PSD50" s="467"/>
      <c r="PSE50" s="467"/>
      <c r="PSF50" s="467"/>
      <c r="PSG50" s="467"/>
      <c r="PSH50" s="467"/>
      <c r="PSI50" s="467"/>
      <c r="PSJ50" s="467"/>
      <c r="PSK50" s="467"/>
      <c r="PSL50" s="467"/>
      <c r="PSM50" s="467"/>
      <c r="PSN50" s="467"/>
      <c r="PSO50" s="467"/>
      <c r="PSP50" s="467"/>
      <c r="PSQ50" s="467"/>
      <c r="PSR50" s="467"/>
      <c r="PSS50" s="467"/>
      <c r="PST50" s="467"/>
      <c r="PSU50" s="467"/>
      <c r="PSV50" s="467"/>
      <c r="PSW50" s="467"/>
      <c r="PSX50" s="467"/>
      <c r="PSY50" s="467"/>
      <c r="PSZ50" s="467"/>
      <c r="PTA50" s="467"/>
      <c r="PTB50" s="467"/>
      <c r="PTC50" s="467"/>
      <c r="PTD50" s="467"/>
      <c r="PTE50" s="467"/>
      <c r="PTF50" s="467"/>
      <c r="PTG50" s="467"/>
      <c r="PTH50" s="467"/>
      <c r="PTI50" s="467"/>
      <c r="PTJ50" s="467"/>
      <c r="PTK50" s="467"/>
      <c r="PTL50" s="467"/>
      <c r="PTM50" s="467"/>
      <c r="PTN50" s="467"/>
      <c r="PTO50" s="467"/>
      <c r="PTP50" s="467"/>
      <c r="PTQ50" s="467"/>
      <c r="PTR50" s="467"/>
      <c r="PTS50" s="467"/>
      <c r="PTT50" s="467"/>
      <c r="PTU50" s="467"/>
      <c r="PTV50" s="467"/>
      <c r="PTW50" s="467"/>
      <c r="PTX50" s="467"/>
      <c r="PTY50" s="467"/>
      <c r="PTZ50" s="467"/>
      <c r="PUA50" s="467"/>
      <c r="PUB50" s="467"/>
      <c r="PUC50" s="467"/>
      <c r="PUD50" s="467"/>
      <c r="PUE50" s="467"/>
      <c r="PUF50" s="467"/>
      <c r="PUG50" s="467"/>
      <c r="PUH50" s="467"/>
      <c r="PUI50" s="467"/>
      <c r="PUJ50" s="467"/>
      <c r="PUK50" s="467"/>
      <c r="PUL50" s="467"/>
      <c r="PUM50" s="467"/>
      <c r="PUN50" s="467"/>
      <c r="PUO50" s="467"/>
      <c r="PUP50" s="467"/>
      <c r="PUQ50" s="467"/>
      <c r="PUR50" s="467"/>
      <c r="PUS50" s="467"/>
      <c r="PUT50" s="467"/>
      <c r="PUU50" s="467"/>
      <c r="PUV50" s="467"/>
      <c r="PUW50" s="467"/>
      <c r="PUX50" s="467"/>
      <c r="PUY50" s="467"/>
      <c r="PUZ50" s="467"/>
      <c r="PVA50" s="467"/>
      <c r="PVB50" s="467"/>
      <c r="PVC50" s="467"/>
      <c r="PVD50" s="467"/>
      <c r="PVE50" s="467"/>
      <c r="PVF50" s="467"/>
      <c r="PVG50" s="467"/>
      <c r="PVH50" s="467"/>
      <c r="PVI50" s="467"/>
      <c r="PVJ50" s="467"/>
      <c r="PVK50" s="467"/>
      <c r="PVL50" s="467"/>
      <c r="PVM50" s="467"/>
      <c r="PVN50" s="467"/>
      <c r="PVO50" s="467"/>
      <c r="PVP50" s="467"/>
      <c r="PVQ50" s="467"/>
      <c r="PVR50" s="467"/>
      <c r="PVS50" s="467"/>
      <c r="PVT50" s="467"/>
      <c r="PVU50" s="467"/>
      <c r="PVV50" s="467"/>
      <c r="PVW50" s="467"/>
      <c r="PVX50" s="467"/>
      <c r="PVY50" s="467"/>
      <c r="PVZ50" s="467"/>
      <c r="PWA50" s="467"/>
      <c r="PWB50" s="467"/>
      <c r="PWC50" s="467"/>
      <c r="PWD50" s="467"/>
      <c r="PWE50" s="467"/>
      <c r="PWF50" s="467"/>
      <c r="PWG50" s="467"/>
      <c r="PWH50" s="467"/>
      <c r="PWI50" s="467"/>
      <c r="PWJ50" s="467"/>
      <c r="PWK50" s="467"/>
      <c r="PWL50" s="467"/>
      <c r="PWM50" s="467"/>
      <c r="PWN50" s="467"/>
      <c r="PWO50" s="467"/>
      <c r="PWP50" s="467"/>
      <c r="PWQ50" s="467"/>
      <c r="PWR50" s="467"/>
      <c r="PWS50" s="467"/>
      <c r="PWT50" s="467"/>
      <c r="PWU50" s="467"/>
      <c r="PWV50" s="467"/>
      <c r="PWW50" s="467"/>
      <c r="PWX50" s="467"/>
      <c r="PWY50" s="467"/>
      <c r="PWZ50" s="467"/>
      <c r="PXA50" s="467"/>
      <c r="PXB50" s="467"/>
      <c r="PXC50" s="467"/>
      <c r="PXD50" s="467"/>
      <c r="PXE50" s="467"/>
      <c r="PXF50" s="467"/>
      <c r="PXG50" s="467"/>
      <c r="PXH50" s="467"/>
      <c r="PXI50" s="467"/>
      <c r="PXJ50" s="467"/>
      <c r="PXK50" s="467"/>
      <c r="PXL50" s="467"/>
      <c r="PXM50" s="467"/>
      <c r="PXN50" s="467"/>
      <c r="PXO50" s="467"/>
      <c r="PXP50" s="467"/>
      <c r="PXQ50" s="467"/>
      <c r="PXR50" s="467"/>
      <c r="PXS50" s="467"/>
      <c r="PXT50" s="467"/>
      <c r="PXU50" s="467"/>
      <c r="PXV50" s="467"/>
      <c r="PXW50" s="467"/>
      <c r="PXX50" s="467"/>
      <c r="PXY50" s="467"/>
      <c r="PXZ50" s="467"/>
      <c r="PYA50" s="467"/>
      <c r="PYB50" s="467"/>
      <c r="PYC50" s="467"/>
      <c r="PYD50" s="467"/>
      <c r="PYE50" s="467"/>
      <c r="PYF50" s="467"/>
      <c r="PYG50" s="467"/>
      <c r="PYH50" s="467"/>
      <c r="PYI50" s="467"/>
      <c r="PYJ50" s="467"/>
      <c r="PYK50" s="467"/>
      <c r="PYL50" s="467"/>
      <c r="PYM50" s="467"/>
      <c r="PYN50" s="467"/>
      <c r="PYO50" s="467"/>
      <c r="PYP50" s="467"/>
      <c r="PYQ50" s="467"/>
      <c r="PYR50" s="467"/>
      <c r="PYS50" s="467"/>
      <c r="PYT50" s="467"/>
      <c r="PYU50" s="467"/>
      <c r="PYV50" s="467"/>
      <c r="PYW50" s="467"/>
      <c r="PYX50" s="467"/>
      <c r="PYY50" s="467"/>
      <c r="PYZ50" s="467"/>
      <c r="PZA50" s="467"/>
      <c r="PZB50" s="467"/>
      <c r="PZC50" s="467"/>
      <c r="PZD50" s="467"/>
      <c r="PZE50" s="467"/>
      <c r="PZF50" s="467"/>
      <c r="PZG50" s="467"/>
      <c r="PZH50" s="467"/>
      <c r="PZI50" s="467"/>
      <c r="PZJ50" s="467"/>
      <c r="PZK50" s="467"/>
      <c r="PZL50" s="467"/>
      <c r="PZM50" s="467"/>
      <c r="PZN50" s="467"/>
      <c r="PZO50" s="467"/>
      <c r="PZP50" s="467"/>
      <c r="PZQ50" s="467"/>
      <c r="PZR50" s="467"/>
      <c r="PZS50" s="467"/>
      <c r="PZT50" s="467"/>
      <c r="PZU50" s="467"/>
      <c r="PZV50" s="467"/>
      <c r="PZW50" s="467"/>
      <c r="PZX50" s="467"/>
      <c r="PZY50" s="467"/>
      <c r="PZZ50" s="467"/>
      <c r="QAA50" s="467"/>
      <c r="QAB50" s="467"/>
      <c r="QAC50" s="467"/>
      <c r="QAD50" s="467"/>
      <c r="QAE50" s="467"/>
      <c r="QAF50" s="467"/>
      <c r="QAG50" s="467"/>
      <c r="QAH50" s="467"/>
      <c r="QAI50" s="467"/>
      <c r="QAJ50" s="467"/>
      <c r="QAK50" s="467"/>
      <c r="QAL50" s="467"/>
      <c r="QAM50" s="467"/>
      <c r="QAN50" s="467"/>
      <c r="QAO50" s="467"/>
      <c r="QAP50" s="467"/>
      <c r="QAQ50" s="467"/>
      <c r="QAR50" s="467"/>
      <c r="QAS50" s="467"/>
      <c r="QAT50" s="467"/>
      <c r="QAU50" s="467"/>
      <c r="QAV50" s="467"/>
      <c r="QAW50" s="467"/>
      <c r="QAX50" s="467"/>
      <c r="QAY50" s="467"/>
      <c r="QAZ50" s="467"/>
      <c r="QBA50" s="467"/>
      <c r="QBB50" s="467"/>
      <c r="QBC50" s="467"/>
      <c r="QBD50" s="467"/>
      <c r="QBE50" s="467"/>
      <c r="QBF50" s="467"/>
      <c r="QBG50" s="467"/>
      <c r="QBH50" s="467"/>
      <c r="QBI50" s="467"/>
      <c r="QBJ50" s="467"/>
      <c r="QBK50" s="467"/>
      <c r="QBL50" s="467"/>
      <c r="QBM50" s="467"/>
      <c r="QBN50" s="467"/>
      <c r="QBO50" s="467"/>
      <c r="QBP50" s="467"/>
      <c r="QBQ50" s="467"/>
      <c r="QBR50" s="467"/>
      <c r="QBS50" s="467"/>
      <c r="QBT50" s="467"/>
      <c r="QBU50" s="467"/>
      <c r="QBV50" s="467"/>
      <c r="QBW50" s="467"/>
      <c r="QBX50" s="467"/>
      <c r="QBY50" s="467"/>
      <c r="QBZ50" s="467"/>
      <c r="QCA50" s="467"/>
      <c r="QCB50" s="467"/>
      <c r="QCC50" s="467"/>
      <c r="QCD50" s="467"/>
      <c r="QCE50" s="467"/>
      <c r="QCF50" s="467"/>
      <c r="QCG50" s="467"/>
      <c r="QCH50" s="467"/>
      <c r="QCI50" s="467"/>
      <c r="QCJ50" s="467"/>
      <c r="QCK50" s="467"/>
      <c r="QCL50" s="467"/>
      <c r="QCM50" s="467"/>
      <c r="QCN50" s="467"/>
      <c r="QCO50" s="467"/>
      <c r="QCP50" s="467"/>
      <c r="QCQ50" s="467"/>
      <c r="QCR50" s="467"/>
      <c r="QCS50" s="467"/>
      <c r="QCT50" s="467"/>
      <c r="QCU50" s="467"/>
      <c r="QCV50" s="467"/>
      <c r="QCW50" s="467"/>
      <c r="QCX50" s="467"/>
      <c r="QCY50" s="467"/>
      <c r="QCZ50" s="467"/>
      <c r="QDA50" s="467"/>
      <c r="QDB50" s="467"/>
      <c r="QDC50" s="467"/>
      <c r="QDD50" s="467"/>
      <c r="QDE50" s="467"/>
      <c r="QDF50" s="467"/>
      <c r="QDG50" s="467"/>
      <c r="QDH50" s="467"/>
      <c r="QDI50" s="467"/>
      <c r="QDJ50" s="467"/>
      <c r="QDK50" s="467"/>
      <c r="QDL50" s="467"/>
      <c r="QDM50" s="467"/>
      <c r="QDN50" s="467"/>
      <c r="QDO50" s="467"/>
      <c r="QDP50" s="467"/>
      <c r="QDQ50" s="467"/>
      <c r="QDR50" s="467"/>
      <c r="QDS50" s="467"/>
      <c r="QDT50" s="467"/>
      <c r="QDU50" s="467"/>
      <c r="QDV50" s="467"/>
      <c r="QDW50" s="467"/>
      <c r="QDX50" s="467"/>
      <c r="QDY50" s="467"/>
      <c r="QDZ50" s="467"/>
      <c r="QEA50" s="467"/>
      <c r="QEB50" s="467"/>
      <c r="QEC50" s="467"/>
      <c r="QED50" s="467"/>
      <c r="QEE50" s="467"/>
      <c r="QEF50" s="467"/>
      <c r="QEG50" s="467"/>
      <c r="QEH50" s="467"/>
      <c r="QEI50" s="467"/>
      <c r="QEJ50" s="467"/>
      <c r="QEK50" s="467"/>
      <c r="QEL50" s="467"/>
      <c r="QEM50" s="467"/>
      <c r="QEN50" s="467"/>
      <c r="QEO50" s="467"/>
      <c r="QEP50" s="467"/>
      <c r="QEQ50" s="467"/>
      <c r="QER50" s="467"/>
      <c r="QES50" s="467"/>
      <c r="QET50" s="467"/>
      <c r="QEU50" s="467"/>
      <c r="QEV50" s="467"/>
      <c r="QEW50" s="467"/>
      <c r="QEX50" s="467"/>
      <c r="QEY50" s="467"/>
      <c r="QEZ50" s="467"/>
      <c r="QFA50" s="467"/>
      <c r="QFB50" s="467"/>
      <c r="QFC50" s="467"/>
      <c r="QFD50" s="467"/>
      <c r="QFE50" s="467"/>
      <c r="QFF50" s="467"/>
      <c r="QFG50" s="467"/>
      <c r="QFH50" s="467"/>
      <c r="QFI50" s="467"/>
      <c r="QFJ50" s="467"/>
      <c r="QFK50" s="467"/>
      <c r="QFL50" s="467"/>
      <c r="QFM50" s="467"/>
      <c r="QFN50" s="467"/>
      <c r="QFO50" s="467"/>
      <c r="QFP50" s="467"/>
      <c r="QFQ50" s="467"/>
      <c r="QFR50" s="467"/>
      <c r="QFS50" s="467"/>
      <c r="QFT50" s="467"/>
      <c r="QFU50" s="467"/>
      <c r="QFV50" s="467"/>
      <c r="QFW50" s="467"/>
      <c r="QFX50" s="467"/>
      <c r="QFY50" s="467"/>
      <c r="QFZ50" s="467"/>
      <c r="QGA50" s="467"/>
      <c r="QGB50" s="467"/>
      <c r="QGC50" s="467"/>
      <c r="QGD50" s="467"/>
      <c r="QGE50" s="467"/>
      <c r="QGF50" s="467"/>
      <c r="QGG50" s="467"/>
      <c r="QGH50" s="467"/>
      <c r="QGI50" s="467"/>
      <c r="QGJ50" s="467"/>
      <c r="QGK50" s="467"/>
      <c r="QGL50" s="467"/>
      <c r="QGM50" s="467"/>
      <c r="QGN50" s="467"/>
      <c r="QGO50" s="467"/>
      <c r="QGP50" s="467"/>
      <c r="QGQ50" s="467"/>
      <c r="QGR50" s="467"/>
      <c r="QGS50" s="467"/>
      <c r="QGT50" s="467"/>
      <c r="QGU50" s="467"/>
      <c r="QGV50" s="467"/>
      <c r="QGW50" s="467"/>
      <c r="QGX50" s="467"/>
      <c r="QGY50" s="467"/>
      <c r="QGZ50" s="467"/>
      <c r="QHA50" s="467"/>
      <c r="QHB50" s="467"/>
      <c r="QHC50" s="467"/>
      <c r="QHD50" s="467"/>
      <c r="QHE50" s="467"/>
      <c r="QHF50" s="467"/>
      <c r="QHG50" s="467"/>
      <c r="QHH50" s="467"/>
      <c r="QHI50" s="467"/>
      <c r="QHJ50" s="467"/>
      <c r="QHK50" s="467"/>
      <c r="QHL50" s="467"/>
      <c r="QHM50" s="467"/>
      <c r="QHN50" s="467"/>
      <c r="QHO50" s="467"/>
      <c r="QHP50" s="467"/>
      <c r="QHQ50" s="467"/>
      <c r="QHR50" s="467"/>
      <c r="QHS50" s="467"/>
      <c r="QHT50" s="467"/>
      <c r="QHU50" s="467"/>
      <c r="QHV50" s="467"/>
      <c r="QHW50" s="467"/>
      <c r="QHX50" s="467"/>
      <c r="QHY50" s="467"/>
      <c r="QHZ50" s="467"/>
      <c r="QIA50" s="467"/>
      <c r="QIB50" s="467"/>
      <c r="QIC50" s="467"/>
      <c r="QID50" s="467"/>
      <c r="QIE50" s="467"/>
      <c r="QIF50" s="467"/>
      <c r="QIG50" s="467"/>
      <c r="QIH50" s="467"/>
      <c r="QII50" s="467"/>
      <c r="QIJ50" s="467"/>
      <c r="QIK50" s="467"/>
      <c r="QIL50" s="467"/>
      <c r="QIM50" s="467"/>
      <c r="QIN50" s="467"/>
      <c r="QIO50" s="467"/>
      <c r="QIP50" s="467"/>
      <c r="QIQ50" s="467"/>
      <c r="QIR50" s="467"/>
      <c r="QIS50" s="467"/>
      <c r="QIT50" s="467"/>
      <c r="QIU50" s="467"/>
      <c r="QIV50" s="467"/>
      <c r="QIW50" s="467"/>
      <c r="QIX50" s="467"/>
      <c r="QIY50" s="467"/>
      <c r="QIZ50" s="467"/>
      <c r="QJA50" s="467"/>
      <c r="QJB50" s="467"/>
      <c r="QJC50" s="467"/>
      <c r="QJD50" s="467"/>
      <c r="QJE50" s="467"/>
      <c r="QJF50" s="467"/>
      <c r="QJG50" s="467"/>
      <c r="QJH50" s="467"/>
      <c r="QJI50" s="467"/>
      <c r="QJJ50" s="467"/>
      <c r="QJK50" s="467"/>
      <c r="QJL50" s="467"/>
      <c r="QJM50" s="467"/>
      <c r="QJN50" s="467"/>
      <c r="QJO50" s="467"/>
      <c r="QJP50" s="467"/>
      <c r="QJQ50" s="467"/>
      <c r="QJR50" s="467"/>
      <c r="QJS50" s="467"/>
      <c r="QJT50" s="467"/>
      <c r="QJU50" s="467"/>
      <c r="QJV50" s="467"/>
      <c r="QJW50" s="467"/>
      <c r="QJX50" s="467"/>
      <c r="QJY50" s="467"/>
      <c r="QJZ50" s="467"/>
      <c r="QKA50" s="467"/>
      <c r="QKB50" s="467"/>
      <c r="QKC50" s="467"/>
      <c r="QKD50" s="467"/>
      <c r="QKE50" s="467"/>
      <c r="QKF50" s="467"/>
      <c r="QKG50" s="467"/>
      <c r="QKH50" s="467"/>
      <c r="QKI50" s="467"/>
      <c r="QKJ50" s="467"/>
      <c r="QKK50" s="467"/>
      <c r="QKL50" s="467"/>
      <c r="QKM50" s="467"/>
      <c r="QKN50" s="467"/>
      <c r="QKO50" s="467"/>
      <c r="QKP50" s="467"/>
      <c r="QKQ50" s="467"/>
      <c r="QKR50" s="467"/>
      <c r="QKS50" s="467"/>
      <c r="QKT50" s="467"/>
      <c r="QKU50" s="467"/>
      <c r="QKV50" s="467"/>
      <c r="QKW50" s="467"/>
      <c r="QKX50" s="467"/>
      <c r="QKY50" s="467"/>
      <c r="QKZ50" s="467"/>
      <c r="QLA50" s="467"/>
      <c r="QLB50" s="467"/>
      <c r="QLC50" s="467"/>
      <c r="QLD50" s="467"/>
      <c r="QLE50" s="467"/>
      <c r="QLF50" s="467"/>
      <c r="QLG50" s="467"/>
      <c r="QLH50" s="467"/>
      <c r="QLI50" s="467"/>
      <c r="QLJ50" s="467"/>
      <c r="QLK50" s="467"/>
      <c r="QLL50" s="467"/>
      <c r="QLM50" s="467"/>
      <c r="QLN50" s="467"/>
      <c r="QLO50" s="467"/>
      <c r="QLP50" s="467"/>
      <c r="QLQ50" s="467"/>
      <c r="QLR50" s="467"/>
      <c r="QLS50" s="467"/>
      <c r="QLT50" s="467"/>
      <c r="QLU50" s="467"/>
      <c r="QLV50" s="467"/>
      <c r="QLW50" s="467"/>
      <c r="QLX50" s="467"/>
      <c r="QLY50" s="467"/>
      <c r="QLZ50" s="467"/>
      <c r="QMA50" s="467"/>
      <c r="QMB50" s="467"/>
      <c r="QMC50" s="467"/>
      <c r="QMD50" s="467"/>
      <c r="QME50" s="467"/>
      <c r="QMF50" s="467"/>
      <c r="QMG50" s="467"/>
      <c r="QMH50" s="467"/>
      <c r="QMI50" s="467"/>
      <c r="QMJ50" s="467"/>
      <c r="QMK50" s="467"/>
      <c r="QML50" s="467"/>
      <c r="QMM50" s="467"/>
      <c r="QMN50" s="467"/>
      <c r="QMO50" s="467"/>
      <c r="QMP50" s="467"/>
      <c r="QMQ50" s="467"/>
      <c r="QMR50" s="467"/>
      <c r="QMS50" s="467"/>
      <c r="QMT50" s="467"/>
      <c r="QMU50" s="467"/>
      <c r="QMV50" s="467"/>
      <c r="QMW50" s="467"/>
      <c r="QMX50" s="467"/>
      <c r="QMY50" s="467"/>
      <c r="QMZ50" s="467"/>
      <c r="QNA50" s="467"/>
      <c r="QNB50" s="467"/>
      <c r="QNC50" s="467"/>
      <c r="QND50" s="467"/>
      <c r="QNE50" s="467"/>
      <c r="QNF50" s="467"/>
      <c r="QNG50" s="467"/>
      <c r="QNH50" s="467"/>
      <c r="QNI50" s="467"/>
      <c r="QNJ50" s="467"/>
      <c r="QNK50" s="467"/>
      <c r="QNL50" s="467"/>
      <c r="QNM50" s="467"/>
      <c r="QNN50" s="467"/>
      <c r="QNO50" s="467"/>
      <c r="QNP50" s="467"/>
      <c r="QNQ50" s="467"/>
      <c r="QNR50" s="467"/>
      <c r="QNS50" s="467"/>
      <c r="QNT50" s="467"/>
      <c r="QNU50" s="467"/>
      <c r="QNV50" s="467"/>
      <c r="QNW50" s="467"/>
      <c r="QNX50" s="467"/>
      <c r="QNY50" s="467"/>
      <c r="QNZ50" s="467"/>
      <c r="QOA50" s="467"/>
      <c r="QOB50" s="467"/>
      <c r="QOC50" s="467"/>
      <c r="QOD50" s="467"/>
      <c r="QOE50" s="467"/>
      <c r="QOF50" s="467"/>
      <c r="QOG50" s="467"/>
      <c r="QOH50" s="467"/>
      <c r="QOI50" s="467"/>
      <c r="QOJ50" s="467"/>
      <c r="QOK50" s="467"/>
      <c r="QOL50" s="467"/>
      <c r="QOM50" s="467"/>
      <c r="QON50" s="467"/>
      <c r="QOO50" s="467"/>
      <c r="QOP50" s="467"/>
      <c r="QOQ50" s="467"/>
      <c r="QOR50" s="467"/>
      <c r="QOS50" s="467"/>
      <c r="QOT50" s="467"/>
      <c r="QOU50" s="467"/>
      <c r="QOV50" s="467"/>
      <c r="QOW50" s="467"/>
      <c r="QOX50" s="467"/>
      <c r="QOY50" s="467"/>
      <c r="QOZ50" s="467"/>
      <c r="QPA50" s="467"/>
      <c r="QPB50" s="467"/>
      <c r="QPC50" s="467"/>
      <c r="QPD50" s="467"/>
      <c r="QPE50" s="467"/>
      <c r="QPF50" s="467"/>
      <c r="QPG50" s="467"/>
      <c r="QPH50" s="467"/>
      <c r="QPI50" s="467"/>
      <c r="QPJ50" s="467"/>
      <c r="QPK50" s="467"/>
      <c r="QPL50" s="467"/>
      <c r="QPM50" s="467"/>
      <c r="QPN50" s="467"/>
      <c r="QPO50" s="467"/>
      <c r="QPP50" s="467"/>
      <c r="QPQ50" s="467"/>
      <c r="QPR50" s="467"/>
      <c r="QPS50" s="467"/>
      <c r="QPT50" s="467"/>
      <c r="QPU50" s="467"/>
      <c r="QPV50" s="467"/>
      <c r="QPW50" s="467"/>
      <c r="QPX50" s="467"/>
      <c r="QPY50" s="467"/>
      <c r="QPZ50" s="467"/>
      <c r="QQA50" s="467"/>
      <c r="QQB50" s="467"/>
      <c r="QQC50" s="467"/>
      <c r="QQD50" s="467"/>
      <c r="QQE50" s="467"/>
      <c r="QQF50" s="467"/>
      <c r="QQG50" s="467"/>
      <c r="QQH50" s="467"/>
      <c r="QQI50" s="467"/>
      <c r="QQJ50" s="467"/>
      <c r="QQK50" s="467"/>
      <c r="QQL50" s="467"/>
      <c r="QQM50" s="467"/>
      <c r="QQN50" s="467"/>
      <c r="QQO50" s="467"/>
      <c r="QQP50" s="467"/>
      <c r="QQQ50" s="467"/>
      <c r="QQR50" s="467"/>
      <c r="QQS50" s="467"/>
      <c r="QQT50" s="467"/>
      <c r="QQU50" s="467"/>
      <c r="QQV50" s="467"/>
      <c r="QQW50" s="467"/>
      <c r="QQX50" s="467"/>
      <c r="QQY50" s="467"/>
      <c r="QQZ50" s="467"/>
      <c r="QRA50" s="467"/>
      <c r="QRB50" s="467"/>
      <c r="QRC50" s="467"/>
      <c r="QRD50" s="467"/>
      <c r="QRE50" s="467"/>
      <c r="QRF50" s="467"/>
      <c r="QRG50" s="467"/>
      <c r="QRH50" s="467"/>
      <c r="QRI50" s="467"/>
      <c r="QRJ50" s="467"/>
      <c r="QRK50" s="467"/>
      <c r="QRL50" s="467"/>
      <c r="QRM50" s="467"/>
      <c r="QRN50" s="467"/>
      <c r="QRO50" s="467"/>
      <c r="QRP50" s="467"/>
      <c r="QRQ50" s="467"/>
      <c r="QRR50" s="467"/>
      <c r="QRS50" s="467"/>
      <c r="QRT50" s="467"/>
      <c r="QRU50" s="467"/>
      <c r="QRV50" s="467"/>
      <c r="QRW50" s="467"/>
      <c r="QRX50" s="467"/>
      <c r="QRY50" s="467"/>
      <c r="QRZ50" s="467"/>
      <c r="QSA50" s="467"/>
      <c r="QSB50" s="467"/>
      <c r="QSC50" s="467"/>
      <c r="QSD50" s="467"/>
      <c r="QSE50" s="467"/>
      <c r="QSF50" s="467"/>
      <c r="QSG50" s="467"/>
      <c r="QSH50" s="467"/>
      <c r="QSI50" s="467"/>
      <c r="QSJ50" s="467"/>
      <c r="QSK50" s="467"/>
      <c r="QSL50" s="467"/>
      <c r="QSM50" s="467"/>
      <c r="QSN50" s="467"/>
      <c r="QSO50" s="467"/>
      <c r="QSP50" s="467"/>
      <c r="QSQ50" s="467"/>
      <c r="QSR50" s="467"/>
      <c r="QSS50" s="467"/>
      <c r="QST50" s="467"/>
      <c r="QSU50" s="467"/>
      <c r="QSV50" s="467"/>
      <c r="QSW50" s="467"/>
      <c r="QSX50" s="467"/>
      <c r="QSY50" s="467"/>
      <c r="QSZ50" s="467"/>
      <c r="QTA50" s="467"/>
      <c r="QTB50" s="467"/>
      <c r="QTC50" s="467"/>
      <c r="QTD50" s="467"/>
      <c r="QTE50" s="467"/>
      <c r="QTF50" s="467"/>
      <c r="QTG50" s="467"/>
      <c r="QTH50" s="467"/>
      <c r="QTI50" s="467"/>
      <c r="QTJ50" s="467"/>
      <c r="QTK50" s="467"/>
      <c r="QTL50" s="467"/>
      <c r="QTM50" s="467"/>
      <c r="QTN50" s="467"/>
      <c r="QTO50" s="467"/>
      <c r="QTP50" s="467"/>
      <c r="QTQ50" s="467"/>
      <c r="QTR50" s="467"/>
      <c r="QTS50" s="467"/>
      <c r="QTT50" s="467"/>
      <c r="QTU50" s="467"/>
      <c r="QTV50" s="467"/>
      <c r="QTW50" s="467"/>
      <c r="QTX50" s="467"/>
      <c r="QTY50" s="467"/>
      <c r="QTZ50" s="467"/>
      <c r="QUA50" s="467"/>
      <c r="QUB50" s="467"/>
      <c r="QUC50" s="467"/>
      <c r="QUD50" s="467"/>
      <c r="QUE50" s="467"/>
      <c r="QUF50" s="467"/>
      <c r="QUG50" s="467"/>
      <c r="QUH50" s="467"/>
      <c r="QUI50" s="467"/>
      <c r="QUJ50" s="467"/>
      <c r="QUK50" s="467"/>
      <c r="QUL50" s="467"/>
      <c r="QUM50" s="467"/>
      <c r="QUN50" s="467"/>
      <c r="QUO50" s="467"/>
      <c r="QUP50" s="467"/>
      <c r="QUQ50" s="467"/>
      <c r="QUR50" s="467"/>
      <c r="QUS50" s="467"/>
      <c r="QUT50" s="467"/>
      <c r="QUU50" s="467"/>
      <c r="QUV50" s="467"/>
      <c r="QUW50" s="467"/>
      <c r="QUX50" s="467"/>
      <c r="QUY50" s="467"/>
      <c r="QUZ50" s="467"/>
      <c r="QVA50" s="467"/>
      <c r="QVB50" s="467"/>
      <c r="QVC50" s="467"/>
      <c r="QVD50" s="467"/>
      <c r="QVE50" s="467"/>
      <c r="QVF50" s="467"/>
      <c r="QVG50" s="467"/>
      <c r="QVH50" s="467"/>
      <c r="QVI50" s="467"/>
      <c r="QVJ50" s="467"/>
      <c r="QVK50" s="467"/>
      <c r="QVL50" s="467"/>
      <c r="QVM50" s="467"/>
      <c r="QVN50" s="467"/>
      <c r="QVO50" s="467"/>
      <c r="QVP50" s="467"/>
      <c r="QVQ50" s="467"/>
      <c r="QVR50" s="467"/>
      <c r="QVS50" s="467"/>
      <c r="QVT50" s="467"/>
      <c r="QVU50" s="467"/>
      <c r="QVV50" s="467"/>
      <c r="QVW50" s="467"/>
      <c r="QVX50" s="467"/>
      <c r="QVY50" s="467"/>
      <c r="QVZ50" s="467"/>
      <c r="QWA50" s="467"/>
      <c r="QWB50" s="467"/>
      <c r="QWC50" s="467"/>
      <c r="QWD50" s="467"/>
      <c r="QWE50" s="467"/>
      <c r="QWF50" s="467"/>
      <c r="QWG50" s="467"/>
      <c r="QWH50" s="467"/>
      <c r="QWI50" s="467"/>
      <c r="QWJ50" s="467"/>
      <c r="QWK50" s="467"/>
      <c r="QWL50" s="467"/>
      <c r="QWM50" s="467"/>
      <c r="QWN50" s="467"/>
      <c r="QWO50" s="467"/>
      <c r="QWP50" s="467"/>
      <c r="QWQ50" s="467"/>
      <c r="QWR50" s="467"/>
      <c r="QWS50" s="467"/>
      <c r="QWT50" s="467"/>
      <c r="QWU50" s="467"/>
      <c r="QWV50" s="467"/>
      <c r="QWW50" s="467"/>
      <c r="QWX50" s="467"/>
      <c r="QWY50" s="467"/>
      <c r="QWZ50" s="467"/>
      <c r="QXA50" s="467"/>
      <c r="QXB50" s="467"/>
      <c r="QXC50" s="467"/>
      <c r="QXD50" s="467"/>
      <c r="QXE50" s="467"/>
      <c r="QXF50" s="467"/>
      <c r="QXG50" s="467"/>
      <c r="QXH50" s="467"/>
      <c r="QXI50" s="467"/>
      <c r="QXJ50" s="467"/>
      <c r="QXK50" s="467"/>
      <c r="QXL50" s="467"/>
      <c r="QXM50" s="467"/>
      <c r="QXN50" s="467"/>
      <c r="QXO50" s="467"/>
      <c r="QXP50" s="467"/>
      <c r="QXQ50" s="467"/>
      <c r="QXR50" s="467"/>
      <c r="QXS50" s="467"/>
      <c r="QXT50" s="467"/>
      <c r="QXU50" s="467"/>
      <c r="QXV50" s="467"/>
      <c r="QXW50" s="467"/>
      <c r="QXX50" s="467"/>
      <c r="QXY50" s="467"/>
      <c r="QXZ50" s="467"/>
      <c r="QYA50" s="467"/>
      <c r="QYB50" s="467"/>
      <c r="QYC50" s="467"/>
      <c r="QYD50" s="467"/>
      <c r="QYE50" s="467"/>
      <c r="QYF50" s="467"/>
      <c r="QYG50" s="467"/>
      <c r="QYH50" s="467"/>
      <c r="QYI50" s="467"/>
      <c r="QYJ50" s="467"/>
      <c r="QYK50" s="467"/>
      <c r="QYL50" s="467"/>
      <c r="QYM50" s="467"/>
      <c r="QYN50" s="467"/>
      <c r="QYO50" s="467"/>
      <c r="QYP50" s="467"/>
      <c r="QYQ50" s="467"/>
      <c r="QYR50" s="467"/>
      <c r="QYS50" s="467"/>
      <c r="QYT50" s="467"/>
      <c r="QYU50" s="467"/>
      <c r="QYV50" s="467"/>
      <c r="QYW50" s="467"/>
      <c r="QYX50" s="467"/>
      <c r="QYY50" s="467"/>
      <c r="QYZ50" s="467"/>
      <c r="QZA50" s="467"/>
      <c r="QZB50" s="467"/>
      <c r="QZC50" s="467"/>
      <c r="QZD50" s="467"/>
      <c r="QZE50" s="467"/>
      <c r="QZF50" s="467"/>
      <c r="QZG50" s="467"/>
      <c r="QZH50" s="467"/>
      <c r="QZI50" s="467"/>
      <c r="QZJ50" s="467"/>
      <c r="QZK50" s="467"/>
      <c r="QZL50" s="467"/>
      <c r="QZM50" s="467"/>
      <c r="QZN50" s="467"/>
      <c r="QZO50" s="467"/>
      <c r="QZP50" s="467"/>
      <c r="QZQ50" s="467"/>
      <c r="QZR50" s="467"/>
      <c r="QZS50" s="467"/>
      <c r="QZT50" s="467"/>
      <c r="QZU50" s="467"/>
      <c r="QZV50" s="467"/>
      <c r="QZW50" s="467"/>
      <c r="QZX50" s="467"/>
      <c r="QZY50" s="467"/>
      <c r="QZZ50" s="467"/>
      <c r="RAA50" s="467"/>
      <c r="RAB50" s="467"/>
      <c r="RAC50" s="467"/>
      <c r="RAD50" s="467"/>
      <c r="RAE50" s="467"/>
      <c r="RAF50" s="467"/>
      <c r="RAG50" s="467"/>
      <c r="RAH50" s="467"/>
      <c r="RAI50" s="467"/>
      <c r="RAJ50" s="467"/>
      <c r="RAK50" s="467"/>
      <c r="RAL50" s="467"/>
      <c r="RAM50" s="467"/>
      <c r="RAN50" s="467"/>
      <c r="RAO50" s="467"/>
      <c r="RAP50" s="467"/>
      <c r="RAQ50" s="467"/>
      <c r="RAR50" s="467"/>
      <c r="RAS50" s="467"/>
      <c r="RAT50" s="467"/>
      <c r="RAU50" s="467"/>
      <c r="RAV50" s="467"/>
      <c r="RAW50" s="467"/>
      <c r="RAX50" s="467"/>
      <c r="RAY50" s="467"/>
      <c r="RAZ50" s="467"/>
      <c r="RBA50" s="467"/>
      <c r="RBB50" s="467"/>
      <c r="RBC50" s="467"/>
      <c r="RBD50" s="467"/>
      <c r="RBE50" s="467"/>
      <c r="RBF50" s="467"/>
      <c r="RBG50" s="467"/>
      <c r="RBH50" s="467"/>
      <c r="RBI50" s="467"/>
      <c r="RBJ50" s="467"/>
      <c r="RBK50" s="467"/>
      <c r="RBL50" s="467"/>
      <c r="RBM50" s="467"/>
      <c r="RBN50" s="467"/>
      <c r="RBO50" s="467"/>
      <c r="RBP50" s="467"/>
      <c r="RBQ50" s="467"/>
      <c r="RBR50" s="467"/>
      <c r="RBS50" s="467"/>
      <c r="RBT50" s="467"/>
      <c r="RBU50" s="467"/>
      <c r="RBV50" s="467"/>
      <c r="RBW50" s="467"/>
      <c r="RBX50" s="467"/>
      <c r="RBY50" s="467"/>
      <c r="RBZ50" s="467"/>
      <c r="RCA50" s="467"/>
      <c r="RCB50" s="467"/>
      <c r="RCC50" s="467"/>
      <c r="RCD50" s="467"/>
      <c r="RCE50" s="467"/>
      <c r="RCF50" s="467"/>
      <c r="RCG50" s="467"/>
      <c r="RCH50" s="467"/>
      <c r="RCI50" s="467"/>
      <c r="RCJ50" s="467"/>
      <c r="RCK50" s="467"/>
      <c r="RCL50" s="467"/>
      <c r="RCM50" s="467"/>
      <c r="RCN50" s="467"/>
      <c r="RCO50" s="467"/>
      <c r="RCP50" s="467"/>
      <c r="RCQ50" s="467"/>
      <c r="RCR50" s="467"/>
      <c r="RCS50" s="467"/>
      <c r="RCT50" s="467"/>
      <c r="RCU50" s="467"/>
      <c r="RCV50" s="467"/>
      <c r="RCW50" s="467"/>
      <c r="RCX50" s="467"/>
      <c r="RCY50" s="467"/>
      <c r="RCZ50" s="467"/>
      <c r="RDA50" s="467"/>
      <c r="RDB50" s="467"/>
      <c r="RDC50" s="467"/>
      <c r="RDD50" s="467"/>
      <c r="RDE50" s="467"/>
      <c r="RDF50" s="467"/>
      <c r="RDG50" s="467"/>
      <c r="RDH50" s="467"/>
      <c r="RDI50" s="467"/>
      <c r="RDJ50" s="467"/>
      <c r="RDK50" s="467"/>
      <c r="RDL50" s="467"/>
      <c r="RDM50" s="467"/>
      <c r="RDN50" s="467"/>
      <c r="RDO50" s="467"/>
      <c r="RDP50" s="467"/>
      <c r="RDQ50" s="467"/>
      <c r="RDR50" s="467"/>
      <c r="RDS50" s="467"/>
      <c r="RDT50" s="467"/>
      <c r="RDU50" s="467"/>
      <c r="RDV50" s="467"/>
      <c r="RDW50" s="467"/>
      <c r="RDX50" s="467"/>
      <c r="RDY50" s="467"/>
      <c r="RDZ50" s="467"/>
      <c r="REA50" s="467"/>
      <c r="REB50" s="467"/>
      <c r="REC50" s="467"/>
      <c r="RED50" s="467"/>
      <c r="REE50" s="467"/>
      <c r="REF50" s="467"/>
      <c r="REG50" s="467"/>
      <c r="REH50" s="467"/>
      <c r="REI50" s="467"/>
      <c r="REJ50" s="467"/>
      <c r="REK50" s="467"/>
      <c r="REL50" s="467"/>
      <c r="REM50" s="467"/>
      <c r="REN50" s="467"/>
      <c r="REO50" s="467"/>
      <c r="REP50" s="467"/>
      <c r="REQ50" s="467"/>
      <c r="RER50" s="467"/>
      <c r="RES50" s="467"/>
      <c r="RET50" s="467"/>
      <c r="REU50" s="467"/>
      <c r="REV50" s="467"/>
      <c r="REW50" s="467"/>
      <c r="REX50" s="467"/>
      <c r="REY50" s="467"/>
      <c r="REZ50" s="467"/>
      <c r="RFA50" s="467"/>
      <c r="RFB50" s="467"/>
      <c r="RFC50" s="467"/>
      <c r="RFD50" s="467"/>
      <c r="RFE50" s="467"/>
      <c r="RFF50" s="467"/>
      <c r="RFG50" s="467"/>
      <c r="RFH50" s="467"/>
      <c r="RFI50" s="467"/>
      <c r="RFJ50" s="467"/>
      <c r="RFK50" s="467"/>
      <c r="RFL50" s="467"/>
      <c r="RFM50" s="467"/>
      <c r="RFN50" s="467"/>
      <c r="RFO50" s="467"/>
      <c r="RFP50" s="467"/>
      <c r="RFQ50" s="467"/>
      <c r="RFR50" s="467"/>
      <c r="RFS50" s="467"/>
      <c r="RFT50" s="467"/>
      <c r="RFU50" s="467"/>
      <c r="RFV50" s="467"/>
      <c r="RFW50" s="467"/>
      <c r="RFX50" s="467"/>
      <c r="RFY50" s="467"/>
      <c r="RFZ50" s="467"/>
      <c r="RGA50" s="467"/>
      <c r="RGB50" s="467"/>
      <c r="RGC50" s="467"/>
      <c r="RGD50" s="467"/>
      <c r="RGE50" s="467"/>
      <c r="RGF50" s="467"/>
      <c r="RGG50" s="467"/>
      <c r="RGH50" s="467"/>
      <c r="RGI50" s="467"/>
      <c r="RGJ50" s="467"/>
      <c r="RGK50" s="467"/>
      <c r="RGL50" s="467"/>
      <c r="RGM50" s="467"/>
      <c r="RGN50" s="467"/>
      <c r="RGO50" s="467"/>
      <c r="RGP50" s="467"/>
      <c r="RGQ50" s="467"/>
      <c r="RGR50" s="467"/>
      <c r="RGS50" s="467"/>
      <c r="RGT50" s="467"/>
      <c r="RGU50" s="467"/>
      <c r="RGV50" s="467"/>
      <c r="RGW50" s="467"/>
      <c r="RGX50" s="467"/>
      <c r="RGY50" s="467"/>
      <c r="RGZ50" s="467"/>
      <c r="RHA50" s="467"/>
      <c r="RHB50" s="467"/>
      <c r="RHC50" s="467"/>
      <c r="RHD50" s="467"/>
      <c r="RHE50" s="467"/>
      <c r="RHF50" s="467"/>
      <c r="RHG50" s="467"/>
      <c r="RHH50" s="467"/>
      <c r="RHI50" s="467"/>
      <c r="RHJ50" s="467"/>
      <c r="RHK50" s="467"/>
      <c r="RHL50" s="467"/>
      <c r="RHM50" s="467"/>
      <c r="RHN50" s="467"/>
      <c r="RHO50" s="467"/>
      <c r="RHP50" s="467"/>
      <c r="RHQ50" s="467"/>
      <c r="RHR50" s="467"/>
      <c r="RHS50" s="467"/>
      <c r="RHT50" s="467"/>
      <c r="RHU50" s="467"/>
      <c r="RHV50" s="467"/>
      <c r="RHW50" s="467"/>
      <c r="RHX50" s="467"/>
      <c r="RHY50" s="467"/>
      <c r="RHZ50" s="467"/>
      <c r="RIA50" s="467"/>
      <c r="RIB50" s="467"/>
      <c r="RIC50" s="467"/>
      <c r="RID50" s="467"/>
      <c r="RIE50" s="467"/>
      <c r="RIF50" s="467"/>
      <c r="RIG50" s="467"/>
      <c r="RIH50" s="467"/>
      <c r="RII50" s="467"/>
      <c r="RIJ50" s="467"/>
      <c r="RIK50" s="467"/>
      <c r="RIL50" s="467"/>
      <c r="RIM50" s="467"/>
      <c r="RIN50" s="467"/>
      <c r="RIO50" s="467"/>
      <c r="RIP50" s="467"/>
      <c r="RIQ50" s="467"/>
      <c r="RIR50" s="467"/>
      <c r="RIS50" s="467"/>
      <c r="RIT50" s="467"/>
      <c r="RIU50" s="467"/>
      <c r="RIV50" s="467"/>
      <c r="RIW50" s="467"/>
      <c r="RIX50" s="467"/>
      <c r="RIY50" s="467"/>
      <c r="RIZ50" s="467"/>
      <c r="RJA50" s="467"/>
      <c r="RJB50" s="467"/>
      <c r="RJC50" s="467"/>
      <c r="RJD50" s="467"/>
      <c r="RJE50" s="467"/>
      <c r="RJF50" s="467"/>
      <c r="RJG50" s="467"/>
      <c r="RJH50" s="467"/>
      <c r="RJI50" s="467"/>
      <c r="RJJ50" s="467"/>
      <c r="RJK50" s="467"/>
      <c r="RJL50" s="467"/>
      <c r="RJM50" s="467"/>
      <c r="RJN50" s="467"/>
      <c r="RJO50" s="467"/>
      <c r="RJP50" s="467"/>
      <c r="RJQ50" s="467"/>
      <c r="RJR50" s="467"/>
      <c r="RJS50" s="467"/>
      <c r="RJT50" s="467"/>
      <c r="RJU50" s="467"/>
      <c r="RJV50" s="467"/>
      <c r="RJW50" s="467"/>
      <c r="RJX50" s="467"/>
      <c r="RJY50" s="467"/>
      <c r="RJZ50" s="467"/>
      <c r="RKA50" s="467"/>
      <c r="RKB50" s="467"/>
      <c r="RKC50" s="467"/>
      <c r="RKD50" s="467"/>
      <c r="RKE50" s="467"/>
      <c r="RKF50" s="467"/>
      <c r="RKG50" s="467"/>
      <c r="RKH50" s="467"/>
      <c r="RKI50" s="467"/>
      <c r="RKJ50" s="467"/>
      <c r="RKK50" s="467"/>
      <c r="RKL50" s="467"/>
      <c r="RKM50" s="467"/>
      <c r="RKN50" s="467"/>
      <c r="RKO50" s="467"/>
      <c r="RKP50" s="467"/>
      <c r="RKQ50" s="467"/>
      <c r="RKR50" s="467"/>
      <c r="RKS50" s="467"/>
      <c r="RKT50" s="467"/>
      <c r="RKU50" s="467"/>
      <c r="RKV50" s="467"/>
      <c r="RKW50" s="467"/>
      <c r="RKX50" s="467"/>
      <c r="RKY50" s="467"/>
      <c r="RKZ50" s="467"/>
      <c r="RLA50" s="467"/>
      <c r="RLB50" s="467"/>
      <c r="RLC50" s="467"/>
      <c r="RLD50" s="467"/>
      <c r="RLE50" s="467"/>
      <c r="RLF50" s="467"/>
      <c r="RLG50" s="467"/>
      <c r="RLH50" s="467"/>
      <c r="RLI50" s="467"/>
      <c r="RLJ50" s="467"/>
      <c r="RLK50" s="467"/>
      <c r="RLL50" s="467"/>
      <c r="RLM50" s="467"/>
      <c r="RLN50" s="467"/>
      <c r="RLO50" s="467"/>
      <c r="RLP50" s="467"/>
      <c r="RLQ50" s="467"/>
      <c r="RLR50" s="467"/>
      <c r="RLS50" s="467"/>
      <c r="RLT50" s="467"/>
      <c r="RLU50" s="467"/>
      <c r="RLV50" s="467"/>
      <c r="RLW50" s="467"/>
      <c r="RLX50" s="467"/>
      <c r="RLY50" s="467"/>
      <c r="RLZ50" s="467"/>
      <c r="RMA50" s="467"/>
      <c r="RMB50" s="467"/>
      <c r="RMC50" s="467"/>
      <c r="RMD50" s="467"/>
      <c r="RME50" s="467"/>
      <c r="RMF50" s="467"/>
      <c r="RMG50" s="467"/>
      <c r="RMH50" s="467"/>
      <c r="RMI50" s="467"/>
      <c r="RMJ50" s="467"/>
      <c r="RMK50" s="467"/>
      <c r="RML50" s="467"/>
      <c r="RMM50" s="467"/>
      <c r="RMN50" s="467"/>
      <c r="RMO50" s="467"/>
      <c r="RMP50" s="467"/>
      <c r="RMQ50" s="467"/>
      <c r="RMR50" s="467"/>
      <c r="RMS50" s="467"/>
      <c r="RMT50" s="467"/>
      <c r="RMU50" s="467"/>
      <c r="RMV50" s="467"/>
      <c r="RMW50" s="467"/>
      <c r="RMX50" s="467"/>
      <c r="RMY50" s="467"/>
      <c r="RMZ50" s="467"/>
      <c r="RNA50" s="467"/>
      <c r="RNB50" s="467"/>
      <c r="RNC50" s="467"/>
      <c r="RND50" s="467"/>
      <c r="RNE50" s="467"/>
      <c r="RNF50" s="467"/>
      <c r="RNG50" s="467"/>
      <c r="RNH50" s="467"/>
      <c r="RNI50" s="467"/>
      <c r="RNJ50" s="467"/>
      <c r="RNK50" s="467"/>
      <c r="RNL50" s="467"/>
      <c r="RNM50" s="467"/>
      <c r="RNN50" s="467"/>
      <c r="RNO50" s="467"/>
      <c r="RNP50" s="467"/>
      <c r="RNQ50" s="467"/>
      <c r="RNR50" s="467"/>
      <c r="RNS50" s="467"/>
      <c r="RNT50" s="467"/>
      <c r="RNU50" s="467"/>
      <c r="RNV50" s="467"/>
      <c r="RNW50" s="467"/>
      <c r="RNX50" s="467"/>
      <c r="RNY50" s="467"/>
      <c r="RNZ50" s="467"/>
      <c r="ROA50" s="467"/>
      <c r="ROB50" s="467"/>
      <c r="ROC50" s="467"/>
      <c r="ROD50" s="467"/>
      <c r="ROE50" s="467"/>
      <c r="ROF50" s="467"/>
      <c r="ROG50" s="467"/>
      <c r="ROH50" s="467"/>
      <c r="ROI50" s="467"/>
      <c r="ROJ50" s="467"/>
      <c r="ROK50" s="467"/>
      <c r="ROL50" s="467"/>
      <c r="ROM50" s="467"/>
      <c r="RON50" s="467"/>
      <c r="ROO50" s="467"/>
      <c r="ROP50" s="467"/>
      <c r="ROQ50" s="467"/>
      <c r="ROR50" s="467"/>
      <c r="ROS50" s="467"/>
      <c r="ROT50" s="467"/>
      <c r="ROU50" s="467"/>
      <c r="ROV50" s="467"/>
      <c r="ROW50" s="467"/>
      <c r="ROX50" s="467"/>
      <c r="ROY50" s="467"/>
      <c r="ROZ50" s="467"/>
      <c r="RPA50" s="467"/>
      <c r="RPB50" s="467"/>
      <c r="RPC50" s="467"/>
      <c r="RPD50" s="467"/>
      <c r="RPE50" s="467"/>
      <c r="RPF50" s="467"/>
      <c r="RPG50" s="467"/>
      <c r="RPH50" s="467"/>
      <c r="RPI50" s="467"/>
      <c r="RPJ50" s="467"/>
      <c r="RPK50" s="467"/>
      <c r="RPL50" s="467"/>
      <c r="RPM50" s="467"/>
      <c r="RPN50" s="467"/>
      <c r="RPO50" s="467"/>
      <c r="RPP50" s="467"/>
      <c r="RPQ50" s="467"/>
      <c r="RPR50" s="467"/>
      <c r="RPS50" s="467"/>
      <c r="RPT50" s="467"/>
      <c r="RPU50" s="467"/>
      <c r="RPV50" s="467"/>
      <c r="RPW50" s="467"/>
      <c r="RPX50" s="467"/>
      <c r="RPY50" s="467"/>
      <c r="RPZ50" s="467"/>
      <c r="RQA50" s="467"/>
      <c r="RQB50" s="467"/>
      <c r="RQC50" s="467"/>
      <c r="RQD50" s="467"/>
      <c r="RQE50" s="467"/>
      <c r="RQF50" s="467"/>
      <c r="RQG50" s="467"/>
      <c r="RQH50" s="467"/>
      <c r="RQI50" s="467"/>
      <c r="RQJ50" s="467"/>
      <c r="RQK50" s="467"/>
      <c r="RQL50" s="467"/>
      <c r="RQM50" s="467"/>
      <c r="RQN50" s="467"/>
      <c r="RQO50" s="467"/>
      <c r="RQP50" s="467"/>
      <c r="RQQ50" s="467"/>
      <c r="RQR50" s="467"/>
      <c r="RQS50" s="467"/>
      <c r="RQT50" s="467"/>
      <c r="RQU50" s="467"/>
      <c r="RQV50" s="467"/>
      <c r="RQW50" s="467"/>
      <c r="RQX50" s="467"/>
      <c r="RQY50" s="467"/>
      <c r="RQZ50" s="467"/>
      <c r="RRA50" s="467"/>
      <c r="RRB50" s="467"/>
      <c r="RRC50" s="467"/>
      <c r="RRD50" s="467"/>
      <c r="RRE50" s="467"/>
      <c r="RRF50" s="467"/>
      <c r="RRG50" s="467"/>
      <c r="RRH50" s="467"/>
      <c r="RRI50" s="467"/>
      <c r="RRJ50" s="467"/>
      <c r="RRK50" s="467"/>
      <c r="RRL50" s="467"/>
      <c r="RRM50" s="467"/>
      <c r="RRN50" s="467"/>
      <c r="RRO50" s="467"/>
      <c r="RRP50" s="467"/>
      <c r="RRQ50" s="467"/>
      <c r="RRR50" s="467"/>
      <c r="RRS50" s="467"/>
      <c r="RRT50" s="467"/>
      <c r="RRU50" s="467"/>
      <c r="RRV50" s="467"/>
      <c r="RRW50" s="467"/>
      <c r="RRX50" s="467"/>
      <c r="RRY50" s="467"/>
      <c r="RRZ50" s="467"/>
      <c r="RSA50" s="467"/>
      <c r="RSB50" s="467"/>
      <c r="RSC50" s="467"/>
      <c r="RSD50" s="467"/>
      <c r="RSE50" s="467"/>
      <c r="RSF50" s="467"/>
      <c r="RSG50" s="467"/>
      <c r="RSH50" s="467"/>
      <c r="RSI50" s="467"/>
      <c r="RSJ50" s="467"/>
      <c r="RSK50" s="467"/>
      <c r="RSL50" s="467"/>
      <c r="RSM50" s="467"/>
      <c r="RSN50" s="467"/>
      <c r="RSO50" s="467"/>
      <c r="RSP50" s="467"/>
      <c r="RSQ50" s="467"/>
      <c r="RSR50" s="467"/>
      <c r="RSS50" s="467"/>
      <c r="RST50" s="467"/>
      <c r="RSU50" s="467"/>
      <c r="RSV50" s="467"/>
      <c r="RSW50" s="467"/>
      <c r="RSX50" s="467"/>
      <c r="RSY50" s="467"/>
      <c r="RSZ50" s="467"/>
      <c r="RTA50" s="467"/>
      <c r="RTB50" s="467"/>
      <c r="RTC50" s="467"/>
      <c r="RTD50" s="467"/>
      <c r="RTE50" s="467"/>
      <c r="RTF50" s="467"/>
      <c r="RTG50" s="467"/>
      <c r="RTH50" s="467"/>
      <c r="RTI50" s="467"/>
      <c r="RTJ50" s="467"/>
      <c r="RTK50" s="467"/>
      <c r="RTL50" s="467"/>
      <c r="RTM50" s="467"/>
      <c r="RTN50" s="467"/>
      <c r="RTO50" s="467"/>
      <c r="RTP50" s="467"/>
      <c r="RTQ50" s="467"/>
      <c r="RTR50" s="467"/>
      <c r="RTS50" s="467"/>
      <c r="RTT50" s="467"/>
      <c r="RTU50" s="467"/>
      <c r="RTV50" s="467"/>
      <c r="RTW50" s="467"/>
      <c r="RTX50" s="467"/>
      <c r="RTY50" s="467"/>
      <c r="RTZ50" s="467"/>
      <c r="RUA50" s="467"/>
      <c r="RUB50" s="467"/>
      <c r="RUC50" s="467"/>
      <c r="RUD50" s="467"/>
      <c r="RUE50" s="467"/>
      <c r="RUF50" s="467"/>
      <c r="RUG50" s="467"/>
      <c r="RUH50" s="467"/>
      <c r="RUI50" s="467"/>
      <c r="RUJ50" s="467"/>
      <c r="RUK50" s="467"/>
      <c r="RUL50" s="467"/>
      <c r="RUM50" s="467"/>
      <c r="RUN50" s="467"/>
      <c r="RUO50" s="467"/>
      <c r="RUP50" s="467"/>
      <c r="RUQ50" s="467"/>
      <c r="RUR50" s="467"/>
      <c r="RUS50" s="467"/>
      <c r="RUT50" s="467"/>
      <c r="RUU50" s="467"/>
      <c r="RUV50" s="467"/>
      <c r="RUW50" s="467"/>
      <c r="RUX50" s="467"/>
      <c r="RUY50" s="467"/>
      <c r="RUZ50" s="467"/>
      <c r="RVA50" s="467"/>
      <c r="RVB50" s="467"/>
      <c r="RVC50" s="467"/>
      <c r="RVD50" s="467"/>
      <c r="RVE50" s="467"/>
      <c r="RVF50" s="467"/>
      <c r="RVG50" s="467"/>
      <c r="RVH50" s="467"/>
      <c r="RVI50" s="467"/>
      <c r="RVJ50" s="467"/>
      <c r="RVK50" s="467"/>
      <c r="RVL50" s="467"/>
      <c r="RVM50" s="467"/>
      <c r="RVN50" s="467"/>
      <c r="RVO50" s="467"/>
      <c r="RVP50" s="467"/>
      <c r="RVQ50" s="467"/>
      <c r="RVR50" s="467"/>
      <c r="RVS50" s="467"/>
      <c r="RVT50" s="467"/>
      <c r="RVU50" s="467"/>
      <c r="RVV50" s="467"/>
      <c r="RVW50" s="467"/>
      <c r="RVX50" s="467"/>
      <c r="RVY50" s="467"/>
      <c r="RVZ50" s="467"/>
      <c r="RWA50" s="467"/>
      <c r="RWB50" s="467"/>
      <c r="RWC50" s="467"/>
      <c r="RWD50" s="467"/>
      <c r="RWE50" s="467"/>
      <c r="RWF50" s="467"/>
      <c r="RWG50" s="467"/>
      <c r="RWH50" s="467"/>
      <c r="RWI50" s="467"/>
      <c r="RWJ50" s="467"/>
      <c r="RWK50" s="467"/>
      <c r="RWL50" s="467"/>
      <c r="RWM50" s="467"/>
      <c r="RWN50" s="467"/>
      <c r="RWO50" s="467"/>
      <c r="RWP50" s="467"/>
      <c r="RWQ50" s="467"/>
      <c r="RWR50" s="467"/>
      <c r="RWS50" s="467"/>
      <c r="RWT50" s="467"/>
      <c r="RWU50" s="467"/>
      <c r="RWV50" s="467"/>
      <c r="RWW50" s="467"/>
      <c r="RWX50" s="467"/>
      <c r="RWY50" s="467"/>
      <c r="RWZ50" s="467"/>
      <c r="RXA50" s="467"/>
      <c r="RXB50" s="467"/>
      <c r="RXC50" s="467"/>
      <c r="RXD50" s="467"/>
      <c r="RXE50" s="467"/>
      <c r="RXF50" s="467"/>
      <c r="RXG50" s="467"/>
      <c r="RXH50" s="467"/>
      <c r="RXI50" s="467"/>
      <c r="RXJ50" s="467"/>
      <c r="RXK50" s="467"/>
      <c r="RXL50" s="467"/>
      <c r="RXM50" s="467"/>
      <c r="RXN50" s="467"/>
      <c r="RXO50" s="467"/>
      <c r="RXP50" s="467"/>
      <c r="RXQ50" s="467"/>
      <c r="RXR50" s="467"/>
      <c r="RXS50" s="467"/>
      <c r="RXT50" s="467"/>
      <c r="RXU50" s="467"/>
      <c r="RXV50" s="467"/>
      <c r="RXW50" s="467"/>
      <c r="RXX50" s="467"/>
      <c r="RXY50" s="467"/>
      <c r="RXZ50" s="467"/>
      <c r="RYA50" s="467"/>
      <c r="RYB50" s="467"/>
      <c r="RYC50" s="467"/>
      <c r="RYD50" s="467"/>
      <c r="RYE50" s="467"/>
      <c r="RYF50" s="467"/>
      <c r="RYG50" s="467"/>
      <c r="RYH50" s="467"/>
      <c r="RYI50" s="467"/>
      <c r="RYJ50" s="467"/>
      <c r="RYK50" s="467"/>
      <c r="RYL50" s="467"/>
      <c r="RYM50" s="467"/>
      <c r="RYN50" s="467"/>
      <c r="RYO50" s="467"/>
      <c r="RYP50" s="467"/>
      <c r="RYQ50" s="467"/>
      <c r="RYR50" s="467"/>
      <c r="RYS50" s="467"/>
      <c r="RYT50" s="467"/>
      <c r="RYU50" s="467"/>
      <c r="RYV50" s="467"/>
      <c r="RYW50" s="467"/>
      <c r="RYX50" s="467"/>
      <c r="RYY50" s="467"/>
      <c r="RYZ50" s="467"/>
      <c r="RZA50" s="467"/>
      <c r="RZB50" s="467"/>
      <c r="RZC50" s="467"/>
      <c r="RZD50" s="467"/>
      <c r="RZE50" s="467"/>
      <c r="RZF50" s="467"/>
      <c r="RZG50" s="467"/>
      <c r="RZH50" s="467"/>
      <c r="RZI50" s="467"/>
      <c r="RZJ50" s="467"/>
      <c r="RZK50" s="467"/>
      <c r="RZL50" s="467"/>
      <c r="RZM50" s="467"/>
      <c r="RZN50" s="467"/>
      <c r="RZO50" s="467"/>
      <c r="RZP50" s="467"/>
      <c r="RZQ50" s="467"/>
      <c r="RZR50" s="467"/>
      <c r="RZS50" s="467"/>
      <c r="RZT50" s="467"/>
      <c r="RZU50" s="467"/>
      <c r="RZV50" s="467"/>
      <c r="RZW50" s="467"/>
      <c r="RZX50" s="467"/>
      <c r="RZY50" s="467"/>
      <c r="RZZ50" s="467"/>
      <c r="SAA50" s="467"/>
      <c r="SAB50" s="467"/>
      <c r="SAC50" s="467"/>
      <c r="SAD50" s="467"/>
      <c r="SAE50" s="467"/>
      <c r="SAF50" s="467"/>
      <c r="SAG50" s="467"/>
      <c r="SAH50" s="467"/>
      <c r="SAI50" s="467"/>
      <c r="SAJ50" s="467"/>
      <c r="SAK50" s="467"/>
      <c r="SAL50" s="467"/>
      <c r="SAM50" s="467"/>
      <c r="SAN50" s="467"/>
      <c r="SAO50" s="467"/>
      <c r="SAP50" s="467"/>
      <c r="SAQ50" s="467"/>
      <c r="SAR50" s="467"/>
      <c r="SAS50" s="467"/>
      <c r="SAT50" s="467"/>
      <c r="SAU50" s="467"/>
      <c r="SAV50" s="467"/>
      <c r="SAW50" s="467"/>
      <c r="SAX50" s="467"/>
      <c r="SAY50" s="467"/>
      <c r="SAZ50" s="467"/>
      <c r="SBA50" s="467"/>
      <c r="SBB50" s="467"/>
      <c r="SBC50" s="467"/>
      <c r="SBD50" s="467"/>
      <c r="SBE50" s="467"/>
      <c r="SBF50" s="467"/>
      <c r="SBG50" s="467"/>
      <c r="SBH50" s="467"/>
      <c r="SBI50" s="467"/>
      <c r="SBJ50" s="467"/>
      <c r="SBK50" s="467"/>
      <c r="SBL50" s="467"/>
      <c r="SBM50" s="467"/>
      <c r="SBN50" s="467"/>
      <c r="SBO50" s="467"/>
      <c r="SBP50" s="467"/>
      <c r="SBQ50" s="467"/>
      <c r="SBR50" s="467"/>
      <c r="SBS50" s="467"/>
      <c r="SBT50" s="467"/>
      <c r="SBU50" s="467"/>
      <c r="SBV50" s="467"/>
      <c r="SBW50" s="467"/>
      <c r="SBX50" s="467"/>
      <c r="SBY50" s="467"/>
      <c r="SBZ50" s="467"/>
      <c r="SCA50" s="467"/>
      <c r="SCB50" s="467"/>
      <c r="SCC50" s="467"/>
      <c r="SCD50" s="467"/>
      <c r="SCE50" s="467"/>
      <c r="SCF50" s="467"/>
      <c r="SCG50" s="467"/>
      <c r="SCH50" s="467"/>
      <c r="SCI50" s="467"/>
      <c r="SCJ50" s="467"/>
      <c r="SCK50" s="467"/>
      <c r="SCL50" s="467"/>
      <c r="SCM50" s="467"/>
      <c r="SCN50" s="467"/>
      <c r="SCO50" s="467"/>
      <c r="SCP50" s="467"/>
      <c r="SCQ50" s="467"/>
      <c r="SCR50" s="467"/>
      <c r="SCS50" s="467"/>
      <c r="SCT50" s="467"/>
      <c r="SCU50" s="467"/>
      <c r="SCV50" s="467"/>
      <c r="SCW50" s="467"/>
      <c r="SCX50" s="467"/>
      <c r="SCY50" s="467"/>
      <c r="SCZ50" s="467"/>
      <c r="SDA50" s="467"/>
      <c r="SDB50" s="467"/>
      <c r="SDC50" s="467"/>
      <c r="SDD50" s="467"/>
      <c r="SDE50" s="467"/>
      <c r="SDF50" s="467"/>
      <c r="SDG50" s="467"/>
      <c r="SDH50" s="467"/>
      <c r="SDI50" s="467"/>
      <c r="SDJ50" s="467"/>
      <c r="SDK50" s="467"/>
      <c r="SDL50" s="467"/>
      <c r="SDM50" s="467"/>
      <c r="SDN50" s="467"/>
      <c r="SDO50" s="467"/>
      <c r="SDP50" s="467"/>
      <c r="SDQ50" s="467"/>
      <c r="SDR50" s="467"/>
      <c r="SDS50" s="467"/>
      <c r="SDT50" s="467"/>
      <c r="SDU50" s="467"/>
      <c r="SDV50" s="467"/>
      <c r="SDW50" s="467"/>
      <c r="SDX50" s="467"/>
      <c r="SDY50" s="467"/>
      <c r="SDZ50" s="467"/>
      <c r="SEA50" s="467"/>
      <c r="SEB50" s="467"/>
      <c r="SEC50" s="467"/>
      <c r="SED50" s="467"/>
      <c r="SEE50" s="467"/>
      <c r="SEF50" s="467"/>
      <c r="SEG50" s="467"/>
      <c r="SEH50" s="467"/>
      <c r="SEI50" s="467"/>
      <c r="SEJ50" s="467"/>
      <c r="SEK50" s="467"/>
      <c r="SEL50" s="467"/>
      <c r="SEM50" s="467"/>
      <c r="SEN50" s="467"/>
      <c r="SEO50" s="467"/>
      <c r="SEP50" s="467"/>
      <c r="SEQ50" s="467"/>
      <c r="SER50" s="467"/>
      <c r="SES50" s="467"/>
      <c r="SET50" s="467"/>
      <c r="SEU50" s="467"/>
      <c r="SEV50" s="467"/>
      <c r="SEW50" s="467"/>
      <c r="SEX50" s="467"/>
      <c r="SEY50" s="467"/>
      <c r="SEZ50" s="467"/>
      <c r="SFA50" s="467"/>
      <c r="SFB50" s="467"/>
      <c r="SFC50" s="467"/>
      <c r="SFD50" s="467"/>
      <c r="SFE50" s="467"/>
      <c r="SFF50" s="467"/>
      <c r="SFG50" s="467"/>
      <c r="SFH50" s="467"/>
      <c r="SFI50" s="467"/>
      <c r="SFJ50" s="467"/>
      <c r="SFK50" s="467"/>
      <c r="SFL50" s="467"/>
      <c r="SFM50" s="467"/>
      <c r="SFN50" s="467"/>
      <c r="SFO50" s="467"/>
      <c r="SFP50" s="467"/>
      <c r="SFQ50" s="467"/>
      <c r="SFR50" s="467"/>
      <c r="SFS50" s="467"/>
      <c r="SFT50" s="467"/>
      <c r="SFU50" s="467"/>
      <c r="SFV50" s="467"/>
      <c r="SFW50" s="467"/>
      <c r="SFX50" s="467"/>
      <c r="SFY50" s="467"/>
      <c r="SFZ50" s="467"/>
      <c r="SGA50" s="467"/>
      <c r="SGB50" s="467"/>
      <c r="SGC50" s="467"/>
      <c r="SGD50" s="467"/>
      <c r="SGE50" s="467"/>
      <c r="SGF50" s="467"/>
      <c r="SGG50" s="467"/>
      <c r="SGH50" s="467"/>
      <c r="SGI50" s="467"/>
      <c r="SGJ50" s="467"/>
      <c r="SGK50" s="467"/>
      <c r="SGL50" s="467"/>
      <c r="SGM50" s="467"/>
      <c r="SGN50" s="467"/>
      <c r="SGO50" s="467"/>
      <c r="SGP50" s="467"/>
      <c r="SGQ50" s="467"/>
      <c r="SGR50" s="467"/>
      <c r="SGS50" s="467"/>
      <c r="SGT50" s="467"/>
      <c r="SGU50" s="467"/>
      <c r="SGV50" s="467"/>
      <c r="SGW50" s="467"/>
      <c r="SGX50" s="467"/>
      <c r="SGY50" s="467"/>
      <c r="SGZ50" s="467"/>
      <c r="SHA50" s="467"/>
      <c r="SHB50" s="467"/>
      <c r="SHC50" s="467"/>
      <c r="SHD50" s="467"/>
      <c r="SHE50" s="467"/>
      <c r="SHF50" s="467"/>
      <c r="SHG50" s="467"/>
      <c r="SHH50" s="467"/>
      <c r="SHI50" s="467"/>
      <c r="SHJ50" s="467"/>
      <c r="SHK50" s="467"/>
      <c r="SHL50" s="467"/>
      <c r="SHM50" s="467"/>
      <c r="SHN50" s="467"/>
      <c r="SHO50" s="467"/>
      <c r="SHP50" s="467"/>
      <c r="SHQ50" s="467"/>
      <c r="SHR50" s="467"/>
      <c r="SHS50" s="467"/>
      <c r="SHT50" s="467"/>
      <c r="SHU50" s="467"/>
      <c r="SHV50" s="467"/>
      <c r="SHW50" s="467"/>
      <c r="SHX50" s="467"/>
      <c r="SHY50" s="467"/>
      <c r="SHZ50" s="467"/>
      <c r="SIA50" s="467"/>
      <c r="SIB50" s="467"/>
      <c r="SIC50" s="467"/>
      <c r="SID50" s="467"/>
      <c r="SIE50" s="467"/>
      <c r="SIF50" s="467"/>
      <c r="SIG50" s="467"/>
      <c r="SIH50" s="467"/>
      <c r="SII50" s="467"/>
      <c r="SIJ50" s="467"/>
      <c r="SIK50" s="467"/>
      <c r="SIL50" s="467"/>
      <c r="SIM50" s="467"/>
      <c r="SIN50" s="467"/>
      <c r="SIO50" s="467"/>
      <c r="SIP50" s="467"/>
      <c r="SIQ50" s="467"/>
      <c r="SIR50" s="467"/>
      <c r="SIS50" s="467"/>
      <c r="SIT50" s="467"/>
      <c r="SIU50" s="467"/>
      <c r="SIV50" s="467"/>
      <c r="SIW50" s="467"/>
      <c r="SIX50" s="467"/>
      <c r="SIY50" s="467"/>
      <c r="SIZ50" s="467"/>
      <c r="SJA50" s="467"/>
      <c r="SJB50" s="467"/>
      <c r="SJC50" s="467"/>
      <c r="SJD50" s="467"/>
      <c r="SJE50" s="467"/>
      <c r="SJF50" s="467"/>
      <c r="SJG50" s="467"/>
      <c r="SJH50" s="467"/>
      <c r="SJI50" s="467"/>
      <c r="SJJ50" s="467"/>
      <c r="SJK50" s="467"/>
      <c r="SJL50" s="467"/>
      <c r="SJM50" s="467"/>
      <c r="SJN50" s="467"/>
      <c r="SJO50" s="467"/>
      <c r="SJP50" s="467"/>
      <c r="SJQ50" s="467"/>
      <c r="SJR50" s="467"/>
      <c r="SJS50" s="467"/>
      <c r="SJT50" s="467"/>
      <c r="SJU50" s="467"/>
      <c r="SJV50" s="467"/>
      <c r="SJW50" s="467"/>
      <c r="SJX50" s="467"/>
      <c r="SJY50" s="467"/>
      <c r="SJZ50" s="467"/>
      <c r="SKA50" s="467"/>
      <c r="SKB50" s="467"/>
      <c r="SKC50" s="467"/>
      <c r="SKD50" s="467"/>
      <c r="SKE50" s="467"/>
      <c r="SKF50" s="467"/>
      <c r="SKG50" s="467"/>
      <c r="SKH50" s="467"/>
      <c r="SKI50" s="467"/>
      <c r="SKJ50" s="467"/>
      <c r="SKK50" s="467"/>
      <c r="SKL50" s="467"/>
      <c r="SKM50" s="467"/>
      <c r="SKN50" s="467"/>
      <c r="SKO50" s="467"/>
      <c r="SKP50" s="467"/>
      <c r="SKQ50" s="467"/>
      <c r="SKR50" s="467"/>
      <c r="SKS50" s="467"/>
      <c r="SKT50" s="467"/>
      <c r="SKU50" s="467"/>
      <c r="SKV50" s="467"/>
      <c r="SKW50" s="467"/>
      <c r="SKX50" s="467"/>
      <c r="SKY50" s="467"/>
      <c r="SKZ50" s="467"/>
      <c r="SLA50" s="467"/>
      <c r="SLB50" s="467"/>
      <c r="SLC50" s="467"/>
      <c r="SLD50" s="467"/>
      <c r="SLE50" s="467"/>
      <c r="SLF50" s="467"/>
      <c r="SLG50" s="467"/>
      <c r="SLH50" s="467"/>
      <c r="SLI50" s="467"/>
      <c r="SLJ50" s="467"/>
      <c r="SLK50" s="467"/>
      <c r="SLL50" s="467"/>
      <c r="SLM50" s="467"/>
      <c r="SLN50" s="467"/>
      <c r="SLO50" s="467"/>
      <c r="SLP50" s="467"/>
      <c r="SLQ50" s="467"/>
      <c r="SLR50" s="467"/>
      <c r="SLS50" s="467"/>
      <c r="SLT50" s="467"/>
      <c r="SLU50" s="467"/>
      <c r="SLV50" s="467"/>
      <c r="SLW50" s="467"/>
      <c r="SLX50" s="467"/>
      <c r="SLY50" s="467"/>
      <c r="SLZ50" s="467"/>
      <c r="SMA50" s="467"/>
      <c r="SMB50" s="467"/>
      <c r="SMC50" s="467"/>
      <c r="SMD50" s="467"/>
      <c r="SME50" s="467"/>
      <c r="SMF50" s="467"/>
      <c r="SMG50" s="467"/>
      <c r="SMH50" s="467"/>
      <c r="SMI50" s="467"/>
      <c r="SMJ50" s="467"/>
      <c r="SMK50" s="467"/>
      <c r="SML50" s="467"/>
      <c r="SMM50" s="467"/>
      <c r="SMN50" s="467"/>
      <c r="SMO50" s="467"/>
      <c r="SMP50" s="467"/>
      <c r="SMQ50" s="467"/>
      <c r="SMR50" s="467"/>
      <c r="SMS50" s="467"/>
      <c r="SMT50" s="467"/>
      <c r="SMU50" s="467"/>
      <c r="SMV50" s="467"/>
      <c r="SMW50" s="467"/>
      <c r="SMX50" s="467"/>
      <c r="SMY50" s="467"/>
      <c r="SMZ50" s="467"/>
      <c r="SNA50" s="467"/>
      <c r="SNB50" s="467"/>
      <c r="SNC50" s="467"/>
      <c r="SND50" s="467"/>
      <c r="SNE50" s="467"/>
      <c r="SNF50" s="467"/>
      <c r="SNG50" s="467"/>
      <c r="SNH50" s="467"/>
      <c r="SNI50" s="467"/>
      <c r="SNJ50" s="467"/>
      <c r="SNK50" s="467"/>
      <c r="SNL50" s="467"/>
      <c r="SNM50" s="467"/>
      <c r="SNN50" s="467"/>
      <c r="SNO50" s="467"/>
      <c r="SNP50" s="467"/>
      <c r="SNQ50" s="467"/>
      <c r="SNR50" s="467"/>
      <c r="SNS50" s="467"/>
      <c r="SNT50" s="467"/>
      <c r="SNU50" s="467"/>
      <c r="SNV50" s="467"/>
      <c r="SNW50" s="467"/>
      <c r="SNX50" s="467"/>
      <c r="SNY50" s="467"/>
      <c r="SNZ50" s="467"/>
      <c r="SOA50" s="467"/>
      <c r="SOB50" s="467"/>
      <c r="SOC50" s="467"/>
      <c r="SOD50" s="467"/>
      <c r="SOE50" s="467"/>
      <c r="SOF50" s="467"/>
      <c r="SOG50" s="467"/>
      <c r="SOH50" s="467"/>
      <c r="SOI50" s="467"/>
      <c r="SOJ50" s="467"/>
      <c r="SOK50" s="467"/>
      <c r="SOL50" s="467"/>
      <c r="SOM50" s="467"/>
      <c r="SON50" s="467"/>
      <c r="SOO50" s="467"/>
      <c r="SOP50" s="467"/>
      <c r="SOQ50" s="467"/>
      <c r="SOR50" s="467"/>
      <c r="SOS50" s="467"/>
      <c r="SOT50" s="467"/>
      <c r="SOU50" s="467"/>
      <c r="SOV50" s="467"/>
      <c r="SOW50" s="467"/>
      <c r="SOX50" s="467"/>
      <c r="SOY50" s="467"/>
      <c r="SOZ50" s="467"/>
      <c r="SPA50" s="467"/>
      <c r="SPB50" s="467"/>
      <c r="SPC50" s="467"/>
      <c r="SPD50" s="467"/>
      <c r="SPE50" s="467"/>
      <c r="SPF50" s="467"/>
      <c r="SPG50" s="467"/>
      <c r="SPH50" s="467"/>
      <c r="SPI50" s="467"/>
      <c r="SPJ50" s="467"/>
      <c r="SPK50" s="467"/>
      <c r="SPL50" s="467"/>
      <c r="SPM50" s="467"/>
      <c r="SPN50" s="467"/>
      <c r="SPO50" s="467"/>
      <c r="SPP50" s="467"/>
      <c r="SPQ50" s="467"/>
      <c r="SPR50" s="467"/>
      <c r="SPS50" s="467"/>
      <c r="SPT50" s="467"/>
      <c r="SPU50" s="467"/>
      <c r="SPV50" s="467"/>
      <c r="SPW50" s="467"/>
      <c r="SPX50" s="467"/>
      <c r="SPY50" s="467"/>
      <c r="SPZ50" s="467"/>
      <c r="SQA50" s="467"/>
      <c r="SQB50" s="467"/>
      <c r="SQC50" s="467"/>
      <c r="SQD50" s="467"/>
      <c r="SQE50" s="467"/>
      <c r="SQF50" s="467"/>
      <c r="SQG50" s="467"/>
      <c r="SQH50" s="467"/>
      <c r="SQI50" s="467"/>
      <c r="SQJ50" s="467"/>
      <c r="SQK50" s="467"/>
      <c r="SQL50" s="467"/>
      <c r="SQM50" s="467"/>
      <c r="SQN50" s="467"/>
      <c r="SQO50" s="467"/>
      <c r="SQP50" s="467"/>
      <c r="SQQ50" s="467"/>
      <c r="SQR50" s="467"/>
      <c r="SQS50" s="467"/>
      <c r="SQT50" s="467"/>
      <c r="SQU50" s="467"/>
      <c r="SQV50" s="467"/>
      <c r="SQW50" s="467"/>
      <c r="SQX50" s="467"/>
      <c r="SQY50" s="467"/>
      <c r="SQZ50" s="467"/>
      <c r="SRA50" s="467"/>
      <c r="SRB50" s="467"/>
      <c r="SRC50" s="467"/>
      <c r="SRD50" s="467"/>
      <c r="SRE50" s="467"/>
      <c r="SRF50" s="467"/>
      <c r="SRG50" s="467"/>
      <c r="SRH50" s="467"/>
      <c r="SRI50" s="467"/>
      <c r="SRJ50" s="467"/>
      <c r="SRK50" s="467"/>
      <c r="SRL50" s="467"/>
      <c r="SRM50" s="467"/>
      <c r="SRN50" s="467"/>
      <c r="SRO50" s="467"/>
      <c r="SRP50" s="467"/>
      <c r="SRQ50" s="467"/>
      <c r="SRR50" s="467"/>
      <c r="SRS50" s="467"/>
      <c r="SRT50" s="467"/>
      <c r="SRU50" s="467"/>
      <c r="SRV50" s="467"/>
      <c r="SRW50" s="467"/>
      <c r="SRX50" s="467"/>
      <c r="SRY50" s="467"/>
      <c r="SRZ50" s="467"/>
      <c r="SSA50" s="467"/>
      <c r="SSB50" s="467"/>
      <c r="SSC50" s="467"/>
      <c r="SSD50" s="467"/>
      <c r="SSE50" s="467"/>
      <c r="SSF50" s="467"/>
      <c r="SSG50" s="467"/>
      <c r="SSH50" s="467"/>
      <c r="SSI50" s="467"/>
      <c r="SSJ50" s="467"/>
      <c r="SSK50" s="467"/>
      <c r="SSL50" s="467"/>
      <c r="SSM50" s="467"/>
      <c r="SSN50" s="467"/>
      <c r="SSO50" s="467"/>
      <c r="SSP50" s="467"/>
      <c r="SSQ50" s="467"/>
      <c r="SSR50" s="467"/>
      <c r="SSS50" s="467"/>
      <c r="SST50" s="467"/>
      <c r="SSU50" s="467"/>
      <c r="SSV50" s="467"/>
      <c r="SSW50" s="467"/>
      <c r="SSX50" s="467"/>
      <c r="SSY50" s="467"/>
      <c r="SSZ50" s="467"/>
      <c r="STA50" s="467"/>
      <c r="STB50" s="467"/>
      <c r="STC50" s="467"/>
      <c r="STD50" s="467"/>
      <c r="STE50" s="467"/>
      <c r="STF50" s="467"/>
      <c r="STG50" s="467"/>
      <c r="STH50" s="467"/>
      <c r="STI50" s="467"/>
      <c r="STJ50" s="467"/>
      <c r="STK50" s="467"/>
      <c r="STL50" s="467"/>
      <c r="STM50" s="467"/>
      <c r="STN50" s="467"/>
      <c r="STO50" s="467"/>
      <c r="STP50" s="467"/>
      <c r="STQ50" s="467"/>
      <c r="STR50" s="467"/>
      <c r="STS50" s="467"/>
      <c r="STT50" s="467"/>
      <c r="STU50" s="467"/>
      <c r="STV50" s="467"/>
      <c r="STW50" s="467"/>
      <c r="STX50" s="467"/>
      <c r="STY50" s="467"/>
      <c r="STZ50" s="467"/>
      <c r="SUA50" s="467"/>
      <c r="SUB50" s="467"/>
      <c r="SUC50" s="467"/>
      <c r="SUD50" s="467"/>
      <c r="SUE50" s="467"/>
      <c r="SUF50" s="467"/>
      <c r="SUG50" s="467"/>
      <c r="SUH50" s="467"/>
      <c r="SUI50" s="467"/>
      <c r="SUJ50" s="467"/>
      <c r="SUK50" s="467"/>
      <c r="SUL50" s="467"/>
      <c r="SUM50" s="467"/>
      <c r="SUN50" s="467"/>
      <c r="SUO50" s="467"/>
      <c r="SUP50" s="467"/>
      <c r="SUQ50" s="467"/>
      <c r="SUR50" s="467"/>
      <c r="SUS50" s="467"/>
      <c r="SUT50" s="467"/>
      <c r="SUU50" s="467"/>
      <c r="SUV50" s="467"/>
      <c r="SUW50" s="467"/>
      <c r="SUX50" s="467"/>
      <c r="SUY50" s="467"/>
      <c r="SUZ50" s="467"/>
      <c r="SVA50" s="467"/>
      <c r="SVB50" s="467"/>
      <c r="SVC50" s="467"/>
      <c r="SVD50" s="467"/>
      <c r="SVE50" s="467"/>
      <c r="SVF50" s="467"/>
      <c r="SVG50" s="467"/>
      <c r="SVH50" s="467"/>
      <c r="SVI50" s="467"/>
      <c r="SVJ50" s="467"/>
      <c r="SVK50" s="467"/>
      <c r="SVL50" s="467"/>
      <c r="SVM50" s="467"/>
      <c r="SVN50" s="467"/>
      <c r="SVO50" s="467"/>
      <c r="SVP50" s="467"/>
      <c r="SVQ50" s="467"/>
      <c r="SVR50" s="467"/>
      <c r="SVS50" s="467"/>
      <c r="SVT50" s="467"/>
      <c r="SVU50" s="467"/>
      <c r="SVV50" s="467"/>
      <c r="SVW50" s="467"/>
      <c r="SVX50" s="467"/>
      <c r="SVY50" s="467"/>
      <c r="SVZ50" s="467"/>
      <c r="SWA50" s="467"/>
      <c r="SWB50" s="467"/>
      <c r="SWC50" s="467"/>
      <c r="SWD50" s="467"/>
      <c r="SWE50" s="467"/>
      <c r="SWF50" s="467"/>
      <c r="SWG50" s="467"/>
      <c r="SWH50" s="467"/>
      <c r="SWI50" s="467"/>
      <c r="SWJ50" s="467"/>
      <c r="SWK50" s="467"/>
      <c r="SWL50" s="467"/>
      <c r="SWM50" s="467"/>
      <c r="SWN50" s="467"/>
      <c r="SWO50" s="467"/>
      <c r="SWP50" s="467"/>
      <c r="SWQ50" s="467"/>
      <c r="SWR50" s="467"/>
      <c r="SWS50" s="467"/>
      <c r="SWT50" s="467"/>
      <c r="SWU50" s="467"/>
      <c r="SWV50" s="467"/>
      <c r="SWW50" s="467"/>
      <c r="SWX50" s="467"/>
      <c r="SWY50" s="467"/>
      <c r="SWZ50" s="467"/>
      <c r="SXA50" s="467"/>
      <c r="SXB50" s="467"/>
      <c r="SXC50" s="467"/>
      <c r="SXD50" s="467"/>
      <c r="SXE50" s="467"/>
      <c r="SXF50" s="467"/>
      <c r="SXG50" s="467"/>
      <c r="SXH50" s="467"/>
      <c r="SXI50" s="467"/>
      <c r="SXJ50" s="467"/>
      <c r="SXK50" s="467"/>
      <c r="SXL50" s="467"/>
      <c r="SXM50" s="467"/>
      <c r="SXN50" s="467"/>
      <c r="SXO50" s="467"/>
      <c r="SXP50" s="467"/>
      <c r="SXQ50" s="467"/>
      <c r="SXR50" s="467"/>
      <c r="SXS50" s="467"/>
      <c r="SXT50" s="467"/>
      <c r="SXU50" s="467"/>
      <c r="SXV50" s="467"/>
      <c r="SXW50" s="467"/>
      <c r="SXX50" s="467"/>
      <c r="SXY50" s="467"/>
      <c r="SXZ50" s="467"/>
      <c r="SYA50" s="467"/>
      <c r="SYB50" s="467"/>
      <c r="SYC50" s="467"/>
      <c r="SYD50" s="467"/>
      <c r="SYE50" s="467"/>
      <c r="SYF50" s="467"/>
      <c r="SYG50" s="467"/>
      <c r="SYH50" s="467"/>
      <c r="SYI50" s="467"/>
      <c r="SYJ50" s="467"/>
      <c r="SYK50" s="467"/>
      <c r="SYL50" s="467"/>
      <c r="SYM50" s="467"/>
      <c r="SYN50" s="467"/>
      <c r="SYO50" s="467"/>
      <c r="SYP50" s="467"/>
      <c r="SYQ50" s="467"/>
      <c r="SYR50" s="467"/>
      <c r="SYS50" s="467"/>
      <c r="SYT50" s="467"/>
      <c r="SYU50" s="467"/>
      <c r="SYV50" s="467"/>
      <c r="SYW50" s="467"/>
      <c r="SYX50" s="467"/>
      <c r="SYY50" s="467"/>
      <c r="SYZ50" s="467"/>
      <c r="SZA50" s="467"/>
      <c r="SZB50" s="467"/>
      <c r="SZC50" s="467"/>
      <c r="SZD50" s="467"/>
      <c r="SZE50" s="467"/>
      <c r="SZF50" s="467"/>
      <c r="SZG50" s="467"/>
      <c r="SZH50" s="467"/>
      <c r="SZI50" s="467"/>
      <c r="SZJ50" s="467"/>
      <c r="SZK50" s="467"/>
      <c r="SZL50" s="467"/>
      <c r="SZM50" s="467"/>
      <c r="SZN50" s="467"/>
      <c r="SZO50" s="467"/>
      <c r="SZP50" s="467"/>
      <c r="SZQ50" s="467"/>
      <c r="SZR50" s="467"/>
      <c r="SZS50" s="467"/>
      <c r="SZT50" s="467"/>
      <c r="SZU50" s="467"/>
      <c r="SZV50" s="467"/>
      <c r="SZW50" s="467"/>
      <c r="SZX50" s="467"/>
      <c r="SZY50" s="467"/>
      <c r="SZZ50" s="467"/>
      <c r="TAA50" s="467"/>
      <c r="TAB50" s="467"/>
      <c r="TAC50" s="467"/>
      <c r="TAD50" s="467"/>
      <c r="TAE50" s="467"/>
      <c r="TAF50" s="467"/>
      <c r="TAG50" s="467"/>
      <c r="TAH50" s="467"/>
      <c r="TAI50" s="467"/>
      <c r="TAJ50" s="467"/>
      <c r="TAK50" s="467"/>
      <c r="TAL50" s="467"/>
      <c r="TAM50" s="467"/>
      <c r="TAN50" s="467"/>
      <c r="TAO50" s="467"/>
      <c r="TAP50" s="467"/>
      <c r="TAQ50" s="467"/>
      <c r="TAR50" s="467"/>
      <c r="TAS50" s="467"/>
      <c r="TAT50" s="467"/>
      <c r="TAU50" s="467"/>
      <c r="TAV50" s="467"/>
      <c r="TAW50" s="467"/>
      <c r="TAX50" s="467"/>
      <c r="TAY50" s="467"/>
      <c r="TAZ50" s="467"/>
      <c r="TBA50" s="467"/>
      <c r="TBB50" s="467"/>
      <c r="TBC50" s="467"/>
      <c r="TBD50" s="467"/>
      <c r="TBE50" s="467"/>
      <c r="TBF50" s="467"/>
      <c r="TBG50" s="467"/>
      <c r="TBH50" s="467"/>
      <c r="TBI50" s="467"/>
      <c r="TBJ50" s="467"/>
      <c r="TBK50" s="467"/>
      <c r="TBL50" s="467"/>
      <c r="TBM50" s="467"/>
      <c r="TBN50" s="467"/>
      <c r="TBO50" s="467"/>
      <c r="TBP50" s="467"/>
      <c r="TBQ50" s="467"/>
      <c r="TBR50" s="467"/>
      <c r="TBS50" s="467"/>
      <c r="TBT50" s="467"/>
      <c r="TBU50" s="467"/>
      <c r="TBV50" s="467"/>
      <c r="TBW50" s="467"/>
      <c r="TBX50" s="467"/>
      <c r="TBY50" s="467"/>
      <c r="TBZ50" s="467"/>
      <c r="TCA50" s="467"/>
      <c r="TCB50" s="467"/>
      <c r="TCC50" s="467"/>
      <c r="TCD50" s="467"/>
      <c r="TCE50" s="467"/>
      <c r="TCF50" s="467"/>
      <c r="TCG50" s="467"/>
      <c r="TCH50" s="467"/>
      <c r="TCI50" s="467"/>
      <c r="TCJ50" s="467"/>
      <c r="TCK50" s="467"/>
      <c r="TCL50" s="467"/>
      <c r="TCM50" s="467"/>
      <c r="TCN50" s="467"/>
      <c r="TCO50" s="467"/>
      <c r="TCP50" s="467"/>
      <c r="TCQ50" s="467"/>
      <c r="TCR50" s="467"/>
      <c r="TCS50" s="467"/>
      <c r="TCT50" s="467"/>
      <c r="TCU50" s="467"/>
      <c r="TCV50" s="467"/>
      <c r="TCW50" s="467"/>
      <c r="TCX50" s="467"/>
      <c r="TCY50" s="467"/>
      <c r="TCZ50" s="467"/>
      <c r="TDA50" s="467"/>
      <c r="TDB50" s="467"/>
      <c r="TDC50" s="467"/>
      <c r="TDD50" s="467"/>
      <c r="TDE50" s="467"/>
      <c r="TDF50" s="467"/>
      <c r="TDG50" s="467"/>
      <c r="TDH50" s="467"/>
      <c r="TDI50" s="467"/>
      <c r="TDJ50" s="467"/>
      <c r="TDK50" s="467"/>
      <c r="TDL50" s="467"/>
      <c r="TDM50" s="467"/>
      <c r="TDN50" s="467"/>
      <c r="TDO50" s="467"/>
      <c r="TDP50" s="467"/>
      <c r="TDQ50" s="467"/>
      <c r="TDR50" s="467"/>
      <c r="TDS50" s="467"/>
      <c r="TDT50" s="467"/>
      <c r="TDU50" s="467"/>
      <c r="TDV50" s="467"/>
      <c r="TDW50" s="467"/>
      <c r="TDX50" s="467"/>
      <c r="TDY50" s="467"/>
      <c r="TDZ50" s="467"/>
      <c r="TEA50" s="467"/>
      <c r="TEB50" s="467"/>
      <c r="TEC50" s="467"/>
      <c r="TED50" s="467"/>
      <c r="TEE50" s="467"/>
      <c r="TEF50" s="467"/>
      <c r="TEG50" s="467"/>
      <c r="TEH50" s="467"/>
      <c r="TEI50" s="467"/>
      <c r="TEJ50" s="467"/>
      <c r="TEK50" s="467"/>
      <c r="TEL50" s="467"/>
      <c r="TEM50" s="467"/>
      <c r="TEN50" s="467"/>
      <c r="TEO50" s="467"/>
      <c r="TEP50" s="467"/>
      <c r="TEQ50" s="467"/>
      <c r="TER50" s="467"/>
      <c r="TES50" s="467"/>
      <c r="TET50" s="467"/>
      <c r="TEU50" s="467"/>
      <c r="TEV50" s="467"/>
      <c r="TEW50" s="467"/>
      <c r="TEX50" s="467"/>
      <c r="TEY50" s="467"/>
      <c r="TEZ50" s="467"/>
      <c r="TFA50" s="467"/>
      <c r="TFB50" s="467"/>
      <c r="TFC50" s="467"/>
      <c r="TFD50" s="467"/>
      <c r="TFE50" s="467"/>
      <c r="TFF50" s="467"/>
      <c r="TFG50" s="467"/>
      <c r="TFH50" s="467"/>
      <c r="TFI50" s="467"/>
      <c r="TFJ50" s="467"/>
      <c r="TFK50" s="467"/>
      <c r="TFL50" s="467"/>
      <c r="TFM50" s="467"/>
      <c r="TFN50" s="467"/>
      <c r="TFO50" s="467"/>
      <c r="TFP50" s="467"/>
      <c r="TFQ50" s="467"/>
      <c r="TFR50" s="467"/>
      <c r="TFS50" s="467"/>
      <c r="TFT50" s="467"/>
      <c r="TFU50" s="467"/>
      <c r="TFV50" s="467"/>
      <c r="TFW50" s="467"/>
      <c r="TFX50" s="467"/>
      <c r="TFY50" s="467"/>
      <c r="TFZ50" s="467"/>
      <c r="TGA50" s="467"/>
      <c r="TGB50" s="467"/>
      <c r="TGC50" s="467"/>
      <c r="TGD50" s="467"/>
      <c r="TGE50" s="467"/>
      <c r="TGF50" s="467"/>
      <c r="TGG50" s="467"/>
      <c r="TGH50" s="467"/>
      <c r="TGI50" s="467"/>
      <c r="TGJ50" s="467"/>
      <c r="TGK50" s="467"/>
      <c r="TGL50" s="467"/>
      <c r="TGM50" s="467"/>
      <c r="TGN50" s="467"/>
      <c r="TGO50" s="467"/>
      <c r="TGP50" s="467"/>
      <c r="TGQ50" s="467"/>
      <c r="TGR50" s="467"/>
      <c r="TGS50" s="467"/>
      <c r="TGT50" s="467"/>
      <c r="TGU50" s="467"/>
      <c r="TGV50" s="467"/>
      <c r="TGW50" s="467"/>
      <c r="TGX50" s="467"/>
      <c r="TGY50" s="467"/>
      <c r="TGZ50" s="467"/>
      <c r="THA50" s="467"/>
      <c r="THB50" s="467"/>
      <c r="THC50" s="467"/>
      <c r="THD50" s="467"/>
      <c r="THE50" s="467"/>
      <c r="THF50" s="467"/>
      <c r="THG50" s="467"/>
      <c r="THH50" s="467"/>
      <c r="THI50" s="467"/>
      <c r="THJ50" s="467"/>
      <c r="THK50" s="467"/>
      <c r="THL50" s="467"/>
      <c r="THM50" s="467"/>
      <c r="THN50" s="467"/>
      <c r="THO50" s="467"/>
      <c r="THP50" s="467"/>
      <c r="THQ50" s="467"/>
      <c r="THR50" s="467"/>
      <c r="THS50" s="467"/>
      <c r="THT50" s="467"/>
      <c r="THU50" s="467"/>
      <c r="THV50" s="467"/>
      <c r="THW50" s="467"/>
      <c r="THX50" s="467"/>
      <c r="THY50" s="467"/>
      <c r="THZ50" s="467"/>
      <c r="TIA50" s="467"/>
      <c r="TIB50" s="467"/>
      <c r="TIC50" s="467"/>
      <c r="TID50" s="467"/>
      <c r="TIE50" s="467"/>
      <c r="TIF50" s="467"/>
      <c r="TIG50" s="467"/>
      <c r="TIH50" s="467"/>
      <c r="TII50" s="467"/>
      <c r="TIJ50" s="467"/>
      <c r="TIK50" s="467"/>
      <c r="TIL50" s="467"/>
      <c r="TIM50" s="467"/>
      <c r="TIN50" s="467"/>
      <c r="TIO50" s="467"/>
      <c r="TIP50" s="467"/>
      <c r="TIQ50" s="467"/>
      <c r="TIR50" s="467"/>
      <c r="TIS50" s="467"/>
      <c r="TIT50" s="467"/>
      <c r="TIU50" s="467"/>
      <c r="TIV50" s="467"/>
      <c r="TIW50" s="467"/>
      <c r="TIX50" s="467"/>
      <c r="TIY50" s="467"/>
      <c r="TIZ50" s="467"/>
      <c r="TJA50" s="467"/>
      <c r="TJB50" s="467"/>
      <c r="TJC50" s="467"/>
      <c r="TJD50" s="467"/>
      <c r="TJE50" s="467"/>
      <c r="TJF50" s="467"/>
      <c r="TJG50" s="467"/>
      <c r="TJH50" s="467"/>
      <c r="TJI50" s="467"/>
      <c r="TJJ50" s="467"/>
      <c r="TJK50" s="467"/>
      <c r="TJL50" s="467"/>
      <c r="TJM50" s="467"/>
      <c r="TJN50" s="467"/>
      <c r="TJO50" s="467"/>
      <c r="TJP50" s="467"/>
      <c r="TJQ50" s="467"/>
      <c r="TJR50" s="467"/>
      <c r="TJS50" s="467"/>
      <c r="TJT50" s="467"/>
      <c r="TJU50" s="467"/>
      <c r="TJV50" s="467"/>
      <c r="TJW50" s="467"/>
      <c r="TJX50" s="467"/>
      <c r="TJY50" s="467"/>
      <c r="TJZ50" s="467"/>
      <c r="TKA50" s="467"/>
      <c r="TKB50" s="467"/>
      <c r="TKC50" s="467"/>
      <c r="TKD50" s="467"/>
      <c r="TKE50" s="467"/>
      <c r="TKF50" s="467"/>
      <c r="TKG50" s="467"/>
      <c r="TKH50" s="467"/>
      <c r="TKI50" s="467"/>
      <c r="TKJ50" s="467"/>
      <c r="TKK50" s="467"/>
      <c r="TKL50" s="467"/>
      <c r="TKM50" s="467"/>
      <c r="TKN50" s="467"/>
      <c r="TKO50" s="467"/>
      <c r="TKP50" s="467"/>
      <c r="TKQ50" s="467"/>
      <c r="TKR50" s="467"/>
      <c r="TKS50" s="467"/>
      <c r="TKT50" s="467"/>
      <c r="TKU50" s="467"/>
      <c r="TKV50" s="467"/>
      <c r="TKW50" s="467"/>
      <c r="TKX50" s="467"/>
      <c r="TKY50" s="467"/>
      <c r="TKZ50" s="467"/>
      <c r="TLA50" s="467"/>
      <c r="TLB50" s="467"/>
      <c r="TLC50" s="467"/>
      <c r="TLD50" s="467"/>
      <c r="TLE50" s="467"/>
      <c r="TLF50" s="467"/>
      <c r="TLG50" s="467"/>
      <c r="TLH50" s="467"/>
      <c r="TLI50" s="467"/>
      <c r="TLJ50" s="467"/>
      <c r="TLK50" s="467"/>
      <c r="TLL50" s="467"/>
      <c r="TLM50" s="467"/>
      <c r="TLN50" s="467"/>
      <c r="TLO50" s="467"/>
      <c r="TLP50" s="467"/>
      <c r="TLQ50" s="467"/>
      <c r="TLR50" s="467"/>
      <c r="TLS50" s="467"/>
      <c r="TLT50" s="467"/>
      <c r="TLU50" s="467"/>
      <c r="TLV50" s="467"/>
      <c r="TLW50" s="467"/>
      <c r="TLX50" s="467"/>
      <c r="TLY50" s="467"/>
      <c r="TLZ50" s="467"/>
      <c r="TMA50" s="467"/>
      <c r="TMB50" s="467"/>
      <c r="TMC50" s="467"/>
      <c r="TMD50" s="467"/>
      <c r="TME50" s="467"/>
      <c r="TMF50" s="467"/>
      <c r="TMG50" s="467"/>
      <c r="TMH50" s="467"/>
      <c r="TMI50" s="467"/>
      <c r="TMJ50" s="467"/>
      <c r="TMK50" s="467"/>
      <c r="TML50" s="467"/>
      <c r="TMM50" s="467"/>
      <c r="TMN50" s="467"/>
      <c r="TMO50" s="467"/>
      <c r="TMP50" s="467"/>
      <c r="TMQ50" s="467"/>
      <c r="TMR50" s="467"/>
      <c r="TMS50" s="467"/>
      <c r="TMT50" s="467"/>
      <c r="TMU50" s="467"/>
      <c r="TMV50" s="467"/>
      <c r="TMW50" s="467"/>
      <c r="TMX50" s="467"/>
      <c r="TMY50" s="467"/>
      <c r="TMZ50" s="467"/>
      <c r="TNA50" s="467"/>
      <c r="TNB50" s="467"/>
      <c r="TNC50" s="467"/>
      <c r="TND50" s="467"/>
      <c r="TNE50" s="467"/>
      <c r="TNF50" s="467"/>
      <c r="TNG50" s="467"/>
      <c r="TNH50" s="467"/>
      <c r="TNI50" s="467"/>
      <c r="TNJ50" s="467"/>
      <c r="TNK50" s="467"/>
      <c r="TNL50" s="467"/>
      <c r="TNM50" s="467"/>
      <c r="TNN50" s="467"/>
      <c r="TNO50" s="467"/>
      <c r="TNP50" s="467"/>
      <c r="TNQ50" s="467"/>
      <c r="TNR50" s="467"/>
      <c r="TNS50" s="467"/>
      <c r="TNT50" s="467"/>
      <c r="TNU50" s="467"/>
      <c r="TNV50" s="467"/>
      <c r="TNW50" s="467"/>
      <c r="TNX50" s="467"/>
      <c r="TNY50" s="467"/>
      <c r="TNZ50" s="467"/>
      <c r="TOA50" s="467"/>
      <c r="TOB50" s="467"/>
      <c r="TOC50" s="467"/>
      <c r="TOD50" s="467"/>
      <c r="TOE50" s="467"/>
      <c r="TOF50" s="467"/>
      <c r="TOG50" s="467"/>
      <c r="TOH50" s="467"/>
      <c r="TOI50" s="467"/>
      <c r="TOJ50" s="467"/>
      <c r="TOK50" s="467"/>
      <c r="TOL50" s="467"/>
      <c r="TOM50" s="467"/>
      <c r="TON50" s="467"/>
      <c r="TOO50" s="467"/>
      <c r="TOP50" s="467"/>
      <c r="TOQ50" s="467"/>
      <c r="TOR50" s="467"/>
      <c r="TOS50" s="467"/>
      <c r="TOT50" s="467"/>
      <c r="TOU50" s="467"/>
      <c r="TOV50" s="467"/>
      <c r="TOW50" s="467"/>
      <c r="TOX50" s="467"/>
      <c r="TOY50" s="467"/>
      <c r="TOZ50" s="467"/>
      <c r="TPA50" s="467"/>
      <c r="TPB50" s="467"/>
      <c r="TPC50" s="467"/>
      <c r="TPD50" s="467"/>
      <c r="TPE50" s="467"/>
      <c r="TPF50" s="467"/>
      <c r="TPG50" s="467"/>
      <c r="TPH50" s="467"/>
      <c r="TPI50" s="467"/>
      <c r="TPJ50" s="467"/>
      <c r="TPK50" s="467"/>
      <c r="TPL50" s="467"/>
      <c r="TPM50" s="467"/>
      <c r="TPN50" s="467"/>
      <c r="TPO50" s="467"/>
      <c r="TPP50" s="467"/>
      <c r="TPQ50" s="467"/>
      <c r="TPR50" s="467"/>
      <c r="TPS50" s="467"/>
      <c r="TPT50" s="467"/>
      <c r="TPU50" s="467"/>
      <c r="TPV50" s="467"/>
      <c r="TPW50" s="467"/>
      <c r="TPX50" s="467"/>
      <c r="TPY50" s="467"/>
      <c r="TPZ50" s="467"/>
      <c r="TQA50" s="467"/>
      <c r="TQB50" s="467"/>
      <c r="TQC50" s="467"/>
      <c r="TQD50" s="467"/>
      <c r="TQE50" s="467"/>
      <c r="TQF50" s="467"/>
      <c r="TQG50" s="467"/>
      <c r="TQH50" s="467"/>
      <c r="TQI50" s="467"/>
      <c r="TQJ50" s="467"/>
      <c r="TQK50" s="467"/>
      <c r="TQL50" s="467"/>
      <c r="TQM50" s="467"/>
      <c r="TQN50" s="467"/>
      <c r="TQO50" s="467"/>
      <c r="TQP50" s="467"/>
      <c r="TQQ50" s="467"/>
      <c r="TQR50" s="467"/>
      <c r="TQS50" s="467"/>
      <c r="TQT50" s="467"/>
      <c r="TQU50" s="467"/>
      <c r="TQV50" s="467"/>
      <c r="TQW50" s="467"/>
      <c r="TQX50" s="467"/>
      <c r="TQY50" s="467"/>
      <c r="TQZ50" s="467"/>
      <c r="TRA50" s="467"/>
      <c r="TRB50" s="467"/>
      <c r="TRC50" s="467"/>
      <c r="TRD50" s="467"/>
      <c r="TRE50" s="467"/>
      <c r="TRF50" s="467"/>
      <c r="TRG50" s="467"/>
      <c r="TRH50" s="467"/>
      <c r="TRI50" s="467"/>
      <c r="TRJ50" s="467"/>
      <c r="TRK50" s="467"/>
      <c r="TRL50" s="467"/>
      <c r="TRM50" s="467"/>
      <c r="TRN50" s="467"/>
      <c r="TRO50" s="467"/>
      <c r="TRP50" s="467"/>
      <c r="TRQ50" s="467"/>
      <c r="TRR50" s="467"/>
      <c r="TRS50" s="467"/>
      <c r="TRT50" s="467"/>
      <c r="TRU50" s="467"/>
      <c r="TRV50" s="467"/>
      <c r="TRW50" s="467"/>
      <c r="TRX50" s="467"/>
      <c r="TRY50" s="467"/>
      <c r="TRZ50" s="467"/>
      <c r="TSA50" s="467"/>
      <c r="TSB50" s="467"/>
      <c r="TSC50" s="467"/>
      <c r="TSD50" s="467"/>
      <c r="TSE50" s="467"/>
      <c r="TSF50" s="467"/>
      <c r="TSG50" s="467"/>
      <c r="TSH50" s="467"/>
      <c r="TSI50" s="467"/>
      <c r="TSJ50" s="467"/>
      <c r="TSK50" s="467"/>
      <c r="TSL50" s="467"/>
      <c r="TSM50" s="467"/>
      <c r="TSN50" s="467"/>
      <c r="TSO50" s="467"/>
      <c r="TSP50" s="467"/>
      <c r="TSQ50" s="467"/>
      <c r="TSR50" s="467"/>
      <c r="TSS50" s="467"/>
      <c r="TST50" s="467"/>
      <c r="TSU50" s="467"/>
      <c r="TSV50" s="467"/>
      <c r="TSW50" s="467"/>
      <c r="TSX50" s="467"/>
      <c r="TSY50" s="467"/>
      <c r="TSZ50" s="467"/>
      <c r="TTA50" s="467"/>
      <c r="TTB50" s="467"/>
      <c r="TTC50" s="467"/>
      <c r="TTD50" s="467"/>
      <c r="TTE50" s="467"/>
      <c r="TTF50" s="467"/>
      <c r="TTG50" s="467"/>
      <c r="TTH50" s="467"/>
      <c r="TTI50" s="467"/>
      <c r="TTJ50" s="467"/>
      <c r="TTK50" s="467"/>
      <c r="TTL50" s="467"/>
      <c r="TTM50" s="467"/>
      <c r="TTN50" s="467"/>
      <c r="TTO50" s="467"/>
      <c r="TTP50" s="467"/>
      <c r="TTQ50" s="467"/>
      <c r="TTR50" s="467"/>
      <c r="TTS50" s="467"/>
      <c r="TTT50" s="467"/>
      <c r="TTU50" s="467"/>
      <c r="TTV50" s="467"/>
      <c r="TTW50" s="467"/>
      <c r="TTX50" s="467"/>
      <c r="TTY50" s="467"/>
      <c r="TTZ50" s="467"/>
      <c r="TUA50" s="467"/>
      <c r="TUB50" s="467"/>
      <c r="TUC50" s="467"/>
      <c r="TUD50" s="467"/>
      <c r="TUE50" s="467"/>
      <c r="TUF50" s="467"/>
      <c r="TUG50" s="467"/>
      <c r="TUH50" s="467"/>
      <c r="TUI50" s="467"/>
      <c r="TUJ50" s="467"/>
      <c r="TUK50" s="467"/>
      <c r="TUL50" s="467"/>
      <c r="TUM50" s="467"/>
      <c r="TUN50" s="467"/>
      <c r="TUO50" s="467"/>
      <c r="TUP50" s="467"/>
      <c r="TUQ50" s="467"/>
      <c r="TUR50" s="467"/>
      <c r="TUS50" s="467"/>
      <c r="TUT50" s="467"/>
      <c r="TUU50" s="467"/>
      <c r="TUV50" s="467"/>
      <c r="TUW50" s="467"/>
      <c r="TUX50" s="467"/>
      <c r="TUY50" s="467"/>
      <c r="TUZ50" s="467"/>
      <c r="TVA50" s="467"/>
      <c r="TVB50" s="467"/>
      <c r="TVC50" s="467"/>
      <c r="TVD50" s="467"/>
      <c r="TVE50" s="467"/>
      <c r="TVF50" s="467"/>
      <c r="TVG50" s="467"/>
      <c r="TVH50" s="467"/>
      <c r="TVI50" s="467"/>
      <c r="TVJ50" s="467"/>
      <c r="TVK50" s="467"/>
      <c r="TVL50" s="467"/>
      <c r="TVM50" s="467"/>
      <c r="TVN50" s="467"/>
      <c r="TVO50" s="467"/>
      <c r="TVP50" s="467"/>
      <c r="TVQ50" s="467"/>
      <c r="TVR50" s="467"/>
      <c r="TVS50" s="467"/>
      <c r="TVT50" s="467"/>
      <c r="TVU50" s="467"/>
      <c r="TVV50" s="467"/>
      <c r="TVW50" s="467"/>
      <c r="TVX50" s="467"/>
      <c r="TVY50" s="467"/>
      <c r="TVZ50" s="467"/>
      <c r="TWA50" s="467"/>
      <c r="TWB50" s="467"/>
      <c r="TWC50" s="467"/>
      <c r="TWD50" s="467"/>
      <c r="TWE50" s="467"/>
      <c r="TWF50" s="467"/>
      <c r="TWG50" s="467"/>
      <c r="TWH50" s="467"/>
      <c r="TWI50" s="467"/>
      <c r="TWJ50" s="467"/>
      <c r="TWK50" s="467"/>
      <c r="TWL50" s="467"/>
      <c r="TWM50" s="467"/>
      <c r="TWN50" s="467"/>
      <c r="TWO50" s="467"/>
      <c r="TWP50" s="467"/>
      <c r="TWQ50" s="467"/>
      <c r="TWR50" s="467"/>
      <c r="TWS50" s="467"/>
      <c r="TWT50" s="467"/>
      <c r="TWU50" s="467"/>
      <c r="TWV50" s="467"/>
      <c r="TWW50" s="467"/>
      <c r="TWX50" s="467"/>
      <c r="TWY50" s="467"/>
      <c r="TWZ50" s="467"/>
      <c r="TXA50" s="467"/>
      <c r="TXB50" s="467"/>
      <c r="TXC50" s="467"/>
      <c r="TXD50" s="467"/>
      <c r="TXE50" s="467"/>
      <c r="TXF50" s="467"/>
      <c r="TXG50" s="467"/>
      <c r="TXH50" s="467"/>
      <c r="TXI50" s="467"/>
      <c r="TXJ50" s="467"/>
      <c r="TXK50" s="467"/>
      <c r="TXL50" s="467"/>
      <c r="TXM50" s="467"/>
      <c r="TXN50" s="467"/>
      <c r="TXO50" s="467"/>
      <c r="TXP50" s="467"/>
      <c r="TXQ50" s="467"/>
      <c r="TXR50" s="467"/>
      <c r="TXS50" s="467"/>
      <c r="TXT50" s="467"/>
      <c r="TXU50" s="467"/>
      <c r="TXV50" s="467"/>
      <c r="TXW50" s="467"/>
      <c r="TXX50" s="467"/>
      <c r="TXY50" s="467"/>
      <c r="TXZ50" s="467"/>
      <c r="TYA50" s="467"/>
      <c r="TYB50" s="467"/>
      <c r="TYC50" s="467"/>
      <c r="TYD50" s="467"/>
      <c r="TYE50" s="467"/>
      <c r="TYF50" s="467"/>
      <c r="TYG50" s="467"/>
      <c r="TYH50" s="467"/>
      <c r="TYI50" s="467"/>
      <c r="TYJ50" s="467"/>
      <c r="TYK50" s="467"/>
      <c r="TYL50" s="467"/>
      <c r="TYM50" s="467"/>
      <c r="TYN50" s="467"/>
      <c r="TYO50" s="467"/>
      <c r="TYP50" s="467"/>
      <c r="TYQ50" s="467"/>
      <c r="TYR50" s="467"/>
      <c r="TYS50" s="467"/>
      <c r="TYT50" s="467"/>
      <c r="TYU50" s="467"/>
      <c r="TYV50" s="467"/>
      <c r="TYW50" s="467"/>
      <c r="TYX50" s="467"/>
      <c r="TYY50" s="467"/>
      <c r="TYZ50" s="467"/>
      <c r="TZA50" s="467"/>
      <c r="TZB50" s="467"/>
      <c r="TZC50" s="467"/>
      <c r="TZD50" s="467"/>
      <c r="TZE50" s="467"/>
      <c r="TZF50" s="467"/>
      <c r="TZG50" s="467"/>
      <c r="TZH50" s="467"/>
      <c r="TZI50" s="467"/>
      <c r="TZJ50" s="467"/>
      <c r="TZK50" s="467"/>
      <c r="TZL50" s="467"/>
      <c r="TZM50" s="467"/>
      <c r="TZN50" s="467"/>
      <c r="TZO50" s="467"/>
      <c r="TZP50" s="467"/>
      <c r="TZQ50" s="467"/>
      <c r="TZR50" s="467"/>
      <c r="TZS50" s="467"/>
      <c r="TZT50" s="467"/>
      <c r="TZU50" s="467"/>
      <c r="TZV50" s="467"/>
      <c r="TZW50" s="467"/>
      <c r="TZX50" s="467"/>
      <c r="TZY50" s="467"/>
      <c r="TZZ50" s="467"/>
      <c r="UAA50" s="467"/>
      <c r="UAB50" s="467"/>
      <c r="UAC50" s="467"/>
      <c r="UAD50" s="467"/>
      <c r="UAE50" s="467"/>
      <c r="UAF50" s="467"/>
      <c r="UAG50" s="467"/>
      <c r="UAH50" s="467"/>
      <c r="UAI50" s="467"/>
      <c r="UAJ50" s="467"/>
      <c r="UAK50" s="467"/>
      <c r="UAL50" s="467"/>
      <c r="UAM50" s="467"/>
      <c r="UAN50" s="467"/>
      <c r="UAO50" s="467"/>
      <c r="UAP50" s="467"/>
      <c r="UAQ50" s="467"/>
      <c r="UAR50" s="467"/>
      <c r="UAS50" s="467"/>
      <c r="UAT50" s="467"/>
      <c r="UAU50" s="467"/>
      <c r="UAV50" s="467"/>
      <c r="UAW50" s="467"/>
      <c r="UAX50" s="467"/>
      <c r="UAY50" s="467"/>
      <c r="UAZ50" s="467"/>
      <c r="UBA50" s="467"/>
      <c r="UBB50" s="467"/>
      <c r="UBC50" s="467"/>
      <c r="UBD50" s="467"/>
      <c r="UBE50" s="467"/>
      <c r="UBF50" s="467"/>
      <c r="UBG50" s="467"/>
      <c r="UBH50" s="467"/>
      <c r="UBI50" s="467"/>
      <c r="UBJ50" s="467"/>
      <c r="UBK50" s="467"/>
      <c r="UBL50" s="467"/>
      <c r="UBM50" s="467"/>
      <c r="UBN50" s="467"/>
      <c r="UBO50" s="467"/>
      <c r="UBP50" s="467"/>
      <c r="UBQ50" s="467"/>
      <c r="UBR50" s="467"/>
      <c r="UBS50" s="467"/>
      <c r="UBT50" s="467"/>
      <c r="UBU50" s="467"/>
      <c r="UBV50" s="467"/>
      <c r="UBW50" s="467"/>
      <c r="UBX50" s="467"/>
      <c r="UBY50" s="467"/>
      <c r="UBZ50" s="467"/>
      <c r="UCA50" s="467"/>
      <c r="UCB50" s="467"/>
      <c r="UCC50" s="467"/>
      <c r="UCD50" s="467"/>
      <c r="UCE50" s="467"/>
      <c r="UCF50" s="467"/>
      <c r="UCG50" s="467"/>
      <c r="UCH50" s="467"/>
      <c r="UCI50" s="467"/>
      <c r="UCJ50" s="467"/>
      <c r="UCK50" s="467"/>
      <c r="UCL50" s="467"/>
      <c r="UCM50" s="467"/>
      <c r="UCN50" s="467"/>
      <c r="UCO50" s="467"/>
      <c r="UCP50" s="467"/>
      <c r="UCQ50" s="467"/>
      <c r="UCR50" s="467"/>
      <c r="UCS50" s="467"/>
      <c r="UCT50" s="467"/>
      <c r="UCU50" s="467"/>
      <c r="UCV50" s="467"/>
      <c r="UCW50" s="467"/>
      <c r="UCX50" s="467"/>
      <c r="UCY50" s="467"/>
      <c r="UCZ50" s="467"/>
      <c r="UDA50" s="467"/>
      <c r="UDB50" s="467"/>
      <c r="UDC50" s="467"/>
      <c r="UDD50" s="467"/>
      <c r="UDE50" s="467"/>
      <c r="UDF50" s="467"/>
      <c r="UDG50" s="467"/>
      <c r="UDH50" s="467"/>
      <c r="UDI50" s="467"/>
      <c r="UDJ50" s="467"/>
      <c r="UDK50" s="467"/>
      <c r="UDL50" s="467"/>
      <c r="UDM50" s="467"/>
      <c r="UDN50" s="467"/>
      <c r="UDO50" s="467"/>
      <c r="UDP50" s="467"/>
      <c r="UDQ50" s="467"/>
      <c r="UDR50" s="467"/>
      <c r="UDS50" s="467"/>
      <c r="UDT50" s="467"/>
      <c r="UDU50" s="467"/>
      <c r="UDV50" s="467"/>
      <c r="UDW50" s="467"/>
      <c r="UDX50" s="467"/>
      <c r="UDY50" s="467"/>
      <c r="UDZ50" s="467"/>
      <c r="UEA50" s="467"/>
      <c r="UEB50" s="467"/>
      <c r="UEC50" s="467"/>
      <c r="UED50" s="467"/>
      <c r="UEE50" s="467"/>
      <c r="UEF50" s="467"/>
      <c r="UEG50" s="467"/>
      <c r="UEH50" s="467"/>
      <c r="UEI50" s="467"/>
      <c r="UEJ50" s="467"/>
      <c r="UEK50" s="467"/>
      <c r="UEL50" s="467"/>
      <c r="UEM50" s="467"/>
      <c r="UEN50" s="467"/>
      <c r="UEO50" s="467"/>
      <c r="UEP50" s="467"/>
      <c r="UEQ50" s="467"/>
      <c r="UER50" s="467"/>
      <c r="UES50" s="467"/>
      <c r="UET50" s="467"/>
      <c r="UEU50" s="467"/>
      <c r="UEV50" s="467"/>
      <c r="UEW50" s="467"/>
      <c r="UEX50" s="467"/>
      <c r="UEY50" s="467"/>
      <c r="UEZ50" s="467"/>
      <c r="UFA50" s="467"/>
      <c r="UFB50" s="467"/>
      <c r="UFC50" s="467"/>
      <c r="UFD50" s="467"/>
      <c r="UFE50" s="467"/>
      <c r="UFF50" s="467"/>
      <c r="UFG50" s="467"/>
      <c r="UFH50" s="467"/>
      <c r="UFI50" s="467"/>
      <c r="UFJ50" s="467"/>
      <c r="UFK50" s="467"/>
      <c r="UFL50" s="467"/>
      <c r="UFM50" s="467"/>
      <c r="UFN50" s="467"/>
      <c r="UFO50" s="467"/>
      <c r="UFP50" s="467"/>
      <c r="UFQ50" s="467"/>
      <c r="UFR50" s="467"/>
      <c r="UFS50" s="467"/>
      <c r="UFT50" s="467"/>
      <c r="UFU50" s="467"/>
      <c r="UFV50" s="467"/>
      <c r="UFW50" s="467"/>
      <c r="UFX50" s="467"/>
      <c r="UFY50" s="467"/>
      <c r="UFZ50" s="467"/>
      <c r="UGA50" s="467"/>
      <c r="UGB50" s="467"/>
      <c r="UGC50" s="467"/>
      <c r="UGD50" s="467"/>
      <c r="UGE50" s="467"/>
      <c r="UGF50" s="467"/>
      <c r="UGG50" s="467"/>
      <c r="UGH50" s="467"/>
      <c r="UGI50" s="467"/>
      <c r="UGJ50" s="467"/>
      <c r="UGK50" s="467"/>
      <c r="UGL50" s="467"/>
      <c r="UGM50" s="467"/>
      <c r="UGN50" s="467"/>
      <c r="UGO50" s="467"/>
      <c r="UGP50" s="467"/>
      <c r="UGQ50" s="467"/>
      <c r="UGR50" s="467"/>
      <c r="UGS50" s="467"/>
      <c r="UGT50" s="467"/>
      <c r="UGU50" s="467"/>
      <c r="UGV50" s="467"/>
      <c r="UGW50" s="467"/>
      <c r="UGX50" s="467"/>
      <c r="UGY50" s="467"/>
      <c r="UGZ50" s="467"/>
      <c r="UHA50" s="467"/>
      <c r="UHB50" s="467"/>
      <c r="UHC50" s="467"/>
      <c r="UHD50" s="467"/>
      <c r="UHE50" s="467"/>
      <c r="UHF50" s="467"/>
      <c r="UHG50" s="467"/>
      <c r="UHH50" s="467"/>
      <c r="UHI50" s="467"/>
      <c r="UHJ50" s="467"/>
      <c r="UHK50" s="467"/>
      <c r="UHL50" s="467"/>
      <c r="UHM50" s="467"/>
      <c r="UHN50" s="467"/>
      <c r="UHO50" s="467"/>
      <c r="UHP50" s="467"/>
      <c r="UHQ50" s="467"/>
      <c r="UHR50" s="467"/>
      <c r="UHS50" s="467"/>
      <c r="UHT50" s="467"/>
      <c r="UHU50" s="467"/>
      <c r="UHV50" s="467"/>
      <c r="UHW50" s="467"/>
      <c r="UHX50" s="467"/>
      <c r="UHY50" s="467"/>
      <c r="UHZ50" s="467"/>
      <c r="UIA50" s="467"/>
      <c r="UIB50" s="467"/>
      <c r="UIC50" s="467"/>
      <c r="UID50" s="467"/>
      <c r="UIE50" s="467"/>
      <c r="UIF50" s="467"/>
      <c r="UIG50" s="467"/>
      <c r="UIH50" s="467"/>
      <c r="UII50" s="467"/>
      <c r="UIJ50" s="467"/>
      <c r="UIK50" s="467"/>
      <c r="UIL50" s="467"/>
      <c r="UIM50" s="467"/>
      <c r="UIN50" s="467"/>
      <c r="UIO50" s="467"/>
      <c r="UIP50" s="467"/>
      <c r="UIQ50" s="467"/>
      <c r="UIR50" s="467"/>
      <c r="UIS50" s="467"/>
      <c r="UIT50" s="467"/>
      <c r="UIU50" s="467"/>
      <c r="UIV50" s="467"/>
      <c r="UIW50" s="467"/>
      <c r="UIX50" s="467"/>
      <c r="UIY50" s="467"/>
      <c r="UIZ50" s="467"/>
      <c r="UJA50" s="467"/>
      <c r="UJB50" s="467"/>
      <c r="UJC50" s="467"/>
      <c r="UJD50" s="467"/>
      <c r="UJE50" s="467"/>
      <c r="UJF50" s="467"/>
      <c r="UJG50" s="467"/>
      <c r="UJH50" s="467"/>
      <c r="UJI50" s="467"/>
      <c r="UJJ50" s="467"/>
      <c r="UJK50" s="467"/>
      <c r="UJL50" s="467"/>
      <c r="UJM50" s="467"/>
      <c r="UJN50" s="467"/>
      <c r="UJO50" s="467"/>
      <c r="UJP50" s="467"/>
      <c r="UJQ50" s="467"/>
      <c r="UJR50" s="467"/>
      <c r="UJS50" s="467"/>
      <c r="UJT50" s="467"/>
      <c r="UJU50" s="467"/>
      <c r="UJV50" s="467"/>
      <c r="UJW50" s="467"/>
      <c r="UJX50" s="467"/>
      <c r="UJY50" s="467"/>
      <c r="UJZ50" s="467"/>
      <c r="UKA50" s="467"/>
      <c r="UKB50" s="467"/>
      <c r="UKC50" s="467"/>
      <c r="UKD50" s="467"/>
      <c r="UKE50" s="467"/>
      <c r="UKF50" s="467"/>
      <c r="UKG50" s="467"/>
      <c r="UKH50" s="467"/>
      <c r="UKI50" s="467"/>
      <c r="UKJ50" s="467"/>
      <c r="UKK50" s="467"/>
      <c r="UKL50" s="467"/>
      <c r="UKM50" s="467"/>
      <c r="UKN50" s="467"/>
      <c r="UKO50" s="467"/>
      <c r="UKP50" s="467"/>
      <c r="UKQ50" s="467"/>
      <c r="UKR50" s="467"/>
      <c r="UKS50" s="467"/>
      <c r="UKT50" s="467"/>
      <c r="UKU50" s="467"/>
      <c r="UKV50" s="467"/>
      <c r="UKW50" s="467"/>
      <c r="UKX50" s="467"/>
      <c r="UKY50" s="467"/>
      <c r="UKZ50" s="467"/>
      <c r="ULA50" s="467"/>
      <c r="ULB50" s="467"/>
      <c r="ULC50" s="467"/>
      <c r="ULD50" s="467"/>
      <c r="ULE50" s="467"/>
      <c r="ULF50" s="467"/>
      <c r="ULG50" s="467"/>
      <c r="ULH50" s="467"/>
      <c r="ULI50" s="467"/>
      <c r="ULJ50" s="467"/>
      <c r="ULK50" s="467"/>
      <c r="ULL50" s="467"/>
      <c r="ULM50" s="467"/>
      <c r="ULN50" s="467"/>
      <c r="ULO50" s="467"/>
      <c r="ULP50" s="467"/>
      <c r="ULQ50" s="467"/>
      <c r="ULR50" s="467"/>
      <c r="ULS50" s="467"/>
      <c r="ULT50" s="467"/>
      <c r="ULU50" s="467"/>
      <c r="ULV50" s="467"/>
      <c r="ULW50" s="467"/>
      <c r="ULX50" s="467"/>
      <c r="ULY50" s="467"/>
      <c r="ULZ50" s="467"/>
      <c r="UMA50" s="467"/>
      <c r="UMB50" s="467"/>
      <c r="UMC50" s="467"/>
      <c r="UMD50" s="467"/>
      <c r="UME50" s="467"/>
      <c r="UMF50" s="467"/>
      <c r="UMG50" s="467"/>
      <c r="UMH50" s="467"/>
      <c r="UMI50" s="467"/>
      <c r="UMJ50" s="467"/>
      <c r="UMK50" s="467"/>
      <c r="UML50" s="467"/>
      <c r="UMM50" s="467"/>
      <c r="UMN50" s="467"/>
      <c r="UMO50" s="467"/>
      <c r="UMP50" s="467"/>
      <c r="UMQ50" s="467"/>
      <c r="UMR50" s="467"/>
      <c r="UMS50" s="467"/>
      <c r="UMT50" s="467"/>
      <c r="UMU50" s="467"/>
      <c r="UMV50" s="467"/>
      <c r="UMW50" s="467"/>
      <c r="UMX50" s="467"/>
      <c r="UMY50" s="467"/>
      <c r="UMZ50" s="467"/>
      <c r="UNA50" s="467"/>
      <c r="UNB50" s="467"/>
      <c r="UNC50" s="467"/>
      <c r="UND50" s="467"/>
      <c r="UNE50" s="467"/>
      <c r="UNF50" s="467"/>
      <c r="UNG50" s="467"/>
      <c r="UNH50" s="467"/>
      <c r="UNI50" s="467"/>
      <c r="UNJ50" s="467"/>
      <c r="UNK50" s="467"/>
      <c r="UNL50" s="467"/>
      <c r="UNM50" s="467"/>
      <c r="UNN50" s="467"/>
      <c r="UNO50" s="467"/>
      <c r="UNP50" s="467"/>
      <c r="UNQ50" s="467"/>
      <c r="UNR50" s="467"/>
      <c r="UNS50" s="467"/>
      <c r="UNT50" s="467"/>
      <c r="UNU50" s="467"/>
      <c r="UNV50" s="467"/>
      <c r="UNW50" s="467"/>
      <c r="UNX50" s="467"/>
      <c r="UNY50" s="467"/>
      <c r="UNZ50" s="467"/>
      <c r="UOA50" s="467"/>
      <c r="UOB50" s="467"/>
      <c r="UOC50" s="467"/>
      <c r="UOD50" s="467"/>
      <c r="UOE50" s="467"/>
      <c r="UOF50" s="467"/>
      <c r="UOG50" s="467"/>
      <c r="UOH50" s="467"/>
      <c r="UOI50" s="467"/>
      <c r="UOJ50" s="467"/>
      <c r="UOK50" s="467"/>
      <c r="UOL50" s="467"/>
      <c r="UOM50" s="467"/>
      <c r="UON50" s="467"/>
      <c r="UOO50" s="467"/>
      <c r="UOP50" s="467"/>
      <c r="UOQ50" s="467"/>
      <c r="UOR50" s="467"/>
      <c r="UOS50" s="467"/>
      <c r="UOT50" s="467"/>
      <c r="UOU50" s="467"/>
      <c r="UOV50" s="467"/>
      <c r="UOW50" s="467"/>
      <c r="UOX50" s="467"/>
      <c r="UOY50" s="467"/>
      <c r="UOZ50" s="467"/>
      <c r="UPA50" s="467"/>
      <c r="UPB50" s="467"/>
      <c r="UPC50" s="467"/>
      <c r="UPD50" s="467"/>
      <c r="UPE50" s="467"/>
      <c r="UPF50" s="467"/>
      <c r="UPG50" s="467"/>
      <c r="UPH50" s="467"/>
      <c r="UPI50" s="467"/>
      <c r="UPJ50" s="467"/>
      <c r="UPK50" s="467"/>
      <c r="UPL50" s="467"/>
      <c r="UPM50" s="467"/>
      <c r="UPN50" s="467"/>
      <c r="UPO50" s="467"/>
      <c r="UPP50" s="467"/>
      <c r="UPQ50" s="467"/>
      <c r="UPR50" s="467"/>
      <c r="UPS50" s="467"/>
      <c r="UPT50" s="467"/>
      <c r="UPU50" s="467"/>
      <c r="UPV50" s="467"/>
      <c r="UPW50" s="467"/>
      <c r="UPX50" s="467"/>
      <c r="UPY50" s="467"/>
      <c r="UPZ50" s="467"/>
      <c r="UQA50" s="467"/>
      <c r="UQB50" s="467"/>
      <c r="UQC50" s="467"/>
      <c r="UQD50" s="467"/>
      <c r="UQE50" s="467"/>
      <c r="UQF50" s="467"/>
      <c r="UQG50" s="467"/>
      <c r="UQH50" s="467"/>
      <c r="UQI50" s="467"/>
      <c r="UQJ50" s="467"/>
      <c r="UQK50" s="467"/>
      <c r="UQL50" s="467"/>
      <c r="UQM50" s="467"/>
      <c r="UQN50" s="467"/>
      <c r="UQO50" s="467"/>
      <c r="UQP50" s="467"/>
      <c r="UQQ50" s="467"/>
      <c r="UQR50" s="467"/>
      <c r="UQS50" s="467"/>
      <c r="UQT50" s="467"/>
      <c r="UQU50" s="467"/>
      <c r="UQV50" s="467"/>
      <c r="UQW50" s="467"/>
      <c r="UQX50" s="467"/>
      <c r="UQY50" s="467"/>
      <c r="UQZ50" s="467"/>
      <c r="URA50" s="467"/>
      <c r="URB50" s="467"/>
      <c r="URC50" s="467"/>
      <c r="URD50" s="467"/>
      <c r="URE50" s="467"/>
      <c r="URF50" s="467"/>
      <c r="URG50" s="467"/>
      <c r="URH50" s="467"/>
      <c r="URI50" s="467"/>
      <c r="URJ50" s="467"/>
      <c r="URK50" s="467"/>
      <c r="URL50" s="467"/>
      <c r="URM50" s="467"/>
      <c r="URN50" s="467"/>
      <c r="URO50" s="467"/>
      <c r="URP50" s="467"/>
      <c r="URQ50" s="467"/>
      <c r="URR50" s="467"/>
      <c r="URS50" s="467"/>
      <c r="URT50" s="467"/>
      <c r="URU50" s="467"/>
      <c r="URV50" s="467"/>
      <c r="URW50" s="467"/>
      <c r="URX50" s="467"/>
      <c r="URY50" s="467"/>
      <c r="URZ50" s="467"/>
      <c r="USA50" s="467"/>
      <c r="USB50" s="467"/>
      <c r="USC50" s="467"/>
      <c r="USD50" s="467"/>
      <c r="USE50" s="467"/>
      <c r="USF50" s="467"/>
      <c r="USG50" s="467"/>
      <c r="USH50" s="467"/>
      <c r="USI50" s="467"/>
      <c r="USJ50" s="467"/>
      <c r="USK50" s="467"/>
      <c r="USL50" s="467"/>
      <c r="USM50" s="467"/>
      <c r="USN50" s="467"/>
      <c r="USO50" s="467"/>
      <c r="USP50" s="467"/>
      <c r="USQ50" s="467"/>
      <c r="USR50" s="467"/>
      <c r="USS50" s="467"/>
      <c r="UST50" s="467"/>
      <c r="USU50" s="467"/>
      <c r="USV50" s="467"/>
      <c r="USW50" s="467"/>
      <c r="USX50" s="467"/>
      <c r="USY50" s="467"/>
      <c r="USZ50" s="467"/>
      <c r="UTA50" s="467"/>
      <c r="UTB50" s="467"/>
      <c r="UTC50" s="467"/>
      <c r="UTD50" s="467"/>
      <c r="UTE50" s="467"/>
      <c r="UTF50" s="467"/>
      <c r="UTG50" s="467"/>
      <c r="UTH50" s="467"/>
      <c r="UTI50" s="467"/>
      <c r="UTJ50" s="467"/>
      <c r="UTK50" s="467"/>
      <c r="UTL50" s="467"/>
      <c r="UTM50" s="467"/>
      <c r="UTN50" s="467"/>
      <c r="UTO50" s="467"/>
      <c r="UTP50" s="467"/>
      <c r="UTQ50" s="467"/>
      <c r="UTR50" s="467"/>
      <c r="UTS50" s="467"/>
      <c r="UTT50" s="467"/>
      <c r="UTU50" s="467"/>
      <c r="UTV50" s="467"/>
      <c r="UTW50" s="467"/>
      <c r="UTX50" s="467"/>
      <c r="UTY50" s="467"/>
      <c r="UTZ50" s="467"/>
      <c r="UUA50" s="467"/>
      <c r="UUB50" s="467"/>
      <c r="UUC50" s="467"/>
      <c r="UUD50" s="467"/>
      <c r="UUE50" s="467"/>
      <c r="UUF50" s="467"/>
      <c r="UUG50" s="467"/>
      <c r="UUH50" s="467"/>
      <c r="UUI50" s="467"/>
      <c r="UUJ50" s="467"/>
      <c r="UUK50" s="467"/>
      <c r="UUL50" s="467"/>
      <c r="UUM50" s="467"/>
      <c r="UUN50" s="467"/>
      <c r="UUO50" s="467"/>
      <c r="UUP50" s="467"/>
      <c r="UUQ50" s="467"/>
      <c r="UUR50" s="467"/>
      <c r="UUS50" s="467"/>
      <c r="UUT50" s="467"/>
      <c r="UUU50" s="467"/>
      <c r="UUV50" s="467"/>
      <c r="UUW50" s="467"/>
      <c r="UUX50" s="467"/>
      <c r="UUY50" s="467"/>
      <c r="UUZ50" s="467"/>
      <c r="UVA50" s="467"/>
      <c r="UVB50" s="467"/>
      <c r="UVC50" s="467"/>
      <c r="UVD50" s="467"/>
      <c r="UVE50" s="467"/>
      <c r="UVF50" s="467"/>
      <c r="UVG50" s="467"/>
      <c r="UVH50" s="467"/>
      <c r="UVI50" s="467"/>
      <c r="UVJ50" s="467"/>
      <c r="UVK50" s="467"/>
      <c r="UVL50" s="467"/>
      <c r="UVM50" s="467"/>
      <c r="UVN50" s="467"/>
      <c r="UVO50" s="467"/>
      <c r="UVP50" s="467"/>
      <c r="UVQ50" s="467"/>
      <c r="UVR50" s="467"/>
      <c r="UVS50" s="467"/>
      <c r="UVT50" s="467"/>
      <c r="UVU50" s="467"/>
      <c r="UVV50" s="467"/>
      <c r="UVW50" s="467"/>
      <c r="UVX50" s="467"/>
      <c r="UVY50" s="467"/>
      <c r="UVZ50" s="467"/>
      <c r="UWA50" s="467"/>
      <c r="UWB50" s="467"/>
      <c r="UWC50" s="467"/>
      <c r="UWD50" s="467"/>
      <c r="UWE50" s="467"/>
      <c r="UWF50" s="467"/>
      <c r="UWG50" s="467"/>
      <c r="UWH50" s="467"/>
      <c r="UWI50" s="467"/>
      <c r="UWJ50" s="467"/>
      <c r="UWK50" s="467"/>
      <c r="UWL50" s="467"/>
      <c r="UWM50" s="467"/>
      <c r="UWN50" s="467"/>
      <c r="UWO50" s="467"/>
      <c r="UWP50" s="467"/>
      <c r="UWQ50" s="467"/>
      <c r="UWR50" s="467"/>
      <c r="UWS50" s="467"/>
      <c r="UWT50" s="467"/>
      <c r="UWU50" s="467"/>
      <c r="UWV50" s="467"/>
      <c r="UWW50" s="467"/>
      <c r="UWX50" s="467"/>
      <c r="UWY50" s="467"/>
      <c r="UWZ50" s="467"/>
      <c r="UXA50" s="467"/>
      <c r="UXB50" s="467"/>
      <c r="UXC50" s="467"/>
      <c r="UXD50" s="467"/>
      <c r="UXE50" s="467"/>
      <c r="UXF50" s="467"/>
      <c r="UXG50" s="467"/>
      <c r="UXH50" s="467"/>
      <c r="UXI50" s="467"/>
      <c r="UXJ50" s="467"/>
      <c r="UXK50" s="467"/>
      <c r="UXL50" s="467"/>
      <c r="UXM50" s="467"/>
      <c r="UXN50" s="467"/>
      <c r="UXO50" s="467"/>
      <c r="UXP50" s="467"/>
      <c r="UXQ50" s="467"/>
      <c r="UXR50" s="467"/>
      <c r="UXS50" s="467"/>
      <c r="UXT50" s="467"/>
      <c r="UXU50" s="467"/>
      <c r="UXV50" s="467"/>
      <c r="UXW50" s="467"/>
      <c r="UXX50" s="467"/>
      <c r="UXY50" s="467"/>
      <c r="UXZ50" s="467"/>
      <c r="UYA50" s="467"/>
      <c r="UYB50" s="467"/>
      <c r="UYC50" s="467"/>
      <c r="UYD50" s="467"/>
      <c r="UYE50" s="467"/>
      <c r="UYF50" s="467"/>
      <c r="UYG50" s="467"/>
      <c r="UYH50" s="467"/>
      <c r="UYI50" s="467"/>
      <c r="UYJ50" s="467"/>
      <c r="UYK50" s="467"/>
      <c r="UYL50" s="467"/>
      <c r="UYM50" s="467"/>
      <c r="UYN50" s="467"/>
      <c r="UYO50" s="467"/>
      <c r="UYP50" s="467"/>
      <c r="UYQ50" s="467"/>
      <c r="UYR50" s="467"/>
      <c r="UYS50" s="467"/>
      <c r="UYT50" s="467"/>
      <c r="UYU50" s="467"/>
      <c r="UYV50" s="467"/>
      <c r="UYW50" s="467"/>
      <c r="UYX50" s="467"/>
      <c r="UYY50" s="467"/>
      <c r="UYZ50" s="467"/>
      <c r="UZA50" s="467"/>
      <c r="UZB50" s="467"/>
      <c r="UZC50" s="467"/>
      <c r="UZD50" s="467"/>
      <c r="UZE50" s="467"/>
      <c r="UZF50" s="467"/>
      <c r="UZG50" s="467"/>
      <c r="UZH50" s="467"/>
      <c r="UZI50" s="467"/>
      <c r="UZJ50" s="467"/>
      <c r="UZK50" s="467"/>
      <c r="UZL50" s="467"/>
      <c r="UZM50" s="467"/>
      <c r="UZN50" s="467"/>
      <c r="UZO50" s="467"/>
      <c r="UZP50" s="467"/>
      <c r="UZQ50" s="467"/>
      <c r="UZR50" s="467"/>
      <c r="UZS50" s="467"/>
      <c r="UZT50" s="467"/>
      <c r="UZU50" s="467"/>
      <c r="UZV50" s="467"/>
      <c r="UZW50" s="467"/>
      <c r="UZX50" s="467"/>
      <c r="UZY50" s="467"/>
      <c r="UZZ50" s="467"/>
      <c r="VAA50" s="467"/>
      <c r="VAB50" s="467"/>
      <c r="VAC50" s="467"/>
      <c r="VAD50" s="467"/>
      <c r="VAE50" s="467"/>
      <c r="VAF50" s="467"/>
      <c r="VAG50" s="467"/>
      <c r="VAH50" s="467"/>
      <c r="VAI50" s="467"/>
      <c r="VAJ50" s="467"/>
      <c r="VAK50" s="467"/>
      <c r="VAL50" s="467"/>
      <c r="VAM50" s="467"/>
      <c r="VAN50" s="467"/>
      <c r="VAO50" s="467"/>
      <c r="VAP50" s="467"/>
      <c r="VAQ50" s="467"/>
      <c r="VAR50" s="467"/>
      <c r="VAS50" s="467"/>
      <c r="VAT50" s="467"/>
      <c r="VAU50" s="467"/>
      <c r="VAV50" s="467"/>
      <c r="VAW50" s="467"/>
      <c r="VAX50" s="467"/>
      <c r="VAY50" s="467"/>
      <c r="VAZ50" s="467"/>
      <c r="VBA50" s="467"/>
      <c r="VBB50" s="467"/>
      <c r="VBC50" s="467"/>
      <c r="VBD50" s="467"/>
      <c r="VBE50" s="467"/>
      <c r="VBF50" s="467"/>
      <c r="VBG50" s="467"/>
      <c r="VBH50" s="467"/>
      <c r="VBI50" s="467"/>
      <c r="VBJ50" s="467"/>
      <c r="VBK50" s="467"/>
      <c r="VBL50" s="467"/>
      <c r="VBM50" s="467"/>
      <c r="VBN50" s="467"/>
      <c r="VBO50" s="467"/>
      <c r="VBP50" s="467"/>
      <c r="VBQ50" s="467"/>
      <c r="VBR50" s="467"/>
      <c r="VBS50" s="467"/>
      <c r="VBT50" s="467"/>
      <c r="VBU50" s="467"/>
      <c r="VBV50" s="467"/>
      <c r="VBW50" s="467"/>
      <c r="VBX50" s="467"/>
      <c r="VBY50" s="467"/>
      <c r="VBZ50" s="467"/>
      <c r="VCA50" s="467"/>
      <c r="VCB50" s="467"/>
      <c r="VCC50" s="467"/>
      <c r="VCD50" s="467"/>
      <c r="VCE50" s="467"/>
      <c r="VCF50" s="467"/>
      <c r="VCG50" s="467"/>
      <c r="VCH50" s="467"/>
      <c r="VCI50" s="467"/>
      <c r="VCJ50" s="467"/>
      <c r="VCK50" s="467"/>
      <c r="VCL50" s="467"/>
      <c r="VCM50" s="467"/>
      <c r="VCN50" s="467"/>
      <c r="VCO50" s="467"/>
      <c r="VCP50" s="467"/>
      <c r="VCQ50" s="467"/>
      <c r="VCR50" s="467"/>
      <c r="VCS50" s="467"/>
      <c r="VCT50" s="467"/>
      <c r="VCU50" s="467"/>
      <c r="VCV50" s="467"/>
      <c r="VCW50" s="467"/>
      <c r="VCX50" s="467"/>
      <c r="VCY50" s="467"/>
      <c r="VCZ50" s="467"/>
      <c r="VDA50" s="467"/>
      <c r="VDB50" s="467"/>
      <c r="VDC50" s="467"/>
      <c r="VDD50" s="467"/>
      <c r="VDE50" s="467"/>
      <c r="VDF50" s="467"/>
      <c r="VDG50" s="467"/>
      <c r="VDH50" s="467"/>
      <c r="VDI50" s="467"/>
      <c r="VDJ50" s="467"/>
      <c r="VDK50" s="467"/>
      <c r="VDL50" s="467"/>
      <c r="VDM50" s="467"/>
      <c r="VDN50" s="467"/>
      <c r="VDO50" s="467"/>
      <c r="VDP50" s="467"/>
      <c r="VDQ50" s="467"/>
      <c r="VDR50" s="467"/>
      <c r="VDS50" s="467"/>
      <c r="VDT50" s="467"/>
      <c r="VDU50" s="467"/>
      <c r="VDV50" s="467"/>
      <c r="VDW50" s="467"/>
      <c r="VDX50" s="467"/>
      <c r="VDY50" s="467"/>
      <c r="VDZ50" s="467"/>
      <c r="VEA50" s="467"/>
      <c r="VEB50" s="467"/>
      <c r="VEC50" s="467"/>
      <c r="VED50" s="467"/>
      <c r="VEE50" s="467"/>
      <c r="VEF50" s="467"/>
      <c r="VEG50" s="467"/>
      <c r="VEH50" s="467"/>
      <c r="VEI50" s="467"/>
      <c r="VEJ50" s="467"/>
      <c r="VEK50" s="467"/>
      <c r="VEL50" s="467"/>
      <c r="VEM50" s="467"/>
      <c r="VEN50" s="467"/>
      <c r="VEO50" s="467"/>
      <c r="VEP50" s="467"/>
      <c r="VEQ50" s="467"/>
      <c r="VER50" s="467"/>
      <c r="VES50" s="467"/>
      <c r="VET50" s="467"/>
      <c r="VEU50" s="467"/>
      <c r="VEV50" s="467"/>
      <c r="VEW50" s="467"/>
      <c r="VEX50" s="467"/>
      <c r="VEY50" s="467"/>
      <c r="VEZ50" s="467"/>
      <c r="VFA50" s="467"/>
      <c r="VFB50" s="467"/>
      <c r="VFC50" s="467"/>
      <c r="VFD50" s="467"/>
      <c r="VFE50" s="467"/>
      <c r="VFF50" s="467"/>
      <c r="VFG50" s="467"/>
      <c r="VFH50" s="467"/>
      <c r="VFI50" s="467"/>
      <c r="VFJ50" s="467"/>
      <c r="VFK50" s="467"/>
      <c r="VFL50" s="467"/>
      <c r="VFM50" s="467"/>
      <c r="VFN50" s="467"/>
      <c r="VFO50" s="467"/>
      <c r="VFP50" s="467"/>
      <c r="VFQ50" s="467"/>
      <c r="VFR50" s="467"/>
      <c r="VFS50" s="467"/>
      <c r="VFT50" s="467"/>
      <c r="VFU50" s="467"/>
      <c r="VFV50" s="467"/>
      <c r="VFW50" s="467"/>
      <c r="VFX50" s="467"/>
      <c r="VFY50" s="467"/>
      <c r="VFZ50" s="467"/>
      <c r="VGA50" s="467"/>
      <c r="VGB50" s="467"/>
      <c r="VGC50" s="467"/>
      <c r="VGD50" s="467"/>
      <c r="VGE50" s="467"/>
      <c r="VGF50" s="467"/>
      <c r="VGG50" s="467"/>
      <c r="VGH50" s="467"/>
      <c r="VGI50" s="467"/>
      <c r="VGJ50" s="467"/>
      <c r="VGK50" s="467"/>
      <c r="VGL50" s="467"/>
      <c r="VGM50" s="467"/>
      <c r="VGN50" s="467"/>
      <c r="VGO50" s="467"/>
      <c r="VGP50" s="467"/>
      <c r="VGQ50" s="467"/>
      <c r="VGR50" s="467"/>
      <c r="VGS50" s="467"/>
      <c r="VGT50" s="467"/>
      <c r="VGU50" s="467"/>
      <c r="VGV50" s="467"/>
      <c r="VGW50" s="467"/>
      <c r="VGX50" s="467"/>
      <c r="VGY50" s="467"/>
      <c r="VGZ50" s="467"/>
      <c r="VHA50" s="467"/>
      <c r="VHB50" s="467"/>
      <c r="VHC50" s="467"/>
      <c r="VHD50" s="467"/>
      <c r="VHE50" s="467"/>
      <c r="VHF50" s="467"/>
      <c r="VHG50" s="467"/>
      <c r="VHH50" s="467"/>
      <c r="VHI50" s="467"/>
      <c r="VHJ50" s="467"/>
      <c r="VHK50" s="467"/>
      <c r="VHL50" s="467"/>
      <c r="VHM50" s="467"/>
      <c r="VHN50" s="467"/>
      <c r="VHO50" s="467"/>
      <c r="VHP50" s="467"/>
      <c r="VHQ50" s="467"/>
      <c r="VHR50" s="467"/>
      <c r="VHS50" s="467"/>
      <c r="VHT50" s="467"/>
      <c r="VHU50" s="467"/>
      <c r="VHV50" s="467"/>
      <c r="VHW50" s="467"/>
      <c r="VHX50" s="467"/>
      <c r="VHY50" s="467"/>
      <c r="VHZ50" s="467"/>
      <c r="VIA50" s="467"/>
      <c r="VIB50" s="467"/>
      <c r="VIC50" s="467"/>
      <c r="VID50" s="467"/>
      <c r="VIE50" s="467"/>
      <c r="VIF50" s="467"/>
      <c r="VIG50" s="467"/>
      <c r="VIH50" s="467"/>
      <c r="VII50" s="467"/>
      <c r="VIJ50" s="467"/>
      <c r="VIK50" s="467"/>
      <c r="VIL50" s="467"/>
      <c r="VIM50" s="467"/>
      <c r="VIN50" s="467"/>
      <c r="VIO50" s="467"/>
      <c r="VIP50" s="467"/>
      <c r="VIQ50" s="467"/>
      <c r="VIR50" s="467"/>
      <c r="VIS50" s="467"/>
      <c r="VIT50" s="467"/>
      <c r="VIU50" s="467"/>
      <c r="VIV50" s="467"/>
      <c r="VIW50" s="467"/>
      <c r="VIX50" s="467"/>
      <c r="VIY50" s="467"/>
      <c r="VIZ50" s="467"/>
      <c r="VJA50" s="467"/>
      <c r="VJB50" s="467"/>
      <c r="VJC50" s="467"/>
      <c r="VJD50" s="467"/>
      <c r="VJE50" s="467"/>
      <c r="VJF50" s="467"/>
      <c r="VJG50" s="467"/>
      <c r="VJH50" s="467"/>
      <c r="VJI50" s="467"/>
      <c r="VJJ50" s="467"/>
      <c r="VJK50" s="467"/>
      <c r="VJL50" s="467"/>
      <c r="VJM50" s="467"/>
      <c r="VJN50" s="467"/>
      <c r="VJO50" s="467"/>
      <c r="VJP50" s="467"/>
      <c r="VJQ50" s="467"/>
      <c r="VJR50" s="467"/>
      <c r="VJS50" s="467"/>
      <c r="VJT50" s="467"/>
      <c r="VJU50" s="467"/>
      <c r="VJV50" s="467"/>
      <c r="VJW50" s="467"/>
      <c r="VJX50" s="467"/>
      <c r="VJY50" s="467"/>
      <c r="VJZ50" s="467"/>
      <c r="VKA50" s="467"/>
      <c r="VKB50" s="467"/>
      <c r="VKC50" s="467"/>
      <c r="VKD50" s="467"/>
      <c r="VKE50" s="467"/>
      <c r="VKF50" s="467"/>
      <c r="VKG50" s="467"/>
      <c r="VKH50" s="467"/>
      <c r="VKI50" s="467"/>
      <c r="VKJ50" s="467"/>
      <c r="VKK50" s="467"/>
      <c r="VKL50" s="467"/>
      <c r="VKM50" s="467"/>
      <c r="VKN50" s="467"/>
      <c r="VKO50" s="467"/>
      <c r="VKP50" s="467"/>
      <c r="VKQ50" s="467"/>
      <c r="VKR50" s="467"/>
      <c r="VKS50" s="467"/>
      <c r="VKT50" s="467"/>
      <c r="VKU50" s="467"/>
      <c r="VKV50" s="467"/>
      <c r="VKW50" s="467"/>
      <c r="VKX50" s="467"/>
      <c r="VKY50" s="467"/>
      <c r="VKZ50" s="467"/>
      <c r="VLA50" s="467"/>
      <c r="VLB50" s="467"/>
      <c r="VLC50" s="467"/>
      <c r="VLD50" s="467"/>
      <c r="VLE50" s="467"/>
      <c r="VLF50" s="467"/>
      <c r="VLG50" s="467"/>
      <c r="VLH50" s="467"/>
      <c r="VLI50" s="467"/>
      <c r="VLJ50" s="467"/>
      <c r="VLK50" s="467"/>
      <c r="VLL50" s="467"/>
      <c r="VLM50" s="467"/>
      <c r="VLN50" s="467"/>
      <c r="VLO50" s="467"/>
      <c r="VLP50" s="467"/>
      <c r="VLQ50" s="467"/>
      <c r="VLR50" s="467"/>
      <c r="VLS50" s="467"/>
      <c r="VLT50" s="467"/>
      <c r="VLU50" s="467"/>
      <c r="VLV50" s="467"/>
      <c r="VLW50" s="467"/>
      <c r="VLX50" s="467"/>
      <c r="VLY50" s="467"/>
      <c r="VLZ50" s="467"/>
      <c r="VMA50" s="467"/>
      <c r="VMB50" s="467"/>
      <c r="VMC50" s="467"/>
      <c r="VMD50" s="467"/>
      <c r="VME50" s="467"/>
      <c r="VMF50" s="467"/>
      <c r="VMG50" s="467"/>
      <c r="VMH50" s="467"/>
      <c r="VMI50" s="467"/>
      <c r="VMJ50" s="467"/>
      <c r="VMK50" s="467"/>
      <c r="VML50" s="467"/>
      <c r="VMM50" s="467"/>
      <c r="VMN50" s="467"/>
      <c r="VMO50" s="467"/>
      <c r="VMP50" s="467"/>
      <c r="VMQ50" s="467"/>
      <c r="VMR50" s="467"/>
      <c r="VMS50" s="467"/>
      <c r="VMT50" s="467"/>
      <c r="VMU50" s="467"/>
      <c r="VMV50" s="467"/>
      <c r="VMW50" s="467"/>
      <c r="VMX50" s="467"/>
      <c r="VMY50" s="467"/>
      <c r="VMZ50" s="467"/>
      <c r="VNA50" s="467"/>
      <c r="VNB50" s="467"/>
      <c r="VNC50" s="467"/>
      <c r="VND50" s="467"/>
      <c r="VNE50" s="467"/>
      <c r="VNF50" s="467"/>
      <c r="VNG50" s="467"/>
      <c r="VNH50" s="467"/>
      <c r="VNI50" s="467"/>
      <c r="VNJ50" s="467"/>
      <c r="VNK50" s="467"/>
      <c r="VNL50" s="467"/>
      <c r="VNM50" s="467"/>
      <c r="VNN50" s="467"/>
      <c r="VNO50" s="467"/>
      <c r="VNP50" s="467"/>
      <c r="VNQ50" s="467"/>
      <c r="VNR50" s="467"/>
      <c r="VNS50" s="467"/>
      <c r="VNT50" s="467"/>
      <c r="VNU50" s="467"/>
      <c r="VNV50" s="467"/>
      <c r="VNW50" s="467"/>
      <c r="VNX50" s="467"/>
      <c r="VNY50" s="467"/>
      <c r="VNZ50" s="467"/>
      <c r="VOA50" s="467"/>
      <c r="VOB50" s="467"/>
      <c r="VOC50" s="467"/>
      <c r="VOD50" s="467"/>
      <c r="VOE50" s="467"/>
      <c r="VOF50" s="467"/>
      <c r="VOG50" s="467"/>
      <c r="VOH50" s="467"/>
      <c r="VOI50" s="467"/>
      <c r="VOJ50" s="467"/>
      <c r="VOK50" s="467"/>
      <c r="VOL50" s="467"/>
      <c r="VOM50" s="467"/>
      <c r="VON50" s="467"/>
      <c r="VOO50" s="467"/>
      <c r="VOP50" s="467"/>
      <c r="VOQ50" s="467"/>
      <c r="VOR50" s="467"/>
      <c r="VOS50" s="467"/>
      <c r="VOT50" s="467"/>
      <c r="VOU50" s="467"/>
      <c r="VOV50" s="467"/>
      <c r="VOW50" s="467"/>
      <c r="VOX50" s="467"/>
      <c r="VOY50" s="467"/>
      <c r="VOZ50" s="467"/>
      <c r="VPA50" s="467"/>
      <c r="VPB50" s="467"/>
      <c r="VPC50" s="467"/>
      <c r="VPD50" s="467"/>
      <c r="VPE50" s="467"/>
      <c r="VPF50" s="467"/>
      <c r="VPG50" s="467"/>
      <c r="VPH50" s="467"/>
      <c r="VPI50" s="467"/>
      <c r="VPJ50" s="467"/>
      <c r="VPK50" s="467"/>
      <c r="VPL50" s="467"/>
      <c r="VPM50" s="467"/>
      <c r="VPN50" s="467"/>
      <c r="VPO50" s="467"/>
      <c r="VPP50" s="467"/>
      <c r="VPQ50" s="467"/>
      <c r="VPR50" s="467"/>
      <c r="VPS50" s="467"/>
      <c r="VPT50" s="467"/>
      <c r="VPU50" s="467"/>
      <c r="VPV50" s="467"/>
      <c r="VPW50" s="467"/>
      <c r="VPX50" s="467"/>
      <c r="VPY50" s="467"/>
      <c r="VPZ50" s="467"/>
      <c r="VQA50" s="467"/>
      <c r="VQB50" s="467"/>
      <c r="VQC50" s="467"/>
      <c r="VQD50" s="467"/>
      <c r="VQE50" s="467"/>
      <c r="VQF50" s="467"/>
      <c r="VQG50" s="467"/>
      <c r="VQH50" s="467"/>
      <c r="VQI50" s="467"/>
      <c r="VQJ50" s="467"/>
      <c r="VQK50" s="467"/>
      <c r="VQL50" s="467"/>
      <c r="VQM50" s="467"/>
      <c r="VQN50" s="467"/>
      <c r="VQO50" s="467"/>
      <c r="VQP50" s="467"/>
      <c r="VQQ50" s="467"/>
      <c r="VQR50" s="467"/>
      <c r="VQS50" s="467"/>
      <c r="VQT50" s="467"/>
      <c r="VQU50" s="467"/>
      <c r="VQV50" s="467"/>
      <c r="VQW50" s="467"/>
      <c r="VQX50" s="467"/>
      <c r="VQY50" s="467"/>
      <c r="VQZ50" s="467"/>
      <c r="VRA50" s="467"/>
      <c r="VRB50" s="467"/>
      <c r="VRC50" s="467"/>
      <c r="VRD50" s="467"/>
      <c r="VRE50" s="467"/>
      <c r="VRF50" s="467"/>
      <c r="VRG50" s="467"/>
      <c r="VRH50" s="467"/>
      <c r="VRI50" s="467"/>
      <c r="VRJ50" s="467"/>
      <c r="VRK50" s="467"/>
      <c r="VRL50" s="467"/>
      <c r="VRM50" s="467"/>
      <c r="VRN50" s="467"/>
      <c r="VRO50" s="467"/>
      <c r="VRP50" s="467"/>
      <c r="VRQ50" s="467"/>
      <c r="VRR50" s="467"/>
      <c r="VRS50" s="467"/>
      <c r="VRT50" s="467"/>
      <c r="VRU50" s="467"/>
      <c r="VRV50" s="467"/>
      <c r="VRW50" s="467"/>
      <c r="VRX50" s="467"/>
      <c r="VRY50" s="467"/>
      <c r="VRZ50" s="467"/>
      <c r="VSA50" s="467"/>
      <c r="VSB50" s="467"/>
      <c r="VSC50" s="467"/>
      <c r="VSD50" s="467"/>
      <c r="VSE50" s="467"/>
      <c r="VSF50" s="467"/>
      <c r="VSG50" s="467"/>
      <c r="VSH50" s="467"/>
      <c r="VSI50" s="467"/>
      <c r="VSJ50" s="467"/>
      <c r="VSK50" s="467"/>
      <c r="VSL50" s="467"/>
      <c r="VSM50" s="467"/>
      <c r="VSN50" s="467"/>
      <c r="VSO50" s="467"/>
      <c r="VSP50" s="467"/>
      <c r="VSQ50" s="467"/>
      <c r="VSR50" s="467"/>
      <c r="VSS50" s="467"/>
      <c r="VST50" s="467"/>
      <c r="VSU50" s="467"/>
      <c r="VSV50" s="467"/>
      <c r="VSW50" s="467"/>
      <c r="VSX50" s="467"/>
      <c r="VSY50" s="467"/>
      <c r="VSZ50" s="467"/>
      <c r="VTA50" s="467"/>
      <c r="VTB50" s="467"/>
      <c r="VTC50" s="467"/>
      <c r="VTD50" s="467"/>
      <c r="VTE50" s="467"/>
      <c r="VTF50" s="467"/>
      <c r="VTG50" s="467"/>
      <c r="VTH50" s="467"/>
      <c r="VTI50" s="467"/>
      <c r="VTJ50" s="467"/>
      <c r="VTK50" s="467"/>
      <c r="VTL50" s="467"/>
      <c r="VTM50" s="467"/>
      <c r="VTN50" s="467"/>
      <c r="VTO50" s="467"/>
      <c r="VTP50" s="467"/>
      <c r="VTQ50" s="467"/>
      <c r="VTR50" s="467"/>
      <c r="VTS50" s="467"/>
      <c r="VTT50" s="467"/>
      <c r="VTU50" s="467"/>
      <c r="VTV50" s="467"/>
      <c r="VTW50" s="467"/>
      <c r="VTX50" s="467"/>
      <c r="VTY50" s="467"/>
      <c r="VTZ50" s="467"/>
      <c r="VUA50" s="467"/>
      <c r="VUB50" s="467"/>
      <c r="VUC50" s="467"/>
      <c r="VUD50" s="467"/>
      <c r="VUE50" s="467"/>
      <c r="VUF50" s="467"/>
      <c r="VUG50" s="467"/>
      <c r="VUH50" s="467"/>
      <c r="VUI50" s="467"/>
      <c r="VUJ50" s="467"/>
      <c r="VUK50" s="467"/>
      <c r="VUL50" s="467"/>
      <c r="VUM50" s="467"/>
      <c r="VUN50" s="467"/>
      <c r="VUO50" s="467"/>
      <c r="VUP50" s="467"/>
      <c r="VUQ50" s="467"/>
      <c r="VUR50" s="467"/>
      <c r="VUS50" s="467"/>
      <c r="VUT50" s="467"/>
      <c r="VUU50" s="467"/>
      <c r="VUV50" s="467"/>
      <c r="VUW50" s="467"/>
      <c r="VUX50" s="467"/>
      <c r="VUY50" s="467"/>
      <c r="VUZ50" s="467"/>
      <c r="VVA50" s="467"/>
      <c r="VVB50" s="467"/>
      <c r="VVC50" s="467"/>
      <c r="VVD50" s="467"/>
      <c r="VVE50" s="467"/>
      <c r="VVF50" s="467"/>
      <c r="VVG50" s="467"/>
      <c r="VVH50" s="467"/>
      <c r="VVI50" s="467"/>
      <c r="VVJ50" s="467"/>
      <c r="VVK50" s="467"/>
      <c r="VVL50" s="467"/>
      <c r="VVM50" s="467"/>
      <c r="VVN50" s="467"/>
      <c r="VVO50" s="467"/>
      <c r="VVP50" s="467"/>
      <c r="VVQ50" s="467"/>
      <c r="VVR50" s="467"/>
      <c r="VVS50" s="467"/>
      <c r="VVT50" s="467"/>
      <c r="VVU50" s="467"/>
      <c r="VVV50" s="467"/>
      <c r="VVW50" s="467"/>
      <c r="VVX50" s="467"/>
      <c r="VVY50" s="467"/>
      <c r="VVZ50" s="467"/>
      <c r="VWA50" s="467"/>
      <c r="VWB50" s="467"/>
      <c r="VWC50" s="467"/>
      <c r="VWD50" s="467"/>
      <c r="VWE50" s="467"/>
      <c r="VWF50" s="467"/>
      <c r="VWG50" s="467"/>
      <c r="VWH50" s="467"/>
      <c r="VWI50" s="467"/>
      <c r="VWJ50" s="467"/>
      <c r="VWK50" s="467"/>
      <c r="VWL50" s="467"/>
      <c r="VWM50" s="467"/>
      <c r="VWN50" s="467"/>
      <c r="VWO50" s="467"/>
      <c r="VWP50" s="467"/>
      <c r="VWQ50" s="467"/>
      <c r="VWR50" s="467"/>
      <c r="VWS50" s="467"/>
      <c r="VWT50" s="467"/>
      <c r="VWU50" s="467"/>
      <c r="VWV50" s="467"/>
      <c r="VWW50" s="467"/>
      <c r="VWX50" s="467"/>
      <c r="VWY50" s="467"/>
      <c r="VWZ50" s="467"/>
      <c r="VXA50" s="467"/>
      <c r="VXB50" s="467"/>
      <c r="VXC50" s="467"/>
      <c r="VXD50" s="467"/>
      <c r="VXE50" s="467"/>
      <c r="VXF50" s="467"/>
      <c r="VXG50" s="467"/>
      <c r="VXH50" s="467"/>
      <c r="VXI50" s="467"/>
      <c r="VXJ50" s="467"/>
      <c r="VXK50" s="467"/>
      <c r="VXL50" s="467"/>
      <c r="VXM50" s="467"/>
      <c r="VXN50" s="467"/>
      <c r="VXO50" s="467"/>
      <c r="VXP50" s="467"/>
      <c r="VXQ50" s="467"/>
      <c r="VXR50" s="467"/>
      <c r="VXS50" s="467"/>
      <c r="VXT50" s="467"/>
      <c r="VXU50" s="467"/>
      <c r="VXV50" s="467"/>
      <c r="VXW50" s="467"/>
      <c r="VXX50" s="467"/>
      <c r="VXY50" s="467"/>
      <c r="VXZ50" s="467"/>
      <c r="VYA50" s="467"/>
      <c r="VYB50" s="467"/>
      <c r="VYC50" s="467"/>
      <c r="VYD50" s="467"/>
      <c r="VYE50" s="467"/>
      <c r="VYF50" s="467"/>
      <c r="VYG50" s="467"/>
      <c r="VYH50" s="467"/>
      <c r="VYI50" s="467"/>
      <c r="VYJ50" s="467"/>
      <c r="VYK50" s="467"/>
      <c r="VYL50" s="467"/>
      <c r="VYM50" s="467"/>
      <c r="VYN50" s="467"/>
      <c r="VYO50" s="467"/>
      <c r="VYP50" s="467"/>
      <c r="VYQ50" s="467"/>
      <c r="VYR50" s="467"/>
      <c r="VYS50" s="467"/>
      <c r="VYT50" s="467"/>
      <c r="VYU50" s="467"/>
      <c r="VYV50" s="467"/>
      <c r="VYW50" s="467"/>
      <c r="VYX50" s="467"/>
      <c r="VYY50" s="467"/>
      <c r="VYZ50" s="467"/>
      <c r="VZA50" s="467"/>
      <c r="VZB50" s="467"/>
      <c r="VZC50" s="467"/>
      <c r="VZD50" s="467"/>
      <c r="VZE50" s="467"/>
      <c r="VZF50" s="467"/>
      <c r="VZG50" s="467"/>
      <c r="VZH50" s="467"/>
      <c r="VZI50" s="467"/>
      <c r="VZJ50" s="467"/>
      <c r="VZK50" s="467"/>
      <c r="VZL50" s="467"/>
      <c r="VZM50" s="467"/>
      <c r="VZN50" s="467"/>
      <c r="VZO50" s="467"/>
      <c r="VZP50" s="467"/>
      <c r="VZQ50" s="467"/>
      <c r="VZR50" s="467"/>
      <c r="VZS50" s="467"/>
      <c r="VZT50" s="467"/>
      <c r="VZU50" s="467"/>
      <c r="VZV50" s="467"/>
      <c r="VZW50" s="467"/>
      <c r="VZX50" s="467"/>
      <c r="VZY50" s="467"/>
      <c r="VZZ50" s="467"/>
      <c r="WAA50" s="467"/>
      <c r="WAB50" s="467"/>
      <c r="WAC50" s="467"/>
      <c r="WAD50" s="467"/>
      <c r="WAE50" s="467"/>
      <c r="WAF50" s="467"/>
      <c r="WAG50" s="467"/>
      <c r="WAH50" s="467"/>
      <c r="WAI50" s="467"/>
      <c r="WAJ50" s="467"/>
      <c r="WAK50" s="467"/>
      <c r="WAL50" s="467"/>
      <c r="WAM50" s="467"/>
      <c r="WAN50" s="467"/>
      <c r="WAO50" s="467"/>
      <c r="WAP50" s="467"/>
      <c r="WAQ50" s="467"/>
      <c r="WAR50" s="467"/>
      <c r="WAS50" s="467"/>
      <c r="WAT50" s="467"/>
      <c r="WAU50" s="467"/>
      <c r="WAV50" s="467"/>
      <c r="WAW50" s="467"/>
      <c r="WAX50" s="467"/>
      <c r="WAY50" s="467"/>
      <c r="WAZ50" s="467"/>
      <c r="WBA50" s="467"/>
      <c r="WBB50" s="467"/>
      <c r="WBC50" s="467"/>
      <c r="WBD50" s="467"/>
      <c r="WBE50" s="467"/>
      <c r="WBF50" s="467"/>
      <c r="WBG50" s="467"/>
      <c r="WBH50" s="467"/>
      <c r="WBI50" s="467"/>
      <c r="WBJ50" s="467"/>
      <c r="WBK50" s="467"/>
      <c r="WBL50" s="467"/>
      <c r="WBM50" s="467"/>
      <c r="WBN50" s="467"/>
      <c r="WBO50" s="467"/>
      <c r="WBP50" s="467"/>
      <c r="WBQ50" s="467"/>
      <c r="WBR50" s="467"/>
      <c r="WBS50" s="467"/>
      <c r="WBT50" s="467"/>
      <c r="WBU50" s="467"/>
      <c r="WBV50" s="467"/>
      <c r="WBW50" s="467"/>
      <c r="WBX50" s="467"/>
      <c r="WBY50" s="467"/>
      <c r="WBZ50" s="467"/>
      <c r="WCA50" s="467"/>
      <c r="WCB50" s="467"/>
      <c r="WCC50" s="467"/>
      <c r="WCD50" s="467"/>
      <c r="WCE50" s="467"/>
      <c r="WCF50" s="467"/>
      <c r="WCG50" s="467"/>
      <c r="WCH50" s="467"/>
      <c r="WCI50" s="467"/>
      <c r="WCJ50" s="467"/>
      <c r="WCK50" s="467"/>
      <c r="WCL50" s="467"/>
      <c r="WCM50" s="467"/>
      <c r="WCN50" s="467"/>
      <c r="WCO50" s="467"/>
      <c r="WCP50" s="467"/>
      <c r="WCQ50" s="467"/>
      <c r="WCR50" s="467"/>
      <c r="WCS50" s="467"/>
      <c r="WCT50" s="467"/>
      <c r="WCU50" s="467"/>
      <c r="WCV50" s="467"/>
      <c r="WCW50" s="467"/>
      <c r="WCX50" s="467"/>
      <c r="WCY50" s="467"/>
      <c r="WCZ50" s="467"/>
      <c r="WDA50" s="467"/>
      <c r="WDB50" s="467"/>
      <c r="WDC50" s="467"/>
      <c r="WDD50" s="467"/>
      <c r="WDE50" s="467"/>
      <c r="WDF50" s="467"/>
      <c r="WDG50" s="467"/>
      <c r="WDH50" s="467"/>
      <c r="WDI50" s="467"/>
      <c r="WDJ50" s="467"/>
      <c r="WDK50" s="467"/>
      <c r="WDL50" s="467"/>
      <c r="WDM50" s="467"/>
      <c r="WDN50" s="467"/>
      <c r="WDO50" s="467"/>
      <c r="WDP50" s="467"/>
      <c r="WDQ50" s="467"/>
      <c r="WDR50" s="467"/>
      <c r="WDS50" s="467"/>
      <c r="WDT50" s="467"/>
      <c r="WDU50" s="467"/>
      <c r="WDV50" s="467"/>
      <c r="WDW50" s="467"/>
      <c r="WDX50" s="467"/>
      <c r="WDY50" s="467"/>
      <c r="WDZ50" s="467"/>
      <c r="WEA50" s="467"/>
      <c r="WEB50" s="467"/>
      <c r="WEC50" s="467"/>
      <c r="WED50" s="467"/>
      <c r="WEE50" s="467"/>
      <c r="WEF50" s="467"/>
      <c r="WEG50" s="467"/>
      <c r="WEH50" s="467"/>
      <c r="WEI50" s="467"/>
      <c r="WEJ50" s="467"/>
      <c r="WEK50" s="467"/>
      <c r="WEL50" s="467"/>
      <c r="WEM50" s="467"/>
      <c r="WEN50" s="467"/>
      <c r="WEO50" s="467"/>
      <c r="WEP50" s="467"/>
      <c r="WEQ50" s="467"/>
      <c r="WER50" s="467"/>
      <c r="WES50" s="467"/>
      <c r="WET50" s="467"/>
      <c r="WEU50" s="467"/>
      <c r="WEV50" s="467"/>
      <c r="WEW50" s="467"/>
      <c r="WEX50" s="467"/>
      <c r="WEY50" s="467"/>
      <c r="WEZ50" s="467"/>
      <c r="WFA50" s="467"/>
      <c r="WFB50" s="467"/>
      <c r="WFC50" s="467"/>
      <c r="WFD50" s="467"/>
      <c r="WFE50" s="467"/>
      <c r="WFF50" s="467"/>
      <c r="WFG50" s="467"/>
      <c r="WFH50" s="467"/>
      <c r="WFI50" s="467"/>
      <c r="WFJ50" s="467"/>
      <c r="WFK50" s="467"/>
      <c r="WFL50" s="467"/>
      <c r="WFM50" s="467"/>
      <c r="WFN50" s="467"/>
      <c r="WFO50" s="467"/>
      <c r="WFP50" s="467"/>
      <c r="WFQ50" s="467"/>
      <c r="WFR50" s="467"/>
      <c r="WFS50" s="467"/>
      <c r="WFT50" s="467"/>
      <c r="WFU50" s="467"/>
      <c r="WFV50" s="467"/>
      <c r="WFW50" s="467"/>
      <c r="WFX50" s="467"/>
      <c r="WFY50" s="467"/>
      <c r="WFZ50" s="467"/>
      <c r="WGA50" s="467"/>
      <c r="WGB50" s="467"/>
      <c r="WGC50" s="467"/>
      <c r="WGD50" s="467"/>
      <c r="WGE50" s="467"/>
      <c r="WGF50" s="467"/>
      <c r="WGG50" s="467"/>
      <c r="WGH50" s="467"/>
      <c r="WGI50" s="467"/>
      <c r="WGJ50" s="467"/>
      <c r="WGK50" s="467"/>
      <c r="WGL50" s="467"/>
      <c r="WGM50" s="467"/>
      <c r="WGN50" s="467"/>
      <c r="WGO50" s="467"/>
      <c r="WGP50" s="467"/>
      <c r="WGQ50" s="467"/>
      <c r="WGR50" s="467"/>
      <c r="WGS50" s="467"/>
      <c r="WGT50" s="467"/>
      <c r="WGU50" s="467"/>
      <c r="WGV50" s="467"/>
      <c r="WGW50" s="467"/>
      <c r="WGX50" s="467"/>
      <c r="WGY50" s="467"/>
      <c r="WGZ50" s="467"/>
      <c r="WHA50" s="467"/>
      <c r="WHB50" s="467"/>
      <c r="WHC50" s="467"/>
      <c r="WHD50" s="467"/>
      <c r="WHE50" s="467"/>
      <c r="WHF50" s="467"/>
      <c r="WHG50" s="467"/>
      <c r="WHH50" s="467"/>
      <c r="WHI50" s="467"/>
      <c r="WHJ50" s="467"/>
      <c r="WHK50" s="467"/>
      <c r="WHL50" s="467"/>
      <c r="WHM50" s="467"/>
      <c r="WHN50" s="467"/>
      <c r="WHO50" s="467"/>
      <c r="WHP50" s="467"/>
      <c r="WHQ50" s="467"/>
      <c r="WHR50" s="467"/>
      <c r="WHS50" s="467"/>
      <c r="WHT50" s="467"/>
      <c r="WHU50" s="467"/>
      <c r="WHV50" s="467"/>
      <c r="WHW50" s="467"/>
      <c r="WHX50" s="467"/>
      <c r="WHY50" s="467"/>
      <c r="WHZ50" s="467"/>
      <c r="WIA50" s="467"/>
      <c r="WIB50" s="467"/>
      <c r="WIC50" s="467"/>
      <c r="WID50" s="467"/>
      <c r="WIE50" s="467"/>
      <c r="WIF50" s="467"/>
      <c r="WIG50" s="467"/>
      <c r="WIH50" s="467"/>
      <c r="WII50" s="467"/>
      <c r="WIJ50" s="467"/>
      <c r="WIK50" s="467"/>
      <c r="WIL50" s="467"/>
      <c r="WIM50" s="467"/>
      <c r="WIN50" s="467"/>
      <c r="WIO50" s="467"/>
      <c r="WIP50" s="467"/>
      <c r="WIQ50" s="467"/>
      <c r="WIR50" s="467"/>
      <c r="WIS50" s="467"/>
      <c r="WIT50" s="467"/>
      <c r="WIU50" s="467"/>
      <c r="WIV50" s="467"/>
      <c r="WIW50" s="467"/>
      <c r="WIX50" s="467"/>
      <c r="WIY50" s="467"/>
      <c r="WIZ50" s="467"/>
      <c r="WJA50" s="467"/>
      <c r="WJB50" s="467"/>
      <c r="WJC50" s="467"/>
      <c r="WJD50" s="467"/>
      <c r="WJE50" s="467"/>
      <c r="WJF50" s="467"/>
      <c r="WJG50" s="467"/>
      <c r="WJH50" s="467"/>
      <c r="WJI50" s="467"/>
      <c r="WJJ50" s="467"/>
      <c r="WJK50" s="467"/>
      <c r="WJL50" s="467"/>
      <c r="WJM50" s="467"/>
      <c r="WJN50" s="467"/>
      <c r="WJO50" s="467"/>
      <c r="WJP50" s="467"/>
      <c r="WJQ50" s="467"/>
      <c r="WJR50" s="467"/>
      <c r="WJS50" s="467"/>
      <c r="WJT50" s="467"/>
      <c r="WJU50" s="467"/>
      <c r="WJV50" s="467"/>
      <c r="WJW50" s="467"/>
      <c r="WJX50" s="467"/>
      <c r="WJY50" s="467"/>
      <c r="WJZ50" s="467"/>
      <c r="WKA50" s="467"/>
      <c r="WKB50" s="467"/>
      <c r="WKC50" s="467"/>
      <c r="WKD50" s="467"/>
      <c r="WKE50" s="467"/>
      <c r="WKF50" s="467"/>
      <c r="WKG50" s="467"/>
      <c r="WKH50" s="467"/>
      <c r="WKI50" s="467"/>
      <c r="WKJ50" s="467"/>
      <c r="WKK50" s="467"/>
      <c r="WKL50" s="467"/>
      <c r="WKM50" s="467"/>
      <c r="WKN50" s="467"/>
      <c r="WKO50" s="467"/>
      <c r="WKP50" s="467"/>
      <c r="WKQ50" s="467"/>
      <c r="WKR50" s="467"/>
      <c r="WKS50" s="467"/>
      <c r="WKT50" s="467"/>
      <c r="WKU50" s="467"/>
      <c r="WKV50" s="467"/>
      <c r="WKW50" s="467"/>
      <c r="WKX50" s="467"/>
      <c r="WKY50" s="467"/>
      <c r="WKZ50" s="467"/>
      <c r="WLA50" s="467"/>
      <c r="WLB50" s="467"/>
      <c r="WLC50" s="467"/>
      <c r="WLD50" s="467"/>
      <c r="WLE50" s="467"/>
      <c r="WLF50" s="467"/>
      <c r="WLG50" s="467"/>
      <c r="WLH50" s="467"/>
      <c r="WLI50" s="467"/>
      <c r="WLJ50" s="467"/>
      <c r="WLK50" s="467"/>
      <c r="WLL50" s="467"/>
      <c r="WLM50" s="467"/>
      <c r="WLN50" s="467"/>
      <c r="WLO50" s="467"/>
      <c r="WLP50" s="467"/>
      <c r="WLQ50" s="467"/>
      <c r="WLR50" s="467"/>
      <c r="WLS50" s="467"/>
      <c r="WLT50" s="467"/>
      <c r="WLU50" s="467"/>
      <c r="WLV50" s="467"/>
      <c r="WLW50" s="467"/>
      <c r="WLX50" s="467"/>
      <c r="WLY50" s="467"/>
      <c r="WLZ50" s="467"/>
      <c r="WMA50" s="467"/>
      <c r="WMB50" s="467"/>
      <c r="WMC50" s="467"/>
      <c r="WMD50" s="467"/>
      <c r="WME50" s="467"/>
      <c r="WMF50" s="467"/>
      <c r="WMG50" s="467"/>
      <c r="WMH50" s="467"/>
      <c r="WMI50" s="467"/>
      <c r="WMJ50" s="467"/>
      <c r="WMK50" s="467"/>
      <c r="WML50" s="467"/>
      <c r="WMM50" s="467"/>
      <c r="WMN50" s="467"/>
      <c r="WMO50" s="467"/>
      <c r="WMP50" s="467"/>
      <c r="WMQ50" s="467"/>
      <c r="WMR50" s="467"/>
      <c r="WMS50" s="467"/>
      <c r="WMT50" s="467"/>
      <c r="WMU50" s="467"/>
      <c r="WMV50" s="467"/>
      <c r="WMW50" s="467"/>
      <c r="WMX50" s="467"/>
      <c r="WMY50" s="467"/>
      <c r="WMZ50" s="467"/>
      <c r="WNA50" s="467"/>
      <c r="WNB50" s="467"/>
      <c r="WNC50" s="467"/>
      <c r="WND50" s="467"/>
      <c r="WNE50" s="467"/>
      <c r="WNF50" s="467"/>
      <c r="WNG50" s="467"/>
      <c r="WNH50" s="467"/>
      <c r="WNI50" s="467"/>
      <c r="WNJ50" s="467"/>
      <c r="WNK50" s="467"/>
      <c r="WNL50" s="467"/>
      <c r="WNM50" s="467"/>
      <c r="WNN50" s="467"/>
      <c r="WNO50" s="467"/>
      <c r="WNP50" s="467"/>
      <c r="WNQ50" s="467"/>
      <c r="WNR50" s="467"/>
      <c r="WNS50" s="467"/>
      <c r="WNT50" s="467"/>
      <c r="WNU50" s="467"/>
      <c r="WNV50" s="467"/>
      <c r="WNW50" s="467"/>
      <c r="WNX50" s="467"/>
      <c r="WNY50" s="467"/>
      <c r="WNZ50" s="467"/>
      <c r="WOA50" s="467"/>
      <c r="WOB50" s="467"/>
      <c r="WOC50" s="467"/>
      <c r="WOD50" s="467"/>
      <c r="WOE50" s="467"/>
      <c r="WOF50" s="467"/>
      <c r="WOG50" s="467"/>
      <c r="WOH50" s="467"/>
      <c r="WOI50" s="467"/>
      <c r="WOJ50" s="467"/>
      <c r="WOK50" s="467"/>
      <c r="WOL50" s="467"/>
      <c r="WOM50" s="467"/>
      <c r="WON50" s="467"/>
      <c r="WOO50" s="467"/>
      <c r="WOP50" s="467"/>
      <c r="WOQ50" s="467"/>
      <c r="WOR50" s="467"/>
      <c r="WOS50" s="467"/>
      <c r="WOT50" s="467"/>
      <c r="WOU50" s="467"/>
      <c r="WOV50" s="467"/>
      <c r="WOW50" s="467"/>
      <c r="WOX50" s="467"/>
      <c r="WOY50" s="467"/>
      <c r="WOZ50" s="467"/>
      <c r="WPA50" s="467"/>
      <c r="WPB50" s="467"/>
      <c r="WPC50" s="467"/>
      <c r="WPD50" s="467"/>
      <c r="WPE50" s="467"/>
      <c r="WPF50" s="467"/>
      <c r="WPG50" s="467"/>
      <c r="WPH50" s="467"/>
      <c r="WPI50" s="467"/>
      <c r="WPJ50" s="467"/>
      <c r="WPK50" s="467"/>
      <c r="WPL50" s="467"/>
      <c r="WPM50" s="467"/>
      <c r="WPN50" s="467"/>
      <c r="WPO50" s="467"/>
      <c r="WPP50" s="467"/>
      <c r="WPQ50" s="467"/>
      <c r="WPR50" s="467"/>
      <c r="WPS50" s="467"/>
      <c r="WPT50" s="467"/>
      <c r="WPU50" s="467"/>
      <c r="WPV50" s="467"/>
      <c r="WPW50" s="467"/>
      <c r="WPX50" s="467"/>
      <c r="WPY50" s="467"/>
      <c r="WPZ50" s="467"/>
      <c r="WQA50" s="467"/>
      <c r="WQB50" s="467"/>
      <c r="WQC50" s="467"/>
      <c r="WQD50" s="467"/>
      <c r="WQE50" s="467"/>
      <c r="WQF50" s="467"/>
      <c r="WQG50" s="467"/>
      <c r="WQH50" s="467"/>
      <c r="WQI50" s="467"/>
      <c r="WQJ50" s="467"/>
      <c r="WQK50" s="467"/>
      <c r="WQL50" s="467"/>
      <c r="WQM50" s="467"/>
      <c r="WQN50" s="467"/>
      <c r="WQO50" s="467"/>
      <c r="WQP50" s="467"/>
      <c r="WQQ50" s="467"/>
      <c r="WQR50" s="467"/>
      <c r="WQS50" s="467"/>
      <c r="WQT50" s="467"/>
      <c r="WQU50" s="467"/>
      <c r="WQV50" s="467"/>
      <c r="WQW50" s="467"/>
      <c r="WQX50" s="467"/>
      <c r="WQY50" s="467"/>
      <c r="WQZ50" s="467"/>
      <c r="WRA50" s="467"/>
      <c r="WRB50" s="467"/>
      <c r="WRC50" s="467"/>
      <c r="WRD50" s="467"/>
      <c r="WRE50" s="467"/>
      <c r="WRF50" s="467"/>
      <c r="WRG50" s="467"/>
      <c r="WRH50" s="467"/>
      <c r="WRI50" s="467"/>
      <c r="WRJ50" s="467"/>
      <c r="WRK50" s="467"/>
      <c r="WRL50" s="467"/>
      <c r="WRM50" s="467"/>
      <c r="WRN50" s="467"/>
      <c r="WRO50" s="467"/>
      <c r="WRP50" s="467"/>
      <c r="WRQ50" s="467"/>
      <c r="WRR50" s="467"/>
      <c r="WRS50" s="467"/>
      <c r="WRT50" s="467"/>
      <c r="WRU50" s="467"/>
      <c r="WRV50" s="467"/>
      <c r="WRW50" s="467"/>
      <c r="WRX50" s="467"/>
      <c r="WRY50" s="467"/>
      <c r="WRZ50" s="467"/>
      <c r="WSA50" s="467"/>
      <c r="WSB50" s="467"/>
      <c r="WSC50" s="467"/>
      <c r="WSD50" s="467"/>
      <c r="WSE50" s="467"/>
      <c r="WSF50" s="467"/>
      <c r="WSG50" s="467"/>
      <c r="WSH50" s="467"/>
      <c r="WSI50" s="467"/>
      <c r="WSJ50" s="467"/>
      <c r="WSK50" s="467"/>
      <c r="WSL50" s="467"/>
      <c r="WSM50" s="467"/>
      <c r="WSN50" s="467"/>
      <c r="WSO50" s="467"/>
      <c r="WSP50" s="467"/>
      <c r="WSQ50" s="467"/>
      <c r="WSR50" s="467"/>
      <c r="WSS50" s="467"/>
      <c r="WST50" s="467"/>
      <c r="WSU50" s="467"/>
      <c r="WSV50" s="467"/>
      <c r="WSW50" s="467"/>
      <c r="WSX50" s="467"/>
      <c r="WSY50" s="467"/>
      <c r="WSZ50" s="467"/>
      <c r="WTA50" s="467"/>
      <c r="WTB50" s="467"/>
      <c r="WTC50" s="467"/>
      <c r="WTD50" s="467"/>
      <c r="WTE50" s="467"/>
      <c r="WTF50" s="467"/>
      <c r="WTG50" s="467"/>
      <c r="WTH50" s="467"/>
      <c r="WTI50" s="467"/>
      <c r="WTJ50" s="467"/>
      <c r="WTK50" s="467"/>
      <c r="WTL50" s="467"/>
      <c r="WTM50" s="467"/>
      <c r="WTN50" s="467"/>
      <c r="WTO50" s="467"/>
      <c r="WTP50" s="467"/>
      <c r="WTQ50" s="467"/>
      <c r="WTR50" s="467"/>
      <c r="WTS50" s="467"/>
      <c r="WTT50" s="467"/>
      <c r="WTU50" s="467"/>
      <c r="WTV50" s="467"/>
      <c r="WTW50" s="467"/>
      <c r="WTX50" s="467"/>
      <c r="WTY50" s="467"/>
      <c r="WTZ50" s="467"/>
      <c r="WUA50" s="467"/>
      <c r="WUB50" s="467"/>
      <c r="WUC50" s="467"/>
      <c r="WUD50" s="467"/>
      <c r="WUE50" s="467"/>
      <c r="WUF50" s="467"/>
      <c r="WUG50" s="467"/>
      <c r="WUH50" s="467"/>
      <c r="WUI50" s="467"/>
      <c r="WUJ50" s="467"/>
      <c r="WUK50" s="467"/>
      <c r="WUL50" s="467"/>
      <c r="WUM50" s="467"/>
      <c r="WUN50" s="467"/>
      <c r="WUO50" s="467"/>
      <c r="WUP50" s="467"/>
      <c r="WUQ50" s="467"/>
      <c r="WUR50" s="467"/>
      <c r="WUS50" s="467"/>
      <c r="WUT50" s="467"/>
      <c r="WUU50" s="467"/>
      <c r="WUV50" s="467"/>
      <c r="WUW50" s="467"/>
      <c r="WUX50" s="467"/>
      <c r="WUY50" s="467"/>
      <c r="WUZ50" s="467"/>
      <c r="WVA50" s="467"/>
      <c r="WVB50" s="467"/>
      <c r="WVC50" s="467"/>
      <c r="WVD50" s="467"/>
      <c r="WVE50" s="467"/>
      <c r="WVF50" s="467"/>
      <c r="WVG50" s="467"/>
      <c r="WVH50" s="467"/>
      <c r="WVI50" s="467"/>
      <c r="WVJ50" s="467"/>
      <c r="WVK50" s="467"/>
      <c r="WVL50" s="467"/>
      <c r="WVM50" s="467"/>
      <c r="WVN50" s="467"/>
      <c r="WVO50" s="467"/>
      <c r="WVP50" s="467"/>
      <c r="WVQ50" s="467"/>
      <c r="WVR50" s="467"/>
      <c r="WVS50" s="467"/>
      <c r="WVT50" s="467"/>
      <c r="WVU50" s="467"/>
      <c r="WVV50" s="467"/>
      <c r="WVW50" s="467"/>
      <c r="WVX50" s="467"/>
      <c r="WVY50" s="467"/>
      <c r="WVZ50" s="467"/>
      <c r="WWA50" s="467"/>
      <c r="WWB50" s="467"/>
      <c r="WWC50" s="467"/>
      <c r="WWD50" s="467"/>
      <c r="WWE50" s="467"/>
      <c r="WWF50" s="467"/>
      <c r="WWG50" s="467"/>
      <c r="WWH50" s="467"/>
      <c r="WWI50" s="467"/>
      <c r="WWJ50" s="467"/>
      <c r="WWK50" s="467"/>
      <c r="WWL50" s="467"/>
      <c r="WWM50" s="467"/>
      <c r="WWN50" s="467"/>
      <c r="WWO50" s="467"/>
      <c r="WWP50" s="467"/>
      <c r="WWQ50" s="467"/>
      <c r="WWR50" s="467"/>
      <c r="WWS50" s="467"/>
      <c r="WWT50" s="467"/>
      <c r="WWU50" s="467"/>
      <c r="WWV50" s="467"/>
      <c r="WWW50" s="467"/>
      <c r="WWX50" s="467"/>
      <c r="WWY50" s="467"/>
      <c r="WWZ50" s="467"/>
      <c r="WXA50" s="467"/>
      <c r="WXB50" s="467"/>
      <c r="WXC50" s="467"/>
      <c r="WXD50" s="467"/>
      <c r="WXE50" s="467"/>
      <c r="WXF50" s="467"/>
      <c r="WXG50" s="467"/>
      <c r="WXH50" s="467"/>
      <c r="WXI50" s="467"/>
      <c r="WXJ50" s="467"/>
      <c r="WXK50" s="467"/>
      <c r="WXL50" s="467"/>
      <c r="WXM50" s="467"/>
      <c r="WXN50" s="467"/>
      <c r="WXO50" s="467"/>
      <c r="WXP50" s="467"/>
      <c r="WXQ50" s="467"/>
      <c r="WXR50" s="467"/>
      <c r="WXS50" s="467"/>
      <c r="WXT50" s="467"/>
      <c r="WXU50" s="467"/>
      <c r="WXV50" s="467"/>
      <c r="WXW50" s="467"/>
      <c r="WXX50" s="467"/>
      <c r="WXY50" s="467"/>
      <c r="WXZ50" s="467"/>
      <c r="WYA50" s="467"/>
      <c r="WYB50" s="467"/>
      <c r="WYC50" s="467"/>
      <c r="WYD50" s="467"/>
      <c r="WYE50" s="467"/>
      <c r="WYF50" s="467"/>
      <c r="WYG50" s="467"/>
      <c r="WYH50" s="467"/>
      <c r="WYI50" s="467"/>
      <c r="WYJ50" s="467"/>
      <c r="WYK50" s="467"/>
      <c r="WYL50" s="467"/>
      <c r="WYM50" s="467"/>
      <c r="WYN50" s="467"/>
      <c r="WYO50" s="467"/>
      <c r="WYP50" s="467"/>
      <c r="WYQ50" s="467"/>
      <c r="WYR50" s="467"/>
      <c r="WYS50" s="467"/>
      <c r="WYT50" s="467"/>
      <c r="WYU50" s="467"/>
      <c r="WYV50" s="467"/>
      <c r="WYW50" s="467"/>
      <c r="WYX50" s="467"/>
      <c r="WYY50" s="467"/>
      <c r="WYZ50" s="467"/>
      <c r="WZA50" s="467"/>
      <c r="WZB50" s="467"/>
      <c r="WZC50" s="467"/>
      <c r="WZD50" s="467"/>
      <c r="WZE50" s="467"/>
      <c r="WZF50" s="467"/>
      <c r="WZG50" s="467"/>
      <c r="WZH50" s="467"/>
      <c r="WZI50" s="467"/>
      <c r="WZJ50" s="467"/>
      <c r="WZK50" s="467"/>
      <c r="WZL50" s="467"/>
      <c r="WZM50" s="467"/>
      <c r="WZN50" s="467"/>
      <c r="WZO50" s="467"/>
      <c r="WZP50" s="467"/>
      <c r="WZQ50" s="467"/>
      <c r="WZR50" s="467"/>
      <c r="WZS50" s="467"/>
      <c r="WZT50" s="467"/>
      <c r="WZU50" s="467"/>
      <c r="WZV50" s="467"/>
      <c r="WZW50" s="467"/>
      <c r="WZX50" s="467"/>
      <c r="WZY50" s="467"/>
      <c r="WZZ50" s="467"/>
      <c r="XAA50" s="467"/>
      <c r="XAB50" s="467"/>
      <c r="XAC50" s="467"/>
      <c r="XAD50" s="467"/>
      <c r="XAE50" s="467"/>
      <c r="XAF50" s="467"/>
      <c r="XAG50" s="467"/>
      <c r="XAH50" s="467"/>
      <c r="XAI50" s="467"/>
      <c r="XAJ50" s="467"/>
      <c r="XAK50" s="467"/>
      <c r="XAL50" s="467"/>
      <c r="XAM50" s="467"/>
      <c r="XAN50" s="467"/>
      <c r="XAO50" s="467"/>
      <c r="XAP50" s="467"/>
      <c r="XAQ50" s="467"/>
      <c r="XAR50" s="467"/>
      <c r="XAS50" s="467"/>
      <c r="XAT50" s="467"/>
      <c r="XAU50" s="467"/>
      <c r="XAV50" s="467"/>
      <c r="XAW50" s="467"/>
      <c r="XAX50" s="467"/>
      <c r="XAY50" s="467"/>
      <c r="XAZ50" s="467"/>
      <c r="XBA50" s="467"/>
      <c r="XBB50" s="467"/>
      <c r="XBC50" s="467"/>
      <c r="XBD50" s="467"/>
      <c r="XBE50" s="467"/>
      <c r="XBF50" s="467"/>
      <c r="XBG50" s="467"/>
      <c r="XBH50" s="467"/>
      <c r="XBI50" s="467"/>
      <c r="XBJ50" s="467"/>
      <c r="XBK50" s="467"/>
      <c r="XBL50" s="467"/>
      <c r="XBM50" s="467"/>
      <c r="XBN50" s="467"/>
      <c r="XBO50" s="467"/>
      <c r="XBP50" s="467"/>
      <c r="XBQ50" s="467"/>
      <c r="XBR50" s="467"/>
      <c r="XBS50" s="467"/>
      <c r="XBT50" s="467"/>
      <c r="XBU50" s="467"/>
      <c r="XBV50" s="467"/>
      <c r="XBW50" s="467"/>
      <c r="XBX50" s="467"/>
      <c r="XBY50" s="467"/>
      <c r="XBZ50" s="467"/>
      <c r="XCA50" s="467"/>
      <c r="XCB50" s="467"/>
      <c r="XCC50" s="467"/>
      <c r="XCD50" s="467"/>
      <c r="XCE50" s="467"/>
      <c r="XCF50" s="467"/>
      <c r="XCG50" s="467"/>
      <c r="XCH50" s="467"/>
      <c r="XCI50" s="467"/>
      <c r="XCJ50" s="467"/>
      <c r="XCK50" s="467"/>
      <c r="XCL50" s="467"/>
      <c r="XCM50" s="467"/>
      <c r="XCN50" s="467"/>
      <c r="XCO50" s="467"/>
      <c r="XCP50" s="467"/>
      <c r="XCQ50" s="467"/>
      <c r="XCR50" s="467"/>
      <c r="XCS50" s="467"/>
      <c r="XCT50" s="467"/>
      <c r="XCU50" s="467"/>
      <c r="XCV50" s="467"/>
      <c r="XCW50" s="467"/>
      <c r="XCX50" s="467"/>
      <c r="XCY50" s="467"/>
      <c r="XCZ50" s="467"/>
      <c r="XDA50" s="467"/>
      <c r="XDB50" s="467"/>
      <c r="XDC50" s="467"/>
      <c r="XDD50" s="467"/>
      <c r="XDE50" s="467"/>
      <c r="XDF50" s="467"/>
      <c r="XDG50" s="467"/>
      <c r="XDH50" s="467"/>
      <c r="XDI50" s="467"/>
      <c r="XDJ50" s="467"/>
      <c r="XDK50" s="467"/>
      <c r="XDL50" s="467"/>
      <c r="XDM50" s="467"/>
      <c r="XDN50" s="467"/>
      <c r="XDO50" s="467"/>
      <c r="XDP50" s="467"/>
      <c r="XDQ50" s="467"/>
      <c r="XDR50" s="467"/>
      <c r="XDS50" s="467"/>
      <c r="XDT50" s="467"/>
      <c r="XDU50" s="467"/>
      <c r="XDV50" s="467"/>
      <c r="XDW50" s="467"/>
      <c r="XDX50" s="467"/>
      <c r="XDY50" s="467"/>
      <c r="XDZ50" s="467"/>
      <c r="XEA50" s="467"/>
      <c r="XEB50" s="467"/>
      <c r="XEC50" s="467"/>
      <c r="XED50" s="467"/>
      <c r="XEE50" s="467"/>
      <c r="XEF50" s="467"/>
      <c r="XEG50" s="467"/>
      <c r="XEH50" s="467"/>
      <c r="XEI50" s="467"/>
      <c r="XEJ50" s="467"/>
      <c r="XEK50" s="467"/>
      <c r="XEL50" s="467"/>
      <c r="XEM50" s="467"/>
      <c r="XEN50" s="467"/>
      <c r="XEO50" s="467"/>
      <c r="XEP50" s="467"/>
      <c r="XEQ50" s="467"/>
      <c r="XER50" s="467"/>
      <c r="XES50" s="467"/>
      <c r="XET50" s="467"/>
      <c r="XEU50" s="467"/>
      <c r="XEV50" s="467"/>
      <c r="XEW50" s="467"/>
      <c r="XEX50" s="467"/>
      <c r="XEY50" s="467"/>
      <c r="XEZ50" s="467"/>
      <c r="XFA50" s="467"/>
      <c r="XFB50" s="467"/>
    </row>
    <row r="51" spans="1:16382" s="364" customFormat="1" ht="13" customHeight="1">
      <c r="A51" s="412">
        <f>IF(details!A51="","",details!A51)</f>
        <v>43</v>
      </c>
      <c r="B51" s="394" t="str">
        <f>IF(details!B51="","",details!B51)</f>
        <v>SC</v>
      </c>
      <c r="C51" s="394" t="str">
        <f>IF(details!C51="","",details!C51)</f>
        <v>G</v>
      </c>
      <c r="D51" s="394">
        <f>IF(details!D51="","",details!D51)</f>
        <v>10301</v>
      </c>
      <c r="E51" s="401">
        <f>IF(details!E51="","",details!E51)</f>
        <v>11443</v>
      </c>
      <c r="F51" s="72">
        <f>IF(details!F51="","",details!F51)</f>
        <v>35353</v>
      </c>
      <c r="G51" s="89" t="str">
        <f>IF(details!G51="","",details!G51)</f>
        <v>A 043</v>
      </c>
      <c r="H51" s="89" t="str">
        <f>IF(details!H51="","",details!H51)</f>
        <v>B 043</v>
      </c>
      <c r="I51" s="89" t="str">
        <f>IF(details!I51="","",details!I51)</f>
        <v>C 043</v>
      </c>
      <c r="J51" s="394">
        <f>IF(details!J51="","",details!J51)</f>
        <v>6</v>
      </c>
      <c r="K51" s="394">
        <f>IF(details!K51="","",details!K51)</f>
        <v>6</v>
      </c>
      <c r="L51" s="394">
        <f>IF(details!L51="","",details!L51)</f>
        <v>6</v>
      </c>
      <c r="M51" s="205">
        <f t="shared" si="171"/>
        <v>18</v>
      </c>
      <c r="N51" s="394">
        <f>IF(details!M51="","",details!M51)</f>
        <v>41</v>
      </c>
      <c r="O51" s="205">
        <f t="shared" si="172"/>
        <v>59</v>
      </c>
      <c r="P51" s="394">
        <f>IF(details!N51="","",details!N51)</f>
        <v>67</v>
      </c>
      <c r="Q51" s="392">
        <f t="shared" si="173"/>
        <v>126</v>
      </c>
      <c r="R51" s="409">
        <f t="shared" si="282"/>
        <v>0</v>
      </c>
      <c r="S51" s="66">
        <f t="shared" si="39"/>
        <v>200</v>
      </c>
      <c r="T51" s="409" t="str">
        <f t="shared" si="311"/>
        <v/>
      </c>
      <c r="U51" s="409" t="str">
        <f t="shared" si="40"/>
        <v>P</v>
      </c>
      <c r="V51" s="409" t="str">
        <f t="shared" si="312"/>
        <v>I</v>
      </c>
      <c r="W51" s="394">
        <f>IF(details!O51="","",details!O51)</f>
        <v>3</v>
      </c>
      <c r="X51" s="394">
        <f>IF(details!P51="","",details!P51)</f>
        <v>5</v>
      </c>
      <c r="Y51" s="394">
        <f>IF(details!Q51="","",details!Q51)</f>
        <v>7</v>
      </c>
      <c r="Z51" s="205">
        <f t="shared" si="174"/>
        <v>15</v>
      </c>
      <c r="AA51" s="394">
        <f>IF(details!R51="","",details!R51)</f>
        <v>27</v>
      </c>
      <c r="AB51" s="205">
        <f t="shared" si="175"/>
        <v>42</v>
      </c>
      <c r="AC51" s="394">
        <f>IF(details!S51="","",details!S51)</f>
        <v>37</v>
      </c>
      <c r="AD51" s="392">
        <f t="shared" si="176"/>
        <v>79</v>
      </c>
      <c r="AE51" s="409">
        <f t="shared" si="281"/>
        <v>0</v>
      </c>
      <c r="AF51" s="66">
        <f t="shared" si="45"/>
        <v>200</v>
      </c>
      <c r="AG51" s="409" t="str">
        <f t="shared" si="313"/>
        <v/>
      </c>
      <c r="AH51" s="409" t="str">
        <f>IF(OR($E51="NSO",$E51="",AC51=""),"",IF(OR(AG51="AB",AC51="ab"),"AB",IF(AC51="ML","RE",IF(AND(AD51&gt;=36%*AF51,AC51&gt;=20),"P",IF(AND(AD51&gt;=34%*AF51,#REF!=0,AC51&gt;=20),"G2",IF(AND(AD51&gt;=31%*AF51,#REF!=0,AC51&gt;=20),"G1",IF(AD51&gt;=25%*AF51,"S","F")))))))</f>
        <v>P</v>
      </c>
      <c r="AI51" s="409" t="str">
        <f t="shared" si="314"/>
        <v>III</v>
      </c>
      <c r="AJ51" s="394" t="str">
        <f>IF(details!T51="","",details!T51)</f>
        <v>a</v>
      </c>
      <c r="AK51" s="89" t="str">
        <f t="shared" si="177"/>
        <v>PHYSICS</v>
      </c>
      <c r="AL51" s="394">
        <f>IF(details!U51="","",details!U51)</f>
        <v>4</v>
      </c>
      <c r="AM51" s="394">
        <f>IF(details!V51="","",details!V51)</f>
        <v>8</v>
      </c>
      <c r="AN51" s="394">
        <f>IF(details!W51="","",details!W51)</f>
        <v>8</v>
      </c>
      <c r="AO51" s="205">
        <f t="shared" si="178"/>
        <v>20</v>
      </c>
      <c r="AP51" s="394">
        <f>IF(details!X51="","",details!X51)</f>
        <v>20</v>
      </c>
      <c r="AQ51" s="394">
        <f>IF(details!Y51="","",details!Y51)</f>
        <v>13</v>
      </c>
      <c r="AR51" s="205">
        <f t="shared" si="179"/>
        <v>33</v>
      </c>
      <c r="AS51" s="205">
        <f t="shared" si="180"/>
        <v>40</v>
      </c>
      <c r="AT51" s="205">
        <f t="shared" si="181"/>
        <v>53</v>
      </c>
      <c r="AU51" s="394">
        <f>IF(details!Z51="","",details!Z51)</f>
        <v>26</v>
      </c>
      <c r="AV51" s="394">
        <f>IF(details!AA51="","",details!AA51)</f>
        <v>22</v>
      </c>
      <c r="AW51" s="205">
        <f t="shared" si="182"/>
        <v>48</v>
      </c>
      <c r="AX51" s="205">
        <f t="shared" si="183"/>
        <v>66</v>
      </c>
      <c r="AY51" s="205">
        <f t="shared" si="184"/>
        <v>35</v>
      </c>
      <c r="AZ51" s="401">
        <f t="shared" si="185"/>
        <v>101</v>
      </c>
      <c r="BA51" s="332">
        <f t="shared" si="186"/>
        <v>0</v>
      </c>
      <c r="BB51" s="409">
        <f t="shared" si="187"/>
        <v>0</v>
      </c>
      <c r="BC51" s="66">
        <f t="shared" si="188"/>
        <v>70</v>
      </c>
      <c r="BD51" s="66">
        <f t="shared" si="189"/>
        <v>30</v>
      </c>
      <c r="BE51" s="66">
        <f t="shared" si="190"/>
        <v>150</v>
      </c>
      <c r="BF51" s="66">
        <f t="shared" si="93"/>
        <v>50</v>
      </c>
      <c r="BG51" s="332">
        <f t="shared" si="94"/>
        <v>200</v>
      </c>
      <c r="BH51" s="409" t="str">
        <f t="shared" si="95"/>
        <v/>
      </c>
      <c r="BI51" s="66" t="str">
        <f t="shared" si="96"/>
        <v>P</v>
      </c>
      <c r="BJ51" s="66" t="str">
        <f t="shared" si="97"/>
        <v>P</v>
      </c>
      <c r="BK51" s="409" t="str">
        <f t="shared" si="98"/>
        <v>II</v>
      </c>
      <c r="BL51" s="394" t="str">
        <f>IF(details!AB51="","",details!AB51)</f>
        <v>A</v>
      </c>
      <c r="BM51" s="89" t="str">
        <f t="shared" si="191"/>
        <v>CHEMISTRY</v>
      </c>
      <c r="BN51" s="394">
        <f>IF(details!AC51="","",details!AC51)</f>
        <v>5</v>
      </c>
      <c r="BO51" s="394">
        <f>IF(details!AD51="","",details!AD51)</f>
        <v>9</v>
      </c>
      <c r="BP51" s="394">
        <f>IF(details!AE51="","",details!AE51)</f>
        <v>8</v>
      </c>
      <c r="BQ51" s="205">
        <f t="shared" si="192"/>
        <v>22</v>
      </c>
      <c r="BR51" s="394">
        <f>IF(details!AF51="","",details!AF51)</f>
        <v>25</v>
      </c>
      <c r="BS51" s="394">
        <f>IF(details!AG51="","",details!AG51)</f>
        <v>18</v>
      </c>
      <c r="BT51" s="205">
        <f t="shared" si="193"/>
        <v>43</v>
      </c>
      <c r="BU51" s="205">
        <f t="shared" si="194"/>
        <v>47</v>
      </c>
      <c r="BV51" s="205">
        <f t="shared" si="195"/>
        <v>65</v>
      </c>
      <c r="BW51" s="394">
        <f>IF(details!AH51="","",details!AH51)</f>
        <v>33</v>
      </c>
      <c r="BX51" s="394">
        <f>IF(details!AI51="","",details!AI51)</f>
        <v>29</v>
      </c>
      <c r="BY51" s="205">
        <f t="shared" si="196"/>
        <v>62</v>
      </c>
      <c r="BZ51" s="205">
        <f t="shared" si="197"/>
        <v>80</v>
      </c>
      <c r="CA51" s="205">
        <f t="shared" si="198"/>
        <v>47</v>
      </c>
      <c r="CB51" s="401">
        <f t="shared" si="199"/>
        <v>127</v>
      </c>
      <c r="CC51" s="332">
        <f t="shared" si="56"/>
        <v>0</v>
      </c>
      <c r="CD51" s="409">
        <f t="shared" si="57"/>
        <v>0</v>
      </c>
      <c r="CE51" s="66">
        <f t="shared" si="58"/>
        <v>70</v>
      </c>
      <c r="CF51" s="66">
        <f t="shared" si="200"/>
        <v>30</v>
      </c>
      <c r="CG51" s="66">
        <f t="shared" si="201"/>
        <v>150</v>
      </c>
      <c r="CH51" s="66">
        <f t="shared" si="61"/>
        <v>50</v>
      </c>
      <c r="CI51" s="332">
        <f t="shared" si="62"/>
        <v>200</v>
      </c>
      <c r="CJ51" s="409" t="str">
        <f t="shared" si="63"/>
        <v/>
      </c>
      <c r="CK51" s="66" t="str">
        <f t="shared" si="64"/>
        <v>P</v>
      </c>
      <c r="CL51" s="66" t="str">
        <f t="shared" si="65"/>
        <v>P</v>
      </c>
      <c r="CM51" s="409" t="str">
        <f t="shared" si="66"/>
        <v>I</v>
      </c>
      <c r="CN51" s="394" t="str">
        <f>IF(details!AJ51="","",details!AJ51)</f>
        <v>a</v>
      </c>
      <c r="CO51" s="89" t="str">
        <f t="shared" si="202"/>
        <v>BIOLOGY</v>
      </c>
      <c r="CP51" s="394">
        <f>IF(details!AK51="","",details!AK51)</f>
        <v>5</v>
      </c>
      <c r="CQ51" s="394">
        <f>IF(details!AL51="","",details!AL51)</f>
        <v>8</v>
      </c>
      <c r="CR51" s="394">
        <f>IF(details!AM51="","",details!AM51)</f>
        <v>9</v>
      </c>
      <c r="CS51" s="205">
        <f t="shared" si="203"/>
        <v>22</v>
      </c>
      <c r="CT51" s="394">
        <f>IF(details!AN51="","",details!AN51)</f>
        <v>30</v>
      </c>
      <c r="CU51" s="394">
        <f>IF(details!AO51="","",details!AO51)</f>
        <v>17</v>
      </c>
      <c r="CV51" s="205">
        <f t="shared" si="204"/>
        <v>47</v>
      </c>
      <c r="CW51" s="205">
        <f t="shared" si="205"/>
        <v>52</v>
      </c>
      <c r="CX51" s="205">
        <f t="shared" si="206"/>
        <v>69</v>
      </c>
      <c r="CY51" s="394">
        <f>IF(details!AP51="","",details!AP51)</f>
        <v>29</v>
      </c>
      <c r="CZ51" s="394">
        <f>IF(details!AQ51="","",details!AQ51)</f>
        <v>26</v>
      </c>
      <c r="DA51" s="205">
        <f t="shared" si="207"/>
        <v>55</v>
      </c>
      <c r="DB51" s="205">
        <f t="shared" si="208"/>
        <v>81</v>
      </c>
      <c r="DC51" s="205">
        <f t="shared" si="209"/>
        <v>43</v>
      </c>
      <c r="DD51" s="401">
        <f t="shared" si="210"/>
        <v>124</v>
      </c>
      <c r="DE51" s="332">
        <f t="shared" si="75"/>
        <v>0</v>
      </c>
      <c r="DF51" s="409">
        <f t="shared" si="76"/>
        <v>0</v>
      </c>
      <c r="DG51" s="66">
        <f t="shared" si="77"/>
        <v>70</v>
      </c>
      <c r="DH51" s="66">
        <f t="shared" si="211"/>
        <v>30</v>
      </c>
      <c r="DI51" s="66">
        <f t="shared" si="79"/>
        <v>150</v>
      </c>
      <c r="DJ51" s="66">
        <f t="shared" si="80"/>
        <v>50</v>
      </c>
      <c r="DK51" s="332">
        <f t="shared" si="81"/>
        <v>200</v>
      </c>
      <c r="DL51" s="409" t="str">
        <f t="shared" si="82"/>
        <v/>
      </c>
      <c r="DM51" s="66" t="str">
        <f t="shared" si="83"/>
        <v>P</v>
      </c>
      <c r="DN51" s="66" t="str">
        <f t="shared" si="84"/>
        <v>P</v>
      </c>
      <c r="DO51" s="409" t="str">
        <f t="shared" si="85"/>
        <v>I</v>
      </c>
      <c r="DP51" s="66">
        <f t="shared" si="86"/>
        <v>0</v>
      </c>
      <c r="DQ51" s="394">
        <f>IF(details!AR51="","",details!AR51)</f>
        <v>10</v>
      </c>
      <c r="DR51" s="394">
        <f>IF(details!AS51="","",details!AS51)</f>
        <v>10</v>
      </c>
      <c r="DS51" s="394">
        <f>IF(details!AT51="","",details!AT51)</f>
        <v>10</v>
      </c>
      <c r="DT51" s="205">
        <f t="shared" si="212"/>
        <v>30</v>
      </c>
      <c r="DU51" s="394">
        <f>IF(details!AU51="","",details!AU51)</f>
        <v>53</v>
      </c>
      <c r="DV51" s="205">
        <f t="shared" si="213"/>
        <v>83</v>
      </c>
      <c r="DW51" s="394">
        <f>IF(details!AV51="","",details!AV51)</f>
        <v>68</v>
      </c>
      <c r="DX51" s="392">
        <f t="shared" si="214"/>
        <v>151</v>
      </c>
      <c r="DY51" s="409">
        <f t="shared" si="215"/>
        <v>0</v>
      </c>
      <c r="DZ51" s="409">
        <f t="shared" si="216"/>
        <v>0</v>
      </c>
      <c r="EA51" s="66">
        <f t="shared" si="217"/>
        <v>200</v>
      </c>
      <c r="EB51" s="409" t="str">
        <f t="shared" si="218"/>
        <v/>
      </c>
      <c r="EC51" s="409" t="str">
        <f t="shared" si="315"/>
        <v>B</v>
      </c>
      <c r="ED51" s="394">
        <f>IF(details!AW51="","",details!AW51)</f>
        <v>22</v>
      </c>
      <c r="EE51" s="394">
        <f>IF(details!AX51="","",details!AX51)</f>
        <v>26</v>
      </c>
      <c r="EF51" s="394">
        <f>IF(details!AY51="","",details!AY51)</f>
        <v>32</v>
      </c>
      <c r="EG51" s="392">
        <f t="shared" si="219"/>
        <v>80</v>
      </c>
      <c r="EH51" s="409">
        <f t="shared" si="220"/>
        <v>0</v>
      </c>
      <c r="EI51" s="409">
        <f t="shared" si="221"/>
        <v>0</v>
      </c>
      <c r="EJ51" s="66">
        <f t="shared" si="222"/>
        <v>100</v>
      </c>
      <c r="EK51" s="409" t="str">
        <f t="shared" si="223"/>
        <v/>
      </c>
      <c r="EL51" s="409" t="str">
        <f t="shared" si="316"/>
        <v>B</v>
      </c>
      <c r="EM51" s="409" t="str">
        <f t="shared" si="317"/>
        <v>I</v>
      </c>
      <c r="EN51" s="409" t="str">
        <f t="shared" si="318"/>
        <v>III</v>
      </c>
      <c r="EO51" s="409" t="str">
        <f t="shared" si="319"/>
        <v>II</v>
      </c>
      <c r="EP51" s="409" t="str">
        <f t="shared" si="224"/>
        <v>I</v>
      </c>
      <c r="EQ51" s="409" t="str">
        <f t="shared" si="225"/>
        <v>I</v>
      </c>
      <c r="ER51" s="409">
        <f t="shared" si="226"/>
        <v>0</v>
      </c>
      <c r="ES51" s="409">
        <f t="shared" si="227"/>
        <v>0</v>
      </c>
      <c r="ET51" s="409">
        <f t="shared" si="228"/>
        <v>0</v>
      </c>
      <c r="EU51" s="409">
        <f t="shared" si="229"/>
        <v>0</v>
      </c>
      <c r="EV51" s="409">
        <f t="shared" si="230"/>
        <v>0</v>
      </c>
      <c r="EW51" s="409" t="str">
        <f t="shared" si="231"/>
        <v/>
      </c>
      <c r="EX51" s="74" t="str">
        <f t="shared" si="320"/>
        <v>PASS</v>
      </c>
      <c r="EY51" s="68" t="str">
        <f>IF(details!CF51="","",details!CF51)</f>
        <v/>
      </c>
      <c r="EZ51" s="69" t="str">
        <f>IF(details!CG51="","",details!CG51)</f>
        <v/>
      </c>
      <c r="FA51" s="68" t="str">
        <f>IF(details!CJ51="","",details!CJ51)</f>
        <v/>
      </c>
      <c r="FB51" s="69" t="str">
        <f>IF(details!CK51="","",details!CK51)</f>
        <v/>
      </c>
      <c r="FC51" s="68" t="str">
        <f>IF(details!CN51="","",details!CN51)</f>
        <v/>
      </c>
      <c r="FD51" s="69" t="str">
        <f>IF(details!CO51="","",details!CO51)</f>
        <v/>
      </c>
      <c r="FE51" s="68" t="str">
        <f>IF(details!CR51="","",details!CR51)</f>
        <v/>
      </c>
      <c r="FF51" s="69" t="str">
        <f>IF(details!CS51="","",details!CS51)</f>
        <v/>
      </c>
      <c r="FG51" s="68">
        <f>IF(details!CV51="","",details!CV51)</f>
        <v>44</v>
      </c>
      <c r="FH51" s="69">
        <f>IF(details!CW51="","",details!CW51)</f>
        <v>0</v>
      </c>
      <c r="FI51" s="343">
        <f t="shared" si="250"/>
        <v>0</v>
      </c>
      <c r="FJ51" s="394" t="str">
        <f t="shared" si="321"/>
        <v>I</v>
      </c>
      <c r="FK51" s="394" t="str">
        <f t="shared" si="232"/>
        <v/>
      </c>
      <c r="FL51" s="460" t="str">
        <f t="shared" si="322"/>
        <v/>
      </c>
      <c r="FM51" s="394" t="str">
        <f t="shared" si="323"/>
        <v>III</v>
      </c>
      <c r="FN51" s="77" t="str">
        <f t="shared" si="233"/>
        <v/>
      </c>
      <c r="FO51" s="460" t="str">
        <f t="shared" si="324"/>
        <v/>
      </c>
      <c r="FP51" s="78" t="str">
        <f t="shared" si="325"/>
        <v>II</v>
      </c>
      <c r="FQ51" s="394" t="str">
        <f t="shared" si="326"/>
        <v>II</v>
      </c>
      <c r="FR51" s="394" t="str">
        <f t="shared" si="234"/>
        <v/>
      </c>
      <c r="FS51" s="394" t="str">
        <f t="shared" si="235"/>
        <v/>
      </c>
      <c r="FT51" s="394" t="str">
        <f t="shared" si="236"/>
        <v/>
      </c>
      <c r="FU51" s="364" t="str">
        <f t="shared" si="237"/>
        <v/>
      </c>
      <c r="FV51" s="394" t="str">
        <f t="shared" si="238"/>
        <v/>
      </c>
      <c r="FW51" s="394" t="str">
        <f t="shared" si="239"/>
        <v/>
      </c>
      <c r="FX51" s="394" t="str">
        <f t="shared" si="240"/>
        <v/>
      </c>
      <c r="FY51" s="394" t="str">
        <f t="shared" si="327"/>
        <v/>
      </c>
      <c r="FZ51" s="461" t="str">
        <f t="shared" si="328"/>
        <v/>
      </c>
      <c r="GA51" s="78" t="str">
        <f t="shared" si="329"/>
        <v>I</v>
      </c>
      <c r="GB51" s="394" t="str">
        <f t="shared" si="330"/>
        <v>I</v>
      </c>
      <c r="GC51" s="394" t="str">
        <f t="shared" si="331"/>
        <v/>
      </c>
      <c r="GD51" s="394" t="str">
        <f t="shared" si="332"/>
        <v/>
      </c>
      <c r="GE51" s="394" t="str">
        <f t="shared" si="333"/>
        <v/>
      </c>
      <c r="GF51" s="462" t="str">
        <f t="shared" si="241"/>
        <v/>
      </c>
      <c r="GG51" s="397" t="str">
        <f t="shared" si="242"/>
        <v/>
      </c>
      <c r="GH51" s="394" t="str">
        <f t="shared" si="243"/>
        <v/>
      </c>
      <c r="GI51" s="394" t="str">
        <f t="shared" si="244"/>
        <v/>
      </c>
      <c r="GJ51" s="394" t="str">
        <f t="shared" si="334"/>
        <v/>
      </c>
      <c r="GK51" s="461" t="str">
        <f t="shared" si="335"/>
        <v/>
      </c>
      <c r="GL51" s="78" t="str">
        <f t="shared" si="336"/>
        <v>I</v>
      </c>
      <c r="GM51" s="394" t="str">
        <f t="shared" si="337"/>
        <v>I</v>
      </c>
      <c r="GN51" s="394" t="str">
        <f t="shared" si="338"/>
        <v/>
      </c>
      <c r="GO51" s="394" t="str">
        <f t="shared" si="339"/>
        <v/>
      </c>
      <c r="GP51" s="394" t="str">
        <f t="shared" si="340"/>
        <v/>
      </c>
      <c r="GQ51" s="394" t="str">
        <f t="shared" si="245"/>
        <v/>
      </c>
      <c r="GR51" s="394" t="str">
        <f t="shared" si="246"/>
        <v/>
      </c>
      <c r="GS51" s="394" t="str">
        <f t="shared" si="247"/>
        <v/>
      </c>
      <c r="GT51" s="394" t="str">
        <f t="shared" si="248"/>
        <v/>
      </c>
      <c r="GU51" s="394" t="str">
        <f t="shared" si="341"/>
        <v/>
      </c>
      <c r="GV51" s="461" t="str">
        <f t="shared" si="342"/>
        <v/>
      </c>
      <c r="GW51" s="394" t="str">
        <f t="shared" si="343"/>
        <v>B</v>
      </c>
      <c r="GX51" s="394" t="str">
        <f t="shared" si="344"/>
        <v>B</v>
      </c>
      <c r="GY51" s="394" t="str">
        <f t="shared" si="345"/>
        <v xml:space="preserve">    </v>
      </c>
      <c r="GZ51" s="394" t="str">
        <f t="shared" si="346"/>
        <v xml:space="preserve">    </v>
      </c>
      <c r="HA51" s="394" t="str">
        <f t="shared" si="347"/>
        <v xml:space="preserve">    </v>
      </c>
      <c r="HB51" s="394" t="str">
        <f t="shared" si="348"/>
        <v xml:space="preserve">        </v>
      </c>
      <c r="HC51" s="394" t="str">
        <f t="shared" si="349"/>
        <v xml:space="preserve">    </v>
      </c>
      <c r="HD51" s="394" t="str">
        <f t="shared" si="350"/>
        <v>PASS</v>
      </c>
      <c r="HE51" s="67">
        <f t="shared" si="351"/>
        <v>557</v>
      </c>
      <c r="HF51" s="73">
        <f t="shared" si="352"/>
        <v>55.7</v>
      </c>
      <c r="HG51" s="394" t="str">
        <f t="shared" si="353"/>
        <v>II</v>
      </c>
      <c r="HH51" s="75">
        <f t="shared" si="354"/>
        <v>55.7</v>
      </c>
      <c r="HI51" s="76">
        <f t="shared" si="249"/>
        <v>19.999999999999975</v>
      </c>
      <c r="HJ51" s="394" t="str">
        <f>IF(OR(HD51="SUPPL.",HD51="RE-EXAM."),'result subject-wise'!AR51,HD51)</f>
        <v>PASS</v>
      </c>
      <c r="HK51" s="463" t="str">
        <f t="shared" si="355"/>
        <v/>
      </c>
      <c r="HL51" s="464">
        <f t="shared" si="356"/>
        <v>55.7</v>
      </c>
      <c r="HM51" s="394" t="str">
        <f t="shared" si="357"/>
        <v>II</v>
      </c>
      <c r="HN51" s="304"/>
      <c r="HP51" s="465" t="str">
        <f>'full report'!V1151</f>
        <v/>
      </c>
      <c r="HQ51" s="466"/>
      <c r="HR51" s="373"/>
      <c r="HS51" s="373"/>
      <c r="HT51" s="373"/>
      <c r="HU51" s="373"/>
      <c r="HV51" s="373"/>
      <c r="HW51" s="373"/>
      <c r="HX51" s="373"/>
      <c r="HY51" s="373"/>
      <c r="HZ51" s="373"/>
      <c r="IA51" s="373"/>
      <c r="IB51" s="373"/>
      <c r="IC51" s="373"/>
      <c r="ID51" s="373"/>
      <c r="IE51" s="373"/>
      <c r="JJ51" s="467"/>
      <c r="JK51" s="467"/>
      <c r="JL51" s="467"/>
      <c r="JM51" s="467"/>
      <c r="JN51" s="467"/>
      <c r="JO51" s="467"/>
      <c r="JP51" s="467"/>
      <c r="JQ51" s="467"/>
      <c r="JR51" s="467"/>
      <c r="JS51" s="467"/>
      <c r="JT51" s="467"/>
      <c r="JU51" s="467"/>
      <c r="JV51" s="467"/>
      <c r="JW51" s="467"/>
      <c r="JX51" s="467"/>
      <c r="JY51" s="467"/>
      <c r="JZ51" s="467"/>
      <c r="KA51" s="467"/>
      <c r="KB51" s="467"/>
      <c r="KC51" s="467"/>
      <c r="KD51" s="467"/>
      <c r="KE51" s="467"/>
      <c r="KF51" s="467"/>
      <c r="KG51" s="467"/>
      <c r="KH51" s="467"/>
      <c r="KI51" s="467"/>
      <c r="KJ51" s="467"/>
      <c r="KK51" s="467"/>
      <c r="KL51" s="467"/>
      <c r="KM51" s="467"/>
      <c r="KN51" s="467"/>
      <c r="KO51" s="467"/>
      <c r="KP51" s="467"/>
      <c r="KQ51" s="467"/>
      <c r="KR51" s="467"/>
      <c r="KS51" s="467"/>
      <c r="KT51" s="467"/>
      <c r="KU51" s="467"/>
      <c r="KV51" s="467"/>
      <c r="KW51" s="467"/>
      <c r="KX51" s="467"/>
      <c r="KY51" s="467"/>
      <c r="KZ51" s="467"/>
      <c r="LA51" s="467"/>
      <c r="LB51" s="467"/>
      <c r="LC51" s="467"/>
      <c r="LD51" s="467"/>
      <c r="LE51" s="467"/>
      <c r="LF51" s="467"/>
      <c r="LG51" s="467"/>
      <c r="LH51" s="467"/>
      <c r="LI51" s="467"/>
      <c r="LJ51" s="467"/>
      <c r="LK51" s="467"/>
      <c r="LL51" s="467"/>
      <c r="LM51" s="467"/>
      <c r="LN51" s="467"/>
      <c r="LO51" s="467"/>
      <c r="LP51" s="467"/>
      <c r="LQ51" s="467"/>
      <c r="LR51" s="467"/>
      <c r="LS51" s="467"/>
      <c r="LT51" s="467"/>
      <c r="LU51" s="467"/>
      <c r="LV51" s="467"/>
      <c r="LW51" s="467"/>
      <c r="LX51" s="467"/>
      <c r="LY51" s="467"/>
      <c r="LZ51" s="467"/>
      <c r="MA51" s="467"/>
      <c r="MB51" s="467"/>
      <c r="MC51" s="467"/>
      <c r="MD51" s="467"/>
      <c r="ME51" s="467"/>
      <c r="MF51" s="467"/>
      <c r="MG51" s="467"/>
      <c r="MH51" s="467"/>
      <c r="MI51" s="467"/>
      <c r="MJ51" s="467"/>
      <c r="MK51" s="467"/>
      <c r="ML51" s="467"/>
      <c r="MM51" s="467"/>
      <c r="MN51" s="467"/>
      <c r="MO51" s="467"/>
      <c r="MP51" s="467"/>
      <c r="MQ51" s="467"/>
      <c r="MR51" s="467"/>
      <c r="MS51" s="467"/>
      <c r="MT51" s="467"/>
      <c r="MU51" s="467"/>
      <c r="MV51" s="467"/>
      <c r="MW51" s="467"/>
      <c r="MX51" s="467"/>
      <c r="MY51" s="467"/>
      <c r="MZ51" s="467"/>
      <c r="NA51" s="467"/>
      <c r="NB51" s="467"/>
      <c r="NC51" s="467"/>
      <c r="ND51" s="467"/>
      <c r="NE51" s="467"/>
      <c r="NF51" s="467"/>
      <c r="NG51" s="467"/>
      <c r="NH51" s="467"/>
      <c r="NI51" s="467"/>
      <c r="NJ51" s="467"/>
      <c r="NK51" s="467"/>
      <c r="NL51" s="467"/>
      <c r="NM51" s="467"/>
      <c r="NN51" s="467"/>
      <c r="NO51" s="467"/>
      <c r="NP51" s="467"/>
      <c r="NQ51" s="467"/>
      <c r="NR51" s="467"/>
      <c r="NS51" s="467"/>
      <c r="NT51" s="467"/>
      <c r="NU51" s="467"/>
      <c r="NV51" s="467"/>
      <c r="NW51" s="467"/>
      <c r="NX51" s="467"/>
      <c r="NY51" s="467"/>
      <c r="NZ51" s="467"/>
      <c r="OA51" s="467"/>
      <c r="OB51" s="467"/>
      <c r="OC51" s="467"/>
      <c r="OD51" s="467"/>
      <c r="OE51" s="467"/>
      <c r="OF51" s="467"/>
      <c r="OG51" s="467"/>
      <c r="OH51" s="467"/>
      <c r="OI51" s="467"/>
      <c r="OJ51" s="467"/>
      <c r="OK51" s="467"/>
      <c r="OL51" s="467"/>
      <c r="OM51" s="467"/>
      <c r="ON51" s="467"/>
      <c r="OO51" s="467"/>
      <c r="OP51" s="467"/>
      <c r="OQ51" s="467"/>
      <c r="OR51" s="467"/>
      <c r="OS51" s="467"/>
      <c r="OT51" s="467"/>
      <c r="OU51" s="467"/>
      <c r="OV51" s="467"/>
      <c r="OW51" s="467"/>
      <c r="OX51" s="467"/>
      <c r="OY51" s="467"/>
      <c r="OZ51" s="467"/>
      <c r="PA51" s="467"/>
      <c r="PB51" s="467"/>
      <c r="PC51" s="467"/>
      <c r="PD51" s="467"/>
      <c r="PE51" s="467"/>
      <c r="PF51" s="467"/>
      <c r="PG51" s="467"/>
      <c r="PH51" s="467"/>
      <c r="PI51" s="467"/>
      <c r="PJ51" s="467"/>
      <c r="PK51" s="467"/>
      <c r="PL51" s="467"/>
      <c r="PM51" s="467"/>
      <c r="PN51" s="467"/>
      <c r="PO51" s="467"/>
      <c r="PP51" s="467"/>
      <c r="PQ51" s="467"/>
      <c r="PR51" s="467"/>
      <c r="PS51" s="467"/>
      <c r="PT51" s="467"/>
      <c r="PU51" s="467"/>
      <c r="PV51" s="467"/>
      <c r="PW51" s="467"/>
      <c r="PX51" s="467"/>
      <c r="PY51" s="467"/>
      <c r="PZ51" s="467"/>
      <c r="QA51" s="467"/>
      <c r="QB51" s="467"/>
      <c r="QC51" s="467"/>
      <c r="QD51" s="467"/>
      <c r="QE51" s="467"/>
      <c r="QF51" s="467"/>
      <c r="QG51" s="467"/>
      <c r="QH51" s="467"/>
      <c r="QI51" s="467"/>
      <c r="QJ51" s="467"/>
      <c r="QK51" s="467"/>
      <c r="QL51" s="467"/>
      <c r="QM51" s="467"/>
      <c r="QN51" s="467"/>
      <c r="QO51" s="467"/>
      <c r="QP51" s="467"/>
      <c r="QQ51" s="467"/>
      <c r="QR51" s="467"/>
      <c r="QS51" s="467"/>
      <c r="QT51" s="467"/>
      <c r="QU51" s="467"/>
      <c r="QV51" s="467"/>
      <c r="QW51" s="467"/>
      <c r="QX51" s="467"/>
      <c r="QY51" s="467"/>
      <c r="QZ51" s="467"/>
      <c r="RA51" s="467"/>
      <c r="RB51" s="467"/>
      <c r="RC51" s="467"/>
      <c r="RD51" s="467"/>
      <c r="RE51" s="467"/>
      <c r="RF51" s="467"/>
      <c r="RG51" s="467"/>
      <c r="RH51" s="467"/>
      <c r="RI51" s="467"/>
      <c r="RJ51" s="467"/>
      <c r="RK51" s="467"/>
      <c r="RL51" s="467"/>
      <c r="RM51" s="467"/>
      <c r="RN51" s="467"/>
      <c r="RO51" s="467"/>
      <c r="RP51" s="467"/>
      <c r="RQ51" s="467"/>
      <c r="RR51" s="467"/>
      <c r="RS51" s="467"/>
      <c r="RT51" s="467"/>
      <c r="RU51" s="467"/>
      <c r="RV51" s="467"/>
      <c r="RW51" s="467"/>
      <c r="RX51" s="467"/>
      <c r="RY51" s="467"/>
      <c r="RZ51" s="467"/>
      <c r="SA51" s="467"/>
      <c r="SB51" s="467"/>
      <c r="SC51" s="467"/>
      <c r="SD51" s="467"/>
      <c r="SE51" s="467"/>
      <c r="SF51" s="467"/>
      <c r="SG51" s="467"/>
      <c r="SH51" s="467"/>
      <c r="SI51" s="467"/>
      <c r="SJ51" s="467"/>
      <c r="SK51" s="467"/>
      <c r="SL51" s="467"/>
      <c r="SM51" s="467"/>
      <c r="SN51" s="467"/>
      <c r="SO51" s="467"/>
      <c r="SP51" s="467"/>
      <c r="SQ51" s="467"/>
      <c r="SR51" s="467"/>
      <c r="SS51" s="467"/>
      <c r="ST51" s="467"/>
      <c r="SU51" s="467"/>
      <c r="SV51" s="467"/>
      <c r="SW51" s="467"/>
      <c r="SX51" s="467"/>
      <c r="SY51" s="467"/>
      <c r="SZ51" s="467"/>
      <c r="TA51" s="467"/>
      <c r="TB51" s="467"/>
      <c r="TC51" s="467"/>
      <c r="TD51" s="467"/>
      <c r="TE51" s="467"/>
      <c r="TF51" s="467"/>
      <c r="TG51" s="467"/>
      <c r="TH51" s="467"/>
      <c r="TI51" s="467"/>
      <c r="TJ51" s="467"/>
      <c r="TK51" s="467"/>
      <c r="TL51" s="467"/>
      <c r="TM51" s="467"/>
      <c r="TN51" s="467"/>
      <c r="TO51" s="467"/>
      <c r="TP51" s="467"/>
      <c r="TQ51" s="467"/>
      <c r="TR51" s="467"/>
      <c r="TS51" s="467"/>
      <c r="TT51" s="467"/>
      <c r="TU51" s="467"/>
      <c r="TV51" s="467"/>
      <c r="TW51" s="467"/>
      <c r="TX51" s="467"/>
      <c r="TY51" s="467"/>
      <c r="TZ51" s="467"/>
      <c r="UA51" s="467"/>
      <c r="UB51" s="467"/>
      <c r="UC51" s="467"/>
      <c r="UD51" s="467"/>
      <c r="UE51" s="467"/>
      <c r="UF51" s="467"/>
      <c r="UG51" s="467"/>
      <c r="UH51" s="467"/>
      <c r="UI51" s="467"/>
      <c r="UJ51" s="467"/>
      <c r="UK51" s="467"/>
      <c r="UL51" s="467"/>
      <c r="UM51" s="467"/>
      <c r="UN51" s="467"/>
      <c r="UO51" s="467"/>
      <c r="UP51" s="467"/>
      <c r="UQ51" s="467"/>
      <c r="UR51" s="467"/>
      <c r="US51" s="467"/>
      <c r="UT51" s="467"/>
      <c r="UU51" s="467"/>
      <c r="UV51" s="467"/>
      <c r="UW51" s="467"/>
      <c r="UX51" s="467"/>
      <c r="UY51" s="467"/>
      <c r="UZ51" s="467"/>
      <c r="VA51" s="467"/>
      <c r="VB51" s="467"/>
      <c r="VC51" s="467"/>
      <c r="VD51" s="467"/>
      <c r="VE51" s="467"/>
      <c r="VF51" s="467"/>
      <c r="VG51" s="467"/>
      <c r="VH51" s="467"/>
      <c r="VI51" s="467"/>
      <c r="VJ51" s="467"/>
      <c r="VK51" s="467"/>
      <c r="VL51" s="467"/>
      <c r="VM51" s="467"/>
      <c r="VN51" s="467"/>
      <c r="VO51" s="467"/>
      <c r="VP51" s="467"/>
      <c r="VQ51" s="467"/>
      <c r="VR51" s="467"/>
      <c r="VS51" s="467"/>
      <c r="VT51" s="467"/>
      <c r="VU51" s="467"/>
      <c r="VV51" s="467"/>
      <c r="VW51" s="467"/>
      <c r="VX51" s="467"/>
      <c r="VY51" s="467"/>
      <c r="VZ51" s="467"/>
      <c r="WA51" s="467"/>
      <c r="WB51" s="467"/>
      <c r="WC51" s="467"/>
      <c r="WD51" s="467"/>
      <c r="WE51" s="467"/>
      <c r="WF51" s="467"/>
      <c r="WG51" s="467"/>
      <c r="WH51" s="467"/>
      <c r="WI51" s="467"/>
      <c r="WJ51" s="467"/>
      <c r="WK51" s="467"/>
      <c r="WL51" s="467"/>
      <c r="WM51" s="467"/>
      <c r="WN51" s="467"/>
      <c r="WO51" s="467"/>
      <c r="WP51" s="467"/>
      <c r="WQ51" s="467"/>
      <c r="WR51" s="467"/>
      <c r="WS51" s="467"/>
      <c r="WT51" s="467"/>
      <c r="WU51" s="467"/>
      <c r="WV51" s="467"/>
      <c r="WW51" s="467"/>
      <c r="WX51" s="467"/>
      <c r="WY51" s="467"/>
      <c r="WZ51" s="467"/>
      <c r="XA51" s="467"/>
      <c r="XB51" s="467"/>
      <c r="XC51" s="467"/>
      <c r="XD51" s="467"/>
      <c r="XE51" s="467"/>
      <c r="XF51" s="467"/>
      <c r="XG51" s="467"/>
      <c r="XH51" s="467"/>
      <c r="XI51" s="467"/>
      <c r="XJ51" s="467"/>
      <c r="XK51" s="467"/>
      <c r="XL51" s="467"/>
      <c r="XM51" s="467"/>
      <c r="XN51" s="467"/>
      <c r="XO51" s="467"/>
      <c r="XP51" s="467"/>
      <c r="XQ51" s="467"/>
      <c r="XR51" s="467"/>
      <c r="XS51" s="467"/>
      <c r="XT51" s="467"/>
      <c r="XU51" s="467"/>
      <c r="XV51" s="467"/>
      <c r="XW51" s="467"/>
      <c r="XX51" s="467"/>
      <c r="XY51" s="467"/>
      <c r="XZ51" s="467"/>
      <c r="YA51" s="467"/>
      <c r="YB51" s="467"/>
      <c r="YC51" s="467"/>
      <c r="YD51" s="467"/>
      <c r="YE51" s="467"/>
      <c r="YF51" s="467"/>
      <c r="YG51" s="467"/>
      <c r="YH51" s="467"/>
      <c r="YI51" s="467"/>
      <c r="YJ51" s="467"/>
      <c r="YK51" s="467"/>
      <c r="YL51" s="467"/>
      <c r="YM51" s="467"/>
      <c r="YN51" s="467"/>
      <c r="YO51" s="467"/>
      <c r="YP51" s="467"/>
      <c r="YQ51" s="467"/>
      <c r="YR51" s="467"/>
      <c r="YS51" s="467"/>
      <c r="YT51" s="467"/>
      <c r="YU51" s="467"/>
      <c r="YV51" s="467"/>
      <c r="YW51" s="467"/>
      <c r="YX51" s="467"/>
      <c r="YY51" s="467"/>
      <c r="YZ51" s="467"/>
      <c r="ZA51" s="467"/>
      <c r="ZB51" s="467"/>
      <c r="ZC51" s="467"/>
      <c r="ZD51" s="467"/>
      <c r="ZE51" s="467"/>
      <c r="ZF51" s="467"/>
      <c r="ZG51" s="467"/>
      <c r="ZH51" s="467"/>
      <c r="ZI51" s="467"/>
      <c r="ZJ51" s="467"/>
      <c r="ZK51" s="467"/>
      <c r="ZL51" s="467"/>
      <c r="ZM51" s="467"/>
      <c r="ZN51" s="467"/>
      <c r="ZO51" s="467"/>
      <c r="ZP51" s="467"/>
      <c r="ZQ51" s="467"/>
      <c r="ZR51" s="467"/>
      <c r="ZS51" s="467"/>
      <c r="ZT51" s="467"/>
      <c r="ZU51" s="467"/>
      <c r="ZV51" s="467"/>
      <c r="ZW51" s="467"/>
      <c r="ZX51" s="467"/>
      <c r="ZY51" s="467"/>
      <c r="ZZ51" s="467"/>
      <c r="AAA51" s="467"/>
      <c r="AAB51" s="467"/>
      <c r="AAC51" s="467"/>
      <c r="AAD51" s="467"/>
      <c r="AAE51" s="467"/>
      <c r="AAF51" s="467"/>
      <c r="AAG51" s="467"/>
      <c r="AAH51" s="467"/>
      <c r="AAI51" s="467"/>
      <c r="AAJ51" s="467"/>
      <c r="AAK51" s="467"/>
      <c r="AAL51" s="467"/>
      <c r="AAM51" s="467"/>
      <c r="AAN51" s="467"/>
      <c r="AAO51" s="467"/>
      <c r="AAP51" s="467"/>
      <c r="AAQ51" s="467"/>
      <c r="AAR51" s="467"/>
      <c r="AAS51" s="467"/>
      <c r="AAT51" s="467"/>
      <c r="AAU51" s="467"/>
      <c r="AAV51" s="467"/>
      <c r="AAW51" s="467"/>
      <c r="AAX51" s="467"/>
      <c r="AAY51" s="467"/>
      <c r="AAZ51" s="467"/>
      <c r="ABA51" s="467"/>
      <c r="ABB51" s="467"/>
      <c r="ABC51" s="467"/>
      <c r="ABD51" s="467"/>
      <c r="ABE51" s="467"/>
      <c r="ABF51" s="467"/>
      <c r="ABG51" s="467"/>
      <c r="ABH51" s="467"/>
      <c r="ABI51" s="467"/>
      <c r="ABJ51" s="467"/>
      <c r="ABK51" s="467"/>
      <c r="ABL51" s="467"/>
      <c r="ABM51" s="467"/>
      <c r="ABN51" s="467"/>
      <c r="ABO51" s="467"/>
      <c r="ABP51" s="467"/>
      <c r="ABQ51" s="467"/>
      <c r="ABR51" s="467"/>
      <c r="ABS51" s="467"/>
      <c r="ABT51" s="467"/>
      <c r="ABU51" s="467"/>
      <c r="ABV51" s="467"/>
      <c r="ABW51" s="467"/>
      <c r="ABX51" s="467"/>
      <c r="ABY51" s="467"/>
      <c r="ABZ51" s="467"/>
      <c r="ACA51" s="467"/>
      <c r="ACB51" s="467"/>
      <c r="ACC51" s="467"/>
      <c r="ACD51" s="467"/>
      <c r="ACE51" s="467"/>
      <c r="ACF51" s="467"/>
      <c r="ACG51" s="467"/>
      <c r="ACH51" s="467"/>
      <c r="ACI51" s="467"/>
      <c r="ACJ51" s="467"/>
      <c r="ACK51" s="467"/>
      <c r="ACL51" s="467"/>
      <c r="ACM51" s="467"/>
      <c r="ACN51" s="467"/>
      <c r="ACO51" s="467"/>
      <c r="ACP51" s="467"/>
      <c r="ACQ51" s="467"/>
      <c r="ACR51" s="467"/>
      <c r="ACS51" s="467"/>
      <c r="ACT51" s="467"/>
      <c r="ACU51" s="467"/>
      <c r="ACV51" s="467"/>
      <c r="ACW51" s="467"/>
      <c r="ACX51" s="467"/>
      <c r="ACY51" s="467"/>
      <c r="ACZ51" s="467"/>
      <c r="ADA51" s="467"/>
      <c r="ADB51" s="467"/>
      <c r="ADC51" s="467"/>
      <c r="ADD51" s="467"/>
      <c r="ADE51" s="467"/>
      <c r="ADF51" s="467"/>
      <c r="ADG51" s="467"/>
      <c r="ADH51" s="467"/>
      <c r="ADI51" s="467"/>
      <c r="ADJ51" s="467"/>
      <c r="ADK51" s="467"/>
      <c r="ADL51" s="467"/>
      <c r="ADM51" s="467"/>
      <c r="ADN51" s="467"/>
      <c r="ADO51" s="467"/>
      <c r="ADP51" s="467"/>
      <c r="ADQ51" s="467"/>
      <c r="ADR51" s="467"/>
      <c r="ADS51" s="467"/>
      <c r="ADT51" s="467"/>
      <c r="ADU51" s="467"/>
      <c r="ADV51" s="467"/>
      <c r="ADW51" s="467"/>
      <c r="ADX51" s="467"/>
      <c r="ADY51" s="467"/>
      <c r="ADZ51" s="467"/>
      <c r="AEA51" s="467"/>
      <c r="AEB51" s="467"/>
      <c r="AEC51" s="467"/>
      <c r="AED51" s="467"/>
      <c r="AEE51" s="467"/>
      <c r="AEF51" s="467"/>
      <c r="AEG51" s="467"/>
      <c r="AEH51" s="467"/>
      <c r="AEI51" s="467"/>
      <c r="AEJ51" s="467"/>
      <c r="AEK51" s="467"/>
      <c r="AEL51" s="467"/>
      <c r="AEM51" s="467"/>
      <c r="AEN51" s="467"/>
      <c r="AEO51" s="467"/>
      <c r="AEP51" s="467"/>
      <c r="AEQ51" s="467"/>
      <c r="AER51" s="467"/>
      <c r="AES51" s="467"/>
      <c r="AET51" s="467"/>
      <c r="AEU51" s="467"/>
      <c r="AEV51" s="467"/>
      <c r="AEW51" s="467"/>
      <c r="AEX51" s="467"/>
      <c r="AEY51" s="467"/>
      <c r="AEZ51" s="467"/>
      <c r="AFA51" s="467"/>
      <c r="AFB51" s="467"/>
      <c r="AFC51" s="467"/>
      <c r="AFD51" s="467"/>
      <c r="AFE51" s="467"/>
      <c r="AFF51" s="467"/>
      <c r="AFG51" s="467"/>
      <c r="AFH51" s="467"/>
      <c r="AFI51" s="467"/>
      <c r="AFJ51" s="467"/>
      <c r="AFK51" s="467"/>
      <c r="AFL51" s="467"/>
      <c r="AFM51" s="467"/>
      <c r="AFN51" s="467"/>
      <c r="AFO51" s="467"/>
      <c r="AFP51" s="467"/>
      <c r="AFQ51" s="467"/>
      <c r="AFR51" s="467"/>
      <c r="AFS51" s="467"/>
      <c r="AFT51" s="467"/>
      <c r="AFU51" s="467"/>
      <c r="AFV51" s="467"/>
      <c r="AFW51" s="467"/>
      <c r="AFX51" s="467"/>
      <c r="AFY51" s="467"/>
      <c r="AFZ51" s="467"/>
      <c r="AGA51" s="467"/>
      <c r="AGB51" s="467"/>
      <c r="AGC51" s="467"/>
      <c r="AGD51" s="467"/>
      <c r="AGE51" s="467"/>
      <c r="AGF51" s="467"/>
      <c r="AGG51" s="467"/>
      <c r="AGH51" s="467"/>
      <c r="AGI51" s="467"/>
      <c r="AGJ51" s="467"/>
      <c r="AGK51" s="467"/>
      <c r="AGL51" s="467"/>
      <c r="AGM51" s="467"/>
      <c r="AGN51" s="467"/>
      <c r="AGO51" s="467"/>
      <c r="AGP51" s="467"/>
      <c r="AGQ51" s="467"/>
      <c r="AGR51" s="467"/>
      <c r="AGS51" s="467"/>
      <c r="AGT51" s="467"/>
      <c r="AGU51" s="467"/>
      <c r="AGV51" s="467"/>
      <c r="AGW51" s="467"/>
      <c r="AGX51" s="467"/>
      <c r="AGY51" s="467"/>
      <c r="AGZ51" s="467"/>
      <c r="AHA51" s="467"/>
      <c r="AHB51" s="467"/>
      <c r="AHC51" s="467"/>
      <c r="AHD51" s="467"/>
      <c r="AHE51" s="467"/>
      <c r="AHF51" s="467"/>
      <c r="AHG51" s="467"/>
      <c r="AHH51" s="467"/>
      <c r="AHI51" s="467"/>
      <c r="AHJ51" s="467"/>
      <c r="AHK51" s="467"/>
      <c r="AHL51" s="467"/>
      <c r="AHM51" s="467"/>
      <c r="AHN51" s="467"/>
      <c r="AHO51" s="467"/>
      <c r="AHP51" s="467"/>
      <c r="AHQ51" s="467"/>
      <c r="AHR51" s="467"/>
      <c r="AHS51" s="467"/>
      <c r="AHT51" s="467"/>
      <c r="AHU51" s="467"/>
      <c r="AHV51" s="467"/>
      <c r="AHW51" s="467"/>
      <c r="AHX51" s="467"/>
      <c r="AHY51" s="467"/>
      <c r="AHZ51" s="467"/>
      <c r="AIA51" s="467"/>
      <c r="AIB51" s="467"/>
      <c r="AIC51" s="467"/>
      <c r="AID51" s="467"/>
      <c r="AIE51" s="467"/>
      <c r="AIF51" s="467"/>
      <c r="AIG51" s="467"/>
      <c r="AIH51" s="467"/>
      <c r="AII51" s="467"/>
      <c r="AIJ51" s="467"/>
      <c r="AIK51" s="467"/>
      <c r="AIL51" s="467"/>
      <c r="AIM51" s="467"/>
      <c r="AIN51" s="467"/>
      <c r="AIO51" s="467"/>
      <c r="AIP51" s="467"/>
      <c r="AIQ51" s="467"/>
      <c r="AIR51" s="467"/>
      <c r="AIS51" s="467"/>
      <c r="AIT51" s="467"/>
      <c r="AIU51" s="467"/>
      <c r="AIV51" s="467"/>
      <c r="AIW51" s="467"/>
      <c r="AIX51" s="467"/>
      <c r="AIY51" s="467"/>
      <c r="AIZ51" s="467"/>
      <c r="AJA51" s="467"/>
      <c r="AJB51" s="467"/>
      <c r="AJC51" s="467"/>
      <c r="AJD51" s="467"/>
      <c r="AJE51" s="467"/>
      <c r="AJF51" s="467"/>
      <c r="AJG51" s="467"/>
      <c r="AJH51" s="467"/>
      <c r="AJI51" s="467"/>
      <c r="AJJ51" s="467"/>
      <c r="AJK51" s="467"/>
      <c r="AJL51" s="467"/>
      <c r="AJM51" s="467"/>
      <c r="AJN51" s="467"/>
      <c r="AJO51" s="467"/>
      <c r="AJP51" s="467"/>
      <c r="AJQ51" s="467"/>
      <c r="AJR51" s="467"/>
      <c r="AJS51" s="467"/>
      <c r="AJT51" s="467"/>
      <c r="AJU51" s="467"/>
      <c r="AJV51" s="467"/>
      <c r="AJW51" s="467"/>
      <c r="AJX51" s="467"/>
      <c r="AJY51" s="467"/>
      <c r="AJZ51" s="467"/>
      <c r="AKA51" s="467"/>
      <c r="AKB51" s="467"/>
      <c r="AKC51" s="467"/>
      <c r="AKD51" s="467"/>
      <c r="AKE51" s="467"/>
      <c r="AKF51" s="467"/>
      <c r="AKG51" s="467"/>
      <c r="AKH51" s="467"/>
      <c r="AKI51" s="467"/>
      <c r="AKJ51" s="467"/>
      <c r="AKK51" s="467"/>
      <c r="AKL51" s="467"/>
      <c r="AKM51" s="467"/>
      <c r="AKN51" s="467"/>
      <c r="AKO51" s="467"/>
      <c r="AKP51" s="467"/>
      <c r="AKQ51" s="467"/>
      <c r="AKR51" s="467"/>
      <c r="AKS51" s="467"/>
      <c r="AKT51" s="467"/>
      <c r="AKU51" s="467"/>
      <c r="AKV51" s="467"/>
      <c r="AKW51" s="467"/>
      <c r="AKX51" s="467"/>
      <c r="AKY51" s="467"/>
      <c r="AKZ51" s="467"/>
      <c r="ALA51" s="467"/>
      <c r="ALB51" s="467"/>
      <c r="ALC51" s="467"/>
      <c r="ALD51" s="467"/>
      <c r="ALE51" s="467"/>
      <c r="ALF51" s="467"/>
      <c r="ALG51" s="467"/>
      <c r="ALH51" s="467"/>
      <c r="ALI51" s="467"/>
      <c r="ALJ51" s="467"/>
      <c r="ALK51" s="467"/>
      <c r="ALL51" s="467"/>
      <c r="ALM51" s="467"/>
      <c r="ALN51" s="467"/>
      <c r="ALO51" s="467"/>
      <c r="ALP51" s="467"/>
      <c r="ALQ51" s="467"/>
      <c r="ALR51" s="467"/>
      <c r="ALS51" s="467"/>
      <c r="ALT51" s="467"/>
      <c r="ALU51" s="467"/>
      <c r="ALV51" s="467"/>
      <c r="ALW51" s="467"/>
      <c r="ALX51" s="467"/>
      <c r="ALY51" s="467"/>
      <c r="ALZ51" s="467"/>
      <c r="AMA51" s="467"/>
      <c r="AMB51" s="467"/>
      <c r="AMC51" s="467"/>
      <c r="AMD51" s="467"/>
      <c r="AME51" s="467"/>
      <c r="AMF51" s="467"/>
      <c r="AMG51" s="467"/>
      <c r="AMH51" s="467"/>
      <c r="AMI51" s="467"/>
      <c r="AMJ51" s="467"/>
      <c r="AMK51" s="467"/>
      <c r="AML51" s="467"/>
      <c r="AMM51" s="467"/>
      <c r="AMN51" s="467"/>
      <c r="AMO51" s="467"/>
      <c r="AMP51" s="467"/>
      <c r="AMQ51" s="467"/>
      <c r="AMR51" s="467"/>
      <c r="AMS51" s="467"/>
      <c r="AMT51" s="467"/>
      <c r="AMU51" s="467"/>
      <c r="AMV51" s="467"/>
      <c r="AMW51" s="467"/>
      <c r="AMX51" s="467"/>
      <c r="AMY51" s="467"/>
      <c r="AMZ51" s="467"/>
      <c r="ANA51" s="467"/>
      <c r="ANB51" s="467"/>
      <c r="ANC51" s="467"/>
      <c r="AND51" s="467"/>
      <c r="ANE51" s="467"/>
      <c r="ANF51" s="467"/>
      <c r="ANG51" s="467"/>
      <c r="ANH51" s="467"/>
      <c r="ANI51" s="467"/>
      <c r="ANJ51" s="467"/>
      <c r="ANK51" s="467"/>
      <c r="ANL51" s="467"/>
      <c r="ANM51" s="467"/>
      <c r="ANN51" s="467"/>
      <c r="ANO51" s="467"/>
      <c r="ANP51" s="467"/>
      <c r="ANQ51" s="467"/>
      <c r="ANR51" s="467"/>
      <c r="ANS51" s="467"/>
      <c r="ANT51" s="467"/>
      <c r="ANU51" s="467"/>
      <c r="ANV51" s="467"/>
      <c r="ANW51" s="467"/>
      <c r="ANX51" s="467"/>
      <c r="ANY51" s="467"/>
      <c r="ANZ51" s="467"/>
      <c r="AOA51" s="467"/>
      <c r="AOB51" s="467"/>
      <c r="AOC51" s="467"/>
      <c r="AOD51" s="467"/>
      <c r="AOE51" s="467"/>
      <c r="AOF51" s="467"/>
      <c r="AOG51" s="467"/>
      <c r="AOH51" s="467"/>
      <c r="AOI51" s="467"/>
      <c r="AOJ51" s="467"/>
      <c r="AOK51" s="467"/>
      <c r="AOL51" s="467"/>
      <c r="AOM51" s="467"/>
      <c r="AON51" s="467"/>
      <c r="AOO51" s="467"/>
      <c r="AOP51" s="467"/>
      <c r="AOQ51" s="467"/>
      <c r="AOR51" s="467"/>
      <c r="AOS51" s="467"/>
      <c r="AOT51" s="467"/>
      <c r="AOU51" s="467"/>
      <c r="AOV51" s="467"/>
      <c r="AOW51" s="467"/>
      <c r="AOX51" s="467"/>
      <c r="AOY51" s="467"/>
      <c r="AOZ51" s="467"/>
      <c r="APA51" s="467"/>
      <c r="APB51" s="467"/>
      <c r="APC51" s="467"/>
      <c r="APD51" s="467"/>
      <c r="APE51" s="467"/>
      <c r="APF51" s="467"/>
      <c r="APG51" s="467"/>
      <c r="APH51" s="467"/>
      <c r="API51" s="467"/>
      <c r="APJ51" s="467"/>
      <c r="APK51" s="467"/>
      <c r="APL51" s="467"/>
      <c r="APM51" s="467"/>
      <c r="APN51" s="467"/>
      <c r="APO51" s="467"/>
      <c r="APP51" s="467"/>
      <c r="APQ51" s="467"/>
      <c r="APR51" s="467"/>
      <c r="APS51" s="467"/>
      <c r="APT51" s="467"/>
      <c r="APU51" s="467"/>
      <c r="APV51" s="467"/>
      <c r="APW51" s="467"/>
      <c r="APX51" s="467"/>
      <c r="APY51" s="467"/>
      <c r="APZ51" s="467"/>
      <c r="AQA51" s="467"/>
      <c r="AQB51" s="467"/>
      <c r="AQC51" s="467"/>
      <c r="AQD51" s="467"/>
      <c r="AQE51" s="467"/>
      <c r="AQF51" s="467"/>
      <c r="AQG51" s="467"/>
      <c r="AQH51" s="467"/>
      <c r="AQI51" s="467"/>
      <c r="AQJ51" s="467"/>
      <c r="AQK51" s="467"/>
      <c r="AQL51" s="467"/>
      <c r="AQM51" s="467"/>
      <c r="AQN51" s="467"/>
      <c r="AQO51" s="467"/>
      <c r="AQP51" s="467"/>
      <c r="AQQ51" s="467"/>
      <c r="AQR51" s="467"/>
      <c r="AQS51" s="467"/>
      <c r="AQT51" s="467"/>
      <c r="AQU51" s="467"/>
      <c r="AQV51" s="467"/>
      <c r="AQW51" s="467"/>
      <c r="AQX51" s="467"/>
      <c r="AQY51" s="467"/>
      <c r="AQZ51" s="467"/>
      <c r="ARA51" s="467"/>
      <c r="ARB51" s="467"/>
      <c r="ARC51" s="467"/>
      <c r="ARD51" s="467"/>
      <c r="ARE51" s="467"/>
      <c r="ARF51" s="467"/>
      <c r="ARG51" s="467"/>
      <c r="ARH51" s="467"/>
      <c r="ARI51" s="467"/>
      <c r="ARJ51" s="467"/>
      <c r="ARK51" s="467"/>
      <c r="ARL51" s="467"/>
      <c r="ARM51" s="467"/>
      <c r="ARN51" s="467"/>
      <c r="ARO51" s="467"/>
      <c r="ARP51" s="467"/>
      <c r="ARQ51" s="467"/>
      <c r="ARR51" s="467"/>
      <c r="ARS51" s="467"/>
      <c r="ART51" s="467"/>
      <c r="ARU51" s="467"/>
      <c r="ARV51" s="467"/>
      <c r="ARW51" s="467"/>
      <c r="ARX51" s="467"/>
      <c r="ARY51" s="467"/>
      <c r="ARZ51" s="467"/>
      <c r="ASA51" s="467"/>
      <c r="ASB51" s="467"/>
      <c r="ASC51" s="467"/>
      <c r="ASD51" s="467"/>
      <c r="ASE51" s="467"/>
      <c r="ASF51" s="467"/>
      <c r="ASG51" s="467"/>
      <c r="ASH51" s="467"/>
      <c r="ASI51" s="467"/>
      <c r="ASJ51" s="467"/>
      <c r="ASK51" s="467"/>
      <c r="ASL51" s="467"/>
      <c r="ASM51" s="467"/>
      <c r="ASN51" s="467"/>
      <c r="ASO51" s="467"/>
      <c r="ASP51" s="467"/>
      <c r="ASQ51" s="467"/>
      <c r="ASR51" s="467"/>
      <c r="ASS51" s="467"/>
      <c r="AST51" s="467"/>
      <c r="ASU51" s="467"/>
      <c r="ASV51" s="467"/>
      <c r="ASW51" s="467"/>
      <c r="ASX51" s="467"/>
      <c r="ASY51" s="467"/>
      <c r="ASZ51" s="467"/>
      <c r="ATA51" s="467"/>
      <c r="ATB51" s="467"/>
      <c r="ATC51" s="467"/>
      <c r="ATD51" s="467"/>
      <c r="ATE51" s="467"/>
      <c r="ATF51" s="467"/>
      <c r="ATG51" s="467"/>
      <c r="ATH51" s="467"/>
      <c r="ATI51" s="467"/>
      <c r="ATJ51" s="467"/>
      <c r="ATK51" s="467"/>
      <c r="ATL51" s="467"/>
      <c r="ATM51" s="467"/>
      <c r="ATN51" s="467"/>
      <c r="ATO51" s="467"/>
      <c r="ATP51" s="467"/>
      <c r="ATQ51" s="467"/>
      <c r="ATR51" s="467"/>
      <c r="ATS51" s="467"/>
      <c r="ATT51" s="467"/>
      <c r="ATU51" s="467"/>
      <c r="ATV51" s="467"/>
      <c r="ATW51" s="467"/>
      <c r="ATX51" s="467"/>
      <c r="ATY51" s="467"/>
      <c r="ATZ51" s="467"/>
      <c r="AUA51" s="467"/>
      <c r="AUB51" s="467"/>
      <c r="AUC51" s="467"/>
      <c r="AUD51" s="467"/>
      <c r="AUE51" s="467"/>
      <c r="AUF51" s="467"/>
      <c r="AUG51" s="467"/>
      <c r="AUH51" s="467"/>
      <c r="AUI51" s="467"/>
      <c r="AUJ51" s="467"/>
      <c r="AUK51" s="467"/>
      <c r="AUL51" s="467"/>
      <c r="AUM51" s="467"/>
      <c r="AUN51" s="467"/>
      <c r="AUO51" s="467"/>
      <c r="AUP51" s="467"/>
      <c r="AUQ51" s="467"/>
      <c r="AUR51" s="467"/>
      <c r="AUS51" s="467"/>
      <c r="AUT51" s="467"/>
      <c r="AUU51" s="467"/>
      <c r="AUV51" s="467"/>
      <c r="AUW51" s="467"/>
      <c r="AUX51" s="467"/>
      <c r="AUY51" s="467"/>
      <c r="AUZ51" s="467"/>
      <c r="AVA51" s="467"/>
      <c r="AVB51" s="467"/>
      <c r="AVC51" s="467"/>
      <c r="AVD51" s="467"/>
      <c r="AVE51" s="467"/>
      <c r="AVF51" s="467"/>
      <c r="AVG51" s="467"/>
      <c r="AVH51" s="467"/>
      <c r="AVI51" s="467"/>
      <c r="AVJ51" s="467"/>
      <c r="AVK51" s="467"/>
      <c r="AVL51" s="467"/>
      <c r="AVM51" s="467"/>
      <c r="AVN51" s="467"/>
      <c r="AVO51" s="467"/>
      <c r="AVP51" s="467"/>
      <c r="AVQ51" s="467"/>
      <c r="AVR51" s="467"/>
      <c r="AVS51" s="467"/>
      <c r="AVT51" s="467"/>
      <c r="AVU51" s="467"/>
      <c r="AVV51" s="467"/>
      <c r="AVW51" s="467"/>
      <c r="AVX51" s="467"/>
      <c r="AVY51" s="467"/>
      <c r="AVZ51" s="467"/>
      <c r="AWA51" s="467"/>
      <c r="AWB51" s="467"/>
      <c r="AWC51" s="467"/>
      <c r="AWD51" s="467"/>
      <c r="AWE51" s="467"/>
      <c r="AWF51" s="467"/>
      <c r="AWG51" s="467"/>
      <c r="AWH51" s="467"/>
      <c r="AWI51" s="467"/>
      <c r="AWJ51" s="467"/>
      <c r="AWK51" s="467"/>
      <c r="AWL51" s="467"/>
      <c r="AWM51" s="467"/>
      <c r="AWN51" s="467"/>
      <c r="AWO51" s="467"/>
      <c r="AWP51" s="467"/>
      <c r="AWQ51" s="467"/>
      <c r="AWR51" s="467"/>
      <c r="AWS51" s="467"/>
      <c r="AWT51" s="467"/>
      <c r="AWU51" s="467"/>
      <c r="AWV51" s="467"/>
      <c r="AWW51" s="467"/>
      <c r="AWX51" s="467"/>
      <c r="AWY51" s="467"/>
      <c r="AWZ51" s="467"/>
      <c r="AXA51" s="467"/>
      <c r="AXB51" s="467"/>
      <c r="AXC51" s="467"/>
      <c r="AXD51" s="467"/>
      <c r="AXE51" s="467"/>
      <c r="AXF51" s="467"/>
      <c r="AXG51" s="467"/>
      <c r="AXH51" s="467"/>
      <c r="AXI51" s="467"/>
      <c r="AXJ51" s="467"/>
      <c r="AXK51" s="467"/>
      <c r="AXL51" s="467"/>
      <c r="AXM51" s="467"/>
      <c r="AXN51" s="467"/>
      <c r="AXO51" s="467"/>
      <c r="AXP51" s="467"/>
      <c r="AXQ51" s="467"/>
      <c r="AXR51" s="467"/>
      <c r="AXS51" s="467"/>
      <c r="AXT51" s="467"/>
      <c r="AXU51" s="467"/>
      <c r="AXV51" s="467"/>
      <c r="AXW51" s="467"/>
      <c r="AXX51" s="467"/>
      <c r="AXY51" s="467"/>
      <c r="AXZ51" s="467"/>
      <c r="AYA51" s="467"/>
      <c r="AYB51" s="467"/>
      <c r="AYC51" s="467"/>
      <c r="AYD51" s="467"/>
      <c r="AYE51" s="467"/>
      <c r="AYF51" s="467"/>
      <c r="AYG51" s="467"/>
      <c r="AYH51" s="467"/>
      <c r="AYI51" s="467"/>
      <c r="AYJ51" s="467"/>
      <c r="AYK51" s="467"/>
      <c r="AYL51" s="467"/>
      <c r="AYM51" s="467"/>
      <c r="AYN51" s="467"/>
      <c r="AYO51" s="467"/>
      <c r="AYP51" s="467"/>
      <c r="AYQ51" s="467"/>
      <c r="AYR51" s="467"/>
      <c r="AYS51" s="467"/>
      <c r="AYT51" s="467"/>
      <c r="AYU51" s="467"/>
      <c r="AYV51" s="467"/>
      <c r="AYW51" s="467"/>
      <c r="AYX51" s="467"/>
      <c r="AYY51" s="467"/>
      <c r="AYZ51" s="467"/>
      <c r="AZA51" s="467"/>
      <c r="AZB51" s="467"/>
      <c r="AZC51" s="467"/>
      <c r="AZD51" s="467"/>
      <c r="AZE51" s="467"/>
      <c r="AZF51" s="467"/>
      <c r="AZG51" s="467"/>
      <c r="AZH51" s="467"/>
      <c r="AZI51" s="467"/>
      <c r="AZJ51" s="467"/>
      <c r="AZK51" s="467"/>
      <c r="AZL51" s="467"/>
      <c r="AZM51" s="467"/>
      <c r="AZN51" s="467"/>
      <c r="AZO51" s="467"/>
      <c r="AZP51" s="467"/>
      <c r="AZQ51" s="467"/>
      <c r="AZR51" s="467"/>
      <c r="AZS51" s="467"/>
      <c r="AZT51" s="467"/>
      <c r="AZU51" s="467"/>
      <c r="AZV51" s="467"/>
      <c r="AZW51" s="467"/>
      <c r="AZX51" s="467"/>
      <c r="AZY51" s="467"/>
      <c r="AZZ51" s="467"/>
      <c r="BAA51" s="467"/>
      <c r="BAB51" s="467"/>
      <c r="BAC51" s="467"/>
      <c r="BAD51" s="467"/>
      <c r="BAE51" s="467"/>
      <c r="BAF51" s="467"/>
      <c r="BAG51" s="467"/>
      <c r="BAH51" s="467"/>
      <c r="BAI51" s="467"/>
      <c r="BAJ51" s="467"/>
      <c r="BAK51" s="467"/>
      <c r="BAL51" s="467"/>
      <c r="BAM51" s="467"/>
      <c r="BAN51" s="467"/>
      <c r="BAO51" s="467"/>
      <c r="BAP51" s="467"/>
      <c r="BAQ51" s="467"/>
      <c r="BAR51" s="467"/>
      <c r="BAS51" s="467"/>
      <c r="BAT51" s="467"/>
      <c r="BAU51" s="467"/>
      <c r="BAV51" s="467"/>
      <c r="BAW51" s="467"/>
      <c r="BAX51" s="467"/>
      <c r="BAY51" s="467"/>
      <c r="BAZ51" s="467"/>
      <c r="BBA51" s="467"/>
      <c r="BBB51" s="467"/>
      <c r="BBC51" s="467"/>
      <c r="BBD51" s="467"/>
      <c r="BBE51" s="467"/>
      <c r="BBF51" s="467"/>
      <c r="BBG51" s="467"/>
      <c r="BBH51" s="467"/>
      <c r="BBI51" s="467"/>
      <c r="BBJ51" s="467"/>
      <c r="BBK51" s="467"/>
      <c r="BBL51" s="467"/>
      <c r="BBM51" s="467"/>
      <c r="BBN51" s="467"/>
      <c r="BBO51" s="467"/>
      <c r="BBP51" s="467"/>
      <c r="BBQ51" s="467"/>
      <c r="BBR51" s="467"/>
      <c r="BBS51" s="467"/>
      <c r="BBT51" s="467"/>
      <c r="BBU51" s="467"/>
      <c r="BBV51" s="467"/>
      <c r="BBW51" s="467"/>
      <c r="BBX51" s="467"/>
      <c r="BBY51" s="467"/>
      <c r="BBZ51" s="467"/>
      <c r="BCA51" s="467"/>
      <c r="BCB51" s="467"/>
      <c r="BCC51" s="467"/>
      <c r="BCD51" s="467"/>
      <c r="BCE51" s="467"/>
      <c r="BCF51" s="467"/>
      <c r="BCG51" s="467"/>
      <c r="BCH51" s="467"/>
      <c r="BCI51" s="467"/>
      <c r="BCJ51" s="467"/>
      <c r="BCK51" s="467"/>
      <c r="BCL51" s="467"/>
      <c r="BCM51" s="467"/>
      <c r="BCN51" s="467"/>
      <c r="BCO51" s="467"/>
      <c r="BCP51" s="467"/>
      <c r="BCQ51" s="467"/>
      <c r="BCR51" s="467"/>
      <c r="BCS51" s="467"/>
      <c r="BCT51" s="467"/>
      <c r="BCU51" s="467"/>
      <c r="BCV51" s="467"/>
      <c r="BCW51" s="467"/>
      <c r="BCX51" s="467"/>
      <c r="BCY51" s="467"/>
      <c r="BCZ51" s="467"/>
      <c r="BDA51" s="467"/>
      <c r="BDB51" s="467"/>
      <c r="BDC51" s="467"/>
      <c r="BDD51" s="467"/>
      <c r="BDE51" s="467"/>
      <c r="BDF51" s="467"/>
      <c r="BDG51" s="467"/>
      <c r="BDH51" s="467"/>
      <c r="BDI51" s="467"/>
      <c r="BDJ51" s="467"/>
      <c r="BDK51" s="467"/>
      <c r="BDL51" s="467"/>
      <c r="BDM51" s="467"/>
      <c r="BDN51" s="467"/>
      <c r="BDO51" s="467"/>
      <c r="BDP51" s="467"/>
      <c r="BDQ51" s="467"/>
      <c r="BDR51" s="467"/>
      <c r="BDS51" s="467"/>
      <c r="BDT51" s="467"/>
      <c r="BDU51" s="467"/>
      <c r="BDV51" s="467"/>
      <c r="BDW51" s="467"/>
      <c r="BDX51" s="467"/>
      <c r="BDY51" s="467"/>
      <c r="BDZ51" s="467"/>
      <c r="BEA51" s="467"/>
      <c r="BEB51" s="467"/>
      <c r="BEC51" s="467"/>
      <c r="BED51" s="467"/>
      <c r="BEE51" s="467"/>
      <c r="BEF51" s="467"/>
      <c r="BEG51" s="467"/>
      <c r="BEH51" s="467"/>
      <c r="BEI51" s="467"/>
      <c r="BEJ51" s="467"/>
      <c r="BEK51" s="467"/>
      <c r="BEL51" s="467"/>
      <c r="BEM51" s="467"/>
      <c r="BEN51" s="467"/>
      <c r="BEO51" s="467"/>
      <c r="BEP51" s="467"/>
      <c r="BEQ51" s="467"/>
      <c r="BER51" s="467"/>
      <c r="BES51" s="467"/>
      <c r="BET51" s="467"/>
      <c r="BEU51" s="467"/>
      <c r="BEV51" s="467"/>
      <c r="BEW51" s="467"/>
      <c r="BEX51" s="467"/>
      <c r="BEY51" s="467"/>
      <c r="BEZ51" s="467"/>
      <c r="BFA51" s="467"/>
      <c r="BFB51" s="467"/>
      <c r="BFC51" s="467"/>
      <c r="BFD51" s="467"/>
      <c r="BFE51" s="467"/>
      <c r="BFF51" s="467"/>
      <c r="BFG51" s="467"/>
      <c r="BFH51" s="467"/>
      <c r="BFI51" s="467"/>
      <c r="BFJ51" s="467"/>
      <c r="BFK51" s="467"/>
      <c r="BFL51" s="467"/>
      <c r="BFM51" s="467"/>
      <c r="BFN51" s="467"/>
      <c r="BFO51" s="467"/>
      <c r="BFP51" s="467"/>
      <c r="BFQ51" s="467"/>
      <c r="BFR51" s="467"/>
      <c r="BFS51" s="467"/>
      <c r="BFT51" s="467"/>
      <c r="BFU51" s="467"/>
      <c r="BFV51" s="467"/>
      <c r="BFW51" s="467"/>
      <c r="BFX51" s="467"/>
      <c r="BFY51" s="467"/>
      <c r="BFZ51" s="467"/>
      <c r="BGA51" s="467"/>
      <c r="BGB51" s="467"/>
      <c r="BGC51" s="467"/>
      <c r="BGD51" s="467"/>
      <c r="BGE51" s="467"/>
      <c r="BGF51" s="467"/>
      <c r="BGG51" s="467"/>
      <c r="BGH51" s="467"/>
      <c r="BGI51" s="467"/>
      <c r="BGJ51" s="467"/>
      <c r="BGK51" s="467"/>
      <c r="BGL51" s="467"/>
      <c r="BGM51" s="467"/>
      <c r="BGN51" s="467"/>
      <c r="BGO51" s="467"/>
      <c r="BGP51" s="467"/>
      <c r="BGQ51" s="467"/>
      <c r="BGR51" s="467"/>
      <c r="BGS51" s="467"/>
      <c r="BGT51" s="467"/>
      <c r="BGU51" s="467"/>
      <c r="BGV51" s="467"/>
      <c r="BGW51" s="467"/>
      <c r="BGX51" s="467"/>
      <c r="BGY51" s="467"/>
      <c r="BGZ51" s="467"/>
      <c r="BHA51" s="467"/>
      <c r="BHB51" s="467"/>
      <c r="BHC51" s="467"/>
      <c r="BHD51" s="467"/>
      <c r="BHE51" s="467"/>
      <c r="BHF51" s="467"/>
      <c r="BHG51" s="467"/>
      <c r="BHH51" s="467"/>
      <c r="BHI51" s="467"/>
      <c r="BHJ51" s="467"/>
      <c r="BHK51" s="467"/>
      <c r="BHL51" s="467"/>
      <c r="BHM51" s="467"/>
      <c r="BHN51" s="467"/>
      <c r="BHO51" s="467"/>
      <c r="BHP51" s="467"/>
      <c r="BHQ51" s="467"/>
      <c r="BHR51" s="467"/>
      <c r="BHS51" s="467"/>
      <c r="BHT51" s="467"/>
      <c r="BHU51" s="467"/>
      <c r="BHV51" s="467"/>
      <c r="BHW51" s="467"/>
      <c r="BHX51" s="467"/>
      <c r="BHY51" s="467"/>
      <c r="BHZ51" s="467"/>
      <c r="BIA51" s="467"/>
      <c r="BIB51" s="467"/>
      <c r="BIC51" s="467"/>
      <c r="BID51" s="467"/>
      <c r="BIE51" s="467"/>
      <c r="BIF51" s="467"/>
      <c r="BIG51" s="467"/>
      <c r="BIH51" s="467"/>
      <c r="BII51" s="467"/>
      <c r="BIJ51" s="467"/>
      <c r="BIK51" s="467"/>
      <c r="BIL51" s="467"/>
      <c r="BIM51" s="467"/>
      <c r="BIN51" s="467"/>
      <c r="BIO51" s="467"/>
      <c r="BIP51" s="467"/>
      <c r="BIQ51" s="467"/>
      <c r="BIR51" s="467"/>
      <c r="BIS51" s="467"/>
      <c r="BIT51" s="467"/>
      <c r="BIU51" s="467"/>
      <c r="BIV51" s="467"/>
      <c r="BIW51" s="467"/>
      <c r="BIX51" s="467"/>
      <c r="BIY51" s="467"/>
      <c r="BIZ51" s="467"/>
      <c r="BJA51" s="467"/>
      <c r="BJB51" s="467"/>
      <c r="BJC51" s="467"/>
      <c r="BJD51" s="467"/>
      <c r="BJE51" s="467"/>
      <c r="BJF51" s="467"/>
      <c r="BJG51" s="467"/>
      <c r="BJH51" s="467"/>
      <c r="BJI51" s="467"/>
      <c r="BJJ51" s="467"/>
      <c r="BJK51" s="467"/>
      <c r="BJL51" s="467"/>
      <c r="BJM51" s="467"/>
      <c r="BJN51" s="467"/>
      <c r="BJO51" s="467"/>
      <c r="BJP51" s="467"/>
      <c r="BJQ51" s="467"/>
      <c r="BJR51" s="467"/>
      <c r="BJS51" s="467"/>
      <c r="BJT51" s="467"/>
      <c r="BJU51" s="467"/>
      <c r="BJV51" s="467"/>
      <c r="BJW51" s="467"/>
      <c r="BJX51" s="467"/>
      <c r="BJY51" s="467"/>
      <c r="BJZ51" s="467"/>
      <c r="BKA51" s="467"/>
      <c r="BKB51" s="467"/>
      <c r="BKC51" s="467"/>
      <c r="BKD51" s="467"/>
      <c r="BKE51" s="467"/>
      <c r="BKF51" s="467"/>
      <c r="BKG51" s="467"/>
      <c r="BKH51" s="467"/>
      <c r="BKI51" s="467"/>
      <c r="BKJ51" s="467"/>
      <c r="BKK51" s="467"/>
      <c r="BKL51" s="467"/>
      <c r="BKM51" s="467"/>
      <c r="BKN51" s="467"/>
      <c r="BKO51" s="467"/>
      <c r="BKP51" s="467"/>
      <c r="BKQ51" s="467"/>
      <c r="BKR51" s="467"/>
      <c r="BKS51" s="467"/>
      <c r="BKT51" s="467"/>
      <c r="BKU51" s="467"/>
      <c r="BKV51" s="467"/>
      <c r="BKW51" s="467"/>
      <c r="BKX51" s="467"/>
      <c r="BKY51" s="467"/>
      <c r="BKZ51" s="467"/>
      <c r="BLA51" s="467"/>
      <c r="BLB51" s="467"/>
      <c r="BLC51" s="467"/>
      <c r="BLD51" s="467"/>
      <c r="BLE51" s="467"/>
      <c r="BLF51" s="467"/>
      <c r="BLG51" s="467"/>
      <c r="BLH51" s="467"/>
      <c r="BLI51" s="467"/>
      <c r="BLJ51" s="467"/>
      <c r="BLK51" s="467"/>
      <c r="BLL51" s="467"/>
      <c r="BLM51" s="467"/>
      <c r="BLN51" s="467"/>
      <c r="BLO51" s="467"/>
      <c r="BLP51" s="467"/>
      <c r="BLQ51" s="467"/>
      <c r="BLR51" s="467"/>
      <c r="BLS51" s="467"/>
      <c r="BLT51" s="467"/>
      <c r="BLU51" s="467"/>
      <c r="BLV51" s="467"/>
      <c r="BLW51" s="467"/>
      <c r="BLX51" s="467"/>
      <c r="BLY51" s="467"/>
      <c r="BLZ51" s="467"/>
      <c r="BMA51" s="467"/>
      <c r="BMB51" s="467"/>
      <c r="BMC51" s="467"/>
      <c r="BMD51" s="467"/>
      <c r="BME51" s="467"/>
      <c r="BMF51" s="467"/>
      <c r="BMG51" s="467"/>
      <c r="BMH51" s="467"/>
      <c r="BMI51" s="467"/>
      <c r="BMJ51" s="467"/>
      <c r="BMK51" s="467"/>
      <c r="BML51" s="467"/>
      <c r="BMM51" s="467"/>
      <c r="BMN51" s="467"/>
      <c r="BMO51" s="467"/>
      <c r="BMP51" s="467"/>
      <c r="BMQ51" s="467"/>
      <c r="BMR51" s="467"/>
      <c r="BMS51" s="467"/>
      <c r="BMT51" s="467"/>
      <c r="BMU51" s="467"/>
      <c r="BMV51" s="467"/>
      <c r="BMW51" s="467"/>
      <c r="BMX51" s="467"/>
      <c r="BMY51" s="467"/>
      <c r="BMZ51" s="467"/>
      <c r="BNA51" s="467"/>
      <c r="BNB51" s="467"/>
      <c r="BNC51" s="467"/>
      <c r="BND51" s="467"/>
      <c r="BNE51" s="467"/>
      <c r="BNF51" s="467"/>
      <c r="BNG51" s="467"/>
      <c r="BNH51" s="467"/>
      <c r="BNI51" s="467"/>
      <c r="BNJ51" s="467"/>
      <c r="BNK51" s="467"/>
      <c r="BNL51" s="467"/>
      <c r="BNM51" s="467"/>
      <c r="BNN51" s="467"/>
      <c r="BNO51" s="467"/>
      <c r="BNP51" s="467"/>
      <c r="BNQ51" s="467"/>
      <c r="BNR51" s="467"/>
      <c r="BNS51" s="467"/>
      <c r="BNT51" s="467"/>
      <c r="BNU51" s="467"/>
      <c r="BNV51" s="467"/>
      <c r="BNW51" s="467"/>
      <c r="BNX51" s="467"/>
      <c r="BNY51" s="467"/>
      <c r="BNZ51" s="467"/>
      <c r="BOA51" s="467"/>
      <c r="BOB51" s="467"/>
      <c r="BOC51" s="467"/>
      <c r="BOD51" s="467"/>
      <c r="BOE51" s="467"/>
      <c r="BOF51" s="467"/>
      <c r="BOG51" s="467"/>
      <c r="BOH51" s="467"/>
      <c r="BOI51" s="467"/>
      <c r="BOJ51" s="467"/>
      <c r="BOK51" s="467"/>
      <c r="BOL51" s="467"/>
      <c r="BOM51" s="467"/>
      <c r="BON51" s="467"/>
      <c r="BOO51" s="467"/>
      <c r="BOP51" s="467"/>
      <c r="BOQ51" s="467"/>
      <c r="BOR51" s="467"/>
      <c r="BOS51" s="467"/>
      <c r="BOT51" s="467"/>
      <c r="BOU51" s="467"/>
      <c r="BOV51" s="467"/>
      <c r="BOW51" s="467"/>
      <c r="BOX51" s="467"/>
      <c r="BOY51" s="467"/>
      <c r="BOZ51" s="467"/>
      <c r="BPA51" s="467"/>
      <c r="BPB51" s="467"/>
      <c r="BPC51" s="467"/>
      <c r="BPD51" s="467"/>
      <c r="BPE51" s="467"/>
      <c r="BPF51" s="467"/>
      <c r="BPG51" s="467"/>
      <c r="BPH51" s="467"/>
      <c r="BPI51" s="467"/>
      <c r="BPJ51" s="467"/>
      <c r="BPK51" s="467"/>
      <c r="BPL51" s="467"/>
      <c r="BPM51" s="467"/>
      <c r="BPN51" s="467"/>
      <c r="BPO51" s="467"/>
      <c r="BPP51" s="467"/>
      <c r="BPQ51" s="467"/>
      <c r="BPR51" s="467"/>
      <c r="BPS51" s="467"/>
      <c r="BPT51" s="467"/>
      <c r="BPU51" s="467"/>
      <c r="BPV51" s="467"/>
      <c r="BPW51" s="467"/>
      <c r="BPX51" s="467"/>
      <c r="BPY51" s="467"/>
      <c r="BPZ51" s="467"/>
      <c r="BQA51" s="467"/>
      <c r="BQB51" s="467"/>
      <c r="BQC51" s="467"/>
      <c r="BQD51" s="467"/>
      <c r="BQE51" s="467"/>
      <c r="BQF51" s="467"/>
      <c r="BQG51" s="467"/>
      <c r="BQH51" s="467"/>
      <c r="BQI51" s="467"/>
      <c r="BQJ51" s="467"/>
      <c r="BQK51" s="467"/>
      <c r="BQL51" s="467"/>
      <c r="BQM51" s="467"/>
      <c r="BQN51" s="467"/>
      <c r="BQO51" s="467"/>
      <c r="BQP51" s="467"/>
      <c r="BQQ51" s="467"/>
      <c r="BQR51" s="467"/>
      <c r="BQS51" s="467"/>
      <c r="BQT51" s="467"/>
      <c r="BQU51" s="467"/>
      <c r="BQV51" s="467"/>
      <c r="BQW51" s="467"/>
      <c r="BQX51" s="467"/>
      <c r="BQY51" s="467"/>
      <c r="BQZ51" s="467"/>
      <c r="BRA51" s="467"/>
      <c r="BRB51" s="467"/>
      <c r="BRC51" s="467"/>
      <c r="BRD51" s="467"/>
      <c r="BRE51" s="467"/>
      <c r="BRF51" s="467"/>
      <c r="BRG51" s="467"/>
      <c r="BRH51" s="467"/>
      <c r="BRI51" s="467"/>
      <c r="BRJ51" s="467"/>
      <c r="BRK51" s="467"/>
      <c r="BRL51" s="467"/>
      <c r="BRM51" s="467"/>
      <c r="BRN51" s="467"/>
      <c r="BRO51" s="467"/>
      <c r="BRP51" s="467"/>
      <c r="BRQ51" s="467"/>
      <c r="BRR51" s="467"/>
      <c r="BRS51" s="467"/>
      <c r="BRT51" s="467"/>
      <c r="BRU51" s="467"/>
      <c r="BRV51" s="467"/>
      <c r="BRW51" s="467"/>
      <c r="BRX51" s="467"/>
      <c r="BRY51" s="467"/>
      <c r="BRZ51" s="467"/>
      <c r="BSA51" s="467"/>
      <c r="BSB51" s="467"/>
      <c r="BSC51" s="467"/>
      <c r="BSD51" s="467"/>
      <c r="BSE51" s="467"/>
      <c r="BSF51" s="467"/>
      <c r="BSG51" s="467"/>
      <c r="BSH51" s="467"/>
      <c r="BSI51" s="467"/>
      <c r="BSJ51" s="467"/>
      <c r="BSK51" s="467"/>
      <c r="BSL51" s="467"/>
      <c r="BSM51" s="467"/>
      <c r="BSN51" s="467"/>
      <c r="BSO51" s="467"/>
      <c r="BSP51" s="467"/>
      <c r="BSQ51" s="467"/>
      <c r="BSR51" s="467"/>
      <c r="BSS51" s="467"/>
      <c r="BST51" s="467"/>
      <c r="BSU51" s="467"/>
      <c r="BSV51" s="467"/>
      <c r="BSW51" s="467"/>
      <c r="BSX51" s="467"/>
      <c r="BSY51" s="467"/>
      <c r="BSZ51" s="467"/>
      <c r="BTA51" s="467"/>
      <c r="BTB51" s="467"/>
      <c r="BTC51" s="467"/>
      <c r="BTD51" s="467"/>
      <c r="BTE51" s="467"/>
      <c r="BTF51" s="467"/>
      <c r="BTG51" s="467"/>
      <c r="BTH51" s="467"/>
      <c r="BTI51" s="467"/>
      <c r="BTJ51" s="467"/>
      <c r="BTK51" s="467"/>
      <c r="BTL51" s="467"/>
      <c r="BTM51" s="467"/>
      <c r="BTN51" s="467"/>
      <c r="BTO51" s="467"/>
      <c r="BTP51" s="467"/>
      <c r="BTQ51" s="467"/>
      <c r="BTR51" s="467"/>
      <c r="BTS51" s="467"/>
      <c r="BTT51" s="467"/>
      <c r="BTU51" s="467"/>
      <c r="BTV51" s="467"/>
      <c r="BTW51" s="467"/>
      <c r="BTX51" s="467"/>
      <c r="BTY51" s="467"/>
      <c r="BTZ51" s="467"/>
      <c r="BUA51" s="467"/>
      <c r="BUB51" s="467"/>
      <c r="BUC51" s="467"/>
      <c r="BUD51" s="467"/>
      <c r="BUE51" s="467"/>
      <c r="BUF51" s="467"/>
      <c r="BUG51" s="467"/>
      <c r="BUH51" s="467"/>
      <c r="BUI51" s="467"/>
      <c r="BUJ51" s="467"/>
      <c r="BUK51" s="467"/>
      <c r="BUL51" s="467"/>
      <c r="BUM51" s="467"/>
      <c r="BUN51" s="467"/>
      <c r="BUO51" s="467"/>
      <c r="BUP51" s="467"/>
      <c r="BUQ51" s="467"/>
      <c r="BUR51" s="467"/>
      <c r="BUS51" s="467"/>
      <c r="BUT51" s="467"/>
      <c r="BUU51" s="467"/>
      <c r="BUV51" s="467"/>
      <c r="BUW51" s="467"/>
      <c r="BUX51" s="467"/>
      <c r="BUY51" s="467"/>
      <c r="BUZ51" s="467"/>
      <c r="BVA51" s="467"/>
      <c r="BVB51" s="467"/>
      <c r="BVC51" s="467"/>
      <c r="BVD51" s="467"/>
      <c r="BVE51" s="467"/>
      <c r="BVF51" s="467"/>
      <c r="BVG51" s="467"/>
      <c r="BVH51" s="467"/>
      <c r="BVI51" s="467"/>
      <c r="BVJ51" s="467"/>
      <c r="BVK51" s="467"/>
      <c r="BVL51" s="467"/>
      <c r="BVM51" s="467"/>
      <c r="BVN51" s="467"/>
      <c r="BVO51" s="467"/>
      <c r="BVP51" s="467"/>
      <c r="BVQ51" s="467"/>
      <c r="BVR51" s="467"/>
      <c r="BVS51" s="467"/>
      <c r="BVT51" s="467"/>
      <c r="BVU51" s="467"/>
      <c r="BVV51" s="467"/>
      <c r="BVW51" s="467"/>
      <c r="BVX51" s="467"/>
      <c r="BVY51" s="467"/>
      <c r="BVZ51" s="467"/>
      <c r="BWA51" s="467"/>
      <c r="BWB51" s="467"/>
      <c r="BWC51" s="467"/>
      <c r="BWD51" s="467"/>
      <c r="BWE51" s="467"/>
      <c r="BWF51" s="467"/>
      <c r="BWG51" s="467"/>
      <c r="BWH51" s="467"/>
      <c r="BWI51" s="467"/>
      <c r="BWJ51" s="467"/>
      <c r="BWK51" s="467"/>
      <c r="BWL51" s="467"/>
      <c r="BWM51" s="467"/>
      <c r="BWN51" s="467"/>
      <c r="BWO51" s="467"/>
      <c r="BWP51" s="467"/>
      <c r="BWQ51" s="467"/>
      <c r="BWR51" s="467"/>
      <c r="BWS51" s="467"/>
      <c r="BWT51" s="467"/>
      <c r="BWU51" s="467"/>
      <c r="BWV51" s="467"/>
      <c r="BWW51" s="467"/>
      <c r="BWX51" s="467"/>
      <c r="BWY51" s="467"/>
      <c r="BWZ51" s="467"/>
      <c r="BXA51" s="467"/>
      <c r="BXB51" s="467"/>
      <c r="BXC51" s="467"/>
      <c r="BXD51" s="467"/>
      <c r="BXE51" s="467"/>
      <c r="BXF51" s="467"/>
      <c r="BXG51" s="467"/>
      <c r="BXH51" s="467"/>
      <c r="BXI51" s="467"/>
      <c r="BXJ51" s="467"/>
      <c r="BXK51" s="467"/>
      <c r="BXL51" s="467"/>
      <c r="BXM51" s="467"/>
      <c r="BXN51" s="467"/>
      <c r="BXO51" s="467"/>
      <c r="BXP51" s="467"/>
      <c r="BXQ51" s="467"/>
      <c r="BXR51" s="467"/>
      <c r="BXS51" s="467"/>
      <c r="BXT51" s="467"/>
      <c r="BXU51" s="467"/>
      <c r="BXV51" s="467"/>
      <c r="BXW51" s="467"/>
      <c r="BXX51" s="467"/>
      <c r="BXY51" s="467"/>
      <c r="BXZ51" s="467"/>
      <c r="BYA51" s="467"/>
      <c r="BYB51" s="467"/>
      <c r="BYC51" s="467"/>
      <c r="BYD51" s="467"/>
      <c r="BYE51" s="467"/>
      <c r="BYF51" s="467"/>
      <c r="BYG51" s="467"/>
      <c r="BYH51" s="467"/>
      <c r="BYI51" s="467"/>
      <c r="BYJ51" s="467"/>
      <c r="BYK51" s="467"/>
      <c r="BYL51" s="467"/>
      <c r="BYM51" s="467"/>
      <c r="BYN51" s="467"/>
      <c r="BYO51" s="467"/>
      <c r="BYP51" s="467"/>
      <c r="BYQ51" s="467"/>
      <c r="BYR51" s="467"/>
      <c r="BYS51" s="467"/>
      <c r="BYT51" s="467"/>
      <c r="BYU51" s="467"/>
      <c r="BYV51" s="467"/>
      <c r="BYW51" s="467"/>
      <c r="BYX51" s="467"/>
      <c r="BYY51" s="467"/>
      <c r="BYZ51" s="467"/>
      <c r="BZA51" s="467"/>
      <c r="BZB51" s="467"/>
      <c r="BZC51" s="467"/>
      <c r="BZD51" s="467"/>
      <c r="BZE51" s="467"/>
      <c r="BZF51" s="467"/>
      <c r="BZG51" s="467"/>
      <c r="BZH51" s="467"/>
      <c r="BZI51" s="467"/>
      <c r="BZJ51" s="467"/>
      <c r="BZK51" s="467"/>
      <c r="BZL51" s="467"/>
      <c r="BZM51" s="467"/>
      <c r="BZN51" s="467"/>
      <c r="BZO51" s="467"/>
      <c r="BZP51" s="467"/>
      <c r="BZQ51" s="467"/>
      <c r="BZR51" s="467"/>
      <c r="BZS51" s="467"/>
      <c r="BZT51" s="467"/>
      <c r="BZU51" s="467"/>
      <c r="BZV51" s="467"/>
      <c r="BZW51" s="467"/>
      <c r="BZX51" s="467"/>
      <c r="BZY51" s="467"/>
      <c r="BZZ51" s="467"/>
      <c r="CAA51" s="467"/>
      <c r="CAB51" s="467"/>
      <c r="CAC51" s="467"/>
      <c r="CAD51" s="467"/>
      <c r="CAE51" s="467"/>
      <c r="CAF51" s="467"/>
      <c r="CAG51" s="467"/>
      <c r="CAH51" s="467"/>
      <c r="CAI51" s="467"/>
      <c r="CAJ51" s="467"/>
      <c r="CAK51" s="467"/>
      <c r="CAL51" s="467"/>
      <c r="CAM51" s="467"/>
      <c r="CAN51" s="467"/>
      <c r="CAO51" s="467"/>
      <c r="CAP51" s="467"/>
      <c r="CAQ51" s="467"/>
      <c r="CAR51" s="467"/>
      <c r="CAS51" s="467"/>
      <c r="CAT51" s="467"/>
      <c r="CAU51" s="467"/>
      <c r="CAV51" s="467"/>
      <c r="CAW51" s="467"/>
      <c r="CAX51" s="467"/>
      <c r="CAY51" s="467"/>
      <c r="CAZ51" s="467"/>
      <c r="CBA51" s="467"/>
      <c r="CBB51" s="467"/>
      <c r="CBC51" s="467"/>
      <c r="CBD51" s="467"/>
      <c r="CBE51" s="467"/>
      <c r="CBF51" s="467"/>
      <c r="CBG51" s="467"/>
      <c r="CBH51" s="467"/>
      <c r="CBI51" s="467"/>
      <c r="CBJ51" s="467"/>
      <c r="CBK51" s="467"/>
      <c r="CBL51" s="467"/>
      <c r="CBM51" s="467"/>
      <c r="CBN51" s="467"/>
      <c r="CBO51" s="467"/>
      <c r="CBP51" s="467"/>
      <c r="CBQ51" s="467"/>
      <c r="CBR51" s="467"/>
      <c r="CBS51" s="467"/>
      <c r="CBT51" s="467"/>
      <c r="CBU51" s="467"/>
      <c r="CBV51" s="467"/>
      <c r="CBW51" s="467"/>
      <c r="CBX51" s="467"/>
      <c r="CBY51" s="467"/>
      <c r="CBZ51" s="467"/>
      <c r="CCA51" s="467"/>
      <c r="CCB51" s="467"/>
      <c r="CCC51" s="467"/>
      <c r="CCD51" s="467"/>
      <c r="CCE51" s="467"/>
      <c r="CCF51" s="467"/>
      <c r="CCG51" s="467"/>
      <c r="CCH51" s="467"/>
      <c r="CCI51" s="467"/>
      <c r="CCJ51" s="467"/>
      <c r="CCK51" s="467"/>
      <c r="CCL51" s="467"/>
      <c r="CCM51" s="467"/>
      <c r="CCN51" s="467"/>
      <c r="CCO51" s="467"/>
      <c r="CCP51" s="467"/>
      <c r="CCQ51" s="467"/>
      <c r="CCR51" s="467"/>
      <c r="CCS51" s="467"/>
      <c r="CCT51" s="467"/>
      <c r="CCU51" s="467"/>
      <c r="CCV51" s="467"/>
      <c r="CCW51" s="467"/>
      <c r="CCX51" s="467"/>
      <c r="CCY51" s="467"/>
      <c r="CCZ51" s="467"/>
      <c r="CDA51" s="467"/>
      <c r="CDB51" s="467"/>
      <c r="CDC51" s="467"/>
      <c r="CDD51" s="467"/>
      <c r="CDE51" s="467"/>
      <c r="CDF51" s="467"/>
      <c r="CDG51" s="467"/>
      <c r="CDH51" s="467"/>
      <c r="CDI51" s="467"/>
      <c r="CDJ51" s="467"/>
      <c r="CDK51" s="467"/>
      <c r="CDL51" s="467"/>
      <c r="CDM51" s="467"/>
      <c r="CDN51" s="467"/>
      <c r="CDO51" s="467"/>
      <c r="CDP51" s="467"/>
      <c r="CDQ51" s="467"/>
      <c r="CDR51" s="467"/>
      <c r="CDS51" s="467"/>
      <c r="CDT51" s="467"/>
      <c r="CDU51" s="467"/>
      <c r="CDV51" s="467"/>
      <c r="CDW51" s="467"/>
      <c r="CDX51" s="467"/>
      <c r="CDY51" s="467"/>
      <c r="CDZ51" s="467"/>
      <c r="CEA51" s="467"/>
      <c r="CEB51" s="467"/>
      <c r="CEC51" s="467"/>
      <c r="CED51" s="467"/>
      <c r="CEE51" s="467"/>
      <c r="CEF51" s="467"/>
      <c r="CEG51" s="467"/>
      <c r="CEH51" s="467"/>
      <c r="CEI51" s="467"/>
      <c r="CEJ51" s="467"/>
      <c r="CEK51" s="467"/>
      <c r="CEL51" s="467"/>
      <c r="CEM51" s="467"/>
      <c r="CEN51" s="467"/>
      <c r="CEO51" s="467"/>
      <c r="CEP51" s="467"/>
      <c r="CEQ51" s="467"/>
      <c r="CER51" s="467"/>
      <c r="CES51" s="467"/>
      <c r="CET51" s="467"/>
      <c r="CEU51" s="467"/>
      <c r="CEV51" s="467"/>
      <c r="CEW51" s="467"/>
      <c r="CEX51" s="467"/>
      <c r="CEY51" s="467"/>
      <c r="CEZ51" s="467"/>
      <c r="CFA51" s="467"/>
      <c r="CFB51" s="467"/>
      <c r="CFC51" s="467"/>
      <c r="CFD51" s="467"/>
      <c r="CFE51" s="467"/>
      <c r="CFF51" s="467"/>
      <c r="CFG51" s="467"/>
      <c r="CFH51" s="467"/>
      <c r="CFI51" s="467"/>
      <c r="CFJ51" s="467"/>
      <c r="CFK51" s="467"/>
      <c r="CFL51" s="467"/>
      <c r="CFM51" s="467"/>
      <c r="CFN51" s="467"/>
      <c r="CFO51" s="467"/>
      <c r="CFP51" s="467"/>
      <c r="CFQ51" s="467"/>
      <c r="CFR51" s="467"/>
      <c r="CFS51" s="467"/>
      <c r="CFT51" s="467"/>
      <c r="CFU51" s="467"/>
      <c r="CFV51" s="467"/>
      <c r="CFW51" s="467"/>
      <c r="CFX51" s="467"/>
      <c r="CFY51" s="467"/>
      <c r="CFZ51" s="467"/>
      <c r="CGA51" s="467"/>
      <c r="CGB51" s="467"/>
      <c r="CGC51" s="467"/>
      <c r="CGD51" s="467"/>
      <c r="CGE51" s="467"/>
      <c r="CGF51" s="467"/>
      <c r="CGG51" s="467"/>
      <c r="CGH51" s="467"/>
      <c r="CGI51" s="467"/>
      <c r="CGJ51" s="467"/>
      <c r="CGK51" s="467"/>
      <c r="CGL51" s="467"/>
      <c r="CGM51" s="467"/>
      <c r="CGN51" s="467"/>
      <c r="CGO51" s="467"/>
      <c r="CGP51" s="467"/>
      <c r="CGQ51" s="467"/>
      <c r="CGR51" s="467"/>
      <c r="CGS51" s="467"/>
      <c r="CGT51" s="467"/>
      <c r="CGU51" s="467"/>
      <c r="CGV51" s="467"/>
      <c r="CGW51" s="467"/>
      <c r="CGX51" s="467"/>
      <c r="CGY51" s="467"/>
      <c r="CGZ51" s="467"/>
      <c r="CHA51" s="467"/>
      <c r="CHB51" s="467"/>
      <c r="CHC51" s="467"/>
      <c r="CHD51" s="467"/>
      <c r="CHE51" s="467"/>
      <c r="CHF51" s="467"/>
      <c r="CHG51" s="467"/>
      <c r="CHH51" s="467"/>
      <c r="CHI51" s="467"/>
      <c r="CHJ51" s="467"/>
      <c r="CHK51" s="467"/>
      <c r="CHL51" s="467"/>
      <c r="CHM51" s="467"/>
      <c r="CHN51" s="467"/>
      <c r="CHO51" s="467"/>
      <c r="CHP51" s="467"/>
      <c r="CHQ51" s="467"/>
      <c r="CHR51" s="467"/>
      <c r="CHS51" s="467"/>
      <c r="CHT51" s="467"/>
      <c r="CHU51" s="467"/>
      <c r="CHV51" s="467"/>
      <c r="CHW51" s="467"/>
      <c r="CHX51" s="467"/>
      <c r="CHY51" s="467"/>
      <c r="CHZ51" s="467"/>
      <c r="CIA51" s="467"/>
      <c r="CIB51" s="467"/>
      <c r="CIC51" s="467"/>
      <c r="CID51" s="467"/>
      <c r="CIE51" s="467"/>
      <c r="CIF51" s="467"/>
      <c r="CIG51" s="467"/>
      <c r="CIH51" s="467"/>
      <c r="CII51" s="467"/>
      <c r="CIJ51" s="467"/>
      <c r="CIK51" s="467"/>
      <c r="CIL51" s="467"/>
      <c r="CIM51" s="467"/>
      <c r="CIN51" s="467"/>
      <c r="CIO51" s="467"/>
      <c r="CIP51" s="467"/>
      <c r="CIQ51" s="467"/>
      <c r="CIR51" s="467"/>
      <c r="CIS51" s="467"/>
      <c r="CIT51" s="467"/>
      <c r="CIU51" s="467"/>
      <c r="CIV51" s="467"/>
      <c r="CIW51" s="467"/>
      <c r="CIX51" s="467"/>
      <c r="CIY51" s="467"/>
      <c r="CIZ51" s="467"/>
      <c r="CJA51" s="467"/>
      <c r="CJB51" s="467"/>
      <c r="CJC51" s="467"/>
      <c r="CJD51" s="467"/>
      <c r="CJE51" s="467"/>
      <c r="CJF51" s="467"/>
      <c r="CJG51" s="467"/>
      <c r="CJH51" s="467"/>
      <c r="CJI51" s="467"/>
      <c r="CJJ51" s="467"/>
      <c r="CJK51" s="467"/>
      <c r="CJL51" s="467"/>
      <c r="CJM51" s="467"/>
      <c r="CJN51" s="467"/>
      <c r="CJO51" s="467"/>
      <c r="CJP51" s="467"/>
      <c r="CJQ51" s="467"/>
      <c r="CJR51" s="467"/>
      <c r="CJS51" s="467"/>
      <c r="CJT51" s="467"/>
      <c r="CJU51" s="467"/>
      <c r="CJV51" s="467"/>
      <c r="CJW51" s="467"/>
      <c r="CJX51" s="467"/>
      <c r="CJY51" s="467"/>
      <c r="CJZ51" s="467"/>
      <c r="CKA51" s="467"/>
      <c r="CKB51" s="467"/>
      <c r="CKC51" s="467"/>
      <c r="CKD51" s="467"/>
      <c r="CKE51" s="467"/>
      <c r="CKF51" s="467"/>
      <c r="CKG51" s="467"/>
      <c r="CKH51" s="467"/>
      <c r="CKI51" s="467"/>
      <c r="CKJ51" s="467"/>
      <c r="CKK51" s="467"/>
      <c r="CKL51" s="467"/>
      <c r="CKM51" s="467"/>
      <c r="CKN51" s="467"/>
      <c r="CKO51" s="467"/>
      <c r="CKP51" s="467"/>
      <c r="CKQ51" s="467"/>
      <c r="CKR51" s="467"/>
      <c r="CKS51" s="467"/>
      <c r="CKT51" s="467"/>
      <c r="CKU51" s="467"/>
      <c r="CKV51" s="467"/>
      <c r="CKW51" s="467"/>
      <c r="CKX51" s="467"/>
      <c r="CKY51" s="467"/>
      <c r="CKZ51" s="467"/>
      <c r="CLA51" s="467"/>
      <c r="CLB51" s="467"/>
      <c r="CLC51" s="467"/>
      <c r="CLD51" s="467"/>
      <c r="CLE51" s="467"/>
      <c r="CLF51" s="467"/>
      <c r="CLG51" s="467"/>
      <c r="CLH51" s="467"/>
      <c r="CLI51" s="467"/>
      <c r="CLJ51" s="467"/>
      <c r="CLK51" s="467"/>
      <c r="CLL51" s="467"/>
      <c r="CLM51" s="467"/>
      <c r="CLN51" s="467"/>
      <c r="CLO51" s="467"/>
      <c r="CLP51" s="467"/>
      <c r="CLQ51" s="467"/>
      <c r="CLR51" s="467"/>
      <c r="CLS51" s="467"/>
      <c r="CLT51" s="467"/>
      <c r="CLU51" s="467"/>
      <c r="CLV51" s="467"/>
      <c r="CLW51" s="467"/>
      <c r="CLX51" s="467"/>
      <c r="CLY51" s="467"/>
      <c r="CLZ51" s="467"/>
      <c r="CMA51" s="467"/>
      <c r="CMB51" s="467"/>
      <c r="CMC51" s="467"/>
      <c r="CMD51" s="467"/>
      <c r="CME51" s="467"/>
      <c r="CMF51" s="467"/>
      <c r="CMG51" s="467"/>
      <c r="CMH51" s="467"/>
      <c r="CMI51" s="467"/>
      <c r="CMJ51" s="467"/>
      <c r="CMK51" s="467"/>
      <c r="CML51" s="467"/>
      <c r="CMM51" s="467"/>
      <c r="CMN51" s="467"/>
      <c r="CMO51" s="467"/>
      <c r="CMP51" s="467"/>
      <c r="CMQ51" s="467"/>
      <c r="CMR51" s="467"/>
      <c r="CMS51" s="467"/>
      <c r="CMT51" s="467"/>
      <c r="CMU51" s="467"/>
      <c r="CMV51" s="467"/>
      <c r="CMW51" s="467"/>
      <c r="CMX51" s="467"/>
      <c r="CMY51" s="467"/>
      <c r="CMZ51" s="467"/>
      <c r="CNA51" s="467"/>
      <c r="CNB51" s="467"/>
      <c r="CNC51" s="467"/>
      <c r="CND51" s="467"/>
      <c r="CNE51" s="467"/>
      <c r="CNF51" s="467"/>
      <c r="CNG51" s="467"/>
      <c r="CNH51" s="467"/>
      <c r="CNI51" s="467"/>
      <c r="CNJ51" s="467"/>
      <c r="CNK51" s="467"/>
      <c r="CNL51" s="467"/>
      <c r="CNM51" s="467"/>
      <c r="CNN51" s="467"/>
      <c r="CNO51" s="467"/>
      <c r="CNP51" s="467"/>
      <c r="CNQ51" s="467"/>
      <c r="CNR51" s="467"/>
      <c r="CNS51" s="467"/>
      <c r="CNT51" s="467"/>
      <c r="CNU51" s="467"/>
      <c r="CNV51" s="467"/>
      <c r="CNW51" s="467"/>
      <c r="CNX51" s="467"/>
      <c r="CNY51" s="467"/>
      <c r="CNZ51" s="467"/>
      <c r="COA51" s="467"/>
      <c r="COB51" s="467"/>
      <c r="COC51" s="467"/>
      <c r="COD51" s="467"/>
      <c r="COE51" s="467"/>
      <c r="COF51" s="467"/>
      <c r="COG51" s="467"/>
      <c r="COH51" s="467"/>
      <c r="COI51" s="467"/>
      <c r="COJ51" s="467"/>
      <c r="COK51" s="467"/>
      <c r="COL51" s="467"/>
      <c r="COM51" s="467"/>
      <c r="CON51" s="467"/>
      <c r="COO51" s="467"/>
      <c r="COP51" s="467"/>
      <c r="COQ51" s="467"/>
      <c r="COR51" s="467"/>
      <c r="COS51" s="467"/>
      <c r="COT51" s="467"/>
      <c r="COU51" s="467"/>
      <c r="COV51" s="467"/>
      <c r="COW51" s="467"/>
      <c r="COX51" s="467"/>
      <c r="COY51" s="467"/>
      <c r="COZ51" s="467"/>
      <c r="CPA51" s="467"/>
      <c r="CPB51" s="467"/>
      <c r="CPC51" s="467"/>
      <c r="CPD51" s="467"/>
      <c r="CPE51" s="467"/>
      <c r="CPF51" s="467"/>
      <c r="CPG51" s="467"/>
      <c r="CPH51" s="467"/>
      <c r="CPI51" s="467"/>
      <c r="CPJ51" s="467"/>
      <c r="CPK51" s="467"/>
      <c r="CPL51" s="467"/>
      <c r="CPM51" s="467"/>
      <c r="CPN51" s="467"/>
      <c r="CPO51" s="467"/>
      <c r="CPP51" s="467"/>
      <c r="CPQ51" s="467"/>
      <c r="CPR51" s="467"/>
      <c r="CPS51" s="467"/>
      <c r="CPT51" s="467"/>
      <c r="CPU51" s="467"/>
      <c r="CPV51" s="467"/>
      <c r="CPW51" s="467"/>
      <c r="CPX51" s="467"/>
      <c r="CPY51" s="467"/>
      <c r="CPZ51" s="467"/>
      <c r="CQA51" s="467"/>
      <c r="CQB51" s="467"/>
      <c r="CQC51" s="467"/>
      <c r="CQD51" s="467"/>
      <c r="CQE51" s="467"/>
      <c r="CQF51" s="467"/>
      <c r="CQG51" s="467"/>
      <c r="CQH51" s="467"/>
      <c r="CQI51" s="467"/>
      <c r="CQJ51" s="467"/>
      <c r="CQK51" s="467"/>
      <c r="CQL51" s="467"/>
      <c r="CQM51" s="467"/>
      <c r="CQN51" s="467"/>
      <c r="CQO51" s="467"/>
      <c r="CQP51" s="467"/>
      <c r="CQQ51" s="467"/>
      <c r="CQR51" s="467"/>
      <c r="CQS51" s="467"/>
      <c r="CQT51" s="467"/>
      <c r="CQU51" s="467"/>
      <c r="CQV51" s="467"/>
      <c r="CQW51" s="467"/>
      <c r="CQX51" s="467"/>
      <c r="CQY51" s="467"/>
      <c r="CQZ51" s="467"/>
      <c r="CRA51" s="467"/>
      <c r="CRB51" s="467"/>
      <c r="CRC51" s="467"/>
      <c r="CRD51" s="467"/>
      <c r="CRE51" s="467"/>
      <c r="CRF51" s="467"/>
      <c r="CRG51" s="467"/>
      <c r="CRH51" s="467"/>
      <c r="CRI51" s="467"/>
      <c r="CRJ51" s="467"/>
      <c r="CRK51" s="467"/>
      <c r="CRL51" s="467"/>
      <c r="CRM51" s="467"/>
      <c r="CRN51" s="467"/>
      <c r="CRO51" s="467"/>
      <c r="CRP51" s="467"/>
      <c r="CRQ51" s="467"/>
      <c r="CRR51" s="467"/>
      <c r="CRS51" s="467"/>
      <c r="CRT51" s="467"/>
      <c r="CRU51" s="467"/>
      <c r="CRV51" s="467"/>
      <c r="CRW51" s="467"/>
      <c r="CRX51" s="467"/>
      <c r="CRY51" s="467"/>
      <c r="CRZ51" s="467"/>
      <c r="CSA51" s="467"/>
      <c r="CSB51" s="467"/>
      <c r="CSC51" s="467"/>
      <c r="CSD51" s="467"/>
      <c r="CSE51" s="467"/>
      <c r="CSF51" s="467"/>
      <c r="CSG51" s="467"/>
      <c r="CSH51" s="467"/>
      <c r="CSI51" s="467"/>
      <c r="CSJ51" s="467"/>
      <c r="CSK51" s="467"/>
      <c r="CSL51" s="467"/>
      <c r="CSM51" s="467"/>
      <c r="CSN51" s="467"/>
      <c r="CSO51" s="467"/>
      <c r="CSP51" s="467"/>
      <c r="CSQ51" s="467"/>
      <c r="CSR51" s="467"/>
      <c r="CSS51" s="467"/>
      <c r="CST51" s="467"/>
      <c r="CSU51" s="467"/>
      <c r="CSV51" s="467"/>
      <c r="CSW51" s="467"/>
      <c r="CSX51" s="467"/>
      <c r="CSY51" s="467"/>
      <c r="CSZ51" s="467"/>
      <c r="CTA51" s="467"/>
      <c r="CTB51" s="467"/>
      <c r="CTC51" s="467"/>
      <c r="CTD51" s="467"/>
      <c r="CTE51" s="467"/>
      <c r="CTF51" s="467"/>
      <c r="CTG51" s="467"/>
      <c r="CTH51" s="467"/>
      <c r="CTI51" s="467"/>
      <c r="CTJ51" s="467"/>
      <c r="CTK51" s="467"/>
      <c r="CTL51" s="467"/>
      <c r="CTM51" s="467"/>
      <c r="CTN51" s="467"/>
      <c r="CTO51" s="467"/>
      <c r="CTP51" s="467"/>
      <c r="CTQ51" s="467"/>
      <c r="CTR51" s="467"/>
      <c r="CTS51" s="467"/>
      <c r="CTT51" s="467"/>
      <c r="CTU51" s="467"/>
      <c r="CTV51" s="467"/>
      <c r="CTW51" s="467"/>
      <c r="CTX51" s="467"/>
      <c r="CTY51" s="467"/>
      <c r="CTZ51" s="467"/>
      <c r="CUA51" s="467"/>
      <c r="CUB51" s="467"/>
      <c r="CUC51" s="467"/>
      <c r="CUD51" s="467"/>
      <c r="CUE51" s="467"/>
      <c r="CUF51" s="467"/>
      <c r="CUG51" s="467"/>
      <c r="CUH51" s="467"/>
      <c r="CUI51" s="467"/>
      <c r="CUJ51" s="467"/>
      <c r="CUK51" s="467"/>
      <c r="CUL51" s="467"/>
      <c r="CUM51" s="467"/>
      <c r="CUN51" s="467"/>
      <c r="CUO51" s="467"/>
      <c r="CUP51" s="467"/>
      <c r="CUQ51" s="467"/>
      <c r="CUR51" s="467"/>
      <c r="CUS51" s="467"/>
      <c r="CUT51" s="467"/>
      <c r="CUU51" s="467"/>
      <c r="CUV51" s="467"/>
      <c r="CUW51" s="467"/>
      <c r="CUX51" s="467"/>
      <c r="CUY51" s="467"/>
      <c r="CUZ51" s="467"/>
      <c r="CVA51" s="467"/>
      <c r="CVB51" s="467"/>
      <c r="CVC51" s="467"/>
      <c r="CVD51" s="467"/>
      <c r="CVE51" s="467"/>
      <c r="CVF51" s="467"/>
      <c r="CVG51" s="467"/>
      <c r="CVH51" s="467"/>
      <c r="CVI51" s="467"/>
      <c r="CVJ51" s="467"/>
      <c r="CVK51" s="467"/>
      <c r="CVL51" s="467"/>
      <c r="CVM51" s="467"/>
      <c r="CVN51" s="467"/>
      <c r="CVO51" s="467"/>
      <c r="CVP51" s="467"/>
      <c r="CVQ51" s="467"/>
      <c r="CVR51" s="467"/>
      <c r="CVS51" s="467"/>
      <c r="CVT51" s="467"/>
      <c r="CVU51" s="467"/>
      <c r="CVV51" s="467"/>
      <c r="CVW51" s="467"/>
      <c r="CVX51" s="467"/>
      <c r="CVY51" s="467"/>
      <c r="CVZ51" s="467"/>
      <c r="CWA51" s="467"/>
      <c r="CWB51" s="467"/>
      <c r="CWC51" s="467"/>
      <c r="CWD51" s="467"/>
      <c r="CWE51" s="467"/>
      <c r="CWF51" s="467"/>
      <c r="CWG51" s="467"/>
      <c r="CWH51" s="467"/>
      <c r="CWI51" s="467"/>
      <c r="CWJ51" s="467"/>
      <c r="CWK51" s="467"/>
      <c r="CWL51" s="467"/>
      <c r="CWM51" s="467"/>
      <c r="CWN51" s="467"/>
      <c r="CWO51" s="467"/>
      <c r="CWP51" s="467"/>
      <c r="CWQ51" s="467"/>
      <c r="CWR51" s="467"/>
      <c r="CWS51" s="467"/>
      <c r="CWT51" s="467"/>
      <c r="CWU51" s="467"/>
      <c r="CWV51" s="467"/>
      <c r="CWW51" s="467"/>
      <c r="CWX51" s="467"/>
      <c r="CWY51" s="467"/>
      <c r="CWZ51" s="467"/>
      <c r="CXA51" s="467"/>
      <c r="CXB51" s="467"/>
      <c r="CXC51" s="467"/>
      <c r="CXD51" s="467"/>
      <c r="CXE51" s="467"/>
      <c r="CXF51" s="467"/>
      <c r="CXG51" s="467"/>
      <c r="CXH51" s="467"/>
      <c r="CXI51" s="467"/>
      <c r="CXJ51" s="467"/>
      <c r="CXK51" s="467"/>
      <c r="CXL51" s="467"/>
      <c r="CXM51" s="467"/>
      <c r="CXN51" s="467"/>
      <c r="CXO51" s="467"/>
      <c r="CXP51" s="467"/>
      <c r="CXQ51" s="467"/>
      <c r="CXR51" s="467"/>
      <c r="CXS51" s="467"/>
      <c r="CXT51" s="467"/>
      <c r="CXU51" s="467"/>
      <c r="CXV51" s="467"/>
      <c r="CXW51" s="467"/>
      <c r="CXX51" s="467"/>
      <c r="CXY51" s="467"/>
      <c r="CXZ51" s="467"/>
      <c r="CYA51" s="467"/>
      <c r="CYB51" s="467"/>
      <c r="CYC51" s="467"/>
      <c r="CYD51" s="467"/>
      <c r="CYE51" s="467"/>
      <c r="CYF51" s="467"/>
      <c r="CYG51" s="467"/>
      <c r="CYH51" s="467"/>
      <c r="CYI51" s="467"/>
      <c r="CYJ51" s="467"/>
      <c r="CYK51" s="467"/>
      <c r="CYL51" s="467"/>
      <c r="CYM51" s="467"/>
      <c r="CYN51" s="467"/>
      <c r="CYO51" s="467"/>
      <c r="CYP51" s="467"/>
      <c r="CYQ51" s="467"/>
      <c r="CYR51" s="467"/>
      <c r="CYS51" s="467"/>
      <c r="CYT51" s="467"/>
      <c r="CYU51" s="467"/>
      <c r="CYV51" s="467"/>
      <c r="CYW51" s="467"/>
      <c r="CYX51" s="467"/>
      <c r="CYY51" s="467"/>
      <c r="CYZ51" s="467"/>
      <c r="CZA51" s="467"/>
      <c r="CZB51" s="467"/>
      <c r="CZC51" s="467"/>
      <c r="CZD51" s="467"/>
      <c r="CZE51" s="467"/>
      <c r="CZF51" s="467"/>
      <c r="CZG51" s="467"/>
      <c r="CZH51" s="467"/>
      <c r="CZI51" s="467"/>
      <c r="CZJ51" s="467"/>
      <c r="CZK51" s="467"/>
      <c r="CZL51" s="467"/>
      <c r="CZM51" s="467"/>
      <c r="CZN51" s="467"/>
      <c r="CZO51" s="467"/>
      <c r="CZP51" s="467"/>
      <c r="CZQ51" s="467"/>
      <c r="CZR51" s="467"/>
      <c r="CZS51" s="467"/>
      <c r="CZT51" s="467"/>
      <c r="CZU51" s="467"/>
      <c r="CZV51" s="467"/>
      <c r="CZW51" s="467"/>
      <c r="CZX51" s="467"/>
      <c r="CZY51" s="467"/>
      <c r="CZZ51" s="467"/>
      <c r="DAA51" s="467"/>
      <c r="DAB51" s="467"/>
      <c r="DAC51" s="467"/>
      <c r="DAD51" s="467"/>
      <c r="DAE51" s="467"/>
      <c r="DAF51" s="467"/>
      <c r="DAG51" s="467"/>
      <c r="DAH51" s="467"/>
      <c r="DAI51" s="467"/>
      <c r="DAJ51" s="467"/>
      <c r="DAK51" s="467"/>
      <c r="DAL51" s="467"/>
      <c r="DAM51" s="467"/>
      <c r="DAN51" s="467"/>
      <c r="DAO51" s="467"/>
      <c r="DAP51" s="467"/>
      <c r="DAQ51" s="467"/>
      <c r="DAR51" s="467"/>
      <c r="DAS51" s="467"/>
      <c r="DAT51" s="467"/>
      <c r="DAU51" s="467"/>
      <c r="DAV51" s="467"/>
      <c r="DAW51" s="467"/>
      <c r="DAX51" s="467"/>
      <c r="DAY51" s="467"/>
      <c r="DAZ51" s="467"/>
      <c r="DBA51" s="467"/>
      <c r="DBB51" s="467"/>
      <c r="DBC51" s="467"/>
      <c r="DBD51" s="467"/>
      <c r="DBE51" s="467"/>
      <c r="DBF51" s="467"/>
      <c r="DBG51" s="467"/>
      <c r="DBH51" s="467"/>
      <c r="DBI51" s="467"/>
      <c r="DBJ51" s="467"/>
      <c r="DBK51" s="467"/>
      <c r="DBL51" s="467"/>
      <c r="DBM51" s="467"/>
      <c r="DBN51" s="467"/>
      <c r="DBO51" s="467"/>
      <c r="DBP51" s="467"/>
      <c r="DBQ51" s="467"/>
      <c r="DBR51" s="467"/>
      <c r="DBS51" s="467"/>
      <c r="DBT51" s="467"/>
      <c r="DBU51" s="467"/>
      <c r="DBV51" s="467"/>
      <c r="DBW51" s="467"/>
      <c r="DBX51" s="467"/>
      <c r="DBY51" s="467"/>
      <c r="DBZ51" s="467"/>
      <c r="DCA51" s="467"/>
      <c r="DCB51" s="467"/>
      <c r="DCC51" s="467"/>
      <c r="DCD51" s="467"/>
      <c r="DCE51" s="467"/>
      <c r="DCF51" s="467"/>
      <c r="DCG51" s="467"/>
      <c r="DCH51" s="467"/>
      <c r="DCI51" s="467"/>
      <c r="DCJ51" s="467"/>
      <c r="DCK51" s="467"/>
      <c r="DCL51" s="467"/>
      <c r="DCM51" s="467"/>
      <c r="DCN51" s="467"/>
      <c r="DCO51" s="467"/>
      <c r="DCP51" s="467"/>
      <c r="DCQ51" s="467"/>
      <c r="DCR51" s="467"/>
      <c r="DCS51" s="467"/>
      <c r="DCT51" s="467"/>
      <c r="DCU51" s="467"/>
      <c r="DCV51" s="467"/>
      <c r="DCW51" s="467"/>
      <c r="DCX51" s="467"/>
      <c r="DCY51" s="467"/>
      <c r="DCZ51" s="467"/>
      <c r="DDA51" s="467"/>
      <c r="DDB51" s="467"/>
      <c r="DDC51" s="467"/>
      <c r="DDD51" s="467"/>
      <c r="DDE51" s="467"/>
      <c r="DDF51" s="467"/>
      <c r="DDG51" s="467"/>
      <c r="DDH51" s="467"/>
      <c r="DDI51" s="467"/>
      <c r="DDJ51" s="467"/>
      <c r="DDK51" s="467"/>
      <c r="DDL51" s="467"/>
      <c r="DDM51" s="467"/>
      <c r="DDN51" s="467"/>
      <c r="DDO51" s="467"/>
      <c r="DDP51" s="467"/>
      <c r="DDQ51" s="467"/>
      <c r="DDR51" s="467"/>
      <c r="DDS51" s="467"/>
      <c r="DDT51" s="467"/>
      <c r="DDU51" s="467"/>
      <c r="DDV51" s="467"/>
      <c r="DDW51" s="467"/>
      <c r="DDX51" s="467"/>
      <c r="DDY51" s="467"/>
      <c r="DDZ51" s="467"/>
      <c r="DEA51" s="467"/>
      <c r="DEB51" s="467"/>
      <c r="DEC51" s="467"/>
      <c r="DED51" s="467"/>
      <c r="DEE51" s="467"/>
      <c r="DEF51" s="467"/>
      <c r="DEG51" s="467"/>
      <c r="DEH51" s="467"/>
      <c r="DEI51" s="467"/>
      <c r="DEJ51" s="467"/>
      <c r="DEK51" s="467"/>
      <c r="DEL51" s="467"/>
      <c r="DEM51" s="467"/>
      <c r="DEN51" s="467"/>
      <c r="DEO51" s="467"/>
      <c r="DEP51" s="467"/>
      <c r="DEQ51" s="467"/>
      <c r="DER51" s="467"/>
      <c r="DES51" s="467"/>
      <c r="DET51" s="467"/>
      <c r="DEU51" s="467"/>
      <c r="DEV51" s="467"/>
      <c r="DEW51" s="467"/>
      <c r="DEX51" s="467"/>
      <c r="DEY51" s="467"/>
      <c r="DEZ51" s="467"/>
      <c r="DFA51" s="467"/>
      <c r="DFB51" s="467"/>
      <c r="DFC51" s="467"/>
      <c r="DFD51" s="467"/>
      <c r="DFE51" s="467"/>
      <c r="DFF51" s="467"/>
      <c r="DFG51" s="467"/>
      <c r="DFH51" s="467"/>
      <c r="DFI51" s="467"/>
      <c r="DFJ51" s="467"/>
      <c r="DFK51" s="467"/>
      <c r="DFL51" s="467"/>
      <c r="DFM51" s="467"/>
      <c r="DFN51" s="467"/>
      <c r="DFO51" s="467"/>
      <c r="DFP51" s="467"/>
      <c r="DFQ51" s="467"/>
      <c r="DFR51" s="467"/>
      <c r="DFS51" s="467"/>
      <c r="DFT51" s="467"/>
      <c r="DFU51" s="467"/>
      <c r="DFV51" s="467"/>
      <c r="DFW51" s="467"/>
      <c r="DFX51" s="467"/>
      <c r="DFY51" s="467"/>
      <c r="DFZ51" s="467"/>
      <c r="DGA51" s="467"/>
      <c r="DGB51" s="467"/>
      <c r="DGC51" s="467"/>
      <c r="DGD51" s="467"/>
      <c r="DGE51" s="467"/>
      <c r="DGF51" s="467"/>
      <c r="DGG51" s="467"/>
      <c r="DGH51" s="467"/>
      <c r="DGI51" s="467"/>
      <c r="DGJ51" s="467"/>
      <c r="DGK51" s="467"/>
      <c r="DGL51" s="467"/>
      <c r="DGM51" s="467"/>
      <c r="DGN51" s="467"/>
      <c r="DGO51" s="467"/>
      <c r="DGP51" s="467"/>
      <c r="DGQ51" s="467"/>
      <c r="DGR51" s="467"/>
      <c r="DGS51" s="467"/>
      <c r="DGT51" s="467"/>
      <c r="DGU51" s="467"/>
      <c r="DGV51" s="467"/>
      <c r="DGW51" s="467"/>
      <c r="DGX51" s="467"/>
      <c r="DGY51" s="467"/>
      <c r="DGZ51" s="467"/>
      <c r="DHA51" s="467"/>
      <c r="DHB51" s="467"/>
      <c r="DHC51" s="467"/>
      <c r="DHD51" s="467"/>
      <c r="DHE51" s="467"/>
      <c r="DHF51" s="467"/>
      <c r="DHG51" s="467"/>
      <c r="DHH51" s="467"/>
      <c r="DHI51" s="467"/>
      <c r="DHJ51" s="467"/>
      <c r="DHK51" s="467"/>
      <c r="DHL51" s="467"/>
      <c r="DHM51" s="467"/>
      <c r="DHN51" s="467"/>
      <c r="DHO51" s="467"/>
      <c r="DHP51" s="467"/>
      <c r="DHQ51" s="467"/>
      <c r="DHR51" s="467"/>
      <c r="DHS51" s="467"/>
      <c r="DHT51" s="467"/>
      <c r="DHU51" s="467"/>
      <c r="DHV51" s="467"/>
      <c r="DHW51" s="467"/>
      <c r="DHX51" s="467"/>
      <c r="DHY51" s="467"/>
      <c r="DHZ51" s="467"/>
      <c r="DIA51" s="467"/>
      <c r="DIB51" s="467"/>
      <c r="DIC51" s="467"/>
      <c r="DID51" s="467"/>
      <c r="DIE51" s="467"/>
      <c r="DIF51" s="467"/>
      <c r="DIG51" s="467"/>
      <c r="DIH51" s="467"/>
      <c r="DII51" s="467"/>
      <c r="DIJ51" s="467"/>
      <c r="DIK51" s="467"/>
      <c r="DIL51" s="467"/>
      <c r="DIM51" s="467"/>
      <c r="DIN51" s="467"/>
      <c r="DIO51" s="467"/>
      <c r="DIP51" s="467"/>
      <c r="DIQ51" s="467"/>
      <c r="DIR51" s="467"/>
      <c r="DIS51" s="467"/>
      <c r="DIT51" s="467"/>
      <c r="DIU51" s="467"/>
      <c r="DIV51" s="467"/>
      <c r="DIW51" s="467"/>
      <c r="DIX51" s="467"/>
      <c r="DIY51" s="467"/>
      <c r="DIZ51" s="467"/>
      <c r="DJA51" s="467"/>
      <c r="DJB51" s="467"/>
      <c r="DJC51" s="467"/>
      <c r="DJD51" s="467"/>
      <c r="DJE51" s="467"/>
      <c r="DJF51" s="467"/>
      <c r="DJG51" s="467"/>
      <c r="DJH51" s="467"/>
      <c r="DJI51" s="467"/>
      <c r="DJJ51" s="467"/>
      <c r="DJK51" s="467"/>
      <c r="DJL51" s="467"/>
      <c r="DJM51" s="467"/>
      <c r="DJN51" s="467"/>
      <c r="DJO51" s="467"/>
      <c r="DJP51" s="467"/>
      <c r="DJQ51" s="467"/>
      <c r="DJR51" s="467"/>
      <c r="DJS51" s="467"/>
      <c r="DJT51" s="467"/>
      <c r="DJU51" s="467"/>
      <c r="DJV51" s="467"/>
      <c r="DJW51" s="467"/>
      <c r="DJX51" s="467"/>
      <c r="DJY51" s="467"/>
      <c r="DJZ51" s="467"/>
      <c r="DKA51" s="467"/>
      <c r="DKB51" s="467"/>
      <c r="DKC51" s="467"/>
      <c r="DKD51" s="467"/>
      <c r="DKE51" s="467"/>
      <c r="DKF51" s="467"/>
      <c r="DKG51" s="467"/>
      <c r="DKH51" s="467"/>
      <c r="DKI51" s="467"/>
      <c r="DKJ51" s="467"/>
      <c r="DKK51" s="467"/>
      <c r="DKL51" s="467"/>
      <c r="DKM51" s="467"/>
      <c r="DKN51" s="467"/>
      <c r="DKO51" s="467"/>
      <c r="DKP51" s="467"/>
      <c r="DKQ51" s="467"/>
      <c r="DKR51" s="467"/>
      <c r="DKS51" s="467"/>
      <c r="DKT51" s="467"/>
      <c r="DKU51" s="467"/>
      <c r="DKV51" s="467"/>
      <c r="DKW51" s="467"/>
      <c r="DKX51" s="467"/>
      <c r="DKY51" s="467"/>
      <c r="DKZ51" s="467"/>
      <c r="DLA51" s="467"/>
      <c r="DLB51" s="467"/>
      <c r="DLC51" s="467"/>
      <c r="DLD51" s="467"/>
      <c r="DLE51" s="467"/>
      <c r="DLF51" s="467"/>
      <c r="DLG51" s="467"/>
      <c r="DLH51" s="467"/>
      <c r="DLI51" s="467"/>
      <c r="DLJ51" s="467"/>
      <c r="DLK51" s="467"/>
      <c r="DLL51" s="467"/>
      <c r="DLM51" s="467"/>
      <c r="DLN51" s="467"/>
      <c r="DLO51" s="467"/>
      <c r="DLP51" s="467"/>
      <c r="DLQ51" s="467"/>
      <c r="DLR51" s="467"/>
      <c r="DLS51" s="467"/>
      <c r="DLT51" s="467"/>
      <c r="DLU51" s="467"/>
      <c r="DLV51" s="467"/>
      <c r="DLW51" s="467"/>
      <c r="DLX51" s="467"/>
      <c r="DLY51" s="467"/>
      <c r="DLZ51" s="467"/>
      <c r="DMA51" s="467"/>
      <c r="DMB51" s="467"/>
      <c r="DMC51" s="467"/>
      <c r="DMD51" s="467"/>
      <c r="DME51" s="467"/>
      <c r="DMF51" s="467"/>
      <c r="DMG51" s="467"/>
      <c r="DMH51" s="467"/>
      <c r="DMI51" s="467"/>
      <c r="DMJ51" s="467"/>
      <c r="DMK51" s="467"/>
      <c r="DML51" s="467"/>
      <c r="DMM51" s="467"/>
      <c r="DMN51" s="467"/>
      <c r="DMO51" s="467"/>
      <c r="DMP51" s="467"/>
      <c r="DMQ51" s="467"/>
      <c r="DMR51" s="467"/>
      <c r="DMS51" s="467"/>
      <c r="DMT51" s="467"/>
      <c r="DMU51" s="467"/>
      <c r="DMV51" s="467"/>
      <c r="DMW51" s="467"/>
      <c r="DMX51" s="467"/>
      <c r="DMY51" s="467"/>
      <c r="DMZ51" s="467"/>
      <c r="DNA51" s="467"/>
      <c r="DNB51" s="467"/>
      <c r="DNC51" s="467"/>
      <c r="DND51" s="467"/>
      <c r="DNE51" s="467"/>
      <c r="DNF51" s="467"/>
      <c r="DNG51" s="467"/>
      <c r="DNH51" s="467"/>
      <c r="DNI51" s="467"/>
      <c r="DNJ51" s="467"/>
      <c r="DNK51" s="467"/>
      <c r="DNL51" s="467"/>
      <c r="DNM51" s="467"/>
      <c r="DNN51" s="467"/>
      <c r="DNO51" s="467"/>
      <c r="DNP51" s="467"/>
      <c r="DNQ51" s="467"/>
      <c r="DNR51" s="467"/>
      <c r="DNS51" s="467"/>
      <c r="DNT51" s="467"/>
      <c r="DNU51" s="467"/>
      <c r="DNV51" s="467"/>
      <c r="DNW51" s="467"/>
      <c r="DNX51" s="467"/>
      <c r="DNY51" s="467"/>
      <c r="DNZ51" s="467"/>
      <c r="DOA51" s="467"/>
      <c r="DOB51" s="467"/>
      <c r="DOC51" s="467"/>
      <c r="DOD51" s="467"/>
      <c r="DOE51" s="467"/>
      <c r="DOF51" s="467"/>
      <c r="DOG51" s="467"/>
      <c r="DOH51" s="467"/>
      <c r="DOI51" s="467"/>
      <c r="DOJ51" s="467"/>
      <c r="DOK51" s="467"/>
      <c r="DOL51" s="467"/>
      <c r="DOM51" s="467"/>
      <c r="DON51" s="467"/>
      <c r="DOO51" s="467"/>
      <c r="DOP51" s="467"/>
      <c r="DOQ51" s="467"/>
      <c r="DOR51" s="467"/>
      <c r="DOS51" s="467"/>
      <c r="DOT51" s="467"/>
      <c r="DOU51" s="467"/>
      <c r="DOV51" s="467"/>
      <c r="DOW51" s="467"/>
      <c r="DOX51" s="467"/>
      <c r="DOY51" s="467"/>
      <c r="DOZ51" s="467"/>
      <c r="DPA51" s="467"/>
      <c r="DPB51" s="467"/>
      <c r="DPC51" s="467"/>
      <c r="DPD51" s="467"/>
      <c r="DPE51" s="467"/>
      <c r="DPF51" s="467"/>
      <c r="DPG51" s="467"/>
      <c r="DPH51" s="467"/>
      <c r="DPI51" s="467"/>
      <c r="DPJ51" s="467"/>
      <c r="DPK51" s="467"/>
      <c r="DPL51" s="467"/>
      <c r="DPM51" s="467"/>
      <c r="DPN51" s="467"/>
      <c r="DPO51" s="467"/>
      <c r="DPP51" s="467"/>
      <c r="DPQ51" s="467"/>
      <c r="DPR51" s="467"/>
      <c r="DPS51" s="467"/>
      <c r="DPT51" s="467"/>
      <c r="DPU51" s="467"/>
      <c r="DPV51" s="467"/>
      <c r="DPW51" s="467"/>
      <c r="DPX51" s="467"/>
      <c r="DPY51" s="467"/>
      <c r="DPZ51" s="467"/>
      <c r="DQA51" s="467"/>
      <c r="DQB51" s="467"/>
      <c r="DQC51" s="467"/>
      <c r="DQD51" s="467"/>
      <c r="DQE51" s="467"/>
      <c r="DQF51" s="467"/>
      <c r="DQG51" s="467"/>
      <c r="DQH51" s="467"/>
      <c r="DQI51" s="467"/>
      <c r="DQJ51" s="467"/>
      <c r="DQK51" s="467"/>
      <c r="DQL51" s="467"/>
      <c r="DQM51" s="467"/>
      <c r="DQN51" s="467"/>
      <c r="DQO51" s="467"/>
      <c r="DQP51" s="467"/>
      <c r="DQQ51" s="467"/>
      <c r="DQR51" s="467"/>
      <c r="DQS51" s="467"/>
      <c r="DQT51" s="467"/>
      <c r="DQU51" s="467"/>
      <c r="DQV51" s="467"/>
      <c r="DQW51" s="467"/>
      <c r="DQX51" s="467"/>
      <c r="DQY51" s="467"/>
      <c r="DQZ51" s="467"/>
      <c r="DRA51" s="467"/>
      <c r="DRB51" s="467"/>
      <c r="DRC51" s="467"/>
      <c r="DRD51" s="467"/>
      <c r="DRE51" s="467"/>
      <c r="DRF51" s="467"/>
      <c r="DRG51" s="467"/>
      <c r="DRH51" s="467"/>
      <c r="DRI51" s="467"/>
      <c r="DRJ51" s="467"/>
      <c r="DRK51" s="467"/>
      <c r="DRL51" s="467"/>
      <c r="DRM51" s="467"/>
      <c r="DRN51" s="467"/>
      <c r="DRO51" s="467"/>
      <c r="DRP51" s="467"/>
      <c r="DRQ51" s="467"/>
      <c r="DRR51" s="467"/>
      <c r="DRS51" s="467"/>
      <c r="DRT51" s="467"/>
      <c r="DRU51" s="467"/>
      <c r="DRV51" s="467"/>
      <c r="DRW51" s="467"/>
      <c r="DRX51" s="467"/>
      <c r="DRY51" s="467"/>
      <c r="DRZ51" s="467"/>
      <c r="DSA51" s="467"/>
      <c r="DSB51" s="467"/>
      <c r="DSC51" s="467"/>
      <c r="DSD51" s="467"/>
      <c r="DSE51" s="467"/>
      <c r="DSF51" s="467"/>
      <c r="DSG51" s="467"/>
      <c r="DSH51" s="467"/>
      <c r="DSI51" s="467"/>
      <c r="DSJ51" s="467"/>
      <c r="DSK51" s="467"/>
      <c r="DSL51" s="467"/>
      <c r="DSM51" s="467"/>
      <c r="DSN51" s="467"/>
      <c r="DSO51" s="467"/>
      <c r="DSP51" s="467"/>
      <c r="DSQ51" s="467"/>
      <c r="DSR51" s="467"/>
      <c r="DSS51" s="467"/>
      <c r="DST51" s="467"/>
      <c r="DSU51" s="467"/>
      <c r="DSV51" s="467"/>
      <c r="DSW51" s="467"/>
      <c r="DSX51" s="467"/>
      <c r="DSY51" s="467"/>
      <c r="DSZ51" s="467"/>
      <c r="DTA51" s="467"/>
      <c r="DTB51" s="467"/>
      <c r="DTC51" s="467"/>
      <c r="DTD51" s="467"/>
      <c r="DTE51" s="467"/>
      <c r="DTF51" s="467"/>
      <c r="DTG51" s="467"/>
      <c r="DTH51" s="467"/>
      <c r="DTI51" s="467"/>
      <c r="DTJ51" s="467"/>
      <c r="DTK51" s="467"/>
      <c r="DTL51" s="467"/>
      <c r="DTM51" s="467"/>
      <c r="DTN51" s="467"/>
      <c r="DTO51" s="467"/>
      <c r="DTP51" s="467"/>
      <c r="DTQ51" s="467"/>
      <c r="DTR51" s="467"/>
      <c r="DTS51" s="467"/>
      <c r="DTT51" s="467"/>
      <c r="DTU51" s="467"/>
      <c r="DTV51" s="467"/>
      <c r="DTW51" s="467"/>
      <c r="DTX51" s="467"/>
      <c r="DTY51" s="467"/>
      <c r="DTZ51" s="467"/>
      <c r="DUA51" s="467"/>
      <c r="DUB51" s="467"/>
      <c r="DUC51" s="467"/>
      <c r="DUD51" s="467"/>
      <c r="DUE51" s="467"/>
      <c r="DUF51" s="467"/>
      <c r="DUG51" s="467"/>
      <c r="DUH51" s="467"/>
      <c r="DUI51" s="467"/>
      <c r="DUJ51" s="467"/>
      <c r="DUK51" s="467"/>
      <c r="DUL51" s="467"/>
      <c r="DUM51" s="467"/>
      <c r="DUN51" s="467"/>
      <c r="DUO51" s="467"/>
      <c r="DUP51" s="467"/>
      <c r="DUQ51" s="467"/>
      <c r="DUR51" s="467"/>
      <c r="DUS51" s="467"/>
      <c r="DUT51" s="467"/>
      <c r="DUU51" s="467"/>
      <c r="DUV51" s="467"/>
      <c r="DUW51" s="467"/>
      <c r="DUX51" s="467"/>
      <c r="DUY51" s="467"/>
      <c r="DUZ51" s="467"/>
      <c r="DVA51" s="467"/>
      <c r="DVB51" s="467"/>
      <c r="DVC51" s="467"/>
      <c r="DVD51" s="467"/>
      <c r="DVE51" s="467"/>
      <c r="DVF51" s="467"/>
      <c r="DVG51" s="467"/>
      <c r="DVH51" s="467"/>
      <c r="DVI51" s="467"/>
      <c r="DVJ51" s="467"/>
      <c r="DVK51" s="467"/>
      <c r="DVL51" s="467"/>
      <c r="DVM51" s="467"/>
      <c r="DVN51" s="467"/>
      <c r="DVO51" s="467"/>
      <c r="DVP51" s="467"/>
      <c r="DVQ51" s="467"/>
      <c r="DVR51" s="467"/>
      <c r="DVS51" s="467"/>
      <c r="DVT51" s="467"/>
      <c r="DVU51" s="467"/>
      <c r="DVV51" s="467"/>
      <c r="DVW51" s="467"/>
      <c r="DVX51" s="467"/>
      <c r="DVY51" s="467"/>
      <c r="DVZ51" s="467"/>
      <c r="DWA51" s="467"/>
      <c r="DWB51" s="467"/>
      <c r="DWC51" s="467"/>
      <c r="DWD51" s="467"/>
      <c r="DWE51" s="467"/>
      <c r="DWF51" s="467"/>
      <c r="DWG51" s="467"/>
      <c r="DWH51" s="467"/>
      <c r="DWI51" s="467"/>
      <c r="DWJ51" s="467"/>
      <c r="DWK51" s="467"/>
      <c r="DWL51" s="467"/>
      <c r="DWM51" s="467"/>
      <c r="DWN51" s="467"/>
      <c r="DWO51" s="467"/>
      <c r="DWP51" s="467"/>
      <c r="DWQ51" s="467"/>
      <c r="DWR51" s="467"/>
      <c r="DWS51" s="467"/>
      <c r="DWT51" s="467"/>
      <c r="DWU51" s="467"/>
      <c r="DWV51" s="467"/>
      <c r="DWW51" s="467"/>
      <c r="DWX51" s="467"/>
      <c r="DWY51" s="467"/>
      <c r="DWZ51" s="467"/>
      <c r="DXA51" s="467"/>
      <c r="DXB51" s="467"/>
      <c r="DXC51" s="467"/>
      <c r="DXD51" s="467"/>
      <c r="DXE51" s="467"/>
      <c r="DXF51" s="467"/>
      <c r="DXG51" s="467"/>
      <c r="DXH51" s="467"/>
      <c r="DXI51" s="467"/>
      <c r="DXJ51" s="467"/>
      <c r="DXK51" s="467"/>
      <c r="DXL51" s="467"/>
      <c r="DXM51" s="467"/>
      <c r="DXN51" s="467"/>
      <c r="DXO51" s="467"/>
      <c r="DXP51" s="467"/>
      <c r="DXQ51" s="467"/>
      <c r="DXR51" s="467"/>
      <c r="DXS51" s="467"/>
      <c r="DXT51" s="467"/>
      <c r="DXU51" s="467"/>
      <c r="DXV51" s="467"/>
      <c r="DXW51" s="467"/>
      <c r="DXX51" s="467"/>
      <c r="DXY51" s="467"/>
      <c r="DXZ51" s="467"/>
      <c r="DYA51" s="467"/>
      <c r="DYB51" s="467"/>
      <c r="DYC51" s="467"/>
      <c r="DYD51" s="467"/>
      <c r="DYE51" s="467"/>
      <c r="DYF51" s="467"/>
      <c r="DYG51" s="467"/>
      <c r="DYH51" s="467"/>
      <c r="DYI51" s="467"/>
      <c r="DYJ51" s="467"/>
      <c r="DYK51" s="467"/>
      <c r="DYL51" s="467"/>
      <c r="DYM51" s="467"/>
      <c r="DYN51" s="467"/>
      <c r="DYO51" s="467"/>
      <c r="DYP51" s="467"/>
      <c r="DYQ51" s="467"/>
      <c r="DYR51" s="467"/>
      <c r="DYS51" s="467"/>
      <c r="DYT51" s="467"/>
      <c r="DYU51" s="467"/>
      <c r="DYV51" s="467"/>
      <c r="DYW51" s="467"/>
      <c r="DYX51" s="467"/>
      <c r="DYY51" s="467"/>
      <c r="DYZ51" s="467"/>
      <c r="DZA51" s="467"/>
      <c r="DZB51" s="467"/>
      <c r="DZC51" s="467"/>
      <c r="DZD51" s="467"/>
      <c r="DZE51" s="467"/>
      <c r="DZF51" s="467"/>
      <c r="DZG51" s="467"/>
      <c r="DZH51" s="467"/>
      <c r="DZI51" s="467"/>
      <c r="DZJ51" s="467"/>
      <c r="DZK51" s="467"/>
      <c r="DZL51" s="467"/>
      <c r="DZM51" s="467"/>
      <c r="DZN51" s="467"/>
      <c r="DZO51" s="467"/>
      <c r="DZP51" s="467"/>
      <c r="DZQ51" s="467"/>
      <c r="DZR51" s="467"/>
      <c r="DZS51" s="467"/>
      <c r="DZT51" s="467"/>
      <c r="DZU51" s="467"/>
      <c r="DZV51" s="467"/>
      <c r="DZW51" s="467"/>
      <c r="DZX51" s="467"/>
      <c r="DZY51" s="467"/>
      <c r="DZZ51" s="467"/>
      <c r="EAA51" s="467"/>
      <c r="EAB51" s="467"/>
      <c r="EAC51" s="467"/>
      <c r="EAD51" s="467"/>
      <c r="EAE51" s="467"/>
      <c r="EAF51" s="467"/>
      <c r="EAG51" s="467"/>
      <c r="EAH51" s="467"/>
      <c r="EAI51" s="467"/>
      <c r="EAJ51" s="467"/>
      <c r="EAK51" s="467"/>
      <c r="EAL51" s="467"/>
      <c r="EAM51" s="467"/>
      <c r="EAN51" s="467"/>
      <c r="EAO51" s="467"/>
      <c r="EAP51" s="467"/>
      <c r="EAQ51" s="467"/>
      <c r="EAR51" s="467"/>
      <c r="EAS51" s="467"/>
      <c r="EAT51" s="467"/>
      <c r="EAU51" s="467"/>
      <c r="EAV51" s="467"/>
      <c r="EAW51" s="467"/>
      <c r="EAX51" s="467"/>
      <c r="EAY51" s="467"/>
      <c r="EAZ51" s="467"/>
      <c r="EBA51" s="467"/>
      <c r="EBB51" s="467"/>
      <c r="EBC51" s="467"/>
      <c r="EBD51" s="467"/>
      <c r="EBE51" s="467"/>
      <c r="EBF51" s="467"/>
      <c r="EBG51" s="467"/>
      <c r="EBH51" s="467"/>
      <c r="EBI51" s="467"/>
      <c r="EBJ51" s="467"/>
      <c r="EBK51" s="467"/>
      <c r="EBL51" s="467"/>
      <c r="EBM51" s="467"/>
      <c r="EBN51" s="467"/>
      <c r="EBO51" s="467"/>
      <c r="EBP51" s="467"/>
      <c r="EBQ51" s="467"/>
      <c r="EBR51" s="467"/>
      <c r="EBS51" s="467"/>
      <c r="EBT51" s="467"/>
      <c r="EBU51" s="467"/>
      <c r="EBV51" s="467"/>
      <c r="EBW51" s="467"/>
      <c r="EBX51" s="467"/>
      <c r="EBY51" s="467"/>
      <c r="EBZ51" s="467"/>
      <c r="ECA51" s="467"/>
      <c r="ECB51" s="467"/>
      <c r="ECC51" s="467"/>
      <c r="ECD51" s="467"/>
      <c r="ECE51" s="467"/>
      <c r="ECF51" s="467"/>
      <c r="ECG51" s="467"/>
      <c r="ECH51" s="467"/>
      <c r="ECI51" s="467"/>
      <c r="ECJ51" s="467"/>
      <c r="ECK51" s="467"/>
      <c r="ECL51" s="467"/>
      <c r="ECM51" s="467"/>
      <c r="ECN51" s="467"/>
      <c r="ECO51" s="467"/>
      <c r="ECP51" s="467"/>
      <c r="ECQ51" s="467"/>
      <c r="ECR51" s="467"/>
      <c r="ECS51" s="467"/>
      <c r="ECT51" s="467"/>
      <c r="ECU51" s="467"/>
      <c r="ECV51" s="467"/>
      <c r="ECW51" s="467"/>
      <c r="ECX51" s="467"/>
      <c r="ECY51" s="467"/>
      <c r="ECZ51" s="467"/>
      <c r="EDA51" s="467"/>
      <c r="EDB51" s="467"/>
      <c r="EDC51" s="467"/>
      <c r="EDD51" s="467"/>
      <c r="EDE51" s="467"/>
      <c r="EDF51" s="467"/>
      <c r="EDG51" s="467"/>
      <c r="EDH51" s="467"/>
      <c r="EDI51" s="467"/>
      <c r="EDJ51" s="467"/>
      <c r="EDK51" s="467"/>
      <c r="EDL51" s="467"/>
      <c r="EDM51" s="467"/>
      <c r="EDN51" s="467"/>
      <c r="EDO51" s="467"/>
      <c r="EDP51" s="467"/>
      <c r="EDQ51" s="467"/>
      <c r="EDR51" s="467"/>
      <c r="EDS51" s="467"/>
      <c r="EDT51" s="467"/>
      <c r="EDU51" s="467"/>
      <c r="EDV51" s="467"/>
      <c r="EDW51" s="467"/>
      <c r="EDX51" s="467"/>
      <c r="EDY51" s="467"/>
      <c r="EDZ51" s="467"/>
      <c r="EEA51" s="467"/>
      <c r="EEB51" s="467"/>
      <c r="EEC51" s="467"/>
      <c r="EED51" s="467"/>
      <c r="EEE51" s="467"/>
      <c r="EEF51" s="467"/>
      <c r="EEG51" s="467"/>
      <c r="EEH51" s="467"/>
      <c r="EEI51" s="467"/>
      <c r="EEJ51" s="467"/>
      <c r="EEK51" s="467"/>
      <c r="EEL51" s="467"/>
      <c r="EEM51" s="467"/>
      <c r="EEN51" s="467"/>
      <c r="EEO51" s="467"/>
      <c r="EEP51" s="467"/>
      <c r="EEQ51" s="467"/>
      <c r="EER51" s="467"/>
      <c r="EES51" s="467"/>
      <c r="EET51" s="467"/>
      <c r="EEU51" s="467"/>
      <c r="EEV51" s="467"/>
      <c r="EEW51" s="467"/>
      <c r="EEX51" s="467"/>
      <c r="EEY51" s="467"/>
      <c r="EEZ51" s="467"/>
      <c r="EFA51" s="467"/>
      <c r="EFB51" s="467"/>
      <c r="EFC51" s="467"/>
      <c r="EFD51" s="467"/>
      <c r="EFE51" s="467"/>
      <c r="EFF51" s="467"/>
      <c r="EFG51" s="467"/>
      <c r="EFH51" s="467"/>
      <c r="EFI51" s="467"/>
      <c r="EFJ51" s="467"/>
      <c r="EFK51" s="467"/>
      <c r="EFL51" s="467"/>
      <c r="EFM51" s="467"/>
      <c r="EFN51" s="467"/>
      <c r="EFO51" s="467"/>
      <c r="EFP51" s="467"/>
      <c r="EFQ51" s="467"/>
      <c r="EFR51" s="467"/>
      <c r="EFS51" s="467"/>
      <c r="EFT51" s="467"/>
      <c r="EFU51" s="467"/>
      <c r="EFV51" s="467"/>
      <c r="EFW51" s="467"/>
      <c r="EFX51" s="467"/>
      <c r="EFY51" s="467"/>
      <c r="EFZ51" s="467"/>
      <c r="EGA51" s="467"/>
      <c r="EGB51" s="467"/>
      <c r="EGC51" s="467"/>
      <c r="EGD51" s="467"/>
      <c r="EGE51" s="467"/>
      <c r="EGF51" s="467"/>
      <c r="EGG51" s="467"/>
      <c r="EGH51" s="467"/>
      <c r="EGI51" s="467"/>
      <c r="EGJ51" s="467"/>
      <c r="EGK51" s="467"/>
      <c r="EGL51" s="467"/>
      <c r="EGM51" s="467"/>
      <c r="EGN51" s="467"/>
      <c r="EGO51" s="467"/>
      <c r="EGP51" s="467"/>
      <c r="EGQ51" s="467"/>
      <c r="EGR51" s="467"/>
      <c r="EGS51" s="467"/>
      <c r="EGT51" s="467"/>
      <c r="EGU51" s="467"/>
      <c r="EGV51" s="467"/>
      <c r="EGW51" s="467"/>
      <c r="EGX51" s="467"/>
      <c r="EGY51" s="467"/>
      <c r="EGZ51" s="467"/>
      <c r="EHA51" s="467"/>
      <c r="EHB51" s="467"/>
      <c r="EHC51" s="467"/>
      <c r="EHD51" s="467"/>
      <c r="EHE51" s="467"/>
      <c r="EHF51" s="467"/>
      <c r="EHG51" s="467"/>
      <c r="EHH51" s="467"/>
      <c r="EHI51" s="467"/>
      <c r="EHJ51" s="467"/>
      <c r="EHK51" s="467"/>
      <c r="EHL51" s="467"/>
      <c r="EHM51" s="467"/>
      <c r="EHN51" s="467"/>
      <c r="EHO51" s="467"/>
      <c r="EHP51" s="467"/>
      <c r="EHQ51" s="467"/>
      <c r="EHR51" s="467"/>
      <c r="EHS51" s="467"/>
      <c r="EHT51" s="467"/>
      <c r="EHU51" s="467"/>
      <c r="EHV51" s="467"/>
      <c r="EHW51" s="467"/>
      <c r="EHX51" s="467"/>
      <c r="EHY51" s="467"/>
      <c r="EHZ51" s="467"/>
      <c r="EIA51" s="467"/>
      <c r="EIB51" s="467"/>
      <c r="EIC51" s="467"/>
      <c r="EID51" s="467"/>
      <c r="EIE51" s="467"/>
      <c r="EIF51" s="467"/>
      <c r="EIG51" s="467"/>
      <c r="EIH51" s="467"/>
      <c r="EII51" s="467"/>
      <c r="EIJ51" s="467"/>
      <c r="EIK51" s="467"/>
      <c r="EIL51" s="467"/>
      <c r="EIM51" s="467"/>
      <c r="EIN51" s="467"/>
      <c r="EIO51" s="467"/>
      <c r="EIP51" s="467"/>
      <c r="EIQ51" s="467"/>
      <c r="EIR51" s="467"/>
      <c r="EIS51" s="467"/>
      <c r="EIT51" s="467"/>
      <c r="EIU51" s="467"/>
      <c r="EIV51" s="467"/>
      <c r="EIW51" s="467"/>
      <c r="EIX51" s="467"/>
      <c r="EIY51" s="467"/>
      <c r="EIZ51" s="467"/>
      <c r="EJA51" s="467"/>
      <c r="EJB51" s="467"/>
      <c r="EJC51" s="467"/>
      <c r="EJD51" s="467"/>
      <c r="EJE51" s="467"/>
      <c r="EJF51" s="467"/>
      <c r="EJG51" s="467"/>
      <c r="EJH51" s="467"/>
      <c r="EJI51" s="467"/>
      <c r="EJJ51" s="467"/>
      <c r="EJK51" s="467"/>
      <c r="EJL51" s="467"/>
      <c r="EJM51" s="467"/>
      <c r="EJN51" s="467"/>
      <c r="EJO51" s="467"/>
      <c r="EJP51" s="467"/>
      <c r="EJQ51" s="467"/>
      <c r="EJR51" s="467"/>
      <c r="EJS51" s="467"/>
      <c r="EJT51" s="467"/>
      <c r="EJU51" s="467"/>
      <c r="EJV51" s="467"/>
      <c r="EJW51" s="467"/>
      <c r="EJX51" s="467"/>
      <c r="EJY51" s="467"/>
      <c r="EJZ51" s="467"/>
      <c r="EKA51" s="467"/>
      <c r="EKB51" s="467"/>
      <c r="EKC51" s="467"/>
      <c r="EKD51" s="467"/>
      <c r="EKE51" s="467"/>
      <c r="EKF51" s="467"/>
      <c r="EKG51" s="467"/>
      <c r="EKH51" s="467"/>
      <c r="EKI51" s="467"/>
      <c r="EKJ51" s="467"/>
      <c r="EKK51" s="467"/>
      <c r="EKL51" s="467"/>
      <c r="EKM51" s="467"/>
      <c r="EKN51" s="467"/>
      <c r="EKO51" s="467"/>
      <c r="EKP51" s="467"/>
      <c r="EKQ51" s="467"/>
      <c r="EKR51" s="467"/>
      <c r="EKS51" s="467"/>
      <c r="EKT51" s="467"/>
      <c r="EKU51" s="467"/>
      <c r="EKV51" s="467"/>
      <c r="EKW51" s="467"/>
      <c r="EKX51" s="467"/>
      <c r="EKY51" s="467"/>
      <c r="EKZ51" s="467"/>
      <c r="ELA51" s="467"/>
      <c r="ELB51" s="467"/>
      <c r="ELC51" s="467"/>
      <c r="ELD51" s="467"/>
      <c r="ELE51" s="467"/>
      <c r="ELF51" s="467"/>
      <c r="ELG51" s="467"/>
      <c r="ELH51" s="467"/>
      <c r="ELI51" s="467"/>
      <c r="ELJ51" s="467"/>
      <c r="ELK51" s="467"/>
      <c r="ELL51" s="467"/>
      <c r="ELM51" s="467"/>
      <c r="ELN51" s="467"/>
      <c r="ELO51" s="467"/>
      <c r="ELP51" s="467"/>
      <c r="ELQ51" s="467"/>
      <c r="ELR51" s="467"/>
      <c r="ELS51" s="467"/>
      <c r="ELT51" s="467"/>
      <c r="ELU51" s="467"/>
      <c r="ELV51" s="467"/>
      <c r="ELW51" s="467"/>
      <c r="ELX51" s="467"/>
      <c r="ELY51" s="467"/>
      <c r="ELZ51" s="467"/>
      <c r="EMA51" s="467"/>
      <c r="EMB51" s="467"/>
      <c r="EMC51" s="467"/>
      <c r="EMD51" s="467"/>
      <c r="EME51" s="467"/>
      <c r="EMF51" s="467"/>
      <c r="EMG51" s="467"/>
      <c r="EMH51" s="467"/>
      <c r="EMI51" s="467"/>
      <c r="EMJ51" s="467"/>
      <c r="EMK51" s="467"/>
      <c r="EML51" s="467"/>
      <c r="EMM51" s="467"/>
      <c r="EMN51" s="467"/>
      <c r="EMO51" s="467"/>
      <c r="EMP51" s="467"/>
      <c r="EMQ51" s="467"/>
      <c r="EMR51" s="467"/>
      <c r="EMS51" s="467"/>
      <c r="EMT51" s="467"/>
      <c r="EMU51" s="467"/>
      <c r="EMV51" s="467"/>
      <c r="EMW51" s="467"/>
      <c r="EMX51" s="467"/>
      <c r="EMY51" s="467"/>
      <c r="EMZ51" s="467"/>
      <c r="ENA51" s="467"/>
      <c r="ENB51" s="467"/>
      <c r="ENC51" s="467"/>
      <c r="END51" s="467"/>
      <c r="ENE51" s="467"/>
      <c r="ENF51" s="467"/>
      <c r="ENG51" s="467"/>
      <c r="ENH51" s="467"/>
      <c r="ENI51" s="467"/>
      <c r="ENJ51" s="467"/>
      <c r="ENK51" s="467"/>
      <c r="ENL51" s="467"/>
      <c r="ENM51" s="467"/>
      <c r="ENN51" s="467"/>
      <c r="ENO51" s="467"/>
      <c r="ENP51" s="467"/>
      <c r="ENQ51" s="467"/>
      <c r="ENR51" s="467"/>
      <c r="ENS51" s="467"/>
      <c r="ENT51" s="467"/>
      <c r="ENU51" s="467"/>
      <c r="ENV51" s="467"/>
      <c r="ENW51" s="467"/>
      <c r="ENX51" s="467"/>
      <c r="ENY51" s="467"/>
      <c r="ENZ51" s="467"/>
      <c r="EOA51" s="467"/>
      <c r="EOB51" s="467"/>
      <c r="EOC51" s="467"/>
      <c r="EOD51" s="467"/>
      <c r="EOE51" s="467"/>
      <c r="EOF51" s="467"/>
      <c r="EOG51" s="467"/>
      <c r="EOH51" s="467"/>
      <c r="EOI51" s="467"/>
      <c r="EOJ51" s="467"/>
      <c r="EOK51" s="467"/>
      <c r="EOL51" s="467"/>
      <c r="EOM51" s="467"/>
      <c r="EON51" s="467"/>
      <c r="EOO51" s="467"/>
      <c r="EOP51" s="467"/>
      <c r="EOQ51" s="467"/>
      <c r="EOR51" s="467"/>
      <c r="EOS51" s="467"/>
      <c r="EOT51" s="467"/>
      <c r="EOU51" s="467"/>
      <c r="EOV51" s="467"/>
      <c r="EOW51" s="467"/>
      <c r="EOX51" s="467"/>
      <c r="EOY51" s="467"/>
      <c r="EOZ51" s="467"/>
      <c r="EPA51" s="467"/>
      <c r="EPB51" s="467"/>
      <c r="EPC51" s="467"/>
      <c r="EPD51" s="467"/>
      <c r="EPE51" s="467"/>
      <c r="EPF51" s="467"/>
      <c r="EPG51" s="467"/>
      <c r="EPH51" s="467"/>
      <c r="EPI51" s="467"/>
      <c r="EPJ51" s="467"/>
      <c r="EPK51" s="467"/>
      <c r="EPL51" s="467"/>
      <c r="EPM51" s="467"/>
      <c r="EPN51" s="467"/>
      <c r="EPO51" s="467"/>
      <c r="EPP51" s="467"/>
      <c r="EPQ51" s="467"/>
      <c r="EPR51" s="467"/>
      <c r="EPS51" s="467"/>
      <c r="EPT51" s="467"/>
      <c r="EPU51" s="467"/>
      <c r="EPV51" s="467"/>
      <c r="EPW51" s="467"/>
      <c r="EPX51" s="467"/>
      <c r="EPY51" s="467"/>
      <c r="EPZ51" s="467"/>
      <c r="EQA51" s="467"/>
      <c r="EQB51" s="467"/>
      <c r="EQC51" s="467"/>
      <c r="EQD51" s="467"/>
      <c r="EQE51" s="467"/>
      <c r="EQF51" s="467"/>
      <c r="EQG51" s="467"/>
      <c r="EQH51" s="467"/>
      <c r="EQI51" s="467"/>
      <c r="EQJ51" s="467"/>
      <c r="EQK51" s="467"/>
      <c r="EQL51" s="467"/>
      <c r="EQM51" s="467"/>
      <c r="EQN51" s="467"/>
      <c r="EQO51" s="467"/>
      <c r="EQP51" s="467"/>
      <c r="EQQ51" s="467"/>
      <c r="EQR51" s="467"/>
      <c r="EQS51" s="467"/>
      <c r="EQT51" s="467"/>
      <c r="EQU51" s="467"/>
      <c r="EQV51" s="467"/>
      <c r="EQW51" s="467"/>
      <c r="EQX51" s="467"/>
      <c r="EQY51" s="467"/>
      <c r="EQZ51" s="467"/>
      <c r="ERA51" s="467"/>
      <c r="ERB51" s="467"/>
      <c r="ERC51" s="467"/>
      <c r="ERD51" s="467"/>
      <c r="ERE51" s="467"/>
      <c r="ERF51" s="467"/>
      <c r="ERG51" s="467"/>
      <c r="ERH51" s="467"/>
      <c r="ERI51" s="467"/>
      <c r="ERJ51" s="467"/>
      <c r="ERK51" s="467"/>
      <c r="ERL51" s="467"/>
      <c r="ERM51" s="467"/>
      <c r="ERN51" s="467"/>
      <c r="ERO51" s="467"/>
      <c r="ERP51" s="467"/>
      <c r="ERQ51" s="467"/>
      <c r="ERR51" s="467"/>
      <c r="ERS51" s="467"/>
      <c r="ERT51" s="467"/>
      <c r="ERU51" s="467"/>
      <c r="ERV51" s="467"/>
      <c r="ERW51" s="467"/>
      <c r="ERX51" s="467"/>
      <c r="ERY51" s="467"/>
      <c r="ERZ51" s="467"/>
      <c r="ESA51" s="467"/>
      <c r="ESB51" s="467"/>
      <c r="ESC51" s="467"/>
      <c r="ESD51" s="467"/>
      <c r="ESE51" s="467"/>
      <c r="ESF51" s="467"/>
      <c r="ESG51" s="467"/>
      <c r="ESH51" s="467"/>
      <c r="ESI51" s="467"/>
      <c r="ESJ51" s="467"/>
      <c r="ESK51" s="467"/>
      <c r="ESL51" s="467"/>
      <c r="ESM51" s="467"/>
      <c r="ESN51" s="467"/>
      <c r="ESO51" s="467"/>
      <c r="ESP51" s="467"/>
      <c r="ESQ51" s="467"/>
      <c r="ESR51" s="467"/>
      <c r="ESS51" s="467"/>
      <c r="EST51" s="467"/>
      <c r="ESU51" s="467"/>
      <c r="ESV51" s="467"/>
      <c r="ESW51" s="467"/>
      <c r="ESX51" s="467"/>
      <c r="ESY51" s="467"/>
      <c r="ESZ51" s="467"/>
      <c r="ETA51" s="467"/>
      <c r="ETB51" s="467"/>
      <c r="ETC51" s="467"/>
      <c r="ETD51" s="467"/>
      <c r="ETE51" s="467"/>
      <c r="ETF51" s="467"/>
      <c r="ETG51" s="467"/>
      <c r="ETH51" s="467"/>
      <c r="ETI51" s="467"/>
      <c r="ETJ51" s="467"/>
      <c r="ETK51" s="467"/>
      <c r="ETL51" s="467"/>
      <c r="ETM51" s="467"/>
      <c r="ETN51" s="467"/>
      <c r="ETO51" s="467"/>
      <c r="ETP51" s="467"/>
      <c r="ETQ51" s="467"/>
      <c r="ETR51" s="467"/>
      <c r="ETS51" s="467"/>
      <c r="ETT51" s="467"/>
      <c r="ETU51" s="467"/>
      <c r="ETV51" s="467"/>
      <c r="ETW51" s="467"/>
      <c r="ETX51" s="467"/>
      <c r="ETY51" s="467"/>
      <c r="ETZ51" s="467"/>
      <c r="EUA51" s="467"/>
      <c r="EUB51" s="467"/>
      <c r="EUC51" s="467"/>
      <c r="EUD51" s="467"/>
      <c r="EUE51" s="467"/>
      <c r="EUF51" s="467"/>
      <c r="EUG51" s="467"/>
      <c r="EUH51" s="467"/>
      <c r="EUI51" s="467"/>
      <c r="EUJ51" s="467"/>
      <c r="EUK51" s="467"/>
      <c r="EUL51" s="467"/>
      <c r="EUM51" s="467"/>
      <c r="EUN51" s="467"/>
      <c r="EUO51" s="467"/>
      <c r="EUP51" s="467"/>
      <c r="EUQ51" s="467"/>
      <c r="EUR51" s="467"/>
      <c r="EUS51" s="467"/>
      <c r="EUT51" s="467"/>
      <c r="EUU51" s="467"/>
      <c r="EUV51" s="467"/>
      <c r="EUW51" s="467"/>
      <c r="EUX51" s="467"/>
      <c r="EUY51" s="467"/>
      <c r="EUZ51" s="467"/>
      <c r="EVA51" s="467"/>
      <c r="EVB51" s="467"/>
      <c r="EVC51" s="467"/>
      <c r="EVD51" s="467"/>
      <c r="EVE51" s="467"/>
      <c r="EVF51" s="467"/>
      <c r="EVG51" s="467"/>
      <c r="EVH51" s="467"/>
      <c r="EVI51" s="467"/>
      <c r="EVJ51" s="467"/>
      <c r="EVK51" s="467"/>
      <c r="EVL51" s="467"/>
      <c r="EVM51" s="467"/>
      <c r="EVN51" s="467"/>
      <c r="EVO51" s="467"/>
      <c r="EVP51" s="467"/>
      <c r="EVQ51" s="467"/>
      <c r="EVR51" s="467"/>
      <c r="EVS51" s="467"/>
      <c r="EVT51" s="467"/>
      <c r="EVU51" s="467"/>
      <c r="EVV51" s="467"/>
      <c r="EVW51" s="467"/>
      <c r="EVX51" s="467"/>
      <c r="EVY51" s="467"/>
      <c r="EVZ51" s="467"/>
      <c r="EWA51" s="467"/>
      <c r="EWB51" s="467"/>
      <c r="EWC51" s="467"/>
      <c r="EWD51" s="467"/>
      <c r="EWE51" s="467"/>
      <c r="EWF51" s="467"/>
      <c r="EWG51" s="467"/>
      <c r="EWH51" s="467"/>
      <c r="EWI51" s="467"/>
      <c r="EWJ51" s="467"/>
      <c r="EWK51" s="467"/>
      <c r="EWL51" s="467"/>
      <c r="EWM51" s="467"/>
      <c r="EWN51" s="467"/>
      <c r="EWO51" s="467"/>
      <c r="EWP51" s="467"/>
      <c r="EWQ51" s="467"/>
      <c r="EWR51" s="467"/>
      <c r="EWS51" s="467"/>
      <c r="EWT51" s="467"/>
      <c r="EWU51" s="467"/>
      <c r="EWV51" s="467"/>
      <c r="EWW51" s="467"/>
      <c r="EWX51" s="467"/>
      <c r="EWY51" s="467"/>
      <c r="EWZ51" s="467"/>
      <c r="EXA51" s="467"/>
      <c r="EXB51" s="467"/>
      <c r="EXC51" s="467"/>
      <c r="EXD51" s="467"/>
      <c r="EXE51" s="467"/>
      <c r="EXF51" s="467"/>
      <c r="EXG51" s="467"/>
      <c r="EXH51" s="467"/>
      <c r="EXI51" s="467"/>
      <c r="EXJ51" s="467"/>
      <c r="EXK51" s="467"/>
      <c r="EXL51" s="467"/>
      <c r="EXM51" s="467"/>
      <c r="EXN51" s="467"/>
      <c r="EXO51" s="467"/>
      <c r="EXP51" s="467"/>
      <c r="EXQ51" s="467"/>
      <c r="EXR51" s="467"/>
      <c r="EXS51" s="467"/>
      <c r="EXT51" s="467"/>
      <c r="EXU51" s="467"/>
      <c r="EXV51" s="467"/>
      <c r="EXW51" s="467"/>
      <c r="EXX51" s="467"/>
      <c r="EXY51" s="467"/>
      <c r="EXZ51" s="467"/>
      <c r="EYA51" s="467"/>
      <c r="EYB51" s="467"/>
      <c r="EYC51" s="467"/>
      <c r="EYD51" s="467"/>
      <c r="EYE51" s="467"/>
      <c r="EYF51" s="467"/>
      <c r="EYG51" s="467"/>
      <c r="EYH51" s="467"/>
      <c r="EYI51" s="467"/>
      <c r="EYJ51" s="467"/>
      <c r="EYK51" s="467"/>
      <c r="EYL51" s="467"/>
      <c r="EYM51" s="467"/>
      <c r="EYN51" s="467"/>
      <c r="EYO51" s="467"/>
      <c r="EYP51" s="467"/>
      <c r="EYQ51" s="467"/>
      <c r="EYR51" s="467"/>
      <c r="EYS51" s="467"/>
      <c r="EYT51" s="467"/>
      <c r="EYU51" s="467"/>
      <c r="EYV51" s="467"/>
      <c r="EYW51" s="467"/>
      <c r="EYX51" s="467"/>
      <c r="EYY51" s="467"/>
      <c r="EYZ51" s="467"/>
      <c r="EZA51" s="467"/>
      <c r="EZB51" s="467"/>
      <c r="EZC51" s="467"/>
      <c r="EZD51" s="467"/>
      <c r="EZE51" s="467"/>
      <c r="EZF51" s="467"/>
      <c r="EZG51" s="467"/>
      <c r="EZH51" s="467"/>
      <c r="EZI51" s="467"/>
      <c r="EZJ51" s="467"/>
      <c r="EZK51" s="467"/>
      <c r="EZL51" s="467"/>
      <c r="EZM51" s="467"/>
      <c r="EZN51" s="467"/>
      <c r="EZO51" s="467"/>
      <c r="EZP51" s="467"/>
      <c r="EZQ51" s="467"/>
      <c r="EZR51" s="467"/>
      <c r="EZS51" s="467"/>
      <c r="EZT51" s="467"/>
      <c r="EZU51" s="467"/>
      <c r="EZV51" s="467"/>
      <c r="EZW51" s="467"/>
      <c r="EZX51" s="467"/>
      <c r="EZY51" s="467"/>
      <c r="EZZ51" s="467"/>
      <c r="FAA51" s="467"/>
      <c r="FAB51" s="467"/>
      <c r="FAC51" s="467"/>
      <c r="FAD51" s="467"/>
      <c r="FAE51" s="467"/>
      <c r="FAF51" s="467"/>
      <c r="FAG51" s="467"/>
      <c r="FAH51" s="467"/>
      <c r="FAI51" s="467"/>
      <c r="FAJ51" s="467"/>
      <c r="FAK51" s="467"/>
      <c r="FAL51" s="467"/>
      <c r="FAM51" s="467"/>
      <c r="FAN51" s="467"/>
      <c r="FAO51" s="467"/>
      <c r="FAP51" s="467"/>
      <c r="FAQ51" s="467"/>
      <c r="FAR51" s="467"/>
      <c r="FAS51" s="467"/>
      <c r="FAT51" s="467"/>
      <c r="FAU51" s="467"/>
      <c r="FAV51" s="467"/>
      <c r="FAW51" s="467"/>
      <c r="FAX51" s="467"/>
      <c r="FAY51" s="467"/>
      <c r="FAZ51" s="467"/>
      <c r="FBA51" s="467"/>
      <c r="FBB51" s="467"/>
      <c r="FBC51" s="467"/>
      <c r="FBD51" s="467"/>
      <c r="FBE51" s="467"/>
      <c r="FBF51" s="467"/>
      <c r="FBG51" s="467"/>
      <c r="FBH51" s="467"/>
      <c r="FBI51" s="467"/>
      <c r="FBJ51" s="467"/>
      <c r="FBK51" s="467"/>
      <c r="FBL51" s="467"/>
      <c r="FBM51" s="467"/>
      <c r="FBN51" s="467"/>
      <c r="FBO51" s="467"/>
      <c r="FBP51" s="467"/>
      <c r="FBQ51" s="467"/>
      <c r="FBR51" s="467"/>
      <c r="FBS51" s="467"/>
      <c r="FBT51" s="467"/>
      <c r="FBU51" s="467"/>
      <c r="FBV51" s="467"/>
      <c r="FBW51" s="467"/>
      <c r="FBX51" s="467"/>
      <c r="FBY51" s="467"/>
      <c r="FBZ51" s="467"/>
      <c r="FCA51" s="467"/>
      <c r="FCB51" s="467"/>
      <c r="FCC51" s="467"/>
      <c r="FCD51" s="467"/>
      <c r="FCE51" s="467"/>
      <c r="FCF51" s="467"/>
      <c r="FCG51" s="467"/>
      <c r="FCH51" s="467"/>
      <c r="FCI51" s="467"/>
      <c r="FCJ51" s="467"/>
      <c r="FCK51" s="467"/>
      <c r="FCL51" s="467"/>
      <c r="FCM51" s="467"/>
      <c r="FCN51" s="467"/>
      <c r="FCO51" s="467"/>
      <c r="FCP51" s="467"/>
      <c r="FCQ51" s="467"/>
      <c r="FCR51" s="467"/>
      <c r="FCS51" s="467"/>
      <c r="FCT51" s="467"/>
      <c r="FCU51" s="467"/>
      <c r="FCV51" s="467"/>
      <c r="FCW51" s="467"/>
      <c r="FCX51" s="467"/>
      <c r="FCY51" s="467"/>
      <c r="FCZ51" s="467"/>
      <c r="FDA51" s="467"/>
      <c r="FDB51" s="467"/>
      <c r="FDC51" s="467"/>
      <c r="FDD51" s="467"/>
      <c r="FDE51" s="467"/>
      <c r="FDF51" s="467"/>
      <c r="FDG51" s="467"/>
      <c r="FDH51" s="467"/>
      <c r="FDI51" s="467"/>
      <c r="FDJ51" s="467"/>
      <c r="FDK51" s="467"/>
      <c r="FDL51" s="467"/>
      <c r="FDM51" s="467"/>
      <c r="FDN51" s="467"/>
      <c r="FDO51" s="467"/>
      <c r="FDP51" s="467"/>
      <c r="FDQ51" s="467"/>
      <c r="FDR51" s="467"/>
      <c r="FDS51" s="467"/>
      <c r="FDT51" s="467"/>
      <c r="FDU51" s="467"/>
      <c r="FDV51" s="467"/>
      <c r="FDW51" s="467"/>
      <c r="FDX51" s="467"/>
      <c r="FDY51" s="467"/>
      <c r="FDZ51" s="467"/>
      <c r="FEA51" s="467"/>
      <c r="FEB51" s="467"/>
      <c r="FEC51" s="467"/>
      <c r="FED51" s="467"/>
      <c r="FEE51" s="467"/>
      <c r="FEF51" s="467"/>
      <c r="FEG51" s="467"/>
      <c r="FEH51" s="467"/>
      <c r="FEI51" s="467"/>
      <c r="FEJ51" s="467"/>
      <c r="FEK51" s="467"/>
      <c r="FEL51" s="467"/>
      <c r="FEM51" s="467"/>
      <c r="FEN51" s="467"/>
      <c r="FEO51" s="467"/>
      <c r="FEP51" s="467"/>
      <c r="FEQ51" s="467"/>
      <c r="FER51" s="467"/>
      <c r="FES51" s="467"/>
      <c r="FET51" s="467"/>
      <c r="FEU51" s="467"/>
      <c r="FEV51" s="467"/>
      <c r="FEW51" s="467"/>
      <c r="FEX51" s="467"/>
      <c r="FEY51" s="467"/>
      <c r="FEZ51" s="467"/>
      <c r="FFA51" s="467"/>
      <c r="FFB51" s="467"/>
      <c r="FFC51" s="467"/>
      <c r="FFD51" s="467"/>
      <c r="FFE51" s="467"/>
      <c r="FFF51" s="467"/>
      <c r="FFG51" s="467"/>
      <c r="FFH51" s="467"/>
      <c r="FFI51" s="467"/>
      <c r="FFJ51" s="467"/>
      <c r="FFK51" s="467"/>
      <c r="FFL51" s="467"/>
      <c r="FFM51" s="467"/>
      <c r="FFN51" s="467"/>
      <c r="FFO51" s="467"/>
      <c r="FFP51" s="467"/>
      <c r="FFQ51" s="467"/>
      <c r="FFR51" s="467"/>
      <c r="FFS51" s="467"/>
      <c r="FFT51" s="467"/>
      <c r="FFU51" s="467"/>
      <c r="FFV51" s="467"/>
      <c r="FFW51" s="467"/>
      <c r="FFX51" s="467"/>
      <c r="FFY51" s="467"/>
      <c r="FFZ51" s="467"/>
      <c r="FGA51" s="467"/>
      <c r="FGB51" s="467"/>
      <c r="FGC51" s="467"/>
      <c r="FGD51" s="467"/>
      <c r="FGE51" s="467"/>
      <c r="FGF51" s="467"/>
      <c r="FGG51" s="467"/>
      <c r="FGH51" s="467"/>
      <c r="FGI51" s="467"/>
      <c r="FGJ51" s="467"/>
      <c r="FGK51" s="467"/>
      <c r="FGL51" s="467"/>
      <c r="FGM51" s="467"/>
      <c r="FGN51" s="467"/>
      <c r="FGO51" s="467"/>
      <c r="FGP51" s="467"/>
      <c r="FGQ51" s="467"/>
      <c r="FGR51" s="467"/>
      <c r="FGS51" s="467"/>
      <c r="FGT51" s="467"/>
      <c r="FGU51" s="467"/>
      <c r="FGV51" s="467"/>
      <c r="FGW51" s="467"/>
      <c r="FGX51" s="467"/>
      <c r="FGY51" s="467"/>
      <c r="FGZ51" s="467"/>
      <c r="FHA51" s="467"/>
      <c r="FHB51" s="467"/>
      <c r="FHC51" s="467"/>
      <c r="FHD51" s="467"/>
      <c r="FHE51" s="467"/>
      <c r="FHF51" s="467"/>
      <c r="FHG51" s="467"/>
      <c r="FHH51" s="467"/>
      <c r="FHI51" s="467"/>
      <c r="FHJ51" s="467"/>
      <c r="FHK51" s="467"/>
      <c r="FHL51" s="467"/>
      <c r="FHM51" s="467"/>
      <c r="FHN51" s="467"/>
      <c r="FHO51" s="467"/>
      <c r="FHP51" s="467"/>
      <c r="FHQ51" s="467"/>
      <c r="FHR51" s="467"/>
      <c r="FHS51" s="467"/>
      <c r="FHT51" s="467"/>
      <c r="FHU51" s="467"/>
      <c r="FHV51" s="467"/>
      <c r="FHW51" s="467"/>
      <c r="FHX51" s="467"/>
      <c r="FHY51" s="467"/>
      <c r="FHZ51" s="467"/>
      <c r="FIA51" s="467"/>
      <c r="FIB51" s="467"/>
      <c r="FIC51" s="467"/>
      <c r="FID51" s="467"/>
      <c r="FIE51" s="467"/>
      <c r="FIF51" s="467"/>
      <c r="FIG51" s="467"/>
      <c r="FIH51" s="467"/>
      <c r="FII51" s="467"/>
      <c r="FIJ51" s="467"/>
      <c r="FIK51" s="467"/>
      <c r="FIL51" s="467"/>
      <c r="FIM51" s="467"/>
      <c r="FIN51" s="467"/>
      <c r="FIO51" s="467"/>
      <c r="FIP51" s="467"/>
      <c r="FIQ51" s="467"/>
      <c r="FIR51" s="467"/>
      <c r="FIS51" s="467"/>
      <c r="FIT51" s="467"/>
      <c r="FIU51" s="467"/>
      <c r="FIV51" s="467"/>
      <c r="FIW51" s="467"/>
      <c r="FIX51" s="467"/>
      <c r="FIY51" s="467"/>
      <c r="FIZ51" s="467"/>
      <c r="FJA51" s="467"/>
      <c r="FJB51" s="467"/>
      <c r="FJC51" s="467"/>
      <c r="FJD51" s="467"/>
      <c r="FJE51" s="467"/>
      <c r="FJF51" s="467"/>
      <c r="FJG51" s="467"/>
      <c r="FJH51" s="467"/>
      <c r="FJI51" s="467"/>
      <c r="FJJ51" s="467"/>
      <c r="FJK51" s="467"/>
      <c r="FJL51" s="467"/>
      <c r="FJM51" s="467"/>
      <c r="FJN51" s="467"/>
      <c r="FJO51" s="467"/>
      <c r="FJP51" s="467"/>
      <c r="FJQ51" s="467"/>
      <c r="FJR51" s="467"/>
      <c r="FJS51" s="467"/>
      <c r="FJT51" s="467"/>
      <c r="FJU51" s="467"/>
      <c r="FJV51" s="467"/>
      <c r="FJW51" s="467"/>
      <c r="FJX51" s="467"/>
      <c r="FJY51" s="467"/>
      <c r="FJZ51" s="467"/>
      <c r="FKA51" s="467"/>
      <c r="FKB51" s="467"/>
      <c r="FKC51" s="467"/>
      <c r="FKD51" s="467"/>
      <c r="FKE51" s="467"/>
      <c r="FKF51" s="467"/>
      <c r="FKG51" s="467"/>
      <c r="FKH51" s="467"/>
      <c r="FKI51" s="467"/>
      <c r="FKJ51" s="467"/>
      <c r="FKK51" s="467"/>
      <c r="FKL51" s="467"/>
      <c r="FKM51" s="467"/>
      <c r="FKN51" s="467"/>
      <c r="FKO51" s="467"/>
      <c r="FKP51" s="467"/>
      <c r="FKQ51" s="467"/>
      <c r="FKR51" s="467"/>
      <c r="FKS51" s="467"/>
      <c r="FKT51" s="467"/>
      <c r="FKU51" s="467"/>
      <c r="FKV51" s="467"/>
      <c r="FKW51" s="467"/>
      <c r="FKX51" s="467"/>
      <c r="FKY51" s="467"/>
      <c r="FKZ51" s="467"/>
      <c r="FLA51" s="467"/>
      <c r="FLB51" s="467"/>
      <c r="FLC51" s="467"/>
      <c r="FLD51" s="467"/>
      <c r="FLE51" s="467"/>
      <c r="FLF51" s="467"/>
      <c r="FLG51" s="467"/>
      <c r="FLH51" s="467"/>
      <c r="FLI51" s="467"/>
      <c r="FLJ51" s="467"/>
      <c r="FLK51" s="467"/>
      <c r="FLL51" s="467"/>
      <c r="FLM51" s="467"/>
      <c r="FLN51" s="467"/>
      <c r="FLO51" s="467"/>
      <c r="FLP51" s="467"/>
      <c r="FLQ51" s="467"/>
      <c r="FLR51" s="467"/>
      <c r="FLS51" s="467"/>
      <c r="FLT51" s="467"/>
      <c r="FLU51" s="467"/>
      <c r="FLV51" s="467"/>
      <c r="FLW51" s="467"/>
      <c r="FLX51" s="467"/>
      <c r="FLY51" s="467"/>
      <c r="FLZ51" s="467"/>
      <c r="FMA51" s="467"/>
      <c r="FMB51" s="467"/>
      <c r="FMC51" s="467"/>
      <c r="FMD51" s="467"/>
      <c r="FME51" s="467"/>
      <c r="FMF51" s="467"/>
      <c r="FMG51" s="467"/>
      <c r="FMH51" s="467"/>
      <c r="FMI51" s="467"/>
      <c r="FMJ51" s="467"/>
      <c r="FMK51" s="467"/>
      <c r="FML51" s="467"/>
      <c r="FMM51" s="467"/>
      <c r="FMN51" s="467"/>
      <c r="FMO51" s="467"/>
      <c r="FMP51" s="467"/>
      <c r="FMQ51" s="467"/>
      <c r="FMR51" s="467"/>
      <c r="FMS51" s="467"/>
      <c r="FMT51" s="467"/>
      <c r="FMU51" s="467"/>
      <c r="FMV51" s="467"/>
      <c r="FMW51" s="467"/>
      <c r="FMX51" s="467"/>
      <c r="FMY51" s="467"/>
      <c r="FMZ51" s="467"/>
      <c r="FNA51" s="467"/>
      <c r="FNB51" s="467"/>
      <c r="FNC51" s="467"/>
      <c r="FND51" s="467"/>
      <c r="FNE51" s="467"/>
      <c r="FNF51" s="467"/>
      <c r="FNG51" s="467"/>
      <c r="FNH51" s="467"/>
      <c r="FNI51" s="467"/>
      <c r="FNJ51" s="467"/>
      <c r="FNK51" s="467"/>
      <c r="FNL51" s="467"/>
      <c r="FNM51" s="467"/>
      <c r="FNN51" s="467"/>
      <c r="FNO51" s="467"/>
      <c r="FNP51" s="467"/>
      <c r="FNQ51" s="467"/>
      <c r="FNR51" s="467"/>
      <c r="FNS51" s="467"/>
      <c r="FNT51" s="467"/>
      <c r="FNU51" s="467"/>
      <c r="FNV51" s="467"/>
      <c r="FNW51" s="467"/>
      <c r="FNX51" s="467"/>
      <c r="FNY51" s="467"/>
      <c r="FNZ51" s="467"/>
      <c r="FOA51" s="467"/>
      <c r="FOB51" s="467"/>
      <c r="FOC51" s="467"/>
      <c r="FOD51" s="467"/>
      <c r="FOE51" s="467"/>
      <c r="FOF51" s="467"/>
      <c r="FOG51" s="467"/>
      <c r="FOH51" s="467"/>
      <c r="FOI51" s="467"/>
      <c r="FOJ51" s="467"/>
      <c r="FOK51" s="467"/>
      <c r="FOL51" s="467"/>
      <c r="FOM51" s="467"/>
      <c r="FON51" s="467"/>
      <c r="FOO51" s="467"/>
      <c r="FOP51" s="467"/>
      <c r="FOQ51" s="467"/>
      <c r="FOR51" s="467"/>
      <c r="FOS51" s="467"/>
      <c r="FOT51" s="467"/>
      <c r="FOU51" s="467"/>
      <c r="FOV51" s="467"/>
      <c r="FOW51" s="467"/>
      <c r="FOX51" s="467"/>
      <c r="FOY51" s="467"/>
      <c r="FOZ51" s="467"/>
      <c r="FPA51" s="467"/>
      <c r="FPB51" s="467"/>
      <c r="FPC51" s="467"/>
      <c r="FPD51" s="467"/>
      <c r="FPE51" s="467"/>
      <c r="FPF51" s="467"/>
      <c r="FPG51" s="467"/>
      <c r="FPH51" s="467"/>
      <c r="FPI51" s="467"/>
      <c r="FPJ51" s="467"/>
      <c r="FPK51" s="467"/>
      <c r="FPL51" s="467"/>
      <c r="FPM51" s="467"/>
      <c r="FPN51" s="467"/>
      <c r="FPO51" s="467"/>
      <c r="FPP51" s="467"/>
      <c r="FPQ51" s="467"/>
      <c r="FPR51" s="467"/>
      <c r="FPS51" s="467"/>
      <c r="FPT51" s="467"/>
      <c r="FPU51" s="467"/>
      <c r="FPV51" s="467"/>
      <c r="FPW51" s="467"/>
      <c r="FPX51" s="467"/>
      <c r="FPY51" s="467"/>
      <c r="FPZ51" s="467"/>
      <c r="FQA51" s="467"/>
      <c r="FQB51" s="467"/>
      <c r="FQC51" s="467"/>
      <c r="FQD51" s="467"/>
      <c r="FQE51" s="467"/>
      <c r="FQF51" s="467"/>
      <c r="FQG51" s="467"/>
      <c r="FQH51" s="467"/>
      <c r="FQI51" s="467"/>
      <c r="FQJ51" s="467"/>
      <c r="FQK51" s="467"/>
      <c r="FQL51" s="467"/>
      <c r="FQM51" s="467"/>
      <c r="FQN51" s="467"/>
      <c r="FQO51" s="467"/>
      <c r="FQP51" s="467"/>
      <c r="FQQ51" s="467"/>
      <c r="FQR51" s="467"/>
      <c r="FQS51" s="467"/>
      <c r="FQT51" s="467"/>
      <c r="FQU51" s="467"/>
      <c r="FQV51" s="467"/>
      <c r="FQW51" s="467"/>
      <c r="FQX51" s="467"/>
      <c r="FQY51" s="467"/>
      <c r="FQZ51" s="467"/>
      <c r="FRA51" s="467"/>
      <c r="FRB51" s="467"/>
      <c r="FRC51" s="467"/>
      <c r="FRD51" s="467"/>
      <c r="FRE51" s="467"/>
      <c r="FRF51" s="467"/>
      <c r="FRG51" s="467"/>
      <c r="FRH51" s="467"/>
      <c r="FRI51" s="467"/>
      <c r="FRJ51" s="467"/>
      <c r="FRK51" s="467"/>
      <c r="FRL51" s="467"/>
      <c r="FRM51" s="467"/>
      <c r="FRN51" s="467"/>
      <c r="FRO51" s="467"/>
      <c r="FRP51" s="467"/>
      <c r="FRQ51" s="467"/>
      <c r="FRR51" s="467"/>
      <c r="FRS51" s="467"/>
      <c r="FRT51" s="467"/>
      <c r="FRU51" s="467"/>
      <c r="FRV51" s="467"/>
      <c r="FRW51" s="467"/>
      <c r="FRX51" s="467"/>
      <c r="FRY51" s="467"/>
      <c r="FRZ51" s="467"/>
      <c r="FSA51" s="467"/>
      <c r="FSB51" s="467"/>
      <c r="FSC51" s="467"/>
      <c r="FSD51" s="467"/>
      <c r="FSE51" s="467"/>
      <c r="FSF51" s="467"/>
      <c r="FSG51" s="467"/>
      <c r="FSH51" s="467"/>
      <c r="FSI51" s="467"/>
      <c r="FSJ51" s="467"/>
      <c r="FSK51" s="467"/>
      <c r="FSL51" s="467"/>
      <c r="FSM51" s="467"/>
      <c r="FSN51" s="467"/>
      <c r="FSO51" s="467"/>
      <c r="FSP51" s="467"/>
      <c r="FSQ51" s="467"/>
      <c r="FSR51" s="467"/>
      <c r="FSS51" s="467"/>
      <c r="FST51" s="467"/>
      <c r="FSU51" s="467"/>
      <c r="FSV51" s="467"/>
      <c r="FSW51" s="467"/>
      <c r="FSX51" s="467"/>
      <c r="FSY51" s="467"/>
      <c r="FSZ51" s="467"/>
      <c r="FTA51" s="467"/>
      <c r="FTB51" s="467"/>
      <c r="FTC51" s="467"/>
      <c r="FTD51" s="467"/>
      <c r="FTE51" s="467"/>
      <c r="FTF51" s="467"/>
      <c r="FTG51" s="467"/>
      <c r="FTH51" s="467"/>
      <c r="FTI51" s="467"/>
      <c r="FTJ51" s="467"/>
      <c r="FTK51" s="467"/>
      <c r="FTL51" s="467"/>
      <c r="FTM51" s="467"/>
      <c r="FTN51" s="467"/>
      <c r="FTO51" s="467"/>
      <c r="FTP51" s="467"/>
      <c r="FTQ51" s="467"/>
      <c r="FTR51" s="467"/>
      <c r="FTS51" s="467"/>
      <c r="FTT51" s="467"/>
      <c r="FTU51" s="467"/>
      <c r="FTV51" s="467"/>
      <c r="FTW51" s="467"/>
      <c r="FTX51" s="467"/>
      <c r="FTY51" s="467"/>
      <c r="FTZ51" s="467"/>
      <c r="FUA51" s="467"/>
      <c r="FUB51" s="467"/>
      <c r="FUC51" s="467"/>
      <c r="FUD51" s="467"/>
      <c r="FUE51" s="467"/>
      <c r="FUF51" s="467"/>
      <c r="FUG51" s="467"/>
      <c r="FUH51" s="467"/>
      <c r="FUI51" s="467"/>
      <c r="FUJ51" s="467"/>
      <c r="FUK51" s="467"/>
      <c r="FUL51" s="467"/>
      <c r="FUM51" s="467"/>
      <c r="FUN51" s="467"/>
      <c r="FUO51" s="467"/>
      <c r="FUP51" s="467"/>
      <c r="FUQ51" s="467"/>
      <c r="FUR51" s="467"/>
      <c r="FUS51" s="467"/>
      <c r="FUT51" s="467"/>
      <c r="FUU51" s="467"/>
      <c r="FUV51" s="467"/>
      <c r="FUW51" s="467"/>
      <c r="FUX51" s="467"/>
      <c r="FUY51" s="467"/>
      <c r="FUZ51" s="467"/>
      <c r="FVA51" s="467"/>
      <c r="FVB51" s="467"/>
      <c r="FVC51" s="467"/>
      <c r="FVD51" s="467"/>
      <c r="FVE51" s="467"/>
      <c r="FVF51" s="467"/>
      <c r="FVG51" s="467"/>
      <c r="FVH51" s="467"/>
      <c r="FVI51" s="467"/>
      <c r="FVJ51" s="467"/>
      <c r="FVK51" s="467"/>
      <c r="FVL51" s="467"/>
      <c r="FVM51" s="467"/>
      <c r="FVN51" s="467"/>
      <c r="FVO51" s="467"/>
      <c r="FVP51" s="467"/>
      <c r="FVQ51" s="467"/>
      <c r="FVR51" s="467"/>
      <c r="FVS51" s="467"/>
      <c r="FVT51" s="467"/>
      <c r="FVU51" s="467"/>
      <c r="FVV51" s="467"/>
      <c r="FVW51" s="467"/>
      <c r="FVX51" s="467"/>
      <c r="FVY51" s="467"/>
      <c r="FVZ51" s="467"/>
      <c r="FWA51" s="467"/>
      <c r="FWB51" s="467"/>
      <c r="FWC51" s="467"/>
      <c r="FWD51" s="467"/>
      <c r="FWE51" s="467"/>
      <c r="FWF51" s="467"/>
      <c r="FWG51" s="467"/>
      <c r="FWH51" s="467"/>
      <c r="FWI51" s="467"/>
      <c r="FWJ51" s="467"/>
      <c r="FWK51" s="467"/>
      <c r="FWL51" s="467"/>
      <c r="FWM51" s="467"/>
      <c r="FWN51" s="467"/>
      <c r="FWO51" s="467"/>
      <c r="FWP51" s="467"/>
      <c r="FWQ51" s="467"/>
      <c r="FWR51" s="467"/>
      <c r="FWS51" s="467"/>
      <c r="FWT51" s="467"/>
      <c r="FWU51" s="467"/>
      <c r="FWV51" s="467"/>
      <c r="FWW51" s="467"/>
      <c r="FWX51" s="467"/>
      <c r="FWY51" s="467"/>
      <c r="FWZ51" s="467"/>
      <c r="FXA51" s="467"/>
      <c r="FXB51" s="467"/>
      <c r="FXC51" s="467"/>
      <c r="FXD51" s="467"/>
      <c r="FXE51" s="467"/>
      <c r="FXF51" s="467"/>
      <c r="FXG51" s="467"/>
      <c r="FXH51" s="467"/>
      <c r="FXI51" s="467"/>
      <c r="FXJ51" s="467"/>
      <c r="FXK51" s="467"/>
      <c r="FXL51" s="467"/>
      <c r="FXM51" s="467"/>
      <c r="FXN51" s="467"/>
      <c r="FXO51" s="467"/>
      <c r="FXP51" s="467"/>
      <c r="FXQ51" s="467"/>
      <c r="FXR51" s="467"/>
      <c r="FXS51" s="467"/>
      <c r="FXT51" s="467"/>
      <c r="FXU51" s="467"/>
      <c r="FXV51" s="467"/>
      <c r="FXW51" s="467"/>
      <c r="FXX51" s="467"/>
      <c r="FXY51" s="467"/>
      <c r="FXZ51" s="467"/>
      <c r="FYA51" s="467"/>
      <c r="FYB51" s="467"/>
      <c r="FYC51" s="467"/>
      <c r="FYD51" s="467"/>
      <c r="FYE51" s="467"/>
      <c r="FYF51" s="467"/>
      <c r="FYG51" s="467"/>
      <c r="FYH51" s="467"/>
      <c r="FYI51" s="467"/>
      <c r="FYJ51" s="467"/>
      <c r="FYK51" s="467"/>
      <c r="FYL51" s="467"/>
      <c r="FYM51" s="467"/>
      <c r="FYN51" s="467"/>
      <c r="FYO51" s="467"/>
      <c r="FYP51" s="467"/>
      <c r="FYQ51" s="467"/>
      <c r="FYR51" s="467"/>
      <c r="FYS51" s="467"/>
      <c r="FYT51" s="467"/>
      <c r="FYU51" s="467"/>
      <c r="FYV51" s="467"/>
      <c r="FYW51" s="467"/>
      <c r="FYX51" s="467"/>
      <c r="FYY51" s="467"/>
      <c r="FYZ51" s="467"/>
      <c r="FZA51" s="467"/>
      <c r="FZB51" s="467"/>
      <c r="FZC51" s="467"/>
      <c r="FZD51" s="467"/>
      <c r="FZE51" s="467"/>
      <c r="FZF51" s="467"/>
      <c r="FZG51" s="467"/>
      <c r="FZH51" s="467"/>
      <c r="FZI51" s="467"/>
      <c r="FZJ51" s="467"/>
      <c r="FZK51" s="467"/>
      <c r="FZL51" s="467"/>
      <c r="FZM51" s="467"/>
      <c r="FZN51" s="467"/>
      <c r="FZO51" s="467"/>
      <c r="FZP51" s="467"/>
      <c r="FZQ51" s="467"/>
      <c r="FZR51" s="467"/>
      <c r="FZS51" s="467"/>
      <c r="FZT51" s="467"/>
      <c r="FZU51" s="467"/>
      <c r="FZV51" s="467"/>
      <c r="FZW51" s="467"/>
      <c r="FZX51" s="467"/>
      <c r="FZY51" s="467"/>
      <c r="FZZ51" s="467"/>
      <c r="GAA51" s="467"/>
      <c r="GAB51" s="467"/>
      <c r="GAC51" s="467"/>
      <c r="GAD51" s="467"/>
      <c r="GAE51" s="467"/>
      <c r="GAF51" s="467"/>
      <c r="GAG51" s="467"/>
      <c r="GAH51" s="467"/>
      <c r="GAI51" s="467"/>
      <c r="GAJ51" s="467"/>
      <c r="GAK51" s="467"/>
      <c r="GAL51" s="467"/>
      <c r="GAM51" s="467"/>
      <c r="GAN51" s="467"/>
      <c r="GAO51" s="467"/>
      <c r="GAP51" s="467"/>
      <c r="GAQ51" s="467"/>
      <c r="GAR51" s="467"/>
      <c r="GAS51" s="467"/>
      <c r="GAT51" s="467"/>
      <c r="GAU51" s="467"/>
      <c r="GAV51" s="467"/>
      <c r="GAW51" s="467"/>
      <c r="GAX51" s="467"/>
      <c r="GAY51" s="467"/>
      <c r="GAZ51" s="467"/>
      <c r="GBA51" s="467"/>
      <c r="GBB51" s="467"/>
      <c r="GBC51" s="467"/>
      <c r="GBD51" s="467"/>
      <c r="GBE51" s="467"/>
      <c r="GBF51" s="467"/>
      <c r="GBG51" s="467"/>
      <c r="GBH51" s="467"/>
      <c r="GBI51" s="467"/>
      <c r="GBJ51" s="467"/>
      <c r="GBK51" s="467"/>
      <c r="GBL51" s="467"/>
      <c r="GBM51" s="467"/>
      <c r="GBN51" s="467"/>
      <c r="GBO51" s="467"/>
      <c r="GBP51" s="467"/>
      <c r="GBQ51" s="467"/>
      <c r="GBR51" s="467"/>
      <c r="GBS51" s="467"/>
      <c r="GBT51" s="467"/>
      <c r="GBU51" s="467"/>
      <c r="GBV51" s="467"/>
      <c r="GBW51" s="467"/>
      <c r="GBX51" s="467"/>
      <c r="GBY51" s="467"/>
      <c r="GBZ51" s="467"/>
      <c r="GCA51" s="467"/>
      <c r="GCB51" s="467"/>
      <c r="GCC51" s="467"/>
      <c r="GCD51" s="467"/>
      <c r="GCE51" s="467"/>
      <c r="GCF51" s="467"/>
      <c r="GCG51" s="467"/>
      <c r="GCH51" s="467"/>
      <c r="GCI51" s="467"/>
      <c r="GCJ51" s="467"/>
      <c r="GCK51" s="467"/>
      <c r="GCL51" s="467"/>
      <c r="GCM51" s="467"/>
      <c r="GCN51" s="467"/>
      <c r="GCO51" s="467"/>
      <c r="GCP51" s="467"/>
      <c r="GCQ51" s="467"/>
      <c r="GCR51" s="467"/>
      <c r="GCS51" s="467"/>
      <c r="GCT51" s="467"/>
      <c r="GCU51" s="467"/>
      <c r="GCV51" s="467"/>
      <c r="GCW51" s="467"/>
      <c r="GCX51" s="467"/>
      <c r="GCY51" s="467"/>
      <c r="GCZ51" s="467"/>
      <c r="GDA51" s="467"/>
      <c r="GDB51" s="467"/>
      <c r="GDC51" s="467"/>
      <c r="GDD51" s="467"/>
      <c r="GDE51" s="467"/>
      <c r="GDF51" s="467"/>
      <c r="GDG51" s="467"/>
      <c r="GDH51" s="467"/>
      <c r="GDI51" s="467"/>
      <c r="GDJ51" s="467"/>
      <c r="GDK51" s="467"/>
      <c r="GDL51" s="467"/>
      <c r="GDM51" s="467"/>
      <c r="GDN51" s="467"/>
      <c r="GDO51" s="467"/>
      <c r="GDP51" s="467"/>
      <c r="GDQ51" s="467"/>
      <c r="GDR51" s="467"/>
      <c r="GDS51" s="467"/>
      <c r="GDT51" s="467"/>
      <c r="GDU51" s="467"/>
      <c r="GDV51" s="467"/>
      <c r="GDW51" s="467"/>
      <c r="GDX51" s="467"/>
      <c r="GDY51" s="467"/>
      <c r="GDZ51" s="467"/>
      <c r="GEA51" s="467"/>
      <c r="GEB51" s="467"/>
      <c r="GEC51" s="467"/>
      <c r="GED51" s="467"/>
      <c r="GEE51" s="467"/>
      <c r="GEF51" s="467"/>
      <c r="GEG51" s="467"/>
      <c r="GEH51" s="467"/>
      <c r="GEI51" s="467"/>
      <c r="GEJ51" s="467"/>
      <c r="GEK51" s="467"/>
      <c r="GEL51" s="467"/>
      <c r="GEM51" s="467"/>
      <c r="GEN51" s="467"/>
      <c r="GEO51" s="467"/>
      <c r="GEP51" s="467"/>
      <c r="GEQ51" s="467"/>
      <c r="GER51" s="467"/>
      <c r="GES51" s="467"/>
      <c r="GET51" s="467"/>
      <c r="GEU51" s="467"/>
      <c r="GEV51" s="467"/>
      <c r="GEW51" s="467"/>
      <c r="GEX51" s="467"/>
      <c r="GEY51" s="467"/>
      <c r="GEZ51" s="467"/>
      <c r="GFA51" s="467"/>
      <c r="GFB51" s="467"/>
      <c r="GFC51" s="467"/>
      <c r="GFD51" s="467"/>
      <c r="GFE51" s="467"/>
      <c r="GFF51" s="467"/>
      <c r="GFG51" s="467"/>
      <c r="GFH51" s="467"/>
      <c r="GFI51" s="467"/>
      <c r="GFJ51" s="467"/>
      <c r="GFK51" s="467"/>
      <c r="GFL51" s="467"/>
      <c r="GFM51" s="467"/>
      <c r="GFN51" s="467"/>
      <c r="GFO51" s="467"/>
      <c r="GFP51" s="467"/>
      <c r="GFQ51" s="467"/>
      <c r="GFR51" s="467"/>
      <c r="GFS51" s="467"/>
      <c r="GFT51" s="467"/>
      <c r="GFU51" s="467"/>
      <c r="GFV51" s="467"/>
      <c r="GFW51" s="467"/>
      <c r="GFX51" s="467"/>
      <c r="GFY51" s="467"/>
      <c r="GFZ51" s="467"/>
      <c r="GGA51" s="467"/>
      <c r="GGB51" s="467"/>
      <c r="GGC51" s="467"/>
      <c r="GGD51" s="467"/>
      <c r="GGE51" s="467"/>
      <c r="GGF51" s="467"/>
      <c r="GGG51" s="467"/>
      <c r="GGH51" s="467"/>
      <c r="GGI51" s="467"/>
      <c r="GGJ51" s="467"/>
      <c r="GGK51" s="467"/>
      <c r="GGL51" s="467"/>
      <c r="GGM51" s="467"/>
      <c r="GGN51" s="467"/>
      <c r="GGO51" s="467"/>
      <c r="GGP51" s="467"/>
      <c r="GGQ51" s="467"/>
      <c r="GGR51" s="467"/>
      <c r="GGS51" s="467"/>
      <c r="GGT51" s="467"/>
      <c r="GGU51" s="467"/>
      <c r="GGV51" s="467"/>
      <c r="GGW51" s="467"/>
      <c r="GGX51" s="467"/>
      <c r="GGY51" s="467"/>
      <c r="GGZ51" s="467"/>
      <c r="GHA51" s="467"/>
      <c r="GHB51" s="467"/>
      <c r="GHC51" s="467"/>
      <c r="GHD51" s="467"/>
      <c r="GHE51" s="467"/>
      <c r="GHF51" s="467"/>
      <c r="GHG51" s="467"/>
      <c r="GHH51" s="467"/>
      <c r="GHI51" s="467"/>
      <c r="GHJ51" s="467"/>
      <c r="GHK51" s="467"/>
      <c r="GHL51" s="467"/>
      <c r="GHM51" s="467"/>
      <c r="GHN51" s="467"/>
      <c r="GHO51" s="467"/>
      <c r="GHP51" s="467"/>
      <c r="GHQ51" s="467"/>
      <c r="GHR51" s="467"/>
      <c r="GHS51" s="467"/>
      <c r="GHT51" s="467"/>
      <c r="GHU51" s="467"/>
      <c r="GHV51" s="467"/>
      <c r="GHW51" s="467"/>
      <c r="GHX51" s="467"/>
      <c r="GHY51" s="467"/>
      <c r="GHZ51" s="467"/>
      <c r="GIA51" s="467"/>
      <c r="GIB51" s="467"/>
      <c r="GIC51" s="467"/>
      <c r="GID51" s="467"/>
      <c r="GIE51" s="467"/>
      <c r="GIF51" s="467"/>
      <c r="GIG51" s="467"/>
      <c r="GIH51" s="467"/>
      <c r="GII51" s="467"/>
      <c r="GIJ51" s="467"/>
      <c r="GIK51" s="467"/>
      <c r="GIL51" s="467"/>
      <c r="GIM51" s="467"/>
      <c r="GIN51" s="467"/>
      <c r="GIO51" s="467"/>
      <c r="GIP51" s="467"/>
      <c r="GIQ51" s="467"/>
      <c r="GIR51" s="467"/>
      <c r="GIS51" s="467"/>
      <c r="GIT51" s="467"/>
      <c r="GIU51" s="467"/>
      <c r="GIV51" s="467"/>
      <c r="GIW51" s="467"/>
      <c r="GIX51" s="467"/>
      <c r="GIY51" s="467"/>
      <c r="GIZ51" s="467"/>
      <c r="GJA51" s="467"/>
      <c r="GJB51" s="467"/>
      <c r="GJC51" s="467"/>
      <c r="GJD51" s="467"/>
      <c r="GJE51" s="467"/>
      <c r="GJF51" s="467"/>
      <c r="GJG51" s="467"/>
      <c r="GJH51" s="467"/>
      <c r="GJI51" s="467"/>
      <c r="GJJ51" s="467"/>
      <c r="GJK51" s="467"/>
      <c r="GJL51" s="467"/>
      <c r="GJM51" s="467"/>
      <c r="GJN51" s="467"/>
      <c r="GJO51" s="467"/>
      <c r="GJP51" s="467"/>
      <c r="GJQ51" s="467"/>
      <c r="GJR51" s="467"/>
      <c r="GJS51" s="467"/>
      <c r="GJT51" s="467"/>
      <c r="GJU51" s="467"/>
      <c r="GJV51" s="467"/>
      <c r="GJW51" s="467"/>
      <c r="GJX51" s="467"/>
      <c r="GJY51" s="467"/>
      <c r="GJZ51" s="467"/>
      <c r="GKA51" s="467"/>
      <c r="GKB51" s="467"/>
      <c r="GKC51" s="467"/>
      <c r="GKD51" s="467"/>
      <c r="GKE51" s="467"/>
      <c r="GKF51" s="467"/>
      <c r="GKG51" s="467"/>
      <c r="GKH51" s="467"/>
      <c r="GKI51" s="467"/>
      <c r="GKJ51" s="467"/>
      <c r="GKK51" s="467"/>
      <c r="GKL51" s="467"/>
      <c r="GKM51" s="467"/>
      <c r="GKN51" s="467"/>
      <c r="GKO51" s="467"/>
      <c r="GKP51" s="467"/>
      <c r="GKQ51" s="467"/>
      <c r="GKR51" s="467"/>
      <c r="GKS51" s="467"/>
      <c r="GKT51" s="467"/>
      <c r="GKU51" s="467"/>
      <c r="GKV51" s="467"/>
      <c r="GKW51" s="467"/>
      <c r="GKX51" s="467"/>
      <c r="GKY51" s="467"/>
      <c r="GKZ51" s="467"/>
      <c r="GLA51" s="467"/>
      <c r="GLB51" s="467"/>
      <c r="GLC51" s="467"/>
      <c r="GLD51" s="467"/>
      <c r="GLE51" s="467"/>
      <c r="GLF51" s="467"/>
      <c r="GLG51" s="467"/>
      <c r="GLH51" s="467"/>
      <c r="GLI51" s="467"/>
      <c r="GLJ51" s="467"/>
      <c r="GLK51" s="467"/>
      <c r="GLL51" s="467"/>
      <c r="GLM51" s="467"/>
      <c r="GLN51" s="467"/>
      <c r="GLO51" s="467"/>
      <c r="GLP51" s="467"/>
      <c r="GLQ51" s="467"/>
      <c r="GLR51" s="467"/>
      <c r="GLS51" s="467"/>
      <c r="GLT51" s="467"/>
      <c r="GLU51" s="467"/>
      <c r="GLV51" s="467"/>
      <c r="GLW51" s="467"/>
      <c r="GLX51" s="467"/>
      <c r="GLY51" s="467"/>
      <c r="GLZ51" s="467"/>
      <c r="GMA51" s="467"/>
      <c r="GMB51" s="467"/>
      <c r="GMC51" s="467"/>
      <c r="GMD51" s="467"/>
      <c r="GME51" s="467"/>
      <c r="GMF51" s="467"/>
      <c r="GMG51" s="467"/>
      <c r="GMH51" s="467"/>
      <c r="GMI51" s="467"/>
      <c r="GMJ51" s="467"/>
      <c r="GMK51" s="467"/>
      <c r="GML51" s="467"/>
      <c r="GMM51" s="467"/>
      <c r="GMN51" s="467"/>
      <c r="GMO51" s="467"/>
      <c r="GMP51" s="467"/>
      <c r="GMQ51" s="467"/>
      <c r="GMR51" s="467"/>
      <c r="GMS51" s="467"/>
      <c r="GMT51" s="467"/>
      <c r="GMU51" s="467"/>
      <c r="GMV51" s="467"/>
      <c r="GMW51" s="467"/>
      <c r="GMX51" s="467"/>
      <c r="GMY51" s="467"/>
      <c r="GMZ51" s="467"/>
      <c r="GNA51" s="467"/>
      <c r="GNB51" s="467"/>
      <c r="GNC51" s="467"/>
      <c r="GND51" s="467"/>
      <c r="GNE51" s="467"/>
      <c r="GNF51" s="467"/>
      <c r="GNG51" s="467"/>
      <c r="GNH51" s="467"/>
      <c r="GNI51" s="467"/>
      <c r="GNJ51" s="467"/>
      <c r="GNK51" s="467"/>
      <c r="GNL51" s="467"/>
      <c r="GNM51" s="467"/>
      <c r="GNN51" s="467"/>
      <c r="GNO51" s="467"/>
      <c r="GNP51" s="467"/>
      <c r="GNQ51" s="467"/>
      <c r="GNR51" s="467"/>
      <c r="GNS51" s="467"/>
      <c r="GNT51" s="467"/>
      <c r="GNU51" s="467"/>
      <c r="GNV51" s="467"/>
      <c r="GNW51" s="467"/>
      <c r="GNX51" s="467"/>
      <c r="GNY51" s="467"/>
      <c r="GNZ51" s="467"/>
      <c r="GOA51" s="467"/>
      <c r="GOB51" s="467"/>
      <c r="GOC51" s="467"/>
      <c r="GOD51" s="467"/>
      <c r="GOE51" s="467"/>
      <c r="GOF51" s="467"/>
      <c r="GOG51" s="467"/>
      <c r="GOH51" s="467"/>
      <c r="GOI51" s="467"/>
      <c r="GOJ51" s="467"/>
      <c r="GOK51" s="467"/>
      <c r="GOL51" s="467"/>
      <c r="GOM51" s="467"/>
      <c r="GON51" s="467"/>
      <c r="GOO51" s="467"/>
      <c r="GOP51" s="467"/>
      <c r="GOQ51" s="467"/>
      <c r="GOR51" s="467"/>
      <c r="GOS51" s="467"/>
      <c r="GOT51" s="467"/>
      <c r="GOU51" s="467"/>
      <c r="GOV51" s="467"/>
      <c r="GOW51" s="467"/>
      <c r="GOX51" s="467"/>
      <c r="GOY51" s="467"/>
      <c r="GOZ51" s="467"/>
      <c r="GPA51" s="467"/>
      <c r="GPB51" s="467"/>
      <c r="GPC51" s="467"/>
      <c r="GPD51" s="467"/>
      <c r="GPE51" s="467"/>
      <c r="GPF51" s="467"/>
      <c r="GPG51" s="467"/>
      <c r="GPH51" s="467"/>
      <c r="GPI51" s="467"/>
      <c r="GPJ51" s="467"/>
      <c r="GPK51" s="467"/>
      <c r="GPL51" s="467"/>
      <c r="GPM51" s="467"/>
      <c r="GPN51" s="467"/>
      <c r="GPO51" s="467"/>
      <c r="GPP51" s="467"/>
      <c r="GPQ51" s="467"/>
      <c r="GPR51" s="467"/>
      <c r="GPS51" s="467"/>
      <c r="GPT51" s="467"/>
      <c r="GPU51" s="467"/>
      <c r="GPV51" s="467"/>
      <c r="GPW51" s="467"/>
      <c r="GPX51" s="467"/>
      <c r="GPY51" s="467"/>
      <c r="GPZ51" s="467"/>
      <c r="GQA51" s="467"/>
      <c r="GQB51" s="467"/>
      <c r="GQC51" s="467"/>
      <c r="GQD51" s="467"/>
      <c r="GQE51" s="467"/>
      <c r="GQF51" s="467"/>
      <c r="GQG51" s="467"/>
      <c r="GQH51" s="467"/>
      <c r="GQI51" s="467"/>
      <c r="GQJ51" s="467"/>
      <c r="GQK51" s="467"/>
      <c r="GQL51" s="467"/>
      <c r="GQM51" s="467"/>
      <c r="GQN51" s="467"/>
      <c r="GQO51" s="467"/>
      <c r="GQP51" s="467"/>
      <c r="GQQ51" s="467"/>
      <c r="GQR51" s="467"/>
      <c r="GQS51" s="467"/>
      <c r="GQT51" s="467"/>
      <c r="GQU51" s="467"/>
      <c r="GQV51" s="467"/>
      <c r="GQW51" s="467"/>
      <c r="GQX51" s="467"/>
      <c r="GQY51" s="467"/>
      <c r="GQZ51" s="467"/>
      <c r="GRA51" s="467"/>
      <c r="GRB51" s="467"/>
      <c r="GRC51" s="467"/>
      <c r="GRD51" s="467"/>
      <c r="GRE51" s="467"/>
      <c r="GRF51" s="467"/>
      <c r="GRG51" s="467"/>
      <c r="GRH51" s="467"/>
      <c r="GRI51" s="467"/>
      <c r="GRJ51" s="467"/>
      <c r="GRK51" s="467"/>
      <c r="GRL51" s="467"/>
      <c r="GRM51" s="467"/>
      <c r="GRN51" s="467"/>
      <c r="GRO51" s="467"/>
      <c r="GRP51" s="467"/>
      <c r="GRQ51" s="467"/>
      <c r="GRR51" s="467"/>
      <c r="GRS51" s="467"/>
      <c r="GRT51" s="467"/>
      <c r="GRU51" s="467"/>
      <c r="GRV51" s="467"/>
      <c r="GRW51" s="467"/>
      <c r="GRX51" s="467"/>
      <c r="GRY51" s="467"/>
      <c r="GRZ51" s="467"/>
      <c r="GSA51" s="467"/>
      <c r="GSB51" s="467"/>
      <c r="GSC51" s="467"/>
      <c r="GSD51" s="467"/>
      <c r="GSE51" s="467"/>
      <c r="GSF51" s="467"/>
      <c r="GSG51" s="467"/>
      <c r="GSH51" s="467"/>
      <c r="GSI51" s="467"/>
      <c r="GSJ51" s="467"/>
      <c r="GSK51" s="467"/>
      <c r="GSL51" s="467"/>
      <c r="GSM51" s="467"/>
      <c r="GSN51" s="467"/>
      <c r="GSO51" s="467"/>
      <c r="GSP51" s="467"/>
      <c r="GSQ51" s="467"/>
      <c r="GSR51" s="467"/>
      <c r="GSS51" s="467"/>
      <c r="GST51" s="467"/>
      <c r="GSU51" s="467"/>
      <c r="GSV51" s="467"/>
      <c r="GSW51" s="467"/>
      <c r="GSX51" s="467"/>
      <c r="GSY51" s="467"/>
      <c r="GSZ51" s="467"/>
      <c r="GTA51" s="467"/>
      <c r="GTB51" s="467"/>
      <c r="GTC51" s="467"/>
      <c r="GTD51" s="467"/>
      <c r="GTE51" s="467"/>
      <c r="GTF51" s="467"/>
      <c r="GTG51" s="467"/>
      <c r="GTH51" s="467"/>
      <c r="GTI51" s="467"/>
      <c r="GTJ51" s="467"/>
      <c r="GTK51" s="467"/>
      <c r="GTL51" s="467"/>
      <c r="GTM51" s="467"/>
      <c r="GTN51" s="467"/>
      <c r="GTO51" s="467"/>
      <c r="GTP51" s="467"/>
      <c r="GTQ51" s="467"/>
      <c r="GTR51" s="467"/>
      <c r="GTS51" s="467"/>
      <c r="GTT51" s="467"/>
      <c r="GTU51" s="467"/>
      <c r="GTV51" s="467"/>
      <c r="GTW51" s="467"/>
      <c r="GTX51" s="467"/>
      <c r="GTY51" s="467"/>
      <c r="GTZ51" s="467"/>
      <c r="GUA51" s="467"/>
      <c r="GUB51" s="467"/>
      <c r="GUC51" s="467"/>
      <c r="GUD51" s="467"/>
      <c r="GUE51" s="467"/>
      <c r="GUF51" s="467"/>
      <c r="GUG51" s="467"/>
      <c r="GUH51" s="467"/>
      <c r="GUI51" s="467"/>
      <c r="GUJ51" s="467"/>
      <c r="GUK51" s="467"/>
      <c r="GUL51" s="467"/>
      <c r="GUM51" s="467"/>
      <c r="GUN51" s="467"/>
      <c r="GUO51" s="467"/>
      <c r="GUP51" s="467"/>
      <c r="GUQ51" s="467"/>
      <c r="GUR51" s="467"/>
      <c r="GUS51" s="467"/>
      <c r="GUT51" s="467"/>
      <c r="GUU51" s="467"/>
      <c r="GUV51" s="467"/>
      <c r="GUW51" s="467"/>
      <c r="GUX51" s="467"/>
      <c r="GUY51" s="467"/>
      <c r="GUZ51" s="467"/>
      <c r="GVA51" s="467"/>
      <c r="GVB51" s="467"/>
      <c r="GVC51" s="467"/>
      <c r="GVD51" s="467"/>
      <c r="GVE51" s="467"/>
      <c r="GVF51" s="467"/>
      <c r="GVG51" s="467"/>
      <c r="GVH51" s="467"/>
      <c r="GVI51" s="467"/>
      <c r="GVJ51" s="467"/>
      <c r="GVK51" s="467"/>
      <c r="GVL51" s="467"/>
      <c r="GVM51" s="467"/>
      <c r="GVN51" s="467"/>
      <c r="GVO51" s="467"/>
      <c r="GVP51" s="467"/>
      <c r="GVQ51" s="467"/>
      <c r="GVR51" s="467"/>
      <c r="GVS51" s="467"/>
      <c r="GVT51" s="467"/>
      <c r="GVU51" s="467"/>
      <c r="GVV51" s="467"/>
      <c r="GVW51" s="467"/>
      <c r="GVX51" s="467"/>
      <c r="GVY51" s="467"/>
      <c r="GVZ51" s="467"/>
      <c r="GWA51" s="467"/>
      <c r="GWB51" s="467"/>
      <c r="GWC51" s="467"/>
      <c r="GWD51" s="467"/>
      <c r="GWE51" s="467"/>
      <c r="GWF51" s="467"/>
      <c r="GWG51" s="467"/>
      <c r="GWH51" s="467"/>
      <c r="GWI51" s="467"/>
      <c r="GWJ51" s="467"/>
      <c r="GWK51" s="467"/>
      <c r="GWL51" s="467"/>
      <c r="GWM51" s="467"/>
      <c r="GWN51" s="467"/>
      <c r="GWO51" s="467"/>
      <c r="GWP51" s="467"/>
      <c r="GWQ51" s="467"/>
      <c r="GWR51" s="467"/>
      <c r="GWS51" s="467"/>
      <c r="GWT51" s="467"/>
      <c r="GWU51" s="467"/>
      <c r="GWV51" s="467"/>
      <c r="GWW51" s="467"/>
      <c r="GWX51" s="467"/>
      <c r="GWY51" s="467"/>
      <c r="GWZ51" s="467"/>
      <c r="GXA51" s="467"/>
      <c r="GXB51" s="467"/>
      <c r="GXC51" s="467"/>
      <c r="GXD51" s="467"/>
      <c r="GXE51" s="467"/>
      <c r="GXF51" s="467"/>
      <c r="GXG51" s="467"/>
      <c r="GXH51" s="467"/>
      <c r="GXI51" s="467"/>
      <c r="GXJ51" s="467"/>
      <c r="GXK51" s="467"/>
      <c r="GXL51" s="467"/>
      <c r="GXM51" s="467"/>
      <c r="GXN51" s="467"/>
      <c r="GXO51" s="467"/>
      <c r="GXP51" s="467"/>
      <c r="GXQ51" s="467"/>
      <c r="GXR51" s="467"/>
      <c r="GXS51" s="467"/>
      <c r="GXT51" s="467"/>
      <c r="GXU51" s="467"/>
      <c r="GXV51" s="467"/>
      <c r="GXW51" s="467"/>
      <c r="GXX51" s="467"/>
      <c r="GXY51" s="467"/>
      <c r="GXZ51" s="467"/>
      <c r="GYA51" s="467"/>
      <c r="GYB51" s="467"/>
      <c r="GYC51" s="467"/>
      <c r="GYD51" s="467"/>
      <c r="GYE51" s="467"/>
      <c r="GYF51" s="467"/>
      <c r="GYG51" s="467"/>
      <c r="GYH51" s="467"/>
      <c r="GYI51" s="467"/>
      <c r="GYJ51" s="467"/>
      <c r="GYK51" s="467"/>
      <c r="GYL51" s="467"/>
      <c r="GYM51" s="467"/>
      <c r="GYN51" s="467"/>
      <c r="GYO51" s="467"/>
      <c r="GYP51" s="467"/>
      <c r="GYQ51" s="467"/>
      <c r="GYR51" s="467"/>
      <c r="GYS51" s="467"/>
      <c r="GYT51" s="467"/>
      <c r="GYU51" s="467"/>
      <c r="GYV51" s="467"/>
      <c r="GYW51" s="467"/>
      <c r="GYX51" s="467"/>
      <c r="GYY51" s="467"/>
      <c r="GYZ51" s="467"/>
      <c r="GZA51" s="467"/>
      <c r="GZB51" s="467"/>
      <c r="GZC51" s="467"/>
      <c r="GZD51" s="467"/>
      <c r="GZE51" s="467"/>
      <c r="GZF51" s="467"/>
      <c r="GZG51" s="467"/>
      <c r="GZH51" s="467"/>
      <c r="GZI51" s="467"/>
      <c r="GZJ51" s="467"/>
      <c r="GZK51" s="467"/>
      <c r="GZL51" s="467"/>
      <c r="GZM51" s="467"/>
      <c r="GZN51" s="467"/>
      <c r="GZO51" s="467"/>
      <c r="GZP51" s="467"/>
      <c r="GZQ51" s="467"/>
      <c r="GZR51" s="467"/>
      <c r="GZS51" s="467"/>
      <c r="GZT51" s="467"/>
      <c r="GZU51" s="467"/>
      <c r="GZV51" s="467"/>
      <c r="GZW51" s="467"/>
      <c r="GZX51" s="467"/>
      <c r="GZY51" s="467"/>
      <c r="GZZ51" s="467"/>
      <c r="HAA51" s="467"/>
      <c r="HAB51" s="467"/>
      <c r="HAC51" s="467"/>
      <c r="HAD51" s="467"/>
      <c r="HAE51" s="467"/>
      <c r="HAF51" s="467"/>
      <c r="HAG51" s="467"/>
      <c r="HAH51" s="467"/>
      <c r="HAI51" s="467"/>
      <c r="HAJ51" s="467"/>
      <c r="HAK51" s="467"/>
      <c r="HAL51" s="467"/>
      <c r="HAM51" s="467"/>
      <c r="HAN51" s="467"/>
      <c r="HAO51" s="467"/>
      <c r="HAP51" s="467"/>
      <c r="HAQ51" s="467"/>
      <c r="HAR51" s="467"/>
      <c r="HAS51" s="467"/>
      <c r="HAT51" s="467"/>
      <c r="HAU51" s="467"/>
      <c r="HAV51" s="467"/>
      <c r="HAW51" s="467"/>
      <c r="HAX51" s="467"/>
      <c r="HAY51" s="467"/>
      <c r="HAZ51" s="467"/>
      <c r="HBA51" s="467"/>
      <c r="HBB51" s="467"/>
      <c r="HBC51" s="467"/>
      <c r="HBD51" s="467"/>
      <c r="HBE51" s="467"/>
      <c r="HBF51" s="467"/>
      <c r="HBG51" s="467"/>
      <c r="HBH51" s="467"/>
      <c r="HBI51" s="467"/>
      <c r="HBJ51" s="467"/>
      <c r="HBK51" s="467"/>
      <c r="HBL51" s="467"/>
      <c r="HBM51" s="467"/>
      <c r="HBN51" s="467"/>
      <c r="HBO51" s="467"/>
      <c r="HBP51" s="467"/>
      <c r="HBQ51" s="467"/>
      <c r="HBR51" s="467"/>
      <c r="HBS51" s="467"/>
      <c r="HBT51" s="467"/>
      <c r="HBU51" s="467"/>
      <c r="HBV51" s="467"/>
      <c r="HBW51" s="467"/>
      <c r="HBX51" s="467"/>
      <c r="HBY51" s="467"/>
      <c r="HBZ51" s="467"/>
      <c r="HCA51" s="467"/>
      <c r="HCB51" s="467"/>
      <c r="HCC51" s="467"/>
      <c r="HCD51" s="467"/>
      <c r="HCE51" s="467"/>
      <c r="HCF51" s="467"/>
      <c r="HCG51" s="467"/>
      <c r="HCH51" s="467"/>
      <c r="HCI51" s="467"/>
      <c r="HCJ51" s="467"/>
      <c r="HCK51" s="467"/>
      <c r="HCL51" s="467"/>
      <c r="HCM51" s="467"/>
      <c r="HCN51" s="467"/>
      <c r="HCO51" s="467"/>
      <c r="HCP51" s="467"/>
      <c r="HCQ51" s="467"/>
      <c r="HCR51" s="467"/>
      <c r="HCS51" s="467"/>
      <c r="HCT51" s="467"/>
      <c r="HCU51" s="467"/>
      <c r="HCV51" s="467"/>
      <c r="HCW51" s="467"/>
      <c r="HCX51" s="467"/>
      <c r="HCY51" s="467"/>
      <c r="HCZ51" s="467"/>
      <c r="HDA51" s="467"/>
      <c r="HDB51" s="467"/>
      <c r="HDC51" s="467"/>
      <c r="HDD51" s="467"/>
      <c r="HDE51" s="467"/>
      <c r="HDF51" s="467"/>
      <c r="HDG51" s="467"/>
      <c r="HDH51" s="467"/>
      <c r="HDI51" s="467"/>
      <c r="HDJ51" s="467"/>
      <c r="HDK51" s="467"/>
      <c r="HDL51" s="467"/>
      <c r="HDM51" s="467"/>
      <c r="HDN51" s="467"/>
      <c r="HDO51" s="467"/>
      <c r="HDP51" s="467"/>
      <c r="HDQ51" s="467"/>
      <c r="HDR51" s="467"/>
      <c r="HDS51" s="467"/>
      <c r="HDT51" s="467"/>
      <c r="HDU51" s="467"/>
      <c r="HDV51" s="467"/>
      <c r="HDW51" s="467"/>
      <c r="HDX51" s="467"/>
      <c r="HDY51" s="467"/>
      <c r="HDZ51" s="467"/>
      <c r="HEA51" s="467"/>
      <c r="HEB51" s="467"/>
      <c r="HEC51" s="467"/>
      <c r="HED51" s="467"/>
      <c r="HEE51" s="467"/>
      <c r="HEF51" s="467"/>
      <c r="HEG51" s="467"/>
      <c r="HEH51" s="467"/>
      <c r="HEI51" s="467"/>
      <c r="HEJ51" s="467"/>
      <c r="HEK51" s="467"/>
      <c r="HEL51" s="467"/>
      <c r="HEM51" s="467"/>
      <c r="HEN51" s="467"/>
      <c r="HEO51" s="467"/>
      <c r="HEP51" s="467"/>
      <c r="HEQ51" s="467"/>
      <c r="HER51" s="467"/>
      <c r="HES51" s="467"/>
      <c r="HET51" s="467"/>
      <c r="HEU51" s="467"/>
      <c r="HEV51" s="467"/>
      <c r="HEW51" s="467"/>
      <c r="HEX51" s="467"/>
      <c r="HEY51" s="467"/>
      <c r="HEZ51" s="467"/>
      <c r="HFA51" s="467"/>
      <c r="HFB51" s="467"/>
      <c r="HFC51" s="467"/>
      <c r="HFD51" s="467"/>
      <c r="HFE51" s="467"/>
      <c r="HFF51" s="467"/>
      <c r="HFG51" s="467"/>
      <c r="HFH51" s="467"/>
      <c r="HFI51" s="467"/>
      <c r="HFJ51" s="467"/>
      <c r="HFK51" s="467"/>
      <c r="HFL51" s="467"/>
      <c r="HFM51" s="467"/>
      <c r="HFN51" s="467"/>
      <c r="HFO51" s="467"/>
      <c r="HFP51" s="467"/>
      <c r="HFQ51" s="467"/>
      <c r="HFR51" s="467"/>
      <c r="HFS51" s="467"/>
      <c r="HFT51" s="467"/>
      <c r="HFU51" s="467"/>
      <c r="HFV51" s="467"/>
      <c r="HFW51" s="467"/>
      <c r="HFX51" s="467"/>
      <c r="HFY51" s="467"/>
      <c r="HFZ51" s="467"/>
      <c r="HGA51" s="467"/>
      <c r="HGB51" s="467"/>
      <c r="HGC51" s="467"/>
      <c r="HGD51" s="467"/>
      <c r="HGE51" s="467"/>
      <c r="HGF51" s="467"/>
      <c r="HGG51" s="467"/>
      <c r="HGH51" s="467"/>
      <c r="HGI51" s="467"/>
      <c r="HGJ51" s="467"/>
      <c r="HGK51" s="467"/>
      <c r="HGL51" s="467"/>
      <c r="HGM51" s="467"/>
      <c r="HGN51" s="467"/>
      <c r="HGO51" s="467"/>
      <c r="HGP51" s="467"/>
      <c r="HGQ51" s="467"/>
      <c r="HGR51" s="467"/>
      <c r="HGS51" s="467"/>
      <c r="HGT51" s="467"/>
      <c r="HGU51" s="467"/>
      <c r="HGV51" s="467"/>
      <c r="HGW51" s="467"/>
      <c r="HGX51" s="467"/>
      <c r="HGY51" s="467"/>
      <c r="HGZ51" s="467"/>
      <c r="HHA51" s="467"/>
      <c r="HHB51" s="467"/>
      <c r="HHC51" s="467"/>
      <c r="HHD51" s="467"/>
      <c r="HHE51" s="467"/>
      <c r="HHF51" s="467"/>
      <c r="HHG51" s="467"/>
      <c r="HHH51" s="467"/>
      <c r="HHI51" s="467"/>
      <c r="HHJ51" s="467"/>
      <c r="HHK51" s="467"/>
      <c r="HHL51" s="467"/>
      <c r="HHM51" s="467"/>
      <c r="HHN51" s="467"/>
      <c r="HHO51" s="467"/>
      <c r="HHP51" s="467"/>
      <c r="HHQ51" s="467"/>
      <c r="HHR51" s="467"/>
      <c r="HHS51" s="467"/>
      <c r="HHT51" s="467"/>
      <c r="HHU51" s="467"/>
      <c r="HHV51" s="467"/>
      <c r="HHW51" s="467"/>
      <c r="HHX51" s="467"/>
      <c r="HHY51" s="467"/>
      <c r="HHZ51" s="467"/>
      <c r="HIA51" s="467"/>
      <c r="HIB51" s="467"/>
      <c r="HIC51" s="467"/>
      <c r="HID51" s="467"/>
      <c r="HIE51" s="467"/>
      <c r="HIF51" s="467"/>
      <c r="HIG51" s="467"/>
      <c r="HIH51" s="467"/>
      <c r="HII51" s="467"/>
      <c r="HIJ51" s="467"/>
      <c r="HIK51" s="467"/>
      <c r="HIL51" s="467"/>
      <c r="HIM51" s="467"/>
      <c r="HIN51" s="467"/>
      <c r="HIO51" s="467"/>
      <c r="HIP51" s="467"/>
      <c r="HIQ51" s="467"/>
      <c r="HIR51" s="467"/>
      <c r="HIS51" s="467"/>
      <c r="HIT51" s="467"/>
      <c r="HIU51" s="467"/>
      <c r="HIV51" s="467"/>
      <c r="HIW51" s="467"/>
      <c r="HIX51" s="467"/>
      <c r="HIY51" s="467"/>
      <c r="HIZ51" s="467"/>
      <c r="HJA51" s="467"/>
      <c r="HJB51" s="467"/>
      <c r="HJC51" s="467"/>
      <c r="HJD51" s="467"/>
      <c r="HJE51" s="467"/>
      <c r="HJF51" s="467"/>
      <c r="HJG51" s="467"/>
      <c r="HJH51" s="467"/>
      <c r="HJI51" s="467"/>
      <c r="HJJ51" s="467"/>
      <c r="HJK51" s="467"/>
      <c r="HJL51" s="467"/>
      <c r="HJM51" s="467"/>
      <c r="HJN51" s="467"/>
      <c r="HJO51" s="467"/>
      <c r="HJP51" s="467"/>
      <c r="HJQ51" s="467"/>
      <c r="HJR51" s="467"/>
      <c r="HJS51" s="467"/>
      <c r="HJT51" s="467"/>
      <c r="HJU51" s="467"/>
      <c r="HJV51" s="467"/>
      <c r="HJW51" s="467"/>
      <c r="HJX51" s="467"/>
      <c r="HJY51" s="467"/>
      <c r="HJZ51" s="467"/>
      <c r="HKA51" s="467"/>
      <c r="HKB51" s="467"/>
      <c r="HKC51" s="467"/>
      <c r="HKD51" s="467"/>
      <c r="HKE51" s="467"/>
      <c r="HKF51" s="467"/>
      <c r="HKG51" s="467"/>
      <c r="HKH51" s="467"/>
      <c r="HKI51" s="467"/>
      <c r="HKJ51" s="467"/>
      <c r="HKK51" s="467"/>
      <c r="HKL51" s="467"/>
      <c r="HKM51" s="467"/>
      <c r="HKN51" s="467"/>
      <c r="HKO51" s="467"/>
      <c r="HKP51" s="467"/>
      <c r="HKQ51" s="467"/>
      <c r="HKR51" s="467"/>
      <c r="HKS51" s="467"/>
      <c r="HKT51" s="467"/>
      <c r="HKU51" s="467"/>
      <c r="HKV51" s="467"/>
      <c r="HKW51" s="467"/>
      <c r="HKX51" s="467"/>
      <c r="HKY51" s="467"/>
      <c r="HKZ51" s="467"/>
      <c r="HLA51" s="467"/>
      <c r="HLB51" s="467"/>
      <c r="HLC51" s="467"/>
      <c r="HLD51" s="467"/>
      <c r="HLE51" s="467"/>
      <c r="HLF51" s="467"/>
      <c r="HLG51" s="467"/>
      <c r="HLH51" s="467"/>
      <c r="HLI51" s="467"/>
      <c r="HLJ51" s="467"/>
      <c r="HLK51" s="467"/>
      <c r="HLL51" s="467"/>
      <c r="HLM51" s="467"/>
      <c r="HLN51" s="467"/>
      <c r="HLO51" s="467"/>
      <c r="HLP51" s="467"/>
      <c r="HLQ51" s="467"/>
      <c r="HLR51" s="467"/>
      <c r="HLS51" s="467"/>
      <c r="HLT51" s="467"/>
      <c r="HLU51" s="467"/>
      <c r="HLV51" s="467"/>
      <c r="HLW51" s="467"/>
      <c r="HLX51" s="467"/>
      <c r="HLY51" s="467"/>
      <c r="HLZ51" s="467"/>
      <c r="HMA51" s="467"/>
      <c r="HMB51" s="467"/>
      <c r="HMC51" s="467"/>
      <c r="HMD51" s="467"/>
      <c r="HME51" s="467"/>
      <c r="HMF51" s="467"/>
      <c r="HMG51" s="467"/>
      <c r="HMH51" s="467"/>
      <c r="HMI51" s="467"/>
      <c r="HMJ51" s="467"/>
      <c r="HMK51" s="467"/>
      <c r="HML51" s="467"/>
      <c r="HMM51" s="467"/>
      <c r="HMN51" s="467"/>
      <c r="HMO51" s="467"/>
      <c r="HMP51" s="467"/>
      <c r="HMQ51" s="467"/>
      <c r="HMR51" s="467"/>
      <c r="HMS51" s="467"/>
      <c r="HMT51" s="467"/>
      <c r="HMU51" s="467"/>
      <c r="HMV51" s="467"/>
      <c r="HMW51" s="467"/>
      <c r="HMX51" s="467"/>
      <c r="HMY51" s="467"/>
      <c r="HMZ51" s="467"/>
      <c r="HNA51" s="467"/>
      <c r="HNB51" s="467"/>
      <c r="HNC51" s="467"/>
      <c r="HND51" s="467"/>
      <c r="HNE51" s="467"/>
      <c r="HNF51" s="467"/>
      <c r="HNG51" s="467"/>
      <c r="HNH51" s="467"/>
      <c r="HNI51" s="467"/>
      <c r="HNJ51" s="467"/>
      <c r="HNK51" s="467"/>
      <c r="HNL51" s="467"/>
      <c r="HNM51" s="467"/>
      <c r="HNN51" s="467"/>
      <c r="HNO51" s="467"/>
      <c r="HNP51" s="467"/>
      <c r="HNQ51" s="467"/>
      <c r="HNR51" s="467"/>
      <c r="HNS51" s="467"/>
      <c r="HNT51" s="467"/>
      <c r="HNU51" s="467"/>
      <c r="HNV51" s="467"/>
      <c r="HNW51" s="467"/>
      <c r="HNX51" s="467"/>
      <c r="HNY51" s="467"/>
      <c r="HNZ51" s="467"/>
      <c r="HOA51" s="467"/>
      <c r="HOB51" s="467"/>
      <c r="HOC51" s="467"/>
      <c r="HOD51" s="467"/>
      <c r="HOE51" s="467"/>
      <c r="HOF51" s="467"/>
      <c r="HOG51" s="467"/>
      <c r="HOH51" s="467"/>
      <c r="HOI51" s="467"/>
      <c r="HOJ51" s="467"/>
      <c r="HOK51" s="467"/>
      <c r="HOL51" s="467"/>
      <c r="HOM51" s="467"/>
      <c r="HON51" s="467"/>
      <c r="HOO51" s="467"/>
      <c r="HOP51" s="467"/>
      <c r="HOQ51" s="467"/>
      <c r="HOR51" s="467"/>
      <c r="HOS51" s="467"/>
      <c r="HOT51" s="467"/>
      <c r="HOU51" s="467"/>
      <c r="HOV51" s="467"/>
      <c r="HOW51" s="467"/>
      <c r="HOX51" s="467"/>
      <c r="HOY51" s="467"/>
      <c r="HOZ51" s="467"/>
      <c r="HPA51" s="467"/>
      <c r="HPB51" s="467"/>
      <c r="HPC51" s="467"/>
      <c r="HPD51" s="467"/>
      <c r="HPE51" s="467"/>
      <c r="HPF51" s="467"/>
      <c r="HPG51" s="467"/>
      <c r="HPH51" s="467"/>
      <c r="HPI51" s="467"/>
      <c r="HPJ51" s="467"/>
      <c r="HPK51" s="467"/>
      <c r="HPL51" s="467"/>
      <c r="HPM51" s="467"/>
      <c r="HPN51" s="467"/>
      <c r="HPO51" s="467"/>
      <c r="HPP51" s="467"/>
      <c r="HPQ51" s="467"/>
      <c r="HPR51" s="467"/>
      <c r="HPS51" s="467"/>
      <c r="HPT51" s="467"/>
      <c r="HPU51" s="467"/>
      <c r="HPV51" s="467"/>
      <c r="HPW51" s="467"/>
      <c r="HPX51" s="467"/>
      <c r="HPY51" s="467"/>
      <c r="HPZ51" s="467"/>
      <c r="HQA51" s="467"/>
      <c r="HQB51" s="467"/>
      <c r="HQC51" s="467"/>
      <c r="HQD51" s="467"/>
      <c r="HQE51" s="467"/>
      <c r="HQF51" s="467"/>
      <c r="HQG51" s="467"/>
      <c r="HQH51" s="467"/>
      <c r="HQI51" s="467"/>
      <c r="HQJ51" s="467"/>
      <c r="HQK51" s="467"/>
      <c r="HQL51" s="467"/>
      <c r="HQM51" s="467"/>
      <c r="HQN51" s="467"/>
      <c r="HQO51" s="467"/>
      <c r="HQP51" s="467"/>
      <c r="HQQ51" s="467"/>
      <c r="HQR51" s="467"/>
      <c r="HQS51" s="467"/>
      <c r="HQT51" s="467"/>
      <c r="HQU51" s="467"/>
      <c r="HQV51" s="467"/>
      <c r="HQW51" s="467"/>
      <c r="HQX51" s="467"/>
      <c r="HQY51" s="467"/>
      <c r="HQZ51" s="467"/>
      <c r="HRA51" s="467"/>
      <c r="HRB51" s="467"/>
      <c r="HRC51" s="467"/>
      <c r="HRD51" s="467"/>
      <c r="HRE51" s="467"/>
      <c r="HRF51" s="467"/>
      <c r="HRG51" s="467"/>
      <c r="HRH51" s="467"/>
      <c r="HRI51" s="467"/>
      <c r="HRJ51" s="467"/>
      <c r="HRK51" s="467"/>
      <c r="HRL51" s="467"/>
      <c r="HRM51" s="467"/>
      <c r="HRN51" s="467"/>
      <c r="HRO51" s="467"/>
      <c r="HRP51" s="467"/>
      <c r="HRQ51" s="467"/>
      <c r="HRR51" s="467"/>
      <c r="HRS51" s="467"/>
      <c r="HRT51" s="467"/>
      <c r="HRU51" s="467"/>
      <c r="HRV51" s="467"/>
      <c r="HRW51" s="467"/>
      <c r="HRX51" s="467"/>
      <c r="HRY51" s="467"/>
      <c r="HRZ51" s="467"/>
      <c r="HSA51" s="467"/>
      <c r="HSB51" s="467"/>
      <c r="HSC51" s="467"/>
      <c r="HSD51" s="467"/>
      <c r="HSE51" s="467"/>
      <c r="HSF51" s="467"/>
      <c r="HSG51" s="467"/>
      <c r="HSH51" s="467"/>
      <c r="HSI51" s="467"/>
      <c r="HSJ51" s="467"/>
      <c r="HSK51" s="467"/>
      <c r="HSL51" s="467"/>
      <c r="HSM51" s="467"/>
      <c r="HSN51" s="467"/>
      <c r="HSO51" s="467"/>
      <c r="HSP51" s="467"/>
      <c r="HSQ51" s="467"/>
      <c r="HSR51" s="467"/>
      <c r="HSS51" s="467"/>
      <c r="HST51" s="467"/>
      <c r="HSU51" s="467"/>
      <c r="HSV51" s="467"/>
      <c r="HSW51" s="467"/>
      <c r="HSX51" s="467"/>
      <c r="HSY51" s="467"/>
      <c r="HSZ51" s="467"/>
      <c r="HTA51" s="467"/>
      <c r="HTB51" s="467"/>
      <c r="HTC51" s="467"/>
      <c r="HTD51" s="467"/>
      <c r="HTE51" s="467"/>
      <c r="HTF51" s="467"/>
      <c r="HTG51" s="467"/>
      <c r="HTH51" s="467"/>
      <c r="HTI51" s="467"/>
      <c r="HTJ51" s="467"/>
      <c r="HTK51" s="467"/>
      <c r="HTL51" s="467"/>
      <c r="HTM51" s="467"/>
      <c r="HTN51" s="467"/>
      <c r="HTO51" s="467"/>
      <c r="HTP51" s="467"/>
      <c r="HTQ51" s="467"/>
      <c r="HTR51" s="467"/>
      <c r="HTS51" s="467"/>
      <c r="HTT51" s="467"/>
      <c r="HTU51" s="467"/>
      <c r="HTV51" s="467"/>
      <c r="HTW51" s="467"/>
      <c r="HTX51" s="467"/>
      <c r="HTY51" s="467"/>
      <c r="HTZ51" s="467"/>
      <c r="HUA51" s="467"/>
      <c r="HUB51" s="467"/>
      <c r="HUC51" s="467"/>
      <c r="HUD51" s="467"/>
      <c r="HUE51" s="467"/>
      <c r="HUF51" s="467"/>
      <c r="HUG51" s="467"/>
      <c r="HUH51" s="467"/>
      <c r="HUI51" s="467"/>
      <c r="HUJ51" s="467"/>
      <c r="HUK51" s="467"/>
      <c r="HUL51" s="467"/>
      <c r="HUM51" s="467"/>
      <c r="HUN51" s="467"/>
      <c r="HUO51" s="467"/>
      <c r="HUP51" s="467"/>
      <c r="HUQ51" s="467"/>
      <c r="HUR51" s="467"/>
      <c r="HUS51" s="467"/>
      <c r="HUT51" s="467"/>
      <c r="HUU51" s="467"/>
      <c r="HUV51" s="467"/>
      <c r="HUW51" s="467"/>
      <c r="HUX51" s="467"/>
      <c r="HUY51" s="467"/>
      <c r="HUZ51" s="467"/>
      <c r="HVA51" s="467"/>
      <c r="HVB51" s="467"/>
      <c r="HVC51" s="467"/>
      <c r="HVD51" s="467"/>
      <c r="HVE51" s="467"/>
      <c r="HVF51" s="467"/>
      <c r="HVG51" s="467"/>
      <c r="HVH51" s="467"/>
      <c r="HVI51" s="467"/>
      <c r="HVJ51" s="467"/>
      <c r="HVK51" s="467"/>
      <c r="HVL51" s="467"/>
      <c r="HVM51" s="467"/>
      <c r="HVN51" s="467"/>
      <c r="HVO51" s="467"/>
      <c r="HVP51" s="467"/>
      <c r="HVQ51" s="467"/>
      <c r="HVR51" s="467"/>
      <c r="HVS51" s="467"/>
      <c r="HVT51" s="467"/>
      <c r="HVU51" s="467"/>
      <c r="HVV51" s="467"/>
      <c r="HVW51" s="467"/>
      <c r="HVX51" s="467"/>
      <c r="HVY51" s="467"/>
      <c r="HVZ51" s="467"/>
      <c r="HWA51" s="467"/>
      <c r="HWB51" s="467"/>
      <c r="HWC51" s="467"/>
      <c r="HWD51" s="467"/>
      <c r="HWE51" s="467"/>
      <c r="HWF51" s="467"/>
      <c r="HWG51" s="467"/>
      <c r="HWH51" s="467"/>
      <c r="HWI51" s="467"/>
      <c r="HWJ51" s="467"/>
      <c r="HWK51" s="467"/>
      <c r="HWL51" s="467"/>
      <c r="HWM51" s="467"/>
      <c r="HWN51" s="467"/>
      <c r="HWO51" s="467"/>
      <c r="HWP51" s="467"/>
      <c r="HWQ51" s="467"/>
      <c r="HWR51" s="467"/>
      <c r="HWS51" s="467"/>
      <c r="HWT51" s="467"/>
      <c r="HWU51" s="467"/>
      <c r="HWV51" s="467"/>
      <c r="HWW51" s="467"/>
      <c r="HWX51" s="467"/>
      <c r="HWY51" s="467"/>
      <c r="HWZ51" s="467"/>
      <c r="HXA51" s="467"/>
      <c r="HXB51" s="467"/>
      <c r="HXC51" s="467"/>
      <c r="HXD51" s="467"/>
      <c r="HXE51" s="467"/>
      <c r="HXF51" s="467"/>
      <c r="HXG51" s="467"/>
      <c r="HXH51" s="467"/>
      <c r="HXI51" s="467"/>
      <c r="HXJ51" s="467"/>
      <c r="HXK51" s="467"/>
      <c r="HXL51" s="467"/>
      <c r="HXM51" s="467"/>
      <c r="HXN51" s="467"/>
      <c r="HXO51" s="467"/>
      <c r="HXP51" s="467"/>
      <c r="HXQ51" s="467"/>
      <c r="HXR51" s="467"/>
      <c r="HXS51" s="467"/>
      <c r="HXT51" s="467"/>
      <c r="HXU51" s="467"/>
      <c r="HXV51" s="467"/>
      <c r="HXW51" s="467"/>
      <c r="HXX51" s="467"/>
      <c r="HXY51" s="467"/>
      <c r="HXZ51" s="467"/>
      <c r="HYA51" s="467"/>
      <c r="HYB51" s="467"/>
      <c r="HYC51" s="467"/>
      <c r="HYD51" s="467"/>
      <c r="HYE51" s="467"/>
      <c r="HYF51" s="467"/>
      <c r="HYG51" s="467"/>
      <c r="HYH51" s="467"/>
      <c r="HYI51" s="467"/>
      <c r="HYJ51" s="467"/>
      <c r="HYK51" s="467"/>
      <c r="HYL51" s="467"/>
      <c r="HYM51" s="467"/>
      <c r="HYN51" s="467"/>
      <c r="HYO51" s="467"/>
      <c r="HYP51" s="467"/>
      <c r="HYQ51" s="467"/>
      <c r="HYR51" s="467"/>
      <c r="HYS51" s="467"/>
      <c r="HYT51" s="467"/>
      <c r="HYU51" s="467"/>
      <c r="HYV51" s="467"/>
      <c r="HYW51" s="467"/>
      <c r="HYX51" s="467"/>
      <c r="HYY51" s="467"/>
      <c r="HYZ51" s="467"/>
      <c r="HZA51" s="467"/>
      <c r="HZB51" s="467"/>
      <c r="HZC51" s="467"/>
      <c r="HZD51" s="467"/>
      <c r="HZE51" s="467"/>
      <c r="HZF51" s="467"/>
      <c r="HZG51" s="467"/>
      <c r="HZH51" s="467"/>
      <c r="HZI51" s="467"/>
      <c r="HZJ51" s="467"/>
      <c r="HZK51" s="467"/>
      <c r="HZL51" s="467"/>
      <c r="HZM51" s="467"/>
      <c r="HZN51" s="467"/>
      <c r="HZO51" s="467"/>
      <c r="HZP51" s="467"/>
      <c r="HZQ51" s="467"/>
      <c r="HZR51" s="467"/>
      <c r="HZS51" s="467"/>
      <c r="HZT51" s="467"/>
      <c r="HZU51" s="467"/>
      <c r="HZV51" s="467"/>
      <c r="HZW51" s="467"/>
      <c r="HZX51" s="467"/>
      <c r="HZY51" s="467"/>
      <c r="HZZ51" s="467"/>
      <c r="IAA51" s="467"/>
      <c r="IAB51" s="467"/>
      <c r="IAC51" s="467"/>
      <c r="IAD51" s="467"/>
      <c r="IAE51" s="467"/>
      <c r="IAF51" s="467"/>
      <c r="IAG51" s="467"/>
      <c r="IAH51" s="467"/>
      <c r="IAI51" s="467"/>
      <c r="IAJ51" s="467"/>
      <c r="IAK51" s="467"/>
      <c r="IAL51" s="467"/>
      <c r="IAM51" s="467"/>
      <c r="IAN51" s="467"/>
      <c r="IAO51" s="467"/>
      <c r="IAP51" s="467"/>
      <c r="IAQ51" s="467"/>
      <c r="IAR51" s="467"/>
      <c r="IAS51" s="467"/>
      <c r="IAT51" s="467"/>
      <c r="IAU51" s="467"/>
      <c r="IAV51" s="467"/>
      <c r="IAW51" s="467"/>
      <c r="IAX51" s="467"/>
      <c r="IAY51" s="467"/>
      <c r="IAZ51" s="467"/>
      <c r="IBA51" s="467"/>
      <c r="IBB51" s="467"/>
      <c r="IBC51" s="467"/>
      <c r="IBD51" s="467"/>
      <c r="IBE51" s="467"/>
      <c r="IBF51" s="467"/>
      <c r="IBG51" s="467"/>
      <c r="IBH51" s="467"/>
      <c r="IBI51" s="467"/>
      <c r="IBJ51" s="467"/>
      <c r="IBK51" s="467"/>
      <c r="IBL51" s="467"/>
      <c r="IBM51" s="467"/>
      <c r="IBN51" s="467"/>
      <c r="IBO51" s="467"/>
      <c r="IBP51" s="467"/>
      <c r="IBQ51" s="467"/>
      <c r="IBR51" s="467"/>
      <c r="IBS51" s="467"/>
      <c r="IBT51" s="467"/>
      <c r="IBU51" s="467"/>
      <c r="IBV51" s="467"/>
      <c r="IBW51" s="467"/>
      <c r="IBX51" s="467"/>
      <c r="IBY51" s="467"/>
      <c r="IBZ51" s="467"/>
      <c r="ICA51" s="467"/>
      <c r="ICB51" s="467"/>
      <c r="ICC51" s="467"/>
      <c r="ICD51" s="467"/>
      <c r="ICE51" s="467"/>
      <c r="ICF51" s="467"/>
      <c r="ICG51" s="467"/>
      <c r="ICH51" s="467"/>
      <c r="ICI51" s="467"/>
      <c r="ICJ51" s="467"/>
      <c r="ICK51" s="467"/>
      <c r="ICL51" s="467"/>
      <c r="ICM51" s="467"/>
      <c r="ICN51" s="467"/>
      <c r="ICO51" s="467"/>
      <c r="ICP51" s="467"/>
      <c r="ICQ51" s="467"/>
      <c r="ICR51" s="467"/>
      <c r="ICS51" s="467"/>
      <c r="ICT51" s="467"/>
      <c r="ICU51" s="467"/>
      <c r="ICV51" s="467"/>
      <c r="ICW51" s="467"/>
      <c r="ICX51" s="467"/>
      <c r="ICY51" s="467"/>
      <c r="ICZ51" s="467"/>
      <c r="IDA51" s="467"/>
      <c r="IDB51" s="467"/>
      <c r="IDC51" s="467"/>
      <c r="IDD51" s="467"/>
      <c r="IDE51" s="467"/>
      <c r="IDF51" s="467"/>
      <c r="IDG51" s="467"/>
      <c r="IDH51" s="467"/>
      <c r="IDI51" s="467"/>
      <c r="IDJ51" s="467"/>
      <c r="IDK51" s="467"/>
      <c r="IDL51" s="467"/>
      <c r="IDM51" s="467"/>
      <c r="IDN51" s="467"/>
      <c r="IDO51" s="467"/>
      <c r="IDP51" s="467"/>
      <c r="IDQ51" s="467"/>
      <c r="IDR51" s="467"/>
      <c r="IDS51" s="467"/>
      <c r="IDT51" s="467"/>
      <c r="IDU51" s="467"/>
      <c r="IDV51" s="467"/>
      <c r="IDW51" s="467"/>
      <c r="IDX51" s="467"/>
      <c r="IDY51" s="467"/>
      <c r="IDZ51" s="467"/>
      <c r="IEA51" s="467"/>
      <c r="IEB51" s="467"/>
      <c r="IEC51" s="467"/>
      <c r="IED51" s="467"/>
      <c r="IEE51" s="467"/>
      <c r="IEF51" s="467"/>
      <c r="IEG51" s="467"/>
      <c r="IEH51" s="467"/>
      <c r="IEI51" s="467"/>
      <c r="IEJ51" s="467"/>
      <c r="IEK51" s="467"/>
      <c r="IEL51" s="467"/>
      <c r="IEM51" s="467"/>
      <c r="IEN51" s="467"/>
      <c r="IEO51" s="467"/>
      <c r="IEP51" s="467"/>
      <c r="IEQ51" s="467"/>
      <c r="IER51" s="467"/>
      <c r="IES51" s="467"/>
      <c r="IET51" s="467"/>
      <c r="IEU51" s="467"/>
      <c r="IEV51" s="467"/>
      <c r="IEW51" s="467"/>
      <c r="IEX51" s="467"/>
      <c r="IEY51" s="467"/>
      <c r="IEZ51" s="467"/>
      <c r="IFA51" s="467"/>
      <c r="IFB51" s="467"/>
      <c r="IFC51" s="467"/>
      <c r="IFD51" s="467"/>
      <c r="IFE51" s="467"/>
      <c r="IFF51" s="467"/>
      <c r="IFG51" s="467"/>
      <c r="IFH51" s="467"/>
      <c r="IFI51" s="467"/>
      <c r="IFJ51" s="467"/>
      <c r="IFK51" s="467"/>
      <c r="IFL51" s="467"/>
      <c r="IFM51" s="467"/>
      <c r="IFN51" s="467"/>
      <c r="IFO51" s="467"/>
      <c r="IFP51" s="467"/>
      <c r="IFQ51" s="467"/>
      <c r="IFR51" s="467"/>
      <c r="IFS51" s="467"/>
      <c r="IFT51" s="467"/>
      <c r="IFU51" s="467"/>
      <c r="IFV51" s="467"/>
      <c r="IFW51" s="467"/>
      <c r="IFX51" s="467"/>
      <c r="IFY51" s="467"/>
      <c r="IFZ51" s="467"/>
      <c r="IGA51" s="467"/>
      <c r="IGB51" s="467"/>
      <c r="IGC51" s="467"/>
      <c r="IGD51" s="467"/>
      <c r="IGE51" s="467"/>
      <c r="IGF51" s="467"/>
      <c r="IGG51" s="467"/>
      <c r="IGH51" s="467"/>
      <c r="IGI51" s="467"/>
      <c r="IGJ51" s="467"/>
      <c r="IGK51" s="467"/>
      <c r="IGL51" s="467"/>
      <c r="IGM51" s="467"/>
      <c r="IGN51" s="467"/>
      <c r="IGO51" s="467"/>
      <c r="IGP51" s="467"/>
      <c r="IGQ51" s="467"/>
      <c r="IGR51" s="467"/>
      <c r="IGS51" s="467"/>
      <c r="IGT51" s="467"/>
      <c r="IGU51" s="467"/>
      <c r="IGV51" s="467"/>
      <c r="IGW51" s="467"/>
      <c r="IGX51" s="467"/>
      <c r="IGY51" s="467"/>
      <c r="IGZ51" s="467"/>
      <c r="IHA51" s="467"/>
      <c r="IHB51" s="467"/>
      <c r="IHC51" s="467"/>
      <c r="IHD51" s="467"/>
      <c r="IHE51" s="467"/>
      <c r="IHF51" s="467"/>
      <c r="IHG51" s="467"/>
      <c r="IHH51" s="467"/>
      <c r="IHI51" s="467"/>
      <c r="IHJ51" s="467"/>
      <c r="IHK51" s="467"/>
      <c r="IHL51" s="467"/>
      <c r="IHM51" s="467"/>
      <c r="IHN51" s="467"/>
      <c r="IHO51" s="467"/>
      <c r="IHP51" s="467"/>
      <c r="IHQ51" s="467"/>
      <c r="IHR51" s="467"/>
      <c r="IHS51" s="467"/>
      <c r="IHT51" s="467"/>
      <c r="IHU51" s="467"/>
      <c r="IHV51" s="467"/>
      <c r="IHW51" s="467"/>
      <c r="IHX51" s="467"/>
      <c r="IHY51" s="467"/>
      <c r="IHZ51" s="467"/>
      <c r="IIA51" s="467"/>
      <c r="IIB51" s="467"/>
      <c r="IIC51" s="467"/>
      <c r="IID51" s="467"/>
      <c r="IIE51" s="467"/>
      <c r="IIF51" s="467"/>
      <c r="IIG51" s="467"/>
      <c r="IIH51" s="467"/>
      <c r="III51" s="467"/>
      <c r="IIJ51" s="467"/>
      <c r="IIK51" s="467"/>
      <c r="IIL51" s="467"/>
      <c r="IIM51" s="467"/>
      <c r="IIN51" s="467"/>
      <c r="IIO51" s="467"/>
      <c r="IIP51" s="467"/>
      <c r="IIQ51" s="467"/>
      <c r="IIR51" s="467"/>
      <c r="IIS51" s="467"/>
      <c r="IIT51" s="467"/>
      <c r="IIU51" s="467"/>
      <c r="IIV51" s="467"/>
      <c r="IIW51" s="467"/>
      <c r="IIX51" s="467"/>
      <c r="IIY51" s="467"/>
      <c r="IIZ51" s="467"/>
      <c r="IJA51" s="467"/>
      <c r="IJB51" s="467"/>
      <c r="IJC51" s="467"/>
      <c r="IJD51" s="467"/>
      <c r="IJE51" s="467"/>
      <c r="IJF51" s="467"/>
      <c r="IJG51" s="467"/>
      <c r="IJH51" s="467"/>
      <c r="IJI51" s="467"/>
      <c r="IJJ51" s="467"/>
      <c r="IJK51" s="467"/>
      <c r="IJL51" s="467"/>
      <c r="IJM51" s="467"/>
      <c r="IJN51" s="467"/>
      <c r="IJO51" s="467"/>
      <c r="IJP51" s="467"/>
      <c r="IJQ51" s="467"/>
      <c r="IJR51" s="467"/>
      <c r="IJS51" s="467"/>
      <c r="IJT51" s="467"/>
      <c r="IJU51" s="467"/>
      <c r="IJV51" s="467"/>
      <c r="IJW51" s="467"/>
      <c r="IJX51" s="467"/>
      <c r="IJY51" s="467"/>
      <c r="IJZ51" s="467"/>
      <c r="IKA51" s="467"/>
      <c r="IKB51" s="467"/>
      <c r="IKC51" s="467"/>
      <c r="IKD51" s="467"/>
      <c r="IKE51" s="467"/>
      <c r="IKF51" s="467"/>
      <c r="IKG51" s="467"/>
      <c r="IKH51" s="467"/>
      <c r="IKI51" s="467"/>
      <c r="IKJ51" s="467"/>
      <c r="IKK51" s="467"/>
      <c r="IKL51" s="467"/>
      <c r="IKM51" s="467"/>
      <c r="IKN51" s="467"/>
      <c r="IKO51" s="467"/>
      <c r="IKP51" s="467"/>
      <c r="IKQ51" s="467"/>
      <c r="IKR51" s="467"/>
      <c r="IKS51" s="467"/>
      <c r="IKT51" s="467"/>
      <c r="IKU51" s="467"/>
      <c r="IKV51" s="467"/>
      <c r="IKW51" s="467"/>
      <c r="IKX51" s="467"/>
      <c r="IKY51" s="467"/>
      <c r="IKZ51" s="467"/>
      <c r="ILA51" s="467"/>
      <c r="ILB51" s="467"/>
      <c r="ILC51" s="467"/>
      <c r="ILD51" s="467"/>
      <c r="ILE51" s="467"/>
      <c r="ILF51" s="467"/>
      <c r="ILG51" s="467"/>
      <c r="ILH51" s="467"/>
      <c r="ILI51" s="467"/>
      <c r="ILJ51" s="467"/>
      <c r="ILK51" s="467"/>
      <c r="ILL51" s="467"/>
      <c r="ILM51" s="467"/>
      <c r="ILN51" s="467"/>
      <c r="ILO51" s="467"/>
      <c r="ILP51" s="467"/>
      <c r="ILQ51" s="467"/>
      <c r="ILR51" s="467"/>
      <c r="ILS51" s="467"/>
      <c r="ILT51" s="467"/>
      <c r="ILU51" s="467"/>
      <c r="ILV51" s="467"/>
      <c r="ILW51" s="467"/>
      <c r="ILX51" s="467"/>
      <c r="ILY51" s="467"/>
      <c r="ILZ51" s="467"/>
      <c r="IMA51" s="467"/>
      <c r="IMB51" s="467"/>
      <c r="IMC51" s="467"/>
      <c r="IMD51" s="467"/>
      <c r="IME51" s="467"/>
      <c r="IMF51" s="467"/>
      <c r="IMG51" s="467"/>
      <c r="IMH51" s="467"/>
      <c r="IMI51" s="467"/>
      <c r="IMJ51" s="467"/>
      <c r="IMK51" s="467"/>
      <c r="IML51" s="467"/>
      <c r="IMM51" s="467"/>
      <c r="IMN51" s="467"/>
      <c r="IMO51" s="467"/>
      <c r="IMP51" s="467"/>
      <c r="IMQ51" s="467"/>
      <c r="IMR51" s="467"/>
      <c r="IMS51" s="467"/>
      <c r="IMT51" s="467"/>
      <c r="IMU51" s="467"/>
      <c r="IMV51" s="467"/>
      <c r="IMW51" s="467"/>
      <c r="IMX51" s="467"/>
      <c r="IMY51" s="467"/>
      <c r="IMZ51" s="467"/>
      <c r="INA51" s="467"/>
      <c r="INB51" s="467"/>
      <c r="INC51" s="467"/>
      <c r="IND51" s="467"/>
      <c r="INE51" s="467"/>
      <c r="INF51" s="467"/>
      <c r="ING51" s="467"/>
      <c r="INH51" s="467"/>
      <c r="INI51" s="467"/>
      <c r="INJ51" s="467"/>
      <c r="INK51" s="467"/>
      <c r="INL51" s="467"/>
      <c r="INM51" s="467"/>
      <c r="INN51" s="467"/>
      <c r="INO51" s="467"/>
      <c r="INP51" s="467"/>
      <c r="INQ51" s="467"/>
      <c r="INR51" s="467"/>
      <c r="INS51" s="467"/>
      <c r="INT51" s="467"/>
      <c r="INU51" s="467"/>
      <c r="INV51" s="467"/>
      <c r="INW51" s="467"/>
      <c r="INX51" s="467"/>
      <c r="INY51" s="467"/>
      <c r="INZ51" s="467"/>
      <c r="IOA51" s="467"/>
      <c r="IOB51" s="467"/>
      <c r="IOC51" s="467"/>
      <c r="IOD51" s="467"/>
      <c r="IOE51" s="467"/>
      <c r="IOF51" s="467"/>
      <c r="IOG51" s="467"/>
      <c r="IOH51" s="467"/>
      <c r="IOI51" s="467"/>
      <c r="IOJ51" s="467"/>
      <c r="IOK51" s="467"/>
      <c r="IOL51" s="467"/>
      <c r="IOM51" s="467"/>
      <c r="ION51" s="467"/>
      <c r="IOO51" s="467"/>
      <c r="IOP51" s="467"/>
      <c r="IOQ51" s="467"/>
      <c r="IOR51" s="467"/>
      <c r="IOS51" s="467"/>
      <c r="IOT51" s="467"/>
      <c r="IOU51" s="467"/>
      <c r="IOV51" s="467"/>
      <c r="IOW51" s="467"/>
      <c r="IOX51" s="467"/>
      <c r="IOY51" s="467"/>
      <c r="IOZ51" s="467"/>
      <c r="IPA51" s="467"/>
      <c r="IPB51" s="467"/>
      <c r="IPC51" s="467"/>
      <c r="IPD51" s="467"/>
      <c r="IPE51" s="467"/>
      <c r="IPF51" s="467"/>
      <c r="IPG51" s="467"/>
      <c r="IPH51" s="467"/>
      <c r="IPI51" s="467"/>
      <c r="IPJ51" s="467"/>
      <c r="IPK51" s="467"/>
      <c r="IPL51" s="467"/>
      <c r="IPM51" s="467"/>
      <c r="IPN51" s="467"/>
      <c r="IPO51" s="467"/>
      <c r="IPP51" s="467"/>
      <c r="IPQ51" s="467"/>
      <c r="IPR51" s="467"/>
      <c r="IPS51" s="467"/>
      <c r="IPT51" s="467"/>
      <c r="IPU51" s="467"/>
      <c r="IPV51" s="467"/>
      <c r="IPW51" s="467"/>
      <c r="IPX51" s="467"/>
      <c r="IPY51" s="467"/>
      <c r="IPZ51" s="467"/>
      <c r="IQA51" s="467"/>
      <c r="IQB51" s="467"/>
      <c r="IQC51" s="467"/>
      <c r="IQD51" s="467"/>
      <c r="IQE51" s="467"/>
      <c r="IQF51" s="467"/>
      <c r="IQG51" s="467"/>
      <c r="IQH51" s="467"/>
      <c r="IQI51" s="467"/>
      <c r="IQJ51" s="467"/>
      <c r="IQK51" s="467"/>
      <c r="IQL51" s="467"/>
      <c r="IQM51" s="467"/>
      <c r="IQN51" s="467"/>
      <c r="IQO51" s="467"/>
      <c r="IQP51" s="467"/>
      <c r="IQQ51" s="467"/>
      <c r="IQR51" s="467"/>
      <c r="IQS51" s="467"/>
      <c r="IQT51" s="467"/>
      <c r="IQU51" s="467"/>
      <c r="IQV51" s="467"/>
      <c r="IQW51" s="467"/>
      <c r="IQX51" s="467"/>
      <c r="IQY51" s="467"/>
      <c r="IQZ51" s="467"/>
      <c r="IRA51" s="467"/>
      <c r="IRB51" s="467"/>
      <c r="IRC51" s="467"/>
      <c r="IRD51" s="467"/>
      <c r="IRE51" s="467"/>
      <c r="IRF51" s="467"/>
      <c r="IRG51" s="467"/>
      <c r="IRH51" s="467"/>
      <c r="IRI51" s="467"/>
      <c r="IRJ51" s="467"/>
      <c r="IRK51" s="467"/>
      <c r="IRL51" s="467"/>
      <c r="IRM51" s="467"/>
      <c r="IRN51" s="467"/>
      <c r="IRO51" s="467"/>
      <c r="IRP51" s="467"/>
      <c r="IRQ51" s="467"/>
      <c r="IRR51" s="467"/>
      <c r="IRS51" s="467"/>
      <c r="IRT51" s="467"/>
      <c r="IRU51" s="467"/>
      <c r="IRV51" s="467"/>
      <c r="IRW51" s="467"/>
      <c r="IRX51" s="467"/>
      <c r="IRY51" s="467"/>
      <c r="IRZ51" s="467"/>
      <c r="ISA51" s="467"/>
      <c r="ISB51" s="467"/>
      <c r="ISC51" s="467"/>
      <c r="ISD51" s="467"/>
      <c r="ISE51" s="467"/>
      <c r="ISF51" s="467"/>
      <c r="ISG51" s="467"/>
      <c r="ISH51" s="467"/>
      <c r="ISI51" s="467"/>
      <c r="ISJ51" s="467"/>
      <c r="ISK51" s="467"/>
      <c r="ISL51" s="467"/>
      <c r="ISM51" s="467"/>
      <c r="ISN51" s="467"/>
      <c r="ISO51" s="467"/>
      <c r="ISP51" s="467"/>
      <c r="ISQ51" s="467"/>
      <c r="ISR51" s="467"/>
      <c r="ISS51" s="467"/>
      <c r="IST51" s="467"/>
      <c r="ISU51" s="467"/>
      <c r="ISV51" s="467"/>
      <c r="ISW51" s="467"/>
      <c r="ISX51" s="467"/>
      <c r="ISY51" s="467"/>
      <c r="ISZ51" s="467"/>
      <c r="ITA51" s="467"/>
      <c r="ITB51" s="467"/>
      <c r="ITC51" s="467"/>
      <c r="ITD51" s="467"/>
      <c r="ITE51" s="467"/>
      <c r="ITF51" s="467"/>
      <c r="ITG51" s="467"/>
      <c r="ITH51" s="467"/>
      <c r="ITI51" s="467"/>
      <c r="ITJ51" s="467"/>
      <c r="ITK51" s="467"/>
      <c r="ITL51" s="467"/>
      <c r="ITM51" s="467"/>
      <c r="ITN51" s="467"/>
      <c r="ITO51" s="467"/>
      <c r="ITP51" s="467"/>
      <c r="ITQ51" s="467"/>
      <c r="ITR51" s="467"/>
      <c r="ITS51" s="467"/>
      <c r="ITT51" s="467"/>
      <c r="ITU51" s="467"/>
      <c r="ITV51" s="467"/>
      <c r="ITW51" s="467"/>
      <c r="ITX51" s="467"/>
      <c r="ITY51" s="467"/>
      <c r="ITZ51" s="467"/>
      <c r="IUA51" s="467"/>
      <c r="IUB51" s="467"/>
      <c r="IUC51" s="467"/>
      <c r="IUD51" s="467"/>
      <c r="IUE51" s="467"/>
      <c r="IUF51" s="467"/>
      <c r="IUG51" s="467"/>
      <c r="IUH51" s="467"/>
      <c r="IUI51" s="467"/>
      <c r="IUJ51" s="467"/>
      <c r="IUK51" s="467"/>
      <c r="IUL51" s="467"/>
      <c r="IUM51" s="467"/>
      <c r="IUN51" s="467"/>
      <c r="IUO51" s="467"/>
      <c r="IUP51" s="467"/>
      <c r="IUQ51" s="467"/>
      <c r="IUR51" s="467"/>
      <c r="IUS51" s="467"/>
      <c r="IUT51" s="467"/>
      <c r="IUU51" s="467"/>
      <c r="IUV51" s="467"/>
      <c r="IUW51" s="467"/>
      <c r="IUX51" s="467"/>
      <c r="IUY51" s="467"/>
      <c r="IUZ51" s="467"/>
      <c r="IVA51" s="467"/>
      <c r="IVB51" s="467"/>
      <c r="IVC51" s="467"/>
      <c r="IVD51" s="467"/>
      <c r="IVE51" s="467"/>
      <c r="IVF51" s="467"/>
      <c r="IVG51" s="467"/>
      <c r="IVH51" s="467"/>
      <c r="IVI51" s="467"/>
      <c r="IVJ51" s="467"/>
      <c r="IVK51" s="467"/>
      <c r="IVL51" s="467"/>
      <c r="IVM51" s="467"/>
      <c r="IVN51" s="467"/>
      <c r="IVO51" s="467"/>
      <c r="IVP51" s="467"/>
      <c r="IVQ51" s="467"/>
      <c r="IVR51" s="467"/>
      <c r="IVS51" s="467"/>
      <c r="IVT51" s="467"/>
      <c r="IVU51" s="467"/>
      <c r="IVV51" s="467"/>
      <c r="IVW51" s="467"/>
      <c r="IVX51" s="467"/>
      <c r="IVY51" s="467"/>
      <c r="IVZ51" s="467"/>
      <c r="IWA51" s="467"/>
      <c r="IWB51" s="467"/>
      <c r="IWC51" s="467"/>
      <c r="IWD51" s="467"/>
      <c r="IWE51" s="467"/>
      <c r="IWF51" s="467"/>
      <c r="IWG51" s="467"/>
      <c r="IWH51" s="467"/>
      <c r="IWI51" s="467"/>
      <c r="IWJ51" s="467"/>
      <c r="IWK51" s="467"/>
      <c r="IWL51" s="467"/>
      <c r="IWM51" s="467"/>
      <c r="IWN51" s="467"/>
      <c r="IWO51" s="467"/>
      <c r="IWP51" s="467"/>
      <c r="IWQ51" s="467"/>
      <c r="IWR51" s="467"/>
      <c r="IWS51" s="467"/>
      <c r="IWT51" s="467"/>
      <c r="IWU51" s="467"/>
      <c r="IWV51" s="467"/>
      <c r="IWW51" s="467"/>
      <c r="IWX51" s="467"/>
      <c r="IWY51" s="467"/>
      <c r="IWZ51" s="467"/>
      <c r="IXA51" s="467"/>
      <c r="IXB51" s="467"/>
      <c r="IXC51" s="467"/>
      <c r="IXD51" s="467"/>
      <c r="IXE51" s="467"/>
      <c r="IXF51" s="467"/>
      <c r="IXG51" s="467"/>
      <c r="IXH51" s="467"/>
      <c r="IXI51" s="467"/>
      <c r="IXJ51" s="467"/>
      <c r="IXK51" s="467"/>
      <c r="IXL51" s="467"/>
      <c r="IXM51" s="467"/>
      <c r="IXN51" s="467"/>
      <c r="IXO51" s="467"/>
      <c r="IXP51" s="467"/>
      <c r="IXQ51" s="467"/>
      <c r="IXR51" s="467"/>
      <c r="IXS51" s="467"/>
      <c r="IXT51" s="467"/>
      <c r="IXU51" s="467"/>
      <c r="IXV51" s="467"/>
      <c r="IXW51" s="467"/>
      <c r="IXX51" s="467"/>
      <c r="IXY51" s="467"/>
      <c r="IXZ51" s="467"/>
      <c r="IYA51" s="467"/>
      <c r="IYB51" s="467"/>
      <c r="IYC51" s="467"/>
      <c r="IYD51" s="467"/>
      <c r="IYE51" s="467"/>
      <c r="IYF51" s="467"/>
      <c r="IYG51" s="467"/>
      <c r="IYH51" s="467"/>
      <c r="IYI51" s="467"/>
      <c r="IYJ51" s="467"/>
      <c r="IYK51" s="467"/>
      <c r="IYL51" s="467"/>
      <c r="IYM51" s="467"/>
      <c r="IYN51" s="467"/>
      <c r="IYO51" s="467"/>
      <c r="IYP51" s="467"/>
      <c r="IYQ51" s="467"/>
      <c r="IYR51" s="467"/>
      <c r="IYS51" s="467"/>
      <c r="IYT51" s="467"/>
      <c r="IYU51" s="467"/>
      <c r="IYV51" s="467"/>
      <c r="IYW51" s="467"/>
      <c r="IYX51" s="467"/>
      <c r="IYY51" s="467"/>
      <c r="IYZ51" s="467"/>
      <c r="IZA51" s="467"/>
      <c r="IZB51" s="467"/>
      <c r="IZC51" s="467"/>
      <c r="IZD51" s="467"/>
      <c r="IZE51" s="467"/>
      <c r="IZF51" s="467"/>
      <c r="IZG51" s="467"/>
      <c r="IZH51" s="467"/>
      <c r="IZI51" s="467"/>
      <c r="IZJ51" s="467"/>
      <c r="IZK51" s="467"/>
      <c r="IZL51" s="467"/>
      <c r="IZM51" s="467"/>
      <c r="IZN51" s="467"/>
      <c r="IZO51" s="467"/>
      <c r="IZP51" s="467"/>
      <c r="IZQ51" s="467"/>
      <c r="IZR51" s="467"/>
      <c r="IZS51" s="467"/>
      <c r="IZT51" s="467"/>
      <c r="IZU51" s="467"/>
      <c r="IZV51" s="467"/>
      <c r="IZW51" s="467"/>
      <c r="IZX51" s="467"/>
      <c r="IZY51" s="467"/>
      <c r="IZZ51" s="467"/>
      <c r="JAA51" s="467"/>
      <c r="JAB51" s="467"/>
      <c r="JAC51" s="467"/>
      <c r="JAD51" s="467"/>
      <c r="JAE51" s="467"/>
      <c r="JAF51" s="467"/>
      <c r="JAG51" s="467"/>
      <c r="JAH51" s="467"/>
      <c r="JAI51" s="467"/>
      <c r="JAJ51" s="467"/>
      <c r="JAK51" s="467"/>
      <c r="JAL51" s="467"/>
      <c r="JAM51" s="467"/>
      <c r="JAN51" s="467"/>
      <c r="JAO51" s="467"/>
      <c r="JAP51" s="467"/>
      <c r="JAQ51" s="467"/>
      <c r="JAR51" s="467"/>
      <c r="JAS51" s="467"/>
      <c r="JAT51" s="467"/>
      <c r="JAU51" s="467"/>
      <c r="JAV51" s="467"/>
      <c r="JAW51" s="467"/>
      <c r="JAX51" s="467"/>
      <c r="JAY51" s="467"/>
      <c r="JAZ51" s="467"/>
      <c r="JBA51" s="467"/>
      <c r="JBB51" s="467"/>
      <c r="JBC51" s="467"/>
      <c r="JBD51" s="467"/>
      <c r="JBE51" s="467"/>
      <c r="JBF51" s="467"/>
      <c r="JBG51" s="467"/>
      <c r="JBH51" s="467"/>
      <c r="JBI51" s="467"/>
      <c r="JBJ51" s="467"/>
      <c r="JBK51" s="467"/>
      <c r="JBL51" s="467"/>
      <c r="JBM51" s="467"/>
      <c r="JBN51" s="467"/>
      <c r="JBO51" s="467"/>
      <c r="JBP51" s="467"/>
      <c r="JBQ51" s="467"/>
      <c r="JBR51" s="467"/>
      <c r="JBS51" s="467"/>
      <c r="JBT51" s="467"/>
      <c r="JBU51" s="467"/>
      <c r="JBV51" s="467"/>
      <c r="JBW51" s="467"/>
      <c r="JBX51" s="467"/>
      <c r="JBY51" s="467"/>
      <c r="JBZ51" s="467"/>
      <c r="JCA51" s="467"/>
      <c r="JCB51" s="467"/>
      <c r="JCC51" s="467"/>
      <c r="JCD51" s="467"/>
      <c r="JCE51" s="467"/>
      <c r="JCF51" s="467"/>
      <c r="JCG51" s="467"/>
      <c r="JCH51" s="467"/>
      <c r="JCI51" s="467"/>
      <c r="JCJ51" s="467"/>
      <c r="JCK51" s="467"/>
      <c r="JCL51" s="467"/>
      <c r="JCM51" s="467"/>
      <c r="JCN51" s="467"/>
      <c r="JCO51" s="467"/>
      <c r="JCP51" s="467"/>
      <c r="JCQ51" s="467"/>
      <c r="JCR51" s="467"/>
      <c r="JCS51" s="467"/>
      <c r="JCT51" s="467"/>
      <c r="JCU51" s="467"/>
      <c r="JCV51" s="467"/>
      <c r="JCW51" s="467"/>
      <c r="JCX51" s="467"/>
      <c r="JCY51" s="467"/>
      <c r="JCZ51" s="467"/>
      <c r="JDA51" s="467"/>
      <c r="JDB51" s="467"/>
      <c r="JDC51" s="467"/>
      <c r="JDD51" s="467"/>
      <c r="JDE51" s="467"/>
      <c r="JDF51" s="467"/>
      <c r="JDG51" s="467"/>
      <c r="JDH51" s="467"/>
      <c r="JDI51" s="467"/>
      <c r="JDJ51" s="467"/>
      <c r="JDK51" s="467"/>
      <c r="JDL51" s="467"/>
      <c r="JDM51" s="467"/>
      <c r="JDN51" s="467"/>
      <c r="JDO51" s="467"/>
      <c r="JDP51" s="467"/>
      <c r="JDQ51" s="467"/>
      <c r="JDR51" s="467"/>
      <c r="JDS51" s="467"/>
      <c r="JDT51" s="467"/>
      <c r="JDU51" s="467"/>
      <c r="JDV51" s="467"/>
      <c r="JDW51" s="467"/>
      <c r="JDX51" s="467"/>
      <c r="JDY51" s="467"/>
      <c r="JDZ51" s="467"/>
      <c r="JEA51" s="467"/>
      <c r="JEB51" s="467"/>
      <c r="JEC51" s="467"/>
      <c r="JED51" s="467"/>
      <c r="JEE51" s="467"/>
      <c r="JEF51" s="467"/>
      <c r="JEG51" s="467"/>
      <c r="JEH51" s="467"/>
      <c r="JEI51" s="467"/>
      <c r="JEJ51" s="467"/>
      <c r="JEK51" s="467"/>
      <c r="JEL51" s="467"/>
      <c r="JEM51" s="467"/>
      <c r="JEN51" s="467"/>
      <c r="JEO51" s="467"/>
      <c r="JEP51" s="467"/>
      <c r="JEQ51" s="467"/>
      <c r="JER51" s="467"/>
      <c r="JES51" s="467"/>
      <c r="JET51" s="467"/>
      <c r="JEU51" s="467"/>
      <c r="JEV51" s="467"/>
      <c r="JEW51" s="467"/>
      <c r="JEX51" s="467"/>
      <c r="JEY51" s="467"/>
      <c r="JEZ51" s="467"/>
      <c r="JFA51" s="467"/>
      <c r="JFB51" s="467"/>
      <c r="JFC51" s="467"/>
      <c r="JFD51" s="467"/>
      <c r="JFE51" s="467"/>
      <c r="JFF51" s="467"/>
      <c r="JFG51" s="467"/>
      <c r="JFH51" s="467"/>
      <c r="JFI51" s="467"/>
      <c r="JFJ51" s="467"/>
      <c r="JFK51" s="467"/>
      <c r="JFL51" s="467"/>
      <c r="JFM51" s="467"/>
      <c r="JFN51" s="467"/>
      <c r="JFO51" s="467"/>
      <c r="JFP51" s="467"/>
      <c r="JFQ51" s="467"/>
      <c r="JFR51" s="467"/>
      <c r="JFS51" s="467"/>
      <c r="JFT51" s="467"/>
      <c r="JFU51" s="467"/>
      <c r="JFV51" s="467"/>
      <c r="JFW51" s="467"/>
      <c r="JFX51" s="467"/>
      <c r="JFY51" s="467"/>
      <c r="JFZ51" s="467"/>
      <c r="JGA51" s="467"/>
      <c r="JGB51" s="467"/>
      <c r="JGC51" s="467"/>
      <c r="JGD51" s="467"/>
      <c r="JGE51" s="467"/>
      <c r="JGF51" s="467"/>
      <c r="JGG51" s="467"/>
      <c r="JGH51" s="467"/>
      <c r="JGI51" s="467"/>
      <c r="JGJ51" s="467"/>
      <c r="JGK51" s="467"/>
      <c r="JGL51" s="467"/>
      <c r="JGM51" s="467"/>
      <c r="JGN51" s="467"/>
      <c r="JGO51" s="467"/>
      <c r="JGP51" s="467"/>
      <c r="JGQ51" s="467"/>
      <c r="JGR51" s="467"/>
      <c r="JGS51" s="467"/>
      <c r="JGT51" s="467"/>
      <c r="JGU51" s="467"/>
      <c r="JGV51" s="467"/>
      <c r="JGW51" s="467"/>
      <c r="JGX51" s="467"/>
      <c r="JGY51" s="467"/>
      <c r="JGZ51" s="467"/>
      <c r="JHA51" s="467"/>
      <c r="JHB51" s="467"/>
      <c r="JHC51" s="467"/>
      <c r="JHD51" s="467"/>
      <c r="JHE51" s="467"/>
      <c r="JHF51" s="467"/>
      <c r="JHG51" s="467"/>
      <c r="JHH51" s="467"/>
      <c r="JHI51" s="467"/>
      <c r="JHJ51" s="467"/>
      <c r="JHK51" s="467"/>
      <c r="JHL51" s="467"/>
      <c r="JHM51" s="467"/>
      <c r="JHN51" s="467"/>
      <c r="JHO51" s="467"/>
      <c r="JHP51" s="467"/>
      <c r="JHQ51" s="467"/>
      <c r="JHR51" s="467"/>
      <c r="JHS51" s="467"/>
      <c r="JHT51" s="467"/>
      <c r="JHU51" s="467"/>
      <c r="JHV51" s="467"/>
      <c r="JHW51" s="467"/>
      <c r="JHX51" s="467"/>
      <c r="JHY51" s="467"/>
      <c r="JHZ51" s="467"/>
      <c r="JIA51" s="467"/>
      <c r="JIB51" s="467"/>
      <c r="JIC51" s="467"/>
      <c r="JID51" s="467"/>
      <c r="JIE51" s="467"/>
      <c r="JIF51" s="467"/>
      <c r="JIG51" s="467"/>
      <c r="JIH51" s="467"/>
      <c r="JII51" s="467"/>
      <c r="JIJ51" s="467"/>
      <c r="JIK51" s="467"/>
      <c r="JIL51" s="467"/>
      <c r="JIM51" s="467"/>
      <c r="JIN51" s="467"/>
      <c r="JIO51" s="467"/>
      <c r="JIP51" s="467"/>
      <c r="JIQ51" s="467"/>
      <c r="JIR51" s="467"/>
      <c r="JIS51" s="467"/>
      <c r="JIT51" s="467"/>
      <c r="JIU51" s="467"/>
      <c r="JIV51" s="467"/>
      <c r="JIW51" s="467"/>
      <c r="JIX51" s="467"/>
      <c r="JIY51" s="467"/>
      <c r="JIZ51" s="467"/>
      <c r="JJA51" s="467"/>
      <c r="JJB51" s="467"/>
      <c r="JJC51" s="467"/>
      <c r="JJD51" s="467"/>
      <c r="JJE51" s="467"/>
      <c r="JJF51" s="467"/>
      <c r="JJG51" s="467"/>
      <c r="JJH51" s="467"/>
      <c r="JJI51" s="467"/>
      <c r="JJJ51" s="467"/>
      <c r="JJK51" s="467"/>
      <c r="JJL51" s="467"/>
      <c r="JJM51" s="467"/>
      <c r="JJN51" s="467"/>
      <c r="JJO51" s="467"/>
      <c r="JJP51" s="467"/>
      <c r="JJQ51" s="467"/>
      <c r="JJR51" s="467"/>
      <c r="JJS51" s="467"/>
      <c r="JJT51" s="467"/>
      <c r="JJU51" s="467"/>
      <c r="JJV51" s="467"/>
      <c r="JJW51" s="467"/>
      <c r="JJX51" s="467"/>
      <c r="JJY51" s="467"/>
      <c r="JJZ51" s="467"/>
      <c r="JKA51" s="467"/>
      <c r="JKB51" s="467"/>
      <c r="JKC51" s="467"/>
      <c r="JKD51" s="467"/>
      <c r="JKE51" s="467"/>
      <c r="JKF51" s="467"/>
      <c r="JKG51" s="467"/>
      <c r="JKH51" s="467"/>
      <c r="JKI51" s="467"/>
      <c r="JKJ51" s="467"/>
      <c r="JKK51" s="467"/>
      <c r="JKL51" s="467"/>
      <c r="JKM51" s="467"/>
      <c r="JKN51" s="467"/>
      <c r="JKO51" s="467"/>
      <c r="JKP51" s="467"/>
      <c r="JKQ51" s="467"/>
      <c r="JKR51" s="467"/>
      <c r="JKS51" s="467"/>
      <c r="JKT51" s="467"/>
      <c r="JKU51" s="467"/>
      <c r="JKV51" s="467"/>
      <c r="JKW51" s="467"/>
      <c r="JKX51" s="467"/>
      <c r="JKY51" s="467"/>
      <c r="JKZ51" s="467"/>
      <c r="JLA51" s="467"/>
      <c r="JLB51" s="467"/>
      <c r="JLC51" s="467"/>
      <c r="JLD51" s="467"/>
      <c r="JLE51" s="467"/>
      <c r="JLF51" s="467"/>
      <c r="JLG51" s="467"/>
      <c r="JLH51" s="467"/>
      <c r="JLI51" s="467"/>
      <c r="JLJ51" s="467"/>
      <c r="JLK51" s="467"/>
      <c r="JLL51" s="467"/>
      <c r="JLM51" s="467"/>
      <c r="JLN51" s="467"/>
      <c r="JLO51" s="467"/>
      <c r="JLP51" s="467"/>
      <c r="JLQ51" s="467"/>
      <c r="JLR51" s="467"/>
      <c r="JLS51" s="467"/>
      <c r="JLT51" s="467"/>
      <c r="JLU51" s="467"/>
      <c r="JLV51" s="467"/>
      <c r="JLW51" s="467"/>
      <c r="JLX51" s="467"/>
      <c r="JLY51" s="467"/>
      <c r="JLZ51" s="467"/>
      <c r="JMA51" s="467"/>
      <c r="JMB51" s="467"/>
      <c r="JMC51" s="467"/>
      <c r="JMD51" s="467"/>
      <c r="JME51" s="467"/>
      <c r="JMF51" s="467"/>
      <c r="JMG51" s="467"/>
      <c r="JMH51" s="467"/>
      <c r="JMI51" s="467"/>
      <c r="JMJ51" s="467"/>
      <c r="JMK51" s="467"/>
      <c r="JML51" s="467"/>
      <c r="JMM51" s="467"/>
      <c r="JMN51" s="467"/>
      <c r="JMO51" s="467"/>
      <c r="JMP51" s="467"/>
      <c r="JMQ51" s="467"/>
      <c r="JMR51" s="467"/>
      <c r="JMS51" s="467"/>
      <c r="JMT51" s="467"/>
      <c r="JMU51" s="467"/>
      <c r="JMV51" s="467"/>
      <c r="JMW51" s="467"/>
      <c r="JMX51" s="467"/>
      <c r="JMY51" s="467"/>
      <c r="JMZ51" s="467"/>
      <c r="JNA51" s="467"/>
      <c r="JNB51" s="467"/>
      <c r="JNC51" s="467"/>
      <c r="JND51" s="467"/>
      <c r="JNE51" s="467"/>
      <c r="JNF51" s="467"/>
      <c r="JNG51" s="467"/>
      <c r="JNH51" s="467"/>
      <c r="JNI51" s="467"/>
      <c r="JNJ51" s="467"/>
      <c r="JNK51" s="467"/>
      <c r="JNL51" s="467"/>
      <c r="JNM51" s="467"/>
      <c r="JNN51" s="467"/>
      <c r="JNO51" s="467"/>
      <c r="JNP51" s="467"/>
      <c r="JNQ51" s="467"/>
      <c r="JNR51" s="467"/>
      <c r="JNS51" s="467"/>
      <c r="JNT51" s="467"/>
      <c r="JNU51" s="467"/>
      <c r="JNV51" s="467"/>
      <c r="JNW51" s="467"/>
      <c r="JNX51" s="467"/>
      <c r="JNY51" s="467"/>
      <c r="JNZ51" s="467"/>
      <c r="JOA51" s="467"/>
      <c r="JOB51" s="467"/>
      <c r="JOC51" s="467"/>
      <c r="JOD51" s="467"/>
      <c r="JOE51" s="467"/>
      <c r="JOF51" s="467"/>
      <c r="JOG51" s="467"/>
      <c r="JOH51" s="467"/>
      <c r="JOI51" s="467"/>
      <c r="JOJ51" s="467"/>
      <c r="JOK51" s="467"/>
      <c r="JOL51" s="467"/>
      <c r="JOM51" s="467"/>
      <c r="JON51" s="467"/>
      <c r="JOO51" s="467"/>
      <c r="JOP51" s="467"/>
      <c r="JOQ51" s="467"/>
      <c r="JOR51" s="467"/>
      <c r="JOS51" s="467"/>
      <c r="JOT51" s="467"/>
      <c r="JOU51" s="467"/>
      <c r="JOV51" s="467"/>
      <c r="JOW51" s="467"/>
      <c r="JOX51" s="467"/>
      <c r="JOY51" s="467"/>
      <c r="JOZ51" s="467"/>
      <c r="JPA51" s="467"/>
      <c r="JPB51" s="467"/>
      <c r="JPC51" s="467"/>
      <c r="JPD51" s="467"/>
      <c r="JPE51" s="467"/>
      <c r="JPF51" s="467"/>
      <c r="JPG51" s="467"/>
      <c r="JPH51" s="467"/>
      <c r="JPI51" s="467"/>
      <c r="JPJ51" s="467"/>
      <c r="JPK51" s="467"/>
      <c r="JPL51" s="467"/>
      <c r="JPM51" s="467"/>
      <c r="JPN51" s="467"/>
      <c r="JPO51" s="467"/>
      <c r="JPP51" s="467"/>
      <c r="JPQ51" s="467"/>
      <c r="JPR51" s="467"/>
      <c r="JPS51" s="467"/>
      <c r="JPT51" s="467"/>
      <c r="JPU51" s="467"/>
      <c r="JPV51" s="467"/>
      <c r="JPW51" s="467"/>
      <c r="JPX51" s="467"/>
      <c r="JPY51" s="467"/>
      <c r="JPZ51" s="467"/>
      <c r="JQA51" s="467"/>
      <c r="JQB51" s="467"/>
      <c r="JQC51" s="467"/>
      <c r="JQD51" s="467"/>
      <c r="JQE51" s="467"/>
      <c r="JQF51" s="467"/>
      <c r="JQG51" s="467"/>
      <c r="JQH51" s="467"/>
      <c r="JQI51" s="467"/>
      <c r="JQJ51" s="467"/>
      <c r="JQK51" s="467"/>
      <c r="JQL51" s="467"/>
      <c r="JQM51" s="467"/>
      <c r="JQN51" s="467"/>
      <c r="JQO51" s="467"/>
      <c r="JQP51" s="467"/>
      <c r="JQQ51" s="467"/>
      <c r="JQR51" s="467"/>
      <c r="JQS51" s="467"/>
      <c r="JQT51" s="467"/>
      <c r="JQU51" s="467"/>
      <c r="JQV51" s="467"/>
      <c r="JQW51" s="467"/>
      <c r="JQX51" s="467"/>
      <c r="JQY51" s="467"/>
      <c r="JQZ51" s="467"/>
      <c r="JRA51" s="467"/>
      <c r="JRB51" s="467"/>
      <c r="JRC51" s="467"/>
      <c r="JRD51" s="467"/>
      <c r="JRE51" s="467"/>
      <c r="JRF51" s="467"/>
      <c r="JRG51" s="467"/>
      <c r="JRH51" s="467"/>
      <c r="JRI51" s="467"/>
      <c r="JRJ51" s="467"/>
      <c r="JRK51" s="467"/>
      <c r="JRL51" s="467"/>
      <c r="JRM51" s="467"/>
      <c r="JRN51" s="467"/>
      <c r="JRO51" s="467"/>
      <c r="JRP51" s="467"/>
      <c r="JRQ51" s="467"/>
      <c r="JRR51" s="467"/>
      <c r="JRS51" s="467"/>
      <c r="JRT51" s="467"/>
      <c r="JRU51" s="467"/>
      <c r="JRV51" s="467"/>
      <c r="JRW51" s="467"/>
      <c r="JRX51" s="467"/>
      <c r="JRY51" s="467"/>
      <c r="JRZ51" s="467"/>
      <c r="JSA51" s="467"/>
      <c r="JSB51" s="467"/>
      <c r="JSC51" s="467"/>
      <c r="JSD51" s="467"/>
      <c r="JSE51" s="467"/>
      <c r="JSF51" s="467"/>
      <c r="JSG51" s="467"/>
      <c r="JSH51" s="467"/>
      <c r="JSI51" s="467"/>
      <c r="JSJ51" s="467"/>
      <c r="JSK51" s="467"/>
      <c r="JSL51" s="467"/>
      <c r="JSM51" s="467"/>
      <c r="JSN51" s="467"/>
      <c r="JSO51" s="467"/>
      <c r="JSP51" s="467"/>
      <c r="JSQ51" s="467"/>
      <c r="JSR51" s="467"/>
      <c r="JSS51" s="467"/>
      <c r="JST51" s="467"/>
      <c r="JSU51" s="467"/>
      <c r="JSV51" s="467"/>
      <c r="JSW51" s="467"/>
      <c r="JSX51" s="467"/>
      <c r="JSY51" s="467"/>
      <c r="JSZ51" s="467"/>
      <c r="JTA51" s="467"/>
      <c r="JTB51" s="467"/>
      <c r="JTC51" s="467"/>
      <c r="JTD51" s="467"/>
      <c r="JTE51" s="467"/>
      <c r="JTF51" s="467"/>
      <c r="JTG51" s="467"/>
      <c r="JTH51" s="467"/>
      <c r="JTI51" s="467"/>
      <c r="JTJ51" s="467"/>
      <c r="JTK51" s="467"/>
      <c r="JTL51" s="467"/>
      <c r="JTM51" s="467"/>
      <c r="JTN51" s="467"/>
      <c r="JTO51" s="467"/>
      <c r="JTP51" s="467"/>
      <c r="JTQ51" s="467"/>
      <c r="JTR51" s="467"/>
      <c r="JTS51" s="467"/>
      <c r="JTT51" s="467"/>
      <c r="JTU51" s="467"/>
      <c r="JTV51" s="467"/>
      <c r="JTW51" s="467"/>
      <c r="JTX51" s="467"/>
      <c r="JTY51" s="467"/>
      <c r="JTZ51" s="467"/>
      <c r="JUA51" s="467"/>
      <c r="JUB51" s="467"/>
      <c r="JUC51" s="467"/>
      <c r="JUD51" s="467"/>
      <c r="JUE51" s="467"/>
      <c r="JUF51" s="467"/>
      <c r="JUG51" s="467"/>
      <c r="JUH51" s="467"/>
      <c r="JUI51" s="467"/>
      <c r="JUJ51" s="467"/>
      <c r="JUK51" s="467"/>
      <c r="JUL51" s="467"/>
      <c r="JUM51" s="467"/>
      <c r="JUN51" s="467"/>
      <c r="JUO51" s="467"/>
      <c r="JUP51" s="467"/>
      <c r="JUQ51" s="467"/>
      <c r="JUR51" s="467"/>
      <c r="JUS51" s="467"/>
      <c r="JUT51" s="467"/>
      <c r="JUU51" s="467"/>
      <c r="JUV51" s="467"/>
      <c r="JUW51" s="467"/>
      <c r="JUX51" s="467"/>
      <c r="JUY51" s="467"/>
      <c r="JUZ51" s="467"/>
      <c r="JVA51" s="467"/>
      <c r="JVB51" s="467"/>
      <c r="JVC51" s="467"/>
      <c r="JVD51" s="467"/>
      <c r="JVE51" s="467"/>
      <c r="JVF51" s="467"/>
      <c r="JVG51" s="467"/>
      <c r="JVH51" s="467"/>
      <c r="JVI51" s="467"/>
      <c r="JVJ51" s="467"/>
      <c r="JVK51" s="467"/>
      <c r="JVL51" s="467"/>
      <c r="JVM51" s="467"/>
      <c r="JVN51" s="467"/>
      <c r="JVO51" s="467"/>
      <c r="JVP51" s="467"/>
      <c r="JVQ51" s="467"/>
      <c r="JVR51" s="467"/>
      <c r="JVS51" s="467"/>
      <c r="JVT51" s="467"/>
      <c r="JVU51" s="467"/>
      <c r="JVV51" s="467"/>
      <c r="JVW51" s="467"/>
      <c r="JVX51" s="467"/>
      <c r="JVY51" s="467"/>
      <c r="JVZ51" s="467"/>
      <c r="JWA51" s="467"/>
      <c r="JWB51" s="467"/>
      <c r="JWC51" s="467"/>
      <c r="JWD51" s="467"/>
      <c r="JWE51" s="467"/>
      <c r="JWF51" s="467"/>
      <c r="JWG51" s="467"/>
      <c r="JWH51" s="467"/>
      <c r="JWI51" s="467"/>
      <c r="JWJ51" s="467"/>
      <c r="JWK51" s="467"/>
      <c r="JWL51" s="467"/>
      <c r="JWM51" s="467"/>
      <c r="JWN51" s="467"/>
      <c r="JWO51" s="467"/>
      <c r="JWP51" s="467"/>
      <c r="JWQ51" s="467"/>
      <c r="JWR51" s="467"/>
      <c r="JWS51" s="467"/>
      <c r="JWT51" s="467"/>
      <c r="JWU51" s="467"/>
      <c r="JWV51" s="467"/>
      <c r="JWW51" s="467"/>
      <c r="JWX51" s="467"/>
      <c r="JWY51" s="467"/>
      <c r="JWZ51" s="467"/>
      <c r="JXA51" s="467"/>
      <c r="JXB51" s="467"/>
      <c r="JXC51" s="467"/>
      <c r="JXD51" s="467"/>
      <c r="JXE51" s="467"/>
      <c r="JXF51" s="467"/>
      <c r="JXG51" s="467"/>
      <c r="JXH51" s="467"/>
      <c r="JXI51" s="467"/>
      <c r="JXJ51" s="467"/>
      <c r="JXK51" s="467"/>
      <c r="JXL51" s="467"/>
      <c r="JXM51" s="467"/>
      <c r="JXN51" s="467"/>
      <c r="JXO51" s="467"/>
      <c r="JXP51" s="467"/>
      <c r="JXQ51" s="467"/>
      <c r="JXR51" s="467"/>
      <c r="JXS51" s="467"/>
      <c r="JXT51" s="467"/>
      <c r="JXU51" s="467"/>
      <c r="JXV51" s="467"/>
      <c r="JXW51" s="467"/>
      <c r="JXX51" s="467"/>
      <c r="JXY51" s="467"/>
      <c r="JXZ51" s="467"/>
      <c r="JYA51" s="467"/>
      <c r="JYB51" s="467"/>
      <c r="JYC51" s="467"/>
      <c r="JYD51" s="467"/>
      <c r="JYE51" s="467"/>
      <c r="JYF51" s="467"/>
      <c r="JYG51" s="467"/>
      <c r="JYH51" s="467"/>
      <c r="JYI51" s="467"/>
      <c r="JYJ51" s="467"/>
      <c r="JYK51" s="467"/>
      <c r="JYL51" s="467"/>
      <c r="JYM51" s="467"/>
      <c r="JYN51" s="467"/>
      <c r="JYO51" s="467"/>
      <c r="JYP51" s="467"/>
      <c r="JYQ51" s="467"/>
      <c r="JYR51" s="467"/>
      <c r="JYS51" s="467"/>
      <c r="JYT51" s="467"/>
      <c r="JYU51" s="467"/>
      <c r="JYV51" s="467"/>
      <c r="JYW51" s="467"/>
      <c r="JYX51" s="467"/>
      <c r="JYY51" s="467"/>
      <c r="JYZ51" s="467"/>
      <c r="JZA51" s="467"/>
      <c r="JZB51" s="467"/>
      <c r="JZC51" s="467"/>
      <c r="JZD51" s="467"/>
      <c r="JZE51" s="467"/>
      <c r="JZF51" s="467"/>
      <c r="JZG51" s="467"/>
      <c r="JZH51" s="467"/>
      <c r="JZI51" s="467"/>
      <c r="JZJ51" s="467"/>
      <c r="JZK51" s="467"/>
      <c r="JZL51" s="467"/>
      <c r="JZM51" s="467"/>
      <c r="JZN51" s="467"/>
      <c r="JZO51" s="467"/>
      <c r="JZP51" s="467"/>
      <c r="JZQ51" s="467"/>
      <c r="JZR51" s="467"/>
      <c r="JZS51" s="467"/>
      <c r="JZT51" s="467"/>
      <c r="JZU51" s="467"/>
      <c r="JZV51" s="467"/>
      <c r="JZW51" s="467"/>
      <c r="JZX51" s="467"/>
      <c r="JZY51" s="467"/>
      <c r="JZZ51" s="467"/>
      <c r="KAA51" s="467"/>
      <c r="KAB51" s="467"/>
      <c r="KAC51" s="467"/>
      <c r="KAD51" s="467"/>
      <c r="KAE51" s="467"/>
      <c r="KAF51" s="467"/>
      <c r="KAG51" s="467"/>
      <c r="KAH51" s="467"/>
      <c r="KAI51" s="467"/>
      <c r="KAJ51" s="467"/>
      <c r="KAK51" s="467"/>
      <c r="KAL51" s="467"/>
      <c r="KAM51" s="467"/>
      <c r="KAN51" s="467"/>
      <c r="KAO51" s="467"/>
      <c r="KAP51" s="467"/>
      <c r="KAQ51" s="467"/>
      <c r="KAR51" s="467"/>
      <c r="KAS51" s="467"/>
      <c r="KAT51" s="467"/>
      <c r="KAU51" s="467"/>
      <c r="KAV51" s="467"/>
      <c r="KAW51" s="467"/>
      <c r="KAX51" s="467"/>
      <c r="KAY51" s="467"/>
      <c r="KAZ51" s="467"/>
      <c r="KBA51" s="467"/>
      <c r="KBB51" s="467"/>
      <c r="KBC51" s="467"/>
      <c r="KBD51" s="467"/>
      <c r="KBE51" s="467"/>
      <c r="KBF51" s="467"/>
      <c r="KBG51" s="467"/>
      <c r="KBH51" s="467"/>
      <c r="KBI51" s="467"/>
      <c r="KBJ51" s="467"/>
      <c r="KBK51" s="467"/>
      <c r="KBL51" s="467"/>
      <c r="KBM51" s="467"/>
      <c r="KBN51" s="467"/>
      <c r="KBO51" s="467"/>
      <c r="KBP51" s="467"/>
      <c r="KBQ51" s="467"/>
      <c r="KBR51" s="467"/>
      <c r="KBS51" s="467"/>
      <c r="KBT51" s="467"/>
      <c r="KBU51" s="467"/>
      <c r="KBV51" s="467"/>
      <c r="KBW51" s="467"/>
      <c r="KBX51" s="467"/>
      <c r="KBY51" s="467"/>
      <c r="KBZ51" s="467"/>
      <c r="KCA51" s="467"/>
      <c r="KCB51" s="467"/>
      <c r="KCC51" s="467"/>
      <c r="KCD51" s="467"/>
      <c r="KCE51" s="467"/>
      <c r="KCF51" s="467"/>
      <c r="KCG51" s="467"/>
      <c r="KCH51" s="467"/>
      <c r="KCI51" s="467"/>
      <c r="KCJ51" s="467"/>
      <c r="KCK51" s="467"/>
      <c r="KCL51" s="467"/>
      <c r="KCM51" s="467"/>
      <c r="KCN51" s="467"/>
      <c r="KCO51" s="467"/>
      <c r="KCP51" s="467"/>
      <c r="KCQ51" s="467"/>
      <c r="KCR51" s="467"/>
      <c r="KCS51" s="467"/>
      <c r="KCT51" s="467"/>
      <c r="KCU51" s="467"/>
      <c r="KCV51" s="467"/>
      <c r="KCW51" s="467"/>
      <c r="KCX51" s="467"/>
      <c r="KCY51" s="467"/>
      <c r="KCZ51" s="467"/>
      <c r="KDA51" s="467"/>
      <c r="KDB51" s="467"/>
      <c r="KDC51" s="467"/>
      <c r="KDD51" s="467"/>
      <c r="KDE51" s="467"/>
      <c r="KDF51" s="467"/>
      <c r="KDG51" s="467"/>
      <c r="KDH51" s="467"/>
      <c r="KDI51" s="467"/>
      <c r="KDJ51" s="467"/>
      <c r="KDK51" s="467"/>
      <c r="KDL51" s="467"/>
      <c r="KDM51" s="467"/>
      <c r="KDN51" s="467"/>
      <c r="KDO51" s="467"/>
      <c r="KDP51" s="467"/>
      <c r="KDQ51" s="467"/>
      <c r="KDR51" s="467"/>
      <c r="KDS51" s="467"/>
      <c r="KDT51" s="467"/>
      <c r="KDU51" s="467"/>
      <c r="KDV51" s="467"/>
      <c r="KDW51" s="467"/>
      <c r="KDX51" s="467"/>
      <c r="KDY51" s="467"/>
      <c r="KDZ51" s="467"/>
      <c r="KEA51" s="467"/>
      <c r="KEB51" s="467"/>
      <c r="KEC51" s="467"/>
      <c r="KED51" s="467"/>
      <c r="KEE51" s="467"/>
      <c r="KEF51" s="467"/>
      <c r="KEG51" s="467"/>
      <c r="KEH51" s="467"/>
      <c r="KEI51" s="467"/>
      <c r="KEJ51" s="467"/>
      <c r="KEK51" s="467"/>
      <c r="KEL51" s="467"/>
      <c r="KEM51" s="467"/>
      <c r="KEN51" s="467"/>
      <c r="KEO51" s="467"/>
      <c r="KEP51" s="467"/>
      <c r="KEQ51" s="467"/>
      <c r="KER51" s="467"/>
      <c r="KES51" s="467"/>
      <c r="KET51" s="467"/>
      <c r="KEU51" s="467"/>
      <c r="KEV51" s="467"/>
      <c r="KEW51" s="467"/>
      <c r="KEX51" s="467"/>
      <c r="KEY51" s="467"/>
      <c r="KEZ51" s="467"/>
      <c r="KFA51" s="467"/>
      <c r="KFB51" s="467"/>
      <c r="KFC51" s="467"/>
      <c r="KFD51" s="467"/>
      <c r="KFE51" s="467"/>
      <c r="KFF51" s="467"/>
      <c r="KFG51" s="467"/>
      <c r="KFH51" s="467"/>
      <c r="KFI51" s="467"/>
      <c r="KFJ51" s="467"/>
      <c r="KFK51" s="467"/>
      <c r="KFL51" s="467"/>
      <c r="KFM51" s="467"/>
      <c r="KFN51" s="467"/>
      <c r="KFO51" s="467"/>
      <c r="KFP51" s="467"/>
      <c r="KFQ51" s="467"/>
      <c r="KFR51" s="467"/>
      <c r="KFS51" s="467"/>
      <c r="KFT51" s="467"/>
      <c r="KFU51" s="467"/>
      <c r="KFV51" s="467"/>
      <c r="KFW51" s="467"/>
      <c r="KFX51" s="467"/>
      <c r="KFY51" s="467"/>
      <c r="KFZ51" s="467"/>
      <c r="KGA51" s="467"/>
      <c r="KGB51" s="467"/>
      <c r="KGC51" s="467"/>
      <c r="KGD51" s="467"/>
      <c r="KGE51" s="467"/>
      <c r="KGF51" s="467"/>
      <c r="KGG51" s="467"/>
      <c r="KGH51" s="467"/>
      <c r="KGI51" s="467"/>
      <c r="KGJ51" s="467"/>
      <c r="KGK51" s="467"/>
      <c r="KGL51" s="467"/>
      <c r="KGM51" s="467"/>
      <c r="KGN51" s="467"/>
      <c r="KGO51" s="467"/>
      <c r="KGP51" s="467"/>
      <c r="KGQ51" s="467"/>
      <c r="KGR51" s="467"/>
      <c r="KGS51" s="467"/>
      <c r="KGT51" s="467"/>
      <c r="KGU51" s="467"/>
      <c r="KGV51" s="467"/>
      <c r="KGW51" s="467"/>
      <c r="KGX51" s="467"/>
      <c r="KGY51" s="467"/>
      <c r="KGZ51" s="467"/>
      <c r="KHA51" s="467"/>
      <c r="KHB51" s="467"/>
      <c r="KHC51" s="467"/>
      <c r="KHD51" s="467"/>
      <c r="KHE51" s="467"/>
      <c r="KHF51" s="467"/>
      <c r="KHG51" s="467"/>
      <c r="KHH51" s="467"/>
      <c r="KHI51" s="467"/>
      <c r="KHJ51" s="467"/>
      <c r="KHK51" s="467"/>
      <c r="KHL51" s="467"/>
      <c r="KHM51" s="467"/>
      <c r="KHN51" s="467"/>
      <c r="KHO51" s="467"/>
      <c r="KHP51" s="467"/>
      <c r="KHQ51" s="467"/>
      <c r="KHR51" s="467"/>
      <c r="KHS51" s="467"/>
      <c r="KHT51" s="467"/>
      <c r="KHU51" s="467"/>
      <c r="KHV51" s="467"/>
      <c r="KHW51" s="467"/>
      <c r="KHX51" s="467"/>
      <c r="KHY51" s="467"/>
      <c r="KHZ51" s="467"/>
      <c r="KIA51" s="467"/>
      <c r="KIB51" s="467"/>
      <c r="KIC51" s="467"/>
      <c r="KID51" s="467"/>
      <c r="KIE51" s="467"/>
      <c r="KIF51" s="467"/>
      <c r="KIG51" s="467"/>
      <c r="KIH51" s="467"/>
      <c r="KII51" s="467"/>
      <c r="KIJ51" s="467"/>
      <c r="KIK51" s="467"/>
      <c r="KIL51" s="467"/>
      <c r="KIM51" s="467"/>
      <c r="KIN51" s="467"/>
      <c r="KIO51" s="467"/>
      <c r="KIP51" s="467"/>
      <c r="KIQ51" s="467"/>
      <c r="KIR51" s="467"/>
      <c r="KIS51" s="467"/>
      <c r="KIT51" s="467"/>
      <c r="KIU51" s="467"/>
      <c r="KIV51" s="467"/>
      <c r="KIW51" s="467"/>
      <c r="KIX51" s="467"/>
      <c r="KIY51" s="467"/>
      <c r="KIZ51" s="467"/>
      <c r="KJA51" s="467"/>
      <c r="KJB51" s="467"/>
      <c r="KJC51" s="467"/>
      <c r="KJD51" s="467"/>
      <c r="KJE51" s="467"/>
      <c r="KJF51" s="467"/>
      <c r="KJG51" s="467"/>
      <c r="KJH51" s="467"/>
      <c r="KJI51" s="467"/>
      <c r="KJJ51" s="467"/>
      <c r="KJK51" s="467"/>
      <c r="KJL51" s="467"/>
      <c r="KJM51" s="467"/>
      <c r="KJN51" s="467"/>
      <c r="KJO51" s="467"/>
      <c r="KJP51" s="467"/>
      <c r="KJQ51" s="467"/>
      <c r="KJR51" s="467"/>
      <c r="KJS51" s="467"/>
      <c r="KJT51" s="467"/>
      <c r="KJU51" s="467"/>
      <c r="KJV51" s="467"/>
      <c r="KJW51" s="467"/>
      <c r="KJX51" s="467"/>
      <c r="KJY51" s="467"/>
      <c r="KJZ51" s="467"/>
      <c r="KKA51" s="467"/>
      <c r="KKB51" s="467"/>
      <c r="KKC51" s="467"/>
      <c r="KKD51" s="467"/>
      <c r="KKE51" s="467"/>
      <c r="KKF51" s="467"/>
      <c r="KKG51" s="467"/>
      <c r="KKH51" s="467"/>
      <c r="KKI51" s="467"/>
      <c r="KKJ51" s="467"/>
      <c r="KKK51" s="467"/>
      <c r="KKL51" s="467"/>
      <c r="KKM51" s="467"/>
      <c r="KKN51" s="467"/>
      <c r="KKO51" s="467"/>
      <c r="KKP51" s="467"/>
      <c r="KKQ51" s="467"/>
      <c r="KKR51" s="467"/>
      <c r="KKS51" s="467"/>
      <c r="KKT51" s="467"/>
      <c r="KKU51" s="467"/>
      <c r="KKV51" s="467"/>
      <c r="KKW51" s="467"/>
      <c r="KKX51" s="467"/>
      <c r="KKY51" s="467"/>
      <c r="KKZ51" s="467"/>
      <c r="KLA51" s="467"/>
      <c r="KLB51" s="467"/>
      <c r="KLC51" s="467"/>
      <c r="KLD51" s="467"/>
      <c r="KLE51" s="467"/>
      <c r="KLF51" s="467"/>
      <c r="KLG51" s="467"/>
      <c r="KLH51" s="467"/>
      <c r="KLI51" s="467"/>
      <c r="KLJ51" s="467"/>
      <c r="KLK51" s="467"/>
      <c r="KLL51" s="467"/>
      <c r="KLM51" s="467"/>
      <c r="KLN51" s="467"/>
      <c r="KLO51" s="467"/>
      <c r="KLP51" s="467"/>
      <c r="KLQ51" s="467"/>
      <c r="KLR51" s="467"/>
      <c r="KLS51" s="467"/>
      <c r="KLT51" s="467"/>
      <c r="KLU51" s="467"/>
      <c r="KLV51" s="467"/>
      <c r="KLW51" s="467"/>
      <c r="KLX51" s="467"/>
      <c r="KLY51" s="467"/>
      <c r="KLZ51" s="467"/>
      <c r="KMA51" s="467"/>
      <c r="KMB51" s="467"/>
      <c r="KMC51" s="467"/>
      <c r="KMD51" s="467"/>
      <c r="KME51" s="467"/>
      <c r="KMF51" s="467"/>
      <c r="KMG51" s="467"/>
      <c r="KMH51" s="467"/>
      <c r="KMI51" s="467"/>
      <c r="KMJ51" s="467"/>
      <c r="KMK51" s="467"/>
      <c r="KML51" s="467"/>
      <c r="KMM51" s="467"/>
      <c r="KMN51" s="467"/>
      <c r="KMO51" s="467"/>
      <c r="KMP51" s="467"/>
      <c r="KMQ51" s="467"/>
      <c r="KMR51" s="467"/>
      <c r="KMS51" s="467"/>
      <c r="KMT51" s="467"/>
      <c r="KMU51" s="467"/>
      <c r="KMV51" s="467"/>
      <c r="KMW51" s="467"/>
      <c r="KMX51" s="467"/>
      <c r="KMY51" s="467"/>
      <c r="KMZ51" s="467"/>
      <c r="KNA51" s="467"/>
      <c r="KNB51" s="467"/>
      <c r="KNC51" s="467"/>
      <c r="KND51" s="467"/>
      <c r="KNE51" s="467"/>
      <c r="KNF51" s="467"/>
      <c r="KNG51" s="467"/>
      <c r="KNH51" s="467"/>
      <c r="KNI51" s="467"/>
      <c r="KNJ51" s="467"/>
      <c r="KNK51" s="467"/>
      <c r="KNL51" s="467"/>
      <c r="KNM51" s="467"/>
      <c r="KNN51" s="467"/>
      <c r="KNO51" s="467"/>
      <c r="KNP51" s="467"/>
      <c r="KNQ51" s="467"/>
      <c r="KNR51" s="467"/>
      <c r="KNS51" s="467"/>
      <c r="KNT51" s="467"/>
      <c r="KNU51" s="467"/>
      <c r="KNV51" s="467"/>
      <c r="KNW51" s="467"/>
      <c r="KNX51" s="467"/>
      <c r="KNY51" s="467"/>
      <c r="KNZ51" s="467"/>
      <c r="KOA51" s="467"/>
      <c r="KOB51" s="467"/>
      <c r="KOC51" s="467"/>
      <c r="KOD51" s="467"/>
      <c r="KOE51" s="467"/>
      <c r="KOF51" s="467"/>
      <c r="KOG51" s="467"/>
      <c r="KOH51" s="467"/>
      <c r="KOI51" s="467"/>
      <c r="KOJ51" s="467"/>
      <c r="KOK51" s="467"/>
      <c r="KOL51" s="467"/>
      <c r="KOM51" s="467"/>
      <c r="KON51" s="467"/>
      <c r="KOO51" s="467"/>
      <c r="KOP51" s="467"/>
      <c r="KOQ51" s="467"/>
      <c r="KOR51" s="467"/>
      <c r="KOS51" s="467"/>
      <c r="KOT51" s="467"/>
      <c r="KOU51" s="467"/>
      <c r="KOV51" s="467"/>
      <c r="KOW51" s="467"/>
      <c r="KOX51" s="467"/>
      <c r="KOY51" s="467"/>
      <c r="KOZ51" s="467"/>
      <c r="KPA51" s="467"/>
      <c r="KPB51" s="467"/>
      <c r="KPC51" s="467"/>
      <c r="KPD51" s="467"/>
      <c r="KPE51" s="467"/>
      <c r="KPF51" s="467"/>
      <c r="KPG51" s="467"/>
      <c r="KPH51" s="467"/>
      <c r="KPI51" s="467"/>
      <c r="KPJ51" s="467"/>
      <c r="KPK51" s="467"/>
      <c r="KPL51" s="467"/>
      <c r="KPM51" s="467"/>
      <c r="KPN51" s="467"/>
      <c r="KPO51" s="467"/>
      <c r="KPP51" s="467"/>
      <c r="KPQ51" s="467"/>
      <c r="KPR51" s="467"/>
      <c r="KPS51" s="467"/>
      <c r="KPT51" s="467"/>
      <c r="KPU51" s="467"/>
      <c r="KPV51" s="467"/>
      <c r="KPW51" s="467"/>
      <c r="KPX51" s="467"/>
      <c r="KPY51" s="467"/>
      <c r="KPZ51" s="467"/>
      <c r="KQA51" s="467"/>
      <c r="KQB51" s="467"/>
      <c r="KQC51" s="467"/>
      <c r="KQD51" s="467"/>
      <c r="KQE51" s="467"/>
      <c r="KQF51" s="467"/>
      <c r="KQG51" s="467"/>
      <c r="KQH51" s="467"/>
      <c r="KQI51" s="467"/>
      <c r="KQJ51" s="467"/>
      <c r="KQK51" s="467"/>
      <c r="KQL51" s="467"/>
      <c r="KQM51" s="467"/>
      <c r="KQN51" s="467"/>
      <c r="KQO51" s="467"/>
      <c r="KQP51" s="467"/>
      <c r="KQQ51" s="467"/>
      <c r="KQR51" s="467"/>
      <c r="KQS51" s="467"/>
      <c r="KQT51" s="467"/>
      <c r="KQU51" s="467"/>
      <c r="KQV51" s="467"/>
      <c r="KQW51" s="467"/>
      <c r="KQX51" s="467"/>
      <c r="KQY51" s="467"/>
      <c r="KQZ51" s="467"/>
      <c r="KRA51" s="467"/>
      <c r="KRB51" s="467"/>
      <c r="KRC51" s="467"/>
      <c r="KRD51" s="467"/>
      <c r="KRE51" s="467"/>
      <c r="KRF51" s="467"/>
      <c r="KRG51" s="467"/>
      <c r="KRH51" s="467"/>
      <c r="KRI51" s="467"/>
      <c r="KRJ51" s="467"/>
      <c r="KRK51" s="467"/>
      <c r="KRL51" s="467"/>
      <c r="KRM51" s="467"/>
      <c r="KRN51" s="467"/>
      <c r="KRO51" s="467"/>
      <c r="KRP51" s="467"/>
      <c r="KRQ51" s="467"/>
      <c r="KRR51" s="467"/>
      <c r="KRS51" s="467"/>
      <c r="KRT51" s="467"/>
      <c r="KRU51" s="467"/>
      <c r="KRV51" s="467"/>
      <c r="KRW51" s="467"/>
      <c r="KRX51" s="467"/>
      <c r="KRY51" s="467"/>
      <c r="KRZ51" s="467"/>
      <c r="KSA51" s="467"/>
      <c r="KSB51" s="467"/>
      <c r="KSC51" s="467"/>
      <c r="KSD51" s="467"/>
      <c r="KSE51" s="467"/>
      <c r="KSF51" s="467"/>
      <c r="KSG51" s="467"/>
      <c r="KSH51" s="467"/>
      <c r="KSI51" s="467"/>
      <c r="KSJ51" s="467"/>
      <c r="KSK51" s="467"/>
      <c r="KSL51" s="467"/>
      <c r="KSM51" s="467"/>
      <c r="KSN51" s="467"/>
      <c r="KSO51" s="467"/>
      <c r="KSP51" s="467"/>
      <c r="KSQ51" s="467"/>
      <c r="KSR51" s="467"/>
      <c r="KSS51" s="467"/>
      <c r="KST51" s="467"/>
      <c r="KSU51" s="467"/>
      <c r="KSV51" s="467"/>
      <c r="KSW51" s="467"/>
      <c r="KSX51" s="467"/>
      <c r="KSY51" s="467"/>
      <c r="KSZ51" s="467"/>
      <c r="KTA51" s="467"/>
      <c r="KTB51" s="467"/>
      <c r="KTC51" s="467"/>
      <c r="KTD51" s="467"/>
      <c r="KTE51" s="467"/>
      <c r="KTF51" s="467"/>
      <c r="KTG51" s="467"/>
      <c r="KTH51" s="467"/>
      <c r="KTI51" s="467"/>
      <c r="KTJ51" s="467"/>
      <c r="KTK51" s="467"/>
      <c r="KTL51" s="467"/>
      <c r="KTM51" s="467"/>
      <c r="KTN51" s="467"/>
      <c r="KTO51" s="467"/>
      <c r="KTP51" s="467"/>
      <c r="KTQ51" s="467"/>
      <c r="KTR51" s="467"/>
      <c r="KTS51" s="467"/>
      <c r="KTT51" s="467"/>
      <c r="KTU51" s="467"/>
      <c r="KTV51" s="467"/>
      <c r="KTW51" s="467"/>
      <c r="KTX51" s="467"/>
      <c r="KTY51" s="467"/>
      <c r="KTZ51" s="467"/>
      <c r="KUA51" s="467"/>
      <c r="KUB51" s="467"/>
      <c r="KUC51" s="467"/>
      <c r="KUD51" s="467"/>
      <c r="KUE51" s="467"/>
      <c r="KUF51" s="467"/>
      <c r="KUG51" s="467"/>
      <c r="KUH51" s="467"/>
      <c r="KUI51" s="467"/>
      <c r="KUJ51" s="467"/>
      <c r="KUK51" s="467"/>
      <c r="KUL51" s="467"/>
      <c r="KUM51" s="467"/>
      <c r="KUN51" s="467"/>
      <c r="KUO51" s="467"/>
      <c r="KUP51" s="467"/>
      <c r="KUQ51" s="467"/>
      <c r="KUR51" s="467"/>
      <c r="KUS51" s="467"/>
      <c r="KUT51" s="467"/>
      <c r="KUU51" s="467"/>
      <c r="KUV51" s="467"/>
      <c r="KUW51" s="467"/>
      <c r="KUX51" s="467"/>
      <c r="KUY51" s="467"/>
      <c r="KUZ51" s="467"/>
      <c r="KVA51" s="467"/>
      <c r="KVB51" s="467"/>
      <c r="KVC51" s="467"/>
      <c r="KVD51" s="467"/>
      <c r="KVE51" s="467"/>
      <c r="KVF51" s="467"/>
      <c r="KVG51" s="467"/>
      <c r="KVH51" s="467"/>
      <c r="KVI51" s="467"/>
      <c r="KVJ51" s="467"/>
      <c r="KVK51" s="467"/>
      <c r="KVL51" s="467"/>
      <c r="KVM51" s="467"/>
      <c r="KVN51" s="467"/>
      <c r="KVO51" s="467"/>
      <c r="KVP51" s="467"/>
      <c r="KVQ51" s="467"/>
      <c r="KVR51" s="467"/>
      <c r="KVS51" s="467"/>
      <c r="KVT51" s="467"/>
      <c r="KVU51" s="467"/>
      <c r="KVV51" s="467"/>
      <c r="KVW51" s="467"/>
      <c r="KVX51" s="467"/>
      <c r="KVY51" s="467"/>
      <c r="KVZ51" s="467"/>
      <c r="KWA51" s="467"/>
      <c r="KWB51" s="467"/>
      <c r="KWC51" s="467"/>
      <c r="KWD51" s="467"/>
      <c r="KWE51" s="467"/>
      <c r="KWF51" s="467"/>
      <c r="KWG51" s="467"/>
      <c r="KWH51" s="467"/>
      <c r="KWI51" s="467"/>
      <c r="KWJ51" s="467"/>
      <c r="KWK51" s="467"/>
      <c r="KWL51" s="467"/>
      <c r="KWM51" s="467"/>
      <c r="KWN51" s="467"/>
      <c r="KWO51" s="467"/>
      <c r="KWP51" s="467"/>
      <c r="KWQ51" s="467"/>
      <c r="KWR51" s="467"/>
      <c r="KWS51" s="467"/>
      <c r="KWT51" s="467"/>
      <c r="KWU51" s="467"/>
      <c r="KWV51" s="467"/>
      <c r="KWW51" s="467"/>
      <c r="KWX51" s="467"/>
      <c r="KWY51" s="467"/>
      <c r="KWZ51" s="467"/>
      <c r="KXA51" s="467"/>
      <c r="KXB51" s="467"/>
      <c r="KXC51" s="467"/>
      <c r="KXD51" s="467"/>
      <c r="KXE51" s="467"/>
      <c r="KXF51" s="467"/>
      <c r="KXG51" s="467"/>
      <c r="KXH51" s="467"/>
      <c r="KXI51" s="467"/>
      <c r="KXJ51" s="467"/>
      <c r="KXK51" s="467"/>
      <c r="KXL51" s="467"/>
      <c r="KXM51" s="467"/>
      <c r="KXN51" s="467"/>
      <c r="KXO51" s="467"/>
      <c r="KXP51" s="467"/>
      <c r="KXQ51" s="467"/>
      <c r="KXR51" s="467"/>
      <c r="KXS51" s="467"/>
      <c r="KXT51" s="467"/>
      <c r="KXU51" s="467"/>
      <c r="KXV51" s="467"/>
      <c r="KXW51" s="467"/>
      <c r="KXX51" s="467"/>
      <c r="KXY51" s="467"/>
      <c r="KXZ51" s="467"/>
      <c r="KYA51" s="467"/>
      <c r="KYB51" s="467"/>
      <c r="KYC51" s="467"/>
      <c r="KYD51" s="467"/>
      <c r="KYE51" s="467"/>
      <c r="KYF51" s="467"/>
      <c r="KYG51" s="467"/>
      <c r="KYH51" s="467"/>
      <c r="KYI51" s="467"/>
      <c r="KYJ51" s="467"/>
      <c r="KYK51" s="467"/>
      <c r="KYL51" s="467"/>
      <c r="KYM51" s="467"/>
      <c r="KYN51" s="467"/>
      <c r="KYO51" s="467"/>
      <c r="KYP51" s="467"/>
      <c r="KYQ51" s="467"/>
      <c r="KYR51" s="467"/>
      <c r="KYS51" s="467"/>
      <c r="KYT51" s="467"/>
      <c r="KYU51" s="467"/>
      <c r="KYV51" s="467"/>
      <c r="KYW51" s="467"/>
      <c r="KYX51" s="467"/>
      <c r="KYY51" s="467"/>
      <c r="KYZ51" s="467"/>
      <c r="KZA51" s="467"/>
      <c r="KZB51" s="467"/>
      <c r="KZC51" s="467"/>
      <c r="KZD51" s="467"/>
      <c r="KZE51" s="467"/>
      <c r="KZF51" s="467"/>
      <c r="KZG51" s="467"/>
      <c r="KZH51" s="467"/>
      <c r="KZI51" s="467"/>
      <c r="KZJ51" s="467"/>
      <c r="KZK51" s="467"/>
      <c r="KZL51" s="467"/>
      <c r="KZM51" s="467"/>
      <c r="KZN51" s="467"/>
      <c r="KZO51" s="467"/>
      <c r="KZP51" s="467"/>
      <c r="KZQ51" s="467"/>
      <c r="KZR51" s="467"/>
      <c r="KZS51" s="467"/>
      <c r="KZT51" s="467"/>
      <c r="KZU51" s="467"/>
      <c r="KZV51" s="467"/>
      <c r="KZW51" s="467"/>
      <c r="KZX51" s="467"/>
      <c r="KZY51" s="467"/>
      <c r="KZZ51" s="467"/>
      <c r="LAA51" s="467"/>
      <c r="LAB51" s="467"/>
      <c r="LAC51" s="467"/>
      <c r="LAD51" s="467"/>
      <c r="LAE51" s="467"/>
      <c r="LAF51" s="467"/>
      <c r="LAG51" s="467"/>
      <c r="LAH51" s="467"/>
      <c r="LAI51" s="467"/>
      <c r="LAJ51" s="467"/>
      <c r="LAK51" s="467"/>
      <c r="LAL51" s="467"/>
      <c r="LAM51" s="467"/>
      <c r="LAN51" s="467"/>
      <c r="LAO51" s="467"/>
      <c r="LAP51" s="467"/>
      <c r="LAQ51" s="467"/>
      <c r="LAR51" s="467"/>
      <c r="LAS51" s="467"/>
      <c r="LAT51" s="467"/>
      <c r="LAU51" s="467"/>
      <c r="LAV51" s="467"/>
      <c r="LAW51" s="467"/>
      <c r="LAX51" s="467"/>
      <c r="LAY51" s="467"/>
      <c r="LAZ51" s="467"/>
      <c r="LBA51" s="467"/>
      <c r="LBB51" s="467"/>
      <c r="LBC51" s="467"/>
      <c r="LBD51" s="467"/>
      <c r="LBE51" s="467"/>
      <c r="LBF51" s="467"/>
      <c r="LBG51" s="467"/>
      <c r="LBH51" s="467"/>
      <c r="LBI51" s="467"/>
      <c r="LBJ51" s="467"/>
      <c r="LBK51" s="467"/>
      <c r="LBL51" s="467"/>
      <c r="LBM51" s="467"/>
      <c r="LBN51" s="467"/>
      <c r="LBO51" s="467"/>
      <c r="LBP51" s="467"/>
      <c r="LBQ51" s="467"/>
      <c r="LBR51" s="467"/>
      <c r="LBS51" s="467"/>
      <c r="LBT51" s="467"/>
      <c r="LBU51" s="467"/>
      <c r="LBV51" s="467"/>
      <c r="LBW51" s="467"/>
      <c r="LBX51" s="467"/>
      <c r="LBY51" s="467"/>
      <c r="LBZ51" s="467"/>
      <c r="LCA51" s="467"/>
      <c r="LCB51" s="467"/>
      <c r="LCC51" s="467"/>
      <c r="LCD51" s="467"/>
      <c r="LCE51" s="467"/>
      <c r="LCF51" s="467"/>
      <c r="LCG51" s="467"/>
      <c r="LCH51" s="467"/>
      <c r="LCI51" s="467"/>
      <c r="LCJ51" s="467"/>
      <c r="LCK51" s="467"/>
      <c r="LCL51" s="467"/>
      <c r="LCM51" s="467"/>
      <c r="LCN51" s="467"/>
      <c r="LCO51" s="467"/>
      <c r="LCP51" s="467"/>
      <c r="LCQ51" s="467"/>
      <c r="LCR51" s="467"/>
      <c r="LCS51" s="467"/>
      <c r="LCT51" s="467"/>
      <c r="LCU51" s="467"/>
      <c r="LCV51" s="467"/>
      <c r="LCW51" s="467"/>
      <c r="LCX51" s="467"/>
      <c r="LCY51" s="467"/>
      <c r="LCZ51" s="467"/>
      <c r="LDA51" s="467"/>
      <c r="LDB51" s="467"/>
      <c r="LDC51" s="467"/>
      <c r="LDD51" s="467"/>
      <c r="LDE51" s="467"/>
      <c r="LDF51" s="467"/>
      <c r="LDG51" s="467"/>
      <c r="LDH51" s="467"/>
      <c r="LDI51" s="467"/>
      <c r="LDJ51" s="467"/>
      <c r="LDK51" s="467"/>
      <c r="LDL51" s="467"/>
      <c r="LDM51" s="467"/>
      <c r="LDN51" s="467"/>
      <c r="LDO51" s="467"/>
      <c r="LDP51" s="467"/>
      <c r="LDQ51" s="467"/>
      <c r="LDR51" s="467"/>
      <c r="LDS51" s="467"/>
      <c r="LDT51" s="467"/>
      <c r="LDU51" s="467"/>
      <c r="LDV51" s="467"/>
      <c r="LDW51" s="467"/>
      <c r="LDX51" s="467"/>
      <c r="LDY51" s="467"/>
      <c r="LDZ51" s="467"/>
      <c r="LEA51" s="467"/>
      <c r="LEB51" s="467"/>
      <c r="LEC51" s="467"/>
      <c r="LED51" s="467"/>
      <c r="LEE51" s="467"/>
      <c r="LEF51" s="467"/>
      <c r="LEG51" s="467"/>
      <c r="LEH51" s="467"/>
      <c r="LEI51" s="467"/>
      <c r="LEJ51" s="467"/>
      <c r="LEK51" s="467"/>
      <c r="LEL51" s="467"/>
      <c r="LEM51" s="467"/>
      <c r="LEN51" s="467"/>
      <c r="LEO51" s="467"/>
      <c r="LEP51" s="467"/>
      <c r="LEQ51" s="467"/>
      <c r="LER51" s="467"/>
      <c r="LES51" s="467"/>
      <c r="LET51" s="467"/>
      <c r="LEU51" s="467"/>
      <c r="LEV51" s="467"/>
      <c r="LEW51" s="467"/>
      <c r="LEX51" s="467"/>
      <c r="LEY51" s="467"/>
      <c r="LEZ51" s="467"/>
      <c r="LFA51" s="467"/>
      <c r="LFB51" s="467"/>
      <c r="LFC51" s="467"/>
      <c r="LFD51" s="467"/>
      <c r="LFE51" s="467"/>
      <c r="LFF51" s="467"/>
      <c r="LFG51" s="467"/>
      <c r="LFH51" s="467"/>
      <c r="LFI51" s="467"/>
      <c r="LFJ51" s="467"/>
      <c r="LFK51" s="467"/>
      <c r="LFL51" s="467"/>
      <c r="LFM51" s="467"/>
      <c r="LFN51" s="467"/>
      <c r="LFO51" s="467"/>
      <c r="LFP51" s="467"/>
      <c r="LFQ51" s="467"/>
      <c r="LFR51" s="467"/>
      <c r="LFS51" s="467"/>
      <c r="LFT51" s="467"/>
      <c r="LFU51" s="467"/>
      <c r="LFV51" s="467"/>
      <c r="LFW51" s="467"/>
      <c r="LFX51" s="467"/>
      <c r="LFY51" s="467"/>
      <c r="LFZ51" s="467"/>
      <c r="LGA51" s="467"/>
      <c r="LGB51" s="467"/>
      <c r="LGC51" s="467"/>
      <c r="LGD51" s="467"/>
      <c r="LGE51" s="467"/>
      <c r="LGF51" s="467"/>
      <c r="LGG51" s="467"/>
      <c r="LGH51" s="467"/>
      <c r="LGI51" s="467"/>
      <c r="LGJ51" s="467"/>
      <c r="LGK51" s="467"/>
      <c r="LGL51" s="467"/>
      <c r="LGM51" s="467"/>
      <c r="LGN51" s="467"/>
      <c r="LGO51" s="467"/>
      <c r="LGP51" s="467"/>
      <c r="LGQ51" s="467"/>
      <c r="LGR51" s="467"/>
      <c r="LGS51" s="467"/>
      <c r="LGT51" s="467"/>
      <c r="LGU51" s="467"/>
      <c r="LGV51" s="467"/>
      <c r="LGW51" s="467"/>
      <c r="LGX51" s="467"/>
      <c r="LGY51" s="467"/>
      <c r="LGZ51" s="467"/>
      <c r="LHA51" s="467"/>
      <c r="LHB51" s="467"/>
      <c r="LHC51" s="467"/>
      <c r="LHD51" s="467"/>
      <c r="LHE51" s="467"/>
      <c r="LHF51" s="467"/>
      <c r="LHG51" s="467"/>
      <c r="LHH51" s="467"/>
      <c r="LHI51" s="467"/>
      <c r="LHJ51" s="467"/>
      <c r="LHK51" s="467"/>
      <c r="LHL51" s="467"/>
      <c r="LHM51" s="467"/>
      <c r="LHN51" s="467"/>
      <c r="LHO51" s="467"/>
      <c r="LHP51" s="467"/>
      <c r="LHQ51" s="467"/>
      <c r="LHR51" s="467"/>
      <c r="LHS51" s="467"/>
      <c r="LHT51" s="467"/>
      <c r="LHU51" s="467"/>
      <c r="LHV51" s="467"/>
      <c r="LHW51" s="467"/>
      <c r="LHX51" s="467"/>
      <c r="LHY51" s="467"/>
      <c r="LHZ51" s="467"/>
      <c r="LIA51" s="467"/>
      <c r="LIB51" s="467"/>
      <c r="LIC51" s="467"/>
      <c r="LID51" s="467"/>
      <c r="LIE51" s="467"/>
      <c r="LIF51" s="467"/>
      <c r="LIG51" s="467"/>
      <c r="LIH51" s="467"/>
      <c r="LII51" s="467"/>
      <c r="LIJ51" s="467"/>
      <c r="LIK51" s="467"/>
      <c r="LIL51" s="467"/>
      <c r="LIM51" s="467"/>
      <c r="LIN51" s="467"/>
      <c r="LIO51" s="467"/>
      <c r="LIP51" s="467"/>
      <c r="LIQ51" s="467"/>
      <c r="LIR51" s="467"/>
      <c r="LIS51" s="467"/>
      <c r="LIT51" s="467"/>
      <c r="LIU51" s="467"/>
      <c r="LIV51" s="467"/>
      <c r="LIW51" s="467"/>
      <c r="LIX51" s="467"/>
      <c r="LIY51" s="467"/>
      <c r="LIZ51" s="467"/>
      <c r="LJA51" s="467"/>
      <c r="LJB51" s="467"/>
      <c r="LJC51" s="467"/>
      <c r="LJD51" s="467"/>
      <c r="LJE51" s="467"/>
      <c r="LJF51" s="467"/>
      <c r="LJG51" s="467"/>
      <c r="LJH51" s="467"/>
      <c r="LJI51" s="467"/>
      <c r="LJJ51" s="467"/>
      <c r="LJK51" s="467"/>
      <c r="LJL51" s="467"/>
      <c r="LJM51" s="467"/>
      <c r="LJN51" s="467"/>
      <c r="LJO51" s="467"/>
      <c r="LJP51" s="467"/>
      <c r="LJQ51" s="467"/>
      <c r="LJR51" s="467"/>
      <c r="LJS51" s="467"/>
      <c r="LJT51" s="467"/>
      <c r="LJU51" s="467"/>
      <c r="LJV51" s="467"/>
      <c r="LJW51" s="467"/>
      <c r="LJX51" s="467"/>
      <c r="LJY51" s="467"/>
      <c r="LJZ51" s="467"/>
      <c r="LKA51" s="467"/>
      <c r="LKB51" s="467"/>
      <c r="LKC51" s="467"/>
      <c r="LKD51" s="467"/>
      <c r="LKE51" s="467"/>
      <c r="LKF51" s="467"/>
      <c r="LKG51" s="467"/>
      <c r="LKH51" s="467"/>
      <c r="LKI51" s="467"/>
      <c r="LKJ51" s="467"/>
      <c r="LKK51" s="467"/>
      <c r="LKL51" s="467"/>
      <c r="LKM51" s="467"/>
      <c r="LKN51" s="467"/>
      <c r="LKO51" s="467"/>
      <c r="LKP51" s="467"/>
      <c r="LKQ51" s="467"/>
      <c r="LKR51" s="467"/>
      <c r="LKS51" s="467"/>
      <c r="LKT51" s="467"/>
      <c r="LKU51" s="467"/>
      <c r="LKV51" s="467"/>
      <c r="LKW51" s="467"/>
      <c r="LKX51" s="467"/>
      <c r="LKY51" s="467"/>
      <c r="LKZ51" s="467"/>
      <c r="LLA51" s="467"/>
      <c r="LLB51" s="467"/>
      <c r="LLC51" s="467"/>
      <c r="LLD51" s="467"/>
      <c r="LLE51" s="467"/>
      <c r="LLF51" s="467"/>
      <c r="LLG51" s="467"/>
      <c r="LLH51" s="467"/>
      <c r="LLI51" s="467"/>
      <c r="LLJ51" s="467"/>
      <c r="LLK51" s="467"/>
      <c r="LLL51" s="467"/>
      <c r="LLM51" s="467"/>
      <c r="LLN51" s="467"/>
      <c r="LLO51" s="467"/>
      <c r="LLP51" s="467"/>
      <c r="LLQ51" s="467"/>
      <c r="LLR51" s="467"/>
      <c r="LLS51" s="467"/>
      <c r="LLT51" s="467"/>
      <c r="LLU51" s="467"/>
      <c r="LLV51" s="467"/>
      <c r="LLW51" s="467"/>
      <c r="LLX51" s="467"/>
      <c r="LLY51" s="467"/>
      <c r="LLZ51" s="467"/>
      <c r="LMA51" s="467"/>
      <c r="LMB51" s="467"/>
      <c r="LMC51" s="467"/>
      <c r="LMD51" s="467"/>
      <c r="LME51" s="467"/>
      <c r="LMF51" s="467"/>
      <c r="LMG51" s="467"/>
      <c r="LMH51" s="467"/>
      <c r="LMI51" s="467"/>
      <c r="LMJ51" s="467"/>
      <c r="LMK51" s="467"/>
      <c r="LML51" s="467"/>
      <c r="LMM51" s="467"/>
      <c r="LMN51" s="467"/>
      <c r="LMO51" s="467"/>
      <c r="LMP51" s="467"/>
      <c r="LMQ51" s="467"/>
      <c r="LMR51" s="467"/>
      <c r="LMS51" s="467"/>
      <c r="LMT51" s="467"/>
      <c r="LMU51" s="467"/>
      <c r="LMV51" s="467"/>
      <c r="LMW51" s="467"/>
      <c r="LMX51" s="467"/>
      <c r="LMY51" s="467"/>
      <c r="LMZ51" s="467"/>
      <c r="LNA51" s="467"/>
      <c r="LNB51" s="467"/>
      <c r="LNC51" s="467"/>
      <c r="LND51" s="467"/>
      <c r="LNE51" s="467"/>
      <c r="LNF51" s="467"/>
      <c r="LNG51" s="467"/>
      <c r="LNH51" s="467"/>
      <c r="LNI51" s="467"/>
      <c r="LNJ51" s="467"/>
      <c r="LNK51" s="467"/>
      <c r="LNL51" s="467"/>
      <c r="LNM51" s="467"/>
      <c r="LNN51" s="467"/>
      <c r="LNO51" s="467"/>
      <c r="LNP51" s="467"/>
      <c r="LNQ51" s="467"/>
      <c r="LNR51" s="467"/>
      <c r="LNS51" s="467"/>
      <c r="LNT51" s="467"/>
      <c r="LNU51" s="467"/>
      <c r="LNV51" s="467"/>
      <c r="LNW51" s="467"/>
      <c r="LNX51" s="467"/>
      <c r="LNY51" s="467"/>
      <c r="LNZ51" s="467"/>
      <c r="LOA51" s="467"/>
      <c r="LOB51" s="467"/>
      <c r="LOC51" s="467"/>
      <c r="LOD51" s="467"/>
      <c r="LOE51" s="467"/>
      <c r="LOF51" s="467"/>
      <c r="LOG51" s="467"/>
      <c r="LOH51" s="467"/>
      <c r="LOI51" s="467"/>
      <c r="LOJ51" s="467"/>
      <c r="LOK51" s="467"/>
      <c r="LOL51" s="467"/>
      <c r="LOM51" s="467"/>
      <c r="LON51" s="467"/>
      <c r="LOO51" s="467"/>
      <c r="LOP51" s="467"/>
      <c r="LOQ51" s="467"/>
      <c r="LOR51" s="467"/>
      <c r="LOS51" s="467"/>
      <c r="LOT51" s="467"/>
      <c r="LOU51" s="467"/>
      <c r="LOV51" s="467"/>
      <c r="LOW51" s="467"/>
      <c r="LOX51" s="467"/>
      <c r="LOY51" s="467"/>
      <c r="LOZ51" s="467"/>
      <c r="LPA51" s="467"/>
      <c r="LPB51" s="467"/>
      <c r="LPC51" s="467"/>
      <c r="LPD51" s="467"/>
      <c r="LPE51" s="467"/>
      <c r="LPF51" s="467"/>
      <c r="LPG51" s="467"/>
      <c r="LPH51" s="467"/>
      <c r="LPI51" s="467"/>
      <c r="LPJ51" s="467"/>
      <c r="LPK51" s="467"/>
      <c r="LPL51" s="467"/>
      <c r="LPM51" s="467"/>
      <c r="LPN51" s="467"/>
      <c r="LPO51" s="467"/>
      <c r="LPP51" s="467"/>
      <c r="LPQ51" s="467"/>
      <c r="LPR51" s="467"/>
      <c r="LPS51" s="467"/>
      <c r="LPT51" s="467"/>
      <c r="LPU51" s="467"/>
      <c r="LPV51" s="467"/>
      <c r="LPW51" s="467"/>
      <c r="LPX51" s="467"/>
      <c r="LPY51" s="467"/>
      <c r="LPZ51" s="467"/>
      <c r="LQA51" s="467"/>
      <c r="LQB51" s="467"/>
      <c r="LQC51" s="467"/>
      <c r="LQD51" s="467"/>
      <c r="LQE51" s="467"/>
      <c r="LQF51" s="467"/>
      <c r="LQG51" s="467"/>
      <c r="LQH51" s="467"/>
      <c r="LQI51" s="467"/>
      <c r="LQJ51" s="467"/>
      <c r="LQK51" s="467"/>
      <c r="LQL51" s="467"/>
      <c r="LQM51" s="467"/>
      <c r="LQN51" s="467"/>
      <c r="LQO51" s="467"/>
      <c r="LQP51" s="467"/>
      <c r="LQQ51" s="467"/>
      <c r="LQR51" s="467"/>
      <c r="LQS51" s="467"/>
      <c r="LQT51" s="467"/>
      <c r="LQU51" s="467"/>
      <c r="LQV51" s="467"/>
      <c r="LQW51" s="467"/>
      <c r="LQX51" s="467"/>
      <c r="LQY51" s="467"/>
      <c r="LQZ51" s="467"/>
      <c r="LRA51" s="467"/>
      <c r="LRB51" s="467"/>
      <c r="LRC51" s="467"/>
      <c r="LRD51" s="467"/>
      <c r="LRE51" s="467"/>
      <c r="LRF51" s="467"/>
      <c r="LRG51" s="467"/>
      <c r="LRH51" s="467"/>
      <c r="LRI51" s="467"/>
      <c r="LRJ51" s="467"/>
      <c r="LRK51" s="467"/>
      <c r="LRL51" s="467"/>
      <c r="LRM51" s="467"/>
      <c r="LRN51" s="467"/>
      <c r="LRO51" s="467"/>
      <c r="LRP51" s="467"/>
      <c r="LRQ51" s="467"/>
      <c r="LRR51" s="467"/>
      <c r="LRS51" s="467"/>
      <c r="LRT51" s="467"/>
      <c r="LRU51" s="467"/>
      <c r="LRV51" s="467"/>
      <c r="LRW51" s="467"/>
      <c r="LRX51" s="467"/>
      <c r="LRY51" s="467"/>
      <c r="LRZ51" s="467"/>
      <c r="LSA51" s="467"/>
      <c r="LSB51" s="467"/>
      <c r="LSC51" s="467"/>
      <c r="LSD51" s="467"/>
      <c r="LSE51" s="467"/>
      <c r="LSF51" s="467"/>
      <c r="LSG51" s="467"/>
      <c r="LSH51" s="467"/>
      <c r="LSI51" s="467"/>
      <c r="LSJ51" s="467"/>
      <c r="LSK51" s="467"/>
      <c r="LSL51" s="467"/>
      <c r="LSM51" s="467"/>
      <c r="LSN51" s="467"/>
      <c r="LSO51" s="467"/>
      <c r="LSP51" s="467"/>
      <c r="LSQ51" s="467"/>
      <c r="LSR51" s="467"/>
      <c r="LSS51" s="467"/>
      <c r="LST51" s="467"/>
      <c r="LSU51" s="467"/>
      <c r="LSV51" s="467"/>
      <c r="LSW51" s="467"/>
      <c r="LSX51" s="467"/>
      <c r="LSY51" s="467"/>
      <c r="LSZ51" s="467"/>
      <c r="LTA51" s="467"/>
      <c r="LTB51" s="467"/>
      <c r="LTC51" s="467"/>
      <c r="LTD51" s="467"/>
      <c r="LTE51" s="467"/>
      <c r="LTF51" s="467"/>
      <c r="LTG51" s="467"/>
      <c r="LTH51" s="467"/>
      <c r="LTI51" s="467"/>
      <c r="LTJ51" s="467"/>
      <c r="LTK51" s="467"/>
      <c r="LTL51" s="467"/>
      <c r="LTM51" s="467"/>
      <c r="LTN51" s="467"/>
      <c r="LTO51" s="467"/>
      <c r="LTP51" s="467"/>
      <c r="LTQ51" s="467"/>
      <c r="LTR51" s="467"/>
      <c r="LTS51" s="467"/>
      <c r="LTT51" s="467"/>
      <c r="LTU51" s="467"/>
      <c r="LTV51" s="467"/>
      <c r="LTW51" s="467"/>
      <c r="LTX51" s="467"/>
      <c r="LTY51" s="467"/>
      <c r="LTZ51" s="467"/>
      <c r="LUA51" s="467"/>
      <c r="LUB51" s="467"/>
      <c r="LUC51" s="467"/>
      <c r="LUD51" s="467"/>
      <c r="LUE51" s="467"/>
      <c r="LUF51" s="467"/>
      <c r="LUG51" s="467"/>
      <c r="LUH51" s="467"/>
      <c r="LUI51" s="467"/>
      <c r="LUJ51" s="467"/>
      <c r="LUK51" s="467"/>
      <c r="LUL51" s="467"/>
      <c r="LUM51" s="467"/>
      <c r="LUN51" s="467"/>
      <c r="LUO51" s="467"/>
      <c r="LUP51" s="467"/>
      <c r="LUQ51" s="467"/>
      <c r="LUR51" s="467"/>
      <c r="LUS51" s="467"/>
      <c r="LUT51" s="467"/>
      <c r="LUU51" s="467"/>
      <c r="LUV51" s="467"/>
      <c r="LUW51" s="467"/>
      <c r="LUX51" s="467"/>
      <c r="LUY51" s="467"/>
      <c r="LUZ51" s="467"/>
      <c r="LVA51" s="467"/>
      <c r="LVB51" s="467"/>
      <c r="LVC51" s="467"/>
      <c r="LVD51" s="467"/>
      <c r="LVE51" s="467"/>
      <c r="LVF51" s="467"/>
      <c r="LVG51" s="467"/>
      <c r="LVH51" s="467"/>
      <c r="LVI51" s="467"/>
      <c r="LVJ51" s="467"/>
      <c r="LVK51" s="467"/>
      <c r="LVL51" s="467"/>
      <c r="LVM51" s="467"/>
      <c r="LVN51" s="467"/>
      <c r="LVO51" s="467"/>
      <c r="LVP51" s="467"/>
      <c r="LVQ51" s="467"/>
      <c r="LVR51" s="467"/>
      <c r="LVS51" s="467"/>
      <c r="LVT51" s="467"/>
      <c r="LVU51" s="467"/>
      <c r="LVV51" s="467"/>
      <c r="LVW51" s="467"/>
      <c r="LVX51" s="467"/>
      <c r="LVY51" s="467"/>
      <c r="LVZ51" s="467"/>
      <c r="LWA51" s="467"/>
      <c r="LWB51" s="467"/>
      <c r="LWC51" s="467"/>
      <c r="LWD51" s="467"/>
      <c r="LWE51" s="467"/>
      <c r="LWF51" s="467"/>
      <c r="LWG51" s="467"/>
      <c r="LWH51" s="467"/>
      <c r="LWI51" s="467"/>
      <c r="LWJ51" s="467"/>
      <c r="LWK51" s="467"/>
      <c r="LWL51" s="467"/>
      <c r="LWM51" s="467"/>
      <c r="LWN51" s="467"/>
      <c r="LWO51" s="467"/>
      <c r="LWP51" s="467"/>
      <c r="LWQ51" s="467"/>
      <c r="LWR51" s="467"/>
      <c r="LWS51" s="467"/>
      <c r="LWT51" s="467"/>
      <c r="LWU51" s="467"/>
      <c r="LWV51" s="467"/>
      <c r="LWW51" s="467"/>
      <c r="LWX51" s="467"/>
      <c r="LWY51" s="467"/>
      <c r="LWZ51" s="467"/>
      <c r="LXA51" s="467"/>
      <c r="LXB51" s="467"/>
      <c r="LXC51" s="467"/>
      <c r="LXD51" s="467"/>
      <c r="LXE51" s="467"/>
      <c r="LXF51" s="467"/>
      <c r="LXG51" s="467"/>
      <c r="LXH51" s="467"/>
      <c r="LXI51" s="467"/>
      <c r="LXJ51" s="467"/>
      <c r="LXK51" s="467"/>
      <c r="LXL51" s="467"/>
      <c r="LXM51" s="467"/>
      <c r="LXN51" s="467"/>
      <c r="LXO51" s="467"/>
      <c r="LXP51" s="467"/>
      <c r="LXQ51" s="467"/>
      <c r="LXR51" s="467"/>
      <c r="LXS51" s="467"/>
      <c r="LXT51" s="467"/>
      <c r="LXU51" s="467"/>
      <c r="LXV51" s="467"/>
      <c r="LXW51" s="467"/>
      <c r="LXX51" s="467"/>
      <c r="LXY51" s="467"/>
      <c r="LXZ51" s="467"/>
      <c r="LYA51" s="467"/>
      <c r="LYB51" s="467"/>
      <c r="LYC51" s="467"/>
      <c r="LYD51" s="467"/>
      <c r="LYE51" s="467"/>
      <c r="LYF51" s="467"/>
      <c r="LYG51" s="467"/>
      <c r="LYH51" s="467"/>
      <c r="LYI51" s="467"/>
      <c r="LYJ51" s="467"/>
      <c r="LYK51" s="467"/>
      <c r="LYL51" s="467"/>
      <c r="LYM51" s="467"/>
      <c r="LYN51" s="467"/>
      <c r="LYO51" s="467"/>
      <c r="LYP51" s="467"/>
      <c r="LYQ51" s="467"/>
      <c r="LYR51" s="467"/>
      <c r="LYS51" s="467"/>
      <c r="LYT51" s="467"/>
      <c r="LYU51" s="467"/>
      <c r="LYV51" s="467"/>
      <c r="LYW51" s="467"/>
      <c r="LYX51" s="467"/>
      <c r="LYY51" s="467"/>
      <c r="LYZ51" s="467"/>
      <c r="LZA51" s="467"/>
      <c r="LZB51" s="467"/>
      <c r="LZC51" s="467"/>
      <c r="LZD51" s="467"/>
      <c r="LZE51" s="467"/>
      <c r="LZF51" s="467"/>
      <c r="LZG51" s="467"/>
      <c r="LZH51" s="467"/>
      <c r="LZI51" s="467"/>
      <c r="LZJ51" s="467"/>
      <c r="LZK51" s="467"/>
      <c r="LZL51" s="467"/>
      <c r="LZM51" s="467"/>
      <c r="LZN51" s="467"/>
      <c r="LZO51" s="467"/>
      <c r="LZP51" s="467"/>
      <c r="LZQ51" s="467"/>
      <c r="LZR51" s="467"/>
      <c r="LZS51" s="467"/>
      <c r="LZT51" s="467"/>
      <c r="LZU51" s="467"/>
      <c r="LZV51" s="467"/>
      <c r="LZW51" s="467"/>
      <c r="LZX51" s="467"/>
      <c r="LZY51" s="467"/>
      <c r="LZZ51" s="467"/>
      <c r="MAA51" s="467"/>
      <c r="MAB51" s="467"/>
      <c r="MAC51" s="467"/>
      <c r="MAD51" s="467"/>
      <c r="MAE51" s="467"/>
      <c r="MAF51" s="467"/>
      <c r="MAG51" s="467"/>
      <c r="MAH51" s="467"/>
      <c r="MAI51" s="467"/>
      <c r="MAJ51" s="467"/>
      <c r="MAK51" s="467"/>
      <c r="MAL51" s="467"/>
      <c r="MAM51" s="467"/>
      <c r="MAN51" s="467"/>
      <c r="MAO51" s="467"/>
      <c r="MAP51" s="467"/>
      <c r="MAQ51" s="467"/>
      <c r="MAR51" s="467"/>
      <c r="MAS51" s="467"/>
      <c r="MAT51" s="467"/>
      <c r="MAU51" s="467"/>
      <c r="MAV51" s="467"/>
      <c r="MAW51" s="467"/>
      <c r="MAX51" s="467"/>
      <c r="MAY51" s="467"/>
      <c r="MAZ51" s="467"/>
      <c r="MBA51" s="467"/>
      <c r="MBB51" s="467"/>
      <c r="MBC51" s="467"/>
      <c r="MBD51" s="467"/>
      <c r="MBE51" s="467"/>
      <c r="MBF51" s="467"/>
      <c r="MBG51" s="467"/>
      <c r="MBH51" s="467"/>
      <c r="MBI51" s="467"/>
      <c r="MBJ51" s="467"/>
      <c r="MBK51" s="467"/>
      <c r="MBL51" s="467"/>
      <c r="MBM51" s="467"/>
      <c r="MBN51" s="467"/>
      <c r="MBO51" s="467"/>
      <c r="MBP51" s="467"/>
      <c r="MBQ51" s="467"/>
      <c r="MBR51" s="467"/>
      <c r="MBS51" s="467"/>
      <c r="MBT51" s="467"/>
      <c r="MBU51" s="467"/>
      <c r="MBV51" s="467"/>
      <c r="MBW51" s="467"/>
      <c r="MBX51" s="467"/>
      <c r="MBY51" s="467"/>
      <c r="MBZ51" s="467"/>
      <c r="MCA51" s="467"/>
      <c r="MCB51" s="467"/>
      <c r="MCC51" s="467"/>
      <c r="MCD51" s="467"/>
      <c r="MCE51" s="467"/>
      <c r="MCF51" s="467"/>
      <c r="MCG51" s="467"/>
      <c r="MCH51" s="467"/>
      <c r="MCI51" s="467"/>
      <c r="MCJ51" s="467"/>
      <c r="MCK51" s="467"/>
      <c r="MCL51" s="467"/>
      <c r="MCM51" s="467"/>
      <c r="MCN51" s="467"/>
      <c r="MCO51" s="467"/>
      <c r="MCP51" s="467"/>
      <c r="MCQ51" s="467"/>
      <c r="MCR51" s="467"/>
      <c r="MCS51" s="467"/>
      <c r="MCT51" s="467"/>
      <c r="MCU51" s="467"/>
      <c r="MCV51" s="467"/>
      <c r="MCW51" s="467"/>
      <c r="MCX51" s="467"/>
      <c r="MCY51" s="467"/>
      <c r="MCZ51" s="467"/>
      <c r="MDA51" s="467"/>
      <c r="MDB51" s="467"/>
      <c r="MDC51" s="467"/>
      <c r="MDD51" s="467"/>
      <c r="MDE51" s="467"/>
      <c r="MDF51" s="467"/>
      <c r="MDG51" s="467"/>
      <c r="MDH51" s="467"/>
      <c r="MDI51" s="467"/>
      <c r="MDJ51" s="467"/>
      <c r="MDK51" s="467"/>
      <c r="MDL51" s="467"/>
      <c r="MDM51" s="467"/>
      <c r="MDN51" s="467"/>
      <c r="MDO51" s="467"/>
      <c r="MDP51" s="467"/>
      <c r="MDQ51" s="467"/>
      <c r="MDR51" s="467"/>
      <c r="MDS51" s="467"/>
      <c r="MDT51" s="467"/>
      <c r="MDU51" s="467"/>
      <c r="MDV51" s="467"/>
      <c r="MDW51" s="467"/>
      <c r="MDX51" s="467"/>
      <c r="MDY51" s="467"/>
      <c r="MDZ51" s="467"/>
      <c r="MEA51" s="467"/>
      <c r="MEB51" s="467"/>
      <c r="MEC51" s="467"/>
      <c r="MED51" s="467"/>
      <c r="MEE51" s="467"/>
      <c r="MEF51" s="467"/>
      <c r="MEG51" s="467"/>
      <c r="MEH51" s="467"/>
      <c r="MEI51" s="467"/>
      <c r="MEJ51" s="467"/>
      <c r="MEK51" s="467"/>
      <c r="MEL51" s="467"/>
      <c r="MEM51" s="467"/>
      <c r="MEN51" s="467"/>
      <c r="MEO51" s="467"/>
      <c r="MEP51" s="467"/>
      <c r="MEQ51" s="467"/>
      <c r="MER51" s="467"/>
      <c r="MES51" s="467"/>
      <c r="MET51" s="467"/>
      <c r="MEU51" s="467"/>
      <c r="MEV51" s="467"/>
      <c r="MEW51" s="467"/>
      <c r="MEX51" s="467"/>
      <c r="MEY51" s="467"/>
      <c r="MEZ51" s="467"/>
      <c r="MFA51" s="467"/>
      <c r="MFB51" s="467"/>
      <c r="MFC51" s="467"/>
      <c r="MFD51" s="467"/>
      <c r="MFE51" s="467"/>
      <c r="MFF51" s="467"/>
      <c r="MFG51" s="467"/>
      <c r="MFH51" s="467"/>
      <c r="MFI51" s="467"/>
      <c r="MFJ51" s="467"/>
      <c r="MFK51" s="467"/>
      <c r="MFL51" s="467"/>
      <c r="MFM51" s="467"/>
      <c r="MFN51" s="467"/>
      <c r="MFO51" s="467"/>
      <c r="MFP51" s="467"/>
      <c r="MFQ51" s="467"/>
      <c r="MFR51" s="467"/>
      <c r="MFS51" s="467"/>
      <c r="MFT51" s="467"/>
      <c r="MFU51" s="467"/>
      <c r="MFV51" s="467"/>
      <c r="MFW51" s="467"/>
      <c r="MFX51" s="467"/>
      <c r="MFY51" s="467"/>
      <c r="MFZ51" s="467"/>
      <c r="MGA51" s="467"/>
      <c r="MGB51" s="467"/>
      <c r="MGC51" s="467"/>
      <c r="MGD51" s="467"/>
      <c r="MGE51" s="467"/>
      <c r="MGF51" s="467"/>
      <c r="MGG51" s="467"/>
      <c r="MGH51" s="467"/>
      <c r="MGI51" s="467"/>
      <c r="MGJ51" s="467"/>
      <c r="MGK51" s="467"/>
      <c r="MGL51" s="467"/>
      <c r="MGM51" s="467"/>
      <c r="MGN51" s="467"/>
      <c r="MGO51" s="467"/>
      <c r="MGP51" s="467"/>
      <c r="MGQ51" s="467"/>
      <c r="MGR51" s="467"/>
      <c r="MGS51" s="467"/>
      <c r="MGT51" s="467"/>
      <c r="MGU51" s="467"/>
      <c r="MGV51" s="467"/>
      <c r="MGW51" s="467"/>
      <c r="MGX51" s="467"/>
      <c r="MGY51" s="467"/>
      <c r="MGZ51" s="467"/>
      <c r="MHA51" s="467"/>
      <c r="MHB51" s="467"/>
      <c r="MHC51" s="467"/>
      <c r="MHD51" s="467"/>
      <c r="MHE51" s="467"/>
      <c r="MHF51" s="467"/>
      <c r="MHG51" s="467"/>
      <c r="MHH51" s="467"/>
      <c r="MHI51" s="467"/>
      <c r="MHJ51" s="467"/>
      <c r="MHK51" s="467"/>
      <c r="MHL51" s="467"/>
      <c r="MHM51" s="467"/>
      <c r="MHN51" s="467"/>
      <c r="MHO51" s="467"/>
      <c r="MHP51" s="467"/>
      <c r="MHQ51" s="467"/>
      <c r="MHR51" s="467"/>
      <c r="MHS51" s="467"/>
      <c r="MHT51" s="467"/>
      <c r="MHU51" s="467"/>
      <c r="MHV51" s="467"/>
      <c r="MHW51" s="467"/>
      <c r="MHX51" s="467"/>
      <c r="MHY51" s="467"/>
      <c r="MHZ51" s="467"/>
      <c r="MIA51" s="467"/>
      <c r="MIB51" s="467"/>
      <c r="MIC51" s="467"/>
      <c r="MID51" s="467"/>
      <c r="MIE51" s="467"/>
      <c r="MIF51" s="467"/>
      <c r="MIG51" s="467"/>
      <c r="MIH51" s="467"/>
      <c r="MII51" s="467"/>
      <c r="MIJ51" s="467"/>
      <c r="MIK51" s="467"/>
      <c r="MIL51" s="467"/>
      <c r="MIM51" s="467"/>
      <c r="MIN51" s="467"/>
      <c r="MIO51" s="467"/>
      <c r="MIP51" s="467"/>
      <c r="MIQ51" s="467"/>
      <c r="MIR51" s="467"/>
      <c r="MIS51" s="467"/>
      <c r="MIT51" s="467"/>
      <c r="MIU51" s="467"/>
      <c r="MIV51" s="467"/>
      <c r="MIW51" s="467"/>
      <c r="MIX51" s="467"/>
      <c r="MIY51" s="467"/>
      <c r="MIZ51" s="467"/>
      <c r="MJA51" s="467"/>
      <c r="MJB51" s="467"/>
      <c r="MJC51" s="467"/>
      <c r="MJD51" s="467"/>
      <c r="MJE51" s="467"/>
      <c r="MJF51" s="467"/>
      <c r="MJG51" s="467"/>
      <c r="MJH51" s="467"/>
      <c r="MJI51" s="467"/>
      <c r="MJJ51" s="467"/>
      <c r="MJK51" s="467"/>
      <c r="MJL51" s="467"/>
      <c r="MJM51" s="467"/>
      <c r="MJN51" s="467"/>
      <c r="MJO51" s="467"/>
      <c r="MJP51" s="467"/>
      <c r="MJQ51" s="467"/>
      <c r="MJR51" s="467"/>
      <c r="MJS51" s="467"/>
      <c r="MJT51" s="467"/>
      <c r="MJU51" s="467"/>
      <c r="MJV51" s="467"/>
      <c r="MJW51" s="467"/>
      <c r="MJX51" s="467"/>
      <c r="MJY51" s="467"/>
      <c r="MJZ51" s="467"/>
      <c r="MKA51" s="467"/>
      <c r="MKB51" s="467"/>
      <c r="MKC51" s="467"/>
      <c r="MKD51" s="467"/>
      <c r="MKE51" s="467"/>
      <c r="MKF51" s="467"/>
      <c r="MKG51" s="467"/>
      <c r="MKH51" s="467"/>
      <c r="MKI51" s="467"/>
      <c r="MKJ51" s="467"/>
      <c r="MKK51" s="467"/>
      <c r="MKL51" s="467"/>
      <c r="MKM51" s="467"/>
      <c r="MKN51" s="467"/>
      <c r="MKO51" s="467"/>
      <c r="MKP51" s="467"/>
      <c r="MKQ51" s="467"/>
      <c r="MKR51" s="467"/>
      <c r="MKS51" s="467"/>
      <c r="MKT51" s="467"/>
      <c r="MKU51" s="467"/>
      <c r="MKV51" s="467"/>
      <c r="MKW51" s="467"/>
      <c r="MKX51" s="467"/>
      <c r="MKY51" s="467"/>
      <c r="MKZ51" s="467"/>
      <c r="MLA51" s="467"/>
      <c r="MLB51" s="467"/>
      <c r="MLC51" s="467"/>
      <c r="MLD51" s="467"/>
      <c r="MLE51" s="467"/>
      <c r="MLF51" s="467"/>
      <c r="MLG51" s="467"/>
      <c r="MLH51" s="467"/>
      <c r="MLI51" s="467"/>
      <c r="MLJ51" s="467"/>
      <c r="MLK51" s="467"/>
      <c r="MLL51" s="467"/>
      <c r="MLM51" s="467"/>
      <c r="MLN51" s="467"/>
      <c r="MLO51" s="467"/>
      <c r="MLP51" s="467"/>
      <c r="MLQ51" s="467"/>
      <c r="MLR51" s="467"/>
      <c r="MLS51" s="467"/>
      <c r="MLT51" s="467"/>
      <c r="MLU51" s="467"/>
      <c r="MLV51" s="467"/>
      <c r="MLW51" s="467"/>
      <c r="MLX51" s="467"/>
      <c r="MLY51" s="467"/>
      <c r="MLZ51" s="467"/>
      <c r="MMA51" s="467"/>
      <c r="MMB51" s="467"/>
      <c r="MMC51" s="467"/>
      <c r="MMD51" s="467"/>
      <c r="MME51" s="467"/>
      <c r="MMF51" s="467"/>
      <c r="MMG51" s="467"/>
      <c r="MMH51" s="467"/>
      <c r="MMI51" s="467"/>
      <c r="MMJ51" s="467"/>
      <c r="MMK51" s="467"/>
      <c r="MML51" s="467"/>
      <c r="MMM51" s="467"/>
      <c r="MMN51" s="467"/>
      <c r="MMO51" s="467"/>
      <c r="MMP51" s="467"/>
      <c r="MMQ51" s="467"/>
      <c r="MMR51" s="467"/>
      <c r="MMS51" s="467"/>
      <c r="MMT51" s="467"/>
      <c r="MMU51" s="467"/>
      <c r="MMV51" s="467"/>
      <c r="MMW51" s="467"/>
      <c r="MMX51" s="467"/>
      <c r="MMY51" s="467"/>
      <c r="MMZ51" s="467"/>
      <c r="MNA51" s="467"/>
      <c r="MNB51" s="467"/>
      <c r="MNC51" s="467"/>
      <c r="MND51" s="467"/>
      <c r="MNE51" s="467"/>
      <c r="MNF51" s="467"/>
      <c r="MNG51" s="467"/>
      <c r="MNH51" s="467"/>
      <c r="MNI51" s="467"/>
      <c r="MNJ51" s="467"/>
      <c r="MNK51" s="467"/>
      <c r="MNL51" s="467"/>
      <c r="MNM51" s="467"/>
      <c r="MNN51" s="467"/>
      <c r="MNO51" s="467"/>
      <c r="MNP51" s="467"/>
      <c r="MNQ51" s="467"/>
      <c r="MNR51" s="467"/>
      <c r="MNS51" s="467"/>
      <c r="MNT51" s="467"/>
      <c r="MNU51" s="467"/>
      <c r="MNV51" s="467"/>
      <c r="MNW51" s="467"/>
      <c r="MNX51" s="467"/>
      <c r="MNY51" s="467"/>
      <c r="MNZ51" s="467"/>
      <c r="MOA51" s="467"/>
      <c r="MOB51" s="467"/>
      <c r="MOC51" s="467"/>
      <c r="MOD51" s="467"/>
      <c r="MOE51" s="467"/>
      <c r="MOF51" s="467"/>
      <c r="MOG51" s="467"/>
      <c r="MOH51" s="467"/>
      <c r="MOI51" s="467"/>
      <c r="MOJ51" s="467"/>
      <c r="MOK51" s="467"/>
      <c r="MOL51" s="467"/>
      <c r="MOM51" s="467"/>
      <c r="MON51" s="467"/>
      <c r="MOO51" s="467"/>
      <c r="MOP51" s="467"/>
      <c r="MOQ51" s="467"/>
      <c r="MOR51" s="467"/>
      <c r="MOS51" s="467"/>
      <c r="MOT51" s="467"/>
      <c r="MOU51" s="467"/>
      <c r="MOV51" s="467"/>
      <c r="MOW51" s="467"/>
      <c r="MOX51" s="467"/>
      <c r="MOY51" s="467"/>
      <c r="MOZ51" s="467"/>
      <c r="MPA51" s="467"/>
      <c r="MPB51" s="467"/>
      <c r="MPC51" s="467"/>
      <c r="MPD51" s="467"/>
      <c r="MPE51" s="467"/>
      <c r="MPF51" s="467"/>
      <c r="MPG51" s="467"/>
      <c r="MPH51" s="467"/>
      <c r="MPI51" s="467"/>
      <c r="MPJ51" s="467"/>
      <c r="MPK51" s="467"/>
      <c r="MPL51" s="467"/>
      <c r="MPM51" s="467"/>
      <c r="MPN51" s="467"/>
      <c r="MPO51" s="467"/>
      <c r="MPP51" s="467"/>
      <c r="MPQ51" s="467"/>
      <c r="MPR51" s="467"/>
      <c r="MPS51" s="467"/>
      <c r="MPT51" s="467"/>
      <c r="MPU51" s="467"/>
      <c r="MPV51" s="467"/>
      <c r="MPW51" s="467"/>
      <c r="MPX51" s="467"/>
      <c r="MPY51" s="467"/>
      <c r="MPZ51" s="467"/>
      <c r="MQA51" s="467"/>
      <c r="MQB51" s="467"/>
      <c r="MQC51" s="467"/>
      <c r="MQD51" s="467"/>
      <c r="MQE51" s="467"/>
      <c r="MQF51" s="467"/>
      <c r="MQG51" s="467"/>
      <c r="MQH51" s="467"/>
      <c r="MQI51" s="467"/>
      <c r="MQJ51" s="467"/>
      <c r="MQK51" s="467"/>
      <c r="MQL51" s="467"/>
      <c r="MQM51" s="467"/>
      <c r="MQN51" s="467"/>
      <c r="MQO51" s="467"/>
      <c r="MQP51" s="467"/>
      <c r="MQQ51" s="467"/>
      <c r="MQR51" s="467"/>
      <c r="MQS51" s="467"/>
      <c r="MQT51" s="467"/>
      <c r="MQU51" s="467"/>
      <c r="MQV51" s="467"/>
      <c r="MQW51" s="467"/>
      <c r="MQX51" s="467"/>
      <c r="MQY51" s="467"/>
      <c r="MQZ51" s="467"/>
      <c r="MRA51" s="467"/>
      <c r="MRB51" s="467"/>
      <c r="MRC51" s="467"/>
      <c r="MRD51" s="467"/>
      <c r="MRE51" s="467"/>
      <c r="MRF51" s="467"/>
      <c r="MRG51" s="467"/>
      <c r="MRH51" s="467"/>
      <c r="MRI51" s="467"/>
      <c r="MRJ51" s="467"/>
      <c r="MRK51" s="467"/>
      <c r="MRL51" s="467"/>
      <c r="MRM51" s="467"/>
      <c r="MRN51" s="467"/>
      <c r="MRO51" s="467"/>
      <c r="MRP51" s="467"/>
      <c r="MRQ51" s="467"/>
      <c r="MRR51" s="467"/>
      <c r="MRS51" s="467"/>
      <c r="MRT51" s="467"/>
      <c r="MRU51" s="467"/>
      <c r="MRV51" s="467"/>
      <c r="MRW51" s="467"/>
      <c r="MRX51" s="467"/>
      <c r="MRY51" s="467"/>
      <c r="MRZ51" s="467"/>
      <c r="MSA51" s="467"/>
      <c r="MSB51" s="467"/>
      <c r="MSC51" s="467"/>
      <c r="MSD51" s="467"/>
      <c r="MSE51" s="467"/>
      <c r="MSF51" s="467"/>
      <c r="MSG51" s="467"/>
      <c r="MSH51" s="467"/>
      <c r="MSI51" s="467"/>
      <c r="MSJ51" s="467"/>
      <c r="MSK51" s="467"/>
      <c r="MSL51" s="467"/>
      <c r="MSM51" s="467"/>
      <c r="MSN51" s="467"/>
      <c r="MSO51" s="467"/>
      <c r="MSP51" s="467"/>
      <c r="MSQ51" s="467"/>
      <c r="MSR51" s="467"/>
      <c r="MSS51" s="467"/>
      <c r="MST51" s="467"/>
      <c r="MSU51" s="467"/>
      <c r="MSV51" s="467"/>
      <c r="MSW51" s="467"/>
      <c r="MSX51" s="467"/>
      <c r="MSY51" s="467"/>
      <c r="MSZ51" s="467"/>
      <c r="MTA51" s="467"/>
      <c r="MTB51" s="467"/>
      <c r="MTC51" s="467"/>
      <c r="MTD51" s="467"/>
      <c r="MTE51" s="467"/>
      <c r="MTF51" s="467"/>
      <c r="MTG51" s="467"/>
      <c r="MTH51" s="467"/>
      <c r="MTI51" s="467"/>
      <c r="MTJ51" s="467"/>
      <c r="MTK51" s="467"/>
      <c r="MTL51" s="467"/>
      <c r="MTM51" s="467"/>
      <c r="MTN51" s="467"/>
      <c r="MTO51" s="467"/>
      <c r="MTP51" s="467"/>
      <c r="MTQ51" s="467"/>
      <c r="MTR51" s="467"/>
      <c r="MTS51" s="467"/>
      <c r="MTT51" s="467"/>
      <c r="MTU51" s="467"/>
      <c r="MTV51" s="467"/>
      <c r="MTW51" s="467"/>
      <c r="MTX51" s="467"/>
      <c r="MTY51" s="467"/>
      <c r="MTZ51" s="467"/>
      <c r="MUA51" s="467"/>
      <c r="MUB51" s="467"/>
      <c r="MUC51" s="467"/>
      <c r="MUD51" s="467"/>
      <c r="MUE51" s="467"/>
      <c r="MUF51" s="467"/>
      <c r="MUG51" s="467"/>
      <c r="MUH51" s="467"/>
      <c r="MUI51" s="467"/>
      <c r="MUJ51" s="467"/>
      <c r="MUK51" s="467"/>
      <c r="MUL51" s="467"/>
      <c r="MUM51" s="467"/>
      <c r="MUN51" s="467"/>
      <c r="MUO51" s="467"/>
      <c r="MUP51" s="467"/>
      <c r="MUQ51" s="467"/>
      <c r="MUR51" s="467"/>
      <c r="MUS51" s="467"/>
      <c r="MUT51" s="467"/>
      <c r="MUU51" s="467"/>
      <c r="MUV51" s="467"/>
      <c r="MUW51" s="467"/>
      <c r="MUX51" s="467"/>
      <c r="MUY51" s="467"/>
      <c r="MUZ51" s="467"/>
      <c r="MVA51" s="467"/>
      <c r="MVB51" s="467"/>
      <c r="MVC51" s="467"/>
      <c r="MVD51" s="467"/>
      <c r="MVE51" s="467"/>
      <c r="MVF51" s="467"/>
      <c r="MVG51" s="467"/>
      <c r="MVH51" s="467"/>
      <c r="MVI51" s="467"/>
      <c r="MVJ51" s="467"/>
      <c r="MVK51" s="467"/>
      <c r="MVL51" s="467"/>
      <c r="MVM51" s="467"/>
      <c r="MVN51" s="467"/>
      <c r="MVO51" s="467"/>
      <c r="MVP51" s="467"/>
      <c r="MVQ51" s="467"/>
      <c r="MVR51" s="467"/>
      <c r="MVS51" s="467"/>
      <c r="MVT51" s="467"/>
      <c r="MVU51" s="467"/>
      <c r="MVV51" s="467"/>
      <c r="MVW51" s="467"/>
      <c r="MVX51" s="467"/>
      <c r="MVY51" s="467"/>
      <c r="MVZ51" s="467"/>
      <c r="MWA51" s="467"/>
      <c r="MWB51" s="467"/>
      <c r="MWC51" s="467"/>
      <c r="MWD51" s="467"/>
      <c r="MWE51" s="467"/>
      <c r="MWF51" s="467"/>
      <c r="MWG51" s="467"/>
      <c r="MWH51" s="467"/>
      <c r="MWI51" s="467"/>
      <c r="MWJ51" s="467"/>
      <c r="MWK51" s="467"/>
      <c r="MWL51" s="467"/>
      <c r="MWM51" s="467"/>
      <c r="MWN51" s="467"/>
      <c r="MWO51" s="467"/>
      <c r="MWP51" s="467"/>
      <c r="MWQ51" s="467"/>
      <c r="MWR51" s="467"/>
      <c r="MWS51" s="467"/>
      <c r="MWT51" s="467"/>
      <c r="MWU51" s="467"/>
      <c r="MWV51" s="467"/>
      <c r="MWW51" s="467"/>
      <c r="MWX51" s="467"/>
      <c r="MWY51" s="467"/>
      <c r="MWZ51" s="467"/>
      <c r="MXA51" s="467"/>
      <c r="MXB51" s="467"/>
      <c r="MXC51" s="467"/>
      <c r="MXD51" s="467"/>
      <c r="MXE51" s="467"/>
      <c r="MXF51" s="467"/>
      <c r="MXG51" s="467"/>
      <c r="MXH51" s="467"/>
      <c r="MXI51" s="467"/>
      <c r="MXJ51" s="467"/>
      <c r="MXK51" s="467"/>
      <c r="MXL51" s="467"/>
      <c r="MXM51" s="467"/>
      <c r="MXN51" s="467"/>
      <c r="MXO51" s="467"/>
      <c r="MXP51" s="467"/>
      <c r="MXQ51" s="467"/>
      <c r="MXR51" s="467"/>
      <c r="MXS51" s="467"/>
      <c r="MXT51" s="467"/>
      <c r="MXU51" s="467"/>
      <c r="MXV51" s="467"/>
      <c r="MXW51" s="467"/>
      <c r="MXX51" s="467"/>
      <c r="MXY51" s="467"/>
      <c r="MXZ51" s="467"/>
      <c r="MYA51" s="467"/>
      <c r="MYB51" s="467"/>
      <c r="MYC51" s="467"/>
      <c r="MYD51" s="467"/>
      <c r="MYE51" s="467"/>
      <c r="MYF51" s="467"/>
      <c r="MYG51" s="467"/>
      <c r="MYH51" s="467"/>
      <c r="MYI51" s="467"/>
      <c r="MYJ51" s="467"/>
      <c r="MYK51" s="467"/>
      <c r="MYL51" s="467"/>
      <c r="MYM51" s="467"/>
      <c r="MYN51" s="467"/>
      <c r="MYO51" s="467"/>
      <c r="MYP51" s="467"/>
      <c r="MYQ51" s="467"/>
      <c r="MYR51" s="467"/>
      <c r="MYS51" s="467"/>
      <c r="MYT51" s="467"/>
      <c r="MYU51" s="467"/>
      <c r="MYV51" s="467"/>
      <c r="MYW51" s="467"/>
      <c r="MYX51" s="467"/>
      <c r="MYY51" s="467"/>
      <c r="MYZ51" s="467"/>
      <c r="MZA51" s="467"/>
      <c r="MZB51" s="467"/>
      <c r="MZC51" s="467"/>
      <c r="MZD51" s="467"/>
      <c r="MZE51" s="467"/>
      <c r="MZF51" s="467"/>
      <c r="MZG51" s="467"/>
      <c r="MZH51" s="467"/>
      <c r="MZI51" s="467"/>
      <c r="MZJ51" s="467"/>
      <c r="MZK51" s="467"/>
      <c r="MZL51" s="467"/>
      <c r="MZM51" s="467"/>
      <c r="MZN51" s="467"/>
      <c r="MZO51" s="467"/>
      <c r="MZP51" s="467"/>
      <c r="MZQ51" s="467"/>
      <c r="MZR51" s="467"/>
      <c r="MZS51" s="467"/>
      <c r="MZT51" s="467"/>
      <c r="MZU51" s="467"/>
      <c r="MZV51" s="467"/>
      <c r="MZW51" s="467"/>
      <c r="MZX51" s="467"/>
      <c r="MZY51" s="467"/>
      <c r="MZZ51" s="467"/>
      <c r="NAA51" s="467"/>
      <c r="NAB51" s="467"/>
      <c r="NAC51" s="467"/>
      <c r="NAD51" s="467"/>
      <c r="NAE51" s="467"/>
      <c r="NAF51" s="467"/>
      <c r="NAG51" s="467"/>
      <c r="NAH51" s="467"/>
      <c r="NAI51" s="467"/>
      <c r="NAJ51" s="467"/>
      <c r="NAK51" s="467"/>
      <c r="NAL51" s="467"/>
      <c r="NAM51" s="467"/>
      <c r="NAN51" s="467"/>
      <c r="NAO51" s="467"/>
      <c r="NAP51" s="467"/>
      <c r="NAQ51" s="467"/>
      <c r="NAR51" s="467"/>
      <c r="NAS51" s="467"/>
      <c r="NAT51" s="467"/>
      <c r="NAU51" s="467"/>
      <c r="NAV51" s="467"/>
      <c r="NAW51" s="467"/>
      <c r="NAX51" s="467"/>
      <c r="NAY51" s="467"/>
      <c r="NAZ51" s="467"/>
      <c r="NBA51" s="467"/>
      <c r="NBB51" s="467"/>
      <c r="NBC51" s="467"/>
      <c r="NBD51" s="467"/>
      <c r="NBE51" s="467"/>
      <c r="NBF51" s="467"/>
      <c r="NBG51" s="467"/>
      <c r="NBH51" s="467"/>
      <c r="NBI51" s="467"/>
      <c r="NBJ51" s="467"/>
      <c r="NBK51" s="467"/>
      <c r="NBL51" s="467"/>
      <c r="NBM51" s="467"/>
      <c r="NBN51" s="467"/>
      <c r="NBO51" s="467"/>
      <c r="NBP51" s="467"/>
      <c r="NBQ51" s="467"/>
      <c r="NBR51" s="467"/>
      <c r="NBS51" s="467"/>
      <c r="NBT51" s="467"/>
      <c r="NBU51" s="467"/>
      <c r="NBV51" s="467"/>
      <c r="NBW51" s="467"/>
      <c r="NBX51" s="467"/>
      <c r="NBY51" s="467"/>
      <c r="NBZ51" s="467"/>
      <c r="NCA51" s="467"/>
      <c r="NCB51" s="467"/>
      <c r="NCC51" s="467"/>
      <c r="NCD51" s="467"/>
      <c r="NCE51" s="467"/>
      <c r="NCF51" s="467"/>
      <c r="NCG51" s="467"/>
      <c r="NCH51" s="467"/>
      <c r="NCI51" s="467"/>
      <c r="NCJ51" s="467"/>
      <c r="NCK51" s="467"/>
      <c r="NCL51" s="467"/>
      <c r="NCM51" s="467"/>
      <c r="NCN51" s="467"/>
      <c r="NCO51" s="467"/>
      <c r="NCP51" s="467"/>
      <c r="NCQ51" s="467"/>
      <c r="NCR51" s="467"/>
      <c r="NCS51" s="467"/>
      <c r="NCT51" s="467"/>
      <c r="NCU51" s="467"/>
      <c r="NCV51" s="467"/>
      <c r="NCW51" s="467"/>
      <c r="NCX51" s="467"/>
      <c r="NCY51" s="467"/>
      <c r="NCZ51" s="467"/>
      <c r="NDA51" s="467"/>
      <c r="NDB51" s="467"/>
      <c r="NDC51" s="467"/>
      <c r="NDD51" s="467"/>
      <c r="NDE51" s="467"/>
      <c r="NDF51" s="467"/>
      <c r="NDG51" s="467"/>
      <c r="NDH51" s="467"/>
      <c r="NDI51" s="467"/>
      <c r="NDJ51" s="467"/>
      <c r="NDK51" s="467"/>
      <c r="NDL51" s="467"/>
      <c r="NDM51" s="467"/>
      <c r="NDN51" s="467"/>
      <c r="NDO51" s="467"/>
      <c r="NDP51" s="467"/>
      <c r="NDQ51" s="467"/>
      <c r="NDR51" s="467"/>
      <c r="NDS51" s="467"/>
      <c r="NDT51" s="467"/>
      <c r="NDU51" s="467"/>
      <c r="NDV51" s="467"/>
      <c r="NDW51" s="467"/>
      <c r="NDX51" s="467"/>
      <c r="NDY51" s="467"/>
      <c r="NDZ51" s="467"/>
      <c r="NEA51" s="467"/>
      <c r="NEB51" s="467"/>
      <c r="NEC51" s="467"/>
      <c r="NED51" s="467"/>
      <c r="NEE51" s="467"/>
      <c r="NEF51" s="467"/>
      <c r="NEG51" s="467"/>
      <c r="NEH51" s="467"/>
      <c r="NEI51" s="467"/>
      <c r="NEJ51" s="467"/>
      <c r="NEK51" s="467"/>
      <c r="NEL51" s="467"/>
      <c r="NEM51" s="467"/>
      <c r="NEN51" s="467"/>
      <c r="NEO51" s="467"/>
      <c r="NEP51" s="467"/>
      <c r="NEQ51" s="467"/>
      <c r="NER51" s="467"/>
      <c r="NES51" s="467"/>
      <c r="NET51" s="467"/>
      <c r="NEU51" s="467"/>
      <c r="NEV51" s="467"/>
      <c r="NEW51" s="467"/>
      <c r="NEX51" s="467"/>
      <c r="NEY51" s="467"/>
      <c r="NEZ51" s="467"/>
      <c r="NFA51" s="467"/>
      <c r="NFB51" s="467"/>
      <c r="NFC51" s="467"/>
      <c r="NFD51" s="467"/>
      <c r="NFE51" s="467"/>
      <c r="NFF51" s="467"/>
      <c r="NFG51" s="467"/>
      <c r="NFH51" s="467"/>
      <c r="NFI51" s="467"/>
      <c r="NFJ51" s="467"/>
      <c r="NFK51" s="467"/>
      <c r="NFL51" s="467"/>
      <c r="NFM51" s="467"/>
      <c r="NFN51" s="467"/>
      <c r="NFO51" s="467"/>
      <c r="NFP51" s="467"/>
      <c r="NFQ51" s="467"/>
      <c r="NFR51" s="467"/>
      <c r="NFS51" s="467"/>
      <c r="NFT51" s="467"/>
      <c r="NFU51" s="467"/>
      <c r="NFV51" s="467"/>
      <c r="NFW51" s="467"/>
      <c r="NFX51" s="467"/>
      <c r="NFY51" s="467"/>
      <c r="NFZ51" s="467"/>
      <c r="NGA51" s="467"/>
      <c r="NGB51" s="467"/>
      <c r="NGC51" s="467"/>
      <c r="NGD51" s="467"/>
      <c r="NGE51" s="467"/>
      <c r="NGF51" s="467"/>
      <c r="NGG51" s="467"/>
      <c r="NGH51" s="467"/>
      <c r="NGI51" s="467"/>
      <c r="NGJ51" s="467"/>
      <c r="NGK51" s="467"/>
      <c r="NGL51" s="467"/>
      <c r="NGM51" s="467"/>
      <c r="NGN51" s="467"/>
      <c r="NGO51" s="467"/>
      <c r="NGP51" s="467"/>
      <c r="NGQ51" s="467"/>
      <c r="NGR51" s="467"/>
      <c r="NGS51" s="467"/>
      <c r="NGT51" s="467"/>
      <c r="NGU51" s="467"/>
      <c r="NGV51" s="467"/>
      <c r="NGW51" s="467"/>
      <c r="NGX51" s="467"/>
      <c r="NGY51" s="467"/>
      <c r="NGZ51" s="467"/>
      <c r="NHA51" s="467"/>
      <c r="NHB51" s="467"/>
      <c r="NHC51" s="467"/>
      <c r="NHD51" s="467"/>
      <c r="NHE51" s="467"/>
      <c r="NHF51" s="467"/>
      <c r="NHG51" s="467"/>
      <c r="NHH51" s="467"/>
      <c r="NHI51" s="467"/>
      <c r="NHJ51" s="467"/>
      <c r="NHK51" s="467"/>
      <c r="NHL51" s="467"/>
      <c r="NHM51" s="467"/>
      <c r="NHN51" s="467"/>
      <c r="NHO51" s="467"/>
      <c r="NHP51" s="467"/>
      <c r="NHQ51" s="467"/>
      <c r="NHR51" s="467"/>
      <c r="NHS51" s="467"/>
      <c r="NHT51" s="467"/>
      <c r="NHU51" s="467"/>
      <c r="NHV51" s="467"/>
      <c r="NHW51" s="467"/>
      <c r="NHX51" s="467"/>
      <c r="NHY51" s="467"/>
      <c r="NHZ51" s="467"/>
      <c r="NIA51" s="467"/>
      <c r="NIB51" s="467"/>
      <c r="NIC51" s="467"/>
      <c r="NID51" s="467"/>
      <c r="NIE51" s="467"/>
      <c r="NIF51" s="467"/>
      <c r="NIG51" s="467"/>
      <c r="NIH51" s="467"/>
      <c r="NII51" s="467"/>
      <c r="NIJ51" s="467"/>
      <c r="NIK51" s="467"/>
      <c r="NIL51" s="467"/>
      <c r="NIM51" s="467"/>
      <c r="NIN51" s="467"/>
      <c r="NIO51" s="467"/>
      <c r="NIP51" s="467"/>
      <c r="NIQ51" s="467"/>
      <c r="NIR51" s="467"/>
      <c r="NIS51" s="467"/>
      <c r="NIT51" s="467"/>
      <c r="NIU51" s="467"/>
      <c r="NIV51" s="467"/>
      <c r="NIW51" s="467"/>
      <c r="NIX51" s="467"/>
      <c r="NIY51" s="467"/>
      <c r="NIZ51" s="467"/>
      <c r="NJA51" s="467"/>
      <c r="NJB51" s="467"/>
      <c r="NJC51" s="467"/>
      <c r="NJD51" s="467"/>
      <c r="NJE51" s="467"/>
      <c r="NJF51" s="467"/>
      <c r="NJG51" s="467"/>
      <c r="NJH51" s="467"/>
      <c r="NJI51" s="467"/>
      <c r="NJJ51" s="467"/>
      <c r="NJK51" s="467"/>
      <c r="NJL51" s="467"/>
      <c r="NJM51" s="467"/>
      <c r="NJN51" s="467"/>
      <c r="NJO51" s="467"/>
      <c r="NJP51" s="467"/>
      <c r="NJQ51" s="467"/>
      <c r="NJR51" s="467"/>
      <c r="NJS51" s="467"/>
      <c r="NJT51" s="467"/>
      <c r="NJU51" s="467"/>
      <c r="NJV51" s="467"/>
      <c r="NJW51" s="467"/>
      <c r="NJX51" s="467"/>
      <c r="NJY51" s="467"/>
      <c r="NJZ51" s="467"/>
      <c r="NKA51" s="467"/>
      <c r="NKB51" s="467"/>
      <c r="NKC51" s="467"/>
      <c r="NKD51" s="467"/>
      <c r="NKE51" s="467"/>
      <c r="NKF51" s="467"/>
      <c r="NKG51" s="467"/>
      <c r="NKH51" s="467"/>
      <c r="NKI51" s="467"/>
      <c r="NKJ51" s="467"/>
      <c r="NKK51" s="467"/>
      <c r="NKL51" s="467"/>
      <c r="NKM51" s="467"/>
      <c r="NKN51" s="467"/>
      <c r="NKO51" s="467"/>
      <c r="NKP51" s="467"/>
      <c r="NKQ51" s="467"/>
      <c r="NKR51" s="467"/>
      <c r="NKS51" s="467"/>
      <c r="NKT51" s="467"/>
      <c r="NKU51" s="467"/>
      <c r="NKV51" s="467"/>
      <c r="NKW51" s="467"/>
      <c r="NKX51" s="467"/>
      <c r="NKY51" s="467"/>
      <c r="NKZ51" s="467"/>
      <c r="NLA51" s="467"/>
      <c r="NLB51" s="467"/>
      <c r="NLC51" s="467"/>
      <c r="NLD51" s="467"/>
      <c r="NLE51" s="467"/>
      <c r="NLF51" s="467"/>
      <c r="NLG51" s="467"/>
      <c r="NLH51" s="467"/>
      <c r="NLI51" s="467"/>
      <c r="NLJ51" s="467"/>
      <c r="NLK51" s="467"/>
      <c r="NLL51" s="467"/>
      <c r="NLM51" s="467"/>
      <c r="NLN51" s="467"/>
      <c r="NLO51" s="467"/>
      <c r="NLP51" s="467"/>
      <c r="NLQ51" s="467"/>
      <c r="NLR51" s="467"/>
      <c r="NLS51" s="467"/>
      <c r="NLT51" s="467"/>
      <c r="NLU51" s="467"/>
      <c r="NLV51" s="467"/>
      <c r="NLW51" s="467"/>
      <c r="NLX51" s="467"/>
      <c r="NLY51" s="467"/>
      <c r="NLZ51" s="467"/>
      <c r="NMA51" s="467"/>
      <c r="NMB51" s="467"/>
      <c r="NMC51" s="467"/>
      <c r="NMD51" s="467"/>
      <c r="NME51" s="467"/>
      <c r="NMF51" s="467"/>
      <c r="NMG51" s="467"/>
      <c r="NMH51" s="467"/>
      <c r="NMI51" s="467"/>
      <c r="NMJ51" s="467"/>
      <c r="NMK51" s="467"/>
      <c r="NML51" s="467"/>
      <c r="NMM51" s="467"/>
      <c r="NMN51" s="467"/>
      <c r="NMO51" s="467"/>
      <c r="NMP51" s="467"/>
      <c r="NMQ51" s="467"/>
      <c r="NMR51" s="467"/>
      <c r="NMS51" s="467"/>
      <c r="NMT51" s="467"/>
      <c r="NMU51" s="467"/>
      <c r="NMV51" s="467"/>
      <c r="NMW51" s="467"/>
      <c r="NMX51" s="467"/>
      <c r="NMY51" s="467"/>
      <c r="NMZ51" s="467"/>
      <c r="NNA51" s="467"/>
      <c r="NNB51" s="467"/>
      <c r="NNC51" s="467"/>
      <c r="NND51" s="467"/>
      <c r="NNE51" s="467"/>
      <c r="NNF51" s="467"/>
      <c r="NNG51" s="467"/>
      <c r="NNH51" s="467"/>
      <c r="NNI51" s="467"/>
      <c r="NNJ51" s="467"/>
      <c r="NNK51" s="467"/>
      <c r="NNL51" s="467"/>
      <c r="NNM51" s="467"/>
      <c r="NNN51" s="467"/>
      <c r="NNO51" s="467"/>
      <c r="NNP51" s="467"/>
      <c r="NNQ51" s="467"/>
      <c r="NNR51" s="467"/>
      <c r="NNS51" s="467"/>
      <c r="NNT51" s="467"/>
      <c r="NNU51" s="467"/>
      <c r="NNV51" s="467"/>
      <c r="NNW51" s="467"/>
      <c r="NNX51" s="467"/>
      <c r="NNY51" s="467"/>
      <c r="NNZ51" s="467"/>
      <c r="NOA51" s="467"/>
      <c r="NOB51" s="467"/>
      <c r="NOC51" s="467"/>
      <c r="NOD51" s="467"/>
      <c r="NOE51" s="467"/>
      <c r="NOF51" s="467"/>
      <c r="NOG51" s="467"/>
      <c r="NOH51" s="467"/>
      <c r="NOI51" s="467"/>
      <c r="NOJ51" s="467"/>
      <c r="NOK51" s="467"/>
      <c r="NOL51" s="467"/>
      <c r="NOM51" s="467"/>
      <c r="NON51" s="467"/>
      <c r="NOO51" s="467"/>
      <c r="NOP51" s="467"/>
      <c r="NOQ51" s="467"/>
      <c r="NOR51" s="467"/>
      <c r="NOS51" s="467"/>
      <c r="NOT51" s="467"/>
      <c r="NOU51" s="467"/>
      <c r="NOV51" s="467"/>
      <c r="NOW51" s="467"/>
      <c r="NOX51" s="467"/>
      <c r="NOY51" s="467"/>
      <c r="NOZ51" s="467"/>
      <c r="NPA51" s="467"/>
      <c r="NPB51" s="467"/>
      <c r="NPC51" s="467"/>
      <c r="NPD51" s="467"/>
      <c r="NPE51" s="467"/>
      <c r="NPF51" s="467"/>
      <c r="NPG51" s="467"/>
      <c r="NPH51" s="467"/>
      <c r="NPI51" s="467"/>
      <c r="NPJ51" s="467"/>
      <c r="NPK51" s="467"/>
      <c r="NPL51" s="467"/>
      <c r="NPM51" s="467"/>
      <c r="NPN51" s="467"/>
      <c r="NPO51" s="467"/>
      <c r="NPP51" s="467"/>
      <c r="NPQ51" s="467"/>
      <c r="NPR51" s="467"/>
      <c r="NPS51" s="467"/>
      <c r="NPT51" s="467"/>
      <c r="NPU51" s="467"/>
      <c r="NPV51" s="467"/>
      <c r="NPW51" s="467"/>
      <c r="NPX51" s="467"/>
      <c r="NPY51" s="467"/>
      <c r="NPZ51" s="467"/>
      <c r="NQA51" s="467"/>
      <c r="NQB51" s="467"/>
      <c r="NQC51" s="467"/>
      <c r="NQD51" s="467"/>
      <c r="NQE51" s="467"/>
      <c r="NQF51" s="467"/>
      <c r="NQG51" s="467"/>
      <c r="NQH51" s="467"/>
      <c r="NQI51" s="467"/>
      <c r="NQJ51" s="467"/>
      <c r="NQK51" s="467"/>
      <c r="NQL51" s="467"/>
      <c r="NQM51" s="467"/>
      <c r="NQN51" s="467"/>
      <c r="NQO51" s="467"/>
      <c r="NQP51" s="467"/>
      <c r="NQQ51" s="467"/>
      <c r="NQR51" s="467"/>
      <c r="NQS51" s="467"/>
      <c r="NQT51" s="467"/>
      <c r="NQU51" s="467"/>
      <c r="NQV51" s="467"/>
      <c r="NQW51" s="467"/>
      <c r="NQX51" s="467"/>
      <c r="NQY51" s="467"/>
      <c r="NQZ51" s="467"/>
      <c r="NRA51" s="467"/>
      <c r="NRB51" s="467"/>
      <c r="NRC51" s="467"/>
      <c r="NRD51" s="467"/>
      <c r="NRE51" s="467"/>
      <c r="NRF51" s="467"/>
      <c r="NRG51" s="467"/>
      <c r="NRH51" s="467"/>
      <c r="NRI51" s="467"/>
      <c r="NRJ51" s="467"/>
      <c r="NRK51" s="467"/>
      <c r="NRL51" s="467"/>
      <c r="NRM51" s="467"/>
      <c r="NRN51" s="467"/>
      <c r="NRO51" s="467"/>
      <c r="NRP51" s="467"/>
      <c r="NRQ51" s="467"/>
      <c r="NRR51" s="467"/>
      <c r="NRS51" s="467"/>
      <c r="NRT51" s="467"/>
      <c r="NRU51" s="467"/>
      <c r="NRV51" s="467"/>
      <c r="NRW51" s="467"/>
      <c r="NRX51" s="467"/>
      <c r="NRY51" s="467"/>
      <c r="NRZ51" s="467"/>
      <c r="NSA51" s="467"/>
      <c r="NSB51" s="467"/>
      <c r="NSC51" s="467"/>
      <c r="NSD51" s="467"/>
      <c r="NSE51" s="467"/>
      <c r="NSF51" s="467"/>
      <c r="NSG51" s="467"/>
      <c r="NSH51" s="467"/>
      <c r="NSI51" s="467"/>
      <c r="NSJ51" s="467"/>
      <c r="NSK51" s="467"/>
      <c r="NSL51" s="467"/>
      <c r="NSM51" s="467"/>
      <c r="NSN51" s="467"/>
      <c r="NSO51" s="467"/>
      <c r="NSP51" s="467"/>
      <c r="NSQ51" s="467"/>
      <c r="NSR51" s="467"/>
      <c r="NSS51" s="467"/>
      <c r="NST51" s="467"/>
      <c r="NSU51" s="467"/>
      <c r="NSV51" s="467"/>
      <c r="NSW51" s="467"/>
      <c r="NSX51" s="467"/>
      <c r="NSY51" s="467"/>
      <c r="NSZ51" s="467"/>
      <c r="NTA51" s="467"/>
      <c r="NTB51" s="467"/>
      <c r="NTC51" s="467"/>
      <c r="NTD51" s="467"/>
      <c r="NTE51" s="467"/>
      <c r="NTF51" s="467"/>
      <c r="NTG51" s="467"/>
      <c r="NTH51" s="467"/>
      <c r="NTI51" s="467"/>
      <c r="NTJ51" s="467"/>
      <c r="NTK51" s="467"/>
      <c r="NTL51" s="467"/>
      <c r="NTM51" s="467"/>
      <c r="NTN51" s="467"/>
      <c r="NTO51" s="467"/>
      <c r="NTP51" s="467"/>
      <c r="NTQ51" s="467"/>
      <c r="NTR51" s="467"/>
      <c r="NTS51" s="467"/>
      <c r="NTT51" s="467"/>
      <c r="NTU51" s="467"/>
      <c r="NTV51" s="467"/>
      <c r="NTW51" s="467"/>
      <c r="NTX51" s="467"/>
      <c r="NTY51" s="467"/>
      <c r="NTZ51" s="467"/>
      <c r="NUA51" s="467"/>
      <c r="NUB51" s="467"/>
      <c r="NUC51" s="467"/>
      <c r="NUD51" s="467"/>
      <c r="NUE51" s="467"/>
      <c r="NUF51" s="467"/>
      <c r="NUG51" s="467"/>
      <c r="NUH51" s="467"/>
      <c r="NUI51" s="467"/>
      <c r="NUJ51" s="467"/>
      <c r="NUK51" s="467"/>
      <c r="NUL51" s="467"/>
      <c r="NUM51" s="467"/>
      <c r="NUN51" s="467"/>
      <c r="NUO51" s="467"/>
      <c r="NUP51" s="467"/>
      <c r="NUQ51" s="467"/>
      <c r="NUR51" s="467"/>
      <c r="NUS51" s="467"/>
      <c r="NUT51" s="467"/>
      <c r="NUU51" s="467"/>
      <c r="NUV51" s="467"/>
      <c r="NUW51" s="467"/>
      <c r="NUX51" s="467"/>
      <c r="NUY51" s="467"/>
      <c r="NUZ51" s="467"/>
      <c r="NVA51" s="467"/>
      <c r="NVB51" s="467"/>
      <c r="NVC51" s="467"/>
      <c r="NVD51" s="467"/>
      <c r="NVE51" s="467"/>
      <c r="NVF51" s="467"/>
      <c r="NVG51" s="467"/>
      <c r="NVH51" s="467"/>
      <c r="NVI51" s="467"/>
      <c r="NVJ51" s="467"/>
      <c r="NVK51" s="467"/>
      <c r="NVL51" s="467"/>
      <c r="NVM51" s="467"/>
      <c r="NVN51" s="467"/>
      <c r="NVO51" s="467"/>
      <c r="NVP51" s="467"/>
      <c r="NVQ51" s="467"/>
      <c r="NVR51" s="467"/>
      <c r="NVS51" s="467"/>
      <c r="NVT51" s="467"/>
      <c r="NVU51" s="467"/>
      <c r="NVV51" s="467"/>
      <c r="NVW51" s="467"/>
      <c r="NVX51" s="467"/>
      <c r="NVY51" s="467"/>
      <c r="NVZ51" s="467"/>
      <c r="NWA51" s="467"/>
      <c r="NWB51" s="467"/>
      <c r="NWC51" s="467"/>
      <c r="NWD51" s="467"/>
      <c r="NWE51" s="467"/>
      <c r="NWF51" s="467"/>
      <c r="NWG51" s="467"/>
      <c r="NWH51" s="467"/>
      <c r="NWI51" s="467"/>
      <c r="NWJ51" s="467"/>
      <c r="NWK51" s="467"/>
      <c r="NWL51" s="467"/>
      <c r="NWM51" s="467"/>
      <c r="NWN51" s="467"/>
      <c r="NWO51" s="467"/>
      <c r="NWP51" s="467"/>
      <c r="NWQ51" s="467"/>
      <c r="NWR51" s="467"/>
      <c r="NWS51" s="467"/>
      <c r="NWT51" s="467"/>
      <c r="NWU51" s="467"/>
      <c r="NWV51" s="467"/>
      <c r="NWW51" s="467"/>
      <c r="NWX51" s="467"/>
      <c r="NWY51" s="467"/>
      <c r="NWZ51" s="467"/>
      <c r="NXA51" s="467"/>
      <c r="NXB51" s="467"/>
      <c r="NXC51" s="467"/>
      <c r="NXD51" s="467"/>
      <c r="NXE51" s="467"/>
      <c r="NXF51" s="467"/>
      <c r="NXG51" s="467"/>
      <c r="NXH51" s="467"/>
      <c r="NXI51" s="467"/>
      <c r="NXJ51" s="467"/>
      <c r="NXK51" s="467"/>
      <c r="NXL51" s="467"/>
      <c r="NXM51" s="467"/>
      <c r="NXN51" s="467"/>
      <c r="NXO51" s="467"/>
      <c r="NXP51" s="467"/>
      <c r="NXQ51" s="467"/>
      <c r="NXR51" s="467"/>
      <c r="NXS51" s="467"/>
      <c r="NXT51" s="467"/>
      <c r="NXU51" s="467"/>
      <c r="NXV51" s="467"/>
      <c r="NXW51" s="467"/>
      <c r="NXX51" s="467"/>
      <c r="NXY51" s="467"/>
      <c r="NXZ51" s="467"/>
      <c r="NYA51" s="467"/>
      <c r="NYB51" s="467"/>
      <c r="NYC51" s="467"/>
      <c r="NYD51" s="467"/>
      <c r="NYE51" s="467"/>
      <c r="NYF51" s="467"/>
      <c r="NYG51" s="467"/>
      <c r="NYH51" s="467"/>
      <c r="NYI51" s="467"/>
      <c r="NYJ51" s="467"/>
      <c r="NYK51" s="467"/>
      <c r="NYL51" s="467"/>
      <c r="NYM51" s="467"/>
      <c r="NYN51" s="467"/>
      <c r="NYO51" s="467"/>
      <c r="NYP51" s="467"/>
      <c r="NYQ51" s="467"/>
      <c r="NYR51" s="467"/>
      <c r="NYS51" s="467"/>
      <c r="NYT51" s="467"/>
      <c r="NYU51" s="467"/>
      <c r="NYV51" s="467"/>
      <c r="NYW51" s="467"/>
      <c r="NYX51" s="467"/>
      <c r="NYY51" s="467"/>
      <c r="NYZ51" s="467"/>
      <c r="NZA51" s="467"/>
      <c r="NZB51" s="467"/>
      <c r="NZC51" s="467"/>
      <c r="NZD51" s="467"/>
      <c r="NZE51" s="467"/>
      <c r="NZF51" s="467"/>
      <c r="NZG51" s="467"/>
      <c r="NZH51" s="467"/>
      <c r="NZI51" s="467"/>
      <c r="NZJ51" s="467"/>
      <c r="NZK51" s="467"/>
      <c r="NZL51" s="467"/>
      <c r="NZM51" s="467"/>
      <c r="NZN51" s="467"/>
      <c r="NZO51" s="467"/>
      <c r="NZP51" s="467"/>
      <c r="NZQ51" s="467"/>
      <c r="NZR51" s="467"/>
      <c r="NZS51" s="467"/>
      <c r="NZT51" s="467"/>
      <c r="NZU51" s="467"/>
      <c r="NZV51" s="467"/>
      <c r="NZW51" s="467"/>
      <c r="NZX51" s="467"/>
      <c r="NZY51" s="467"/>
      <c r="NZZ51" s="467"/>
      <c r="OAA51" s="467"/>
      <c r="OAB51" s="467"/>
      <c r="OAC51" s="467"/>
      <c r="OAD51" s="467"/>
      <c r="OAE51" s="467"/>
      <c r="OAF51" s="467"/>
      <c r="OAG51" s="467"/>
      <c r="OAH51" s="467"/>
      <c r="OAI51" s="467"/>
      <c r="OAJ51" s="467"/>
      <c r="OAK51" s="467"/>
      <c r="OAL51" s="467"/>
      <c r="OAM51" s="467"/>
      <c r="OAN51" s="467"/>
      <c r="OAO51" s="467"/>
      <c r="OAP51" s="467"/>
      <c r="OAQ51" s="467"/>
      <c r="OAR51" s="467"/>
      <c r="OAS51" s="467"/>
      <c r="OAT51" s="467"/>
      <c r="OAU51" s="467"/>
      <c r="OAV51" s="467"/>
      <c r="OAW51" s="467"/>
      <c r="OAX51" s="467"/>
      <c r="OAY51" s="467"/>
      <c r="OAZ51" s="467"/>
      <c r="OBA51" s="467"/>
      <c r="OBB51" s="467"/>
      <c r="OBC51" s="467"/>
      <c r="OBD51" s="467"/>
      <c r="OBE51" s="467"/>
      <c r="OBF51" s="467"/>
      <c r="OBG51" s="467"/>
      <c r="OBH51" s="467"/>
      <c r="OBI51" s="467"/>
      <c r="OBJ51" s="467"/>
      <c r="OBK51" s="467"/>
      <c r="OBL51" s="467"/>
      <c r="OBM51" s="467"/>
      <c r="OBN51" s="467"/>
      <c r="OBO51" s="467"/>
      <c r="OBP51" s="467"/>
      <c r="OBQ51" s="467"/>
      <c r="OBR51" s="467"/>
      <c r="OBS51" s="467"/>
      <c r="OBT51" s="467"/>
      <c r="OBU51" s="467"/>
      <c r="OBV51" s="467"/>
      <c r="OBW51" s="467"/>
      <c r="OBX51" s="467"/>
      <c r="OBY51" s="467"/>
      <c r="OBZ51" s="467"/>
      <c r="OCA51" s="467"/>
      <c r="OCB51" s="467"/>
      <c r="OCC51" s="467"/>
      <c r="OCD51" s="467"/>
      <c r="OCE51" s="467"/>
      <c r="OCF51" s="467"/>
      <c r="OCG51" s="467"/>
      <c r="OCH51" s="467"/>
      <c r="OCI51" s="467"/>
      <c r="OCJ51" s="467"/>
      <c r="OCK51" s="467"/>
      <c r="OCL51" s="467"/>
      <c r="OCM51" s="467"/>
      <c r="OCN51" s="467"/>
      <c r="OCO51" s="467"/>
      <c r="OCP51" s="467"/>
      <c r="OCQ51" s="467"/>
      <c r="OCR51" s="467"/>
      <c r="OCS51" s="467"/>
      <c r="OCT51" s="467"/>
      <c r="OCU51" s="467"/>
      <c r="OCV51" s="467"/>
      <c r="OCW51" s="467"/>
      <c r="OCX51" s="467"/>
      <c r="OCY51" s="467"/>
      <c r="OCZ51" s="467"/>
      <c r="ODA51" s="467"/>
      <c r="ODB51" s="467"/>
      <c r="ODC51" s="467"/>
      <c r="ODD51" s="467"/>
      <c r="ODE51" s="467"/>
      <c r="ODF51" s="467"/>
      <c r="ODG51" s="467"/>
      <c r="ODH51" s="467"/>
      <c r="ODI51" s="467"/>
      <c r="ODJ51" s="467"/>
      <c r="ODK51" s="467"/>
      <c r="ODL51" s="467"/>
      <c r="ODM51" s="467"/>
      <c r="ODN51" s="467"/>
      <c r="ODO51" s="467"/>
      <c r="ODP51" s="467"/>
      <c r="ODQ51" s="467"/>
      <c r="ODR51" s="467"/>
      <c r="ODS51" s="467"/>
      <c r="ODT51" s="467"/>
      <c r="ODU51" s="467"/>
      <c r="ODV51" s="467"/>
      <c r="ODW51" s="467"/>
      <c r="ODX51" s="467"/>
      <c r="ODY51" s="467"/>
      <c r="ODZ51" s="467"/>
      <c r="OEA51" s="467"/>
      <c r="OEB51" s="467"/>
      <c r="OEC51" s="467"/>
      <c r="OED51" s="467"/>
      <c r="OEE51" s="467"/>
      <c r="OEF51" s="467"/>
      <c r="OEG51" s="467"/>
      <c r="OEH51" s="467"/>
      <c r="OEI51" s="467"/>
      <c r="OEJ51" s="467"/>
      <c r="OEK51" s="467"/>
      <c r="OEL51" s="467"/>
      <c r="OEM51" s="467"/>
      <c r="OEN51" s="467"/>
      <c r="OEO51" s="467"/>
      <c r="OEP51" s="467"/>
      <c r="OEQ51" s="467"/>
      <c r="OER51" s="467"/>
      <c r="OES51" s="467"/>
      <c r="OET51" s="467"/>
      <c r="OEU51" s="467"/>
      <c r="OEV51" s="467"/>
      <c r="OEW51" s="467"/>
      <c r="OEX51" s="467"/>
      <c r="OEY51" s="467"/>
      <c r="OEZ51" s="467"/>
      <c r="OFA51" s="467"/>
      <c r="OFB51" s="467"/>
      <c r="OFC51" s="467"/>
      <c r="OFD51" s="467"/>
      <c r="OFE51" s="467"/>
      <c r="OFF51" s="467"/>
      <c r="OFG51" s="467"/>
      <c r="OFH51" s="467"/>
      <c r="OFI51" s="467"/>
      <c r="OFJ51" s="467"/>
      <c r="OFK51" s="467"/>
      <c r="OFL51" s="467"/>
      <c r="OFM51" s="467"/>
      <c r="OFN51" s="467"/>
      <c r="OFO51" s="467"/>
      <c r="OFP51" s="467"/>
      <c r="OFQ51" s="467"/>
      <c r="OFR51" s="467"/>
      <c r="OFS51" s="467"/>
      <c r="OFT51" s="467"/>
      <c r="OFU51" s="467"/>
      <c r="OFV51" s="467"/>
      <c r="OFW51" s="467"/>
      <c r="OFX51" s="467"/>
      <c r="OFY51" s="467"/>
      <c r="OFZ51" s="467"/>
      <c r="OGA51" s="467"/>
      <c r="OGB51" s="467"/>
      <c r="OGC51" s="467"/>
      <c r="OGD51" s="467"/>
      <c r="OGE51" s="467"/>
      <c r="OGF51" s="467"/>
      <c r="OGG51" s="467"/>
      <c r="OGH51" s="467"/>
      <c r="OGI51" s="467"/>
      <c r="OGJ51" s="467"/>
      <c r="OGK51" s="467"/>
      <c r="OGL51" s="467"/>
      <c r="OGM51" s="467"/>
      <c r="OGN51" s="467"/>
      <c r="OGO51" s="467"/>
      <c r="OGP51" s="467"/>
      <c r="OGQ51" s="467"/>
      <c r="OGR51" s="467"/>
      <c r="OGS51" s="467"/>
      <c r="OGT51" s="467"/>
      <c r="OGU51" s="467"/>
      <c r="OGV51" s="467"/>
      <c r="OGW51" s="467"/>
      <c r="OGX51" s="467"/>
      <c r="OGY51" s="467"/>
      <c r="OGZ51" s="467"/>
      <c r="OHA51" s="467"/>
      <c r="OHB51" s="467"/>
      <c r="OHC51" s="467"/>
      <c r="OHD51" s="467"/>
      <c r="OHE51" s="467"/>
      <c r="OHF51" s="467"/>
      <c r="OHG51" s="467"/>
      <c r="OHH51" s="467"/>
      <c r="OHI51" s="467"/>
      <c r="OHJ51" s="467"/>
      <c r="OHK51" s="467"/>
      <c r="OHL51" s="467"/>
      <c r="OHM51" s="467"/>
      <c r="OHN51" s="467"/>
      <c r="OHO51" s="467"/>
      <c r="OHP51" s="467"/>
      <c r="OHQ51" s="467"/>
      <c r="OHR51" s="467"/>
      <c r="OHS51" s="467"/>
      <c r="OHT51" s="467"/>
      <c r="OHU51" s="467"/>
      <c r="OHV51" s="467"/>
      <c r="OHW51" s="467"/>
      <c r="OHX51" s="467"/>
      <c r="OHY51" s="467"/>
      <c r="OHZ51" s="467"/>
      <c r="OIA51" s="467"/>
      <c r="OIB51" s="467"/>
      <c r="OIC51" s="467"/>
      <c r="OID51" s="467"/>
      <c r="OIE51" s="467"/>
      <c r="OIF51" s="467"/>
      <c r="OIG51" s="467"/>
      <c r="OIH51" s="467"/>
      <c r="OII51" s="467"/>
      <c r="OIJ51" s="467"/>
      <c r="OIK51" s="467"/>
      <c r="OIL51" s="467"/>
      <c r="OIM51" s="467"/>
      <c r="OIN51" s="467"/>
      <c r="OIO51" s="467"/>
      <c r="OIP51" s="467"/>
      <c r="OIQ51" s="467"/>
      <c r="OIR51" s="467"/>
      <c r="OIS51" s="467"/>
      <c r="OIT51" s="467"/>
      <c r="OIU51" s="467"/>
      <c r="OIV51" s="467"/>
      <c r="OIW51" s="467"/>
      <c r="OIX51" s="467"/>
      <c r="OIY51" s="467"/>
      <c r="OIZ51" s="467"/>
      <c r="OJA51" s="467"/>
      <c r="OJB51" s="467"/>
      <c r="OJC51" s="467"/>
      <c r="OJD51" s="467"/>
      <c r="OJE51" s="467"/>
      <c r="OJF51" s="467"/>
      <c r="OJG51" s="467"/>
      <c r="OJH51" s="467"/>
      <c r="OJI51" s="467"/>
      <c r="OJJ51" s="467"/>
      <c r="OJK51" s="467"/>
      <c r="OJL51" s="467"/>
      <c r="OJM51" s="467"/>
      <c r="OJN51" s="467"/>
      <c r="OJO51" s="467"/>
      <c r="OJP51" s="467"/>
      <c r="OJQ51" s="467"/>
      <c r="OJR51" s="467"/>
      <c r="OJS51" s="467"/>
      <c r="OJT51" s="467"/>
      <c r="OJU51" s="467"/>
      <c r="OJV51" s="467"/>
      <c r="OJW51" s="467"/>
      <c r="OJX51" s="467"/>
      <c r="OJY51" s="467"/>
      <c r="OJZ51" s="467"/>
      <c r="OKA51" s="467"/>
      <c r="OKB51" s="467"/>
      <c r="OKC51" s="467"/>
      <c r="OKD51" s="467"/>
      <c r="OKE51" s="467"/>
      <c r="OKF51" s="467"/>
      <c r="OKG51" s="467"/>
      <c r="OKH51" s="467"/>
      <c r="OKI51" s="467"/>
      <c r="OKJ51" s="467"/>
      <c r="OKK51" s="467"/>
      <c r="OKL51" s="467"/>
      <c r="OKM51" s="467"/>
      <c r="OKN51" s="467"/>
      <c r="OKO51" s="467"/>
      <c r="OKP51" s="467"/>
      <c r="OKQ51" s="467"/>
      <c r="OKR51" s="467"/>
      <c r="OKS51" s="467"/>
      <c r="OKT51" s="467"/>
      <c r="OKU51" s="467"/>
      <c r="OKV51" s="467"/>
      <c r="OKW51" s="467"/>
      <c r="OKX51" s="467"/>
      <c r="OKY51" s="467"/>
      <c r="OKZ51" s="467"/>
      <c r="OLA51" s="467"/>
      <c r="OLB51" s="467"/>
      <c r="OLC51" s="467"/>
      <c r="OLD51" s="467"/>
      <c r="OLE51" s="467"/>
      <c r="OLF51" s="467"/>
      <c r="OLG51" s="467"/>
      <c r="OLH51" s="467"/>
      <c r="OLI51" s="467"/>
      <c r="OLJ51" s="467"/>
      <c r="OLK51" s="467"/>
      <c r="OLL51" s="467"/>
      <c r="OLM51" s="467"/>
      <c r="OLN51" s="467"/>
      <c r="OLO51" s="467"/>
      <c r="OLP51" s="467"/>
      <c r="OLQ51" s="467"/>
      <c r="OLR51" s="467"/>
      <c r="OLS51" s="467"/>
      <c r="OLT51" s="467"/>
      <c r="OLU51" s="467"/>
      <c r="OLV51" s="467"/>
      <c r="OLW51" s="467"/>
      <c r="OLX51" s="467"/>
      <c r="OLY51" s="467"/>
      <c r="OLZ51" s="467"/>
      <c r="OMA51" s="467"/>
      <c r="OMB51" s="467"/>
      <c r="OMC51" s="467"/>
      <c r="OMD51" s="467"/>
      <c r="OME51" s="467"/>
      <c r="OMF51" s="467"/>
      <c r="OMG51" s="467"/>
      <c r="OMH51" s="467"/>
      <c r="OMI51" s="467"/>
      <c r="OMJ51" s="467"/>
      <c r="OMK51" s="467"/>
      <c r="OML51" s="467"/>
      <c r="OMM51" s="467"/>
      <c r="OMN51" s="467"/>
      <c r="OMO51" s="467"/>
      <c r="OMP51" s="467"/>
      <c r="OMQ51" s="467"/>
      <c r="OMR51" s="467"/>
      <c r="OMS51" s="467"/>
      <c r="OMT51" s="467"/>
      <c r="OMU51" s="467"/>
      <c r="OMV51" s="467"/>
      <c r="OMW51" s="467"/>
      <c r="OMX51" s="467"/>
      <c r="OMY51" s="467"/>
      <c r="OMZ51" s="467"/>
      <c r="ONA51" s="467"/>
      <c r="ONB51" s="467"/>
      <c r="ONC51" s="467"/>
      <c r="OND51" s="467"/>
      <c r="ONE51" s="467"/>
      <c r="ONF51" s="467"/>
      <c r="ONG51" s="467"/>
      <c r="ONH51" s="467"/>
      <c r="ONI51" s="467"/>
      <c r="ONJ51" s="467"/>
      <c r="ONK51" s="467"/>
      <c r="ONL51" s="467"/>
      <c r="ONM51" s="467"/>
      <c r="ONN51" s="467"/>
      <c r="ONO51" s="467"/>
      <c r="ONP51" s="467"/>
      <c r="ONQ51" s="467"/>
      <c r="ONR51" s="467"/>
      <c r="ONS51" s="467"/>
      <c r="ONT51" s="467"/>
      <c r="ONU51" s="467"/>
      <c r="ONV51" s="467"/>
      <c r="ONW51" s="467"/>
      <c r="ONX51" s="467"/>
      <c r="ONY51" s="467"/>
      <c r="ONZ51" s="467"/>
      <c r="OOA51" s="467"/>
      <c r="OOB51" s="467"/>
      <c r="OOC51" s="467"/>
      <c r="OOD51" s="467"/>
      <c r="OOE51" s="467"/>
      <c r="OOF51" s="467"/>
      <c r="OOG51" s="467"/>
      <c r="OOH51" s="467"/>
      <c r="OOI51" s="467"/>
      <c r="OOJ51" s="467"/>
      <c r="OOK51" s="467"/>
      <c r="OOL51" s="467"/>
      <c r="OOM51" s="467"/>
      <c r="OON51" s="467"/>
      <c r="OOO51" s="467"/>
      <c r="OOP51" s="467"/>
      <c r="OOQ51" s="467"/>
      <c r="OOR51" s="467"/>
      <c r="OOS51" s="467"/>
      <c r="OOT51" s="467"/>
      <c r="OOU51" s="467"/>
      <c r="OOV51" s="467"/>
      <c r="OOW51" s="467"/>
      <c r="OOX51" s="467"/>
      <c r="OOY51" s="467"/>
      <c r="OOZ51" s="467"/>
      <c r="OPA51" s="467"/>
      <c r="OPB51" s="467"/>
      <c r="OPC51" s="467"/>
      <c r="OPD51" s="467"/>
      <c r="OPE51" s="467"/>
      <c r="OPF51" s="467"/>
      <c r="OPG51" s="467"/>
      <c r="OPH51" s="467"/>
      <c r="OPI51" s="467"/>
      <c r="OPJ51" s="467"/>
      <c r="OPK51" s="467"/>
      <c r="OPL51" s="467"/>
      <c r="OPM51" s="467"/>
      <c r="OPN51" s="467"/>
      <c r="OPO51" s="467"/>
      <c r="OPP51" s="467"/>
      <c r="OPQ51" s="467"/>
      <c r="OPR51" s="467"/>
      <c r="OPS51" s="467"/>
      <c r="OPT51" s="467"/>
      <c r="OPU51" s="467"/>
      <c r="OPV51" s="467"/>
      <c r="OPW51" s="467"/>
      <c r="OPX51" s="467"/>
      <c r="OPY51" s="467"/>
      <c r="OPZ51" s="467"/>
      <c r="OQA51" s="467"/>
      <c r="OQB51" s="467"/>
      <c r="OQC51" s="467"/>
      <c r="OQD51" s="467"/>
      <c r="OQE51" s="467"/>
      <c r="OQF51" s="467"/>
      <c r="OQG51" s="467"/>
      <c r="OQH51" s="467"/>
      <c r="OQI51" s="467"/>
      <c r="OQJ51" s="467"/>
      <c r="OQK51" s="467"/>
      <c r="OQL51" s="467"/>
      <c r="OQM51" s="467"/>
      <c r="OQN51" s="467"/>
      <c r="OQO51" s="467"/>
      <c r="OQP51" s="467"/>
      <c r="OQQ51" s="467"/>
      <c r="OQR51" s="467"/>
      <c r="OQS51" s="467"/>
      <c r="OQT51" s="467"/>
      <c r="OQU51" s="467"/>
      <c r="OQV51" s="467"/>
      <c r="OQW51" s="467"/>
      <c r="OQX51" s="467"/>
      <c r="OQY51" s="467"/>
      <c r="OQZ51" s="467"/>
      <c r="ORA51" s="467"/>
      <c r="ORB51" s="467"/>
      <c r="ORC51" s="467"/>
      <c r="ORD51" s="467"/>
      <c r="ORE51" s="467"/>
      <c r="ORF51" s="467"/>
      <c r="ORG51" s="467"/>
      <c r="ORH51" s="467"/>
      <c r="ORI51" s="467"/>
      <c r="ORJ51" s="467"/>
      <c r="ORK51" s="467"/>
      <c r="ORL51" s="467"/>
      <c r="ORM51" s="467"/>
      <c r="ORN51" s="467"/>
      <c r="ORO51" s="467"/>
      <c r="ORP51" s="467"/>
      <c r="ORQ51" s="467"/>
      <c r="ORR51" s="467"/>
      <c r="ORS51" s="467"/>
      <c r="ORT51" s="467"/>
      <c r="ORU51" s="467"/>
      <c r="ORV51" s="467"/>
      <c r="ORW51" s="467"/>
      <c r="ORX51" s="467"/>
      <c r="ORY51" s="467"/>
      <c r="ORZ51" s="467"/>
      <c r="OSA51" s="467"/>
      <c r="OSB51" s="467"/>
      <c r="OSC51" s="467"/>
      <c r="OSD51" s="467"/>
      <c r="OSE51" s="467"/>
      <c r="OSF51" s="467"/>
      <c r="OSG51" s="467"/>
      <c r="OSH51" s="467"/>
      <c r="OSI51" s="467"/>
      <c r="OSJ51" s="467"/>
      <c r="OSK51" s="467"/>
      <c r="OSL51" s="467"/>
      <c r="OSM51" s="467"/>
      <c r="OSN51" s="467"/>
      <c r="OSO51" s="467"/>
      <c r="OSP51" s="467"/>
      <c r="OSQ51" s="467"/>
      <c r="OSR51" s="467"/>
      <c r="OSS51" s="467"/>
      <c r="OST51" s="467"/>
      <c r="OSU51" s="467"/>
      <c r="OSV51" s="467"/>
      <c r="OSW51" s="467"/>
      <c r="OSX51" s="467"/>
      <c r="OSY51" s="467"/>
      <c r="OSZ51" s="467"/>
      <c r="OTA51" s="467"/>
      <c r="OTB51" s="467"/>
      <c r="OTC51" s="467"/>
      <c r="OTD51" s="467"/>
      <c r="OTE51" s="467"/>
      <c r="OTF51" s="467"/>
      <c r="OTG51" s="467"/>
      <c r="OTH51" s="467"/>
      <c r="OTI51" s="467"/>
      <c r="OTJ51" s="467"/>
      <c r="OTK51" s="467"/>
      <c r="OTL51" s="467"/>
      <c r="OTM51" s="467"/>
      <c r="OTN51" s="467"/>
      <c r="OTO51" s="467"/>
      <c r="OTP51" s="467"/>
      <c r="OTQ51" s="467"/>
      <c r="OTR51" s="467"/>
      <c r="OTS51" s="467"/>
      <c r="OTT51" s="467"/>
      <c r="OTU51" s="467"/>
      <c r="OTV51" s="467"/>
      <c r="OTW51" s="467"/>
      <c r="OTX51" s="467"/>
      <c r="OTY51" s="467"/>
      <c r="OTZ51" s="467"/>
      <c r="OUA51" s="467"/>
      <c r="OUB51" s="467"/>
      <c r="OUC51" s="467"/>
      <c r="OUD51" s="467"/>
      <c r="OUE51" s="467"/>
      <c r="OUF51" s="467"/>
      <c r="OUG51" s="467"/>
      <c r="OUH51" s="467"/>
      <c r="OUI51" s="467"/>
      <c r="OUJ51" s="467"/>
      <c r="OUK51" s="467"/>
      <c r="OUL51" s="467"/>
      <c r="OUM51" s="467"/>
      <c r="OUN51" s="467"/>
      <c r="OUO51" s="467"/>
      <c r="OUP51" s="467"/>
      <c r="OUQ51" s="467"/>
      <c r="OUR51" s="467"/>
      <c r="OUS51" s="467"/>
      <c r="OUT51" s="467"/>
      <c r="OUU51" s="467"/>
      <c r="OUV51" s="467"/>
      <c r="OUW51" s="467"/>
      <c r="OUX51" s="467"/>
      <c r="OUY51" s="467"/>
      <c r="OUZ51" s="467"/>
      <c r="OVA51" s="467"/>
      <c r="OVB51" s="467"/>
      <c r="OVC51" s="467"/>
      <c r="OVD51" s="467"/>
      <c r="OVE51" s="467"/>
      <c r="OVF51" s="467"/>
      <c r="OVG51" s="467"/>
      <c r="OVH51" s="467"/>
      <c r="OVI51" s="467"/>
      <c r="OVJ51" s="467"/>
      <c r="OVK51" s="467"/>
      <c r="OVL51" s="467"/>
      <c r="OVM51" s="467"/>
      <c r="OVN51" s="467"/>
      <c r="OVO51" s="467"/>
      <c r="OVP51" s="467"/>
      <c r="OVQ51" s="467"/>
      <c r="OVR51" s="467"/>
      <c r="OVS51" s="467"/>
      <c r="OVT51" s="467"/>
      <c r="OVU51" s="467"/>
      <c r="OVV51" s="467"/>
      <c r="OVW51" s="467"/>
      <c r="OVX51" s="467"/>
      <c r="OVY51" s="467"/>
      <c r="OVZ51" s="467"/>
      <c r="OWA51" s="467"/>
      <c r="OWB51" s="467"/>
      <c r="OWC51" s="467"/>
      <c r="OWD51" s="467"/>
      <c r="OWE51" s="467"/>
      <c r="OWF51" s="467"/>
      <c r="OWG51" s="467"/>
      <c r="OWH51" s="467"/>
      <c r="OWI51" s="467"/>
      <c r="OWJ51" s="467"/>
      <c r="OWK51" s="467"/>
      <c r="OWL51" s="467"/>
      <c r="OWM51" s="467"/>
      <c r="OWN51" s="467"/>
      <c r="OWO51" s="467"/>
      <c r="OWP51" s="467"/>
      <c r="OWQ51" s="467"/>
      <c r="OWR51" s="467"/>
      <c r="OWS51" s="467"/>
      <c r="OWT51" s="467"/>
      <c r="OWU51" s="467"/>
      <c r="OWV51" s="467"/>
      <c r="OWW51" s="467"/>
      <c r="OWX51" s="467"/>
      <c r="OWY51" s="467"/>
      <c r="OWZ51" s="467"/>
      <c r="OXA51" s="467"/>
      <c r="OXB51" s="467"/>
      <c r="OXC51" s="467"/>
      <c r="OXD51" s="467"/>
      <c r="OXE51" s="467"/>
      <c r="OXF51" s="467"/>
      <c r="OXG51" s="467"/>
      <c r="OXH51" s="467"/>
      <c r="OXI51" s="467"/>
      <c r="OXJ51" s="467"/>
      <c r="OXK51" s="467"/>
      <c r="OXL51" s="467"/>
      <c r="OXM51" s="467"/>
      <c r="OXN51" s="467"/>
      <c r="OXO51" s="467"/>
      <c r="OXP51" s="467"/>
      <c r="OXQ51" s="467"/>
      <c r="OXR51" s="467"/>
      <c r="OXS51" s="467"/>
      <c r="OXT51" s="467"/>
      <c r="OXU51" s="467"/>
      <c r="OXV51" s="467"/>
      <c r="OXW51" s="467"/>
      <c r="OXX51" s="467"/>
      <c r="OXY51" s="467"/>
      <c r="OXZ51" s="467"/>
      <c r="OYA51" s="467"/>
      <c r="OYB51" s="467"/>
      <c r="OYC51" s="467"/>
      <c r="OYD51" s="467"/>
      <c r="OYE51" s="467"/>
      <c r="OYF51" s="467"/>
      <c r="OYG51" s="467"/>
      <c r="OYH51" s="467"/>
      <c r="OYI51" s="467"/>
      <c r="OYJ51" s="467"/>
      <c r="OYK51" s="467"/>
      <c r="OYL51" s="467"/>
      <c r="OYM51" s="467"/>
      <c r="OYN51" s="467"/>
      <c r="OYO51" s="467"/>
      <c r="OYP51" s="467"/>
      <c r="OYQ51" s="467"/>
      <c r="OYR51" s="467"/>
      <c r="OYS51" s="467"/>
      <c r="OYT51" s="467"/>
      <c r="OYU51" s="467"/>
      <c r="OYV51" s="467"/>
      <c r="OYW51" s="467"/>
      <c r="OYX51" s="467"/>
      <c r="OYY51" s="467"/>
      <c r="OYZ51" s="467"/>
      <c r="OZA51" s="467"/>
      <c r="OZB51" s="467"/>
      <c r="OZC51" s="467"/>
      <c r="OZD51" s="467"/>
      <c r="OZE51" s="467"/>
      <c r="OZF51" s="467"/>
      <c r="OZG51" s="467"/>
      <c r="OZH51" s="467"/>
      <c r="OZI51" s="467"/>
      <c r="OZJ51" s="467"/>
      <c r="OZK51" s="467"/>
      <c r="OZL51" s="467"/>
      <c r="OZM51" s="467"/>
      <c r="OZN51" s="467"/>
      <c r="OZO51" s="467"/>
      <c r="OZP51" s="467"/>
      <c r="OZQ51" s="467"/>
      <c r="OZR51" s="467"/>
      <c r="OZS51" s="467"/>
      <c r="OZT51" s="467"/>
      <c r="OZU51" s="467"/>
      <c r="OZV51" s="467"/>
      <c r="OZW51" s="467"/>
      <c r="OZX51" s="467"/>
      <c r="OZY51" s="467"/>
      <c r="OZZ51" s="467"/>
      <c r="PAA51" s="467"/>
      <c r="PAB51" s="467"/>
      <c r="PAC51" s="467"/>
      <c r="PAD51" s="467"/>
      <c r="PAE51" s="467"/>
      <c r="PAF51" s="467"/>
      <c r="PAG51" s="467"/>
      <c r="PAH51" s="467"/>
      <c r="PAI51" s="467"/>
      <c r="PAJ51" s="467"/>
      <c r="PAK51" s="467"/>
      <c r="PAL51" s="467"/>
      <c r="PAM51" s="467"/>
      <c r="PAN51" s="467"/>
      <c r="PAO51" s="467"/>
      <c r="PAP51" s="467"/>
      <c r="PAQ51" s="467"/>
      <c r="PAR51" s="467"/>
      <c r="PAS51" s="467"/>
      <c r="PAT51" s="467"/>
      <c r="PAU51" s="467"/>
      <c r="PAV51" s="467"/>
      <c r="PAW51" s="467"/>
      <c r="PAX51" s="467"/>
      <c r="PAY51" s="467"/>
      <c r="PAZ51" s="467"/>
      <c r="PBA51" s="467"/>
      <c r="PBB51" s="467"/>
      <c r="PBC51" s="467"/>
      <c r="PBD51" s="467"/>
      <c r="PBE51" s="467"/>
      <c r="PBF51" s="467"/>
      <c r="PBG51" s="467"/>
      <c r="PBH51" s="467"/>
      <c r="PBI51" s="467"/>
      <c r="PBJ51" s="467"/>
      <c r="PBK51" s="467"/>
      <c r="PBL51" s="467"/>
      <c r="PBM51" s="467"/>
      <c r="PBN51" s="467"/>
      <c r="PBO51" s="467"/>
      <c r="PBP51" s="467"/>
      <c r="PBQ51" s="467"/>
      <c r="PBR51" s="467"/>
      <c r="PBS51" s="467"/>
      <c r="PBT51" s="467"/>
      <c r="PBU51" s="467"/>
      <c r="PBV51" s="467"/>
      <c r="PBW51" s="467"/>
      <c r="PBX51" s="467"/>
      <c r="PBY51" s="467"/>
      <c r="PBZ51" s="467"/>
      <c r="PCA51" s="467"/>
      <c r="PCB51" s="467"/>
      <c r="PCC51" s="467"/>
      <c r="PCD51" s="467"/>
      <c r="PCE51" s="467"/>
      <c r="PCF51" s="467"/>
      <c r="PCG51" s="467"/>
      <c r="PCH51" s="467"/>
      <c r="PCI51" s="467"/>
      <c r="PCJ51" s="467"/>
      <c r="PCK51" s="467"/>
      <c r="PCL51" s="467"/>
      <c r="PCM51" s="467"/>
      <c r="PCN51" s="467"/>
      <c r="PCO51" s="467"/>
      <c r="PCP51" s="467"/>
      <c r="PCQ51" s="467"/>
      <c r="PCR51" s="467"/>
      <c r="PCS51" s="467"/>
      <c r="PCT51" s="467"/>
      <c r="PCU51" s="467"/>
      <c r="PCV51" s="467"/>
      <c r="PCW51" s="467"/>
      <c r="PCX51" s="467"/>
      <c r="PCY51" s="467"/>
      <c r="PCZ51" s="467"/>
      <c r="PDA51" s="467"/>
      <c r="PDB51" s="467"/>
      <c r="PDC51" s="467"/>
      <c r="PDD51" s="467"/>
      <c r="PDE51" s="467"/>
      <c r="PDF51" s="467"/>
      <c r="PDG51" s="467"/>
      <c r="PDH51" s="467"/>
      <c r="PDI51" s="467"/>
      <c r="PDJ51" s="467"/>
      <c r="PDK51" s="467"/>
      <c r="PDL51" s="467"/>
      <c r="PDM51" s="467"/>
      <c r="PDN51" s="467"/>
      <c r="PDO51" s="467"/>
      <c r="PDP51" s="467"/>
      <c r="PDQ51" s="467"/>
      <c r="PDR51" s="467"/>
      <c r="PDS51" s="467"/>
      <c r="PDT51" s="467"/>
      <c r="PDU51" s="467"/>
      <c r="PDV51" s="467"/>
      <c r="PDW51" s="467"/>
      <c r="PDX51" s="467"/>
      <c r="PDY51" s="467"/>
      <c r="PDZ51" s="467"/>
      <c r="PEA51" s="467"/>
      <c r="PEB51" s="467"/>
      <c r="PEC51" s="467"/>
      <c r="PED51" s="467"/>
      <c r="PEE51" s="467"/>
      <c r="PEF51" s="467"/>
      <c r="PEG51" s="467"/>
      <c r="PEH51" s="467"/>
      <c r="PEI51" s="467"/>
      <c r="PEJ51" s="467"/>
      <c r="PEK51" s="467"/>
      <c r="PEL51" s="467"/>
      <c r="PEM51" s="467"/>
      <c r="PEN51" s="467"/>
      <c r="PEO51" s="467"/>
      <c r="PEP51" s="467"/>
      <c r="PEQ51" s="467"/>
      <c r="PER51" s="467"/>
      <c r="PES51" s="467"/>
      <c r="PET51" s="467"/>
      <c r="PEU51" s="467"/>
      <c r="PEV51" s="467"/>
      <c r="PEW51" s="467"/>
      <c r="PEX51" s="467"/>
      <c r="PEY51" s="467"/>
      <c r="PEZ51" s="467"/>
      <c r="PFA51" s="467"/>
      <c r="PFB51" s="467"/>
      <c r="PFC51" s="467"/>
      <c r="PFD51" s="467"/>
      <c r="PFE51" s="467"/>
      <c r="PFF51" s="467"/>
      <c r="PFG51" s="467"/>
      <c r="PFH51" s="467"/>
      <c r="PFI51" s="467"/>
      <c r="PFJ51" s="467"/>
      <c r="PFK51" s="467"/>
      <c r="PFL51" s="467"/>
      <c r="PFM51" s="467"/>
      <c r="PFN51" s="467"/>
      <c r="PFO51" s="467"/>
      <c r="PFP51" s="467"/>
      <c r="PFQ51" s="467"/>
      <c r="PFR51" s="467"/>
      <c r="PFS51" s="467"/>
      <c r="PFT51" s="467"/>
      <c r="PFU51" s="467"/>
      <c r="PFV51" s="467"/>
      <c r="PFW51" s="467"/>
      <c r="PFX51" s="467"/>
      <c r="PFY51" s="467"/>
      <c r="PFZ51" s="467"/>
      <c r="PGA51" s="467"/>
      <c r="PGB51" s="467"/>
      <c r="PGC51" s="467"/>
      <c r="PGD51" s="467"/>
      <c r="PGE51" s="467"/>
      <c r="PGF51" s="467"/>
      <c r="PGG51" s="467"/>
      <c r="PGH51" s="467"/>
      <c r="PGI51" s="467"/>
      <c r="PGJ51" s="467"/>
      <c r="PGK51" s="467"/>
      <c r="PGL51" s="467"/>
      <c r="PGM51" s="467"/>
      <c r="PGN51" s="467"/>
      <c r="PGO51" s="467"/>
      <c r="PGP51" s="467"/>
      <c r="PGQ51" s="467"/>
      <c r="PGR51" s="467"/>
      <c r="PGS51" s="467"/>
      <c r="PGT51" s="467"/>
      <c r="PGU51" s="467"/>
      <c r="PGV51" s="467"/>
      <c r="PGW51" s="467"/>
      <c r="PGX51" s="467"/>
      <c r="PGY51" s="467"/>
      <c r="PGZ51" s="467"/>
      <c r="PHA51" s="467"/>
      <c r="PHB51" s="467"/>
      <c r="PHC51" s="467"/>
      <c r="PHD51" s="467"/>
      <c r="PHE51" s="467"/>
      <c r="PHF51" s="467"/>
      <c r="PHG51" s="467"/>
      <c r="PHH51" s="467"/>
      <c r="PHI51" s="467"/>
      <c r="PHJ51" s="467"/>
      <c r="PHK51" s="467"/>
      <c r="PHL51" s="467"/>
      <c r="PHM51" s="467"/>
      <c r="PHN51" s="467"/>
      <c r="PHO51" s="467"/>
      <c r="PHP51" s="467"/>
      <c r="PHQ51" s="467"/>
      <c r="PHR51" s="467"/>
      <c r="PHS51" s="467"/>
      <c r="PHT51" s="467"/>
      <c r="PHU51" s="467"/>
      <c r="PHV51" s="467"/>
      <c r="PHW51" s="467"/>
      <c r="PHX51" s="467"/>
      <c r="PHY51" s="467"/>
      <c r="PHZ51" s="467"/>
      <c r="PIA51" s="467"/>
      <c r="PIB51" s="467"/>
      <c r="PIC51" s="467"/>
      <c r="PID51" s="467"/>
      <c r="PIE51" s="467"/>
      <c r="PIF51" s="467"/>
      <c r="PIG51" s="467"/>
      <c r="PIH51" s="467"/>
      <c r="PII51" s="467"/>
      <c r="PIJ51" s="467"/>
      <c r="PIK51" s="467"/>
      <c r="PIL51" s="467"/>
      <c r="PIM51" s="467"/>
      <c r="PIN51" s="467"/>
      <c r="PIO51" s="467"/>
      <c r="PIP51" s="467"/>
      <c r="PIQ51" s="467"/>
      <c r="PIR51" s="467"/>
      <c r="PIS51" s="467"/>
      <c r="PIT51" s="467"/>
      <c r="PIU51" s="467"/>
      <c r="PIV51" s="467"/>
      <c r="PIW51" s="467"/>
      <c r="PIX51" s="467"/>
      <c r="PIY51" s="467"/>
      <c r="PIZ51" s="467"/>
      <c r="PJA51" s="467"/>
      <c r="PJB51" s="467"/>
      <c r="PJC51" s="467"/>
      <c r="PJD51" s="467"/>
      <c r="PJE51" s="467"/>
      <c r="PJF51" s="467"/>
      <c r="PJG51" s="467"/>
      <c r="PJH51" s="467"/>
      <c r="PJI51" s="467"/>
      <c r="PJJ51" s="467"/>
      <c r="PJK51" s="467"/>
      <c r="PJL51" s="467"/>
      <c r="PJM51" s="467"/>
      <c r="PJN51" s="467"/>
      <c r="PJO51" s="467"/>
      <c r="PJP51" s="467"/>
      <c r="PJQ51" s="467"/>
      <c r="PJR51" s="467"/>
      <c r="PJS51" s="467"/>
      <c r="PJT51" s="467"/>
      <c r="PJU51" s="467"/>
      <c r="PJV51" s="467"/>
      <c r="PJW51" s="467"/>
      <c r="PJX51" s="467"/>
      <c r="PJY51" s="467"/>
      <c r="PJZ51" s="467"/>
      <c r="PKA51" s="467"/>
      <c r="PKB51" s="467"/>
      <c r="PKC51" s="467"/>
      <c r="PKD51" s="467"/>
      <c r="PKE51" s="467"/>
      <c r="PKF51" s="467"/>
      <c r="PKG51" s="467"/>
      <c r="PKH51" s="467"/>
      <c r="PKI51" s="467"/>
      <c r="PKJ51" s="467"/>
      <c r="PKK51" s="467"/>
      <c r="PKL51" s="467"/>
      <c r="PKM51" s="467"/>
      <c r="PKN51" s="467"/>
      <c r="PKO51" s="467"/>
      <c r="PKP51" s="467"/>
      <c r="PKQ51" s="467"/>
      <c r="PKR51" s="467"/>
      <c r="PKS51" s="467"/>
      <c r="PKT51" s="467"/>
      <c r="PKU51" s="467"/>
      <c r="PKV51" s="467"/>
      <c r="PKW51" s="467"/>
      <c r="PKX51" s="467"/>
      <c r="PKY51" s="467"/>
      <c r="PKZ51" s="467"/>
      <c r="PLA51" s="467"/>
      <c r="PLB51" s="467"/>
      <c r="PLC51" s="467"/>
      <c r="PLD51" s="467"/>
      <c r="PLE51" s="467"/>
      <c r="PLF51" s="467"/>
      <c r="PLG51" s="467"/>
      <c r="PLH51" s="467"/>
      <c r="PLI51" s="467"/>
      <c r="PLJ51" s="467"/>
      <c r="PLK51" s="467"/>
      <c r="PLL51" s="467"/>
      <c r="PLM51" s="467"/>
      <c r="PLN51" s="467"/>
      <c r="PLO51" s="467"/>
      <c r="PLP51" s="467"/>
      <c r="PLQ51" s="467"/>
      <c r="PLR51" s="467"/>
      <c r="PLS51" s="467"/>
      <c r="PLT51" s="467"/>
      <c r="PLU51" s="467"/>
      <c r="PLV51" s="467"/>
      <c r="PLW51" s="467"/>
      <c r="PLX51" s="467"/>
      <c r="PLY51" s="467"/>
      <c r="PLZ51" s="467"/>
      <c r="PMA51" s="467"/>
      <c r="PMB51" s="467"/>
      <c r="PMC51" s="467"/>
      <c r="PMD51" s="467"/>
      <c r="PME51" s="467"/>
      <c r="PMF51" s="467"/>
      <c r="PMG51" s="467"/>
      <c r="PMH51" s="467"/>
      <c r="PMI51" s="467"/>
      <c r="PMJ51" s="467"/>
      <c r="PMK51" s="467"/>
      <c r="PML51" s="467"/>
      <c r="PMM51" s="467"/>
      <c r="PMN51" s="467"/>
      <c r="PMO51" s="467"/>
      <c r="PMP51" s="467"/>
      <c r="PMQ51" s="467"/>
      <c r="PMR51" s="467"/>
      <c r="PMS51" s="467"/>
      <c r="PMT51" s="467"/>
      <c r="PMU51" s="467"/>
      <c r="PMV51" s="467"/>
      <c r="PMW51" s="467"/>
      <c r="PMX51" s="467"/>
      <c r="PMY51" s="467"/>
      <c r="PMZ51" s="467"/>
      <c r="PNA51" s="467"/>
      <c r="PNB51" s="467"/>
      <c r="PNC51" s="467"/>
      <c r="PND51" s="467"/>
      <c r="PNE51" s="467"/>
      <c r="PNF51" s="467"/>
      <c r="PNG51" s="467"/>
      <c r="PNH51" s="467"/>
      <c r="PNI51" s="467"/>
      <c r="PNJ51" s="467"/>
      <c r="PNK51" s="467"/>
      <c r="PNL51" s="467"/>
      <c r="PNM51" s="467"/>
      <c r="PNN51" s="467"/>
      <c r="PNO51" s="467"/>
      <c r="PNP51" s="467"/>
      <c r="PNQ51" s="467"/>
      <c r="PNR51" s="467"/>
      <c r="PNS51" s="467"/>
      <c r="PNT51" s="467"/>
      <c r="PNU51" s="467"/>
      <c r="PNV51" s="467"/>
      <c r="PNW51" s="467"/>
      <c r="PNX51" s="467"/>
      <c r="PNY51" s="467"/>
      <c r="PNZ51" s="467"/>
      <c r="POA51" s="467"/>
      <c r="POB51" s="467"/>
      <c r="POC51" s="467"/>
      <c r="POD51" s="467"/>
      <c r="POE51" s="467"/>
      <c r="POF51" s="467"/>
      <c r="POG51" s="467"/>
      <c r="POH51" s="467"/>
      <c r="POI51" s="467"/>
      <c r="POJ51" s="467"/>
      <c r="POK51" s="467"/>
      <c r="POL51" s="467"/>
      <c r="POM51" s="467"/>
      <c r="PON51" s="467"/>
      <c r="POO51" s="467"/>
      <c r="POP51" s="467"/>
      <c r="POQ51" s="467"/>
      <c r="POR51" s="467"/>
      <c r="POS51" s="467"/>
      <c r="POT51" s="467"/>
      <c r="POU51" s="467"/>
      <c r="POV51" s="467"/>
      <c r="POW51" s="467"/>
      <c r="POX51" s="467"/>
      <c r="POY51" s="467"/>
      <c r="POZ51" s="467"/>
      <c r="PPA51" s="467"/>
      <c r="PPB51" s="467"/>
      <c r="PPC51" s="467"/>
      <c r="PPD51" s="467"/>
      <c r="PPE51" s="467"/>
      <c r="PPF51" s="467"/>
      <c r="PPG51" s="467"/>
      <c r="PPH51" s="467"/>
      <c r="PPI51" s="467"/>
      <c r="PPJ51" s="467"/>
      <c r="PPK51" s="467"/>
      <c r="PPL51" s="467"/>
      <c r="PPM51" s="467"/>
      <c r="PPN51" s="467"/>
      <c r="PPO51" s="467"/>
      <c r="PPP51" s="467"/>
      <c r="PPQ51" s="467"/>
      <c r="PPR51" s="467"/>
      <c r="PPS51" s="467"/>
      <c r="PPT51" s="467"/>
      <c r="PPU51" s="467"/>
      <c r="PPV51" s="467"/>
      <c r="PPW51" s="467"/>
      <c r="PPX51" s="467"/>
      <c r="PPY51" s="467"/>
      <c r="PPZ51" s="467"/>
      <c r="PQA51" s="467"/>
      <c r="PQB51" s="467"/>
      <c r="PQC51" s="467"/>
      <c r="PQD51" s="467"/>
      <c r="PQE51" s="467"/>
      <c r="PQF51" s="467"/>
      <c r="PQG51" s="467"/>
      <c r="PQH51" s="467"/>
      <c r="PQI51" s="467"/>
      <c r="PQJ51" s="467"/>
      <c r="PQK51" s="467"/>
      <c r="PQL51" s="467"/>
      <c r="PQM51" s="467"/>
      <c r="PQN51" s="467"/>
      <c r="PQO51" s="467"/>
      <c r="PQP51" s="467"/>
      <c r="PQQ51" s="467"/>
      <c r="PQR51" s="467"/>
      <c r="PQS51" s="467"/>
      <c r="PQT51" s="467"/>
      <c r="PQU51" s="467"/>
      <c r="PQV51" s="467"/>
      <c r="PQW51" s="467"/>
      <c r="PQX51" s="467"/>
      <c r="PQY51" s="467"/>
      <c r="PQZ51" s="467"/>
      <c r="PRA51" s="467"/>
      <c r="PRB51" s="467"/>
      <c r="PRC51" s="467"/>
      <c r="PRD51" s="467"/>
      <c r="PRE51" s="467"/>
      <c r="PRF51" s="467"/>
      <c r="PRG51" s="467"/>
      <c r="PRH51" s="467"/>
      <c r="PRI51" s="467"/>
      <c r="PRJ51" s="467"/>
      <c r="PRK51" s="467"/>
      <c r="PRL51" s="467"/>
      <c r="PRM51" s="467"/>
      <c r="PRN51" s="467"/>
      <c r="PRO51" s="467"/>
      <c r="PRP51" s="467"/>
      <c r="PRQ51" s="467"/>
      <c r="PRR51" s="467"/>
      <c r="PRS51" s="467"/>
      <c r="PRT51" s="467"/>
      <c r="PRU51" s="467"/>
      <c r="PRV51" s="467"/>
      <c r="PRW51" s="467"/>
      <c r="PRX51" s="467"/>
      <c r="PRY51" s="467"/>
      <c r="PRZ51" s="467"/>
      <c r="PSA51" s="467"/>
      <c r="PSB51" s="467"/>
      <c r="PSC51" s="467"/>
      <c r="PSD51" s="467"/>
      <c r="PSE51" s="467"/>
      <c r="PSF51" s="467"/>
      <c r="PSG51" s="467"/>
      <c r="PSH51" s="467"/>
      <c r="PSI51" s="467"/>
      <c r="PSJ51" s="467"/>
      <c r="PSK51" s="467"/>
      <c r="PSL51" s="467"/>
      <c r="PSM51" s="467"/>
      <c r="PSN51" s="467"/>
      <c r="PSO51" s="467"/>
      <c r="PSP51" s="467"/>
      <c r="PSQ51" s="467"/>
      <c r="PSR51" s="467"/>
      <c r="PSS51" s="467"/>
      <c r="PST51" s="467"/>
      <c r="PSU51" s="467"/>
      <c r="PSV51" s="467"/>
      <c r="PSW51" s="467"/>
      <c r="PSX51" s="467"/>
      <c r="PSY51" s="467"/>
      <c r="PSZ51" s="467"/>
      <c r="PTA51" s="467"/>
      <c r="PTB51" s="467"/>
      <c r="PTC51" s="467"/>
      <c r="PTD51" s="467"/>
      <c r="PTE51" s="467"/>
      <c r="PTF51" s="467"/>
      <c r="PTG51" s="467"/>
      <c r="PTH51" s="467"/>
      <c r="PTI51" s="467"/>
      <c r="PTJ51" s="467"/>
      <c r="PTK51" s="467"/>
      <c r="PTL51" s="467"/>
      <c r="PTM51" s="467"/>
      <c r="PTN51" s="467"/>
      <c r="PTO51" s="467"/>
      <c r="PTP51" s="467"/>
      <c r="PTQ51" s="467"/>
      <c r="PTR51" s="467"/>
      <c r="PTS51" s="467"/>
      <c r="PTT51" s="467"/>
      <c r="PTU51" s="467"/>
      <c r="PTV51" s="467"/>
      <c r="PTW51" s="467"/>
      <c r="PTX51" s="467"/>
      <c r="PTY51" s="467"/>
      <c r="PTZ51" s="467"/>
      <c r="PUA51" s="467"/>
      <c r="PUB51" s="467"/>
      <c r="PUC51" s="467"/>
      <c r="PUD51" s="467"/>
      <c r="PUE51" s="467"/>
      <c r="PUF51" s="467"/>
      <c r="PUG51" s="467"/>
      <c r="PUH51" s="467"/>
      <c r="PUI51" s="467"/>
      <c r="PUJ51" s="467"/>
      <c r="PUK51" s="467"/>
      <c r="PUL51" s="467"/>
      <c r="PUM51" s="467"/>
      <c r="PUN51" s="467"/>
      <c r="PUO51" s="467"/>
      <c r="PUP51" s="467"/>
      <c r="PUQ51" s="467"/>
      <c r="PUR51" s="467"/>
      <c r="PUS51" s="467"/>
      <c r="PUT51" s="467"/>
      <c r="PUU51" s="467"/>
      <c r="PUV51" s="467"/>
      <c r="PUW51" s="467"/>
      <c r="PUX51" s="467"/>
      <c r="PUY51" s="467"/>
      <c r="PUZ51" s="467"/>
      <c r="PVA51" s="467"/>
      <c r="PVB51" s="467"/>
      <c r="PVC51" s="467"/>
      <c r="PVD51" s="467"/>
      <c r="PVE51" s="467"/>
      <c r="PVF51" s="467"/>
      <c r="PVG51" s="467"/>
      <c r="PVH51" s="467"/>
      <c r="PVI51" s="467"/>
      <c r="PVJ51" s="467"/>
      <c r="PVK51" s="467"/>
      <c r="PVL51" s="467"/>
      <c r="PVM51" s="467"/>
      <c r="PVN51" s="467"/>
      <c r="PVO51" s="467"/>
      <c r="PVP51" s="467"/>
      <c r="PVQ51" s="467"/>
      <c r="PVR51" s="467"/>
      <c r="PVS51" s="467"/>
      <c r="PVT51" s="467"/>
      <c r="PVU51" s="467"/>
      <c r="PVV51" s="467"/>
      <c r="PVW51" s="467"/>
      <c r="PVX51" s="467"/>
      <c r="PVY51" s="467"/>
      <c r="PVZ51" s="467"/>
      <c r="PWA51" s="467"/>
      <c r="PWB51" s="467"/>
      <c r="PWC51" s="467"/>
      <c r="PWD51" s="467"/>
      <c r="PWE51" s="467"/>
      <c r="PWF51" s="467"/>
      <c r="PWG51" s="467"/>
      <c r="PWH51" s="467"/>
      <c r="PWI51" s="467"/>
      <c r="PWJ51" s="467"/>
      <c r="PWK51" s="467"/>
      <c r="PWL51" s="467"/>
      <c r="PWM51" s="467"/>
      <c r="PWN51" s="467"/>
      <c r="PWO51" s="467"/>
      <c r="PWP51" s="467"/>
      <c r="PWQ51" s="467"/>
      <c r="PWR51" s="467"/>
      <c r="PWS51" s="467"/>
      <c r="PWT51" s="467"/>
      <c r="PWU51" s="467"/>
      <c r="PWV51" s="467"/>
      <c r="PWW51" s="467"/>
      <c r="PWX51" s="467"/>
      <c r="PWY51" s="467"/>
      <c r="PWZ51" s="467"/>
      <c r="PXA51" s="467"/>
      <c r="PXB51" s="467"/>
      <c r="PXC51" s="467"/>
      <c r="PXD51" s="467"/>
      <c r="PXE51" s="467"/>
      <c r="PXF51" s="467"/>
      <c r="PXG51" s="467"/>
      <c r="PXH51" s="467"/>
      <c r="PXI51" s="467"/>
      <c r="PXJ51" s="467"/>
      <c r="PXK51" s="467"/>
      <c r="PXL51" s="467"/>
      <c r="PXM51" s="467"/>
      <c r="PXN51" s="467"/>
      <c r="PXO51" s="467"/>
      <c r="PXP51" s="467"/>
      <c r="PXQ51" s="467"/>
      <c r="PXR51" s="467"/>
      <c r="PXS51" s="467"/>
      <c r="PXT51" s="467"/>
      <c r="PXU51" s="467"/>
      <c r="PXV51" s="467"/>
      <c r="PXW51" s="467"/>
      <c r="PXX51" s="467"/>
      <c r="PXY51" s="467"/>
      <c r="PXZ51" s="467"/>
      <c r="PYA51" s="467"/>
      <c r="PYB51" s="467"/>
      <c r="PYC51" s="467"/>
      <c r="PYD51" s="467"/>
      <c r="PYE51" s="467"/>
      <c r="PYF51" s="467"/>
      <c r="PYG51" s="467"/>
      <c r="PYH51" s="467"/>
      <c r="PYI51" s="467"/>
      <c r="PYJ51" s="467"/>
      <c r="PYK51" s="467"/>
      <c r="PYL51" s="467"/>
      <c r="PYM51" s="467"/>
      <c r="PYN51" s="467"/>
      <c r="PYO51" s="467"/>
      <c r="PYP51" s="467"/>
      <c r="PYQ51" s="467"/>
      <c r="PYR51" s="467"/>
      <c r="PYS51" s="467"/>
      <c r="PYT51" s="467"/>
      <c r="PYU51" s="467"/>
      <c r="PYV51" s="467"/>
      <c r="PYW51" s="467"/>
      <c r="PYX51" s="467"/>
      <c r="PYY51" s="467"/>
      <c r="PYZ51" s="467"/>
      <c r="PZA51" s="467"/>
      <c r="PZB51" s="467"/>
      <c r="PZC51" s="467"/>
      <c r="PZD51" s="467"/>
      <c r="PZE51" s="467"/>
      <c r="PZF51" s="467"/>
      <c r="PZG51" s="467"/>
      <c r="PZH51" s="467"/>
      <c r="PZI51" s="467"/>
      <c r="PZJ51" s="467"/>
      <c r="PZK51" s="467"/>
      <c r="PZL51" s="467"/>
      <c r="PZM51" s="467"/>
      <c r="PZN51" s="467"/>
      <c r="PZO51" s="467"/>
      <c r="PZP51" s="467"/>
      <c r="PZQ51" s="467"/>
      <c r="PZR51" s="467"/>
      <c r="PZS51" s="467"/>
      <c r="PZT51" s="467"/>
      <c r="PZU51" s="467"/>
      <c r="PZV51" s="467"/>
      <c r="PZW51" s="467"/>
      <c r="PZX51" s="467"/>
      <c r="PZY51" s="467"/>
      <c r="PZZ51" s="467"/>
      <c r="QAA51" s="467"/>
      <c r="QAB51" s="467"/>
      <c r="QAC51" s="467"/>
      <c r="QAD51" s="467"/>
      <c r="QAE51" s="467"/>
      <c r="QAF51" s="467"/>
      <c r="QAG51" s="467"/>
      <c r="QAH51" s="467"/>
      <c r="QAI51" s="467"/>
      <c r="QAJ51" s="467"/>
      <c r="QAK51" s="467"/>
      <c r="QAL51" s="467"/>
      <c r="QAM51" s="467"/>
      <c r="QAN51" s="467"/>
      <c r="QAO51" s="467"/>
      <c r="QAP51" s="467"/>
      <c r="QAQ51" s="467"/>
      <c r="QAR51" s="467"/>
      <c r="QAS51" s="467"/>
      <c r="QAT51" s="467"/>
      <c r="QAU51" s="467"/>
      <c r="QAV51" s="467"/>
      <c r="QAW51" s="467"/>
      <c r="QAX51" s="467"/>
      <c r="QAY51" s="467"/>
      <c r="QAZ51" s="467"/>
      <c r="QBA51" s="467"/>
      <c r="QBB51" s="467"/>
      <c r="QBC51" s="467"/>
      <c r="QBD51" s="467"/>
      <c r="QBE51" s="467"/>
      <c r="QBF51" s="467"/>
      <c r="QBG51" s="467"/>
      <c r="QBH51" s="467"/>
      <c r="QBI51" s="467"/>
      <c r="QBJ51" s="467"/>
      <c r="QBK51" s="467"/>
      <c r="QBL51" s="467"/>
      <c r="QBM51" s="467"/>
      <c r="QBN51" s="467"/>
      <c r="QBO51" s="467"/>
      <c r="QBP51" s="467"/>
      <c r="QBQ51" s="467"/>
      <c r="QBR51" s="467"/>
      <c r="QBS51" s="467"/>
      <c r="QBT51" s="467"/>
      <c r="QBU51" s="467"/>
      <c r="QBV51" s="467"/>
      <c r="QBW51" s="467"/>
      <c r="QBX51" s="467"/>
      <c r="QBY51" s="467"/>
      <c r="QBZ51" s="467"/>
      <c r="QCA51" s="467"/>
      <c r="QCB51" s="467"/>
      <c r="QCC51" s="467"/>
      <c r="QCD51" s="467"/>
      <c r="QCE51" s="467"/>
      <c r="QCF51" s="467"/>
      <c r="QCG51" s="467"/>
      <c r="QCH51" s="467"/>
      <c r="QCI51" s="467"/>
      <c r="QCJ51" s="467"/>
      <c r="QCK51" s="467"/>
      <c r="QCL51" s="467"/>
      <c r="QCM51" s="467"/>
      <c r="QCN51" s="467"/>
      <c r="QCO51" s="467"/>
      <c r="QCP51" s="467"/>
      <c r="QCQ51" s="467"/>
      <c r="QCR51" s="467"/>
      <c r="QCS51" s="467"/>
      <c r="QCT51" s="467"/>
      <c r="QCU51" s="467"/>
      <c r="QCV51" s="467"/>
      <c r="QCW51" s="467"/>
      <c r="QCX51" s="467"/>
      <c r="QCY51" s="467"/>
      <c r="QCZ51" s="467"/>
      <c r="QDA51" s="467"/>
      <c r="QDB51" s="467"/>
      <c r="QDC51" s="467"/>
      <c r="QDD51" s="467"/>
      <c r="QDE51" s="467"/>
      <c r="QDF51" s="467"/>
      <c r="QDG51" s="467"/>
      <c r="QDH51" s="467"/>
      <c r="QDI51" s="467"/>
      <c r="QDJ51" s="467"/>
      <c r="QDK51" s="467"/>
      <c r="QDL51" s="467"/>
      <c r="QDM51" s="467"/>
      <c r="QDN51" s="467"/>
      <c r="QDO51" s="467"/>
      <c r="QDP51" s="467"/>
      <c r="QDQ51" s="467"/>
      <c r="QDR51" s="467"/>
      <c r="QDS51" s="467"/>
      <c r="QDT51" s="467"/>
      <c r="QDU51" s="467"/>
      <c r="QDV51" s="467"/>
      <c r="QDW51" s="467"/>
      <c r="QDX51" s="467"/>
      <c r="QDY51" s="467"/>
      <c r="QDZ51" s="467"/>
      <c r="QEA51" s="467"/>
      <c r="QEB51" s="467"/>
      <c r="QEC51" s="467"/>
      <c r="QED51" s="467"/>
      <c r="QEE51" s="467"/>
      <c r="QEF51" s="467"/>
      <c r="QEG51" s="467"/>
      <c r="QEH51" s="467"/>
      <c r="QEI51" s="467"/>
      <c r="QEJ51" s="467"/>
      <c r="QEK51" s="467"/>
      <c r="QEL51" s="467"/>
      <c r="QEM51" s="467"/>
      <c r="QEN51" s="467"/>
      <c r="QEO51" s="467"/>
      <c r="QEP51" s="467"/>
      <c r="QEQ51" s="467"/>
      <c r="QER51" s="467"/>
      <c r="QES51" s="467"/>
      <c r="QET51" s="467"/>
      <c r="QEU51" s="467"/>
      <c r="QEV51" s="467"/>
      <c r="QEW51" s="467"/>
      <c r="QEX51" s="467"/>
      <c r="QEY51" s="467"/>
      <c r="QEZ51" s="467"/>
      <c r="QFA51" s="467"/>
      <c r="QFB51" s="467"/>
      <c r="QFC51" s="467"/>
      <c r="QFD51" s="467"/>
      <c r="QFE51" s="467"/>
      <c r="QFF51" s="467"/>
      <c r="QFG51" s="467"/>
      <c r="QFH51" s="467"/>
      <c r="QFI51" s="467"/>
      <c r="QFJ51" s="467"/>
      <c r="QFK51" s="467"/>
      <c r="QFL51" s="467"/>
      <c r="QFM51" s="467"/>
      <c r="QFN51" s="467"/>
      <c r="QFO51" s="467"/>
      <c r="QFP51" s="467"/>
      <c r="QFQ51" s="467"/>
      <c r="QFR51" s="467"/>
      <c r="QFS51" s="467"/>
      <c r="QFT51" s="467"/>
      <c r="QFU51" s="467"/>
      <c r="QFV51" s="467"/>
      <c r="QFW51" s="467"/>
      <c r="QFX51" s="467"/>
      <c r="QFY51" s="467"/>
      <c r="QFZ51" s="467"/>
      <c r="QGA51" s="467"/>
      <c r="QGB51" s="467"/>
      <c r="QGC51" s="467"/>
      <c r="QGD51" s="467"/>
      <c r="QGE51" s="467"/>
      <c r="QGF51" s="467"/>
      <c r="QGG51" s="467"/>
      <c r="QGH51" s="467"/>
      <c r="QGI51" s="467"/>
      <c r="QGJ51" s="467"/>
      <c r="QGK51" s="467"/>
      <c r="QGL51" s="467"/>
      <c r="QGM51" s="467"/>
      <c r="QGN51" s="467"/>
      <c r="QGO51" s="467"/>
      <c r="QGP51" s="467"/>
      <c r="QGQ51" s="467"/>
      <c r="QGR51" s="467"/>
      <c r="QGS51" s="467"/>
      <c r="QGT51" s="467"/>
      <c r="QGU51" s="467"/>
      <c r="QGV51" s="467"/>
      <c r="QGW51" s="467"/>
      <c r="QGX51" s="467"/>
      <c r="QGY51" s="467"/>
      <c r="QGZ51" s="467"/>
      <c r="QHA51" s="467"/>
      <c r="QHB51" s="467"/>
      <c r="QHC51" s="467"/>
      <c r="QHD51" s="467"/>
      <c r="QHE51" s="467"/>
      <c r="QHF51" s="467"/>
      <c r="QHG51" s="467"/>
      <c r="QHH51" s="467"/>
      <c r="QHI51" s="467"/>
      <c r="QHJ51" s="467"/>
      <c r="QHK51" s="467"/>
      <c r="QHL51" s="467"/>
      <c r="QHM51" s="467"/>
      <c r="QHN51" s="467"/>
      <c r="QHO51" s="467"/>
      <c r="QHP51" s="467"/>
      <c r="QHQ51" s="467"/>
      <c r="QHR51" s="467"/>
      <c r="QHS51" s="467"/>
      <c r="QHT51" s="467"/>
      <c r="QHU51" s="467"/>
      <c r="QHV51" s="467"/>
      <c r="QHW51" s="467"/>
      <c r="QHX51" s="467"/>
      <c r="QHY51" s="467"/>
      <c r="QHZ51" s="467"/>
      <c r="QIA51" s="467"/>
      <c r="QIB51" s="467"/>
      <c r="QIC51" s="467"/>
      <c r="QID51" s="467"/>
      <c r="QIE51" s="467"/>
      <c r="QIF51" s="467"/>
      <c r="QIG51" s="467"/>
      <c r="QIH51" s="467"/>
      <c r="QII51" s="467"/>
      <c r="QIJ51" s="467"/>
      <c r="QIK51" s="467"/>
      <c r="QIL51" s="467"/>
      <c r="QIM51" s="467"/>
      <c r="QIN51" s="467"/>
      <c r="QIO51" s="467"/>
      <c r="QIP51" s="467"/>
      <c r="QIQ51" s="467"/>
      <c r="QIR51" s="467"/>
      <c r="QIS51" s="467"/>
      <c r="QIT51" s="467"/>
      <c r="QIU51" s="467"/>
      <c r="QIV51" s="467"/>
      <c r="QIW51" s="467"/>
      <c r="QIX51" s="467"/>
      <c r="QIY51" s="467"/>
      <c r="QIZ51" s="467"/>
      <c r="QJA51" s="467"/>
      <c r="QJB51" s="467"/>
      <c r="QJC51" s="467"/>
      <c r="QJD51" s="467"/>
      <c r="QJE51" s="467"/>
      <c r="QJF51" s="467"/>
      <c r="QJG51" s="467"/>
      <c r="QJH51" s="467"/>
      <c r="QJI51" s="467"/>
      <c r="QJJ51" s="467"/>
      <c r="QJK51" s="467"/>
      <c r="QJL51" s="467"/>
      <c r="QJM51" s="467"/>
      <c r="QJN51" s="467"/>
      <c r="QJO51" s="467"/>
      <c r="QJP51" s="467"/>
      <c r="QJQ51" s="467"/>
      <c r="QJR51" s="467"/>
      <c r="QJS51" s="467"/>
      <c r="QJT51" s="467"/>
      <c r="QJU51" s="467"/>
      <c r="QJV51" s="467"/>
      <c r="QJW51" s="467"/>
      <c r="QJX51" s="467"/>
      <c r="QJY51" s="467"/>
      <c r="QJZ51" s="467"/>
      <c r="QKA51" s="467"/>
      <c r="QKB51" s="467"/>
      <c r="QKC51" s="467"/>
      <c r="QKD51" s="467"/>
      <c r="QKE51" s="467"/>
      <c r="QKF51" s="467"/>
      <c r="QKG51" s="467"/>
      <c r="QKH51" s="467"/>
      <c r="QKI51" s="467"/>
      <c r="QKJ51" s="467"/>
      <c r="QKK51" s="467"/>
      <c r="QKL51" s="467"/>
      <c r="QKM51" s="467"/>
      <c r="QKN51" s="467"/>
      <c r="QKO51" s="467"/>
      <c r="QKP51" s="467"/>
      <c r="QKQ51" s="467"/>
      <c r="QKR51" s="467"/>
      <c r="QKS51" s="467"/>
      <c r="QKT51" s="467"/>
      <c r="QKU51" s="467"/>
      <c r="QKV51" s="467"/>
      <c r="QKW51" s="467"/>
      <c r="QKX51" s="467"/>
      <c r="QKY51" s="467"/>
      <c r="QKZ51" s="467"/>
      <c r="QLA51" s="467"/>
      <c r="QLB51" s="467"/>
      <c r="QLC51" s="467"/>
      <c r="QLD51" s="467"/>
      <c r="QLE51" s="467"/>
      <c r="QLF51" s="467"/>
      <c r="QLG51" s="467"/>
      <c r="QLH51" s="467"/>
      <c r="QLI51" s="467"/>
      <c r="QLJ51" s="467"/>
      <c r="QLK51" s="467"/>
      <c r="QLL51" s="467"/>
      <c r="QLM51" s="467"/>
      <c r="QLN51" s="467"/>
      <c r="QLO51" s="467"/>
      <c r="QLP51" s="467"/>
      <c r="QLQ51" s="467"/>
      <c r="QLR51" s="467"/>
      <c r="QLS51" s="467"/>
      <c r="QLT51" s="467"/>
      <c r="QLU51" s="467"/>
      <c r="QLV51" s="467"/>
      <c r="QLW51" s="467"/>
      <c r="QLX51" s="467"/>
      <c r="QLY51" s="467"/>
      <c r="QLZ51" s="467"/>
      <c r="QMA51" s="467"/>
      <c r="QMB51" s="467"/>
      <c r="QMC51" s="467"/>
      <c r="QMD51" s="467"/>
      <c r="QME51" s="467"/>
      <c r="QMF51" s="467"/>
      <c r="QMG51" s="467"/>
      <c r="QMH51" s="467"/>
      <c r="QMI51" s="467"/>
      <c r="QMJ51" s="467"/>
      <c r="QMK51" s="467"/>
      <c r="QML51" s="467"/>
      <c r="QMM51" s="467"/>
      <c r="QMN51" s="467"/>
      <c r="QMO51" s="467"/>
      <c r="QMP51" s="467"/>
      <c r="QMQ51" s="467"/>
      <c r="QMR51" s="467"/>
      <c r="QMS51" s="467"/>
      <c r="QMT51" s="467"/>
      <c r="QMU51" s="467"/>
      <c r="QMV51" s="467"/>
      <c r="QMW51" s="467"/>
      <c r="QMX51" s="467"/>
      <c r="QMY51" s="467"/>
      <c r="QMZ51" s="467"/>
      <c r="QNA51" s="467"/>
      <c r="QNB51" s="467"/>
      <c r="QNC51" s="467"/>
      <c r="QND51" s="467"/>
      <c r="QNE51" s="467"/>
      <c r="QNF51" s="467"/>
      <c r="QNG51" s="467"/>
      <c r="QNH51" s="467"/>
      <c r="QNI51" s="467"/>
      <c r="QNJ51" s="467"/>
      <c r="QNK51" s="467"/>
      <c r="QNL51" s="467"/>
      <c r="QNM51" s="467"/>
      <c r="QNN51" s="467"/>
      <c r="QNO51" s="467"/>
      <c r="QNP51" s="467"/>
      <c r="QNQ51" s="467"/>
      <c r="QNR51" s="467"/>
      <c r="QNS51" s="467"/>
      <c r="QNT51" s="467"/>
      <c r="QNU51" s="467"/>
      <c r="QNV51" s="467"/>
      <c r="QNW51" s="467"/>
      <c r="QNX51" s="467"/>
      <c r="QNY51" s="467"/>
      <c r="QNZ51" s="467"/>
      <c r="QOA51" s="467"/>
      <c r="QOB51" s="467"/>
      <c r="QOC51" s="467"/>
      <c r="QOD51" s="467"/>
      <c r="QOE51" s="467"/>
      <c r="QOF51" s="467"/>
      <c r="QOG51" s="467"/>
      <c r="QOH51" s="467"/>
      <c r="QOI51" s="467"/>
      <c r="QOJ51" s="467"/>
      <c r="QOK51" s="467"/>
      <c r="QOL51" s="467"/>
      <c r="QOM51" s="467"/>
      <c r="QON51" s="467"/>
      <c r="QOO51" s="467"/>
      <c r="QOP51" s="467"/>
      <c r="QOQ51" s="467"/>
      <c r="QOR51" s="467"/>
      <c r="QOS51" s="467"/>
      <c r="QOT51" s="467"/>
      <c r="QOU51" s="467"/>
      <c r="QOV51" s="467"/>
      <c r="QOW51" s="467"/>
      <c r="QOX51" s="467"/>
      <c r="QOY51" s="467"/>
      <c r="QOZ51" s="467"/>
      <c r="QPA51" s="467"/>
      <c r="QPB51" s="467"/>
      <c r="QPC51" s="467"/>
      <c r="QPD51" s="467"/>
      <c r="QPE51" s="467"/>
      <c r="QPF51" s="467"/>
      <c r="QPG51" s="467"/>
      <c r="QPH51" s="467"/>
      <c r="QPI51" s="467"/>
      <c r="QPJ51" s="467"/>
      <c r="QPK51" s="467"/>
      <c r="QPL51" s="467"/>
      <c r="QPM51" s="467"/>
      <c r="QPN51" s="467"/>
      <c r="QPO51" s="467"/>
      <c r="QPP51" s="467"/>
      <c r="QPQ51" s="467"/>
      <c r="QPR51" s="467"/>
      <c r="QPS51" s="467"/>
      <c r="QPT51" s="467"/>
      <c r="QPU51" s="467"/>
      <c r="QPV51" s="467"/>
      <c r="QPW51" s="467"/>
      <c r="QPX51" s="467"/>
      <c r="QPY51" s="467"/>
      <c r="QPZ51" s="467"/>
      <c r="QQA51" s="467"/>
      <c r="QQB51" s="467"/>
      <c r="QQC51" s="467"/>
      <c r="QQD51" s="467"/>
      <c r="QQE51" s="467"/>
      <c r="QQF51" s="467"/>
      <c r="QQG51" s="467"/>
      <c r="QQH51" s="467"/>
      <c r="QQI51" s="467"/>
      <c r="QQJ51" s="467"/>
      <c r="QQK51" s="467"/>
      <c r="QQL51" s="467"/>
      <c r="QQM51" s="467"/>
      <c r="QQN51" s="467"/>
      <c r="QQO51" s="467"/>
      <c r="QQP51" s="467"/>
      <c r="QQQ51" s="467"/>
      <c r="QQR51" s="467"/>
      <c r="QQS51" s="467"/>
      <c r="QQT51" s="467"/>
      <c r="QQU51" s="467"/>
      <c r="QQV51" s="467"/>
      <c r="QQW51" s="467"/>
      <c r="QQX51" s="467"/>
      <c r="QQY51" s="467"/>
      <c r="QQZ51" s="467"/>
      <c r="QRA51" s="467"/>
      <c r="QRB51" s="467"/>
      <c r="QRC51" s="467"/>
      <c r="QRD51" s="467"/>
      <c r="QRE51" s="467"/>
      <c r="QRF51" s="467"/>
      <c r="QRG51" s="467"/>
      <c r="QRH51" s="467"/>
      <c r="QRI51" s="467"/>
      <c r="QRJ51" s="467"/>
      <c r="QRK51" s="467"/>
      <c r="QRL51" s="467"/>
      <c r="QRM51" s="467"/>
      <c r="QRN51" s="467"/>
      <c r="QRO51" s="467"/>
      <c r="QRP51" s="467"/>
      <c r="QRQ51" s="467"/>
      <c r="QRR51" s="467"/>
      <c r="QRS51" s="467"/>
      <c r="QRT51" s="467"/>
      <c r="QRU51" s="467"/>
      <c r="QRV51" s="467"/>
      <c r="QRW51" s="467"/>
      <c r="QRX51" s="467"/>
      <c r="QRY51" s="467"/>
      <c r="QRZ51" s="467"/>
      <c r="QSA51" s="467"/>
      <c r="QSB51" s="467"/>
      <c r="QSC51" s="467"/>
      <c r="QSD51" s="467"/>
      <c r="QSE51" s="467"/>
      <c r="QSF51" s="467"/>
      <c r="QSG51" s="467"/>
      <c r="QSH51" s="467"/>
      <c r="QSI51" s="467"/>
      <c r="QSJ51" s="467"/>
      <c r="QSK51" s="467"/>
      <c r="QSL51" s="467"/>
      <c r="QSM51" s="467"/>
      <c r="QSN51" s="467"/>
      <c r="QSO51" s="467"/>
      <c r="QSP51" s="467"/>
      <c r="QSQ51" s="467"/>
      <c r="QSR51" s="467"/>
      <c r="QSS51" s="467"/>
      <c r="QST51" s="467"/>
      <c r="QSU51" s="467"/>
      <c r="QSV51" s="467"/>
      <c r="QSW51" s="467"/>
      <c r="QSX51" s="467"/>
      <c r="QSY51" s="467"/>
      <c r="QSZ51" s="467"/>
      <c r="QTA51" s="467"/>
      <c r="QTB51" s="467"/>
      <c r="QTC51" s="467"/>
      <c r="QTD51" s="467"/>
      <c r="QTE51" s="467"/>
      <c r="QTF51" s="467"/>
      <c r="QTG51" s="467"/>
      <c r="QTH51" s="467"/>
      <c r="QTI51" s="467"/>
      <c r="QTJ51" s="467"/>
      <c r="QTK51" s="467"/>
      <c r="QTL51" s="467"/>
      <c r="QTM51" s="467"/>
      <c r="QTN51" s="467"/>
      <c r="QTO51" s="467"/>
      <c r="QTP51" s="467"/>
      <c r="QTQ51" s="467"/>
      <c r="QTR51" s="467"/>
      <c r="QTS51" s="467"/>
      <c r="QTT51" s="467"/>
      <c r="QTU51" s="467"/>
      <c r="QTV51" s="467"/>
      <c r="QTW51" s="467"/>
      <c r="QTX51" s="467"/>
      <c r="QTY51" s="467"/>
      <c r="QTZ51" s="467"/>
      <c r="QUA51" s="467"/>
      <c r="QUB51" s="467"/>
      <c r="QUC51" s="467"/>
      <c r="QUD51" s="467"/>
      <c r="QUE51" s="467"/>
      <c r="QUF51" s="467"/>
      <c r="QUG51" s="467"/>
      <c r="QUH51" s="467"/>
      <c r="QUI51" s="467"/>
      <c r="QUJ51" s="467"/>
      <c r="QUK51" s="467"/>
      <c r="QUL51" s="467"/>
      <c r="QUM51" s="467"/>
      <c r="QUN51" s="467"/>
      <c r="QUO51" s="467"/>
      <c r="QUP51" s="467"/>
      <c r="QUQ51" s="467"/>
      <c r="QUR51" s="467"/>
      <c r="QUS51" s="467"/>
      <c r="QUT51" s="467"/>
      <c r="QUU51" s="467"/>
      <c r="QUV51" s="467"/>
      <c r="QUW51" s="467"/>
      <c r="QUX51" s="467"/>
      <c r="QUY51" s="467"/>
      <c r="QUZ51" s="467"/>
      <c r="QVA51" s="467"/>
      <c r="QVB51" s="467"/>
      <c r="QVC51" s="467"/>
      <c r="QVD51" s="467"/>
      <c r="QVE51" s="467"/>
      <c r="QVF51" s="467"/>
      <c r="QVG51" s="467"/>
      <c r="QVH51" s="467"/>
      <c r="QVI51" s="467"/>
      <c r="QVJ51" s="467"/>
      <c r="QVK51" s="467"/>
      <c r="QVL51" s="467"/>
      <c r="QVM51" s="467"/>
      <c r="QVN51" s="467"/>
      <c r="QVO51" s="467"/>
      <c r="QVP51" s="467"/>
      <c r="QVQ51" s="467"/>
      <c r="QVR51" s="467"/>
      <c r="QVS51" s="467"/>
      <c r="QVT51" s="467"/>
      <c r="QVU51" s="467"/>
      <c r="QVV51" s="467"/>
      <c r="QVW51" s="467"/>
      <c r="QVX51" s="467"/>
      <c r="QVY51" s="467"/>
      <c r="QVZ51" s="467"/>
      <c r="QWA51" s="467"/>
      <c r="QWB51" s="467"/>
      <c r="QWC51" s="467"/>
      <c r="QWD51" s="467"/>
      <c r="QWE51" s="467"/>
      <c r="QWF51" s="467"/>
      <c r="QWG51" s="467"/>
      <c r="QWH51" s="467"/>
      <c r="QWI51" s="467"/>
      <c r="QWJ51" s="467"/>
      <c r="QWK51" s="467"/>
      <c r="QWL51" s="467"/>
      <c r="QWM51" s="467"/>
      <c r="QWN51" s="467"/>
      <c r="QWO51" s="467"/>
      <c r="QWP51" s="467"/>
      <c r="QWQ51" s="467"/>
      <c r="QWR51" s="467"/>
      <c r="QWS51" s="467"/>
      <c r="QWT51" s="467"/>
      <c r="QWU51" s="467"/>
      <c r="QWV51" s="467"/>
      <c r="QWW51" s="467"/>
      <c r="QWX51" s="467"/>
      <c r="QWY51" s="467"/>
      <c r="QWZ51" s="467"/>
      <c r="QXA51" s="467"/>
      <c r="QXB51" s="467"/>
      <c r="QXC51" s="467"/>
      <c r="QXD51" s="467"/>
      <c r="QXE51" s="467"/>
      <c r="QXF51" s="467"/>
      <c r="QXG51" s="467"/>
      <c r="QXH51" s="467"/>
      <c r="QXI51" s="467"/>
      <c r="QXJ51" s="467"/>
      <c r="QXK51" s="467"/>
      <c r="QXL51" s="467"/>
      <c r="QXM51" s="467"/>
      <c r="QXN51" s="467"/>
      <c r="QXO51" s="467"/>
      <c r="QXP51" s="467"/>
      <c r="QXQ51" s="467"/>
      <c r="QXR51" s="467"/>
      <c r="QXS51" s="467"/>
      <c r="QXT51" s="467"/>
      <c r="QXU51" s="467"/>
      <c r="QXV51" s="467"/>
      <c r="QXW51" s="467"/>
      <c r="QXX51" s="467"/>
      <c r="QXY51" s="467"/>
      <c r="QXZ51" s="467"/>
      <c r="QYA51" s="467"/>
      <c r="QYB51" s="467"/>
      <c r="QYC51" s="467"/>
      <c r="QYD51" s="467"/>
      <c r="QYE51" s="467"/>
      <c r="QYF51" s="467"/>
      <c r="QYG51" s="467"/>
      <c r="QYH51" s="467"/>
      <c r="QYI51" s="467"/>
      <c r="QYJ51" s="467"/>
      <c r="QYK51" s="467"/>
      <c r="QYL51" s="467"/>
      <c r="QYM51" s="467"/>
      <c r="QYN51" s="467"/>
      <c r="QYO51" s="467"/>
      <c r="QYP51" s="467"/>
      <c r="QYQ51" s="467"/>
      <c r="QYR51" s="467"/>
      <c r="QYS51" s="467"/>
      <c r="QYT51" s="467"/>
      <c r="QYU51" s="467"/>
      <c r="QYV51" s="467"/>
      <c r="QYW51" s="467"/>
      <c r="QYX51" s="467"/>
      <c r="QYY51" s="467"/>
      <c r="QYZ51" s="467"/>
      <c r="QZA51" s="467"/>
      <c r="QZB51" s="467"/>
      <c r="QZC51" s="467"/>
      <c r="QZD51" s="467"/>
      <c r="QZE51" s="467"/>
      <c r="QZF51" s="467"/>
      <c r="QZG51" s="467"/>
      <c r="QZH51" s="467"/>
      <c r="QZI51" s="467"/>
      <c r="QZJ51" s="467"/>
      <c r="QZK51" s="467"/>
      <c r="QZL51" s="467"/>
      <c r="QZM51" s="467"/>
      <c r="QZN51" s="467"/>
      <c r="QZO51" s="467"/>
      <c r="QZP51" s="467"/>
      <c r="QZQ51" s="467"/>
      <c r="QZR51" s="467"/>
      <c r="QZS51" s="467"/>
      <c r="QZT51" s="467"/>
      <c r="QZU51" s="467"/>
      <c r="QZV51" s="467"/>
      <c r="QZW51" s="467"/>
      <c r="QZX51" s="467"/>
      <c r="QZY51" s="467"/>
      <c r="QZZ51" s="467"/>
      <c r="RAA51" s="467"/>
      <c r="RAB51" s="467"/>
      <c r="RAC51" s="467"/>
      <c r="RAD51" s="467"/>
      <c r="RAE51" s="467"/>
      <c r="RAF51" s="467"/>
      <c r="RAG51" s="467"/>
      <c r="RAH51" s="467"/>
      <c r="RAI51" s="467"/>
      <c r="RAJ51" s="467"/>
      <c r="RAK51" s="467"/>
      <c r="RAL51" s="467"/>
      <c r="RAM51" s="467"/>
      <c r="RAN51" s="467"/>
      <c r="RAO51" s="467"/>
      <c r="RAP51" s="467"/>
      <c r="RAQ51" s="467"/>
      <c r="RAR51" s="467"/>
      <c r="RAS51" s="467"/>
      <c r="RAT51" s="467"/>
      <c r="RAU51" s="467"/>
      <c r="RAV51" s="467"/>
      <c r="RAW51" s="467"/>
      <c r="RAX51" s="467"/>
      <c r="RAY51" s="467"/>
      <c r="RAZ51" s="467"/>
      <c r="RBA51" s="467"/>
      <c r="RBB51" s="467"/>
      <c r="RBC51" s="467"/>
      <c r="RBD51" s="467"/>
      <c r="RBE51" s="467"/>
      <c r="RBF51" s="467"/>
      <c r="RBG51" s="467"/>
      <c r="RBH51" s="467"/>
      <c r="RBI51" s="467"/>
      <c r="RBJ51" s="467"/>
      <c r="RBK51" s="467"/>
      <c r="RBL51" s="467"/>
      <c r="RBM51" s="467"/>
      <c r="RBN51" s="467"/>
      <c r="RBO51" s="467"/>
      <c r="RBP51" s="467"/>
      <c r="RBQ51" s="467"/>
      <c r="RBR51" s="467"/>
      <c r="RBS51" s="467"/>
      <c r="RBT51" s="467"/>
      <c r="RBU51" s="467"/>
      <c r="RBV51" s="467"/>
      <c r="RBW51" s="467"/>
      <c r="RBX51" s="467"/>
      <c r="RBY51" s="467"/>
      <c r="RBZ51" s="467"/>
      <c r="RCA51" s="467"/>
      <c r="RCB51" s="467"/>
      <c r="RCC51" s="467"/>
      <c r="RCD51" s="467"/>
      <c r="RCE51" s="467"/>
      <c r="RCF51" s="467"/>
      <c r="RCG51" s="467"/>
      <c r="RCH51" s="467"/>
      <c r="RCI51" s="467"/>
      <c r="RCJ51" s="467"/>
      <c r="RCK51" s="467"/>
      <c r="RCL51" s="467"/>
      <c r="RCM51" s="467"/>
      <c r="RCN51" s="467"/>
      <c r="RCO51" s="467"/>
      <c r="RCP51" s="467"/>
      <c r="RCQ51" s="467"/>
      <c r="RCR51" s="467"/>
      <c r="RCS51" s="467"/>
      <c r="RCT51" s="467"/>
      <c r="RCU51" s="467"/>
      <c r="RCV51" s="467"/>
      <c r="RCW51" s="467"/>
      <c r="RCX51" s="467"/>
      <c r="RCY51" s="467"/>
      <c r="RCZ51" s="467"/>
      <c r="RDA51" s="467"/>
      <c r="RDB51" s="467"/>
      <c r="RDC51" s="467"/>
      <c r="RDD51" s="467"/>
      <c r="RDE51" s="467"/>
      <c r="RDF51" s="467"/>
      <c r="RDG51" s="467"/>
      <c r="RDH51" s="467"/>
      <c r="RDI51" s="467"/>
      <c r="RDJ51" s="467"/>
      <c r="RDK51" s="467"/>
      <c r="RDL51" s="467"/>
      <c r="RDM51" s="467"/>
      <c r="RDN51" s="467"/>
      <c r="RDO51" s="467"/>
      <c r="RDP51" s="467"/>
      <c r="RDQ51" s="467"/>
      <c r="RDR51" s="467"/>
      <c r="RDS51" s="467"/>
      <c r="RDT51" s="467"/>
      <c r="RDU51" s="467"/>
      <c r="RDV51" s="467"/>
      <c r="RDW51" s="467"/>
      <c r="RDX51" s="467"/>
      <c r="RDY51" s="467"/>
      <c r="RDZ51" s="467"/>
      <c r="REA51" s="467"/>
      <c r="REB51" s="467"/>
      <c r="REC51" s="467"/>
      <c r="RED51" s="467"/>
      <c r="REE51" s="467"/>
      <c r="REF51" s="467"/>
      <c r="REG51" s="467"/>
      <c r="REH51" s="467"/>
      <c r="REI51" s="467"/>
      <c r="REJ51" s="467"/>
      <c r="REK51" s="467"/>
      <c r="REL51" s="467"/>
      <c r="REM51" s="467"/>
      <c r="REN51" s="467"/>
      <c r="REO51" s="467"/>
      <c r="REP51" s="467"/>
      <c r="REQ51" s="467"/>
      <c r="RER51" s="467"/>
      <c r="RES51" s="467"/>
      <c r="RET51" s="467"/>
      <c r="REU51" s="467"/>
      <c r="REV51" s="467"/>
      <c r="REW51" s="467"/>
      <c r="REX51" s="467"/>
      <c r="REY51" s="467"/>
      <c r="REZ51" s="467"/>
      <c r="RFA51" s="467"/>
      <c r="RFB51" s="467"/>
      <c r="RFC51" s="467"/>
      <c r="RFD51" s="467"/>
      <c r="RFE51" s="467"/>
      <c r="RFF51" s="467"/>
      <c r="RFG51" s="467"/>
      <c r="RFH51" s="467"/>
      <c r="RFI51" s="467"/>
      <c r="RFJ51" s="467"/>
      <c r="RFK51" s="467"/>
      <c r="RFL51" s="467"/>
      <c r="RFM51" s="467"/>
      <c r="RFN51" s="467"/>
      <c r="RFO51" s="467"/>
      <c r="RFP51" s="467"/>
      <c r="RFQ51" s="467"/>
      <c r="RFR51" s="467"/>
      <c r="RFS51" s="467"/>
      <c r="RFT51" s="467"/>
      <c r="RFU51" s="467"/>
      <c r="RFV51" s="467"/>
      <c r="RFW51" s="467"/>
      <c r="RFX51" s="467"/>
      <c r="RFY51" s="467"/>
      <c r="RFZ51" s="467"/>
      <c r="RGA51" s="467"/>
      <c r="RGB51" s="467"/>
      <c r="RGC51" s="467"/>
      <c r="RGD51" s="467"/>
      <c r="RGE51" s="467"/>
      <c r="RGF51" s="467"/>
      <c r="RGG51" s="467"/>
      <c r="RGH51" s="467"/>
      <c r="RGI51" s="467"/>
      <c r="RGJ51" s="467"/>
      <c r="RGK51" s="467"/>
      <c r="RGL51" s="467"/>
      <c r="RGM51" s="467"/>
      <c r="RGN51" s="467"/>
      <c r="RGO51" s="467"/>
      <c r="RGP51" s="467"/>
      <c r="RGQ51" s="467"/>
      <c r="RGR51" s="467"/>
      <c r="RGS51" s="467"/>
      <c r="RGT51" s="467"/>
      <c r="RGU51" s="467"/>
      <c r="RGV51" s="467"/>
      <c r="RGW51" s="467"/>
      <c r="RGX51" s="467"/>
      <c r="RGY51" s="467"/>
      <c r="RGZ51" s="467"/>
      <c r="RHA51" s="467"/>
      <c r="RHB51" s="467"/>
      <c r="RHC51" s="467"/>
      <c r="RHD51" s="467"/>
      <c r="RHE51" s="467"/>
      <c r="RHF51" s="467"/>
      <c r="RHG51" s="467"/>
      <c r="RHH51" s="467"/>
      <c r="RHI51" s="467"/>
      <c r="RHJ51" s="467"/>
      <c r="RHK51" s="467"/>
      <c r="RHL51" s="467"/>
      <c r="RHM51" s="467"/>
      <c r="RHN51" s="467"/>
      <c r="RHO51" s="467"/>
      <c r="RHP51" s="467"/>
      <c r="RHQ51" s="467"/>
      <c r="RHR51" s="467"/>
      <c r="RHS51" s="467"/>
      <c r="RHT51" s="467"/>
      <c r="RHU51" s="467"/>
      <c r="RHV51" s="467"/>
      <c r="RHW51" s="467"/>
      <c r="RHX51" s="467"/>
      <c r="RHY51" s="467"/>
      <c r="RHZ51" s="467"/>
      <c r="RIA51" s="467"/>
      <c r="RIB51" s="467"/>
      <c r="RIC51" s="467"/>
      <c r="RID51" s="467"/>
      <c r="RIE51" s="467"/>
      <c r="RIF51" s="467"/>
      <c r="RIG51" s="467"/>
      <c r="RIH51" s="467"/>
      <c r="RII51" s="467"/>
      <c r="RIJ51" s="467"/>
      <c r="RIK51" s="467"/>
      <c r="RIL51" s="467"/>
      <c r="RIM51" s="467"/>
      <c r="RIN51" s="467"/>
      <c r="RIO51" s="467"/>
      <c r="RIP51" s="467"/>
      <c r="RIQ51" s="467"/>
      <c r="RIR51" s="467"/>
      <c r="RIS51" s="467"/>
      <c r="RIT51" s="467"/>
      <c r="RIU51" s="467"/>
      <c r="RIV51" s="467"/>
      <c r="RIW51" s="467"/>
      <c r="RIX51" s="467"/>
      <c r="RIY51" s="467"/>
      <c r="RIZ51" s="467"/>
      <c r="RJA51" s="467"/>
      <c r="RJB51" s="467"/>
      <c r="RJC51" s="467"/>
      <c r="RJD51" s="467"/>
      <c r="RJE51" s="467"/>
      <c r="RJF51" s="467"/>
      <c r="RJG51" s="467"/>
      <c r="RJH51" s="467"/>
      <c r="RJI51" s="467"/>
      <c r="RJJ51" s="467"/>
      <c r="RJK51" s="467"/>
      <c r="RJL51" s="467"/>
      <c r="RJM51" s="467"/>
      <c r="RJN51" s="467"/>
      <c r="RJO51" s="467"/>
      <c r="RJP51" s="467"/>
      <c r="RJQ51" s="467"/>
      <c r="RJR51" s="467"/>
      <c r="RJS51" s="467"/>
      <c r="RJT51" s="467"/>
      <c r="RJU51" s="467"/>
      <c r="RJV51" s="467"/>
      <c r="RJW51" s="467"/>
      <c r="RJX51" s="467"/>
      <c r="RJY51" s="467"/>
      <c r="RJZ51" s="467"/>
      <c r="RKA51" s="467"/>
      <c r="RKB51" s="467"/>
      <c r="RKC51" s="467"/>
      <c r="RKD51" s="467"/>
      <c r="RKE51" s="467"/>
      <c r="RKF51" s="467"/>
      <c r="RKG51" s="467"/>
      <c r="RKH51" s="467"/>
      <c r="RKI51" s="467"/>
      <c r="RKJ51" s="467"/>
      <c r="RKK51" s="467"/>
      <c r="RKL51" s="467"/>
      <c r="RKM51" s="467"/>
      <c r="RKN51" s="467"/>
      <c r="RKO51" s="467"/>
      <c r="RKP51" s="467"/>
      <c r="RKQ51" s="467"/>
      <c r="RKR51" s="467"/>
      <c r="RKS51" s="467"/>
      <c r="RKT51" s="467"/>
      <c r="RKU51" s="467"/>
      <c r="RKV51" s="467"/>
      <c r="RKW51" s="467"/>
      <c r="RKX51" s="467"/>
      <c r="RKY51" s="467"/>
      <c r="RKZ51" s="467"/>
      <c r="RLA51" s="467"/>
      <c r="RLB51" s="467"/>
      <c r="RLC51" s="467"/>
      <c r="RLD51" s="467"/>
      <c r="RLE51" s="467"/>
      <c r="RLF51" s="467"/>
      <c r="RLG51" s="467"/>
      <c r="RLH51" s="467"/>
      <c r="RLI51" s="467"/>
      <c r="RLJ51" s="467"/>
      <c r="RLK51" s="467"/>
      <c r="RLL51" s="467"/>
      <c r="RLM51" s="467"/>
      <c r="RLN51" s="467"/>
      <c r="RLO51" s="467"/>
      <c r="RLP51" s="467"/>
      <c r="RLQ51" s="467"/>
      <c r="RLR51" s="467"/>
      <c r="RLS51" s="467"/>
      <c r="RLT51" s="467"/>
      <c r="RLU51" s="467"/>
      <c r="RLV51" s="467"/>
      <c r="RLW51" s="467"/>
      <c r="RLX51" s="467"/>
      <c r="RLY51" s="467"/>
      <c r="RLZ51" s="467"/>
      <c r="RMA51" s="467"/>
      <c r="RMB51" s="467"/>
      <c r="RMC51" s="467"/>
      <c r="RMD51" s="467"/>
      <c r="RME51" s="467"/>
      <c r="RMF51" s="467"/>
      <c r="RMG51" s="467"/>
      <c r="RMH51" s="467"/>
      <c r="RMI51" s="467"/>
      <c r="RMJ51" s="467"/>
      <c r="RMK51" s="467"/>
      <c r="RML51" s="467"/>
      <c r="RMM51" s="467"/>
      <c r="RMN51" s="467"/>
      <c r="RMO51" s="467"/>
      <c r="RMP51" s="467"/>
      <c r="RMQ51" s="467"/>
      <c r="RMR51" s="467"/>
      <c r="RMS51" s="467"/>
      <c r="RMT51" s="467"/>
      <c r="RMU51" s="467"/>
      <c r="RMV51" s="467"/>
      <c r="RMW51" s="467"/>
      <c r="RMX51" s="467"/>
      <c r="RMY51" s="467"/>
      <c r="RMZ51" s="467"/>
      <c r="RNA51" s="467"/>
      <c r="RNB51" s="467"/>
      <c r="RNC51" s="467"/>
      <c r="RND51" s="467"/>
      <c r="RNE51" s="467"/>
      <c r="RNF51" s="467"/>
      <c r="RNG51" s="467"/>
      <c r="RNH51" s="467"/>
      <c r="RNI51" s="467"/>
      <c r="RNJ51" s="467"/>
      <c r="RNK51" s="467"/>
      <c r="RNL51" s="467"/>
      <c r="RNM51" s="467"/>
      <c r="RNN51" s="467"/>
      <c r="RNO51" s="467"/>
      <c r="RNP51" s="467"/>
      <c r="RNQ51" s="467"/>
      <c r="RNR51" s="467"/>
      <c r="RNS51" s="467"/>
      <c r="RNT51" s="467"/>
      <c r="RNU51" s="467"/>
      <c r="RNV51" s="467"/>
      <c r="RNW51" s="467"/>
      <c r="RNX51" s="467"/>
      <c r="RNY51" s="467"/>
      <c r="RNZ51" s="467"/>
      <c r="ROA51" s="467"/>
      <c r="ROB51" s="467"/>
      <c r="ROC51" s="467"/>
      <c r="ROD51" s="467"/>
      <c r="ROE51" s="467"/>
      <c r="ROF51" s="467"/>
      <c r="ROG51" s="467"/>
      <c r="ROH51" s="467"/>
      <c r="ROI51" s="467"/>
      <c r="ROJ51" s="467"/>
      <c r="ROK51" s="467"/>
      <c r="ROL51" s="467"/>
      <c r="ROM51" s="467"/>
      <c r="RON51" s="467"/>
      <c r="ROO51" s="467"/>
      <c r="ROP51" s="467"/>
      <c r="ROQ51" s="467"/>
      <c r="ROR51" s="467"/>
      <c r="ROS51" s="467"/>
      <c r="ROT51" s="467"/>
      <c r="ROU51" s="467"/>
      <c r="ROV51" s="467"/>
      <c r="ROW51" s="467"/>
      <c r="ROX51" s="467"/>
      <c r="ROY51" s="467"/>
      <c r="ROZ51" s="467"/>
      <c r="RPA51" s="467"/>
      <c r="RPB51" s="467"/>
      <c r="RPC51" s="467"/>
      <c r="RPD51" s="467"/>
      <c r="RPE51" s="467"/>
      <c r="RPF51" s="467"/>
      <c r="RPG51" s="467"/>
      <c r="RPH51" s="467"/>
      <c r="RPI51" s="467"/>
      <c r="RPJ51" s="467"/>
      <c r="RPK51" s="467"/>
      <c r="RPL51" s="467"/>
      <c r="RPM51" s="467"/>
      <c r="RPN51" s="467"/>
      <c r="RPO51" s="467"/>
      <c r="RPP51" s="467"/>
      <c r="RPQ51" s="467"/>
      <c r="RPR51" s="467"/>
      <c r="RPS51" s="467"/>
      <c r="RPT51" s="467"/>
      <c r="RPU51" s="467"/>
      <c r="RPV51" s="467"/>
      <c r="RPW51" s="467"/>
      <c r="RPX51" s="467"/>
      <c r="RPY51" s="467"/>
      <c r="RPZ51" s="467"/>
      <c r="RQA51" s="467"/>
      <c r="RQB51" s="467"/>
      <c r="RQC51" s="467"/>
      <c r="RQD51" s="467"/>
      <c r="RQE51" s="467"/>
      <c r="RQF51" s="467"/>
      <c r="RQG51" s="467"/>
      <c r="RQH51" s="467"/>
      <c r="RQI51" s="467"/>
      <c r="RQJ51" s="467"/>
      <c r="RQK51" s="467"/>
      <c r="RQL51" s="467"/>
      <c r="RQM51" s="467"/>
      <c r="RQN51" s="467"/>
      <c r="RQO51" s="467"/>
      <c r="RQP51" s="467"/>
      <c r="RQQ51" s="467"/>
      <c r="RQR51" s="467"/>
      <c r="RQS51" s="467"/>
      <c r="RQT51" s="467"/>
      <c r="RQU51" s="467"/>
      <c r="RQV51" s="467"/>
      <c r="RQW51" s="467"/>
      <c r="RQX51" s="467"/>
      <c r="RQY51" s="467"/>
      <c r="RQZ51" s="467"/>
      <c r="RRA51" s="467"/>
      <c r="RRB51" s="467"/>
      <c r="RRC51" s="467"/>
      <c r="RRD51" s="467"/>
      <c r="RRE51" s="467"/>
      <c r="RRF51" s="467"/>
      <c r="RRG51" s="467"/>
      <c r="RRH51" s="467"/>
      <c r="RRI51" s="467"/>
      <c r="RRJ51" s="467"/>
      <c r="RRK51" s="467"/>
      <c r="RRL51" s="467"/>
      <c r="RRM51" s="467"/>
      <c r="RRN51" s="467"/>
      <c r="RRO51" s="467"/>
      <c r="RRP51" s="467"/>
      <c r="RRQ51" s="467"/>
      <c r="RRR51" s="467"/>
      <c r="RRS51" s="467"/>
      <c r="RRT51" s="467"/>
      <c r="RRU51" s="467"/>
      <c r="RRV51" s="467"/>
      <c r="RRW51" s="467"/>
      <c r="RRX51" s="467"/>
      <c r="RRY51" s="467"/>
      <c r="RRZ51" s="467"/>
      <c r="RSA51" s="467"/>
      <c r="RSB51" s="467"/>
      <c r="RSC51" s="467"/>
      <c r="RSD51" s="467"/>
      <c r="RSE51" s="467"/>
      <c r="RSF51" s="467"/>
      <c r="RSG51" s="467"/>
      <c r="RSH51" s="467"/>
      <c r="RSI51" s="467"/>
      <c r="RSJ51" s="467"/>
      <c r="RSK51" s="467"/>
      <c r="RSL51" s="467"/>
      <c r="RSM51" s="467"/>
      <c r="RSN51" s="467"/>
      <c r="RSO51" s="467"/>
      <c r="RSP51" s="467"/>
      <c r="RSQ51" s="467"/>
      <c r="RSR51" s="467"/>
      <c r="RSS51" s="467"/>
      <c r="RST51" s="467"/>
      <c r="RSU51" s="467"/>
      <c r="RSV51" s="467"/>
      <c r="RSW51" s="467"/>
      <c r="RSX51" s="467"/>
      <c r="RSY51" s="467"/>
      <c r="RSZ51" s="467"/>
      <c r="RTA51" s="467"/>
      <c r="RTB51" s="467"/>
      <c r="RTC51" s="467"/>
      <c r="RTD51" s="467"/>
      <c r="RTE51" s="467"/>
      <c r="RTF51" s="467"/>
      <c r="RTG51" s="467"/>
      <c r="RTH51" s="467"/>
      <c r="RTI51" s="467"/>
      <c r="RTJ51" s="467"/>
      <c r="RTK51" s="467"/>
      <c r="RTL51" s="467"/>
      <c r="RTM51" s="467"/>
      <c r="RTN51" s="467"/>
      <c r="RTO51" s="467"/>
      <c r="RTP51" s="467"/>
      <c r="RTQ51" s="467"/>
      <c r="RTR51" s="467"/>
      <c r="RTS51" s="467"/>
      <c r="RTT51" s="467"/>
      <c r="RTU51" s="467"/>
      <c r="RTV51" s="467"/>
      <c r="RTW51" s="467"/>
      <c r="RTX51" s="467"/>
      <c r="RTY51" s="467"/>
      <c r="RTZ51" s="467"/>
      <c r="RUA51" s="467"/>
      <c r="RUB51" s="467"/>
      <c r="RUC51" s="467"/>
      <c r="RUD51" s="467"/>
      <c r="RUE51" s="467"/>
      <c r="RUF51" s="467"/>
      <c r="RUG51" s="467"/>
      <c r="RUH51" s="467"/>
      <c r="RUI51" s="467"/>
      <c r="RUJ51" s="467"/>
      <c r="RUK51" s="467"/>
      <c r="RUL51" s="467"/>
      <c r="RUM51" s="467"/>
      <c r="RUN51" s="467"/>
      <c r="RUO51" s="467"/>
      <c r="RUP51" s="467"/>
      <c r="RUQ51" s="467"/>
      <c r="RUR51" s="467"/>
      <c r="RUS51" s="467"/>
      <c r="RUT51" s="467"/>
      <c r="RUU51" s="467"/>
      <c r="RUV51" s="467"/>
      <c r="RUW51" s="467"/>
      <c r="RUX51" s="467"/>
      <c r="RUY51" s="467"/>
      <c r="RUZ51" s="467"/>
      <c r="RVA51" s="467"/>
      <c r="RVB51" s="467"/>
      <c r="RVC51" s="467"/>
      <c r="RVD51" s="467"/>
      <c r="RVE51" s="467"/>
      <c r="RVF51" s="467"/>
      <c r="RVG51" s="467"/>
      <c r="RVH51" s="467"/>
      <c r="RVI51" s="467"/>
      <c r="RVJ51" s="467"/>
      <c r="RVK51" s="467"/>
      <c r="RVL51" s="467"/>
      <c r="RVM51" s="467"/>
      <c r="RVN51" s="467"/>
      <c r="RVO51" s="467"/>
      <c r="RVP51" s="467"/>
      <c r="RVQ51" s="467"/>
      <c r="RVR51" s="467"/>
      <c r="RVS51" s="467"/>
      <c r="RVT51" s="467"/>
      <c r="RVU51" s="467"/>
      <c r="RVV51" s="467"/>
      <c r="RVW51" s="467"/>
      <c r="RVX51" s="467"/>
      <c r="RVY51" s="467"/>
      <c r="RVZ51" s="467"/>
      <c r="RWA51" s="467"/>
      <c r="RWB51" s="467"/>
      <c r="RWC51" s="467"/>
      <c r="RWD51" s="467"/>
      <c r="RWE51" s="467"/>
      <c r="RWF51" s="467"/>
      <c r="RWG51" s="467"/>
      <c r="RWH51" s="467"/>
      <c r="RWI51" s="467"/>
      <c r="RWJ51" s="467"/>
      <c r="RWK51" s="467"/>
      <c r="RWL51" s="467"/>
      <c r="RWM51" s="467"/>
      <c r="RWN51" s="467"/>
      <c r="RWO51" s="467"/>
      <c r="RWP51" s="467"/>
      <c r="RWQ51" s="467"/>
      <c r="RWR51" s="467"/>
      <c r="RWS51" s="467"/>
      <c r="RWT51" s="467"/>
      <c r="RWU51" s="467"/>
      <c r="RWV51" s="467"/>
      <c r="RWW51" s="467"/>
      <c r="RWX51" s="467"/>
      <c r="RWY51" s="467"/>
      <c r="RWZ51" s="467"/>
      <c r="RXA51" s="467"/>
      <c r="RXB51" s="467"/>
      <c r="RXC51" s="467"/>
      <c r="RXD51" s="467"/>
      <c r="RXE51" s="467"/>
      <c r="RXF51" s="467"/>
      <c r="RXG51" s="467"/>
      <c r="RXH51" s="467"/>
      <c r="RXI51" s="467"/>
      <c r="RXJ51" s="467"/>
      <c r="RXK51" s="467"/>
      <c r="RXL51" s="467"/>
      <c r="RXM51" s="467"/>
      <c r="RXN51" s="467"/>
      <c r="RXO51" s="467"/>
      <c r="RXP51" s="467"/>
      <c r="RXQ51" s="467"/>
      <c r="RXR51" s="467"/>
      <c r="RXS51" s="467"/>
      <c r="RXT51" s="467"/>
      <c r="RXU51" s="467"/>
      <c r="RXV51" s="467"/>
      <c r="RXW51" s="467"/>
      <c r="RXX51" s="467"/>
      <c r="RXY51" s="467"/>
      <c r="RXZ51" s="467"/>
      <c r="RYA51" s="467"/>
      <c r="RYB51" s="467"/>
      <c r="RYC51" s="467"/>
      <c r="RYD51" s="467"/>
      <c r="RYE51" s="467"/>
      <c r="RYF51" s="467"/>
      <c r="RYG51" s="467"/>
      <c r="RYH51" s="467"/>
      <c r="RYI51" s="467"/>
      <c r="RYJ51" s="467"/>
      <c r="RYK51" s="467"/>
      <c r="RYL51" s="467"/>
      <c r="RYM51" s="467"/>
      <c r="RYN51" s="467"/>
      <c r="RYO51" s="467"/>
      <c r="RYP51" s="467"/>
      <c r="RYQ51" s="467"/>
      <c r="RYR51" s="467"/>
      <c r="RYS51" s="467"/>
      <c r="RYT51" s="467"/>
      <c r="RYU51" s="467"/>
      <c r="RYV51" s="467"/>
      <c r="RYW51" s="467"/>
      <c r="RYX51" s="467"/>
      <c r="RYY51" s="467"/>
      <c r="RYZ51" s="467"/>
      <c r="RZA51" s="467"/>
      <c r="RZB51" s="467"/>
      <c r="RZC51" s="467"/>
      <c r="RZD51" s="467"/>
      <c r="RZE51" s="467"/>
      <c r="RZF51" s="467"/>
      <c r="RZG51" s="467"/>
      <c r="RZH51" s="467"/>
      <c r="RZI51" s="467"/>
      <c r="RZJ51" s="467"/>
      <c r="RZK51" s="467"/>
      <c r="RZL51" s="467"/>
      <c r="RZM51" s="467"/>
      <c r="RZN51" s="467"/>
      <c r="RZO51" s="467"/>
      <c r="RZP51" s="467"/>
      <c r="RZQ51" s="467"/>
      <c r="RZR51" s="467"/>
      <c r="RZS51" s="467"/>
      <c r="RZT51" s="467"/>
      <c r="RZU51" s="467"/>
      <c r="RZV51" s="467"/>
      <c r="RZW51" s="467"/>
      <c r="RZX51" s="467"/>
      <c r="RZY51" s="467"/>
      <c r="RZZ51" s="467"/>
      <c r="SAA51" s="467"/>
      <c r="SAB51" s="467"/>
      <c r="SAC51" s="467"/>
      <c r="SAD51" s="467"/>
      <c r="SAE51" s="467"/>
      <c r="SAF51" s="467"/>
      <c r="SAG51" s="467"/>
      <c r="SAH51" s="467"/>
      <c r="SAI51" s="467"/>
      <c r="SAJ51" s="467"/>
      <c r="SAK51" s="467"/>
      <c r="SAL51" s="467"/>
      <c r="SAM51" s="467"/>
      <c r="SAN51" s="467"/>
      <c r="SAO51" s="467"/>
      <c r="SAP51" s="467"/>
      <c r="SAQ51" s="467"/>
      <c r="SAR51" s="467"/>
      <c r="SAS51" s="467"/>
      <c r="SAT51" s="467"/>
      <c r="SAU51" s="467"/>
      <c r="SAV51" s="467"/>
      <c r="SAW51" s="467"/>
      <c r="SAX51" s="467"/>
      <c r="SAY51" s="467"/>
      <c r="SAZ51" s="467"/>
      <c r="SBA51" s="467"/>
      <c r="SBB51" s="467"/>
      <c r="SBC51" s="467"/>
      <c r="SBD51" s="467"/>
      <c r="SBE51" s="467"/>
      <c r="SBF51" s="467"/>
      <c r="SBG51" s="467"/>
      <c r="SBH51" s="467"/>
      <c r="SBI51" s="467"/>
      <c r="SBJ51" s="467"/>
      <c r="SBK51" s="467"/>
      <c r="SBL51" s="467"/>
      <c r="SBM51" s="467"/>
      <c r="SBN51" s="467"/>
      <c r="SBO51" s="467"/>
      <c r="SBP51" s="467"/>
      <c r="SBQ51" s="467"/>
      <c r="SBR51" s="467"/>
      <c r="SBS51" s="467"/>
      <c r="SBT51" s="467"/>
      <c r="SBU51" s="467"/>
      <c r="SBV51" s="467"/>
      <c r="SBW51" s="467"/>
      <c r="SBX51" s="467"/>
      <c r="SBY51" s="467"/>
      <c r="SBZ51" s="467"/>
      <c r="SCA51" s="467"/>
      <c r="SCB51" s="467"/>
      <c r="SCC51" s="467"/>
      <c r="SCD51" s="467"/>
      <c r="SCE51" s="467"/>
      <c r="SCF51" s="467"/>
      <c r="SCG51" s="467"/>
      <c r="SCH51" s="467"/>
      <c r="SCI51" s="467"/>
      <c r="SCJ51" s="467"/>
      <c r="SCK51" s="467"/>
      <c r="SCL51" s="467"/>
      <c r="SCM51" s="467"/>
      <c r="SCN51" s="467"/>
      <c r="SCO51" s="467"/>
      <c r="SCP51" s="467"/>
      <c r="SCQ51" s="467"/>
      <c r="SCR51" s="467"/>
      <c r="SCS51" s="467"/>
      <c r="SCT51" s="467"/>
      <c r="SCU51" s="467"/>
      <c r="SCV51" s="467"/>
      <c r="SCW51" s="467"/>
      <c r="SCX51" s="467"/>
      <c r="SCY51" s="467"/>
      <c r="SCZ51" s="467"/>
      <c r="SDA51" s="467"/>
      <c r="SDB51" s="467"/>
      <c r="SDC51" s="467"/>
      <c r="SDD51" s="467"/>
      <c r="SDE51" s="467"/>
      <c r="SDF51" s="467"/>
      <c r="SDG51" s="467"/>
      <c r="SDH51" s="467"/>
      <c r="SDI51" s="467"/>
      <c r="SDJ51" s="467"/>
      <c r="SDK51" s="467"/>
      <c r="SDL51" s="467"/>
      <c r="SDM51" s="467"/>
      <c r="SDN51" s="467"/>
      <c r="SDO51" s="467"/>
      <c r="SDP51" s="467"/>
      <c r="SDQ51" s="467"/>
      <c r="SDR51" s="467"/>
      <c r="SDS51" s="467"/>
      <c r="SDT51" s="467"/>
      <c r="SDU51" s="467"/>
      <c r="SDV51" s="467"/>
      <c r="SDW51" s="467"/>
      <c r="SDX51" s="467"/>
      <c r="SDY51" s="467"/>
      <c r="SDZ51" s="467"/>
      <c r="SEA51" s="467"/>
      <c r="SEB51" s="467"/>
      <c r="SEC51" s="467"/>
      <c r="SED51" s="467"/>
      <c r="SEE51" s="467"/>
      <c r="SEF51" s="467"/>
      <c r="SEG51" s="467"/>
      <c r="SEH51" s="467"/>
      <c r="SEI51" s="467"/>
      <c r="SEJ51" s="467"/>
      <c r="SEK51" s="467"/>
      <c r="SEL51" s="467"/>
      <c r="SEM51" s="467"/>
      <c r="SEN51" s="467"/>
      <c r="SEO51" s="467"/>
      <c r="SEP51" s="467"/>
      <c r="SEQ51" s="467"/>
      <c r="SER51" s="467"/>
      <c r="SES51" s="467"/>
      <c r="SET51" s="467"/>
      <c r="SEU51" s="467"/>
      <c r="SEV51" s="467"/>
      <c r="SEW51" s="467"/>
      <c r="SEX51" s="467"/>
      <c r="SEY51" s="467"/>
      <c r="SEZ51" s="467"/>
      <c r="SFA51" s="467"/>
      <c r="SFB51" s="467"/>
      <c r="SFC51" s="467"/>
      <c r="SFD51" s="467"/>
      <c r="SFE51" s="467"/>
      <c r="SFF51" s="467"/>
      <c r="SFG51" s="467"/>
      <c r="SFH51" s="467"/>
      <c r="SFI51" s="467"/>
      <c r="SFJ51" s="467"/>
      <c r="SFK51" s="467"/>
      <c r="SFL51" s="467"/>
      <c r="SFM51" s="467"/>
      <c r="SFN51" s="467"/>
      <c r="SFO51" s="467"/>
      <c r="SFP51" s="467"/>
      <c r="SFQ51" s="467"/>
      <c r="SFR51" s="467"/>
      <c r="SFS51" s="467"/>
      <c r="SFT51" s="467"/>
      <c r="SFU51" s="467"/>
      <c r="SFV51" s="467"/>
      <c r="SFW51" s="467"/>
      <c r="SFX51" s="467"/>
      <c r="SFY51" s="467"/>
      <c r="SFZ51" s="467"/>
      <c r="SGA51" s="467"/>
      <c r="SGB51" s="467"/>
      <c r="SGC51" s="467"/>
      <c r="SGD51" s="467"/>
      <c r="SGE51" s="467"/>
      <c r="SGF51" s="467"/>
      <c r="SGG51" s="467"/>
      <c r="SGH51" s="467"/>
      <c r="SGI51" s="467"/>
      <c r="SGJ51" s="467"/>
      <c r="SGK51" s="467"/>
      <c r="SGL51" s="467"/>
      <c r="SGM51" s="467"/>
      <c r="SGN51" s="467"/>
      <c r="SGO51" s="467"/>
      <c r="SGP51" s="467"/>
      <c r="SGQ51" s="467"/>
      <c r="SGR51" s="467"/>
      <c r="SGS51" s="467"/>
      <c r="SGT51" s="467"/>
      <c r="SGU51" s="467"/>
      <c r="SGV51" s="467"/>
      <c r="SGW51" s="467"/>
      <c r="SGX51" s="467"/>
      <c r="SGY51" s="467"/>
      <c r="SGZ51" s="467"/>
      <c r="SHA51" s="467"/>
      <c r="SHB51" s="467"/>
      <c r="SHC51" s="467"/>
      <c r="SHD51" s="467"/>
      <c r="SHE51" s="467"/>
      <c r="SHF51" s="467"/>
      <c r="SHG51" s="467"/>
      <c r="SHH51" s="467"/>
      <c r="SHI51" s="467"/>
      <c r="SHJ51" s="467"/>
      <c r="SHK51" s="467"/>
      <c r="SHL51" s="467"/>
      <c r="SHM51" s="467"/>
      <c r="SHN51" s="467"/>
      <c r="SHO51" s="467"/>
      <c r="SHP51" s="467"/>
      <c r="SHQ51" s="467"/>
      <c r="SHR51" s="467"/>
      <c r="SHS51" s="467"/>
      <c r="SHT51" s="467"/>
      <c r="SHU51" s="467"/>
      <c r="SHV51" s="467"/>
      <c r="SHW51" s="467"/>
      <c r="SHX51" s="467"/>
      <c r="SHY51" s="467"/>
      <c r="SHZ51" s="467"/>
      <c r="SIA51" s="467"/>
      <c r="SIB51" s="467"/>
      <c r="SIC51" s="467"/>
      <c r="SID51" s="467"/>
      <c r="SIE51" s="467"/>
      <c r="SIF51" s="467"/>
      <c r="SIG51" s="467"/>
      <c r="SIH51" s="467"/>
      <c r="SII51" s="467"/>
      <c r="SIJ51" s="467"/>
      <c r="SIK51" s="467"/>
      <c r="SIL51" s="467"/>
      <c r="SIM51" s="467"/>
      <c r="SIN51" s="467"/>
      <c r="SIO51" s="467"/>
      <c r="SIP51" s="467"/>
      <c r="SIQ51" s="467"/>
      <c r="SIR51" s="467"/>
      <c r="SIS51" s="467"/>
      <c r="SIT51" s="467"/>
      <c r="SIU51" s="467"/>
      <c r="SIV51" s="467"/>
      <c r="SIW51" s="467"/>
      <c r="SIX51" s="467"/>
      <c r="SIY51" s="467"/>
      <c r="SIZ51" s="467"/>
      <c r="SJA51" s="467"/>
      <c r="SJB51" s="467"/>
      <c r="SJC51" s="467"/>
      <c r="SJD51" s="467"/>
      <c r="SJE51" s="467"/>
      <c r="SJF51" s="467"/>
      <c r="SJG51" s="467"/>
      <c r="SJH51" s="467"/>
      <c r="SJI51" s="467"/>
      <c r="SJJ51" s="467"/>
      <c r="SJK51" s="467"/>
      <c r="SJL51" s="467"/>
      <c r="SJM51" s="467"/>
      <c r="SJN51" s="467"/>
      <c r="SJO51" s="467"/>
      <c r="SJP51" s="467"/>
      <c r="SJQ51" s="467"/>
      <c r="SJR51" s="467"/>
      <c r="SJS51" s="467"/>
      <c r="SJT51" s="467"/>
      <c r="SJU51" s="467"/>
      <c r="SJV51" s="467"/>
      <c r="SJW51" s="467"/>
      <c r="SJX51" s="467"/>
      <c r="SJY51" s="467"/>
      <c r="SJZ51" s="467"/>
      <c r="SKA51" s="467"/>
      <c r="SKB51" s="467"/>
      <c r="SKC51" s="467"/>
      <c r="SKD51" s="467"/>
      <c r="SKE51" s="467"/>
      <c r="SKF51" s="467"/>
      <c r="SKG51" s="467"/>
      <c r="SKH51" s="467"/>
      <c r="SKI51" s="467"/>
      <c r="SKJ51" s="467"/>
      <c r="SKK51" s="467"/>
      <c r="SKL51" s="467"/>
      <c r="SKM51" s="467"/>
      <c r="SKN51" s="467"/>
      <c r="SKO51" s="467"/>
      <c r="SKP51" s="467"/>
      <c r="SKQ51" s="467"/>
      <c r="SKR51" s="467"/>
      <c r="SKS51" s="467"/>
      <c r="SKT51" s="467"/>
      <c r="SKU51" s="467"/>
      <c r="SKV51" s="467"/>
      <c r="SKW51" s="467"/>
      <c r="SKX51" s="467"/>
      <c r="SKY51" s="467"/>
      <c r="SKZ51" s="467"/>
      <c r="SLA51" s="467"/>
      <c r="SLB51" s="467"/>
      <c r="SLC51" s="467"/>
      <c r="SLD51" s="467"/>
      <c r="SLE51" s="467"/>
      <c r="SLF51" s="467"/>
      <c r="SLG51" s="467"/>
      <c r="SLH51" s="467"/>
      <c r="SLI51" s="467"/>
      <c r="SLJ51" s="467"/>
      <c r="SLK51" s="467"/>
      <c r="SLL51" s="467"/>
      <c r="SLM51" s="467"/>
      <c r="SLN51" s="467"/>
      <c r="SLO51" s="467"/>
      <c r="SLP51" s="467"/>
      <c r="SLQ51" s="467"/>
      <c r="SLR51" s="467"/>
      <c r="SLS51" s="467"/>
      <c r="SLT51" s="467"/>
      <c r="SLU51" s="467"/>
      <c r="SLV51" s="467"/>
      <c r="SLW51" s="467"/>
      <c r="SLX51" s="467"/>
      <c r="SLY51" s="467"/>
      <c r="SLZ51" s="467"/>
      <c r="SMA51" s="467"/>
      <c r="SMB51" s="467"/>
      <c r="SMC51" s="467"/>
      <c r="SMD51" s="467"/>
      <c r="SME51" s="467"/>
      <c r="SMF51" s="467"/>
      <c r="SMG51" s="467"/>
      <c r="SMH51" s="467"/>
      <c r="SMI51" s="467"/>
      <c r="SMJ51" s="467"/>
      <c r="SMK51" s="467"/>
      <c r="SML51" s="467"/>
      <c r="SMM51" s="467"/>
      <c r="SMN51" s="467"/>
      <c r="SMO51" s="467"/>
      <c r="SMP51" s="467"/>
      <c r="SMQ51" s="467"/>
      <c r="SMR51" s="467"/>
      <c r="SMS51" s="467"/>
      <c r="SMT51" s="467"/>
      <c r="SMU51" s="467"/>
      <c r="SMV51" s="467"/>
      <c r="SMW51" s="467"/>
      <c r="SMX51" s="467"/>
      <c r="SMY51" s="467"/>
      <c r="SMZ51" s="467"/>
      <c r="SNA51" s="467"/>
      <c r="SNB51" s="467"/>
      <c r="SNC51" s="467"/>
      <c r="SND51" s="467"/>
      <c r="SNE51" s="467"/>
      <c r="SNF51" s="467"/>
      <c r="SNG51" s="467"/>
      <c r="SNH51" s="467"/>
      <c r="SNI51" s="467"/>
      <c r="SNJ51" s="467"/>
      <c r="SNK51" s="467"/>
      <c r="SNL51" s="467"/>
      <c r="SNM51" s="467"/>
      <c r="SNN51" s="467"/>
      <c r="SNO51" s="467"/>
      <c r="SNP51" s="467"/>
      <c r="SNQ51" s="467"/>
      <c r="SNR51" s="467"/>
      <c r="SNS51" s="467"/>
      <c r="SNT51" s="467"/>
      <c r="SNU51" s="467"/>
      <c r="SNV51" s="467"/>
      <c r="SNW51" s="467"/>
      <c r="SNX51" s="467"/>
      <c r="SNY51" s="467"/>
      <c r="SNZ51" s="467"/>
      <c r="SOA51" s="467"/>
      <c r="SOB51" s="467"/>
      <c r="SOC51" s="467"/>
      <c r="SOD51" s="467"/>
      <c r="SOE51" s="467"/>
      <c r="SOF51" s="467"/>
      <c r="SOG51" s="467"/>
      <c r="SOH51" s="467"/>
      <c r="SOI51" s="467"/>
      <c r="SOJ51" s="467"/>
      <c r="SOK51" s="467"/>
      <c r="SOL51" s="467"/>
      <c r="SOM51" s="467"/>
      <c r="SON51" s="467"/>
      <c r="SOO51" s="467"/>
      <c r="SOP51" s="467"/>
      <c r="SOQ51" s="467"/>
      <c r="SOR51" s="467"/>
      <c r="SOS51" s="467"/>
      <c r="SOT51" s="467"/>
      <c r="SOU51" s="467"/>
      <c r="SOV51" s="467"/>
      <c r="SOW51" s="467"/>
      <c r="SOX51" s="467"/>
      <c r="SOY51" s="467"/>
      <c r="SOZ51" s="467"/>
      <c r="SPA51" s="467"/>
      <c r="SPB51" s="467"/>
      <c r="SPC51" s="467"/>
      <c r="SPD51" s="467"/>
      <c r="SPE51" s="467"/>
      <c r="SPF51" s="467"/>
      <c r="SPG51" s="467"/>
      <c r="SPH51" s="467"/>
      <c r="SPI51" s="467"/>
      <c r="SPJ51" s="467"/>
      <c r="SPK51" s="467"/>
      <c r="SPL51" s="467"/>
      <c r="SPM51" s="467"/>
      <c r="SPN51" s="467"/>
      <c r="SPO51" s="467"/>
      <c r="SPP51" s="467"/>
      <c r="SPQ51" s="467"/>
      <c r="SPR51" s="467"/>
      <c r="SPS51" s="467"/>
      <c r="SPT51" s="467"/>
      <c r="SPU51" s="467"/>
      <c r="SPV51" s="467"/>
      <c r="SPW51" s="467"/>
      <c r="SPX51" s="467"/>
      <c r="SPY51" s="467"/>
      <c r="SPZ51" s="467"/>
      <c r="SQA51" s="467"/>
      <c r="SQB51" s="467"/>
      <c r="SQC51" s="467"/>
      <c r="SQD51" s="467"/>
      <c r="SQE51" s="467"/>
      <c r="SQF51" s="467"/>
      <c r="SQG51" s="467"/>
      <c r="SQH51" s="467"/>
      <c r="SQI51" s="467"/>
      <c r="SQJ51" s="467"/>
      <c r="SQK51" s="467"/>
      <c r="SQL51" s="467"/>
      <c r="SQM51" s="467"/>
      <c r="SQN51" s="467"/>
      <c r="SQO51" s="467"/>
      <c r="SQP51" s="467"/>
      <c r="SQQ51" s="467"/>
      <c r="SQR51" s="467"/>
      <c r="SQS51" s="467"/>
      <c r="SQT51" s="467"/>
      <c r="SQU51" s="467"/>
      <c r="SQV51" s="467"/>
      <c r="SQW51" s="467"/>
      <c r="SQX51" s="467"/>
      <c r="SQY51" s="467"/>
      <c r="SQZ51" s="467"/>
      <c r="SRA51" s="467"/>
      <c r="SRB51" s="467"/>
      <c r="SRC51" s="467"/>
      <c r="SRD51" s="467"/>
      <c r="SRE51" s="467"/>
      <c r="SRF51" s="467"/>
      <c r="SRG51" s="467"/>
      <c r="SRH51" s="467"/>
      <c r="SRI51" s="467"/>
      <c r="SRJ51" s="467"/>
      <c r="SRK51" s="467"/>
      <c r="SRL51" s="467"/>
      <c r="SRM51" s="467"/>
      <c r="SRN51" s="467"/>
      <c r="SRO51" s="467"/>
      <c r="SRP51" s="467"/>
      <c r="SRQ51" s="467"/>
      <c r="SRR51" s="467"/>
      <c r="SRS51" s="467"/>
      <c r="SRT51" s="467"/>
      <c r="SRU51" s="467"/>
      <c r="SRV51" s="467"/>
      <c r="SRW51" s="467"/>
      <c r="SRX51" s="467"/>
      <c r="SRY51" s="467"/>
      <c r="SRZ51" s="467"/>
      <c r="SSA51" s="467"/>
      <c r="SSB51" s="467"/>
      <c r="SSC51" s="467"/>
      <c r="SSD51" s="467"/>
      <c r="SSE51" s="467"/>
      <c r="SSF51" s="467"/>
      <c r="SSG51" s="467"/>
      <c r="SSH51" s="467"/>
      <c r="SSI51" s="467"/>
      <c r="SSJ51" s="467"/>
      <c r="SSK51" s="467"/>
      <c r="SSL51" s="467"/>
      <c r="SSM51" s="467"/>
      <c r="SSN51" s="467"/>
      <c r="SSO51" s="467"/>
      <c r="SSP51" s="467"/>
      <c r="SSQ51" s="467"/>
      <c r="SSR51" s="467"/>
      <c r="SSS51" s="467"/>
      <c r="SST51" s="467"/>
      <c r="SSU51" s="467"/>
      <c r="SSV51" s="467"/>
      <c r="SSW51" s="467"/>
      <c r="SSX51" s="467"/>
      <c r="SSY51" s="467"/>
      <c r="SSZ51" s="467"/>
      <c r="STA51" s="467"/>
      <c r="STB51" s="467"/>
      <c r="STC51" s="467"/>
      <c r="STD51" s="467"/>
      <c r="STE51" s="467"/>
      <c r="STF51" s="467"/>
      <c r="STG51" s="467"/>
      <c r="STH51" s="467"/>
      <c r="STI51" s="467"/>
      <c r="STJ51" s="467"/>
      <c r="STK51" s="467"/>
      <c r="STL51" s="467"/>
      <c r="STM51" s="467"/>
      <c r="STN51" s="467"/>
      <c r="STO51" s="467"/>
      <c r="STP51" s="467"/>
      <c r="STQ51" s="467"/>
      <c r="STR51" s="467"/>
      <c r="STS51" s="467"/>
      <c r="STT51" s="467"/>
      <c r="STU51" s="467"/>
      <c r="STV51" s="467"/>
      <c r="STW51" s="467"/>
      <c r="STX51" s="467"/>
      <c r="STY51" s="467"/>
      <c r="STZ51" s="467"/>
      <c r="SUA51" s="467"/>
      <c r="SUB51" s="467"/>
      <c r="SUC51" s="467"/>
      <c r="SUD51" s="467"/>
      <c r="SUE51" s="467"/>
      <c r="SUF51" s="467"/>
      <c r="SUG51" s="467"/>
      <c r="SUH51" s="467"/>
      <c r="SUI51" s="467"/>
      <c r="SUJ51" s="467"/>
      <c r="SUK51" s="467"/>
      <c r="SUL51" s="467"/>
      <c r="SUM51" s="467"/>
      <c r="SUN51" s="467"/>
      <c r="SUO51" s="467"/>
      <c r="SUP51" s="467"/>
      <c r="SUQ51" s="467"/>
      <c r="SUR51" s="467"/>
      <c r="SUS51" s="467"/>
      <c r="SUT51" s="467"/>
      <c r="SUU51" s="467"/>
      <c r="SUV51" s="467"/>
      <c r="SUW51" s="467"/>
      <c r="SUX51" s="467"/>
      <c r="SUY51" s="467"/>
      <c r="SUZ51" s="467"/>
      <c r="SVA51" s="467"/>
      <c r="SVB51" s="467"/>
      <c r="SVC51" s="467"/>
      <c r="SVD51" s="467"/>
      <c r="SVE51" s="467"/>
      <c r="SVF51" s="467"/>
      <c r="SVG51" s="467"/>
      <c r="SVH51" s="467"/>
      <c r="SVI51" s="467"/>
      <c r="SVJ51" s="467"/>
      <c r="SVK51" s="467"/>
      <c r="SVL51" s="467"/>
      <c r="SVM51" s="467"/>
      <c r="SVN51" s="467"/>
      <c r="SVO51" s="467"/>
      <c r="SVP51" s="467"/>
      <c r="SVQ51" s="467"/>
      <c r="SVR51" s="467"/>
      <c r="SVS51" s="467"/>
      <c r="SVT51" s="467"/>
      <c r="SVU51" s="467"/>
      <c r="SVV51" s="467"/>
      <c r="SVW51" s="467"/>
      <c r="SVX51" s="467"/>
      <c r="SVY51" s="467"/>
      <c r="SVZ51" s="467"/>
      <c r="SWA51" s="467"/>
      <c r="SWB51" s="467"/>
      <c r="SWC51" s="467"/>
      <c r="SWD51" s="467"/>
      <c r="SWE51" s="467"/>
      <c r="SWF51" s="467"/>
      <c r="SWG51" s="467"/>
      <c r="SWH51" s="467"/>
      <c r="SWI51" s="467"/>
      <c r="SWJ51" s="467"/>
      <c r="SWK51" s="467"/>
      <c r="SWL51" s="467"/>
      <c r="SWM51" s="467"/>
      <c r="SWN51" s="467"/>
      <c r="SWO51" s="467"/>
      <c r="SWP51" s="467"/>
      <c r="SWQ51" s="467"/>
      <c r="SWR51" s="467"/>
      <c r="SWS51" s="467"/>
      <c r="SWT51" s="467"/>
      <c r="SWU51" s="467"/>
      <c r="SWV51" s="467"/>
      <c r="SWW51" s="467"/>
      <c r="SWX51" s="467"/>
      <c r="SWY51" s="467"/>
      <c r="SWZ51" s="467"/>
      <c r="SXA51" s="467"/>
      <c r="SXB51" s="467"/>
      <c r="SXC51" s="467"/>
      <c r="SXD51" s="467"/>
      <c r="SXE51" s="467"/>
      <c r="SXF51" s="467"/>
      <c r="SXG51" s="467"/>
      <c r="SXH51" s="467"/>
      <c r="SXI51" s="467"/>
      <c r="SXJ51" s="467"/>
      <c r="SXK51" s="467"/>
      <c r="SXL51" s="467"/>
      <c r="SXM51" s="467"/>
      <c r="SXN51" s="467"/>
      <c r="SXO51" s="467"/>
      <c r="SXP51" s="467"/>
      <c r="SXQ51" s="467"/>
      <c r="SXR51" s="467"/>
      <c r="SXS51" s="467"/>
      <c r="SXT51" s="467"/>
      <c r="SXU51" s="467"/>
      <c r="SXV51" s="467"/>
      <c r="SXW51" s="467"/>
      <c r="SXX51" s="467"/>
      <c r="SXY51" s="467"/>
      <c r="SXZ51" s="467"/>
      <c r="SYA51" s="467"/>
      <c r="SYB51" s="467"/>
      <c r="SYC51" s="467"/>
      <c r="SYD51" s="467"/>
      <c r="SYE51" s="467"/>
      <c r="SYF51" s="467"/>
      <c r="SYG51" s="467"/>
      <c r="SYH51" s="467"/>
      <c r="SYI51" s="467"/>
      <c r="SYJ51" s="467"/>
      <c r="SYK51" s="467"/>
      <c r="SYL51" s="467"/>
      <c r="SYM51" s="467"/>
      <c r="SYN51" s="467"/>
      <c r="SYO51" s="467"/>
      <c r="SYP51" s="467"/>
      <c r="SYQ51" s="467"/>
      <c r="SYR51" s="467"/>
      <c r="SYS51" s="467"/>
      <c r="SYT51" s="467"/>
      <c r="SYU51" s="467"/>
      <c r="SYV51" s="467"/>
      <c r="SYW51" s="467"/>
      <c r="SYX51" s="467"/>
      <c r="SYY51" s="467"/>
      <c r="SYZ51" s="467"/>
      <c r="SZA51" s="467"/>
      <c r="SZB51" s="467"/>
      <c r="SZC51" s="467"/>
      <c r="SZD51" s="467"/>
      <c r="SZE51" s="467"/>
      <c r="SZF51" s="467"/>
      <c r="SZG51" s="467"/>
      <c r="SZH51" s="467"/>
      <c r="SZI51" s="467"/>
      <c r="SZJ51" s="467"/>
      <c r="SZK51" s="467"/>
      <c r="SZL51" s="467"/>
      <c r="SZM51" s="467"/>
      <c r="SZN51" s="467"/>
      <c r="SZO51" s="467"/>
      <c r="SZP51" s="467"/>
      <c r="SZQ51" s="467"/>
      <c r="SZR51" s="467"/>
      <c r="SZS51" s="467"/>
      <c r="SZT51" s="467"/>
      <c r="SZU51" s="467"/>
      <c r="SZV51" s="467"/>
      <c r="SZW51" s="467"/>
      <c r="SZX51" s="467"/>
      <c r="SZY51" s="467"/>
      <c r="SZZ51" s="467"/>
      <c r="TAA51" s="467"/>
      <c r="TAB51" s="467"/>
      <c r="TAC51" s="467"/>
      <c r="TAD51" s="467"/>
      <c r="TAE51" s="467"/>
      <c r="TAF51" s="467"/>
      <c r="TAG51" s="467"/>
      <c r="TAH51" s="467"/>
      <c r="TAI51" s="467"/>
      <c r="TAJ51" s="467"/>
      <c r="TAK51" s="467"/>
      <c r="TAL51" s="467"/>
      <c r="TAM51" s="467"/>
      <c r="TAN51" s="467"/>
      <c r="TAO51" s="467"/>
      <c r="TAP51" s="467"/>
      <c r="TAQ51" s="467"/>
      <c r="TAR51" s="467"/>
      <c r="TAS51" s="467"/>
      <c r="TAT51" s="467"/>
      <c r="TAU51" s="467"/>
      <c r="TAV51" s="467"/>
      <c r="TAW51" s="467"/>
      <c r="TAX51" s="467"/>
      <c r="TAY51" s="467"/>
      <c r="TAZ51" s="467"/>
      <c r="TBA51" s="467"/>
      <c r="TBB51" s="467"/>
      <c r="TBC51" s="467"/>
      <c r="TBD51" s="467"/>
      <c r="TBE51" s="467"/>
      <c r="TBF51" s="467"/>
      <c r="TBG51" s="467"/>
      <c r="TBH51" s="467"/>
      <c r="TBI51" s="467"/>
      <c r="TBJ51" s="467"/>
      <c r="TBK51" s="467"/>
      <c r="TBL51" s="467"/>
      <c r="TBM51" s="467"/>
      <c r="TBN51" s="467"/>
      <c r="TBO51" s="467"/>
      <c r="TBP51" s="467"/>
      <c r="TBQ51" s="467"/>
      <c r="TBR51" s="467"/>
      <c r="TBS51" s="467"/>
      <c r="TBT51" s="467"/>
      <c r="TBU51" s="467"/>
      <c r="TBV51" s="467"/>
      <c r="TBW51" s="467"/>
      <c r="TBX51" s="467"/>
      <c r="TBY51" s="467"/>
      <c r="TBZ51" s="467"/>
      <c r="TCA51" s="467"/>
      <c r="TCB51" s="467"/>
      <c r="TCC51" s="467"/>
      <c r="TCD51" s="467"/>
      <c r="TCE51" s="467"/>
      <c r="TCF51" s="467"/>
      <c r="TCG51" s="467"/>
      <c r="TCH51" s="467"/>
      <c r="TCI51" s="467"/>
      <c r="TCJ51" s="467"/>
      <c r="TCK51" s="467"/>
      <c r="TCL51" s="467"/>
      <c r="TCM51" s="467"/>
      <c r="TCN51" s="467"/>
      <c r="TCO51" s="467"/>
      <c r="TCP51" s="467"/>
      <c r="TCQ51" s="467"/>
      <c r="TCR51" s="467"/>
      <c r="TCS51" s="467"/>
      <c r="TCT51" s="467"/>
      <c r="TCU51" s="467"/>
      <c r="TCV51" s="467"/>
      <c r="TCW51" s="467"/>
      <c r="TCX51" s="467"/>
      <c r="TCY51" s="467"/>
      <c r="TCZ51" s="467"/>
      <c r="TDA51" s="467"/>
      <c r="TDB51" s="467"/>
      <c r="TDC51" s="467"/>
      <c r="TDD51" s="467"/>
      <c r="TDE51" s="467"/>
      <c r="TDF51" s="467"/>
      <c r="TDG51" s="467"/>
      <c r="TDH51" s="467"/>
      <c r="TDI51" s="467"/>
      <c r="TDJ51" s="467"/>
      <c r="TDK51" s="467"/>
      <c r="TDL51" s="467"/>
      <c r="TDM51" s="467"/>
      <c r="TDN51" s="467"/>
      <c r="TDO51" s="467"/>
      <c r="TDP51" s="467"/>
      <c r="TDQ51" s="467"/>
      <c r="TDR51" s="467"/>
      <c r="TDS51" s="467"/>
      <c r="TDT51" s="467"/>
      <c r="TDU51" s="467"/>
      <c r="TDV51" s="467"/>
      <c r="TDW51" s="467"/>
      <c r="TDX51" s="467"/>
      <c r="TDY51" s="467"/>
      <c r="TDZ51" s="467"/>
      <c r="TEA51" s="467"/>
      <c r="TEB51" s="467"/>
      <c r="TEC51" s="467"/>
      <c r="TED51" s="467"/>
      <c r="TEE51" s="467"/>
      <c r="TEF51" s="467"/>
      <c r="TEG51" s="467"/>
      <c r="TEH51" s="467"/>
      <c r="TEI51" s="467"/>
      <c r="TEJ51" s="467"/>
      <c r="TEK51" s="467"/>
      <c r="TEL51" s="467"/>
      <c r="TEM51" s="467"/>
      <c r="TEN51" s="467"/>
      <c r="TEO51" s="467"/>
      <c r="TEP51" s="467"/>
      <c r="TEQ51" s="467"/>
      <c r="TER51" s="467"/>
      <c r="TES51" s="467"/>
      <c r="TET51" s="467"/>
      <c r="TEU51" s="467"/>
      <c r="TEV51" s="467"/>
      <c r="TEW51" s="467"/>
      <c r="TEX51" s="467"/>
      <c r="TEY51" s="467"/>
      <c r="TEZ51" s="467"/>
      <c r="TFA51" s="467"/>
      <c r="TFB51" s="467"/>
      <c r="TFC51" s="467"/>
      <c r="TFD51" s="467"/>
      <c r="TFE51" s="467"/>
      <c r="TFF51" s="467"/>
      <c r="TFG51" s="467"/>
      <c r="TFH51" s="467"/>
      <c r="TFI51" s="467"/>
      <c r="TFJ51" s="467"/>
      <c r="TFK51" s="467"/>
      <c r="TFL51" s="467"/>
      <c r="TFM51" s="467"/>
      <c r="TFN51" s="467"/>
      <c r="TFO51" s="467"/>
      <c r="TFP51" s="467"/>
      <c r="TFQ51" s="467"/>
      <c r="TFR51" s="467"/>
      <c r="TFS51" s="467"/>
      <c r="TFT51" s="467"/>
      <c r="TFU51" s="467"/>
      <c r="TFV51" s="467"/>
      <c r="TFW51" s="467"/>
      <c r="TFX51" s="467"/>
      <c r="TFY51" s="467"/>
      <c r="TFZ51" s="467"/>
      <c r="TGA51" s="467"/>
      <c r="TGB51" s="467"/>
      <c r="TGC51" s="467"/>
      <c r="TGD51" s="467"/>
      <c r="TGE51" s="467"/>
      <c r="TGF51" s="467"/>
      <c r="TGG51" s="467"/>
      <c r="TGH51" s="467"/>
      <c r="TGI51" s="467"/>
      <c r="TGJ51" s="467"/>
      <c r="TGK51" s="467"/>
      <c r="TGL51" s="467"/>
      <c r="TGM51" s="467"/>
      <c r="TGN51" s="467"/>
      <c r="TGO51" s="467"/>
      <c r="TGP51" s="467"/>
      <c r="TGQ51" s="467"/>
      <c r="TGR51" s="467"/>
      <c r="TGS51" s="467"/>
      <c r="TGT51" s="467"/>
      <c r="TGU51" s="467"/>
      <c r="TGV51" s="467"/>
      <c r="TGW51" s="467"/>
      <c r="TGX51" s="467"/>
      <c r="TGY51" s="467"/>
      <c r="TGZ51" s="467"/>
      <c r="THA51" s="467"/>
      <c r="THB51" s="467"/>
      <c r="THC51" s="467"/>
      <c r="THD51" s="467"/>
      <c r="THE51" s="467"/>
      <c r="THF51" s="467"/>
      <c r="THG51" s="467"/>
      <c r="THH51" s="467"/>
      <c r="THI51" s="467"/>
      <c r="THJ51" s="467"/>
      <c r="THK51" s="467"/>
      <c r="THL51" s="467"/>
      <c r="THM51" s="467"/>
      <c r="THN51" s="467"/>
      <c r="THO51" s="467"/>
      <c r="THP51" s="467"/>
      <c r="THQ51" s="467"/>
      <c r="THR51" s="467"/>
      <c r="THS51" s="467"/>
      <c r="THT51" s="467"/>
      <c r="THU51" s="467"/>
      <c r="THV51" s="467"/>
      <c r="THW51" s="467"/>
      <c r="THX51" s="467"/>
      <c r="THY51" s="467"/>
      <c r="THZ51" s="467"/>
      <c r="TIA51" s="467"/>
      <c r="TIB51" s="467"/>
      <c r="TIC51" s="467"/>
      <c r="TID51" s="467"/>
      <c r="TIE51" s="467"/>
      <c r="TIF51" s="467"/>
      <c r="TIG51" s="467"/>
      <c r="TIH51" s="467"/>
      <c r="TII51" s="467"/>
      <c r="TIJ51" s="467"/>
      <c r="TIK51" s="467"/>
      <c r="TIL51" s="467"/>
      <c r="TIM51" s="467"/>
      <c r="TIN51" s="467"/>
      <c r="TIO51" s="467"/>
      <c r="TIP51" s="467"/>
      <c r="TIQ51" s="467"/>
      <c r="TIR51" s="467"/>
      <c r="TIS51" s="467"/>
      <c r="TIT51" s="467"/>
      <c r="TIU51" s="467"/>
      <c r="TIV51" s="467"/>
      <c r="TIW51" s="467"/>
      <c r="TIX51" s="467"/>
      <c r="TIY51" s="467"/>
      <c r="TIZ51" s="467"/>
      <c r="TJA51" s="467"/>
      <c r="TJB51" s="467"/>
      <c r="TJC51" s="467"/>
      <c r="TJD51" s="467"/>
      <c r="TJE51" s="467"/>
      <c r="TJF51" s="467"/>
      <c r="TJG51" s="467"/>
      <c r="TJH51" s="467"/>
      <c r="TJI51" s="467"/>
      <c r="TJJ51" s="467"/>
      <c r="TJK51" s="467"/>
      <c r="TJL51" s="467"/>
      <c r="TJM51" s="467"/>
      <c r="TJN51" s="467"/>
      <c r="TJO51" s="467"/>
      <c r="TJP51" s="467"/>
      <c r="TJQ51" s="467"/>
      <c r="TJR51" s="467"/>
      <c r="TJS51" s="467"/>
      <c r="TJT51" s="467"/>
      <c r="TJU51" s="467"/>
      <c r="TJV51" s="467"/>
      <c r="TJW51" s="467"/>
      <c r="TJX51" s="467"/>
      <c r="TJY51" s="467"/>
      <c r="TJZ51" s="467"/>
      <c r="TKA51" s="467"/>
      <c r="TKB51" s="467"/>
      <c r="TKC51" s="467"/>
      <c r="TKD51" s="467"/>
      <c r="TKE51" s="467"/>
      <c r="TKF51" s="467"/>
      <c r="TKG51" s="467"/>
      <c r="TKH51" s="467"/>
      <c r="TKI51" s="467"/>
      <c r="TKJ51" s="467"/>
      <c r="TKK51" s="467"/>
      <c r="TKL51" s="467"/>
      <c r="TKM51" s="467"/>
      <c r="TKN51" s="467"/>
      <c r="TKO51" s="467"/>
      <c r="TKP51" s="467"/>
      <c r="TKQ51" s="467"/>
      <c r="TKR51" s="467"/>
      <c r="TKS51" s="467"/>
      <c r="TKT51" s="467"/>
      <c r="TKU51" s="467"/>
      <c r="TKV51" s="467"/>
      <c r="TKW51" s="467"/>
      <c r="TKX51" s="467"/>
      <c r="TKY51" s="467"/>
      <c r="TKZ51" s="467"/>
      <c r="TLA51" s="467"/>
      <c r="TLB51" s="467"/>
      <c r="TLC51" s="467"/>
      <c r="TLD51" s="467"/>
      <c r="TLE51" s="467"/>
      <c r="TLF51" s="467"/>
      <c r="TLG51" s="467"/>
      <c r="TLH51" s="467"/>
      <c r="TLI51" s="467"/>
      <c r="TLJ51" s="467"/>
      <c r="TLK51" s="467"/>
      <c r="TLL51" s="467"/>
      <c r="TLM51" s="467"/>
      <c r="TLN51" s="467"/>
      <c r="TLO51" s="467"/>
      <c r="TLP51" s="467"/>
      <c r="TLQ51" s="467"/>
      <c r="TLR51" s="467"/>
      <c r="TLS51" s="467"/>
      <c r="TLT51" s="467"/>
      <c r="TLU51" s="467"/>
      <c r="TLV51" s="467"/>
      <c r="TLW51" s="467"/>
      <c r="TLX51" s="467"/>
      <c r="TLY51" s="467"/>
      <c r="TLZ51" s="467"/>
      <c r="TMA51" s="467"/>
      <c r="TMB51" s="467"/>
      <c r="TMC51" s="467"/>
      <c r="TMD51" s="467"/>
      <c r="TME51" s="467"/>
      <c r="TMF51" s="467"/>
      <c r="TMG51" s="467"/>
      <c r="TMH51" s="467"/>
      <c r="TMI51" s="467"/>
      <c r="TMJ51" s="467"/>
      <c r="TMK51" s="467"/>
      <c r="TML51" s="467"/>
      <c r="TMM51" s="467"/>
      <c r="TMN51" s="467"/>
      <c r="TMO51" s="467"/>
      <c r="TMP51" s="467"/>
      <c r="TMQ51" s="467"/>
      <c r="TMR51" s="467"/>
      <c r="TMS51" s="467"/>
      <c r="TMT51" s="467"/>
      <c r="TMU51" s="467"/>
      <c r="TMV51" s="467"/>
      <c r="TMW51" s="467"/>
      <c r="TMX51" s="467"/>
      <c r="TMY51" s="467"/>
      <c r="TMZ51" s="467"/>
      <c r="TNA51" s="467"/>
      <c r="TNB51" s="467"/>
      <c r="TNC51" s="467"/>
      <c r="TND51" s="467"/>
      <c r="TNE51" s="467"/>
      <c r="TNF51" s="467"/>
      <c r="TNG51" s="467"/>
      <c r="TNH51" s="467"/>
      <c r="TNI51" s="467"/>
      <c r="TNJ51" s="467"/>
      <c r="TNK51" s="467"/>
      <c r="TNL51" s="467"/>
      <c r="TNM51" s="467"/>
      <c r="TNN51" s="467"/>
      <c r="TNO51" s="467"/>
      <c r="TNP51" s="467"/>
      <c r="TNQ51" s="467"/>
      <c r="TNR51" s="467"/>
      <c r="TNS51" s="467"/>
      <c r="TNT51" s="467"/>
      <c r="TNU51" s="467"/>
      <c r="TNV51" s="467"/>
      <c r="TNW51" s="467"/>
      <c r="TNX51" s="467"/>
      <c r="TNY51" s="467"/>
      <c r="TNZ51" s="467"/>
      <c r="TOA51" s="467"/>
      <c r="TOB51" s="467"/>
      <c r="TOC51" s="467"/>
      <c r="TOD51" s="467"/>
      <c r="TOE51" s="467"/>
      <c r="TOF51" s="467"/>
      <c r="TOG51" s="467"/>
      <c r="TOH51" s="467"/>
      <c r="TOI51" s="467"/>
      <c r="TOJ51" s="467"/>
      <c r="TOK51" s="467"/>
      <c r="TOL51" s="467"/>
      <c r="TOM51" s="467"/>
      <c r="TON51" s="467"/>
      <c r="TOO51" s="467"/>
      <c r="TOP51" s="467"/>
      <c r="TOQ51" s="467"/>
      <c r="TOR51" s="467"/>
      <c r="TOS51" s="467"/>
      <c r="TOT51" s="467"/>
      <c r="TOU51" s="467"/>
      <c r="TOV51" s="467"/>
      <c r="TOW51" s="467"/>
      <c r="TOX51" s="467"/>
      <c r="TOY51" s="467"/>
      <c r="TOZ51" s="467"/>
      <c r="TPA51" s="467"/>
      <c r="TPB51" s="467"/>
      <c r="TPC51" s="467"/>
      <c r="TPD51" s="467"/>
      <c r="TPE51" s="467"/>
      <c r="TPF51" s="467"/>
      <c r="TPG51" s="467"/>
      <c r="TPH51" s="467"/>
      <c r="TPI51" s="467"/>
      <c r="TPJ51" s="467"/>
      <c r="TPK51" s="467"/>
      <c r="TPL51" s="467"/>
      <c r="TPM51" s="467"/>
      <c r="TPN51" s="467"/>
      <c r="TPO51" s="467"/>
      <c r="TPP51" s="467"/>
      <c r="TPQ51" s="467"/>
      <c r="TPR51" s="467"/>
      <c r="TPS51" s="467"/>
      <c r="TPT51" s="467"/>
      <c r="TPU51" s="467"/>
      <c r="TPV51" s="467"/>
      <c r="TPW51" s="467"/>
      <c r="TPX51" s="467"/>
      <c r="TPY51" s="467"/>
      <c r="TPZ51" s="467"/>
      <c r="TQA51" s="467"/>
      <c r="TQB51" s="467"/>
      <c r="TQC51" s="467"/>
      <c r="TQD51" s="467"/>
      <c r="TQE51" s="467"/>
      <c r="TQF51" s="467"/>
      <c r="TQG51" s="467"/>
      <c r="TQH51" s="467"/>
      <c r="TQI51" s="467"/>
      <c r="TQJ51" s="467"/>
      <c r="TQK51" s="467"/>
      <c r="TQL51" s="467"/>
      <c r="TQM51" s="467"/>
      <c r="TQN51" s="467"/>
      <c r="TQO51" s="467"/>
      <c r="TQP51" s="467"/>
      <c r="TQQ51" s="467"/>
      <c r="TQR51" s="467"/>
      <c r="TQS51" s="467"/>
      <c r="TQT51" s="467"/>
      <c r="TQU51" s="467"/>
      <c r="TQV51" s="467"/>
      <c r="TQW51" s="467"/>
      <c r="TQX51" s="467"/>
      <c r="TQY51" s="467"/>
      <c r="TQZ51" s="467"/>
      <c r="TRA51" s="467"/>
      <c r="TRB51" s="467"/>
      <c r="TRC51" s="467"/>
      <c r="TRD51" s="467"/>
      <c r="TRE51" s="467"/>
      <c r="TRF51" s="467"/>
      <c r="TRG51" s="467"/>
      <c r="TRH51" s="467"/>
      <c r="TRI51" s="467"/>
      <c r="TRJ51" s="467"/>
      <c r="TRK51" s="467"/>
      <c r="TRL51" s="467"/>
      <c r="TRM51" s="467"/>
      <c r="TRN51" s="467"/>
      <c r="TRO51" s="467"/>
      <c r="TRP51" s="467"/>
      <c r="TRQ51" s="467"/>
      <c r="TRR51" s="467"/>
      <c r="TRS51" s="467"/>
      <c r="TRT51" s="467"/>
      <c r="TRU51" s="467"/>
      <c r="TRV51" s="467"/>
      <c r="TRW51" s="467"/>
      <c r="TRX51" s="467"/>
      <c r="TRY51" s="467"/>
      <c r="TRZ51" s="467"/>
      <c r="TSA51" s="467"/>
      <c r="TSB51" s="467"/>
      <c r="TSC51" s="467"/>
      <c r="TSD51" s="467"/>
      <c r="TSE51" s="467"/>
      <c r="TSF51" s="467"/>
      <c r="TSG51" s="467"/>
      <c r="TSH51" s="467"/>
      <c r="TSI51" s="467"/>
      <c r="TSJ51" s="467"/>
      <c r="TSK51" s="467"/>
      <c r="TSL51" s="467"/>
      <c r="TSM51" s="467"/>
      <c r="TSN51" s="467"/>
      <c r="TSO51" s="467"/>
      <c r="TSP51" s="467"/>
      <c r="TSQ51" s="467"/>
      <c r="TSR51" s="467"/>
      <c r="TSS51" s="467"/>
      <c r="TST51" s="467"/>
      <c r="TSU51" s="467"/>
      <c r="TSV51" s="467"/>
      <c r="TSW51" s="467"/>
      <c r="TSX51" s="467"/>
      <c r="TSY51" s="467"/>
      <c r="TSZ51" s="467"/>
      <c r="TTA51" s="467"/>
      <c r="TTB51" s="467"/>
      <c r="TTC51" s="467"/>
      <c r="TTD51" s="467"/>
      <c r="TTE51" s="467"/>
      <c r="TTF51" s="467"/>
      <c r="TTG51" s="467"/>
      <c r="TTH51" s="467"/>
      <c r="TTI51" s="467"/>
      <c r="TTJ51" s="467"/>
      <c r="TTK51" s="467"/>
      <c r="TTL51" s="467"/>
      <c r="TTM51" s="467"/>
      <c r="TTN51" s="467"/>
      <c r="TTO51" s="467"/>
      <c r="TTP51" s="467"/>
      <c r="TTQ51" s="467"/>
      <c r="TTR51" s="467"/>
      <c r="TTS51" s="467"/>
      <c r="TTT51" s="467"/>
      <c r="TTU51" s="467"/>
      <c r="TTV51" s="467"/>
      <c r="TTW51" s="467"/>
      <c r="TTX51" s="467"/>
      <c r="TTY51" s="467"/>
      <c r="TTZ51" s="467"/>
      <c r="TUA51" s="467"/>
      <c r="TUB51" s="467"/>
      <c r="TUC51" s="467"/>
      <c r="TUD51" s="467"/>
      <c r="TUE51" s="467"/>
      <c r="TUF51" s="467"/>
      <c r="TUG51" s="467"/>
      <c r="TUH51" s="467"/>
      <c r="TUI51" s="467"/>
      <c r="TUJ51" s="467"/>
      <c r="TUK51" s="467"/>
      <c r="TUL51" s="467"/>
      <c r="TUM51" s="467"/>
      <c r="TUN51" s="467"/>
      <c r="TUO51" s="467"/>
      <c r="TUP51" s="467"/>
      <c r="TUQ51" s="467"/>
      <c r="TUR51" s="467"/>
      <c r="TUS51" s="467"/>
      <c r="TUT51" s="467"/>
      <c r="TUU51" s="467"/>
      <c r="TUV51" s="467"/>
      <c r="TUW51" s="467"/>
      <c r="TUX51" s="467"/>
      <c r="TUY51" s="467"/>
      <c r="TUZ51" s="467"/>
      <c r="TVA51" s="467"/>
      <c r="TVB51" s="467"/>
      <c r="TVC51" s="467"/>
      <c r="TVD51" s="467"/>
      <c r="TVE51" s="467"/>
      <c r="TVF51" s="467"/>
      <c r="TVG51" s="467"/>
      <c r="TVH51" s="467"/>
      <c r="TVI51" s="467"/>
      <c r="TVJ51" s="467"/>
      <c r="TVK51" s="467"/>
      <c r="TVL51" s="467"/>
      <c r="TVM51" s="467"/>
      <c r="TVN51" s="467"/>
      <c r="TVO51" s="467"/>
      <c r="TVP51" s="467"/>
      <c r="TVQ51" s="467"/>
      <c r="TVR51" s="467"/>
      <c r="TVS51" s="467"/>
      <c r="TVT51" s="467"/>
      <c r="TVU51" s="467"/>
      <c r="TVV51" s="467"/>
      <c r="TVW51" s="467"/>
      <c r="TVX51" s="467"/>
      <c r="TVY51" s="467"/>
      <c r="TVZ51" s="467"/>
      <c r="TWA51" s="467"/>
      <c r="TWB51" s="467"/>
      <c r="TWC51" s="467"/>
      <c r="TWD51" s="467"/>
      <c r="TWE51" s="467"/>
      <c r="TWF51" s="467"/>
      <c r="TWG51" s="467"/>
      <c r="TWH51" s="467"/>
      <c r="TWI51" s="467"/>
      <c r="TWJ51" s="467"/>
      <c r="TWK51" s="467"/>
      <c r="TWL51" s="467"/>
      <c r="TWM51" s="467"/>
      <c r="TWN51" s="467"/>
      <c r="TWO51" s="467"/>
      <c r="TWP51" s="467"/>
      <c r="TWQ51" s="467"/>
      <c r="TWR51" s="467"/>
      <c r="TWS51" s="467"/>
      <c r="TWT51" s="467"/>
      <c r="TWU51" s="467"/>
      <c r="TWV51" s="467"/>
      <c r="TWW51" s="467"/>
      <c r="TWX51" s="467"/>
      <c r="TWY51" s="467"/>
      <c r="TWZ51" s="467"/>
      <c r="TXA51" s="467"/>
      <c r="TXB51" s="467"/>
      <c r="TXC51" s="467"/>
      <c r="TXD51" s="467"/>
      <c r="TXE51" s="467"/>
      <c r="TXF51" s="467"/>
      <c r="TXG51" s="467"/>
      <c r="TXH51" s="467"/>
      <c r="TXI51" s="467"/>
      <c r="TXJ51" s="467"/>
      <c r="TXK51" s="467"/>
      <c r="TXL51" s="467"/>
      <c r="TXM51" s="467"/>
      <c r="TXN51" s="467"/>
      <c r="TXO51" s="467"/>
      <c r="TXP51" s="467"/>
      <c r="TXQ51" s="467"/>
      <c r="TXR51" s="467"/>
      <c r="TXS51" s="467"/>
      <c r="TXT51" s="467"/>
      <c r="TXU51" s="467"/>
      <c r="TXV51" s="467"/>
      <c r="TXW51" s="467"/>
      <c r="TXX51" s="467"/>
      <c r="TXY51" s="467"/>
      <c r="TXZ51" s="467"/>
      <c r="TYA51" s="467"/>
      <c r="TYB51" s="467"/>
      <c r="TYC51" s="467"/>
      <c r="TYD51" s="467"/>
      <c r="TYE51" s="467"/>
      <c r="TYF51" s="467"/>
      <c r="TYG51" s="467"/>
      <c r="TYH51" s="467"/>
      <c r="TYI51" s="467"/>
      <c r="TYJ51" s="467"/>
      <c r="TYK51" s="467"/>
      <c r="TYL51" s="467"/>
      <c r="TYM51" s="467"/>
      <c r="TYN51" s="467"/>
      <c r="TYO51" s="467"/>
      <c r="TYP51" s="467"/>
      <c r="TYQ51" s="467"/>
      <c r="TYR51" s="467"/>
      <c r="TYS51" s="467"/>
      <c r="TYT51" s="467"/>
      <c r="TYU51" s="467"/>
      <c r="TYV51" s="467"/>
      <c r="TYW51" s="467"/>
      <c r="TYX51" s="467"/>
      <c r="TYY51" s="467"/>
      <c r="TYZ51" s="467"/>
      <c r="TZA51" s="467"/>
      <c r="TZB51" s="467"/>
      <c r="TZC51" s="467"/>
      <c r="TZD51" s="467"/>
      <c r="TZE51" s="467"/>
      <c r="TZF51" s="467"/>
      <c r="TZG51" s="467"/>
      <c r="TZH51" s="467"/>
      <c r="TZI51" s="467"/>
      <c r="TZJ51" s="467"/>
      <c r="TZK51" s="467"/>
      <c r="TZL51" s="467"/>
      <c r="TZM51" s="467"/>
      <c r="TZN51" s="467"/>
      <c r="TZO51" s="467"/>
      <c r="TZP51" s="467"/>
      <c r="TZQ51" s="467"/>
      <c r="TZR51" s="467"/>
      <c r="TZS51" s="467"/>
      <c r="TZT51" s="467"/>
      <c r="TZU51" s="467"/>
      <c r="TZV51" s="467"/>
      <c r="TZW51" s="467"/>
      <c r="TZX51" s="467"/>
      <c r="TZY51" s="467"/>
      <c r="TZZ51" s="467"/>
      <c r="UAA51" s="467"/>
      <c r="UAB51" s="467"/>
      <c r="UAC51" s="467"/>
      <c r="UAD51" s="467"/>
      <c r="UAE51" s="467"/>
      <c r="UAF51" s="467"/>
      <c r="UAG51" s="467"/>
      <c r="UAH51" s="467"/>
      <c r="UAI51" s="467"/>
      <c r="UAJ51" s="467"/>
      <c r="UAK51" s="467"/>
      <c r="UAL51" s="467"/>
      <c r="UAM51" s="467"/>
      <c r="UAN51" s="467"/>
      <c r="UAO51" s="467"/>
      <c r="UAP51" s="467"/>
      <c r="UAQ51" s="467"/>
      <c r="UAR51" s="467"/>
      <c r="UAS51" s="467"/>
      <c r="UAT51" s="467"/>
      <c r="UAU51" s="467"/>
      <c r="UAV51" s="467"/>
      <c r="UAW51" s="467"/>
      <c r="UAX51" s="467"/>
      <c r="UAY51" s="467"/>
      <c r="UAZ51" s="467"/>
      <c r="UBA51" s="467"/>
      <c r="UBB51" s="467"/>
      <c r="UBC51" s="467"/>
      <c r="UBD51" s="467"/>
      <c r="UBE51" s="467"/>
      <c r="UBF51" s="467"/>
      <c r="UBG51" s="467"/>
      <c r="UBH51" s="467"/>
      <c r="UBI51" s="467"/>
      <c r="UBJ51" s="467"/>
      <c r="UBK51" s="467"/>
      <c r="UBL51" s="467"/>
      <c r="UBM51" s="467"/>
      <c r="UBN51" s="467"/>
      <c r="UBO51" s="467"/>
      <c r="UBP51" s="467"/>
      <c r="UBQ51" s="467"/>
      <c r="UBR51" s="467"/>
      <c r="UBS51" s="467"/>
      <c r="UBT51" s="467"/>
      <c r="UBU51" s="467"/>
      <c r="UBV51" s="467"/>
      <c r="UBW51" s="467"/>
      <c r="UBX51" s="467"/>
      <c r="UBY51" s="467"/>
      <c r="UBZ51" s="467"/>
      <c r="UCA51" s="467"/>
      <c r="UCB51" s="467"/>
      <c r="UCC51" s="467"/>
      <c r="UCD51" s="467"/>
      <c r="UCE51" s="467"/>
      <c r="UCF51" s="467"/>
      <c r="UCG51" s="467"/>
      <c r="UCH51" s="467"/>
      <c r="UCI51" s="467"/>
      <c r="UCJ51" s="467"/>
      <c r="UCK51" s="467"/>
      <c r="UCL51" s="467"/>
      <c r="UCM51" s="467"/>
      <c r="UCN51" s="467"/>
      <c r="UCO51" s="467"/>
      <c r="UCP51" s="467"/>
      <c r="UCQ51" s="467"/>
      <c r="UCR51" s="467"/>
      <c r="UCS51" s="467"/>
      <c r="UCT51" s="467"/>
      <c r="UCU51" s="467"/>
      <c r="UCV51" s="467"/>
      <c r="UCW51" s="467"/>
      <c r="UCX51" s="467"/>
      <c r="UCY51" s="467"/>
      <c r="UCZ51" s="467"/>
      <c r="UDA51" s="467"/>
      <c r="UDB51" s="467"/>
      <c r="UDC51" s="467"/>
      <c r="UDD51" s="467"/>
      <c r="UDE51" s="467"/>
      <c r="UDF51" s="467"/>
      <c r="UDG51" s="467"/>
      <c r="UDH51" s="467"/>
      <c r="UDI51" s="467"/>
      <c r="UDJ51" s="467"/>
      <c r="UDK51" s="467"/>
      <c r="UDL51" s="467"/>
      <c r="UDM51" s="467"/>
      <c r="UDN51" s="467"/>
      <c r="UDO51" s="467"/>
      <c r="UDP51" s="467"/>
      <c r="UDQ51" s="467"/>
      <c r="UDR51" s="467"/>
      <c r="UDS51" s="467"/>
      <c r="UDT51" s="467"/>
      <c r="UDU51" s="467"/>
      <c r="UDV51" s="467"/>
      <c r="UDW51" s="467"/>
      <c r="UDX51" s="467"/>
      <c r="UDY51" s="467"/>
      <c r="UDZ51" s="467"/>
      <c r="UEA51" s="467"/>
      <c r="UEB51" s="467"/>
      <c r="UEC51" s="467"/>
      <c r="UED51" s="467"/>
      <c r="UEE51" s="467"/>
      <c r="UEF51" s="467"/>
      <c r="UEG51" s="467"/>
      <c r="UEH51" s="467"/>
      <c r="UEI51" s="467"/>
      <c r="UEJ51" s="467"/>
      <c r="UEK51" s="467"/>
      <c r="UEL51" s="467"/>
      <c r="UEM51" s="467"/>
      <c r="UEN51" s="467"/>
      <c r="UEO51" s="467"/>
      <c r="UEP51" s="467"/>
      <c r="UEQ51" s="467"/>
      <c r="UER51" s="467"/>
      <c r="UES51" s="467"/>
      <c r="UET51" s="467"/>
      <c r="UEU51" s="467"/>
      <c r="UEV51" s="467"/>
      <c r="UEW51" s="467"/>
      <c r="UEX51" s="467"/>
      <c r="UEY51" s="467"/>
      <c r="UEZ51" s="467"/>
      <c r="UFA51" s="467"/>
      <c r="UFB51" s="467"/>
      <c r="UFC51" s="467"/>
      <c r="UFD51" s="467"/>
      <c r="UFE51" s="467"/>
      <c r="UFF51" s="467"/>
      <c r="UFG51" s="467"/>
      <c r="UFH51" s="467"/>
      <c r="UFI51" s="467"/>
      <c r="UFJ51" s="467"/>
      <c r="UFK51" s="467"/>
      <c r="UFL51" s="467"/>
      <c r="UFM51" s="467"/>
      <c r="UFN51" s="467"/>
      <c r="UFO51" s="467"/>
      <c r="UFP51" s="467"/>
      <c r="UFQ51" s="467"/>
      <c r="UFR51" s="467"/>
      <c r="UFS51" s="467"/>
      <c r="UFT51" s="467"/>
      <c r="UFU51" s="467"/>
      <c r="UFV51" s="467"/>
      <c r="UFW51" s="467"/>
      <c r="UFX51" s="467"/>
      <c r="UFY51" s="467"/>
      <c r="UFZ51" s="467"/>
      <c r="UGA51" s="467"/>
      <c r="UGB51" s="467"/>
      <c r="UGC51" s="467"/>
      <c r="UGD51" s="467"/>
      <c r="UGE51" s="467"/>
      <c r="UGF51" s="467"/>
      <c r="UGG51" s="467"/>
      <c r="UGH51" s="467"/>
      <c r="UGI51" s="467"/>
      <c r="UGJ51" s="467"/>
      <c r="UGK51" s="467"/>
      <c r="UGL51" s="467"/>
      <c r="UGM51" s="467"/>
      <c r="UGN51" s="467"/>
      <c r="UGO51" s="467"/>
      <c r="UGP51" s="467"/>
      <c r="UGQ51" s="467"/>
      <c r="UGR51" s="467"/>
      <c r="UGS51" s="467"/>
      <c r="UGT51" s="467"/>
      <c r="UGU51" s="467"/>
      <c r="UGV51" s="467"/>
      <c r="UGW51" s="467"/>
      <c r="UGX51" s="467"/>
      <c r="UGY51" s="467"/>
      <c r="UGZ51" s="467"/>
      <c r="UHA51" s="467"/>
      <c r="UHB51" s="467"/>
      <c r="UHC51" s="467"/>
      <c r="UHD51" s="467"/>
      <c r="UHE51" s="467"/>
      <c r="UHF51" s="467"/>
      <c r="UHG51" s="467"/>
      <c r="UHH51" s="467"/>
      <c r="UHI51" s="467"/>
      <c r="UHJ51" s="467"/>
      <c r="UHK51" s="467"/>
      <c r="UHL51" s="467"/>
      <c r="UHM51" s="467"/>
      <c r="UHN51" s="467"/>
      <c r="UHO51" s="467"/>
      <c r="UHP51" s="467"/>
      <c r="UHQ51" s="467"/>
      <c r="UHR51" s="467"/>
      <c r="UHS51" s="467"/>
      <c r="UHT51" s="467"/>
      <c r="UHU51" s="467"/>
      <c r="UHV51" s="467"/>
      <c r="UHW51" s="467"/>
      <c r="UHX51" s="467"/>
      <c r="UHY51" s="467"/>
      <c r="UHZ51" s="467"/>
      <c r="UIA51" s="467"/>
      <c r="UIB51" s="467"/>
      <c r="UIC51" s="467"/>
      <c r="UID51" s="467"/>
      <c r="UIE51" s="467"/>
      <c r="UIF51" s="467"/>
      <c r="UIG51" s="467"/>
      <c r="UIH51" s="467"/>
      <c r="UII51" s="467"/>
      <c r="UIJ51" s="467"/>
      <c r="UIK51" s="467"/>
      <c r="UIL51" s="467"/>
      <c r="UIM51" s="467"/>
      <c r="UIN51" s="467"/>
      <c r="UIO51" s="467"/>
      <c r="UIP51" s="467"/>
      <c r="UIQ51" s="467"/>
      <c r="UIR51" s="467"/>
      <c r="UIS51" s="467"/>
      <c r="UIT51" s="467"/>
      <c r="UIU51" s="467"/>
      <c r="UIV51" s="467"/>
      <c r="UIW51" s="467"/>
      <c r="UIX51" s="467"/>
      <c r="UIY51" s="467"/>
      <c r="UIZ51" s="467"/>
      <c r="UJA51" s="467"/>
      <c r="UJB51" s="467"/>
      <c r="UJC51" s="467"/>
      <c r="UJD51" s="467"/>
      <c r="UJE51" s="467"/>
      <c r="UJF51" s="467"/>
      <c r="UJG51" s="467"/>
      <c r="UJH51" s="467"/>
      <c r="UJI51" s="467"/>
      <c r="UJJ51" s="467"/>
      <c r="UJK51" s="467"/>
      <c r="UJL51" s="467"/>
      <c r="UJM51" s="467"/>
      <c r="UJN51" s="467"/>
      <c r="UJO51" s="467"/>
      <c r="UJP51" s="467"/>
      <c r="UJQ51" s="467"/>
      <c r="UJR51" s="467"/>
      <c r="UJS51" s="467"/>
      <c r="UJT51" s="467"/>
      <c r="UJU51" s="467"/>
      <c r="UJV51" s="467"/>
      <c r="UJW51" s="467"/>
      <c r="UJX51" s="467"/>
      <c r="UJY51" s="467"/>
      <c r="UJZ51" s="467"/>
      <c r="UKA51" s="467"/>
      <c r="UKB51" s="467"/>
      <c r="UKC51" s="467"/>
      <c r="UKD51" s="467"/>
      <c r="UKE51" s="467"/>
      <c r="UKF51" s="467"/>
      <c r="UKG51" s="467"/>
      <c r="UKH51" s="467"/>
      <c r="UKI51" s="467"/>
      <c r="UKJ51" s="467"/>
      <c r="UKK51" s="467"/>
      <c r="UKL51" s="467"/>
      <c r="UKM51" s="467"/>
      <c r="UKN51" s="467"/>
      <c r="UKO51" s="467"/>
      <c r="UKP51" s="467"/>
      <c r="UKQ51" s="467"/>
      <c r="UKR51" s="467"/>
      <c r="UKS51" s="467"/>
      <c r="UKT51" s="467"/>
      <c r="UKU51" s="467"/>
      <c r="UKV51" s="467"/>
      <c r="UKW51" s="467"/>
      <c r="UKX51" s="467"/>
      <c r="UKY51" s="467"/>
      <c r="UKZ51" s="467"/>
      <c r="ULA51" s="467"/>
      <c r="ULB51" s="467"/>
      <c r="ULC51" s="467"/>
      <c r="ULD51" s="467"/>
      <c r="ULE51" s="467"/>
      <c r="ULF51" s="467"/>
      <c r="ULG51" s="467"/>
      <c r="ULH51" s="467"/>
      <c r="ULI51" s="467"/>
      <c r="ULJ51" s="467"/>
      <c r="ULK51" s="467"/>
      <c r="ULL51" s="467"/>
      <c r="ULM51" s="467"/>
      <c r="ULN51" s="467"/>
      <c r="ULO51" s="467"/>
      <c r="ULP51" s="467"/>
      <c r="ULQ51" s="467"/>
      <c r="ULR51" s="467"/>
      <c r="ULS51" s="467"/>
      <c r="ULT51" s="467"/>
      <c r="ULU51" s="467"/>
      <c r="ULV51" s="467"/>
      <c r="ULW51" s="467"/>
      <c r="ULX51" s="467"/>
      <c r="ULY51" s="467"/>
      <c r="ULZ51" s="467"/>
      <c r="UMA51" s="467"/>
      <c r="UMB51" s="467"/>
      <c r="UMC51" s="467"/>
      <c r="UMD51" s="467"/>
      <c r="UME51" s="467"/>
      <c r="UMF51" s="467"/>
      <c r="UMG51" s="467"/>
      <c r="UMH51" s="467"/>
      <c r="UMI51" s="467"/>
      <c r="UMJ51" s="467"/>
      <c r="UMK51" s="467"/>
      <c r="UML51" s="467"/>
      <c r="UMM51" s="467"/>
      <c r="UMN51" s="467"/>
      <c r="UMO51" s="467"/>
      <c r="UMP51" s="467"/>
      <c r="UMQ51" s="467"/>
      <c r="UMR51" s="467"/>
      <c r="UMS51" s="467"/>
      <c r="UMT51" s="467"/>
      <c r="UMU51" s="467"/>
      <c r="UMV51" s="467"/>
      <c r="UMW51" s="467"/>
      <c r="UMX51" s="467"/>
      <c r="UMY51" s="467"/>
      <c r="UMZ51" s="467"/>
      <c r="UNA51" s="467"/>
      <c r="UNB51" s="467"/>
      <c r="UNC51" s="467"/>
      <c r="UND51" s="467"/>
      <c r="UNE51" s="467"/>
      <c r="UNF51" s="467"/>
      <c r="UNG51" s="467"/>
      <c r="UNH51" s="467"/>
      <c r="UNI51" s="467"/>
      <c r="UNJ51" s="467"/>
      <c r="UNK51" s="467"/>
      <c r="UNL51" s="467"/>
      <c r="UNM51" s="467"/>
      <c r="UNN51" s="467"/>
      <c r="UNO51" s="467"/>
      <c r="UNP51" s="467"/>
      <c r="UNQ51" s="467"/>
      <c r="UNR51" s="467"/>
      <c r="UNS51" s="467"/>
      <c r="UNT51" s="467"/>
      <c r="UNU51" s="467"/>
      <c r="UNV51" s="467"/>
      <c r="UNW51" s="467"/>
      <c r="UNX51" s="467"/>
      <c r="UNY51" s="467"/>
      <c r="UNZ51" s="467"/>
      <c r="UOA51" s="467"/>
      <c r="UOB51" s="467"/>
      <c r="UOC51" s="467"/>
      <c r="UOD51" s="467"/>
      <c r="UOE51" s="467"/>
      <c r="UOF51" s="467"/>
      <c r="UOG51" s="467"/>
      <c r="UOH51" s="467"/>
      <c r="UOI51" s="467"/>
      <c r="UOJ51" s="467"/>
      <c r="UOK51" s="467"/>
      <c r="UOL51" s="467"/>
      <c r="UOM51" s="467"/>
      <c r="UON51" s="467"/>
      <c r="UOO51" s="467"/>
      <c r="UOP51" s="467"/>
      <c r="UOQ51" s="467"/>
      <c r="UOR51" s="467"/>
      <c r="UOS51" s="467"/>
      <c r="UOT51" s="467"/>
      <c r="UOU51" s="467"/>
      <c r="UOV51" s="467"/>
      <c r="UOW51" s="467"/>
      <c r="UOX51" s="467"/>
      <c r="UOY51" s="467"/>
      <c r="UOZ51" s="467"/>
      <c r="UPA51" s="467"/>
      <c r="UPB51" s="467"/>
      <c r="UPC51" s="467"/>
      <c r="UPD51" s="467"/>
      <c r="UPE51" s="467"/>
      <c r="UPF51" s="467"/>
      <c r="UPG51" s="467"/>
      <c r="UPH51" s="467"/>
      <c r="UPI51" s="467"/>
      <c r="UPJ51" s="467"/>
      <c r="UPK51" s="467"/>
      <c r="UPL51" s="467"/>
      <c r="UPM51" s="467"/>
      <c r="UPN51" s="467"/>
      <c r="UPO51" s="467"/>
      <c r="UPP51" s="467"/>
      <c r="UPQ51" s="467"/>
      <c r="UPR51" s="467"/>
      <c r="UPS51" s="467"/>
      <c r="UPT51" s="467"/>
      <c r="UPU51" s="467"/>
      <c r="UPV51" s="467"/>
      <c r="UPW51" s="467"/>
      <c r="UPX51" s="467"/>
      <c r="UPY51" s="467"/>
      <c r="UPZ51" s="467"/>
      <c r="UQA51" s="467"/>
      <c r="UQB51" s="467"/>
      <c r="UQC51" s="467"/>
      <c r="UQD51" s="467"/>
      <c r="UQE51" s="467"/>
      <c r="UQF51" s="467"/>
      <c r="UQG51" s="467"/>
      <c r="UQH51" s="467"/>
      <c r="UQI51" s="467"/>
      <c r="UQJ51" s="467"/>
      <c r="UQK51" s="467"/>
      <c r="UQL51" s="467"/>
      <c r="UQM51" s="467"/>
      <c r="UQN51" s="467"/>
      <c r="UQO51" s="467"/>
      <c r="UQP51" s="467"/>
      <c r="UQQ51" s="467"/>
      <c r="UQR51" s="467"/>
      <c r="UQS51" s="467"/>
      <c r="UQT51" s="467"/>
      <c r="UQU51" s="467"/>
      <c r="UQV51" s="467"/>
      <c r="UQW51" s="467"/>
      <c r="UQX51" s="467"/>
      <c r="UQY51" s="467"/>
      <c r="UQZ51" s="467"/>
      <c r="URA51" s="467"/>
      <c r="URB51" s="467"/>
      <c r="URC51" s="467"/>
      <c r="URD51" s="467"/>
      <c r="URE51" s="467"/>
      <c r="URF51" s="467"/>
      <c r="URG51" s="467"/>
      <c r="URH51" s="467"/>
      <c r="URI51" s="467"/>
      <c r="URJ51" s="467"/>
      <c r="URK51" s="467"/>
      <c r="URL51" s="467"/>
      <c r="URM51" s="467"/>
      <c r="URN51" s="467"/>
      <c r="URO51" s="467"/>
      <c r="URP51" s="467"/>
      <c r="URQ51" s="467"/>
      <c r="URR51" s="467"/>
      <c r="URS51" s="467"/>
      <c r="URT51" s="467"/>
      <c r="URU51" s="467"/>
      <c r="URV51" s="467"/>
      <c r="URW51" s="467"/>
      <c r="URX51" s="467"/>
      <c r="URY51" s="467"/>
      <c r="URZ51" s="467"/>
      <c r="USA51" s="467"/>
      <c r="USB51" s="467"/>
      <c r="USC51" s="467"/>
      <c r="USD51" s="467"/>
      <c r="USE51" s="467"/>
      <c r="USF51" s="467"/>
      <c r="USG51" s="467"/>
      <c r="USH51" s="467"/>
      <c r="USI51" s="467"/>
      <c r="USJ51" s="467"/>
      <c r="USK51" s="467"/>
      <c r="USL51" s="467"/>
      <c r="USM51" s="467"/>
      <c r="USN51" s="467"/>
      <c r="USO51" s="467"/>
      <c r="USP51" s="467"/>
      <c r="USQ51" s="467"/>
      <c r="USR51" s="467"/>
      <c r="USS51" s="467"/>
      <c r="UST51" s="467"/>
      <c r="USU51" s="467"/>
      <c r="USV51" s="467"/>
      <c r="USW51" s="467"/>
      <c r="USX51" s="467"/>
      <c r="USY51" s="467"/>
      <c r="USZ51" s="467"/>
      <c r="UTA51" s="467"/>
      <c r="UTB51" s="467"/>
      <c r="UTC51" s="467"/>
      <c r="UTD51" s="467"/>
      <c r="UTE51" s="467"/>
      <c r="UTF51" s="467"/>
      <c r="UTG51" s="467"/>
      <c r="UTH51" s="467"/>
      <c r="UTI51" s="467"/>
      <c r="UTJ51" s="467"/>
      <c r="UTK51" s="467"/>
      <c r="UTL51" s="467"/>
      <c r="UTM51" s="467"/>
      <c r="UTN51" s="467"/>
      <c r="UTO51" s="467"/>
      <c r="UTP51" s="467"/>
      <c r="UTQ51" s="467"/>
      <c r="UTR51" s="467"/>
      <c r="UTS51" s="467"/>
      <c r="UTT51" s="467"/>
      <c r="UTU51" s="467"/>
      <c r="UTV51" s="467"/>
      <c r="UTW51" s="467"/>
      <c r="UTX51" s="467"/>
      <c r="UTY51" s="467"/>
      <c r="UTZ51" s="467"/>
      <c r="UUA51" s="467"/>
      <c r="UUB51" s="467"/>
      <c r="UUC51" s="467"/>
      <c r="UUD51" s="467"/>
      <c r="UUE51" s="467"/>
      <c r="UUF51" s="467"/>
      <c r="UUG51" s="467"/>
      <c r="UUH51" s="467"/>
      <c r="UUI51" s="467"/>
      <c r="UUJ51" s="467"/>
      <c r="UUK51" s="467"/>
      <c r="UUL51" s="467"/>
      <c r="UUM51" s="467"/>
      <c r="UUN51" s="467"/>
      <c r="UUO51" s="467"/>
      <c r="UUP51" s="467"/>
      <c r="UUQ51" s="467"/>
      <c r="UUR51" s="467"/>
      <c r="UUS51" s="467"/>
      <c r="UUT51" s="467"/>
      <c r="UUU51" s="467"/>
      <c r="UUV51" s="467"/>
      <c r="UUW51" s="467"/>
      <c r="UUX51" s="467"/>
      <c r="UUY51" s="467"/>
      <c r="UUZ51" s="467"/>
      <c r="UVA51" s="467"/>
      <c r="UVB51" s="467"/>
      <c r="UVC51" s="467"/>
      <c r="UVD51" s="467"/>
      <c r="UVE51" s="467"/>
      <c r="UVF51" s="467"/>
      <c r="UVG51" s="467"/>
      <c r="UVH51" s="467"/>
      <c r="UVI51" s="467"/>
      <c r="UVJ51" s="467"/>
      <c r="UVK51" s="467"/>
      <c r="UVL51" s="467"/>
      <c r="UVM51" s="467"/>
      <c r="UVN51" s="467"/>
      <c r="UVO51" s="467"/>
      <c r="UVP51" s="467"/>
      <c r="UVQ51" s="467"/>
      <c r="UVR51" s="467"/>
      <c r="UVS51" s="467"/>
      <c r="UVT51" s="467"/>
      <c r="UVU51" s="467"/>
      <c r="UVV51" s="467"/>
      <c r="UVW51" s="467"/>
      <c r="UVX51" s="467"/>
      <c r="UVY51" s="467"/>
      <c r="UVZ51" s="467"/>
      <c r="UWA51" s="467"/>
      <c r="UWB51" s="467"/>
      <c r="UWC51" s="467"/>
      <c r="UWD51" s="467"/>
      <c r="UWE51" s="467"/>
      <c r="UWF51" s="467"/>
      <c r="UWG51" s="467"/>
      <c r="UWH51" s="467"/>
      <c r="UWI51" s="467"/>
      <c r="UWJ51" s="467"/>
      <c r="UWK51" s="467"/>
      <c r="UWL51" s="467"/>
      <c r="UWM51" s="467"/>
      <c r="UWN51" s="467"/>
      <c r="UWO51" s="467"/>
      <c r="UWP51" s="467"/>
      <c r="UWQ51" s="467"/>
      <c r="UWR51" s="467"/>
      <c r="UWS51" s="467"/>
      <c r="UWT51" s="467"/>
      <c r="UWU51" s="467"/>
      <c r="UWV51" s="467"/>
      <c r="UWW51" s="467"/>
      <c r="UWX51" s="467"/>
      <c r="UWY51" s="467"/>
      <c r="UWZ51" s="467"/>
      <c r="UXA51" s="467"/>
      <c r="UXB51" s="467"/>
      <c r="UXC51" s="467"/>
      <c r="UXD51" s="467"/>
      <c r="UXE51" s="467"/>
      <c r="UXF51" s="467"/>
      <c r="UXG51" s="467"/>
      <c r="UXH51" s="467"/>
      <c r="UXI51" s="467"/>
      <c r="UXJ51" s="467"/>
      <c r="UXK51" s="467"/>
      <c r="UXL51" s="467"/>
      <c r="UXM51" s="467"/>
      <c r="UXN51" s="467"/>
      <c r="UXO51" s="467"/>
      <c r="UXP51" s="467"/>
      <c r="UXQ51" s="467"/>
      <c r="UXR51" s="467"/>
      <c r="UXS51" s="467"/>
      <c r="UXT51" s="467"/>
      <c r="UXU51" s="467"/>
      <c r="UXV51" s="467"/>
      <c r="UXW51" s="467"/>
      <c r="UXX51" s="467"/>
      <c r="UXY51" s="467"/>
      <c r="UXZ51" s="467"/>
      <c r="UYA51" s="467"/>
      <c r="UYB51" s="467"/>
      <c r="UYC51" s="467"/>
      <c r="UYD51" s="467"/>
      <c r="UYE51" s="467"/>
      <c r="UYF51" s="467"/>
      <c r="UYG51" s="467"/>
      <c r="UYH51" s="467"/>
      <c r="UYI51" s="467"/>
      <c r="UYJ51" s="467"/>
      <c r="UYK51" s="467"/>
      <c r="UYL51" s="467"/>
      <c r="UYM51" s="467"/>
      <c r="UYN51" s="467"/>
      <c r="UYO51" s="467"/>
      <c r="UYP51" s="467"/>
      <c r="UYQ51" s="467"/>
      <c r="UYR51" s="467"/>
      <c r="UYS51" s="467"/>
      <c r="UYT51" s="467"/>
      <c r="UYU51" s="467"/>
      <c r="UYV51" s="467"/>
      <c r="UYW51" s="467"/>
      <c r="UYX51" s="467"/>
      <c r="UYY51" s="467"/>
      <c r="UYZ51" s="467"/>
      <c r="UZA51" s="467"/>
      <c r="UZB51" s="467"/>
      <c r="UZC51" s="467"/>
      <c r="UZD51" s="467"/>
      <c r="UZE51" s="467"/>
      <c r="UZF51" s="467"/>
      <c r="UZG51" s="467"/>
      <c r="UZH51" s="467"/>
      <c r="UZI51" s="467"/>
      <c r="UZJ51" s="467"/>
      <c r="UZK51" s="467"/>
      <c r="UZL51" s="467"/>
      <c r="UZM51" s="467"/>
      <c r="UZN51" s="467"/>
      <c r="UZO51" s="467"/>
      <c r="UZP51" s="467"/>
      <c r="UZQ51" s="467"/>
      <c r="UZR51" s="467"/>
      <c r="UZS51" s="467"/>
      <c r="UZT51" s="467"/>
      <c r="UZU51" s="467"/>
      <c r="UZV51" s="467"/>
      <c r="UZW51" s="467"/>
      <c r="UZX51" s="467"/>
      <c r="UZY51" s="467"/>
      <c r="UZZ51" s="467"/>
      <c r="VAA51" s="467"/>
      <c r="VAB51" s="467"/>
      <c r="VAC51" s="467"/>
      <c r="VAD51" s="467"/>
      <c r="VAE51" s="467"/>
      <c r="VAF51" s="467"/>
      <c r="VAG51" s="467"/>
      <c r="VAH51" s="467"/>
      <c r="VAI51" s="467"/>
      <c r="VAJ51" s="467"/>
      <c r="VAK51" s="467"/>
      <c r="VAL51" s="467"/>
      <c r="VAM51" s="467"/>
      <c r="VAN51" s="467"/>
      <c r="VAO51" s="467"/>
      <c r="VAP51" s="467"/>
      <c r="VAQ51" s="467"/>
      <c r="VAR51" s="467"/>
      <c r="VAS51" s="467"/>
      <c r="VAT51" s="467"/>
      <c r="VAU51" s="467"/>
      <c r="VAV51" s="467"/>
      <c r="VAW51" s="467"/>
      <c r="VAX51" s="467"/>
      <c r="VAY51" s="467"/>
      <c r="VAZ51" s="467"/>
      <c r="VBA51" s="467"/>
      <c r="VBB51" s="467"/>
      <c r="VBC51" s="467"/>
      <c r="VBD51" s="467"/>
      <c r="VBE51" s="467"/>
      <c r="VBF51" s="467"/>
      <c r="VBG51" s="467"/>
      <c r="VBH51" s="467"/>
      <c r="VBI51" s="467"/>
      <c r="VBJ51" s="467"/>
      <c r="VBK51" s="467"/>
      <c r="VBL51" s="467"/>
      <c r="VBM51" s="467"/>
      <c r="VBN51" s="467"/>
      <c r="VBO51" s="467"/>
      <c r="VBP51" s="467"/>
      <c r="VBQ51" s="467"/>
      <c r="VBR51" s="467"/>
      <c r="VBS51" s="467"/>
      <c r="VBT51" s="467"/>
      <c r="VBU51" s="467"/>
      <c r="VBV51" s="467"/>
      <c r="VBW51" s="467"/>
      <c r="VBX51" s="467"/>
      <c r="VBY51" s="467"/>
      <c r="VBZ51" s="467"/>
      <c r="VCA51" s="467"/>
      <c r="VCB51" s="467"/>
      <c r="VCC51" s="467"/>
      <c r="VCD51" s="467"/>
      <c r="VCE51" s="467"/>
      <c r="VCF51" s="467"/>
      <c r="VCG51" s="467"/>
      <c r="VCH51" s="467"/>
      <c r="VCI51" s="467"/>
      <c r="VCJ51" s="467"/>
      <c r="VCK51" s="467"/>
      <c r="VCL51" s="467"/>
      <c r="VCM51" s="467"/>
      <c r="VCN51" s="467"/>
      <c r="VCO51" s="467"/>
      <c r="VCP51" s="467"/>
      <c r="VCQ51" s="467"/>
      <c r="VCR51" s="467"/>
      <c r="VCS51" s="467"/>
      <c r="VCT51" s="467"/>
      <c r="VCU51" s="467"/>
      <c r="VCV51" s="467"/>
      <c r="VCW51" s="467"/>
      <c r="VCX51" s="467"/>
      <c r="VCY51" s="467"/>
      <c r="VCZ51" s="467"/>
      <c r="VDA51" s="467"/>
      <c r="VDB51" s="467"/>
      <c r="VDC51" s="467"/>
      <c r="VDD51" s="467"/>
      <c r="VDE51" s="467"/>
      <c r="VDF51" s="467"/>
      <c r="VDG51" s="467"/>
      <c r="VDH51" s="467"/>
      <c r="VDI51" s="467"/>
      <c r="VDJ51" s="467"/>
      <c r="VDK51" s="467"/>
      <c r="VDL51" s="467"/>
      <c r="VDM51" s="467"/>
      <c r="VDN51" s="467"/>
      <c r="VDO51" s="467"/>
      <c r="VDP51" s="467"/>
      <c r="VDQ51" s="467"/>
      <c r="VDR51" s="467"/>
      <c r="VDS51" s="467"/>
      <c r="VDT51" s="467"/>
      <c r="VDU51" s="467"/>
      <c r="VDV51" s="467"/>
      <c r="VDW51" s="467"/>
      <c r="VDX51" s="467"/>
      <c r="VDY51" s="467"/>
      <c r="VDZ51" s="467"/>
      <c r="VEA51" s="467"/>
      <c r="VEB51" s="467"/>
      <c r="VEC51" s="467"/>
      <c r="VED51" s="467"/>
      <c r="VEE51" s="467"/>
      <c r="VEF51" s="467"/>
      <c r="VEG51" s="467"/>
      <c r="VEH51" s="467"/>
      <c r="VEI51" s="467"/>
      <c r="VEJ51" s="467"/>
      <c r="VEK51" s="467"/>
      <c r="VEL51" s="467"/>
      <c r="VEM51" s="467"/>
      <c r="VEN51" s="467"/>
      <c r="VEO51" s="467"/>
      <c r="VEP51" s="467"/>
      <c r="VEQ51" s="467"/>
      <c r="VER51" s="467"/>
      <c r="VES51" s="467"/>
      <c r="VET51" s="467"/>
      <c r="VEU51" s="467"/>
      <c r="VEV51" s="467"/>
      <c r="VEW51" s="467"/>
      <c r="VEX51" s="467"/>
      <c r="VEY51" s="467"/>
      <c r="VEZ51" s="467"/>
      <c r="VFA51" s="467"/>
      <c r="VFB51" s="467"/>
      <c r="VFC51" s="467"/>
      <c r="VFD51" s="467"/>
      <c r="VFE51" s="467"/>
      <c r="VFF51" s="467"/>
      <c r="VFG51" s="467"/>
      <c r="VFH51" s="467"/>
      <c r="VFI51" s="467"/>
      <c r="VFJ51" s="467"/>
      <c r="VFK51" s="467"/>
      <c r="VFL51" s="467"/>
      <c r="VFM51" s="467"/>
      <c r="VFN51" s="467"/>
      <c r="VFO51" s="467"/>
      <c r="VFP51" s="467"/>
      <c r="VFQ51" s="467"/>
      <c r="VFR51" s="467"/>
      <c r="VFS51" s="467"/>
      <c r="VFT51" s="467"/>
      <c r="VFU51" s="467"/>
      <c r="VFV51" s="467"/>
      <c r="VFW51" s="467"/>
      <c r="VFX51" s="467"/>
      <c r="VFY51" s="467"/>
      <c r="VFZ51" s="467"/>
      <c r="VGA51" s="467"/>
      <c r="VGB51" s="467"/>
      <c r="VGC51" s="467"/>
      <c r="VGD51" s="467"/>
      <c r="VGE51" s="467"/>
      <c r="VGF51" s="467"/>
      <c r="VGG51" s="467"/>
      <c r="VGH51" s="467"/>
      <c r="VGI51" s="467"/>
      <c r="VGJ51" s="467"/>
      <c r="VGK51" s="467"/>
      <c r="VGL51" s="467"/>
      <c r="VGM51" s="467"/>
      <c r="VGN51" s="467"/>
      <c r="VGO51" s="467"/>
      <c r="VGP51" s="467"/>
      <c r="VGQ51" s="467"/>
      <c r="VGR51" s="467"/>
      <c r="VGS51" s="467"/>
      <c r="VGT51" s="467"/>
      <c r="VGU51" s="467"/>
      <c r="VGV51" s="467"/>
      <c r="VGW51" s="467"/>
      <c r="VGX51" s="467"/>
      <c r="VGY51" s="467"/>
      <c r="VGZ51" s="467"/>
      <c r="VHA51" s="467"/>
      <c r="VHB51" s="467"/>
      <c r="VHC51" s="467"/>
      <c r="VHD51" s="467"/>
      <c r="VHE51" s="467"/>
      <c r="VHF51" s="467"/>
      <c r="VHG51" s="467"/>
      <c r="VHH51" s="467"/>
      <c r="VHI51" s="467"/>
      <c r="VHJ51" s="467"/>
      <c r="VHK51" s="467"/>
      <c r="VHL51" s="467"/>
      <c r="VHM51" s="467"/>
      <c r="VHN51" s="467"/>
      <c r="VHO51" s="467"/>
      <c r="VHP51" s="467"/>
      <c r="VHQ51" s="467"/>
      <c r="VHR51" s="467"/>
      <c r="VHS51" s="467"/>
      <c r="VHT51" s="467"/>
      <c r="VHU51" s="467"/>
      <c r="VHV51" s="467"/>
      <c r="VHW51" s="467"/>
      <c r="VHX51" s="467"/>
      <c r="VHY51" s="467"/>
      <c r="VHZ51" s="467"/>
      <c r="VIA51" s="467"/>
      <c r="VIB51" s="467"/>
      <c r="VIC51" s="467"/>
      <c r="VID51" s="467"/>
      <c r="VIE51" s="467"/>
      <c r="VIF51" s="467"/>
      <c r="VIG51" s="467"/>
      <c r="VIH51" s="467"/>
      <c r="VII51" s="467"/>
      <c r="VIJ51" s="467"/>
      <c r="VIK51" s="467"/>
      <c r="VIL51" s="467"/>
      <c r="VIM51" s="467"/>
      <c r="VIN51" s="467"/>
      <c r="VIO51" s="467"/>
      <c r="VIP51" s="467"/>
      <c r="VIQ51" s="467"/>
      <c r="VIR51" s="467"/>
      <c r="VIS51" s="467"/>
      <c r="VIT51" s="467"/>
      <c r="VIU51" s="467"/>
      <c r="VIV51" s="467"/>
      <c r="VIW51" s="467"/>
      <c r="VIX51" s="467"/>
      <c r="VIY51" s="467"/>
      <c r="VIZ51" s="467"/>
      <c r="VJA51" s="467"/>
      <c r="VJB51" s="467"/>
      <c r="VJC51" s="467"/>
      <c r="VJD51" s="467"/>
      <c r="VJE51" s="467"/>
      <c r="VJF51" s="467"/>
      <c r="VJG51" s="467"/>
      <c r="VJH51" s="467"/>
      <c r="VJI51" s="467"/>
      <c r="VJJ51" s="467"/>
      <c r="VJK51" s="467"/>
      <c r="VJL51" s="467"/>
      <c r="VJM51" s="467"/>
      <c r="VJN51" s="467"/>
      <c r="VJO51" s="467"/>
      <c r="VJP51" s="467"/>
      <c r="VJQ51" s="467"/>
      <c r="VJR51" s="467"/>
      <c r="VJS51" s="467"/>
      <c r="VJT51" s="467"/>
      <c r="VJU51" s="467"/>
      <c r="VJV51" s="467"/>
      <c r="VJW51" s="467"/>
      <c r="VJX51" s="467"/>
      <c r="VJY51" s="467"/>
      <c r="VJZ51" s="467"/>
      <c r="VKA51" s="467"/>
      <c r="VKB51" s="467"/>
      <c r="VKC51" s="467"/>
      <c r="VKD51" s="467"/>
      <c r="VKE51" s="467"/>
      <c r="VKF51" s="467"/>
      <c r="VKG51" s="467"/>
      <c r="VKH51" s="467"/>
      <c r="VKI51" s="467"/>
      <c r="VKJ51" s="467"/>
      <c r="VKK51" s="467"/>
      <c r="VKL51" s="467"/>
      <c r="VKM51" s="467"/>
      <c r="VKN51" s="467"/>
      <c r="VKO51" s="467"/>
      <c r="VKP51" s="467"/>
      <c r="VKQ51" s="467"/>
      <c r="VKR51" s="467"/>
      <c r="VKS51" s="467"/>
      <c r="VKT51" s="467"/>
      <c r="VKU51" s="467"/>
      <c r="VKV51" s="467"/>
      <c r="VKW51" s="467"/>
      <c r="VKX51" s="467"/>
      <c r="VKY51" s="467"/>
      <c r="VKZ51" s="467"/>
      <c r="VLA51" s="467"/>
      <c r="VLB51" s="467"/>
      <c r="VLC51" s="467"/>
      <c r="VLD51" s="467"/>
      <c r="VLE51" s="467"/>
      <c r="VLF51" s="467"/>
      <c r="VLG51" s="467"/>
      <c r="VLH51" s="467"/>
      <c r="VLI51" s="467"/>
      <c r="VLJ51" s="467"/>
      <c r="VLK51" s="467"/>
      <c r="VLL51" s="467"/>
      <c r="VLM51" s="467"/>
      <c r="VLN51" s="467"/>
      <c r="VLO51" s="467"/>
      <c r="VLP51" s="467"/>
      <c r="VLQ51" s="467"/>
      <c r="VLR51" s="467"/>
      <c r="VLS51" s="467"/>
      <c r="VLT51" s="467"/>
      <c r="VLU51" s="467"/>
      <c r="VLV51" s="467"/>
      <c r="VLW51" s="467"/>
      <c r="VLX51" s="467"/>
      <c r="VLY51" s="467"/>
      <c r="VLZ51" s="467"/>
      <c r="VMA51" s="467"/>
      <c r="VMB51" s="467"/>
      <c r="VMC51" s="467"/>
      <c r="VMD51" s="467"/>
      <c r="VME51" s="467"/>
      <c r="VMF51" s="467"/>
      <c r="VMG51" s="467"/>
      <c r="VMH51" s="467"/>
      <c r="VMI51" s="467"/>
      <c r="VMJ51" s="467"/>
      <c r="VMK51" s="467"/>
      <c r="VML51" s="467"/>
      <c r="VMM51" s="467"/>
      <c r="VMN51" s="467"/>
      <c r="VMO51" s="467"/>
      <c r="VMP51" s="467"/>
      <c r="VMQ51" s="467"/>
      <c r="VMR51" s="467"/>
      <c r="VMS51" s="467"/>
      <c r="VMT51" s="467"/>
      <c r="VMU51" s="467"/>
      <c r="VMV51" s="467"/>
      <c r="VMW51" s="467"/>
      <c r="VMX51" s="467"/>
      <c r="VMY51" s="467"/>
      <c r="VMZ51" s="467"/>
      <c r="VNA51" s="467"/>
      <c r="VNB51" s="467"/>
      <c r="VNC51" s="467"/>
      <c r="VND51" s="467"/>
      <c r="VNE51" s="467"/>
      <c r="VNF51" s="467"/>
      <c r="VNG51" s="467"/>
      <c r="VNH51" s="467"/>
      <c r="VNI51" s="467"/>
      <c r="VNJ51" s="467"/>
      <c r="VNK51" s="467"/>
      <c r="VNL51" s="467"/>
      <c r="VNM51" s="467"/>
      <c r="VNN51" s="467"/>
      <c r="VNO51" s="467"/>
      <c r="VNP51" s="467"/>
      <c r="VNQ51" s="467"/>
      <c r="VNR51" s="467"/>
      <c r="VNS51" s="467"/>
      <c r="VNT51" s="467"/>
      <c r="VNU51" s="467"/>
      <c r="VNV51" s="467"/>
      <c r="VNW51" s="467"/>
      <c r="VNX51" s="467"/>
      <c r="VNY51" s="467"/>
      <c r="VNZ51" s="467"/>
      <c r="VOA51" s="467"/>
      <c r="VOB51" s="467"/>
      <c r="VOC51" s="467"/>
      <c r="VOD51" s="467"/>
      <c r="VOE51" s="467"/>
      <c r="VOF51" s="467"/>
      <c r="VOG51" s="467"/>
      <c r="VOH51" s="467"/>
      <c r="VOI51" s="467"/>
      <c r="VOJ51" s="467"/>
      <c r="VOK51" s="467"/>
      <c r="VOL51" s="467"/>
      <c r="VOM51" s="467"/>
      <c r="VON51" s="467"/>
      <c r="VOO51" s="467"/>
      <c r="VOP51" s="467"/>
      <c r="VOQ51" s="467"/>
      <c r="VOR51" s="467"/>
      <c r="VOS51" s="467"/>
      <c r="VOT51" s="467"/>
      <c r="VOU51" s="467"/>
      <c r="VOV51" s="467"/>
      <c r="VOW51" s="467"/>
      <c r="VOX51" s="467"/>
      <c r="VOY51" s="467"/>
      <c r="VOZ51" s="467"/>
      <c r="VPA51" s="467"/>
      <c r="VPB51" s="467"/>
      <c r="VPC51" s="467"/>
      <c r="VPD51" s="467"/>
      <c r="VPE51" s="467"/>
      <c r="VPF51" s="467"/>
      <c r="VPG51" s="467"/>
      <c r="VPH51" s="467"/>
      <c r="VPI51" s="467"/>
      <c r="VPJ51" s="467"/>
      <c r="VPK51" s="467"/>
      <c r="VPL51" s="467"/>
      <c r="VPM51" s="467"/>
      <c r="VPN51" s="467"/>
      <c r="VPO51" s="467"/>
      <c r="VPP51" s="467"/>
      <c r="VPQ51" s="467"/>
      <c r="VPR51" s="467"/>
      <c r="VPS51" s="467"/>
      <c r="VPT51" s="467"/>
      <c r="VPU51" s="467"/>
      <c r="VPV51" s="467"/>
      <c r="VPW51" s="467"/>
      <c r="VPX51" s="467"/>
      <c r="VPY51" s="467"/>
      <c r="VPZ51" s="467"/>
      <c r="VQA51" s="467"/>
      <c r="VQB51" s="467"/>
      <c r="VQC51" s="467"/>
      <c r="VQD51" s="467"/>
      <c r="VQE51" s="467"/>
      <c r="VQF51" s="467"/>
      <c r="VQG51" s="467"/>
      <c r="VQH51" s="467"/>
      <c r="VQI51" s="467"/>
      <c r="VQJ51" s="467"/>
      <c r="VQK51" s="467"/>
      <c r="VQL51" s="467"/>
      <c r="VQM51" s="467"/>
      <c r="VQN51" s="467"/>
      <c r="VQO51" s="467"/>
      <c r="VQP51" s="467"/>
      <c r="VQQ51" s="467"/>
      <c r="VQR51" s="467"/>
      <c r="VQS51" s="467"/>
      <c r="VQT51" s="467"/>
      <c r="VQU51" s="467"/>
      <c r="VQV51" s="467"/>
      <c r="VQW51" s="467"/>
      <c r="VQX51" s="467"/>
      <c r="VQY51" s="467"/>
      <c r="VQZ51" s="467"/>
      <c r="VRA51" s="467"/>
      <c r="VRB51" s="467"/>
      <c r="VRC51" s="467"/>
      <c r="VRD51" s="467"/>
      <c r="VRE51" s="467"/>
      <c r="VRF51" s="467"/>
      <c r="VRG51" s="467"/>
      <c r="VRH51" s="467"/>
      <c r="VRI51" s="467"/>
      <c r="VRJ51" s="467"/>
      <c r="VRK51" s="467"/>
      <c r="VRL51" s="467"/>
      <c r="VRM51" s="467"/>
      <c r="VRN51" s="467"/>
      <c r="VRO51" s="467"/>
      <c r="VRP51" s="467"/>
      <c r="VRQ51" s="467"/>
      <c r="VRR51" s="467"/>
      <c r="VRS51" s="467"/>
      <c r="VRT51" s="467"/>
      <c r="VRU51" s="467"/>
      <c r="VRV51" s="467"/>
      <c r="VRW51" s="467"/>
      <c r="VRX51" s="467"/>
      <c r="VRY51" s="467"/>
      <c r="VRZ51" s="467"/>
      <c r="VSA51" s="467"/>
      <c r="VSB51" s="467"/>
      <c r="VSC51" s="467"/>
      <c r="VSD51" s="467"/>
      <c r="VSE51" s="467"/>
      <c r="VSF51" s="467"/>
      <c r="VSG51" s="467"/>
      <c r="VSH51" s="467"/>
      <c r="VSI51" s="467"/>
      <c r="VSJ51" s="467"/>
      <c r="VSK51" s="467"/>
      <c r="VSL51" s="467"/>
      <c r="VSM51" s="467"/>
      <c r="VSN51" s="467"/>
      <c r="VSO51" s="467"/>
      <c r="VSP51" s="467"/>
      <c r="VSQ51" s="467"/>
      <c r="VSR51" s="467"/>
      <c r="VSS51" s="467"/>
      <c r="VST51" s="467"/>
      <c r="VSU51" s="467"/>
      <c r="VSV51" s="467"/>
      <c r="VSW51" s="467"/>
      <c r="VSX51" s="467"/>
      <c r="VSY51" s="467"/>
      <c r="VSZ51" s="467"/>
      <c r="VTA51" s="467"/>
      <c r="VTB51" s="467"/>
      <c r="VTC51" s="467"/>
      <c r="VTD51" s="467"/>
      <c r="VTE51" s="467"/>
      <c r="VTF51" s="467"/>
      <c r="VTG51" s="467"/>
      <c r="VTH51" s="467"/>
      <c r="VTI51" s="467"/>
      <c r="VTJ51" s="467"/>
      <c r="VTK51" s="467"/>
      <c r="VTL51" s="467"/>
      <c r="VTM51" s="467"/>
      <c r="VTN51" s="467"/>
      <c r="VTO51" s="467"/>
      <c r="VTP51" s="467"/>
      <c r="VTQ51" s="467"/>
      <c r="VTR51" s="467"/>
      <c r="VTS51" s="467"/>
      <c r="VTT51" s="467"/>
      <c r="VTU51" s="467"/>
      <c r="VTV51" s="467"/>
      <c r="VTW51" s="467"/>
      <c r="VTX51" s="467"/>
      <c r="VTY51" s="467"/>
      <c r="VTZ51" s="467"/>
      <c r="VUA51" s="467"/>
      <c r="VUB51" s="467"/>
      <c r="VUC51" s="467"/>
      <c r="VUD51" s="467"/>
      <c r="VUE51" s="467"/>
      <c r="VUF51" s="467"/>
      <c r="VUG51" s="467"/>
      <c r="VUH51" s="467"/>
      <c r="VUI51" s="467"/>
      <c r="VUJ51" s="467"/>
      <c r="VUK51" s="467"/>
      <c r="VUL51" s="467"/>
      <c r="VUM51" s="467"/>
      <c r="VUN51" s="467"/>
      <c r="VUO51" s="467"/>
      <c r="VUP51" s="467"/>
      <c r="VUQ51" s="467"/>
      <c r="VUR51" s="467"/>
      <c r="VUS51" s="467"/>
      <c r="VUT51" s="467"/>
      <c r="VUU51" s="467"/>
      <c r="VUV51" s="467"/>
      <c r="VUW51" s="467"/>
      <c r="VUX51" s="467"/>
      <c r="VUY51" s="467"/>
      <c r="VUZ51" s="467"/>
      <c r="VVA51" s="467"/>
      <c r="VVB51" s="467"/>
      <c r="VVC51" s="467"/>
      <c r="VVD51" s="467"/>
      <c r="VVE51" s="467"/>
      <c r="VVF51" s="467"/>
      <c r="VVG51" s="467"/>
      <c r="VVH51" s="467"/>
      <c r="VVI51" s="467"/>
      <c r="VVJ51" s="467"/>
      <c r="VVK51" s="467"/>
      <c r="VVL51" s="467"/>
      <c r="VVM51" s="467"/>
      <c r="VVN51" s="467"/>
      <c r="VVO51" s="467"/>
      <c r="VVP51" s="467"/>
      <c r="VVQ51" s="467"/>
      <c r="VVR51" s="467"/>
      <c r="VVS51" s="467"/>
      <c r="VVT51" s="467"/>
      <c r="VVU51" s="467"/>
      <c r="VVV51" s="467"/>
      <c r="VVW51" s="467"/>
      <c r="VVX51" s="467"/>
      <c r="VVY51" s="467"/>
      <c r="VVZ51" s="467"/>
      <c r="VWA51" s="467"/>
      <c r="VWB51" s="467"/>
      <c r="VWC51" s="467"/>
      <c r="VWD51" s="467"/>
      <c r="VWE51" s="467"/>
      <c r="VWF51" s="467"/>
      <c r="VWG51" s="467"/>
      <c r="VWH51" s="467"/>
      <c r="VWI51" s="467"/>
      <c r="VWJ51" s="467"/>
      <c r="VWK51" s="467"/>
      <c r="VWL51" s="467"/>
      <c r="VWM51" s="467"/>
      <c r="VWN51" s="467"/>
      <c r="VWO51" s="467"/>
      <c r="VWP51" s="467"/>
      <c r="VWQ51" s="467"/>
      <c r="VWR51" s="467"/>
      <c r="VWS51" s="467"/>
      <c r="VWT51" s="467"/>
      <c r="VWU51" s="467"/>
      <c r="VWV51" s="467"/>
      <c r="VWW51" s="467"/>
      <c r="VWX51" s="467"/>
      <c r="VWY51" s="467"/>
      <c r="VWZ51" s="467"/>
      <c r="VXA51" s="467"/>
      <c r="VXB51" s="467"/>
      <c r="VXC51" s="467"/>
      <c r="VXD51" s="467"/>
      <c r="VXE51" s="467"/>
      <c r="VXF51" s="467"/>
      <c r="VXG51" s="467"/>
      <c r="VXH51" s="467"/>
      <c r="VXI51" s="467"/>
      <c r="VXJ51" s="467"/>
      <c r="VXK51" s="467"/>
      <c r="VXL51" s="467"/>
      <c r="VXM51" s="467"/>
      <c r="VXN51" s="467"/>
      <c r="VXO51" s="467"/>
      <c r="VXP51" s="467"/>
      <c r="VXQ51" s="467"/>
      <c r="VXR51" s="467"/>
      <c r="VXS51" s="467"/>
      <c r="VXT51" s="467"/>
      <c r="VXU51" s="467"/>
      <c r="VXV51" s="467"/>
      <c r="VXW51" s="467"/>
      <c r="VXX51" s="467"/>
      <c r="VXY51" s="467"/>
      <c r="VXZ51" s="467"/>
      <c r="VYA51" s="467"/>
      <c r="VYB51" s="467"/>
      <c r="VYC51" s="467"/>
      <c r="VYD51" s="467"/>
      <c r="VYE51" s="467"/>
      <c r="VYF51" s="467"/>
      <c r="VYG51" s="467"/>
      <c r="VYH51" s="467"/>
      <c r="VYI51" s="467"/>
      <c r="VYJ51" s="467"/>
      <c r="VYK51" s="467"/>
      <c r="VYL51" s="467"/>
      <c r="VYM51" s="467"/>
      <c r="VYN51" s="467"/>
      <c r="VYO51" s="467"/>
      <c r="VYP51" s="467"/>
      <c r="VYQ51" s="467"/>
      <c r="VYR51" s="467"/>
      <c r="VYS51" s="467"/>
      <c r="VYT51" s="467"/>
      <c r="VYU51" s="467"/>
      <c r="VYV51" s="467"/>
      <c r="VYW51" s="467"/>
      <c r="VYX51" s="467"/>
      <c r="VYY51" s="467"/>
      <c r="VYZ51" s="467"/>
      <c r="VZA51" s="467"/>
      <c r="VZB51" s="467"/>
      <c r="VZC51" s="467"/>
      <c r="VZD51" s="467"/>
      <c r="VZE51" s="467"/>
      <c r="VZF51" s="467"/>
      <c r="VZG51" s="467"/>
      <c r="VZH51" s="467"/>
      <c r="VZI51" s="467"/>
      <c r="VZJ51" s="467"/>
      <c r="VZK51" s="467"/>
      <c r="VZL51" s="467"/>
      <c r="VZM51" s="467"/>
      <c r="VZN51" s="467"/>
      <c r="VZO51" s="467"/>
      <c r="VZP51" s="467"/>
      <c r="VZQ51" s="467"/>
      <c r="VZR51" s="467"/>
      <c r="VZS51" s="467"/>
      <c r="VZT51" s="467"/>
      <c r="VZU51" s="467"/>
      <c r="VZV51" s="467"/>
      <c r="VZW51" s="467"/>
      <c r="VZX51" s="467"/>
      <c r="VZY51" s="467"/>
      <c r="VZZ51" s="467"/>
      <c r="WAA51" s="467"/>
      <c r="WAB51" s="467"/>
      <c r="WAC51" s="467"/>
      <c r="WAD51" s="467"/>
      <c r="WAE51" s="467"/>
      <c r="WAF51" s="467"/>
      <c r="WAG51" s="467"/>
      <c r="WAH51" s="467"/>
      <c r="WAI51" s="467"/>
      <c r="WAJ51" s="467"/>
      <c r="WAK51" s="467"/>
      <c r="WAL51" s="467"/>
      <c r="WAM51" s="467"/>
      <c r="WAN51" s="467"/>
      <c r="WAO51" s="467"/>
      <c r="WAP51" s="467"/>
      <c r="WAQ51" s="467"/>
      <c r="WAR51" s="467"/>
      <c r="WAS51" s="467"/>
      <c r="WAT51" s="467"/>
      <c r="WAU51" s="467"/>
      <c r="WAV51" s="467"/>
      <c r="WAW51" s="467"/>
      <c r="WAX51" s="467"/>
      <c r="WAY51" s="467"/>
      <c r="WAZ51" s="467"/>
      <c r="WBA51" s="467"/>
      <c r="WBB51" s="467"/>
      <c r="WBC51" s="467"/>
      <c r="WBD51" s="467"/>
      <c r="WBE51" s="467"/>
      <c r="WBF51" s="467"/>
      <c r="WBG51" s="467"/>
      <c r="WBH51" s="467"/>
      <c r="WBI51" s="467"/>
      <c r="WBJ51" s="467"/>
      <c r="WBK51" s="467"/>
      <c r="WBL51" s="467"/>
      <c r="WBM51" s="467"/>
      <c r="WBN51" s="467"/>
      <c r="WBO51" s="467"/>
      <c r="WBP51" s="467"/>
      <c r="WBQ51" s="467"/>
      <c r="WBR51" s="467"/>
      <c r="WBS51" s="467"/>
      <c r="WBT51" s="467"/>
      <c r="WBU51" s="467"/>
      <c r="WBV51" s="467"/>
      <c r="WBW51" s="467"/>
      <c r="WBX51" s="467"/>
      <c r="WBY51" s="467"/>
      <c r="WBZ51" s="467"/>
      <c r="WCA51" s="467"/>
      <c r="WCB51" s="467"/>
      <c r="WCC51" s="467"/>
      <c r="WCD51" s="467"/>
      <c r="WCE51" s="467"/>
      <c r="WCF51" s="467"/>
      <c r="WCG51" s="467"/>
      <c r="WCH51" s="467"/>
      <c r="WCI51" s="467"/>
      <c r="WCJ51" s="467"/>
      <c r="WCK51" s="467"/>
      <c r="WCL51" s="467"/>
      <c r="WCM51" s="467"/>
      <c r="WCN51" s="467"/>
      <c r="WCO51" s="467"/>
      <c r="WCP51" s="467"/>
      <c r="WCQ51" s="467"/>
      <c r="WCR51" s="467"/>
      <c r="WCS51" s="467"/>
      <c r="WCT51" s="467"/>
      <c r="WCU51" s="467"/>
      <c r="WCV51" s="467"/>
      <c r="WCW51" s="467"/>
      <c r="WCX51" s="467"/>
      <c r="WCY51" s="467"/>
      <c r="WCZ51" s="467"/>
      <c r="WDA51" s="467"/>
      <c r="WDB51" s="467"/>
      <c r="WDC51" s="467"/>
      <c r="WDD51" s="467"/>
      <c r="WDE51" s="467"/>
      <c r="WDF51" s="467"/>
      <c r="WDG51" s="467"/>
      <c r="WDH51" s="467"/>
      <c r="WDI51" s="467"/>
      <c r="WDJ51" s="467"/>
      <c r="WDK51" s="467"/>
      <c r="WDL51" s="467"/>
      <c r="WDM51" s="467"/>
      <c r="WDN51" s="467"/>
      <c r="WDO51" s="467"/>
      <c r="WDP51" s="467"/>
      <c r="WDQ51" s="467"/>
      <c r="WDR51" s="467"/>
      <c r="WDS51" s="467"/>
      <c r="WDT51" s="467"/>
      <c r="WDU51" s="467"/>
      <c r="WDV51" s="467"/>
      <c r="WDW51" s="467"/>
      <c r="WDX51" s="467"/>
      <c r="WDY51" s="467"/>
      <c r="WDZ51" s="467"/>
      <c r="WEA51" s="467"/>
      <c r="WEB51" s="467"/>
      <c r="WEC51" s="467"/>
      <c r="WED51" s="467"/>
      <c r="WEE51" s="467"/>
      <c r="WEF51" s="467"/>
      <c r="WEG51" s="467"/>
      <c r="WEH51" s="467"/>
      <c r="WEI51" s="467"/>
      <c r="WEJ51" s="467"/>
      <c r="WEK51" s="467"/>
      <c r="WEL51" s="467"/>
      <c r="WEM51" s="467"/>
      <c r="WEN51" s="467"/>
      <c r="WEO51" s="467"/>
      <c r="WEP51" s="467"/>
      <c r="WEQ51" s="467"/>
      <c r="WER51" s="467"/>
      <c r="WES51" s="467"/>
      <c r="WET51" s="467"/>
      <c r="WEU51" s="467"/>
      <c r="WEV51" s="467"/>
      <c r="WEW51" s="467"/>
      <c r="WEX51" s="467"/>
      <c r="WEY51" s="467"/>
      <c r="WEZ51" s="467"/>
      <c r="WFA51" s="467"/>
      <c r="WFB51" s="467"/>
      <c r="WFC51" s="467"/>
      <c r="WFD51" s="467"/>
      <c r="WFE51" s="467"/>
      <c r="WFF51" s="467"/>
      <c r="WFG51" s="467"/>
      <c r="WFH51" s="467"/>
      <c r="WFI51" s="467"/>
      <c r="WFJ51" s="467"/>
      <c r="WFK51" s="467"/>
      <c r="WFL51" s="467"/>
      <c r="WFM51" s="467"/>
      <c r="WFN51" s="467"/>
      <c r="WFO51" s="467"/>
      <c r="WFP51" s="467"/>
      <c r="WFQ51" s="467"/>
      <c r="WFR51" s="467"/>
      <c r="WFS51" s="467"/>
      <c r="WFT51" s="467"/>
      <c r="WFU51" s="467"/>
      <c r="WFV51" s="467"/>
      <c r="WFW51" s="467"/>
      <c r="WFX51" s="467"/>
      <c r="WFY51" s="467"/>
      <c r="WFZ51" s="467"/>
      <c r="WGA51" s="467"/>
      <c r="WGB51" s="467"/>
      <c r="WGC51" s="467"/>
      <c r="WGD51" s="467"/>
      <c r="WGE51" s="467"/>
      <c r="WGF51" s="467"/>
      <c r="WGG51" s="467"/>
      <c r="WGH51" s="467"/>
      <c r="WGI51" s="467"/>
      <c r="WGJ51" s="467"/>
      <c r="WGK51" s="467"/>
      <c r="WGL51" s="467"/>
      <c r="WGM51" s="467"/>
      <c r="WGN51" s="467"/>
      <c r="WGO51" s="467"/>
      <c r="WGP51" s="467"/>
      <c r="WGQ51" s="467"/>
      <c r="WGR51" s="467"/>
      <c r="WGS51" s="467"/>
      <c r="WGT51" s="467"/>
      <c r="WGU51" s="467"/>
      <c r="WGV51" s="467"/>
      <c r="WGW51" s="467"/>
      <c r="WGX51" s="467"/>
      <c r="WGY51" s="467"/>
      <c r="WGZ51" s="467"/>
      <c r="WHA51" s="467"/>
      <c r="WHB51" s="467"/>
      <c r="WHC51" s="467"/>
      <c r="WHD51" s="467"/>
      <c r="WHE51" s="467"/>
      <c r="WHF51" s="467"/>
      <c r="WHG51" s="467"/>
      <c r="WHH51" s="467"/>
      <c r="WHI51" s="467"/>
      <c r="WHJ51" s="467"/>
      <c r="WHK51" s="467"/>
      <c r="WHL51" s="467"/>
      <c r="WHM51" s="467"/>
      <c r="WHN51" s="467"/>
      <c r="WHO51" s="467"/>
      <c r="WHP51" s="467"/>
      <c r="WHQ51" s="467"/>
      <c r="WHR51" s="467"/>
      <c r="WHS51" s="467"/>
      <c r="WHT51" s="467"/>
      <c r="WHU51" s="467"/>
      <c r="WHV51" s="467"/>
      <c r="WHW51" s="467"/>
      <c r="WHX51" s="467"/>
      <c r="WHY51" s="467"/>
      <c r="WHZ51" s="467"/>
      <c r="WIA51" s="467"/>
      <c r="WIB51" s="467"/>
      <c r="WIC51" s="467"/>
      <c r="WID51" s="467"/>
      <c r="WIE51" s="467"/>
      <c r="WIF51" s="467"/>
      <c r="WIG51" s="467"/>
      <c r="WIH51" s="467"/>
      <c r="WII51" s="467"/>
      <c r="WIJ51" s="467"/>
      <c r="WIK51" s="467"/>
      <c r="WIL51" s="467"/>
      <c r="WIM51" s="467"/>
      <c r="WIN51" s="467"/>
      <c r="WIO51" s="467"/>
      <c r="WIP51" s="467"/>
      <c r="WIQ51" s="467"/>
      <c r="WIR51" s="467"/>
      <c r="WIS51" s="467"/>
      <c r="WIT51" s="467"/>
      <c r="WIU51" s="467"/>
      <c r="WIV51" s="467"/>
      <c r="WIW51" s="467"/>
      <c r="WIX51" s="467"/>
      <c r="WIY51" s="467"/>
      <c r="WIZ51" s="467"/>
      <c r="WJA51" s="467"/>
      <c r="WJB51" s="467"/>
      <c r="WJC51" s="467"/>
      <c r="WJD51" s="467"/>
      <c r="WJE51" s="467"/>
      <c r="WJF51" s="467"/>
      <c r="WJG51" s="467"/>
      <c r="WJH51" s="467"/>
      <c r="WJI51" s="467"/>
      <c r="WJJ51" s="467"/>
      <c r="WJK51" s="467"/>
      <c r="WJL51" s="467"/>
      <c r="WJM51" s="467"/>
      <c r="WJN51" s="467"/>
      <c r="WJO51" s="467"/>
      <c r="WJP51" s="467"/>
      <c r="WJQ51" s="467"/>
      <c r="WJR51" s="467"/>
      <c r="WJS51" s="467"/>
      <c r="WJT51" s="467"/>
      <c r="WJU51" s="467"/>
      <c r="WJV51" s="467"/>
      <c r="WJW51" s="467"/>
      <c r="WJX51" s="467"/>
      <c r="WJY51" s="467"/>
      <c r="WJZ51" s="467"/>
      <c r="WKA51" s="467"/>
      <c r="WKB51" s="467"/>
      <c r="WKC51" s="467"/>
      <c r="WKD51" s="467"/>
      <c r="WKE51" s="467"/>
      <c r="WKF51" s="467"/>
      <c r="WKG51" s="467"/>
      <c r="WKH51" s="467"/>
      <c r="WKI51" s="467"/>
      <c r="WKJ51" s="467"/>
      <c r="WKK51" s="467"/>
      <c r="WKL51" s="467"/>
      <c r="WKM51" s="467"/>
      <c r="WKN51" s="467"/>
      <c r="WKO51" s="467"/>
      <c r="WKP51" s="467"/>
      <c r="WKQ51" s="467"/>
      <c r="WKR51" s="467"/>
      <c r="WKS51" s="467"/>
      <c r="WKT51" s="467"/>
      <c r="WKU51" s="467"/>
      <c r="WKV51" s="467"/>
      <c r="WKW51" s="467"/>
      <c r="WKX51" s="467"/>
      <c r="WKY51" s="467"/>
      <c r="WKZ51" s="467"/>
      <c r="WLA51" s="467"/>
      <c r="WLB51" s="467"/>
      <c r="WLC51" s="467"/>
      <c r="WLD51" s="467"/>
      <c r="WLE51" s="467"/>
      <c r="WLF51" s="467"/>
      <c r="WLG51" s="467"/>
      <c r="WLH51" s="467"/>
      <c r="WLI51" s="467"/>
      <c r="WLJ51" s="467"/>
      <c r="WLK51" s="467"/>
      <c r="WLL51" s="467"/>
      <c r="WLM51" s="467"/>
      <c r="WLN51" s="467"/>
      <c r="WLO51" s="467"/>
      <c r="WLP51" s="467"/>
      <c r="WLQ51" s="467"/>
      <c r="WLR51" s="467"/>
      <c r="WLS51" s="467"/>
      <c r="WLT51" s="467"/>
      <c r="WLU51" s="467"/>
      <c r="WLV51" s="467"/>
      <c r="WLW51" s="467"/>
      <c r="WLX51" s="467"/>
      <c r="WLY51" s="467"/>
      <c r="WLZ51" s="467"/>
      <c r="WMA51" s="467"/>
      <c r="WMB51" s="467"/>
      <c r="WMC51" s="467"/>
      <c r="WMD51" s="467"/>
      <c r="WME51" s="467"/>
      <c r="WMF51" s="467"/>
      <c r="WMG51" s="467"/>
      <c r="WMH51" s="467"/>
      <c r="WMI51" s="467"/>
      <c r="WMJ51" s="467"/>
      <c r="WMK51" s="467"/>
      <c r="WML51" s="467"/>
      <c r="WMM51" s="467"/>
      <c r="WMN51" s="467"/>
      <c r="WMO51" s="467"/>
      <c r="WMP51" s="467"/>
      <c r="WMQ51" s="467"/>
      <c r="WMR51" s="467"/>
      <c r="WMS51" s="467"/>
      <c r="WMT51" s="467"/>
      <c r="WMU51" s="467"/>
      <c r="WMV51" s="467"/>
      <c r="WMW51" s="467"/>
      <c r="WMX51" s="467"/>
      <c r="WMY51" s="467"/>
      <c r="WMZ51" s="467"/>
      <c r="WNA51" s="467"/>
      <c r="WNB51" s="467"/>
      <c r="WNC51" s="467"/>
      <c r="WND51" s="467"/>
      <c r="WNE51" s="467"/>
      <c r="WNF51" s="467"/>
      <c r="WNG51" s="467"/>
      <c r="WNH51" s="467"/>
      <c r="WNI51" s="467"/>
      <c r="WNJ51" s="467"/>
      <c r="WNK51" s="467"/>
      <c r="WNL51" s="467"/>
      <c r="WNM51" s="467"/>
      <c r="WNN51" s="467"/>
      <c r="WNO51" s="467"/>
      <c r="WNP51" s="467"/>
      <c r="WNQ51" s="467"/>
      <c r="WNR51" s="467"/>
      <c r="WNS51" s="467"/>
      <c r="WNT51" s="467"/>
      <c r="WNU51" s="467"/>
      <c r="WNV51" s="467"/>
      <c r="WNW51" s="467"/>
      <c r="WNX51" s="467"/>
      <c r="WNY51" s="467"/>
      <c r="WNZ51" s="467"/>
      <c r="WOA51" s="467"/>
      <c r="WOB51" s="467"/>
      <c r="WOC51" s="467"/>
      <c r="WOD51" s="467"/>
      <c r="WOE51" s="467"/>
      <c r="WOF51" s="467"/>
      <c r="WOG51" s="467"/>
      <c r="WOH51" s="467"/>
      <c r="WOI51" s="467"/>
      <c r="WOJ51" s="467"/>
      <c r="WOK51" s="467"/>
      <c r="WOL51" s="467"/>
      <c r="WOM51" s="467"/>
      <c r="WON51" s="467"/>
      <c r="WOO51" s="467"/>
      <c r="WOP51" s="467"/>
      <c r="WOQ51" s="467"/>
      <c r="WOR51" s="467"/>
      <c r="WOS51" s="467"/>
      <c r="WOT51" s="467"/>
      <c r="WOU51" s="467"/>
      <c r="WOV51" s="467"/>
      <c r="WOW51" s="467"/>
      <c r="WOX51" s="467"/>
      <c r="WOY51" s="467"/>
      <c r="WOZ51" s="467"/>
      <c r="WPA51" s="467"/>
      <c r="WPB51" s="467"/>
      <c r="WPC51" s="467"/>
      <c r="WPD51" s="467"/>
      <c r="WPE51" s="467"/>
      <c r="WPF51" s="467"/>
      <c r="WPG51" s="467"/>
      <c r="WPH51" s="467"/>
      <c r="WPI51" s="467"/>
      <c r="WPJ51" s="467"/>
      <c r="WPK51" s="467"/>
      <c r="WPL51" s="467"/>
      <c r="WPM51" s="467"/>
      <c r="WPN51" s="467"/>
      <c r="WPO51" s="467"/>
      <c r="WPP51" s="467"/>
      <c r="WPQ51" s="467"/>
      <c r="WPR51" s="467"/>
      <c r="WPS51" s="467"/>
      <c r="WPT51" s="467"/>
      <c r="WPU51" s="467"/>
      <c r="WPV51" s="467"/>
      <c r="WPW51" s="467"/>
      <c r="WPX51" s="467"/>
      <c r="WPY51" s="467"/>
      <c r="WPZ51" s="467"/>
      <c r="WQA51" s="467"/>
      <c r="WQB51" s="467"/>
      <c r="WQC51" s="467"/>
      <c r="WQD51" s="467"/>
      <c r="WQE51" s="467"/>
      <c r="WQF51" s="467"/>
      <c r="WQG51" s="467"/>
      <c r="WQH51" s="467"/>
      <c r="WQI51" s="467"/>
      <c r="WQJ51" s="467"/>
      <c r="WQK51" s="467"/>
      <c r="WQL51" s="467"/>
      <c r="WQM51" s="467"/>
      <c r="WQN51" s="467"/>
      <c r="WQO51" s="467"/>
      <c r="WQP51" s="467"/>
      <c r="WQQ51" s="467"/>
      <c r="WQR51" s="467"/>
      <c r="WQS51" s="467"/>
      <c r="WQT51" s="467"/>
      <c r="WQU51" s="467"/>
      <c r="WQV51" s="467"/>
      <c r="WQW51" s="467"/>
      <c r="WQX51" s="467"/>
      <c r="WQY51" s="467"/>
      <c r="WQZ51" s="467"/>
      <c r="WRA51" s="467"/>
      <c r="WRB51" s="467"/>
      <c r="WRC51" s="467"/>
      <c r="WRD51" s="467"/>
      <c r="WRE51" s="467"/>
      <c r="WRF51" s="467"/>
      <c r="WRG51" s="467"/>
      <c r="WRH51" s="467"/>
      <c r="WRI51" s="467"/>
      <c r="WRJ51" s="467"/>
      <c r="WRK51" s="467"/>
      <c r="WRL51" s="467"/>
      <c r="WRM51" s="467"/>
      <c r="WRN51" s="467"/>
      <c r="WRO51" s="467"/>
      <c r="WRP51" s="467"/>
      <c r="WRQ51" s="467"/>
      <c r="WRR51" s="467"/>
      <c r="WRS51" s="467"/>
      <c r="WRT51" s="467"/>
      <c r="WRU51" s="467"/>
      <c r="WRV51" s="467"/>
      <c r="WRW51" s="467"/>
      <c r="WRX51" s="467"/>
      <c r="WRY51" s="467"/>
      <c r="WRZ51" s="467"/>
      <c r="WSA51" s="467"/>
      <c r="WSB51" s="467"/>
      <c r="WSC51" s="467"/>
      <c r="WSD51" s="467"/>
      <c r="WSE51" s="467"/>
      <c r="WSF51" s="467"/>
      <c r="WSG51" s="467"/>
      <c r="WSH51" s="467"/>
      <c r="WSI51" s="467"/>
      <c r="WSJ51" s="467"/>
      <c r="WSK51" s="467"/>
      <c r="WSL51" s="467"/>
      <c r="WSM51" s="467"/>
      <c r="WSN51" s="467"/>
      <c r="WSO51" s="467"/>
      <c r="WSP51" s="467"/>
      <c r="WSQ51" s="467"/>
      <c r="WSR51" s="467"/>
      <c r="WSS51" s="467"/>
      <c r="WST51" s="467"/>
      <c r="WSU51" s="467"/>
      <c r="WSV51" s="467"/>
      <c r="WSW51" s="467"/>
      <c r="WSX51" s="467"/>
      <c r="WSY51" s="467"/>
      <c r="WSZ51" s="467"/>
      <c r="WTA51" s="467"/>
      <c r="WTB51" s="467"/>
      <c r="WTC51" s="467"/>
      <c r="WTD51" s="467"/>
      <c r="WTE51" s="467"/>
      <c r="WTF51" s="467"/>
      <c r="WTG51" s="467"/>
      <c r="WTH51" s="467"/>
      <c r="WTI51" s="467"/>
      <c r="WTJ51" s="467"/>
      <c r="WTK51" s="467"/>
      <c r="WTL51" s="467"/>
      <c r="WTM51" s="467"/>
      <c r="WTN51" s="467"/>
      <c r="WTO51" s="467"/>
      <c r="WTP51" s="467"/>
      <c r="WTQ51" s="467"/>
      <c r="WTR51" s="467"/>
      <c r="WTS51" s="467"/>
      <c r="WTT51" s="467"/>
      <c r="WTU51" s="467"/>
      <c r="WTV51" s="467"/>
      <c r="WTW51" s="467"/>
      <c r="WTX51" s="467"/>
      <c r="WTY51" s="467"/>
      <c r="WTZ51" s="467"/>
      <c r="WUA51" s="467"/>
      <c r="WUB51" s="467"/>
      <c r="WUC51" s="467"/>
      <c r="WUD51" s="467"/>
      <c r="WUE51" s="467"/>
      <c r="WUF51" s="467"/>
      <c r="WUG51" s="467"/>
      <c r="WUH51" s="467"/>
      <c r="WUI51" s="467"/>
      <c r="WUJ51" s="467"/>
      <c r="WUK51" s="467"/>
      <c r="WUL51" s="467"/>
      <c r="WUM51" s="467"/>
      <c r="WUN51" s="467"/>
      <c r="WUO51" s="467"/>
      <c r="WUP51" s="467"/>
      <c r="WUQ51" s="467"/>
      <c r="WUR51" s="467"/>
      <c r="WUS51" s="467"/>
      <c r="WUT51" s="467"/>
      <c r="WUU51" s="467"/>
      <c r="WUV51" s="467"/>
      <c r="WUW51" s="467"/>
      <c r="WUX51" s="467"/>
      <c r="WUY51" s="467"/>
      <c r="WUZ51" s="467"/>
      <c r="WVA51" s="467"/>
      <c r="WVB51" s="467"/>
      <c r="WVC51" s="467"/>
      <c r="WVD51" s="467"/>
      <c r="WVE51" s="467"/>
      <c r="WVF51" s="467"/>
      <c r="WVG51" s="467"/>
      <c r="WVH51" s="467"/>
      <c r="WVI51" s="467"/>
      <c r="WVJ51" s="467"/>
      <c r="WVK51" s="467"/>
      <c r="WVL51" s="467"/>
      <c r="WVM51" s="467"/>
      <c r="WVN51" s="467"/>
      <c r="WVO51" s="467"/>
      <c r="WVP51" s="467"/>
      <c r="WVQ51" s="467"/>
      <c r="WVR51" s="467"/>
      <c r="WVS51" s="467"/>
      <c r="WVT51" s="467"/>
      <c r="WVU51" s="467"/>
      <c r="WVV51" s="467"/>
      <c r="WVW51" s="467"/>
      <c r="WVX51" s="467"/>
      <c r="WVY51" s="467"/>
      <c r="WVZ51" s="467"/>
      <c r="WWA51" s="467"/>
      <c r="WWB51" s="467"/>
      <c r="WWC51" s="467"/>
      <c r="WWD51" s="467"/>
      <c r="WWE51" s="467"/>
      <c r="WWF51" s="467"/>
      <c r="WWG51" s="467"/>
      <c r="WWH51" s="467"/>
      <c r="WWI51" s="467"/>
      <c r="WWJ51" s="467"/>
      <c r="WWK51" s="467"/>
      <c r="WWL51" s="467"/>
      <c r="WWM51" s="467"/>
      <c r="WWN51" s="467"/>
      <c r="WWO51" s="467"/>
      <c r="WWP51" s="467"/>
      <c r="WWQ51" s="467"/>
      <c r="WWR51" s="467"/>
      <c r="WWS51" s="467"/>
      <c r="WWT51" s="467"/>
      <c r="WWU51" s="467"/>
      <c r="WWV51" s="467"/>
      <c r="WWW51" s="467"/>
      <c r="WWX51" s="467"/>
      <c r="WWY51" s="467"/>
      <c r="WWZ51" s="467"/>
      <c r="WXA51" s="467"/>
      <c r="WXB51" s="467"/>
      <c r="WXC51" s="467"/>
      <c r="WXD51" s="467"/>
      <c r="WXE51" s="467"/>
      <c r="WXF51" s="467"/>
      <c r="WXG51" s="467"/>
      <c r="WXH51" s="467"/>
      <c r="WXI51" s="467"/>
      <c r="WXJ51" s="467"/>
      <c r="WXK51" s="467"/>
      <c r="WXL51" s="467"/>
      <c r="WXM51" s="467"/>
      <c r="WXN51" s="467"/>
      <c r="WXO51" s="467"/>
      <c r="WXP51" s="467"/>
      <c r="WXQ51" s="467"/>
      <c r="WXR51" s="467"/>
      <c r="WXS51" s="467"/>
      <c r="WXT51" s="467"/>
      <c r="WXU51" s="467"/>
      <c r="WXV51" s="467"/>
      <c r="WXW51" s="467"/>
      <c r="WXX51" s="467"/>
      <c r="WXY51" s="467"/>
      <c r="WXZ51" s="467"/>
      <c r="WYA51" s="467"/>
      <c r="WYB51" s="467"/>
      <c r="WYC51" s="467"/>
      <c r="WYD51" s="467"/>
      <c r="WYE51" s="467"/>
      <c r="WYF51" s="467"/>
      <c r="WYG51" s="467"/>
      <c r="WYH51" s="467"/>
      <c r="WYI51" s="467"/>
      <c r="WYJ51" s="467"/>
      <c r="WYK51" s="467"/>
      <c r="WYL51" s="467"/>
      <c r="WYM51" s="467"/>
      <c r="WYN51" s="467"/>
      <c r="WYO51" s="467"/>
      <c r="WYP51" s="467"/>
      <c r="WYQ51" s="467"/>
      <c r="WYR51" s="467"/>
      <c r="WYS51" s="467"/>
      <c r="WYT51" s="467"/>
      <c r="WYU51" s="467"/>
      <c r="WYV51" s="467"/>
      <c r="WYW51" s="467"/>
      <c r="WYX51" s="467"/>
      <c r="WYY51" s="467"/>
      <c r="WYZ51" s="467"/>
      <c r="WZA51" s="467"/>
      <c r="WZB51" s="467"/>
      <c r="WZC51" s="467"/>
      <c r="WZD51" s="467"/>
      <c r="WZE51" s="467"/>
      <c r="WZF51" s="467"/>
      <c r="WZG51" s="467"/>
      <c r="WZH51" s="467"/>
      <c r="WZI51" s="467"/>
      <c r="WZJ51" s="467"/>
      <c r="WZK51" s="467"/>
      <c r="WZL51" s="467"/>
      <c r="WZM51" s="467"/>
      <c r="WZN51" s="467"/>
      <c r="WZO51" s="467"/>
      <c r="WZP51" s="467"/>
      <c r="WZQ51" s="467"/>
      <c r="WZR51" s="467"/>
      <c r="WZS51" s="467"/>
      <c r="WZT51" s="467"/>
      <c r="WZU51" s="467"/>
      <c r="WZV51" s="467"/>
      <c r="WZW51" s="467"/>
      <c r="WZX51" s="467"/>
      <c r="WZY51" s="467"/>
      <c r="WZZ51" s="467"/>
      <c r="XAA51" s="467"/>
      <c r="XAB51" s="467"/>
      <c r="XAC51" s="467"/>
      <c r="XAD51" s="467"/>
      <c r="XAE51" s="467"/>
      <c r="XAF51" s="467"/>
      <c r="XAG51" s="467"/>
      <c r="XAH51" s="467"/>
      <c r="XAI51" s="467"/>
      <c r="XAJ51" s="467"/>
      <c r="XAK51" s="467"/>
      <c r="XAL51" s="467"/>
      <c r="XAM51" s="467"/>
      <c r="XAN51" s="467"/>
      <c r="XAO51" s="467"/>
      <c r="XAP51" s="467"/>
      <c r="XAQ51" s="467"/>
      <c r="XAR51" s="467"/>
      <c r="XAS51" s="467"/>
      <c r="XAT51" s="467"/>
      <c r="XAU51" s="467"/>
      <c r="XAV51" s="467"/>
      <c r="XAW51" s="467"/>
      <c r="XAX51" s="467"/>
      <c r="XAY51" s="467"/>
      <c r="XAZ51" s="467"/>
      <c r="XBA51" s="467"/>
      <c r="XBB51" s="467"/>
      <c r="XBC51" s="467"/>
      <c r="XBD51" s="467"/>
      <c r="XBE51" s="467"/>
      <c r="XBF51" s="467"/>
      <c r="XBG51" s="467"/>
      <c r="XBH51" s="467"/>
      <c r="XBI51" s="467"/>
      <c r="XBJ51" s="467"/>
      <c r="XBK51" s="467"/>
      <c r="XBL51" s="467"/>
      <c r="XBM51" s="467"/>
      <c r="XBN51" s="467"/>
      <c r="XBO51" s="467"/>
      <c r="XBP51" s="467"/>
      <c r="XBQ51" s="467"/>
      <c r="XBR51" s="467"/>
      <c r="XBS51" s="467"/>
      <c r="XBT51" s="467"/>
      <c r="XBU51" s="467"/>
      <c r="XBV51" s="467"/>
      <c r="XBW51" s="467"/>
      <c r="XBX51" s="467"/>
      <c r="XBY51" s="467"/>
      <c r="XBZ51" s="467"/>
      <c r="XCA51" s="467"/>
      <c r="XCB51" s="467"/>
      <c r="XCC51" s="467"/>
      <c r="XCD51" s="467"/>
      <c r="XCE51" s="467"/>
      <c r="XCF51" s="467"/>
      <c r="XCG51" s="467"/>
      <c r="XCH51" s="467"/>
      <c r="XCI51" s="467"/>
      <c r="XCJ51" s="467"/>
      <c r="XCK51" s="467"/>
      <c r="XCL51" s="467"/>
      <c r="XCM51" s="467"/>
      <c r="XCN51" s="467"/>
      <c r="XCO51" s="467"/>
      <c r="XCP51" s="467"/>
      <c r="XCQ51" s="467"/>
      <c r="XCR51" s="467"/>
      <c r="XCS51" s="467"/>
      <c r="XCT51" s="467"/>
      <c r="XCU51" s="467"/>
      <c r="XCV51" s="467"/>
      <c r="XCW51" s="467"/>
      <c r="XCX51" s="467"/>
      <c r="XCY51" s="467"/>
      <c r="XCZ51" s="467"/>
      <c r="XDA51" s="467"/>
      <c r="XDB51" s="467"/>
      <c r="XDC51" s="467"/>
      <c r="XDD51" s="467"/>
      <c r="XDE51" s="467"/>
      <c r="XDF51" s="467"/>
      <c r="XDG51" s="467"/>
      <c r="XDH51" s="467"/>
      <c r="XDI51" s="467"/>
      <c r="XDJ51" s="467"/>
      <c r="XDK51" s="467"/>
      <c r="XDL51" s="467"/>
      <c r="XDM51" s="467"/>
      <c r="XDN51" s="467"/>
      <c r="XDO51" s="467"/>
      <c r="XDP51" s="467"/>
      <c r="XDQ51" s="467"/>
      <c r="XDR51" s="467"/>
      <c r="XDS51" s="467"/>
      <c r="XDT51" s="467"/>
      <c r="XDU51" s="467"/>
      <c r="XDV51" s="467"/>
      <c r="XDW51" s="467"/>
      <c r="XDX51" s="467"/>
      <c r="XDY51" s="467"/>
      <c r="XDZ51" s="467"/>
      <c r="XEA51" s="467"/>
      <c r="XEB51" s="467"/>
      <c r="XEC51" s="467"/>
      <c r="XED51" s="467"/>
      <c r="XEE51" s="467"/>
      <c r="XEF51" s="467"/>
      <c r="XEG51" s="467"/>
      <c r="XEH51" s="467"/>
      <c r="XEI51" s="467"/>
      <c r="XEJ51" s="467"/>
      <c r="XEK51" s="467"/>
      <c r="XEL51" s="467"/>
      <c r="XEM51" s="467"/>
      <c r="XEN51" s="467"/>
      <c r="XEO51" s="467"/>
      <c r="XEP51" s="467"/>
      <c r="XEQ51" s="467"/>
      <c r="XER51" s="467"/>
      <c r="XES51" s="467"/>
      <c r="XET51" s="467"/>
      <c r="XEU51" s="467"/>
      <c r="XEV51" s="467"/>
      <c r="XEW51" s="467"/>
      <c r="XEX51" s="467"/>
      <c r="XEY51" s="467"/>
      <c r="XEZ51" s="467"/>
      <c r="XFA51" s="467"/>
      <c r="XFB51" s="467"/>
    </row>
    <row r="52" spans="1:16382" s="364" customFormat="1" ht="13" customHeight="1">
      <c r="A52" s="412">
        <f>IF(details!A52="","",details!A52)</f>
        <v>44</v>
      </c>
      <c r="B52" s="394" t="str">
        <f>IF(details!B52="","",details!B52)</f>
        <v>SC</v>
      </c>
      <c r="C52" s="394" t="str">
        <f>IF(details!C52="","",details!C52)</f>
        <v>G</v>
      </c>
      <c r="D52" s="394">
        <f>IF(details!D52="","",details!D52)</f>
        <v>9380</v>
      </c>
      <c r="E52" s="401">
        <f>IF(details!E52="","",details!E52)</f>
        <v>11444</v>
      </c>
      <c r="F52" s="72">
        <f>IF(details!F52="","",details!F52)</f>
        <v>35894</v>
      </c>
      <c r="G52" s="89" t="str">
        <f>IF(details!G52="","",details!G52)</f>
        <v>A 044</v>
      </c>
      <c r="H52" s="89" t="str">
        <f>IF(details!H52="","",details!H52)</f>
        <v>B 044</v>
      </c>
      <c r="I52" s="89" t="str">
        <f>IF(details!I52="","",details!I52)</f>
        <v>C 044</v>
      </c>
      <c r="J52" s="394">
        <f>IF(details!J52="","",details!J52)</f>
        <v>5</v>
      </c>
      <c r="K52" s="394">
        <f>IF(details!K52="","",details!K52)</f>
        <v>6</v>
      </c>
      <c r="L52" s="394">
        <f>IF(details!L52="","",details!L52)</f>
        <v>5</v>
      </c>
      <c r="M52" s="205">
        <f t="shared" si="171"/>
        <v>16</v>
      </c>
      <c r="N52" s="394">
        <f>IF(details!M52="","",details!M52)</f>
        <v>35</v>
      </c>
      <c r="O52" s="205">
        <f t="shared" si="172"/>
        <v>51</v>
      </c>
      <c r="P52" s="394">
        <f>IF(details!N52="","",details!N52)</f>
        <v>54</v>
      </c>
      <c r="Q52" s="392">
        <f t="shared" si="173"/>
        <v>105</v>
      </c>
      <c r="R52" s="409">
        <f t="shared" si="282"/>
        <v>0</v>
      </c>
      <c r="S52" s="66">
        <f t="shared" si="39"/>
        <v>200</v>
      </c>
      <c r="T52" s="409" t="str">
        <f t="shared" si="311"/>
        <v/>
      </c>
      <c r="U52" s="409" t="str">
        <f t="shared" si="40"/>
        <v>P</v>
      </c>
      <c r="V52" s="409" t="str">
        <f t="shared" si="312"/>
        <v>II</v>
      </c>
      <c r="W52" s="394">
        <f>IF(details!O52="","",details!O52)</f>
        <v>5</v>
      </c>
      <c r="X52" s="394">
        <f>IF(details!P52="","",details!P52)</f>
        <v>8</v>
      </c>
      <c r="Y52" s="394">
        <f>IF(details!Q52="","",details!Q52)</f>
        <v>7</v>
      </c>
      <c r="Z52" s="205">
        <f t="shared" si="174"/>
        <v>20</v>
      </c>
      <c r="AA52" s="394">
        <f>IF(details!R52="","",details!R52)</f>
        <v>28</v>
      </c>
      <c r="AB52" s="205">
        <f t="shared" si="175"/>
        <v>48</v>
      </c>
      <c r="AC52" s="394">
        <f>IF(details!S52="","",details!S52)</f>
        <v>42</v>
      </c>
      <c r="AD52" s="392">
        <f t="shared" si="176"/>
        <v>90</v>
      </c>
      <c r="AE52" s="409">
        <f t="shared" si="281"/>
        <v>0</v>
      </c>
      <c r="AF52" s="66">
        <f t="shared" si="45"/>
        <v>200</v>
      </c>
      <c r="AG52" s="409" t="str">
        <f t="shared" si="313"/>
        <v/>
      </c>
      <c r="AH52" s="409" t="str">
        <f>IF(OR($E52="NSO",$E52="",AC52=""),"",IF(OR(AG52="AB",AC52="ab"),"AB",IF(AC52="ML","RE",IF(AND(AD52&gt;=36%*AF52,AC52&gt;=20),"P",IF(AND(AD52&gt;=34%*AF52,#REF!=0,AC52&gt;=20),"G2",IF(AND(AD52&gt;=31%*AF52,#REF!=0,AC52&gt;=20),"G1",IF(AD52&gt;=25%*AF52,"S","F")))))))</f>
        <v>P</v>
      </c>
      <c r="AI52" s="409" t="str">
        <f t="shared" si="314"/>
        <v>III</v>
      </c>
      <c r="AJ52" s="394" t="str">
        <f>IF(details!T52="","",details!T52)</f>
        <v>a</v>
      </c>
      <c r="AK52" s="89" t="str">
        <f t="shared" si="177"/>
        <v>PHYSICS</v>
      </c>
      <c r="AL52" s="394">
        <f>IF(details!U52="","",details!U52)</f>
        <v>7</v>
      </c>
      <c r="AM52" s="394">
        <f>IF(details!V52="","",details!V52)</f>
        <v>9</v>
      </c>
      <c r="AN52" s="394">
        <f>IF(details!W52="","",details!W52)</f>
        <v>10</v>
      </c>
      <c r="AO52" s="205">
        <f t="shared" si="178"/>
        <v>26</v>
      </c>
      <c r="AP52" s="394">
        <f>IF(details!X52="","",details!X52)</f>
        <v>15</v>
      </c>
      <c r="AQ52" s="394">
        <f>IF(details!Y52="","",details!Y52)</f>
        <v>13</v>
      </c>
      <c r="AR52" s="205">
        <f t="shared" si="179"/>
        <v>28</v>
      </c>
      <c r="AS52" s="205">
        <f t="shared" si="180"/>
        <v>41</v>
      </c>
      <c r="AT52" s="205">
        <f t="shared" si="181"/>
        <v>54</v>
      </c>
      <c r="AU52" s="394">
        <f>IF(details!Z52="","",details!Z52)</f>
        <v>28</v>
      </c>
      <c r="AV52" s="394">
        <f>IF(details!AA52="","",details!AA52)</f>
        <v>22</v>
      </c>
      <c r="AW52" s="205">
        <f t="shared" si="182"/>
        <v>50</v>
      </c>
      <c r="AX52" s="205">
        <f t="shared" si="183"/>
        <v>69</v>
      </c>
      <c r="AY52" s="205">
        <f t="shared" si="184"/>
        <v>35</v>
      </c>
      <c r="AZ52" s="401">
        <f t="shared" si="185"/>
        <v>104</v>
      </c>
      <c r="BA52" s="332">
        <f t="shared" si="186"/>
        <v>0</v>
      </c>
      <c r="BB52" s="409">
        <f t="shared" si="187"/>
        <v>0</v>
      </c>
      <c r="BC52" s="66">
        <f t="shared" si="188"/>
        <v>70</v>
      </c>
      <c r="BD52" s="66">
        <f t="shared" si="189"/>
        <v>30</v>
      </c>
      <c r="BE52" s="66">
        <f t="shared" si="190"/>
        <v>150</v>
      </c>
      <c r="BF52" s="66">
        <f t="shared" si="93"/>
        <v>50</v>
      </c>
      <c r="BG52" s="332">
        <f t="shared" si="94"/>
        <v>200</v>
      </c>
      <c r="BH52" s="409" t="str">
        <f t="shared" si="95"/>
        <v/>
      </c>
      <c r="BI52" s="66" t="str">
        <f t="shared" si="96"/>
        <v>P</v>
      </c>
      <c r="BJ52" s="66" t="str">
        <f t="shared" si="97"/>
        <v>P</v>
      </c>
      <c r="BK52" s="409" t="str">
        <f t="shared" si="98"/>
        <v>II</v>
      </c>
      <c r="BL52" s="394" t="str">
        <f>IF(details!AB52="","",details!AB52)</f>
        <v>A</v>
      </c>
      <c r="BM52" s="89" t="str">
        <f t="shared" si="191"/>
        <v>CHEMISTRY</v>
      </c>
      <c r="BN52" s="394">
        <f>IF(details!AC52="","",details!AC52)</f>
        <v>7</v>
      </c>
      <c r="BO52" s="394">
        <f>IF(details!AD52="","",details!AD52)</f>
        <v>7</v>
      </c>
      <c r="BP52" s="394">
        <f>IF(details!AE52="","",details!AE52)</f>
        <v>8</v>
      </c>
      <c r="BQ52" s="205">
        <f t="shared" si="192"/>
        <v>22</v>
      </c>
      <c r="BR52" s="394">
        <f>IF(details!AF52="","",details!AF52)</f>
        <v>20</v>
      </c>
      <c r="BS52" s="394">
        <f>IF(details!AG52="","",details!AG52)</f>
        <v>18</v>
      </c>
      <c r="BT52" s="205">
        <f t="shared" si="193"/>
        <v>38</v>
      </c>
      <c r="BU52" s="205">
        <f t="shared" si="194"/>
        <v>42</v>
      </c>
      <c r="BV52" s="205">
        <f t="shared" si="195"/>
        <v>60</v>
      </c>
      <c r="BW52" s="394">
        <f>IF(details!AH52="","",details!AH52)</f>
        <v>33</v>
      </c>
      <c r="BX52" s="394">
        <f>IF(details!AI52="","",details!AI52)</f>
        <v>27</v>
      </c>
      <c r="BY52" s="205">
        <f t="shared" si="196"/>
        <v>60</v>
      </c>
      <c r="BZ52" s="205">
        <f t="shared" si="197"/>
        <v>75</v>
      </c>
      <c r="CA52" s="205">
        <f t="shared" si="198"/>
        <v>45</v>
      </c>
      <c r="CB52" s="401">
        <f t="shared" si="199"/>
        <v>120</v>
      </c>
      <c r="CC52" s="332">
        <f t="shared" si="56"/>
        <v>0</v>
      </c>
      <c r="CD52" s="409">
        <f t="shared" si="57"/>
        <v>0</v>
      </c>
      <c r="CE52" s="66">
        <f t="shared" si="58"/>
        <v>70</v>
      </c>
      <c r="CF52" s="66">
        <f t="shared" si="200"/>
        <v>30</v>
      </c>
      <c r="CG52" s="66">
        <f t="shared" si="201"/>
        <v>150</v>
      </c>
      <c r="CH52" s="66">
        <f t="shared" si="61"/>
        <v>50</v>
      </c>
      <c r="CI52" s="332">
        <f t="shared" si="62"/>
        <v>200</v>
      </c>
      <c r="CJ52" s="409" t="str">
        <f t="shared" si="63"/>
        <v/>
      </c>
      <c r="CK52" s="66" t="str">
        <f t="shared" si="64"/>
        <v>P</v>
      </c>
      <c r="CL52" s="66" t="str">
        <f t="shared" si="65"/>
        <v>P</v>
      </c>
      <c r="CM52" s="409" t="str">
        <f t="shared" si="66"/>
        <v>I</v>
      </c>
      <c r="CN52" s="394" t="str">
        <f>IF(details!AJ52="","",details!AJ52)</f>
        <v>a</v>
      </c>
      <c r="CO52" s="89" t="str">
        <f t="shared" si="202"/>
        <v>BIOLOGY</v>
      </c>
      <c r="CP52" s="394">
        <f>IF(details!AK52="","",details!AK52)</f>
        <v>9</v>
      </c>
      <c r="CQ52" s="394">
        <f>IF(details!AL52="","",details!AL52)</f>
        <v>7</v>
      </c>
      <c r="CR52" s="394">
        <f>IF(details!AM52="","",details!AM52)</f>
        <v>10</v>
      </c>
      <c r="CS52" s="205">
        <f t="shared" si="203"/>
        <v>26</v>
      </c>
      <c r="CT52" s="394">
        <f>IF(details!AN52="","",details!AN52)</f>
        <v>23</v>
      </c>
      <c r="CU52" s="394">
        <f>IF(details!AO52="","",details!AO52)</f>
        <v>15</v>
      </c>
      <c r="CV52" s="205">
        <f t="shared" si="204"/>
        <v>38</v>
      </c>
      <c r="CW52" s="205">
        <f t="shared" si="205"/>
        <v>49</v>
      </c>
      <c r="CX52" s="205">
        <f t="shared" si="206"/>
        <v>64</v>
      </c>
      <c r="CY52" s="394">
        <f>IF(details!AP52="","",details!AP52)</f>
        <v>34</v>
      </c>
      <c r="CZ52" s="394">
        <f>IF(details!AQ52="","",details!AQ52)</f>
        <v>27</v>
      </c>
      <c r="DA52" s="205">
        <f t="shared" si="207"/>
        <v>61</v>
      </c>
      <c r="DB52" s="205">
        <f t="shared" si="208"/>
        <v>83</v>
      </c>
      <c r="DC52" s="205">
        <f t="shared" si="209"/>
        <v>42</v>
      </c>
      <c r="DD52" s="401">
        <f t="shared" si="210"/>
        <v>125</v>
      </c>
      <c r="DE52" s="332">
        <f t="shared" si="75"/>
        <v>0</v>
      </c>
      <c r="DF52" s="409">
        <f t="shared" si="76"/>
        <v>0</v>
      </c>
      <c r="DG52" s="66">
        <f t="shared" si="77"/>
        <v>70</v>
      </c>
      <c r="DH52" s="66">
        <f t="shared" si="211"/>
        <v>30</v>
      </c>
      <c r="DI52" s="66">
        <f t="shared" si="79"/>
        <v>150</v>
      </c>
      <c r="DJ52" s="66">
        <f t="shared" si="80"/>
        <v>50</v>
      </c>
      <c r="DK52" s="332">
        <f t="shared" si="81"/>
        <v>200</v>
      </c>
      <c r="DL52" s="409" t="str">
        <f t="shared" si="82"/>
        <v/>
      </c>
      <c r="DM52" s="66" t="str">
        <f t="shared" si="83"/>
        <v>P</v>
      </c>
      <c r="DN52" s="66" t="str">
        <f t="shared" si="84"/>
        <v>P</v>
      </c>
      <c r="DO52" s="409" t="str">
        <f t="shared" si="85"/>
        <v>I</v>
      </c>
      <c r="DP52" s="66">
        <f t="shared" si="86"/>
        <v>0</v>
      </c>
      <c r="DQ52" s="394">
        <f>IF(details!AR52="","",details!AR52)</f>
        <v>10</v>
      </c>
      <c r="DR52" s="394">
        <f>IF(details!AS52="","",details!AS52)</f>
        <v>10</v>
      </c>
      <c r="DS52" s="394">
        <f>IF(details!AT52="","",details!AT52)</f>
        <v>10</v>
      </c>
      <c r="DT52" s="205">
        <f t="shared" si="212"/>
        <v>30</v>
      </c>
      <c r="DU52" s="394">
        <f>IF(details!AU52="","",details!AU52)</f>
        <v>41</v>
      </c>
      <c r="DV52" s="205">
        <f t="shared" si="213"/>
        <v>71</v>
      </c>
      <c r="DW52" s="394">
        <f>IF(details!AV52="","",details!AV52)</f>
        <v>45</v>
      </c>
      <c r="DX52" s="392">
        <f t="shared" si="214"/>
        <v>116</v>
      </c>
      <c r="DY52" s="409">
        <f t="shared" si="215"/>
        <v>0</v>
      </c>
      <c r="DZ52" s="409">
        <f t="shared" si="216"/>
        <v>0</v>
      </c>
      <c r="EA52" s="66">
        <f t="shared" si="217"/>
        <v>200</v>
      </c>
      <c r="EB52" s="409" t="str">
        <f t="shared" si="218"/>
        <v/>
      </c>
      <c r="EC52" s="409" t="str">
        <f t="shared" si="315"/>
        <v>C</v>
      </c>
      <c r="ED52" s="394">
        <f>IF(details!AW52="","",details!AW52)</f>
        <v>22</v>
      </c>
      <c r="EE52" s="394">
        <f>IF(details!AX52="","",details!AX52)</f>
        <v>26</v>
      </c>
      <c r="EF52" s="394">
        <f>IF(details!AY52="","",details!AY52)</f>
        <v>30</v>
      </c>
      <c r="EG52" s="392">
        <f t="shared" si="219"/>
        <v>78</v>
      </c>
      <c r="EH52" s="409">
        <f t="shared" si="220"/>
        <v>0</v>
      </c>
      <c r="EI52" s="409">
        <f t="shared" si="221"/>
        <v>0</v>
      </c>
      <c r="EJ52" s="66">
        <f t="shared" si="222"/>
        <v>100</v>
      </c>
      <c r="EK52" s="409" t="str">
        <f t="shared" si="223"/>
        <v/>
      </c>
      <c r="EL52" s="409" t="str">
        <f t="shared" si="316"/>
        <v>B</v>
      </c>
      <c r="EM52" s="409" t="str">
        <f t="shared" si="317"/>
        <v>II</v>
      </c>
      <c r="EN52" s="409" t="str">
        <f t="shared" si="318"/>
        <v>III</v>
      </c>
      <c r="EO52" s="409" t="str">
        <f t="shared" si="319"/>
        <v>II</v>
      </c>
      <c r="EP52" s="409" t="str">
        <f t="shared" si="224"/>
        <v>I</v>
      </c>
      <c r="EQ52" s="409" t="str">
        <f t="shared" si="225"/>
        <v>I</v>
      </c>
      <c r="ER52" s="409">
        <f t="shared" si="226"/>
        <v>0</v>
      </c>
      <c r="ES52" s="409">
        <f t="shared" si="227"/>
        <v>0</v>
      </c>
      <c r="ET52" s="409">
        <f t="shared" si="228"/>
        <v>0</v>
      </c>
      <c r="EU52" s="409">
        <f t="shared" si="229"/>
        <v>0</v>
      </c>
      <c r="EV52" s="409">
        <f t="shared" si="230"/>
        <v>0</v>
      </c>
      <c r="EW52" s="409" t="str">
        <f t="shared" si="231"/>
        <v/>
      </c>
      <c r="EX52" s="74" t="str">
        <f t="shared" si="320"/>
        <v>PASS</v>
      </c>
      <c r="EY52" s="68" t="str">
        <f>IF(details!CF52="","",details!CF52)</f>
        <v/>
      </c>
      <c r="EZ52" s="69" t="str">
        <f>IF(details!CG52="","",details!CG52)</f>
        <v/>
      </c>
      <c r="FA52" s="68" t="str">
        <f>IF(details!CJ52="","",details!CJ52)</f>
        <v/>
      </c>
      <c r="FB52" s="69" t="str">
        <f>IF(details!CK52="","",details!CK52)</f>
        <v/>
      </c>
      <c r="FC52" s="68" t="str">
        <f>IF(details!CN52="","",details!CN52)</f>
        <v/>
      </c>
      <c r="FD52" s="69" t="str">
        <f>IF(details!CO52="","",details!CO52)</f>
        <v/>
      </c>
      <c r="FE52" s="68" t="str">
        <f>IF(details!CR52="","",details!CR52)</f>
        <v/>
      </c>
      <c r="FF52" s="69" t="str">
        <f>IF(details!CS52="","",details!CS52)</f>
        <v/>
      </c>
      <c r="FG52" s="68">
        <f>IF(details!CV52="","",details!CV52)</f>
        <v>44</v>
      </c>
      <c r="FH52" s="69">
        <f>IF(details!CW52="","",details!CW52)</f>
        <v>0</v>
      </c>
      <c r="FI52" s="343">
        <f t="shared" si="250"/>
        <v>0</v>
      </c>
      <c r="FJ52" s="394" t="str">
        <f t="shared" si="321"/>
        <v>II</v>
      </c>
      <c r="FK52" s="394" t="str">
        <f t="shared" si="232"/>
        <v/>
      </c>
      <c r="FL52" s="460" t="str">
        <f t="shared" si="322"/>
        <v/>
      </c>
      <c r="FM52" s="394" t="str">
        <f t="shared" si="323"/>
        <v>III</v>
      </c>
      <c r="FN52" s="77" t="str">
        <f t="shared" si="233"/>
        <v/>
      </c>
      <c r="FO52" s="460" t="str">
        <f t="shared" si="324"/>
        <v/>
      </c>
      <c r="FP52" s="78" t="str">
        <f t="shared" si="325"/>
        <v>II</v>
      </c>
      <c r="FQ52" s="394" t="str">
        <f t="shared" si="326"/>
        <v>II</v>
      </c>
      <c r="FR52" s="394" t="str">
        <f t="shared" si="234"/>
        <v/>
      </c>
      <c r="FS52" s="394" t="str">
        <f t="shared" si="235"/>
        <v/>
      </c>
      <c r="FT52" s="394" t="str">
        <f t="shared" si="236"/>
        <v/>
      </c>
      <c r="FU52" s="364" t="str">
        <f t="shared" si="237"/>
        <v/>
      </c>
      <c r="FV52" s="394" t="str">
        <f t="shared" si="238"/>
        <v/>
      </c>
      <c r="FW52" s="394" t="str">
        <f t="shared" si="239"/>
        <v/>
      </c>
      <c r="FX52" s="394" t="str">
        <f t="shared" si="240"/>
        <v/>
      </c>
      <c r="FY52" s="394" t="str">
        <f t="shared" si="327"/>
        <v/>
      </c>
      <c r="FZ52" s="461" t="str">
        <f t="shared" si="328"/>
        <v/>
      </c>
      <c r="GA52" s="78" t="str">
        <f t="shared" si="329"/>
        <v>I</v>
      </c>
      <c r="GB52" s="394" t="str">
        <f t="shared" si="330"/>
        <v>I</v>
      </c>
      <c r="GC52" s="394" t="str">
        <f t="shared" si="331"/>
        <v/>
      </c>
      <c r="GD52" s="394" t="str">
        <f t="shared" si="332"/>
        <v/>
      </c>
      <c r="GE52" s="394" t="str">
        <f t="shared" si="333"/>
        <v/>
      </c>
      <c r="GF52" s="462" t="str">
        <f t="shared" si="241"/>
        <v/>
      </c>
      <c r="GG52" s="397" t="str">
        <f t="shared" si="242"/>
        <v/>
      </c>
      <c r="GH52" s="394" t="str">
        <f t="shared" si="243"/>
        <v/>
      </c>
      <c r="GI52" s="394" t="str">
        <f t="shared" si="244"/>
        <v/>
      </c>
      <c r="GJ52" s="394" t="str">
        <f t="shared" si="334"/>
        <v/>
      </c>
      <c r="GK52" s="461" t="str">
        <f t="shared" si="335"/>
        <v/>
      </c>
      <c r="GL52" s="78" t="str">
        <f t="shared" si="336"/>
        <v>I</v>
      </c>
      <c r="GM52" s="394" t="str">
        <f t="shared" si="337"/>
        <v>I</v>
      </c>
      <c r="GN52" s="394" t="str">
        <f t="shared" si="338"/>
        <v/>
      </c>
      <c r="GO52" s="394" t="str">
        <f t="shared" si="339"/>
        <v/>
      </c>
      <c r="GP52" s="394" t="str">
        <f t="shared" si="340"/>
        <v/>
      </c>
      <c r="GQ52" s="394" t="str">
        <f t="shared" si="245"/>
        <v/>
      </c>
      <c r="GR52" s="394" t="str">
        <f t="shared" si="246"/>
        <v/>
      </c>
      <c r="GS52" s="394" t="str">
        <f t="shared" si="247"/>
        <v/>
      </c>
      <c r="GT52" s="394" t="str">
        <f t="shared" si="248"/>
        <v/>
      </c>
      <c r="GU52" s="394" t="str">
        <f t="shared" si="341"/>
        <v/>
      </c>
      <c r="GV52" s="461" t="str">
        <f t="shared" si="342"/>
        <v/>
      </c>
      <c r="GW52" s="394" t="str">
        <f t="shared" si="343"/>
        <v>C</v>
      </c>
      <c r="GX52" s="394" t="str">
        <f t="shared" si="344"/>
        <v>B</v>
      </c>
      <c r="GY52" s="394" t="str">
        <f t="shared" si="345"/>
        <v xml:space="preserve">    </v>
      </c>
      <c r="GZ52" s="394" t="str">
        <f t="shared" si="346"/>
        <v xml:space="preserve">    </v>
      </c>
      <c r="HA52" s="394" t="str">
        <f t="shared" si="347"/>
        <v xml:space="preserve">    </v>
      </c>
      <c r="HB52" s="394" t="str">
        <f t="shared" si="348"/>
        <v xml:space="preserve">        </v>
      </c>
      <c r="HC52" s="394" t="str">
        <f t="shared" si="349"/>
        <v xml:space="preserve">    </v>
      </c>
      <c r="HD52" s="394" t="str">
        <f t="shared" si="350"/>
        <v>PASS</v>
      </c>
      <c r="HE52" s="67">
        <f t="shared" si="351"/>
        <v>544</v>
      </c>
      <c r="HF52" s="73">
        <f t="shared" si="352"/>
        <v>54.4</v>
      </c>
      <c r="HG52" s="394" t="str">
        <f t="shared" si="353"/>
        <v>II</v>
      </c>
      <c r="HH52" s="75">
        <f t="shared" si="354"/>
        <v>54.4</v>
      </c>
      <c r="HI52" s="76">
        <f t="shared" si="249"/>
        <v>27.999999999999975</v>
      </c>
      <c r="HJ52" s="394" t="str">
        <f>IF(OR(HD52="SUPPL.",HD52="RE-EXAM."),'result subject-wise'!AR52,HD52)</f>
        <v>PASS</v>
      </c>
      <c r="HK52" s="463" t="str">
        <f t="shared" si="355"/>
        <v/>
      </c>
      <c r="HL52" s="464">
        <f t="shared" si="356"/>
        <v>54.4</v>
      </c>
      <c r="HM52" s="394" t="str">
        <f t="shared" si="357"/>
        <v>II</v>
      </c>
      <c r="HN52" s="304"/>
      <c r="HP52" s="465" t="str">
        <f>'full report'!V1178</f>
        <v/>
      </c>
      <c r="HQ52" s="466"/>
      <c r="HR52" s="373"/>
      <c r="HS52" s="373"/>
      <c r="HT52" s="373"/>
      <c r="HU52" s="373"/>
      <c r="HV52" s="373"/>
      <c r="HW52" s="373"/>
      <c r="HX52" s="373"/>
      <c r="HY52" s="373"/>
      <c r="HZ52" s="373"/>
      <c r="IA52" s="373"/>
      <c r="IB52" s="373"/>
      <c r="IC52" s="373"/>
      <c r="ID52" s="373"/>
      <c r="IE52" s="373"/>
      <c r="JJ52" s="467"/>
      <c r="JK52" s="467"/>
      <c r="JL52" s="467"/>
      <c r="JM52" s="467"/>
      <c r="JN52" s="467"/>
      <c r="JO52" s="467"/>
      <c r="JP52" s="467"/>
      <c r="JQ52" s="467"/>
      <c r="JR52" s="467"/>
      <c r="JS52" s="467"/>
      <c r="JT52" s="467"/>
      <c r="JU52" s="467"/>
      <c r="JV52" s="467"/>
      <c r="JW52" s="467"/>
      <c r="JX52" s="467"/>
      <c r="JY52" s="467"/>
      <c r="JZ52" s="467"/>
      <c r="KA52" s="467"/>
      <c r="KB52" s="467"/>
      <c r="KC52" s="467"/>
      <c r="KD52" s="467"/>
      <c r="KE52" s="467"/>
      <c r="KF52" s="467"/>
      <c r="KG52" s="467"/>
      <c r="KH52" s="467"/>
      <c r="KI52" s="467"/>
      <c r="KJ52" s="467"/>
      <c r="KK52" s="467"/>
      <c r="KL52" s="467"/>
      <c r="KM52" s="467"/>
      <c r="KN52" s="467"/>
      <c r="KO52" s="467"/>
      <c r="KP52" s="467"/>
      <c r="KQ52" s="467"/>
      <c r="KR52" s="467"/>
      <c r="KS52" s="467"/>
      <c r="KT52" s="467"/>
      <c r="KU52" s="467"/>
      <c r="KV52" s="467"/>
      <c r="KW52" s="467"/>
      <c r="KX52" s="467"/>
      <c r="KY52" s="467"/>
      <c r="KZ52" s="467"/>
      <c r="LA52" s="467"/>
      <c r="LB52" s="467"/>
      <c r="LC52" s="467"/>
      <c r="LD52" s="467"/>
      <c r="LE52" s="467"/>
      <c r="LF52" s="467"/>
      <c r="LG52" s="467"/>
      <c r="LH52" s="467"/>
      <c r="LI52" s="467"/>
      <c r="LJ52" s="467"/>
      <c r="LK52" s="467"/>
      <c r="LL52" s="467"/>
      <c r="LM52" s="467"/>
      <c r="LN52" s="467"/>
      <c r="LO52" s="467"/>
      <c r="LP52" s="467"/>
      <c r="LQ52" s="467"/>
      <c r="LR52" s="467"/>
      <c r="LS52" s="467"/>
      <c r="LT52" s="467"/>
      <c r="LU52" s="467"/>
      <c r="LV52" s="467"/>
      <c r="LW52" s="467"/>
      <c r="LX52" s="467"/>
      <c r="LY52" s="467"/>
      <c r="LZ52" s="467"/>
      <c r="MA52" s="467"/>
      <c r="MB52" s="467"/>
      <c r="MC52" s="467"/>
      <c r="MD52" s="467"/>
      <c r="ME52" s="467"/>
      <c r="MF52" s="467"/>
      <c r="MG52" s="467"/>
      <c r="MH52" s="467"/>
      <c r="MI52" s="467"/>
      <c r="MJ52" s="467"/>
      <c r="MK52" s="467"/>
      <c r="ML52" s="467"/>
      <c r="MM52" s="467"/>
      <c r="MN52" s="467"/>
      <c r="MO52" s="467"/>
      <c r="MP52" s="467"/>
      <c r="MQ52" s="467"/>
      <c r="MR52" s="467"/>
      <c r="MS52" s="467"/>
      <c r="MT52" s="467"/>
      <c r="MU52" s="467"/>
      <c r="MV52" s="467"/>
      <c r="MW52" s="467"/>
      <c r="MX52" s="467"/>
      <c r="MY52" s="467"/>
      <c r="MZ52" s="467"/>
      <c r="NA52" s="467"/>
      <c r="NB52" s="467"/>
      <c r="NC52" s="467"/>
      <c r="ND52" s="467"/>
      <c r="NE52" s="467"/>
      <c r="NF52" s="467"/>
      <c r="NG52" s="467"/>
      <c r="NH52" s="467"/>
      <c r="NI52" s="467"/>
      <c r="NJ52" s="467"/>
      <c r="NK52" s="467"/>
      <c r="NL52" s="467"/>
      <c r="NM52" s="467"/>
      <c r="NN52" s="467"/>
      <c r="NO52" s="467"/>
      <c r="NP52" s="467"/>
      <c r="NQ52" s="467"/>
      <c r="NR52" s="467"/>
      <c r="NS52" s="467"/>
      <c r="NT52" s="467"/>
      <c r="NU52" s="467"/>
      <c r="NV52" s="467"/>
      <c r="NW52" s="467"/>
      <c r="NX52" s="467"/>
      <c r="NY52" s="467"/>
      <c r="NZ52" s="467"/>
      <c r="OA52" s="467"/>
      <c r="OB52" s="467"/>
      <c r="OC52" s="467"/>
      <c r="OD52" s="467"/>
      <c r="OE52" s="467"/>
      <c r="OF52" s="467"/>
      <c r="OG52" s="467"/>
      <c r="OH52" s="467"/>
      <c r="OI52" s="467"/>
      <c r="OJ52" s="467"/>
      <c r="OK52" s="467"/>
      <c r="OL52" s="467"/>
      <c r="OM52" s="467"/>
      <c r="ON52" s="467"/>
      <c r="OO52" s="467"/>
      <c r="OP52" s="467"/>
      <c r="OQ52" s="467"/>
      <c r="OR52" s="467"/>
      <c r="OS52" s="467"/>
      <c r="OT52" s="467"/>
      <c r="OU52" s="467"/>
      <c r="OV52" s="467"/>
      <c r="OW52" s="467"/>
      <c r="OX52" s="467"/>
      <c r="OY52" s="467"/>
      <c r="OZ52" s="467"/>
      <c r="PA52" s="467"/>
      <c r="PB52" s="467"/>
      <c r="PC52" s="467"/>
      <c r="PD52" s="467"/>
      <c r="PE52" s="467"/>
      <c r="PF52" s="467"/>
      <c r="PG52" s="467"/>
      <c r="PH52" s="467"/>
      <c r="PI52" s="467"/>
      <c r="PJ52" s="467"/>
      <c r="PK52" s="467"/>
      <c r="PL52" s="467"/>
      <c r="PM52" s="467"/>
      <c r="PN52" s="467"/>
      <c r="PO52" s="467"/>
      <c r="PP52" s="467"/>
      <c r="PQ52" s="467"/>
      <c r="PR52" s="467"/>
      <c r="PS52" s="467"/>
      <c r="PT52" s="467"/>
      <c r="PU52" s="467"/>
      <c r="PV52" s="467"/>
      <c r="PW52" s="467"/>
      <c r="PX52" s="467"/>
      <c r="PY52" s="467"/>
      <c r="PZ52" s="467"/>
      <c r="QA52" s="467"/>
      <c r="QB52" s="467"/>
      <c r="QC52" s="467"/>
      <c r="QD52" s="467"/>
      <c r="QE52" s="467"/>
      <c r="QF52" s="467"/>
      <c r="QG52" s="467"/>
      <c r="QH52" s="467"/>
      <c r="QI52" s="467"/>
      <c r="QJ52" s="467"/>
      <c r="QK52" s="467"/>
      <c r="QL52" s="467"/>
      <c r="QM52" s="467"/>
      <c r="QN52" s="467"/>
      <c r="QO52" s="467"/>
      <c r="QP52" s="467"/>
      <c r="QQ52" s="467"/>
      <c r="QR52" s="467"/>
      <c r="QS52" s="467"/>
      <c r="QT52" s="467"/>
      <c r="QU52" s="467"/>
      <c r="QV52" s="467"/>
      <c r="QW52" s="467"/>
      <c r="QX52" s="467"/>
      <c r="QY52" s="467"/>
      <c r="QZ52" s="467"/>
      <c r="RA52" s="467"/>
      <c r="RB52" s="467"/>
      <c r="RC52" s="467"/>
      <c r="RD52" s="467"/>
      <c r="RE52" s="467"/>
      <c r="RF52" s="467"/>
      <c r="RG52" s="467"/>
      <c r="RH52" s="467"/>
      <c r="RI52" s="467"/>
      <c r="RJ52" s="467"/>
      <c r="RK52" s="467"/>
      <c r="RL52" s="467"/>
      <c r="RM52" s="467"/>
      <c r="RN52" s="467"/>
      <c r="RO52" s="467"/>
      <c r="RP52" s="467"/>
      <c r="RQ52" s="467"/>
      <c r="RR52" s="467"/>
      <c r="RS52" s="467"/>
      <c r="RT52" s="467"/>
      <c r="RU52" s="467"/>
      <c r="RV52" s="467"/>
      <c r="RW52" s="467"/>
      <c r="RX52" s="467"/>
      <c r="RY52" s="467"/>
      <c r="RZ52" s="467"/>
      <c r="SA52" s="467"/>
      <c r="SB52" s="467"/>
      <c r="SC52" s="467"/>
      <c r="SD52" s="467"/>
      <c r="SE52" s="467"/>
      <c r="SF52" s="467"/>
      <c r="SG52" s="467"/>
      <c r="SH52" s="467"/>
      <c r="SI52" s="467"/>
      <c r="SJ52" s="467"/>
      <c r="SK52" s="467"/>
      <c r="SL52" s="467"/>
      <c r="SM52" s="467"/>
      <c r="SN52" s="467"/>
      <c r="SO52" s="467"/>
      <c r="SP52" s="467"/>
      <c r="SQ52" s="467"/>
      <c r="SR52" s="467"/>
      <c r="SS52" s="467"/>
      <c r="ST52" s="467"/>
      <c r="SU52" s="467"/>
      <c r="SV52" s="467"/>
      <c r="SW52" s="467"/>
      <c r="SX52" s="467"/>
      <c r="SY52" s="467"/>
      <c r="SZ52" s="467"/>
      <c r="TA52" s="467"/>
      <c r="TB52" s="467"/>
      <c r="TC52" s="467"/>
      <c r="TD52" s="467"/>
      <c r="TE52" s="467"/>
      <c r="TF52" s="467"/>
      <c r="TG52" s="467"/>
      <c r="TH52" s="467"/>
      <c r="TI52" s="467"/>
      <c r="TJ52" s="467"/>
      <c r="TK52" s="467"/>
      <c r="TL52" s="467"/>
      <c r="TM52" s="467"/>
      <c r="TN52" s="467"/>
      <c r="TO52" s="467"/>
      <c r="TP52" s="467"/>
      <c r="TQ52" s="467"/>
      <c r="TR52" s="467"/>
      <c r="TS52" s="467"/>
      <c r="TT52" s="467"/>
      <c r="TU52" s="467"/>
      <c r="TV52" s="467"/>
      <c r="TW52" s="467"/>
      <c r="TX52" s="467"/>
      <c r="TY52" s="467"/>
      <c r="TZ52" s="467"/>
      <c r="UA52" s="467"/>
      <c r="UB52" s="467"/>
      <c r="UC52" s="467"/>
      <c r="UD52" s="467"/>
      <c r="UE52" s="467"/>
      <c r="UF52" s="467"/>
      <c r="UG52" s="467"/>
      <c r="UH52" s="467"/>
      <c r="UI52" s="467"/>
      <c r="UJ52" s="467"/>
      <c r="UK52" s="467"/>
      <c r="UL52" s="467"/>
      <c r="UM52" s="467"/>
      <c r="UN52" s="467"/>
      <c r="UO52" s="467"/>
      <c r="UP52" s="467"/>
      <c r="UQ52" s="467"/>
      <c r="UR52" s="467"/>
      <c r="US52" s="467"/>
      <c r="UT52" s="467"/>
      <c r="UU52" s="467"/>
      <c r="UV52" s="467"/>
      <c r="UW52" s="467"/>
      <c r="UX52" s="467"/>
      <c r="UY52" s="467"/>
      <c r="UZ52" s="467"/>
      <c r="VA52" s="467"/>
      <c r="VB52" s="467"/>
      <c r="VC52" s="467"/>
      <c r="VD52" s="467"/>
      <c r="VE52" s="467"/>
      <c r="VF52" s="467"/>
      <c r="VG52" s="467"/>
      <c r="VH52" s="467"/>
      <c r="VI52" s="467"/>
      <c r="VJ52" s="467"/>
      <c r="VK52" s="467"/>
      <c r="VL52" s="467"/>
      <c r="VM52" s="467"/>
      <c r="VN52" s="467"/>
      <c r="VO52" s="467"/>
      <c r="VP52" s="467"/>
      <c r="VQ52" s="467"/>
      <c r="VR52" s="467"/>
      <c r="VS52" s="467"/>
      <c r="VT52" s="467"/>
      <c r="VU52" s="467"/>
      <c r="VV52" s="467"/>
      <c r="VW52" s="467"/>
      <c r="VX52" s="467"/>
      <c r="VY52" s="467"/>
      <c r="VZ52" s="467"/>
      <c r="WA52" s="467"/>
      <c r="WB52" s="467"/>
      <c r="WC52" s="467"/>
      <c r="WD52" s="467"/>
      <c r="WE52" s="467"/>
      <c r="WF52" s="467"/>
      <c r="WG52" s="467"/>
      <c r="WH52" s="467"/>
      <c r="WI52" s="467"/>
      <c r="WJ52" s="467"/>
      <c r="WK52" s="467"/>
      <c r="WL52" s="467"/>
      <c r="WM52" s="467"/>
      <c r="WN52" s="467"/>
      <c r="WO52" s="467"/>
      <c r="WP52" s="467"/>
      <c r="WQ52" s="467"/>
      <c r="WR52" s="467"/>
      <c r="WS52" s="467"/>
      <c r="WT52" s="467"/>
      <c r="WU52" s="467"/>
      <c r="WV52" s="467"/>
      <c r="WW52" s="467"/>
      <c r="WX52" s="467"/>
      <c r="WY52" s="467"/>
      <c r="WZ52" s="467"/>
      <c r="XA52" s="467"/>
      <c r="XB52" s="467"/>
      <c r="XC52" s="467"/>
      <c r="XD52" s="467"/>
      <c r="XE52" s="467"/>
      <c r="XF52" s="467"/>
      <c r="XG52" s="467"/>
      <c r="XH52" s="467"/>
      <c r="XI52" s="467"/>
      <c r="XJ52" s="467"/>
      <c r="XK52" s="467"/>
      <c r="XL52" s="467"/>
      <c r="XM52" s="467"/>
      <c r="XN52" s="467"/>
      <c r="XO52" s="467"/>
      <c r="XP52" s="467"/>
      <c r="XQ52" s="467"/>
      <c r="XR52" s="467"/>
      <c r="XS52" s="467"/>
      <c r="XT52" s="467"/>
      <c r="XU52" s="467"/>
      <c r="XV52" s="467"/>
      <c r="XW52" s="467"/>
      <c r="XX52" s="467"/>
      <c r="XY52" s="467"/>
      <c r="XZ52" s="467"/>
      <c r="YA52" s="467"/>
      <c r="YB52" s="467"/>
      <c r="YC52" s="467"/>
      <c r="YD52" s="467"/>
      <c r="YE52" s="467"/>
      <c r="YF52" s="467"/>
      <c r="YG52" s="467"/>
      <c r="YH52" s="467"/>
      <c r="YI52" s="467"/>
      <c r="YJ52" s="467"/>
      <c r="YK52" s="467"/>
      <c r="YL52" s="467"/>
      <c r="YM52" s="467"/>
      <c r="YN52" s="467"/>
      <c r="YO52" s="467"/>
      <c r="YP52" s="467"/>
      <c r="YQ52" s="467"/>
      <c r="YR52" s="467"/>
      <c r="YS52" s="467"/>
      <c r="YT52" s="467"/>
      <c r="YU52" s="467"/>
      <c r="YV52" s="467"/>
      <c r="YW52" s="467"/>
      <c r="YX52" s="467"/>
      <c r="YY52" s="467"/>
      <c r="YZ52" s="467"/>
      <c r="ZA52" s="467"/>
      <c r="ZB52" s="467"/>
      <c r="ZC52" s="467"/>
      <c r="ZD52" s="467"/>
      <c r="ZE52" s="467"/>
      <c r="ZF52" s="467"/>
      <c r="ZG52" s="467"/>
      <c r="ZH52" s="467"/>
      <c r="ZI52" s="467"/>
      <c r="ZJ52" s="467"/>
      <c r="ZK52" s="467"/>
      <c r="ZL52" s="467"/>
      <c r="ZM52" s="467"/>
      <c r="ZN52" s="467"/>
      <c r="ZO52" s="467"/>
      <c r="ZP52" s="467"/>
      <c r="ZQ52" s="467"/>
      <c r="ZR52" s="467"/>
      <c r="ZS52" s="467"/>
      <c r="ZT52" s="467"/>
      <c r="ZU52" s="467"/>
      <c r="ZV52" s="467"/>
      <c r="ZW52" s="467"/>
      <c r="ZX52" s="467"/>
      <c r="ZY52" s="467"/>
      <c r="ZZ52" s="467"/>
      <c r="AAA52" s="467"/>
      <c r="AAB52" s="467"/>
      <c r="AAC52" s="467"/>
      <c r="AAD52" s="467"/>
      <c r="AAE52" s="467"/>
      <c r="AAF52" s="467"/>
      <c r="AAG52" s="467"/>
      <c r="AAH52" s="467"/>
      <c r="AAI52" s="467"/>
      <c r="AAJ52" s="467"/>
      <c r="AAK52" s="467"/>
      <c r="AAL52" s="467"/>
      <c r="AAM52" s="467"/>
      <c r="AAN52" s="467"/>
      <c r="AAO52" s="467"/>
      <c r="AAP52" s="467"/>
      <c r="AAQ52" s="467"/>
      <c r="AAR52" s="467"/>
      <c r="AAS52" s="467"/>
      <c r="AAT52" s="467"/>
      <c r="AAU52" s="467"/>
      <c r="AAV52" s="467"/>
      <c r="AAW52" s="467"/>
      <c r="AAX52" s="467"/>
      <c r="AAY52" s="467"/>
      <c r="AAZ52" s="467"/>
      <c r="ABA52" s="467"/>
      <c r="ABB52" s="467"/>
      <c r="ABC52" s="467"/>
      <c r="ABD52" s="467"/>
      <c r="ABE52" s="467"/>
      <c r="ABF52" s="467"/>
      <c r="ABG52" s="467"/>
      <c r="ABH52" s="467"/>
      <c r="ABI52" s="467"/>
      <c r="ABJ52" s="467"/>
      <c r="ABK52" s="467"/>
      <c r="ABL52" s="467"/>
      <c r="ABM52" s="467"/>
      <c r="ABN52" s="467"/>
      <c r="ABO52" s="467"/>
      <c r="ABP52" s="467"/>
      <c r="ABQ52" s="467"/>
      <c r="ABR52" s="467"/>
      <c r="ABS52" s="467"/>
      <c r="ABT52" s="467"/>
      <c r="ABU52" s="467"/>
      <c r="ABV52" s="467"/>
      <c r="ABW52" s="467"/>
      <c r="ABX52" s="467"/>
      <c r="ABY52" s="467"/>
      <c r="ABZ52" s="467"/>
      <c r="ACA52" s="467"/>
      <c r="ACB52" s="467"/>
      <c r="ACC52" s="467"/>
      <c r="ACD52" s="467"/>
      <c r="ACE52" s="467"/>
      <c r="ACF52" s="467"/>
      <c r="ACG52" s="467"/>
      <c r="ACH52" s="467"/>
      <c r="ACI52" s="467"/>
      <c r="ACJ52" s="467"/>
      <c r="ACK52" s="467"/>
      <c r="ACL52" s="467"/>
      <c r="ACM52" s="467"/>
      <c r="ACN52" s="467"/>
      <c r="ACO52" s="467"/>
      <c r="ACP52" s="467"/>
      <c r="ACQ52" s="467"/>
      <c r="ACR52" s="467"/>
      <c r="ACS52" s="467"/>
      <c r="ACT52" s="467"/>
      <c r="ACU52" s="467"/>
      <c r="ACV52" s="467"/>
      <c r="ACW52" s="467"/>
      <c r="ACX52" s="467"/>
      <c r="ACY52" s="467"/>
      <c r="ACZ52" s="467"/>
      <c r="ADA52" s="467"/>
      <c r="ADB52" s="467"/>
      <c r="ADC52" s="467"/>
      <c r="ADD52" s="467"/>
      <c r="ADE52" s="467"/>
      <c r="ADF52" s="467"/>
      <c r="ADG52" s="467"/>
      <c r="ADH52" s="467"/>
      <c r="ADI52" s="467"/>
      <c r="ADJ52" s="467"/>
      <c r="ADK52" s="467"/>
      <c r="ADL52" s="467"/>
      <c r="ADM52" s="467"/>
      <c r="ADN52" s="467"/>
      <c r="ADO52" s="467"/>
      <c r="ADP52" s="467"/>
      <c r="ADQ52" s="467"/>
      <c r="ADR52" s="467"/>
      <c r="ADS52" s="467"/>
      <c r="ADT52" s="467"/>
      <c r="ADU52" s="467"/>
      <c r="ADV52" s="467"/>
      <c r="ADW52" s="467"/>
      <c r="ADX52" s="467"/>
      <c r="ADY52" s="467"/>
      <c r="ADZ52" s="467"/>
      <c r="AEA52" s="467"/>
      <c r="AEB52" s="467"/>
      <c r="AEC52" s="467"/>
      <c r="AED52" s="467"/>
      <c r="AEE52" s="467"/>
      <c r="AEF52" s="467"/>
      <c r="AEG52" s="467"/>
      <c r="AEH52" s="467"/>
      <c r="AEI52" s="467"/>
      <c r="AEJ52" s="467"/>
      <c r="AEK52" s="467"/>
      <c r="AEL52" s="467"/>
      <c r="AEM52" s="467"/>
      <c r="AEN52" s="467"/>
      <c r="AEO52" s="467"/>
      <c r="AEP52" s="467"/>
      <c r="AEQ52" s="467"/>
      <c r="AER52" s="467"/>
      <c r="AES52" s="467"/>
      <c r="AET52" s="467"/>
      <c r="AEU52" s="467"/>
      <c r="AEV52" s="467"/>
      <c r="AEW52" s="467"/>
      <c r="AEX52" s="467"/>
      <c r="AEY52" s="467"/>
      <c r="AEZ52" s="467"/>
      <c r="AFA52" s="467"/>
      <c r="AFB52" s="467"/>
      <c r="AFC52" s="467"/>
      <c r="AFD52" s="467"/>
      <c r="AFE52" s="467"/>
      <c r="AFF52" s="467"/>
      <c r="AFG52" s="467"/>
      <c r="AFH52" s="467"/>
      <c r="AFI52" s="467"/>
      <c r="AFJ52" s="467"/>
      <c r="AFK52" s="467"/>
      <c r="AFL52" s="467"/>
      <c r="AFM52" s="467"/>
      <c r="AFN52" s="467"/>
      <c r="AFO52" s="467"/>
      <c r="AFP52" s="467"/>
      <c r="AFQ52" s="467"/>
      <c r="AFR52" s="467"/>
      <c r="AFS52" s="467"/>
      <c r="AFT52" s="467"/>
      <c r="AFU52" s="467"/>
      <c r="AFV52" s="467"/>
      <c r="AFW52" s="467"/>
      <c r="AFX52" s="467"/>
      <c r="AFY52" s="467"/>
      <c r="AFZ52" s="467"/>
      <c r="AGA52" s="467"/>
      <c r="AGB52" s="467"/>
      <c r="AGC52" s="467"/>
      <c r="AGD52" s="467"/>
      <c r="AGE52" s="467"/>
      <c r="AGF52" s="467"/>
      <c r="AGG52" s="467"/>
      <c r="AGH52" s="467"/>
      <c r="AGI52" s="467"/>
      <c r="AGJ52" s="467"/>
      <c r="AGK52" s="467"/>
      <c r="AGL52" s="467"/>
      <c r="AGM52" s="467"/>
      <c r="AGN52" s="467"/>
      <c r="AGO52" s="467"/>
      <c r="AGP52" s="467"/>
      <c r="AGQ52" s="467"/>
      <c r="AGR52" s="467"/>
      <c r="AGS52" s="467"/>
      <c r="AGT52" s="467"/>
      <c r="AGU52" s="467"/>
      <c r="AGV52" s="467"/>
      <c r="AGW52" s="467"/>
      <c r="AGX52" s="467"/>
      <c r="AGY52" s="467"/>
      <c r="AGZ52" s="467"/>
      <c r="AHA52" s="467"/>
      <c r="AHB52" s="467"/>
      <c r="AHC52" s="467"/>
      <c r="AHD52" s="467"/>
      <c r="AHE52" s="467"/>
      <c r="AHF52" s="467"/>
      <c r="AHG52" s="467"/>
      <c r="AHH52" s="467"/>
      <c r="AHI52" s="467"/>
      <c r="AHJ52" s="467"/>
      <c r="AHK52" s="467"/>
      <c r="AHL52" s="467"/>
      <c r="AHM52" s="467"/>
      <c r="AHN52" s="467"/>
      <c r="AHO52" s="467"/>
      <c r="AHP52" s="467"/>
      <c r="AHQ52" s="467"/>
      <c r="AHR52" s="467"/>
      <c r="AHS52" s="467"/>
      <c r="AHT52" s="467"/>
      <c r="AHU52" s="467"/>
      <c r="AHV52" s="467"/>
      <c r="AHW52" s="467"/>
      <c r="AHX52" s="467"/>
      <c r="AHY52" s="467"/>
      <c r="AHZ52" s="467"/>
      <c r="AIA52" s="467"/>
      <c r="AIB52" s="467"/>
      <c r="AIC52" s="467"/>
      <c r="AID52" s="467"/>
      <c r="AIE52" s="467"/>
      <c r="AIF52" s="467"/>
      <c r="AIG52" s="467"/>
      <c r="AIH52" s="467"/>
      <c r="AII52" s="467"/>
      <c r="AIJ52" s="467"/>
      <c r="AIK52" s="467"/>
      <c r="AIL52" s="467"/>
      <c r="AIM52" s="467"/>
      <c r="AIN52" s="467"/>
      <c r="AIO52" s="467"/>
      <c r="AIP52" s="467"/>
      <c r="AIQ52" s="467"/>
      <c r="AIR52" s="467"/>
      <c r="AIS52" s="467"/>
      <c r="AIT52" s="467"/>
      <c r="AIU52" s="467"/>
      <c r="AIV52" s="467"/>
      <c r="AIW52" s="467"/>
      <c r="AIX52" s="467"/>
      <c r="AIY52" s="467"/>
      <c r="AIZ52" s="467"/>
      <c r="AJA52" s="467"/>
      <c r="AJB52" s="467"/>
      <c r="AJC52" s="467"/>
      <c r="AJD52" s="467"/>
      <c r="AJE52" s="467"/>
      <c r="AJF52" s="467"/>
      <c r="AJG52" s="467"/>
      <c r="AJH52" s="467"/>
      <c r="AJI52" s="467"/>
      <c r="AJJ52" s="467"/>
      <c r="AJK52" s="467"/>
      <c r="AJL52" s="467"/>
      <c r="AJM52" s="467"/>
      <c r="AJN52" s="467"/>
      <c r="AJO52" s="467"/>
      <c r="AJP52" s="467"/>
      <c r="AJQ52" s="467"/>
      <c r="AJR52" s="467"/>
      <c r="AJS52" s="467"/>
      <c r="AJT52" s="467"/>
      <c r="AJU52" s="467"/>
      <c r="AJV52" s="467"/>
      <c r="AJW52" s="467"/>
      <c r="AJX52" s="467"/>
      <c r="AJY52" s="467"/>
      <c r="AJZ52" s="467"/>
      <c r="AKA52" s="467"/>
      <c r="AKB52" s="467"/>
      <c r="AKC52" s="467"/>
      <c r="AKD52" s="467"/>
      <c r="AKE52" s="467"/>
      <c r="AKF52" s="467"/>
      <c r="AKG52" s="467"/>
      <c r="AKH52" s="467"/>
      <c r="AKI52" s="467"/>
      <c r="AKJ52" s="467"/>
      <c r="AKK52" s="467"/>
      <c r="AKL52" s="467"/>
      <c r="AKM52" s="467"/>
      <c r="AKN52" s="467"/>
      <c r="AKO52" s="467"/>
      <c r="AKP52" s="467"/>
      <c r="AKQ52" s="467"/>
      <c r="AKR52" s="467"/>
      <c r="AKS52" s="467"/>
      <c r="AKT52" s="467"/>
      <c r="AKU52" s="467"/>
      <c r="AKV52" s="467"/>
      <c r="AKW52" s="467"/>
      <c r="AKX52" s="467"/>
      <c r="AKY52" s="467"/>
      <c r="AKZ52" s="467"/>
      <c r="ALA52" s="467"/>
      <c r="ALB52" s="467"/>
      <c r="ALC52" s="467"/>
      <c r="ALD52" s="467"/>
      <c r="ALE52" s="467"/>
      <c r="ALF52" s="467"/>
      <c r="ALG52" s="467"/>
      <c r="ALH52" s="467"/>
      <c r="ALI52" s="467"/>
      <c r="ALJ52" s="467"/>
      <c r="ALK52" s="467"/>
      <c r="ALL52" s="467"/>
      <c r="ALM52" s="467"/>
      <c r="ALN52" s="467"/>
      <c r="ALO52" s="467"/>
      <c r="ALP52" s="467"/>
      <c r="ALQ52" s="467"/>
      <c r="ALR52" s="467"/>
      <c r="ALS52" s="467"/>
      <c r="ALT52" s="467"/>
      <c r="ALU52" s="467"/>
      <c r="ALV52" s="467"/>
      <c r="ALW52" s="467"/>
      <c r="ALX52" s="467"/>
      <c r="ALY52" s="467"/>
      <c r="ALZ52" s="467"/>
      <c r="AMA52" s="467"/>
      <c r="AMB52" s="467"/>
      <c r="AMC52" s="467"/>
      <c r="AMD52" s="467"/>
      <c r="AME52" s="467"/>
      <c r="AMF52" s="467"/>
      <c r="AMG52" s="467"/>
      <c r="AMH52" s="467"/>
      <c r="AMI52" s="467"/>
      <c r="AMJ52" s="467"/>
      <c r="AMK52" s="467"/>
      <c r="AML52" s="467"/>
      <c r="AMM52" s="467"/>
      <c r="AMN52" s="467"/>
      <c r="AMO52" s="467"/>
      <c r="AMP52" s="467"/>
      <c r="AMQ52" s="467"/>
      <c r="AMR52" s="467"/>
      <c r="AMS52" s="467"/>
      <c r="AMT52" s="467"/>
      <c r="AMU52" s="467"/>
      <c r="AMV52" s="467"/>
      <c r="AMW52" s="467"/>
      <c r="AMX52" s="467"/>
      <c r="AMY52" s="467"/>
      <c r="AMZ52" s="467"/>
      <c r="ANA52" s="467"/>
      <c r="ANB52" s="467"/>
      <c r="ANC52" s="467"/>
      <c r="AND52" s="467"/>
      <c r="ANE52" s="467"/>
      <c r="ANF52" s="467"/>
      <c r="ANG52" s="467"/>
      <c r="ANH52" s="467"/>
      <c r="ANI52" s="467"/>
      <c r="ANJ52" s="467"/>
      <c r="ANK52" s="467"/>
      <c r="ANL52" s="467"/>
      <c r="ANM52" s="467"/>
      <c r="ANN52" s="467"/>
      <c r="ANO52" s="467"/>
      <c r="ANP52" s="467"/>
      <c r="ANQ52" s="467"/>
      <c r="ANR52" s="467"/>
      <c r="ANS52" s="467"/>
      <c r="ANT52" s="467"/>
      <c r="ANU52" s="467"/>
      <c r="ANV52" s="467"/>
      <c r="ANW52" s="467"/>
      <c r="ANX52" s="467"/>
      <c r="ANY52" s="467"/>
      <c r="ANZ52" s="467"/>
      <c r="AOA52" s="467"/>
      <c r="AOB52" s="467"/>
      <c r="AOC52" s="467"/>
      <c r="AOD52" s="467"/>
      <c r="AOE52" s="467"/>
      <c r="AOF52" s="467"/>
      <c r="AOG52" s="467"/>
      <c r="AOH52" s="467"/>
      <c r="AOI52" s="467"/>
      <c r="AOJ52" s="467"/>
      <c r="AOK52" s="467"/>
      <c r="AOL52" s="467"/>
      <c r="AOM52" s="467"/>
      <c r="AON52" s="467"/>
      <c r="AOO52" s="467"/>
      <c r="AOP52" s="467"/>
      <c r="AOQ52" s="467"/>
      <c r="AOR52" s="467"/>
      <c r="AOS52" s="467"/>
      <c r="AOT52" s="467"/>
      <c r="AOU52" s="467"/>
      <c r="AOV52" s="467"/>
      <c r="AOW52" s="467"/>
      <c r="AOX52" s="467"/>
      <c r="AOY52" s="467"/>
      <c r="AOZ52" s="467"/>
      <c r="APA52" s="467"/>
      <c r="APB52" s="467"/>
      <c r="APC52" s="467"/>
      <c r="APD52" s="467"/>
      <c r="APE52" s="467"/>
      <c r="APF52" s="467"/>
      <c r="APG52" s="467"/>
      <c r="APH52" s="467"/>
      <c r="API52" s="467"/>
      <c r="APJ52" s="467"/>
      <c r="APK52" s="467"/>
      <c r="APL52" s="467"/>
      <c r="APM52" s="467"/>
      <c r="APN52" s="467"/>
      <c r="APO52" s="467"/>
      <c r="APP52" s="467"/>
      <c r="APQ52" s="467"/>
      <c r="APR52" s="467"/>
      <c r="APS52" s="467"/>
      <c r="APT52" s="467"/>
      <c r="APU52" s="467"/>
      <c r="APV52" s="467"/>
      <c r="APW52" s="467"/>
      <c r="APX52" s="467"/>
      <c r="APY52" s="467"/>
      <c r="APZ52" s="467"/>
      <c r="AQA52" s="467"/>
      <c r="AQB52" s="467"/>
      <c r="AQC52" s="467"/>
      <c r="AQD52" s="467"/>
      <c r="AQE52" s="467"/>
      <c r="AQF52" s="467"/>
      <c r="AQG52" s="467"/>
      <c r="AQH52" s="467"/>
      <c r="AQI52" s="467"/>
      <c r="AQJ52" s="467"/>
      <c r="AQK52" s="467"/>
      <c r="AQL52" s="467"/>
      <c r="AQM52" s="467"/>
      <c r="AQN52" s="467"/>
      <c r="AQO52" s="467"/>
      <c r="AQP52" s="467"/>
      <c r="AQQ52" s="467"/>
      <c r="AQR52" s="467"/>
      <c r="AQS52" s="467"/>
      <c r="AQT52" s="467"/>
      <c r="AQU52" s="467"/>
      <c r="AQV52" s="467"/>
      <c r="AQW52" s="467"/>
      <c r="AQX52" s="467"/>
      <c r="AQY52" s="467"/>
      <c r="AQZ52" s="467"/>
      <c r="ARA52" s="467"/>
      <c r="ARB52" s="467"/>
      <c r="ARC52" s="467"/>
      <c r="ARD52" s="467"/>
      <c r="ARE52" s="467"/>
      <c r="ARF52" s="467"/>
      <c r="ARG52" s="467"/>
      <c r="ARH52" s="467"/>
      <c r="ARI52" s="467"/>
      <c r="ARJ52" s="467"/>
      <c r="ARK52" s="467"/>
      <c r="ARL52" s="467"/>
      <c r="ARM52" s="467"/>
      <c r="ARN52" s="467"/>
      <c r="ARO52" s="467"/>
      <c r="ARP52" s="467"/>
      <c r="ARQ52" s="467"/>
      <c r="ARR52" s="467"/>
      <c r="ARS52" s="467"/>
      <c r="ART52" s="467"/>
      <c r="ARU52" s="467"/>
      <c r="ARV52" s="467"/>
      <c r="ARW52" s="467"/>
      <c r="ARX52" s="467"/>
      <c r="ARY52" s="467"/>
      <c r="ARZ52" s="467"/>
      <c r="ASA52" s="467"/>
      <c r="ASB52" s="467"/>
      <c r="ASC52" s="467"/>
      <c r="ASD52" s="467"/>
      <c r="ASE52" s="467"/>
      <c r="ASF52" s="467"/>
      <c r="ASG52" s="467"/>
      <c r="ASH52" s="467"/>
      <c r="ASI52" s="467"/>
      <c r="ASJ52" s="467"/>
      <c r="ASK52" s="467"/>
      <c r="ASL52" s="467"/>
      <c r="ASM52" s="467"/>
      <c r="ASN52" s="467"/>
      <c r="ASO52" s="467"/>
      <c r="ASP52" s="467"/>
      <c r="ASQ52" s="467"/>
      <c r="ASR52" s="467"/>
      <c r="ASS52" s="467"/>
      <c r="AST52" s="467"/>
      <c r="ASU52" s="467"/>
      <c r="ASV52" s="467"/>
      <c r="ASW52" s="467"/>
      <c r="ASX52" s="467"/>
      <c r="ASY52" s="467"/>
      <c r="ASZ52" s="467"/>
      <c r="ATA52" s="467"/>
      <c r="ATB52" s="467"/>
      <c r="ATC52" s="467"/>
      <c r="ATD52" s="467"/>
      <c r="ATE52" s="467"/>
      <c r="ATF52" s="467"/>
      <c r="ATG52" s="467"/>
      <c r="ATH52" s="467"/>
      <c r="ATI52" s="467"/>
      <c r="ATJ52" s="467"/>
      <c r="ATK52" s="467"/>
      <c r="ATL52" s="467"/>
      <c r="ATM52" s="467"/>
      <c r="ATN52" s="467"/>
      <c r="ATO52" s="467"/>
      <c r="ATP52" s="467"/>
      <c r="ATQ52" s="467"/>
      <c r="ATR52" s="467"/>
      <c r="ATS52" s="467"/>
      <c r="ATT52" s="467"/>
      <c r="ATU52" s="467"/>
      <c r="ATV52" s="467"/>
      <c r="ATW52" s="467"/>
      <c r="ATX52" s="467"/>
      <c r="ATY52" s="467"/>
      <c r="ATZ52" s="467"/>
      <c r="AUA52" s="467"/>
      <c r="AUB52" s="467"/>
      <c r="AUC52" s="467"/>
      <c r="AUD52" s="467"/>
      <c r="AUE52" s="467"/>
      <c r="AUF52" s="467"/>
      <c r="AUG52" s="467"/>
      <c r="AUH52" s="467"/>
      <c r="AUI52" s="467"/>
      <c r="AUJ52" s="467"/>
      <c r="AUK52" s="467"/>
      <c r="AUL52" s="467"/>
      <c r="AUM52" s="467"/>
      <c r="AUN52" s="467"/>
      <c r="AUO52" s="467"/>
      <c r="AUP52" s="467"/>
      <c r="AUQ52" s="467"/>
      <c r="AUR52" s="467"/>
      <c r="AUS52" s="467"/>
      <c r="AUT52" s="467"/>
      <c r="AUU52" s="467"/>
      <c r="AUV52" s="467"/>
      <c r="AUW52" s="467"/>
      <c r="AUX52" s="467"/>
      <c r="AUY52" s="467"/>
      <c r="AUZ52" s="467"/>
      <c r="AVA52" s="467"/>
      <c r="AVB52" s="467"/>
      <c r="AVC52" s="467"/>
      <c r="AVD52" s="467"/>
      <c r="AVE52" s="467"/>
      <c r="AVF52" s="467"/>
      <c r="AVG52" s="467"/>
      <c r="AVH52" s="467"/>
      <c r="AVI52" s="467"/>
      <c r="AVJ52" s="467"/>
      <c r="AVK52" s="467"/>
      <c r="AVL52" s="467"/>
      <c r="AVM52" s="467"/>
      <c r="AVN52" s="467"/>
      <c r="AVO52" s="467"/>
      <c r="AVP52" s="467"/>
      <c r="AVQ52" s="467"/>
      <c r="AVR52" s="467"/>
      <c r="AVS52" s="467"/>
      <c r="AVT52" s="467"/>
      <c r="AVU52" s="467"/>
      <c r="AVV52" s="467"/>
      <c r="AVW52" s="467"/>
      <c r="AVX52" s="467"/>
      <c r="AVY52" s="467"/>
      <c r="AVZ52" s="467"/>
      <c r="AWA52" s="467"/>
      <c r="AWB52" s="467"/>
      <c r="AWC52" s="467"/>
      <c r="AWD52" s="467"/>
      <c r="AWE52" s="467"/>
      <c r="AWF52" s="467"/>
      <c r="AWG52" s="467"/>
      <c r="AWH52" s="467"/>
      <c r="AWI52" s="467"/>
      <c r="AWJ52" s="467"/>
      <c r="AWK52" s="467"/>
      <c r="AWL52" s="467"/>
      <c r="AWM52" s="467"/>
      <c r="AWN52" s="467"/>
      <c r="AWO52" s="467"/>
      <c r="AWP52" s="467"/>
      <c r="AWQ52" s="467"/>
      <c r="AWR52" s="467"/>
      <c r="AWS52" s="467"/>
      <c r="AWT52" s="467"/>
      <c r="AWU52" s="467"/>
      <c r="AWV52" s="467"/>
      <c r="AWW52" s="467"/>
      <c r="AWX52" s="467"/>
      <c r="AWY52" s="467"/>
      <c r="AWZ52" s="467"/>
      <c r="AXA52" s="467"/>
      <c r="AXB52" s="467"/>
      <c r="AXC52" s="467"/>
      <c r="AXD52" s="467"/>
      <c r="AXE52" s="467"/>
      <c r="AXF52" s="467"/>
      <c r="AXG52" s="467"/>
      <c r="AXH52" s="467"/>
      <c r="AXI52" s="467"/>
      <c r="AXJ52" s="467"/>
      <c r="AXK52" s="467"/>
      <c r="AXL52" s="467"/>
      <c r="AXM52" s="467"/>
      <c r="AXN52" s="467"/>
      <c r="AXO52" s="467"/>
      <c r="AXP52" s="467"/>
      <c r="AXQ52" s="467"/>
      <c r="AXR52" s="467"/>
      <c r="AXS52" s="467"/>
      <c r="AXT52" s="467"/>
      <c r="AXU52" s="467"/>
      <c r="AXV52" s="467"/>
      <c r="AXW52" s="467"/>
      <c r="AXX52" s="467"/>
      <c r="AXY52" s="467"/>
      <c r="AXZ52" s="467"/>
      <c r="AYA52" s="467"/>
      <c r="AYB52" s="467"/>
      <c r="AYC52" s="467"/>
      <c r="AYD52" s="467"/>
      <c r="AYE52" s="467"/>
      <c r="AYF52" s="467"/>
      <c r="AYG52" s="467"/>
      <c r="AYH52" s="467"/>
      <c r="AYI52" s="467"/>
      <c r="AYJ52" s="467"/>
      <c r="AYK52" s="467"/>
      <c r="AYL52" s="467"/>
      <c r="AYM52" s="467"/>
      <c r="AYN52" s="467"/>
      <c r="AYO52" s="467"/>
      <c r="AYP52" s="467"/>
      <c r="AYQ52" s="467"/>
      <c r="AYR52" s="467"/>
      <c r="AYS52" s="467"/>
      <c r="AYT52" s="467"/>
      <c r="AYU52" s="467"/>
      <c r="AYV52" s="467"/>
      <c r="AYW52" s="467"/>
      <c r="AYX52" s="467"/>
      <c r="AYY52" s="467"/>
      <c r="AYZ52" s="467"/>
      <c r="AZA52" s="467"/>
      <c r="AZB52" s="467"/>
      <c r="AZC52" s="467"/>
      <c r="AZD52" s="467"/>
      <c r="AZE52" s="467"/>
      <c r="AZF52" s="467"/>
      <c r="AZG52" s="467"/>
      <c r="AZH52" s="467"/>
      <c r="AZI52" s="467"/>
      <c r="AZJ52" s="467"/>
      <c r="AZK52" s="467"/>
      <c r="AZL52" s="467"/>
      <c r="AZM52" s="467"/>
      <c r="AZN52" s="467"/>
      <c r="AZO52" s="467"/>
      <c r="AZP52" s="467"/>
      <c r="AZQ52" s="467"/>
      <c r="AZR52" s="467"/>
      <c r="AZS52" s="467"/>
      <c r="AZT52" s="467"/>
      <c r="AZU52" s="467"/>
      <c r="AZV52" s="467"/>
      <c r="AZW52" s="467"/>
      <c r="AZX52" s="467"/>
      <c r="AZY52" s="467"/>
      <c r="AZZ52" s="467"/>
      <c r="BAA52" s="467"/>
      <c r="BAB52" s="467"/>
      <c r="BAC52" s="467"/>
      <c r="BAD52" s="467"/>
      <c r="BAE52" s="467"/>
      <c r="BAF52" s="467"/>
      <c r="BAG52" s="467"/>
      <c r="BAH52" s="467"/>
      <c r="BAI52" s="467"/>
      <c r="BAJ52" s="467"/>
      <c r="BAK52" s="467"/>
      <c r="BAL52" s="467"/>
      <c r="BAM52" s="467"/>
      <c r="BAN52" s="467"/>
      <c r="BAO52" s="467"/>
      <c r="BAP52" s="467"/>
      <c r="BAQ52" s="467"/>
      <c r="BAR52" s="467"/>
      <c r="BAS52" s="467"/>
      <c r="BAT52" s="467"/>
      <c r="BAU52" s="467"/>
      <c r="BAV52" s="467"/>
      <c r="BAW52" s="467"/>
      <c r="BAX52" s="467"/>
      <c r="BAY52" s="467"/>
      <c r="BAZ52" s="467"/>
      <c r="BBA52" s="467"/>
      <c r="BBB52" s="467"/>
      <c r="BBC52" s="467"/>
      <c r="BBD52" s="467"/>
      <c r="BBE52" s="467"/>
      <c r="BBF52" s="467"/>
      <c r="BBG52" s="467"/>
      <c r="BBH52" s="467"/>
      <c r="BBI52" s="467"/>
      <c r="BBJ52" s="467"/>
      <c r="BBK52" s="467"/>
      <c r="BBL52" s="467"/>
      <c r="BBM52" s="467"/>
      <c r="BBN52" s="467"/>
      <c r="BBO52" s="467"/>
      <c r="BBP52" s="467"/>
      <c r="BBQ52" s="467"/>
      <c r="BBR52" s="467"/>
      <c r="BBS52" s="467"/>
      <c r="BBT52" s="467"/>
      <c r="BBU52" s="467"/>
      <c r="BBV52" s="467"/>
      <c r="BBW52" s="467"/>
      <c r="BBX52" s="467"/>
      <c r="BBY52" s="467"/>
      <c r="BBZ52" s="467"/>
      <c r="BCA52" s="467"/>
      <c r="BCB52" s="467"/>
      <c r="BCC52" s="467"/>
      <c r="BCD52" s="467"/>
      <c r="BCE52" s="467"/>
      <c r="BCF52" s="467"/>
      <c r="BCG52" s="467"/>
      <c r="BCH52" s="467"/>
      <c r="BCI52" s="467"/>
      <c r="BCJ52" s="467"/>
      <c r="BCK52" s="467"/>
      <c r="BCL52" s="467"/>
      <c r="BCM52" s="467"/>
      <c r="BCN52" s="467"/>
      <c r="BCO52" s="467"/>
      <c r="BCP52" s="467"/>
      <c r="BCQ52" s="467"/>
      <c r="BCR52" s="467"/>
      <c r="BCS52" s="467"/>
      <c r="BCT52" s="467"/>
      <c r="BCU52" s="467"/>
      <c r="BCV52" s="467"/>
      <c r="BCW52" s="467"/>
      <c r="BCX52" s="467"/>
      <c r="BCY52" s="467"/>
      <c r="BCZ52" s="467"/>
      <c r="BDA52" s="467"/>
      <c r="BDB52" s="467"/>
      <c r="BDC52" s="467"/>
      <c r="BDD52" s="467"/>
      <c r="BDE52" s="467"/>
      <c r="BDF52" s="467"/>
      <c r="BDG52" s="467"/>
      <c r="BDH52" s="467"/>
      <c r="BDI52" s="467"/>
      <c r="BDJ52" s="467"/>
      <c r="BDK52" s="467"/>
      <c r="BDL52" s="467"/>
      <c r="BDM52" s="467"/>
      <c r="BDN52" s="467"/>
      <c r="BDO52" s="467"/>
      <c r="BDP52" s="467"/>
      <c r="BDQ52" s="467"/>
      <c r="BDR52" s="467"/>
      <c r="BDS52" s="467"/>
      <c r="BDT52" s="467"/>
      <c r="BDU52" s="467"/>
      <c r="BDV52" s="467"/>
      <c r="BDW52" s="467"/>
      <c r="BDX52" s="467"/>
      <c r="BDY52" s="467"/>
      <c r="BDZ52" s="467"/>
      <c r="BEA52" s="467"/>
      <c r="BEB52" s="467"/>
      <c r="BEC52" s="467"/>
      <c r="BED52" s="467"/>
      <c r="BEE52" s="467"/>
      <c r="BEF52" s="467"/>
      <c r="BEG52" s="467"/>
      <c r="BEH52" s="467"/>
      <c r="BEI52" s="467"/>
      <c r="BEJ52" s="467"/>
      <c r="BEK52" s="467"/>
      <c r="BEL52" s="467"/>
      <c r="BEM52" s="467"/>
      <c r="BEN52" s="467"/>
      <c r="BEO52" s="467"/>
      <c r="BEP52" s="467"/>
      <c r="BEQ52" s="467"/>
      <c r="BER52" s="467"/>
      <c r="BES52" s="467"/>
      <c r="BET52" s="467"/>
      <c r="BEU52" s="467"/>
      <c r="BEV52" s="467"/>
      <c r="BEW52" s="467"/>
      <c r="BEX52" s="467"/>
      <c r="BEY52" s="467"/>
      <c r="BEZ52" s="467"/>
      <c r="BFA52" s="467"/>
      <c r="BFB52" s="467"/>
      <c r="BFC52" s="467"/>
      <c r="BFD52" s="467"/>
      <c r="BFE52" s="467"/>
      <c r="BFF52" s="467"/>
      <c r="BFG52" s="467"/>
      <c r="BFH52" s="467"/>
      <c r="BFI52" s="467"/>
      <c r="BFJ52" s="467"/>
      <c r="BFK52" s="467"/>
      <c r="BFL52" s="467"/>
      <c r="BFM52" s="467"/>
      <c r="BFN52" s="467"/>
      <c r="BFO52" s="467"/>
      <c r="BFP52" s="467"/>
      <c r="BFQ52" s="467"/>
      <c r="BFR52" s="467"/>
      <c r="BFS52" s="467"/>
      <c r="BFT52" s="467"/>
      <c r="BFU52" s="467"/>
      <c r="BFV52" s="467"/>
      <c r="BFW52" s="467"/>
      <c r="BFX52" s="467"/>
      <c r="BFY52" s="467"/>
      <c r="BFZ52" s="467"/>
      <c r="BGA52" s="467"/>
      <c r="BGB52" s="467"/>
      <c r="BGC52" s="467"/>
      <c r="BGD52" s="467"/>
      <c r="BGE52" s="467"/>
      <c r="BGF52" s="467"/>
      <c r="BGG52" s="467"/>
      <c r="BGH52" s="467"/>
      <c r="BGI52" s="467"/>
      <c r="BGJ52" s="467"/>
      <c r="BGK52" s="467"/>
      <c r="BGL52" s="467"/>
      <c r="BGM52" s="467"/>
      <c r="BGN52" s="467"/>
      <c r="BGO52" s="467"/>
      <c r="BGP52" s="467"/>
      <c r="BGQ52" s="467"/>
      <c r="BGR52" s="467"/>
      <c r="BGS52" s="467"/>
      <c r="BGT52" s="467"/>
      <c r="BGU52" s="467"/>
      <c r="BGV52" s="467"/>
      <c r="BGW52" s="467"/>
      <c r="BGX52" s="467"/>
      <c r="BGY52" s="467"/>
      <c r="BGZ52" s="467"/>
      <c r="BHA52" s="467"/>
      <c r="BHB52" s="467"/>
      <c r="BHC52" s="467"/>
      <c r="BHD52" s="467"/>
      <c r="BHE52" s="467"/>
      <c r="BHF52" s="467"/>
      <c r="BHG52" s="467"/>
      <c r="BHH52" s="467"/>
      <c r="BHI52" s="467"/>
      <c r="BHJ52" s="467"/>
      <c r="BHK52" s="467"/>
      <c r="BHL52" s="467"/>
      <c r="BHM52" s="467"/>
      <c r="BHN52" s="467"/>
      <c r="BHO52" s="467"/>
      <c r="BHP52" s="467"/>
      <c r="BHQ52" s="467"/>
      <c r="BHR52" s="467"/>
      <c r="BHS52" s="467"/>
      <c r="BHT52" s="467"/>
      <c r="BHU52" s="467"/>
      <c r="BHV52" s="467"/>
      <c r="BHW52" s="467"/>
      <c r="BHX52" s="467"/>
      <c r="BHY52" s="467"/>
      <c r="BHZ52" s="467"/>
      <c r="BIA52" s="467"/>
      <c r="BIB52" s="467"/>
      <c r="BIC52" s="467"/>
      <c r="BID52" s="467"/>
      <c r="BIE52" s="467"/>
      <c r="BIF52" s="467"/>
      <c r="BIG52" s="467"/>
      <c r="BIH52" s="467"/>
      <c r="BII52" s="467"/>
      <c r="BIJ52" s="467"/>
      <c r="BIK52" s="467"/>
      <c r="BIL52" s="467"/>
      <c r="BIM52" s="467"/>
      <c r="BIN52" s="467"/>
      <c r="BIO52" s="467"/>
      <c r="BIP52" s="467"/>
      <c r="BIQ52" s="467"/>
      <c r="BIR52" s="467"/>
      <c r="BIS52" s="467"/>
      <c r="BIT52" s="467"/>
      <c r="BIU52" s="467"/>
      <c r="BIV52" s="467"/>
      <c r="BIW52" s="467"/>
      <c r="BIX52" s="467"/>
      <c r="BIY52" s="467"/>
      <c r="BIZ52" s="467"/>
      <c r="BJA52" s="467"/>
      <c r="BJB52" s="467"/>
      <c r="BJC52" s="467"/>
      <c r="BJD52" s="467"/>
      <c r="BJE52" s="467"/>
      <c r="BJF52" s="467"/>
      <c r="BJG52" s="467"/>
      <c r="BJH52" s="467"/>
      <c r="BJI52" s="467"/>
      <c r="BJJ52" s="467"/>
      <c r="BJK52" s="467"/>
      <c r="BJL52" s="467"/>
      <c r="BJM52" s="467"/>
      <c r="BJN52" s="467"/>
      <c r="BJO52" s="467"/>
      <c r="BJP52" s="467"/>
      <c r="BJQ52" s="467"/>
      <c r="BJR52" s="467"/>
      <c r="BJS52" s="467"/>
      <c r="BJT52" s="467"/>
      <c r="BJU52" s="467"/>
      <c r="BJV52" s="467"/>
      <c r="BJW52" s="467"/>
      <c r="BJX52" s="467"/>
      <c r="BJY52" s="467"/>
      <c r="BJZ52" s="467"/>
      <c r="BKA52" s="467"/>
      <c r="BKB52" s="467"/>
      <c r="BKC52" s="467"/>
      <c r="BKD52" s="467"/>
      <c r="BKE52" s="467"/>
      <c r="BKF52" s="467"/>
      <c r="BKG52" s="467"/>
      <c r="BKH52" s="467"/>
      <c r="BKI52" s="467"/>
      <c r="BKJ52" s="467"/>
      <c r="BKK52" s="467"/>
      <c r="BKL52" s="467"/>
      <c r="BKM52" s="467"/>
      <c r="BKN52" s="467"/>
      <c r="BKO52" s="467"/>
      <c r="BKP52" s="467"/>
      <c r="BKQ52" s="467"/>
      <c r="BKR52" s="467"/>
      <c r="BKS52" s="467"/>
      <c r="BKT52" s="467"/>
      <c r="BKU52" s="467"/>
      <c r="BKV52" s="467"/>
      <c r="BKW52" s="467"/>
      <c r="BKX52" s="467"/>
      <c r="BKY52" s="467"/>
      <c r="BKZ52" s="467"/>
      <c r="BLA52" s="467"/>
      <c r="BLB52" s="467"/>
      <c r="BLC52" s="467"/>
      <c r="BLD52" s="467"/>
      <c r="BLE52" s="467"/>
      <c r="BLF52" s="467"/>
      <c r="BLG52" s="467"/>
      <c r="BLH52" s="467"/>
      <c r="BLI52" s="467"/>
      <c r="BLJ52" s="467"/>
      <c r="BLK52" s="467"/>
      <c r="BLL52" s="467"/>
      <c r="BLM52" s="467"/>
      <c r="BLN52" s="467"/>
      <c r="BLO52" s="467"/>
      <c r="BLP52" s="467"/>
      <c r="BLQ52" s="467"/>
      <c r="BLR52" s="467"/>
      <c r="BLS52" s="467"/>
      <c r="BLT52" s="467"/>
      <c r="BLU52" s="467"/>
      <c r="BLV52" s="467"/>
      <c r="BLW52" s="467"/>
      <c r="BLX52" s="467"/>
      <c r="BLY52" s="467"/>
      <c r="BLZ52" s="467"/>
      <c r="BMA52" s="467"/>
      <c r="BMB52" s="467"/>
      <c r="BMC52" s="467"/>
      <c r="BMD52" s="467"/>
      <c r="BME52" s="467"/>
      <c r="BMF52" s="467"/>
      <c r="BMG52" s="467"/>
      <c r="BMH52" s="467"/>
      <c r="BMI52" s="467"/>
      <c r="BMJ52" s="467"/>
      <c r="BMK52" s="467"/>
      <c r="BML52" s="467"/>
      <c r="BMM52" s="467"/>
      <c r="BMN52" s="467"/>
      <c r="BMO52" s="467"/>
      <c r="BMP52" s="467"/>
      <c r="BMQ52" s="467"/>
      <c r="BMR52" s="467"/>
      <c r="BMS52" s="467"/>
      <c r="BMT52" s="467"/>
      <c r="BMU52" s="467"/>
      <c r="BMV52" s="467"/>
      <c r="BMW52" s="467"/>
      <c r="BMX52" s="467"/>
      <c r="BMY52" s="467"/>
      <c r="BMZ52" s="467"/>
      <c r="BNA52" s="467"/>
      <c r="BNB52" s="467"/>
      <c r="BNC52" s="467"/>
      <c r="BND52" s="467"/>
      <c r="BNE52" s="467"/>
      <c r="BNF52" s="467"/>
      <c r="BNG52" s="467"/>
      <c r="BNH52" s="467"/>
      <c r="BNI52" s="467"/>
      <c r="BNJ52" s="467"/>
      <c r="BNK52" s="467"/>
      <c r="BNL52" s="467"/>
      <c r="BNM52" s="467"/>
      <c r="BNN52" s="467"/>
      <c r="BNO52" s="467"/>
      <c r="BNP52" s="467"/>
      <c r="BNQ52" s="467"/>
      <c r="BNR52" s="467"/>
      <c r="BNS52" s="467"/>
      <c r="BNT52" s="467"/>
      <c r="BNU52" s="467"/>
      <c r="BNV52" s="467"/>
      <c r="BNW52" s="467"/>
      <c r="BNX52" s="467"/>
      <c r="BNY52" s="467"/>
      <c r="BNZ52" s="467"/>
      <c r="BOA52" s="467"/>
      <c r="BOB52" s="467"/>
      <c r="BOC52" s="467"/>
      <c r="BOD52" s="467"/>
      <c r="BOE52" s="467"/>
      <c r="BOF52" s="467"/>
      <c r="BOG52" s="467"/>
      <c r="BOH52" s="467"/>
      <c r="BOI52" s="467"/>
      <c r="BOJ52" s="467"/>
      <c r="BOK52" s="467"/>
      <c r="BOL52" s="467"/>
      <c r="BOM52" s="467"/>
      <c r="BON52" s="467"/>
      <c r="BOO52" s="467"/>
      <c r="BOP52" s="467"/>
      <c r="BOQ52" s="467"/>
      <c r="BOR52" s="467"/>
      <c r="BOS52" s="467"/>
      <c r="BOT52" s="467"/>
      <c r="BOU52" s="467"/>
      <c r="BOV52" s="467"/>
      <c r="BOW52" s="467"/>
      <c r="BOX52" s="467"/>
      <c r="BOY52" s="467"/>
      <c r="BOZ52" s="467"/>
      <c r="BPA52" s="467"/>
      <c r="BPB52" s="467"/>
      <c r="BPC52" s="467"/>
      <c r="BPD52" s="467"/>
      <c r="BPE52" s="467"/>
      <c r="BPF52" s="467"/>
      <c r="BPG52" s="467"/>
      <c r="BPH52" s="467"/>
      <c r="BPI52" s="467"/>
      <c r="BPJ52" s="467"/>
      <c r="BPK52" s="467"/>
      <c r="BPL52" s="467"/>
      <c r="BPM52" s="467"/>
      <c r="BPN52" s="467"/>
      <c r="BPO52" s="467"/>
      <c r="BPP52" s="467"/>
      <c r="BPQ52" s="467"/>
      <c r="BPR52" s="467"/>
      <c r="BPS52" s="467"/>
      <c r="BPT52" s="467"/>
      <c r="BPU52" s="467"/>
      <c r="BPV52" s="467"/>
      <c r="BPW52" s="467"/>
      <c r="BPX52" s="467"/>
      <c r="BPY52" s="467"/>
      <c r="BPZ52" s="467"/>
      <c r="BQA52" s="467"/>
      <c r="BQB52" s="467"/>
      <c r="BQC52" s="467"/>
      <c r="BQD52" s="467"/>
      <c r="BQE52" s="467"/>
      <c r="BQF52" s="467"/>
      <c r="BQG52" s="467"/>
      <c r="BQH52" s="467"/>
      <c r="BQI52" s="467"/>
      <c r="BQJ52" s="467"/>
      <c r="BQK52" s="467"/>
      <c r="BQL52" s="467"/>
      <c r="BQM52" s="467"/>
      <c r="BQN52" s="467"/>
      <c r="BQO52" s="467"/>
      <c r="BQP52" s="467"/>
      <c r="BQQ52" s="467"/>
      <c r="BQR52" s="467"/>
      <c r="BQS52" s="467"/>
      <c r="BQT52" s="467"/>
      <c r="BQU52" s="467"/>
      <c r="BQV52" s="467"/>
      <c r="BQW52" s="467"/>
      <c r="BQX52" s="467"/>
      <c r="BQY52" s="467"/>
      <c r="BQZ52" s="467"/>
      <c r="BRA52" s="467"/>
      <c r="BRB52" s="467"/>
      <c r="BRC52" s="467"/>
      <c r="BRD52" s="467"/>
      <c r="BRE52" s="467"/>
      <c r="BRF52" s="467"/>
      <c r="BRG52" s="467"/>
      <c r="BRH52" s="467"/>
      <c r="BRI52" s="467"/>
      <c r="BRJ52" s="467"/>
      <c r="BRK52" s="467"/>
      <c r="BRL52" s="467"/>
      <c r="BRM52" s="467"/>
      <c r="BRN52" s="467"/>
      <c r="BRO52" s="467"/>
      <c r="BRP52" s="467"/>
      <c r="BRQ52" s="467"/>
      <c r="BRR52" s="467"/>
      <c r="BRS52" s="467"/>
      <c r="BRT52" s="467"/>
      <c r="BRU52" s="467"/>
      <c r="BRV52" s="467"/>
      <c r="BRW52" s="467"/>
      <c r="BRX52" s="467"/>
      <c r="BRY52" s="467"/>
      <c r="BRZ52" s="467"/>
      <c r="BSA52" s="467"/>
      <c r="BSB52" s="467"/>
      <c r="BSC52" s="467"/>
      <c r="BSD52" s="467"/>
      <c r="BSE52" s="467"/>
      <c r="BSF52" s="467"/>
      <c r="BSG52" s="467"/>
      <c r="BSH52" s="467"/>
      <c r="BSI52" s="467"/>
      <c r="BSJ52" s="467"/>
      <c r="BSK52" s="467"/>
      <c r="BSL52" s="467"/>
      <c r="BSM52" s="467"/>
      <c r="BSN52" s="467"/>
      <c r="BSO52" s="467"/>
      <c r="BSP52" s="467"/>
      <c r="BSQ52" s="467"/>
      <c r="BSR52" s="467"/>
      <c r="BSS52" s="467"/>
      <c r="BST52" s="467"/>
      <c r="BSU52" s="467"/>
      <c r="BSV52" s="467"/>
      <c r="BSW52" s="467"/>
      <c r="BSX52" s="467"/>
      <c r="BSY52" s="467"/>
      <c r="BSZ52" s="467"/>
      <c r="BTA52" s="467"/>
      <c r="BTB52" s="467"/>
      <c r="BTC52" s="467"/>
      <c r="BTD52" s="467"/>
      <c r="BTE52" s="467"/>
      <c r="BTF52" s="467"/>
      <c r="BTG52" s="467"/>
      <c r="BTH52" s="467"/>
      <c r="BTI52" s="467"/>
      <c r="BTJ52" s="467"/>
      <c r="BTK52" s="467"/>
      <c r="BTL52" s="467"/>
      <c r="BTM52" s="467"/>
      <c r="BTN52" s="467"/>
      <c r="BTO52" s="467"/>
      <c r="BTP52" s="467"/>
      <c r="BTQ52" s="467"/>
      <c r="BTR52" s="467"/>
      <c r="BTS52" s="467"/>
      <c r="BTT52" s="467"/>
      <c r="BTU52" s="467"/>
      <c r="BTV52" s="467"/>
      <c r="BTW52" s="467"/>
      <c r="BTX52" s="467"/>
      <c r="BTY52" s="467"/>
      <c r="BTZ52" s="467"/>
      <c r="BUA52" s="467"/>
      <c r="BUB52" s="467"/>
      <c r="BUC52" s="467"/>
      <c r="BUD52" s="467"/>
      <c r="BUE52" s="467"/>
      <c r="BUF52" s="467"/>
      <c r="BUG52" s="467"/>
      <c r="BUH52" s="467"/>
      <c r="BUI52" s="467"/>
      <c r="BUJ52" s="467"/>
      <c r="BUK52" s="467"/>
      <c r="BUL52" s="467"/>
      <c r="BUM52" s="467"/>
      <c r="BUN52" s="467"/>
      <c r="BUO52" s="467"/>
      <c r="BUP52" s="467"/>
      <c r="BUQ52" s="467"/>
      <c r="BUR52" s="467"/>
      <c r="BUS52" s="467"/>
      <c r="BUT52" s="467"/>
      <c r="BUU52" s="467"/>
      <c r="BUV52" s="467"/>
      <c r="BUW52" s="467"/>
      <c r="BUX52" s="467"/>
      <c r="BUY52" s="467"/>
      <c r="BUZ52" s="467"/>
      <c r="BVA52" s="467"/>
      <c r="BVB52" s="467"/>
      <c r="BVC52" s="467"/>
      <c r="BVD52" s="467"/>
      <c r="BVE52" s="467"/>
      <c r="BVF52" s="467"/>
      <c r="BVG52" s="467"/>
      <c r="BVH52" s="467"/>
      <c r="BVI52" s="467"/>
      <c r="BVJ52" s="467"/>
      <c r="BVK52" s="467"/>
      <c r="BVL52" s="467"/>
      <c r="BVM52" s="467"/>
      <c r="BVN52" s="467"/>
      <c r="BVO52" s="467"/>
      <c r="BVP52" s="467"/>
      <c r="BVQ52" s="467"/>
      <c r="BVR52" s="467"/>
      <c r="BVS52" s="467"/>
      <c r="BVT52" s="467"/>
      <c r="BVU52" s="467"/>
      <c r="BVV52" s="467"/>
      <c r="BVW52" s="467"/>
      <c r="BVX52" s="467"/>
      <c r="BVY52" s="467"/>
      <c r="BVZ52" s="467"/>
      <c r="BWA52" s="467"/>
      <c r="BWB52" s="467"/>
      <c r="BWC52" s="467"/>
      <c r="BWD52" s="467"/>
      <c r="BWE52" s="467"/>
      <c r="BWF52" s="467"/>
      <c r="BWG52" s="467"/>
      <c r="BWH52" s="467"/>
      <c r="BWI52" s="467"/>
      <c r="BWJ52" s="467"/>
      <c r="BWK52" s="467"/>
      <c r="BWL52" s="467"/>
      <c r="BWM52" s="467"/>
      <c r="BWN52" s="467"/>
      <c r="BWO52" s="467"/>
      <c r="BWP52" s="467"/>
      <c r="BWQ52" s="467"/>
      <c r="BWR52" s="467"/>
      <c r="BWS52" s="467"/>
      <c r="BWT52" s="467"/>
      <c r="BWU52" s="467"/>
      <c r="BWV52" s="467"/>
      <c r="BWW52" s="467"/>
      <c r="BWX52" s="467"/>
      <c r="BWY52" s="467"/>
      <c r="BWZ52" s="467"/>
      <c r="BXA52" s="467"/>
      <c r="BXB52" s="467"/>
      <c r="BXC52" s="467"/>
      <c r="BXD52" s="467"/>
      <c r="BXE52" s="467"/>
      <c r="BXF52" s="467"/>
      <c r="BXG52" s="467"/>
      <c r="BXH52" s="467"/>
      <c r="BXI52" s="467"/>
      <c r="BXJ52" s="467"/>
      <c r="BXK52" s="467"/>
      <c r="BXL52" s="467"/>
      <c r="BXM52" s="467"/>
      <c r="BXN52" s="467"/>
      <c r="BXO52" s="467"/>
      <c r="BXP52" s="467"/>
      <c r="BXQ52" s="467"/>
      <c r="BXR52" s="467"/>
      <c r="BXS52" s="467"/>
      <c r="BXT52" s="467"/>
      <c r="BXU52" s="467"/>
      <c r="BXV52" s="467"/>
      <c r="BXW52" s="467"/>
      <c r="BXX52" s="467"/>
      <c r="BXY52" s="467"/>
      <c r="BXZ52" s="467"/>
      <c r="BYA52" s="467"/>
      <c r="BYB52" s="467"/>
      <c r="BYC52" s="467"/>
      <c r="BYD52" s="467"/>
      <c r="BYE52" s="467"/>
      <c r="BYF52" s="467"/>
      <c r="BYG52" s="467"/>
      <c r="BYH52" s="467"/>
      <c r="BYI52" s="467"/>
      <c r="BYJ52" s="467"/>
      <c r="BYK52" s="467"/>
      <c r="BYL52" s="467"/>
      <c r="BYM52" s="467"/>
      <c r="BYN52" s="467"/>
      <c r="BYO52" s="467"/>
      <c r="BYP52" s="467"/>
      <c r="BYQ52" s="467"/>
      <c r="BYR52" s="467"/>
      <c r="BYS52" s="467"/>
      <c r="BYT52" s="467"/>
      <c r="BYU52" s="467"/>
      <c r="BYV52" s="467"/>
      <c r="BYW52" s="467"/>
      <c r="BYX52" s="467"/>
      <c r="BYY52" s="467"/>
      <c r="BYZ52" s="467"/>
      <c r="BZA52" s="467"/>
      <c r="BZB52" s="467"/>
      <c r="BZC52" s="467"/>
      <c r="BZD52" s="467"/>
      <c r="BZE52" s="467"/>
      <c r="BZF52" s="467"/>
      <c r="BZG52" s="467"/>
      <c r="BZH52" s="467"/>
      <c r="BZI52" s="467"/>
      <c r="BZJ52" s="467"/>
      <c r="BZK52" s="467"/>
      <c r="BZL52" s="467"/>
      <c r="BZM52" s="467"/>
      <c r="BZN52" s="467"/>
      <c r="BZO52" s="467"/>
      <c r="BZP52" s="467"/>
      <c r="BZQ52" s="467"/>
      <c r="BZR52" s="467"/>
      <c r="BZS52" s="467"/>
      <c r="BZT52" s="467"/>
      <c r="BZU52" s="467"/>
      <c r="BZV52" s="467"/>
      <c r="BZW52" s="467"/>
      <c r="BZX52" s="467"/>
      <c r="BZY52" s="467"/>
      <c r="BZZ52" s="467"/>
      <c r="CAA52" s="467"/>
      <c r="CAB52" s="467"/>
      <c r="CAC52" s="467"/>
      <c r="CAD52" s="467"/>
      <c r="CAE52" s="467"/>
      <c r="CAF52" s="467"/>
      <c r="CAG52" s="467"/>
      <c r="CAH52" s="467"/>
      <c r="CAI52" s="467"/>
      <c r="CAJ52" s="467"/>
      <c r="CAK52" s="467"/>
      <c r="CAL52" s="467"/>
      <c r="CAM52" s="467"/>
      <c r="CAN52" s="467"/>
      <c r="CAO52" s="467"/>
      <c r="CAP52" s="467"/>
      <c r="CAQ52" s="467"/>
      <c r="CAR52" s="467"/>
      <c r="CAS52" s="467"/>
      <c r="CAT52" s="467"/>
      <c r="CAU52" s="467"/>
      <c r="CAV52" s="467"/>
      <c r="CAW52" s="467"/>
      <c r="CAX52" s="467"/>
      <c r="CAY52" s="467"/>
      <c r="CAZ52" s="467"/>
      <c r="CBA52" s="467"/>
      <c r="CBB52" s="467"/>
      <c r="CBC52" s="467"/>
      <c r="CBD52" s="467"/>
      <c r="CBE52" s="467"/>
      <c r="CBF52" s="467"/>
      <c r="CBG52" s="467"/>
      <c r="CBH52" s="467"/>
      <c r="CBI52" s="467"/>
      <c r="CBJ52" s="467"/>
      <c r="CBK52" s="467"/>
      <c r="CBL52" s="467"/>
      <c r="CBM52" s="467"/>
      <c r="CBN52" s="467"/>
      <c r="CBO52" s="467"/>
      <c r="CBP52" s="467"/>
      <c r="CBQ52" s="467"/>
      <c r="CBR52" s="467"/>
      <c r="CBS52" s="467"/>
      <c r="CBT52" s="467"/>
      <c r="CBU52" s="467"/>
      <c r="CBV52" s="467"/>
      <c r="CBW52" s="467"/>
      <c r="CBX52" s="467"/>
      <c r="CBY52" s="467"/>
      <c r="CBZ52" s="467"/>
      <c r="CCA52" s="467"/>
      <c r="CCB52" s="467"/>
      <c r="CCC52" s="467"/>
      <c r="CCD52" s="467"/>
      <c r="CCE52" s="467"/>
      <c r="CCF52" s="467"/>
      <c r="CCG52" s="467"/>
      <c r="CCH52" s="467"/>
      <c r="CCI52" s="467"/>
      <c r="CCJ52" s="467"/>
      <c r="CCK52" s="467"/>
      <c r="CCL52" s="467"/>
      <c r="CCM52" s="467"/>
      <c r="CCN52" s="467"/>
      <c r="CCO52" s="467"/>
      <c r="CCP52" s="467"/>
      <c r="CCQ52" s="467"/>
      <c r="CCR52" s="467"/>
      <c r="CCS52" s="467"/>
      <c r="CCT52" s="467"/>
      <c r="CCU52" s="467"/>
      <c r="CCV52" s="467"/>
      <c r="CCW52" s="467"/>
      <c r="CCX52" s="467"/>
      <c r="CCY52" s="467"/>
      <c r="CCZ52" s="467"/>
      <c r="CDA52" s="467"/>
      <c r="CDB52" s="467"/>
      <c r="CDC52" s="467"/>
      <c r="CDD52" s="467"/>
      <c r="CDE52" s="467"/>
      <c r="CDF52" s="467"/>
      <c r="CDG52" s="467"/>
      <c r="CDH52" s="467"/>
      <c r="CDI52" s="467"/>
      <c r="CDJ52" s="467"/>
      <c r="CDK52" s="467"/>
      <c r="CDL52" s="467"/>
      <c r="CDM52" s="467"/>
      <c r="CDN52" s="467"/>
      <c r="CDO52" s="467"/>
      <c r="CDP52" s="467"/>
      <c r="CDQ52" s="467"/>
      <c r="CDR52" s="467"/>
      <c r="CDS52" s="467"/>
      <c r="CDT52" s="467"/>
      <c r="CDU52" s="467"/>
      <c r="CDV52" s="467"/>
      <c r="CDW52" s="467"/>
      <c r="CDX52" s="467"/>
      <c r="CDY52" s="467"/>
      <c r="CDZ52" s="467"/>
      <c r="CEA52" s="467"/>
      <c r="CEB52" s="467"/>
      <c r="CEC52" s="467"/>
      <c r="CED52" s="467"/>
      <c r="CEE52" s="467"/>
      <c r="CEF52" s="467"/>
      <c r="CEG52" s="467"/>
      <c r="CEH52" s="467"/>
      <c r="CEI52" s="467"/>
      <c r="CEJ52" s="467"/>
      <c r="CEK52" s="467"/>
      <c r="CEL52" s="467"/>
      <c r="CEM52" s="467"/>
      <c r="CEN52" s="467"/>
      <c r="CEO52" s="467"/>
      <c r="CEP52" s="467"/>
      <c r="CEQ52" s="467"/>
      <c r="CER52" s="467"/>
      <c r="CES52" s="467"/>
      <c r="CET52" s="467"/>
      <c r="CEU52" s="467"/>
      <c r="CEV52" s="467"/>
      <c r="CEW52" s="467"/>
      <c r="CEX52" s="467"/>
      <c r="CEY52" s="467"/>
      <c r="CEZ52" s="467"/>
      <c r="CFA52" s="467"/>
      <c r="CFB52" s="467"/>
      <c r="CFC52" s="467"/>
      <c r="CFD52" s="467"/>
      <c r="CFE52" s="467"/>
      <c r="CFF52" s="467"/>
      <c r="CFG52" s="467"/>
      <c r="CFH52" s="467"/>
      <c r="CFI52" s="467"/>
      <c r="CFJ52" s="467"/>
      <c r="CFK52" s="467"/>
      <c r="CFL52" s="467"/>
      <c r="CFM52" s="467"/>
      <c r="CFN52" s="467"/>
      <c r="CFO52" s="467"/>
      <c r="CFP52" s="467"/>
      <c r="CFQ52" s="467"/>
      <c r="CFR52" s="467"/>
      <c r="CFS52" s="467"/>
      <c r="CFT52" s="467"/>
      <c r="CFU52" s="467"/>
      <c r="CFV52" s="467"/>
      <c r="CFW52" s="467"/>
      <c r="CFX52" s="467"/>
      <c r="CFY52" s="467"/>
      <c r="CFZ52" s="467"/>
      <c r="CGA52" s="467"/>
      <c r="CGB52" s="467"/>
      <c r="CGC52" s="467"/>
      <c r="CGD52" s="467"/>
      <c r="CGE52" s="467"/>
      <c r="CGF52" s="467"/>
      <c r="CGG52" s="467"/>
      <c r="CGH52" s="467"/>
      <c r="CGI52" s="467"/>
      <c r="CGJ52" s="467"/>
      <c r="CGK52" s="467"/>
      <c r="CGL52" s="467"/>
      <c r="CGM52" s="467"/>
      <c r="CGN52" s="467"/>
      <c r="CGO52" s="467"/>
      <c r="CGP52" s="467"/>
      <c r="CGQ52" s="467"/>
      <c r="CGR52" s="467"/>
      <c r="CGS52" s="467"/>
      <c r="CGT52" s="467"/>
      <c r="CGU52" s="467"/>
      <c r="CGV52" s="467"/>
      <c r="CGW52" s="467"/>
      <c r="CGX52" s="467"/>
      <c r="CGY52" s="467"/>
      <c r="CGZ52" s="467"/>
      <c r="CHA52" s="467"/>
      <c r="CHB52" s="467"/>
      <c r="CHC52" s="467"/>
      <c r="CHD52" s="467"/>
      <c r="CHE52" s="467"/>
      <c r="CHF52" s="467"/>
      <c r="CHG52" s="467"/>
      <c r="CHH52" s="467"/>
      <c r="CHI52" s="467"/>
      <c r="CHJ52" s="467"/>
      <c r="CHK52" s="467"/>
      <c r="CHL52" s="467"/>
      <c r="CHM52" s="467"/>
      <c r="CHN52" s="467"/>
      <c r="CHO52" s="467"/>
      <c r="CHP52" s="467"/>
      <c r="CHQ52" s="467"/>
      <c r="CHR52" s="467"/>
      <c r="CHS52" s="467"/>
      <c r="CHT52" s="467"/>
      <c r="CHU52" s="467"/>
      <c r="CHV52" s="467"/>
      <c r="CHW52" s="467"/>
      <c r="CHX52" s="467"/>
      <c r="CHY52" s="467"/>
      <c r="CHZ52" s="467"/>
      <c r="CIA52" s="467"/>
      <c r="CIB52" s="467"/>
      <c r="CIC52" s="467"/>
      <c r="CID52" s="467"/>
      <c r="CIE52" s="467"/>
      <c r="CIF52" s="467"/>
      <c r="CIG52" s="467"/>
      <c r="CIH52" s="467"/>
      <c r="CII52" s="467"/>
      <c r="CIJ52" s="467"/>
      <c r="CIK52" s="467"/>
      <c r="CIL52" s="467"/>
      <c r="CIM52" s="467"/>
      <c r="CIN52" s="467"/>
      <c r="CIO52" s="467"/>
      <c r="CIP52" s="467"/>
      <c r="CIQ52" s="467"/>
      <c r="CIR52" s="467"/>
      <c r="CIS52" s="467"/>
      <c r="CIT52" s="467"/>
      <c r="CIU52" s="467"/>
      <c r="CIV52" s="467"/>
      <c r="CIW52" s="467"/>
      <c r="CIX52" s="467"/>
      <c r="CIY52" s="467"/>
      <c r="CIZ52" s="467"/>
      <c r="CJA52" s="467"/>
      <c r="CJB52" s="467"/>
      <c r="CJC52" s="467"/>
      <c r="CJD52" s="467"/>
      <c r="CJE52" s="467"/>
      <c r="CJF52" s="467"/>
      <c r="CJG52" s="467"/>
      <c r="CJH52" s="467"/>
      <c r="CJI52" s="467"/>
      <c r="CJJ52" s="467"/>
      <c r="CJK52" s="467"/>
      <c r="CJL52" s="467"/>
      <c r="CJM52" s="467"/>
      <c r="CJN52" s="467"/>
      <c r="CJO52" s="467"/>
      <c r="CJP52" s="467"/>
      <c r="CJQ52" s="467"/>
      <c r="CJR52" s="467"/>
      <c r="CJS52" s="467"/>
      <c r="CJT52" s="467"/>
      <c r="CJU52" s="467"/>
      <c r="CJV52" s="467"/>
      <c r="CJW52" s="467"/>
      <c r="CJX52" s="467"/>
      <c r="CJY52" s="467"/>
      <c r="CJZ52" s="467"/>
      <c r="CKA52" s="467"/>
      <c r="CKB52" s="467"/>
      <c r="CKC52" s="467"/>
      <c r="CKD52" s="467"/>
      <c r="CKE52" s="467"/>
      <c r="CKF52" s="467"/>
      <c r="CKG52" s="467"/>
      <c r="CKH52" s="467"/>
      <c r="CKI52" s="467"/>
      <c r="CKJ52" s="467"/>
      <c r="CKK52" s="467"/>
      <c r="CKL52" s="467"/>
      <c r="CKM52" s="467"/>
      <c r="CKN52" s="467"/>
      <c r="CKO52" s="467"/>
      <c r="CKP52" s="467"/>
      <c r="CKQ52" s="467"/>
      <c r="CKR52" s="467"/>
      <c r="CKS52" s="467"/>
      <c r="CKT52" s="467"/>
      <c r="CKU52" s="467"/>
      <c r="CKV52" s="467"/>
      <c r="CKW52" s="467"/>
      <c r="CKX52" s="467"/>
      <c r="CKY52" s="467"/>
      <c r="CKZ52" s="467"/>
      <c r="CLA52" s="467"/>
      <c r="CLB52" s="467"/>
      <c r="CLC52" s="467"/>
      <c r="CLD52" s="467"/>
      <c r="CLE52" s="467"/>
      <c r="CLF52" s="467"/>
      <c r="CLG52" s="467"/>
      <c r="CLH52" s="467"/>
      <c r="CLI52" s="467"/>
      <c r="CLJ52" s="467"/>
      <c r="CLK52" s="467"/>
      <c r="CLL52" s="467"/>
      <c r="CLM52" s="467"/>
      <c r="CLN52" s="467"/>
      <c r="CLO52" s="467"/>
      <c r="CLP52" s="467"/>
      <c r="CLQ52" s="467"/>
      <c r="CLR52" s="467"/>
      <c r="CLS52" s="467"/>
      <c r="CLT52" s="467"/>
      <c r="CLU52" s="467"/>
      <c r="CLV52" s="467"/>
      <c r="CLW52" s="467"/>
      <c r="CLX52" s="467"/>
      <c r="CLY52" s="467"/>
      <c r="CLZ52" s="467"/>
      <c r="CMA52" s="467"/>
      <c r="CMB52" s="467"/>
      <c r="CMC52" s="467"/>
      <c r="CMD52" s="467"/>
      <c r="CME52" s="467"/>
      <c r="CMF52" s="467"/>
      <c r="CMG52" s="467"/>
      <c r="CMH52" s="467"/>
      <c r="CMI52" s="467"/>
      <c r="CMJ52" s="467"/>
      <c r="CMK52" s="467"/>
      <c r="CML52" s="467"/>
      <c r="CMM52" s="467"/>
      <c r="CMN52" s="467"/>
      <c r="CMO52" s="467"/>
      <c r="CMP52" s="467"/>
      <c r="CMQ52" s="467"/>
      <c r="CMR52" s="467"/>
      <c r="CMS52" s="467"/>
      <c r="CMT52" s="467"/>
      <c r="CMU52" s="467"/>
      <c r="CMV52" s="467"/>
      <c r="CMW52" s="467"/>
      <c r="CMX52" s="467"/>
      <c r="CMY52" s="467"/>
      <c r="CMZ52" s="467"/>
      <c r="CNA52" s="467"/>
      <c r="CNB52" s="467"/>
      <c r="CNC52" s="467"/>
      <c r="CND52" s="467"/>
      <c r="CNE52" s="467"/>
      <c r="CNF52" s="467"/>
      <c r="CNG52" s="467"/>
      <c r="CNH52" s="467"/>
      <c r="CNI52" s="467"/>
      <c r="CNJ52" s="467"/>
      <c r="CNK52" s="467"/>
      <c r="CNL52" s="467"/>
      <c r="CNM52" s="467"/>
      <c r="CNN52" s="467"/>
      <c r="CNO52" s="467"/>
      <c r="CNP52" s="467"/>
      <c r="CNQ52" s="467"/>
      <c r="CNR52" s="467"/>
      <c r="CNS52" s="467"/>
      <c r="CNT52" s="467"/>
      <c r="CNU52" s="467"/>
      <c r="CNV52" s="467"/>
      <c r="CNW52" s="467"/>
      <c r="CNX52" s="467"/>
      <c r="CNY52" s="467"/>
      <c r="CNZ52" s="467"/>
      <c r="COA52" s="467"/>
      <c r="COB52" s="467"/>
      <c r="COC52" s="467"/>
      <c r="COD52" s="467"/>
      <c r="COE52" s="467"/>
      <c r="COF52" s="467"/>
      <c r="COG52" s="467"/>
      <c r="COH52" s="467"/>
      <c r="COI52" s="467"/>
      <c r="COJ52" s="467"/>
      <c r="COK52" s="467"/>
      <c r="COL52" s="467"/>
      <c r="COM52" s="467"/>
      <c r="CON52" s="467"/>
      <c r="COO52" s="467"/>
      <c r="COP52" s="467"/>
      <c r="COQ52" s="467"/>
      <c r="COR52" s="467"/>
      <c r="COS52" s="467"/>
      <c r="COT52" s="467"/>
      <c r="COU52" s="467"/>
      <c r="COV52" s="467"/>
      <c r="COW52" s="467"/>
      <c r="COX52" s="467"/>
      <c r="COY52" s="467"/>
      <c r="COZ52" s="467"/>
      <c r="CPA52" s="467"/>
      <c r="CPB52" s="467"/>
      <c r="CPC52" s="467"/>
      <c r="CPD52" s="467"/>
      <c r="CPE52" s="467"/>
      <c r="CPF52" s="467"/>
      <c r="CPG52" s="467"/>
      <c r="CPH52" s="467"/>
      <c r="CPI52" s="467"/>
      <c r="CPJ52" s="467"/>
      <c r="CPK52" s="467"/>
      <c r="CPL52" s="467"/>
      <c r="CPM52" s="467"/>
      <c r="CPN52" s="467"/>
      <c r="CPO52" s="467"/>
      <c r="CPP52" s="467"/>
      <c r="CPQ52" s="467"/>
      <c r="CPR52" s="467"/>
      <c r="CPS52" s="467"/>
      <c r="CPT52" s="467"/>
      <c r="CPU52" s="467"/>
      <c r="CPV52" s="467"/>
      <c r="CPW52" s="467"/>
      <c r="CPX52" s="467"/>
      <c r="CPY52" s="467"/>
      <c r="CPZ52" s="467"/>
      <c r="CQA52" s="467"/>
      <c r="CQB52" s="467"/>
      <c r="CQC52" s="467"/>
      <c r="CQD52" s="467"/>
      <c r="CQE52" s="467"/>
      <c r="CQF52" s="467"/>
      <c r="CQG52" s="467"/>
      <c r="CQH52" s="467"/>
      <c r="CQI52" s="467"/>
      <c r="CQJ52" s="467"/>
      <c r="CQK52" s="467"/>
      <c r="CQL52" s="467"/>
      <c r="CQM52" s="467"/>
      <c r="CQN52" s="467"/>
      <c r="CQO52" s="467"/>
      <c r="CQP52" s="467"/>
      <c r="CQQ52" s="467"/>
      <c r="CQR52" s="467"/>
      <c r="CQS52" s="467"/>
      <c r="CQT52" s="467"/>
      <c r="CQU52" s="467"/>
      <c r="CQV52" s="467"/>
      <c r="CQW52" s="467"/>
      <c r="CQX52" s="467"/>
      <c r="CQY52" s="467"/>
      <c r="CQZ52" s="467"/>
      <c r="CRA52" s="467"/>
      <c r="CRB52" s="467"/>
      <c r="CRC52" s="467"/>
      <c r="CRD52" s="467"/>
      <c r="CRE52" s="467"/>
      <c r="CRF52" s="467"/>
      <c r="CRG52" s="467"/>
      <c r="CRH52" s="467"/>
      <c r="CRI52" s="467"/>
      <c r="CRJ52" s="467"/>
      <c r="CRK52" s="467"/>
      <c r="CRL52" s="467"/>
      <c r="CRM52" s="467"/>
      <c r="CRN52" s="467"/>
      <c r="CRO52" s="467"/>
      <c r="CRP52" s="467"/>
      <c r="CRQ52" s="467"/>
      <c r="CRR52" s="467"/>
      <c r="CRS52" s="467"/>
      <c r="CRT52" s="467"/>
      <c r="CRU52" s="467"/>
      <c r="CRV52" s="467"/>
      <c r="CRW52" s="467"/>
      <c r="CRX52" s="467"/>
      <c r="CRY52" s="467"/>
      <c r="CRZ52" s="467"/>
      <c r="CSA52" s="467"/>
      <c r="CSB52" s="467"/>
      <c r="CSC52" s="467"/>
      <c r="CSD52" s="467"/>
      <c r="CSE52" s="467"/>
      <c r="CSF52" s="467"/>
      <c r="CSG52" s="467"/>
      <c r="CSH52" s="467"/>
      <c r="CSI52" s="467"/>
      <c r="CSJ52" s="467"/>
      <c r="CSK52" s="467"/>
      <c r="CSL52" s="467"/>
      <c r="CSM52" s="467"/>
      <c r="CSN52" s="467"/>
      <c r="CSO52" s="467"/>
      <c r="CSP52" s="467"/>
      <c r="CSQ52" s="467"/>
      <c r="CSR52" s="467"/>
      <c r="CSS52" s="467"/>
      <c r="CST52" s="467"/>
      <c r="CSU52" s="467"/>
      <c r="CSV52" s="467"/>
      <c r="CSW52" s="467"/>
      <c r="CSX52" s="467"/>
      <c r="CSY52" s="467"/>
      <c r="CSZ52" s="467"/>
      <c r="CTA52" s="467"/>
      <c r="CTB52" s="467"/>
      <c r="CTC52" s="467"/>
      <c r="CTD52" s="467"/>
      <c r="CTE52" s="467"/>
      <c r="CTF52" s="467"/>
      <c r="CTG52" s="467"/>
      <c r="CTH52" s="467"/>
      <c r="CTI52" s="467"/>
      <c r="CTJ52" s="467"/>
      <c r="CTK52" s="467"/>
      <c r="CTL52" s="467"/>
      <c r="CTM52" s="467"/>
      <c r="CTN52" s="467"/>
      <c r="CTO52" s="467"/>
      <c r="CTP52" s="467"/>
      <c r="CTQ52" s="467"/>
      <c r="CTR52" s="467"/>
      <c r="CTS52" s="467"/>
      <c r="CTT52" s="467"/>
      <c r="CTU52" s="467"/>
      <c r="CTV52" s="467"/>
      <c r="CTW52" s="467"/>
      <c r="CTX52" s="467"/>
      <c r="CTY52" s="467"/>
      <c r="CTZ52" s="467"/>
      <c r="CUA52" s="467"/>
      <c r="CUB52" s="467"/>
      <c r="CUC52" s="467"/>
      <c r="CUD52" s="467"/>
      <c r="CUE52" s="467"/>
      <c r="CUF52" s="467"/>
      <c r="CUG52" s="467"/>
      <c r="CUH52" s="467"/>
      <c r="CUI52" s="467"/>
      <c r="CUJ52" s="467"/>
      <c r="CUK52" s="467"/>
      <c r="CUL52" s="467"/>
      <c r="CUM52" s="467"/>
      <c r="CUN52" s="467"/>
      <c r="CUO52" s="467"/>
      <c r="CUP52" s="467"/>
      <c r="CUQ52" s="467"/>
      <c r="CUR52" s="467"/>
      <c r="CUS52" s="467"/>
      <c r="CUT52" s="467"/>
      <c r="CUU52" s="467"/>
      <c r="CUV52" s="467"/>
      <c r="CUW52" s="467"/>
      <c r="CUX52" s="467"/>
      <c r="CUY52" s="467"/>
      <c r="CUZ52" s="467"/>
      <c r="CVA52" s="467"/>
      <c r="CVB52" s="467"/>
      <c r="CVC52" s="467"/>
      <c r="CVD52" s="467"/>
      <c r="CVE52" s="467"/>
      <c r="CVF52" s="467"/>
      <c r="CVG52" s="467"/>
      <c r="CVH52" s="467"/>
      <c r="CVI52" s="467"/>
      <c r="CVJ52" s="467"/>
      <c r="CVK52" s="467"/>
      <c r="CVL52" s="467"/>
      <c r="CVM52" s="467"/>
      <c r="CVN52" s="467"/>
      <c r="CVO52" s="467"/>
      <c r="CVP52" s="467"/>
      <c r="CVQ52" s="467"/>
      <c r="CVR52" s="467"/>
      <c r="CVS52" s="467"/>
      <c r="CVT52" s="467"/>
      <c r="CVU52" s="467"/>
      <c r="CVV52" s="467"/>
      <c r="CVW52" s="467"/>
      <c r="CVX52" s="467"/>
      <c r="CVY52" s="467"/>
      <c r="CVZ52" s="467"/>
      <c r="CWA52" s="467"/>
      <c r="CWB52" s="467"/>
      <c r="CWC52" s="467"/>
      <c r="CWD52" s="467"/>
      <c r="CWE52" s="467"/>
      <c r="CWF52" s="467"/>
      <c r="CWG52" s="467"/>
      <c r="CWH52" s="467"/>
      <c r="CWI52" s="467"/>
      <c r="CWJ52" s="467"/>
      <c r="CWK52" s="467"/>
      <c r="CWL52" s="467"/>
      <c r="CWM52" s="467"/>
      <c r="CWN52" s="467"/>
      <c r="CWO52" s="467"/>
      <c r="CWP52" s="467"/>
      <c r="CWQ52" s="467"/>
      <c r="CWR52" s="467"/>
      <c r="CWS52" s="467"/>
      <c r="CWT52" s="467"/>
      <c r="CWU52" s="467"/>
      <c r="CWV52" s="467"/>
      <c r="CWW52" s="467"/>
      <c r="CWX52" s="467"/>
      <c r="CWY52" s="467"/>
      <c r="CWZ52" s="467"/>
      <c r="CXA52" s="467"/>
      <c r="CXB52" s="467"/>
      <c r="CXC52" s="467"/>
      <c r="CXD52" s="467"/>
      <c r="CXE52" s="467"/>
      <c r="CXF52" s="467"/>
      <c r="CXG52" s="467"/>
      <c r="CXH52" s="467"/>
      <c r="CXI52" s="467"/>
      <c r="CXJ52" s="467"/>
      <c r="CXK52" s="467"/>
      <c r="CXL52" s="467"/>
      <c r="CXM52" s="467"/>
      <c r="CXN52" s="467"/>
      <c r="CXO52" s="467"/>
      <c r="CXP52" s="467"/>
      <c r="CXQ52" s="467"/>
      <c r="CXR52" s="467"/>
      <c r="CXS52" s="467"/>
      <c r="CXT52" s="467"/>
      <c r="CXU52" s="467"/>
      <c r="CXV52" s="467"/>
      <c r="CXW52" s="467"/>
      <c r="CXX52" s="467"/>
      <c r="CXY52" s="467"/>
      <c r="CXZ52" s="467"/>
      <c r="CYA52" s="467"/>
      <c r="CYB52" s="467"/>
      <c r="CYC52" s="467"/>
      <c r="CYD52" s="467"/>
      <c r="CYE52" s="467"/>
      <c r="CYF52" s="467"/>
      <c r="CYG52" s="467"/>
      <c r="CYH52" s="467"/>
      <c r="CYI52" s="467"/>
      <c r="CYJ52" s="467"/>
      <c r="CYK52" s="467"/>
      <c r="CYL52" s="467"/>
      <c r="CYM52" s="467"/>
      <c r="CYN52" s="467"/>
      <c r="CYO52" s="467"/>
      <c r="CYP52" s="467"/>
      <c r="CYQ52" s="467"/>
      <c r="CYR52" s="467"/>
      <c r="CYS52" s="467"/>
      <c r="CYT52" s="467"/>
      <c r="CYU52" s="467"/>
      <c r="CYV52" s="467"/>
      <c r="CYW52" s="467"/>
      <c r="CYX52" s="467"/>
      <c r="CYY52" s="467"/>
      <c r="CYZ52" s="467"/>
      <c r="CZA52" s="467"/>
      <c r="CZB52" s="467"/>
      <c r="CZC52" s="467"/>
      <c r="CZD52" s="467"/>
      <c r="CZE52" s="467"/>
      <c r="CZF52" s="467"/>
      <c r="CZG52" s="467"/>
      <c r="CZH52" s="467"/>
      <c r="CZI52" s="467"/>
      <c r="CZJ52" s="467"/>
      <c r="CZK52" s="467"/>
      <c r="CZL52" s="467"/>
      <c r="CZM52" s="467"/>
      <c r="CZN52" s="467"/>
      <c r="CZO52" s="467"/>
      <c r="CZP52" s="467"/>
      <c r="CZQ52" s="467"/>
      <c r="CZR52" s="467"/>
      <c r="CZS52" s="467"/>
      <c r="CZT52" s="467"/>
      <c r="CZU52" s="467"/>
      <c r="CZV52" s="467"/>
      <c r="CZW52" s="467"/>
      <c r="CZX52" s="467"/>
      <c r="CZY52" s="467"/>
      <c r="CZZ52" s="467"/>
      <c r="DAA52" s="467"/>
      <c r="DAB52" s="467"/>
      <c r="DAC52" s="467"/>
      <c r="DAD52" s="467"/>
      <c r="DAE52" s="467"/>
      <c r="DAF52" s="467"/>
      <c r="DAG52" s="467"/>
      <c r="DAH52" s="467"/>
      <c r="DAI52" s="467"/>
      <c r="DAJ52" s="467"/>
      <c r="DAK52" s="467"/>
      <c r="DAL52" s="467"/>
      <c r="DAM52" s="467"/>
      <c r="DAN52" s="467"/>
      <c r="DAO52" s="467"/>
      <c r="DAP52" s="467"/>
      <c r="DAQ52" s="467"/>
      <c r="DAR52" s="467"/>
      <c r="DAS52" s="467"/>
      <c r="DAT52" s="467"/>
      <c r="DAU52" s="467"/>
      <c r="DAV52" s="467"/>
      <c r="DAW52" s="467"/>
      <c r="DAX52" s="467"/>
      <c r="DAY52" s="467"/>
      <c r="DAZ52" s="467"/>
      <c r="DBA52" s="467"/>
      <c r="DBB52" s="467"/>
      <c r="DBC52" s="467"/>
      <c r="DBD52" s="467"/>
      <c r="DBE52" s="467"/>
      <c r="DBF52" s="467"/>
      <c r="DBG52" s="467"/>
      <c r="DBH52" s="467"/>
      <c r="DBI52" s="467"/>
      <c r="DBJ52" s="467"/>
      <c r="DBK52" s="467"/>
      <c r="DBL52" s="467"/>
      <c r="DBM52" s="467"/>
      <c r="DBN52" s="467"/>
      <c r="DBO52" s="467"/>
      <c r="DBP52" s="467"/>
      <c r="DBQ52" s="467"/>
      <c r="DBR52" s="467"/>
      <c r="DBS52" s="467"/>
      <c r="DBT52" s="467"/>
      <c r="DBU52" s="467"/>
      <c r="DBV52" s="467"/>
      <c r="DBW52" s="467"/>
      <c r="DBX52" s="467"/>
      <c r="DBY52" s="467"/>
      <c r="DBZ52" s="467"/>
      <c r="DCA52" s="467"/>
      <c r="DCB52" s="467"/>
      <c r="DCC52" s="467"/>
      <c r="DCD52" s="467"/>
      <c r="DCE52" s="467"/>
      <c r="DCF52" s="467"/>
      <c r="DCG52" s="467"/>
      <c r="DCH52" s="467"/>
      <c r="DCI52" s="467"/>
      <c r="DCJ52" s="467"/>
      <c r="DCK52" s="467"/>
      <c r="DCL52" s="467"/>
      <c r="DCM52" s="467"/>
      <c r="DCN52" s="467"/>
      <c r="DCO52" s="467"/>
      <c r="DCP52" s="467"/>
      <c r="DCQ52" s="467"/>
      <c r="DCR52" s="467"/>
      <c r="DCS52" s="467"/>
      <c r="DCT52" s="467"/>
      <c r="DCU52" s="467"/>
      <c r="DCV52" s="467"/>
      <c r="DCW52" s="467"/>
      <c r="DCX52" s="467"/>
      <c r="DCY52" s="467"/>
      <c r="DCZ52" s="467"/>
      <c r="DDA52" s="467"/>
      <c r="DDB52" s="467"/>
      <c r="DDC52" s="467"/>
      <c r="DDD52" s="467"/>
      <c r="DDE52" s="467"/>
      <c r="DDF52" s="467"/>
      <c r="DDG52" s="467"/>
      <c r="DDH52" s="467"/>
      <c r="DDI52" s="467"/>
      <c r="DDJ52" s="467"/>
      <c r="DDK52" s="467"/>
      <c r="DDL52" s="467"/>
      <c r="DDM52" s="467"/>
      <c r="DDN52" s="467"/>
      <c r="DDO52" s="467"/>
      <c r="DDP52" s="467"/>
      <c r="DDQ52" s="467"/>
      <c r="DDR52" s="467"/>
      <c r="DDS52" s="467"/>
      <c r="DDT52" s="467"/>
      <c r="DDU52" s="467"/>
      <c r="DDV52" s="467"/>
      <c r="DDW52" s="467"/>
      <c r="DDX52" s="467"/>
      <c r="DDY52" s="467"/>
      <c r="DDZ52" s="467"/>
      <c r="DEA52" s="467"/>
      <c r="DEB52" s="467"/>
      <c r="DEC52" s="467"/>
      <c r="DED52" s="467"/>
      <c r="DEE52" s="467"/>
      <c r="DEF52" s="467"/>
      <c r="DEG52" s="467"/>
      <c r="DEH52" s="467"/>
      <c r="DEI52" s="467"/>
      <c r="DEJ52" s="467"/>
      <c r="DEK52" s="467"/>
      <c r="DEL52" s="467"/>
      <c r="DEM52" s="467"/>
      <c r="DEN52" s="467"/>
      <c r="DEO52" s="467"/>
      <c r="DEP52" s="467"/>
      <c r="DEQ52" s="467"/>
      <c r="DER52" s="467"/>
      <c r="DES52" s="467"/>
      <c r="DET52" s="467"/>
      <c r="DEU52" s="467"/>
      <c r="DEV52" s="467"/>
      <c r="DEW52" s="467"/>
      <c r="DEX52" s="467"/>
      <c r="DEY52" s="467"/>
      <c r="DEZ52" s="467"/>
      <c r="DFA52" s="467"/>
      <c r="DFB52" s="467"/>
      <c r="DFC52" s="467"/>
      <c r="DFD52" s="467"/>
      <c r="DFE52" s="467"/>
      <c r="DFF52" s="467"/>
      <c r="DFG52" s="467"/>
      <c r="DFH52" s="467"/>
      <c r="DFI52" s="467"/>
      <c r="DFJ52" s="467"/>
      <c r="DFK52" s="467"/>
      <c r="DFL52" s="467"/>
      <c r="DFM52" s="467"/>
      <c r="DFN52" s="467"/>
      <c r="DFO52" s="467"/>
      <c r="DFP52" s="467"/>
      <c r="DFQ52" s="467"/>
      <c r="DFR52" s="467"/>
      <c r="DFS52" s="467"/>
      <c r="DFT52" s="467"/>
      <c r="DFU52" s="467"/>
      <c r="DFV52" s="467"/>
      <c r="DFW52" s="467"/>
      <c r="DFX52" s="467"/>
      <c r="DFY52" s="467"/>
      <c r="DFZ52" s="467"/>
      <c r="DGA52" s="467"/>
      <c r="DGB52" s="467"/>
      <c r="DGC52" s="467"/>
      <c r="DGD52" s="467"/>
      <c r="DGE52" s="467"/>
      <c r="DGF52" s="467"/>
      <c r="DGG52" s="467"/>
      <c r="DGH52" s="467"/>
      <c r="DGI52" s="467"/>
      <c r="DGJ52" s="467"/>
      <c r="DGK52" s="467"/>
      <c r="DGL52" s="467"/>
      <c r="DGM52" s="467"/>
      <c r="DGN52" s="467"/>
      <c r="DGO52" s="467"/>
      <c r="DGP52" s="467"/>
      <c r="DGQ52" s="467"/>
      <c r="DGR52" s="467"/>
      <c r="DGS52" s="467"/>
      <c r="DGT52" s="467"/>
      <c r="DGU52" s="467"/>
      <c r="DGV52" s="467"/>
      <c r="DGW52" s="467"/>
      <c r="DGX52" s="467"/>
      <c r="DGY52" s="467"/>
      <c r="DGZ52" s="467"/>
      <c r="DHA52" s="467"/>
      <c r="DHB52" s="467"/>
      <c r="DHC52" s="467"/>
      <c r="DHD52" s="467"/>
      <c r="DHE52" s="467"/>
      <c r="DHF52" s="467"/>
      <c r="DHG52" s="467"/>
      <c r="DHH52" s="467"/>
      <c r="DHI52" s="467"/>
      <c r="DHJ52" s="467"/>
      <c r="DHK52" s="467"/>
      <c r="DHL52" s="467"/>
      <c r="DHM52" s="467"/>
      <c r="DHN52" s="467"/>
      <c r="DHO52" s="467"/>
      <c r="DHP52" s="467"/>
      <c r="DHQ52" s="467"/>
      <c r="DHR52" s="467"/>
      <c r="DHS52" s="467"/>
      <c r="DHT52" s="467"/>
      <c r="DHU52" s="467"/>
      <c r="DHV52" s="467"/>
      <c r="DHW52" s="467"/>
      <c r="DHX52" s="467"/>
      <c r="DHY52" s="467"/>
      <c r="DHZ52" s="467"/>
      <c r="DIA52" s="467"/>
      <c r="DIB52" s="467"/>
      <c r="DIC52" s="467"/>
      <c r="DID52" s="467"/>
      <c r="DIE52" s="467"/>
      <c r="DIF52" s="467"/>
      <c r="DIG52" s="467"/>
      <c r="DIH52" s="467"/>
      <c r="DII52" s="467"/>
      <c r="DIJ52" s="467"/>
      <c r="DIK52" s="467"/>
      <c r="DIL52" s="467"/>
      <c r="DIM52" s="467"/>
      <c r="DIN52" s="467"/>
      <c r="DIO52" s="467"/>
      <c r="DIP52" s="467"/>
      <c r="DIQ52" s="467"/>
      <c r="DIR52" s="467"/>
      <c r="DIS52" s="467"/>
      <c r="DIT52" s="467"/>
      <c r="DIU52" s="467"/>
      <c r="DIV52" s="467"/>
      <c r="DIW52" s="467"/>
      <c r="DIX52" s="467"/>
      <c r="DIY52" s="467"/>
      <c r="DIZ52" s="467"/>
      <c r="DJA52" s="467"/>
      <c r="DJB52" s="467"/>
      <c r="DJC52" s="467"/>
      <c r="DJD52" s="467"/>
      <c r="DJE52" s="467"/>
      <c r="DJF52" s="467"/>
      <c r="DJG52" s="467"/>
      <c r="DJH52" s="467"/>
      <c r="DJI52" s="467"/>
      <c r="DJJ52" s="467"/>
      <c r="DJK52" s="467"/>
      <c r="DJL52" s="467"/>
      <c r="DJM52" s="467"/>
      <c r="DJN52" s="467"/>
      <c r="DJO52" s="467"/>
      <c r="DJP52" s="467"/>
      <c r="DJQ52" s="467"/>
      <c r="DJR52" s="467"/>
      <c r="DJS52" s="467"/>
      <c r="DJT52" s="467"/>
      <c r="DJU52" s="467"/>
      <c r="DJV52" s="467"/>
      <c r="DJW52" s="467"/>
      <c r="DJX52" s="467"/>
      <c r="DJY52" s="467"/>
      <c r="DJZ52" s="467"/>
      <c r="DKA52" s="467"/>
      <c r="DKB52" s="467"/>
      <c r="DKC52" s="467"/>
      <c r="DKD52" s="467"/>
      <c r="DKE52" s="467"/>
      <c r="DKF52" s="467"/>
      <c r="DKG52" s="467"/>
      <c r="DKH52" s="467"/>
      <c r="DKI52" s="467"/>
      <c r="DKJ52" s="467"/>
      <c r="DKK52" s="467"/>
      <c r="DKL52" s="467"/>
      <c r="DKM52" s="467"/>
      <c r="DKN52" s="467"/>
      <c r="DKO52" s="467"/>
      <c r="DKP52" s="467"/>
      <c r="DKQ52" s="467"/>
      <c r="DKR52" s="467"/>
      <c r="DKS52" s="467"/>
      <c r="DKT52" s="467"/>
      <c r="DKU52" s="467"/>
      <c r="DKV52" s="467"/>
      <c r="DKW52" s="467"/>
      <c r="DKX52" s="467"/>
      <c r="DKY52" s="467"/>
      <c r="DKZ52" s="467"/>
      <c r="DLA52" s="467"/>
      <c r="DLB52" s="467"/>
      <c r="DLC52" s="467"/>
      <c r="DLD52" s="467"/>
      <c r="DLE52" s="467"/>
      <c r="DLF52" s="467"/>
      <c r="DLG52" s="467"/>
      <c r="DLH52" s="467"/>
      <c r="DLI52" s="467"/>
      <c r="DLJ52" s="467"/>
      <c r="DLK52" s="467"/>
      <c r="DLL52" s="467"/>
      <c r="DLM52" s="467"/>
      <c r="DLN52" s="467"/>
      <c r="DLO52" s="467"/>
      <c r="DLP52" s="467"/>
      <c r="DLQ52" s="467"/>
      <c r="DLR52" s="467"/>
      <c r="DLS52" s="467"/>
      <c r="DLT52" s="467"/>
      <c r="DLU52" s="467"/>
      <c r="DLV52" s="467"/>
      <c r="DLW52" s="467"/>
      <c r="DLX52" s="467"/>
      <c r="DLY52" s="467"/>
      <c r="DLZ52" s="467"/>
      <c r="DMA52" s="467"/>
      <c r="DMB52" s="467"/>
      <c r="DMC52" s="467"/>
      <c r="DMD52" s="467"/>
      <c r="DME52" s="467"/>
      <c r="DMF52" s="467"/>
      <c r="DMG52" s="467"/>
      <c r="DMH52" s="467"/>
      <c r="DMI52" s="467"/>
      <c r="DMJ52" s="467"/>
      <c r="DMK52" s="467"/>
      <c r="DML52" s="467"/>
      <c r="DMM52" s="467"/>
      <c r="DMN52" s="467"/>
      <c r="DMO52" s="467"/>
      <c r="DMP52" s="467"/>
      <c r="DMQ52" s="467"/>
      <c r="DMR52" s="467"/>
      <c r="DMS52" s="467"/>
      <c r="DMT52" s="467"/>
      <c r="DMU52" s="467"/>
      <c r="DMV52" s="467"/>
      <c r="DMW52" s="467"/>
      <c r="DMX52" s="467"/>
      <c r="DMY52" s="467"/>
      <c r="DMZ52" s="467"/>
      <c r="DNA52" s="467"/>
      <c r="DNB52" s="467"/>
      <c r="DNC52" s="467"/>
      <c r="DND52" s="467"/>
      <c r="DNE52" s="467"/>
      <c r="DNF52" s="467"/>
      <c r="DNG52" s="467"/>
      <c r="DNH52" s="467"/>
      <c r="DNI52" s="467"/>
      <c r="DNJ52" s="467"/>
      <c r="DNK52" s="467"/>
      <c r="DNL52" s="467"/>
      <c r="DNM52" s="467"/>
      <c r="DNN52" s="467"/>
      <c r="DNO52" s="467"/>
      <c r="DNP52" s="467"/>
      <c r="DNQ52" s="467"/>
      <c r="DNR52" s="467"/>
      <c r="DNS52" s="467"/>
      <c r="DNT52" s="467"/>
      <c r="DNU52" s="467"/>
      <c r="DNV52" s="467"/>
      <c r="DNW52" s="467"/>
      <c r="DNX52" s="467"/>
      <c r="DNY52" s="467"/>
      <c r="DNZ52" s="467"/>
      <c r="DOA52" s="467"/>
      <c r="DOB52" s="467"/>
      <c r="DOC52" s="467"/>
      <c r="DOD52" s="467"/>
      <c r="DOE52" s="467"/>
      <c r="DOF52" s="467"/>
      <c r="DOG52" s="467"/>
      <c r="DOH52" s="467"/>
      <c r="DOI52" s="467"/>
      <c r="DOJ52" s="467"/>
      <c r="DOK52" s="467"/>
      <c r="DOL52" s="467"/>
      <c r="DOM52" s="467"/>
      <c r="DON52" s="467"/>
      <c r="DOO52" s="467"/>
      <c r="DOP52" s="467"/>
      <c r="DOQ52" s="467"/>
      <c r="DOR52" s="467"/>
      <c r="DOS52" s="467"/>
      <c r="DOT52" s="467"/>
      <c r="DOU52" s="467"/>
      <c r="DOV52" s="467"/>
      <c r="DOW52" s="467"/>
      <c r="DOX52" s="467"/>
      <c r="DOY52" s="467"/>
      <c r="DOZ52" s="467"/>
      <c r="DPA52" s="467"/>
      <c r="DPB52" s="467"/>
      <c r="DPC52" s="467"/>
      <c r="DPD52" s="467"/>
      <c r="DPE52" s="467"/>
      <c r="DPF52" s="467"/>
      <c r="DPG52" s="467"/>
      <c r="DPH52" s="467"/>
      <c r="DPI52" s="467"/>
      <c r="DPJ52" s="467"/>
      <c r="DPK52" s="467"/>
      <c r="DPL52" s="467"/>
      <c r="DPM52" s="467"/>
      <c r="DPN52" s="467"/>
      <c r="DPO52" s="467"/>
      <c r="DPP52" s="467"/>
      <c r="DPQ52" s="467"/>
      <c r="DPR52" s="467"/>
      <c r="DPS52" s="467"/>
      <c r="DPT52" s="467"/>
      <c r="DPU52" s="467"/>
      <c r="DPV52" s="467"/>
      <c r="DPW52" s="467"/>
      <c r="DPX52" s="467"/>
      <c r="DPY52" s="467"/>
      <c r="DPZ52" s="467"/>
      <c r="DQA52" s="467"/>
      <c r="DQB52" s="467"/>
      <c r="DQC52" s="467"/>
      <c r="DQD52" s="467"/>
      <c r="DQE52" s="467"/>
      <c r="DQF52" s="467"/>
      <c r="DQG52" s="467"/>
      <c r="DQH52" s="467"/>
      <c r="DQI52" s="467"/>
      <c r="DQJ52" s="467"/>
      <c r="DQK52" s="467"/>
      <c r="DQL52" s="467"/>
      <c r="DQM52" s="467"/>
      <c r="DQN52" s="467"/>
      <c r="DQO52" s="467"/>
      <c r="DQP52" s="467"/>
      <c r="DQQ52" s="467"/>
      <c r="DQR52" s="467"/>
      <c r="DQS52" s="467"/>
      <c r="DQT52" s="467"/>
      <c r="DQU52" s="467"/>
      <c r="DQV52" s="467"/>
      <c r="DQW52" s="467"/>
      <c r="DQX52" s="467"/>
      <c r="DQY52" s="467"/>
      <c r="DQZ52" s="467"/>
      <c r="DRA52" s="467"/>
      <c r="DRB52" s="467"/>
      <c r="DRC52" s="467"/>
      <c r="DRD52" s="467"/>
      <c r="DRE52" s="467"/>
      <c r="DRF52" s="467"/>
      <c r="DRG52" s="467"/>
      <c r="DRH52" s="467"/>
      <c r="DRI52" s="467"/>
      <c r="DRJ52" s="467"/>
      <c r="DRK52" s="467"/>
      <c r="DRL52" s="467"/>
      <c r="DRM52" s="467"/>
      <c r="DRN52" s="467"/>
      <c r="DRO52" s="467"/>
      <c r="DRP52" s="467"/>
      <c r="DRQ52" s="467"/>
      <c r="DRR52" s="467"/>
      <c r="DRS52" s="467"/>
      <c r="DRT52" s="467"/>
      <c r="DRU52" s="467"/>
      <c r="DRV52" s="467"/>
      <c r="DRW52" s="467"/>
      <c r="DRX52" s="467"/>
      <c r="DRY52" s="467"/>
      <c r="DRZ52" s="467"/>
      <c r="DSA52" s="467"/>
      <c r="DSB52" s="467"/>
      <c r="DSC52" s="467"/>
      <c r="DSD52" s="467"/>
      <c r="DSE52" s="467"/>
      <c r="DSF52" s="467"/>
      <c r="DSG52" s="467"/>
      <c r="DSH52" s="467"/>
      <c r="DSI52" s="467"/>
      <c r="DSJ52" s="467"/>
      <c r="DSK52" s="467"/>
      <c r="DSL52" s="467"/>
      <c r="DSM52" s="467"/>
      <c r="DSN52" s="467"/>
      <c r="DSO52" s="467"/>
      <c r="DSP52" s="467"/>
      <c r="DSQ52" s="467"/>
      <c r="DSR52" s="467"/>
      <c r="DSS52" s="467"/>
      <c r="DST52" s="467"/>
      <c r="DSU52" s="467"/>
      <c r="DSV52" s="467"/>
      <c r="DSW52" s="467"/>
      <c r="DSX52" s="467"/>
      <c r="DSY52" s="467"/>
      <c r="DSZ52" s="467"/>
      <c r="DTA52" s="467"/>
      <c r="DTB52" s="467"/>
      <c r="DTC52" s="467"/>
      <c r="DTD52" s="467"/>
      <c r="DTE52" s="467"/>
      <c r="DTF52" s="467"/>
      <c r="DTG52" s="467"/>
      <c r="DTH52" s="467"/>
      <c r="DTI52" s="467"/>
      <c r="DTJ52" s="467"/>
      <c r="DTK52" s="467"/>
      <c r="DTL52" s="467"/>
      <c r="DTM52" s="467"/>
      <c r="DTN52" s="467"/>
      <c r="DTO52" s="467"/>
      <c r="DTP52" s="467"/>
      <c r="DTQ52" s="467"/>
      <c r="DTR52" s="467"/>
      <c r="DTS52" s="467"/>
      <c r="DTT52" s="467"/>
      <c r="DTU52" s="467"/>
      <c r="DTV52" s="467"/>
      <c r="DTW52" s="467"/>
      <c r="DTX52" s="467"/>
      <c r="DTY52" s="467"/>
      <c r="DTZ52" s="467"/>
      <c r="DUA52" s="467"/>
      <c r="DUB52" s="467"/>
      <c r="DUC52" s="467"/>
      <c r="DUD52" s="467"/>
      <c r="DUE52" s="467"/>
      <c r="DUF52" s="467"/>
      <c r="DUG52" s="467"/>
      <c r="DUH52" s="467"/>
      <c r="DUI52" s="467"/>
      <c r="DUJ52" s="467"/>
      <c r="DUK52" s="467"/>
      <c r="DUL52" s="467"/>
      <c r="DUM52" s="467"/>
      <c r="DUN52" s="467"/>
      <c r="DUO52" s="467"/>
      <c r="DUP52" s="467"/>
      <c r="DUQ52" s="467"/>
      <c r="DUR52" s="467"/>
      <c r="DUS52" s="467"/>
      <c r="DUT52" s="467"/>
      <c r="DUU52" s="467"/>
      <c r="DUV52" s="467"/>
      <c r="DUW52" s="467"/>
      <c r="DUX52" s="467"/>
      <c r="DUY52" s="467"/>
      <c r="DUZ52" s="467"/>
      <c r="DVA52" s="467"/>
      <c r="DVB52" s="467"/>
      <c r="DVC52" s="467"/>
      <c r="DVD52" s="467"/>
      <c r="DVE52" s="467"/>
      <c r="DVF52" s="467"/>
      <c r="DVG52" s="467"/>
      <c r="DVH52" s="467"/>
      <c r="DVI52" s="467"/>
      <c r="DVJ52" s="467"/>
      <c r="DVK52" s="467"/>
      <c r="DVL52" s="467"/>
      <c r="DVM52" s="467"/>
      <c r="DVN52" s="467"/>
      <c r="DVO52" s="467"/>
      <c r="DVP52" s="467"/>
      <c r="DVQ52" s="467"/>
      <c r="DVR52" s="467"/>
      <c r="DVS52" s="467"/>
      <c r="DVT52" s="467"/>
      <c r="DVU52" s="467"/>
      <c r="DVV52" s="467"/>
      <c r="DVW52" s="467"/>
      <c r="DVX52" s="467"/>
      <c r="DVY52" s="467"/>
      <c r="DVZ52" s="467"/>
      <c r="DWA52" s="467"/>
      <c r="DWB52" s="467"/>
      <c r="DWC52" s="467"/>
      <c r="DWD52" s="467"/>
      <c r="DWE52" s="467"/>
      <c r="DWF52" s="467"/>
      <c r="DWG52" s="467"/>
      <c r="DWH52" s="467"/>
      <c r="DWI52" s="467"/>
      <c r="DWJ52" s="467"/>
      <c r="DWK52" s="467"/>
      <c r="DWL52" s="467"/>
      <c r="DWM52" s="467"/>
      <c r="DWN52" s="467"/>
      <c r="DWO52" s="467"/>
      <c r="DWP52" s="467"/>
      <c r="DWQ52" s="467"/>
      <c r="DWR52" s="467"/>
      <c r="DWS52" s="467"/>
      <c r="DWT52" s="467"/>
      <c r="DWU52" s="467"/>
      <c r="DWV52" s="467"/>
      <c r="DWW52" s="467"/>
      <c r="DWX52" s="467"/>
      <c r="DWY52" s="467"/>
      <c r="DWZ52" s="467"/>
      <c r="DXA52" s="467"/>
      <c r="DXB52" s="467"/>
      <c r="DXC52" s="467"/>
      <c r="DXD52" s="467"/>
      <c r="DXE52" s="467"/>
      <c r="DXF52" s="467"/>
      <c r="DXG52" s="467"/>
      <c r="DXH52" s="467"/>
      <c r="DXI52" s="467"/>
      <c r="DXJ52" s="467"/>
      <c r="DXK52" s="467"/>
      <c r="DXL52" s="467"/>
      <c r="DXM52" s="467"/>
      <c r="DXN52" s="467"/>
      <c r="DXO52" s="467"/>
      <c r="DXP52" s="467"/>
      <c r="DXQ52" s="467"/>
      <c r="DXR52" s="467"/>
      <c r="DXS52" s="467"/>
      <c r="DXT52" s="467"/>
      <c r="DXU52" s="467"/>
      <c r="DXV52" s="467"/>
      <c r="DXW52" s="467"/>
      <c r="DXX52" s="467"/>
      <c r="DXY52" s="467"/>
      <c r="DXZ52" s="467"/>
      <c r="DYA52" s="467"/>
      <c r="DYB52" s="467"/>
      <c r="DYC52" s="467"/>
      <c r="DYD52" s="467"/>
      <c r="DYE52" s="467"/>
      <c r="DYF52" s="467"/>
      <c r="DYG52" s="467"/>
      <c r="DYH52" s="467"/>
      <c r="DYI52" s="467"/>
      <c r="DYJ52" s="467"/>
      <c r="DYK52" s="467"/>
      <c r="DYL52" s="467"/>
      <c r="DYM52" s="467"/>
      <c r="DYN52" s="467"/>
      <c r="DYO52" s="467"/>
      <c r="DYP52" s="467"/>
      <c r="DYQ52" s="467"/>
      <c r="DYR52" s="467"/>
      <c r="DYS52" s="467"/>
      <c r="DYT52" s="467"/>
      <c r="DYU52" s="467"/>
      <c r="DYV52" s="467"/>
      <c r="DYW52" s="467"/>
      <c r="DYX52" s="467"/>
      <c r="DYY52" s="467"/>
      <c r="DYZ52" s="467"/>
      <c r="DZA52" s="467"/>
      <c r="DZB52" s="467"/>
      <c r="DZC52" s="467"/>
      <c r="DZD52" s="467"/>
      <c r="DZE52" s="467"/>
      <c r="DZF52" s="467"/>
      <c r="DZG52" s="467"/>
      <c r="DZH52" s="467"/>
      <c r="DZI52" s="467"/>
      <c r="DZJ52" s="467"/>
      <c r="DZK52" s="467"/>
      <c r="DZL52" s="467"/>
      <c r="DZM52" s="467"/>
      <c r="DZN52" s="467"/>
      <c r="DZO52" s="467"/>
      <c r="DZP52" s="467"/>
      <c r="DZQ52" s="467"/>
      <c r="DZR52" s="467"/>
      <c r="DZS52" s="467"/>
      <c r="DZT52" s="467"/>
      <c r="DZU52" s="467"/>
      <c r="DZV52" s="467"/>
      <c r="DZW52" s="467"/>
      <c r="DZX52" s="467"/>
      <c r="DZY52" s="467"/>
      <c r="DZZ52" s="467"/>
      <c r="EAA52" s="467"/>
      <c r="EAB52" s="467"/>
      <c r="EAC52" s="467"/>
      <c r="EAD52" s="467"/>
      <c r="EAE52" s="467"/>
      <c r="EAF52" s="467"/>
      <c r="EAG52" s="467"/>
      <c r="EAH52" s="467"/>
      <c r="EAI52" s="467"/>
      <c r="EAJ52" s="467"/>
      <c r="EAK52" s="467"/>
      <c r="EAL52" s="467"/>
      <c r="EAM52" s="467"/>
      <c r="EAN52" s="467"/>
      <c r="EAO52" s="467"/>
      <c r="EAP52" s="467"/>
      <c r="EAQ52" s="467"/>
      <c r="EAR52" s="467"/>
      <c r="EAS52" s="467"/>
      <c r="EAT52" s="467"/>
      <c r="EAU52" s="467"/>
      <c r="EAV52" s="467"/>
      <c r="EAW52" s="467"/>
      <c r="EAX52" s="467"/>
      <c r="EAY52" s="467"/>
      <c r="EAZ52" s="467"/>
      <c r="EBA52" s="467"/>
      <c r="EBB52" s="467"/>
      <c r="EBC52" s="467"/>
      <c r="EBD52" s="467"/>
      <c r="EBE52" s="467"/>
      <c r="EBF52" s="467"/>
      <c r="EBG52" s="467"/>
      <c r="EBH52" s="467"/>
      <c r="EBI52" s="467"/>
      <c r="EBJ52" s="467"/>
      <c r="EBK52" s="467"/>
      <c r="EBL52" s="467"/>
      <c r="EBM52" s="467"/>
      <c r="EBN52" s="467"/>
      <c r="EBO52" s="467"/>
      <c r="EBP52" s="467"/>
      <c r="EBQ52" s="467"/>
      <c r="EBR52" s="467"/>
      <c r="EBS52" s="467"/>
      <c r="EBT52" s="467"/>
      <c r="EBU52" s="467"/>
      <c r="EBV52" s="467"/>
      <c r="EBW52" s="467"/>
      <c r="EBX52" s="467"/>
      <c r="EBY52" s="467"/>
      <c r="EBZ52" s="467"/>
      <c r="ECA52" s="467"/>
      <c r="ECB52" s="467"/>
      <c r="ECC52" s="467"/>
      <c r="ECD52" s="467"/>
      <c r="ECE52" s="467"/>
      <c r="ECF52" s="467"/>
      <c r="ECG52" s="467"/>
      <c r="ECH52" s="467"/>
      <c r="ECI52" s="467"/>
      <c r="ECJ52" s="467"/>
      <c r="ECK52" s="467"/>
      <c r="ECL52" s="467"/>
      <c r="ECM52" s="467"/>
      <c r="ECN52" s="467"/>
      <c r="ECO52" s="467"/>
      <c r="ECP52" s="467"/>
      <c r="ECQ52" s="467"/>
      <c r="ECR52" s="467"/>
      <c r="ECS52" s="467"/>
      <c r="ECT52" s="467"/>
      <c r="ECU52" s="467"/>
      <c r="ECV52" s="467"/>
      <c r="ECW52" s="467"/>
      <c r="ECX52" s="467"/>
      <c r="ECY52" s="467"/>
      <c r="ECZ52" s="467"/>
      <c r="EDA52" s="467"/>
      <c r="EDB52" s="467"/>
      <c r="EDC52" s="467"/>
      <c r="EDD52" s="467"/>
      <c r="EDE52" s="467"/>
      <c r="EDF52" s="467"/>
      <c r="EDG52" s="467"/>
      <c r="EDH52" s="467"/>
      <c r="EDI52" s="467"/>
      <c r="EDJ52" s="467"/>
      <c r="EDK52" s="467"/>
      <c r="EDL52" s="467"/>
      <c r="EDM52" s="467"/>
      <c r="EDN52" s="467"/>
      <c r="EDO52" s="467"/>
      <c r="EDP52" s="467"/>
      <c r="EDQ52" s="467"/>
      <c r="EDR52" s="467"/>
      <c r="EDS52" s="467"/>
      <c r="EDT52" s="467"/>
      <c r="EDU52" s="467"/>
      <c r="EDV52" s="467"/>
      <c r="EDW52" s="467"/>
      <c r="EDX52" s="467"/>
      <c r="EDY52" s="467"/>
      <c r="EDZ52" s="467"/>
      <c r="EEA52" s="467"/>
      <c r="EEB52" s="467"/>
      <c r="EEC52" s="467"/>
      <c r="EED52" s="467"/>
      <c r="EEE52" s="467"/>
      <c r="EEF52" s="467"/>
      <c r="EEG52" s="467"/>
      <c r="EEH52" s="467"/>
      <c r="EEI52" s="467"/>
      <c r="EEJ52" s="467"/>
      <c r="EEK52" s="467"/>
      <c r="EEL52" s="467"/>
      <c r="EEM52" s="467"/>
      <c r="EEN52" s="467"/>
      <c r="EEO52" s="467"/>
      <c r="EEP52" s="467"/>
      <c r="EEQ52" s="467"/>
      <c r="EER52" s="467"/>
      <c r="EES52" s="467"/>
      <c r="EET52" s="467"/>
      <c r="EEU52" s="467"/>
      <c r="EEV52" s="467"/>
      <c r="EEW52" s="467"/>
      <c r="EEX52" s="467"/>
      <c r="EEY52" s="467"/>
      <c r="EEZ52" s="467"/>
      <c r="EFA52" s="467"/>
      <c r="EFB52" s="467"/>
      <c r="EFC52" s="467"/>
      <c r="EFD52" s="467"/>
      <c r="EFE52" s="467"/>
      <c r="EFF52" s="467"/>
      <c r="EFG52" s="467"/>
      <c r="EFH52" s="467"/>
      <c r="EFI52" s="467"/>
      <c r="EFJ52" s="467"/>
      <c r="EFK52" s="467"/>
      <c r="EFL52" s="467"/>
      <c r="EFM52" s="467"/>
      <c r="EFN52" s="467"/>
      <c r="EFO52" s="467"/>
      <c r="EFP52" s="467"/>
      <c r="EFQ52" s="467"/>
      <c r="EFR52" s="467"/>
      <c r="EFS52" s="467"/>
      <c r="EFT52" s="467"/>
      <c r="EFU52" s="467"/>
      <c r="EFV52" s="467"/>
      <c r="EFW52" s="467"/>
      <c r="EFX52" s="467"/>
      <c r="EFY52" s="467"/>
      <c r="EFZ52" s="467"/>
      <c r="EGA52" s="467"/>
      <c r="EGB52" s="467"/>
      <c r="EGC52" s="467"/>
      <c r="EGD52" s="467"/>
      <c r="EGE52" s="467"/>
      <c r="EGF52" s="467"/>
      <c r="EGG52" s="467"/>
      <c r="EGH52" s="467"/>
      <c r="EGI52" s="467"/>
      <c r="EGJ52" s="467"/>
      <c r="EGK52" s="467"/>
      <c r="EGL52" s="467"/>
      <c r="EGM52" s="467"/>
      <c r="EGN52" s="467"/>
      <c r="EGO52" s="467"/>
      <c r="EGP52" s="467"/>
      <c r="EGQ52" s="467"/>
      <c r="EGR52" s="467"/>
      <c r="EGS52" s="467"/>
      <c r="EGT52" s="467"/>
      <c r="EGU52" s="467"/>
      <c r="EGV52" s="467"/>
      <c r="EGW52" s="467"/>
      <c r="EGX52" s="467"/>
      <c r="EGY52" s="467"/>
      <c r="EGZ52" s="467"/>
      <c r="EHA52" s="467"/>
      <c r="EHB52" s="467"/>
      <c r="EHC52" s="467"/>
      <c r="EHD52" s="467"/>
      <c r="EHE52" s="467"/>
      <c r="EHF52" s="467"/>
      <c r="EHG52" s="467"/>
      <c r="EHH52" s="467"/>
      <c r="EHI52" s="467"/>
      <c r="EHJ52" s="467"/>
      <c r="EHK52" s="467"/>
      <c r="EHL52" s="467"/>
      <c r="EHM52" s="467"/>
      <c r="EHN52" s="467"/>
      <c r="EHO52" s="467"/>
      <c r="EHP52" s="467"/>
      <c r="EHQ52" s="467"/>
      <c r="EHR52" s="467"/>
      <c r="EHS52" s="467"/>
      <c r="EHT52" s="467"/>
      <c r="EHU52" s="467"/>
      <c r="EHV52" s="467"/>
      <c r="EHW52" s="467"/>
      <c r="EHX52" s="467"/>
      <c r="EHY52" s="467"/>
      <c r="EHZ52" s="467"/>
      <c r="EIA52" s="467"/>
      <c r="EIB52" s="467"/>
      <c r="EIC52" s="467"/>
      <c r="EID52" s="467"/>
      <c r="EIE52" s="467"/>
      <c r="EIF52" s="467"/>
      <c r="EIG52" s="467"/>
      <c r="EIH52" s="467"/>
      <c r="EII52" s="467"/>
      <c r="EIJ52" s="467"/>
      <c r="EIK52" s="467"/>
      <c r="EIL52" s="467"/>
      <c r="EIM52" s="467"/>
      <c r="EIN52" s="467"/>
      <c r="EIO52" s="467"/>
      <c r="EIP52" s="467"/>
      <c r="EIQ52" s="467"/>
      <c r="EIR52" s="467"/>
      <c r="EIS52" s="467"/>
      <c r="EIT52" s="467"/>
      <c r="EIU52" s="467"/>
      <c r="EIV52" s="467"/>
      <c r="EIW52" s="467"/>
      <c r="EIX52" s="467"/>
      <c r="EIY52" s="467"/>
      <c r="EIZ52" s="467"/>
      <c r="EJA52" s="467"/>
      <c r="EJB52" s="467"/>
      <c r="EJC52" s="467"/>
      <c r="EJD52" s="467"/>
      <c r="EJE52" s="467"/>
      <c r="EJF52" s="467"/>
      <c r="EJG52" s="467"/>
      <c r="EJH52" s="467"/>
      <c r="EJI52" s="467"/>
      <c r="EJJ52" s="467"/>
      <c r="EJK52" s="467"/>
      <c r="EJL52" s="467"/>
      <c r="EJM52" s="467"/>
      <c r="EJN52" s="467"/>
      <c r="EJO52" s="467"/>
      <c r="EJP52" s="467"/>
      <c r="EJQ52" s="467"/>
      <c r="EJR52" s="467"/>
      <c r="EJS52" s="467"/>
      <c r="EJT52" s="467"/>
      <c r="EJU52" s="467"/>
      <c r="EJV52" s="467"/>
      <c r="EJW52" s="467"/>
      <c r="EJX52" s="467"/>
      <c r="EJY52" s="467"/>
      <c r="EJZ52" s="467"/>
      <c r="EKA52" s="467"/>
      <c r="EKB52" s="467"/>
      <c r="EKC52" s="467"/>
      <c r="EKD52" s="467"/>
      <c r="EKE52" s="467"/>
      <c r="EKF52" s="467"/>
      <c r="EKG52" s="467"/>
      <c r="EKH52" s="467"/>
      <c r="EKI52" s="467"/>
      <c r="EKJ52" s="467"/>
      <c r="EKK52" s="467"/>
      <c r="EKL52" s="467"/>
      <c r="EKM52" s="467"/>
      <c r="EKN52" s="467"/>
      <c r="EKO52" s="467"/>
      <c r="EKP52" s="467"/>
      <c r="EKQ52" s="467"/>
      <c r="EKR52" s="467"/>
      <c r="EKS52" s="467"/>
      <c r="EKT52" s="467"/>
      <c r="EKU52" s="467"/>
      <c r="EKV52" s="467"/>
      <c r="EKW52" s="467"/>
      <c r="EKX52" s="467"/>
      <c r="EKY52" s="467"/>
      <c r="EKZ52" s="467"/>
      <c r="ELA52" s="467"/>
      <c r="ELB52" s="467"/>
      <c r="ELC52" s="467"/>
      <c r="ELD52" s="467"/>
      <c r="ELE52" s="467"/>
      <c r="ELF52" s="467"/>
      <c r="ELG52" s="467"/>
      <c r="ELH52" s="467"/>
      <c r="ELI52" s="467"/>
      <c r="ELJ52" s="467"/>
      <c r="ELK52" s="467"/>
      <c r="ELL52" s="467"/>
      <c r="ELM52" s="467"/>
      <c r="ELN52" s="467"/>
      <c r="ELO52" s="467"/>
      <c r="ELP52" s="467"/>
      <c r="ELQ52" s="467"/>
      <c r="ELR52" s="467"/>
      <c r="ELS52" s="467"/>
      <c r="ELT52" s="467"/>
      <c r="ELU52" s="467"/>
      <c r="ELV52" s="467"/>
      <c r="ELW52" s="467"/>
      <c r="ELX52" s="467"/>
      <c r="ELY52" s="467"/>
      <c r="ELZ52" s="467"/>
      <c r="EMA52" s="467"/>
      <c r="EMB52" s="467"/>
      <c r="EMC52" s="467"/>
      <c r="EMD52" s="467"/>
      <c r="EME52" s="467"/>
      <c r="EMF52" s="467"/>
      <c r="EMG52" s="467"/>
      <c r="EMH52" s="467"/>
      <c r="EMI52" s="467"/>
      <c r="EMJ52" s="467"/>
      <c r="EMK52" s="467"/>
      <c r="EML52" s="467"/>
      <c r="EMM52" s="467"/>
      <c r="EMN52" s="467"/>
      <c r="EMO52" s="467"/>
      <c r="EMP52" s="467"/>
      <c r="EMQ52" s="467"/>
      <c r="EMR52" s="467"/>
      <c r="EMS52" s="467"/>
      <c r="EMT52" s="467"/>
      <c r="EMU52" s="467"/>
      <c r="EMV52" s="467"/>
      <c r="EMW52" s="467"/>
      <c r="EMX52" s="467"/>
      <c r="EMY52" s="467"/>
      <c r="EMZ52" s="467"/>
      <c r="ENA52" s="467"/>
      <c r="ENB52" s="467"/>
      <c r="ENC52" s="467"/>
      <c r="END52" s="467"/>
      <c r="ENE52" s="467"/>
      <c r="ENF52" s="467"/>
      <c r="ENG52" s="467"/>
      <c r="ENH52" s="467"/>
      <c r="ENI52" s="467"/>
      <c r="ENJ52" s="467"/>
      <c r="ENK52" s="467"/>
      <c r="ENL52" s="467"/>
      <c r="ENM52" s="467"/>
      <c r="ENN52" s="467"/>
      <c r="ENO52" s="467"/>
      <c r="ENP52" s="467"/>
      <c r="ENQ52" s="467"/>
      <c r="ENR52" s="467"/>
      <c r="ENS52" s="467"/>
      <c r="ENT52" s="467"/>
      <c r="ENU52" s="467"/>
      <c r="ENV52" s="467"/>
      <c r="ENW52" s="467"/>
      <c r="ENX52" s="467"/>
      <c r="ENY52" s="467"/>
      <c r="ENZ52" s="467"/>
      <c r="EOA52" s="467"/>
      <c r="EOB52" s="467"/>
      <c r="EOC52" s="467"/>
      <c r="EOD52" s="467"/>
      <c r="EOE52" s="467"/>
      <c r="EOF52" s="467"/>
      <c r="EOG52" s="467"/>
      <c r="EOH52" s="467"/>
      <c r="EOI52" s="467"/>
      <c r="EOJ52" s="467"/>
      <c r="EOK52" s="467"/>
      <c r="EOL52" s="467"/>
      <c r="EOM52" s="467"/>
      <c r="EON52" s="467"/>
      <c r="EOO52" s="467"/>
      <c r="EOP52" s="467"/>
      <c r="EOQ52" s="467"/>
      <c r="EOR52" s="467"/>
      <c r="EOS52" s="467"/>
      <c r="EOT52" s="467"/>
      <c r="EOU52" s="467"/>
      <c r="EOV52" s="467"/>
      <c r="EOW52" s="467"/>
      <c r="EOX52" s="467"/>
      <c r="EOY52" s="467"/>
      <c r="EOZ52" s="467"/>
      <c r="EPA52" s="467"/>
      <c r="EPB52" s="467"/>
      <c r="EPC52" s="467"/>
      <c r="EPD52" s="467"/>
      <c r="EPE52" s="467"/>
      <c r="EPF52" s="467"/>
      <c r="EPG52" s="467"/>
      <c r="EPH52" s="467"/>
      <c r="EPI52" s="467"/>
      <c r="EPJ52" s="467"/>
      <c r="EPK52" s="467"/>
      <c r="EPL52" s="467"/>
      <c r="EPM52" s="467"/>
      <c r="EPN52" s="467"/>
      <c r="EPO52" s="467"/>
      <c r="EPP52" s="467"/>
      <c r="EPQ52" s="467"/>
      <c r="EPR52" s="467"/>
      <c r="EPS52" s="467"/>
      <c r="EPT52" s="467"/>
      <c r="EPU52" s="467"/>
      <c r="EPV52" s="467"/>
      <c r="EPW52" s="467"/>
      <c r="EPX52" s="467"/>
      <c r="EPY52" s="467"/>
      <c r="EPZ52" s="467"/>
      <c r="EQA52" s="467"/>
      <c r="EQB52" s="467"/>
      <c r="EQC52" s="467"/>
      <c r="EQD52" s="467"/>
      <c r="EQE52" s="467"/>
      <c r="EQF52" s="467"/>
      <c r="EQG52" s="467"/>
      <c r="EQH52" s="467"/>
      <c r="EQI52" s="467"/>
      <c r="EQJ52" s="467"/>
      <c r="EQK52" s="467"/>
      <c r="EQL52" s="467"/>
      <c r="EQM52" s="467"/>
      <c r="EQN52" s="467"/>
      <c r="EQO52" s="467"/>
      <c r="EQP52" s="467"/>
      <c r="EQQ52" s="467"/>
      <c r="EQR52" s="467"/>
      <c r="EQS52" s="467"/>
      <c r="EQT52" s="467"/>
      <c r="EQU52" s="467"/>
      <c r="EQV52" s="467"/>
      <c r="EQW52" s="467"/>
      <c r="EQX52" s="467"/>
      <c r="EQY52" s="467"/>
      <c r="EQZ52" s="467"/>
      <c r="ERA52" s="467"/>
      <c r="ERB52" s="467"/>
      <c r="ERC52" s="467"/>
      <c r="ERD52" s="467"/>
      <c r="ERE52" s="467"/>
      <c r="ERF52" s="467"/>
      <c r="ERG52" s="467"/>
      <c r="ERH52" s="467"/>
      <c r="ERI52" s="467"/>
      <c r="ERJ52" s="467"/>
      <c r="ERK52" s="467"/>
      <c r="ERL52" s="467"/>
      <c r="ERM52" s="467"/>
      <c r="ERN52" s="467"/>
      <c r="ERO52" s="467"/>
      <c r="ERP52" s="467"/>
      <c r="ERQ52" s="467"/>
      <c r="ERR52" s="467"/>
      <c r="ERS52" s="467"/>
      <c r="ERT52" s="467"/>
      <c r="ERU52" s="467"/>
      <c r="ERV52" s="467"/>
      <c r="ERW52" s="467"/>
      <c r="ERX52" s="467"/>
      <c r="ERY52" s="467"/>
      <c r="ERZ52" s="467"/>
      <c r="ESA52" s="467"/>
      <c r="ESB52" s="467"/>
      <c r="ESC52" s="467"/>
      <c r="ESD52" s="467"/>
      <c r="ESE52" s="467"/>
      <c r="ESF52" s="467"/>
      <c r="ESG52" s="467"/>
      <c r="ESH52" s="467"/>
      <c r="ESI52" s="467"/>
      <c r="ESJ52" s="467"/>
      <c r="ESK52" s="467"/>
      <c r="ESL52" s="467"/>
      <c r="ESM52" s="467"/>
      <c r="ESN52" s="467"/>
      <c r="ESO52" s="467"/>
      <c r="ESP52" s="467"/>
      <c r="ESQ52" s="467"/>
      <c r="ESR52" s="467"/>
      <c r="ESS52" s="467"/>
      <c r="EST52" s="467"/>
      <c r="ESU52" s="467"/>
      <c r="ESV52" s="467"/>
      <c r="ESW52" s="467"/>
      <c r="ESX52" s="467"/>
      <c r="ESY52" s="467"/>
      <c r="ESZ52" s="467"/>
      <c r="ETA52" s="467"/>
      <c r="ETB52" s="467"/>
      <c r="ETC52" s="467"/>
      <c r="ETD52" s="467"/>
      <c r="ETE52" s="467"/>
      <c r="ETF52" s="467"/>
      <c r="ETG52" s="467"/>
      <c r="ETH52" s="467"/>
      <c r="ETI52" s="467"/>
      <c r="ETJ52" s="467"/>
      <c r="ETK52" s="467"/>
      <c r="ETL52" s="467"/>
      <c r="ETM52" s="467"/>
      <c r="ETN52" s="467"/>
      <c r="ETO52" s="467"/>
      <c r="ETP52" s="467"/>
      <c r="ETQ52" s="467"/>
      <c r="ETR52" s="467"/>
      <c r="ETS52" s="467"/>
      <c r="ETT52" s="467"/>
      <c r="ETU52" s="467"/>
      <c r="ETV52" s="467"/>
      <c r="ETW52" s="467"/>
      <c r="ETX52" s="467"/>
      <c r="ETY52" s="467"/>
      <c r="ETZ52" s="467"/>
      <c r="EUA52" s="467"/>
      <c r="EUB52" s="467"/>
      <c r="EUC52" s="467"/>
      <c r="EUD52" s="467"/>
      <c r="EUE52" s="467"/>
      <c r="EUF52" s="467"/>
      <c r="EUG52" s="467"/>
      <c r="EUH52" s="467"/>
      <c r="EUI52" s="467"/>
      <c r="EUJ52" s="467"/>
      <c r="EUK52" s="467"/>
      <c r="EUL52" s="467"/>
      <c r="EUM52" s="467"/>
      <c r="EUN52" s="467"/>
      <c r="EUO52" s="467"/>
      <c r="EUP52" s="467"/>
      <c r="EUQ52" s="467"/>
      <c r="EUR52" s="467"/>
      <c r="EUS52" s="467"/>
      <c r="EUT52" s="467"/>
      <c r="EUU52" s="467"/>
      <c r="EUV52" s="467"/>
      <c r="EUW52" s="467"/>
      <c r="EUX52" s="467"/>
      <c r="EUY52" s="467"/>
      <c r="EUZ52" s="467"/>
      <c r="EVA52" s="467"/>
      <c r="EVB52" s="467"/>
      <c r="EVC52" s="467"/>
      <c r="EVD52" s="467"/>
      <c r="EVE52" s="467"/>
      <c r="EVF52" s="467"/>
      <c r="EVG52" s="467"/>
      <c r="EVH52" s="467"/>
      <c r="EVI52" s="467"/>
      <c r="EVJ52" s="467"/>
      <c r="EVK52" s="467"/>
      <c r="EVL52" s="467"/>
      <c r="EVM52" s="467"/>
      <c r="EVN52" s="467"/>
      <c r="EVO52" s="467"/>
      <c r="EVP52" s="467"/>
      <c r="EVQ52" s="467"/>
      <c r="EVR52" s="467"/>
      <c r="EVS52" s="467"/>
      <c r="EVT52" s="467"/>
      <c r="EVU52" s="467"/>
      <c r="EVV52" s="467"/>
      <c r="EVW52" s="467"/>
      <c r="EVX52" s="467"/>
      <c r="EVY52" s="467"/>
      <c r="EVZ52" s="467"/>
      <c r="EWA52" s="467"/>
      <c r="EWB52" s="467"/>
      <c r="EWC52" s="467"/>
      <c r="EWD52" s="467"/>
      <c r="EWE52" s="467"/>
      <c r="EWF52" s="467"/>
      <c r="EWG52" s="467"/>
      <c r="EWH52" s="467"/>
      <c r="EWI52" s="467"/>
      <c r="EWJ52" s="467"/>
      <c r="EWK52" s="467"/>
      <c r="EWL52" s="467"/>
      <c r="EWM52" s="467"/>
      <c r="EWN52" s="467"/>
      <c r="EWO52" s="467"/>
      <c r="EWP52" s="467"/>
      <c r="EWQ52" s="467"/>
      <c r="EWR52" s="467"/>
      <c r="EWS52" s="467"/>
      <c r="EWT52" s="467"/>
      <c r="EWU52" s="467"/>
      <c r="EWV52" s="467"/>
      <c r="EWW52" s="467"/>
      <c r="EWX52" s="467"/>
      <c r="EWY52" s="467"/>
      <c r="EWZ52" s="467"/>
      <c r="EXA52" s="467"/>
      <c r="EXB52" s="467"/>
      <c r="EXC52" s="467"/>
      <c r="EXD52" s="467"/>
      <c r="EXE52" s="467"/>
      <c r="EXF52" s="467"/>
      <c r="EXG52" s="467"/>
      <c r="EXH52" s="467"/>
      <c r="EXI52" s="467"/>
      <c r="EXJ52" s="467"/>
      <c r="EXK52" s="467"/>
      <c r="EXL52" s="467"/>
      <c r="EXM52" s="467"/>
      <c r="EXN52" s="467"/>
      <c r="EXO52" s="467"/>
      <c r="EXP52" s="467"/>
      <c r="EXQ52" s="467"/>
      <c r="EXR52" s="467"/>
      <c r="EXS52" s="467"/>
      <c r="EXT52" s="467"/>
      <c r="EXU52" s="467"/>
      <c r="EXV52" s="467"/>
      <c r="EXW52" s="467"/>
      <c r="EXX52" s="467"/>
      <c r="EXY52" s="467"/>
      <c r="EXZ52" s="467"/>
      <c r="EYA52" s="467"/>
      <c r="EYB52" s="467"/>
      <c r="EYC52" s="467"/>
      <c r="EYD52" s="467"/>
      <c r="EYE52" s="467"/>
      <c r="EYF52" s="467"/>
      <c r="EYG52" s="467"/>
      <c r="EYH52" s="467"/>
      <c r="EYI52" s="467"/>
      <c r="EYJ52" s="467"/>
      <c r="EYK52" s="467"/>
      <c r="EYL52" s="467"/>
      <c r="EYM52" s="467"/>
      <c r="EYN52" s="467"/>
      <c r="EYO52" s="467"/>
      <c r="EYP52" s="467"/>
      <c r="EYQ52" s="467"/>
      <c r="EYR52" s="467"/>
      <c r="EYS52" s="467"/>
      <c r="EYT52" s="467"/>
      <c r="EYU52" s="467"/>
      <c r="EYV52" s="467"/>
      <c r="EYW52" s="467"/>
      <c r="EYX52" s="467"/>
      <c r="EYY52" s="467"/>
      <c r="EYZ52" s="467"/>
      <c r="EZA52" s="467"/>
      <c r="EZB52" s="467"/>
      <c r="EZC52" s="467"/>
      <c r="EZD52" s="467"/>
      <c r="EZE52" s="467"/>
      <c r="EZF52" s="467"/>
      <c r="EZG52" s="467"/>
      <c r="EZH52" s="467"/>
      <c r="EZI52" s="467"/>
      <c r="EZJ52" s="467"/>
      <c r="EZK52" s="467"/>
      <c r="EZL52" s="467"/>
      <c r="EZM52" s="467"/>
      <c r="EZN52" s="467"/>
      <c r="EZO52" s="467"/>
      <c r="EZP52" s="467"/>
      <c r="EZQ52" s="467"/>
      <c r="EZR52" s="467"/>
      <c r="EZS52" s="467"/>
      <c r="EZT52" s="467"/>
      <c r="EZU52" s="467"/>
      <c r="EZV52" s="467"/>
      <c r="EZW52" s="467"/>
      <c r="EZX52" s="467"/>
      <c r="EZY52" s="467"/>
      <c r="EZZ52" s="467"/>
      <c r="FAA52" s="467"/>
      <c r="FAB52" s="467"/>
      <c r="FAC52" s="467"/>
      <c r="FAD52" s="467"/>
      <c r="FAE52" s="467"/>
      <c r="FAF52" s="467"/>
      <c r="FAG52" s="467"/>
      <c r="FAH52" s="467"/>
      <c r="FAI52" s="467"/>
      <c r="FAJ52" s="467"/>
      <c r="FAK52" s="467"/>
      <c r="FAL52" s="467"/>
      <c r="FAM52" s="467"/>
      <c r="FAN52" s="467"/>
      <c r="FAO52" s="467"/>
      <c r="FAP52" s="467"/>
      <c r="FAQ52" s="467"/>
      <c r="FAR52" s="467"/>
      <c r="FAS52" s="467"/>
      <c r="FAT52" s="467"/>
      <c r="FAU52" s="467"/>
      <c r="FAV52" s="467"/>
      <c r="FAW52" s="467"/>
      <c r="FAX52" s="467"/>
      <c r="FAY52" s="467"/>
      <c r="FAZ52" s="467"/>
      <c r="FBA52" s="467"/>
      <c r="FBB52" s="467"/>
      <c r="FBC52" s="467"/>
      <c r="FBD52" s="467"/>
      <c r="FBE52" s="467"/>
      <c r="FBF52" s="467"/>
      <c r="FBG52" s="467"/>
      <c r="FBH52" s="467"/>
      <c r="FBI52" s="467"/>
      <c r="FBJ52" s="467"/>
      <c r="FBK52" s="467"/>
      <c r="FBL52" s="467"/>
      <c r="FBM52" s="467"/>
      <c r="FBN52" s="467"/>
      <c r="FBO52" s="467"/>
      <c r="FBP52" s="467"/>
      <c r="FBQ52" s="467"/>
      <c r="FBR52" s="467"/>
      <c r="FBS52" s="467"/>
      <c r="FBT52" s="467"/>
      <c r="FBU52" s="467"/>
      <c r="FBV52" s="467"/>
      <c r="FBW52" s="467"/>
      <c r="FBX52" s="467"/>
      <c r="FBY52" s="467"/>
      <c r="FBZ52" s="467"/>
      <c r="FCA52" s="467"/>
      <c r="FCB52" s="467"/>
      <c r="FCC52" s="467"/>
      <c r="FCD52" s="467"/>
      <c r="FCE52" s="467"/>
      <c r="FCF52" s="467"/>
      <c r="FCG52" s="467"/>
      <c r="FCH52" s="467"/>
      <c r="FCI52" s="467"/>
      <c r="FCJ52" s="467"/>
      <c r="FCK52" s="467"/>
      <c r="FCL52" s="467"/>
      <c r="FCM52" s="467"/>
      <c r="FCN52" s="467"/>
      <c r="FCO52" s="467"/>
      <c r="FCP52" s="467"/>
      <c r="FCQ52" s="467"/>
      <c r="FCR52" s="467"/>
      <c r="FCS52" s="467"/>
      <c r="FCT52" s="467"/>
      <c r="FCU52" s="467"/>
      <c r="FCV52" s="467"/>
      <c r="FCW52" s="467"/>
      <c r="FCX52" s="467"/>
      <c r="FCY52" s="467"/>
      <c r="FCZ52" s="467"/>
      <c r="FDA52" s="467"/>
      <c r="FDB52" s="467"/>
      <c r="FDC52" s="467"/>
      <c r="FDD52" s="467"/>
      <c r="FDE52" s="467"/>
      <c r="FDF52" s="467"/>
      <c r="FDG52" s="467"/>
      <c r="FDH52" s="467"/>
      <c r="FDI52" s="467"/>
      <c r="FDJ52" s="467"/>
      <c r="FDK52" s="467"/>
      <c r="FDL52" s="467"/>
      <c r="FDM52" s="467"/>
      <c r="FDN52" s="467"/>
      <c r="FDO52" s="467"/>
      <c r="FDP52" s="467"/>
      <c r="FDQ52" s="467"/>
      <c r="FDR52" s="467"/>
      <c r="FDS52" s="467"/>
      <c r="FDT52" s="467"/>
      <c r="FDU52" s="467"/>
      <c r="FDV52" s="467"/>
      <c r="FDW52" s="467"/>
      <c r="FDX52" s="467"/>
      <c r="FDY52" s="467"/>
      <c r="FDZ52" s="467"/>
      <c r="FEA52" s="467"/>
      <c r="FEB52" s="467"/>
      <c r="FEC52" s="467"/>
      <c r="FED52" s="467"/>
      <c r="FEE52" s="467"/>
      <c r="FEF52" s="467"/>
      <c r="FEG52" s="467"/>
      <c r="FEH52" s="467"/>
      <c r="FEI52" s="467"/>
      <c r="FEJ52" s="467"/>
      <c r="FEK52" s="467"/>
      <c r="FEL52" s="467"/>
      <c r="FEM52" s="467"/>
      <c r="FEN52" s="467"/>
      <c r="FEO52" s="467"/>
      <c r="FEP52" s="467"/>
      <c r="FEQ52" s="467"/>
      <c r="FER52" s="467"/>
      <c r="FES52" s="467"/>
      <c r="FET52" s="467"/>
      <c r="FEU52" s="467"/>
      <c r="FEV52" s="467"/>
      <c r="FEW52" s="467"/>
      <c r="FEX52" s="467"/>
      <c r="FEY52" s="467"/>
      <c r="FEZ52" s="467"/>
      <c r="FFA52" s="467"/>
      <c r="FFB52" s="467"/>
      <c r="FFC52" s="467"/>
      <c r="FFD52" s="467"/>
      <c r="FFE52" s="467"/>
      <c r="FFF52" s="467"/>
      <c r="FFG52" s="467"/>
      <c r="FFH52" s="467"/>
      <c r="FFI52" s="467"/>
      <c r="FFJ52" s="467"/>
      <c r="FFK52" s="467"/>
      <c r="FFL52" s="467"/>
      <c r="FFM52" s="467"/>
      <c r="FFN52" s="467"/>
      <c r="FFO52" s="467"/>
      <c r="FFP52" s="467"/>
      <c r="FFQ52" s="467"/>
      <c r="FFR52" s="467"/>
      <c r="FFS52" s="467"/>
      <c r="FFT52" s="467"/>
      <c r="FFU52" s="467"/>
      <c r="FFV52" s="467"/>
      <c r="FFW52" s="467"/>
      <c r="FFX52" s="467"/>
      <c r="FFY52" s="467"/>
      <c r="FFZ52" s="467"/>
      <c r="FGA52" s="467"/>
      <c r="FGB52" s="467"/>
      <c r="FGC52" s="467"/>
      <c r="FGD52" s="467"/>
      <c r="FGE52" s="467"/>
      <c r="FGF52" s="467"/>
      <c r="FGG52" s="467"/>
      <c r="FGH52" s="467"/>
      <c r="FGI52" s="467"/>
      <c r="FGJ52" s="467"/>
      <c r="FGK52" s="467"/>
      <c r="FGL52" s="467"/>
      <c r="FGM52" s="467"/>
      <c r="FGN52" s="467"/>
      <c r="FGO52" s="467"/>
      <c r="FGP52" s="467"/>
      <c r="FGQ52" s="467"/>
      <c r="FGR52" s="467"/>
      <c r="FGS52" s="467"/>
      <c r="FGT52" s="467"/>
      <c r="FGU52" s="467"/>
      <c r="FGV52" s="467"/>
      <c r="FGW52" s="467"/>
      <c r="FGX52" s="467"/>
      <c r="FGY52" s="467"/>
      <c r="FGZ52" s="467"/>
      <c r="FHA52" s="467"/>
      <c r="FHB52" s="467"/>
      <c r="FHC52" s="467"/>
      <c r="FHD52" s="467"/>
      <c r="FHE52" s="467"/>
      <c r="FHF52" s="467"/>
      <c r="FHG52" s="467"/>
      <c r="FHH52" s="467"/>
      <c r="FHI52" s="467"/>
      <c r="FHJ52" s="467"/>
      <c r="FHK52" s="467"/>
      <c r="FHL52" s="467"/>
      <c r="FHM52" s="467"/>
      <c r="FHN52" s="467"/>
      <c r="FHO52" s="467"/>
      <c r="FHP52" s="467"/>
      <c r="FHQ52" s="467"/>
      <c r="FHR52" s="467"/>
      <c r="FHS52" s="467"/>
      <c r="FHT52" s="467"/>
      <c r="FHU52" s="467"/>
      <c r="FHV52" s="467"/>
      <c r="FHW52" s="467"/>
      <c r="FHX52" s="467"/>
      <c r="FHY52" s="467"/>
      <c r="FHZ52" s="467"/>
      <c r="FIA52" s="467"/>
      <c r="FIB52" s="467"/>
      <c r="FIC52" s="467"/>
      <c r="FID52" s="467"/>
      <c r="FIE52" s="467"/>
      <c r="FIF52" s="467"/>
      <c r="FIG52" s="467"/>
      <c r="FIH52" s="467"/>
      <c r="FII52" s="467"/>
      <c r="FIJ52" s="467"/>
      <c r="FIK52" s="467"/>
      <c r="FIL52" s="467"/>
      <c r="FIM52" s="467"/>
      <c r="FIN52" s="467"/>
      <c r="FIO52" s="467"/>
      <c r="FIP52" s="467"/>
      <c r="FIQ52" s="467"/>
      <c r="FIR52" s="467"/>
      <c r="FIS52" s="467"/>
      <c r="FIT52" s="467"/>
      <c r="FIU52" s="467"/>
      <c r="FIV52" s="467"/>
      <c r="FIW52" s="467"/>
      <c r="FIX52" s="467"/>
      <c r="FIY52" s="467"/>
      <c r="FIZ52" s="467"/>
      <c r="FJA52" s="467"/>
      <c r="FJB52" s="467"/>
      <c r="FJC52" s="467"/>
      <c r="FJD52" s="467"/>
      <c r="FJE52" s="467"/>
      <c r="FJF52" s="467"/>
      <c r="FJG52" s="467"/>
      <c r="FJH52" s="467"/>
      <c r="FJI52" s="467"/>
      <c r="FJJ52" s="467"/>
      <c r="FJK52" s="467"/>
      <c r="FJL52" s="467"/>
      <c r="FJM52" s="467"/>
      <c r="FJN52" s="467"/>
      <c r="FJO52" s="467"/>
      <c r="FJP52" s="467"/>
      <c r="FJQ52" s="467"/>
      <c r="FJR52" s="467"/>
      <c r="FJS52" s="467"/>
      <c r="FJT52" s="467"/>
      <c r="FJU52" s="467"/>
      <c r="FJV52" s="467"/>
      <c r="FJW52" s="467"/>
      <c r="FJX52" s="467"/>
      <c r="FJY52" s="467"/>
      <c r="FJZ52" s="467"/>
      <c r="FKA52" s="467"/>
      <c r="FKB52" s="467"/>
      <c r="FKC52" s="467"/>
      <c r="FKD52" s="467"/>
      <c r="FKE52" s="467"/>
      <c r="FKF52" s="467"/>
      <c r="FKG52" s="467"/>
      <c r="FKH52" s="467"/>
      <c r="FKI52" s="467"/>
      <c r="FKJ52" s="467"/>
      <c r="FKK52" s="467"/>
      <c r="FKL52" s="467"/>
      <c r="FKM52" s="467"/>
      <c r="FKN52" s="467"/>
      <c r="FKO52" s="467"/>
      <c r="FKP52" s="467"/>
      <c r="FKQ52" s="467"/>
      <c r="FKR52" s="467"/>
      <c r="FKS52" s="467"/>
      <c r="FKT52" s="467"/>
      <c r="FKU52" s="467"/>
      <c r="FKV52" s="467"/>
      <c r="FKW52" s="467"/>
      <c r="FKX52" s="467"/>
      <c r="FKY52" s="467"/>
      <c r="FKZ52" s="467"/>
      <c r="FLA52" s="467"/>
      <c r="FLB52" s="467"/>
      <c r="FLC52" s="467"/>
      <c r="FLD52" s="467"/>
      <c r="FLE52" s="467"/>
      <c r="FLF52" s="467"/>
      <c r="FLG52" s="467"/>
      <c r="FLH52" s="467"/>
      <c r="FLI52" s="467"/>
      <c r="FLJ52" s="467"/>
      <c r="FLK52" s="467"/>
      <c r="FLL52" s="467"/>
      <c r="FLM52" s="467"/>
      <c r="FLN52" s="467"/>
      <c r="FLO52" s="467"/>
      <c r="FLP52" s="467"/>
      <c r="FLQ52" s="467"/>
      <c r="FLR52" s="467"/>
      <c r="FLS52" s="467"/>
      <c r="FLT52" s="467"/>
      <c r="FLU52" s="467"/>
      <c r="FLV52" s="467"/>
      <c r="FLW52" s="467"/>
      <c r="FLX52" s="467"/>
      <c r="FLY52" s="467"/>
      <c r="FLZ52" s="467"/>
      <c r="FMA52" s="467"/>
      <c r="FMB52" s="467"/>
      <c r="FMC52" s="467"/>
      <c r="FMD52" s="467"/>
      <c r="FME52" s="467"/>
      <c r="FMF52" s="467"/>
      <c r="FMG52" s="467"/>
      <c r="FMH52" s="467"/>
      <c r="FMI52" s="467"/>
      <c r="FMJ52" s="467"/>
      <c r="FMK52" s="467"/>
      <c r="FML52" s="467"/>
      <c r="FMM52" s="467"/>
      <c r="FMN52" s="467"/>
      <c r="FMO52" s="467"/>
      <c r="FMP52" s="467"/>
      <c r="FMQ52" s="467"/>
      <c r="FMR52" s="467"/>
      <c r="FMS52" s="467"/>
      <c r="FMT52" s="467"/>
      <c r="FMU52" s="467"/>
      <c r="FMV52" s="467"/>
      <c r="FMW52" s="467"/>
      <c r="FMX52" s="467"/>
      <c r="FMY52" s="467"/>
      <c r="FMZ52" s="467"/>
      <c r="FNA52" s="467"/>
      <c r="FNB52" s="467"/>
      <c r="FNC52" s="467"/>
      <c r="FND52" s="467"/>
      <c r="FNE52" s="467"/>
      <c r="FNF52" s="467"/>
      <c r="FNG52" s="467"/>
      <c r="FNH52" s="467"/>
      <c r="FNI52" s="467"/>
      <c r="FNJ52" s="467"/>
      <c r="FNK52" s="467"/>
      <c r="FNL52" s="467"/>
      <c r="FNM52" s="467"/>
      <c r="FNN52" s="467"/>
      <c r="FNO52" s="467"/>
      <c r="FNP52" s="467"/>
      <c r="FNQ52" s="467"/>
      <c r="FNR52" s="467"/>
      <c r="FNS52" s="467"/>
      <c r="FNT52" s="467"/>
      <c r="FNU52" s="467"/>
      <c r="FNV52" s="467"/>
      <c r="FNW52" s="467"/>
      <c r="FNX52" s="467"/>
      <c r="FNY52" s="467"/>
      <c r="FNZ52" s="467"/>
      <c r="FOA52" s="467"/>
      <c r="FOB52" s="467"/>
      <c r="FOC52" s="467"/>
      <c r="FOD52" s="467"/>
      <c r="FOE52" s="467"/>
      <c r="FOF52" s="467"/>
      <c r="FOG52" s="467"/>
      <c r="FOH52" s="467"/>
      <c r="FOI52" s="467"/>
      <c r="FOJ52" s="467"/>
      <c r="FOK52" s="467"/>
      <c r="FOL52" s="467"/>
      <c r="FOM52" s="467"/>
      <c r="FON52" s="467"/>
      <c r="FOO52" s="467"/>
      <c r="FOP52" s="467"/>
      <c r="FOQ52" s="467"/>
      <c r="FOR52" s="467"/>
      <c r="FOS52" s="467"/>
      <c r="FOT52" s="467"/>
      <c r="FOU52" s="467"/>
      <c r="FOV52" s="467"/>
      <c r="FOW52" s="467"/>
      <c r="FOX52" s="467"/>
      <c r="FOY52" s="467"/>
      <c r="FOZ52" s="467"/>
      <c r="FPA52" s="467"/>
      <c r="FPB52" s="467"/>
      <c r="FPC52" s="467"/>
      <c r="FPD52" s="467"/>
      <c r="FPE52" s="467"/>
      <c r="FPF52" s="467"/>
      <c r="FPG52" s="467"/>
      <c r="FPH52" s="467"/>
      <c r="FPI52" s="467"/>
      <c r="FPJ52" s="467"/>
      <c r="FPK52" s="467"/>
      <c r="FPL52" s="467"/>
      <c r="FPM52" s="467"/>
      <c r="FPN52" s="467"/>
      <c r="FPO52" s="467"/>
      <c r="FPP52" s="467"/>
      <c r="FPQ52" s="467"/>
      <c r="FPR52" s="467"/>
      <c r="FPS52" s="467"/>
      <c r="FPT52" s="467"/>
      <c r="FPU52" s="467"/>
      <c r="FPV52" s="467"/>
      <c r="FPW52" s="467"/>
      <c r="FPX52" s="467"/>
      <c r="FPY52" s="467"/>
      <c r="FPZ52" s="467"/>
      <c r="FQA52" s="467"/>
      <c r="FQB52" s="467"/>
      <c r="FQC52" s="467"/>
      <c r="FQD52" s="467"/>
      <c r="FQE52" s="467"/>
      <c r="FQF52" s="467"/>
      <c r="FQG52" s="467"/>
      <c r="FQH52" s="467"/>
      <c r="FQI52" s="467"/>
      <c r="FQJ52" s="467"/>
      <c r="FQK52" s="467"/>
      <c r="FQL52" s="467"/>
      <c r="FQM52" s="467"/>
      <c r="FQN52" s="467"/>
      <c r="FQO52" s="467"/>
      <c r="FQP52" s="467"/>
      <c r="FQQ52" s="467"/>
      <c r="FQR52" s="467"/>
      <c r="FQS52" s="467"/>
      <c r="FQT52" s="467"/>
      <c r="FQU52" s="467"/>
      <c r="FQV52" s="467"/>
      <c r="FQW52" s="467"/>
      <c r="FQX52" s="467"/>
      <c r="FQY52" s="467"/>
      <c r="FQZ52" s="467"/>
      <c r="FRA52" s="467"/>
      <c r="FRB52" s="467"/>
      <c r="FRC52" s="467"/>
      <c r="FRD52" s="467"/>
      <c r="FRE52" s="467"/>
      <c r="FRF52" s="467"/>
      <c r="FRG52" s="467"/>
      <c r="FRH52" s="467"/>
      <c r="FRI52" s="467"/>
      <c r="FRJ52" s="467"/>
      <c r="FRK52" s="467"/>
      <c r="FRL52" s="467"/>
      <c r="FRM52" s="467"/>
      <c r="FRN52" s="467"/>
      <c r="FRO52" s="467"/>
      <c r="FRP52" s="467"/>
      <c r="FRQ52" s="467"/>
      <c r="FRR52" s="467"/>
      <c r="FRS52" s="467"/>
      <c r="FRT52" s="467"/>
      <c r="FRU52" s="467"/>
      <c r="FRV52" s="467"/>
      <c r="FRW52" s="467"/>
      <c r="FRX52" s="467"/>
      <c r="FRY52" s="467"/>
      <c r="FRZ52" s="467"/>
      <c r="FSA52" s="467"/>
      <c r="FSB52" s="467"/>
      <c r="FSC52" s="467"/>
      <c r="FSD52" s="467"/>
      <c r="FSE52" s="467"/>
      <c r="FSF52" s="467"/>
      <c r="FSG52" s="467"/>
      <c r="FSH52" s="467"/>
      <c r="FSI52" s="467"/>
      <c r="FSJ52" s="467"/>
      <c r="FSK52" s="467"/>
      <c r="FSL52" s="467"/>
      <c r="FSM52" s="467"/>
      <c r="FSN52" s="467"/>
      <c r="FSO52" s="467"/>
      <c r="FSP52" s="467"/>
      <c r="FSQ52" s="467"/>
      <c r="FSR52" s="467"/>
      <c r="FSS52" s="467"/>
      <c r="FST52" s="467"/>
      <c r="FSU52" s="467"/>
      <c r="FSV52" s="467"/>
      <c r="FSW52" s="467"/>
      <c r="FSX52" s="467"/>
      <c r="FSY52" s="467"/>
      <c r="FSZ52" s="467"/>
      <c r="FTA52" s="467"/>
      <c r="FTB52" s="467"/>
      <c r="FTC52" s="467"/>
      <c r="FTD52" s="467"/>
      <c r="FTE52" s="467"/>
      <c r="FTF52" s="467"/>
      <c r="FTG52" s="467"/>
      <c r="FTH52" s="467"/>
      <c r="FTI52" s="467"/>
      <c r="FTJ52" s="467"/>
      <c r="FTK52" s="467"/>
      <c r="FTL52" s="467"/>
      <c r="FTM52" s="467"/>
      <c r="FTN52" s="467"/>
      <c r="FTO52" s="467"/>
      <c r="FTP52" s="467"/>
      <c r="FTQ52" s="467"/>
      <c r="FTR52" s="467"/>
      <c r="FTS52" s="467"/>
      <c r="FTT52" s="467"/>
      <c r="FTU52" s="467"/>
      <c r="FTV52" s="467"/>
      <c r="FTW52" s="467"/>
      <c r="FTX52" s="467"/>
      <c r="FTY52" s="467"/>
      <c r="FTZ52" s="467"/>
      <c r="FUA52" s="467"/>
      <c r="FUB52" s="467"/>
      <c r="FUC52" s="467"/>
      <c r="FUD52" s="467"/>
      <c r="FUE52" s="467"/>
      <c r="FUF52" s="467"/>
      <c r="FUG52" s="467"/>
      <c r="FUH52" s="467"/>
      <c r="FUI52" s="467"/>
      <c r="FUJ52" s="467"/>
      <c r="FUK52" s="467"/>
      <c r="FUL52" s="467"/>
      <c r="FUM52" s="467"/>
      <c r="FUN52" s="467"/>
      <c r="FUO52" s="467"/>
      <c r="FUP52" s="467"/>
      <c r="FUQ52" s="467"/>
      <c r="FUR52" s="467"/>
      <c r="FUS52" s="467"/>
      <c r="FUT52" s="467"/>
      <c r="FUU52" s="467"/>
      <c r="FUV52" s="467"/>
      <c r="FUW52" s="467"/>
      <c r="FUX52" s="467"/>
      <c r="FUY52" s="467"/>
      <c r="FUZ52" s="467"/>
      <c r="FVA52" s="467"/>
      <c r="FVB52" s="467"/>
      <c r="FVC52" s="467"/>
      <c r="FVD52" s="467"/>
      <c r="FVE52" s="467"/>
      <c r="FVF52" s="467"/>
      <c r="FVG52" s="467"/>
      <c r="FVH52" s="467"/>
      <c r="FVI52" s="467"/>
      <c r="FVJ52" s="467"/>
      <c r="FVK52" s="467"/>
      <c r="FVL52" s="467"/>
      <c r="FVM52" s="467"/>
      <c r="FVN52" s="467"/>
      <c r="FVO52" s="467"/>
      <c r="FVP52" s="467"/>
      <c r="FVQ52" s="467"/>
      <c r="FVR52" s="467"/>
      <c r="FVS52" s="467"/>
      <c r="FVT52" s="467"/>
      <c r="FVU52" s="467"/>
      <c r="FVV52" s="467"/>
      <c r="FVW52" s="467"/>
      <c r="FVX52" s="467"/>
      <c r="FVY52" s="467"/>
      <c r="FVZ52" s="467"/>
      <c r="FWA52" s="467"/>
      <c r="FWB52" s="467"/>
      <c r="FWC52" s="467"/>
      <c r="FWD52" s="467"/>
      <c r="FWE52" s="467"/>
      <c r="FWF52" s="467"/>
      <c r="FWG52" s="467"/>
      <c r="FWH52" s="467"/>
      <c r="FWI52" s="467"/>
      <c r="FWJ52" s="467"/>
      <c r="FWK52" s="467"/>
      <c r="FWL52" s="467"/>
      <c r="FWM52" s="467"/>
      <c r="FWN52" s="467"/>
      <c r="FWO52" s="467"/>
      <c r="FWP52" s="467"/>
      <c r="FWQ52" s="467"/>
      <c r="FWR52" s="467"/>
      <c r="FWS52" s="467"/>
      <c r="FWT52" s="467"/>
      <c r="FWU52" s="467"/>
      <c r="FWV52" s="467"/>
      <c r="FWW52" s="467"/>
      <c r="FWX52" s="467"/>
      <c r="FWY52" s="467"/>
      <c r="FWZ52" s="467"/>
      <c r="FXA52" s="467"/>
      <c r="FXB52" s="467"/>
      <c r="FXC52" s="467"/>
      <c r="FXD52" s="467"/>
      <c r="FXE52" s="467"/>
      <c r="FXF52" s="467"/>
      <c r="FXG52" s="467"/>
      <c r="FXH52" s="467"/>
      <c r="FXI52" s="467"/>
      <c r="FXJ52" s="467"/>
      <c r="FXK52" s="467"/>
      <c r="FXL52" s="467"/>
      <c r="FXM52" s="467"/>
      <c r="FXN52" s="467"/>
      <c r="FXO52" s="467"/>
      <c r="FXP52" s="467"/>
      <c r="FXQ52" s="467"/>
      <c r="FXR52" s="467"/>
      <c r="FXS52" s="467"/>
      <c r="FXT52" s="467"/>
      <c r="FXU52" s="467"/>
      <c r="FXV52" s="467"/>
      <c r="FXW52" s="467"/>
      <c r="FXX52" s="467"/>
      <c r="FXY52" s="467"/>
      <c r="FXZ52" s="467"/>
      <c r="FYA52" s="467"/>
      <c r="FYB52" s="467"/>
      <c r="FYC52" s="467"/>
      <c r="FYD52" s="467"/>
      <c r="FYE52" s="467"/>
      <c r="FYF52" s="467"/>
      <c r="FYG52" s="467"/>
      <c r="FYH52" s="467"/>
      <c r="FYI52" s="467"/>
      <c r="FYJ52" s="467"/>
      <c r="FYK52" s="467"/>
      <c r="FYL52" s="467"/>
      <c r="FYM52" s="467"/>
      <c r="FYN52" s="467"/>
      <c r="FYO52" s="467"/>
      <c r="FYP52" s="467"/>
      <c r="FYQ52" s="467"/>
      <c r="FYR52" s="467"/>
      <c r="FYS52" s="467"/>
      <c r="FYT52" s="467"/>
      <c r="FYU52" s="467"/>
      <c r="FYV52" s="467"/>
      <c r="FYW52" s="467"/>
      <c r="FYX52" s="467"/>
      <c r="FYY52" s="467"/>
      <c r="FYZ52" s="467"/>
      <c r="FZA52" s="467"/>
      <c r="FZB52" s="467"/>
      <c r="FZC52" s="467"/>
      <c r="FZD52" s="467"/>
      <c r="FZE52" s="467"/>
      <c r="FZF52" s="467"/>
      <c r="FZG52" s="467"/>
      <c r="FZH52" s="467"/>
      <c r="FZI52" s="467"/>
      <c r="FZJ52" s="467"/>
      <c r="FZK52" s="467"/>
      <c r="FZL52" s="467"/>
      <c r="FZM52" s="467"/>
      <c r="FZN52" s="467"/>
      <c r="FZO52" s="467"/>
      <c r="FZP52" s="467"/>
      <c r="FZQ52" s="467"/>
      <c r="FZR52" s="467"/>
      <c r="FZS52" s="467"/>
      <c r="FZT52" s="467"/>
      <c r="FZU52" s="467"/>
      <c r="FZV52" s="467"/>
      <c r="FZW52" s="467"/>
      <c r="FZX52" s="467"/>
      <c r="FZY52" s="467"/>
      <c r="FZZ52" s="467"/>
      <c r="GAA52" s="467"/>
      <c r="GAB52" s="467"/>
      <c r="GAC52" s="467"/>
      <c r="GAD52" s="467"/>
      <c r="GAE52" s="467"/>
      <c r="GAF52" s="467"/>
      <c r="GAG52" s="467"/>
      <c r="GAH52" s="467"/>
      <c r="GAI52" s="467"/>
      <c r="GAJ52" s="467"/>
      <c r="GAK52" s="467"/>
      <c r="GAL52" s="467"/>
      <c r="GAM52" s="467"/>
      <c r="GAN52" s="467"/>
      <c r="GAO52" s="467"/>
      <c r="GAP52" s="467"/>
      <c r="GAQ52" s="467"/>
      <c r="GAR52" s="467"/>
      <c r="GAS52" s="467"/>
      <c r="GAT52" s="467"/>
      <c r="GAU52" s="467"/>
      <c r="GAV52" s="467"/>
      <c r="GAW52" s="467"/>
      <c r="GAX52" s="467"/>
      <c r="GAY52" s="467"/>
      <c r="GAZ52" s="467"/>
      <c r="GBA52" s="467"/>
      <c r="GBB52" s="467"/>
      <c r="GBC52" s="467"/>
      <c r="GBD52" s="467"/>
      <c r="GBE52" s="467"/>
      <c r="GBF52" s="467"/>
      <c r="GBG52" s="467"/>
      <c r="GBH52" s="467"/>
      <c r="GBI52" s="467"/>
      <c r="GBJ52" s="467"/>
      <c r="GBK52" s="467"/>
      <c r="GBL52" s="467"/>
      <c r="GBM52" s="467"/>
      <c r="GBN52" s="467"/>
      <c r="GBO52" s="467"/>
      <c r="GBP52" s="467"/>
      <c r="GBQ52" s="467"/>
      <c r="GBR52" s="467"/>
      <c r="GBS52" s="467"/>
      <c r="GBT52" s="467"/>
      <c r="GBU52" s="467"/>
      <c r="GBV52" s="467"/>
      <c r="GBW52" s="467"/>
      <c r="GBX52" s="467"/>
      <c r="GBY52" s="467"/>
      <c r="GBZ52" s="467"/>
      <c r="GCA52" s="467"/>
      <c r="GCB52" s="467"/>
      <c r="GCC52" s="467"/>
      <c r="GCD52" s="467"/>
      <c r="GCE52" s="467"/>
      <c r="GCF52" s="467"/>
      <c r="GCG52" s="467"/>
      <c r="GCH52" s="467"/>
      <c r="GCI52" s="467"/>
      <c r="GCJ52" s="467"/>
      <c r="GCK52" s="467"/>
      <c r="GCL52" s="467"/>
      <c r="GCM52" s="467"/>
      <c r="GCN52" s="467"/>
      <c r="GCO52" s="467"/>
      <c r="GCP52" s="467"/>
      <c r="GCQ52" s="467"/>
      <c r="GCR52" s="467"/>
      <c r="GCS52" s="467"/>
      <c r="GCT52" s="467"/>
      <c r="GCU52" s="467"/>
      <c r="GCV52" s="467"/>
      <c r="GCW52" s="467"/>
      <c r="GCX52" s="467"/>
      <c r="GCY52" s="467"/>
      <c r="GCZ52" s="467"/>
      <c r="GDA52" s="467"/>
      <c r="GDB52" s="467"/>
      <c r="GDC52" s="467"/>
      <c r="GDD52" s="467"/>
      <c r="GDE52" s="467"/>
      <c r="GDF52" s="467"/>
      <c r="GDG52" s="467"/>
      <c r="GDH52" s="467"/>
      <c r="GDI52" s="467"/>
      <c r="GDJ52" s="467"/>
      <c r="GDK52" s="467"/>
      <c r="GDL52" s="467"/>
      <c r="GDM52" s="467"/>
      <c r="GDN52" s="467"/>
      <c r="GDO52" s="467"/>
      <c r="GDP52" s="467"/>
      <c r="GDQ52" s="467"/>
      <c r="GDR52" s="467"/>
      <c r="GDS52" s="467"/>
      <c r="GDT52" s="467"/>
      <c r="GDU52" s="467"/>
      <c r="GDV52" s="467"/>
      <c r="GDW52" s="467"/>
      <c r="GDX52" s="467"/>
      <c r="GDY52" s="467"/>
      <c r="GDZ52" s="467"/>
      <c r="GEA52" s="467"/>
      <c r="GEB52" s="467"/>
      <c r="GEC52" s="467"/>
      <c r="GED52" s="467"/>
      <c r="GEE52" s="467"/>
      <c r="GEF52" s="467"/>
      <c r="GEG52" s="467"/>
      <c r="GEH52" s="467"/>
      <c r="GEI52" s="467"/>
      <c r="GEJ52" s="467"/>
      <c r="GEK52" s="467"/>
      <c r="GEL52" s="467"/>
      <c r="GEM52" s="467"/>
      <c r="GEN52" s="467"/>
      <c r="GEO52" s="467"/>
      <c r="GEP52" s="467"/>
      <c r="GEQ52" s="467"/>
      <c r="GER52" s="467"/>
      <c r="GES52" s="467"/>
      <c r="GET52" s="467"/>
      <c r="GEU52" s="467"/>
      <c r="GEV52" s="467"/>
      <c r="GEW52" s="467"/>
      <c r="GEX52" s="467"/>
      <c r="GEY52" s="467"/>
      <c r="GEZ52" s="467"/>
      <c r="GFA52" s="467"/>
      <c r="GFB52" s="467"/>
      <c r="GFC52" s="467"/>
      <c r="GFD52" s="467"/>
      <c r="GFE52" s="467"/>
      <c r="GFF52" s="467"/>
      <c r="GFG52" s="467"/>
      <c r="GFH52" s="467"/>
      <c r="GFI52" s="467"/>
      <c r="GFJ52" s="467"/>
      <c r="GFK52" s="467"/>
      <c r="GFL52" s="467"/>
      <c r="GFM52" s="467"/>
      <c r="GFN52" s="467"/>
      <c r="GFO52" s="467"/>
      <c r="GFP52" s="467"/>
      <c r="GFQ52" s="467"/>
      <c r="GFR52" s="467"/>
      <c r="GFS52" s="467"/>
      <c r="GFT52" s="467"/>
      <c r="GFU52" s="467"/>
      <c r="GFV52" s="467"/>
      <c r="GFW52" s="467"/>
      <c r="GFX52" s="467"/>
      <c r="GFY52" s="467"/>
      <c r="GFZ52" s="467"/>
      <c r="GGA52" s="467"/>
      <c r="GGB52" s="467"/>
      <c r="GGC52" s="467"/>
      <c r="GGD52" s="467"/>
      <c r="GGE52" s="467"/>
      <c r="GGF52" s="467"/>
      <c r="GGG52" s="467"/>
      <c r="GGH52" s="467"/>
      <c r="GGI52" s="467"/>
      <c r="GGJ52" s="467"/>
      <c r="GGK52" s="467"/>
      <c r="GGL52" s="467"/>
      <c r="GGM52" s="467"/>
      <c r="GGN52" s="467"/>
      <c r="GGO52" s="467"/>
      <c r="GGP52" s="467"/>
      <c r="GGQ52" s="467"/>
      <c r="GGR52" s="467"/>
      <c r="GGS52" s="467"/>
      <c r="GGT52" s="467"/>
      <c r="GGU52" s="467"/>
      <c r="GGV52" s="467"/>
      <c r="GGW52" s="467"/>
      <c r="GGX52" s="467"/>
      <c r="GGY52" s="467"/>
      <c r="GGZ52" s="467"/>
      <c r="GHA52" s="467"/>
      <c r="GHB52" s="467"/>
      <c r="GHC52" s="467"/>
      <c r="GHD52" s="467"/>
      <c r="GHE52" s="467"/>
      <c r="GHF52" s="467"/>
      <c r="GHG52" s="467"/>
      <c r="GHH52" s="467"/>
      <c r="GHI52" s="467"/>
      <c r="GHJ52" s="467"/>
      <c r="GHK52" s="467"/>
      <c r="GHL52" s="467"/>
      <c r="GHM52" s="467"/>
      <c r="GHN52" s="467"/>
      <c r="GHO52" s="467"/>
      <c r="GHP52" s="467"/>
      <c r="GHQ52" s="467"/>
      <c r="GHR52" s="467"/>
      <c r="GHS52" s="467"/>
      <c r="GHT52" s="467"/>
      <c r="GHU52" s="467"/>
      <c r="GHV52" s="467"/>
      <c r="GHW52" s="467"/>
      <c r="GHX52" s="467"/>
      <c r="GHY52" s="467"/>
      <c r="GHZ52" s="467"/>
      <c r="GIA52" s="467"/>
      <c r="GIB52" s="467"/>
      <c r="GIC52" s="467"/>
      <c r="GID52" s="467"/>
      <c r="GIE52" s="467"/>
      <c r="GIF52" s="467"/>
      <c r="GIG52" s="467"/>
      <c r="GIH52" s="467"/>
      <c r="GII52" s="467"/>
      <c r="GIJ52" s="467"/>
      <c r="GIK52" s="467"/>
      <c r="GIL52" s="467"/>
      <c r="GIM52" s="467"/>
      <c r="GIN52" s="467"/>
      <c r="GIO52" s="467"/>
      <c r="GIP52" s="467"/>
      <c r="GIQ52" s="467"/>
      <c r="GIR52" s="467"/>
      <c r="GIS52" s="467"/>
      <c r="GIT52" s="467"/>
      <c r="GIU52" s="467"/>
      <c r="GIV52" s="467"/>
      <c r="GIW52" s="467"/>
      <c r="GIX52" s="467"/>
      <c r="GIY52" s="467"/>
      <c r="GIZ52" s="467"/>
      <c r="GJA52" s="467"/>
      <c r="GJB52" s="467"/>
      <c r="GJC52" s="467"/>
      <c r="GJD52" s="467"/>
      <c r="GJE52" s="467"/>
      <c r="GJF52" s="467"/>
      <c r="GJG52" s="467"/>
      <c r="GJH52" s="467"/>
      <c r="GJI52" s="467"/>
      <c r="GJJ52" s="467"/>
      <c r="GJK52" s="467"/>
      <c r="GJL52" s="467"/>
      <c r="GJM52" s="467"/>
      <c r="GJN52" s="467"/>
      <c r="GJO52" s="467"/>
      <c r="GJP52" s="467"/>
      <c r="GJQ52" s="467"/>
      <c r="GJR52" s="467"/>
      <c r="GJS52" s="467"/>
      <c r="GJT52" s="467"/>
      <c r="GJU52" s="467"/>
      <c r="GJV52" s="467"/>
      <c r="GJW52" s="467"/>
      <c r="GJX52" s="467"/>
      <c r="GJY52" s="467"/>
      <c r="GJZ52" s="467"/>
      <c r="GKA52" s="467"/>
      <c r="GKB52" s="467"/>
      <c r="GKC52" s="467"/>
      <c r="GKD52" s="467"/>
      <c r="GKE52" s="467"/>
      <c r="GKF52" s="467"/>
      <c r="GKG52" s="467"/>
      <c r="GKH52" s="467"/>
      <c r="GKI52" s="467"/>
      <c r="GKJ52" s="467"/>
      <c r="GKK52" s="467"/>
      <c r="GKL52" s="467"/>
      <c r="GKM52" s="467"/>
      <c r="GKN52" s="467"/>
      <c r="GKO52" s="467"/>
      <c r="GKP52" s="467"/>
      <c r="GKQ52" s="467"/>
      <c r="GKR52" s="467"/>
      <c r="GKS52" s="467"/>
      <c r="GKT52" s="467"/>
      <c r="GKU52" s="467"/>
      <c r="GKV52" s="467"/>
      <c r="GKW52" s="467"/>
      <c r="GKX52" s="467"/>
      <c r="GKY52" s="467"/>
      <c r="GKZ52" s="467"/>
      <c r="GLA52" s="467"/>
      <c r="GLB52" s="467"/>
      <c r="GLC52" s="467"/>
      <c r="GLD52" s="467"/>
      <c r="GLE52" s="467"/>
      <c r="GLF52" s="467"/>
      <c r="GLG52" s="467"/>
      <c r="GLH52" s="467"/>
      <c r="GLI52" s="467"/>
      <c r="GLJ52" s="467"/>
      <c r="GLK52" s="467"/>
      <c r="GLL52" s="467"/>
      <c r="GLM52" s="467"/>
      <c r="GLN52" s="467"/>
      <c r="GLO52" s="467"/>
      <c r="GLP52" s="467"/>
      <c r="GLQ52" s="467"/>
      <c r="GLR52" s="467"/>
      <c r="GLS52" s="467"/>
      <c r="GLT52" s="467"/>
      <c r="GLU52" s="467"/>
      <c r="GLV52" s="467"/>
      <c r="GLW52" s="467"/>
      <c r="GLX52" s="467"/>
      <c r="GLY52" s="467"/>
      <c r="GLZ52" s="467"/>
      <c r="GMA52" s="467"/>
      <c r="GMB52" s="467"/>
      <c r="GMC52" s="467"/>
      <c r="GMD52" s="467"/>
      <c r="GME52" s="467"/>
      <c r="GMF52" s="467"/>
      <c r="GMG52" s="467"/>
      <c r="GMH52" s="467"/>
      <c r="GMI52" s="467"/>
      <c r="GMJ52" s="467"/>
      <c r="GMK52" s="467"/>
      <c r="GML52" s="467"/>
      <c r="GMM52" s="467"/>
      <c r="GMN52" s="467"/>
      <c r="GMO52" s="467"/>
      <c r="GMP52" s="467"/>
      <c r="GMQ52" s="467"/>
      <c r="GMR52" s="467"/>
      <c r="GMS52" s="467"/>
      <c r="GMT52" s="467"/>
      <c r="GMU52" s="467"/>
      <c r="GMV52" s="467"/>
      <c r="GMW52" s="467"/>
      <c r="GMX52" s="467"/>
      <c r="GMY52" s="467"/>
      <c r="GMZ52" s="467"/>
      <c r="GNA52" s="467"/>
      <c r="GNB52" s="467"/>
      <c r="GNC52" s="467"/>
      <c r="GND52" s="467"/>
      <c r="GNE52" s="467"/>
      <c r="GNF52" s="467"/>
      <c r="GNG52" s="467"/>
      <c r="GNH52" s="467"/>
      <c r="GNI52" s="467"/>
      <c r="GNJ52" s="467"/>
      <c r="GNK52" s="467"/>
      <c r="GNL52" s="467"/>
      <c r="GNM52" s="467"/>
      <c r="GNN52" s="467"/>
      <c r="GNO52" s="467"/>
      <c r="GNP52" s="467"/>
      <c r="GNQ52" s="467"/>
      <c r="GNR52" s="467"/>
      <c r="GNS52" s="467"/>
      <c r="GNT52" s="467"/>
      <c r="GNU52" s="467"/>
      <c r="GNV52" s="467"/>
      <c r="GNW52" s="467"/>
      <c r="GNX52" s="467"/>
      <c r="GNY52" s="467"/>
      <c r="GNZ52" s="467"/>
      <c r="GOA52" s="467"/>
      <c r="GOB52" s="467"/>
      <c r="GOC52" s="467"/>
      <c r="GOD52" s="467"/>
      <c r="GOE52" s="467"/>
      <c r="GOF52" s="467"/>
      <c r="GOG52" s="467"/>
      <c r="GOH52" s="467"/>
      <c r="GOI52" s="467"/>
      <c r="GOJ52" s="467"/>
      <c r="GOK52" s="467"/>
      <c r="GOL52" s="467"/>
      <c r="GOM52" s="467"/>
      <c r="GON52" s="467"/>
      <c r="GOO52" s="467"/>
      <c r="GOP52" s="467"/>
      <c r="GOQ52" s="467"/>
      <c r="GOR52" s="467"/>
      <c r="GOS52" s="467"/>
      <c r="GOT52" s="467"/>
      <c r="GOU52" s="467"/>
      <c r="GOV52" s="467"/>
      <c r="GOW52" s="467"/>
      <c r="GOX52" s="467"/>
      <c r="GOY52" s="467"/>
      <c r="GOZ52" s="467"/>
      <c r="GPA52" s="467"/>
      <c r="GPB52" s="467"/>
      <c r="GPC52" s="467"/>
      <c r="GPD52" s="467"/>
      <c r="GPE52" s="467"/>
      <c r="GPF52" s="467"/>
      <c r="GPG52" s="467"/>
      <c r="GPH52" s="467"/>
      <c r="GPI52" s="467"/>
      <c r="GPJ52" s="467"/>
      <c r="GPK52" s="467"/>
      <c r="GPL52" s="467"/>
      <c r="GPM52" s="467"/>
      <c r="GPN52" s="467"/>
      <c r="GPO52" s="467"/>
      <c r="GPP52" s="467"/>
      <c r="GPQ52" s="467"/>
      <c r="GPR52" s="467"/>
      <c r="GPS52" s="467"/>
      <c r="GPT52" s="467"/>
      <c r="GPU52" s="467"/>
      <c r="GPV52" s="467"/>
      <c r="GPW52" s="467"/>
      <c r="GPX52" s="467"/>
      <c r="GPY52" s="467"/>
      <c r="GPZ52" s="467"/>
      <c r="GQA52" s="467"/>
      <c r="GQB52" s="467"/>
      <c r="GQC52" s="467"/>
      <c r="GQD52" s="467"/>
      <c r="GQE52" s="467"/>
      <c r="GQF52" s="467"/>
      <c r="GQG52" s="467"/>
      <c r="GQH52" s="467"/>
      <c r="GQI52" s="467"/>
      <c r="GQJ52" s="467"/>
      <c r="GQK52" s="467"/>
      <c r="GQL52" s="467"/>
      <c r="GQM52" s="467"/>
      <c r="GQN52" s="467"/>
      <c r="GQO52" s="467"/>
      <c r="GQP52" s="467"/>
      <c r="GQQ52" s="467"/>
      <c r="GQR52" s="467"/>
      <c r="GQS52" s="467"/>
      <c r="GQT52" s="467"/>
      <c r="GQU52" s="467"/>
      <c r="GQV52" s="467"/>
      <c r="GQW52" s="467"/>
      <c r="GQX52" s="467"/>
      <c r="GQY52" s="467"/>
      <c r="GQZ52" s="467"/>
      <c r="GRA52" s="467"/>
      <c r="GRB52" s="467"/>
      <c r="GRC52" s="467"/>
      <c r="GRD52" s="467"/>
      <c r="GRE52" s="467"/>
      <c r="GRF52" s="467"/>
      <c r="GRG52" s="467"/>
      <c r="GRH52" s="467"/>
      <c r="GRI52" s="467"/>
      <c r="GRJ52" s="467"/>
      <c r="GRK52" s="467"/>
      <c r="GRL52" s="467"/>
      <c r="GRM52" s="467"/>
      <c r="GRN52" s="467"/>
      <c r="GRO52" s="467"/>
      <c r="GRP52" s="467"/>
      <c r="GRQ52" s="467"/>
      <c r="GRR52" s="467"/>
      <c r="GRS52" s="467"/>
      <c r="GRT52" s="467"/>
      <c r="GRU52" s="467"/>
      <c r="GRV52" s="467"/>
      <c r="GRW52" s="467"/>
      <c r="GRX52" s="467"/>
      <c r="GRY52" s="467"/>
      <c r="GRZ52" s="467"/>
      <c r="GSA52" s="467"/>
      <c r="GSB52" s="467"/>
      <c r="GSC52" s="467"/>
      <c r="GSD52" s="467"/>
      <c r="GSE52" s="467"/>
      <c r="GSF52" s="467"/>
      <c r="GSG52" s="467"/>
      <c r="GSH52" s="467"/>
      <c r="GSI52" s="467"/>
      <c r="GSJ52" s="467"/>
      <c r="GSK52" s="467"/>
      <c r="GSL52" s="467"/>
      <c r="GSM52" s="467"/>
      <c r="GSN52" s="467"/>
      <c r="GSO52" s="467"/>
      <c r="GSP52" s="467"/>
      <c r="GSQ52" s="467"/>
      <c r="GSR52" s="467"/>
      <c r="GSS52" s="467"/>
      <c r="GST52" s="467"/>
      <c r="GSU52" s="467"/>
      <c r="GSV52" s="467"/>
      <c r="GSW52" s="467"/>
      <c r="GSX52" s="467"/>
      <c r="GSY52" s="467"/>
      <c r="GSZ52" s="467"/>
      <c r="GTA52" s="467"/>
      <c r="GTB52" s="467"/>
      <c r="GTC52" s="467"/>
      <c r="GTD52" s="467"/>
      <c r="GTE52" s="467"/>
      <c r="GTF52" s="467"/>
      <c r="GTG52" s="467"/>
      <c r="GTH52" s="467"/>
      <c r="GTI52" s="467"/>
      <c r="GTJ52" s="467"/>
      <c r="GTK52" s="467"/>
      <c r="GTL52" s="467"/>
      <c r="GTM52" s="467"/>
      <c r="GTN52" s="467"/>
      <c r="GTO52" s="467"/>
      <c r="GTP52" s="467"/>
      <c r="GTQ52" s="467"/>
      <c r="GTR52" s="467"/>
      <c r="GTS52" s="467"/>
      <c r="GTT52" s="467"/>
      <c r="GTU52" s="467"/>
      <c r="GTV52" s="467"/>
      <c r="GTW52" s="467"/>
      <c r="GTX52" s="467"/>
      <c r="GTY52" s="467"/>
      <c r="GTZ52" s="467"/>
      <c r="GUA52" s="467"/>
      <c r="GUB52" s="467"/>
      <c r="GUC52" s="467"/>
      <c r="GUD52" s="467"/>
      <c r="GUE52" s="467"/>
      <c r="GUF52" s="467"/>
      <c r="GUG52" s="467"/>
      <c r="GUH52" s="467"/>
      <c r="GUI52" s="467"/>
      <c r="GUJ52" s="467"/>
      <c r="GUK52" s="467"/>
      <c r="GUL52" s="467"/>
      <c r="GUM52" s="467"/>
      <c r="GUN52" s="467"/>
      <c r="GUO52" s="467"/>
      <c r="GUP52" s="467"/>
      <c r="GUQ52" s="467"/>
      <c r="GUR52" s="467"/>
      <c r="GUS52" s="467"/>
      <c r="GUT52" s="467"/>
      <c r="GUU52" s="467"/>
      <c r="GUV52" s="467"/>
      <c r="GUW52" s="467"/>
      <c r="GUX52" s="467"/>
      <c r="GUY52" s="467"/>
      <c r="GUZ52" s="467"/>
      <c r="GVA52" s="467"/>
      <c r="GVB52" s="467"/>
      <c r="GVC52" s="467"/>
      <c r="GVD52" s="467"/>
      <c r="GVE52" s="467"/>
      <c r="GVF52" s="467"/>
      <c r="GVG52" s="467"/>
      <c r="GVH52" s="467"/>
      <c r="GVI52" s="467"/>
      <c r="GVJ52" s="467"/>
      <c r="GVK52" s="467"/>
      <c r="GVL52" s="467"/>
      <c r="GVM52" s="467"/>
      <c r="GVN52" s="467"/>
      <c r="GVO52" s="467"/>
      <c r="GVP52" s="467"/>
      <c r="GVQ52" s="467"/>
      <c r="GVR52" s="467"/>
      <c r="GVS52" s="467"/>
      <c r="GVT52" s="467"/>
      <c r="GVU52" s="467"/>
      <c r="GVV52" s="467"/>
      <c r="GVW52" s="467"/>
      <c r="GVX52" s="467"/>
      <c r="GVY52" s="467"/>
      <c r="GVZ52" s="467"/>
      <c r="GWA52" s="467"/>
      <c r="GWB52" s="467"/>
      <c r="GWC52" s="467"/>
      <c r="GWD52" s="467"/>
      <c r="GWE52" s="467"/>
      <c r="GWF52" s="467"/>
      <c r="GWG52" s="467"/>
      <c r="GWH52" s="467"/>
      <c r="GWI52" s="467"/>
      <c r="GWJ52" s="467"/>
      <c r="GWK52" s="467"/>
      <c r="GWL52" s="467"/>
      <c r="GWM52" s="467"/>
      <c r="GWN52" s="467"/>
      <c r="GWO52" s="467"/>
      <c r="GWP52" s="467"/>
      <c r="GWQ52" s="467"/>
      <c r="GWR52" s="467"/>
      <c r="GWS52" s="467"/>
      <c r="GWT52" s="467"/>
      <c r="GWU52" s="467"/>
      <c r="GWV52" s="467"/>
      <c r="GWW52" s="467"/>
      <c r="GWX52" s="467"/>
      <c r="GWY52" s="467"/>
      <c r="GWZ52" s="467"/>
      <c r="GXA52" s="467"/>
      <c r="GXB52" s="467"/>
      <c r="GXC52" s="467"/>
      <c r="GXD52" s="467"/>
      <c r="GXE52" s="467"/>
      <c r="GXF52" s="467"/>
      <c r="GXG52" s="467"/>
      <c r="GXH52" s="467"/>
      <c r="GXI52" s="467"/>
      <c r="GXJ52" s="467"/>
      <c r="GXK52" s="467"/>
      <c r="GXL52" s="467"/>
      <c r="GXM52" s="467"/>
      <c r="GXN52" s="467"/>
      <c r="GXO52" s="467"/>
      <c r="GXP52" s="467"/>
      <c r="GXQ52" s="467"/>
      <c r="GXR52" s="467"/>
      <c r="GXS52" s="467"/>
      <c r="GXT52" s="467"/>
      <c r="GXU52" s="467"/>
      <c r="GXV52" s="467"/>
      <c r="GXW52" s="467"/>
      <c r="GXX52" s="467"/>
      <c r="GXY52" s="467"/>
      <c r="GXZ52" s="467"/>
      <c r="GYA52" s="467"/>
      <c r="GYB52" s="467"/>
      <c r="GYC52" s="467"/>
      <c r="GYD52" s="467"/>
      <c r="GYE52" s="467"/>
      <c r="GYF52" s="467"/>
      <c r="GYG52" s="467"/>
      <c r="GYH52" s="467"/>
      <c r="GYI52" s="467"/>
      <c r="GYJ52" s="467"/>
      <c r="GYK52" s="467"/>
      <c r="GYL52" s="467"/>
      <c r="GYM52" s="467"/>
      <c r="GYN52" s="467"/>
      <c r="GYO52" s="467"/>
      <c r="GYP52" s="467"/>
      <c r="GYQ52" s="467"/>
      <c r="GYR52" s="467"/>
      <c r="GYS52" s="467"/>
      <c r="GYT52" s="467"/>
      <c r="GYU52" s="467"/>
      <c r="GYV52" s="467"/>
      <c r="GYW52" s="467"/>
      <c r="GYX52" s="467"/>
      <c r="GYY52" s="467"/>
      <c r="GYZ52" s="467"/>
      <c r="GZA52" s="467"/>
      <c r="GZB52" s="467"/>
      <c r="GZC52" s="467"/>
      <c r="GZD52" s="467"/>
      <c r="GZE52" s="467"/>
      <c r="GZF52" s="467"/>
      <c r="GZG52" s="467"/>
      <c r="GZH52" s="467"/>
      <c r="GZI52" s="467"/>
      <c r="GZJ52" s="467"/>
      <c r="GZK52" s="467"/>
      <c r="GZL52" s="467"/>
      <c r="GZM52" s="467"/>
      <c r="GZN52" s="467"/>
      <c r="GZO52" s="467"/>
      <c r="GZP52" s="467"/>
      <c r="GZQ52" s="467"/>
      <c r="GZR52" s="467"/>
      <c r="GZS52" s="467"/>
      <c r="GZT52" s="467"/>
      <c r="GZU52" s="467"/>
      <c r="GZV52" s="467"/>
      <c r="GZW52" s="467"/>
      <c r="GZX52" s="467"/>
      <c r="GZY52" s="467"/>
      <c r="GZZ52" s="467"/>
      <c r="HAA52" s="467"/>
      <c r="HAB52" s="467"/>
      <c r="HAC52" s="467"/>
      <c r="HAD52" s="467"/>
      <c r="HAE52" s="467"/>
      <c r="HAF52" s="467"/>
      <c r="HAG52" s="467"/>
      <c r="HAH52" s="467"/>
      <c r="HAI52" s="467"/>
      <c r="HAJ52" s="467"/>
      <c r="HAK52" s="467"/>
      <c r="HAL52" s="467"/>
      <c r="HAM52" s="467"/>
      <c r="HAN52" s="467"/>
      <c r="HAO52" s="467"/>
      <c r="HAP52" s="467"/>
      <c r="HAQ52" s="467"/>
      <c r="HAR52" s="467"/>
      <c r="HAS52" s="467"/>
      <c r="HAT52" s="467"/>
      <c r="HAU52" s="467"/>
      <c r="HAV52" s="467"/>
      <c r="HAW52" s="467"/>
      <c r="HAX52" s="467"/>
      <c r="HAY52" s="467"/>
      <c r="HAZ52" s="467"/>
      <c r="HBA52" s="467"/>
      <c r="HBB52" s="467"/>
      <c r="HBC52" s="467"/>
      <c r="HBD52" s="467"/>
      <c r="HBE52" s="467"/>
      <c r="HBF52" s="467"/>
      <c r="HBG52" s="467"/>
      <c r="HBH52" s="467"/>
      <c r="HBI52" s="467"/>
      <c r="HBJ52" s="467"/>
      <c r="HBK52" s="467"/>
      <c r="HBL52" s="467"/>
      <c r="HBM52" s="467"/>
      <c r="HBN52" s="467"/>
      <c r="HBO52" s="467"/>
      <c r="HBP52" s="467"/>
      <c r="HBQ52" s="467"/>
      <c r="HBR52" s="467"/>
      <c r="HBS52" s="467"/>
      <c r="HBT52" s="467"/>
      <c r="HBU52" s="467"/>
      <c r="HBV52" s="467"/>
      <c r="HBW52" s="467"/>
      <c r="HBX52" s="467"/>
      <c r="HBY52" s="467"/>
      <c r="HBZ52" s="467"/>
      <c r="HCA52" s="467"/>
      <c r="HCB52" s="467"/>
      <c r="HCC52" s="467"/>
      <c r="HCD52" s="467"/>
      <c r="HCE52" s="467"/>
      <c r="HCF52" s="467"/>
      <c r="HCG52" s="467"/>
      <c r="HCH52" s="467"/>
      <c r="HCI52" s="467"/>
      <c r="HCJ52" s="467"/>
      <c r="HCK52" s="467"/>
      <c r="HCL52" s="467"/>
      <c r="HCM52" s="467"/>
      <c r="HCN52" s="467"/>
      <c r="HCO52" s="467"/>
      <c r="HCP52" s="467"/>
      <c r="HCQ52" s="467"/>
      <c r="HCR52" s="467"/>
      <c r="HCS52" s="467"/>
      <c r="HCT52" s="467"/>
      <c r="HCU52" s="467"/>
      <c r="HCV52" s="467"/>
      <c r="HCW52" s="467"/>
      <c r="HCX52" s="467"/>
      <c r="HCY52" s="467"/>
      <c r="HCZ52" s="467"/>
      <c r="HDA52" s="467"/>
      <c r="HDB52" s="467"/>
      <c r="HDC52" s="467"/>
      <c r="HDD52" s="467"/>
      <c r="HDE52" s="467"/>
      <c r="HDF52" s="467"/>
      <c r="HDG52" s="467"/>
      <c r="HDH52" s="467"/>
      <c r="HDI52" s="467"/>
      <c r="HDJ52" s="467"/>
      <c r="HDK52" s="467"/>
      <c r="HDL52" s="467"/>
      <c r="HDM52" s="467"/>
      <c r="HDN52" s="467"/>
      <c r="HDO52" s="467"/>
      <c r="HDP52" s="467"/>
      <c r="HDQ52" s="467"/>
      <c r="HDR52" s="467"/>
      <c r="HDS52" s="467"/>
      <c r="HDT52" s="467"/>
      <c r="HDU52" s="467"/>
      <c r="HDV52" s="467"/>
      <c r="HDW52" s="467"/>
      <c r="HDX52" s="467"/>
      <c r="HDY52" s="467"/>
      <c r="HDZ52" s="467"/>
      <c r="HEA52" s="467"/>
      <c r="HEB52" s="467"/>
      <c r="HEC52" s="467"/>
      <c r="HED52" s="467"/>
      <c r="HEE52" s="467"/>
      <c r="HEF52" s="467"/>
      <c r="HEG52" s="467"/>
      <c r="HEH52" s="467"/>
      <c r="HEI52" s="467"/>
      <c r="HEJ52" s="467"/>
      <c r="HEK52" s="467"/>
      <c r="HEL52" s="467"/>
      <c r="HEM52" s="467"/>
      <c r="HEN52" s="467"/>
      <c r="HEO52" s="467"/>
      <c r="HEP52" s="467"/>
      <c r="HEQ52" s="467"/>
      <c r="HER52" s="467"/>
      <c r="HES52" s="467"/>
      <c r="HET52" s="467"/>
      <c r="HEU52" s="467"/>
      <c r="HEV52" s="467"/>
      <c r="HEW52" s="467"/>
      <c r="HEX52" s="467"/>
      <c r="HEY52" s="467"/>
      <c r="HEZ52" s="467"/>
      <c r="HFA52" s="467"/>
      <c r="HFB52" s="467"/>
      <c r="HFC52" s="467"/>
      <c r="HFD52" s="467"/>
      <c r="HFE52" s="467"/>
      <c r="HFF52" s="467"/>
      <c r="HFG52" s="467"/>
      <c r="HFH52" s="467"/>
      <c r="HFI52" s="467"/>
      <c r="HFJ52" s="467"/>
      <c r="HFK52" s="467"/>
      <c r="HFL52" s="467"/>
      <c r="HFM52" s="467"/>
      <c r="HFN52" s="467"/>
      <c r="HFO52" s="467"/>
      <c r="HFP52" s="467"/>
      <c r="HFQ52" s="467"/>
      <c r="HFR52" s="467"/>
      <c r="HFS52" s="467"/>
      <c r="HFT52" s="467"/>
      <c r="HFU52" s="467"/>
      <c r="HFV52" s="467"/>
      <c r="HFW52" s="467"/>
      <c r="HFX52" s="467"/>
      <c r="HFY52" s="467"/>
      <c r="HFZ52" s="467"/>
      <c r="HGA52" s="467"/>
      <c r="HGB52" s="467"/>
      <c r="HGC52" s="467"/>
      <c r="HGD52" s="467"/>
      <c r="HGE52" s="467"/>
      <c r="HGF52" s="467"/>
      <c r="HGG52" s="467"/>
      <c r="HGH52" s="467"/>
      <c r="HGI52" s="467"/>
      <c r="HGJ52" s="467"/>
      <c r="HGK52" s="467"/>
      <c r="HGL52" s="467"/>
      <c r="HGM52" s="467"/>
      <c r="HGN52" s="467"/>
      <c r="HGO52" s="467"/>
      <c r="HGP52" s="467"/>
      <c r="HGQ52" s="467"/>
      <c r="HGR52" s="467"/>
      <c r="HGS52" s="467"/>
      <c r="HGT52" s="467"/>
      <c r="HGU52" s="467"/>
      <c r="HGV52" s="467"/>
      <c r="HGW52" s="467"/>
      <c r="HGX52" s="467"/>
      <c r="HGY52" s="467"/>
      <c r="HGZ52" s="467"/>
      <c r="HHA52" s="467"/>
      <c r="HHB52" s="467"/>
      <c r="HHC52" s="467"/>
      <c r="HHD52" s="467"/>
      <c r="HHE52" s="467"/>
      <c r="HHF52" s="467"/>
      <c r="HHG52" s="467"/>
      <c r="HHH52" s="467"/>
      <c r="HHI52" s="467"/>
      <c r="HHJ52" s="467"/>
      <c r="HHK52" s="467"/>
      <c r="HHL52" s="467"/>
      <c r="HHM52" s="467"/>
      <c r="HHN52" s="467"/>
      <c r="HHO52" s="467"/>
      <c r="HHP52" s="467"/>
      <c r="HHQ52" s="467"/>
      <c r="HHR52" s="467"/>
      <c r="HHS52" s="467"/>
      <c r="HHT52" s="467"/>
      <c r="HHU52" s="467"/>
      <c r="HHV52" s="467"/>
      <c r="HHW52" s="467"/>
      <c r="HHX52" s="467"/>
      <c r="HHY52" s="467"/>
      <c r="HHZ52" s="467"/>
      <c r="HIA52" s="467"/>
      <c r="HIB52" s="467"/>
      <c r="HIC52" s="467"/>
      <c r="HID52" s="467"/>
      <c r="HIE52" s="467"/>
      <c r="HIF52" s="467"/>
      <c r="HIG52" s="467"/>
      <c r="HIH52" s="467"/>
      <c r="HII52" s="467"/>
      <c r="HIJ52" s="467"/>
      <c r="HIK52" s="467"/>
      <c r="HIL52" s="467"/>
      <c r="HIM52" s="467"/>
      <c r="HIN52" s="467"/>
      <c r="HIO52" s="467"/>
      <c r="HIP52" s="467"/>
      <c r="HIQ52" s="467"/>
      <c r="HIR52" s="467"/>
      <c r="HIS52" s="467"/>
      <c r="HIT52" s="467"/>
      <c r="HIU52" s="467"/>
      <c r="HIV52" s="467"/>
      <c r="HIW52" s="467"/>
      <c r="HIX52" s="467"/>
      <c r="HIY52" s="467"/>
      <c r="HIZ52" s="467"/>
      <c r="HJA52" s="467"/>
      <c r="HJB52" s="467"/>
      <c r="HJC52" s="467"/>
      <c r="HJD52" s="467"/>
      <c r="HJE52" s="467"/>
      <c r="HJF52" s="467"/>
      <c r="HJG52" s="467"/>
      <c r="HJH52" s="467"/>
      <c r="HJI52" s="467"/>
      <c r="HJJ52" s="467"/>
      <c r="HJK52" s="467"/>
      <c r="HJL52" s="467"/>
      <c r="HJM52" s="467"/>
      <c r="HJN52" s="467"/>
      <c r="HJO52" s="467"/>
      <c r="HJP52" s="467"/>
      <c r="HJQ52" s="467"/>
      <c r="HJR52" s="467"/>
      <c r="HJS52" s="467"/>
      <c r="HJT52" s="467"/>
      <c r="HJU52" s="467"/>
      <c r="HJV52" s="467"/>
      <c r="HJW52" s="467"/>
      <c r="HJX52" s="467"/>
      <c r="HJY52" s="467"/>
      <c r="HJZ52" s="467"/>
      <c r="HKA52" s="467"/>
      <c r="HKB52" s="467"/>
      <c r="HKC52" s="467"/>
      <c r="HKD52" s="467"/>
      <c r="HKE52" s="467"/>
      <c r="HKF52" s="467"/>
      <c r="HKG52" s="467"/>
      <c r="HKH52" s="467"/>
      <c r="HKI52" s="467"/>
      <c r="HKJ52" s="467"/>
      <c r="HKK52" s="467"/>
      <c r="HKL52" s="467"/>
      <c r="HKM52" s="467"/>
      <c r="HKN52" s="467"/>
      <c r="HKO52" s="467"/>
      <c r="HKP52" s="467"/>
      <c r="HKQ52" s="467"/>
      <c r="HKR52" s="467"/>
      <c r="HKS52" s="467"/>
      <c r="HKT52" s="467"/>
      <c r="HKU52" s="467"/>
      <c r="HKV52" s="467"/>
      <c r="HKW52" s="467"/>
      <c r="HKX52" s="467"/>
      <c r="HKY52" s="467"/>
      <c r="HKZ52" s="467"/>
      <c r="HLA52" s="467"/>
      <c r="HLB52" s="467"/>
      <c r="HLC52" s="467"/>
      <c r="HLD52" s="467"/>
      <c r="HLE52" s="467"/>
      <c r="HLF52" s="467"/>
      <c r="HLG52" s="467"/>
      <c r="HLH52" s="467"/>
      <c r="HLI52" s="467"/>
      <c r="HLJ52" s="467"/>
      <c r="HLK52" s="467"/>
      <c r="HLL52" s="467"/>
      <c r="HLM52" s="467"/>
      <c r="HLN52" s="467"/>
      <c r="HLO52" s="467"/>
      <c r="HLP52" s="467"/>
      <c r="HLQ52" s="467"/>
      <c r="HLR52" s="467"/>
      <c r="HLS52" s="467"/>
      <c r="HLT52" s="467"/>
      <c r="HLU52" s="467"/>
      <c r="HLV52" s="467"/>
      <c r="HLW52" s="467"/>
      <c r="HLX52" s="467"/>
      <c r="HLY52" s="467"/>
      <c r="HLZ52" s="467"/>
      <c r="HMA52" s="467"/>
      <c r="HMB52" s="467"/>
      <c r="HMC52" s="467"/>
      <c r="HMD52" s="467"/>
      <c r="HME52" s="467"/>
      <c r="HMF52" s="467"/>
      <c r="HMG52" s="467"/>
      <c r="HMH52" s="467"/>
      <c r="HMI52" s="467"/>
      <c r="HMJ52" s="467"/>
      <c r="HMK52" s="467"/>
      <c r="HML52" s="467"/>
      <c r="HMM52" s="467"/>
      <c r="HMN52" s="467"/>
      <c r="HMO52" s="467"/>
      <c r="HMP52" s="467"/>
      <c r="HMQ52" s="467"/>
      <c r="HMR52" s="467"/>
      <c r="HMS52" s="467"/>
      <c r="HMT52" s="467"/>
      <c r="HMU52" s="467"/>
      <c r="HMV52" s="467"/>
      <c r="HMW52" s="467"/>
      <c r="HMX52" s="467"/>
      <c r="HMY52" s="467"/>
      <c r="HMZ52" s="467"/>
      <c r="HNA52" s="467"/>
      <c r="HNB52" s="467"/>
      <c r="HNC52" s="467"/>
      <c r="HND52" s="467"/>
      <c r="HNE52" s="467"/>
      <c r="HNF52" s="467"/>
      <c r="HNG52" s="467"/>
      <c r="HNH52" s="467"/>
      <c r="HNI52" s="467"/>
      <c r="HNJ52" s="467"/>
      <c r="HNK52" s="467"/>
      <c r="HNL52" s="467"/>
      <c r="HNM52" s="467"/>
      <c r="HNN52" s="467"/>
      <c r="HNO52" s="467"/>
      <c r="HNP52" s="467"/>
      <c r="HNQ52" s="467"/>
      <c r="HNR52" s="467"/>
      <c r="HNS52" s="467"/>
      <c r="HNT52" s="467"/>
      <c r="HNU52" s="467"/>
      <c r="HNV52" s="467"/>
      <c r="HNW52" s="467"/>
      <c r="HNX52" s="467"/>
      <c r="HNY52" s="467"/>
      <c r="HNZ52" s="467"/>
      <c r="HOA52" s="467"/>
      <c r="HOB52" s="467"/>
      <c r="HOC52" s="467"/>
      <c r="HOD52" s="467"/>
      <c r="HOE52" s="467"/>
      <c r="HOF52" s="467"/>
      <c r="HOG52" s="467"/>
      <c r="HOH52" s="467"/>
      <c r="HOI52" s="467"/>
      <c r="HOJ52" s="467"/>
      <c r="HOK52" s="467"/>
      <c r="HOL52" s="467"/>
      <c r="HOM52" s="467"/>
      <c r="HON52" s="467"/>
      <c r="HOO52" s="467"/>
      <c r="HOP52" s="467"/>
      <c r="HOQ52" s="467"/>
      <c r="HOR52" s="467"/>
      <c r="HOS52" s="467"/>
      <c r="HOT52" s="467"/>
      <c r="HOU52" s="467"/>
      <c r="HOV52" s="467"/>
      <c r="HOW52" s="467"/>
      <c r="HOX52" s="467"/>
      <c r="HOY52" s="467"/>
      <c r="HOZ52" s="467"/>
      <c r="HPA52" s="467"/>
      <c r="HPB52" s="467"/>
      <c r="HPC52" s="467"/>
      <c r="HPD52" s="467"/>
      <c r="HPE52" s="467"/>
      <c r="HPF52" s="467"/>
      <c r="HPG52" s="467"/>
      <c r="HPH52" s="467"/>
      <c r="HPI52" s="467"/>
      <c r="HPJ52" s="467"/>
      <c r="HPK52" s="467"/>
      <c r="HPL52" s="467"/>
      <c r="HPM52" s="467"/>
      <c r="HPN52" s="467"/>
      <c r="HPO52" s="467"/>
      <c r="HPP52" s="467"/>
      <c r="HPQ52" s="467"/>
      <c r="HPR52" s="467"/>
      <c r="HPS52" s="467"/>
      <c r="HPT52" s="467"/>
      <c r="HPU52" s="467"/>
      <c r="HPV52" s="467"/>
      <c r="HPW52" s="467"/>
      <c r="HPX52" s="467"/>
      <c r="HPY52" s="467"/>
      <c r="HPZ52" s="467"/>
      <c r="HQA52" s="467"/>
      <c r="HQB52" s="467"/>
      <c r="HQC52" s="467"/>
      <c r="HQD52" s="467"/>
      <c r="HQE52" s="467"/>
      <c r="HQF52" s="467"/>
      <c r="HQG52" s="467"/>
      <c r="HQH52" s="467"/>
      <c r="HQI52" s="467"/>
      <c r="HQJ52" s="467"/>
      <c r="HQK52" s="467"/>
      <c r="HQL52" s="467"/>
      <c r="HQM52" s="467"/>
      <c r="HQN52" s="467"/>
      <c r="HQO52" s="467"/>
      <c r="HQP52" s="467"/>
      <c r="HQQ52" s="467"/>
      <c r="HQR52" s="467"/>
      <c r="HQS52" s="467"/>
      <c r="HQT52" s="467"/>
      <c r="HQU52" s="467"/>
      <c r="HQV52" s="467"/>
      <c r="HQW52" s="467"/>
      <c r="HQX52" s="467"/>
      <c r="HQY52" s="467"/>
      <c r="HQZ52" s="467"/>
      <c r="HRA52" s="467"/>
      <c r="HRB52" s="467"/>
      <c r="HRC52" s="467"/>
      <c r="HRD52" s="467"/>
      <c r="HRE52" s="467"/>
      <c r="HRF52" s="467"/>
      <c r="HRG52" s="467"/>
      <c r="HRH52" s="467"/>
      <c r="HRI52" s="467"/>
      <c r="HRJ52" s="467"/>
      <c r="HRK52" s="467"/>
      <c r="HRL52" s="467"/>
      <c r="HRM52" s="467"/>
      <c r="HRN52" s="467"/>
      <c r="HRO52" s="467"/>
      <c r="HRP52" s="467"/>
      <c r="HRQ52" s="467"/>
      <c r="HRR52" s="467"/>
      <c r="HRS52" s="467"/>
      <c r="HRT52" s="467"/>
      <c r="HRU52" s="467"/>
      <c r="HRV52" s="467"/>
      <c r="HRW52" s="467"/>
      <c r="HRX52" s="467"/>
      <c r="HRY52" s="467"/>
      <c r="HRZ52" s="467"/>
      <c r="HSA52" s="467"/>
      <c r="HSB52" s="467"/>
      <c r="HSC52" s="467"/>
      <c r="HSD52" s="467"/>
      <c r="HSE52" s="467"/>
      <c r="HSF52" s="467"/>
      <c r="HSG52" s="467"/>
      <c r="HSH52" s="467"/>
      <c r="HSI52" s="467"/>
      <c r="HSJ52" s="467"/>
      <c r="HSK52" s="467"/>
      <c r="HSL52" s="467"/>
      <c r="HSM52" s="467"/>
      <c r="HSN52" s="467"/>
      <c r="HSO52" s="467"/>
      <c r="HSP52" s="467"/>
      <c r="HSQ52" s="467"/>
      <c r="HSR52" s="467"/>
      <c r="HSS52" s="467"/>
      <c r="HST52" s="467"/>
      <c r="HSU52" s="467"/>
      <c r="HSV52" s="467"/>
      <c r="HSW52" s="467"/>
      <c r="HSX52" s="467"/>
      <c r="HSY52" s="467"/>
      <c r="HSZ52" s="467"/>
      <c r="HTA52" s="467"/>
      <c r="HTB52" s="467"/>
      <c r="HTC52" s="467"/>
      <c r="HTD52" s="467"/>
      <c r="HTE52" s="467"/>
      <c r="HTF52" s="467"/>
      <c r="HTG52" s="467"/>
      <c r="HTH52" s="467"/>
      <c r="HTI52" s="467"/>
      <c r="HTJ52" s="467"/>
      <c r="HTK52" s="467"/>
      <c r="HTL52" s="467"/>
      <c r="HTM52" s="467"/>
      <c r="HTN52" s="467"/>
      <c r="HTO52" s="467"/>
      <c r="HTP52" s="467"/>
      <c r="HTQ52" s="467"/>
      <c r="HTR52" s="467"/>
      <c r="HTS52" s="467"/>
      <c r="HTT52" s="467"/>
      <c r="HTU52" s="467"/>
      <c r="HTV52" s="467"/>
      <c r="HTW52" s="467"/>
      <c r="HTX52" s="467"/>
      <c r="HTY52" s="467"/>
      <c r="HTZ52" s="467"/>
      <c r="HUA52" s="467"/>
      <c r="HUB52" s="467"/>
      <c r="HUC52" s="467"/>
      <c r="HUD52" s="467"/>
      <c r="HUE52" s="467"/>
      <c r="HUF52" s="467"/>
      <c r="HUG52" s="467"/>
      <c r="HUH52" s="467"/>
      <c r="HUI52" s="467"/>
      <c r="HUJ52" s="467"/>
      <c r="HUK52" s="467"/>
      <c r="HUL52" s="467"/>
      <c r="HUM52" s="467"/>
      <c r="HUN52" s="467"/>
      <c r="HUO52" s="467"/>
      <c r="HUP52" s="467"/>
      <c r="HUQ52" s="467"/>
      <c r="HUR52" s="467"/>
      <c r="HUS52" s="467"/>
      <c r="HUT52" s="467"/>
      <c r="HUU52" s="467"/>
      <c r="HUV52" s="467"/>
      <c r="HUW52" s="467"/>
      <c r="HUX52" s="467"/>
      <c r="HUY52" s="467"/>
      <c r="HUZ52" s="467"/>
      <c r="HVA52" s="467"/>
      <c r="HVB52" s="467"/>
      <c r="HVC52" s="467"/>
      <c r="HVD52" s="467"/>
      <c r="HVE52" s="467"/>
      <c r="HVF52" s="467"/>
      <c r="HVG52" s="467"/>
      <c r="HVH52" s="467"/>
      <c r="HVI52" s="467"/>
      <c r="HVJ52" s="467"/>
      <c r="HVK52" s="467"/>
      <c r="HVL52" s="467"/>
      <c r="HVM52" s="467"/>
      <c r="HVN52" s="467"/>
      <c r="HVO52" s="467"/>
      <c r="HVP52" s="467"/>
      <c r="HVQ52" s="467"/>
      <c r="HVR52" s="467"/>
      <c r="HVS52" s="467"/>
      <c r="HVT52" s="467"/>
      <c r="HVU52" s="467"/>
      <c r="HVV52" s="467"/>
      <c r="HVW52" s="467"/>
      <c r="HVX52" s="467"/>
      <c r="HVY52" s="467"/>
      <c r="HVZ52" s="467"/>
      <c r="HWA52" s="467"/>
      <c r="HWB52" s="467"/>
      <c r="HWC52" s="467"/>
      <c r="HWD52" s="467"/>
      <c r="HWE52" s="467"/>
      <c r="HWF52" s="467"/>
      <c r="HWG52" s="467"/>
      <c r="HWH52" s="467"/>
      <c r="HWI52" s="467"/>
      <c r="HWJ52" s="467"/>
      <c r="HWK52" s="467"/>
      <c r="HWL52" s="467"/>
      <c r="HWM52" s="467"/>
      <c r="HWN52" s="467"/>
      <c r="HWO52" s="467"/>
      <c r="HWP52" s="467"/>
      <c r="HWQ52" s="467"/>
      <c r="HWR52" s="467"/>
      <c r="HWS52" s="467"/>
      <c r="HWT52" s="467"/>
      <c r="HWU52" s="467"/>
      <c r="HWV52" s="467"/>
      <c r="HWW52" s="467"/>
      <c r="HWX52" s="467"/>
      <c r="HWY52" s="467"/>
      <c r="HWZ52" s="467"/>
      <c r="HXA52" s="467"/>
      <c r="HXB52" s="467"/>
      <c r="HXC52" s="467"/>
      <c r="HXD52" s="467"/>
      <c r="HXE52" s="467"/>
      <c r="HXF52" s="467"/>
      <c r="HXG52" s="467"/>
      <c r="HXH52" s="467"/>
      <c r="HXI52" s="467"/>
      <c r="HXJ52" s="467"/>
      <c r="HXK52" s="467"/>
      <c r="HXL52" s="467"/>
      <c r="HXM52" s="467"/>
      <c r="HXN52" s="467"/>
      <c r="HXO52" s="467"/>
      <c r="HXP52" s="467"/>
      <c r="HXQ52" s="467"/>
      <c r="HXR52" s="467"/>
      <c r="HXS52" s="467"/>
      <c r="HXT52" s="467"/>
      <c r="HXU52" s="467"/>
      <c r="HXV52" s="467"/>
      <c r="HXW52" s="467"/>
      <c r="HXX52" s="467"/>
      <c r="HXY52" s="467"/>
      <c r="HXZ52" s="467"/>
      <c r="HYA52" s="467"/>
      <c r="HYB52" s="467"/>
      <c r="HYC52" s="467"/>
      <c r="HYD52" s="467"/>
      <c r="HYE52" s="467"/>
      <c r="HYF52" s="467"/>
      <c r="HYG52" s="467"/>
      <c r="HYH52" s="467"/>
      <c r="HYI52" s="467"/>
      <c r="HYJ52" s="467"/>
      <c r="HYK52" s="467"/>
      <c r="HYL52" s="467"/>
      <c r="HYM52" s="467"/>
      <c r="HYN52" s="467"/>
      <c r="HYO52" s="467"/>
      <c r="HYP52" s="467"/>
      <c r="HYQ52" s="467"/>
      <c r="HYR52" s="467"/>
      <c r="HYS52" s="467"/>
      <c r="HYT52" s="467"/>
      <c r="HYU52" s="467"/>
      <c r="HYV52" s="467"/>
      <c r="HYW52" s="467"/>
      <c r="HYX52" s="467"/>
      <c r="HYY52" s="467"/>
      <c r="HYZ52" s="467"/>
      <c r="HZA52" s="467"/>
      <c r="HZB52" s="467"/>
      <c r="HZC52" s="467"/>
      <c r="HZD52" s="467"/>
      <c r="HZE52" s="467"/>
      <c r="HZF52" s="467"/>
      <c r="HZG52" s="467"/>
      <c r="HZH52" s="467"/>
      <c r="HZI52" s="467"/>
      <c r="HZJ52" s="467"/>
      <c r="HZK52" s="467"/>
      <c r="HZL52" s="467"/>
      <c r="HZM52" s="467"/>
      <c r="HZN52" s="467"/>
      <c r="HZO52" s="467"/>
      <c r="HZP52" s="467"/>
      <c r="HZQ52" s="467"/>
      <c r="HZR52" s="467"/>
      <c r="HZS52" s="467"/>
      <c r="HZT52" s="467"/>
      <c r="HZU52" s="467"/>
      <c r="HZV52" s="467"/>
      <c r="HZW52" s="467"/>
      <c r="HZX52" s="467"/>
      <c r="HZY52" s="467"/>
      <c r="HZZ52" s="467"/>
      <c r="IAA52" s="467"/>
      <c r="IAB52" s="467"/>
      <c r="IAC52" s="467"/>
      <c r="IAD52" s="467"/>
      <c r="IAE52" s="467"/>
      <c r="IAF52" s="467"/>
      <c r="IAG52" s="467"/>
      <c r="IAH52" s="467"/>
      <c r="IAI52" s="467"/>
      <c r="IAJ52" s="467"/>
      <c r="IAK52" s="467"/>
      <c r="IAL52" s="467"/>
      <c r="IAM52" s="467"/>
      <c r="IAN52" s="467"/>
      <c r="IAO52" s="467"/>
      <c r="IAP52" s="467"/>
      <c r="IAQ52" s="467"/>
      <c r="IAR52" s="467"/>
      <c r="IAS52" s="467"/>
      <c r="IAT52" s="467"/>
      <c r="IAU52" s="467"/>
      <c r="IAV52" s="467"/>
      <c r="IAW52" s="467"/>
      <c r="IAX52" s="467"/>
      <c r="IAY52" s="467"/>
      <c r="IAZ52" s="467"/>
      <c r="IBA52" s="467"/>
      <c r="IBB52" s="467"/>
      <c r="IBC52" s="467"/>
      <c r="IBD52" s="467"/>
      <c r="IBE52" s="467"/>
      <c r="IBF52" s="467"/>
      <c r="IBG52" s="467"/>
      <c r="IBH52" s="467"/>
      <c r="IBI52" s="467"/>
      <c r="IBJ52" s="467"/>
      <c r="IBK52" s="467"/>
      <c r="IBL52" s="467"/>
      <c r="IBM52" s="467"/>
      <c r="IBN52" s="467"/>
      <c r="IBO52" s="467"/>
      <c r="IBP52" s="467"/>
      <c r="IBQ52" s="467"/>
      <c r="IBR52" s="467"/>
      <c r="IBS52" s="467"/>
      <c r="IBT52" s="467"/>
      <c r="IBU52" s="467"/>
      <c r="IBV52" s="467"/>
      <c r="IBW52" s="467"/>
      <c r="IBX52" s="467"/>
      <c r="IBY52" s="467"/>
      <c r="IBZ52" s="467"/>
      <c r="ICA52" s="467"/>
      <c r="ICB52" s="467"/>
      <c r="ICC52" s="467"/>
      <c r="ICD52" s="467"/>
      <c r="ICE52" s="467"/>
      <c r="ICF52" s="467"/>
      <c r="ICG52" s="467"/>
      <c r="ICH52" s="467"/>
      <c r="ICI52" s="467"/>
      <c r="ICJ52" s="467"/>
      <c r="ICK52" s="467"/>
      <c r="ICL52" s="467"/>
      <c r="ICM52" s="467"/>
      <c r="ICN52" s="467"/>
      <c r="ICO52" s="467"/>
      <c r="ICP52" s="467"/>
      <c r="ICQ52" s="467"/>
      <c r="ICR52" s="467"/>
      <c r="ICS52" s="467"/>
      <c r="ICT52" s="467"/>
      <c r="ICU52" s="467"/>
      <c r="ICV52" s="467"/>
      <c r="ICW52" s="467"/>
      <c r="ICX52" s="467"/>
      <c r="ICY52" s="467"/>
      <c r="ICZ52" s="467"/>
      <c r="IDA52" s="467"/>
      <c r="IDB52" s="467"/>
      <c r="IDC52" s="467"/>
      <c r="IDD52" s="467"/>
      <c r="IDE52" s="467"/>
      <c r="IDF52" s="467"/>
      <c r="IDG52" s="467"/>
      <c r="IDH52" s="467"/>
      <c r="IDI52" s="467"/>
      <c r="IDJ52" s="467"/>
      <c r="IDK52" s="467"/>
      <c r="IDL52" s="467"/>
      <c r="IDM52" s="467"/>
      <c r="IDN52" s="467"/>
      <c r="IDO52" s="467"/>
      <c r="IDP52" s="467"/>
      <c r="IDQ52" s="467"/>
      <c r="IDR52" s="467"/>
      <c r="IDS52" s="467"/>
      <c r="IDT52" s="467"/>
      <c r="IDU52" s="467"/>
      <c r="IDV52" s="467"/>
      <c r="IDW52" s="467"/>
      <c r="IDX52" s="467"/>
      <c r="IDY52" s="467"/>
      <c r="IDZ52" s="467"/>
      <c r="IEA52" s="467"/>
      <c r="IEB52" s="467"/>
      <c r="IEC52" s="467"/>
      <c r="IED52" s="467"/>
      <c r="IEE52" s="467"/>
      <c r="IEF52" s="467"/>
      <c r="IEG52" s="467"/>
      <c r="IEH52" s="467"/>
      <c r="IEI52" s="467"/>
      <c r="IEJ52" s="467"/>
      <c r="IEK52" s="467"/>
      <c r="IEL52" s="467"/>
      <c r="IEM52" s="467"/>
      <c r="IEN52" s="467"/>
      <c r="IEO52" s="467"/>
      <c r="IEP52" s="467"/>
      <c r="IEQ52" s="467"/>
      <c r="IER52" s="467"/>
      <c r="IES52" s="467"/>
      <c r="IET52" s="467"/>
      <c r="IEU52" s="467"/>
      <c r="IEV52" s="467"/>
      <c r="IEW52" s="467"/>
      <c r="IEX52" s="467"/>
      <c r="IEY52" s="467"/>
      <c r="IEZ52" s="467"/>
      <c r="IFA52" s="467"/>
      <c r="IFB52" s="467"/>
      <c r="IFC52" s="467"/>
      <c r="IFD52" s="467"/>
      <c r="IFE52" s="467"/>
      <c r="IFF52" s="467"/>
      <c r="IFG52" s="467"/>
      <c r="IFH52" s="467"/>
      <c r="IFI52" s="467"/>
      <c r="IFJ52" s="467"/>
      <c r="IFK52" s="467"/>
      <c r="IFL52" s="467"/>
      <c r="IFM52" s="467"/>
      <c r="IFN52" s="467"/>
      <c r="IFO52" s="467"/>
      <c r="IFP52" s="467"/>
      <c r="IFQ52" s="467"/>
      <c r="IFR52" s="467"/>
      <c r="IFS52" s="467"/>
      <c r="IFT52" s="467"/>
      <c r="IFU52" s="467"/>
      <c r="IFV52" s="467"/>
      <c r="IFW52" s="467"/>
      <c r="IFX52" s="467"/>
      <c r="IFY52" s="467"/>
      <c r="IFZ52" s="467"/>
      <c r="IGA52" s="467"/>
      <c r="IGB52" s="467"/>
      <c r="IGC52" s="467"/>
      <c r="IGD52" s="467"/>
      <c r="IGE52" s="467"/>
      <c r="IGF52" s="467"/>
      <c r="IGG52" s="467"/>
      <c r="IGH52" s="467"/>
      <c r="IGI52" s="467"/>
      <c r="IGJ52" s="467"/>
      <c r="IGK52" s="467"/>
      <c r="IGL52" s="467"/>
      <c r="IGM52" s="467"/>
      <c r="IGN52" s="467"/>
      <c r="IGO52" s="467"/>
      <c r="IGP52" s="467"/>
      <c r="IGQ52" s="467"/>
      <c r="IGR52" s="467"/>
      <c r="IGS52" s="467"/>
      <c r="IGT52" s="467"/>
      <c r="IGU52" s="467"/>
      <c r="IGV52" s="467"/>
      <c r="IGW52" s="467"/>
      <c r="IGX52" s="467"/>
      <c r="IGY52" s="467"/>
      <c r="IGZ52" s="467"/>
      <c r="IHA52" s="467"/>
      <c r="IHB52" s="467"/>
      <c r="IHC52" s="467"/>
      <c r="IHD52" s="467"/>
      <c r="IHE52" s="467"/>
      <c r="IHF52" s="467"/>
      <c r="IHG52" s="467"/>
      <c r="IHH52" s="467"/>
      <c r="IHI52" s="467"/>
      <c r="IHJ52" s="467"/>
      <c r="IHK52" s="467"/>
      <c r="IHL52" s="467"/>
      <c r="IHM52" s="467"/>
      <c r="IHN52" s="467"/>
      <c r="IHO52" s="467"/>
      <c r="IHP52" s="467"/>
      <c r="IHQ52" s="467"/>
      <c r="IHR52" s="467"/>
      <c r="IHS52" s="467"/>
      <c r="IHT52" s="467"/>
      <c r="IHU52" s="467"/>
      <c r="IHV52" s="467"/>
      <c r="IHW52" s="467"/>
      <c r="IHX52" s="467"/>
      <c r="IHY52" s="467"/>
      <c r="IHZ52" s="467"/>
      <c r="IIA52" s="467"/>
      <c r="IIB52" s="467"/>
      <c r="IIC52" s="467"/>
      <c r="IID52" s="467"/>
      <c r="IIE52" s="467"/>
      <c r="IIF52" s="467"/>
      <c r="IIG52" s="467"/>
      <c r="IIH52" s="467"/>
      <c r="III52" s="467"/>
      <c r="IIJ52" s="467"/>
      <c r="IIK52" s="467"/>
      <c r="IIL52" s="467"/>
      <c r="IIM52" s="467"/>
      <c r="IIN52" s="467"/>
      <c r="IIO52" s="467"/>
      <c r="IIP52" s="467"/>
      <c r="IIQ52" s="467"/>
      <c r="IIR52" s="467"/>
      <c r="IIS52" s="467"/>
      <c r="IIT52" s="467"/>
      <c r="IIU52" s="467"/>
      <c r="IIV52" s="467"/>
      <c r="IIW52" s="467"/>
      <c r="IIX52" s="467"/>
      <c r="IIY52" s="467"/>
      <c r="IIZ52" s="467"/>
      <c r="IJA52" s="467"/>
      <c r="IJB52" s="467"/>
      <c r="IJC52" s="467"/>
      <c r="IJD52" s="467"/>
      <c r="IJE52" s="467"/>
      <c r="IJF52" s="467"/>
      <c r="IJG52" s="467"/>
      <c r="IJH52" s="467"/>
      <c r="IJI52" s="467"/>
      <c r="IJJ52" s="467"/>
      <c r="IJK52" s="467"/>
      <c r="IJL52" s="467"/>
      <c r="IJM52" s="467"/>
      <c r="IJN52" s="467"/>
      <c r="IJO52" s="467"/>
      <c r="IJP52" s="467"/>
      <c r="IJQ52" s="467"/>
      <c r="IJR52" s="467"/>
      <c r="IJS52" s="467"/>
      <c r="IJT52" s="467"/>
      <c r="IJU52" s="467"/>
      <c r="IJV52" s="467"/>
      <c r="IJW52" s="467"/>
      <c r="IJX52" s="467"/>
      <c r="IJY52" s="467"/>
      <c r="IJZ52" s="467"/>
      <c r="IKA52" s="467"/>
      <c r="IKB52" s="467"/>
      <c r="IKC52" s="467"/>
      <c r="IKD52" s="467"/>
      <c r="IKE52" s="467"/>
      <c r="IKF52" s="467"/>
      <c r="IKG52" s="467"/>
      <c r="IKH52" s="467"/>
      <c r="IKI52" s="467"/>
      <c r="IKJ52" s="467"/>
      <c r="IKK52" s="467"/>
      <c r="IKL52" s="467"/>
      <c r="IKM52" s="467"/>
      <c r="IKN52" s="467"/>
      <c r="IKO52" s="467"/>
      <c r="IKP52" s="467"/>
      <c r="IKQ52" s="467"/>
      <c r="IKR52" s="467"/>
      <c r="IKS52" s="467"/>
      <c r="IKT52" s="467"/>
      <c r="IKU52" s="467"/>
      <c r="IKV52" s="467"/>
      <c r="IKW52" s="467"/>
      <c r="IKX52" s="467"/>
      <c r="IKY52" s="467"/>
      <c r="IKZ52" s="467"/>
      <c r="ILA52" s="467"/>
      <c r="ILB52" s="467"/>
      <c r="ILC52" s="467"/>
      <c r="ILD52" s="467"/>
      <c r="ILE52" s="467"/>
      <c r="ILF52" s="467"/>
      <c r="ILG52" s="467"/>
      <c r="ILH52" s="467"/>
      <c r="ILI52" s="467"/>
      <c r="ILJ52" s="467"/>
      <c r="ILK52" s="467"/>
      <c r="ILL52" s="467"/>
      <c r="ILM52" s="467"/>
      <c r="ILN52" s="467"/>
      <c r="ILO52" s="467"/>
      <c r="ILP52" s="467"/>
      <c r="ILQ52" s="467"/>
      <c r="ILR52" s="467"/>
      <c r="ILS52" s="467"/>
      <c r="ILT52" s="467"/>
      <c r="ILU52" s="467"/>
      <c r="ILV52" s="467"/>
      <c r="ILW52" s="467"/>
      <c r="ILX52" s="467"/>
      <c r="ILY52" s="467"/>
      <c r="ILZ52" s="467"/>
      <c r="IMA52" s="467"/>
      <c r="IMB52" s="467"/>
      <c r="IMC52" s="467"/>
      <c r="IMD52" s="467"/>
      <c r="IME52" s="467"/>
      <c r="IMF52" s="467"/>
      <c r="IMG52" s="467"/>
      <c r="IMH52" s="467"/>
      <c r="IMI52" s="467"/>
      <c r="IMJ52" s="467"/>
      <c r="IMK52" s="467"/>
      <c r="IML52" s="467"/>
      <c r="IMM52" s="467"/>
      <c r="IMN52" s="467"/>
      <c r="IMO52" s="467"/>
      <c r="IMP52" s="467"/>
      <c r="IMQ52" s="467"/>
      <c r="IMR52" s="467"/>
      <c r="IMS52" s="467"/>
      <c r="IMT52" s="467"/>
      <c r="IMU52" s="467"/>
      <c r="IMV52" s="467"/>
      <c r="IMW52" s="467"/>
      <c r="IMX52" s="467"/>
      <c r="IMY52" s="467"/>
      <c r="IMZ52" s="467"/>
      <c r="INA52" s="467"/>
      <c r="INB52" s="467"/>
      <c r="INC52" s="467"/>
      <c r="IND52" s="467"/>
      <c r="INE52" s="467"/>
      <c r="INF52" s="467"/>
      <c r="ING52" s="467"/>
      <c r="INH52" s="467"/>
      <c r="INI52" s="467"/>
      <c r="INJ52" s="467"/>
      <c r="INK52" s="467"/>
      <c r="INL52" s="467"/>
      <c r="INM52" s="467"/>
      <c r="INN52" s="467"/>
      <c r="INO52" s="467"/>
      <c r="INP52" s="467"/>
      <c r="INQ52" s="467"/>
      <c r="INR52" s="467"/>
      <c r="INS52" s="467"/>
      <c r="INT52" s="467"/>
      <c r="INU52" s="467"/>
      <c r="INV52" s="467"/>
      <c r="INW52" s="467"/>
      <c r="INX52" s="467"/>
      <c r="INY52" s="467"/>
      <c r="INZ52" s="467"/>
      <c r="IOA52" s="467"/>
      <c r="IOB52" s="467"/>
      <c r="IOC52" s="467"/>
      <c r="IOD52" s="467"/>
      <c r="IOE52" s="467"/>
      <c r="IOF52" s="467"/>
      <c r="IOG52" s="467"/>
      <c r="IOH52" s="467"/>
      <c r="IOI52" s="467"/>
      <c r="IOJ52" s="467"/>
      <c r="IOK52" s="467"/>
      <c r="IOL52" s="467"/>
      <c r="IOM52" s="467"/>
      <c r="ION52" s="467"/>
      <c r="IOO52" s="467"/>
      <c r="IOP52" s="467"/>
      <c r="IOQ52" s="467"/>
      <c r="IOR52" s="467"/>
      <c r="IOS52" s="467"/>
      <c r="IOT52" s="467"/>
      <c r="IOU52" s="467"/>
      <c r="IOV52" s="467"/>
      <c r="IOW52" s="467"/>
      <c r="IOX52" s="467"/>
      <c r="IOY52" s="467"/>
      <c r="IOZ52" s="467"/>
      <c r="IPA52" s="467"/>
      <c r="IPB52" s="467"/>
      <c r="IPC52" s="467"/>
      <c r="IPD52" s="467"/>
      <c r="IPE52" s="467"/>
      <c r="IPF52" s="467"/>
      <c r="IPG52" s="467"/>
      <c r="IPH52" s="467"/>
      <c r="IPI52" s="467"/>
      <c r="IPJ52" s="467"/>
      <c r="IPK52" s="467"/>
      <c r="IPL52" s="467"/>
      <c r="IPM52" s="467"/>
      <c r="IPN52" s="467"/>
      <c r="IPO52" s="467"/>
      <c r="IPP52" s="467"/>
      <c r="IPQ52" s="467"/>
      <c r="IPR52" s="467"/>
      <c r="IPS52" s="467"/>
      <c r="IPT52" s="467"/>
      <c r="IPU52" s="467"/>
      <c r="IPV52" s="467"/>
      <c r="IPW52" s="467"/>
      <c r="IPX52" s="467"/>
      <c r="IPY52" s="467"/>
      <c r="IPZ52" s="467"/>
      <c r="IQA52" s="467"/>
      <c r="IQB52" s="467"/>
      <c r="IQC52" s="467"/>
      <c r="IQD52" s="467"/>
      <c r="IQE52" s="467"/>
      <c r="IQF52" s="467"/>
      <c r="IQG52" s="467"/>
      <c r="IQH52" s="467"/>
      <c r="IQI52" s="467"/>
      <c r="IQJ52" s="467"/>
      <c r="IQK52" s="467"/>
      <c r="IQL52" s="467"/>
      <c r="IQM52" s="467"/>
      <c r="IQN52" s="467"/>
      <c r="IQO52" s="467"/>
      <c r="IQP52" s="467"/>
      <c r="IQQ52" s="467"/>
      <c r="IQR52" s="467"/>
      <c r="IQS52" s="467"/>
      <c r="IQT52" s="467"/>
      <c r="IQU52" s="467"/>
      <c r="IQV52" s="467"/>
      <c r="IQW52" s="467"/>
      <c r="IQX52" s="467"/>
      <c r="IQY52" s="467"/>
      <c r="IQZ52" s="467"/>
      <c r="IRA52" s="467"/>
      <c r="IRB52" s="467"/>
      <c r="IRC52" s="467"/>
      <c r="IRD52" s="467"/>
      <c r="IRE52" s="467"/>
      <c r="IRF52" s="467"/>
      <c r="IRG52" s="467"/>
      <c r="IRH52" s="467"/>
      <c r="IRI52" s="467"/>
      <c r="IRJ52" s="467"/>
      <c r="IRK52" s="467"/>
      <c r="IRL52" s="467"/>
      <c r="IRM52" s="467"/>
      <c r="IRN52" s="467"/>
      <c r="IRO52" s="467"/>
      <c r="IRP52" s="467"/>
      <c r="IRQ52" s="467"/>
      <c r="IRR52" s="467"/>
      <c r="IRS52" s="467"/>
      <c r="IRT52" s="467"/>
      <c r="IRU52" s="467"/>
      <c r="IRV52" s="467"/>
      <c r="IRW52" s="467"/>
      <c r="IRX52" s="467"/>
      <c r="IRY52" s="467"/>
      <c r="IRZ52" s="467"/>
      <c r="ISA52" s="467"/>
      <c r="ISB52" s="467"/>
      <c r="ISC52" s="467"/>
      <c r="ISD52" s="467"/>
      <c r="ISE52" s="467"/>
      <c r="ISF52" s="467"/>
      <c r="ISG52" s="467"/>
      <c r="ISH52" s="467"/>
      <c r="ISI52" s="467"/>
      <c r="ISJ52" s="467"/>
      <c r="ISK52" s="467"/>
      <c r="ISL52" s="467"/>
      <c r="ISM52" s="467"/>
      <c r="ISN52" s="467"/>
      <c r="ISO52" s="467"/>
      <c r="ISP52" s="467"/>
      <c r="ISQ52" s="467"/>
      <c r="ISR52" s="467"/>
      <c r="ISS52" s="467"/>
      <c r="IST52" s="467"/>
      <c r="ISU52" s="467"/>
      <c r="ISV52" s="467"/>
      <c r="ISW52" s="467"/>
      <c r="ISX52" s="467"/>
      <c r="ISY52" s="467"/>
      <c r="ISZ52" s="467"/>
      <c r="ITA52" s="467"/>
      <c r="ITB52" s="467"/>
      <c r="ITC52" s="467"/>
      <c r="ITD52" s="467"/>
      <c r="ITE52" s="467"/>
      <c r="ITF52" s="467"/>
      <c r="ITG52" s="467"/>
      <c r="ITH52" s="467"/>
      <c r="ITI52" s="467"/>
      <c r="ITJ52" s="467"/>
      <c r="ITK52" s="467"/>
      <c r="ITL52" s="467"/>
      <c r="ITM52" s="467"/>
      <c r="ITN52" s="467"/>
      <c r="ITO52" s="467"/>
      <c r="ITP52" s="467"/>
      <c r="ITQ52" s="467"/>
      <c r="ITR52" s="467"/>
      <c r="ITS52" s="467"/>
      <c r="ITT52" s="467"/>
      <c r="ITU52" s="467"/>
      <c r="ITV52" s="467"/>
      <c r="ITW52" s="467"/>
      <c r="ITX52" s="467"/>
      <c r="ITY52" s="467"/>
      <c r="ITZ52" s="467"/>
      <c r="IUA52" s="467"/>
      <c r="IUB52" s="467"/>
      <c r="IUC52" s="467"/>
      <c r="IUD52" s="467"/>
      <c r="IUE52" s="467"/>
      <c r="IUF52" s="467"/>
      <c r="IUG52" s="467"/>
      <c r="IUH52" s="467"/>
      <c r="IUI52" s="467"/>
      <c r="IUJ52" s="467"/>
      <c r="IUK52" s="467"/>
      <c r="IUL52" s="467"/>
      <c r="IUM52" s="467"/>
      <c r="IUN52" s="467"/>
      <c r="IUO52" s="467"/>
      <c r="IUP52" s="467"/>
      <c r="IUQ52" s="467"/>
      <c r="IUR52" s="467"/>
      <c r="IUS52" s="467"/>
      <c r="IUT52" s="467"/>
      <c r="IUU52" s="467"/>
      <c r="IUV52" s="467"/>
      <c r="IUW52" s="467"/>
      <c r="IUX52" s="467"/>
      <c r="IUY52" s="467"/>
      <c r="IUZ52" s="467"/>
      <c r="IVA52" s="467"/>
      <c r="IVB52" s="467"/>
      <c r="IVC52" s="467"/>
      <c r="IVD52" s="467"/>
      <c r="IVE52" s="467"/>
      <c r="IVF52" s="467"/>
      <c r="IVG52" s="467"/>
      <c r="IVH52" s="467"/>
      <c r="IVI52" s="467"/>
      <c r="IVJ52" s="467"/>
      <c r="IVK52" s="467"/>
      <c r="IVL52" s="467"/>
      <c r="IVM52" s="467"/>
      <c r="IVN52" s="467"/>
      <c r="IVO52" s="467"/>
      <c r="IVP52" s="467"/>
      <c r="IVQ52" s="467"/>
      <c r="IVR52" s="467"/>
      <c r="IVS52" s="467"/>
      <c r="IVT52" s="467"/>
      <c r="IVU52" s="467"/>
      <c r="IVV52" s="467"/>
      <c r="IVW52" s="467"/>
      <c r="IVX52" s="467"/>
      <c r="IVY52" s="467"/>
      <c r="IVZ52" s="467"/>
      <c r="IWA52" s="467"/>
      <c r="IWB52" s="467"/>
      <c r="IWC52" s="467"/>
      <c r="IWD52" s="467"/>
      <c r="IWE52" s="467"/>
      <c r="IWF52" s="467"/>
      <c r="IWG52" s="467"/>
      <c r="IWH52" s="467"/>
      <c r="IWI52" s="467"/>
      <c r="IWJ52" s="467"/>
      <c r="IWK52" s="467"/>
      <c r="IWL52" s="467"/>
      <c r="IWM52" s="467"/>
      <c r="IWN52" s="467"/>
      <c r="IWO52" s="467"/>
      <c r="IWP52" s="467"/>
      <c r="IWQ52" s="467"/>
      <c r="IWR52" s="467"/>
      <c r="IWS52" s="467"/>
      <c r="IWT52" s="467"/>
      <c r="IWU52" s="467"/>
      <c r="IWV52" s="467"/>
      <c r="IWW52" s="467"/>
      <c r="IWX52" s="467"/>
      <c r="IWY52" s="467"/>
      <c r="IWZ52" s="467"/>
      <c r="IXA52" s="467"/>
      <c r="IXB52" s="467"/>
      <c r="IXC52" s="467"/>
      <c r="IXD52" s="467"/>
      <c r="IXE52" s="467"/>
      <c r="IXF52" s="467"/>
      <c r="IXG52" s="467"/>
      <c r="IXH52" s="467"/>
      <c r="IXI52" s="467"/>
      <c r="IXJ52" s="467"/>
      <c r="IXK52" s="467"/>
      <c r="IXL52" s="467"/>
      <c r="IXM52" s="467"/>
      <c r="IXN52" s="467"/>
      <c r="IXO52" s="467"/>
      <c r="IXP52" s="467"/>
      <c r="IXQ52" s="467"/>
      <c r="IXR52" s="467"/>
      <c r="IXS52" s="467"/>
      <c r="IXT52" s="467"/>
      <c r="IXU52" s="467"/>
      <c r="IXV52" s="467"/>
      <c r="IXW52" s="467"/>
      <c r="IXX52" s="467"/>
      <c r="IXY52" s="467"/>
      <c r="IXZ52" s="467"/>
      <c r="IYA52" s="467"/>
      <c r="IYB52" s="467"/>
      <c r="IYC52" s="467"/>
      <c r="IYD52" s="467"/>
      <c r="IYE52" s="467"/>
      <c r="IYF52" s="467"/>
      <c r="IYG52" s="467"/>
      <c r="IYH52" s="467"/>
      <c r="IYI52" s="467"/>
      <c r="IYJ52" s="467"/>
      <c r="IYK52" s="467"/>
      <c r="IYL52" s="467"/>
      <c r="IYM52" s="467"/>
      <c r="IYN52" s="467"/>
      <c r="IYO52" s="467"/>
      <c r="IYP52" s="467"/>
      <c r="IYQ52" s="467"/>
      <c r="IYR52" s="467"/>
      <c r="IYS52" s="467"/>
      <c r="IYT52" s="467"/>
      <c r="IYU52" s="467"/>
      <c r="IYV52" s="467"/>
      <c r="IYW52" s="467"/>
      <c r="IYX52" s="467"/>
      <c r="IYY52" s="467"/>
      <c r="IYZ52" s="467"/>
      <c r="IZA52" s="467"/>
      <c r="IZB52" s="467"/>
      <c r="IZC52" s="467"/>
      <c r="IZD52" s="467"/>
      <c r="IZE52" s="467"/>
      <c r="IZF52" s="467"/>
      <c r="IZG52" s="467"/>
      <c r="IZH52" s="467"/>
      <c r="IZI52" s="467"/>
      <c r="IZJ52" s="467"/>
      <c r="IZK52" s="467"/>
      <c r="IZL52" s="467"/>
      <c r="IZM52" s="467"/>
      <c r="IZN52" s="467"/>
      <c r="IZO52" s="467"/>
      <c r="IZP52" s="467"/>
      <c r="IZQ52" s="467"/>
      <c r="IZR52" s="467"/>
      <c r="IZS52" s="467"/>
      <c r="IZT52" s="467"/>
      <c r="IZU52" s="467"/>
      <c r="IZV52" s="467"/>
      <c r="IZW52" s="467"/>
      <c r="IZX52" s="467"/>
      <c r="IZY52" s="467"/>
      <c r="IZZ52" s="467"/>
      <c r="JAA52" s="467"/>
      <c r="JAB52" s="467"/>
      <c r="JAC52" s="467"/>
      <c r="JAD52" s="467"/>
      <c r="JAE52" s="467"/>
      <c r="JAF52" s="467"/>
      <c r="JAG52" s="467"/>
      <c r="JAH52" s="467"/>
      <c r="JAI52" s="467"/>
      <c r="JAJ52" s="467"/>
      <c r="JAK52" s="467"/>
      <c r="JAL52" s="467"/>
      <c r="JAM52" s="467"/>
      <c r="JAN52" s="467"/>
      <c r="JAO52" s="467"/>
      <c r="JAP52" s="467"/>
      <c r="JAQ52" s="467"/>
      <c r="JAR52" s="467"/>
      <c r="JAS52" s="467"/>
      <c r="JAT52" s="467"/>
      <c r="JAU52" s="467"/>
      <c r="JAV52" s="467"/>
      <c r="JAW52" s="467"/>
      <c r="JAX52" s="467"/>
      <c r="JAY52" s="467"/>
      <c r="JAZ52" s="467"/>
      <c r="JBA52" s="467"/>
      <c r="JBB52" s="467"/>
      <c r="JBC52" s="467"/>
      <c r="JBD52" s="467"/>
      <c r="JBE52" s="467"/>
      <c r="JBF52" s="467"/>
      <c r="JBG52" s="467"/>
      <c r="JBH52" s="467"/>
      <c r="JBI52" s="467"/>
      <c r="JBJ52" s="467"/>
      <c r="JBK52" s="467"/>
      <c r="JBL52" s="467"/>
      <c r="JBM52" s="467"/>
      <c r="JBN52" s="467"/>
      <c r="JBO52" s="467"/>
      <c r="JBP52" s="467"/>
      <c r="JBQ52" s="467"/>
      <c r="JBR52" s="467"/>
      <c r="JBS52" s="467"/>
      <c r="JBT52" s="467"/>
      <c r="JBU52" s="467"/>
      <c r="JBV52" s="467"/>
      <c r="JBW52" s="467"/>
      <c r="JBX52" s="467"/>
      <c r="JBY52" s="467"/>
      <c r="JBZ52" s="467"/>
      <c r="JCA52" s="467"/>
      <c r="JCB52" s="467"/>
      <c r="JCC52" s="467"/>
      <c r="JCD52" s="467"/>
      <c r="JCE52" s="467"/>
      <c r="JCF52" s="467"/>
      <c r="JCG52" s="467"/>
      <c r="JCH52" s="467"/>
      <c r="JCI52" s="467"/>
      <c r="JCJ52" s="467"/>
      <c r="JCK52" s="467"/>
      <c r="JCL52" s="467"/>
      <c r="JCM52" s="467"/>
      <c r="JCN52" s="467"/>
      <c r="JCO52" s="467"/>
      <c r="JCP52" s="467"/>
      <c r="JCQ52" s="467"/>
      <c r="JCR52" s="467"/>
      <c r="JCS52" s="467"/>
      <c r="JCT52" s="467"/>
      <c r="JCU52" s="467"/>
      <c r="JCV52" s="467"/>
      <c r="JCW52" s="467"/>
      <c r="JCX52" s="467"/>
      <c r="JCY52" s="467"/>
      <c r="JCZ52" s="467"/>
      <c r="JDA52" s="467"/>
      <c r="JDB52" s="467"/>
      <c r="JDC52" s="467"/>
      <c r="JDD52" s="467"/>
      <c r="JDE52" s="467"/>
      <c r="JDF52" s="467"/>
      <c r="JDG52" s="467"/>
      <c r="JDH52" s="467"/>
      <c r="JDI52" s="467"/>
      <c r="JDJ52" s="467"/>
      <c r="JDK52" s="467"/>
      <c r="JDL52" s="467"/>
      <c r="JDM52" s="467"/>
      <c r="JDN52" s="467"/>
      <c r="JDO52" s="467"/>
      <c r="JDP52" s="467"/>
      <c r="JDQ52" s="467"/>
      <c r="JDR52" s="467"/>
      <c r="JDS52" s="467"/>
      <c r="JDT52" s="467"/>
      <c r="JDU52" s="467"/>
      <c r="JDV52" s="467"/>
      <c r="JDW52" s="467"/>
      <c r="JDX52" s="467"/>
      <c r="JDY52" s="467"/>
      <c r="JDZ52" s="467"/>
      <c r="JEA52" s="467"/>
      <c r="JEB52" s="467"/>
      <c r="JEC52" s="467"/>
      <c r="JED52" s="467"/>
      <c r="JEE52" s="467"/>
      <c r="JEF52" s="467"/>
      <c r="JEG52" s="467"/>
      <c r="JEH52" s="467"/>
      <c r="JEI52" s="467"/>
      <c r="JEJ52" s="467"/>
      <c r="JEK52" s="467"/>
      <c r="JEL52" s="467"/>
      <c r="JEM52" s="467"/>
      <c r="JEN52" s="467"/>
      <c r="JEO52" s="467"/>
      <c r="JEP52" s="467"/>
      <c r="JEQ52" s="467"/>
      <c r="JER52" s="467"/>
      <c r="JES52" s="467"/>
      <c r="JET52" s="467"/>
      <c r="JEU52" s="467"/>
      <c r="JEV52" s="467"/>
      <c r="JEW52" s="467"/>
      <c r="JEX52" s="467"/>
      <c r="JEY52" s="467"/>
      <c r="JEZ52" s="467"/>
      <c r="JFA52" s="467"/>
      <c r="JFB52" s="467"/>
      <c r="JFC52" s="467"/>
      <c r="JFD52" s="467"/>
      <c r="JFE52" s="467"/>
      <c r="JFF52" s="467"/>
      <c r="JFG52" s="467"/>
      <c r="JFH52" s="467"/>
      <c r="JFI52" s="467"/>
      <c r="JFJ52" s="467"/>
      <c r="JFK52" s="467"/>
      <c r="JFL52" s="467"/>
      <c r="JFM52" s="467"/>
      <c r="JFN52" s="467"/>
      <c r="JFO52" s="467"/>
      <c r="JFP52" s="467"/>
      <c r="JFQ52" s="467"/>
      <c r="JFR52" s="467"/>
      <c r="JFS52" s="467"/>
      <c r="JFT52" s="467"/>
      <c r="JFU52" s="467"/>
      <c r="JFV52" s="467"/>
      <c r="JFW52" s="467"/>
      <c r="JFX52" s="467"/>
      <c r="JFY52" s="467"/>
      <c r="JFZ52" s="467"/>
      <c r="JGA52" s="467"/>
      <c r="JGB52" s="467"/>
      <c r="JGC52" s="467"/>
      <c r="JGD52" s="467"/>
      <c r="JGE52" s="467"/>
      <c r="JGF52" s="467"/>
      <c r="JGG52" s="467"/>
      <c r="JGH52" s="467"/>
      <c r="JGI52" s="467"/>
      <c r="JGJ52" s="467"/>
      <c r="JGK52" s="467"/>
      <c r="JGL52" s="467"/>
      <c r="JGM52" s="467"/>
      <c r="JGN52" s="467"/>
      <c r="JGO52" s="467"/>
      <c r="JGP52" s="467"/>
      <c r="JGQ52" s="467"/>
      <c r="JGR52" s="467"/>
      <c r="JGS52" s="467"/>
      <c r="JGT52" s="467"/>
      <c r="JGU52" s="467"/>
      <c r="JGV52" s="467"/>
      <c r="JGW52" s="467"/>
      <c r="JGX52" s="467"/>
      <c r="JGY52" s="467"/>
      <c r="JGZ52" s="467"/>
      <c r="JHA52" s="467"/>
      <c r="JHB52" s="467"/>
      <c r="JHC52" s="467"/>
      <c r="JHD52" s="467"/>
      <c r="JHE52" s="467"/>
      <c r="JHF52" s="467"/>
      <c r="JHG52" s="467"/>
      <c r="JHH52" s="467"/>
      <c r="JHI52" s="467"/>
      <c r="JHJ52" s="467"/>
      <c r="JHK52" s="467"/>
      <c r="JHL52" s="467"/>
      <c r="JHM52" s="467"/>
      <c r="JHN52" s="467"/>
      <c r="JHO52" s="467"/>
      <c r="JHP52" s="467"/>
      <c r="JHQ52" s="467"/>
      <c r="JHR52" s="467"/>
      <c r="JHS52" s="467"/>
      <c r="JHT52" s="467"/>
      <c r="JHU52" s="467"/>
      <c r="JHV52" s="467"/>
      <c r="JHW52" s="467"/>
      <c r="JHX52" s="467"/>
      <c r="JHY52" s="467"/>
      <c r="JHZ52" s="467"/>
      <c r="JIA52" s="467"/>
      <c r="JIB52" s="467"/>
      <c r="JIC52" s="467"/>
      <c r="JID52" s="467"/>
      <c r="JIE52" s="467"/>
      <c r="JIF52" s="467"/>
      <c r="JIG52" s="467"/>
      <c r="JIH52" s="467"/>
      <c r="JII52" s="467"/>
      <c r="JIJ52" s="467"/>
      <c r="JIK52" s="467"/>
      <c r="JIL52" s="467"/>
      <c r="JIM52" s="467"/>
      <c r="JIN52" s="467"/>
      <c r="JIO52" s="467"/>
      <c r="JIP52" s="467"/>
      <c r="JIQ52" s="467"/>
      <c r="JIR52" s="467"/>
      <c r="JIS52" s="467"/>
      <c r="JIT52" s="467"/>
      <c r="JIU52" s="467"/>
      <c r="JIV52" s="467"/>
      <c r="JIW52" s="467"/>
      <c r="JIX52" s="467"/>
      <c r="JIY52" s="467"/>
      <c r="JIZ52" s="467"/>
      <c r="JJA52" s="467"/>
      <c r="JJB52" s="467"/>
      <c r="JJC52" s="467"/>
      <c r="JJD52" s="467"/>
      <c r="JJE52" s="467"/>
      <c r="JJF52" s="467"/>
      <c r="JJG52" s="467"/>
      <c r="JJH52" s="467"/>
      <c r="JJI52" s="467"/>
      <c r="JJJ52" s="467"/>
      <c r="JJK52" s="467"/>
      <c r="JJL52" s="467"/>
      <c r="JJM52" s="467"/>
      <c r="JJN52" s="467"/>
      <c r="JJO52" s="467"/>
      <c r="JJP52" s="467"/>
      <c r="JJQ52" s="467"/>
      <c r="JJR52" s="467"/>
      <c r="JJS52" s="467"/>
      <c r="JJT52" s="467"/>
      <c r="JJU52" s="467"/>
      <c r="JJV52" s="467"/>
      <c r="JJW52" s="467"/>
      <c r="JJX52" s="467"/>
      <c r="JJY52" s="467"/>
      <c r="JJZ52" s="467"/>
      <c r="JKA52" s="467"/>
      <c r="JKB52" s="467"/>
      <c r="JKC52" s="467"/>
      <c r="JKD52" s="467"/>
      <c r="JKE52" s="467"/>
      <c r="JKF52" s="467"/>
      <c r="JKG52" s="467"/>
      <c r="JKH52" s="467"/>
      <c r="JKI52" s="467"/>
      <c r="JKJ52" s="467"/>
      <c r="JKK52" s="467"/>
      <c r="JKL52" s="467"/>
      <c r="JKM52" s="467"/>
      <c r="JKN52" s="467"/>
      <c r="JKO52" s="467"/>
      <c r="JKP52" s="467"/>
      <c r="JKQ52" s="467"/>
      <c r="JKR52" s="467"/>
      <c r="JKS52" s="467"/>
      <c r="JKT52" s="467"/>
      <c r="JKU52" s="467"/>
      <c r="JKV52" s="467"/>
      <c r="JKW52" s="467"/>
      <c r="JKX52" s="467"/>
      <c r="JKY52" s="467"/>
      <c r="JKZ52" s="467"/>
      <c r="JLA52" s="467"/>
      <c r="JLB52" s="467"/>
      <c r="JLC52" s="467"/>
      <c r="JLD52" s="467"/>
      <c r="JLE52" s="467"/>
      <c r="JLF52" s="467"/>
      <c r="JLG52" s="467"/>
      <c r="JLH52" s="467"/>
      <c r="JLI52" s="467"/>
      <c r="JLJ52" s="467"/>
      <c r="JLK52" s="467"/>
      <c r="JLL52" s="467"/>
      <c r="JLM52" s="467"/>
      <c r="JLN52" s="467"/>
      <c r="JLO52" s="467"/>
      <c r="JLP52" s="467"/>
      <c r="JLQ52" s="467"/>
      <c r="JLR52" s="467"/>
      <c r="JLS52" s="467"/>
      <c r="JLT52" s="467"/>
      <c r="JLU52" s="467"/>
      <c r="JLV52" s="467"/>
      <c r="JLW52" s="467"/>
      <c r="JLX52" s="467"/>
      <c r="JLY52" s="467"/>
      <c r="JLZ52" s="467"/>
      <c r="JMA52" s="467"/>
      <c r="JMB52" s="467"/>
      <c r="JMC52" s="467"/>
      <c r="JMD52" s="467"/>
      <c r="JME52" s="467"/>
      <c r="JMF52" s="467"/>
      <c r="JMG52" s="467"/>
      <c r="JMH52" s="467"/>
      <c r="JMI52" s="467"/>
      <c r="JMJ52" s="467"/>
      <c r="JMK52" s="467"/>
      <c r="JML52" s="467"/>
      <c r="JMM52" s="467"/>
      <c r="JMN52" s="467"/>
      <c r="JMO52" s="467"/>
      <c r="JMP52" s="467"/>
      <c r="JMQ52" s="467"/>
      <c r="JMR52" s="467"/>
      <c r="JMS52" s="467"/>
      <c r="JMT52" s="467"/>
      <c r="JMU52" s="467"/>
      <c r="JMV52" s="467"/>
      <c r="JMW52" s="467"/>
      <c r="JMX52" s="467"/>
      <c r="JMY52" s="467"/>
      <c r="JMZ52" s="467"/>
      <c r="JNA52" s="467"/>
      <c r="JNB52" s="467"/>
      <c r="JNC52" s="467"/>
      <c r="JND52" s="467"/>
      <c r="JNE52" s="467"/>
      <c r="JNF52" s="467"/>
      <c r="JNG52" s="467"/>
      <c r="JNH52" s="467"/>
      <c r="JNI52" s="467"/>
      <c r="JNJ52" s="467"/>
      <c r="JNK52" s="467"/>
      <c r="JNL52" s="467"/>
      <c r="JNM52" s="467"/>
      <c r="JNN52" s="467"/>
      <c r="JNO52" s="467"/>
      <c r="JNP52" s="467"/>
      <c r="JNQ52" s="467"/>
      <c r="JNR52" s="467"/>
      <c r="JNS52" s="467"/>
      <c r="JNT52" s="467"/>
      <c r="JNU52" s="467"/>
      <c r="JNV52" s="467"/>
      <c r="JNW52" s="467"/>
      <c r="JNX52" s="467"/>
      <c r="JNY52" s="467"/>
      <c r="JNZ52" s="467"/>
      <c r="JOA52" s="467"/>
      <c r="JOB52" s="467"/>
      <c r="JOC52" s="467"/>
      <c r="JOD52" s="467"/>
      <c r="JOE52" s="467"/>
      <c r="JOF52" s="467"/>
      <c r="JOG52" s="467"/>
      <c r="JOH52" s="467"/>
      <c r="JOI52" s="467"/>
      <c r="JOJ52" s="467"/>
      <c r="JOK52" s="467"/>
      <c r="JOL52" s="467"/>
      <c r="JOM52" s="467"/>
      <c r="JON52" s="467"/>
      <c r="JOO52" s="467"/>
      <c r="JOP52" s="467"/>
      <c r="JOQ52" s="467"/>
      <c r="JOR52" s="467"/>
      <c r="JOS52" s="467"/>
      <c r="JOT52" s="467"/>
      <c r="JOU52" s="467"/>
      <c r="JOV52" s="467"/>
      <c r="JOW52" s="467"/>
      <c r="JOX52" s="467"/>
      <c r="JOY52" s="467"/>
      <c r="JOZ52" s="467"/>
      <c r="JPA52" s="467"/>
      <c r="JPB52" s="467"/>
      <c r="JPC52" s="467"/>
      <c r="JPD52" s="467"/>
      <c r="JPE52" s="467"/>
      <c r="JPF52" s="467"/>
      <c r="JPG52" s="467"/>
      <c r="JPH52" s="467"/>
      <c r="JPI52" s="467"/>
      <c r="JPJ52" s="467"/>
      <c r="JPK52" s="467"/>
      <c r="JPL52" s="467"/>
      <c r="JPM52" s="467"/>
      <c r="JPN52" s="467"/>
      <c r="JPO52" s="467"/>
      <c r="JPP52" s="467"/>
      <c r="JPQ52" s="467"/>
      <c r="JPR52" s="467"/>
      <c r="JPS52" s="467"/>
      <c r="JPT52" s="467"/>
      <c r="JPU52" s="467"/>
      <c r="JPV52" s="467"/>
      <c r="JPW52" s="467"/>
      <c r="JPX52" s="467"/>
      <c r="JPY52" s="467"/>
      <c r="JPZ52" s="467"/>
      <c r="JQA52" s="467"/>
      <c r="JQB52" s="467"/>
      <c r="JQC52" s="467"/>
      <c r="JQD52" s="467"/>
      <c r="JQE52" s="467"/>
      <c r="JQF52" s="467"/>
      <c r="JQG52" s="467"/>
      <c r="JQH52" s="467"/>
      <c r="JQI52" s="467"/>
      <c r="JQJ52" s="467"/>
      <c r="JQK52" s="467"/>
      <c r="JQL52" s="467"/>
      <c r="JQM52" s="467"/>
      <c r="JQN52" s="467"/>
      <c r="JQO52" s="467"/>
      <c r="JQP52" s="467"/>
      <c r="JQQ52" s="467"/>
      <c r="JQR52" s="467"/>
      <c r="JQS52" s="467"/>
      <c r="JQT52" s="467"/>
      <c r="JQU52" s="467"/>
      <c r="JQV52" s="467"/>
      <c r="JQW52" s="467"/>
      <c r="JQX52" s="467"/>
      <c r="JQY52" s="467"/>
      <c r="JQZ52" s="467"/>
      <c r="JRA52" s="467"/>
      <c r="JRB52" s="467"/>
      <c r="JRC52" s="467"/>
      <c r="JRD52" s="467"/>
      <c r="JRE52" s="467"/>
      <c r="JRF52" s="467"/>
      <c r="JRG52" s="467"/>
      <c r="JRH52" s="467"/>
      <c r="JRI52" s="467"/>
      <c r="JRJ52" s="467"/>
      <c r="JRK52" s="467"/>
      <c r="JRL52" s="467"/>
      <c r="JRM52" s="467"/>
      <c r="JRN52" s="467"/>
      <c r="JRO52" s="467"/>
      <c r="JRP52" s="467"/>
      <c r="JRQ52" s="467"/>
      <c r="JRR52" s="467"/>
      <c r="JRS52" s="467"/>
      <c r="JRT52" s="467"/>
      <c r="JRU52" s="467"/>
      <c r="JRV52" s="467"/>
      <c r="JRW52" s="467"/>
      <c r="JRX52" s="467"/>
      <c r="JRY52" s="467"/>
      <c r="JRZ52" s="467"/>
      <c r="JSA52" s="467"/>
      <c r="JSB52" s="467"/>
      <c r="JSC52" s="467"/>
      <c r="JSD52" s="467"/>
      <c r="JSE52" s="467"/>
      <c r="JSF52" s="467"/>
      <c r="JSG52" s="467"/>
      <c r="JSH52" s="467"/>
      <c r="JSI52" s="467"/>
      <c r="JSJ52" s="467"/>
      <c r="JSK52" s="467"/>
      <c r="JSL52" s="467"/>
      <c r="JSM52" s="467"/>
      <c r="JSN52" s="467"/>
      <c r="JSO52" s="467"/>
      <c r="JSP52" s="467"/>
      <c r="JSQ52" s="467"/>
      <c r="JSR52" s="467"/>
      <c r="JSS52" s="467"/>
      <c r="JST52" s="467"/>
      <c r="JSU52" s="467"/>
      <c r="JSV52" s="467"/>
      <c r="JSW52" s="467"/>
      <c r="JSX52" s="467"/>
      <c r="JSY52" s="467"/>
      <c r="JSZ52" s="467"/>
      <c r="JTA52" s="467"/>
      <c r="JTB52" s="467"/>
      <c r="JTC52" s="467"/>
      <c r="JTD52" s="467"/>
      <c r="JTE52" s="467"/>
      <c r="JTF52" s="467"/>
      <c r="JTG52" s="467"/>
      <c r="JTH52" s="467"/>
      <c r="JTI52" s="467"/>
      <c r="JTJ52" s="467"/>
      <c r="JTK52" s="467"/>
      <c r="JTL52" s="467"/>
      <c r="JTM52" s="467"/>
      <c r="JTN52" s="467"/>
      <c r="JTO52" s="467"/>
      <c r="JTP52" s="467"/>
      <c r="JTQ52" s="467"/>
      <c r="JTR52" s="467"/>
      <c r="JTS52" s="467"/>
      <c r="JTT52" s="467"/>
      <c r="JTU52" s="467"/>
      <c r="JTV52" s="467"/>
      <c r="JTW52" s="467"/>
      <c r="JTX52" s="467"/>
      <c r="JTY52" s="467"/>
      <c r="JTZ52" s="467"/>
      <c r="JUA52" s="467"/>
      <c r="JUB52" s="467"/>
      <c r="JUC52" s="467"/>
      <c r="JUD52" s="467"/>
      <c r="JUE52" s="467"/>
      <c r="JUF52" s="467"/>
      <c r="JUG52" s="467"/>
      <c r="JUH52" s="467"/>
      <c r="JUI52" s="467"/>
      <c r="JUJ52" s="467"/>
      <c r="JUK52" s="467"/>
      <c r="JUL52" s="467"/>
      <c r="JUM52" s="467"/>
      <c r="JUN52" s="467"/>
      <c r="JUO52" s="467"/>
      <c r="JUP52" s="467"/>
      <c r="JUQ52" s="467"/>
      <c r="JUR52" s="467"/>
      <c r="JUS52" s="467"/>
      <c r="JUT52" s="467"/>
      <c r="JUU52" s="467"/>
      <c r="JUV52" s="467"/>
      <c r="JUW52" s="467"/>
      <c r="JUX52" s="467"/>
      <c r="JUY52" s="467"/>
      <c r="JUZ52" s="467"/>
      <c r="JVA52" s="467"/>
      <c r="JVB52" s="467"/>
      <c r="JVC52" s="467"/>
      <c r="JVD52" s="467"/>
      <c r="JVE52" s="467"/>
      <c r="JVF52" s="467"/>
      <c r="JVG52" s="467"/>
      <c r="JVH52" s="467"/>
      <c r="JVI52" s="467"/>
      <c r="JVJ52" s="467"/>
      <c r="JVK52" s="467"/>
      <c r="JVL52" s="467"/>
      <c r="JVM52" s="467"/>
      <c r="JVN52" s="467"/>
      <c r="JVO52" s="467"/>
      <c r="JVP52" s="467"/>
      <c r="JVQ52" s="467"/>
      <c r="JVR52" s="467"/>
      <c r="JVS52" s="467"/>
      <c r="JVT52" s="467"/>
      <c r="JVU52" s="467"/>
      <c r="JVV52" s="467"/>
      <c r="JVW52" s="467"/>
      <c r="JVX52" s="467"/>
      <c r="JVY52" s="467"/>
      <c r="JVZ52" s="467"/>
      <c r="JWA52" s="467"/>
      <c r="JWB52" s="467"/>
      <c r="JWC52" s="467"/>
      <c r="JWD52" s="467"/>
      <c r="JWE52" s="467"/>
      <c r="JWF52" s="467"/>
      <c r="JWG52" s="467"/>
      <c r="JWH52" s="467"/>
      <c r="JWI52" s="467"/>
      <c r="JWJ52" s="467"/>
      <c r="JWK52" s="467"/>
      <c r="JWL52" s="467"/>
      <c r="JWM52" s="467"/>
      <c r="JWN52" s="467"/>
      <c r="JWO52" s="467"/>
      <c r="JWP52" s="467"/>
      <c r="JWQ52" s="467"/>
      <c r="JWR52" s="467"/>
      <c r="JWS52" s="467"/>
      <c r="JWT52" s="467"/>
      <c r="JWU52" s="467"/>
      <c r="JWV52" s="467"/>
      <c r="JWW52" s="467"/>
      <c r="JWX52" s="467"/>
      <c r="JWY52" s="467"/>
      <c r="JWZ52" s="467"/>
      <c r="JXA52" s="467"/>
      <c r="JXB52" s="467"/>
      <c r="JXC52" s="467"/>
      <c r="JXD52" s="467"/>
      <c r="JXE52" s="467"/>
      <c r="JXF52" s="467"/>
      <c r="JXG52" s="467"/>
      <c r="JXH52" s="467"/>
      <c r="JXI52" s="467"/>
      <c r="JXJ52" s="467"/>
      <c r="JXK52" s="467"/>
      <c r="JXL52" s="467"/>
      <c r="JXM52" s="467"/>
      <c r="JXN52" s="467"/>
      <c r="JXO52" s="467"/>
      <c r="JXP52" s="467"/>
      <c r="JXQ52" s="467"/>
      <c r="JXR52" s="467"/>
      <c r="JXS52" s="467"/>
      <c r="JXT52" s="467"/>
      <c r="JXU52" s="467"/>
      <c r="JXV52" s="467"/>
      <c r="JXW52" s="467"/>
      <c r="JXX52" s="467"/>
      <c r="JXY52" s="467"/>
      <c r="JXZ52" s="467"/>
      <c r="JYA52" s="467"/>
      <c r="JYB52" s="467"/>
      <c r="JYC52" s="467"/>
      <c r="JYD52" s="467"/>
      <c r="JYE52" s="467"/>
      <c r="JYF52" s="467"/>
      <c r="JYG52" s="467"/>
      <c r="JYH52" s="467"/>
      <c r="JYI52" s="467"/>
      <c r="JYJ52" s="467"/>
      <c r="JYK52" s="467"/>
      <c r="JYL52" s="467"/>
      <c r="JYM52" s="467"/>
      <c r="JYN52" s="467"/>
      <c r="JYO52" s="467"/>
      <c r="JYP52" s="467"/>
      <c r="JYQ52" s="467"/>
      <c r="JYR52" s="467"/>
      <c r="JYS52" s="467"/>
      <c r="JYT52" s="467"/>
      <c r="JYU52" s="467"/>
      <c r="JYV52" s="467"/>
      <c r="JYW52" s="467"/>
      <c r="JYX52" s="467"/>
      <c r="JYY52" s="467"/>
      <c r="JYZ52" s="467"/>
      <c r="JZA52" s="467"/>
      <c r="JZB52" s="467"/>
      <c r="JZC52" s="467"/>
      <c r="JZD52" s="467"/>
      <c r="JZE52" s="467"/>
      <c r="JZF52" s="467"/>
      <c r="JZG52" s="467"/>
      <c r="JZH52" s="467"/>
      <c r="JZI52" s="467"/>
      <c r="JZJ52" s="467"/>
      <c r="JZK52" s="467"/>
      <c r="JZL52" s="467"/>
      <c r="JZM52" s="467"/>
      <c r="JZN52" s="467"/>
      <c r="JZO52" s="467"/>
      <c r="JZP52" s="467"/>
      <c r="JZQ52" s="467"/>
      <c r="JZR52" s="467"/>
      <c r="JZS52" s="467"/>
      <c r="JZT52" s="467"/>
      <c r="JZU52" s="467"/>
      <c r="JZV52" s="467"/>
      <c r="JZW52" s="467"/>
      <c r="JZX52" s="467"/>
      <c r="JZY52" s="467"/>
      <c r="JZZ52" s="467"/>
      <c r="KAA52" s="467"/>
      <c r="KAB52" s="467"/>
      <c r="KAC52" s="467"/>
      <c r="KAD52" s="467"/>
      <c r="KAE52" s="467"/>
      <c r="KAF52" s="467"/>
      <c r="KAG52" s="467"/>
      <c r="KAH52" s="467"/>
      <c r="KAI52" s="467"/>
      <c r="KAJ52" s="467"/>
      <c r="KAK52" s="467"/>
      <c r="KAL52" s="467"/>
      <c r="KAM52" s="467"/>
      <c r="KAN52" s="467"/>
      <c r="KAO52" s="467"/>
      <c r="KAP52" s="467"/>
      <c r="KAQ52" s="467"/>
      <c r="KAR52" s="467"/>
      <c r="KAS52" s="467"/>
      <c r="KAT52" s="467"/>
      <c r="KAU52" s="467"/>
      <c r="KAV52" s="467"/>
      <c r="KAW52" s="467"/>
      <c r="KAX52" s="467"/>
      <c r="KAY52" s="467"/>
      <c r="KAZ52" s="467"/>
      <c r="KBA52" s="467"/>
      <c r="KBB52" s="467"/>
      <c r="KBC52" s="467"/>
      <c r="KBD52" s="467"/>
      <c r="KBE52" s="467"/>
      <c r="KBF52" s="467"/>
      <c r="KBG52" s="467"/>
      <c r="KBH52" s="467"/>
      <c r="KBI52" s="467"/>
      <c r="KBJ52" s="467"/>
      <c r="KBK52" s="467"/>
      <c r="KBL52" s="467"/>
      <c r="KBM52" s="467"/>
      <c r="KBN52" s="467"/>
      <c r="KBO52" s="467"/>
      <c r="KBP52" s="467"/>
      <c r="KBQ52" s="467"/>
      <c r="KBR52" s="467"/>
      <c r="KBS52" s="467"/>
      <c r="KBT52" s="467"/>
      <c r="KBU52" s="467"/>
      <c r="KBV52" s="467"/>
      <c r="KBW52" s="467"/>
      <c r="KBX52" s="467"/>
      <c r="KBY52" s="467"/>
      <c r="KBZ52" s="467"/>
      <c r="KCA52" s="467"/>
      <c r="KCB52" s="467"/>
      <c r="KCC52" s="467"/>
      <c r="KCD52" s="467"/>
      <c r="KCE52" s="467"/>
      <c r="KCF52" s="467"/>
      <c r="KCG52" s="467"/>
      <c r="KCH52" s="467"/>
      <c r="KCI52" s="467"/>
      <c r="KCJ52" s="467"/>
      <c r="KCK52" s="467"/>
      <c r="KCL52" s="467"/>
      <c r="KCM52" s="467"/>
      <c r="KCN52" s="467"/>
      <c r="KCO52" s="467"/>
      <c r="KCP52" s="467"/>
      <c r="KCQ52" s="467"/>
      <c r="KCR52" s="467"/>
      <c r="KCS52" s="467"/>
      <c r="KCT52" s="467"/>
      <c r="KCU52" s="467"/>
      <c r="KCV52" s="467"/>
      <c r="KCW52" s="467"/>
      <c r="KCX52" s="467"/>
      <c r="KCY52" s="467"/>
      <c r="KCZ52" s="467"/>
      <c r="KDA52" s="467"/>
      <c r="KDB52" s="467"/>
      <c r="KDC52" s="467"/>
      <c r="KDD52" s="467"/>
      <c r="KDE52" s="467"/>
      <c r="KDF52" s="467"/>
      <c r="KDG52" s="467"/>
      <c r="KDH52" s="467"/>
      <c r="KDI52" s="467"/>
      <c r="KDJ52" s="467"/>
      <c r="KDK52" s="467"/>
      <c r="KDL52" s="467"/>
      <c r="KDM52" s="467"/>
      <c r="KDN52" s="467"/>
      <c r="KDO52" s="467"/>
      <c r="KDP52" s="467"/>
      <c r="KDQ52" s="467"/>
      <c r="KDR52" s="467"/>
      <c r="KDS52" s="467"/>
      <c r="KDT52" s="467"/>
      <c r="KDU52" s="467"/>
      <c r="KDV52" s="467"/>
      <c r="KDW52" s="467"/>
      <c r="KDX52" s="467"/>
      <c r="KDY52" s="467"/>
      <c r="KDZ52" s="467"/>
      <c r="KEA52" s="467"/>
      <c r="KEB52" s="467"/>
      <c r="KEC52" s="467"/>
      <c r="KED52" s="467"/>
      <c r="KEE52" s="467"/>
      <c r="KEF52" s="467"/>
      <c r="KEG52" s="467"/>
      <c r="KEH52" s="467"/>
      <c r="KEI52" s="467"/>
      <c r="KEJ52" s="467"/>
      <c r="KEK52" s="467"/>
      <c r="KEL52" s="467"/>
      <c r="KEM52" s="467"/>
      <c r="KEN52" s="467"/>
      <c r="KEO52" s="467"/>
      <c r="KEP52" s="467"/>
      <c r="KEQ52" s="467"/>
      <c r="KER52" s="467"/>
      <c r="KES52" s="467"/>
      <c r="KET52" s="467"/>
      <c r="KEU52" s="467"/>
      <c r="KEV52" s="467"/>
      <c r="KEW52" s="467"/>
      <c r="KEX52" s="467"/>
      <c r="KEY52" s="467"/>
      <c r="KEZ52" s="467"/>
      <c r="KFA52" s="467"/>
      <c r="KFB52" s="467"/>
      <c r="KFC52" s="467"/>
      <c r="KFD52" s="467"/>
      <c r="KFE52" s="467"/>
      <c r="KFF52" s="467"/>
      <c r="KFG52" s="467"/>
      <c r="KFH52" s="467"/>
      <c r="KFI52" s="467"/>
      <c r="KFJ52" s="467"/>
      <c r="KFK52" s="467"/>
      <c r="KFL52" s="467"/>
      <c r="KFM52" s="467"/>
      <c r="KFN52" s="467"/>
      <c r="KFO52" s="467"/>
      <c r="KFP52" s="467"/>
      <c r="KFQ52" s="467"/>
      <c r="KFR52" s="467"/>
      <c r="KFS52" s="467"/>
      <c r="KFT52" s="467"/>
      <c r="KFU52" s="467"/>
      <c r="KFV52" s="467"/>
      <c r="KFW52" s="467"/>
      <c r="KFX52" s="467"/>
      <c r="KFY52" s="467"/>
      <c r="KFZ52" s="467"/>
      <c r="KGA52" s="467"/>
      <c r="KGB52" s="467"/>
      <c r="KGC52" s="467"/>
      <c r="KGD52" s="467"/>
      <c r="KGE52" s="467"/>
      <c r="KGF52" s="467"/>
      <c r="KGG52" s="467"/>
      <c r="KGH52" s="467"/>
      <c r="KGI52" s="467"/>
      <c r="KGJ52" s="467"/>
      <c r="KGK52" s="467"/>
      <c r="KGL52" s="467"/>
      <c r="KGM52" s="467"/>
      <c r="KGN52" s="467"/>
      <c r="KGO52" s="467"/>
      <c r="KGP52" s="467"/>
      <c r="KGQ52" s="467"/>
      <c r="KGR52" s="467"/>
      <c r="KGS52" s="467"/>
      <c r="KGT52" s="467"/>
      <c r="KGU52" s="467"/>
      <c r="KGV52" s="467"/>
      <c r="KGW52" s="467"/>
      <c r="KGX52" s="467"/>
      <c r="KGY52" s="467"/>
      <c r="KGZ52" s="467"/>
      <c r="KHA52" s="467"/>
      <c r="KHB52" s="467"/>
      <c r="KHC52" s="467"/>
      <c r="KHD52" s="467"/>
      <c r="KHE52" s="467"/>
      <c r="KHF52" s="467"/>
      <c r="KHG52" s="467"/>
      <c r="KHH52" s="467"/>
      <c r="KHI52" s="467"/>
      <c r="KHJ52" s="467"/>
      <c r="KHK52" s="467"/>
      <c r="KHL52" s="467"/>
      <c r="KHM52" s="467"/>
      <c r="KHN52" s="467"/>
      <c r="KHO52" s="467"/>
      <c r="KHP52" s="467"/>
      <c r="KHQ52" s="467"/>
      <c r="KHR52" s="467"/>
      <c r="KHS52" s="467"/>
      <c r="KHT52" s="467"/>
      <c r="KHU52" s="467"/>
      <c r="KHV52" s="467"/>
      <c r="KHW52" s="467"/>
      <c r="KHX52" s="467"/>
      <c r="KHY52" s="467"/>
      <c r="KHZ52" s="467"/>
      <c r="KIA52" s="467"/>
      <c r="KIB52" s="467"/>
      <c r="KIC52" s="467"/>
      <c r="KID52" s="467"/>
      <c r="KIE52" s="467"/>
      <c r="KIF52" s="467"/>
      <c r="KIG52" s="467"/>
      <c r="KIH52" s="467"/>
      <c r="KII52" s="467"/>
      <c r="KIJ52" s="467"/>
      <c r="KIK52" s="467"/>
      <c r="KIL52" s="467"/>
      <c r="KIM52" s="467"/>
      <c r="KIN52" s="467"/>
      <c r="KIO52" s="467"/>
      <c r="KIP52" s="467"/>
      <c r="KIQ52" s="467"/>
      <c r="KIR52" s="467"/>
      <c r="KIS52" s="467"/>
      <c r="KIT52" s="467"/>
      <c r="KIU52" s="467"/>
      <c r="KIV52" s="467"/>
      <c r="KIW52" s="467"/>
      <c r="KIX52" s="467"/>
      <c r="KIY52" s="467"/>
      <c r="KIZ52" s="467"/>
      <c r="KJA52" s="467"/>
      <c r="KJB52" s="467"/>
      <c r="KJC52" s="467"/>
      <c r="KJD52" s="467"/>
      <c r="KJE52" s="467"/>
      <c r="KJF52" s="467"/>
      <c r="KJG52" s="467"/>
      <c r="KJH52" s="467"/>
      <c r="KJI52" s="467"/>
      <c r="KJJ52" s="467"/>
      <c r="KJK52" s="467"/>
      <c r="KJL52" s="467"/>
      <c r="KJM52" s="467"/>
      <c r="KJN52" s="467"/>
      <c r="KJO52" s="467"/>
      <c r="KJP52" s="467"/>
      <c r="KJQ52" s="467"/>
      <c r="KJR52" s="467"/>
      <c r="KJS52" s="467"/>
      <c r="KJT52" s="467"/>
      <c r="KJU52" s="467"/>
      <c r="KJV52" s="467"/>
      <c r="KJW52" s="467"/>
      <c r="KJX52" s="467"/>
      <c r="KJY52" s="467"/>
      <c r="KJZ52" s="467"/>
      <c r="KKA52" s="467"/>
      <c r="KKB52" s="467"/>
      <c r="KKC52" s="467"/>
      <c r="KKD52" s="467"/>
      <c r="KKE52" s="467"/>
      <c r="KKF52" s="467"/>
      <c r="KKG52" s="467"/>
      <c r="KKH52" s="467"/>
      <c r="KKI52" s="467"/>
      <c r="KKJ52" s="467"/>
      <c r="KKK52" s="467"/>
      <c r="KKL52" s="467"/>
      <c r="KKM52" s="467"/>
      <c r="KKN52" s="467"/>
      <c r="KKO52" s="467"/>
      <c r="KKP52" s="467"/>
      <c r="KKQ52" s="467"/>
      <c r="KKR52" s="467"/>
      <c r="KKS52" s="467"/>
      <c r="KKT52" s="467"/>
      <c r="KKU52" s="467"/>
      <c r="KKV52" s="467"/>
      <c r="KKW52" s="467"/>
      <c r="KKX52" s="467"/>
      <c r="KKY52" s="467"/>
      <c r="KKZ52" s="467"/>
      <c r="KLA52" s="467"/>
      <c r="KLB52" s="467"/>
      <c r="KLC52" s="467"/>
      <c r="KLD52" s="467"/>
      <c r="KLE52" s="467"/>
      <c r="KLF52" s="467"/>
      <c r="KLG52" s="467"/>
      <c r="KLH52" s="467"/>
      <c r="KLI52" s="467"/>
      <c r="KLJ52" s="467"/>
      <c r="KLK52" s="467"/>
      <c r="KLL52" s="467"/>
      <c r="KLM52" s="467"/>
      <c r="KLN52" s="467"/>
      <c r="KLO52" s="467"/>
      <c r="KLP52" s="467"/>
      <c r="KLQ52" s="467"/>
      <c r="KLR52" s="467"/>
      <c r="KLS52" s="467"/>
      <c r="KLT52" s="467"/>
      <c r="KLU52" s="467"/>
      <c r="KLV52" s="467"/>
      <c r="KLW52" s="467"/>
      <c r="KLX52" s="467"/>
      <c r="KLY52" s="467"/>
      <c r="KLZ52" s="467"/>
      <c r="KMA52" s="467"/>
      <c r="KMB52" s="467"/>
      <c r="KMC52" s="467"/>
      <c r="KMD52" s="467"/>
      <c r="KME52" s="467"/>
      <c r="KMF52" s="467"/>
      <c r="KMG52" s="467"/>
      <c r="KMH52" s="467"/>
      <c r="KMI52" s="467"/>
      <c r="KMJ52" s="467"/>
      <c r="KMK52" s="467"/>
      <c r="KML52" s="467"/>
      <c r="KMM52" s="467"/>
      <c r="KMN52" s="467"/>
      <c r="KMO52" s="467"/>
      <c r="KMP52" s="467"/>
      <c r="KMQ52" s="467"/>
      <c r="KMR52" s="467"/>
      <c r="KMS52" s="467"/>
      <c r="KMT52" s="467"/>
      <c r="KMU52" s="467"/>
      <c r="KMV52" s="467"/>
      <c r="KMW52" s="467"/>
      <c r="KMX52" s="467"/>
      <c r="KMY52" s="467"/>
      <c r="KMZ52" s="467"/>
      <c r="KNA52" s="467"/>
      <c r="KNB52" s="467"/>
      <c r="KNC52" s="467"/>
      <c r="KND52" s="467"/>
      <c r="KNE52" s="467"/>
      <c r="KNF52" s="467"/>
      <c r="KNG52" s="467"/>
      <c r="KNH52" s="467"/>
      <c r="KNI52" s="467"/>
      <c r="KNJ52" s="467"/>
      <c r="KNK52" s="467"/>
      <c r="KNL52" s="467"/>
      <c r="KNM52" s="467"/>
      <c r="KNN52" s="467"/>
      <c r="KNO52" s="467"/>
      <c r="KNP52" s="467"/>
      <c r="KNQ52" s="467"/>
      <c r="KNR52" s="467"/>
      <c r="KNS52" s="467"/>
      <c r="KNT52" s="467"/>
      <c r="KNU52" s="467"/>
      <c r="KNV52" s="467"/>
      <c r="KNW52" s="467"/>
      <c r="KNX52" s="467"/>
      <c r="KNY52" s="467"/>
      <c r="KNZ52" s="467"/>
      <c r="KOA52" s="467"/>
      <c r="KOB52" s="467"/>
      <c r="KOC52" s="467"/>
      <c r="KOD52" s="467"/>
      <c r="KOE52" s="467"/>
      <c r="KOF52" s="467"/>
      <c r="KOG52" s="467"/>
      <c r="KOH52" s="467"/>
      <c r="KOI52" s="467"/>
      <c r="KOJ52" s="467"/>
      <c r="KOK52" s="467"/>
      <c r="KOL52" s="467"/>
      <c r="KOM52" s="467"/>
      <c r="KON52" s="467"/>
      <c r="KOO52" s="467"/>
      <c r="KOP52" s="467"/>
      <c r="KOQ52" s="467"/>
      <c r="KOR52" s="467"/>
      <c r="KOS52" s="467"/>
      <c r="KOT52" s="467"/>
      <c r="KOU52" s="467"/>
      <c r="KOV52" s="467"/>
      <c r="KOW52" s="467"/>
      <c r="KOX52" s="467"/>
      <c r="KOY52" s="467"/>
      <c r="KOZ52" s="467"/>
      <c r="KPA52" s="467"/>
      <c r="KPB52" s="467"/>
      <c r="KPC52" s="467"/>
      <c r="KPD52" s="467"/>
      <c r="KPE52" s="467"/>
      <c r="KPF52" s="467"/>
      <c r="KPG52" s="467"/>
      <c r="KPH52" s="467"/>
      <c r="KPI52" s="467"/>
      <c r="KPJ52" s="467"/>
      <c r="KPK52" s="467"/>
      <c r="KPL52" s="467"/>
      <c r="KPM52" s="467"/>
      <c r="KPN52" s="467"/>
      <c r="KPO52" s="467"/>
      <c r="KPP52" s="467"/>
      <c r="KPQ52" s="467"/>
      <c r="KPR52" s="467"/>
      <c r="KPS52" s="467"/>
      <c r="KPT52" s="467"/>
      <c r="KPU52" s="467"/>
      <c r="KPV52" s="467"/>
      <c r="KPW52" s="467"/>
      <c r="KPX52" s="467"/>
      <c r="KPY52" s="467"/>
      <c r="KPZ52" s="467"/>
      <c r="KQA52" s="467"/>
      <c r="KQB52" s="467"/>
      <c r="KQC52" s="467"/>
      <c r="KQD52" s="467"/>
      <c r="KQE52" s="467"/>
      <c r="KQF52" s="467"/>
      <c r="KQG52" s="467"/>
      <c r="KQH52" s="467"/>
      <c r="KQI52" s="467"/>
      <c r="KQJ52" s="467"/>
      <c r="KQK52" s="467"/>
      <c r="KQL52" s="467"/>
      <c r="KQM52" s="467"/>
      <c r="KQN52" s="467"/>
      <c r="KQO52" s="467"/>
      <c r="KQP52" s="467"/>
      <c r="KQQ52" s="467"/>
      <c r="KQR52" s="467"/>
      <c r="KQS52" s="467"/>
      <c r="KQT52" s="467"/>
      <c r="KQU52" s="467"/>
      <c r="KQV52" s="467"/>
      <c r="KQW52" s="467"/>
      <c r="KQX52" s="467"/>
      <c r="KQY52" s="467"/>
      <c r="KQZ52" s="467"/>
      <c r="KRA52" s="467"/>
      <c r="KRB52" s="467"/>
      <c r="KRC52" s="467"/>
      <c r="KRD52" s="467"/>
      <c r="KRE52" s="467"/>
      <c r="KRF52" s="467"/>
      <c r="KRG52" s="467"/>
      <c r="KRH52" s="467"/>
      <c r="KRI52" s="467"/>
      <c r="KRJ52" s="467"/>
      <c r="KRK52" s="467"/>
      <c r="KRL52" s="467"/>
      <c r="KRM52" s="467"/>
      <c r="KRN52" s="467"/>
      <c r="KRO52" s="467"/>
      <c r="KRP52" s="467"/>
      <c r="KRQ52" s="467"/>
      <c r="KRR52" s="467"/>
      <c r="KRS52" s="467"/>
      <c r="KRT52" s="467"/>
      <c r="KRU52" s="467"/>
      <c r="KRV52" s="467"/>
      <c r="KRW52" s="467"/>
      <c r="KRX52" s="467"/>
      <c r="KRY52" s="467"/>
      <c r="KRZ52" s="467"/>
      <c r="KSA52" s="467"/>
      <c r="KSB52" s="467"/>
      <c r="KSC52" s="467"/>
      <c r="KSD52" s="467"/>
      <c r="KSE52" s="467"/>
      <c r="KSF52" s="467"/>
      <c r="KSG52" s="467"/>
      <c r="KSH52" s="467"/>
      <c r="KSI52" s="467"/>
      <c r="KSJ52" s="467"/>
      <c r="KSK52" s="467"/>
      <c r="KSL52" s="467"/>
      <c r="KSM52" s="467"/>
      <c r="KSN52" s="467"/>
      <c r="KSO52" s="467"/>
      <c r="KSP52" s="467"/>
      <c r="KSQ52" s="467"/>
      <c r="KSR52" s="467"/>
      <c r="KSS52" s="467"/>
      <c r="KST52" s="467"/>
      <c r="KSU52" s="467"/>
      <c r="KSV52" s="467"/>
      <c r="KSW52" s="467"/>
      <c r="KSX52" s="467"/>
      <c r="KSY52" s="467"/>
      <c r="KSZ52" s="467"/>
      <c r="KTA52" s="467"/>
      <c r="KTB52" s="467"/>
      <c r="KTC52" s="467"/>
      <c r="KTD52" s="467"/>
      <c r="KTE52" s="467"/>
      <c r="KTF52" s="467"/>
      <c r="KTG52" s="467"/>
      <c r="KTH52" s="467"/>
      <c r="KTI52" s="467"/>
      <c r="KTJ52" s="467"/>
      <c r="KTK52" s="467"/>
      <c r="KTL52" s="467"/>
      <c r="KTM52" s="467"/>
      <c r="KTN52" s="467"/>
      <c r="KTO52" s="467"/>
      <c r="KTP52" s="467"/>
      <c r="KTQ52" s="467"/>
      <c r="KTR52" s="467"/>
      <c r="KTS52" s="467"/>
      <c r="KTT52" s="467"/>
      <c r="KTU52" s="467"/>
      <c r="KTV52" s="467"/>
      <c r="KTW52" s="467"/>
      <c r="KTX52" s="467"/>
      <c r="KTY52" s="467"/>
      <c r="KTZ52" s="467"/>
      <c r="KUA52" s="467"/>
      <c r="KUB52" s="467"/>
      <c r="KUC52" s="467"/>
      <c r="KUD52" s="467"/>
      <c r="KUE52" s="467"/>
      <c r="KUF52" s="467"/>
      <c r="KUG52" s="467"/>
      <c r="KUH52" s="467"/>
      <c r="KUI52" s="467"/>
      <c r="KUJ52" s="467"/>
      <c r="KUK52" s="467"/>
      <c r="KUL52" s="467"/>
      <c r="KUM52" s="467"/>
      <c r="KUN52" s="467"/>
      <c r="KUO52" s="467"/>
      <c r="KUP52" s="467"/>
      <c r="KUQ52" s="467"/>
      <c r="KUR52" s="467"/>
      <c r="KUS52" s="467"/>
      <c r="KUT52" s="467"/>
      <c r="KUU52" s="467"/>
      <c r="KUV52" s="467"/>
      <c r="KUW52" s="467"/>
      <c r="KUX52" s="467"/>
      <c r="KUY52" s="467"/>
      <c r="KUZ52" s="467"/>
      <c r="KVA52" s="467"/>
      <c r="KVB52" s="467"/>
      <c r="KVC52" s="467"/>
      <c r="KVD52" s="467"/>
      <c r="KVE52" s="467"/>
      <c r="KVF52" s="467"/>
      <c r="KVG52" s="467"/>
      <c r="KVH52" s="467"/>
      <c r="KVI52" s="467"/>
      <c r="KVJ52" s="467"/>
      <c r="KVK52" s="467"/>
      <c r="KVL52" s="467"/>
      <c r="KVM52" s="467"/>
      <c r="KVN52" s="467"/>
      <c r="KVO52" s="467"/>
      <c r="KVP52" s="467"/>
      <c r="KVQ52" s="467"/>
      <c r="KVR52" s="467"/>
      <c r="KVS52" s="467"/>
      <c r="KVT52" s="467"/>
      <c r="KVU52" s="467"/>
      <c r="KVV52" s="467"/>
      <c r="KVW52" s="467"/>
      <c r="KVX52" s="467"/>
      <c r="KVY52" s="467"/>
      <c r="KVZ52" s="467"/>
      <c r="KWA52" s="467"/>
      <c r="KWB52" s="467"/>
      <c r="KWC52" s="467"/>
      <c r="KWD52" s="467"/>
      <c r="KWE52" s="467"/>
      <c r="KWF52" s="467"/>
      <c r="KWG52" s="467"/>
      <c r="KWH52" s="467"/>
      <c r="KWI52" s="467"/>
      <c r="KWJ52" s="467"/>
      <c r="KWK52" s="467"/>
      <c r="KWL52" s="467"/>
      <c r="KWM52" s="467"/>
      <c r="KWN52" s="467"/>
      <c r="KWO52" s="467"/>
      <c r="KWP52" s="467"/>
      <c r="KWQ52" s="467"/>
      <c r="KWR52" s="467"/>
      <c r="KWS52" s="467"/>
      <c r="KWT52" s="467"/>
      <c r="KWU52" s="467"/>
      <c r="KWV52" s="467"/>
      <c r="KWW52" s="467"/>
      <c r="KWX52" s="467"/>
      <c r="KWY52" s="467"/>
      <c r="KWZ52" s="467"/>
      <c r="KXA52" s="467"/>
      <c r="KXB52" s="467"/>
      <c r="KXC52" s="467"/>
      <c r="KXD52" s="467"/>
      <c r="KXE52" s="467"/>
      <c r="KXF52" s="467"/>
      <c r="KXG52" s="467"/>
      <c r="KXH52" s="467"/>
      <c r="KXI52" s="467"/>
      <c r="KXJ52" s="467"/>
      <c r="KXK52" s="467"/>
      <c r="KXL52" s="467"/>
      <c r="KXM52" s="467"/>
      <c r="KXN52" s="467"/>
      <c r="KXO52" s="467"/>
      <c r="KXP52" s="467"/>
      <c r="KXQ52" s="467"/>
      <c r="KXR52" s="467"/>
      <c r="KXS52" s="467"/>
      <c r="KXT52" s="467"/>
      <c r="KXU52" s="467"/>
      <c r="KXV52" s="467"/>
      <c r="KXW52" s="467"/>
      <c r="KXX52" s="467"/>
      <c r="KXY52" s="467"/>
      <c r="KXZ52" s="467"/>
      <c r="KYA52" s="467"/>
      <c r="KYB52" s="467"/>
      <c r="KYC52" s="467"/>
      <c r="KYD52" s="467"/>
      <c r="KYE52" s="467"/>
      <c r="KYF52" s="467"/>
      <c r="KYG52" s="467"/>
      <c r="KYH52" s="467"/>
      <c r="KYI52" s="467"/>
      <c r="KYJ52" s="467"/>
      <c r="KYK52" s="467"/>
      <c r="KYL52" s="467"/>
      <c r="KYM52" s="467"/>
      <c r="KYN52" s="467"/>
      <c r="KYO52" s="467"/>
      <c r="KYP52" s="467"/>
      <c r="KYQ52" s="467"/>
      <c r="KYR52" s="467"/>
      <c r="KYS52" s="467"/>
      <c r="KYT52" s="467"/>
      <c r="KYU52" s="467"/>
      <c r="KYV52" s="467"/>
      <c r="KYW52" s="467"/>
      <c r="KYX52" s="467"/>
      <c r="KYY52" s="467"/>
      <c r="KYZ52" s="467"/>
      <c r="KZA52" s="467"/>
      <c r="KZB52" s="467"/>
      <c r="KZC52" s="467"/>
      <c r="KZD52" s="467"/>
      <c r="KZE52" s="467"/>
      <c r="KZF52" s="467"/>
      <c r="KZG52" s="467"/>
      <c r="KZH52" s="467"/>
      <c r="KZI52" s="467"/>
      <c r="KZJ52" s="467"/>
      <c r="KZK52" s="467"/>
      <c r="KZL52" s="467"/>
      <c r="KZM52" s="467"/>
      <c r="KZN52" s="467"/>
      <c r="KZO52" s="467"/>
      <c r="KZP52" s="467"/>
      <c r="KZQ52" s="467"/>
      <c r="KZR52" s="467"/>
      <c r="KZS52" s="467"/>
      <c r="KZT52" s="467"/>
      <c r="KZU52" s="467"/>
      <c r="KZV52" s="467"/>
      <c r="KZW52" s="467"/>
      <c r="KZX52" s="467"/>
      <c r="KZY52" s="467"/>
      <c r="KZZ52" s="467"/>
      <c r="LAA52" s="467"/>
      <c r="LAB52" s="467"/>
      <c r="LAC52" s="467"/>
      <c r="LAD52" s="467"/>
      <c r="LAE52" s="467"/>
      <c r="LAF52" s="467"/>
      <c r="LAG52" s="467"/>
      <c r="LAH52" s="467"/>
      <c r="LAI52" s="467"/>
      <c r="LAJ52" s="467"/>
      <c r="LAK52" s="467"/>
      <c r="LAL52" s="467"/>
      <c r="LAM52" s="467"/>
      <c r="LAN52" s="467"/>
      <c r="LAO52" s="467"/>
      <c r="LAP52" s="467"/>
      <c r="LAQ52" s="467"/>
      <c r="LAR52" s="467"/>
      <c r="LAS52" s="467"/>
      <c r="LAT52" s="467"/>
      <c r="LAU52" s="467"/>
      <c r="LAV52" s="467"/>
      <c r="LAW52" s="467"/>
      <c r="LAX52" s="467"/>
      <c r="LAY52" s="467"/>
      <c r="LAZ52" s="467"/>
      <c r="LBA52" s="467"/>
      <c r="LBB52" s="467"/>
      <c r="LBC52" s="467"/>
      <c r="LBD52" s="467"/>
      <c r="LBE52" s="467"/>
      <c r="LBF52" s="467"/>
      <c r="LBG52" s="467"/>
      <c r="LBH52" s="467"/>
      <c r="LBI52" s="467"/>
      <c r="LBJ52" s="467"/>
      <c r="LBK52" s="467"/>
      <c r="LBL52" s="467"/>
      <c r="LBM52" s="467"/>
      <c r="LBN52" s="467"/>
      <c r="LBO52" s="467"/>
      <c r="LBP52" s="467"/>
      <c r="LBQ52" s="467"/>
      <c r="LBR52" s="467"/>
      <c r="LBS52" s="467"/>
      <c r="LBT52" s="467"/>
      <c r="LBU52" s="467"/>
      <c r="LBV52" s="467"/>
      <c r="LBW52" s="467"/>
      <c r="LBX52" s="467"/>
      <c r="LBY52" s="467"/>
      <c r="LBZ52" s="467"/>
      <c r="LCA52" s="467"/>
      <c r="LCB52" s="467"/>
      <c r="LCC52" s="467"/>
      <c r="LCD52" s="467"/>
      <c r="LCE52" s="467"/>
      <c r="LCF52" s="467"/>
      <c r="LCG52" s="467"/>
      <c r="LCH52" s="467"/>
      <c r="LCI52" s="467"/>
      <c r="LCJ52" s="467"/>
      <c r="LCK52" s="467"/>
      <c r="LCL52" s="467"/>
      <c r="LCM52" s="467"/>
      <c r="LCN52" s="467"/>
      <c r="LCO52" s="467"/>
      <c r="LCP52" s="467"/>
      <c r="LCQ52" s="467"/>
      <c r="LCR52" s="467"/>
      <c r="LCS52" s="467"/>
      <c r="LCT52" s="467"/>
      <c r="LCU52" s="467"/>
      <c r="LCV52" s="467"/>
      <c r="LCW52" s="467"/>
      <c r="LCX52" s="467"/>
      <c r="LCY52" s="467"/>
      <c r="LCZ52" s="467"/>
      <c r="LDA52" s="467"/>
      <c r="LDB52" s="467"/>
      <c r="LDC52" s="467"/>
      <c r="LDD52" s="467"/>
      <c r="LDE52" s="467"/>
      <c r="LDF52" s="467"/>
      <c r="LDG52" s="467"/>
      <c r="LDH52" s="467"/>
      <c r="LDI52" s="467"/>
      <c r="LDJ52" s="467"/>
      <c r="LDK52" s="467"/>
      <c r="LDL52" s="467"/>
      <c r="LDM52" s="467"/>
      <c r="LDN52" s="467"/>
      <c r="LDO52" s="467"/>
      <c r="LDP52" s="467"/>
      <c r="LDQ52" s="467"/>
      <c r="LDR52" s="467"/>
      <c r="LDS52" s="467"/>
      <c r="LDT52" s="467"/>
      <c r="LDU52" s="467"/>
      <c r="LDV52" s="467"/>
      <c r="LDW52" s="467"/>
      <c r="LDX52" s="467"/>
      <c r="LDY52" s="467"/>
      <c r="LDZ52" s="467"/>
      <c r="LEA52" s="467"/>
      <c r="LEB52" s="467"/>
      <c r="LEC52" s="467"/>
      <c r="LED52" s="467"/>
      <c r="LEE52" s="467"/>
      <c r="LEF52" s="467"/>
      <c r="LEG52" s="467"/>
      <c r="LEH52" s="467"/>
      <c r="LEI52" s="467"/>
      <c r="LEJ52" s="467"/>
      <c r="LEK52" s="467"/>
      <c r="LEL52" s="467"/>
      <c r="LEM52" s="467"/>
      <c r="LEN52" s="467"/>
      <c r="LEO52" s="467"/>
      <c r="LEP52" s="467"/>
      <c r="LEQ52" s="467"/>
      <c r="LER52" s="467"/>
      <c r="LES52" s="467"/>
      <c r="LET52" s="467"/>
      <c r="LEU52" s="467"/>
      <c r="LEV52" s="467"/>
      <c r="LEW52" s="467"/>
      <c r="LEX52" s="467"/>
      <c r="LEY52" s="467"/>
      <c r="LEZ52" s="467"/>
      <c r="LFA52" s="467"/>
      <c r="LFB52" s="467"/>
      <c r="LFC52" s="467"/>
      <c r="LFD52" s="467"/>
      <c r="LFE52" s="467"/>
      <c r="LFF52" s="467"/>
      <c r="LFG52" s="467"/>
      <c r="LFH52" s="467"/>
      <c r="LFI52" s="467"/>
      <c r="LFJ52" s="467"/>
      <c r="LFK52" s="467"/>
      <c r="LFL52" s="467"/>
      <c r="LFM52" s="467"/>
      <c r="LFN52" s="467"/>
      <c r="LFO52" s="467"/>
      <c r="LFP52" s="467"/>
      <c r="LFQ52" s="467"/>
      <c r="LFR52" s="467"/>
      <c r="LFS52" s="467"/>
      <c r="LFT52" s="467"/>
      <c r="LFU52" s="467"/>
      <c r="LFV52" s="467"/>
      <c r="LFW52" s="467"/>
      <c r="LFX52" s="467"/>
      <c r="LFY52" s="467"/>
      <c r="LFZ52" s="467"/>
      <c r="LGA52" s="467"/>
      <c r="LGB52" s="467"/>
      <c r="LGC52" s="467"/>
      <c r="LGD52" s="467"/>
      <c r="LGE52" s="467"/>
      <c r="LGF52" s="467"/>
      <c r="LGG52" s="467"/>
      <c r="LGH52" s="467"/>
      <c r="LGI52" s="467"/>
      <c r="LGJ52" s="467"/>
      <c r="LGK52" s="467"/>
      <c r="LGL52" s="467"/>
      <c r="LGM52" s="467"/>
      <c r="LGN52" s="467"/>
      <c r="LGO52" s="467"/>
      <c r="LGP52" s="467"/>
      <c r="LGQ52" s="467"/>
      <c r="LGR52" s="467"/>
      <c r="LGS52" s="467"/>
      <c r="LGT52" s="467"/>
      <c r="LGU52" s="467"/>
      <c r="LGV52" s="467"/>
      <c r="LGW52" s="467"/>
      <c r="LGX52" s="467"/>
      <c r="LGY52" s="467"/>
      <c r="LGZ52" s="467"/>
      <c r="LHA52" s="467"/>
      <c r="LHB52" s="467"/>
      <c r="LHC52" s="467"/>
      <c r="LHD52" s="467"/>
      <c r="LHE52" s="467"/>
      <c r="LHF52" s="467"/>
      <c r="LHG52" s="467"/>
      <c r="LHH52" s="467"/>
      <c r="LHI52" s="467"/>
      <c r="LHJ52" s="467"/>
      <c r="LHK52" s="467"/>
      <c r="LHL52" s="467"/>
      <c r="LHM52" s="467"/>
      <c r="LHN52" s="467"/>
      <c r="LHO52" s="467"/>
      <c r="LHP52" s="467"/>
      <c r="LHQ52" s="467"/>
      <c r="LHR52" s="467"/>
      <c r="LHS52" s="467"/>
      <c r="LHT52" s="467"/>
      <c r="LHU52" s="467"/>
      <c r="LHV52" s="467"/>
      <c r="LHW52" s="467"/>
      <c r="LHX52" s="467"/>
      <c r="LHY52" s="467"/>
      <c r="LHZ52" s="467"/>
      <c r="LIA52" s="467"/>
      <c r="LIB52" s="467"/>
      <c r="LIC52" s="467"/>
      <c r="LID52" s="467"/>
      <c r="LIE52" s="467"/>
      <c r="LIF52" s="467"/>
      <c r="LIG52" s="467"/>
      <c r="LIH52" s="467"/>
      <c r="LII52" s="467"/>
      <c r="LIJ52" s="467"/>
      <c r="LIK52" s="467"/>
      <c r="LIL52" s="467"/>
      <c r="LIM52" s="467"/>
      <c r="LIN52" s="467"/>
      <c r="LIO52" s="467"/>
      <c r="LIP52" s="467"/>
      <c r="LIQ52" s="467"/>
      <c r="LIR52" s="467"/>
      <c r="LIS52" s="467"/>
      <c r="LIT52" s="467"/>
      <c r="LIU52" s="467"/>
      <c r="LIV52" s="467"/>
      <c r="LIW52" s="467"/>
      <c r="LIX52" s="467"/>
      <c r="LIY52" s="467"/>
      <c r="LIZ52" s="467"/>
      <c r="LJA52" s="467"/>
      <c r="LJB52" s="467"/>
      <c r="LJC52" s="467"/>
      <c r="LJD52" s="467"/>
      <c r="LJE52" s="467"/>
      <c r="LJF52" s="467"/>
      <c r="LJG52" s="467"/>
      <c r="LJH52" s="467"/>
      <c r="LJI52" s="467"/>
      <c r="LJJ52" s="467"/>
      <c r="LJK52" s="467"/>
      <c r="LJL52" s="467"/>
      <c r="LJM52" s="467"/>
      <c r="LJN52" s="467"/>
      <c r="LJO52" s="467"/>
      <c r="LJP52" s="467"/>
      <c r="LJQ52" s="467"/>
      <c r="LJR52" s="467"/>
      <c r="LJS52" s="467"/>
      <c r="LJT52" s="467"/>
      <c r="LJU52" s="467"/>
      <c r="LJV52" s="467"/>
      <c r="LJW52" s="467"/>
      <c r="LJX52" s="467"/>
      <c r="LJY52" s="467"/>
      <c r="LJZ52" s="467"/>
      <c r="LKA52" s="467"/>
      <c r="LKB52" s="467"/>
      <c r="LKC52" s="467"/>
      <c r="LKD52" s="467"/>
      <c r="LKE52" s="467"/>
      <c r="LKF52" s="467"/>
      <c r="LKG52" s="467"/>
      <c r="LKH52" s="467"/>
      <c r="LKI52" s="467"/>
      <c r="LKJ52" s="467"/>
      <c r="LKK52" s="467"/>
      <c r="LKL52" s="467"/>
      <c r="LKM52" s="467"/>
      <c r="LKN52" s="467"/>
      <c r="LKO52" s="467"/>
      <c r="LKP52" s="467"/>
      <c r="LKQ52" s="467"/>
      <c r="LKR52" s="467"/>
      <c r="LKS52" s="467"/>
      <c r="LKT52" s="467"/>
      <c r="LKU52" s="467"/>
      <c r="LKV52" s="467"/>
      <c r="LKW52" s="467"/>
      <c r="LKX52" s="467"/>
      <c r="LKY52" s="467"/>
      <c r="LKZ52" s="467"/>
      <c r="LLA52" s="467"/>
      <c r="LLB52" s="467"/>
      <c r="LLC52" s="467"/>
      <c r="LLD52" s="467"/>
      <c r="LLE52" s="467"/>
      <c r="LLF52" s="467"/>
      <c r="LLG52" s="467"/>
      <c r="LLH52" s="467"/>
      <c r="LLI52" s="467"/>
      <c r="LLJ52" s="467"/>
      <c r="LLK52" s="467"/>
      <c r="LLL52" s="467"/>
      <c r="LLM52" s="467"/>
      <c r="LLN52" s="467"/>
      <c r="LLO52" s="467"/>
      <c r="LLP52" s="467"/>
      <c r="LLQ52" s="467"/>
      <c r="LLR52" s="467"/>
      <c r="LLS52" s="467"/>
      <c r="LLT52" s="467"/>
      <c r="LLU52" s="467"/>
      <c r="LLV52" s="467"/>
      <c r="LLW52" s="467"/>
      <c r="LLX52" s="467"/>
      <c r="LLY52" s="467"/>
      <c r="LLZ52" s="467"/>
      <c r="LMA52" s="467"/>
      <c r="LMB52" s="467"/>
      <c r="LMC52" s="467"/>
      <c r="LMD52" s="467"/>
      <c r="LME52" s="467"/>
      <c r="LMF52" s="467"/>
      <c r="LMG52" s="467"/>
      <c r="LMH52" s="467"/>
      <c r="LMI52" s="467"/>
      <c r="LMJ52" s="467"/>
      <c r="LMK52" s="467"/>
      <c r="LML52" s="467"/>
      <c r="LMM52" s="467"/>
      <c r="LMN52" s="467"/>
      <c r="LMO52" s="467"/>
      <c r="LMP52" s="467"/>
      <c r="LMQ52" s="467"/>
      <c r="LMR52" s="467"/>
      <c r="LMS52" s="467"/>
      <c r="LMT52" s="467"/>
      <c r="LMU52" s="467"/>
      <c r="LMV52" s="467"/>
      <c r="LMW52" s="467"/>
      <c r="LMX52" s="467"/>
      <c r="LMY52" s="467"/>
      <c r="LMZ52" s="467"/>
      <c r="LNA52" s="467"/>
      <c r="LNB52" s="467"/>
      <c r="LNC52" s="467"/>
      <c r="LND52" s="467"/>
      <c r="LNE52" s="467"/>
      <c r="LNF52" s="467"/>
      <c r="LNG52" s="467"/>
      <c r="LNH52" s="467"/>
      <c r="LNI52" s="467"/>
      <c r="LNJ52" s="467"/>
      <c r="LNK52" s="467"/>
      <c r="LNL52" s="467"/>
      <c r="LNM52" s="467"/>
      <c r="LNN52" s="467"/>
      <c r="LNO52" s="467"/>
      <c r="LNP52" s="467"/>
      <c r="LNQ52" s="467"/>
      <c r="LNR52" s="467"/>
      <c r="LNS52" s="467"/>
      <c r="LNT52" s="467"/>
      <c r="LNU52" s="467"/>
      <c r="LNV52" s="467"/>
      <c r="LNW52" s="467"/>
      <c r="LNX52" s="467"/>
      <c r="LNY52" s="467"/>
      <c r="LNZ52" s="467"/>
      <c r="LOA52" s="467"/>
      <c r="LOB52" s="467"/>
      <c r="LOC52" s="467"/>
      <c r="LOD52" s="467"/>
      <c r="LOE52" s="467"/>
      <c r="LOF52" s="467"/>
      <c r="LOG52" s="467"/>
      <c r="LOH52" s="467"/>
      <c r="LOI52" s="467"/>
      <c r="LOJ52" s="467"/>
      <c r="LOK52" s="467"/>
      <c r="LOL52" s="467"/>
      <c r="LOM52" s="467"/>
      <c r="LON52" s="467"/>
      <c r="LOO52" s="467"/>
      <c r="LOP52" s="467"/>
      <c r="LOQ52" s="467"/>
      <c r="LOR52" s="467"/>
      <c r="LOS52" s="467"/>
      <c r="LOT52" s="467"/>
      <c r="LOU52" s="467"/>
      <c r="LOV52" s="467"/>
      <c r="LOW52" s="467"/>
      <c r="LOX52" s="467"/>
      <c r="LOY52" s="467"/>
      <c r="LOZ52" s="467"/>
      <c r="LPA52" s="467"/>
      <c r="LPB52" s="467"/>
      <c r="LPC52" s="467"/>
      <c r="LPD52" s="467"/>
      <c r="LPE52" s="467"/>
      <c r="LPF52" s="467"/>
      <c r="LPG52" s="467"/>
      <c r="LPH52" s="467"/>
      <c r="LPI52" s="467"/>
      <c r="LPJ52" s="467"/>
      <c r="LPK52" s="467"/>
      <c r="LPL52" s="467"/>
      <c r="LPM52" s="467"/>
      <c r="LPN52" s="467"/>
      <c r="LPO52" s="467"/>
      <c r="LPP52" s="467"/>
      <c r="LPQ52" s="467"/>
      <c r="LPR52" s="467"/>
      <c r="LPS52" s="467"/>
      <c r="LPT52" s="467"/>
      <c r="LPU52" s="467"/>
      <c r="LPV52" s="467"/>
      <c r="LPW52" s="467"/>
      <c r="LPX52" s="467"/>
      <c r="LPY52" s="467"/>
      <c r="LPZ52" s="467"/>
      <c r="LQA52" s="467"/>
      <c r="LQB52" s="467"/>
      <c r="LQC52" s="467"/>
      <c r="LQD52" s="467"/>
      <c r="LQE52" s="467"/>
      <c r="LQF52" s="467"/>
      <c r="LQG52" s="467"/>
      <c r="LQH52" s="467"/>
      <c r="LQI52" s="467"/>
      <c r="LQJ52" s="467"/>
      <c r="LQK52" s="467"/>
      <c r="LQL52" s="467"/>
      <c r="LQM52" s="467"/>
      <c r="LQN52" s="467"/>
      <c r="LQO52" s="467"/>
      <c r="LQP52" s="467"/>
      <c r="LQQ52" s="467"/>
      <c r="LQR52" s="467"/>
      <c r="LQS52" s="467"/>
      <c r="LQT52" s="467"/>
      <c r="LQU52" s="467"/>
      <c r="LQV52" s="467"/>
      <c r="LQW52" s="467"/>
      <c r="LQX52" s="467"/>
      <c r="LQY52" s="467"/>
      <c r="LQZ52" s="467"/>
      <c r="LRA52" s="467"/>
      <c r="LRB52" s="467"/>
      <c r="LRC52" s="467"/>
      <c r="LRD52" s="467"/>
      <c r="LRE52" s="467"/>
      <c r="LRF52" s="467"/>
      <c r="LRG52" s="467"/>
      <c r="LRH52" s="467"/>
      <c r="LRI52" s="467"/>
      <c r="LRJ52" s="467"/>
      <c r="LRK52" s="467"/>
      <c r="LRL52" s="467"/>
      <c r="LRM52" s="467"/>
      <c r="LRN52" s="467"/>
      <c r="LRO52" s="467"/>
      <c r="LRP52" s="467"/>
      <c r="LRQ52" s="467"/>
      <c r="LRR52" s="467"/>
      <c r="LRS52" s="467"/>
      <c r="LRT52" s="467"/>
      <c r="LRU52" s="467"/>
      <c r="LRV52" s="467"/>
      <c r="LRW52" s="467"/>
      <c r="LRX52" s="467"/>
      <c r="LRY52" s="467"/>
      <c r="LRZ52" s="467"/>
      <c r="LSA52" s="467"/>
      <c r="LSB52" s="467"/>
      <c r="LSC52" s="467"/>
      <c r="LSD52" s="467"/>
      <c r="LSE52" s="467"/>
      <c r="LSF52" s="467"/>
      <c r="LSG52" s="467"/>
      <c r="LSH52" s="467"/>
      <c r="LSI52" s="467"/>
      <c r="LSJ52" s="467"/>
      <c r="LSK52" s="467"/>
      <c r="LSL52" s="467"/>
      <c r="LSM52" s="467"/>
      <c r="LSN52" s="467"/>
      <c r="LSO52" s="467"/>
      <c r="LSP52" s="467"/>
      <c r="LSQ52" s="467"/>
      <c r="LSR52" s="467"/>
      <c r="LSS52" s="467"/>
      <c r="LST52" s="467"/>
      <c r="LSU52" s="467"/>
      <c r="LSV52" s="467"/>
      <c r="LSW52" s="467"/>
      <c r="LSX52" s="467"/>
      <c r="LSY52" s="467"/>
      <c r="LSZ52" s="467"/>
      <c r="LTA52" s="467"/>
      <c r="LTB52" s="467"/>
      <c r="LTC52" s="467"/>
      <c r="LTD52" s="467"/>
      <c r="LTE52" s="467"/>
      <c r="LTF52" s="467"/>
      <c r="LTG52" s="467"/>
      <c r="LTH52" s="467"/>
      <c r="LTI52" s="467"/>
      <c r="LTJ52" s="467"/>
      <c r="LTK52" s="467"/>
      <c r="LTL52" s="467"/>
      <c r="LTM52" s="467"/>
      <c r="LTN52" s="467"/>
      <c r="LTO52" s="467"/>
      <c r="LTP52" s="467"/>
      <c r="LTQ52" s="467"/>
      <c r="LTR52" s="467"/>
      <c r="LTS52" s="467"/>
      <c r="LTT52" s="467"/>
      <c r="LTU52" s="467"/>
      <c r="LTV52" s="467"/>
      <c r="LTW52" s="467"/>
      <c r="LTX52" s="467"/>
      <c r="LTY52" s="467"/>
      <c r="LTZ52" s="467"/>
      <c r="LUA52" s="467"/>
      <c r="LUB52" s="467"/>
      <c r="LUC52" s="467"/>
      <c r="LUD52" s="467"/>
      <c r="LUE52" s="467"/>
      <c r="LUF52" s="467"/>
      <c r="LUG52" s="467"/>
      <c r="LUH52" s="467"/>
      <c r="LUI52" s="467"/>
      <c r="LUJ52" s="467"/>
      <c r="LUK52" s="467"/>
      <c r="LUL52" s="467"/>
      <c r="LUM52" s="467"/>
      <c r="LUN52" s="467"/>
      <c r="LUO52" s="467"/>
      <c r="LUP52" s="467"/>
      <c r="LUQ52" s="467"/>
      <c r="LUR52" s="467"/>
      <c r="LUS52" s="467"/>
      <c r="LUT52" s="467"/>
      <c r="LUU52" s="467"/>
      <c r="LUV52" s="467"/>
      <c r="LUW52" s="467"/>
      <c r="LUX52" s="467"/>
      <c r="LUY52" s="467"/>
      <c r="LUZ52" s="467"/>
      <c r="LVA52" s="467"/>
      <c r="LVB52" s="467"/>
      <c r="LVC52" s="467"/>
      <c r="LVD52" s="467"/>
      <c r="LVE52" s="467"/>
      <c r="LVF52" s="467"/>
      <c r="LVG52" s="467"/>
      <c r="LVH52" s="467"/>
      <c r="LVI52" s="467"/>
      <c r="LVJ52" s="467"/>
      <c r="LVK52" s="467"/>
      <c r="LVL52" s="467"/>
      <c r="LVM52" s="467"/>
      <c r="LVN52" s="467"/>
      <c r="LVO52" s="467"/>
      <c r="LVP52" s="467"/>
      <c r="LVQ52" s="467"/>
      <c r="LVR52" s="467"/>
      <c r="LVS52" s="467"/>
      <c r="LVT52" s="467"/>
      <c r="LVU52" s="467"/>
      <c r="LVV52" s="467"/>
      <c r="LVW52" s="467"/>
      <c r="LVX52" s="467"/>
      <c r="LVY52" s="467"/>
      <c r="LVZ52" s="467"/>
      <c r="LWA52" s="467"/>
      <c r="LWB52" s="467"/>
      <c r="LWC52" s="467"/>
      <c r="LWD52" s="467"/>
      <c r="LWE52" s="467"/>
      <c r="LWF52" s="467"/>
      <c r="LWG52" s="467"/>
      <c r="LWH52" s="467"/>
      <c r="LWI52" s="467"/>
      <c r="LWJ52" s="467"/>
      <c r="LWK52" s="467"/>
      <c r="LWL52" s="467"/>
      <c r="LWM52" s="467"/>
      <c r="LWN52" s="467"/>
      <c r="LWO52" s="467"/>
      <c r="LWP52" s="467"/>
      <c r="LWQ52" s="467"/>
      <c r="LWR52" s="467"/>
      <c r="LWS52" s="467"/>
      <c r="LWT52" s="467"/>
      <c r="LWU52" s="467"/>
      <c r="LWV52" s="467"/>
      <c r="LWW52" s="467"/>
      <c r="LWX52" s="467"/>
      <c r="LWY52" s="467"/>
      <c r="LWZ52" s="467"/>
      <c r="LXA52" s="467"/>
      <c r="LXB52" s="467"/>
      <c r="LXC52" s="467"/>
      <c r="LXD52" s="467"/>
      <c r="LXE52" s="467"/>
      <c r="LXF52" s="467"/>
      <c r="LXG52" s="467"/>
      <c r="LXH52" s="467"/>
      <c r="LXI52" s="467"/>
      <c r="LXJ52" s="467"/>
      <c r="LXK52" s="467"/>
      <c r="LXL52" s="467"/>
      <c r="LXM52" s="467"/>
      <c r="LXN52" s="467"/>
      <c r="LXO52" s="467"/>
      <c r="LXP52" s="467"/>
      <c r="LXQ52" s="467"/>
      <c r="LXR52" s="467"/>
      <c r="LXS52" s="467"/>
      <c r="LXT52" s="467"/>
      <c r="LXU52" s="467"/>
      <c r="LXV52" s="467"/>
      <c r="LXW52" s="467"/>
      <c r="LXX52" s="467"/>
      <c r="LXY52" s="467"/>
      <c r="LXZ52" s="467"/>
      <c r="LYA52" s="467"/>
      <c r="LYB52" s="467"/>
      <c r="LYC52" s="467"/>
      <c r="LYD52" s="467"/>
      <c r="LYE52" s="467"/>
      <c r="LYF52" s="467"/>
      <c r="LYG52" s="467"/>
      <c r="LYH52" s="467"/>
      <c r="LYI52" s="467"/>
      <c r="LYJ52" s="467"/>
      <c r="LYK52" s="467"/>
      <c r="LYL52" s="467"/>
      <c r="LYM52" s="467"/>
      <c r="LYN52" s="467"/>
      <c r="LYO52" s="467"/>
      <c r="LYP52" s="467"/>
      <c r="LYQ52" s="467"/>
      <c r="LYR52" s="467"/>
      <c r="LYS52" s="467"/>
      <c r="LYT52" s="467"/>
      <c r="LYU52" s="467"/>
      <c r="LYV52" s="467"/>
      <c r="LYW52" s="467"/>
      <c r="LYX52" s="467"/>
      <c r="LYY52" s="467"/>
      <c r="LYZ52" s="467"/>
      <c r="LZA52" s="467"/>
      <c r="LZB52" s="467"/>
      <c r="LZC52" s="467"/>
      <c r="LZD52" s="467"/>
      <c r="LZE52" s="467"/>
      <c r="LZF52" s="467"/>
      <c r="LZG52" s="467"/>
      <c r="LZH52" s="467"/>
      <c r="LZI52" s="467"/>
      <c r="LZJ52" s="467"/>
      <c r="LZK52" s="467"/>
      <c r="LZL52" s="467"/>
      <c r="LZM52" s="467"/>
      <c r="LZN52" s="467"/>
      <c r="LZO52" s="467"/>
      <c r="LZP52" s="467"/>
      <c r="LZQ52" s="467"/>
      <c r="LZR52" s="467"/>
      <c r="LZS52" s="467"/>
      <c r="LZT52" s="467"/>
      <c r="LZU52" s="467"/>
      <c r="LZV52" s="467"/>
      <c r="LZW52" s="467"/>
      <c r="LZX52" s="467"/>
      <c r="LZY52" s="467"/>
      <c r="LZZ52" s="467"/>
      <c r="MAA52" s="467"/>
      <c r="MAB52" s="467"/>
      <c r="MAC52" s="467"/>
      <c r="MAD52" s="467"/>
      <c r="MAE52" s="467"/>
      <c r="MAF52" s="467"/>
      <c r="MAG52" s="467"/>
      <c r="MAH52" s="467"/>
      <c r="MAI52" s="467"/>
      <c r="MAJ52" s="467"/>
      <c r="MAK52" s="467"/>
      <c r="MAL52" s="467"/>
      <c r="MAM52" s="467"/>
      <c r="MAN52" s="467"/>
      <c r="MAO52" s="467"/>
      <c r="MAP52" s="467"/>
      <c r="MAQ52" s="467"/>
      <c r="MAR52" s="467"/>
      <c r="MAS52" s="467"/>
      <c r="MAT52" s="467"/>
      <c r="MAU52" s="467"/>
      <c r="MAV52" s="467"/>
      <c r="MAW52" s="467"/>
      <c r="MAX52" s="467"/>
      <c r="MAY52" s="467"/>
      <c r="MAZ52" s="467"/>
      <c r="MBA52" s="467"/>
      <c r="MBB52" s="467"/>
      <c r="MBC52" s="467"/>
      <c r="MBD52" s="467"/>
      <c r="MBE52" s="467"/>
      <c r="MBF52" s="467"/>
      <c r="MBG52" s="467"/>
      <c r="MBH52" s="467"/>
      <c r="MBI52" s="467"/>
      <c r="MBJ52" s="467"/>
      <c r="MBK52" s="467"/>
      <c r="MBL52" s="467"/>
      <c r="MBM52" s="467"/>
      <c r="MBN52" s="467"/>
      <c r="MBO52" s="467"/>
      <c r="MBP52" s="467"/>
      <c r="MBQ52" s="467"/>
      <c r="MBR52" s="467"/>
      <c r="MBS52" s="467"/>
      <c r="MBT52" s="467"/>
      <c r="MBU52" s="467"/>
      <c r="MBV52" s="467"/>
      <c r="MBW52" s="467"/>
      <c r="MBX52" s="467"/>
      <c r="MBY52" s="467"/>
      <c r="MBZ52" s="467"/>
      <c r="MCA52" s="467"/>
      <c r="MCB52" s="467"/>
      <c r="MCC52" s="467"/>
      <c r="MCD52" s="467"/>
      <c r="MCE52" s="467"/>
      <c r="MCF52" s="467"/>
      <c r="MCG52" s="467"/>
      <c r="MCH52" s="467"/>
      <c r="MCI52" s="467"/>
      <c r="MCJ52" s="467"/>
      <c r="MCK52" s="467"/>
      <c r="MCL52" s="467"/>
      <c r="MCM52" s="467"/>
      <c r="MCN52" s="467"/>
      <c r="MCO52" s="467"/>
      <c r="MCP52" s="467"/>
      <c r="MCQ52" s="467"/>
      <c r="MCR52" s="467"/>
      <c r="MCS52" s="467"/>
      <c r="MCT52" s="467"/>
      <c r="MCU52" s="467"/>
      <c r="MCV52" s="467"/>
      <c r="MCW52" s="467"/>
      <c r="MCX52" s="467"/>
      <c r="MCY52" s="467"/>
      <c r="MCZ52" s="467"/>
      <c r="MDA52" s="467"/>
      <c r="MDB52" s="467"/>
      <c r="MDC52" s="467"/>
      <c r="MDD52" s="467"/>
      <c r="MDE52" s="467"/>
      <c r="MDF52" s="467"/>
      <c r="MDG52" s="467"/>
      <c r="MDH52" s="467"/>
      <c r="MDI52" s="467"/>
      <c r="MDJ52" s="467"/>
      <c r="MDK52" s="467"/>
      <c r="MDL52" s="467"/>
      <c r="MDM52" s="467"/>
      <c r="MDN52" s="467"/>
      <c r="MDO52" s="467"/>
      <c r="MDP52" s="467"/>
      <c r="MDQ52" s="467"/>
      <c r="MDR52" s="467"/>
      <c r="MDS52" s="467"/>
      <c r="MDT52" s="467"/>
      <c r="MDU52" s="467"/>
      <c r="MDV52" s="467"/>
      <c r="MDW52" s="467"/>
      <c r="MDX52" s="467"/>
      <c r="MDY52" s="467"/>
      <c r="MDZ52" s="467"/>
      <c r="MEA52" s="467"/>
      <c r="MEB52" s="467"/>
      <c r="MEC52" s="467"/>
      <c r="MED52" s="467"/>
      <c r="MEE52" s="467"/>
      <c r="MEF52" s="467"/>
      <c r="MEG52" s="467"/>
      <c r="MEH52" s="467"/>
      <c r="MEI52" s="467"/>
      <c r="MEJ52" s="467"/>
      <c r="MEK52" s="467"/>
      <c r="MEL52" s="467"/>
      <c r="MEM52" s="467"/>
      <c r="MEN52" s="467"/>
      <c r="MEO52" s="467"/>
      <c r="MEP52" s="467"/>
      <c r="MEQ52" s="467"/>
      <c r="MER52" s="467"/>
      <c r="MES52" s="467"/>
      <c r="MET52" s="467"/>
      <c r="MEU52" s="467"/>
      <c r="MEV52" s="467"/>
      <c r="MEW52" s="467"/>
      <c r="MEX52" s="467"/>
      <c r="MEY52" s="467"/>
      <c r="MEZ52" s="467"/>
      <c r="MFA52" s="467"/>
      <c r="MFB52" s="467"/>
      <c r="MFC52" s="467"/>
      <c r="MFD52" s="467"/>
      <c r="MFE52" s="467"/>
      <c r="MFF52" s="467"/>
      <c r="MFG52" s="467"/>
      <c r="MFH52" s="467"/>
      <c r="MFI52" s="467"/>
      <c r="MFJ52" s="467"/>
      <c r="MFK52" s="467"/>
      <c r="MFL52" s="467"/>
      <c r="MFM52" s="467"/>
      <c r="MFN52" s="467"/>
      <c r="MFO52" s="467"/>
      <c r="MFP52" s="467"/>
      <c r="MFQ52" s="467"/>
      <c r="MFR52" s="467"/>
      <c r="MFS52" s="467"/>
      <c r="MFT52" s="467"/>
      <c r="MFU52" s="467"/>
      <c r="MFV52" s="467"/>
      <c r="MFW52" s="467"/>
      <c r="MFX52" s="467"/>
      <c r="MFY52" s="467"/>
      <c r="MFZ52" s="467"/>
      <c r="MGA52" s="467"/>
      <c r="MGB52" s="467"/>
      <c r="MGC52" s="467"/>
      <c r="MGD52" s="467"/>
      <c r="MGE52" s="467"/>
      <c r="MGF52" s="467"/>
      <c r="MGG52" s="467"/>
      <c r="MGH52" s="467"/>
      <c r="MGI52" s="467"/>
      <c r="MGJ52" s="467"/>
      <c r="MGK52" s="467"/>
      <c r="MGL52" s="467"/>
      <c r="MGM52" s="467"/>
      <c r="MGN52" s="467"/>
      <c r="MGO52" s="467"/>
      <c r="MGP52" s="467"/>
      <c r="MGQ52" s="467"/>
      <c r="MGR52" s="467"/>
      <c r="MGS52" s="467"/>
      <c r="MGT52" s="467"/>
      <c r="MGU52" s="467"/>
      <c r="MGV52" s="467"/>
      <c r="MGW52" s="467"/>
      <c r="MGX52" s="467"/>
      <c r="MGY52" s="467"/>
      <c r="MGZ52" s="467"/>
      <c r="MHA52" s="467"/>
      <c r="MHB52" s="467"/>
      <c r="MHC52" s="467"/>
      <c r="MHD52" s="467"/>
      <c r="MHE52" s="467"/>
      <c r="MHF52" s="467"/>
      <c r="MHG52" s="467"/>
      <c r="MHH52" s="467"/>
      <c r="MHI52" s="467"/>
      <c r="MHJ52" s="467"/>
      <c r="MHK52" s="467"/>
      <c r="MHL52" s="467"/>
      <c r="MHM52" s="467"/>
      <c r="MHN52" s="467"/>
      <c r="MHO52" s="467"/>
      <c r="MHP52" s="467"/>
      <c r="MHQ52" s="467"/>
      <c r="MHR52" s="467"/>
      <c r="MHS52" s="467"/>
      <c r="MHT52" s="467"/>
      <c r="MHU52" s="467"/>
      <c r="MHV52" s="467"/>
      <c r="MHW52" s="467"/>
      <c r="MHX52" s="467"/>
      <c r="MHY52" s="467"/>
      <c r="MHZ52" s="467"/>
      <c r="MIA52" s="467"/>
      <c r="MIB52" s="467"/>
      <c r="MIC52" s="467"/>
      <c r="MID52" s="467"/>
      <c r="MIE52" s="467"/>
      <c r="MIF52" s="467"/>
      <c r="MIG52" s="467"/>
      <c r="MIH52" s="467"/>
      <c r="MII52" s="467"/>
      <c r="MIJ52" s="467"/>
      <c r="MIK52" s="467"/>
      <c r="MIL52" s="467"/>
      <c r="MIM52" s="467"/>
      <c r="MIN52" s="467"/>
      <c r="MIO52" s="467"/>
      <c r="MIP52" s="467"/>
      <c r="MIQ52" s="467"/>
      <c r="MIR52" s="467"/>
      <c r="MIS52" s="467"/>
      <c r="MIT52" s="467"/>
      <c r="MIU52" s="467"/>
      <c r="MIV52" s="467"/>
      <c r="MIW52" s="467"/>
      <c r="MIX52" s="467"/>
      <c r="MIY52" s="467"/>
      <c r="MIZ52" s="467"/>
      <c r="MJA52" s="467"/>
      <c r="MJB52" s="467"/>
      <c r="MJC52" s="467"/>
      <c r="MJD52" s="467"/>
      <c r="MJE52" s="467"/>
      <c r="MJF52" s="467"/>
      <c r="MJG52" s="467"/>
      <c r="MJH52" s="467"/>
      <c r="MJI52" s="467"/>
      <c r="MJJ52" s="467"/>
      <c r="MJK52" s="467"/>
      <c r="MJL52" s="467"/>
      <c r="MJM52" s="467"/>
      <c r="MJN52" s="467"/>
      <c r="MJO52" s="467"/>
      <c r="MJP52" s="467"/>
      <c r="MJQ52" s="467"/>
      <c r="MJR52" s="467"/>
      <c r="MJS52" s="467"/>
      <c r="MJT52" s="467"/>
      <c r="MJU52" s="467"/>
      <c r="MJV52" s="467"/>
      <c r="MJW52" s="467"/>
      <c r="MJX52" s="467"/>
      <c r="MJY52" s="467"/>
      <c r="MJZ52" s="467"/>
      <c r="MKA52" s="467"/>
      <c r="MKB52" s="467"/>
      <c r="MKC52" s="467"/>
      <c r="MKD52" s="467"/>
      <c r="MKE52" s="467"/>
      <c r="MKF52" s="467"/>
      <c r="MKG52" s="467"/>
      <c r="MKH52" s="467"/>
      <c r="MKI52" s="467"/>
      <c r="MKJ52" s="467"/>
      <c r="MKK52" s="467"/>
      <c r="MKL52" s="467"/>
      <c r="MKM52" s="467"/>
      <c r="MKN52" s="467"/>
      <c r="MKO52" s="467"/>
      <c r="MKP52" s="467"/>
      <c r="MKQ52" s="467"/>
      <c r="MKR52" s="467"/>
      <c r="MKS52" s="467"/>
      <c r="MKT52" s="467"/>
      <c r="MKU52" s="467"/>
      <c r="MKV52" s="467"/>
      <c r="MKW52" s="467"/>
      <c r="MKX52" s="467"/>
      <c r="MKY52" s="467"/>
      <c r="MKZ52" s="467"/>
      <c r="MLA52" s="467"/>
      <c r="MLB52" s="467"/>
      <c r="MLC52" s="467"/>
      <c r="MLD52" s="467"/>
      <c r="MLE52" s="467"/>
      <c r="MLF52" s="467"/>
      <c r="MLG52" s="467"/>
      <c r="MLH52" s="467"/>
      <c r="MLI52" s="467"/>
      <c r="MLJ52" s="467"/>
      <c r="MLK52" s="467"/>
      <c r="MLL52" s="467"/>
      <c r="MLM52" s="467"/>
      <c r="MLN52" s="467"/>
      <c r="MLO52" s="467"/>
      <c r="MLP52" s="467"/>
      <c r="MLQ52" s="467"/>
      <c r="MLR52" s="467"/>
      <c r="MLS52" s="467"/>
      <c r="MLT52" s="467"/>
      <c r="MLU52" s="467"/>
      <c r="MLV52" s="467"/>
      <c r="MLW52" s="467"/>
      <c r="MLX52" s="467"/>
      <c r="MLY52" s="467"/>
      <c r="MLZ52" s="467"/>
      <c r="MMA52" s="467"/>
      <c r="MMB52" s="467"/>
      <c r="MMC52" s="467"/>
      <c r="MMD52" s="467"/>
      <c r="MME52" s="467"/>
      <c r="MMF52" s="467"/>
      <c r="MMG52" s="467"/>
      <c r="MMH52" s="467"/>
      <c r="MMI52" s="467"/>
      <c r="MMJ52" s="467"/>
      <c r="MMK52" s="467"/>
      <c r="MML52" s="467"/>
      <c r="MMM52" s="467"/>
      <c r="MMN52" s="467"/>
      <c r="MMO52" s="467"/>
      <c r="MMP52" s="467"/>
      <c r="MMQ52" s="467"/>
      <c r="MMR52" s="467"/>
      <c r="MMS52" s="467"/>
      <c r="MMT52" s="467"/>
      <c r="MMU52" s="467"/>
      <c r="MMV52" s="467"/>
      <c r="MMW52" s="467"/>
      <c r="MMX52" s="467"/>
      <c r="MMY52" s="467"/>
      <c r="MMZ52" s="467"/>
      <c r="MNA52" s="467"/>
      <c r="MNB52" s="467"/>
      <c r="MNC52" s="467"/>
      <c r="MND52" s="467"/>
      <c r="MNE52" s="467"/>
      <c r="MNF52" s="467"/>
      <c r="MNG52" s="467"/>
      <c r="MNH52" s="467"/>
      <c r="MNI52" s="467"/>
      <c r="MNJ52" s="467"/>
      <c r="MNK52" s="467"/>
      <c r="MNL52" s="467"/>
      <c r="MNM52" s="467"/>
      <c r="MNN52" s="467"/>
      <c r="MNO52" s="467"/>
      <c r="MNP52" s="467"/>
      <c r="MNQ52" s="467"/>
      <c r="MNR52" s="467"/>
      <c r="MNS52" s="467"/>
      <c r="MNT52" s="467"/>
      <c r="MNU52" s="467"/>
      <c r="MNV52" s="467"/>
      <c r="MNW52" s="467"/>
      <c r="MNX52" s="467"/>
      <c r="MNY52" s="467"/>
      <c r="MNZ52" s="467"/>
      <c r="MOA52" s="467"/>
      <c r="MOB52" s="467"/>
      <c r="MOC52" s="467"/>
      <c r="MOD52" s="467"/>
      <c r="MOE52" s="467"/>
      <c r="MOF52" s="467"/>
      <c r="MOG52" s="467"/>
      <c r="MOH52" s="467"/>
      <c r="MOI52" s="467"/>
      <c r="MOJ52" s="467"/>
      <c r="MOK52" s="467"/>
      <c r="MOL52" s="467"/>
      <c r="MOM52" s="467"/>
      <c r="MON52" s="467"/>
      <c r="MOO52" s="467"/>
      <c r="MOP52" s="467"/>
      <c r="MOQ52" s="467"/>
      <c r="MOR52" s="467"/>
      <c r="MOS52" s="467"/>
      <c r="MOT52" s="467"/>
      <c r="MOU52" s="467"/>
      <c r="MOV52" s="467"/>
      <c r="MOW52" s="467"/>
      <c r="MOX52" s="467"/>
      <c r="MOY52" s="467"/>
      <c r="MOZ52" s="467"/>
      <c r="MPA52" s="467"/>
      <c r="MPB52" s="467"/>
      <c r="MPC52" s="467"/>
      <c r="MPD52" s="467"/>
      <c r="MPE52" s="467"/>
      <c r="MPF52" s="467"/>
      <c r="MPG52" s="467"/>
      <c r="MPH52" s="467"/>
      <c r="MPI52" s="467"/>
      <c r="MPJ52" s="467"/>
      <c r="MPK52" s="467"/>
      <c r="MPL52" s="467"/>
      <c r="MPM52" s="467"/>
      <c r="MPN52" s="467"/>
      <c r="MPO52" s="467"/>
      <c r="MPP52" s="467"/>
      <c r="MPQ52" s="467"/>
      <c r="MPR52" s="467"/>
      <c r="MPS52" s="467"/>
      <c r="MPT52" s="467"/>
      <c r="MPU52" s="467"/>
      <c r="MPV52" s="467"/>
      <c r="MPW52" s="467"/>
      <c r="MPX52" s="467"/>
      <c r="MPY52" s="467"/>
      <c r="MPZ52" s="467"/>
      <c r="MQA52" s="467"/>
      <c r="MQB52" s="467"/>
      <c r="MQC52" s="467"/>
      <c r="MQD52" s="467"/>
      <c r="MQE52" s="467"/>
      <c r="MQF52" s="467"/>
      <c r="MQG52" s="467"/>
      <c r="MQH52" s="467"/>
      <c r="MQI52" s="467"/>
      <c r="MQJ52" s="467"/>
      <c r="MQK52" s="467"/>
      <c r="MQL52" s="467"/>
      <c r="MQM52" s="467"/>
      <c r="MQN52" s="467"/>
      <c r="MQO52" s="467"/>
      <c r="MQP52" s="467"/>
      <c r="MQQ52" s="467"/>
      <c r="MQR52" s="467"/>
      <c r="MQS52" s="467"/>
      <c r="MQT52" s="467"/>
      <c r="MQU52" s="467"/>
      <c r="MQV52" s="467"/>
      <c r="MQW52" s="467"/>
      <c r="MQX52" s="467"/>
      <c r="MQY52" s="467"/>
      <c r="MQZ52" s="467"/>
      <c r="MRA52" s="467"/>
      <c r="MRB52" s="467"/>
      <c r="MRC52" s="467"/>
      <c r="MRD52" s="467"/>
      <c r="MRE52" s="467"/>
      <c r="MRF52" s="467"/>
      <c r="MRG52" s="467"/>
      <c r="MRH52" s="467"/>
      <c r="MRI52" s="467"/>
      <c r="MRJ52" s="467"/>
      <c r="MRK52" s="467"/>
      <c r="MRL52" s="467"/>
      <c r="MRM52" s="467"/>
      <c r="MRN52" s="467"/>
      <c r="MRO52" s="467"/>
      <c r="MRP52" s="467"/>
      <c r="MRQ52" s="467"/>
      <c r="MRR52" s="467"/>
      <c r="MRS52" s="467"/>
      <c r="MRT52" s="467"/>
      <c r="MRU52" s="467"/>
      <c r="MRV52" s="467"/>
      <c r="MRW52" s="467"/>
      <c r="MRX52" s="467"/>
      <c r="MRY52" s="467"/>
      <c r="MRZ52" s="467"/>
      <c r="MSA52" s="467"/>
      <c r="MSB52" s="467"/>
      <c r="MSC52" s="467"/>
      <c r="MSD52" s="467"/>
      <c r="MSE52" s="467"/>
      <c r="MSF52" s="467"/>
      <c r="MSG52" s="467"/>
      <c r="MSH52" s="467"/>
      <c r="MSI52" s="467"/>
      <c r="MSJ52" s="467"/>
      <c r="MSK52" s="467"/>
      <c r="MSL52" s="467"/>
      <c r="MSM52" s="467"/>
      <c r="MSN52" s="467"/>
      <c r="MSO52" s="467"/>
      <c r="MSP52" s="467"/>
      <c r="MSQ52" s="467"/>
      <c r="MSR52" s="467"/>
      <c r="MSS52" s="467"/>
      <c r="MST52" s="467"/>
      <c r="MSU52" s="467"/>
      <c r="MSV52" s="467"/>
      <c r="MSW52" s="467"/>
      <c r="MSX52" s="467"/>
      <c r="MSY52" s="467"/>
      <c r="MSZ52" s="467"/>
      <c r="MTA52" s="467"/>
      <c r="MTB52" s="467"/>
      <c r="MTC52" s="467"/>
      <c r="MTD52" s="467"/>
      <c r="MTE52" s="467"/>
      <c r="MTF52" s="467"/>
      <c r="MTG52" s="467"/>
      <c r="MTH52" s="467"/>
      <c r="MTI52" s="467"/>
      <c r="MTJ52" s="467"/>
      <c r="MTK52" s="467"/>
      <c r="MTL52" s="467"/>
      <c r="MTM52" s="467"/>
      <c r="MTN52" s="467"/>
      <c r="MTO52" s="467"/>
      <c r="MTP52" s="467"/>
      <c r="MTQ52" s="467"/>
      <c r="MTR52" s="467"/>
      <c r="MTS52" s="467"/>
      <c r="MTT52" s="467"/>
      <c r="MTU52" s="467"/>
      <c r="MTV52" s="467"/>
      <c r="MTW52" s="467"/>
      <c r="MTX52" s="467"/>
      <c r="MTY52" s="467"/>
      <c r="MTZ52" s="467"/>
      <c r="MUA52" s="467"/>
      <c r="MUB52" s="467"/>
      <c r="MUC52" s="467"/>
      <c r="MUD52" s="467"/>
      <c r="MUE52" s="467"/>
      <c r="MUF52" s="467"/>
      <c r="MUG52" s="467"/>
      <c r="MUH52" s="467"/>
      <c r="MUI52" s="467"/>
      <c r="MUJ52" s="467"/>
      <c r="MUK52" s="467"/>
      <c r="MUL52" s="467"/>
      <c r="MUM52" s="467"/>
      <c r="MUN52" s="467"/>
      <c r="MUO52" s="467"/>
      <c r="MUP52" s="467"/>
      <c r="MUQ52" s="467"/>
      <c r="MUR52" s="467"/>
      <c r="MUS52" s="467"/>
      <c r="MUT52" s="467"/>
      <c r="MUU52" s="467"/>
      <c r="MUV52" s="467"/>
      <c r="MUW52" s="467"/>
      <c r="MUX52" s="467"/>
      <c r="MUY52" s="467"/>
      <c r="MUZ52" s="467"/>
      <c r="MVA52" s="467"/>
      <c r="MVB52" s="467"/>
      <c r="MVC52" s="467"/>
      <c r="MVD52" s="467"/>
      <c r="MVE52" s="467"/>
      <c r="MVF52" s="467"/>
      <c r="MVG52" s="467"/>
      <c r="MVH52" s="467"/>
      <c r="MVI52" s="467"/>
      <c r="MVJ52" s="467"/>
      <c r="MVK52" s="467"/>
      <c r="MVL52" s="467"/>
      <c r="MVM52" s="467"/>
      <c r="MVN52" s="467"/>
      <c r="MVO52" s="467"/>
      <c r="MVP52" s="467"/>
      <c r="MVQ52" s="467"/>
      <c r="MVR52" s="467"/>
      <c r="MVS52" s="467"/>
      <c r="MVT52" s="467"/>
      <c r="MVU52" s="467"/>
      <c r="MVV52" s="467"/>
      <c r="MVW52" s="467"/>
      <c r="MVX52" s="467"/>
      <c r="MVY52" s="467"/>
      <c r="MVZ52" s="467"/>
      <c r="MWA52" s="467"/>
      <c r="MWB52" s="467"/>
      <c r="MWC52" s="467"/>
      <c r="MWD52" s="467"/>
      <c r="MWE52" s="467"/>
      <c r="MWF52" s="467"/>
      <c r="MWG52" s="467"/>
      <c r="MWH52" s="467"/>
      <c r="MWI52" s="467"/>
      <c r="MWJ52" s="467"/>
      <c r="MWK52" s="467"/>
      <c r="MWL52" s="467"/>
      <c r="MWM52" s="467"/>
      <c r="MWN52" s="467"/>
      <c r="MWO52" s="467"/>
      <c r="MWP52" s="467"/>
      <c r="MWQ52" s="467"/>
      <c r="MWR52" s="467"/>
      <c r="MWS52" s="467"/>
      <c r="MWT52" s="467"/>
      <c r="MWU52" s="467"/>
      <c r="MWV52" s="467"/>
      <c r="MWW52" s="467"/>
      <c r="MWX52" s="467"/>
      <c r="MWY52" s="467"/>
      <c r="MWZ52" s="467"/>
      <c r="MXA52" s="467"/>
      <c r="MXB52" s="467"/>
      <c r="MXC52" s="467"/>
      <c r="MXD52" s="467"/>
      <c r="MXE52" s="467"/>
      <c r="MXF52" s="467"/>
      <c r="MXG52" s="467"/>
      <c r="MXH52" s="467"/>
      <c r="MXI52" s="467"/>
      <c r="MXJ52" s="467"/>
      <c r="MXK52" s="467"/>
      <c r="MXL52" s="467"/>
      <c r="MXM52" s="467"/>
      <c r="MXN52" s="467"/>
      <c r="MXO52" s="467"/>
      <c r="MXP52" s="467"/>
      <c r="MXQ52" s="467"/>
      <c r="MXR52" s="467"/>
      <c r="MXS52" s="467"/>
      <c r="MXT52" s="467"/>
      <c r="MXU52" s="467"/>
      <c r="MXV52" s="467"/>
      <c r="MXW52" s="467"/>
      <c r="MXX52" s="467"/>
      <c r="MXY52" s="467"/>
      <c r="MXZ52" s="467"/>
      <c r="MYA52" s="467"/>
      <c r="MYB52" s="467"/>
      <c r="MYC52" s="467"/>
      <c r="MYD52" s="467"/>
      <c r="MYE52" s="467"/>
      <c r="MYF52" s="467"/>
      <c r="MYG52" s="467"/>
      <c r="MYH52" s="467"/>
      <c r="MYI52" s="467"/>
      <c r="MYJ52" s="467"/>
      <c r="MYK52" s="467"/>
      <c r="MYL52" s="467"/>
      <c r="MYM52" s="467"/>
      <c r="MYN52" s="467"/>
      <c r="MYO52" s="467"/>
      <c r="MYP52" s="467"/>
      <c r="MYQ52" s="467"/>
      <c r="MYR52" s="467"/>
      <c r="MYS52" s="467"/>
      <c r="MYT52" s="467"/>
      <c r="MYU52" s="467"/>
      <c r="MYV52" s="467"/>
      <c r="MYW52" s="467"/>
      <c r="MYX52" s="467"/>
      <c r="MYY52" s="467"/>
      <c r="MYZ52" s="467"/>
      <c r="MZA52" s="467"/>
      <c r="MZB52" s="467"/>
      <c r="MZC52" s="467"/>
      <c r="MZD52" s="467"/>
      <c r="MZE52" s="467"/>
      <c r="MZF52" s="467"/>
      <c r="MZG52" s="467"/>
      <c r="MZH52" s="467"/>
      <c r="MZI52" s="467"/>
      <c r="MZJ52" s="467"/>
      <c r="MZK52" s="467"/>
      <c r="MZL52" s="467"/>
      <c r="MZM52" s="467"/>
      <c r="MZN52" s="467"/>
      <c r="MZO52" s="467"/>
      <c r="MZP52" s="467"/>
      <c r="MZQ52" s="467"/>
      <c r="MZR52" s="467"/>
      <c r="MZS52" s="467"/>
      <c r="MZT52" s="467"/>
      <c r="MZU52" s="467"/>
      <c r="MZV52" s="467"/>
      <c r="MZW52" s="467"/>
      <c r="MZX52" s="467"/>
      <c r="MZY52" s="467"/>
      <c r="MZZ52" s="467"/>
      <c r="NAA52" s="467"/>
      <c r="NAB52" s="467"/>
      <c r="NAC52" s="467"/>
      <c r="NAD52" s="467"/>
      <c r="NAE52" s="467"/>
      <c r="NAF52" s="467"/>
      <c r="NAG52" s="467"/>
      <c r="NAH52" s="467"/>
      <c r="NAI52" s="467"/>
      <c r="NAJ52" s="467"/>
      <c r="NAK52" s="467"/>
      <c r="NAL52" s="467"/>
      <c r="NAM52" s="467"/>
      <c r="NAN52" s="467"/>
      <c r="NAO52" s="467"/>
      <c r="NAP52" s="467"/>
      <c r="NAQ52" s="467"/>
      <c r="NAR52" s="467"/>
      <c r="NAS52" s="467"/>
      <c r="NAT52" s="467"/>
      <c r="NAU52" s="467"/>
      <c r="NAV52" s="467"/>
      <c r="NAW52" s="467"/>
      <c r="NAX52" s="467"/>
      <c r="NAY52" s="467"/>
      <c r="NAZ52" s="467"/>
      <c r="NBA52" s="467"/>
      <c r="NBB52" s="467"/>
      <c r="NBC52" s="467"/>
      <c r="NBD52" s="467"/>
      <c r="NBE52" s="467"/>
      <c r="NBF52" s="467"/>
      <c r="NBG52" s="467"/>
      <c r="NBH52" s="467"/>
      <c r="NBI52" s="467"/>
      <c r="NBJ52" s="467"/>
      <c r="NBK52" s="467"/>
      <c r="NBL52" s="467"/>
      <c r="NBM52" s="467"/>
      <c r="NBN52" s="467"/>
      <c r="NBO52" s="467"/>
      <c r="NBP52" s="467"/>
      <c r="NBQ52" s="467"/>
      <c r="NBR52" s="467"/>
      <c r="NBS52" s="467"/>
      <c r="NBT52" s="467"/>
      <c r="NBU52" s="467"/>
      <c r="NBV52" s="467"/>
      <c r="NBW52" s="467"/>
      <c r="NBX52" s="467"/>
      <c r="NBY52" s="467"/>
      <c r="NBZ52" s="467"/>
      <c r="NCA52" s="467"/>
      <c r="NCB52" s="467"/>
      <c r="NCC52" s="467"/>
      <c r="NCD52" s="467"/>
      <c r="NCE52" s="467"/>
      <c r="NCF52" s="467"/>
      <c r="NCG52" s="467"/>
      <c r="NCH52" s="467"/>
      <c r="NCI52" s="467"/>
      <c r="NCJ52" s="467"/>
      <c r="NCK52" s="467"/>
      <c r="NCL52" s="467"/>
      <c r="NCM52" s="467"/>
      <c r="NCN52" s="467"/>
      <c r="NCO52" s="467"/>
      <c r="NCP52" s="467"/>
      <c r="NCQ52" s="467"/>
      <c r="NCR52" s="467"/>
      <c r="NCS52" s="467"/>
      <c r="NCT52" s="467"/>
      <c r="NCU52" s="467"/>
      <c r="NCV52" s="467"/>
      <c r="NCW52" s="467"/>
      <c r="NCX52" s="467"/>
      <c r="NCY52" s="467"/>
      <c r="NCZ52" s="467"/>
      <c r="NDA52" s="467"/>
      <c r="NDB52" s="467"/>
      <c r="NDC52" s="467"/>
      <c r="NDD52" s="467"/>
      <c r="NDE52" s="467"/>
      <c r="NDF52" s="467"/>
      <c r="NDG52" s="467"/>
      <c r="NDH52" s="467"/>
      <c r="NDI52" s="467"/>
      <c r="NDJ52" s="467"/>
      <c r="NDK52" s="467"/>
      <c r="NDL52" s="467"/>
      <c r="NDM52" s="467"/>
      <c r="NDN52" s="467"/>
      <c r="NDO52" s="467"/>
      <c r="NDP52" s="467"/>
      <c r="NDQ52" s="467"/>
      <c r="NDR52" s="467"/>
      <c r="NDS52" s="467"/>
      <c r="NDT52" s="467"/>
      <c r="NDU52" s="467"/>
      <c r="NDV52" s="467"/>
      <c r="NDW52" s="467"/>
      <c r="NDX52" s="467"/>
      <c r="NDY52" s="467"/>
      <c r="NDZ52" s="467"/>
      <c r="NEA52" s="467"/>
      <c r="NEB52" s="467"/>
      <c r="NEC52" s="467"/>
      <c r="NED52" s="467"/>
      <c r="NEE52" s="467"/>
      <c r="NEF52" s="467"/>
      <c r="NEG52" s="467"/>
      <c r="NEH52" s="467"/>
      <c r="NEI52" s="467"/>
      <c r="NEJ52" s="467"/>
      <c r="NEK52" s="467"/>
      <c r="NEL52" s="467"/>
      <c r="NEM52" s="467"/>
      <c r="NEN52" s="467"/>
      <c r="NEO52" s="467"/>
      <c r="NEP52" s="467"/>
      <c r="NEQ52" s="467"/>
      <c r="NER52" s="467"/>
      <c r="NES52" s="467"/>
      <c r="NET52" s="467"/>
      <c r="NEU52" s="467"/>
      <c r="NEV52" s="467"/>
      <c r="NEW52" s="467"/>
      <c r="NEX52" s="467"/>
      <c r="NEY52" s="467"/>
      <c r="NEZ52" s="467"/>
      <c r="NFA52" s="467"/>
      <c r="NFB52" s="467"/>
      <c r="NFC52" s="467"/>
      <c r="NFD52" s="467"/>
      <c r="NFE52" s="467"/>
      <c r="NFF52" s="467"/>
      <c r="NFG52" s="467"/>
      <c r="NFH52" s="467"/>
      <c r="NFI52" s="467"/>
      <c r="NFJ52" s="467"/>
      <c r="NFK52" s="467"/>
      <c r="NFL52" s="467"/>
      <c r="NFM52" s="467"/>
      <c r="NFN52" s="467"/>
      <c r="NFO52" s="467"/>
      <c r="NFP52" s="467"/>
      <c r="NFQ52" s="467"/>
      <c r="NFR52" s="467"/>
      <c r="NFS52" s="467"/>
      <c r="NFT52" s="467"/>
      <c r="NFU52" s="467"/>
      <c r="NFV52" s="467"/>
      <c r="NFW52" s="467"/>
      <c r="NFX52" s="467"/>
      <c r="NFY52" s="467"/>
      <c r="NFZ52" s="467"/>
      <c r="NGA52" s="467"/>
      <c r="NGB52" s="467"/>
      <c r="NGC52" s="467"/>
      <c r="NGD52" s="467"/>
      <c r="NGE52" s="467"/>
      <c r="NGF52" s="467"/>
      <c r="NGG52" s="467"/>
      <c r="NGH52" s="467"/>
      <c r="NGI52" s="467"/>
      <c r="NGJ52" s="467"/>
      <c r="NGK52" s="467"/>
      <c r="NGL52" s="467"/>
      <c r="NGM52" s="467"/>
      <c r="NGN52" s="467"/>
      <c r="NGO52" s="467"/>
      <c r="NGP52" s="467"/>
      <c r="NGQ52" s="467"/>
      <c r="NGR52" s="467"/>
      <c r="NGS52" s="467"/>
      <c r="NGT52" s="467"/>
      <c r="NGU52" s="467"/>
      <c r="NGV52" s="467"/>
      <c r="NGW52" s="467"/>
      <c r="NGX52" s="467"/>
      <c r="NGY52" s="467"/>
      <c r="NGZ52" s="467"/>
      <c r="NHA52" s="467"/>
      <c r="NHB52" s="467"/>
      <c r="NHC52" s="467"/>
      <c r="NHD52" s="467"/>
      <c r="NHE52" s="467"/>
      <c r="NHF52" s="467"/>
      <c r="NHG52" s="467"/>
      <c r="NHH52" s="467"/>
      <c r="NHI52" s="467"/>
      <c r="NHJ52" s="467"/>
      <c r="NHK52" s="467"/>
      <c r="NHL52" s="467"/>
      <c r="NHM52" s="467"/>
      <c r="NHN52" s="467"/>
      <c r="NHO52" s="467"/>
      <c r="NHP52" s="467"/>
      <c r="NHQ52" s="467"/>
      <c r="NHR52" s="467"/>
      <c r="NHS52" s="467"/>
      <c r="NHT52" s="467"/>
      <c r="NHU52" s="467"/>
      <c r="NHV52" s="467"/>
      <c r="NHW52" s="467"/>
      <c r="NHX52" s="467"/>
      <c r="NHY52" s="467"/>
      <c r="NHZ52" s="467"/>
      <c r="NIA52" s="467"/>
      <c r="NIB52" s="467"/>
      <c r="NIC52" s="467"/>
      <c r="NID52" s="467"/>
      <c r="NIE52" s="467"/>
      <c r="NIF52" s="467"/>
      <c r="NIG52" s="467"/>
      <c r="NIH52" s="467"/>
      <c r="NII52" s="467"/>
      <c r="NIJ52" s="467"/>
      <c r="NIK52" s="467"/>
      <c r="NIL52" s="467"/>
      <c r="NIM52" s="467"/>
      <c r="NIN52" s="467"/>
      <c r="NIO52" s="467"/>
      <c r="NIP52" s="467"/>
      <c r="NIQ52" s="467"/>
      <c r="NIR52" s="467"/>
      <c r="NIS52" s="467"/>
      <c r="NIT52" s="467"/>
      <c r="NIU52" s="467"/>
      <c r="NIV52" s="467"/>
      <c r="NIW52" s="467"/>
      <c r="NIX52" s="467"/>
      <c r="NIY52" s="467"/>
      <c r="NIZ52" s="467"/>
      <c r="NJA52" s="467"/>
      <c r="NJB52" s="467"/>
      <c r="NJC52" s="467"/>
      <c r="NJD52" s="467"/>
      <c r="NJE52" s="467"/>
      <c r="NJF52" s="467"/>
      <c r="NJG52" s="467"/>
      <c r="NJH52" s="467"/>
      <c r="NJI52" s="467"/>
      <c r="NJJ52" s="467"/>
      <c r="NJK52" s="467"/>
      <c r="NJL52" s="467"/>
      <c r="NJM52" s="467"/>
      <c r="NJN52" s="467"/>
      <c r="NJO52" s="467"/>
      <c r="NJP52" s="467"/>
      <c r="NJQ52" s="467"/>
      <c r="NJR52" s="467"/>
      <c r="NJS52" s="467"/>
      <c r="NJT52" s="467"/>
      <c r="NJU52" s="467"/>
      <c r="NJV52" s="467"/>
      <c r="NJW52" s="467"/>
      <c r="NJX52" s="467"/>
      <c r="NJY52" s="467"/>
      <c r="NJZ52" s="467"/>
      <c r="NKA52" s="467"/>
      <c r="NKB52" s="467"/>
      <c r="NKC52" s="467"/>
      <c r="NKD52" s="467"/>
      <c r="NKE52" s="467"/>
      <c r="NKF52" s="467"/>
      <c r="NKG52" s="467"/>
      <c r="NKH52" s="467"/>
      <c r="NKI52" s="467"/>
      <c r="NKJ52" s="467"/>
      <c r="NKK52" s="467"/>
      <c r="NKL52" s="467"/>
      <c r="NKM52" s="467"/>
      <c r="NKN52" s="467"/>
      <c r="NKO52" s="467"/>
      <c r="NKP52" s="467"/>
      <c r="NKQ52" s="467"/>
      <c r="NKR52" s="467"/>
      <c r="NKS52" s="467"/>
      <c r="NKT52" s="467"/>
      <c r="NKU52" s="467"/>
      <c r="NKV52" s="467"/>
      <c r="NKW52" s="467"/>
      <c r="NKX52" s="467"/>
      <c r="NKY52" s="467"/>
      <c r="NKZ52" s="467"/>
      <c r="NLA52" s="467"/>
      <c r="NLB52" s="467"/>
      <c r="NLC52" s="467"/>
      <c r="NLD52" s="467"/>
      <c r="NLE52" s="467"/>
      <c r="NLF52" s="467"/>
      <c r="NLG52" s="467"/>
      <c r="NLH52" s="467"/>
      <c r="NLI52" s="467"/>
      <c r="NLJ52" s="467"/>
      <c r="NLK52" s="467"/>
      <c r="NLL52" s="467"/>
      <c r="NLM52" s="467"/>
      <c r="NLN52" s="467"/>
      <c r="NLO52" s="467"/>
      <c r="NLP52" s="467"/>
      <c r="NLQ52" s="467"/>
      <c r="NLR52" s="467"/>
      <c r="NLS52" s="467"/>
      <c r="NLT52" s="467"/>
      <c r="NLU52" s="467"/>
      <c r="NLV52" s="467"/>
      <c r="NLW52" s="467"/>
      <c r="NLX52" s="467"/>
      <c r="NLY52" s="467"/>
      <c r="NLZ52" s="467"/>
      <c r="NMA52" s="467"/>
      <c r="NMB52" s="467"/>
      <c r="NMC52" s="467"/>
      <c r="NMD52" s="467"/>
      <c r="NME52" s="467"/>
      <c r="NMF52" s="467"/>
      <c r="NMG52" s="467"/>
      <c r="NMH52" s="467"/>
      <c r="NMI52" s="467"/>
      <c r="NMJ52" s="467"/>
      <c r="NMK52" s="467"/>
      <c r="NML52" s="467"/>
      <c r="NMM52" s="467"/>
      <c r="NMN52" s="467"/>
      <c r="NMO52" s="467"/>
      <c r="NMP52" s="467"/>
      <c r="NMQ52" s="467"/>
      <c r="NMR52" s="467"/>
      <c r="NMS52" s="467"/>
      <c r="NMT52" s="467"/>
      <c r="NMU52" s="467"/>
      <c r="NMV52" s="467"/>
      <c r="NMW52" s="467"/>
      <c r="NMX52" s="467"/>
      <c r="NMY52" s="467"/>
      <c r="NMZ52" s="467"/>
      <c r="NNA52" s="467"/>
      <c r="NNB52" s="467"/>
      <c r="NNC52" s="467"/>
      <c r="NND52" s="467"/>
      <c r="NNE52" s="467"/>
      <c r="NNF52" s="467"/>
      <c r="NNG52" s="467"/>
      <c r="NNH52" s="467"/>
      <c r="NNI52" s="467"/>
      <c r="NNJ52" s="467"/>
      <c r="NNK52" s="467"/>
      <c r="NNL52" s="467"/>
      <c r="NNM52" s="467"/>
      <c r="NNN52" s="467"/>
      <c r="NNO52" s="467"/>
      <c r="NNP52" s="467"/>
      <c r="NNQ52" s="467"/>
      <c r="NNR52" s="467"/>
      <c r="NNS52" s="467"/>
      <c r="NNT52" s="467"/>
      <c r="NNU52" s="467"/>
      <c r="NNV52" s="467"/>
      <c r="NNW52" s="467"/>
      <c r="NNX52" s="467"/>
      <c r="NNY52" s="467"/>
      <c r="NNZ52" s="467"/>
      <c r="NOA52" s="467"/>
      <c r="NOB52" s="467"/>
      <c r="NOC52" s="467"/>
      <c r="NOD52" s="467"/>
      <c r="NOE52" s="467"/>
      <c r="NOF52" s="467"/>
      <c r="NOG52" s="467"/>
      <c r="NOH52" s="467"/>
      <c r="NOI52" s="467"/>
      <c r="NOJ52" s="467"/>
      <c r="NOK52" s="467"/>
      <c r="NOL52" s="467"/>
      <c r="NOM52" s="467"/>
      <c r="NON52" s="467"/>
      <c r="NOO52" s="467"/>
      <c r="NOP52" s="467"/>
      <c r="NOQ52" s="467"/>
      <c r="NOR52" s="467"/>
      <c r="NOS52" s="467"/>
      <c r="NOT52" s="467"/>
      <c r="NOU52" s="467"/>
      <c r="NOV52" s="467"/>
      <c r="NOW52" s="467"/>
      <c r="NOX52" s="467"/>
      <c r="NOY52" s="467"/>
      <c r="NOZ52" s="467"/>
      <c r="NPA52" s="467"/>
      <c r="NPB52" s="467"/>
      <c r="NPC52" s="467"/>
      <c r="NPD52" s="467"/>
      <c r="NPE52" s="467"/>
      <c r="NPF52" s="467"/>
      <c r="NPG52" s="467"/>
      <c r="NPH52" s="467"/>
      <c r="NPI52" s="467"/>
      <c r="NPJ52" s="467"/>
      <c r="NPK52" s="467"/>
      <c r="NPL52" s="467"/>
      <c r="NPM52" s="467"/>
      <c r="NPN52" s="467"/>
      <c r="NPO52" s="467"/>
      <c r="NPP52" s="467"/>
      <c r="NPQ52" s="467"/>
      <c r="NPR52" s="467"/>
      <c r="NPS52" s="467"/>
      <c r="NPT52" s="467"/>
      <c r="NPU52" s="467"/>
      <c r="NPV52" s="467"/>
      <c r="NPW52" s="467"/>
      <c r="NPX52" s="467"/>
      <c r="NPY52" s="467"/>
      <c r="NPZ52" s="467"/>
      <c r="NQA52" s="467"/>
      <c r="NQB52" s="467"/>
      <c r="NQC52" s="467"/>
      <c r="NQD52" s="467"/>
      <c r="NQE52" s="467"/>
      <c r="NQF52" s="467"/>
      <c r="NQG52" s="467"/>
      <c r="NQH52" s="467"/>
      <c r="NQI52" s="467"/>
      <c r="NQJ52" s="467"/>
      <c r="NQK52" s="467"/>
      <c r="NQL52" s="467"/>
      <c r="NQM52" s="467"/>
      <c r="NQN52" s="467"/>
      <c r="NQO52" s="467"/>
      <c r="NQP52" s="467"/>
      <c r="NQQ52" s="467"/>
      <c r="NQR52" s="467"/>
      <c r="NQS52" s="467"/>
      <c r="NQT52" s="467"/>
      <c r="NQU52" s="467"/>
      <c r="NQV52" s="467"/>
      <c r="NQW52" s="467"/>
      <c r="NQX52" s="467"/>
      <c r="NQY52" s="467"/>
      <c r="NQZ52" s="467"/>
      <c r="NRA52" s="467"/>
      <c r="NRB52" s="467"/>
      <c r="NRC52" s="467"/>
      <c r="NRD52" s="467"/>
      <c r="NRE52" s="467"/>
      <c r="NRF52" s="467"/>
      <c r="NRG52" s="467"/>
      <c r="NRH52" s="467"/>
      <c r="NRI52" s="467"/>
      <c r="NRJ52" s="467"/>
      <c r="NRK52" s="467"/>
      <c r="NRL52" s="467"/>
      <c r="NRM52" s="467"/>
      <c r="NRN52" s="467"/>
      <c r="NRO52" s="467"/>
      <c r="NRP52" s="467"/>
      <c r="NRQ52" s="467"/>
      <c r="NRR52" s="467"/>
      <c r="NRS52" s="467"/>
      <c r="NRT52" s="467"/>
      <c r="NRU52" s="467"/>
      <c r="NRV52" s="467"/>
      <c r="NRW52" s="467"/>
      <c r="NRX52" s="467"/>
      <c r="NRY52" s="467"/>
      <c r="NRZ52" s="467"/>
      <c r="NSA52" s="467"/>
      <c r="NSB52" s="467"/>
      <c r="NSC52" s="467"/>
      <c r="NSD52" s="467"/>
      <c r="NSE52" s="467"/>
      <c r="NSF52" s="467"/>
      <c r="NSG52" s="467"/>
      <c r="NSH52" s="467"/>
      <c r="NSI52" s="467"/>
      <c r="NSJ52" s="467"/>
      <c r="NSK52" s="467"/>
      <c r="NSL52" s="467"/>
      <c r="NSM52" s="467"/>
      <c r="NSN52" s="467"/>
      <c r="NSO52" s="467"/>
      <c r="NSP52" s="467"/>
      <c r="NSQ52" s="467"/>
      <c r="NSR52" s="467"/>
      <c r="NSS52" s="467"/>
      <c r="NST52" s="467"/>
      <c r="NSU52" s="467"/>
      <c r="NSV52" s="467"/>
      <c r="NSW52" s="467"/>
      <c r="NSX52" s="467"/>
      <c r="NSY52" s="467"/>
      <c r="NSZ52" s="467"/>
      <c r="NTA52" s="467"/>
      <c r="NTB52" s="467"/>
      <c r="NTC52" s="467"/>
      <c r="NTD52" s="467"/>
      <c r="NTE52" s="467"/>
      <c r="NTF52" s="467"/>
      <c r="NTG52" s="467"/>
      <c r="NTH52" s="467"/>
      <c r="NTI52" s="467"/>
      <c r="NTJ52" s="467"/>
      <c r="NTK52" s="467"/>
      <c r="NTL52" s="467"/>
      <c r="NTM52" s="467"/>
      <c r="NTN52" s="467"/>
      <c r="NTO52" s="467"/>
      <c r="NTP52" s="467"/>
      <c r="NTQ52" s="467"/>
      <c r="NTR52" s="467"/>
      <c r="NTS52" s="467"/>
      <c r="NTT52" s="467"/>
      <c r="NTU52" s="467"/>
      <c r="NTV52" s="467"/>
      <c r="NTW52" s="467"/>
      <c r="NTX52" s="467"/>
      <c r="NTY52" s="467"/>
      <c r="NTZ52" s="467"/>
      <c r="NUA52" s="467"/>
      <c r="NUB52" s="467"/>
      <c r="NUC52" s="467"/>
      <c r="NUD52" s="467"/>
      <c r="NUE52" s="467"/>
      <c r="NUF52" s="467"/>
      <c r="NUG52" s="467"/>
      <c r="NUH52" s="467"/>
      <c r="NUI52" s="467"/>
      <c r="NUJ52" s="467"/>
      <c r="NUK52" s="467"/>
      <c r="NUL52" s="467"/>
      <c r="NUM52" s="467"/>
      <c r="NUN52" s="467"/>
      <c r="NUO52" s="467"/>
      <c r="NUP52" s="467"/>
      <c r="NUQ52" s="467"/>
      <c r="NUR52" s="467"/>
      <c r="NUS52" s="467"/>
      <c r="NUT52" s="467"/>
      <c r="NUU52" s="467"/>
      <c r="NUV52" s="467"/>
      <c r="NUW52" s="467"/>
      <c r="NUX52" s="467"/>
      <c r="NUY52" s="467"/>
      <c r="NUZ52" s="467"/>
      <c r="NVA52" s="467"/>
      <c r="NVB52" s="467"/>
      <c r="NVC52" s="467"/>
      <c r="NVD52" s="467"/>
      <c r="NVE52" s="467"/>
      <c r="NVF52" s="467"/>
      <c r="NVG52" s="467"/>
      <c r="NVH52" s="467"/>
      <c r="NVI52" s="467"/>
      <c r="NVJ52" s="467"/>
      <c r="NVK52" s="467"/>
      <c r="NVL52" s="467"/>
      <c r="NVM52" s="467"/>
      <c r="NVN52" s="467"/>
      <c r="NVO52" s="467"/>
      <c r="NVP52" s="467"/>
      <c r="NVQ52" s="467"/>
      <c r="NVR52" s="467"/>
      <c r="NVS52" s="467"/>
      <c r="NVT52" s="467"/>
      <c r="NVU52" s="467"/>
      <c r="NVV52" s="467"/>
      <c r="NVW52" s="467"/>
      <c r="NVX52" s="467"/>
      <c r="NVY52" s="467"/>
      <c r="NVZ52" s="467"/>
      <c r="NWA52" s="467"/>
      <c r="NWB52" s="467"/>
      <c r="NWC52" s="467"/>
      <c r="NWD52" s="467"/>
      <c r="NWE52" s="467"/>
      <c r="NWF52" s="467"/>
      <c r="NWG52" s="467"/>
      <c r="NWH52" s="467"/>
      <c r="NWI52" s="467"/>
      <c r="NWJ52" s="467"/>
      <c r="NWK52" s="467"/>
      <c r="NWL52" s="467"/>
      <c r="NWM52" s="467"/>
      <c r="NWN52" s="467"/>
      <c r="NWO52" s="467"/>
      <c r="NWP52" s="467"/>
      <c r="NWQ52" s="467"/>
      <c r="NWR52" s="467"/>
      <c r="NWS52" s="467"/>
      <c r="NWT52" s="467"/>
      <c r="NWU52" s="467"/>
      <c r="NWV52" s="467"/>
      <c r="NWW52" s="467"/>
      <c r="NWX52" s="467"/>
      <c r="NWY52" s="467"/>
      <c r="NWZ52" s="467"/>
      <c r="NXA52" s="467"/>
      <c r="NXB52" s="467"/>
      <c r="NXC52" s="467"/>
      <c r="NXD52" s="467"/>
      <c r="NXE52" s="467"/>
      <c r="NXF52" s="467"/>
      <c r="NXG52" s="467"/>
      <c r="NXH52" s="467"/>
      <c r="NXI52" s="467"/>
      <c r="NXJ52" s="467"/>
      <c r="NXK52" s="467"/>
      <c r="NXL52" s="467"/>
      <c r="NXM52" s="467"/>
      <c r="NXN52" s="467"/>
      <c r="NXO52" s="467"/>
      <c r="NXP52" s="467"/>
      <c r="NXQ52" s="467"/>
      <c r="NXR52" s="467"/>
      <c r="NXS52" s="467"/>
      <c r="NXT52" s="467"/>
      <c r="NXU52" s="467"/>
      <c r="NXV52" s="467"/>
      <c r="NXW52" s="467"/>
      <c r="NXX52" s="467"/>
      <c r="NXY52" s="467"/>
      <c r="NXZ52" s="467"/>
      <c r="NYA52" s="467"/>
      <c r="NYB52" s="467"/>
      <c r="NYC52" s="467"/>
      <c r="NYD52" s="467"/>
      <c r="NYE52" s="467"/>
      <c r="NYF52" s="467"/>
      <c r="NYG52" s="467"/>
      <c r="NYH52" s="467"/>
      <c r="NYI52" s="467"/>
      <c r="NYJ52" s="467"/>
      <c r="NYK52" s="467"/>
      <c r="NYL52" s="467"/>
      <c r="NYM52" s="467"/>
      <c r="NYN52" s="467"/>
      <c r="NYO52" s="467"/>
      <c r="NYP52" s="467"/>
      <c r="NYQ52" s="467"/>
      <c r="NYR52" s="467"/>
      <c r="NYS52" s="467"/>
      <c r="NYT52" s="467"/>
      <c r="NYU52" s="467"/>
      <c r="NYV52" s="467"/>
      <c r="NYW52" s="467"/>
      <c r="NYX52" s="467"/>
      <c r="NYY52" s="467"/>
      <c r="NYZ52" s="467"/>
      <c r="NZA52" s="467"/>
      <c r="NZB52" s="467"/>
      <c r="NZC52" s="467"/>
      <c r="NZD52" s="467"/>
      <c r="NZE52" s="467"/>
      <c r="NZF52" s="467"/>
      <c r="NZG52" s="467"/>
      <c r="NZH52" s="467"/>
      <c r="NZI52" s="467"/>
      <c r="NZJ52" s="467"/>
      <c r="NZK52" s="467"/>
      <c r="NZL52" s="467"/>
      <c r="NZM52" s="467"/>
      <c r="NZN52" s="467"/>
      <c r="NZO52" s="467"/>
      <c r="NZP52" s="467"/>
      <c r="NZQ52" s="467"/>
      <c r="NZR52" s="467"/>
      <c r="NZS52" s="467"/>
      <c r="NZT52" s="467"/>
      <c r="NZU52" s="467"/>
      <c r="NZV52" s="467"/>
      <c r="NZW52" s="467"/>
      <c r="NZX52" s="467"/>
      <c r="NZY52" s="467"/>
      <c r="NZZ52" s="467"/>
      <c r="OAA52" s="467"/>
      <c r="OAB52" s="467"/>
      <c r="OAC52" s="467"/>
      <c r="OAD52" s="467"/>
      <c r="OAE52" s="467"/>
      <c r="OAF52" s="467"/>
      <c r="OAG52" s="467"/>
      <c r="OAH52" s="467"/>
      <c r="OAI52" s="467"/>
      <c r="OAJ52" s="467"/>
      <c r="OAK52" s="467"/>
      <c r="OAL52" s="467"/>
      <c r="OAM52" s="467"/>
      <c r="OAN52" s="467"/>
      <c r="OAO52" s="467"/>
      <c r="OAP52" s="467"/>
      <c r="OAQ52" s="467"/>
      <c r="OAR52" s="467"/>
      <c r="OAS52" s="467"/>
      <c r="OAT52" s="467"/>
      <c r="OAU52" s="467"/>
      <c r="OAV52" s="467"/>
      <c r="OAW52" s="467"/>
      <c r="OAX52" s="467"/>
      <c r="OAY52" s="467"/>
      <c r="OAZ52" s="467"/>
      <c r="OBA52" s="467"/>
      <c r="OBB52" s="467"/>
      <c r="OBC52" s="467"/>
      <c r="OBD52" s="467"/>
      <c r="OBE52" s="467"/>
      <c r="OBF52" s="467"/>
      <c r="OBG52" s="467"/>
      <c r="OBH52" s="467"/>
      <c r="OBI52" s="467"/>
      <c r="OBJ52" s="467"/>
      <c r="OBK52" s="467"/>
      <c r="OBL52" s="467"/>
      <c r="OBM52" s="467"/>
      <c r="OBN52" s="467"/>
      <c r="OBO52" s="467"/>
      <c r="OBP52" s="467"/>
      <c r="OBQ52" s="467"/>
      <c r="OBR52" s="467"/>
      <c r="OBS52" s="467"/>
      <c r="OBT52" s="467"/>
      <c r="OBU52" s="467"/>
      <c r="OBV52" s="467"/>
      <c r="OBW52" s="467"/>
      <c r="OBX52" s="467"/>
      <c r="OBY52" s="467"/>
      <c r="OBZ52" s="467"/>
      <c r="OCA52" s="467"/>
      <c r="OCB52" s="467"/>
      <c r="OCC52" s="467"/>
      <c r="OCD52" s="467"/>
      <c r="OCE52" s="467"/>
      <c r="OCF52" s="467"/>
      <c r="OCG52" s="467"/>
      <c r="OCH52" s="467"/>
      <c r="OCI52" s="467"/>
      <c r="OCJ52" s="467"/>
      <c r="OCK52" s="467"/>
      <c r="OCL52" s="467"/>
      <c r="OCM52" s="467"/>
      <c r="OCN52" s="467"/>
      <c r="OCO52" s="467"/>
      <c r="OCP52" s="467"/>
      <c r="OCQ52" s="467"/>
      <c r="OCR52" s="467"/>
      <c r="OCS52" s="467"/>
      <c r="OCT52" s="467"/>
      <c r="OCU52" s="467"/>
      <c r="OCV52" s="467"/>
      <c r="OCW52" s="467"/>
      <c r="OCX52" s="467"/>
      <c r="OCY52" s="467"/>
      <c r="OCZ52" s="467"/>
      <c r="ODA52" s="467"/>
      <c r="ODB52" s="467"/>
      <c r="ODC52" s="467"/>
      <c r="ODD52" s="467"/>
      <c r="ODE52" s="467"/>
      <c r="ODF52" s="467"/>
      <c r="ODG52" s="467"/>
      <c r="ODH52" s="467"/>
      <c r="ODI52" s="467"/>
      <c r="ODJ52" s="467"/>
      <c r="ODK52" s="467"/>
      <c r="ODL52" s="467"/>
      <c r="ODM52" s="467"/>
      <c r="ODN52" s="467"/>
      <c r="ODO52" s="467"/>
      <c r="ODP52" s="467"/>
      <c r="ODQ52" s="467"/>
      <c r="ODR52" s="467"/>
      <c r="ODS52" s="467"/>
      <c r="ODT52" s="467"/>
      <c r="ODU52" s="467"/>
      <c r="ODV52" s="467"/>
      <c r="ODW52" s="467"/>
      <c r="ODX52" s="467"/>
      <c r="ODY52" s="467"/>
      <c r="ODZ52" s="467"/>
      <c r="OEA52" s="467"/>
      <c r="OEB52" s="467"/>
      <c r="OEC52" s="467"/>
      <c r="OED52" s="467"/>
      <c r="OEE52" s="467"/>
      <c r="OEF52" s="467"/>
      <c r="OEG52" s="467"/>
      <c r="OEH52" s="467"/>
      <c r="OEI52" s="467"/>
      <c r="OEJ52" s="467"/>
      <c r="OEK52" s="467"/>
      <c r="OEL52" s="467"/>
      <c r="OEM52" s="467"/>
      <c r="OEN52" s="467"/>
      <c r="OEO52" s="467"/>
      <c r="OEP52" s="467"/>
      <c r="OEQ52" s="467"/>
      <c r="OER52" s="467"/>
      <c r="OES52" s="467"/>
      <c r="OET52" s="467"/>
      <c r="OEU52" s="467"/>
      <c r="OEV52" s="467"/>
      <c r="OEW52" s="467"/>
      <c r="OEX52" s="467"/>
      <c r="OEY52" s="467"/>
      <c r="OEZ52" s="467"/>
      <c r="OFA52" s="467"/>
      <c r="OFB52" s="467"/>
      <c r="OFC52" s="467"/>
      <c r="OFD52" s="467"/>
      <c r="OFE52" s="467"/>
      <c r="OFF52" s="467"/>
      <c r="OFG52" s="467"/>
      <c r="OFH52" s="467"/>
      <c r="OFI52" s="467"/>
      <c r="OFJ52" s="467"/>
      <c r="OFK52" s="467"/>
      <c r="OFL52" s="467"/>
      <c r="OFM52" s="467"/>
      <c r="OFN52" s="467"/>
      <c r="OFO52" s="467"/>
      <c r="OFP52" s="467"/>
      <c r="OFQ52" s="467"/>
      <c r="OFR52" s="467"/>
      <c r="OFS52" s="467"/>
      <c r="OFT52" s="467"/>
      <c r="OFU52" s="467"/>
      <c r="OFV52" s="467"/>
      <c r="OFW52" s="467"/>
      <c r="OFX52" s="467"/>
      <c r="OFY52" s="467"/>
      <c r="OFZ52" s="467"/>
      <c r="OGA52" s="467"/>
      <c r="OGB52" s="467"/>
      <c r="OGC52" s="467"/>
      <c r="OGD52" s="467"/>
      <c r="OGE52" s="467"/>
      <c r="OGF52" s="467"/>
      <c r="OGG52" s="467"/>
      <c r="OGH52" s="467"/>
      <c r="OGI52" s="467"/>
      <c r="OGJ52" s="467"/>
      <c r="OGK52" s="467"/>
      <c r="OGL52" s="467"/>
      <c r="OGM52" s="467"/>
      <c r="OGN52" s="467"/>
      <c r="OGO52" s="467"/>
      <c r="OGP52" s="467"/>
      <c r="OGQ52" s="467"/>
      <c r="OGR52" s="467"/>
      <c r="OGS52" s="467"/>
      <c r="OGT52" s="467"/>
      <c r="OGU52" s="467"/>
      <c r="OGV52" s="467"/>
      <c r="OGW52" s="467"/>
      <c r="OGX52" s="467"/>
      <c r="OGY52" s="467"/>
      <c r="OGZ52" s="467"/>
      <c r="OHA52" s="467"/>
      <c r="OHB52" s="467"/>
      <c r="OHC52" s="467"/>
      <c r="OHD52" s="467"/>
      <c r="OHE52" s="467"/>
      <c r="OHF52" s="467"/>
      <c r="OHG52" s="467"/>
      <c r="OHH52" s="467"/>
      <c r="OHI52" s="467"/>
      <c r="OHJ52" s="467"/>
      <c r="OHK52" s="467"/>
      <c r="OHL52" s="467"/>
      <c r="OHM52" s="467"/>
      <c r="OHN52" s="467"/>
      <c r="OHO52" s="467"/>
      <c r="OHP52" s="467"/>
      <c r="OHQ52" s="467"/>
      <c r="OHR52" s="467"/>
      <c r="OHS52" s="467"/>
      <c r="OHT52" s="467"/>
      <c r="OHU52" s="467"/>
      <c r="OHV52" s="467"/>
      <c r="OHW52" s="467"/>
      <c r="OHX52" s="467"/>
      <c r="OHY52" s="467"/>
      <c r="OHZ52" s="467"/>
      <c r="OIA52" s="467"/>
      <c r="OIB52" s="467"/>
      <c r="OIC52" s="467"/>
      <c r="OID52" s="467"/>
      <c r="OIE52" s="467"/>
      <c r="OIF52" s="467"/>
      <c r="OIG52" s="467"/>
      <c r="OIH52" s="467"/>
      <c r="OII52" s="467"/>
      <c r="OIJ52" s="467"/>
      <c r="OIK52" s="467"/>
      <c r="OIL52" s="467"/>
      <c r="OIM52" s="467"/>
      <c r="OIN52" s="467"/>
      <c r="OIO52" s="467"/>
      <c r="OIP52" s="467"/>
      <c r="OIQ52" s="467"/>
      <c r="OIR52" s="467"/>
      <c r="OIS52" s="467"/>
      <c r="OIT52" s="467"/>
      <c r="OIU52" s="467"/>
      <c r="OIV52" s="467"/>
      <c r="OIW52" s="467"/>
      <c r="OIX52" s="467"/>
      <c r="OIY52" s="467"/>
      <c r="OIZ52" s="467"/>
      <c r="OJA52" s="467"/>
      <c r="OJB52" s="467"/>
      <c r="OJC52" s="467"/>
      <c r="OJD52" s="467"/>
      <c r="OJE52" s="467"/>
      <c r="OJF52" s="467"/>
      <c r="OJG52" s="467"/>
      <c r="OJH52" s="467"/>
      <c r="OJI52" s="467"/>
      <c r="OJJ52" s="467"/>
      <c r="OJK52" s="467"/>
      <c r="OJL52" s="467"/>
      <c r="OJM52" s="467"/>
      <c r="OJN52" s="467"/>
      <c r="OJO52" s="467"/>
      <c r="OJP52" s="467"/>
      <c r="OJQ52" s="467"/>
      <c r="OJR52" s="467"/>
      <c r="OJS52" s="467"/>
      <c r="OJT52" s="467"/>
      <c r="OJU52" s="467"/>
      <c r="OJV52" s="467"/>
      <c r="OJW52" s="467"/>
      <c r="OJX52" s="467"/>
      <c r="OJY52" s="467"/>
      <c r="OJZ52" s="467"/>
      <c r="OKA52" s="467"/>
      <c r="OKB52" s="467"/>
      <c r="OKC52" s="467"/>
      <c r="OKD52" s="467"/>
      <c r="OKE52" s="467"/>
      <c r="OKF52" s="467"/>
      <c r="OKG52" s="467"/>
      <c r="OKH52" s="467"/>
      <c r="OKI52" s="467"/>
      <c r="OKJ52" s="467"/>
      <c r="OKK52" s="467"/>
      <c r="OKL52" s="467"/>
      <c r="OKM52" s="467"/>
      <c r="OKN52" s="467"/>
      <c r="OKO52" s="467"/>
      <c r="OKP52" s="467"/>
      <c r="OKQ52" s="467"/>
      <c r="OKR52" s="467"/>
      <c r="OKS52" s="467"/>
      <c r="OKT52" s="467"/>
      <c r="OKU52" s="467"/>
      <c r="OKV52" s="467"/>
      <c r="OKW52" s="467"/>
      <c r="OKX52" s="467"/>
      <c r="OKY52" s="467"/>
      <c r="OKZ52" s="467"/>
      <c r="OLA52" s="467"/>
      <c r="OLB52" s="467"/>
      <c r="OLC52" s="467"/>
      <c r="OLD52" s="467"/>
      <c r="OLE52" s="467"/>
      <c r="OLF52" s="467"/>
      <c r="OLG52" s="467"/>
      <c r="OLH52" s="467"/>
      <c r="OLI52" s="467"/>
      <c r="OLJ52" s="467"/>
      <c r="OLK52" s="467"/>
      <c r="OLL52" s="467"/>
      <c r="OLM52" s="467"/>
      <c r="OLN52" s="467"/>
      <c r="OLO52" s="467"/>
      <c r="OLP52" s="467"/>
      <c r="OLQ52" s="467"/>
      <c r="OLR52" s="467"/>
      <c r="OLS52" s="467"/>
      <c r="OLT52" s="467"/>
      <c r="OLU52" s="467"/>
      <c r="OLV52" s="467"/>
      <c r="OLW52" s="467"/>
      <c r="OLX52" s="467"/>
      <c r="OLY52" s="467"/>
      <c r="OLZ52" s="467"/>
      <c r="OMA52" s="467"/>
      <c r="OMB52" s="467"/>
      <c r="OMC52" s="467"/>
      <c r="OMD52" s="467"/>
      <c r="OME52" s="467"/>
      <c r="OMF52" s="467"/>
      <c r="OMG52" s="467"/>
      <c r="OMH52" s="467"/>
      <c r="OMI52" s="467"/>
      <c r="OMJ52" s="467"/>
      <c r="OMK52" s="467"/>
      <c r="OML52" s="467"/>
      <c r="OMM52" s="467"/>
      <c r="OMN52" s="467"/>
      <c r="OMO52" s="467"/>
      <c r="OMP52" s="467"/>
      <c r="OMQ52" s="467"/>
      <c r="OMR52" s="467"/>
      <c r="OMS52" s="467"/>
      <c r="OMT52" s="467"/>
      <c r="OMU52" s="467"/>
      <c r="OMV52" s="467"/>
      <c r="OMW52" s="467"/>
      <c r="OMX52" s="467"/>
      <c r="OMY52" s="467"/>
      <c r="OMZ52" s="467"/>
      <c r="ONA52" s="467"/>
      <c r="ONB52" s="467"/>
      <c r="ONC52" s="467"/>
      <c r="OND52" s="467"/>
      <c r="ONE52" s="467"/>
      <c r="ONF52" s="467"/>
      <c r="ONG52" s="467"/>
      <c r="ONH52" s="467"/>
      <c r="ONI52" s="467"/>
      <c r="ONJ52" s="467"/>
      <c r="ONK52" s="467"/>
      <c r="ONL52" s="467"/>
      <c r="ONM52" s="467"/>
      <c r="ONN52" s="467"/>
      <c r="ONO52" s="467"/>
      <c r="ONP52" s="467"/>
      <c r="ONQ52" s="467"/>
      <c r="ONR52" s="467"/>
      <c r="ONS52" s="467"/>
      <c r="ONT52" s="467"/>
      <c r="ONU52" s="467"/>
      <c r="ONV52" s="467"/>
      <c r="ONW52" s="467"/>
      <c r="ONX52" s="467"/>
      <c r="ONY52" s="467"/>
      <c r="ONZ52" s="467"/>
      <c r="OOA52" s="467"/>
      <c r="OOB52" s="467"/>
      <c r="OOC52" s="467"/>
      <c r="OOD52" s="467"/>
      <c r="OOE52" s="467"/>
      <c r="OOF52" s="467"/>
      <c r="OOG52" s="467"/>
      <c r="OOH52" s="467"/>
      <c r="OOI52" s="467"/>
      <c r="OOJ52" s="467"/>
      <c r="OOK52" s="467"/>
      <c r="OOL52" s="467"/>
      <c r="OOM52" s="467"/>
      <c r="OON52" s="467"/>
      <c r="OOO52" s="467"/>
      <c r="OOP52" s="467"/>
      <c r="OOQ52" s="467"/>
      <c r="OOR52" s="467"/>
      <c r="OOS52" s="467"/>
      <c r="OOT52" s="467"/>
      <c r="OOU52" s="467"/>
      <c r="OOV52" s="467"/>
      <c r="OOW52" s="467"/>
      <c r="OOX52" s="467"/>
      <c r="OOY52" s="467"/>
      <c r="OOZ52" s="467"/>
      <c r="OPA52" s="467"/>
      <c r="OPB52" s="467"/>
      <c r="OPC52" s="467"/>
      <c r="OPD52" s="467"/>
      <c r="OPE52" s="467"/>
      <c r="OPF52" s="467"/>
      <c r="OPG52" s="467"/>
      <c r="OPH52" s="467"/>
      <c r="OPI52" s="467"/>
      <c r="OPJ52" s="467"/>
      <c r="OPK52" s="467"/>
      <c r="OPL52" s="467"/>
      <c r="OPM52" s="467"/>
      <c r="OPN52" s="467"/>
      <c r="OPO52" s="467"/>
      <c r="OPP52" s="467"/>
      <c r="OPQ52" s="467"/>
      <c r="OPR52" s="467"/>
      <c r="OPS52" s="467"/>
      <c r="OPT52" s="467"/>
      <c r="OPU52" s="467"/>
      <c r="OPV52" s="467"/>
      <c r="OPW52" s="467"/>
      <c r="OPX52" s="467"/>
      <c r="OPY52" s="467"/>
      <c r="OPZ52" s="467"/>
      <c r="OQA52" s="467"/>
      <c r="OQB52" s="467"/>
      <c r="OQC52" s="467"/>
      <c r="OQD52" s="467"/>
      <c r="OQE52" s="467"/>
      <c r="OQF52" s="467"/>
      <c r="OQG52" s="467"/>
      <c r="OQH52" s="467"/>
      <c r="OQI52" s="467"/>
      <c r="OQJ52" s="467"/>
      <c r="OQK52" s="467"/>
      <c r="OQL52" s="467"/>
      <c r="OQM52" s="467"/>
      <c r="OQN52" s="467"/>
      <c r="OQO52" s="467"/>
      <c r="OQP52" s="467"/>
      <c r="OQQ52" s="467"/>
      <c r="OQR52" s="467"/>
      <c r="OQS52" s="467"/>
      <c r="OQT52" s="467"/>
      <c r="OQU52" s="467"/>
      <c r="OQV52" s="467"/>
      <c r="OQW52" s="467"/>
      <c r="OQX52" s="467"/>
      <c r="OQY52" s="467"/>
      <c r="OQZ52" s="467"/>
      <c r="ORA52" s="467"/>
      <c r="ORB52" s="467"/>
      <c r="ORC52" s="467"/>
      <c r="ORD52" s="467"/>
      <c r="ORE52" s="467"/>
      <c r="ORF52" s="467"/>
      <c r="ORG52" s="467"/>
      <c r="ORH52" s="467"/>
      <c r="ORI52" s="467"/>
      <c r="ORJ52" s="467"/>
      <c r="ORK52" s="467"/>
      <c r="ORL52" s="467"/>
      <c r="ORM52" s="467"/>
      <c r="ORN52" s="467"/>
      <c r="ORO52" s="467"/>
      <c r="ORP52" s="467"/>
      <c r="ORQ52" s="467"/>
      <c r="ORR52" s="467"/>
      <c r="ORS52" s="467"/>
      <c r="ORT52" s="467"/>
      <c r="ORU52" s="467"/>
      <c r="ORV52" s="467"/>
      <c r="ORW52" s="467"/>
      <c r="ORX52" s="467"/>
      <c r="ORY52" s="467"/>
      <c r="ORZ52" s="467"/>
      <c r="OSA52" s="467"/>
      <c r="OSB52" s="467"/>
      <c r="OSC52" s="467"/>
      <c r="OSD52" s="467"/>
      <c r="OSE52" s="467"/>
      <c r="OSF52" s="467"/>
      <c r="OSG52" s="467"/>
      <c r="OSH52" s="467"/>
      <c r="OSI52" s="467"/>
      <c r="OSJ52" s="467"/>
      <c r="OSK52" s="467"/>
      <c r="OSL52" s="467"/>
      <c r="OSM52" s="467"/>
      <c r="OSN52" s="467"/>
      <c r="OSO52" s="467"/>
      <c r="OSP52" s="467"/>
      <c r="OSQ52" s="467"/>
      <c r="OSR52" s="467"/>
      <c r="OSS52" s="467"/>
      <c r="OST52" s="467"/>
      <c r="OSU52" s="467"/>
      <c r="OSV52" s="467"/>
      <c r="OSW52" s="467"/>
      <c r="OSX52" s="467"/>
      <c r="OSY52" s="467"/>
      <c r="OSZ52" s="467"/>
      <c r="OTA52" s="467"/>
      <c r="OTB52" s="467"/>
      <c r="OTC52" s="467"/>
      <c r="OTD52" s="467"/>
      <c r="OTE52" s="467"/>
      <c r="OTF52" s="467"/>
      <c r="OTG52" s="467"/>
      <c r="OTH52" s="467"/>
      <c r="OTI52" s="467"/>
      <c r="OTJ52" s="467"/>
      <c r="OTK52" s="467"/>
      <c r="OTL52" s="467"/>
      <c r="OTM52" s="467"/>
      <c r="OTN52" s="467"/>
      <c r="OTO52" s="467"/>
      <c r="OTP52" s="467"/>
      <c r="OTQ52" s="467"/>
      <c r="OTR52" s="467"/>
      <c r="OTS52" s="467"/>
      <c r="OTT52" s="467"/>
      <c r="OTU52" s="467"/>
      <c r="OTV52" s="467"/>
      <c r="OTW52" s="467"/>
      <c r="OTX52" s="467"/>
      <c r="OTY52" s="467"/>
      <c r="OTZ52" s="467"/>
      <c r="OUA52" s="467"/>
      <c r="OUB52" s="467"/>
      <c r="OUC52" s="467"/>
      <c r="OUD52" s="467"/>
      <c r="OUE52" s="467"/>
      <c r="OUF52" s="467"/>
      <c r="OUG52" s="467"/>
      <c r="OUH52" s="467"/>
      <c r="OUI52" s="467"/>
      <c r="OUJ52" s="467"/>
      <c r="OUK52" s="467"/>
      <c r="OUL52" s="467"/>
      <c r="OUM52" s="467"/>
      <c r="OUN52" s="467"/>
      <c r="OUO52" s="467"/>
      <c r="OUP52" s="467"/>
      <c r="OUQ52" s="467"/>
      <c r="OUR52" s="467"/>
      <c r="OUS52" s="467"/>
      <c r="OUT52" s="467"/>
      <c r="OUU52" s="467"/>
      <c r="OUV52" s="467"/>
      <c r="OUW52" s="467"/>
      <c r="OUX52" s="467"/>
      <c r="OUY52" s="467"/>
      <c r="OUZ52" s="467"/>
      <c r="OVA52" s="467"/>
      <c r="OVB52" s="467"/>
      <c r="OVC52" s="467"/>
      <c r="OVD52" s="467"/>
      <c r="OVE52" s="467"/>
      <c r="OVF52" s="467"/>
      <c r="OVG52" s="467"/>
      <c r="OVH52" s="467"/>
      <c r="OVI52" s="467"/>
      <c r="OVJ52" s="467"/>
      <c r="OVK52" s="467"/>
      <c r="OVL52" s="467"/>
      <c r="OVM52" s="467"/>
      <c r="OVN52" s="467"/>
      <c r="OVO52" s="467"/>
      <c r="OVP52" s="467"/>
      <c r="OVQ52" s="467"/>
      <c r="OVR52" s="467"/>
      <c r="OVS52" s="467"/>
      <c r="OVT52" s="467"/>
      <c r="OVU52" s="467"/>
      <c r="OVV52" s="467"/>
      <c r="OVW52" s="467"/>
      <c r="OVX52" s="467"/>
      <c r="OVY52" s="467"/>
      <c r="OVZ52" s="467"/>
      <c r="OWA52" s="467"/>
      <c r="OWB52" s="467"/>
      <c r="OWC52" s="467"/>
      <c r="OWD52" s="467"/>
      <c r="OWE52" s="467"/>
      <c r="OWF52" s="467"/>
      <c r="OWG52" s="467"/>
      <c r="OWH52" s="467"/>
      <c r="OWI52" s="467"/>
      <c r="OWJ52" s="467"/>
      <c r="OWK52" s="467"/>
      <c r="OWL52" s="467"/>
      <c r="OWM52" s="467"/>
      <c r="OWN52" s="467"/>
      <c r="OWO52" s="467"/>
      <c r="OWP52" s="467"/>
      <c r="OWQ52" s="467"/>
      <c r="OWR52" s="467"/>
      <c r="OWS52" s="467"/>
      <c r="OWT52" s="467"/>
      <c r="OWU52" s="467"/>
      <c r="OWV52" s="467"/>
      <c r="OWW52" s="467"/>
      <c r="OWX52" s="467"/>
      <c r="OWY52" s="467"/>
      <c r="OWZ52" s="467"/>
      <c r="OXA52" s="467"/>
      <c r="OXB52" s="467"/>
      <c r="OXC52" s="467"/>
      <c r="OXD52" s="467"/>
      <c r="OXE52" s="467"/>
      <c r="OXF52" s="467"/>
      <c r="OXG52" s="467"/>
      <c r="OXH52" s="467"/>
      <c r="OXI52" s="467"/>
      <c r="OXJ52" s="467"/>
      <c r="OXK52" s="467"/>
      <c r="OXL52" s="467"/>
      <c r="OXM52" s="467"/>
      <c r="OXN52" s="467"/>
      <c r="OXO52" s="467"/>
      <c r="OXP52" s="467"/>
      <c r="OXQ52" s="467"/>
      <c r="OXR52" s="467"/>
      <c r="OXS52" s="467"/>
      <c r="OXT52" s="467"/>
      <c r="OXU52" s="467"/>
      <c r="OXV52" s="467"/>
      <c r="OXW52" s="467"/>
      <c r="OXX52" s="467"/>
      <c r="OXY52" s="467"/>
      <c r="OXZ52" s="467"/>
      <c r="OYA52" s="467"/>
      <c r="OYB52" s="467"/>
      <c r="OYC52" s="467"/>
      <c r="OYD52" s="467"/>
      <c r="OYE52" s="467"/>
      <c r="OYF52" s="467"/>
      <c r="OYG52" s="467"/>
      <c r="OYH52" s="467"/>
      <c r="OYI52" s="467"/>
      <c r="OYJ52" s="467"/>
      <c r="OYK52" s="467"/>
      <c r="OYL52" s="467"/>
      <c r="OYM52" s="467"/>
      <c r="OYN52" s="467"/>
      <c r="OYO52" s="467"/>
      <c r="OYP52" s="467"/>
      <c r="OYQ52" s="467"/>
      <c r="OYR52" s="467"/>
      <c r="OYS52" s="467"/>
      <c r="OYT52" s="467"/>
      <c r="OYU52" s="467"/>
      <c r="OYV52" s="467"/>
      <c r="OYW52" s="467"/>
      <c r="OYX52" s="467"/>
      <c r="OYY52" s="467"/>
      <c r="OYZ52" s="467"/>
      <c r="OZA52" s="467"/>
      <c r="OZB52" s="467"/>
      <c r="OZC52" s="467"/>
      <c r="OZD52" s="467"/>
      <c r="OZE52" s="467"/>
      <c r="OZF52" s="467"/>
      <c r="OZG52" s="467"/>
      <c r="OZH52" s="467"/>
      <c r="OZI52" s="467"/>
      <c r="OZJ52" s="467"/>
      <c r="OZK52" s="467"/>
      <c r="OZL52" s="467"/>
      <c r="OZM52" s="467"/>
      <c r="OZN52" s="467"/>
      <c r="OZO52" s="467"/>
      <c r="OZP52" s="467"/>
      <c r="OZQ52" s="467"/>
      <c r="OZR52" s="467"/>
      <c r="OZS52" s="467"/>
      <c r="OZT52" s="467"/>
      <c r="OZU52" s="467"/>
      <c r="OZV52" s="467"/>
      <c r="OZW52" s="467"/>
      <c r="OZX52" s="467"/>
      <c r="OZY52" s="467"/>
      <c r="OZZ52" s="467"/>
      <c r="PAA52" s="467"/>
      <c r="PAB52" s="467"/>
      <c r="PAC52" s="467"/>
      <c r="PAD52" s="467"/>
      <c r="PAE52" s="467"/>
      <c r="PAF52" s="467"/>
      <c r="PAG52" s="467"/>
      <c r="PAH52" s="467"/>
      <c r="PAI52" s="467"/>
      <c r="PAJ52" s="467"/>
      <c r="PAK52" s="467"/>
      <c r="PAL52" s="467"/>
      <c r="PAM52" s="467"/>
      <c r="PAN52" s="467"/>
      <c r="PAO52" s="467"/>
      <c r="PAP52" s="467"/>
      <c r="PAQ52" s="467"/>
      <c r="PAR52" s="467"/>
      <c r="PAS52" s="467"/>
      <c r="PAT52" s="467"/>
      <c r="PAU52" s="467"/>
      <c r="PAV52" s="467"/>
      <c r="PAW52" s="467"/>
      <c r="PAX52" s="467"/>
      <c r="PAY52" s="467"/>
      <c r="PAZ52" s="467"/>
      <c r="PBA52" s="467"/>
      <c r="PBB52" s="467"/>
      <c r="PBC52" s="467"/>
      <c r="PBD52" s="467"/>
      <c r="PBE52" s="467"/>
      <c r="PBF52" s="467"/>
      <c r="PBG52" s="467"/>
      <c r="PBH52" s="467"/>
      <c r="PBI52" s="467"/>
      <c r="PBJ52" s="467"/>
      <c r="PBK52" s="467"/>
      <c r="PBL52" s="467"/>
      <c r="PBM52" s="467"/>
      <c r="PBN52" s="467"/>
      <c r="PBO52" s="467"/>
      <c r="PBP52" s="467"/>
      <c r="PBQ52" s="467"/>
      <c r="PBR52" s="467"/>
      <c r="PBS52" s="467"/>
      <c r="PBT52" s="467"/>
      <c r="PBU52" s="467"/>
      <c r="PBV52" s="467"/>
      <c r="PBW52" s="467"/>
      <c r="PBX52" s="467"/>
      <c r="PBY52" s="467"/>
      <c r="PBZ52" s="467"/>
      <c r="PCA52" s="467"/>
      <c r="PCB52" s="467"/>
      <c r="PCC52" s="467"/>
      <c r="PCD52" s="467"/>
      <c r="PCE52" s="467"/>
      <c r="PCF52" s="467"/>
      <c r="PCG52" s="467"/>
      <c r="PCH52" s="467"/>
      <c r="PCI52" s="467"/>
      <c r="PCJ52" s="467"/>
      <c r="PCK52" s="467"/>
      <c r="PCL52" s="467"/>
      <c r="PCM52" s="467"/>
      <c r="PCN52" s="467"/>
      <c r="PCO52" s="467"/>
      <c r="PCP52" s="467"/>
      <c r="PCQ52" s="467"/>
      <c r="PCR52" s="467"/>
      <c r="PCS52" s="467"/>
      <c r="PCT52" s="467"/>
      <c r="PCU52" s="467"/>
      <c r="PCV52" s="467"/>
      <c r="PCW52" s="467"/>
      <c r="PCX52" s="467"/>
      <c r="PCY52" s="467"/>
      <c r="PCZ52" s="467"/>
      <c r="PDA52" s="467"/>
      <c r="PDB52" s="467"/>
      <c r="PDC52" s="467"/>
      <c r="PDD52" s="467"/>
      <c r="PDE52" s="467"/>
      <c r="PDF52" s="467"/>
      <c r="PDG52" s="467"/>
      <c r="PDH52" s="467"/>
      <c r="PDI52" s="467"/>
      <c r="PDJ52" s="467"/>
      <c r="PDK52" s="467"/>
      <c r="PDL52" s="467"/>
      <c r="PDM52" s="467"/>
      <c r="PDN52" s="467"/>
      <c r="PDO52" s="467"/>
      <c r="PDP52" s="467"/>
      <c r="PDQ52" s="467"/>
      <c r="PDR52" s="467"/>
      <c r="PDS52" s="467"/>
      <c r="PDT52" s="467"/>
      <c r="PDU52" s="467"/>
      <c r="PDV52" s="467"/>
      <c r="PDW52" s="467"/>
      <c r="PDX52" s="467"/>
      <c r="PDY52" s="467"/>
      <c r="PDZ52" s="467"/>
      <c r="PEA52" s="467"/>
      <c r="PEB52" s="467"/>
      <c r="PEC52" s="467"/>
      <c r="PED52" s="467"/>
      <c r="PEE52" s="467"/>
      <c r="PEF52" s="467"/>
      <c r="PEG52" s="467"/>
      <c r="PEH52" s="467"/>
      <c r="PEI52" s="467"/>
      <c r="PEJ52" s="467"/>
      <c r="PEK52" s="467"/>
      <c r="PEL52" s="467"/>
      <c r="PEM52" s="467"/>
      <c r="PEN52" s="467"/>
      <c r="PEO52" s="467"/>
      <c r="PEP52" s="467"/>
      <c r="PEQ52" s="467"/>
      <c r="PER52" s="467"/>
      <c r="PES52" s="467"/>
      <c r="PET52" s="467"/>
      <c r="PEU52" s="467"/>
      <c r="PEV52" s="467"/>
      <c r="PEW52" s="467"/>
      <c r="PEX52" s="467"/>
      <c r="PEY52" s="467"/>
      <c r="PEZ52" s="467"/>
      <c r="PFA52" s="467"/>
      <c r="PFB52" s="467"/>
      <c r="PFC52" s="467"/>
      <c r="PFD52" s="467"/>
      <c r="PFE52" s="467"/>
      <c r="PFF52" s="467"/>
      <c r="PFG52" s="467"/>
      <c r="PFH52" s="467"/>
      <c r="PFI52" s="467"/>
      <c r="PFJ52" s="467"/>
      <c r="PFK52" s="467"/>
      <c r="PFL52" s="467"/>
      <c r="PFM52" s="467"/>
      <c r="PFN52" s="467"/>
      <c r="PFO52" s="467"/>
      <c r="PFP52" s="467"/>
      <c r="PFQ52" s="467"/>
      <c r="PFR52" s="467"/>
      <c r="PFS52" s="467"/>
      <c r="PFT52" s="467"/>
      <c r="PFU52" s="467"/>
      <c r="PFV52" s="467"/>
      <c r="PFW52" s="467"/>
      <c r="PFX52" s="467"/>
      <c r="PFY52" s="467"/>
      <c r="PFZ52" s="467"/>
      <c r="PGA52" s="467"/>
      <c r="PGB52" s="467"/>
      <c r="PGC52" s="467"/>
      <c r="PGD52" s="467"/>
      <c r="PGE52" s="467"/>
      <c r="PGF52" s="467"/>
      <c r="PGG52" s="467"/>
      <c r="PGH52" s="467"/>
      <c r="PGI52" s="467"/>
      <c r="PGJ52" s="467"/>
      <c r="PGK52" s="467"/>
      <c r="PGL52" s="467"/>
      <c r="PGM52" s="467"/>
      <c r="PGN52" s="467"/>
      <c r="PGO52" s="467"/>
      <c r="PGP52" s="467"/>
      <c r="PGQ52" s="467"/>
      <c r="PGR52" s="467"/>
      <c r="PGS52" s="467"/>
      <c r="PGT52" s="467"/>
      <c r="PGU52" s="467"/>
      <c r="PGV52" s="467"/>
      <c r="PGW52" s="467"/>
      <c r="PGX52" s="467"/>
      <c r="PGY52" s="467"/>
      <c r="PGZ52" s="467"/>
      <c r="PHA52" s="467"/>
      <c r="PHB52" s="467"/>
      <c r="PHC52" s="467"/>
      <c r="PHD52" s="467"/>
      <c r="PHE52" s="467"/>
      <c r="PHF52" s="467"/>
      <c r="PHG52" s="467"/>
      <c r="PHH52" s="467"/>
      <c r="PHI52" s="467"/>
      <c r="PHJ52" s="467"/>
      <c r="PHK52" s="467"/>
      <c r="PHL52" s="467"/>
      <c r="PHM52" s="467"/>
      <c r="PHN52" s="467"/>
      <c r="PHO52" s="467"/>
      <c r="PHP52" s="467"/>
      <c r="PHQ52" s="467"/>
      <c r="PHR52" s="467"/>
      <c r="PHS52" s="467"/>
      <c r="PHT52" s="467"/>
      <c r="PHU52" s="467"/>
      <c r="PHV52" s="467"/>
      <c r="PHW52" s="467"/>
      <c r="PHX52" s="467"/>
      <c r="PHY52" s="467"/>
      <c r="PHZ52" s="467"/>
      <c r="PIA52" s="467"/>
      <c r="PIB52" s="467"/>
      <c r="PIC52" s="467"/>
      <c r="PID52" s="467"/>
      <c r="PIE52" s="467"/>
      <c r="PIF52" s="467"/>
      <c r="PIG52" s="467"/>
      <c r="PIH52" s="467"/>
      <c r="PII52" s="467"/>
      <c r="PIJ52" s="467"/>
      <c r="PIK52" s="467"/>
      <c r="PIL52" s="467"/>
      <c r="PIM52" s="467"/>
      <c r="PIN52" s="467"/>
      <c r="PIO52" s="467"/>
      <c r="PIP52" s="467"/>
      <c r="PIQ52" s="467"/>
      <c r="PIR52" s="467"/>
      <c r="PIS52" s="467"/>
      <c r="PIT52" s="467"/>
      <c r="PIU52" s="467"/>
      <c r="PIV52" s="467"/>
      <c r="PIW52" s="467"/>
      <c r="PIX52" s="467"/>
      <c r="PIY52" s="467"/>
      <c r="PIZ52" s="467"/>
      <c r="PJA52" s="467"/>
      <c r="PJB52" s="467"/>
      <c r="PJC52" s="467"/>
      <c r="PJD52" s="467"/>
      <c r="PJE52" s="467"/>
      <c r="PJF52" s="467"/>
      <c r="PJG52" s="467"/>
      <c r="PJH52" s="467"/>
      <c r="PJI52" s="467"/>
      <c r="PJJ52" s="467"/>
      <c r="PJK52" s="467"/>
      <c r="PJL52" s="467"/>
      <c r="PJM52" s="467"/>
      <c r="PJN52" s="467"/>
      <c r="PJO52" s="467"/>
      <c r="PJP52" s="467"/>
      <c r="PJQ52" s="467"/>
      <c r="PJR52" s="467"/>
      <c r="PJS52" s="467"/>
      <c r="PJT52" s="467"/>
      <c r="PJU52" s="467"/>
      <c r="PJV52" s="467"/>
      <c r="PJW52" s="467"/>
      <c r="PJX52" s="467"/>
      <c r="PJY52" s="467"/>
      <c r="PJZ52" s="467"/>
      <c r="PKA52" s="467"/>
      <c r="PKB52" s="467"/>
      <c r="PKC52" s="467"/>
      <c r="PKD52" s="467"/>
      <c r="PKE52" s="467"/>
      <c r="PKF52" s="467"/>
      <c r="PKG52" s="467"/>
      <c r="PKH52" s="467"/>
      <c r="PKI52" s="467"/>
      <c r="PKJ52" s="467"/>
      <c r="PKK52" s="467"/>
      <c r="PKL52" s="467"/>
      <c r="PKM52" s="467"/>
      <c r="PKN52" s="467"/>
      <c r="PKO52" s="467"/>
      <c r="PKP52" s="467"/>
      <c r="PKQ52" s="467"/>
      <c r="PKR52" s="467"/>
      <c r="PKS52" s="467"/>
      <c r="PKT52" s="467"/>
      <c r="PKU52" s="467"/>
      <c r="PKV52" s="467"/>
      <c r="PKW52" s="467"/>
      <c r="PKX52" s="467"/>
      <c r="PKY52" s="467"/>
      <c r="PKZ52" s="467"/>
      <c r="PLA52" s="467"/>
      <c r="PLB52" s="467"/>
      <c r="PLC52" s="467"/>
      <c r="PLD52" s="467"/>
      <c r="PLE52" s="467"/>
      <c r="PLF52" s="467"/>
      <c r="PLG52" s="467"/>
      <c r="PLH52" s="467"/>
      <c r="PLI52" s="467"/>
      <c r="PLJ52" s="467"/>
      <c r="PLK52" s="467"/>
      <c r="PLL52" s="467"/>
      <c r="PLM52" s="467"/>
      <c r="PLN52" s="467"/>
      <c r="PLO52" s="467"/>
      <c r="PLP52" s="467"/>
      <c r="PLQ52" s="467"/>
      <c r="PLR52" s="467"/>
      <c r="PLS52" s="467"/>
      <c r="PLT52" s="467"/>
      <c r="PLU52" s="467"/>
      <c r="PLV52" s="467"/>
      <c r="PLW52" s="467"/>
      <c r="PLX52" s="467"/>
      <c r="PLY52" s="467"/>
      <c r="PLZ52" s="467"/>
      <c r="PMA52" s="467"/>
      <c r="PMB52" s="467"/>
      <c r="PMC52" s="467"/>
      <c r="PMD52" s="467"/>
      <c r="PME52" s="467"/>
      <c r="PMF52" s="467"/>
      <c r="PMG52" s="467"/>
      <c r="PMH52" s="467"/>
      <c r="PMI52" s="467"/>
      <c r="PMJ52" s="467"/>
      <c r="PMK52" s="467"/>
      <c r="PML52" s="467"/>
      <c r="PMM52" s="467"/>
      <c r="PMN52" s="467"/>
      <c r="PMO52" s="467"/>
      <c r="PMP52" s="467"/>
      <c r="PMQ52" s="467"/>
      <c r="PMR52" s="467"/>
      <c r="PMS52" s="467"/>
      <c r="PMT52" s="467"/>
      <c r="PMU52" s="467"/>
      <c r="PMV52" s="467"/>
      <c r="PMW52" s="467"/>
      <c r="PMX52" s="467"/>
      <c r="PMY52" s="467"/>
      <c r="PMZ52" s="467"/>
      <c r="PNA52" s="467"/>
      <c r="PNB52" s="467"/>
      <c r="PNC52" s="467"/>
      <c r="PND52" s="467"/>
      <c r="PNE52" s="467"/>
      <c r="PNF52" s="467"/>
      <c r="PNG52" s="467"/>
      <c r="PNH52" s="467"/>
      <c r="PNI52" s="467"/>
      <c r="PNJ52" s="467"/>
      <c r="PNK52" s="467"/>
      <c r="PNL52" s="467"/>
      <c r="PNM52" s="467"/>
      <c r="PNN52" s="467"/>
      <c r="PNO52" s="467"/>
      <c r="PNP52" s="467"/>
      <c r="PNQ52" s="467"/>
      <c r="PNR52" s="467"/>
      <c r="PNS52" s="467"/>
      <c r="PNT52" s="467"/>
      <c r="PNU52" s="467"/>
      <c r="PNV52" s="467"/>
      <c r="PNW52" s="467"/>
      <c r="PNX52" s="467"/>
      <c r="PNY52" s="467"/>
      <c r="PNZ52" s="467"/>
      <c r="POA52" s="467"/>
      <c r="POB52" s="467"/>
      <c r="POC52" s="467"/>
      <c r="POD52" s="467"/>
      <c r="POE52" s="467"/>
      <c r="POF52" s="467"/>
      <c r="POG52" s="467"/>
      <c r="POH52" s="467"/>
      <c r="POI52" s="467"/>
      <c r="POJ52" s="467"/>
      <c r="POK52" s="467"/>
      <c r="POL52" s="467"/>
      <c r="POM52" s="467"/>
      <c r="PON52" s="467"/>
      <c r="POO52" s="467"/>
      <c r="POP52" s="467"/>
      <c r="POQ52" s="467"/>
      <c r="POR52" s="467"/>
      <c r="POS52" s="467"/>
      <c r="POT52" s="467"/>
      <c r="POU52" s="467"/>
      <c r="POV52" s="467"/>
      <c r="POW52" s="467"/>
      <c r="POX52" s="467"/>
      <c r="POY52" s="467"/>
      <c r="POZ52" s="467"/>
      <c r="PPA52" s="467"/>
      <c r="PPB52" s="467"/>
      <c r="PPC52" s="467"/>
      <c r="PPD52" s="467"/>
      <c r="PPE52" s="467"/>
      <c r="PPF52" s="467"/>
      <c r="PPG52" s="467"/>
      <c r="PPH52" s="467"/>
      <c r="PPI52" s="467"/>
      <c r="PPJ52" s="467"/>
      <c r="PPK52" s="467"/>
      <c r="PPL52" s="467"/>
      <c r="PPM52" s="467"/>
      <c r="PPN52" s="467"/>
      <c r="PPO52" s="467"/>
      <c r="PPP52" s="467"/>
      <c r="PPQ52" s="467"/>
      <c r="PPR52" s="467"/>
      <c r="PPS52" s="467"/>
      <c r="PPT52" s="467"/>
      <c r="PPU52" s="467"/>
      <c r="PPV52" s="467"/>
      <c r="PPW52" s="467"/>
      <c r="PPX52" s="467"/>
      <c r="PPY52" s="467"/>
      <c r="PPZ52" s="467"/>
      <c r="PQA52" s="467"/>
      <c r="PQB52" s="467"/>
      <c r="PQC52" s="467"/>
      <c r="PQD52" s="467"/>
      <c r="PQE52" s="467"/>
      <c r="PQF52" s="467"/>
      <c r="PQG52" s="467"/>
      <c r="PQH52" s="467"/>
      <c r="PQI52" s="467"/>
      <c r="PQJ52" s="467"/>
      <c r="PQK52" s="467"/>
      <c r="PQL52" s="467"/>
      <c r="PQM52" s="467"/>
      <c r="PQN52" s="467"/>
      <c r="PQO52" s="467"/>
      <c r="PQP52" s="467"/>
      <c r="PQQ52" s="467"/>
      <c r="PQR52" s="467"/>
      <c r="PQS52" s="467"/>
      <c r="PQT52" s="467"/>
      <c r="PQU52" s="467"/>
      <c r="PQV52" s="467"/>
      <c r="PQW52" s="467"/>
      <c r="PQX52" s="467"/>
      <c r="PQY52" s="467"/>
      <c r="PQZ52" s="467"/>
      <c r="PRA52" s="467"/>
      <c r="PRB52" s="467"/>
      <c r="PRC52" s="467"/>
      <c r="PRD52" s="467"/>
      <c r="PRE52" s="467"/>
      <c r="PRF52" s="467"/>
      <c r="PRG52" s="467"/>
      <c r="PRH52" s="467"/>
      <c r="PRI52" s="467"/>
      <c r="PRJ52" s="467"/>
      <c r="PRK52" s="467"/>
      <c r="PRL52" s="467"/>
      <c r="PRM52" s="467"/>
      <c r="PRN52" s="467"/>
      <c r="PRO52" s="467"/>
      <c r="PRP52" s="467"/>
      <c r="PRQ52" s="467"/>
      <c r="PRR52" s="467"/>
      <c r="PRS52" s="467"/>
      <c r="PRT52" s="467"/>
      <c r="PRU52" s="467"/>
      <c r="PRV52" s="467"/>
      <c r="PRW52" s="467"/>
      <c r="PRX52" s="467"/>
      <c r="PRY52" s="467"/>
      <c r="PRZ52" s="467"/>
      <c r="PSA52" s="467"/>
      <c r="PSB52" s="467"/>
      <c r="PSC52" s="467"/>
      <c r="PSD52" s="467"/>
      <c r="PSE52" s="467"/>
      <c r="PSF52" s="467"/>
      <c r="PSG52" s="467"/>
      <c r="PSH52" s="467"/>
      <c r="PSI52" s="467"/>
      <c r="PSJ52" s="467"/>
      <c r="PSK52" s="467"/>
      <c r="PSL52" s="467"/>
      <c r="PSM52" s="467"/>
      <c r="PSN52" s="467"/>
      <c r="PSO52" s="467"/>
      <c r="PSP52" s="467"/>
      <c r="PSQ52" s="467"/>
      <c r="PSR52" s="467"/>
      <c r="PSS52" s="467"/>
      <c r="PST52" s="467"/>
      <c r="PSU52" s="467"/>
      <c r="PSV52" s="467"/>
      <c r="PSW52" s="467"/>
      <c r="PSX52" s="467"/>
      <c r="PSY52" s="467"/>
      <c r="PSZ52" s="467"/>
      <c r="PTA52" s="467"/>
      <c r="PTB52" s="467"/>
      <c r="PTC52" s="467"/>
      <c r="PTD52" s="467"/>
      <c r="PTE52" s="467"/>
      <c r="PTF52" s="467"/>
      <c r="PTG52" s="467"/>
      <c r="PTH52" s="467"/>
      <c r="PTI52" s="467"/>
      <c r="PTJ52" s="467"/>
      <c r="PTK52" s="467"/>
      <c r="PTL52" s="467"/>
      <c r="PTM52" s="467"/>
      <c r="PTN52" s="467"/>
      <c r="PTO52" s="467"/>
      <c r="PTP52" s="467"/>
      <c r="PTQ52" s="467"/>
      <c r="PTR52" s="467"/>
      <c r="PTS52" s="467"/>
      <c r="PTT52" s="467"/>
      <c r="PTU52" s="467"/>
      <c r="PTV52" s="467"/>
      <c r="PTW52" s="467"/>
      <c r="PTX52" s="467"/>
      <c r="PTY52" s="467"/>
      <c r="PTZ52" s="467"/>
      <c r="PUA52" s="467"/>
      <c r="PUB52" s="467"/>
      <c r="PUC52" s="467"/>
      <c r="PUD52" s="467"/>
      <c r="PUE52" s="467"/>
      <c r="PUF52" s="467"/>
      <c r="PUG52" s="467"/>
      <c r="PUH52" s="467"/>
      <c r="PUI52" s="467"/>
      <c r="PUJ52" s="467"/>
      <c r="PUK52" s="467"/>
      <c r="PUL52" s="467"/>
      <c r="PUM52" s="467"/>
      <c r="PUN52" s="467"/>
      <c r="PUO52" s="467"/>
      <c r="PUP52" s="467"/>
      <c r="PUQ52" s="467"/>
      <c r="PUR52" s="467"/>
      <c r="PUS52" s="467"/>
      <c r="PUT52" s="467"/>
      <c r="PUU52" s="467"/>
      <c r="PUV52" s="467"/>
      <c r="PUW52" s="467"/>
      <c r="PUX52" s="467"/>
      <c r="PUY52" s="467"/>
      <c r="PUZ52" s="467"/>
      <c r="PVA52" s="467"/>
      <c r="PVB52" s="467"/>
      <c r="PVC52" s="467"/>
      <c r="PVD52" s="467"/>
      <c r="PVE52" s="467"/>
      <c r="PVF52" s="467"/>
      <c r="PVG52" s="467"/>
      <c r="PVH52" s="467"/>
      <c r="PVI52" s="467"/>
      <c r="PVJ52" s="467"/>
      <c r="PVK52" s="467"/>
      <c r="PVL52" s="467"/>
      <c r="PVM52" s="467"/>
      <c r="PVN52" s="467"/>
      <c r="PVO52" s="467"/>
      <c r="PVP52" s="467"/>
      <c r="PVQ52" s="467"/>
      <c r="PVR52" s="467"/>
      <c r="PVS52" s="467"/>
      <c r="PVT52" s="467"/>
      <c r="PVU52" s="467"/>
      <c r="PVV52" s="467"/>
      <c r="PVW52" s="467"/>
      <c r="PVX52" s="467"/>
      <c r="PVY52" s="467"/>
      <c r="PVZ52" s="467"/>
      <c r="PWA52" s="467"/>
      <c r="PWB52" s="467"/>
      <c r="PWC52" s="467"/>
      <c r="PWD52" s="467"/>
      <c r="PWE52" s="467"/>
      <c r="PWF52" s="467"/>
      <c r="PWG52" s="467"/>
      <c r="PWH52" s="467"/>
      <c r="PWI52" s="467"/>
      <c r="PWJ52" s="467"/>
      <c r="PWK52" s="467"/>
      <c r="PWL52" s="467"/>
      <c r="PWM52" s="467"/>
      <c r="PWN52" s="467"/>
      <c r="PWO52" s="467"/>
      <c r="PWP52" s="467"/>
      <c r="PWQ52" s="467"/>
      <c r="PWR52" s="467"/>
      <c r="PWS52" s="467"/>
      <c r="PWT52" s="467"/>
      <c r="PWU52" s="467"/>
      <c r="PWV52" s="467"/>
      <c r="PWW52" s="467"/>
      <c r="PWX52" s="467"/>
      <c r="PWY52" s="467"/>
      <c r="PWZ52" s="467"/>
      <c r="PXA52" s="467"/>
      <c r="PXB52" s="467"/>
      <c r="PXC52" s="467"/>
      <c r="PXD52" s="467"/>
      <c r="PXE52" s="467"/>
      <c r="PXF52" s="467"/>
      <c r="PXG52" s="467"/>
      <c r="PXH52" s="467"/>
      <c r="PXI52" s="467"/>
      <c r="PXJ52" s="467"/>
      <c r="PXK52" s="467"/>
      <c r="PXL52" s="467"/>
      <c r="PXM52" s="467"/>
      <c r="PXN52" s="467"/>
      <c r="PXO52" s="467"/>
      <c r="PXP52" s="467"/>
      <c r="PXQ52" s="467"/>
      <c r="PXR52" s="467"/>
      <c r="PXS52" s="467"/>
      <c r="PXT52" s="467"/>
      <c r="PXU52" s="467"/>
      <c r="PXV52" s="467"/>
      <c r="PXW52" s="467"/>
      <c r="PXX52" s="467"/>
      <c r="PXY52" s="467"/>
      <c r="PXZ52" s="467"/>
      <c r="PYA52" s="467"/>
      <c r="PYB52" s="467"/>
      <c r="PYC52" s="467"/>
      <c r="PYD52" s="467"/>
      <c r="PYE52" s="467"/>
      <c r="PYF52" s="467"/>
      <c r="PYG52" s="467"/>
      <c r="PYH52" s="467"/>
      <c r="PYI52" s="467"/>
      <c r="PYJ52" s="467"/>
      <c r="PYK52" s="467"/>
      <c r="PYL52" s="467"/>
      <c r="PYM52" s="467"/>
      <c r="PYN52" s="467"/>
      <c r="PYO52" s="467"/>
      <c r="PYP52" s="467"/>
      <c r="PYQ52" s="467"/>
      <c r="PYR52" s="467"/>
      <c r="PYS52" s="467"/>
      <c r="PYT52" s="467"/>
      <c r="PYU52" s="467"/>
      <c r="PYV52" s="467"/>
      <c r="PYW52" s="467"/>
      <c r="PYX52" s="467"/>
      <c r="PYY52" s="467"/>
      <c r="PYZ52" s="467"/>
      <c r="PZA52" s="467"/>
      <c r="PZB52" s="467"/>
      <c r="PZC52" s="467"/>
      <c r="PZD52" s="467"/>
      <c r="PZE52" s="467"/>
      <c r="PZF52" s="467"/>
      <c r="PZG52" s="467"/>
      <c r="PZH52" s="467"/>
      <c r="PZI52" s="467"/>
      <c r="PZJ52" s="467"/>
      <c r="PZK52" s="467"/>
      <c r="PZL52" s="467"/>
      <c r="PZM52" s="467"/>
      <c r="PZN52" s="467"/>
      <c r="PZO52" s="467"/>
      <c r="PZP52" s="467"/>
      <c r="PZQ52" s="467"/>
      <c r="PZR52" s="467"/>
      <c r="PZS52" s="467"/>
      <c r="PZT52" s="467"/>
      <c r="PZU52" s="467"/>
      <c r="PZV52" s="467"/>
      <c r="PZW52" s="467"/>
      <c r="PZX52" s="467"/>
      <c r="PZY52" s="467"/>
      <c r="PZZ52" s="467"/>
      <c r="QAA52" s="467"/>
      <c r="QAB52" s="467"/>
      <c r="QAC52" s="467"/>
      <c r="QAD52" s="467"/>
      <c r="QAE52" s="467"/>
      <c r="QAF52" s="467"/>
      <c r="QAG52" s="467"/>
      <c r="QAH52" s="467"/>
      <c r="QAI52" s="467"/>
      <c r="QAJ52" s="467"/>
      <c r="QAK52" s="467"/>
      <c r="QAL52" s="467"/>
      <c r="QAM52" s="467"/>
      <c r="QAN52" s="467"/>
      <c r="QAO52" s="467"/>
      <c r="QAP52" s="467"/>
      <c r="QAQ52" s="467"/>
      <c r="QAR52" s="467"/>
      <c r="QAS52" s="467"/>
      <c r="QAT52" s="467"/>
      <c r="QAU52" s="467"/>
      <c r="QAV52" s="467"/>
      <c r="QAW52" s="467"/>
      <c r="QAX52" s="467"/>
      <c r="QAY52" s="467"/>
      <c r="QAZ52" s="467"/>
      <c r="QBA52" s="467"/>
      <c r="QBB52" s="467"/>
      <c r="QBC52" s="467"/>
      <c r="QBD52" s="467"/>
      <c r="QBE52" s="467"/>
      <c r="QBF52" s="467"/>
      <c r="QBG52" s="467"/>
      <c r="QBH52" s="467"/>
      <c r="QBI52" s="467"/>
      <c r="QBJ52" s="467"/>
      <c r="QBK52" s="467"/>
      <c r="QBL52" s="467"/>
      <c r="QBM52" s="467"/>
      <c r="QBN52" s="467"/>
      <c r="QBO52" s="467"/>
      <c r="QBP52" s="467"/>
      <c r="QBQ52" s="467"/>
      <c r="QBR52" s="467"/>
      <c r="QBS52" s="467"/>
      <c r="QBT52" s="467"/>
      <c r="QBU52" s="467"/>
      <c r="QBV52" s="467"/>
      <c r="QBW52" s="467"/>
      <c r="QBX52" s="467"/>
      <c r="QBY52" s="467"/>
      <c r="QBZ52" s="467"/>
      <c r="QCA52" s="467"/>
      <c r="QCB52" s="467"/>
      <c r="QCC52" s="467"/>
      <c r="QCD52" s="467"/>
      <c r="QCE52" s="467"/>
      <c r="QCF52" s="467"/>
      <c r="QCG52" s="467"/>
      <c r="QCH52" s="467"/>
      <c r="QCI52" s="467"/>
      <c r="QCJ52" s="467"/>
      <c r="QCK52" s="467"/>
      <c r="QCL52" s="467"/>
      <c r="QCM52" s="467"/>
      <c r="QCN52" s="467"/>
      <c r="QCO52" s="467"/>
      <c r="QCP52" s="467"/>
      <c r="QCQ52" s="467"/>
      <c r="QCR52" s="467"/>
      <c r="QCS52" s="467"/>
      <c r="QCT52" s="467"/>
      <c r="QCU52" s="467"/>
      <c r="QCV52" s="467"/>
      <c r="QCW52" s="467"/>
      <c r="QCX52" s="467"/>
      <c r="QCY52" s="467"/>
      <c r="QCZ52" s="467"/>
      <c r="QDA52" s="467"/>
      <c r="QDB52" s="467"/>
      <c r="QDC52" s="467"/>
      <c r="QDD52" s="467"/>
      <c r="QDE52" s="467"/>
      <c r="QDF52" s="467"/>
      <c r="QDG52" s="467"/>
      <c r="QDH52" s="467"/>
      <c r="QDI52" s="467"/>
      <c r="QDJ52" s="467"/>
      <c r="QDK52" s="467"/>
      <c r="QDL52" s="467"/>
      <c r="QDM52" s="467"/>
      <c r="QDN52" s="467"/>
      <c r="QDO52" s="467"/>
      <c r="QDP52" s="467"/>
      <c r="QDQ52" s="467"/>
      <c r="QDR52" s="467"/>
      <c r="QDS52" s="467"/>
      <c r="QDT52" s="467"/>
      <c r="QDU52" s="467"/>
      <c r="QDV52" s="467"/>
      <c r="QDW52" s="467"/>
      <c r="QDX52" s="467"/>
      <c r="QDY52" s="467"/>
      <c r="QDZ52" s="467"/>
      <c r="QEA52" s="467"/>
      <c r="QEB52" s="467"/>
      <c r="QEC52" s="467"/>
      <c r="QED52" s="467"/>
      <c r="QEE52" s="467"/>
      <c r="QEF52" s="467"/>
      <c r="QEG52" s="467"/>
      <c r="QEH52" s="467"/>
      <c r="QEI52" s="467"/>
      <c r="QEJ52" s="467"/>
      <c r="QEK52" s="467"/>
      <c r="QEL52" s="467"/>
      <c r="QEM52" s="467"/>
      <c r="QEN52" s="467"/>
      <c r="QEO52" s="467"/>
      <c r="QEP52" s="467"/>
      <c r="QEQ52" s="467"/>
      <c r="QER52" s="467"/>
      <c r="QES52" s="467"/>
      <c r="QET52" s="467"/>
      <c r="QEU52" s="467"/>
      <c r="QEV52" s="467"/>
      <c r="QEW52" s="467"/>
      <c r="QEX52" s="467"/>
      <c r="QEY52" s="467"/>
      <c r="QEZ52" s="467"/>
      <c r="QFA52" s="467"/>
      <c r="QFB52" s="467"/>
      <c r="QFC52" s="467"/>
      <c r="QFD52" s="467"/>
      <c r="QFE52" s="467"/>
      <c r="QFF52" s="467"/>
      <c r="QFG52" s="467"/>
      <c r="QFH52" s="467"/>
      <c r="QFI52" s="467"/>
      <c r="QFJ52" s="467"/>
      <c r="QFK52" s="467"/>
      <c r="QFL52" s="467"/>
      <c r="QFM52" s="467"/>
      <c r="QFN52" s="467"/>
      <c r="QFO52" s="467"/>
      <c r="QFP52" s="467"/>
      <c r="QFQ52" s="467"/>
      <c r="QFR52" s="467"/>
      <c r="QFS52" s="467"/>
      <c r="QFT52" s="467"/>
      <c r="QFU52" s="467"/>
      <c r="QFV52" s="467"/>
      <c r="QFW52" s="467"/>
      <c r="QFX52" s="467"/>
      <c r="QFY52" s="467"/>
      <c r="QFZ52" s="467"/>
      <c r="QGA52" s="467"/>
      <c r="QGB52" s="467"/>
      <c r="QGC52" s="467"/>
      <c r="QGD52" s="467"/>
      <c r="QGE52" s="467"/>
      <c r="QGF52" s="467"/>
      <c r="QGG52" s="467"/>
      <c r="QGH52" s="467"/>
      <c r="QGI52" s="467"/>
      <c r="QGJ52" s="467"/>
      <c r="QGK52" s="467"/>
      <c r="QGL52" s="467"/>
      <c r="QGM52" s="467"/>
      <c r="QGN52" s="467"/>
      <c r="QGO52" s="467"/>
      <c r="QGP52" s="467"/>
      <c r="QGQ52" s="467"/>
      <c r="QGR52" s="467"/>
      <c r="QGS52" s="467"/>
      <c r="QGT52" s="467"/>
      <c r="QGU52" s="467"/>
      <c r="QGV52" s="467"/>
      <c r="QGW52" s="467"/>
      <c r="QGX52" s="467"/>
      <c r="QGY52" s="467"/>
      <c r="QGZ52" s="467"/>
      <c r="QHA52" s="467"/>
      <c r="QHB52" s="467"/>
      <c r="QHC52" s="467"/>
      <c r="QHD52" s="467"/>
      <c r="QHE52" s="467"/>
      <c r="QHF52" s="467"/>
      <c r="QHG52" s="467"/>
      <c r="QHH52" s="467"/>
      <c r="QHI52" s="467"/>
      <c r="QHJ52" s="467"/>
      <c r="QHK52" s="467"/>
      <c r="QHL52" s="467"/>
      <c r="QHM52" s="467"/>
      <c r="QHN52" s="467"/>
      <c r="QHO52" s="467"/>
      <c r="QHP52" s="467"/>
      <c r="QHQ52" s="467"/>
      <c r="QHR52" s="467"/>
      <c r="QHS52" s="467"/>
      <c r="QHT52" s="467"/>
      <c r="QHU52" s="467"/>
      <c r="QHV52" s="467"/>
      <c r="QHW52" s="467"/>
      <c r="QHX52" s="467"/>
      <c r="QHY52" s="467"/>
      <c r="QHZ52" s="467"/>
      <c r="QIA52" s="467"/>
      <c r="QIB52" s="467"/>
      <c r="QIC52" s="467"/>
      <c r="QID52" s="467"/>
      <c r="QIE52" s="467"/>
      <c r="QIF52" s="467"/>
      <c r="QIG52" s="467"/>
      <c r="QIH52" s="467"/>
      <c r="QII52" s="467"/>
      <c r="QIJ52" s="467"/>
      <c r="QIK52" s="467"/>
      <c r="QIL52" s="467"/>
      <c r="QIM52" s="467"/>
      <c r="QIN52" s="467"/>
      <c r="QIO52" s="467"/>
      <c r="QIP52" s="467"/>
      <c r="QIQ52" s="467"/>
      <c r="QIR52" s="467"/>
      <c r="QIS52" s="467"/>
      <c r="QIT52" s="467"/>
      <c r="QIU52" s="467"/>
      <c r="QIV52" s="467"/>
      <c r="QIW52" s="467"/>
      <c r="QIX52" s="467"/>
      <c r="QIY52" s="467"/>
      <c r="QIZ52" s="467"/>
      <c r="QJA52" s="467"/>
      <c r="QJB52" s="467"/>
      <c r="QJC52" s="467"/>
      <c r="QJD52" s="467"/>
      <c r="QJE52" s="467"/>
      <c r="QJF52" s="467"/>
      <c r="QJG52" s="467"/>
      <c r="QJH52" s="467"/>
      <c r="QJI52" s="467"/>
      <c r="QJJ52" s="467"/>
      <c r="QJK52" s="467"/>
      <c r="QJL52" s="467"/>
      <c r="QJM52" s="467"/>
      <c r="QJN52" s="467"/>
      <c r="QJO52" s="467"/>
      <c r="QJP52" s="467"/>
      <c r="QJQ52" s="467"/>
      <c r="QJR52" s="467"/>
      <c r="QJS52" s="467"/>
      <c r="QJT52" s="467"/>
      <c r="QJU52" s="467"/>
      <c r="QJV52" s="467"/>
      <c r="QJW52" s="467"/>
      <c r="QJX52" s="467"/>
      <c r="QJY52" s="467"/>
      <c r="QJZ52" s="467"/>
      <c r="QKA52" s="467"/>
      <c r="QKB52" s="467"/>
      <c r="QKC52" s="467"/>
      <c r="QKD52" s="467"/>
      <c r="QKE52" s="467"/>
      <c r="QKF52" s="467"/>
      <c r="QKG52" s="467"/>
      <c r="QKH52" s="467"/>
      <c r="QKI52" s="467"/>
      <c r="QKJ52" s="467"/>
      <c r="QKK52" s="467"/>
      <c r="QKL52" s="467"/>
      <c r="QKM52" s="467"/>
      <c r="QKN52" s="467"/>
      <c r="QKO52" s="467"/>
      <c r="QKP52" s="467"/>
      <c r="QKQ52" s="467"/>
      <c r="QKR52" s="467"/>
      <c r="QKS52" s="467"/>
      <c r="QKT52" s="467"/>
      <c r="QKU52" s="467"/>
      <c r="QKV52" s="467"/>
      <c r="QKW52" s="467"/>
      <c r="QKX52" s="467"/>
      <c r="QKY52" s="467"/>
      <c r="QKZ52" s="467"/>
      <c r="QLA52" s="467"/>
      <c r="QLB52" s="467"/>
      <c r="QLC52" s="467"/>
      <c r="QLD52" s="467"/>
      <c r="QLE52" s="467"/>
      <c r="QLF52" s="467"/>
      <c r="QLG52" s="467"/>
      <c r="QLH52" s="467"/>
      <c r="QLI52" s="467"/>
      <c r="QLJ52" s="467"/>
      <c r="QLK52" s="467"/>
      <c r="QLL52" s="467"/>
      <c r="QLM52" s="467"/>
      <c r="QLN52" s="467"/>
      <c r="QLO52" s="467"/>
      <c r="QLP52" s="467"/>
      <c r="QLQ52" s="467"/>
      <c r="QLR52" s="467"/>
      <c r="QLS52" s="467"/>
      <c r="QLT52" s="467"/>
      <c r="QLU52" s="467"/>
      <c r="QLV52" s="467"/>
      <c r="QLW52" s="467"/>
      <c r="QLX52" s="467"/>
      <c r="QLY52" s="467"/>
      <c r="QLZ52" s="467"/>
      <c r="QMA52" s="467"/>
      <c r="QMB52" s="467"/>
      <c r="QMC52" s="467"/>
      <c r="QMD52" s="467"/>
      <c r="QME52" s="467"/>
      <c r="QMF52" s="467"/>
      <c r="QMG52" s="467"/>
      <c r="QMH52" s="467"/>
      <c r="QMI52" s="467"/>
      <c r="QMJ52" s="467"/>
      <c r="QMK52" s="467"/>
      <c r="QML52" s="467"/>
      <c r="QMM52" s="467"/>
      <c r="QMN52" s="467"/>
      <c r="QMO52" s="467"/>
      <c r="QMP52" s="467"/>
      <c r="QMQ52" s="467"/>
      <c r="QMR52" s="467"/>
      <c r="QMS52" s="467"/>
      <c r="QMT52" s="467"/>
      <c r="QMU52" s="467"/>
      <c r="QMV52" s="467"/>
      <c r="QMW52" s="467"/>
      <c r="QMX52" s="467"/>
      <c r="QMY52" s="467"/>
      <c r="QMZ52" s="467"/>
      <c r="QNA52" s="467"/>
      <c r="QNB52" s="467"/>
      <c r="QNC52" s="467"/>
      <c r="QND52" s="467"/>
      <c r="QNE52" s="467"/>
      <c r="QNF52" s="467"/>
      <c r="QNG52" s="467"/>
      <c r="QNH52" s="467"/>
      <c r="QNI52" s="467"/>
      <c r="QNJ52" s="467"/>
      <c r="QNK52" s="467"/>
      <c r="QNL52" s="467"/>
      <c r="QNM52" s="467"/>
      <c r="QNN52" s="467"/>
      <c r="QNO52" s="467"/>
      <c r="QNP52" s="467"/>
      <c r="QNQ52" s="467"/>
      <c r="QNR52" s="467"/>
      <c r="QNS52" s="467"/>
      <c r="QNT52" s="467"/>
      <c r="QNU52" s="467"/>
      <c r="QNV52" s="467"/>
      <c r="QNW52" s="467"/>
      <c r="QNX52" s="467"/>
      <c r="QNY52" s="467"/>
      <c r="QNZ52" s="467"/>
      <c r="QOA52" s="467"/>
      <c r="QOB52" s="467"/>
      <c r="QOC52" s="467"/>
      <c r="QOD52" s="467"/>
      <c r="QOE52" s="467"/>
      <c r="QOF52" s="467"/>
      <c r="QOG52" s="467"/>
      <c r="QOH52" s="467"/>
      <c r="QOI52" s="467"/>
      <c r="QOJ52" s="467"/>
      <c r="QOK52" s="467"/>
      <c r="QOL52" s="467"/>
      <c r="QOM52" s="467"/>
      <c r="QON52" s="467"/>
      <c r="QOO52" s="467"/>
      <c r="QOP52" s="467"/>
      <c r="QOQ52" s="467"/>
      <c r="QOR52" s="467"/>
      <c r="QOS52" s="467"/>
      <c r="QOT52" s="467"/>
      <c r="QOU52" s="467"/>
      <c r="QOV52" s="467"/>
      <c r="QOW52" s="467"/>
      <c r="QOX52" s="467"/>
      <c r="QOY52" s="467"/>
      <c r="QOZ52" s="467"/>
      <c r="QPA52" s="467"/>
      <c r="QPB52" s="467"/>
      <c r="QPC52" s="467"/>
      <c r="QPD52" s="467"/>
      <c r="QPE52" s="467"/>
      <c r="QPF52" s="467"/>
      <c r="QPG52" s="467"/>
      <c r="QPH52" s="467"/>
      <c r="QPI52" s="467"/>
      <c r="QPJ52" s="467"/>
      <c r="QPK52" s="467"/>
      <c r="QPL52" s="467"/>
      <c r="QPM52" s="467"/>
      <c r="QPN52" s="467"/>
      <c r="QPO52" s="467"/>
      <c r="QPP52" s="467"/>
      <c r="QPQ52" s="467"/>
      <c r="QPR52" s="467"/>
      <c r="QPS52" s="467"/>
      <c r="QPT52" s="467"/>
      <c r="QPU52" s="467"/>
      <c r="QPV52" s="467"/>
      <c r="QPW52" s="467"/>
      <c r="QPX52" s="467"/>
      <c r="QPY52" s="467"/>
      <c r="QPZ52" s="467"/>
      <c r="QQA52" s="467"/>
      <c r="QQB52" s="467"/>
      <c r="QQC52" s="467"/>
      <c r="QQD52" s="467"/>
      <c r="QQE52" s="467"/>
      <c r="QQF52" s="467"/>
      <c r="QQG52" s="467"/>
      <c r="QQH52" s="467"/>
      <c r="QQI52" s="467"/>
      <c r="QQJ52" s="467"/>
      <c r="QQK52" s="467"/>
      <c r="QQL52" s="467"/>
      <c r="QQM52" s="467"/>
      <c r="QQN52" s="467"/>
      <c r="QQO52" s="467"/>
      <c r="QQP52" s="467"/>
      <c r="QQQ52" s="467"/>
      <c r="QQR52" s="467"/>
      <c r="QQS52" s="467"/>
      <c r="QQT52" s="467"/>
      <c r="QQU52" s="467"/>
      <c r="QQV52" s="467"/>
      <c r="QQW52" s="467"/>
      <c r="QQX52" s="467"/>
      <c r="QQY52" s="467"/>
      <c r="QQZ52" s="467"/>
      <c r="QRA52" s="467"/>
      <c r="QRB52" s="467"/>
      <c r="QRC52" s="467"/>
      <c r="QRD52" s="467"/>
      <c r="QRE52" s="467"/>
      <c r="QRF52" s="467"/>
      <c r="QRG52" s="467"/>
      <c r="QRH52" s="467"/>
      <c r="QRI52" s="467"/>
      <c r="QRJ52" s="467"/>
      <c r="QRK52" s="467"/>
      <c r="QRL52" s="467"/>
      <c r="QRM52" s="467"/>
      <c r="QRN52" s="467"/>
      <c r="QRO52" s="467"/>
      <c r="QRP52" s="467"/>
      <c r="QRQ52" s="467"/>
      <c r="QRR52" s="467"/>
      <c r="QRS52" s="467"/>
      <c r="QRT52" s="467"/>
      <c r="QRU52" s="467"/>
      <c r="QRV52" s="467"/>
      <c r="QRW52" s="467"/>
      <c r="QRX52" s="467"/>
      <c r="QRY52" s="467"/>
      <c r="QRZ52" s="467"/>
      <c r="QSA52" s="467"/>
      <c r="QSB52" s="467"/>
      <c r="QSC52" s="467"/>
      <c r="QSD52" s="467"/>
      <c r="QSE52" s="467"/>
      <c r="QSF52" s="467"/>
      <c r="QSG52" s="467"/>
      <c r="QSH52" s="467"/>
      <c r="QSI52" s="467"/>
      <c r="QSJ52" s="467"/>
      <c r="QSK52" s="467"/>
      <c r="QSL52" s="467"/>
      <c r="QSM52" s="467"/>
      <c r="QSN52" s="467"/>
      <c r="QSO52" s="467"/>
      <c r="QSP52" s="467"/>
      <c r="QSQ52" s="467"/>
      <c r="QSR52" s="467"/>
      <c r="QSS52" s="467"/>
      <c r="QST52" s="467"/>
      <c r="QSU52" s="467"/>
      <c r="QSV52" s="467"/>
      <c r="QSW52" s="467"/>
      <c r="QSX52" s="467"/>
      <c r="QSY52" s="467"/>
      <c r="QSZ52" s="467"/>
      <c r="QTA52" s="467"/>
      <c r="QTB52" s="467"/>
      <c r="QTC52" s="467"/>
      <c r="QTD52" s="467"/>
      <c r="QTE52" s="467"/>
      <c r="QTF52" s="467"/>
      <c r="QTG52" s="467"/>
      <c r="QTH52" s="467"/>
      <c r="QTI52" s="467"/>
      <c r="QTJ52" s="467"/>
      <c r="QTK52" s="467"/>
      <c r="QTL52" s="467"/>
      <c r="QTM52" s="467"/>
      <c r="QTN52" s="467"/>
      <c r="QTO52" s="467"/>
      <c r="QTP52" s="467"/>
      <c r="QTQ52" s="467"/>
      <c r="QTR52" s="467"/>
      <c r="QTS52" s="467"/>
      <c r="QTT52" s="467"/>
      <c r="QTU52" s="467"/>
      <c r="QTV52" s="467"/>
      <c r="QTW52" s="467"/>
      <c r="QTX52" s="467"/>
      <c r="QTY52" s="467"/>
      <c r="QTZ52" s="467"/>
      <c r="QUA52" s="467"/>
      <c r="QUB52" s="467"/>
      <c r="QUC52" s="467"/>
      <c r="QUD52" s="467"/>
      <c r="QUE52" s="467"/>
      <c r="QUF52" s="467"/>
      <c r="QUG52" s="467"/>
      <c r="QUH52" s="467"/>
      <c r="QUI52" s="467"/>
      <c r="QUJ52" s="467"/>
      <c r="QUK52" s="467"/>
      <c r="QUL52" s="467"/>
      <c r="QUM52" s="467"/>
      <c r="QUN52" s="467"/>
      <c r="QUO52" s="467"/>
      <c r="QUP52" s="467"/>
      <c r="QUQ52" s="467"/>
      <c r="QUR52" s="467"/>
      <c r="QUS52" s="467"/>
      <c r="QUT52" s="467"/>
      <c r="QUU52" s="467"/>
      <c r="QUV52" s="467"/>
      <c r="QUW52" s="467"/>
      <c r="QUX52" s="467"/>
      <c r="QUY52" s="467"/>
      <c r="QUZ52" s="467"/>
      <c r="QVA52" s="467"/>
      <c r="QVB52" s="467"/>
      <c r="QVC52" s="467"/>
      <c r="QVD52" s="467"/>
      <c r="QVE52" s="467"/>
      <c r="QVF52" s="467"/>
      <c r="QVG52" s="467"/>
      <c r="QVH52" s="467"/>
      <c r="QVI52" s="467"/>
      <c r="QVJ52" s="467"/>
      <c r="QVK52" s="467"/>
      <c r="QVL52" s="467"/>
      <c r="QVM52" s="467"/>
      <c r="QVN52" s="467"/>
      <c r="QVO52" s="467"/>
      <c r="QVP52" s="467"/>
      <c r="QVQ52" s="467"/>
      <c r="QVR52" s="467"/>
      <c r="QVS52" s="467"/>
      <c r="QVT52" s="467"/>
      <c r="QVU52" s="467"/>
      <c r="QVV52" s="467"/>
      <c r="QVW52" s="467"/>
      <c r="QVX52" s="467"/>
      <c r="QVY52" s="467"/>
      <c r="QVZ52" s="467"/>
      <c r="QWA52" s="467"/>
      <c r="QWB52" s="467"/>
      <c r="QWC52" s="467"/>
      <c r="QWD52" s="467"/>
      <c r="QWE52" s="467"/>
      <c r="QWF52" s="467"/>
      <c r="QWG52" s="467"/>
      <c r="QWH52" s="467"/>
      <c r="QWI52" s="467"/>
      <c r="QWJ52" s="467"/>
      <c r="QWK52" s="467"/>
      <c r="QWL52" s="467"/>
      <c r="QWM52" s="467"/>
      <c r="QWN52" s="467"/>
      <c r="QWO52" s="467"/>
      <c r="QWP52" s="467"/>
      <c r="QWQ52" s="467"/>
      <c r="QWR52" s="467"/>
      <c r="QWS52" s="467"/>
      <c r="QWT52" s="467"/>
      <c r="QWU52" s="467"/>
      <c r="QWV52" s="467"/>
      <c r="QWW52" s="467"/>
      <c r="QWX52" s="467"/>
      <c r="QWY52" s="467"/>
      <c r="QWZ52" s="467"/>
      <c r="QXA52" s="467"/>
      <c r="QXB52" s="467"/>
      <c r="QXC52" s="467"/>
      <c r="QXD52" s="467"/>
      <c r="QXE52" s="467"/>
      <c r="QXF52" s="467"/>
      <c r="QXG52" s="467"/>
      <c r="QXH52" s="467"/>
      <c r="QXI52" s="467"/>
      <c r="QXJ52" s="467"/>
      <c r="QXK52" s="467"/>
      <c r="QXL52" s="467"/>
      <c r="QXM52" s="467"/>
      <c r="QXN52" s="467"/>
      <c r="QXO52" s="467"/>
      <c r="QXP52" s="467"/>
      <c r="QXQ52" s="467"/>
      <c r="QXR52" s="467"/>
      <c r="QXS52" s="467"/>
      <c r="QXT52" s="467"/>
      <c r="QXU52" s="467"/>
      <c r="QXV52" s="467"/>
      <c r="QXW52" s="467"/>
      <c r="QXX52" s="467"/>
      <c r="QXY52" s="467"/>
      <c r="QXZ52" s="467"/>
      <c r="QYA52" s="467"/>
      <c r="QYB52" s="467"/>
      <c r="QYC52" s="467"/>
      <c r="QYD52" s="467"/>
      <c r="QYE52" s="467"/>
      <c r="QYF52" s="467"/>
      <c r="QYG52" s="467"/>
      <c r="QYH52" s="467"/>
      <c r="QYI52" s="467"/>
      <c r="QYJ52" s="467"/>
      <c r="QYK52" s="467"/>
      <c r="QYL52" s="467"/>
      <c r="QYM52" s="467"/>
      <c r="QYN52" s="467"/>
      <c r="QYO52" s="467"/>
      <c r="QYP52" s="467"/>
      <c r="QYQ52" s="467"/>
      <c r="QYR52" s="467"/>
      <c r="QYS52" s="467"/>
      <c r="QYT52" s="467"/>
      <c r="QYU52" s="467"/>
      <c r="QYV52" s="467"/>
      <c r="QYW52" s="467"/>
      <c r="QYX52" s="467"/>
      <c r="QYY52" s="467"/>
      <c r="QYZ52" s="467"/>
      <c r="QZA52" s="467"/>
      <c r="QZB52" s="467"/>
      <c r="QZC52" s="467"/>
      <c r="QZD52" s="467"/>
      <c r="QZE52" s="467"/>
      <c r="QZF52" s="467"/>
      <c r="QZG52" s="467"/>
      <c r="QZH52" s="467"/>
      <c r="QZI52" s="467"/>
      <c r="QZJ52" s="467"/>
      <c r="QZK52" s="467"/>
      <c r="QZL52" s="467"/>
      <c r="QZM52" s="467"/>
      <c r="QZN52" s="467"/>
      <c r="QZO52" s="467"/>
      <c r="QZP52" s="467"/>
      <c r="QZQ52" s="467"/>
      <c r="QZR52" s="467"/>
      <c r="QZS52" s="467"/>
      <c r="QZT52" s="467"/>
      <c r="QZU52" s="467"/>
      <c r="QZV52" s="467"/>
      <c r="QZW52" s="467"/>
      <c r="QZX52" s="467"/>
      <c r="QZY52" s="467"/>
      <c r="QZZ52" s="467"/>
      <c r="RAA52" s="467"/>
      <c r="RAB52" s="467"/>
      <c r="RAC52" s="467"/>
      <c r="RAD52" s="467"/>
      <c r="RAE52" s="467"/>
      <c r="RAF52" s="467"/>
      <c r="RAG52" s="467"/>
      <c r="RAH52" s="467"/>
      <c r="RAI52" s="467"/>
      <c r="RAJ52" s="467"/>
      <c r="RAK52" s="467"/>
      <c r="RAL52" s="467"/>
      <c r="RAM52" s="467"/>
      <c r="RAN52" s="467"/>
      <c r="RAO52" s="467"/>
      <c r="RAP52" s="467"/>
      <c r="RAQ52" s="467"/>
      <c r="RAR52" s="467"/>
      <c r="RAS52" s="467"/>
      <c r="RAT52" s="467"/>
      <c r="RAU52" s="467"/>
      <c r="RAV52" s="467"/>
      <c r="RAW52" s="467"/>
      <c r="RAX52" s="467"/>
      <c r="RAY52" s="467"/>
      <c r="RAZ52" s="467"/>
      <c r="RBA52" s="467"/>
      <c r="RBB52" s="467"/>
      <c r="RBC52" s="467"/>
      <c r="RBD52" s="467"/>
      <c r="RBE52" s="467"/>
      <c r="RBF52" s="467"/>
      <c r="RBG52" s="467"/>
      <c r="RBH52" s="467"/>
      <c r="RBI52" s="467"/>
      <c r="RBJ52" s="467"/>
      <c r="RBK52" s="467"/>
      <c r="RBL52" s="467"/>
      <c r="RBM52" s="467"/>
      <c r="RBN52" s="467"/>
      <c r="RBO52" s="467"/>
      <c r="RBP52" s="467"/>
      <c r="RBQ52" s="467"/>
      <c r="RBR52" s="467"/>
      <c r="RBS52" s="467"/>
      <c r="RBT52" s="467"/>
      <c r="RBU52" s="467"/>
      <c r="RBV52" s="467"/>
      <c r="RBW52" s="467"/>
      <c r="RBX52" s="467"/>
      <c r="RBY52" s="467"/>
      <c r="RBZ52" s="467"/>
      <c r="RCA52" s="467"/>
      <c r="RCB52" s="467"/>
      <c r="RCC52" s="467"/>
      <c r="RCD52" s="467"/>
      <c r="RCE52" s="467"/>
      <c r="RCF52" s="467"/>
      <c r="RCG52" s="467"/>
      <c r="RCH52" s="467"/>
      <c r="RCI52" s="467"/>
      <c r="RCJ52" s="467"/>
      <c r="RCK52" s="467"/>
      <c r="RCL52" s="467"/>
      <c r="RCM52" s="467"/>
      <c r="RCN52" s="467"/>
      <c r="RCO52" s="467"/>
      <c r="RCP52" s="467"/>
      <c r="RCQ52" s="467"/>
      <c r="RCR52" s="467"/>
      <c r="RCS52" s="467"/>
      <c r="RCT52" s="467"/>
      <c r="RCU52" s="467"/>
      <c r="RCV52" s="467"/>
      <c r="RCW52" s="467"/>
      <c r="RCX52" s="467"/>
      <c r="RCY52" s="467"/>
      <c r="RCZ52" s="467"/>
      <c r="RDA52" s="467"/>
      <c r="RDB52" s="467"/>
      <c r="RDC52" s="467"/>
      <c r="RDD52" s="467"/>
      <c r="RDE52" s="467"/>
      <c r="RDF52" s="467"/>
      <c r="RDG52" s="467"/>
      <c r="RDH52" s="467"/>
      <c r="RDI52" s="467"/>
      <c r="RDJ52" s="467"/>
      <c r="RDK52" s="467"/>
      <c r="RDL52" s="467"/>
      <c r="RDM52" s="467"/>
      <c r="RDN52" s="467"/>
      <c r="RDO52" s="467"/>
      <c r="RDP52" s="467"/>
      <c r="RDQ52" s="467"/>
      <c r="RDR52" s="467"/>
      <c r="RDS52" s="467"/>
      <c r="RDT52" s="467"/>
      <c r="RDU52" s="467"/>
      <c r="RDV52" s="467"/>
      <c r="RDW52" s="467"/>
      <c r="RDX52" s="467"/>
      <c r="RDY52" s="467"/>
      <c r="RDZ52" s="467"/>
      <c r="REA52" s="467"/>
      <c r="REB52" s="467"/>
      <c r="REC52" s="467"/>
      <c r="RED52" s="467"/>
      <c r="REE52" s="467"/>
      <c r="REF52" s="467"/>
      <c r="REG52" s="467"/>
      <c r="REH52" s="467"/>
      <c r="REI52" s="467"/>
      <c r="REJ52" s="467"/>
      <c r="REK52" s="467"/>
      <c r="REL52" s="467"/>
      <c r="REM52" s="467"/>
      <c r="REN52" s="467"/>
      <c r="REO52" s="467"/>
      <c r="REP52" s="467"/>
      <c r="REQ52" s="467"/>
      <c r="RER52" s="467"/>
      <c r="RES52" s="467"/>
      <c r="RET52" s="467"/>
      <c r="REU52" s="467"/>
      <c r="REV52" s="467"/>
      <c r="REW52" s="467"/>
      <c r="REX52" s="467"/>
      <c r="REY52" s="467"/>
      <c r="REZ52" s="467"/>
      <c r="RFA52" s="467"/>
      <c r="RFB52" s="467"/>
      <c r="RFC52" s="467"/>
      <c r="RFD52" s="467"/>
      <c r="RFE52" s="467"/>
      <c r="RFF52" s="467"/>
      <c r="RFG52" s="467"/>
      <c r="RFH52" s="467"/>
      <c r="RFI52" s="467"/>
      <c r="RFJ52" s="467"/>
      <c r="RFK52" s="467"/>
      <c r="RFL52" s="467"/>
      <c r="RFM52" s="467"/>
      <c r="RFN52" s="467"/>
      <c r="RFO52" s="467"/>
      <c r="RFP52" s="467"/>
      <c r="RFQ52" s="467"/>
      <c r="RFR52" s="467"/>
      <c r="RFS52" s="467"/>
      <c r="RFT52" s="467"/>
      <c r="RFU52" s="467"/>
      <c r="RFV52" s="467"/>
      <c r="RFW52" s="467"/>
      <c r="RFX52" s="467"/>
      <c r="RFY52" s="467"/>
      <c r="RFZ52" s="467"/>
      <c r="RGA52" s="467"/>
      <c r="RGB52" s="467"/>
      <c r="RGC52" s="467"/>
      <c r="RGD52" s="467"/>
      <c r="RGE52" s="467"/>
      <c r="RGF52" s="467"/>
      <c r="RGG52" s="467"/>
      <c r="RGH52" s="467"/>
      <c r="RGI52" s="467"/>
      <c r="RGJ52" s="467"/>
      <c r="RGK52" s="467"/>
      <c r="RGL52" s="467"/>
      <c r="RGM52" s="467"/>
      <c r="RGN52" s="467"/>
      <c r="RGO52" s="467"/>
      <c r="RGP52" s="467"/>
      <c r="RGQ52" s="467"/>
      <c r="RGR52" s="467"/>
      <c r="RGS52" s="467"/>
      <c r="RGT52" s="467"/>
      <c r="RGU52" s="467"/>
      <c r="RGV52" s="467"/>
      <c r="RGW52" s="467"/>
      <c r="RGX52" s="467"/>
      <c r="RGY52" s="467"/>
      <c r="RGZ52" s="467"/>
      <c r="RHA52" s="467"/>
      <c r="RHB52" s="467"/>
      <c r="RHC52" s="467"/>
      <c r="RHD52" s="467"/>
      <c r="RHE52" s="467"/>
      <c r="RHF52" s="467"/>
      <c r="RHG52" s="467"/>
      <c r="RHH52" s="467"/>
      <c r="RHI52" s="467"/>
      <c r="RHJ52" s="467"/>
      <c r="RHK52" s="467"/>
      <c r="RHL52" s="467"/>
      <c r="RHM52" s="467"/>
      <c r="RHN52" s="467"/>
      <c r="RHO52" s="467"/>
      <c r="RHP52" s="467"/>
      <c r="RHQ52" s="467"/>
      <c r="RHR52" s="467"/>
      <c r="RHS52" s="467"/>
      <c r="RHT52" s="467"/>
      <c r="RHU52" s="467"/>
      <c r="RHV52" s="467"/>
      <c r="RHW52" s="467"/>
      <c r="RHX52" s="467"/>
      <c r="RHY52" s="467"/>
      <c r="RHZ52" s="467"/>
      <c r="RIA52" s="467"/>
      <c r="RIB52" s="467"/>
      <c r="RIC52" s="467"/>
      <c r="RID52" s="467"/>
      <c r="RIE52" s="467"/>
      <c r="RIF52" s="467"/>
      <c r="RIG52" s="467"/>
      <c r="RIH52" s="467"/>
      <c r="RII52" s="467"/>
      <c r="RIJ52" s="467"/>
      <c r="RIK52" s="467"/>
      <c r="RIL52" s="467"/>
      <c r="RIM52" s="467"/>
      <c r="RIN52" s="467"/>
      <c r="RIO52" s="467"/>
      <c r="RIP52" s="467"/>
      <c r="RIQ52" s="467"/>
      <c r="RIR52" s="467"/>
      <c r="RIS52" s="467"/>
      <c r="RIT52" s="467"/>
      <c r="RIU52" s="467"/>
      <c r="RIV52" s="467"/>
      <c r="RIW52" s="467"/>
      <c r="RIX52" s="467"/>
      <c r="RIY52" s="467"/>
      <c r="RIZ52" s="467"/>
      <c r="RJA52" s="467"/>
      <c r="RJB52" s="467"/>
      <c r="RJC52" s="467"/>
      <c r="RJD52" s="467"/>
      <c r="RJE52" s="467"/>
      <c r="RJF52" s="467"/>
      <c r="RJG52" s="467"/>
      <c r="RJH52" s="467"/>
      <c r="RJI52" s="467"/>
      <c r="RJJ52" s="467"/>
      <c r="RJK52" s="467"/>
      <c r="RJL52" s="467"/>
      <c r="RJM52" s="467"/>
      <c r="RJN52" s="467"/>
      <c r="RJO52" s="467"/>
      <c r="RJP52" s="467"/>
      <c r="RJQ52" s="467"/>
      <c r="RJR52" s="467"/>
      <c r="RJS52" s="467"/>
      <c r="RJT52" s="467"/>
      <c r="RJU52" s="467"/>
      <c r="RJV52" s="467"/>
      <c r="RJW52" s="467"/>
      <c r="RJX52" s="467"/>
      <c r="RJY52" s="467"/>
      <c r="RJZ52" s="467"/>
      <c r="RKA52" s="467"/>
      <c r="RKB52" s="467"/>
      <c r="RKC52" s="467"/>
      <c r="RKD52" s="467"/>
      <c r="RKE52" s="467"/>
      <c r="RKF52" s="467"/>
      <c r="RKG52" s="467"/>
      <c r="RKH52" s="467"/>
      <c r="RKI52" s="467"/>
      <c r="RKJ52" s="467"/>
      <c r="RKK52" s="467"/>
      <c r="RKL52" s="467"/>
      <c r="RKM52" s="467"/>
      <c r="RKN52" s="467"/>
      <c r="RKO52" s="467"/>
      <c r="RKP52" s="467"/>
      <c r="RKQ52" s="467"/>
      <c r="RKR52" s="467"/>
      <c r="RKS52" s="467"/>
      <c r="RKT52" s="467"/>
      <c r="RKU52" s="467"/>
      <c r="RKV52" s="467"/>
      <c r="RKW52" s="467"/>
      <c r="RKX52" s="467"/>
      <c r="RKY52" s="467"/>
      <c r="RKZ52" s="467"/>
      <c r="RLA52" s="467"/>
      <c r="RLB52" s="467"/>
      <c r="RLC52" s="467"/>
      <c r="RLD52" s="467"/>
      <c r="RLE52" s="467"/>
      <c r="RLF52" s="467"/>
      <c r="RLG52" s="467"/>
      <c r="RLH52" s="467"/>
      <c r="RLI52" s="467"/>
      <c r="RLJ52" s="467"/>
      <c r="RLK52" s="467"/>
      <c r="RLL52" s="467"/>
      <c r="RLM52" s="467"/>
      <c r="RLN52" s="467"/>
      <c r="RLO52" s="467"/>
      <c r="RLP52" s="467"/>
      <c r="RLQ52" s="467"/>
      <c r="RLR52" s="467"/>
      <c r="RLS52" s="467"/>
      <c r="RLT52" s="467"/>
      <c r="RLU52" s="467"/>
      <c r="RLV52" s="467"/>
      <c r="RLW52" s="467"/>
      <c r="RLX52" s="467"/>
      <c r="RLY52" s="467"/>
      <c r="RLZ52" s="467"/>
      <c r="RMA52" s="467"/>
      <c r="RMB52" s="467"/>
      <c r="RMC52" s="467"/>
      <c r="RMD52" s="467"/>
      <c r="RME52" s="467"/>
      <c r="RMF52" s="467"/>
      <c r="RMG52" s="467"/>
      <c r="RMH52" s="467"/>
      <c r="RMI52" s="467"/>
      <c r="RMJ52" s="467"/>
      <c r="RMK52" s="467"/>
      <c r="RML52" s="467"/>
      <c r="RMM52" s="467"/>
      <c r="RMN52" s="467"/>
      <c r="RMO52" s="467"/>
      <c r="RMP52" s="467"/>
      <c r="RMQ52" s="467"/>
      <c r="RMR52" s="467"/>
      <c r="RMS52" s="467"/>
      <c r="RMT52" s="467"/>
      <c r="RMU52" s="467"/>
      <c r="RMV52" s="467"/>
      <c r="RMW52" s="467"/>
      <c r="RMX52" s="467"/>
      <c r="RMY52" s="467"/>
      <c r="RMZ52" s="467"/>
      <c r="RNA52" s="467"/>
      <c r="RNB52" s="467"/>
      <c r="RNC52" s="467"/>
      <c r="RND52" s="467"/>
      <c r="RNE52" s="467"/>
      <c r="RNF52" s="467"/>
      <c r="RNG52" s="467"/>
      <c r="RNH52" s="467"/>
      <c r="RNI52" s="467"/>
      <c r="RNJ52" s="467"/>
      <c r="RNK52" s="467"/>
      <c r="RNL52" s="467"/>
      <c r="RNM52" s="467"/>
      <c r="RNN52" s="467"/>
      <c r="RNO52" s="467"/>
      <c r="RNP52" s="467"/>
      <c r="RNQ52" s="467"/>
      <c r="RNR52" s="467"/>
      <c r="RNS52" s="467"/>
      <c r="RNT52" s="467"/>
      <c r="RNU52" s="467"/>
      <c r="RNV52" s="467"/>
      <c r="RNW52" s="467"/>
      <c r="RNX52" s="467"/>
      <c r="RNY52" s="467"/>
      <c r="RNZ52" s="467"/>
      <c r="ROA52" s="467"/>
      <c r="ROB52" s="467"/>
      <c r="ROC52" s="467"/>
      <c r="ROD52" s="467"/>
      <c r="ROE52" s="467"/>
      <c r="ROF52" s="467"/>
      <c r="ROG52" s="467"/>
      <c r="ROH52" s="467"/>
      <c r="ROI52" s="467"/>
      <c r="ROJ52" s="467"/>
      <c r="ROK52" s="467"/>
      <c r="ROL52" s="467"/>
      <c r="ROM52" s="467"/>
      <c r="RON52" s="467"/>
      <c r="ROO52" s="467"/>
      <c r="ROP52" s="467"/>
      <c r="ROQ52" s="467"/>
      <c r="ROR52" s="467"/>
      <c r="ROS52" s="467"/>
      <c r="ROT52" s="467"/>
      <c r="ROU52" s="467"/>
      <c r="ROV52" s="467"/>
      <c r="ROW52" s="467"/>
      <c r="ROX52" s="467"/>
      <c r="ROY52" s="467"/>
      <c r="ROZ52" s="467"/>
      <c r="RPA52" s="467"/>
      <c r="RPB52" s="467"/>
      <c r="RPC52" s="467"/>
      <c r="RPD52" s="467"/>
      <c r="RPE52" s="467"/>
      <c r="RPF52" s="467"/>
      <c r="RPG52" s="467"/>
      <c r="RPH52" s="467"/>
      <c r="RPI52" s="467"/>
      <c r="RPJ52" s="467"/>
      <c r="RPK52" s="467"/>
      <c r="RPL52" s="467"/>
      <c r="RPM52" s="467"/>
      <c r="RPN52" s="467"/>
      <c r="RPO52" s="467"/>
      <c r="RPP52" s="467"/>
      <c r="RPQ52" s="467"/>
      <c r="RPR52" s="467"/>
      <c r="RPS52" s="467"/>
      <c r="RPT52" s="467"/>
      <c r="RPU52" s="467"/>
      <c r="RPV52" s="467"/>
      <c r="RPW52" s="467"/>
      <c r="RPX52" s="467"/>
      <c r="RPY52" s="467"/>
      <c r="RPZ52" s="467"/>
      <c r="RQA52" s="467"/>
      <c r="RQB52" s="467"/>
      <c r="RQC52" s="467"/>
      <c r="RQD52" s="467"/>
      <c r="RQE52" s="467"/>
      <c r="RQF52" s="467"/>
      <c r="RQG52" s="467"/>
      <c r="RQH52" s="467"/>
      <c r="RQI52" s="467"/>
      <c r="RQJ52" s="467"/>
      <c r="RQK52" s="467"/>
      <c r="RQL52" s="467"/>
      <c r="RQM52" s="467"/>
      <c r="RQN52" s="467"/>
      <c r="RQO52" s="467"/>
      <c r="RQP52" s="467"/>
      <c r="RQQ52" s="467"/>
      <c r="RQR52" s="467"/>
      <c r="RQS52" s="467"/>
      <c r="RQT52" s="467"/>
      <c r="RQU52" s="467"/>
      <c r="RQV52" s="467"/>
      <c r="RQW52" s="467"/>
      <c r="RQX52" s="467"/>
      <c r="RQY52" s="467"/>
      <c r="RQZ52" s="467"/>
      <c r="RRA52" s="467"/>
      <c r="RRB52" s="467"/>
      <c r="RRC52" s="467"/>
      <c r="RRD52" s="467"/>
      <c r="RRE52" s="467"/>
      <c r="RRF52" s="467"/>
      <c r="RRG52" s="467"/>
      <c r="RRH52" s="467"/>
      <c r="RRI52" s="467"/>
      <c r="RRJ52" s="467"/>
      <c r="RRK52" s="467"/>
      <c r="RRL52" s="467"/>
      <c r="RRM52" s="467"/>
      <c r="RRN52" s="467"/>
      <c r="RRO52" s="467"/>
      <c r="RRP52" s="467"/>
      <c r="RRQ52" s="467"/>
      <c r="RRR52" s="467"/>
      <c r="RRS52" s="467"/>
      <c r="RRT52" s="467"/>
      <c r="RRU52" s="467"/>
      <c r="RRV52" s="467"/>
      <c r="RRW52" s="467"/>
      <c r="RRX52" s="467"/>
      <c r="RRY52" s="467"/>
      <c r="RRZ52" s="467"/>
      <c r="RSA52" s="467"/>
      <c r="RSB52" s="467"/>
      <c r="RSC52" s="467"/>
      <c r="RSD52" s="467"/>
      <c r="RSE52" s="467"/>
      <c r="RSF52" s="467"/>
      <c r="RSG52" s="467"/>
      <c r="RSH52" s="467"/>
      <c r="RSI52" s="467"/>
      <c r="RSJ52" s="467"/>
      <c r="RSK52" s="467"/>
      <c r="RSL52" s="467"/>
      <c r="RSM52" s="467"/>
      <c r="RSN52" s="467"/>
      <c r="RSO52" s="467"/>
      <c r="RSP52" s="467"/>
      <c r="RSQ52" s="467"/>
      <c r="RSR52" s="467"/>
      <c r="RSS52" s="467"/>
      <c r="RST52" s="467"/>
      <c r="RSU52" s="467"/>
      <c r="RSV52" s="467"/>
      <c r="RSW52" s="467"/>
      <c r="RSX52" s="467"/>
      <c r="RSY52" s="467"/>
      <c r="RSZ52" s="467"/>
      <c r="RTA52" s="467"/>
      <c r="RTB52" s="467"/>
      <c r="RTC52" s="467"/>
      <c r="RTD52" s="467"/>
      <c r="RTE52" s="467"/>
      <c r="RTF52" s="467"/>
      <c r="RTG52" s="467"/>
      <c r="RTH52" s="467"/>
      <c r="RTI52" s="467"/>
      <c r="RTJ52" s="467"/>
      <c r="RTK52" s="467"/>
      <c r="RTL52" s="467"/>
      <c r="RTM52" s="467"/>
      <c r="RTN52" s="467"/>
      <c r="RTO52" s="467"/>
      <c r="RTP52" s="467"/>
      <c r="RTQ52" s="467"/>
      <c r="RTR52" s="467"/>
      <c r="RTS52" s="467"/>
      <c r="RTT52" s="467"/>
      <c r="RTU52" s="467"/>
      <c r="RTV52" s="467"/>
      <c r="RTW52" s="467"/>
      <c r="RTX52" s="467"/>
      <c r="RTY52" s="467"/>
      <c r="RTZ52" s="467"/>
      <c r="RUA52" s="467"/>
      <c r="RUB52" s="467"/>
      <c r="RUC52" s="467"/>
      <c r="RUD52" s="467"/>
      <c r="RUE52" s="467"/>
      <c r="RUF52" s="467"/>
      <c r="RUG52" s="467"/>
      <c r="RUH52" s="467"/>
      <c r="RUI52" s="467"/>
      <c r="RUJ52" s="467"/>
      <c r="RUK52" s="467"/>
      <c r="RUL52" s="467"/>
      <c r="RUM52" s="467"/>
      <c r="RUN52" s="467"/>
      <c r="RUO52" s="467"/>
      <c r="RUP52" s="467"/>
      <c r="RUQ52" s="467"/>
      <c r="RUR52" s="467"/>
      <c r="RUS52" s="467"/>
      <c r="RUT52" s="467"/>
      <c r="RUU52" s="467"/>
      <c r="RUV52" s="467"/>
      <c r="RUW52" s="467"/>
      <c r="RUX52" s="467"/>
      <c r="RUY52" s="467"/>
      <c r="RUZ52" s="467"/>
      <c r="RVA52" s="467"/>
      <c r="RVB52" s="467"/>
      <c r="RVC52" s="467"/>
      <c r="RVD52" s="467"/>
      <c r="RVE52" s="467"/>
      <c r="RVF52" s="467"/>
      <c r="RVG52" s="467"/>
      <c r="RVH52" s="467"/>
      <c r="RVI52" s="467"/>
      <c r="RVJ52" s="467"/>
      <c r="RVK52" s="467"/>
      <c r="RVL52" s="467"/>
      <c r="RVM52" s="467"/>
      <c r="RVN52" s="467"/>
      <c r="RVO52" s="467"/>
      <c r="RVP52" s="467"/>
      <c r="RVQ52" s="467"/>
      <c r="RVR52" s="467"/>
      <c r="RVS52" s="467"/>
      <c r="RVT52" s="467"/>
      <c r="RVU52" s="467"/>
      <c r="RVV52" s="467"/>
      <c r="RVW52" s="467"/>
      <c r="RVX52" s="467"/>
      <c r="RVY52" s="467"/>
      <c r="RVZ52" s="467"/>
      <c r="RWA52" s="467"/>
      <c r="RWB52" s="467"/>
      <c r="RWC52" s="467"/>
      <c r="RWD52" s="467"/>
      <c r="RWE52" s="467"/>
      <c r="RWF52" s="467"/>
      <c r="RWG52" s="467"/>
      <c r="RWH52" s="467"/>
      <c r="RWI52" s="467"/>
      <c r="RWJ52" s="467"/>
      <c r="RWK52" s="467"/>
      <c r="RWL52" s="467"/>
      <c r="RWM52" s="467"/>
      <c r="RWN52" s="467"/>
      <c r="RWO52" s="467"/>
      <c r="RWP52" s="467"/>
      <c r="RWQ52" s="467"/>
      <c r="RWR52" s="467"/>
      <c r="RWS52" s="467"/>
      <c r="RWT52" s="467"/>
      <c r="RWU52" s="467"/>
      <c r="RWV52" s="467"/>
      <c r="RWW52" s="467"/>
      <c r="RWX52" s="467"/>
      <c r="RWY52" s="467"/>
      <c r="RWZ52" s="467"/>
      <c r="RXA52" s="467"/>
      <c r="RXB52" s="467"/>
      <c r="RXC52" s="467"/>
      <c r="RXD52" s="467"/>
      <c r="RXE52" s="467"/>
      <c r="RXF52" s="467"/>
      <c r="RXG52" s="467"/>
      <c r="RXH52" s="467"/>
      <c r="RXI52" s="467"/>
      <c r="RXJ52" s="467"/>
      <c r="RXK52" s="467"/>
      <c r="RXL52" s="467"/>
      <c r="RXM52" s="467"/>
      <c r="RXN52" s="467"/>
      <c r="RXO52" s="467"/>
      <c r="RXP52" s="467"/>
      <c r="RXQ52" s="467"/>
      <c r="RXR52" s="467"/>
      <c r="RXS52" s="467"/>
      <c r="RXT52" s="467"/>
      <c r="RXU52" s="467"/>
      <c r="RXV52" s="467"/>
      <c r="RXW52" s="467"/>
      <c r="RXX52" s="467"/>
      <c r="RXY52" s="467"/>
      <c r="RXZ52" s="467"/>
      <c r="RYA52" s="467"/>
      <c r="RYB52" s="467"/>
      <c r="RYC52" s="467"/>
      <c r="RYD52" s="467"/>
      <c r="RYE52" s="467"/>
      <c r="RYF52" s="467"/>
      <c r="RYG52" s="467"/>
      <c r="RYH52" s="467"/>
      <c r="RYI52" s="467"/>
      <c r="RYJ52" s="467"/>
      <c r="RYK52" s="467"/>
      <c r="RYL52" s="467"/>
      <c r="RYM52" s="467"/>
      <c r="RYN52" s="467"/>
      <c r="RYO52" s="467"/>
      <c r="RYP52" s="467"/>
      <c r="RYQ52" s="467"/>
      <c r="RYR52" s="467"/>
      <c r="RYS52" s="467"/>
      <c r="RYT52" s="467"/>
      <c r="RYU52" s="467"/>
      <c r="RYV52" s="467"/>
      <c r="RYW52" s="467"/>
      <c r="RYX52" s="467"/>
      <c r="RYY52" s="467"/>
      <c r="RYZ52" s="467"/>
      <c r="RZA52" s="467"/>
      <c r="RZB52" s="467"/>
      <c r="RZC52" s="467"/>
      <c r="RZD52" s="467"/>
      <c r="RZE52" s="467"/>
      <c r="RZF52" s="467"/>
      <c r="RZG52" s="467"/>
      <c r="RZH52" s="467"/>
      <c r="RZI52" s="467"/>
      <c r="RZJ52" s="467"/>
      <c r="RZK52" s="467"/>
      <c r="RZL52" s="467"/>
      <c r="RZM52" s="467"/>
      <c r="RZN52" s="467"/>
      <c r="RZO52" s="467"/>
      <c r="RZP52" s="467"/>
      <c r="RZQ52" s="467"/>
      <c r="RZR52" s="467"/>
      <c r="RZS52" s="467"/>
      <c r="RZT52" s="467"/>
      <c r="RZU52" s="467"/>
      <c r="RZV52" s="467"/>
      <c r="RZW52" s="467"/>
      <c r="RZX52" s="467"/>
      <c r="RZY52" s="467"/>
      <c r="RZZ52" s="467"/>
      <c r="SAA52" s="467"/>
      <c r="SAB52" s="467"/>
      <c r="SAC52" s="467"/>
      <c r="SAD52" s="467"/>
      <c r="SAE52" s="467"/>
      <c r="SAF52" s="467"/>
      <c r="SAG52" s="467"/>
      <c r="SAH52" s="467"/>
      <c r="SAI52" s="467"/>
      <c r="SAJ52" s="467"/>
      <c r="SAK52" s="467"/>
      <c r="SAL52" s="467"/>
      <c r="SAM52" s="467"/>
      <c r="SAN52" s="467"/>
      <c r="SAO52" s="467"/>
      <c r="SAP52" s="467"/>
      <c r="SAQ52" s="467"/>
      <c r="SAR52" s="467"/>
      <c r="SAS52" s="467"/>
      <c r="SAT52" s="467"/>
      <c r="SAU52" s="467"/>
      <c r="SAV52" s="467"/>
      <c r="SAW52" s="467"/>
      <c r="SAX52" s="467"/>
      <c r="SAY52" s="467"/>
      <c r="SAZ52" s="467"/>
      <c r="SBA52" s="467"/>
      <c r="SBB52" s="467"/>
      <c r="SBC52" s="467"/>
      <c r="SBD52" s="467"/>
      <c r="SBE52" s="467"/>
      <c r="SBF52" s="467"/>
      <c r="SBG52" s="467"/>
      <c r="SBH52" s="467"/>
      <c r="SBI52" s="467"/>
      <c r="SBJ52" s="467"/>
      <c r="SBK52" s="467"/>
      <c r="SBL52" s="467"/>
      <c r="SBM52" s="467"/>
      <c r="SBN52" s="467"/>
      <c r="SBO52" s="467"/>
      <c r="SBP52" s="467"/>
      <c r="SBQ52" s="467"/>
      <c r="SBR52" s="467"/>
      <c r="SBS52" s="467"/>
      <c r="SBT52" s="467"/>
      <c r="SBU52" s="467"/>
      <c r="SBV52" s="467"/>
      <c r="SBW52" s="467"/>
      <c r="SBX52" s="467"/>
      <c r="SBY52" s="467"/>
      <c r="SBZ52" s="467"/>
      <c r="SCA52" s="467"/>
      <c r="SCB52" s="467"/>
      <c r="SCC52" s="467"/>
      <c r="SCD52" s="467"/>
      <c r="SCE52" s="467"/>
      <c r="SCF52" s="467"/>
      <c r="SCG52" s="467"/>
      <c r="SCH52" s="467"/>
      <c r="SCI52" s="467"/>
      <c r="SCJ52" s="467"/>
      <c r="SCK52" s="467"/>
      <c r="SCL52" s="467"/>
      <c r="SCM52" s="467"/>
      <c r="SCN52" s="467"/>
      <c r="SCO52" s="467"/>
      <c r="SCP52" s="467"/>
      <c r="SCQ52" s="467"/>
      <c r="SCR52" s="467"/>
      <c r="SCS52" s="467"/>
      <c r="SCT52" s="467"/>
      <c r="SCU52" s="467"/>
      <c r="SCV52" s="467"/>
      <c r="SCW52" s="467"/>
      <c r="SCX52" s="467"/>
      <c r="SCY52" s="467"/>
      <c r="SCZ52" s="467"/>
      <c r="SDA52" s="467"/>
      <c r="SDB52" s="467"/>
      <c r="SDC52" s="467"/>
      <c r="SDD52" s="467"/>
      <c r="SDE52" s="467"/>
      <c r="SDF52" s="467"/>
      <c r="SDG52" s="467"/>
      <c r="SDH52" s="467"/>
      <c r="SDI52" s="467"/>
      <c r="SDJ52" s="467"/>
      <c r="SDK52" s="467"/>
      <c r="SDL52" s="467"/>
      <c r="SDM52" s="467"/>
      <c r="SDN52" s="467"/>
      <c r="SDO52" s="467"/>
      <c r="SDP52" s="467"/>
      <c r="SDQ52" s="467"/>
      <c r="SDR52" s="467"/>
      <c r="SDS52" s="467"/>
      <c r="SDT52" s="467"/>
      <c r="SDU52" s="467"/>
      <c r="SDV52" s="467"/>
      <c r="SDW52" s="467"/>
      <c r="SDX52" s="467"/>
      <c r="SDY52" s="467"/>
      <c r="SDZ52" s="467"/>
      <c r="SEA52" s="467"/>
      <c r="SEB52" s="467"/>
      <c r="SEC52" s="467"/>
      <c r="SED52" s="467"/>
      <c r="SEE52" s="467"/>
      <c r="SEF52" s="467"/>
      <c r="SEG52" s="467"/>
      <c r="SEH52" s="467"/>
      <c r="SEI52" s="467"/>
      <c r="SEJ52" s="467"/>
      <c r="SEK52" s="467"/>
      <c r="SEL52" s="467"/>
      <c r="SEM52" s="467"/>
      <c r="SEN52" s="467"/>
      <c r="SEO52" s="467"/>
      <c r="SEP52" s="467"/>
      <c r="SEQ52" s="467"/>
      <c r="SER52" s="467"/>
      <c r="SES52" s="467"/>
      <c r="SET52" s="467"/>
      <c r="SEU52" s="467"/>
      <c r="SEV52" s="467"/>
      <c r="SEW52" s="467"/>
      <c r="SEX52" s="467"/>
      <c r="SEY52" s="467"/>
      <c r="SEZ52" s="467"/>
      <c r="SFA52" s="467"/>
      <c r="SFB52" s="467"/>
      <c r="SFC52" s="467"/>
      <c r="SFD52" s="467"/>
      <c r="SFE52" s="467"/>
      <c r="SFF52" s="467"/>
      <c r="SFG52" s="467"/>
      <c r="SFH52" s="467"/>
      <c r="SFI52" s="467"/>
      <c r="SFJ52" s="467"/>
      <c r="SFK52" s="467"/>
      <c r="SFL52" s="467"/>
      <c r="SFM52" s="467"/>
      <c r="SFN52" s="467"/>
      <c r="SFO52" s="467"/>
      <c r="SFP52" s="467"/>
      <c r="SFQ52" s="467"/>
      <c r="SFR52" s="467"/>
      <c r="SFS52" s="467"/>
      <c r="SFT52" s="467"/>
      <c r="SFU52" s="467"/>
      <c r="SFV52" s="467"/>
      <c r="SFW52" s="467"/>
      <c r="SFX52" s="467"/>
      <c r="SFY52" s="467"/>
      <c r="SFZ52" s="467"/>
      <c r="SGA52" s="467"/>
      <c r="SGB52" s="467"/>
      <c r="SGC52" s="467"/>
      <c r="SGD52" s="467"/>
      <c r="SGE52" s="467"/>
      <c r="SGF52" s="467"/>
      <c r="SGG52" s="467"/>
      <c r="SGH52" s="467"/>
      <c r="SGI52" s="467"/>
      <c r="SGJ52" s="467"/>
      <c r="SGK52" s="467"/>
      <c r="SGL52" s="467"/>
      <c r="SGM52" s="467"/>
      <c r="SGN52" s="467"/>
      <c r="SGO52" s="467"/>
      <c r="SGP52" s="467"/>
      <c r="SGQ52" s="467"/>
      <c r="SGR52" s="467"/>
      <c r="SGS52" s="467"/>
      <c r="SGT52" s="467"/>
      <c r="SGU52" s="467"/>
      <c r="SGV52" s="467"/>
      <c r="SGW52" s="467"/>
      <c r="SGX52" s="467"/>
      <c r="SGY52" s="467"/>
      <c r="SGZ52" s="467"/>
      <c r="SHA52" s="467"/>
      <c r="SHB52" s="467"/>
      <c r="SHC52" s="467"/>
      <c r="SHD52" s="467"/>
      <c r="SHE52" s="467"/>
      <c r="SHF52" s="467"/>
      <c r="SHG52" s="467"/>
      <c r="SHH52" s="467"/>
      <c r="SHI52" s="467"/>
      <c r="SHJ52" s="467"/>
      <c r="SHK52" s="467"/>
      <c r="SHL52" s="467"/>
      <c r="SHM52" s="467"/>
      <c r="SHN52" s="467"/>
      <c r="SHO52" s="467"/>
      <c r="SHP52" s="467"/>
      <c r="SHQ52" s="467"/>
      <c r="SHR52" s="467"/>
      <c r="SHS52" s="467"/>
      <c r="SHT52" s="467"/>
      <c r="SHU52" s="467"/>
      <c r="SHV52" s="467"/>
      <c r="SHW52" s="467"/>
      <c r="SHX52" s="467"/>
      <c r="SHY52" s="467"/>
      <c r="SHZ52" s="467"/>
      <c r="SIA52" s="467"/>
      <c r="SIB52" s="467"/>
      <c r="SIC52" s="467"/>
      <c r="SID52" s="467"/>
      <c r="SIE52" s="467"/>
      <c r="SIF52" s="467"/>
      <c r="SIG52" s="467"/>
      <c r="SIH52" s="467"/>
      <c r="SII52" s="467"/>
      <c r="SIJ52" s="467"/>
      <c r="SIK52" s="467"/>
      <c r="SIL52" s="467"/>
      <c r="SIM52" s="467"/>
      <c r="SIN52" s="467"/>
      <c r="SIO52" s="467"/>
      <c r="SIP52" s="467"/>
      <c r="SIQ52" s="467"/>
      <c r="SIR52" s="467"/>
      <c r="SIS52" s="467"/>
      <c r="SIT52" s="467"/>
      <c r="SIU52" s="467"/>
      <c r="SIV52" s="467"/>
      <c r="SIW52" s="467"/>
      <c r="SIX52" s="467"/>
      <c r="SIY52" s="467"/>
      <c r="SIZ52" s="467"/>
      <c r="SJA52" s="467"/>
      <c r="SJB52" s="467"/>
      <c r="SJC52" s="467"/>
      <c r="SJD52" s="467"/>
      <c r="SJE52" s="467"/>
      <c r="SJF52" s="467"/>
      <c r="SJG52" s="467"/>
      <c r="SJH52" s="467"/>
      <c r="SJI52" s="467"/>
      <c r="SJJ52" s="467"/>
      <c r="SJK52" s="467"/>
      <c r="SJL52" s="467"/>
      <c r="SJM52" s="467"/>
      <c r="SJN52" s="467"/>
      <c r="SJO52" s="467"/>
      <c r="SJP52" s="467"/>
      <c r="SJQ52" s="467"/>
      <c r="SJR52" s="467"/>
      <c r="SJS52" s="467"/>
      <c r="SJT52" s="467"/>
      <c r="SJU52" s="467"/>
      <c r="SJV52" s="467"/>
      <c r="SJW52" s="467"/>
      <c r="SJX52" s="467"/>
      <c r="SJY52" s="467"/>
      <c r="SJZ52" s="467"/>
      <c r="SKA52" s="467"/>
      <c r="SKB52" s="467"/>
      <c r="SKC52" s="467"/>
      <c r="SKD52" s="467"/>
      <c r="SKE52" s="467"/>
      <c r="SKF52" s="467"/>
      <c r="SKG52" s="467"/>
      <c r="SKH52" s="467"/>
      <c r="SKI52" s="467"/>
      <c r="SKJ52" s="467"/>
      <c r="SKK52" s="467"/>
      <c r="SKL52" s="467"/>
      <c r="SKM52" s="467"/>
      <c r="SKN52" s="467"/>
      <c r="SKO52" s="467"/>
      <c r="SKP52" s="467"/>
      <c r="SKQ52" s="467"/>
      <c r="SKR52" s="467"/>
      <c r="SKS52" s="467"/>
      <c r="SKT52" s="467"/>
      <c r="SKU52" s="467"/>
      <c r="SKV52" s="467"/>
      <c r="SKW52" s="467"/>
      <c r="SKX52" s="467"/>
      <c r="SKY52" s="467"/>
      <c r="SKZ52" s="467"/>
      <c r="SLA52" s="467"/>
      <c r="SLB52" s="467"/>
      <c r="SLC52" s="467"/>
      <c r="SLD52" s="467"/>
      <c r="SLE52" s="467"/>
      <c r="SLF52" s="467"/>
      <c r="SLG52" s="467"/>
      <c r="SLH52" s="467"/>
      <c r="SLI52" s="467"/>
      <c r="SLJ52" s="467"/>
      <c r="SLK52" s="467"/>
      <c r="SLL52" s="467"/>
      <c r="SLM52" s="467"/>
      <c r="SLN52" s="467"/>
      <c r="SLO52" s="467"/>
      <c r="SLP52" s="467"/>
      <c r="SLQ52" s="467"/>
      <c r="SLR52" s="467"/>
      <c r="SLS52" s="467"/>
      <c r="SLT52" s="467"/>
      <c r="SLU52" s="467"/>
      <c r="SLV52" s="467"/>
      <c r="SLW52" s="467"/>
      <c r="SLX52" s="467"/>
      <c r="SLY52" s="467"/>
      <c r="SLZ52" s="467"/>
      <c r="SMA52" s="467"/>
      <c r="SMB52" s="467"/>
      <c r="SMC52" s="467"/>
      <c r="SMD52" s="467"/>
      <c r="SME52" s="467"/>
      <c r="SMF52" s="467"/>
      <c r="SMG52" s="467"/>
      <c r="SMH52" s="467"/>
      <c r="SMI52" s="467"/>
      <c r="SMJ52" s="467"/>
      <c r="SMK52" s="467"/>
      <c r="SML52" s="467"/>
      <c r="SMM52" s="467"/>
      <c r="SMN52" s="467"/>
      <c r="SMO52" s="467"/>
      <c r="SMP52" s="467"/>
      <c r="SMQ52" s="467"/>
      <c r="SMR52" s="467"/>
      <c r="SMS52" s="467"/>
      <c r="SMT52" s="467"/>
      <c r="SMU52" s="467"/>
      <c r="SMV52" s="467"/>
      <c r="SMW52" s="467"/>
      <c r="SMX52" s="467"/>
      <c r="SMY52" s="467"/>
      <c r="SMZ52" s="467"/>
      <c r="SNA52" s="467"/>
      <c r="SNB52" s="467"/>
      <c r="SNC52" s="467"/>
      <c r="SND52" s="467"/>
      <c r="SNE52" s="467"/>
      <c r="SNF52" s="467"/>
      <c r="SNG52" s="467"/>
      <c r="SNH52" s="467"/>
      <c r="SNI52" s="467"/>
      <c r="SNJ52" s="467"/>
      <c r="SNK52" s="467"/>
      <c r="SNL52" s="467"/>
      <c r="SNM52" s="467"/>
      <c r="SNN52" s="467"/>
      <c r="SNO52" s="467"/>
      <c r="SNP52" s="467"/>
      <c r="SNQ52" s="467"/>
      <c r="SNR52" s="467"/>
      <c r="SNS52" s="467"/>
      <c r="SNT52" s="467"/>
      <c r="SNU52" s="467"/>
      <c r="SNV52" s="467"/>
      <c r="SNW52" s="467"/>
      <c r="SNX52" s="467"/>
      <c r="SNY52" s="467"/>
      <c r="SNZ52" s="467"/>
      <c r="SOA52" s="467"/>
      <c r="SOB52" s="467"/>
      <c r="SOC52" s="467"/>
      <c r="SOD52" s="467"/>
      <c r="SOE52" s="467"/>
      <c r="SOF52" s="467"/>
      <c r="SOG52" s="467"/>
      <c r="SOH52" s="467"/>
      <c r="SOI52" s="467"/>
      <c r="SOJ52" s="467"/>
      <c r="SOK52" s="467"/>
      <c r="SOL52" s="467"/>
      <c r="SOM52" s="467"/>
      <c r="SON52" s="467"/>
      <c r="SOO52" s="467"/>
      <c r="SOP52" s="467"/>
      <c r="SOQ52" s="467"/>
      <c r="SOR52" s="467"/>
      <c r="SOS52" s="467"/>
      <c r="SOT52" s="467"/>
      <c r="SOU52" s="467"/>
      <c r="SOV52" s="467"/>
      <c r="SOW52" s="467"/>
      <c r="SOX52" s="467"/>
      <c r="SOY52" s="467"/>
      <c r="SOZ52" s="467"/>
      <c r="SPA52" s="467"/>
      <c r="SPB52" s="467"/>
      <c r="SPC52" s="467"/>
      <c r="SPD52" s="467"/>
      <c r="SPE52" s="467"/>
      <c r="SPF52" s="467"/>
      <c r="SPG52" s="467"/>
      <c r="SPH52" s="467"/>
      <c r="SPI52" s="467"/>
      <c r="SPJ52" s="467"/>
      <c r="SPK52" s="467"/>
      <c r="SPL52" s="467"/>
      <c r="SPM52" s="467"/>
      <c r="SPN52" s="467"/>
      <c r="SPO52" s="467"/>
      <c r="SPP52" s="467"/>
      <c r="SPQ52" s="467"/>
      <c r="SPR52" s="467"/>
      <c r="SPS52" s="467"/>
      <c r="SPT52" s="467"/>
      <c r="SPU52" s="467"/>
      <c r="SPV52" s="467"/>
      <c r="SPW52" s="467"/>
      <c r="SPX52" s="467"/>
      <c r="SPY52" s="467"/>
      <c r="SPZ52" s="467"/>
      <c r="SQA52" s="467"/>
      <c r="SQB52" s="467"/>
      <c r="SQC52" s="467"/>
      <c r="SQD52" s="467"/>
      <c r="SQE52" s="467"/>
      <c r="SQF52" s="467"/>
      <c r="SQG52" s="467"/>
      <c r="SQH52" s="467"/>
      <c r="SQI52" s="467"/>
      <c r="SQJ52" s="467"/>
      <c r="SQK52" s="467"/>
      <c r="SQL52" s="467"/>
      <c r="SQM52" s="467"/>
      <c r="SQN52" s="467"/>
      <c r="SQO52" s="467"/>
      <c r="SQP52" s="467"/>
      <c r="SQQ52" s="467"/>
      <c r="SQR52" s="467"/>
      <c r="SQS52" s="467"/>
      <c r="SQT52" s="467"/>
      <c r="SQU52" s="467"/>
      <c r="SQV52" s="467"/>
      <c r="SQW52" s="467"/>
      <c r="SQX52" s="467"/>
      <c r="SQY52" s="467"/>
      <c r="SQZ52" s="467"/>
      <c r="SRA52" s="467"/>
      <c r="SRB52" s="467"/>
      <c r="SRC52" s="467"/>
      <c r="SRD52" s="467"/>
      <c r="SRE52" s="467"/>
      <c r="SRF52" s="467"/>
      <c r="SRG52" s="467"/>
      <c r="SRH52" s="467"/>
      <c r="SRI52" s="467"/>
      <c r="SRJ52" s="467"/>
      <c r="SRK52" s="467"/>
      <c r="SRL52" s="467"/>
      <c r="SRM52" s="467"/>
      <c r="SRN52" s="467"/>
      <c r="SRO52" s="467"/>
      <c r="SRP52" s="467"/>
      <c r="SRQ52" s="467"/>
      <c r="SRR52" s="467"/>
      <c r="SRS52" s="467"/>
      <c r="SRT52" s="467"/>
      <c r="SRU52" s="467"/>
      <c r="SRV52" s="467"/>
      <c r="SRW52" s="467"/>
      <c r="SRX52" s="467"/>
      <c r="SRY52" s="467"/>
      <c r="SRZ52" s="467"/>
      <c r="SSA52" s="467"/>
      <c r="SSB52" s="467"/>
      <c r="SSC52" s="467"/>
      <c r="SSD52" s="467"/>
      <c r="SSE52" s="467"/>
      <c r="SSF52" s="467"/>
      <c r="SSG52" s="467"/>
      <c r="SSH52" s="467"/>
      <c r="SSI52" s="467"/>
      <c r="SSJ52" s="467"/>
      <c r="SSK52" s="467"/>
      <c r="SSL52" s="467"/>
      <c r="SSM52" s="467"/>
      <c r="SSN52" s="467"/>
      <c r="SSO52" s="467"/>
      <c r="SSP52" s="467"/>
      <c r="SSQ52" s="467"/>
      <c r="SSR52" s="467"/>
      <c r="SSS52" s="467"/>
      <c r="SST52" s="467"/>
      <c r="SSU52" s="467"/>
      <c r="SSV52" s="467"/>
      <c r="SSW52" s="467"/>
      <c r="SSX52" s="467"/>
      <c r="SSY52" s="467"/>
      <c r="SSZ52" s="467"/>
      <c r="STA52" s="467"/>
      <c r="STB52" s="467"/>
      <c r="STC52" s="467"/>
      <c r="STD52" s="467"/>
      <c r="STE52" s="467"/>
      <c r="STF52" s="467"/>
      <c r="STG52" s="467"/>
      <c r="STH52" s="467"/>
      <c r="STI52" s="467"/>
      <c r="STJ52" s="467"/>
      <c r="STK52" s="467"/>
      <c r="STL52" s="467"/>
      <c r="STM52" s="467"/>
      <c r="STN52" s="467"/>
      <c r="STO52" s="467"/>
      <c r="STP52" s="467"/>
      <c r="STQ52" s="467"/>
      <c r="STR52" s="467"/>
      <c r="STS52" s="467"/>
      <c r="STT52" s="467"/>
      <c r="STU52" s="467"/>
      <c r="STV52" s="467"/>
      <c r="STW52" s="467"/>
      <c r="STX52" s="467"/>
      <c r="STY52" s="467"/>
      <c r="STZ52" s="467"/>
      <c r="SUA52" s="467"/>
      <c r="SUB52" s="467"/>
      <c r="SUC52" s="467"/>
      <c r="SUD52" s="467"/>
      <c r="SUE52" s="467"/>
      <c r="SUF52" s="467"/>
      <c r="SUG52" s="467"/>
      <c r="SUH52" s="467"/>
      <c r="SUI52" s="467"/>
      <c r="SUJ52" s="467"/>
      <c r="SUK52" s="467"/>
      <c r="SUL52" s="467"/>
      <c r="SUM52" s="467"/>
      <c r="SUN52" s="467"/>
      <c r="SUO52" s="467"/>
      <c r="SUP52" s="467"/>
      <c r="SUQ52" s="467"/>
      <c r="SUR52" s="467"/>
      <c r="SUS52" s="467"/>
      <c r="SUT52" s="467"/>
      <c r="SUU52" s="467"/>
      <c r="SUV52" s="467"/>
      <c r="SUW52" s="467"/>
      <c r="SUX52" s="467"/>
      <c r="SUY52" s="467"/>
      <c r="SUZ52" s="467"/>
      <c r="SVA52" s="467"/>
      <c r="SVB52" s="467"/>
      <c r="SVC52" s="467"/>
      <c r="SVD52" s="467"/>
      <c r="SVE52" s="467"/>
      <c r="SVF52" s="467"/>
      <c r="SVG52" s="467"/>
      <c r="SVH52" s="467"/>
      <c r="SVI52" s="467"/>
      <c r="SVJ52" s="467"/>
      <c r="SVK52" s="467"/>
      <c r="SVL52" s="467"/>
      <c r="SVM52" s="467"/>
      <c r="SVN52" s="467"/>
      <c r="SVO52" s="467"/>
      <c r="SVP52" s="467"/>
      <c r="SVQ52" s="467"/>
      <c r="SVR52" s="467"/>
      <c r="SVS52" s="467"/>
      <c r="SVT52" s="467"/>
      <c r="SVU52" s="467"/>
      <c r="SVV52" s="467"/>
      <c r="SVW52" s="467"/>
      <c r="SVX52" s="467"/>
      <c r="SVY52" s="467"/>
      <c r="SVZ52" s="467"/>
      <c r="SWA52" s="467"/>
      <c r="SWB52" s="467"/>
      <c r="SWC52" s="467"/>
      <c r="SWD52" s="467"/>
      <c r="SWE52" s="467"/>
      <c r="SWF52" s="467"/>
      <c r="SWG52" s="467"/>
      <c r="SWH52" s="467"/>
      <c r="SWI52" s="467"/>
      <c r="SWJ52" s="467"/>
      <c r="SWK52" s="467"/>
      <c r="SWL52" s="467"/>
      <c r="SWM52" s="467"/>
      <c r="SWN52" s="467"/>
      <c r="SWO52" s="467"/>
      <c r="SWP52" s="467"/>
      <c r="SWQ52" s="467"/>
      <c r="SWR52" s="467"/>
      <c r="SWS52" s="467"/>
      <c r="SWT52" s="467"/>
      <c r="SWU52" s="467"/>
      <c r="SWV52" s="467"/>
      <c r="SWW52" s="467"/>
      <c r="SWX52" s="467"/>
      <c r="SWY52" s="467"/>
      <c r="SWZ52" s="467"/>
      <c r="SXA52" s="467"/>
      <c r="SXB52" s="467"/>
      <c r="SXC52" s="467"/>
      <c r="SXD52" s="467"/>
      <c r="SXE52" s="467"/>
      <c r="SXF52" s="467"/>
      <c r="SXG52" s="467"/>
      <c r="SXH52" s="467"/>
      <c r="SXI52" s="467"/>
      <c r="SXJ52" s="467"/>
      <c r="SXK52" s="467"/>
      <c r="SXL52" s="467"/>
      <c r="SXM52" s="467"/>
      <c r="SXN52" s="467"/>
      <c r="SXO52" s="467"/>
      <c r="SXP52" s="467"/>
      <c r="SXQ52" s="467"/>
      <c r="SXR52" s="467"/>
      <c r="SXS52" s="467"/>
      <c r="SXT52" s="467"/>
      <c r="SXU52" s="467"/>
      <c r="SXV52" s="467"/>
      <c r="SXW52" s="467"/>
      <c r="SXX52" s="467"/>
      <c r="SXY52" s="467"/>
      <c r="SXZ52" s="467"/>
      <c r="SYA52" s="467"/>
      <c r="SYB52" s="467"/>
      <c r="SYC52" s="467"/>
      <c r="SYD52" s="467"/>
      <c r="SYE52" s="467"/>
      <c r="SYF52" s="467"/>
      <c r="SYG52" s="467"/>
      <c r="SYH52" s="467"/>
      <c r="SYI52" s="467"/>
      <c r="SYJ52" s="467"/>
      <c r="SYK52" s="467"/>
      <c r="SYL52" s="467"/>
      <c r="SYM52" s="467"/>
      <c r="SYN52" s="467"/>
      <c r="SYO52" s="467"/>
      <c r="SYP52" s="467"/>
      <c r="SYQ52" s="467"/>
      <c r="SYR52" s="467"/>
      <c r="SYS52" s="467"/>
      <c r="SYT52" s="467"/>
      <c r="SYU52" s="467"/>
      <c r="SYV52" s="467"/>
      <c r="SYW52" s="467"/>
      <c r="SYX52" s="467"/>
      <c r="SYY52" s="467"/>
      <c r="SYZ52" s="467"/>
      <c r="SZA52" s="467"/>
      <c r="SZB52" s="467"/>
      <c r="SZC52" s="467"/>
      <c r="SZD52" s="467"/>
      <c r="SZE52" s="467"/>
      <c r="SZF52" s="467"/>
      <c r="SZG52" s="467"/>
      <c r="SZH52" s="467"/>
      <c r="SZI52" s="467"/>
      <c r="SZJ52" s="467"/>
      <c r="SZK52" s="467"/>
      <c r="SZL52" s="467"/>
      <c r="SZM52" s="467"/>
      <c r="SZN52" s="467"/>
      <c r="SZO52" s="467"/>
      <c r="SZP52" s="467"/>
      <c r="SZQ52" s="467"/>
      <c r="SZR52" s="467"/>
      <c r="SZS52" s="467"/>
      <c r="SZT52" s="467"/>
      <c r="SZU52" s="467"/>
      <c r="SZV52" s="467"/>
      <c r="SZW52" s="467"/>
      <c r="SZX52" s="467"/>
      <c r="SZY52" s="467"/>
      <c r="SZZ52" s="467"/>
      <c r="TAA52" s="467"/>
      <c r="TAB52" s="467"/>
      <c r="TAC52" s="467"/>
      <c r="TAD52" s="467"/>
      <c r="TAE52" s="467"/>
      <c r="TAF52" s="467"/>
      <c r="TAG52" s="467"/>
      <c r="TAH52" s="467"/>
      <c r="TAI52" s="467"/>
      <c r="TAJ52" s="467"/>
      <c r="TAK52" s="467"/>
      <c r="TAL52" s="467"/>
      <c r="TAM52" s="467"/>
      <c r="TAN52" s="467"/>
      <c r="TAO52" s="467"/>
      <c r="TAP52" s="467"/>
      <c r="TAQ52" s="467"/>
      <c r="TAR52" s="467"/>
      <c r="TAS52" s="467"/>
      <c r="TAT52" s="467"/>
      <c r="TAU52" s="467"/>
      <c r="TAV52" s="467"/>
      <c r="TAW52" s="467"/>
      <c r="TAX52" s="467"/>
      <c r="TAY52" s="467"/>
      <c r="TAZ52" s="467"/>
      <c r="TBA52" s="467"/>
      <c r="TBB52" s="467"/>
      <c r="TBC52" s="467"/>
      <c r="TBD52" s="467"/>
      <c r="TBE52" s="467"/>
      <c r="TBF52" s="467"/>
      <c r="TBG52" s="467"/>
      <c r="TBH52" s="467"/>
      <c r="TBI52" s="467"/>
      <c r="TBJ52" s="467"/>
      <c r="TBK52" s="467"/>
      <c r="TBL52" s="467"/>
      <c r="TBM52" s="467"/>
      <c r="TBN52" s="467"/>
      <c r="TBO52" s="467"/>
      <c r="TBP52" s="467"/>
      <c r="TBQ52" s="467"/>
      <c r="TBR52" s="467"/>
      <c r="TBS52" s="467"/>
      <c r="TBT52" s="467"/>
      <c r="TBU52" s="467"/>
      <c r="TBV52" s="467"/>
      <c r="TBW52" s="467"/>
      <c r="TBX52" s="467"/>
      <c r="TBY52" s="467"/>
      <c r="TBZ52" s="467"/>
      <c r="TCA52" s="467"/>
      <c r="TCB52" s="467"/>
      <c r="TCC52" s="467"/>
      <c r="TCD52" s="467"/>
      <c r="TCE52" s="467"/>
      <c r="TCF52" s="467"/>
      <c r="TCG52" s="467"/>
      <c r="TCH52" s="467"/>
      <c r="TCI52" s="467"/>
      <c r="TCJ52" s="467"/>
      <c r="TCK52" s="467"/>
      <c r="TCL52" s="467"/>
      <c r="TCM52" s="467"/>
      <c r="TCN52" s="467"/>
      <c r="TCO52" s="467"/>
      <c r="TCP52" s="467"/>
      <c r="TCQ52" s="467"/>
      <c r="TCR52" s="467"/>
      <c r="TCS52" s="467"/>
      <c r="TCT52" s="467"/>
      <c r="TCU52" s="467"/>
      <c r="TCV52" s="467"/>
      <c r="TCW52" s="467"/>
      <c r="TCX52" s="467"/>
      <c r="TCY52" s="467"/>
      <c r="TCZ52" s="467"/>
      <c r="TDA52" s="467"/>
      <c r="TDB52" s="467"/>
      <c r="TDC52" s="467"/>
      <c r="TDD52" s="467"/>
      <c r="TDE52" s="467"/>
      <c r="TDF52" s="467"/>
      <c r="TDG52" s="467"/>
      <c r="TDH52" s="467"/>
      <c r="TDI52" s="467"/>
      <c r="TDJ52" s="467"/>
      <c r="TDK52" s="467"/>
      <c r="TDL52" s="467"/>
      <c r="TDM52" s="467"/>
      <c r="TDN52" s="467"/>
      <c r="TDO52" s="467"/>
      <c r="TDP52" s="467"/>
      <c r="TDQ52" s="467"/>
      <c r="TDR52" s="467"/>
      <c r="TDS52" s="467"/>
      <c r="TDT52" s="467"/>
      <c r="TDU52" s="467"/>
      <c r="TDV52" s="467"/>
      <c r="TDW52" s="467"/>
      <c r="TDX52" s="467"/>
      <c r="TDY52" s="467"/>
      <c r="TDZ52" s="467"/>
      <c r="TEA52" s="467"/>
      <c r="TEB52" s="467"/>
      <c r="TEC52" s="467"/>
      <c r="TED52" s="467"/>
      <c r="TEE52" s="467"/>
      <c r="TEF52" s="467"/>
      <c r="TEG52" s="467"/>
      <c r="TEH52" s="467"/>
      <c r="TEI52" s="467"/>
      <c r="TEJ52" s="467"/>
      <c r="TEK52" s="467"/>
      <c r="TEL52" s="467"/>
      <c r="TEM52" s="467"/>
      <c r="TEN52" s="467"/>
      <c r="TEO52" s="467"/>
      <c r="TEP52" s="467"/>
      <c r="TEQ52" s="467"/>
      <c r="TER52" s="467"/>
      <c r="TES52" s="467"/>
      <c r="TET52" s="467"/>
      <c r="TEU52" s="467"/>
      <c r="TEV52" s="467"/>
      <c r="TEW52" s="467"/>
      <c r="TEX52" s="467"/>
      <c r="TEY52" s="467"/>
      <c r="TEZ52" s="467"/>
      <c r="TFA52" s="467"/>
      <c r="TFB52" s="467"/>
      <c r="TFC52" s="467"/>
      <c r="TFD52" s="467"/>
      <c r="TFE52" s="467"/>
      <c r="TFF52" s="467"/>
      <c r="TFG52" s="467"/>
      <c r="TFH52" s="467"/>
      <c r="TFI52" s="467"/>
      <c r="TFJ52" s="467"/>
      <c r="TFK52" s="467"/>
      <c r="TFL52" s="467"/>
      <c r="TFM52" s="467"/>
      <c r="TFN52" s="467"/>
      <c r="TFO52" s="467"/>
      <c r="TFP52" s="467"/>
      <c r="TFQ52" s="467"/>
      <c r="TFR52" s="467"/>
      <c r="TFS52" s="467"/>
      <c r="TFT52" s="467"/>
      <c r="TFU52" s="467"/>
      <c r="TFV52" s="467"/>
      <c r="TFW52" s="467"/>
      <c r="TFX52" s="467"/>
      <c r="TFY52" s="467"/>
      <c r="TFZ52" s="467"/>
      <c r="TGA52" s="467"/>
      <c r="TGB52" s="467"/>
      <c r="TGC52" s="467"/>
      <c r="TGD52" s="467"/>
      <c r="TGE52" s="467"/>
      <c r="TGF52" s="467"/>
      <c r="TGG52" s="467"/>
      <c r="TGH52" s="467"/>
      <c r="TGI52" s="467"/>
      <c r="TGJ52" s="467"/>
      <c r="TGK52" s="467"/>
      <c r="TGL52" s="467"/>
      <c r="TGM52" s="467"/>
      <c r="TGN52" s="467"/>
      <c r="TGO52" s="467"/>
      <c r="TGP52" s="467"/>
      <c r="TGQ52" s="467"/>
      <c r="TGR52" s="467"/>
      <c r="TGS52" s="467"/>
      <c r="TGT52" s="467"/>
      <c r="TGU52" s="467"/>
      <c r="TGV52" s="467"/>
      <c r="TGW52" s="467"/>
      <c r="TGX52" s="467"/>
      <c r="TGY52" s="467"/>
      <c r="TGZ52" s="467"/>
      <c r="THA52" s="467"/>
      <c r="THB52" s="467"/>
      <c r="THC52" s="467"/>
      <c r="THD52" s="467"/>
      <c r="THE52" s="467"/>
      <c r="THF52" s="467"/>
      <c r="THG52" s="467"/>
      <c r="THH52" s="467"/>
      <c r="THI52" s="467"/>
      <c r="THJ52" s="467"/>
      <c r="THK52" s="467"/>
      <c r="THL52" s="467"/>
      <c r="THM52" s="467"/>
      <c r="THN52" s="467"/>
      <c r="THO52" s="467"/>
      <c r="THP52" s="467"/>
      <c r="THQ52" s="467"/>
      <c r="THR52" s="467"/>
      <c r="THS52" s="467"/>
      <c r="THT52" s="467"/>
      <c r="THU52" s="467"/>
      <c r="THV52" s="467"/>
      <c r="THW52" s="467"/>
      <c r="THX52" s="467"/>
      <c r="THY52" s="467"/>
      <c r="THZ52" s="467"/>
      <c r="TIA52" s="467"/>
      <c r="TIB52" s="467"/>
      <c r="TIC52" s="467"/>
      <c r="TID52" s="467"/>
      <c r="TIE52" s="467"/>
      <c r="TIF52" s="467"/>
      <c r="TIG52" s="467"/>
      <c r="TIH52" s="467"/>
      <c r="TII52" s="467"/>
      <c r="TIJ52" s="467"/>
      <c r="TIK52" s="467"/>
      <c r="TIL52" s="467"/>
      <c r="TIM52" s="467"/>
      <c r="TIN52" s="467"/>
      <c r="TIO52" s="467"/>
      <c r="TIP52" s="467"/>
      <c r="TIQ52" s="467"/>
      <c r="TIR52" s="467"/>
      <c r="TIS52" s="467"/>
      <c r="TIT52" s="467"/>
      <c r="TIU52" s="467"/>
      <c r="TIV52" s="467"/>
      <c r="TIW52" s="467"/>
      <c r="TIX52" s="467"/>
      <c r="TIY52" s="467"/>
      <c r="TIZ52" s="467"/>
      <c r="TJA52" s="467"/>
      <c r="TJB52" s="467"/>
      <c r="TJC52" s="467"/>
      <c r="TJD52" s="467"/>
      <c r="TJE52" s="467"/>
      <c r="TJF52" s="467"/>
      <c r="TJG52" s="467"/>
      <c r="TJH52" s="467"/>
      <c r="TJI52" s="467"/>
      <c r="TJJ52" s="467"/>
      <c r="TJK52" s="467"/>
      <c r="TJL52" s="467"/>
      <c r="TJM52" s="467"/>
      <c r="TJN52" s="467"/>
      <c r="TJO52" s="467"/>
      <c r="TJP52" s="467"/>
      <c r="TJQ52" s="467"/>
      <c r="TJR52" s="467"/>
      <c r="TJS52" s="467"/>
      <c r="TJT52" s="467"/>
      <c r="TJU52" s="467"/>
      <c r="TJV52" s="467"/>
      <c r="TJW52" s="467"/>
      <c r="TJX52" s="467"/>
      <c r="TJY52" s="467"/>
      <c r="TJZ52" s="467"/>
      <c r="TKA52" s="467"/>
      <c r="TKB52" s="467"/>
      <c r="TKC52" s="467"/>
      <c r="TKD52" s="467"/>
      <c r="TKE52" s="467"/>
      <c r="TKF52" s="467"/>
      <c r="TKG52" s="467"/>
      <c r="TKH52" s="467"/>
      <c r="TKI52" s="467"/>
      <c r="TKJ52" s="467"/>
      <c r="TKK52" s="467"/>
      <c r="TKL52" s="467"/>
      <c r="TKM52" s="467"/>
      <c r="TKN52" s="467"/>
      <c r="TKO52" s="467"/>
      <c r="TKP52" s="467"/>
      <c r="TKQ52" s="467"/>
      <c r="TKR52" s="467"/>
      <c r="TKS52" s="467"/>
      <c r="TKT52" s="467"/>
      <c r="TKU52" s="467"/>
      <c r="TKV52" s="467"/>
      <c r="TKW52" s="467"/>
      <c r="TKX52" s="467"/>
      <c r="TKY52" s="467"/>
      <c r="TKZ52" s="467"/>
      <c r="TLA52" s="467"/>
      <c r="TLB52" s="467"/>
      <c r="TLC52" s="467"/>
      <c r="TLD52" s="467"/>
      <c r="TLE52" s="467"/>
      <c r="TLF52" s="467"/>
      <c r="TLG52" s="467"/>
      <c r="TLH52" s="467"/>
      <c r="TLI52" s="467"/>
      <c r="TLJ52" s="467"/>
      <c r="TLK52" s="467"/>
      <c r="TLL52" s="467"/>
      <c r="TLM52" s="467"/>
      <c r="TLN52" s="467"/>
      <c r="TLO52" s="467"/>
      <c r="TLP52" s="467"/>
      <c r="TLQ52" s="467"/>
      <c r="TLR52" s="467"/>
      <c r="TLS52" s="467"/>
      <c r="TLT52" s="467"/>
      <c r="TLU52" s="467"/>
      <c r="TLV52" s="467"/>
      <c r="TLW52" s="467"/>
      <c r="TLX52" s="467"/>
      <c r="TLY52" s="467"/>
      <c r="TLZ52" s="467"/>
      <c r="TMA52" s="467"/>
      <c r="TMB52" s="467"/>
      <c r="TMC52" s="467"/>
      <c r="TMD52" s="467"/>
      <c r="TME52" s="467"/>
      <c r="TMF52" s="467"/>
      <c r="TMG52" s="467"/>
      <c r="TMH52" s="467"/>
      <c r="TMI52" s="467"/>
      <c r="TMJ52" s="467"/>
      <c r="TMK52" s="467"/>
      <c r="TML52" s="467"/>
      <c r="TMM52" s="467"/>
      <c r="TMN52" s="467"/>
      <c r="TMO52" s="467"/>
      <c r="TMP52" s="467"/>
      <c r="TMQ52" s="467"/>
      <c r="TMR52" s="467"/>
      <c r="TMS52" s="467"/>
      <c r="TMT52" s="467"/>
      <c r="TMU52" s="467"/>
      <c r="TMV52" s="467"/>
      <c r="TMW52" s="467"/>
      <c r="TMX52" s="467"/>
      <c r="TMY52" s="467"/>
      <c r="TMZ52" s="467"/>
      <c r="TNA52" s="467"/>
      <c r="TNB52" s="467"/>
      <c r="TNC52" s="467"/>
      <c r="TND52" s="467"/>
      <c r="TNE52" s="467"/>
      <c r="TNF52" s="467"/>
      <c r="TNG52" s="467"/>
      <c r="TNH52" s="467"/>
      <c r="TNI52" s="467"/>
      <c r="TNJ52" s="467"/>
      <c r="TNK52" s="467"/>
      <c r="TNL52" s="467"/>
      <c r="TNM52" s="467"/>
      <c r="TNN52" s="467"/>
      <c r="TNO52" s="467"/>
      <c r="TNP52" s="467"/>
      <c r="TNQ52" s="467"/>
      <c r="TNR52" s="467"/>
      <c r="TNS52" s="467"/>
      <c r="TNT52" s="467"/>
      <c r="TNU52" s="467"/>
      <c r="TNV52" s="467"/>
      <c r="TNW52" s="467"/>
      <c r="TNX52" s="467"/>
      <c r="TNY52" s="467"/>
      <c r="TNZ52" s="467"/>
      <c r="TOA52" s="467"/>
      <c r="TOB52" s="467"/>
      <c r="TOC52" s="467"/>
      <c r="TOD52" s="467"/>
      <c r="TOE52" s="467"/>
      <c r="TOF52" s="467"/>
      <c r="TOG52" s="467"/>
      <c r="TOH52" s="467"/>
      <c r="TOI52" s="467"/>
      <c r="TOJ52" s="467"/>
      <c r="TOK52" s="467"/>
      <c r="TOL52" s="467"/>
      <c r="TOM52" s="467"/>
      <c r="TON52" s="467"/>
      <c r="TOO52" s="467"/>
      <c r="TOP52" s="467"/>
      <c r="TOQ52" s="467"/>
      <c r="TOR52" s="467"/>
      <c r="TOS52" s="467"/>
      <c r="TOT52" s="467"/>
      <c r="TOU52" s="467"/>
      <c r="TOV52" s="467"/>
      <c r="TOW52" s="467"/>
      <c r="TOX52" s="467"/>
      <c r="TOY52" s="467"/>
      <c r="TOZ52" s="467"/>
      <c r="TPA52" s="467"/>
      <c r="TPB52" s="467"/>
      <c r="TPC52" s="467"/>
      <c r="TPD52" s="467"/>
      <c r="TPE52" s="467"/>
      <c r="TPF52" s="467"/>
      <c r="TPG52" s="467"/>
      <c r="TPH52" s="467"/>
      <c r="TPI52" s="467"/>
      <c r="TPJ52" s="467"/>
      <c r="TPK52" s="467"/>
      <c r="TPL52" s="467"/>
      <c r="TPM52" s="467"/>
      <c r="TPN52" s="467"/>
      <c r="TPO52" s="467"/>
      <c r="TPP52" s="467"/>
      <c r="TPQ52" s="467"/>
      <c r="TPR52" s="467"/>
      <c r="TPS52" s="467"/>
      <c r="TPT52" s="467"/>
      <c r="TPU52" s="467"/>
      <c r="TPV52" s="467"/>
      <c r="TPW52" s="467"/>
      <c r="TPX52" s="467"/>
      <c r="TPY52" s="467"/>
      <c r="TPZ52" s="467"/>
      <c r="TQA52" s="467"/>
      <c r="TQB52" s="467"/>
      <c r="TQC52" s="467"/>
      <c r="TQD52" s="467"/>
      <c r="TQE52" s="467"/>
      <c r="TQF52" s="467"/>
      <c r="TQG52" s="467"/>
      <c r="TQH52" s="467"/>
      <c r="TQI52" s="467"/>
      <c r="TQJ52" s="467"/>
      <c r="TQK52" s="467"/>
      <c r="TQL52" s="467"/>
      <c r="TQM52" s="467"/>
      <c r="TQN52" s="467"/>
      <c r="TQO52" s="467"/>
      <c r="TQP52" s="467"/>
      <c r="TQQ52" s="467"/>
      <c r="TQR52" s="467"/>
      <c r="TQS52" s="467"/>
      <c r="TQT52" s="467"/>
      <c r="TQU52" s="467"/>
      <c r="TQV52" s="467"/>
      <c r="TQW52" s="467"/>
      <c r="TQX52" s="467"/>
      <c r="TQY52" s="467"/>
      <c r="TQZ52" s="467"/>
      <c r="TRA52" s="467"/>
      <c r="TRB52" s="467"/>
      <c r="TRC52" s="467"/>
      <c r="TRD52" s="467"/>
      <c r="TRE52" s="467"/>
      <c r="TRF52" s="467"/>
      <c r="TRG52" s="467"/>
      <c r="TRH52" s="467"/>
      <c r="TRI52" s="467"/>
      <c r="TRJ52" s="467"/>
      <c r="TRK52" s="467"/>
      <c r="TRL52" s="467"/>
      <c r="TRM52" s="467"/>
      <c r="TRN52" s="467"/>
      <c r="TRO52" s="467"/>
      <c r="TRP52" s="467"/>
      <c r="TRQ52" s="467"/>
      <c r="TRR52" s="467"/>
      <c r="TRS52" s="467"/>
      <c r="TRT52" s="467"/>
      <c r="TRU52" s="467"/>
      <c r="TRV52" s="467"/>
      <c r="TRW52" s="467"/>
      <c r="TRX52" s="467"/>
      <c r="TRY52" s="467"/>
      <c r="TRZ52" s="467"/>
      <c r="TSA52" s="467"/>
      <c r="TSB52" s="467"/>
      <c r="TSC52" s="467"/>
      <c r="TSD52" s="467"/>
      <c r="TSE52" s="467"/>
      <c r="TSF52" s="467"/>
      <c r="TSG52" s="467"/>
      <c r="TSH52" s="467"/>
      <c r="TSI52" s="467"/>
      <c r="TSJ52" s="467"/>
      <c r="TSK52" s="467"/>
      <c r="TSL52" s="467"/>
      <c r="TSM52" s="467"/>
      <c r="TSN52" s="467"/>
      <c r="TSO52" s="467"/>
      <c r="TSP52" s="467"/>
      <c r="TSQ52" s="467"/>
      <c r="TSR52" s="467"/>
      <c r="TSS52" s="467"/>
      <c r="TST52" s="467"/>
      <c r="TSU52" s="467"/>
      <c r="TSV52" s="467"/>
      <c r="TSW52" s="467"/>
      <c r="TSX52" s="467"/>
      <c r="TSY52" s="467"/>
      <c r="TSZ52" s="467"/>
      <c r="TTA52" s="467"/>
      <c r="TTB52" s="467"/>
      <c r="TTC52" s="467"/>
      <c r="TTD52" s="467"/>
      <c r="TTE52" s="467"/>
      <c r="TTF52" s="467"/>
      <c r="TTG52" s="467"/>
      <c r="TTH52" s="467"/>
      <c r="TTI52" s="467"/>
      <c r="TTJ52" s="467"/>
      <c r="TTK52" s="467"/>
      <c r="TTL52" s="467"/>
      <c r="TTM52" s="467"/>
      <c r="TTN52" s="467"/>
      <c r="TTO52" s="467"/>
      <c r="TTP52" s="467"/>
      <c r="TTQ52" s="467"/>
      <c r="TTR52" s="467"/>
      <c r="TTS52" s="467"/>
      <c r="TTT52" s="467"/>
      <c r="TTU52" s="467"/>
      <c r="TTV52" s="467"/>
      <c r="TTW52" s="467"/>
      <c r="TTX52" s="467"/>
      <c r="TTY52" s="467"/>
      <c r="TTZ52" s="467"/>
      <c r="TUA52" s="467"/>
      <c r="TUB52" s="467"/>
      <c r="TUC52" s="467"/>
      <c r="TUD52" s="467"/>
      <c r="TUE52" s="467"/>
      <c r="TUF52" s="467"/>
      <c r="TUG52" s="467"/>
      <c r="TUH52" s="467"/>
      <c r="TUI52" s="467"/>
      <c r="TUJ52" s="467"/>
      <c r="TUK52" s="467"/>
      <c r="TUL52" s="467"/>
      <c r="TUM52" s="467"/>
      <c r="TUN52" s="467"/>
      <c r="TUO52" s="467"/>
      <c r="TUP52" s="467"/>
      <c r="TUQ52" s="467"/>
      <c r="TUR52" s="467"/>
      <c r="TUS52" s="467"/>
      <c r="TUT52" s="467"/>
      <c r="TUU52" s="467"/>
      <c r="TUV52" s="467"/>
      <c r="TUW52" s="467"/>
      <c r="TUX52" s="467"/>
      <c r="TUY52" s="467"/>
      <c r="TUZ52" s="467"/>
      <c r="TVA52" s="467"/>
      <c r="TVB52" s="467"/>
      <c r="TVC52" s="467"/>
      <c r="TVD52" s="467"/>
      <c r="TVE52" s="467"/>
      <c r="TVF52" s="467"/>
      <c r="TVG52" s="467"/>
      <c r="TVH52" s="467"/>
      <c r="TVI52" s="467"/>
      <c r="TVJ52" s="467"/>
      <c r="TVK52" s="467"/>
      <c r="TVL52" s="467"/>
      <c r="TVM52" s="467"/>
      <c r="TVN52" s="467"/>
      <c r="TVO52" s="467"/>
      <c r="TVP52" s="467"/>
      <c r="TVQ52" s="467"/>
      <c r="TVR52" s="467"/>
      <c r="TVS52" s="467"/>
      <c r="TVT52" s="467"/>
      <c r="TVU52" s="467"/>
      <c r="TVV52" s="467"/>
      <c r="TVW52" s="467"/>
      <c r="TVX52" s="467"/>
      <c r="TVY52" s="467"/>
      <c r="TVZ52" s="467"/>
      <c r="TWA52" s="467"/>
      <c r="TWB52" s="467"/>
      <c r="TWC52" s="467"/>
      <c r="TWD52" s="467"/>
      <c r="TWE52" s="467"/>
      <c r="TWF52" s="467"/>
      <c r="TWG52" s="467"/>
      <c r="TWH52" s="467"/>
      <c r="TWI52" s="467"/>
      <c r="TWJ52" s="467"/>
      <c r="TWK52" s="467"/>
      <c r="TWL52" s="467"/>
      <c r="TWM52" s="467"/>
      <c r="TWN52" s="467"/>
      <c r="TWO52" s="467"/>
      <c r="TWP52" s="467"/>
      <c r="TWQ52" s="467"/>
      <c r="TWR52" s="467"/>
      <c r="TWS52" s="467"/>
      <c r="TWT52" s="467"/>
      <c r="TWU52" s="467"/>
      <c r="TWV52" s="467"/>
      <c r="TWW52" s="467"/>
      <c r="TWX52" s="467"/>
      <c r="TWY52" s="467"/>
      <c r="TWZ52" s="467"/>
      <c r="TXA52" s="467"/>
      <c r="TXB52" s="467"/>
      <c r="TXC52" s="467"/>
      <c r="TXD52" s="467"/>
      <c r="TXE52" s="467"/>
      <c r="TXF52" s="467"/>
      <c r="TXG52" s="467"/>
      <c r="TXH52" s="467"/>
      <c r="TXI52" s="467"/>
      <c r="TXJ52" s="467"/>
      <c r="TXK52" s="467"/>
      <c r="TXL52" s="467"/>
      <c r="TXM52" s="467"/>
      <c r="TXN52" s="467"/>
      <c r="TXO52" s="467"/>
      <c r="TXP52" s="467"/>
      <c r="TXQ52" s="467"/>
      <c r="TXR52" s="467"/>
      <c r="TXS52" s="467"/>
      <c r="TXT52" s="467"/>
      <c r="TXU52" s="467"/>
      <c r="TXV52" s="467"/>
      <c r="TXW52" s="467"/>
      <c r="TXX52" s="467"/>
      <c r="TXY52" s="467"/>
      <c r="TXZ52" s="467"/>
      <c r="TYA52" s="467"/>
      <c r="TYB52" s="467"/>
      <c r="TYC52" s="467"/>
      <c r="TYD52" s="467"/>
      <c r="TYE52" s="467"/>
      <c r="TYF52" s="467"/>
      <c r="TYG52" s="467"/>
      <c r="TYH52" s="467"/>
      <c r="TYI52" s="467"/>
      <c r="TYJ52" s="467"/>
      <c r="TYK52" s="467"/>
      <c r="TYL52" s="467"/>
      <c r="TYM52" s="467"/>
      <c r="TYN52" s="467"/>
      <c r="TYO52" s="467"/>
      <c r="TYP52" s="467"/>
      <c r="TYQ52" s="467"/>
      <c r="TYR52" s="467"/>
      <c r="TYS52" s="467"/>
      <c r="TYT52" s="467"/>
      <c r="TYU52" s="467"/>
      <c r="TYV52" s="467"/>
      <c r="TYW52" s="467"/>
      <c r="TYX52" s="467"/>
      <c r="TYY52" s="467"/>
      <c r="TYZ52" s="467"/>
      <c r="TZA52" s="467"/>
      <c r="TZB52" s="467"/>
      <c r="TZC52" s="467"/>
      <c r="TZD52" s="467"/>
      <c r="TZE52" s="467"/>
      <c r="TZF52" s="467"/>
      <c r="TZG52" s="467"/>
      <c r="TZH52" s="467"/>
      <c r="TZI52" s="467"/>
      <c r="TZJ52" s="467"/>
      <c r="TZK52" s="467"/>
      <c r="TZL52" s="467"/>
      <c r="TZM52" s="467"/>
      <c r="TZN52" s="467"/>
      <c r="TZO52" s="467"/>
      <c r="TZP52" s="467"/>
      <c r="TZQ52" s="467"/>
      <c r="TZR52" s="467"/>
      <c r="TZS52" s="467"/>
      <c r="TZT52" s="467"/>
      <c r="TZU52" s="467"/>
      <c r="TZV52" s="467"/>
      <c r="TZW52" s="467"/>
      <c r="TZX52" s="467"/>
      <c r="TZY52" s="467"/>
      <c r="TZZ52" s="467"/>
      <c r="UAA52" s="467"/>
      <c r="UAB52" s="467"/>
      <c r="UAC52" s="467"/>
      <c r="UAD52" s="467"/>
      <c r="UAE52" s="467"/>
      <c r="UAF52" s="467"/>
      <c r="UAG52" s="467"/>
      <c r="UAH52" s="467"/>
      <c r="UAI52" s="467"/>
      <c r="UAJ52" s="467"/>
      <c r="UAK52" s="467"/>
      <c r="UAL52" s="467"/>
      <c r="UAM52" s="467"/>
      <c r="UAN52" s="467"/>
      <c r="UAO52" s="467"/>
      <c r="UAP52" s="467"/>
      <c r="UAQ52" s="467"/>
      <c r="UAR52" s="467"/>
      <c r="UAS52" s="467"/>
      <c r="UAT52" s="467"/>
      <c r="UAU52" s="467"/>
      <c r="UAV52" s="467"/>
      <c r="UAW52" s="467"/>
      <c r="UAX52" s="467"/>
      <c r="UAY52" s="467"/>
      <c r="UAZ52" s="467"/>
      <c r="UBA52" s="467"/>
      <c r="UBB52" s="467"/>
      <c r="UBC52" s="467"/>
      <c r="UBD52" s="467"/>
      <c r="UBE52" s="467"/>
      <c r="UBF52" s="467"/>
      <c r="UBG52" s="467"/>
      <c r="UBH52" s="467"/>
      <c r="UBI52" s="467"/>
      <c r="UBJ52" s="467"/>
      <c r="UBK52" s="467"/>
      <c r="UBL52" s="467"/>
      <c r="UBM52" s="467"/>
      <c r="UBN52" s="467"/>
      <c r="UBO52" s="467"/>
      <c r="UBP52" s="467"/>
      <c r="UBQ52" s="467"/>
      <c r="UBR52" s="467"/>
      <c r="UBS52" s="467"/>
      <c r="UBT52" s="467"/>
      <c r="UBU52" s="467"/>
      <c r="UBV52" s="467"/>
      <c r="UBW52" s="467"/>
      <c r="UBX52" s="467"/>
      <c r="UBY52" s="467"/>
      <c r="UBZ52" s="467"/>
      <c r="UCA52" s="467"/>
      <c r="UCB52" s="467"/>
      <c r="UCC52" s="467"/>
      <c r="UCD52" s="467"/>
      <c r="UCE52" s="467"/>
      <c r="UCF52" s="467"/>
      <c r="UCG52" s="467"/>
      <c r="UCH52" s="467"/>
      <c r="UCI52" s="467"/>
      <c r="UCJ52" s="467"/>
      <c r="UCK52" s="467"/>
      <c r="UCL52" s="467"/>
      <c r="UCM52" s="467"/>
      <c r="UCN52" s="467"/>
      <c r="UCO52" s="467"/>
      <c r="UCP52" s="467"/>
      <c r="UCQ52" s="467"/>
      <c r="UCR52" s="467"/>
      <c r="UCS52" s="467"/>
      <c r="UCT52" s="467"/>
      <c r="UCU52" s="467"/>
      <c r="UCV52" s="467"/>
      <c r="UCW52" s="467"/>
      <c r="UCX52" s="467"/>
      <c r="UCY52" s="467"/>
      <c r="UCZ52" s="467"/>
      <c r="UDA52" s="467"/>
      <c r="UDB52" s="467"/>
      <c r="UDC52" s="467"/>
      <c r="UDD52" s="467"/>
      <c r="UDE52" s="467"/>
      <c r="UDF52" s="467"/>
      <c r="UDG52" s="467"/>
      <c r="UDH52" s="467"/>
      <c r="UDI52" s="467"/>
      <c r="UDJ52" s="467"/>
      <c r="UDK52" s="467"/>
      <c r="UDL52" s="467"/>
      <c r="UDM52" s="467"/>
      <c r="UDN52" s="467"/>
      <c r="UDO52" s="467"/>
      <c r="UDP52" s="467"/>
      <c r="UDQ52" s="467"/>
      <c r="UDR52" s="467"/>
      <c r="UDS52" s="467"/>
      <c r="UDT52" s="467"/>
      <c r="UDU52" s="467"/>
      <c r="UDV52" s="467"/>
      <c r="UDW52" s="467"/>
      <c r="UDX52" s="467"/>
      <c r="UDY52" s="467"/>
      <c r="UDZ52" s="467"/>
      <c r="UEA52" s="467"/>
      <c r="UEB52" s="467"/>
      <c r="UEC52" s="467"/>
      <c r="UED52" s="467"/>
      <c r="UEE52" s="467"/>
      <c r="UEF52" s="467"/>
      <c r="UEG52" s="467"/>
      <c r="UEH52" s="467"/>
      <c r="UEI52" s="467"/>
      <c r="UEJ52" s="467"/>
      <c r="UEK52" s="467"/>
      <c r="UEL52" s="467"/>
      <c r="UEM52" s="467"/>
      <c r="UEN52" s="467"/>
      <c r="UEO52" s="467"/>
      <c r="UEP52" s="467"/>
      <c r="UEQ52" s="467"/>
      <c r="UER52" s="467"/>
      <c r="UES52" s="467"/>
      <c r="UET52" s="467"/>
      <c r="UEU52" s="467"/>
      <c r="UEV52" s="467"/>
      <c r="UEW52" s="467"/>
      <c r="UEX52" s="467"/>
      <c r="UEY52" s="467"/>
      <c r="UEZ52" s="467"/>
      <c r="UFA52" s="467"/>
      <c r="UFB52" s="467"/>
      <c r="UFC52" s="467"/>
      <c r="UFD52" s="467"/>
      <c r="UFE52" s="467"/>
      <c r="UFF52" s="467"/>
      <c r="UFG52" s="467"/>
      <c r="UFH52" s="467"/>
      <c r="UFI52" s="467"/>
      <c r="UFJ52" s="467"/>
      <c r="UFK52" s="467"/>
      <c r="UFL52" s="467"/>
      <c r="UFM52" s="467"/>
      <c r="UFN52" s="467"/>
      <c r="UFO52" s="467"/>
      <c r="UFP52" s="467"/>
      <c r="UFQ52" s="467"/>
      <c r="UFR52" s="467"/>
      <c r="UFS52" s="467"/>
      <c r="UFT52" s="467"/>
      <c r="UFU52" s="467"/>
      <c r="UFV52" s="467"/>
      <c r="UFW52" s="467"/>
      <c r="UFX52" s="467"/>
      <c r="UFY52" s="467"/>
      <c r="UFZ52" s="467"/>
      <c r="UGA52" s="467"/>
      <c r="UGB52" s="467"/>
      <c r="UGC52" s="467"/>
      <c r="UGD52" s="467"/>
      <c r="UGE52" s="467"/>
      <c r="UGF52" s="467"/>
      <c r="UGG52" s="467"/>
      <c r="UGH52" s="467"/>
      <c r="UGI52" s="467"/>
      <c r="UGJ52" s="467"/>
      <c r="UGK52" s="467"/>
      <c r="UGL52" s="467"/>
      <c r="UGM52" s="467"/>
      <c r="UGN52" s="467"/>
      <c r="UGO52" s="467"/>
      <c r="UGP52" s="467"/>
      <c r="UGQ52" s="467"/>
      <c r="UGR52" s="467"/>
      <c r="UGS52" s="467"/>
      <c r="UGT52" s="467"/>
      <c r="UGU52" s="467"/>
      <c r="UGV52" s="467"/>
      <c r="UGW52" s="467"/>
      <c r="UGX52" s="467"/>
      <c r="UGY52" s="467"/>
      <c r="UGZ52" s="467"/>
      <c r="UHA52" s="467"/>
      <c r="UHB52" s="467"/>
      <c r="UHC52" s="467"/>
      <c r="UHD52" s="467"/>
      <c r="UHE52" s="467"/>
      <c r="UHF52" s="467"/>
      <c r="UHG52" s="467"/>
      <c r="UHH52" s="467"/>
      <c r="UHI52" s="467"/>
      <c r="UHJ52" s="467"/>
      <c r="UHK52" s="467"/>
      <c r="UHL52" s="467"/>
      <c r="UHM52" s="467"/>
      <c r="UHN52" s="467"/>
      <c r="UHO52" s="467"/>
      <c r="UHP52" s="467"/>
      <c r="UHQ52" s="467"/>
      <c r="UHR52" s="467"/>
      <c r="UHS52" s="467"/>
      <c r="UHT52" s="467"/>
      <c r="UHU52" s="467"/>
      <c r="UHV52" s="467"/>
      <c r="UHW52" s="467"/>
      <c r="UHX52" s="467"/>
      <c r="UHY52" s="467"/>
      <c r="UHZ52" s="467"/>
      <c r="UIA52" s="467"/>
      <c r="UIB52" s="467"/>
      <c r="UIC52" s="467"/>
      <c r="UID52" s="467"/>
      <c r="UIE52" s="467"/>
      <c r="UIF52" s="467"/>
      <c r="UIG52" s="467"/>
      <c r="UIH52" s="467"/>
      <c r="UII52" s="467"/>
      <c r="UIJ52" s="467"/>
      <c r="UIK52" s="467"/>
      <c r="UIL52" s="467"/>
      <c r="UIM52" s="467"/>
      <c r="UIN52" s="467"/>
      <c r="UIO52" s="467"/>
      <c r="UIP52" s="467"/>
      <c r="UIQ52" s="467"/>
      <c r="UIR52" s="467"/>
      <c r="UIS52" s="467"/>
      <c r="UIT52" s="467"/>
      <c r="UIU52" s="467"/>
      <c r="UIV52" s="467"/>
      <c r="UIW52" s="467"/>
      <c r="UIX52" s="467"/>
      <c r="UIY52" s="467"/>
      <c r="UIZ52" s="467"/>
      <c r="UJA52" s="467"/>
      <c r="UJB52" s="467"/>
      <c r="UJC52" s="467"/>
      <c r="UJD52" s="467"/>
      <c r="UJE52" s="467"/>
      <c r="UJF52" s="467"/>
      <c r="UJG52" s="467"/>
      <c r="UJH52" s="467"/>
      <c r="UJI52" s="467"/>
      <c r="UJJ52" s="467"/>
      <c r="UJK52" s="467"/>
      <c r="UJL52" s="467"/>
      <c r="UJM52" s="467"/>
      <c r="UJN52" s="467"/>
      <c r="UJO52" s="467"/>
      <c r="UJP52" s="467"/>
      <c r="UJQ52" s="467"/>
      <c r="UJR52" s="467"/>
      <c r="UJS52" s="467"/>
      <c r="UJT52" s="467"/>
      <c r="UJU52" s="467"/>
      <c r="UJV52" s="467"/>
      <c r="UJW52" s="467"/>
      <c r="UJX52" s="467"/>
      <c r="UJY52" s="467"/>
      <c r="UJZ52" s="467"/>
      <c r="UKA52" s="467"/>
      <c r="UKB52" s="467"/>
      <c r="UKC52" s="467"/>
      <c r="UKD52" s="467"/>
      <c r="UKE52" s="467"/>
      <c r="UKF52" s="467"/>
      <c r="UKG52" s="467"/>
      <c r="UKH52" s="467"/>
      <c r="UKI52" s="467"/>
      <c r="UKJ52" s="467"/>
      <c r="UKK52" s="467"/>
      <c r="UKL52" s="467"/>
      <c r="UKM52" s="467"/>
      <c r="UKN52" s="467"/>
      <c r="UKO52" s="467"/>
      <c r="UKP52" s="467"/>
      <c r="UKQ52" s="467"/>
      <c r="UKR52" s="467"/>
      <c r="UKS52" s="467"/>
      <c r="UKT52" s="467"/>
      <c r="UKU52" s="467"/>
      <c r="UKV52" s="467"/>
      <c r="UKW52" s="467"/>
      <c r="UKX52" s="467"/>
      <c r="UKY52" s="467"/>
      <c r="UKZ52" s="467"/>
      <c r="ULA52" s="467"/>
      <c r="ULB52" s="467"/>
      <c r="ULC52" s="467"/>
      <c r="ULD52" s="467"/>
      <c r="ULE52" s="467"/>
      <c r="ULF52" s="467"/>
      <c r="ULG52" s="467"/>
      <c r="ULH52" s="467"/>
      <c r="ULI52" s="467"/>
      <c r="ULJ52" s="467"/>
      <c r="ULK52" s="467"/>
      <c r="ULL52" s="467"/>
      <c r="ULM52" s="467"/>
      <c r="ULN52" s="467"/>
      <c r="ULO52" s="467"/>
      <c r="ULP52" s="467"/>
      <c r="ULQ52" s="467"/>
      <c r="ULR52" s="467"/>
      <c r="ULS52" s="467"/>
      <c r="ULT52" s="467"/>
      <c r="ULU52" s="467"/>
      <c r="ULV52" s="467"/>
      <c r="ULW52" s="467"/>
      <c r="ULX52" s="467"/>
      <c r="ULY52" s="467"/>
      <c r="ULZ52" s="467"/>
      <c r="UMA52" s="467"/>
      <c r="UMB52" s="467"/>
      <c r="UMC52" s="467"/>
      <c r="UMD52" s="467"/>
      <c r="UME52" s="467"/>
      <c r="UMF52" s="467"/>
      <c r="UMG52" s="467"/>
      <c r="UMH52" s="467"/>
      <c r="UMI52" s="467"/>
      <c r="UMJ52" s="467"/>
      <c r="UMK52" s="467"/>
      <c r="UML52" s="467"/>
      <c r="UMM52" s="467"/>
      <c r="UMN52" s="467"/>
      <c r="UMO52" s="467"/>
      <c r="UMP52" s="467"/>
      <c r="UMQ52" s="467"/>
      <c r="UMR52" s="467"/>
      <c r="UMS52" s="467"/>
      <c r="UMT52" s="467"/>
      <c r="UMU52" s="467"/>
      <c r="UMV52" s="467"/>
      <c r="UMW52" s="467"/>
      <c r="UMX52" s="467"/>
      <c r="UMY52" s="467"/>
      <c r="UMZ52" s="467"/>
      <c r="UNA52" s="467"/>
      <c r="UNB52" s="467"/>
      <c r="UNC52" s="467"/>
      <c r="UND52" s="467"/>
      <c r="UNE52" s="467"/>
      <c r="UNF52" s="467"/>
      <c r="UNG52" s="467"/>
      <c r="UNH52" s="467"/>
      <c r="UNI52" s="467"/>
      <c r="UNJ52" s="467"/>
      <c r="UNK52" s="467"/>
      <c r="UNL52" s="467"/>
      <c r="UNM52" s="467"/>
      <c r="UNN52" s="467"/>
      <c r="UNO52" s="467"/>
      <c r="UNP52" s="467"/>
      <c r="UNQ52" s="467"/>
      <c r="UNR52" s="467"/>
      <c r="UNS52" s="467"/>
      <c r="UNT52" s="467"/>
      <c r="UNU52" s="467"/>
      <c r="UNV52" s="467"/>
      <c r="UNW52" s="467"/>
      <c r="UNX52" s="467"/>
      <c r="UNY52" s="467"/>
      <c r="UNZ52" s="467"/>
      <c r="UOA52" s="467"/>
      <c r="UOB52" s="467"/>
      <c r="UOC52" s="467"/>
      <c r="UOD52" s="467"/>
      <c r="UOE52" s="467"/>
      <c r="UOF52" s="467"/>
      <c r="UOG52" s="467"/>
      <c r="UOH52" s="467"/>
      <c r="UOI52" s="467"/>
      <c r="UOJ52" s="467"/>
      <c r="UOK52" s="467"/>
      <c r="UOL52" s="467"/>
      <c r="UOM52" s="467"/>
      <c r="UON52" s="467"/>
      <c r="UOO52" s="467"/>
      <c r="UOP52" s="467"/>
      <c r="UOQ52" s="467"/>
      <c r="UOR52" s="467"/>
      <c r="UOS52" s="467"/>
      <c r="UOT52" s="467"/>
      <c r="UOU52" s="467"/>
      <c r="UOV52" s="467"/>
      <c r="UOW52" s="467"/>
      <c r="UOX52" s="467"/>
      <c r="UOY52" s="467"/>
      <c r="UOZ52" s="467"/>
      <c r="UPA52" s="467"/>
      <c r="UPB52" s="467"/>
      <c r="UPC52" s="467"/>
      <c r="UPD52" s="467"/>
      <c r="UPE52" s="467"/>
      <c r="UPF52" s="467"/>
      <c r="UPG52" s="467"/>
      <c r="UPH52" s="467"/>
      <c r="UPI52" s="467"/>
      <c r="UPJ52" s="467"/>
      <c r="UPK52" s="467"/>
      <c r="UPL52" s="467"/>
      <c r="UPM52" s="467"/>
      <c r="UPN52" s="467"/>
      <c r="UPO52" s="467"/>
      <c r="UPP52" s="467"/>
      <c r="UPQ52" s="467"/>
      <c r="UPR52" s="467"/>
      <c r="UPS52" s="467"/>
      <c r="UPT52" s="467"/>
      <c r="UPU52" s="467"/>
      <c r="UPV52" s="467"/>
      <c r="UPW52" s="467"/>
      <c r="UPX52" s="467"/>
      <c r="UPY52" s="467"/>
      <c r="UPZ52" s="467"/>
      <c r="UQA52" s="467"/>
      <c r="UQB52" s="467"/>
      <c r="UQC52" s="467"/>
      <c r="UQD52" s="467"/>
      <c r="UQE52" s="467"/>
      <c r="UQF52" s="467"/>
      <c r="UQG52" s="467"/>
      <c r="UQH52" s="467"/>
      <c r="UQI52" s="467"/>
      <c r="UQJ52" s="467"/>
      <c r="UQK52" s="467"/>
      <c r="UQL52" s="467"/>
      <c r="UQM52" s="467"/>
      <c r="UQN52" s="467"/>
      <c r="UQO52" s="467"/>
      <c r="UQP52" s="467"/>
      <c r="UQQ52" s="467"/>
      <c r="UQR52" s="467"/>
      <c r="UQS52" s="467"/>
      <c r="UQT52" s="467"/>
      <c r="UQU52" s="467"/>
      <c r="UQV52" s="467"/>
      <c r="UQW52" s="467"/>
      <c r="UQX52" s="467"/>
      <c r="UQY52" s="467"/>
      <c r="UQZ52" s="467"/>
      <c r="URA52" s="467"/>
      <c r="URB52" s="467"/>
      <c r="URC52" s="467"/>
      <c r="URD52" s="467"/>
      <c r="URE52" s="467"/>
      <c r="URF52" s="467"/>
      <c r="URG52" s="467"/>
      <c r="URH52" s="467"/>
      <c r="URI52" s="467"/>
      <c r="URJ52" s="467"/>
      <c r="URK52" s="467"/>
      <c r="URL52" s="467"/>
      <c r="URM52" s="467"/>
      <c r="URN52" s="467"/>
      <c r="URO52" s="467"/>
      <c r="URP52" s="467"/>
      <c r="URQ52" s="467"/>
      <c r="URR52" s="467"/>
      <c r="URS52" s="467"/>
      <c r="URT52" s="467"/>
      <c r="URU52" s="467"/>
      <c r="URV52" s="467"/>
      <c r="URW52" s="467"/>
      <c r="URX52" s="467"/>
      <c r="URY52" s="467"/>
      <c r="URZ52" s="467"/>
      <c r="USA52" s="467"/>
      <c r="USB52" s="467"/>
      <c r="USC52" s="467"/>
      <c r="USD52" s="467"/>
      <c r="USE52" s="467"/>
      <c r="USF52" s="467"/>
      <c r="USG52" s="467"/>
      <c r="USH52" s="467"/>
      <c r="USI52" s="467"/>
      <c r="USJ52" s="467"/>
      <c r="USK52" s="467"/>
      <c r="USL52" s="467"/>
      <c r="USM52" s="467"/>
      <c r="USN52" s="467"/>
      <c r="USO52" s="467"/>
      <c r="USP52" s="467"/>
      <c r="USQ52" s="467"/>
      <c r="USR52" s="467"/>
      <c r="USS52" s="467"/>
      <c r="UST52" s="467"/>
      <c r="USU52" s="467"/>
      <c r="USV52" s="467"/>
      <c r="USW52" s="467"/>
      <c r="USX52" s="467"/>
      <c r="USY52" s="467"/>
      <c r="USZ52" s="467"/>
      <c r="UTA52" s="467"/>
      <c r="UTB52" s="467"/>
      <c r="UTC52" s="467"/>
      <c r="UTD52" s="467"/>
      <c r="UTE52" s="467"/>
      <c r="UTF52" s="467"/>
      <c r="UTG52" s="467"/>
      <c r="UTH52" s="467"/>
      <c r="UTI52" s="467"/>
      <c r="UTJ52" s="467"/>
      <c r="UTK52" s="467"/>
      <c r="UTL52" s="467"/>
      <c r="UTM52" s="467"/>
      <c r="UTN52" s="467"/>
      <c r="UTO52" s="467"/>
      <c r="UTP52" s="467"/>
      <c r="UTQ52" s="467"/>
      <c r="UTR52" s="467"/>
      <c r="UTS52" s="467"/>
      <c r="UTT52" s="467"/>
      <c r="UTU52" s="467"/>
      <c r="UTV52" s="467"/>
      <c r="UTW52" s="467"/>
      <c r="UTX52" s="467"/>
      <c r="UTY52" s="467"/>
      <c r="UTZ52" s="467"/>
      <c r="UUA52" s="467"/>
      <c r="UUB52" s="467"/>
      <c r="UUC52" s="467"/>
      <c r="UUD52" s="467"/>
      <c r="UUE52" s="467"/>
      <c r="UUF52" s="467"/>
      <c r="UUG52" s="467"/>
      <c r="UUH52" s="467"/>
      <c r="UUI52" s="467"/>
      <c r="UUJ52" s="467"/>
      <c r="UUK52" s="467"/>
      <c r="UUL52" s="467"/>
      <c r="UUM52" s="467"/>
      <c r="UUN52" s="467"/>
      <c r="UUO52" s="467"/>
      <c r="UUP52" s="467"/>
      <c r="UUQ52" s="467"/>
      <c r="UUR52" s="467"/>
      <c r="UUS52" s="467"/>
      <c r="UUT52" s="467"/>
      <c r="UUU52" s="467"/>
      <c r="UUV52" s="467"/>
      <c r="UUW52" s="467"/>
      <c r="UUX52" s="467"/>
      <c r="UUY52" s="467"/>
      <c r="UUZ52" s="467"/>
      <c r="UVA52" s="467"/>
      <c r="UVB52" s="467"/>
      <c r="UVC52" s="467"/>
      <c r="UVD52" s="467"/>
      <c r="UVE52" s="467"/>
      <c r="UVF52" s="467"/>
      <c r="UVG52" s="467"/>
      <c r="UVH52" s="467"/>
      <c r="UVI52" s="467"/>
      <c r="UVJ52" s="467"/>
      <c r="UVK52" s="467"/>
      <c r="UVL52" s="467"/>
      <c r="UVM52" s="467"/>
      <c r="UVN52" s="467"/>
      <c r="UVO52" s="467"/>
      <c r="UVP52" s="467"/>
      <c r="UVQ52" s="467"/>
      <c r="UVR52" s="467"/>
      <c r="UVS52" s="467"/>
      <c r="UVT52" s="467"/>
      <c r="UVU52" s="467"/>
      <c r="UVV52" s="467"/>
      <c r="UVW52" s="467"/>
      <c r="UVX52" s="467"/>
      <c r="UVY52" s="467"/>
      <c r="UVZ52" s="467"/>
      <c r="UWA52" s="467"/>
      <c r="UWB52" s="467"/>
      <c r="UWC52" s="467"/>
      <c r="UWD52" s="467"/>
      <c r="UWE52" s="467"/>
      <c r="UWF52" s="467"/>
      <c r="UWG52" s="467"/>
      <c r="UWH52" s="467"/>
      <c r="UWI52" s="467"/>
      <c r="UWJ52" s="467"/>
      <c r="UWK52" s="467"/>
      <c r="UWL52" s="467"/>
      <c r="UWM52" s="467"/>
      <c r="UWN52" s="467"/>
      <c r="UWO52" s="467"/>
      <c r="UWP52" s="467"/>
      <c r="UWQ52" s="467"/>
      <c r="UWR52" s="467"/>
      <c r="UWS52" s="467"/>
      <c r="UWT52" s="467"/>
      <c r="UWU52" s="467"/>
      <c r="UWV52" s="467"/>
      <c r="UWW52" s="467"/>
      <c r="UWX52" s="467"/>
      <c r="UWY52" s="467"/>
      <c r="UWZ52" s="467"/>
      <c r="UXA52" s="467"/>
      <c r="UXB52" s="467"/>
      <c r="UXC52" s="467"/>
      <c r="UXD52" s="467"/>
      <c r="UXE52" s="467"/>
      <c r="UXF52" s="467"/>
      <c r="UXG52" s="467"/>
      <c r="UXH52" s="467"/>
      <c r="UXI52" s="467"/>
      <c r="UXJ52" s="467"/>
      <c r="UXK52" s="467"/>
      <c r="UXL52" s="467"/>
      <c r="UXM52" s="467"/>
      <c r="UXN52" s="467"/>
      <c r="UXO52" s="467"/>
      <c r="UXP52" s="467"/>
      <c r="UXQ52" s="467"/>
      <c r="UXR52" s="467"/>
      <c r="UXS52" s="467"/>
      <c r="UXT52" s="467"/>
      <c r="UXU52" s="467"/>
      <c r="UXV52" s="467"/>
      <c r="UXW52" s="467"/>
      <c r="UXX52" s="467"/>
      <c r="UXY52" s="467"/>
      <c r="UXZ52" s="467"/>
      <c r="UYA52" s="467"/>
      <c r="UYB52" s="467"/>
      <c r="UYC52" s="467"/>
      <c r="UYD52" s="467"/>
      <c r="UYE52" s="467"/>
      <c r="UYF52" s="467"/>
      <c r="UYG52" s="467"/>
      <c r="UYH52" s="467"/>
      <c r="UYI52" s="467"/>
      <c r="UYJ52" s="467"/>
      <c r="UYK52" s="467"/>
      <c r="UYL52" s="467"/>
      <c r="UYM52" s="467"/>
      <c r="UYN52" s="467"/>
      <c r="UYO52" s="467"/>
      <c r="UYP52" s="467"/>
      <c r="UYQ52" s="467"/>
      <c r="UYR52" s="467"/>
      <c r="UYS52" s="467"/>
      <c r="UYT52" s="467"/>
      <c r="UYU52" s="467"/>
      <c r="UYV52" s="467"/>
      <c r="UYW52" s="467"/>
      <c r="UYX52" s="467"/>
      <c r="UYY52" s="467"/>
      <c r="UYZ52" s="467"/>
      <c r="UZA52" s="467"/>
      <c r="UZB52" s="467"/>
      <c r="UZC52" s="467"/>
      <c r="UZD52" s="467"/>
      <c r="UZE52" s="467"/>
      <c r="UZF52" s="467"/>
      <c r="UZG52" s="467"/>
      <c r="UZH52" s="467"/>
      <c r="UZI52" s="467"/>
      <c r="UZJ52" s="467"/>
      <c r="UZK52" s="467"/>
      <c r="UZL52" s="467"/>
      <c r="UZM52" s="467"/>
      <c r="UZN52" s="467"/>
      <c r="UZO52" s="467"/>
      <c r="UZP52" s="467"/>
      <c r="UZQ52" s="467"/>
      <c r="UZR52" s="467"/>
      <c r="UZS52" s="467"/>
      <c r="UZT52" s="467"/>
      <c r="UZU52" s="467"/>
      <c r="UZV52" s="467"/>
      <c r="UZW52" s="467"/>
      <c r="UZX52" s="467"/>
      <c r="UZY52" s="467"/>
      <c r="UZZ52" s="467"/>
      <c r="VAA52" s="467"/>
      <c r="VAB52" s="467"/>
      <c r="VAC52" s="467"/>
      <c r="VAD52" s="467"/>
      <c r="VAE52" s="467"/>
      <c r="VAF52" s="467"/>
      <c r="VAG52" s="467"/>
      <c r="VAH52" s="467"/>
      <c r="VAI52" s="467"/>
      <c r="VAJ52" s="467"/>
      <c r="VAK52" s="467"/>
      <c r="VAL52" s="467"/>
      <c r="VAM52" s="467"/>
      <c r="VAN52" s="467"/>
      <c r="VAO52" s="467"/>
      <c r="VAP52" s="467"/>
      <c r="VAQ52" s="467"/>
      <c r="VAR52" s="467"/>
      <c r="VAS52" s="467"/>
      <c r="VAT52" s="467"/>
      <c r="VAU52" s="467"/>
      <c r="VAV52" s="467"/>
      <c r="VAW52" s="467"/>
      <c r="VAX52" s="467"/>
      <c r="VAY52" s="467"/>
      <c r="VAZ52" s="467"/>
      <c r="VBA52" s="467"/>
      <c r="VBB52" s="467"/>
      <c r="VBC52" s="467"/>
      <c r="VBD52" s="467"/>
      <c r="VBE52" s="467"/>
      <c r="VBF52" s="467"/>
      <c r="VBG52" s="467"/>
      <c r="VBH52" s="467"/>
      <c r="VBI52" s="467"/>
      <c r="VBJ52" s="467"/>
      <c r="VBK52" s="467"/>
      <c r="VBL52" s="467"/>
      <c r="VBM52" s="467"/>
      <c r="VBN52" s="467"/>
      <c r="VBO52" s="467"/>
      <c r="VBP52" s="467"/>
      <c r="VBQ52" s="467"/>
      <c r="VBR52" s="467"/>
      <c r="VBS52" s="467"/>
      <c r="VBT52" s="467"/>
      <c r="VBU52" s="467"/>
      <c r="VBV52" s="467"/>
      <c r="VBW52" s="467"/>
      <c r="VBX52" s="467"/>
      <c r="VBY52" s="467"/>
      <c r="VBZ52" s="467"/>
      <c r="VCA52" s="467"/>
      <c r="VCB52" s="467"/>
      <c r="VCC52" s="467"/>
      <c r="VCD52" s="467"/>
      <c r="VCE52" s="467"/>
      <c r="VCF52" s="467"/>
      <c r="VCG52" s="467"/>
      <c r="VCH52" s="467"/>
      <c r="VCI52" s="467"/>
      <c r="VCJ52" s="467"/>
      <c r="VCK52" s="467"/>
      <c r="VCL52" s="467"/>
      <c r="VCM52" s="467"/>
      <c r="VCN52" s="467"/>
      <c r="VCO52" s="467"/>
      <c r="VCP52" s="467"/>
      <c r="VCQ52" s="467"/>
      <c r="VCR52" s="467"/>
      <c r="VCS52" s="467"/>
      <c r="VCT52" s="467"/>
      <c r="VCU52" s="467"/>
      <c r="VCV52" s="467"/>
      <c r="VCW52" s="467"/>
      <c r="VCX52" s="467"/>
      <c r="VCY52" s="467"/>
      <c r="VCZ52" s="467"/>
      <c r="VDA52" s="467"/>
      <c r="VDB52" s="467"/>
      <c r="VDC52" s="467"/>
      <c r="VDD52" s="467"/>
      <c r="VDE52" s="467"/>
      <c r="VDF52" s="467"/>
      <c r="VDG52" s="467"/>
      <c r="VDH52" s="467"/>
      <c r="VDI52" s="467"/>
      <c r="VDJ52" s="467"/>
      <c r="VDK52" s="467"/>
      <c r="VDL52" s="467"/>
      <c r="VDM52" s="467"/>
      <c r="VDN52" s="467"/>
      <c r="VDO52" s="467"/>
      <c r="VDP52" s="467"/>
      <c r="VDQ52" s="467"/>
      <c r="VDR52" s="467"/>
      <c r="VDS52" s="467"/>
      <c r="VDT52" s="467"/>
      <c r="VDU52" s="467"/>
      <c r="VDV52" s="467"/>
      <c r="VDW52" s="467"/>
      <c r="VDX52" s="467"/>
      <c r="VDY52" s="467"/>
      <c r="VDZ52" s="467"/>
      <c r="VEA52" s="467"/>
      <c r="VEB52" s="467"/>
      <c r="VEC52" s="467"/>
      <c r="VED52" s="467"/>
      <c r="VEE52" s="467"/>
      <c r="VEF52" s="467"/>
      <c r="VEG52" s="467"/>
      <c r="VEH52" s="467"/>
      <c r="VEI52" s="467"/>
      <c r="VEJ52" s="467"/>
      <c r="VEK52" s="467"/>
      <c r="VEL52" s="467"/>
      <c r="VEM52" s="467"/>
      <c r="VEN52" s="467"/>
      <c r="VEO52" s="467"/>
      <c r="VEP52" s="467"/>
      <c r="VEQ52" s="467"/>
      <c r="VER52" s="467"/>
      <c r="VES52" s="467"/>
      <c r="VET52" s="467"/>
      <c r="VEU52" s="467"/>
      <c r="VEV52" s="467"/>
      <c r="VEW52" s="467"/>
      <c r="VEX52" s="467"/>
      <c r="VEY52" s="467"/>
      <c r="VEZ52" s="467"/>
      <c r="VFA52" s="467"/>
      <c r="VFB52" s="467"/>
      <c r="VFC52" s="467"/>
      <c r="VFD52" s="467"/>
      <c r="VFE52" s="467"/>
      <c r="VFF52" s="467"/>
      <c r="VFG52" s="467"/>
      <c r="VFH52" s="467"/>
      <c r="VFI52" s="467"/>
      <c r="VFJ52" s="467"/>
      <c r="VFK52" s="467"/>
      <c r="VFL52" s="467"/>
      <c r="VFM52" s="467"/>
      <c r="VFN52" s="467"/>
      <c r="VFO52" s="467"/>
      <c r="VFP52" s="467"/>
      <c r="VFQ52" s="467"/>
      <c r="VFR52" s="467"/>
      <c r="VFS52" s="467"/>
      <c r="VFT52" s="467"/>
      <c r="VFU52" s="467"/>
      <c r="VFV52" s="467"/>
      <c r="VFW52" s="467"/>
      <c r="VFX52" s="467"/>
      <c r="VFY52" s="467"/>
      <c r="VFZ52" s="467"/>
      <c r="VGA52" s="467"/>
      <c r="VGB52" s="467"/>
      <c r="VGC52" s="467"/>
      <c r="VGD52" s="467"/>
      <c r="VGE52" s="467"/>
      <c r="VGF52" s="467"/>
      <c r="VGG52" s="467"/>
      <c r="VGH52" s="467"/>
      <c r="VGI52" s="467"/>
      <c r="VGJ52" s="467"/>
      <c r="VGK52" s="467"/>
      <c r="VGL52" s="467"/>
      <c r="VGM52" s="467"/>
      <c r="VGN52" s="467"/>
      <c r="VGO52" s="467"/>
      <c r="VGP52" s="467"/>
      <c r="VGQ52" s="467"/>
      <c r="VGR52" s="467"/>
      <c r="VGS52" s="467"/>
      <c r="VGT52" s="467"/>
      <c r="VGU52" s="467"/>
      <c r="VGV52" s="467"/>
      <c r="VGW52" s="467"/>
      <c r="VGX52" s="467"/>
      <c r="VGY52" s="467"/>
      <c r="VGZ52" s="467"/>
      <c r="VHA52" s="467"/>
      <c r="VHB52" s="467"/>
      <c r="VHC52" s="467"/>
      <c r="VHD52" s="467"/>
      <c r="VHE52" s="467"/>
      <c r="VHF52" s="467"/>
      <c r="VHG52" s="467"/>
      <c r="VHH52" s="467"/>
      <c r="VHI52" s="467"/>
      <c r="VHJ52" s="467"/>
      <c r="VHK52" s="467"/>
      <c r="VHL52" s="467"/>
      <c r="VHM52" s="467"/>
      <c r="VHN52" s="467"/>
      <c r="VHO52" s="467"/>
      <c r="VHP52" s="467"/>
      <c r="VHQ52" s="467"/>
      <c r="VHR52" s="467"/>
      <c r="VHS52" s="467"/>
      <c r="VHT52" s="467"/>
      <c r="VHU52" s="467"/>
      <c r="VHV52" s="467"/>
      <c r="VHW52" s="467"/>
      <c r="VHX52" s="467"/>
      <c r="VHY52" s="467"/>
      <c r="VHZ52" s="467"/>
      <c r="VIA52" s="467"/>
      <c r="VIB52" s="467"/>
      <c r="VIC52" s="467"/>
      <c r="VID52" s="467"/>
      <c r="VIE52" s="467"/>
      <c r="VIF52" s="467"/>
      <c r="VIG52" s="467"/>
      <c r="VIH52" s="467"/>
      <c r="VII52" s="467"/>
      <c r="VIJ52" s="467"/>
      <c r="VIK52" s="467"/>
      <c r="VIL52" s="467"/>
      <c r="VIM52" s="467"/>
      <c r="VIN52" s="467"/>
      <c r="VIO52" s="467"/>
      <c r="VIP52" s="467"/>
      <c r="VIQ52" s="467"/>
      <c r="VIR52" s="467"/>
      <c r="VIS52" s="467"/>
      <c r="VIT52" s="467"/>
      <c r="VIU52" s="467"/>
      <c r="VIV52" s="467"/>
      <c r="VIW52" s="467"/>
      <c r="VIX52" s="467"/>
      <c r="VIY52" s="467"/>
      <c r="VIZ52" s="467"/>
      <c r="VJA52" s="467"/>
      <c r="VJB52" s="467"/>
      <c r="VJC52" s="467"/>
      <c r="VJD52" s="467"/>
      <c r="VJE52" s="467"/>
      <c r="VJF52" s="467"/>
      <c r="VJG52" s="467"/>
      <c r="VJH52" s="467"/>
      <c r="VJI52" s="467"/>
      <c r="VJJ52" s="467"/>
      <c r="VJK52" s="467"/>
      <c r="VJL52" s="467"/>
      <c r="VJM52" s="467"/>
      <c r="VJN52" s="467"/>
      <c r="VJO52" s="467"/>
      <c r="VJP52" s="467"/>
      <c r="VJQ52" s="467"/>
      <c r="VJR52" s="467"/>
      <c r="VJS52" s="467"/>
      <c r="VJT52" s="467"/>
      <c r="VJU52" s="467"/>
      <c r="VJV52" s="467"/>
      <c r="VJW52" s="467"/>
      <c r="VJX52" s="467"/>
      <c r="VJY52" s="467"/>
      <c r="VJZ52" s="467"/>
      <c r="VKA52" s="467"/>
      <c r="VKB52" s="467"/>
      <c r="VKC52" s="467"/>
      <c r="VKD52" s="467"/>
      <c r="VKE52" s="467"/>
      <c r="VKF52" s="467"/>
      <c r="VKG52" s="467"/>
      <c r="VKH52" s="467"/>
      <c r="VKI52" s="467"/>
      <c r="VKJ52" s="467"/>
      <c r="VKK52" s="467"/>
      <c r="VKL52" s="467"/>
      <c r="VKM52" s="467"/>
      <c r="VKN52" s="467"/>
      <c r="VKO52" s="467"/>
      <c r="VKP52" s="467"/>
      <c r="VKQ52" s="467"/>
      <c r="VKR52" s="467"/>
      <c r="VKS52" s="467"/>
      <c r="VKT52" s="467"/>
      <c r="VKU52" s="467"/>
      <c r="VKV52" s="467"/>
      <c r="VKW52" s="467"/>
      <c r="VKX52" s="467"/>
      <c r="VKY52" s="467"/>
      <c r="VKZ52" s="467"/>
      <c r="VLA52" s="467"/>
      <c r="VLB52" s="467"/>
      <c r="VLC52" s="467"/>
      <c r="VLD52" s="467"/>
      <c r="VLE52" s="467"/>
      <c r="VLF52" s="467"/>
      <c r="VLG52" s="467"/>
      <c r="VLH52" s="467"/>
      <c r="VLI52" s="467"/>
      <c r="VLJ52" s="467"/>
      <c r="VLK52" s="467"/>
      <c r="VLL52" s="467"/>
      <c r="VLM52" s="467"/>
      <c r="VLN52" s="467"/>
      <c r="VLO52" s="467"/>
      <c r="VLP52" s="467"/>
      <c r="VLQ52" s="467"/>
      <c r="VLR52" s="467"/>
      <c r="VLS52" s="467"/>
      <c r="VLT52" s="467"/>
      <c r="VLU52" s="467"/>
      <c r="VLV52" s="467"/>
      <c r="VLW52" s="467"/>
      <c r="VLX52" s="467"/>
      <c r="VLY52" s="467"/>
      <c r="VLZ52" s="467"/>
      <c r="VMA52" s="467"/>
      <c r="VMB52" s="467"/>
      <c r="VMC52" s="467"/>
      <c r="VMD52" s="467"/>
      <c r="VME52" s="467"/>
      <c r="VMF52" s="467"/>
      <c r="VMG52" s="467"/>
      <c r="VMH52" s="467"/>
      <c r="VMI52" s="467"/>
      <c r="VMJ52" s="467"/>
      <c r="VMK52" s="467"/>
      <c r="VML52" s="467"/>
      <c r="VMM52" s="467"/>
      <c r="VMN52" s="467"/>
      <c r="VMO52" s="467"/>
      <c r="VMP52" s="467"/>
      <c r="VMQ52" s="467"/>
      <c r="VMR52" s="467"/>
      <c r="VMS52" s="467"/>
      <c r="VMT52" s="467"/>
      <c r="VMU52" s="467"/>
      <c r="VMV52" s="467"/>
      <c r="VMW52" s="467"/>
      <c r="VMX52" s="467"/>
      <c r="VMY52" s="467"/>
      <c r="VMZ52" s="467"/>
      <c r="VNA52" s="467"/>
      <c r="VNB52" s="467"/>
      <c r="VNC52" s="467"/>
      <c r="VND52" s="467"/>
      <c r="VNE52" s="467"/>
      <c r="VNF52" s="467"/>
      <c r="VNG52" s="467"/>
      <c r="VNH52" s="467"/>
      <c r="VNI52" s="467"/>
      <c r="VNJ52" s="467"/>
      <c r="VNK52" s="467"/>
      <c r="VNL52" s="467"/>
      <c r="VNM52" s="467"/>
      <c r="VNN52" s="467"/>
      <c r="VNO52" s="467"/>
      <c r="VNP52" s="467"/>
      <c r="VNQ52" s="467"/>
      <c r="VNR52" s="467"/>
      <c r="VNS52" s="467"/>
      <c r="VNT52" s="467"/>
      <c r="VNU52" s="467"/>
      <c r="VNV52" s="467"/>
      <c r="VNW52" s="467"/>
      <c r="VNX52" s="467"/>
      <c r="VNY52" s="467"/>
      <c r="VNZ52" s="467"/>
      <c r="VOA52" s="467"/>
      <c r="VOB52" s="467"/>
      <c r="VOC52" s="467"/>
      <c r="VOD52" s="467"/>
      <c r="VOE52" s="467"/>
      <c r="VOF52" s="467"/>
      <c r="VOG52" s="467"/>
      <c r="VOH52" s="467"/>
      <c r="VOI52" s="467"/>
      <c r="VOJ52" s="467"/>
      <c r="VOK52" s="467"/>
      <c r="VOL52" s="467"/>
      <c r="VOM52" s="467"/>
      <c r="VON52" s="467"/>
      <c r="VOO52" s="467"/>
      <c r="VOP52" s="467"/>
      <c r="VOQ52" s="467"/>
      <c r="VOR52" s="467"/>
      <c r="VOS52" s="467"/>
      <c r="VOT52" s="467"/>
      <c r="VOU52" s="467"/>
      <c r="VOV52" s="467"/>
      <c r="VOW52" s="467"/>
      <c r="VOX52" s="467"/>
      <c r="VOY52" s="467"/>
      <c r="VOZ52" s="467"/>
      <c r="VPA52" s="467"/>
      <c r="VPB52" s="467"/>
      <c r="VPC52" s="467"/>
      <c r="VPD52" s="467"/>
      <c r="VPE52" s="467"/>
      <c r="VPF52" s="467"/>
      <c r="VPG52" s="467"/>
      <c r="VPH52" s="467"/>
      <c r="VPI52" s="467"/>
      <c r="VPJ52" s="467"/>
      <c r="VPK52" s="467"/>
      <c r="VPL52" s="467"/>
      <c r="VPM52" s="467"/>
      <c r="VPN52" s="467"/>
      <c r="VPO52" s="467"/>
      <c r="VPP52" s="467"/>
      <c r="VPQ52" s="467"/>
      <c r="VPR52" s="467"/>
      <c r="VPS52" s="467"/>
      <c r="VPT52" s="467"/>
      <c r="VPU52" s="467"/>
      <c r="VPV52" s="467"/>
      <c r="VPW52" s="467"/>
      <c r="VPX52" s="467"/>
      <c r="VPY52" s="467"/>
      <c r="VPZ52" s="467"/>
      <c r="VQA52" s="467"/>
      <c r="VQB52" s="467"/>
      <c r="VQC52" s="467"/>
      <c r="VQD52" s="467"/>
      <c r="VQE52" s="467"/>
      <c r="VQF52" s="467"/>
      <c r="VQG52" s="467"/>
      <c r="VQH52" s="467"/>
      <c r="VQI52" s="467"/>
      <c r="VQJ52" s="467"/>
      <c r="VQK52" s="467"/>
      <c r="VQL52" s="467"/>
      <c r="VQM52" s="467"/>
      <c r="VQN52" s="467"/>
      <c r="VQO52" s="467"/>
      <c r="VQP52" s="467"/>
      <c r="VQQ52" s="467"/>
      <c r="VQR52" s="467"/>
      <c r="VQS52" s="467"/>
      <c r="VQT52" s="467"/>
      <c r="VQU52" s="467"/>
      <c r="VQV52" s="467"/>
      <c r="VQW52" s="467"/>
      <c r="VQX52" s="467"/>
      <c r="VQY52" s="467"/>
      <c r="VQZ52" s="467"/>
      <c r="VRA52" s="467"/>
      <c r="VRB52" s="467"/>
      <c r="VRC52" s="467"/>
      <c r="VRD52" s="467"/>
      <c r="VRE52" s="467"/>
      <c r="VRF52" s="467"/>
      <c r="VRG52" s="467"/>
      <c r="VRH52" s="467"/>
      <c r="VRI52" s="467"/>
      <c r="VRJ52" s="467"/>
      <c r="VRK52" s="467"/>
      <c r="VRL52" s="467"/>
      <c r="VRM52" s="467"/>
      <c r="VRN52" s="467"/>
      <c r="VRO52" s="467"/>
      <c r="VRP52" s="467"/>
      <c r="VRQ52" s="467"/>
      <c r="VRR52" s="467"/>
      <c r="VRS52" s="467"/>
      <c r="VRT52" s="467"/>
      <c r="VRU52" s="467"/>
      <c r="VRV52" s="467"/>
      <c r="VRW52" s="467"/>
      <c r="VRX52" s="467"/>
      <c r="VRY52" s="467"/>
      <c r="VRZ52" s="467"/>
      <c r="VSA52" s="467"/>
      <c r="VSB52" s="467"/>
      <c r="VSC52" s="467"/>
      <c r="VSD52" s="467"/>
      <c r="VSE52" s="467"/>
      <c r="VSF52" s="467"/>
      <c r="VSG52" s="467"/>
      <c r="VSH52" s="467"/>
      <c r="VSI52" s="467"/>
      <c r="VSJ52" s="467"/>
      <c r="VSK52" s="467"/>
      <c r="VSL52" s="467"/>
      <c r="VSM52" s="467"/>
      <c r="VSN52" s="467"/>
      <c r="VSO52" s="467"/>
      <c r="VSP52" s="467"/>
      <c r="VSQ52" s="467"/>
      <c r="VSR52" s="467"/>
      <c r="VSS52" s="467"/>
      <c r="VST52" s="467"/>
      <c r="VSU52" s="467"/>
      <c r="VSV52" s="467"/>
      <c r="VSW52" s="467"/>
      <c r="VSX52" s="467"/>
      <c r="VSY52" s="467"/>
      <c r="VSZ52" s="467"/>
      <c r="VTA52" s="467"/>
      <c r="VTB52" s="467"/>
      <c r="VTC52" s="467"/>
      <c r="VTD52" s="467"/>
      <c r="VTE52" s="467"/>
      <c r="VTF52" s="467"/>
      <c r="VTG52" s="467"/>
      <c r="VTH52" s="467"/>
      <c r="VTI52" s="467"/>
      <c r="VTJ52" s="467"/>
      <c r="VTK52" s="467"/>
      <c r="VTL52" s="467"/>
      <c r="VTM52" s="467"/>
      <c r="VTN52" s="467"/>
      <c r="VTO52" s="467"/>
      <c r="VTP52" s="467"/>
      <c r="VTQ52" s="467"/>
      <c r="VTR52" s="467"/>
      <c r="VTS52" s="467"/>
      <c r="VTT52" s="467"/>
      <c r="VTU52" s="467"/>
      <c r="VTV52" s="467"/>
      <c r="VTW52" s="467"/>
      <c r="VTX52" s="467"/>
      <c r="VTY52" s="467"/>
      <c r="VTZ52" s="467"/>
      <c r="VUA52" s="467"/>
      <c r="VUB52" s="467"/>
      <c r="VUC52" s="467"/>
      <c r="VUD52" s="467"/>
      <c r="VUE52" s="467"/>
      <c r="VUF52" s="467"/>
      <c r="VUG52" s="467"/>
      <c r="VUH52" s="467"/>
      <c r="VUI52" s="467"/>
      <c r="VUJ52" s="467"/>
      <c r="VUK52" s="467"/>
      <c r="VUL52" s="467"/>
      <c r="VUM52" s="467"/>
      <c r="VUN52" s="467"/>
      <c r="VUO52" s="467"/>
      <c r="VUP52" s="467"/>
      <c r="VUQ52" s="467"/>
      <c r="VUR52" s="467"/>
      <c r="VUS52" s="467"/>
      <c r="VUT52" s="467"/>
      <c r="VUU52" s="467"/>
      <c r="VUV52" s="467"/>
      <c r="VUW52" s="467"/>
      <c r="VUX52" s="467"/>
      <c r="VUY52" s="467"/>
      <c r="VUZ52" s="467"/>
      <c r="VVA52" s="467"/>
      <c r="VVB52" s="467"/>
      <c r="VVC52" s="467"/>
      <c r="VVD52" s="467"/>
      <c r="VVE52" s="467"/>
      <c r="VVF52" s="467"/>
      <c r="VVG52" s="467"/>
      <c r="VVH52" s="467"/>
      <c r="VVI52" s="467"/>
      <c r="VVJ52" s="467"/>
      <c r="VVK52" s="467"/>
      <c r="VVL52" s="467"/>
      <c r="VVM52" s="467"/>
      <c r="VVN52" s="467"/>
      <c r="VVO52" s="467"/>
      <c r="VVP52" s="467"/>
      <c r="VVQ52" s="467"/>
      <c r="VVR52" s="467"/>
      <c r="VVS52" s="467"/>
      <c r="VVT52" s="467"/>
      <c r="VVU52" s="467"/>
      <c r="VVV52" s="467"/>
      <c r="VVW52" s="467"/>
      <c r="VVX52" s="467"/>
      <c r="VVY52" s="467"/>
      <c r="VVZ52" s="467"/>
      <c r="VWA52" s="467"/>
      <c r="VWB52" s="467"/>
      <c r="VWC52" s="467"/>
      <c r="VWD52" s="467"/>
      <c r="VWE52" s="467"/>
      <c r="VWF52" s="467"/>
      <c r="VWG52" s="467"/>
      <c r="VWH52" s="467"/>
      <c r="VWI52" s="467"/>
      <c r="VWJ52" s="467"/>
      <c r="VWK52" s="467"/>
      <c r="VWL52" s="467"/>
      <c r="VWM52" s="467"/>
      <c r="VWN52" s="467"/>
      <c r="VWO52" s="467"/>
      <c r="VWP52" s="467"/>
      <c r="VWQ52" s="467"/>
      <c r="VWR52" s="467"/>
      <c r="VWS52" s="467"/>
      <c r="VWT52" s="467"/>
      <c r="VWU52" s="467"/>
      <c r="VWV52" s="467"/>
      <c r="VWW52" s="467"/>
      <c r="VWX52" s="467"/>
      <c r="VWY52" s="467"/>
      <c r="VWZ52" s="467"/>
      <c r="VXA52" s="467"/>
      <c r="VXB52" s="467"/>
      <c r="VXC52" s="467"/>
      <c r="VXD52" s="467"/>
      <c r="VXE52" s="467"/>
      <c r="VXF52" s="467"/>
      <c r="VXG52" s="467"/>
      <c r="VXH52" s="467"/>
      <c r="VXI52" s="467"/>
      <c r="VXJ52" s="467"/>
      <c r="VXK52" s="467"/>
      <c r="VXL52" s="467"/>
      <c r="VXM52" s="467"/>
      <c r="VXN52" s="467"/>
      <c r="VXO52" s="467"/>
      <c r="VXP52" s="467"/>
      <c r="VXQ52" s="467"/>
      <c r="VXR52" s="467"/>
      <c r="VXS52" s="467"/>
      <c r="VXT52" s="467"/>
      <c r="VXU52" s="467"/>
      <c r="VXV52" s="467"/>
      <c r="VXW52" s="467"/>
      <c r="VXX52" s="467"/>
      <c r="VXY52" s="467"/>
      <c r="VXZ52" s="467"/>
      <c r="VYA52" s="467"/>
      <c r="VYB52" s="467"/>
      <c r="VYC52" s="467"/>
      <c r="VYD52" s="467"/>
      <c r="VYE52" s="467"/>
      <c r="VYF52" s="467"/>
      <c r="VYG52" s="467"/>
      <c r="VYH52" s="467"/>
      <c r="VYI52" s="467"/>
      <c r="VYJ52" s="467"/>
      <c r="VYK52" s="467"/>
      <c r="VYL52" s="467"/>
      <c r="VYM52" s="467"/>
      <c r="VYN52" s="467"/>
      <c r="VYO52" s="467"/>
      <c r="VYP52" s="467"/>
      <c r="VYQ52" s="467"/>
      <c r="VYR52" s="467"/>
      <c r="VYS52" s="467"/>
      <c r="VYT52" s="467"/>
      <c r="VYU52" s="467"/>
      <c r="VYV52" s="467"/>
      <c r="VYW52" s="467"/>
      <c r="VYX52" s="467"/>
      <c r="VYY52" s="467"/>
      <c r="VYZ52" s="467"/>
      <c r="VZA52" s="467"/>
      <c r="VZB52" s="467"/>
      <c r="VZC52" s="467"/>
      <c r="VZD52" s="467"/>
      <c r="VZE52" s="467"/>
      <c r="VZF52" s="467"/>
      <c r="VZG52" s="467"/>
      <c r="VZH52" s="467"/>
      <c r="VZI52" s="467"/>
      <c r="VZJ52" s="467"/>
      <c r="VZK52" s="467"/>
      <c r="VZL52" s="467"/>
      <c r="VZM52" s="467"/>
      <c r="VZN52" s="467"/>
      <c r="VZO52" s="467"/>
      <c r="VZP52" s="467"/>
      <c r="VZQ52" s="467"/>
      <c r="VZR52" s="467"/>
      <c r="VZS52" s="467"/>
      <c r="VZT52" s="467"/>
      <c r="VZU52" s="467"/>
      <c r="VZV52" s="467"/>
      <c r="VZW52" s="467"/>
      <c r="VZX52" s="467"/>
      <c r="VZY52" s="467"/>
      <c r="VZZ52" s="467"/>
      <c r="WAA52" s="467"/>
      <c r="WAB52" s="467"/>
      <c r="WAC52" s="467"/>
      <c r="WAD52" s="467"/>
      <c r="WAE52" s="467"/>
      <c r="WAF52" s="467"/>
      <c r="WAG52" s="467"/>
      <c r="WAH52" s="467"/>
      <c r="WAI52" s="467"/>
      <c r="WAJ52" s="467"/>
      <c r="WAK52" s="467"/>
      <c r="WAL52" s="467"/>
      <c r="WAM52" s="467"/>
      <c r="WAN52" s="467"/>
      <c r="WAO52" s="467"/>
      <c r="WAP52" s="467"/>
      <c r="WAQ52" s="467"/>
      <c r="WAR52" s="467"/>
      <c r="WAS52" s="467"/>
      <c r="WAT52" s="467"/>
      <c r="WAU52" s="467"/>
      <c r="WAV52" s="467"/>
      <c r="WAW52" s="467"/>
      <c r="WAX52" s="467"/>
      <c r="WAY52" s="467"/>
      <c r="WAZ52" s="467"/>
      <c r="WBA52" s="467"/>
      <c r="WBB52" s="467"/>
      <c r="WBC52" s="467"/>
      <c r="WBD52" s="467"/>
      <c r="WBE52" s="467"/>
      <c r="WBF52" s="467"/>
      <c r="WBG52" s="467"/>
      <c r="WBH52" s="467"/>
      <c r="WBI52" s="467"/>
      <c r="WBJ52" s="467"/>
      <c r="WBK52" s="467"/>
      <c r="WBL52" s="467"/>
      <c r="WBM52" s="467"/>
      <c r="WBN52" s="467"/>
      <c r="WBO52" s="467"/>
      <c r="WBP52" s="467"/>
      <c r="WBQ52" s="467"/>
      <c r="WBR52" s="467"/>
      <c r="WBS52" s="467"/>
      <c r="WBT52" s="467"/>
      <c r="WBU52" s="467"/>
      <c r="WBV52" s="467"/>
      <c r="WBW52" s="467"/>
      <c r="WBX52" s="467"/>
      <c r="WBY52" s="467"/>
      <c r="WBZ52" s="467"/>
      <c r="WCA52" s="467"/>
      <c r="WCB52" s="467"/>
      <c r="WCC52" s="467"/>
      <c r="WCD52" s="467"/>
      <c r="WCE52" s="467"/>
      <c r="WCF52" s="467"/>
      <c r="WCG52" s="467"/>
      <c r="WCH52" s="467"/>
      <c r="WCI52" s="467"/>
      <c r="WCJ52" s="467"/>
      <c r="WCK52" s="467"/>
      <c r="WCL52" s="467"/>
      <c r="WCM52" s="467"/>
      <c r="WCN52" s="467"/>
      <c r="WCO52" s="467"/>
      <c r="WCP52" s="467"/>
      <c r="WCQ52" s="467"/>
      <c r="WCR52" s="467"/>
      <c r="WCS52" s="467"/>
      <c r="WCT52" s="467"/>
      <c r="WCU52" s="467"/>
      <c r="WCV52" s="467"/>
      <c r="WCW52" s="467"/>
      <c r="WCX52" s="467"/>
      <c r="WCY52" s="467"/>
      <c r="WCZ52" s="467"/>
      <c r="WDA52" s="467"/>
      <c r="WDB52" s="467"/>
      <c r="WDC52" s="467"/>
      <c r="WDD52" s="467"/>
      <c r="WDE52" s="467"/>
      <c r="WDF52" s="467"/>
      <c r="WDG52" s="467"/>
      <c r="WDH52" s="467"/>
      <c r="WDI52" s="467"/>
      <c r="WDJ52" s="467"/>
      <c r="WDK52" s="467"/>
      <c r="WDL52" s="467"/>
      <c r="WDM52" s="467"/>
      <c r="WDN52" s="467"/>
      <c r="WDO52" s="467"/>
      <c r="WDP52" s="467"/>
      <c r="WDQ52" s="467"/>
      <c r="WDR52" s="467"/>
      <c r="WDS52" s="467"/>
      <c r="WDT52" s="467"/>
      <c r="WDU52" s="467"/>
      <c r="WDV52" s="467"/>
      <c r="WDW52" s="467"/>
      <c r="WDX52" s="467"/>
      <c r="WDY52" s="467"/>
      <c r="WDZ52" s="467"/>
      <c r="WEA52" s="467"/>
      <c r="WEB52" s="467"/>
      <c r="WEC52" s="467"/>
      <c r="WED52" s="467"/>
      <c r="WEE52" s="467"/>
      <c r="WEF52" s="467"/>
      <c r="WEG52" s="467"/>
      <c r="WEH52" s="467"/>
      <c r="WEI52" s="467"/>
      <c r="WEJ52" s="467"/>
      <c r="WEK52" s="467"/>
      <c r="WEL52" s="467"/>
      <c r="WEM52" s="467"/>
      <c r="WEN52" s="467"/>
      <c r="WEO52" s="467"/>
      <c r="WEP52" s="467"/>
      <c r="WEQ52" s="467"/>
      <c r="WER52" s="467"/>
      <c r="WES52" s="467"/>
      <c r="WET52" s="467"/>
      <c r="WEU52" s="467"/>
      <c r="WEV52" s="467"/>
      <c r="WEW52" s="467"/>
      <c r="WEX52" s="467"/>
      <c r="WEY52" s="467"/>
      <c r="WEZ52" s="467"/>
      <c r="WFA52" s="467"/>
      <c r="WFB52" s="467"/>
      <c r="WFC52" s="467"/>
      <c r="WFD52" s="467"/>
      <c r="WFE52" s="467"/>
      <c r="WFF52" s="467"/>
      <c r="WFG52" s="467"/>
      <c r="WFH52" s="467"/>
      <c r="WFI52" s="467"/>
      <c r="WFJ52" s="467"/>
      <c r="WFK52" s="467"/>
      <c r="WFL52" s="467"/>
      <c r="WFM52" s="467"/>
      <c r="WFN52" s="467"/>
      <c r="WFO52" s="467"/>
      <c r="WFP52" s="467"/>
      <c r="WFQ52" s="467"/>
      <c r="WFR52" s="467"/>
      <c r="WFS52" s="467"/>
      <c r="WFT52" s="467"/>
      <c r="WFU52" s="467"/>
      <c r="WFV52" s="467"/>
      <c r="WFW52" s="467"/>
      <c r="WFX52" s="467"/>
      <c r="WFY52" s="467"/>
      <c r="WFZ52" s="467"/>
      <c r="WGA52" s="467"/>
      <c r="WGB52" s="467"/>
      <c r="WGC52" s="467"/>
      <c r="WGD52" s="467"/>
      <c r="WGE52" s="467"/>
      <c r="WGF52" s="467"/>
      <c r="WGG52" s="467"/>
      <c r="WGH52" s="467"/>
      <c r="WGI52" s="467"/>
      <c r="WGJ52" s="467"/>
      <c r="WGK52" s="467"/>
      <c r="WGL52" s="467"/>
      <c r="WGM52" s="467"/>
      <c r="WGN52" s="467"/>
      <c r="WGO52" s="467"/>
      <c r="WGP52" s="467"/>
      <c r="WGQ52" s="467"/>
      <c r="WGR52" s="467"/>
      <c r="WGS52" s="467"/>
      <c r="WGT52" s="467"/>
      <c r="WGU52" s="467"/>
      <c r="WGV52" s="467"/>
      <c r="WGW52" s="467"/>
      <c r="WGX52" s="467"/>
      <c r="WGY52" s="467"/>
      <c r="WGZ52" s="467"/>
      <c r="WHA52" s="467"/>
      <c r="WHB52" s="467"/>
      <c r="WHC52" s="467"/>
      <c r="WHD52" s="467"/>
      <c r="WHE52" s="467"/>
      <c r="WHF52" s="467"/>
      <c r="WHG52" s="467"/>
      <c r="WHH52" s="467"/>
      <c r="WHI52" s="467"/>
      <c r="WHJ52" s="467"/>
      <c r="WHK52" s="467"/>
      <c r="WHL52" s="467"/>
      <c r="WHM52" s="467"/>
      <c r="WHN52" s="467"/>
      <c r="WHO52" s="467"/>
      <c r="WHP52" s="467"/>
      <c r="WHQ52" s="467"/>
      <c r="WHR52" s="467"/>
      <c r="WHS52" s="467"/>
      <c r="WHT52" s="467"/>
      <c r="WHU52" s="467"/>
      <c r="WHV52" s="467"/>
      <c r="WHW52" s="467"/>
      <c r="WHX52" s="467"/>
      <c r="WHY52" s="467"/>
      <c r="WHZ52" s="467"/>
      <c r="WIA52" s="467"/>
      <c r="WIB52" s="467"/>
      <c r="WIC52" s="467"/>
      <c r="WID52" s="467"/>
      <c r="WIE52" s="467"/>
      <c r="WIF52" s="467"/>
      <c r="WIG52" s="467"/>
      <c r="WIH52" s="467"/>
      <c r="WII52" s="467"/>
      <c r="WIJ52" s="467"/>
      <c r="WIK52" s="467"/>
      <c r="WIL52" s="467"/>
      <c r="WIM52" s="467"/>
      <c r="WIN52" s="467"/>
      <c r="WIO52" s="467"/>
      <c r="WIP52" s="467"/>
      <c r="WIQ52" s="467"/>
      <c r="WIR52" s="467"/>
      <c r="WIS52" s="467"/>
      <c r="WIT52" s="467"/>
      <c r="WIU52" s="467"/>
      <c r="WIV52" s="467"/>
      <c r="WIW52" s="467"/>
      <c r="WIX52" s="467"/>
      <c r="WIY52" s="467"/>
      <c r="WIZ52" s="467"/>
      <c r="WJA52" s="467"/>
      <c r="WJB52" s="467"/>
      <c r="WJC52" s="467"/>
      <c r="WJD52" s="467"/>
      <c r="WJE52" s="467"/>
      <c r="WJF52" s="467"/>
      <c r="WJG52" s="467"/>
      <c r="WJH52" s="467"/>
      <c r="WJI52" s="467"/>
      <c r="WJJ52" s="467"/>
      <c r="WJK52" s="467"/>
      <c r="WJL52" s="467"/>
      <c r="WJM52" s="467"/>
      <c r="WJN52" s="467"/>
      <c r="WJO52" s="467"/>
      <c r="WJP52" s="467"/>
      <c r="WJQ52" s="467"/>
      <c r="WJR52" s="467"/>
      <c r="WJS52" s="467"/>
      <c r="WJT52" s="467"/>
      <c r="WJU52" s="467"/>
      <c r="WJV52" s="467"/>
      <c r="WJW52" s="467"/>
      <c r="WJX52" s="467"/>
      <c r="WJY52" s="467"/>
      <c r="WJZ52" s="467"/>
      <c r="WKA52" s="467"/>
      <c r="WKB52" s="467"/>
      <c r="WKC52" s="467"/>
      <c r="WKD52" s="467"/>
      <c r="WKE52" s="467"/>
      <c r="WKF52" s="467"/>
      <c r="WKG52" s="467"/>
      <c r="WKH52" s="467"/>
      <c r="WKI52" s="467"/>
      <c r="WKJ52" s="467"/>
      <c r="WKK52" s="467"/>
      <c r="WKL52" s="467"/>
      <c r="WKM52" s="467"/>
      <c r="WKN52" s="467"/>
      <c r="WKO52" s="467"/>
      <c r="WKP52" s="467"/>
      <c r="WKQ52" s="467"/>
      <c r="WKR52" s="467"/>
      <c r="WKS52" s="467"/>
      <c r="WKT52" s="467"/>
      <c r="WKU52" s="467"/>
      <c r="WKV52" s="467"/>
      <c r="WKW52" s="467"/>
      <c r="WKX52" s="467"/>
      <c r="WKY52" s="467"/>
      <c r="WKZ52" s="467"/>
      <c r="WLA52" s="467"/>
      <c r="WLB52" s="467"/>
      <c r="WLC52" s="467"/>
      <c r="WLD52" s="467"/>
      <c r="WLE52" s="467"/>
      <c r="WLF52" s="467"/>
      <c r="WLG52" s="467"/>
      <c r="WLH52" s="467"/>
      <c r="WLI52" s="467"/>
      <c r="WLJ52" s="467"/>
      <c r="WLK52" s="467"/>
      <c r="WLL52" s="467"/>
      <c r="WLM52" s="467"/>
      <c r="WLN52" s="467"/>
      <c r="WLO52" s="467"/>
      <c r="WLP52" s="467"/>
      <c r="WLQ52" s="467"/>
      <c r="WLR52" s="467"/>
      <c r="WLS52" s="467"/>
      <c r="WLT52" s="467"/>
      <c r="WLU52" s="467"/>
      <c r="WLV52" s="467"/>
      <c r="WLW52" s="467"/>
      <c r="WLX52" s="467"/>
      <c r="WLY52" s="467"/>
      <c r="WLZ52" s="467"/>
      <c r="WMA52" s="467"/>
      <c r="WMB52" s="467"/>
      <c r="WMC52" s="467"/>
      <c r="WMD52" s="467"/>
      <c r="WME52" s="467"/>
      <c r="WMF52" s="467"/>
      <c r="WMG52" s="467"/>
      <c r="WMH52" s="467"/>
      <c r="WMI52" s="467"/>
      <c r="WMJ52" s="467"/>
      <c r="WMK52" s="467"/>
      <c r="WML52" s="467"/>
      <c r="WMM52" s="467"/>
      <c r="WMN52" s="467"/>
      <c r="WMO52" s="467"/>
      <c r="WMP52" s="467"/>
      <c r="WMQ52" s="467"/>
      <c r="WMR52" s="467"/>
      <c r="WMS52" s="467"/>
      <c r="WMT52" s="467"/>
      <c r="WMU52" s="467"/>
      <c r="WMV52" s="467"/>
      <c r="WMW52" s="467"/>
      <c r="WMX52" s="467"/>
      <c r="WMY52" s="467"/>
      <c r="WMZ52" s="467"/>
      <c r="WNA52" s="467"/>
      <c r="WNB52" s="467"/>
      <c r="WNC52" s="467"/>
      <c r="WND52" s="467"/>
      <c r="WNE52" s="467"/>
      <c r="WNF52" s="467"/>
      <c r="WNG52" s="467"/>
      <c r="WNH52" s="467"/>
      <c r="WNI52" s="467"/>
      <c r="WNJ52" s="467"/>
      <c r="WNK52" s="467"/>
      <c r="WNL52" s="467"/>
      <c r="WNM52" s="467"/>
      <c r="WNN52" s="467"/>
      <c r="WNO52" s="467"/>
      <c r="WNP52" s="467"/>
      <c r="WNQ52" s="467"/>
      <c r="WNR52" s="467"/>
      <c r="WNS52" s="467"/>
      <c r="WNT52" s="467"/>
      <c r="WNU52" s="467"/>
      <c r="WNV52" s="467"/>
      <c r="WNW52" s="467"/>
      <c r="WNX52" s="467"/>
      <c r="WNY52" s="467"/>
      <c r="WNZ52" s="467"/>
      <c r="WOA52" s="467"/>
      <c r="WOB52" s="467"/>
      <c r="WOC52" s="467"/>
      <c r="WOD52" s="467"/>
      <c r="WOE52" s="467"/>
      <c r="WOF52" s="467"/>
      <c r="WOG52" s="467"/>
      <c r="WOH52" s="467"/>
      <c r="WOI52" s="467"/>
      <c r="WOJ52" s="467"/>
      <c r="WOK52" s="467"/>
      <c r="WOL52" s="467"/>
      <c r="WOM52" s="467"/>
      <c r="WON52" s="467"/>
      <c r="WOO52" s="467"/>
      <c r="WOP52" s="467"/>
      <c r="WOQ52" s="467"/>
      <c r="WOR52" s="467"/>
      <c r="WOS52" s="467"/>
      <c r="WOT52" s="467"/>
      <c r="WOU52" s="467"/>
      <c r="WOV52" s="467"/>
      <c r="WOW52" s="467"/>
      <c r="WOX52" s="467"/>
      <c r="WOY52" s="467"/>
      <c r="WOZ52" s="467"/>
      <c r="WPA52" s="467"/>
      <c r="WPB52" s="467"/>
      <c r="WPC52" s="467"/>
      <c r="WPD52" s="467"/>
      <c r="WPE52" s="467"/>
      <c r="WPF52" s="467"/>
      <c r="WPG52" s="467"/>
      <c r="WPH52" s="467"/>
      <c r="WPI52" s="467"/>
      <c r="WPJ52" s="467"/>
      <c r="WPK52" s="467"/>
      <c r="WPL52" s="467"/>
      <c r="WPM52" s="467"/>
      <c r="WPN52" s="467"/>
      <c r="WPO52" s="467"/>
      <c r="WPP52" s="467"/>
      <c r="WPQ52" s="467"/>
      <c r="WPR52" s="467"/>
      <c r="WPS52" s="467"/>
      <c r="WPT52" s="467"/>
      <c r="WPU52" s="467"/>
      <c r="WPV52" s="467"/>
      <c r="WPW52" s="467"/>
      <c r="WPX52" s="467"/>
      <c r="WPY52" s="467"/>
      <c r="WPZ52" s="467"/>
      <c r="WQA52" s="467"/>
      <c r="WQB52" s="467"/>
      <c r="WQC52" s="467"/>
      <c r="WQD52" s="467"/>
      <c r="WQE52" s="467"/>
      <c r="WQF52" s="467"/>
      <c r="WQG52" s="467"/>
      <c r="WQH52" s="467"/>
      <c r="WQI52" s="467"/>
      <c r="WQJ52" s="467"/>
      <c r="WQK52" s="467"/>
      <c r="WQL52" s="467"/>
      <c r="WQM52" s="467"/>
      <c r="WQN52" s="467"/>
      <c r="WQO52" s="467"/>
      <c r="WQP52" s="467"/>
      <c r="WQQ52" s="467"/>
      <c r="WQR52" s="467"/>
      <c r="WQS52" s="467"/>
      <c r="WQT52" s="467"/>
      <c r="WQU52" s="467"/>
      <c r="WQV52" s="467"/>
      <c r="WQW52" s="467"/>
      <c r="WQX52" s="467"/>
      <c r="WQY52" s="467"/>
      <c r="WQZ52" s="467"/>
      <c r="WRA52" s="467"/>
      <c r="WRB52" s="467"/>
      <c r="WRC52" s="467"/>
      <c r="WRD52" s="467"/>
      <c r="WRE52" s="467"/>
      <c r="WRF52" s="467"/>
      <c r="WRG52" s="467"/>
      <c r="WRH52" s="467"/>
      <c r="WRI52" s="467"/>
      <c r="WRJ52" s="467"/>
      <c r="WRK52" s="467"/>
      <c r="WRL52" s="467"/>
      <c r="WRM52" s="467"/>
      <c r="WRN52" s="467"/>
      <c r="WRO52" s="467"/>
      <c r="WRP52" s="467"/>
      <c r="WRQ52" s="467"/>
      <c r="WRR52" s="467"/>
      <c r="WRS52" s="467"/>
      <c r="WRT52" s="467"/>
      <c r="WRU52" s="467"/>
      <c r="WRV52" s="467"/>
      <c r="WRW52" s="467"/>
      <c r="WRX52" s="467"/>
      <c r="WRY52" s="467"/>
      <c r="WRZ52" s="467"/>
      <c r="WSA52" s="467"/>
      <c r="WSB52" s="467"/>
      <c r="WSC52" s="467"/>
      <c r="WSD52" s="467"/>
      <c r="WSE52" s="467"/>
      <c r="WSF52" s="467"/>
      <c r="WSG52" s="467"/>
      <c r="WSH52" s="467"/>
      <c r="WSI52" s="467"/>
      <c r="WSJ52" s="467"/>
      <c r="WSK52" s="467"/>
      <c r="WSL52" s="467"/>
      <c r="WSM52" s="467"/>
      <c r="WSN52" s="467"/>
      <c r="WSO52" s="467"/>
      <c r="WSP52" s="467"/>
      <c r="WSQ52" s="467"/>
      <c r="WSR52" s="467"/>
      <c r="WSS52" s="467"/>
      <c r="WST52" s="467"/>
      <c r="WSU52" s="467"/>
      <c r="WSV52" s="467"/>
      <c r="WSW52" s="467"/>
      <c r="WSX52" s="467"/>
      <c r="WSY52" s="467"/>
      <c r="WSZ52" s="467"/>
      <c r="WTA52" s="467"/>
      <c r="WTB52" s="467"/>
      <c r="WTC52" s="467"/>
      <c r="WTD52" s="467"/>
      <c r="WTE52" s="467"/>
      <c r="WTF52" s="467"/>
      <c r="WTG52" s="467"/>
      <c r="WTH52" s="467"/>
      <c r="WTI52" s="467"/>
      <c r="WTJ52" s="467"/>
      <c r="WTK52" s="467"/>
      <c r="WTL52" s="467"/>
      <c r="WTM52" s="467"/>
      <c r="WTN52" s="467"/>
      <c r="WTO52" s="467"/>
      <c r="WTP52" s="467"/>
      <c r="WTQ52" s="467"/>
      <c r="WTR52" s="467"/>
      <c r="WTS52" s="467"/>
      <c r="WTT52" s="467"/>
      <c r="WTU52" s="467"/>
      <c r="WTV52" s="467"/>
      <c r="WTW52" s="467"/>
      <c r="WTX52" s="467"/>
      <c r="WTY52" s="467"/>
      <c r="WTZ52" s="467"/>
      <c r="WUA52" s="467"/>
      <c r="WUB52" s="467"/>
      <c r="WUC52" s="467"/>
      <c r="WUD52" s="467"/>
      <c r="WUE52" s="467"/>
      <c r="WUF52" s="467"/>
      <c r="WUG52" s="467"/>
      <c r="WUH52" s="467"/>
      <c r="WUI52" s="467"/>
      <c r="WUJ52" s="467"/>
      <c r="WUK52" s="467"/>
      <c r="WUL52" s="467"/>
      <c r="WUM52" s="467"/>
      <c r="WUN52" s="467"/>
      <c r="WUO52" s="467"/>
      <c r="WUP52" s="467"/>
      <c r="WUQ52" s="467"/>
      <c r="WUR52" s="467"/>
      <c r="WUS52" s="467"/>
      <c r="WUT52" s="467"/>
      <c r="WUU52" s="467"/>
      <c r="WUV52" s="467"/>
      <c r="WUW52" s="467"/>
      <c r="WUX52" s="467"/>
      <c r="WUY52" s="467"/>
      <c r="WUZ52" s="467"/>
      <c r="WVA52" s="467"/>
      <c r="WVB52" s="467"/>
      <c r="WVC52" s="467"/>
      <c r="WVD52" s="467"/>
      <c r="WVE52" s="467"/>
      <c r="WVF52" s="467"/>
      <c r="WVG52" s="467"/>
      <c r="WVH52" s="467"/>
      <c r="WVI52" s="467"/>
      <c r="WVJ52" s="467"/>
      <c r="WVK52" s="467"/>
      <c r="WVL52" s="467"/>
      <c r="WVM52" s="467"/>
      <c r="WVN52" s="467"/>
      <c r="WVO52" s="467"/>
      <c r="WVP52" s="467"/>
      <c r="WVQ52" s="467"/>
      <c r="WVR52" s="467"/>
      <c r="WVS52" s="467"/>
      <c r="WVT52" s="467"/>
      <c r="WVU52" s="467"/>
      <c r="WVV52" s="467"/>
      <c r="WVW52" s="467"/>
      <c r="WVX52" s="467"/>
      <c r="WVY52" s="467"/>
      <c r="WVZ52" s="467"/>
      <c r="WWA52" s="467"/>
      <c r="WWB52" s="467"/>
      <c r="WWC52" s="467"/>
      <c r="WWD52" s="467"/>
      <c r="WWE52" s="467"/>
      <c r="WWF52" s="467"/>
      <c r="WWG52" s="467"/>
      <c r="WWH52" s="467"/>
      <c r="WWI52" s="467"/>
      <c r="WWJ52" s="467"/>
      <c r="WWK52" s="467"/>
      <c r="WWL52" s="467"/>
      <c r="WWM52" s="467"/>
      <c r="WWN52" s="467"/>
      <c r="WWO52" s="467"/>
      <c r="WWP52" s="467"/>
      <c r="WWQ52" s="467"/>
      <c r="WWR52" s="467"/>
      <c r="WWS52" s="467"/>
      <c r="WWT52" s="467"/>
      <c r="WWU52" s="467"/>
      <c r="WWV52" s="467"/>
      <c r="WWW52" s="467"/>
      <c r="WWX52" s="467"/>
      <c r="WWY52" s="467"/>
      <c r="WWZ52" s="467"/>
      <c r="WXA52" s="467"/>
      <c r="WXB52" s="467"/>
      <c r="WXC52" s="467"/>
      <c r="WXD52" s="467"/>
      <c r="WXE52" s="467"/>
      <c r="WXF52" s="467"/>
      <c r="WXG52" s="467"/>
      <c r="WXH52" s="467"/>
      <c r="WXI52" s="467"/>
      <c r="WXJ52" s="467"/>
      <c r="WXK52" s="467"/>
      <c r="WXL52" s="467"/>
      <c r="WXM52" s="467"/>
      <c r="WXN52" s="467"/>
      <c r="WXO52" s="467"/>
      <c r="WXP52" s="467"/>
      <c r="WXQ52" s="467"/>
      <c r="WXR52" s="467"/>
      <c r="WXS52" s="467"/>
      <c r="WXT52" s="467"/>
      <c r="WXU52" s="467"/>
      <c r="WXV52" s="467"/>
      <c r="WXW52" s="467"/>
      <c r="WXX52" s="467"/>
      <c r="WXY52" s="467"/>
      <c r="WXZ52" s="467"/>
      <c r="WYA52" s="467"/>
      <c r="WYB52" s="467"/>
      <c r="WYC52" s="467"/>
      <c r="WYD52" s="467"/>
      <c r="WYE52" s="467"/>
      <c r="WYF52" s="467"/>
      <c r="WYG52" s="467"/>
      <c r="WYH52" s="467"/>
      <c r="WYI52" s="467"/>
      <c r="WYJ52" s="467"/>
      <c r="WYK52" s="467"/>
      <c r="WYL52" s="467"/>
      <c r="WYM52" s="467"/>
      <c r="WYN52" s="467"/>
      <c r="WYO52" s="467"/>
      <c r="WYP52" s="467"/>
      <c r="WYQ52" s="467"/>
      <c r="WYR52" s="467"/>
      <c r="WYS52" s="467"/>
      <c r="WYT52" s="467"/>
      <c r="WYU52" s="467"/>
      <c r="WYV52" s="467"/>
      <c r="WYW52" s="467"/>
      <c r="WYX52" s="467"/>
      <c r="WYY52" s="467"/>
      <c r="WYZ52" s="467"/>
      <c r="WZA52" s="467"/>
      <c r="WZB52" s="467"/>
      <c r="WZC52" s="467"/>
      <c r="WZD52" s="467"/>
      <c r="WZE52" s="467"/>
      <c r="WZF52" s="467"/>
      <c r="WZG52" s="467"/>
      <c r="WZH52" s="467"/>
      <c r="WZI52" s="467"/>
      <c r="WZJ52" s="467"/>
      <c r="WZK52" s="467"/>
      <c r="WZL52" s="467"/>
      <c r="WZM52" s="467"/>
      <c r="WZN52" s="467"/>
      <c r="WZO52" s="467"/>
      <c r="WZP52" s="467"/>
      <c r="WZQ52" s="467"/>
      <c r="WZR52" s="467"/>
      <c r="WZS52" s="467"/>
      <c r="WZT52" s="467"/>
      <c r="WZU52" s="467"/>
      <c r="WZV52" s="467"/>
      <c r="WZW52" s="467"/>
      <c r="WZX52" s="467"/>
      <c r="WZY52" s="467"/>
      <c r="WZZ52" s="467"/>
      <c r="XAA52" s="467"/>
      <c r="XAB52" s="467"/>
      <c r="XAC52" s="467"/>
      <c r="XAD52" s="467"/>
      <c r="XAE52" s="467"/>
      <c r="XAF52" s="467"/>
      <c r="XAG52" s="467"/>
      <c r="XAH52" s="467"/>
      <c r="XAI52" s="467"/>
      <c r="XAJ52" s="467"/>
      <c r="XAK52" s="467"/>
      <c r="XAL52" s="467"/>
      <c r="XAM52" s="467"/>
      <c r="XAN52" s="467"/>
      <c r="XAO52" s="467"/>
      <c r="XAP52" s="467"/>
      <c r="XAQ52" s="467"/>
      <c r="XAR52" s="467"/>
      <c r="XAS52" s="467"/>
      <c r="XAT52" s="467"/>
      <c r="XAU52" s="467"/>
      <c r="XAV52" s="467"/>
      <c r="XAW52" s="467"/>
      <c r="XAX52" s="467"/>
      <c r="XAY52" s="467"/>
      <c r="XAZ52" s="467"/>
      <c r="XBA52" s="467"/>
      <c r="XBB52" s="467"/>
      <c r="XBC52" s="467"/>
      <c r="XBD52" s="467"/>
      <c r="XBE52" s="467"/>
      <c r="XBF52" s="467"/>
      <c r="XBG52" s="467"/>
      <c r="XBH52" s="467"/>
      <c r="XBI52" s="467"/>
      <c r="XBJ52" s="467"/>
      <c r="XBK52" s="467"/>
      <c r="XBL52" s="467"/>
      <c r="XBM52" s="467"/>
      <c r="XBN52" s="467"/>
      <c r="XBO52" s="467"/>
      <c r="XBP52" s="467"/>
      <c r="XBQ52" s="467"/>
      <c r="XBR52" s="467"/>
      <c r="XBS52" s="467"/>
      <c r="XBT52" s="467"/>
      <c r="XBU52" s="467"/>
      <c r="XBV52" s="467"/>
      <c r="XBW52" s="467"/>
      <c r="XBX52" s="467"/>
      <c r="XBY52" s="467"/>
      <c r="XBZ52" s="467"/>
      <c r="XCA52" s="467"/>
      <c r="XCB52" s="467"/>
      <c r="XCC52" s="467"/>
      <c r="XCD52" s="467"/>
      <c r="XCE52" s="467"/>
      <c r="XCF52" s="467"/>
      <c r="XCG52" s="467"/>
      <c r="XCH52" s="467"/>
      <c r="XCI52" s="467"/>
      <c r="XCJ52" s="467"/>
      <c r="XCK52" s="467"/>
      <c r="XCL52" s="467"/>
      <c r="XCM52" s="467"/>
      <c r="XCN52" s="467"/>
      <c r="XCO52" s="467"/>
      <c r="XCP52" s="467"/>
      <c r="XCQ52" s="467"/>
      <c r="XCR52" s="467"/>
      <c r="XCS52" s="467"/>
      <c r="XCT52" s="467"/>
      <c r="XCU52" s="467"/>
      <c r="XCV52" s="467"/>
      <c r="XCW52" s="467"/>
      <c r="XCX52" s="467"/>
      <c r="XCY52" s="467"/>
      <c r="XCZ52" s="467"/>
      <c r="XDA52" s="467"/>
      <c r="XDB52" s="467"/>
      <c r="XDC52" s="467"/>
      <c r="XDD52" s="467"/>
      <c r="XDE52" s="467"/>
      <c r="XDF52" s="467"/>
      <c r="XDG52" s="467"/>
      <c r="XDH52" s="467"/>
      <c r="XDI52" s="467"/>
      <c r="XDJ52" s="467"/>
      <c r="XDK52" s="467"/>
      <c r="XDL52" s="467"/>
      <c r="XDM52" s="467"/>
      <c r="XDN52" s="467"/>
      <c r="XDO52" s="467"/>
      <c r="XDP52" s="467"/>
      <c r="XDQ52" s="467"/>
      <c r="XDR52" s="467"/>
      <c r="XDS52" s="467"/>
      <c r="XDT52" s="467"/>
      <c r="XDU52" s="467"/>
      <c r="XDV52" s="467"/>
      <c r="XDW52" s="467"/>
      <c r="XDX52" s="467"/>
      <c r="XDY52" s="467"/>
      <c r="XDZ52" s="467"/>
      <c r="XEA52" s="467"/>
      <c r="XEB52" s="467"/>
      <c r="XEC52" s="467"/>
      <c r="XED52" s="467"/>
      <c r="XEE52" s="467"/>
      <c r="XEF52" s="467"/>
      <c r="XEG52" s="467"/>
      <c r="XEH52" s="467"/>
      <c r="XEI52" s="467"/>
      <c r="XEJ52" s="467"/>
      <c r="XEK52" s="467"/>
      <c r="XEL52" s="467"/>
      <c r="XEM52" s="467"/>
      <c r="XEN52" s="467"/>
      <c r="XEO52" s="467"/>
      <c r="XEP52" s="467"/>
      <c r="XEQ52" s="467"/>
      <c r="XER52" s="467"/>
      <c r="XES52" s="467"/>
      <c r="XET52" s="467"/>
      <c r="XEU52" s="467"/>
      <c r="XEV52" s="467"/>
      <c r="XEW52" s="467"/>
      <c r="XEX52" s="467"/>
      <c r="XEY52" s="467"/>
      <c r="XEZ52" s="467"/>
      <c r="XFA52" s="467"/>
      <c r="XFB52" s="467"/>
    </row>
    <row r="53" spans="1:16382" s="364" customFormat="1" ht="13" customHeight="1">
      <c r="A53" s="412">
        <f>IF(details!A53="","",details!A53)</f>
        <v>45</v>
      </c>
      <c r="B53" s="394" t="str">
        <f>IF(details!B53="","",details!B53)</f>
        <v>OBC</v>
      </c>
      <c r="C53" s="394" t="str">
        <f>IF(details!C53="","",details!C53)</f>
        <v>G</v>
      </c>
      <c r="D53" s="394">
        <f>IF(details!D53="","",details!D53)</f>
        <v>9445</v>
      </c>
      <c r="E53" s="401">
        <f>IF(details!E53="","",details!E53)</f>
        <v>11445</v>
      </c>
      <c r="F53" s="72">
        <f>IF(details!F53="","",details!F53)</f>
        <v>34769</v>
      </c>
      <c r="G53" s="89" t="str">
        <f>IF(details!G53="","",details!G53)</f>
        <v>A 045</v>
      </c>
      <c r="H53" s="89" t="str">
        <f>IF(details!H53="","",details!H53)</f>
        <v>B 045</v>
      </c>
      <c r="I53" s="89" t="str">
        <f>IF(details!I53="","",details!I53)</f>
        <v>C 045</v>
      </c>
      <c r="J53" s="394">
        <f>IF(details!J53="","",details!J53)</f>
        <v>4</v>
      </c>
      <c r="K53" s="394">
        <f>IF(details!K53="","",details!K53)</f>
        <v>5</v>
      </c>
      <c r="L53" s="394">
        <f>IF(details!L53="","",details!L53)</f>
        <v>5</v>
      </c>
      <c r="M53" s="205">
        <f t="shared" si="171"/>
        <v>14</v>
      </c>
      <c r="N53" s="394">
        <f>IF(details!M53="","",details!M53)</f>
        <v>26</v>
      </c>
      <c r="O53" s="205">
        <f t="shared" si="172"/>
        <v>40</v>
      </c>
      <c r="P53" s="394">
        <f>IF(details!N53="","",details!N53)</f>
        <v>67</v>
      </c>
      <c r="Q53" s="392">
        <f t="shared" si="173"/>
        <v>107</v>
      </c>
      <c r="R53" s="409">
        <f t="shared" si="282"/>
        <v>0</v>
      </c>
      <c r="S53" s="66">
        <f t="shared" si="39"/>
        <v>200</v>
      </c>
      <c r="T53" s="409" t="str">
        <f t="shared" si="311"/>
        <v/>
      </c>
      <c r="U53" s="409" t="str">
        <f t="shared" si="40"/>
        <v>P</v>
      </c>
      <c r="V53" s="409" t="str">
        <f t="shared" si="312"/>
        <v>II</v>
      </c>
      <c r="W53" s="394">
        <f>IF(details!O53="","",details!O53)</f>
        <v>7</v>
      </c>
      <c r="X53" s="394">
        <f>IF(details!P53="","",details!P53)</f>
        <v>7</v>
      </c>
      <c r="Y53" s="394">
        <f>IF(details!Q53="","",details!Q53)</f>
        <v>7</v>
      </c>
      <c r="Z53" s="205">
        <f t="shared" si="174"/>
        <v>21</v>
      </c>
      <c r="AA53" s="394">
        <f>IF(details!R53="","",details!R53)</f>
        <v>26</v>
      </c>
      <c r="AB53" s="205">
        <f t="shared" si="175"/>
        <v>47</v>
      </c>
      <c r="AC53" s="394">
        <f>IF(details!S53="","",details!S53)</f>
        <v>43</v>
      </c>
      <c r="AD53" s="392">
        <f t="shared" si="176"/>
        <v>90</v>
      </c>
      <c r="AE53" s="409">
        <f t="shared" si="281"/>
        <v>0</v>
      </c>
      <c r="AF53" s="66">
        <f t="shared" si="45"/>
        <v>200</v>
      </c>
      <c r="AG53" s="409" t="str">
        <f t="shared" si="313"/>
        <v/>
      </c>
      <c r="AH53" s="409" t="str">
        <f>IF(OR($E53="NSO",$E53="",AC53=""),"",IF(OR(AG53="AB",AC53="ab"),"AB",IF(AC53="ML","RE",IF(AND(AD53&gt;=36%*AF53,AC53&gt;=20),"P",IF(AND(AD53&gt;=34%*AF53,#REF!=0,AC53&gt;=20),"G2",IF(AND(AD53&gt;=31%*AF53,#REF!=0,AC53&gt;=20),"G1",IF(AD53&gt;=25%*AF53,"S","F")))))))</f>
        <v>P</v>
      </c>
      <c r="AI53" s="409" t="str">
        <f t="shared" si="314"/>
        <v>III</v>
      </c>
      <c r="AJ53" s="394" t="str">
        <f>IF(details!T53="","",details!T53)</f>
        <v>a</v>
      </c>
      <c r="AK53" s="89" t="str">
        <f t="shared" si="177"/>
        <v>PHYSICS</v>
      </c>
      <c r="AL53" s="394">
        <f>IF(details!U53="","",details!U53)</f>
        <v>7</v>
      </c>
      <c r="AM53" s="394">
        <f>IF(details!V53="","",details!V53)</f>
        <v>7</v>
      </c>
      <c r="AN53" s="394">
        <f>IF(details!W53="","",details!W53)</f>
        <v>9</v>
      </c>
      <c r="AO53" s="205">
        <f t="shared" si="178"/>
        <v>23</v>
      </c>
      <c r="AP53" s="394">
        <f>IF(details!X53="","",details!X53)</f>
        <v>15</v>
      </c>
      <c r="AQ53" s="394">
        <f>IF(details!Y53="","",details!Y53)</f>
        <v>12</v>
      </c>
      <c r="AR53" s="205">
        <f t="shared" si="179"/>
        <v>27</v>
      </c>
      <c r="AS53" s="205">
        <f t="shared" si="180"/>
        <v>38</v>
      </c>
      <c r="AT53" s="205">
        <f t="shared" si="181"/>
        <v>50</v>
      </c>
      <c r="AU53" s="394">
        <f>IF(details!Z53="","",details!Z53)</f>
        <v>31</v>
      </c>
      <c r="AV53" s="394">
        <f>IF(details!AA53="","",details!AA53)</f>
        <v>22</v>
      </c>
      <c r="AW53" s="205">
        <f t="shared" si="182"/>
        <v>53</v>
      </c>
      <c r="AX53" s="205">
        <f t="shared" si="183"/>
        <v>69</v>
      </c>
      <c r="AY53" s="205">
        <f t="shared" si="184"/>
        <v>34</v>
      </c>
      <c r="AZ53" s="401">
        <f t="shared" si="185"/>
        <v>103</v>
      </c>
      <c r="BA53" s="332">
        <f t="shared" si="186"/>
        <v>0</v>
      </c>
      <c r="BB53" s="409">
        <f t="shared" si="187"/>
        <v>0</v>
      </c>
      <c r="BC53" s="66">
        <f t="shared" si="188"/>
        <v>70</v>
      </c>
      <c r="BD53" s="66">
        <f t="shared" si="189"/>
        <v>30</v>
      </c>
      <c r="BE53" s="66">
        <f t="shared" si="190"/>
        <v>150</v>
      </c>
      <c r="BF53" s="66">
        <f t="shared" si="93"/>
        <v>50</v>
      </c>
      <c r="BG53" s="332">
        <f t="shared" si="94"/>
        <v>200</v>
      </c>
      <c r="BH53" s="409" t="str">
        <f t="shared" si="95"/>
        <v/>
      </c>
      <c r="BI53" s="66" t="str">
        <f t="shared" si="96"/>
        <v>P</v>
      </c>
      <c r="BJ53" s="66" t="str">
        <f t="shared" si="97"/>
        <v>P</v>
      </c>
      <c r="BK53" s="409" t="str">
        <f t="shared" si="98"/>
        <v>II</v>
      </c>
      <c r="BL53" s="394" t="str">
        <f>IF(details!AB53="","",details!AB53)</f>
        <v>A</v>
      </c>
      <c r="BM53" s="89" t="str">
        <f t="shared" si="191"/>
        <v>CHEMISTRY</v>
      </c>
      <c r="BN53" s="394">
        <f>IF(details!AC53="","",details!AC53)</f>
        <v>6</v>
      </c>
      <c r="BO53" s="394">
        <f>IF(details!AD53="","",details!AD53)</f>
        <v>9</v>
      </c>
      <c r="BP53" s="394">
        <f>IF(details!AE53="","",details!AE53)</f>
        <v>8</v>
      </c>
      <c r="BQ53" s="205">
        <f t="shared" si="192"/>
        <v>23</v>
      </c>
      <c r="BR53" s="394">
        <f>IF(details!AF53="","",details!AF53)</f>
        <v>20</v>
      </c>
      <c r="BS53" s="394">
        <f>IF(details!AG53="","",details!AG53)</f>
        <v>18</v>
      </c>
      <c r="BT53" s="205">
        <f t="shared" si="193"/>
        <v>38</v>
      </c>
      <c r="BU53" s="205">
        <f t="shared" si="194"/>
        <v>43</v>
      </c>
      <c r="BV53" s="205">
        <f t="shared" si="195"/>
        <v>61</v>
      </c>
      <c r="BW53" s="394">
        <f>IF(details!AH53="","",details!AH53)</f>
        <v>38</v>
      </c>
      <c r="BX53" s="394">
        <f>IF(details!AI53="","",details!AI53)</f>
        <v>27</v>
      </c>
      <c r="BY53" s="205">
        <f t="shared" si="196"/>
        <v>65</v>
      </c>
      <c r="BZ53" s="205">
        <f t="shared" si="197"/>
        <v>81</v>
      </c>
      <c r="CA53" s="205">
        <f t="shared" si="198"/>
        <v>45</v>
      </c>
      <c r="CB53" s="401">
        <f t="shared" si="199"/>
        <v>126</v>
      </c>
      <c r="CC53" s="332">
        <f t="shared" si="56"/>
        <v>0</v>
      </c>
      <c r="CD53" s="409">
        <f t="shared" si="57"/>
        <v>0</v>
      </c>
      <c r="CE53" s="66">
        <f t="shared" si="58"/>
        <v>70</v>
      </c>
      <c r="CF53" s="66">
        <f t="shared" si="200"/>
        <v>30</v>
      </c>
      <c r="CG53" s="66">
        <f t="shared" si="201"/>
        <v>150</v>
      </c>
      <c r="CH53" s="66">
        <f t="shared" si="61"/>
        <v>50</v>
      </c>
      <c r="CI53" s="332">
        <f t="shared" si="62"/>
        <v>200</v>
      </c>
      <c r="CJ53" s="409" t="str">
        <f t="shared" si="63"/>
        <v/>
      </c>
      <c r="CK53" s="66" t="str">
        <f t="shared" si="64"/>
        <v>P</v>
      </c>
      <c r="CL53" s="66" t="str">
        <f t="shared" si="65"/>
        <v>P</v>
      </c>
      <c r="CM53" s="409" t="str">
        <f t="shared" si="66"/>
        <v>I</v>
      </c>
      <c r="CN53" s="394" t="str">
        <f>IF(details!AJ53="","",details!AJ53)</f>
        <v>a</v>
      </c>
      <c r="CO53" s="89" t="str">
        <f t="shared" si="202"/>
        <v>BIOLOGY</v>
      </c>
      <c r="CP53" s="394">
        <f>IF(details!AK53="","",details!AK53)</f>
        <v>7</v>
      </c>
      <c r="CQ53" s="394">
        <f>IF(details!AL53="","",details!AL53)</f>
        <v>7</v>
      </c>
      <c r="CR53" s="394">
        <f>IF(details!AM53="","",details!AM53)</f>
        <v>10</v>
      </c>
      <c r="CS53" s="205">
        <f t="shared" si="203"/>
        <v>24</v>
      </c>
      <c r="CT53" s="394">
        <f>IF(details!AN53="","",details!AN53)</f>
        <v>13</v>
      </c>
      <c r="CU53" s="394">
        <f>IF(details!AO53="","",details!AO53)</f>
        <v>17</v>
      </c>
      <c r="CV53" s="205">
        <f t="shared" si="204"/>
        <v>30</v>
      </c>
      <c r="CW53" s="205">
        <f t="shared" si="205"/>
        <v>37</v>
      </c>
      <c r="CX53" s="205">
        <f t="shared" si="206"/>
        <v>54</v>
      </c>
      <c r="CY53" s="394">
        <f>IF(details!AP53="","",details!AP53)</f>
        <v>35</v>
      </c>
      <c r="CZ53" s="394">
        <f>IF(details!AQ53="","",details!AQ53)</f>
        <v>26</v>
      </c>
      <c r="DA53" s="205">
        <f t="shared" si="207"/>
        <v>61</v>
      </c>
      <c r="DB53" s="205">
        <f t="shared" si="208"/>
        <v>72</v>
      </c>
      <c r="DC53" s="205">
        <f t="shared" si="209"/>
        <v>43</v>
      </c>
      <c r="DD53" s="401">
        <f t="shared" si="210"/>
        <v>115</v>
      </c>
      <c r="DE53" s="332">
        <f t="shared" si="75"/>
        <v>0</v>
      </c>
      <c r="DF53" s="409">
        <f t="shared" si="76"/>
        <v>0</v>
      </c>
      <c r="DG53" s="66">
        <f t="shared" si="77"/>
        <v>70</v>
      </c>
      <c r="DH53" s="66">
        <f t="shared" si="211"/>
        <v>30</v>
      </c>
      <c r="DI53" s="66">
        <f t="shared" si="79"/>
        <v>150</v>
      </c>
      <c r="DJ53" s="66">
        <f t="shared" si="80"/>
        <v>50</v>
      </c>
      <c r="DK53" s="332">
        <f t="shared" si="81"/>
        <v>200</v>
      </c>
      <c r="DL53" s="409" t="str">
        <f t="shared" si="82"/>
        <v/>
      </c>
      <c r="DM53" s="66" t="str">
        <f t="shared" si="83"/>
        <v>P</v>
      </c>
      <c r="DN53" s="66" t="str">
        <f t="shared" si="84"/>
        <v>P</v>
      </c>
      <c r="DO53" s="409" t="str">
        <f t="shared" si="85"/>
        <v>II</v>
      </c>
      <c r="DP53" s="66">
        <f t="shared" si="86"/>
        <v>0</v>
      </c>
      <c r="DQ53" s="394">
        <f>IF(details!AR53="","",details!AR53)</f>
        <v>8</v>
      </c>
      <c r="DR53" s="394">
        <f>IF(details!AS53="","",details!AS53)</f>
        <v>10</v>
      </c>
      <c r="DS53" s="394">
        <f>IF(details!AT53="","",details!AT53)</f>
        <v>9</v>
      </c>
      <c r="DT53" s="205">
        <f t="shared" si="212"/>
        <v>27</v>
      </c>
      <c r="DU53" s="394">
        <f>IF(details!AU53="","",details!AU53)</f>
        <v>46</v>
      </c>
      <c r="DV53" s="205">
        <f t="shared" si="213"/>
        <v>73</v>
      </c>
      <c r="DW53" s="394">
        <f>IF(details!AV53="","",details!AV53)</f>
        <v>69</v>
      </c>
      <c r="DX53" s="392">
        <f t="shared" si="214"/>
        <v>142</v>
      </c>
      <c r="DY53" s="409">
        <f t="shared" si="215"/>
        <v>0</v>
      </c>
      <c r="DZ53" s="409">
        <f t="shared" si="216"/>
        <v>0</v>
      </c>
      <c r="EA53" s="66">
        <f t="shared" si="217"/>
        <v>200</v>
      </c>
      <c r="EB53" s="409" t="str">
        <f t="shared" si="218"/>
        <v/>
      </c>
      <c r="EC53" s="409" t="str">
        <f t="shared" si="315"/>
        <v>B</v>
      </c>
      <c r="ED53" s="394">
        <f>IF(details!AW53="","",details!AW53)</f>
        <v>22</v>
      </c>
      <c r="EE53" s="394">
        <f>IF(details!AX53="","",details!AX53)</f>
        <v>27</v>
      </c>
      <c r="EF53" s="394">
        <f>IF(details!AY53="","",details!AY53)</f>
        <v>25</v>
      </c>
      <c r="EG53" s="392">
        <f t="shared" si="219"/>
        <v>74</v>
      </c>
      <c r="EH53" s="409">
        <f t="shared" si="220"/>
        <v>0</v>
      </c>
      <c r="EI53" s="409">
        <f t="shared" si="221"/>
        <v>0</v>
      </c>
      <c r="EJ53" s="66">
        <f t="shared" si="222"/>
        <v>100</v>
      </c>
      <c r="EK53" s="409" t="str">
        <f t="shared" si="223"/>
        <v/>
      </c>
      <c r="EL53" s="409" t="str">
        <f t="shared" si="316"/>
        <v>B</v>
      </c>
      <c r="EM53" s="409" t="str">
        <f t="shared" si="317"/>
        <v>II</v>
      </c>
      <c r="EN53" s="409" t="str">
        <f t="shared" si="318"/>
        <v>III</v>
      </c>
      <c r="EO53" s="409" t="str">
        <f t="shared" si="319"/>
        <v>II</v>
      </c>
      <c r="EP53" s="409" t="str">
        <f t="shared" si="224"/>
        <v>I</v>
      </c>
      <c r="EQ53" s="409" t="str">
        <f t="shared" si="225"/>
        <v>II</v>
      </c>
      <c r="ER53" s="409">
        <f t="shared" si="226"/>
        <v>0</v>
      </c>
      <c r="ES53" s="409">
        <f t="shared" si="227"/>
        <v>0</v>
      </c>
      <c r="ET53" s="409">
        <f t="shared" si="228"/>
        <v>0</v>
      </c>
      <c r="EU53" s="409">
        <f t="shared" si="229"/>
        <v>0</v>
      </c>
      <c r="EV53" s="409">
        <f t="shared" si="230"/>
        <v>0</v>
      </c>
      <c r="EW53" s="409" t="str">
        <f t="shared" si="231"/>
        <v/>
      </c>
      <c r="EX53" s="74" t="str">
        <f t="shared" si="320"/>
        <v>PASS</v>
      </c>
      <c r="EY53" s="68" t="str">
        <f>IF(details!CF53="","",details!CF53)</f>
        <v/>
      </c>
      <c r="EZ53" s="69" t="str">
        <f>IF(details!CG53="","",details!CG53)</f>
        <v/>
      </c>
      <c r="FA53" s="68" t="str">
        <f>IF(details!CJ53="","",details!CJ53)</f>
        <v/>
      </c>
      <c r="FB53" s="69" t="str">
        <f>IF(details!CK53="","",details!CK53)</f>
        <v/>
      </c>
      <c r="FC53" s="68" t="str">
        <f>IF(details!CN53="","",details!CN53)</f>
        <v/>
      </c>
      <c r="FD53" s="69" t="str">
        <f>IF(details!CO53="","",details!CO53)</f>
        <v/>
      </c>
      <c r="FE53" s="68" t="str">
        <f>IF(details!CR53="","",details!CR53)</f>
        <v/>
      </c>
      <c r="FF53" s="69" t="str">
        <f>IF(details!CS53="","",details!CS53)</f>
        <v/>
      </c>
      <c r="FG53" s="68">
        <f>IF(details!CV53="","",details!CV53)</f>
        <v>44</v>
      </c>
      <c r="FH53" s="69">
        <f>IF(details!CW53="","",details!CW53)</f>
        <v>0</v>
      </c>
      <c r="FI53" s="343">
        <f t="shared" si="250"/>
        <v>0</v>
      </c>
      <c r="FJ53" s="394" t="str">
        <f t="shared" si="321"/>
        <v>II</v>
      </c>
      <c r="FK53" s="394" t="str">
        <f t="shared" si="232"/>
        <v/>
      </c>
      <c r="FL53" s="460" t="str">
        <f t="shared" si="322"/>
        <v/>
      </c>
      <c r="FM53" s="394" t="str">
        <f t="shared" si="323"/>
        <v>III</v>
      </c>
      <c r="FN53" s="77" t="str">
        <f t="shared" si="233"/>
        <v/>
      </c>
      <c r="FO53" s="460" t="str">
        <f t="shared" si="324"/>
        <v/>
      </c>
      <c r="FP53" s="78" t="str">
        <f t="shared" si="325"/>
        <v>II</v>
      </c>
      <c r="FQ53" s="394" t="str">
        <f t="shared" si="326"/>
        <v>II</v>
      </c>
      <c r="FR53" s="394" t="str">
        <f t="shared" si="234"/>
        <v/>
      </c>
      <c r="FS53" s="394" t="str">
        <f t="shared" si="235"/>
        <v/>
      </c>
      <c r="FT53" s="394" t="str">
        <f t="shared" si="236"/>
        <v/>
      </c>
      <c r="FU53" s="364" t="str">
        <f t="shared" si="237"/>
        <v/>
      </c>
      <c r="FV53" s="394" t="str">
        <f t="shared" si="238"/>
        <v/>
      </c>
      <c r="FW53" s="394" t="str">
        <f t="shared" si="239"/>
        <v/>
      </c>
      <c r="FX53" s="394" t="str">
        <f t="shared" si="240"/>
        <v/>
      </c>
      <c r="FY53" s="394" t="str">
        <f t="shared" si="327"/>
        <v/>
      </c>
      <c r="FZ53" s="461" t="str">
        <f t="shared" si="328"/>
        <v/>
      </c>
      <c r="GA53" s="78" t="str">
        <f t="shared" si="329"/>
        <v>I</v>
      </c>
      <c r="GB53" s="394" t="str">
        <f t="shared" si="330"/>
        <v>I</v>
      </c>
      <c r="GC53" s="394" t="str">
        <f t="shared" si="331"/>
        <v/>
      </c>
      <c r="GD53" s="394" t="str">
        <f t="shared" si="332"/>
        <v/>
      </c>
      <c r="GE53" s="394" t="str">
        <f t="shared" si="333"/>
        <v/>
      </c>
      <c r="GF53" s="462" t="str">
        <f t="shared" si="241"/>
        <v/>
      </c>
      <c r="GG53" s="397" t="str">
        <f t="shared" si="242"/>
        <v/>
      </c>
      <c r="GH53" s="394" t="str">
        <f t="shared" si="243"/>
        <v/>
      </c>
      <c r="GI53" s="394" t="str">
        <f t="shared" si="244"/>
        <v/>
      </c>
      <c r="GJ53" s="394" t="str">
        <f t="shared" si="334"/>
        <v/>
      </c>
      <c r="GK53" s="461" t="str">
        <f t="shared" si="335"/>
        <v/>
      </c>
      <c r="GL53" s="78" t="str">
        <f t="shared" si="336"/>
        <v>II</v>
      </c>
      <c r="GM53" s="394" t="str">
        <f t="shared" si="337"/>
        <v>II</v>
      </c>
      <c r="GN53" s="394" t="str">
        <f t="shared" si="338"/>
        <v/>
      </c>
      <c r="GO53" s="394" t="str">
        <f t="shared" si="339"/>
        <v/>
      </c>
      <c r="GP53" s="394" t="str">
        <f t="shared" si="340"/>
        <v/>
      </c>
      <c r="GQ53" s="394" t="str">
        <f t="shared" si="245"/>
        <v/>
      </c>
      <c r="GR53" s="394" t="str">
        <f t="shared" si="246"/>
        <v/>
      </c>
      <c r="GS53" s="394" t="str">
        <f t="shared" si="247"/>
        <v/>
      </c>
      <c r="GT53" s="394" t="str">
        <f t="shared" si="248"/>
        <v/>
      </c>
      <c r="GU53" s="394" t="str">
        <f t="shared" si="341"/>
        <v/>
      </c>
      <c r="GV53" s="461" t="str">
        <f t="shared" si="342"/>
        <v/>
      </c>
      <c r="GW53" s="394" t="str">
        <f t="shared" si="343"/>
        <v>B</v>
      </c>
      <c r="GX53" s="394" t="str">
        <f t="shared" si="344"/>
        <v>B</v>
      </c>
      <c r="GY53" s="394" t="str">
        <f t="shared" si="345"/>
        <v xml:space="preserve">    </v>
      </c>
      <c r="GZ53" s="394" t="str">
        <f t="shared" si="346"/>
        <v xml:space="preserve">    </v>
      </c>
      <c r="HA53" s="394" t="str">
        <f t="shared" si="347"/>
        <v xml:space="preserve">    </v>
      </c>
      <c r="HB53" s="394" t="str">
        <f t="shared" si="348"/>
        <v xml:space="preserve">        </v>
      </c>
      <c r="HC53" s="394" t="str">
        <f t="shared" si="349"/>
        <v xml:space="preserve">    </v>
      </c>
      <c r="HD53" s="394" t="str">
        <f t="shared" si="350"/>
        <v>PASS</v>
      </c>
      <c r="HE53" s="67">
        <f t="shared" si="351"/>
        <v>541</v>
      </c>
      <c r="HF53" s="73">
        <f t="shared" si="352"/>
        <v>54.1</v>
      </c>
      <c r="HG53" s="394" t="str">
        <f t="shared" si="353"/>
        <v>II</v>
      </c>
      <c r="HH53" s="75">
        <f t="shared" si="354"/>
        <v>54.1</v>
      </c>
      <c r="HI53" s="76">
        <f t="shared" si="249"/>
        <v>29.999999999999972</v>
      </c>
      <c r="HJ53" s="394" t="str">
        <f>IF(OR(HD53="SUPPL.",HD53="RE-EXAM."),'result subject-wise'!AR53,HD53)</f>
        <v>PASS</v>
      </c>
      <c r="HK53" s="463" t="str">
        <f t="shared" si="355"/>
        <v/>
      </c>
      <c r="HL53" s="464">
        <f t="shared" si="356"/>
        <v>54.1</v>
      </c>
      <c r="HM53" s="394" t="str">
        <f t="shared" si="357"/>
        <v>II</v>
      </c>
      <c r="HN53" s="304"/>
      <c r="HP53" s="465" t="str">
        <f>'full report'!V1205</f>
        <v/>
      </c>
      <c r="HQ53" s="466"/>
      <c r="HR53" s="373"/>
      <c r="HS53" s="373"/>
      <c r="HT53" s="373"/>
      <c r="HU53" s="373"/>
      <c r="HV53" s="373"/>
      <c r="HW53" s="373"/>
      <c r="HX53" s="373"/>
      <c r="HY53" s="373"/>
      <c r="HZ53" s="373"/>
      <c r="IA53" s="373"/>
      <c r="IB53" s="373"/>
      <c r="IC53" s="373"/>
      <c r="ID53" s="373"/>
      <c r="IE53" s="373"/>
      <c r="JJ53" s="467"/>
      <c r="JK53" s="467"/>
      <c r="JL53" s="467"/>
      <c r="JM53" s="467"/>
      <c r="JN53" s="467"/>
      <c r="JO53" s="467"/>
      <c r="JP53" s="467"/>
      <c r="JQ53" s="467"/>
      <c r="JR53" s="467"/>
      <c r="JS53" s="467"/>
      <c r="JT53" s="467"/>
      <c r="JU53" s="467"/>
      <c r="JV53" s="467"/>
      <c r="JW53" s="467"/>
      <c r="JX53" s="467"/>
      <c r="JY53" s="467"/>
      <c r="JZ53" s="467"/>
      <c r="KA53" s="467"/>
      <c r="KB53" s="467"/>
      <c r="KC53" s="467"/>
      <c r="KD53" s="467"/>
      <c r="KE53" s="467"/>
      <c r="KF53" s="467"/>
      <c r="KG53" s="467"/>
      <c r="KH53" s="467"/>
      <c r="KI53" s="467"/>
      <c r="KJ53" s="467"/>
      <c r="KK53" s="467"/>
      <c r="KL53" s="467"/>
      <c r="KM53" s="467"/>
      <c r="KN53" s="467"/>
      <c r="KO53" s="467"/>
      <c r="KP53" s="467"/>
      <c r="KQ53" s="467"/>
      <c r="KR53" s="467"/>
      <c r="KS53" s="467"/>
      <c r="KT53" s="467"/>
      <c r="KU53" s="467"/>
      <c r="KV53" s="467"/>
      <c r="KW53" s="467"/>
      <c r="KX53" s="467"/>
      <c r="KY53" s="467"/>
      <c r="KZ53" s="467"/>
      <c r="LA53" s="467"/>
      <c r="LB53" s="467"/>
      <c r="LC53" s="467"/>
      <c r="LD53" s="467"/>
      <c r="LE53" s="467"/>
      <c r="LF53" s="467"/>
      <c r="LG53" s="467"/>
      <c r="LH53" s="467"/>
      <c r="LI53" s="467"/>
      <c r="LJ53" s="467"/>
      <c r="LK53" s="467"/>
      <c r="LL53" s="467"/>
      <c r="LM53" s="467"/>
      <c r="LN53" s="467"/>
      <c r="LO53" s="467"/>
      <c r="LP53" s="467"/>
      <c r="LQ53" s="467"/>
      <c r="LR53" s="467"/>
      <c r="LS53" s="467"/>
      <c r="LT53" s="467"/>
      <c r="LU53" s="467"/>
      <c r="LV53" s="467"/>
      <c r="LW53" s="467"/>
      <c r="LX53" s="467"/>
      <c r="LY53" s="467"/>
      <c r="LZ53" s="467"/>
      <c r="MA53" s="467"/>
      <c r="MB53" s="467"/>
      <c r="MC53" s="467"/>
      <c r="MD53" s="467"/>
      <c r="ME53" s="467"/>
      <c r="MF53" s="467"/>
      <c r="MG53" s="467"/>
      <c r="MH53" s="467"/>
      <c r="MI53" s="467"/>
      <c r="MJ53" s="467"/>
      <c r="MK53" s="467"/>
      <c r="ML53" s="467"/>
      <c r="MM53" s="467"/>
      <c r="MN53" s="467"/>
      <c r="MO53" s="467"/>
      <c r="MP53" s="467"/>
      <c r="MQ53" s="467"/>
      <c r="MR53" s="467"/>
      <c r="MS53" s="467"/>
      <c r="MT53" s="467"/>
      <c r="MU53" s="467"/>
      <c r="MV53" s="467"/>
      <c r="MW53" s="467"/>
      <c r="MX53" s="467"/>
      <c r="MY53" s="467"/>
      <c r="MZ53" s="467"/>
      <c r="NA53" s="467"/>
      <c r="NB53" s="467"/>
      <c r="NC53" s="467"/>
      <c r="ND53" s="467"/>
      <c r="NE53" s="467"/>
      <c r="NF53" s="467"/>
      <c r="NG53" s="467"/>
      <c r="NH53" s="467"/>
      <c r="NI53" s="467"/>
      <c r="NJ53" s="467"/>
      <c r="NK53" s="467"/>
      <c r="NL53" s="467"/>
      <c r="NM53" s="467"/>
      <c r="NN53" s="467"/>
      <c r="NO53" s="467"/>
      <c r="NP53" s="467"/>
      <c r="NQ53" s="467"/>
      <c r="NR53" s="467"/>
      <c r="NS53" s="467"/>
      <c r="NT53" s="467"/>
      <c r="NU53" s="467"/>
      <c r="NV53" s="467"/>
      <c r="NW53" s="467"/>
      <c r="NX53" s="467"/>
      <c r="NY53" s="467"/>
      <c r="NZ53" s="467"/>
      <c r="OA53" s="467"/>
      <c r="OB53" s="467"/>
      <c r="OC53" s="467"/>
      <c r="OD53" s="467"/>
      <c r="OE53" s="467"/>
      <c r="OF53" s="467"/>
      <c r="OG53" s="467"/>
      <c r="OH53" s="467"/>
      <c r="OI53" s="467"/>
      <c r="OJ53" s="467"/>
      <c r="OK53" s="467"/>
      <c r="OL53" s="467"/>
      <c r="OM53" s="467"/>
      <c r="ON53" s="467"/>
      <c r="OO53" s="467"/>
      <c r="OP53" s="467"/>
      <c r="OQ53" s="467"/>
      <c r="OR53" s="467"/>
      <c r="OS53" s="467"/>
      <c r="OT53" s="467"/>
      <c r="OU53" s="467"/>
      <c r="OV53" s="467"/>
      <c r="OW53" s="467"/>
      <c r="OX53" s="467"/>
      <c r="OY53" s="467"/>
      <c r="OZ53" s="467"/>
      <c r="PA53" s="467"/>
      <c r="PB53" s="467"/>
      <c r="PC53" s="467"/>
      <c r="PD53" s="467"/>
      <c r="PE53" s="467"/>
      <c r="PF53" s="467"/>
      <c r="PG53" s="467"/>
      <c r="PH53" s="467"/>
      <c r="PI53" s="467"/>
      <c r="PJ53" s="467"/>
      <c r="PK53" s="467"/>
      <c r="PL53" s="467"/>
      <c r="PM53" s="467"/>
      <c r="PN53" s="467"/>
      <c r="PO53" s="467"/>
      <c r="PP53" s="467"/>
      <c r="PQ53" s="467"/>
      <c r="PR53" s="467"/>
      <c r="PS53" s="467"/>
      <c r="PT53" s="467"/>
      <c r="PU53" s="467"/>
      <c r="PV53" s="467"/>
      <c r="PW53" s="467"/>
      <c r="PX53" s="467"/>
      <c r="PY53" s="467"/>
      <c r="PZ53" s="467"/>
      <c r="QA53" s="467"/>
      <c r="QB53" s="467"/>
      <c r="QC53" s="467"/>
      <c r="QD53" s="467"/>
      <c r="QE53" s="467"/>
      <c r="QF53" s="467"/>
      <c r="QG53" s="467"/>
      <c r="QH53" s="467"/>
      <c r="QI53" s="467"/>
      <c r="QJ53" s="467"/>
      <c r="QK53" s="467"/>
      <c r="QL53" s="467"/>
      <c r="QM53" s="467"/>
      <c r="QN53" s="467"/>
      <c r="QO53" s="467"/>
      <c r="QP53" s="467"/>
      <c r="QQ53" s="467"/>
      <c r="QR53" s="467"/>
      <c r="QS53" s="467"/>
      <c r="QT53" s="467"/>
      <c r="QU53" s="467"/>
      <c r="QV53" s="467"/>
      <c r="QW53" s="467"/>
      <c r="QX53" s="467"/>
      <c r="QY53" s="467"/>
      <c r="QZ53" s="467"/>
      <c r="RA53" s="467"/>
      <c r="RB53" s="467"/>
      <c r="RC53" s="467"/>
      <c r="RD53" s="467"/>
      <c r="RE53" s="467"/>
      <c r="RF53" s="467"/>
      <c r="RG53" s="467"/>
      <c r="RH53" s="467"/>
      <c r="RI53" s="467"/>
      <c r="RJ53" s="467"/>
      <c r="RK53" s="467"/>
      <c r="RL53" s="467"/>
      <c r="RM53" s="467"/>
      <c r="RN53" s="467"/>
      <c r="RO53" s="467"/>
      <c r="RP53" s="467"/>
      <c r="RQ53" s="467"/>
      <c r="RR53" s="467"/>
      <c r="RS53" s="467"/>
      <c r="RT53" s="467"/>
      <c r="RU53" s="467"/>
      <c r="RV53" s="467"/>
      <c r="RW53" s="467"/>
      <c r="RX53" s="467"/>
      <c r="RY53" s="467"/>
      <c r="RZ53" s="467"/>
      <c r="SA53" s="467"/>
      <c r="SB53" s="467"/>
      <c r="SC53" s="467"/>
      <c r="SD53" s="467"/>
      <c r="SE53" s="467"/>
      <c r="SF53" s="467"/>
      <c r="SG53" s="467"/>
      <c r="SH53" s="467"/>
      <c r="SI53" s="467"/>
      <c r="SJ53" s="467"/>
      <c r="SK53" s="467"/>
      <c r="SL53" s="467"/>
      <c r="SM53" s="467"/>
      <c r="SN53" s="467"/>
      <c r="SO53" s="467"/>
      <c r="SP53" s="467"/>
      <c r="SQ53" s="467"/>
      <c r="SR53" s="467"/>
      <c r="SS53" s="467"/>
      <c r="ST53" s="467"/>
      <c r="SU53" s="467"/>
      <c r="SV53" s="467"/>
      <c r="SW53" s="467"/>
      <c r="SX53" s="467"/>
      <c r="SY53" s="467"/>
      <c r="SZ53" s="467"/>
      <c r="TA53" s="467"/>
      <c r="TB53" s="467"/>
      <c r="TC53" s="467"/>
      <c r="TD53" s="467"/>
      <c r="TE53" s="467"/>
      <c r="TF53" s="467"/>
      <c r="TG53" s="467"/>
      <c r="TH53" s="467"/>
      <c r="TI53" s="467"/>
      <c r="TJ53" s="467"/>
      <c r="TK53" s="467"/>
      <c r="TL53" s="467"/>
      <c r="TM53" s="467"/>
      <c r="TN53" s="467"/>
      <c r="TO53" s="467"/>
      <c r="TP53" s="467"/>
      <c r="TQ53" s="467"/>
      <c r="TR53" s="467"/>
      <c r="TS53" s="467"/>
      <c r="TT53" s="467"/>
      <c r="TU53" s="467"/>
      <c r="TV53" s="467"/>
      <c r="TW53" s="467"/>
      <c r="TX53" s="467"/>
      <c r="TY53" s="467"/>
      <c r="TZ53" s="467"/>
      <c r="UA53" s="467"/>
      <c r="UB53" s="467"/>
      <c r="UC53" s="467"/>
      <c r="UD53" s="467"/>
      <c r="UE53" s="467"/>
      <c r="UF53" s="467"/>
      <c r="UG53" s="467"/>
      <c r="UH53" s="467"/>
      <c r="UI53" s="467"/>
      <c r="UJ53" s="467"/>
      <c r="UK53" s="467"/>
      <c r="UL53" s="467"/>
      <c r="UM53" s="467"/>
      <c r="UN53" s="467"/>
      <c r="UO53" s="467"/>
      <c r="UP53" s="467"/>
      <c r="UQ53" s="467"/>
      <c r="UR53" s="467"/>
      <c r="US53" s="467"/>
      <c r="UT53" s="467"/>
      <c r="UU53" s="467"/>
      <c r="UV53" s="467"/>
      <c r="UW53" s="467"/>
      <c r="UX53" s="467"/>
      <c r="UY53" s="467"/>
      <c r="UZ53" s="467"/>
      <c r="VA53" s="467"/>
      <c r="VB53" s="467"/>
      <c r="VC53" s="467"/>
      <c r="VD53" s="467"/>
      <c r="VE53" s="467"/>
      <c r="VF53" s="467"/>
      <c r="VG53" s="467"/>
      <c r="VH53" s="467"/>
      <c r="VI53" s="467"/>
      <c r="VJ53" s="467"/>
      <c r="VK53" s="467"/>
      <c r="VL53" s="467"/>
      <c r="VM53" s="467"/>
      <c r="VN53" s="467"/>
      <c r="VO53" s="467"/>
      <c r="VP53" s="467"/>
      <c r="VQ53" s="467"/>
      <c r="VR53" s="467"/>
      <c r="VS53" s="467"/>
      <c r="VT53" s="467"/>
      <c r="VU53" s="467"/>
      <c r="VV53" s="467"/>
      <c r="VW53" s="467"/>
      <c r="VX53" s="467"/>
      <c r="VY53" s="467"/>
      <c r="VZ53" s="467"/>
      <c r="WA53" s="467"/>
      <c r="WB53" s="467"/>
      <c r="WC53" s="467"/>
      <c r="WD53" s="467"/>
      <c r="WE53" s="467"/>
      <c r="WF53" s="467"/>
      <c r="WG53" s="467"/>
      <c r="WH53" s="467"/>
      <c r="WI53" s="467"/>
      <c r="WJ53" s="467"/>
      <c r="WK53" s="467"/>
      <c r="WL53" s="467"/>
      <c r="WM53" s="467"/>
      <c r="WN53" s="467"/>
      <c r="WO53" s="467"/>
      <c r="WP53" s="467"/>
      <c r="WQ53" s="467"/>
      <c r="WR53" s="467"/>
      <c r="WS53" s="467"/>
      <c r="WT53" s="467"/>
      <c r="WU53" s="467"/>
      <c r="WV53" s="467"/>
      <c r="WW53" s="467"/>
      <c r="WX53" s="467"/>
      <c r="WY53" s="467"/>
      <c r="WZ53" s="467"/>
      <c r="XA53" s="467"/>
      <c r="XB53" s="467"/>
      <c r="XC53" s="467"/>
      <c r="XD53" s="467"/>
      <c r="XE53" s="467"/>
      <c r="XF53" s="467"/>
      <c r="XG53" s="467"/>
      <c r="XH53" s="467"/>
      <c r="XI53" s="467"/>
      <c r="XJ53" s="467"/>
      <c r="XK53" s="467"/>
      <c r="XL53" s="467"/>
      <c r="XM53" s="467"/>
      <c r="XN53" s="467"/>
      <c r="XO53" s="467"/>
      <c r="XP53" s="467"/>
      <c r="XQ53" s="467"/>
      <c r="XR53" s="467"/>
      <c r="XS53" s="467"/>
      <c r="XT53" s="467"/>
      <c r="XU53" s="467"/>
      <c r="XV53" s="467"/>
      <c r="XW53" s="467"/>
      <c r="XX53" s="467"/>
      <c r="XY53" s="467"/>
      <c r="XZ53" s="467"/>
      <c r="YA53" s="467"/>
      <c r="YB53" s="467"/>
      <c r="YC53" s="467"/>
      <c r="YD53" s="467"/>
      <c r="YE53" s="467"/>
      <c r="YF53" s="467"/>
      <c r="YG53" s="467"/>
      <c r="YH53" s="467"/>
      <c r="YI53" s="467"/>
      <c r="YJ53" s="467"/>
      <c r="YK53" s="467"/>
      <c r="YL53" s="467"/>
      <c r="YM53" s="467"/>
      <c r="YN53" s="467"/>
      <c r="YO53" s="467"/>
      <c r="YP53" s="467"/>
      <c r="YQ53" s="467"/>
      <c r="YR53" s="467"/>
      <c r="YS53" s="467"/>
      <c r="YT53" s="467"/>
      <c r="YU53" s="467"/>
      <c r="YV53" s="467"/>
      <c r="YW53" s="467"/>
      <c r="YX53" s="467"/>
      <c r="YY53" s="467"/>
      <c r="YZ53" s="467"/>
      <c r="ZA53" s="467"/>
      <c r="ZB53" s="467"/>
      <c r="ZC53" s="467"/>
      <c r="ZD53" s="467"/>
      <c r="ZE53" s="467"/>
      <c r="ZF53" s="467"/>
      <c r="ZG53" s="467"/>
      <c r="ZH53" s="467"/>
      <c r="ZI53" s="467"/>
      <c r="ZJ53" s="467"/>
      <c r="ZK53" s="467"/>
      <c r="ZL53" s="467"/>
      <c r="ZM53" s="467"/>
      <c r="ZN53" s="467"/>
      <c r="ZO53" s="467"/>
      <c r="ZP53" s="467"/>
      <c r="ZQ53" s="467"/>
      <c r="ZR53" s="467"/>
      <c r="ZS53" s="467"/>
      <c r="ZT53" s="467"/>
      <c r="ZU53" s="467"/>
      <c r="ZV53" s="467"/>
      <c r="ZW53" s="467"/>
      <c r="ZX53" s="467"/>
      <c r="ZY53" s="467"/>
      <c r="ZZ53" s="467"/>
      <c r="AAA53" s="467"/>
      <c r="AAB53" s="467"/>
      <c r="AAC53" s="467"/>
      <c r="AAD53" s="467"/>
      <c r="AAE53" s="467"/>
      <c r="AAF53" s="467"/>
      <c r="AAG53" s="467"/>
      <c r="AAH53" s="467"/>
      <c r="AAI53" s="467"/>
      <c r="AAJ53" s="467"/>
      <c r="AAK53" s="467"/>
      <c r="AAL53" s="467"/>
      <c r="AAM53" s="467"/>
      <c r="AAN53" s="467"/>
      <c r="AAO53" s="467"/>
      <c r="AAP53" s="467"/>
      <c r="AAQ53" s="467"/>
      <c r="AAR53" s="467"/>
      <c r="AAS53" s="467"/>
      <c r="AAT53" s="467"/>
      <c r="AAU53" s="467"/>
      <c r="AAV53" s="467"/>
      <c r="AAW53" s="467"/>
      <c r="AAX53" s="467"/>
      <c r="AAY53" s="467"/>
      <c r="AAZ53" s="467"/>
      <c r="ABA53" s="467"/>
      <c r="ABB53" s="467"/>
      <c r="ABC53" s="467"/>
      <c r="ABD53" s="467"/>
      <c r="ABE53" s="467"/>
      <c r="ABF53" s="467"/>
      <c r="ABG53" s="467"/>
      <c r="ABH53" s="467"/>
      <c r="ABI53" s="467"/>
      <c r="ABJ53" s="467"/>
      <c r="ABK53" s="467"/>
      <c r="ABL53" s="467"/>
      <c r="ABM53" s="467"/>
      <c r="ABN53" s="467"/>
      <c r="ABO53" s="467"/>
      <c r="ABP53" s="467"/>
      <c r="ABQ53" s="467"/>
      <c r="ABR53" s="467"/>
      <c r="ABS53" s="467"/>
      <c r="ABT53" s="467"/>
      <c r="ABU53" s="467"/>
      <c r="ABV53" s="467"/>
      <c r="ABW53" s="467"/>
      <c r="ABX53" s="467"/>
      <c r="ABY53" s="467"/>
      <c r="ABZ53" s="467"/>
      <c r="ACA53" s="467"/>
      <c r="ACB53" s="467"/>
      <c r="ACC53" s="467"/>
      <c r="ACD53" s="467"/>
      <c r="ACE53" s="467"/>
      <c r="ACF53" s="467"/>
      <c r="ACG53" s="467"/>
      <c r="ACH53" s="467"/>
      <c r="ACI53" s="467"/>
      <c r="ACJ53" s="467"/>
      <c r="ACK53" s="467"/>
      <c r="ACL53" s="467"/>
      <c r="ACM53" s="467"/>
      <c r="ACN53" s="467"/>
      <c r="ACO53" s="467"/>
      <c r="ACP53" s="467"/>
      <c r="ACQ53" s="467"/>
      <c r="ACR53" s="467"/>
      <c r="ACS53" s="467"/>
      <c r="ACT53" s="467"/>
      <c r="ACU53" s="467"/>
      <c r="ACV53" s="467"/>
      <c r="ACW53" s="467"/>
      <c r="ACX53" s="467"/>
      <c r="ACY53" s="467"/>
      <c r="ACZ53" s="467"/>
      <c r="ADA53" s="467"/>
      <c r="ADB53" s="467"/>
      <c r="ADC53" s="467"/>
      <c r="ADD53" s="467"/>
      <c r="ADE53" s="467"/>
      <c r="ADF53" s="467"/>
      <c r="ADG53" s="467"/>
      <c r="ADH53" s="467"/>
      <c r="ADI53" s="467"/>
      <c r="ADJ53" s="467"/>
      <c r="ADK53" s="467"/>
      <c r="ADL53" s="467"/>
      <c r="ADM53" s="467"/>
      <c r="ADN53" s="467"/>
      <c r="ADO53" s="467"/>
      <c r="ADP53" s="467"/>
      <c r="ADQ53" s="467"/>
      <c r="ADR53" s="467"/>
      <c r="ADS53" s="467"/>
      <c r="ADT53" s="467"/>
      <c r="ADU53" s="467"/>
      <c r="ADV53" s="467"/>
      <c r="ADW53" s="467"/>
      <c r="ADX53" s="467"/>
      <c r="ADY53" s="467"/>
      <c r="ADZ53" s="467"/>
      <c r="AEA53" s="467"/>
      <c r="AEB53" s="467"/>
      <c r="AEC53" s="467"/>
      <c r="AED53" s="467"/>
      <c r="AEE53" s="467"/>
      <c r="AEF53" s="467"/>
      <c r="AEG53" s="467"/>
      <c r="AEH53" s="467"/>
      <c r="AEI53" s="467"/>
      <c r="AEJ53" s="467"/>
      <c r="AEK53" s="467"/>
      <c r="AEL53" s="467"/>
      <c r="AEM53" s="467"/>
      <c r="AEN53" s="467"/>
      <c r="AEO53" s="467"/>
      <c r="AEP53" s="467"/>
      <c r="AEQ53" s="467"/>
      <c r="AER53" s="467"/>
      <c r="AES53" s="467"/>
      <c r="AET53" s="467"/>
      <c r="AEU53" s="467"/>
      <c r="AEV53" s="467"/>
      <c r="AEW53" s="467"/>
      <c r="AEX53" s="467"/>
      <c r="AEY53" s="467"/>
      <c r="AEZ53" s="467"/>
      <c r="AFA53" s="467"/>
      <c r="AFB53" s="467"/>
      <c r="AFC53" s="467"/>
      <c r="AFD53" s="467"/>
      <c r="AFE53" s="467"/>
      <c r="AFF53" s="467"/>
      <c r="AFG53" s="467"/>
      <c r="AFH53" s="467"/>
      <c r="AFI53" s="467"/>
      <c r="AFJ53" s="467"/>
      <c r="AFK53" s="467"/>
      <c r="AFL53" s="467"/>
      <c r="AFM53" s="467"/>
      <c r="AFN53" s="467"/>
      <c r="AFO53" s="467"/>
      <c r="AFP53" s="467"/>
      <c r="AFQ53" s="467"/>
      <c r="AFR53" s="467"/>
      <c r="AFS53" s="467"/>
      <c r="AFT53" s="467"/>
      <c r="AFU53" s="467"/>
      <c r="AFV53" s="467"/>
      <c r="AFW53" s="467"/>
      <c r="AFX53" s="467"/>
      <c r="AFY53" s="467"/>
      <c r="AFZ53" s="467"/>
      <c r="AGA53" s="467"/>
      <c r="AGB53" s="467"/>
      <c r="AGC53" s="467"/>
      <c r="AGD53" s="467"/>
      <c r="AGE53" s="467"/>
      <c r="AGF53" s="467"/>
      <c r="AGG53" s="467"/>
      <c r="AGH53" s="467"/>
      <c r="AGI53" s="467"/>
      <c r="AGJ53" s="467"/>
      <c r="AGK53" s="467"/>
      <c r="AGL53" s="467"/>
      <c r="AGM53" s="467"/>
      <c r="AGN53" s="467"/>
      <c r="AGO53" s="467"/>
      <c r="AGP53" s="467"/>
      <c r="AGQ53" s="467"/>
      <c r="AGR53" s="467"/>
      <c r="AGS53" s="467"/>
      <c r="AGT53" s="467"/>
      <c r="AGU53" s="467"/>
      <c r="AGV53" s="467"/>
      <c r="AGW53" s="467"/>
      <c r="AGX53" s="467"/>
      <c r="AGY53" s="467"/>
      <c r="AGZ53" s="467"/>
      <c r="AHA53" s="467"/>
      <c r="AHB53" s="467"/>
      <c r="AHC53" s="467"/>
      <c r="AHD53" s="467"/>
      <c r="AHE53" s="467"/>
      <c r="AHF53" s="467"/>
      <c r="AHG53" s="467"/>
      <c r="AHH53" s="467"/>
      <c r="AHI53" s="467"/>
      <c r="AHJ53" s="467"/>
      <c r="AHK53" s="467"/>
      <c r="AHL53" s="467"/>
      <c r="AHM53" s="467"/>
      <c r="AHN53" s="467"/>
      <c r="AHO53" s="467"/>
      <c r="AHP53" s="467"/>
      <c r="AHQ53" s="467"/>
      <c r="AHR53" s="467"/>
      <c r="AHS53" s="467"/>
      <c r="AHT53" s="467"/>
      <c r="AHU53" s="467"/>
      <c r="AHV53" s="467"/>
      <c r="AHW53" s="467"/>
      <c r="AHX53" s="467"/>
      <c r="AHY53" s="467"/>
      <c r="AHZ53" s="467"/>
      <c r="AIA53" s="467"/>
      <c r="AIB53" s="467"/>
      <c r="AIC53" s="467"/>
      <c r="AID53" s="467"/>
      <c r="AIE53" s="467"/>
      <c r="AIF53" s="467"/>
      <c r="AIG53" s="467"/>
      <c r="AIH53" s="467"/>
      <c r="AII53" s="467"/>
      <c r="AIJ53" s="467"/>
      <c r="AIK53" s="467"/>
      <c r="AIL53" s="467"/>
      <c r="AIM53" s="467"/>
      <c r="AIN53" s="467"/>
      <c r="AIO53" s="467"/>
      <c r="AIP53" s="467"/>
      <c r="AIQ53" s="467"/>
      <c r="AIR53" s="467"/>
      <c r="AIS53" s="467"/>
      <c r="AIT53" s="467"/>
      <c r="AIU53" s="467"/>
      <c r="AIV53" s="467"/>
      <c r="AIW53" s="467"/>
      <c r="AIX53" s="467"/>
      <c r="AIY53" s="467"/>
      <c r="AIZ53" s="467"/>
      <c r="AJA53" s="467"/>
      <c r="AJB53" s="467"/>
      <c r="AJC53" s="467"/>
      <c r="AJD53" s="467"/>
      <c r="AJE53" s="467"/>
      <c r="AJF53" s="467"/>
      <c r="AJG53" s="467"/>
      <c r="AJH53" s="467"/>
      <c r="AJI53" s="467"/>
      <c r="AJJ53" s="467"/>
      <c r="AJK53" s="467"/>
      <c r="AJL53" s="467"/>
      <c r="AJM53" s="467"/>
      <c r="AJN53" s="467"/>
      <c r="AJO53" s="467"/>
      <c r="AJP53" s="467"/>
      <c r="AJQ53" s="467"/>
      <c r="AJR53" s="467"/>
      <c r="AJS53" s="467"/>
      <c r="AJT53" s="467"/>
      <c r="AJU53" s="467"/>
      <c r="AJV53" s="467"/>
      <c r="AJW53" s="467"/>
      <c r="AJX53" s="467"/>
      <c r="AJY53" s="467"/>
      <c r="AJZ53" s="467"/>
      <c r="AKA53" s="467"/>
      <c r="AKB53" s="467"/>
      <c r="AKC53" s="467"/>
      <c r="AKD53" s="467"/>
      <c r="AKE53" s="467"/>
      <c r="AKF53" s="467"/>
      <c r="AKG53" s="467"/>
      <c r="AKH53" s="467"/>
      <c r="AKI53" s="467"/>
      <c r="AKJ53" s="467"/>
      <c r="AKK53" s="467"/>
      <c r="AKL53" s="467"/>
      <c r="AKM53" s="467"/>
      <c r="AKN53" s="467"/>
      <c r="AKO53" s="467"/>
      <c r="AKP53" s="467"/>
      <c r="AKQ53" s="467"/>
      <c r="AKR53" s="467"/>
      <c r="AKS53" s="467"/>
      <c r="AKT53" s="467"/>
      <c r="AKU53" s="467"/>
      <c r="AKV53" s="467"/>
      <c r="AKW53" s="467"/>
      <c r="AKX53" s="467"/>
      <c r="AKY53" s="467"/>
      <c r="AKZ53" s="467"/>
      <c r="ALA53" s="467"/>
      <c r="ALB53" s="467"/>
      <c r="ALC53" s="467"/>
      <c r="ALD53" s="467"/>
      <c r="ALE53" s="467"/>
      <c r="ALF53" s="467"/>
      <c r="ALG53" s="467"/>
      <c r="ALH53" s="467"/>
      <c r="ALI53" s="467"/>
      <c r="ALJ53" s="467"/>
      <c r="ALK53" s="467"/>
      <c r="ALL53" s="467"/>
      <c r="ALM53" s="467"/>
      <c r="ALN53" s="467"/>
      <c r="ALO53" s="467"/>
      <c r="ALP53" s="467"/>
      <c r="ALQ53" s="467"/>
      <c r="ALR53" s="467"/>
      <c r="ALS53" s="467"/>
      <c r="ALT53" s="467"/>
      <c r="ALU53" s="467"/>
      <c r="ALV53" s="467"/>
      <c r="ALW53" s="467"/>
      <c r="ALX53" s="467"/>
      <c r="ALY53" s="467"/>
      <c r="ALZ53" s="467"/>
      <c r="AMA53" s="467"/>
      <c r="AMB53" s="467"/>
      <c r="AMC53" s="467"/>
      <c r="AMD53" s="467"/>
      <c r="AME53" s="467"/>
      <c r="AMF53" s="467"/>
      <c r="AMG53" s="467"/>
      <c r="AMH53" s="467"/>
      <c r="AMI53" s="467"/>
      <c r="AMJ53" s="467"/>
      <c r="AMK53" s="467"/>
      <c r="AML53" s="467"/>
      <c r="AMM53" s="467"/>
      <c r="AMN53" s="467"/>
      <c r="AMO53" s="467"/>
      <c r="AMP53" s="467"/>
      <c r="AMQ53" s="467"/>
      <c r="AMR53" s="467"/>
      <c r="AMS53" s="467"/>
      <c r="AMT53" s="467"/>
      <c r="AMU53" s="467"/>
      <c r="AMV53" s="467"/>
      <c r="AMW53" s="467"/>
      <c r="AMX53" s="467"/>
      <c r="AMY53" s="467"/>
      <c r="AMZ53" s="467"/>
      <c r="ANA53" s="467"/>
      <c r="ANB53" s="467"/>
      <c r="ANC53" s="467"/>
      <c r="AND53" s="467"/>
      <c r="ANE53" s="467"/>
      <c r="ANF53" s="467"/>
      <c r="ANG53" s="467"/>
      <c r="ANH53" s="467"/>
      <c r="ANI53" s="467"/>
      <c r="ANJ53" s="467"/>
      <c r="ANK53" s="467"/>
      <c r="ANL53" s="467"/>
      <c r="ANM53" s="467"/>
      <c r="ANN53" s="467"/>
      <c r="ANO53" s="467"/>
      <c r="ANP53" s="467"/>
      <c r="ANQ53" s="467"/>
      <c r="ANR53" s="467"/>
      <c r="ANS53" s="467"/>
      <c r="ANT53" s="467"/>
      <c r="ANU53" s="467"/>
      <c r="ANV53" s="467"/>
      <c r="ANW53" s="467"/>
      <c r="ANX53" s="467"/>
      <c r="ANY53" s="467"/>
      <c r="ANZ53" s="467"/>
      <c r="AOA53" s="467"/>
      <c r="AOB53" s="467"/>
      <c r="AOC53" s="467"/>
      <c r="AOD53" s="467"/>
      <c r="AOE53" s="467"/>
      <c r="AOF53" s="467"/>
      <c r="AOG53" s="467"/>
      <c r="AOH53" s="467"/>
      <c r="AOI53" s="467"/>
      <c r="AOJ53" s="467"/>
      <c r="AOK53" s="467"/>
      <c r="AOL53" s="467"/>
      <c r="AOM53" s="467"/>
      <c r="AON53" s="467"/>
      <c r="AOO53" s="467"/>
      <c r="AOP53" s="467"/>
      <c r="AOQ53" s="467"/>
      <c r="AOR53" s="467"/>
      <c r="AOS53" s="467"/>
      <c r="AOT53" s="467"/>
      <c r="AOU53" s="467"/>
      <c r="AOV53" s="467"/>
      <c r="AOW53" s="467"/>
      <c r="AOX53" s="467"/>
      <c r="AOY53" s="467"/>
      <c r="AOZ53" s="467"/>
      <c r="APA53" s="467"/>
      <c r="APB53" s="467"/>
      <c r="APC53" s="467"/>
      <c r="APD53" s="467"/>
      <c r="APE53" s="467"/>
      <c r="APF53" s="467"/>
      <c r="APG53" s="467"/>
      <c r="APH53" s="467"/>
      <c r="API53" s="467"/>
      <c r="APJ53" s="467"/>
      <c r="APK53" s="467"/>
      <c r="APL53" s="467"/>
      <c r="APM53" s="467"/>
      <c r="APN53" s="467"/>
      <c r="APO53" s="467"/>
      <c r="APP53" s="467"/>
      <c r="APQ53" s="467"/>
      <c r="APR53" s="467"/>
      <c r="APS53" s="467"/>
      <c r="APT53" s="467"/>
      <c r="APU53" s="467"/>
      <c r="APV53" s="467"/>
      <c r="APW53" s="467"/>
      <c r="APX53" s="467"/>
      <c r="APY53" s="467"/>
      <c r="APZ53" s="467"/>
      <c r="AQA53" s="467"/>
      <c r="AQB53" s="467"/>
      <c r="AQC53" s="467"/>
      <c r="AQD53" s="467"/>
      <c r="AQE53" s="467"/>
      <c r="AQF53" s="467"/>
      <c r="AQG53" s="467"/>
      <c r="AQH53" s="467"/>
      <c r="AQI53" s="467"/>
      <c r="AQJ53" s="467"/>
      <c r="AQK53" s="467"/>
      <c r="AQL53" s="467"/>
      <c r="AQM53" s="467"/>
      <c r="AQN53" s="467"/>
      <c r="AQO53" s="467"/>
      <c r="AQP53" s="467"/>
      <c r="AQQ53" s="467"/>
      <c r="AQR53" s="467"/>
      <c r="AQS53" s="467"/>
      <c r="AQT53" s="467"/>
      <c r="AQU53" s="467"/>
      <c r="AQV53" s="467"/>
      <c r="AQW53" s="467"/>
      <c r="AQX53" s="467"/>
      <c r="AQY53" s="467"/>
      <c r="AQZ53" s="467"/>
      <c r="ARA53" s="467"/>
      <c r="ARB53" s="467"/>
      <c r="ARC53" s="467"/>
      <c r="ARD53" s="467"/>
      <c r="ARE53" s="467"/>
      <c r="ARF53" s="467"/>
      <c r="ARG53" s="467"/>
      <c r="ARH53" s="467"/>
      <c r="ARI53" s="467"/>
      <c r="ARJ53" s="467"/>
      <c r="ARK53" s="467"/>
      <c r="ARL53" s="467"/>
      <c r="ARM53" s="467"/>
      <c r="ARN53" s="467"/>
      <c r="ARO53" s="467"/>
      <c r="ARP53" s="467"/>
      <c r="ARQ53" s="467"/>
      <c r="ARR53" s="467"/>
      <c r="ARS53" s="467"/>
      <c r="ART53" s="467"/>
      <c r="ARU53" s="467"/>
      <c r="ARV53" s="467"/>
      <c r="ARW53" s="467"/>
      <c r="ARX53" s="467"/>
      <c r="ARY53" s="467"/>
      <c r="ARZ53" s="467"/>
      <c r="ASA53" s="467"/>
      <c r="ASB53" s="467"/>
      <c r="ASC53" s="467"/>
      <c r="ASD53" s="467"/>
      <c r="ASE53" s="467"/>
      <c r="ASF53" s="467"/>
      <c r="ASG53" s="467"/>
      <c r="ASH53" s="467"/>
      <c r="ASI53" s="467"/>
      <c r="ASJ53" s="467"/>
      <c r="ASK53" s="467"/>
      <c r="ASL53" s="467"/>
      <c r="ASM53" s="467"/>
      <c r="ASN53" s="467"/>
      <c r="ASO53" s="467"/>
      <c r="ASP53" s="467"/>
      <c r="ASQ53" s="467"/>
      <c r="ASR53" s="467"/>
      <c r="ASS53" s="467"/>
      <c r="AST53" s="467"/>
      <c r="ASU53" s="467"/>
      <c r="ASV53" s="467"/>
      <c r="ASW53" s="467"/>
      <c r="ASX53" s="467"/>
      <c r="ASY53" s="467"/>
      <c r="ASZ53" s="467"/>
      <c r="ATA53" s="467"/>
      <c r="ATB53" s="467"/>
      <c r="ATC53" s="467"/>
      <c r="ATD53" s="467"/>
      <c r="ATE53" s="467"/>
      <c r="ATF53" s="467"/>
      <c r="ATG53" s="467"/>
      <c r="ATH53" s="467"/>
      <c r="ATI53" s="467"/>
      <c r="ATJ53" s="467"/>
      <c r="ATK53" s="467"/>
      <c r="ATL53" s="467"/>
      <c r="ATM53" s="467"/>
      <c r="ATN53" s="467"/>
      <c r="ATO53" s="467"/>
      <c r="ATP53" s="467"/>
      <c r="ATQ53" s="467"/>
      <c r="ATR53" s="467"/>
      <c r="ATS53" s="467"/>
      <c r="ATT53" s="467"/>
      <c r="ATU53" s="467"/>
      <c r="ATV53" s="467"/>
      <c r="ATW53" s="467"/>
      <c r="ATX53" s="467"/>
      <c r="ATY53" s="467"/>
      <c r="ATZ53" s="467"/>
      <c r="AUA53" s="467"/>
      <c r="AUB53" s="467"/>
      <c r="AUC53" s="467"/>
      <c r="AUD53" s="467"/>
      <c r="AUE53" s="467"/>
      <c r="AUF53" s="467"/>
      <c r="AUG53" s="467"/>
      <c r="AUH53" s="467"/>
      <c r="AUI53" s="467"/>
      <c r="AUJ53" s="467"/>
      <c r="AUK53" s="467"/>
      <c r="AUL53" s="467"/>
      <c r="AUM53" s="467"/>
      <c r="AUN53" s="467"/>
      <c r="AUO53" s="467"/>
      <c r="AUP53" s="467"/>
      <c r="AUQ53" s="467"/>
      <c r="AUR53" s="467"/>
      <c r="AUS53" s="467"/>
      <c r="AUT53" s="467"/>
      <c r="AUU53" s="467"/>
      <c r="AUV53" s="467"/>
      <c r="AUW53" s="467"/>
      <c r="AUX53" s="467"/>
      <c r="AUY53" s="467"/>
      <c r="AUZ53" s="467"/>
      <c r="AVA53" s="467"/>
      <c r="AVB53" s="467"/>
      <c r="AVC53" s="467"/>
      <c r="AVD53" s="467"/>
      <c r="AVE53" s="467"/>
      <c r="AVF53" s="467"/>
      <c r="AVG53" s="467"/>
      <c r="AVH53" s="467"/>
      <c r="AVI53" s="467"/>
      <c r="AVJ53" s="467"/>
      <c r="AVK53" s="467"/>
      <c r="AVL53" s="467"/>
      <c r="AVM53" s="467"/>
      <c r="AVN53" s="467"/>
      <c r="AVO53" s="467"/>
      <c r="AVP53" s="467"/>
      <c r="AVQ53" s="467"/>
      <c r="AVR53" s="467"/>
      <c r="AVS53" s="467"/>
      <c r="AVT53" s="467"/>
      <c r="AVU53" s="467"/>
      <c r="AVV53" s="467"/>
      <c r="AVW53" s="467"/>
      <c r="AVX53" s="467"/>
      <c r="AVY53" s="467"/>
      <c r="AVZ53" s="467"/>
      <c r="AWA53" s="467"/>
      <c r="AWB53" s="467"/>
      <c r="AWC53" s="467"/>
      <c r="AWD53" s="467"/>
      <c r="AWE53" s="467"/>
      <c r="AWF53" s="467"/>
      <c r="AWG53" s="467"/>
      <c r="AWH53" s="467"/>
      <c r="AWI53" s="467"/>
      <c r="AWJ53" s="467"/>
      <c r="AWK53" s="467"/>
      <c r="AWL53" s="467"/>
      <c r="AWM53" s="467"/>
      <c r="AWN53" s="467"/>
      <c r="AWO53" s="467"/>
      <c r="AWP53" s="467"/>
      <c r="AWQ53" s="467"/>
      <c r="AWR53" s="467"/>
      <c r="AWS53" s="467"/>
      <c r="AWT53" s="467"/>
      <c r="AWU53" s="467"/>
      <c r="AWV53" s="467"/>
      <c r="AWW53" s="467"/>
      <c r="AWX53" s="467"/>
      <c r="AWY53" s="467"/>
      <c r="AWZ53" s="467"/>
      <c r="AXA53" s="467"/>
      <c r="AXB53" s="467"/>
      <c r="AXC53" s="467"/>
      <c r="AXD53" s="467"/>
      <c r="AXE53" s="467"/>
      <c r="AXF53" s="467"/>
      <c r="AXG53" s="467"/>
      <c r="AXH53" s="467"/>
      <c r="AXI53" s="467"/>
      <c r="AXJ53" s="467"/>
      <c r="AXK53" s="467"/>
      <c r="AXL53" s="467"/>
      <c r="AXM53" s="467"/>
      <c r="AXN53" s="467"/>
      <c r="AXO53" s="467"/>
      <c r="AXP53" s="467"/>
      <c r="AXQ53" s="467"/>
      <c r="AXR53" s="467"/>
      <c r="AXS53" s="467"/>
      <c r="AXT53" s="467"/>
      <c r="AXU53" s="467"/>
      <c r="AXV53" s="467"/>
      <c r="AXW53" s="467"/>
      <c r="AXX53" s="467"/>
      <c r="AXY53" s="467"/>
      <c r="AXZ53" s="467"/>
      <c r="AYA53" s="467"/>
      <c r="AYB53" s="467"/>
      <c r="AYC53" s="467"/>
      <c r="AYD53" s="467"/>
      <c r="AYE53" s="467"/>
      <c r="AYF53" s="467"/>
      <c r="AYG53" s="467"/>
      <c r="AYH53" s="467"/>
      <c r="AYI53" s="467"/>
      <c r="AYJ53" s="467"/>
      <c r="AYK53" s="467"/>
      <c r="AYL53" s="467"/>
      <c r="AYM53" s="467"/>
      <c r="AYN53" s="467"/>
      <c r="AYO53" s="467"/>
      <c r="AYP53" s="467"/>
      <c r="AYQ53" s="467"/>
      <c r="AYR53" s="467"/>
      <c r="AYS53" s="467"/>
      <c r="AYT53" s="467"/>
      <c r="AYU53" s="467"/>
      <c r="AYV53" s="467"/>
      <c r="AYW53" s="467"/>
      <c r="AYX53" s="467"/>
      <c r="AYY53" s="467"/>
      <c r="AYZ53" s="467"/>
      <c r="AZA53" s="467"/>
      <c r="AZB53" s="467"/>
      <c r="AZC53" s="467"/>
      <c r="AZD53" s="467"/>
      <c r="AZE53" s="467"/>
      <c r="AZF53" s="467"/>
      <c r="AZG53" s="467"/>
      <c r="AZH53" s="467"/>
      <c r="AZI53" s="467"/>
      <c r="AZJ53" s="467"/>
      <c r="AZK53" s="467"/>
      <c r="AZL53" s="467"/>
      <c r="AZM53" s="467"/>
      <c r="AZN53" s="467"/>
      <c r="AZO53" s="467"/>
      <c r="AZP53" s="467"/>
      <c r="AZQ53" s="467"/>
      <c r="AZR53" s="467"/>
      <c r="AZS53" s="467"/>
      <c r="AZT53" s="467"/>
      <c r="AZU53" s="467"/>
      <c r="AZV53" s="467"/>
      <c r="AZW53" s="467"/>
      <c r="AZX53" s="467"/>
      <c r="AZY53" s="467"/>
      <c r="AZZ53" s="467"/>
      <c r="BAA53" s="467"/>
      <c r="BAB53" s="467"/>
      <c r="BAC53" s="467"/>
      <c r="BAD53" s="467"/>
      <c r="BAE53" s="467"/>
      <c r="BAF53" s="467"/>
      <c r="BAG53" s="467"/>
      <c r="BAH53" s="467"/>
      <c r="BAI53" s="467"/>
      <c r="BAJ53" s="467"/>
      <c r="BAK53" s="467"/>
      <c r="BAL53" s="467"/>
      <c r="BAM53" s="467"/>
      <c r="BAN53" s="467"/>
      <c r="BAO53" s="467"/>
      <c r="BAP53" s="467"/>
      <c r="BAQ53" s="467"/>
      <c r="BAR53" s="467"/>
      <c r="BAS53" s="467"/>
      <c r="BAT53" s="467"/>
      <c r="BAU53" s="467"/>
      <c r="BAV53" s="467"/>
      <c r="BAW53" s="467"/>
      <c r="BAX53" s="467"/>
      <c r="BAY53" s="467"/>
      <c r="BAZ53" s="467"/>
      <c r="BBA53" s="467"/>
      <c r="BBB53" s="467"/>
      <c r="BBC53" s="467"/>
      <c r="BBD53" s="467"/>
      <c r="BBE53" s="467"/>
      <c r="BBF53" s="467"/>
      <c r="BBG53" s="467"/>
      <c r="BBH53" s="467"/>
      <c r="BBI53" s="467"/>
      <c r="BBJ53" s="467"/>
      <c r="BBK53" s="467"/>
      <c r="BBL53" s="467"/>
      <c r="BBM53" s="467"/>
      <c r="BBN53" s="467"/>
      <c r="BBO53" s="467"/>
      <c r="BBP53" s="467"/>
      <c r="BBQ53" s="467"/>
      <c r="BBR53" s="467"/>
      <c r="BBS53" s="467"/>
      <c r="BBT53" s="467"/>
      <c r="BBU53" s="467"/>
      <c r="BBV53" s="467"/>
      <c r="BBW53" s="467"/>
      <c r="BBX53" s="467"/>
      <c r="BBY53" s="467"/>
      <c r="BBZ53" s="467"/>
      <c r="BCA53" s="467"/>
      <c r="BCB53" s="467"/>
      <c r="BCC53" s="467"/>
      <c r="BCD53" s="467"/>
      <c r="BCE53" s="467"/>
      <c r="BCF53" s="467"/>
      <c r="BCG53" s="467"/>
      <c r="BCH53" s="467"/>
      <c r="BCI53" s="467"/>
      <c r="BCJ53" s="467"/>
      <c r="BCK53" s="467"/>
      <c r="BCL53" s="467"/>
      <c r="BCM53" s="467"/>
      <c r="BCN53" s="467"/>
      <c r="BCO53" s="467"/>
      <c r="BCP53" s="467"/>
      <c r="BCQ53" s="467"/>
      <c r="BCR53" s="467"/>
      <c r="BCS53" s="467"/>
      <c r="BCT53" s="467"/>
      <c r="BCU53" s="467"/>
      <c r="BCV53" s="467"/>
      <c r="BCW53" s="467"/>
      <c r="BCX53" s="467"/>
      <c r="BCY53" s="467"/>
      <c r="BCZ53" s="467"/>
      <c r="BDA53" s="467"/>
      <c r="BDB53" s="467"/>
      <c r="BDC53" s="467"/>
      <c r="BDD53" s="467"/>
      <c r="BDE53" s="467"/>
      <c r="BDF53" s="467"/>
      <c r="BDG53" s="467"/>
      <c r="BDH53" s="467"/>
      <c r="BDI53" s="467"/>
      <c r="BDJ53" s="467"/>
      <c r="BDK53" s="467"/>
      <c r="BDL53" s="467"/>
      <c r="BDM53" s="467"/>
      <c r="BDN53" s="467"/>
      <c r="BDO53" s="467"/>
      <c r="BDP53" s="467"/>
      <c r="BDQ53" s="467"/>
      <c r="BDR53" s="467"/>
      <c r="BDS53" s="467"/>
      <c r="BDT53" s="467"/>
      <c r="BDU53" s="467"/>
      <c r="BDV53" s="467"/>
      <c r="BDW53" s="467"/>
      <c r="BDX53" s="467"/>
      <c r="BDY53" s="467"/>
      <c r="BDZ53" s="467"/>
      <c r="BEA53" s="467"/>
      <c r="BEB53" s="467"/>
      <c r="BEC53" s="467"/>
      <c r="BED53" s="467"/>
      <c r="BEE53" s="467"/>
      <c r="BEF53" s="467"/>
      <c r="BEG53" s="467"/>
      <c r="BEH53" s="467"/>
      <c r="BEI53" s="467"/>
      <c r="BEJ53" s="467"/>
      <c r="BEK53" s="467"/>
      <c r="BEL53" s="467"/>
      <c r="BEM53" s="467"/>
      <c r="BEN53" s="467"/>
      <c r="BEO53" s="467"/>
      <c r="BEP53" s="467"/>
      <c r="BEQ53" s="467"/>
      <c r="BER53" s="467"/>
      <c r="BES53" s="467"/>
      <c r="BET53" s="467"/>
      <c r="BEU53" s="467"/>
      <c r="BEV53" s="467"/>
      <c r="BEW53" s="467"/>
      <c r="BEX53" s="467"/>
      <c r="BEY53" s="467"/>
      <c r="BEZ53" s="467"/>
      <c r="BFA53" s="467"/>
      <c r="BFB53" s="467"/>
      <c r="BFC53" s="467"/>
      <c r="BFD53" s="467"/>
      <c r="BFE53" s="467"/>
      <c r="BFF53" s="467"/>
      <c r="BFG53" s="467"/>
      <c r="BFH53" s="467"/>
      <c r="BFI53" s="467"/>
      <c r="BFJ53" s="467"/>
      <c r="BFK53" s="467"/>
      <c r="BFL53" s="467"/>
      <c r="BFM53" s="467"/>
      <c r="BFN53" s="467"/>
      <c r="BFO53" s="467"/>
      <c r="BFP53" s="467"/>
      <c r="BFQ53" s="467"/>
      <c r="BFR53" s="467"/>
      <c r="BFS53" s="467"/>
      <c r="BFT53" s="467"/>
      <c r="BFU53" s="467"/>
      <c r="BFV53" s="467"/>
      <c r="BFW53" s="467"/>
      <c r="BFX53" s="467"/>
      <c r="BFY53" s="467"/>
      <c r="BFZ53" s="467"/>
      <c r="BGA53" s="467"/>
      <c r="BGB53" s="467"/>
      <c r="BGC53" s="467"/>
      <c r="BGD53" s="467"/>
      <c r="BGE53" s="467"/>
      <c r="BGF53" s="467"/>
      <c r="BGG53" s="467"/>
      <c r="BGH53" s="467"/>
      <c r="BGI53" s="467"/>
      <c r="BGJ53" s="467"/>
      <c r="BGK53" s="467"/>
      <c r="BGL53" s="467"/>
      <c r="BGM53" s="467"/>
      <c r="BGN53" s="467"/>
      <c r="BGO53" s="467"/>
      <c r="BGP53" s="467"/>
      <c r="BGQ53" s="467"/>
      <c r="BGR53" s="467"/>
      <c r="BGS53" s="467"/>
      <c r="BGT53" s="467"/>
      <c r="BGU53" s="467"/>
      <c r="BGV53" s="467"/>
      <c r="BGW53" s="467"/>
      <c r="BGX53" s="467"/>
      <c r="BGY53" s="467"/>
      <c r="BGZ53" s="467"/>
      <c r="BHA53" s="467"/>
      <c r="BHB53" s="467"/>
      <c r="BHC53" s="467"/>
      <c r="BHD53" s="467"/>
      <c r="BHE53" s="467"/>
      <c r="BHF53" s="467"/>
      <c r="BHG53" s="467"/>
      <c r="BHH53" s="467"/>
      <c r="BHI53" s="467"/>
      <c r="BHJ53" s="467"/>
      <c r="BHK53" s="467"/>
      <c r="BHL53" s="467"/>
      <c r="BHM53" s="467"/>
      <c r="BHN53" s="467"/>
      <c r="BHO53" s="467"/>
      <c r="BHP53" s="467"/>
      <c r="BHQ53" s="467"/>
      <c r="BHR53" s="467"/>
      <c r="BHS53" s="467"/>
      <c r="BHT53" s="467"/>
      <c r="BHU53" s="467"/>
      <c r="BHV53" s="467"/>
      <c r="BHW53" s="467"/>
      <c r="BHX53" s="467"/>
      <c r="BHY53" s="467"/>
      <c r="BHZ53" s="467"/>
      <c r="BIA53" s="467"/>
      <c r="BIB53" s="467"/>
      <c r="BIC53" s="467"/>
      <c r="BID53" s="467"/>
      <c r="BIE53" s="467"/>
      <c r="BIF53" s="467"/>
      <c r="BIG53" s="467"/>
      <c r="BIH53" s="467"/>
      <c r="BII53" s="467"/>
      <c r="BIJ53" s="467"/>
      <c r="BIK53" s="467"/>
      <c r="BIL53" s="467"/>
      <c r="BIM53" s="467"/>
      <c r="BIN53" s="467"/>
      <c r="BIO53" s="467"/>
      <c r="BIP53" s="467"/>
      <c r="BIQ53" s="467"/>
      <c r="BIR53" s="467"/>
      <c r="BIS53" s="467"/>
      <c r="BIT53" s="467"/>
      <c r="BIU53" s="467"/>
      <c r="BIV53" s="467"/>
      <c r="BIW53" s="467"/>
      <c r="BIX53" s="467"/>
      <c r="BIY53" s="467"/>
      <c r="BIZ53" s="467"/>
      <c r="BJA53" s="467"/>
      <c r="BJB53" s="467"/>
      <c r="BJC53" s="467"/>
      <c r="BJD53" s="467"/>
      <c r="BJE53" s="467"/>
      <c r="BJF53" s="467"/>
      <c r="BJG53" s="467"/>
      <c r="BJH53" s="467"/>
      <c r="BJI53" s="467"/>
      <c r="BJJ53" s="467"/>
      <c r="BJK53" s="467"/>
      <c r="BJL53" s="467"/>
      <c r="BJM53" s="467"/>
      <c r="BJN53" s="467"/>
      <c r="BJO53" s="467"/>
      <c r="BJP53" s="467"/>
      <c r="BJQ53" s="467"/>
      <c r="BJR53" s="467"/>
      <c r="BJS53" s="467"/>
      <c r="BJT53" s="467"/>
      <c r="BJU53" s="467"/>
      <c r="BJV53" s="467"/>
      <c r="BJW53" s="467"/>
      <c r="BJX53" s="467"/>
      <c r="BJY53" s="467"/>
      <c r="BJZ53" s="467"/>
      <c r="BKA53" s="467"/>
      <c r="BKB53" s="467"/>
      <c r="BKC53" s="467"/>
      <c r="BKD53" s="467"/>
      <c r="BKE53" s="467"/>
      <c r="BKF53" s="467"/>
      <c r="BKG53" s="467"/>
      <c r="BKH53" s="467"/>
      <c r="BKI53" s="467"/>
      <c r="BKJ53" s="467"/>
      <c r="BKK53" s="467"/>
      <c r="BKL53" s="467"/>
      <c r="BKM53" s="467"/>
      <c r="BKN53" s="467"/>
      <c r="BKO53" s="467"/>
      <c r="BKP53" s="467"/>
      <c r="BKQ53" s="467"/>
      <c r="BKR53" s="467"/>
      <c r="BKS53" s="467"/>
      <c r="BKT53" s="467"/>
      <c r="BKU53" s="467"/>
      <c r="BKV53" s="467"/>
      <c r="BKW53" s="467"/>
      <c r="BKX53" s="467"/>
      <c r="BKY53" s="467"/>
      <c r="BKZ53" s="467"/>
      <c r="BLA53" s="467"/>
      <c r="BLB53" s="467"/>
      <c r="BLC53" s="467"/>
      <c r="BLD53" s="467"/>
      <c r="BLE53" s="467"/>
      <c r="BLF53" s="467"/>
      <c r="BLG53" s="467"/>
      <c r="BLH53" s="467"/>
      <c r="BLI53" s="467"/>
      <c r="BLJ53" s="467"/>
      <c r="BLK53" s="467"/>
      <c r="BLL53" s="467"/>
      <c r="BLM53" s="467"/>
      <c r="BLN53" s="467"/>
      <c r="BLO53" s="467"/>
      <c r="BLP53" s="467"/>
      <c r="BLQ53" s="467"/>
      <c r="BLR53" s="467"/>
      <c r="BLS53" s="467"/>
      <c r="BLT53" s="467"/>
      <c r="BLU53" s="467"/>
      <c r="BLV53" s="467"/>
      <c r="BLW53" s="467"/>
      <c r="BLX53" s="467"/>
      <c r="BLY53" s="467"/>
      <c r="BLZ53" s="467"/>
      <c r="BMA53" s="467"/>
      <c r="BMB53" s="467"/>
      <c r="BMC53" s="467"/>
      <c r="BMD53" s="467"/>
      <c r="BME53" s="467"/>
      <c r="BMF53" s="467"/>
      <c r="BMG53" s="467"/>
      <c r="BMH53" s="467"/>
      <c r="BMI53" s="467"/>
      <c r="BMJ53" s="467"/>
      <c r="BMK53" s="467"/>
      <c r="BML53" s="467"/>
      <c r="BMM53" s="467"/>
      <c r="BMN53" s="467"/>
      <c r="BMO53" s="467"/>
      <c r="BMP53" s="467"/>
      <c r="BMQ53" s="467"/>
      <c r="BMR53" s="467"/>
      <c r="BMS53" s="467"/>
      <c r="BMT53" s="467"/>
      <c r="BMU53" s="467"/>
      <c r="BMV53" s="467"/>
      <c r="BMW53" s="467"/>
      <c r="BMX53" s="467"/>
      <c r="BMY53" s="467"/>
      <c r="BMZ53" s="467"/>
      <c r="BNA53" s="467"/>
      <c r="BNB53" s="467"/>
      <c r="BNC53" s="467"/>
      <c r="BND53" s="467"/>
      <c r="BNE53" s="467"/>
      <c r="BNF53" s="467"/>
      <c r="BNG53" s="467"/>
      <c r="BNH53" s="467"/>
      <c r="BNI53" s="467"/>
      <c r="BNJ53" s="467"/>
      <c r="BNK53" s="467"/>
      <c r="BNL53" s="467"/>
      <c r="BNM53" s="467"/>
      <c r="BNN53" s="467"/>
      <c r="BNO53" s="467"/>
      <c r="BNP53" s="467"/>
      <c r="BNQ53" s="467"/>
      <c r="BNR53" s="467"/>
      <c r="BNS53" s="467"/>
      <c r="BNT53" s="467"/>
      <c r="BNU53" s="467"/>
      <c r="BNV53" s="467"/>
      <c r="BNW53" s="467"/>
      <c r="BNX53" s="467"/>
      <c r="BNY53" s="467"/>
      <c r="BNZ53" s="467"/>
      <c r="BOA53" s="467"/>
      <c r="BOB53" s="467"/>
      <c r="BOC53" s="467"/>
      <c r="BOD53" s="467"/>
      <c r="BOE53" s="467"/>
      <c r="BOF53" s="467"/>
      <c r="BOG53" s="467"/>
      <c r="BOH53" s="467"/>
      <c r="BOI53" s="467"/>
      <c r="BOJ53" s="467"/>
      <c r="BOK53" s="467"/>
      <c r="BOL53" s="467"/>
      <c r="BOM53" s="467"/>
      <c r="BON53" s="467"/>
      <c r="BOO53" s="467"/>
      <c r="BOP53" s="467"/>
      <c r="BOQ53" s="467"/>
      <c r="BOR53" s="467"/>
      <c r="BOS53" s="467"/>
      <c r="BOT53" s="467"/>
      <c r="BOU53" s="467"/>
      <c r="BOV53" s="467"/>
      <c r="BOW53" s="467"/>
      <c r="BOX53" s="467"/>
      <c r="BOY53" s="467"/>
      <c r="BOZ53" s="467"/>
      <c r="BPA53" s="467"/>
      <c r="BPB53" s="467"/>
      <c r="BPC53" s="467"/>
      <c r="BPD53" s="467"/>
      <c r="BPE53" s="467"/>
      <c r="BPF53" s="467"/>
      <c r="BPG53" s="467"/>
      <c r="BPH53" s="467"/>
      <c r="BPI53" s="467"/>
      <c r="BPJ53" s="467"/>
      <c r="BPK53" s="467"/>
      <c r="BPL53" s="467"/>
      <c r="BPM53" s="467"/>
      <c r="BPN53" s="467"/>
      <c r="BPO53" s="467"/>
      <c r="BPP53" s="467"/>
      <c r="BPQ53" s="467"/>
      <c r="BPR53" s="467"/>
      <c r="BPS53" s="467"/>
      <c r="BPT53" s="467"/>
      <c r="BPU53" s="467"/>
      <c r="BPV53" s="467"/>
      <c r="BPW53" s="467"/>
      <c r="BPX53" s="467"/>
      <c r="BPY53" s="467"/>
      <c r="BPZ53" s="467"/>
      <c r="BQA53" s="467"/>
      <c r="BQB53" s="467"/>
      <c r="BQC53" s="467"/>
      <c r="BQD53" s="467"/>
      <c r="BQE53" s="467"/>
      <c r="BQF53" s="467"/>
      <c r="BQG53" s="467"/>
      <c r="BQH53" s="467"/>
      <c r="BQI53" s="467"/>
      <c r="BQJ53" s="467"/>
      <c r="BQK53" s="467"/>
      <c r="BQL53" s="467"/>
      <c r="BQM53" s="467"/>
      <c r="BQN53" s="467"/>
      <c r="BQO53" s="467"/>
      <c r="BQP53" s="467"/>
      <c r="BQQ53" s="467"/>
      <c r="BQR53" s="467"/>
      <c r="BQS53" s="467"/>
      <c r="BQT53" s="467"/>
      <c r="BQU53" s="467"/>
      <c r="BQV53" s="467"/>
      <c r="BQW53" s="467"/>
      <c r="BQX53" s="467"/>
      <c r="BQY53" s="467"/>
      <c r="BQZ53" s="467"/>
      <c r="BRA53" s="467"/>
      <c r="BRB53" s="467"/>
      <c r="BRC53" s="467"/>
      <c r="BRD53" s="467"/>
      <c r="BRE53" s="467"/>
      <c r="BRF53" s="467"/>
      <c r="BRG53" s="467"/>
      <c r="BRH53" s="467"/>
      <c r="BRI53" s="467"/>
      <c r="BRJ53" s="467"/>
      <c r="BRK53" s="467"/>
      <c r="BRL53" s="467"/>
      <c r="BRM53" s="467"/>
      <c r="BRN53" s="467"/>
      <c r="BRO53" s="467"/>
      <c r="BRP53" s="467"/>
      <c r="BRQ53" s="467"/>
      <c r="BRR53" s="467"/>
      <c r="BRS53" s="467"/>
      <c r="BRT53" s="467"/>
      <c r="BRU53" s="467"/>
      <c r="BRV53" s="467"/>
      <c r="BRW53" s="467"/>
      <c r="BRX53" s="467"/>
      <c r="BRY53" s="467"/>
      <c r="BRZ53" s="467"/>
      <c r="BSA53" s="467"/>
      <c r="BSB53" s="467"/>
      <c r="BSC53" s="467"/>
      <c r="BSD53" s="467"/>
      <c r="BSE53" s="467"/>
      <c r="BSF53" s="467"/>
      <c r="BSG53" s="467"/>
      <c r="BSH53" s="467"/>
      <c r="BSI53" s="467"/>
      <c r="BSJ53" s="467"/>
      <c r="BSK53" s="467"/>
      <c r="BSL53" s="467"/>
      <c r="BSM53" s="467"/>
      <c r="BSN53" s="467"/>
      <c r="BSO53" s="467"/>
      <c r="BSP53" s="467"/>
      <c r="BSQ53" s="467"/>
      <c r="BSR53" s="467"/>
      <c r="BSS53" s="467"/>
      <c r="BST53" s="467"/>
      <c r="BSU53" s="467"/>
      <c r="BSV53" s="467"/>
      <c r="BSW53" s="467"/>
      <c r="BSX53" s="467"/>
      <c r="BSY53" s="467"/>
      <c r="BSZ53" s="467"/>
      <c r="BTA53" s="467"/>
      <c r="BTB53" s="467"/>
      <c r="BTC53" s="467"/>
      <c r="BTD53" s="467"/>
      <c r="BTE53" s="467"/>
      <c r="BTF53" s="467"/>
      <c r="BTG53" s="467"/>
      <c r="BTH53" s="467"/>
      <c r="BTI53" s="467"/>
      <c r="BTJ53" s="467"/>
      <c r="BTK53" s="467"/>
      <c r="BTL53" s="467"/>
      <c r="BTM53" s="467"/>
      <c r="BTN53" s="467"/>
      <c r="BTO53" s="467"/>
      <c r="BTP53" s="467"/>
      <c r="BTQ53" s="467"/>
      <c r="BTR53" s="467"/>
      <c r="BTS53" s="467"/>
      <c r="BTT53" s="467"/>
      <c r="BTU53" s="467"/>
      <c r="BTV53" s="467"/>
      <c r="BTW53" s="467"/>
      <c r="BTX53" s="467"/>
      <c r="BTY53" s="467"/>
      <c r="BTZ53" s="467"/>
      <c r="BUA53" s="467"/>
      <c r="BUB53" s="467"/>
      <c r="BUC53" s="467"/>
      <c r="BUD53" s="467"/>
      <c r="BUE53" s="467"/>
      <c r="BUF53" s="467"/>
      <c r="BUG53" s="467"/>
      <c r="BUH53" s="467"/>
      <c r="BUI53" s="467"/>
      <c r="BUJ53" s="467"/>
      <c r="BUK53" s="467"/>
      <c r="BUL53" s="467"/>
      <c r="BUM53" s="467"/>
      <c r="BUN53" s="467"/>
      <c r="BUO53" s="467"/>
      <c r="BUP53" s="467"/>
      <c r="BUQ53" s="467"/>
      <c r="BUR53" s="467"/>
      <c r="BUS53" s="467"/>
      <c r="BUT53" s="467"/>
      <c r="BUU53" s="467"/>
      <c r="BUV53" s="467"/>
      <c r="BUW53" s="467"/>
      <c r="BUX53" s="467"/>
      <c r="BUY53" s="467"/>
      <c r="BUZ53" s="467"/>
      <c r="BVA53" s="467"/>
      <c r="BVB53" s="467"/>
      <c r="BVC53" s="467"/>
      <c r="BVD53" s="467"/>
      <c r="BVE53" s="467"/>
      <c r="BVF53" s="467"/>
      <c r="BVG53" s="467"/>
      <c r="BVH53" s="467"/>
      <c r="BVI53" s="467"/>
      <c r="BVJ53" s="467"/>
      <c r="BVK53" s="467"/>
      <c r="BVL53" s="467"/>
      <c r="BVM53" s="467"/>
      <c r="BVN53" s="467"/>
      <c r="BVO53" s="467"/>
      <c r="BVP53" s="467"/>
      <c r="BVQ53" s="467"/>
      <c r="BVR53" s="467"/>
      <c r="BVS53" s="467"/>
      <c r="BVT53" s="467"/>
      <c r="BVU53" s="467"/>
      <c r="BVV53" s="467"/>
      <c r="BVW53" s="467"/>
      <c r="BVX53" s="467"/>
      <c r="BVY53" s="467"/>
      <c r="BVZ53" s="467"/>
      <c r="BWA53" s="467"/>
      <c r="BWB53" s="467"/>
      <c r="BWC53" s="467"/>
      <c r="BWD53" s="467"/>
      <c r="BWE53" s="467"/>
      <c r="BWF53" s="467"/>
      <c r="BWG53" s="467"/>
      <c r="BWH53" s="467"/>
      <c r="BWI53" s="467"/>
      <c r="BWJ53" s="467"/>
      <c r="BWK53" s="467"/>
      <c r="BWL53" s="467"/>
      <c r="BWM53" s="467"/>
      <c r="BWN53" s="467"/>
      <c r="BWO53" s="467"/>
      <c r="BWP53" s="467"/>
      <c r="BWQ53" s="467"/>
      <c r="BWR53" s="467"/>
      <c r="BWS53" s="467"/>
      <c r="BWT53" s="467"/>
      <c r="BWU53" s="467"/>
      <c r="BWV53" s="467"/>
      <c r="BWW53" s="467"/>
      <c r="BWX53" s="467"/>
      <c r="BWY53" s="467"/>
      <c r="BWZ53" s="467"/>
      <c r="BXA53" s="467"/>
      <c r="BXB53" s="467"/>
      <c r="BXC53" s="467"/>
      <c r="BXD53" s="467"/>
      <c r="BXE53" s="467"/>
      <c r="BXF53" s="467"/>
      <c r="BXG53" s="467"/>
      <c r="BXH53" s="467"/>
      <c r="BXI53" s="467"/>
      <c r="BXJ53" s="467"/>
      <c r="BXK53" s="467"/>
      <c r="BXL53" s="467"/>
      <c r="BXM53" s="467"/>
      <c r="BXN53" s="467"/>
      <c r="BXO53" s="467"/>
      <c r="BXP53" s="467"/>
      <c r="BXQ53" s="467"/>
      <c r="BXR53" s="467"/>
      <c r="BXS53" s="467"/>
      <c r="BXT53" s="467"/>
      <c r="BXU53" s="467"/>
      <c r="BXV53" s="467"/>
      <c r="BXW53" s="467"/>
      <c r="BXX53" s="467"/>
      <c r="BXY53" s="467"/>
      <c r="BXZ53" s="467"/>
      <c r="BYA53" s="467"/>
      <c r="BYB53" s="467"/>
      <c r="BYC53" s="467"/>
      <c r="BYD53" s="467"/>
      <c r="BYE53" s="467"/>
      <c r="BYF53" s="467"/>
      <c r="BYG53" s="467"/>
      <c r="BYH53" s="467"/>
      <c r="BYI53" s="467"/>
      <c r="BYJ53" s="467"/>
      <c r="BYK53" s="467"/>
      <c r="BYL53" s="467"/>
      <c r="BYM53" s="467"/>
      <c r="BYN53" s="467"/>
      <c r="BYO53" s="467"/>
      <c r="BYP53" s="467"/>
      <c r="BYQ53" s="467"/>
      <c r="BYR53" s="467"/>
      <c r="BYS53" s="467"/>
      <c r="BYT53" s="467"/>
      <c r="BYU53" s="467"/>
      <c r="BYV53" s="467"/>
      <c r="BYW53" s="467"/>
      <c r="BYX53" s="467"/>
      <c r="BYY53" s="467"/>
      <c r="BYZ53" s="467"/>
      <c r="BZA53" s="467"/>
      <c r="BZB53" s="467"/>
      <c r="BZC53" s="467"/>
      <c r="BZD53" s="467"/>
      <c r="BZE53" s="467"/>
      <c r="BZF53" s="467"/>
      <c r="BZG53" s="467"/>
      <c r="BZH53" s="467"/>
      <c r="BZI53" s="467"/>
      <c r="BZJ53" s="467"/>
      <c r="BZK53" s="467"/>
      <c r="BZL53" s="467"/>
      <c r="BZM53" s="467"/>
      <c r="BZN53" s="467"/>
      <c r="BZO53" s="467"/>
      <c r="BZP53" s="467"/>
      <c r="BZQ53" s="467"/>
      <c r="BZR53" s="467"/>
      <c r="BZS53" s="467"/>
      <c r="BZT53" s="467"/>
      <c r="BZU53" s="467"/>
      <c r="BZV53" s="467"/>
      <c r="BZW53" s="467"/>
      <c r="BZX53" s="467"/>
      <c r="BZY53" s="467"/>
      <c r="BZZ53" s="467"/>
      <c r="CAA53" s="467"/>
      <c r="CAB53" s="467"/>
      <c r="CAC53" s="467"/>
      <c r="CAD53" s="467"/>
      <c r="CAE53" s="467"/>
      <c r="CAF53" s="467"/>
      <c r="CAG53" s="467"/>
      <c r="CAH53" s="467"/>
      <c r="CAI53" s="467"/>
      <c r="CAJ53" s="467"/>
      <c r="CAK53" s="467"/>
      <c r="CAL53" s="467"/>
      <c r="CAM53" s="467"/>
      <c r="CAN53" s="467"/>
      <c r="CAO53" s="467"/>
      <c r="CAP53" s="467"/>
      <c r="CAQ53" s="467"/>
      <c r="CAR53" s="467"/>
      <c r="CAS53" s="467"/>
      <c r="CAT53" s="467"/>
      <c r="CAU53" s="467"/>
      <c r="CAV53" s="467"/>
      <c r="CAW53" s="467"/>
      <c r="CAX53" s="467"/>
      <c r="CAY53" s="467"/>
      <c r="CAZ53" s="467"/>
      <c r="CBA53" s="467"/>
      <c r="CBB53" s="467"/>
      <c r="CBC53" s="467"/>
      <c r="CBD53" s="467"/>
      <c r="CBE53" s="467"/>
      <c r="CBF53" s="467"/>
      <c r="CBG53" s="467"/>
      <c r="CBH53" s="467"/>
      <c r="CBI53" s="467"/>
      <c r="CBJ53" s="467"/>
      <c r="CBK53" s="467"/>
      <c r="CBL53" s="467"/>
      <c r="CBM53" s="467"/>
      <c r="CBN53" s="467"/>
      <c r="CBO53" s="467"/>
      <c r="CBP53" s="467"/>
      <c r="CBQ53" s="467"/>
      <c r="CBR53" s="467"/>
      <c r="CBS53" s="467"/>
      <c r="CBT53" s="467"/>
      <c r="CBU53" s="467"/>
      <c r="CBV53" s="467"/>
      <c r="CBW53" s="467"/>
      <c r="CBX53" s="467"/>
      <c r="CBY53" s="467"/>
      <c r="CBZ53" s="467"/>
      <c r="CCA53" s="467"/>
      <c r="CCB53" s="467"/>
      <c r="CCC53" s="467"/>
      <c r="CCD53" s="467"/>
      <c r="CCE53" s="467"/>
      <c r="CCF53" s="467"/>
      <c r="CCG53" s="467"/>
      <c r="CCH53" s="467"/>
      <c r="CCI53" s="467"/>
      <c r="CCJ53" s="467"/>
      <c r="CCK53" s="467"/>
      <c r="CCL53" s="467"/>
      <c r="CCM53" s="467"/>
      <c r="CCN53" s="467"/>
      <c r="CCO53" s="467"/>
      <c r="CCP53" s="467"/>
      <c r="CCQ53" s="467"/>
      <c r="CCR53" s="467"/>
      <c r="CCS53" s="467"/>
      <c r="CCT53" s="467"/>
      <c r="CCU53" s="467"/>
      <c r="CCV53" s="467"/>
      <c r="CCW53" s="467"/>
      <c r="CCX53" s="467"/>
      <c r="CCY53" s="467"/>
      <c r="CCZ53" s="467"/>
      <c r="CDA53" s="467"/>
      <c r="CDB53" s="467"/>
      <c r="CDC53" s="467"/>
      <c r="CDD53" s="467"/>
      <c r="CDE53" s="467"/>
      <c r="CDF53" s="467"/>
      <c r="CDG53" s="467"/>
      <c r="CDH53" s="467"/>
      <c r="CDI53" s="467"/>
      <c r="CDJ53" s="467"/>
      <c r="CDK53" s="467"/>
      <c r="CDL53" s="467"/>
      <c r="CDM53" s="467"/>
      <c r="CDN53" s="467"/>
      <c r="CDO53" s="467"/>
      <c r="CDP53" s="467"/>
      <c r="CDQ53" s="467"/>
      <c r="CDR53" s="467"/>
      <c r="CDS53" s="467"/>
      <c r="CDT53" s="467"/>
      <c r="CDU53" s="467"/>
      <c r="CDV53" s="467"/>
      <c r="CDW53" s="467"/>
      <c r="CDX53" s="467"/>
      <c r="CDY53" s="467"/>
      <c r="CDZ53" s="467"/>
      <c r="CEA53" s="467"/>
      <c r="CEB53" s="467"/>
      <c r="CEC53" s="467"/>
      <c r="CED53" s="467"/>
      <c r="CEE53" s="467"/>
      <c r="CEF53" s="467"/>
      <c r="CEG53" s="467"/>
      <c r="CEH53" s="467"/>
      <c r="CEI53" s="467"/>
      <c r="CEJ53" s="467"/>
      <c r="CEK53" s="467"/>
      <c r="CEL53" s="467"/>
      <c r="CEM53" s="467"/>
      <c r="CEN53" s="467"/>
      <c r="CEO53" s="467"/>
      <c r="CEP53" s="467"/>
      <c r="CEQ53" s="467"/>
      <c r="CER53" s="467"/>
      <c r="CES53" s="467"/>
      <c r="CET53" s="467"/>
      <c r="CEU53" s="467"/>
      <c r="CEV53" s="467"/>
      <c r="CEW53" s="467"/>
      <c r="CEX53" s="467"/>
      <c r="CEY53" s="467"/>
      <c r="CEZ53" s="467"/>
      <c r="CFA53" s="467"/>
      <c r="CFB53" s="467"/>
      <c r="CFC53" s="467"/>
      <c r="CFD53" s="467"/>
      <c r="CFE53" s="467"/>
      <c r="CFF53" s="467"/>
      <c r="CFG53" s="467"/>
      <c r="CFH53" s="467"/>
      <c r="CFI53" s="467"/>
      <c r="CFJ53" s="467"/>
      <c r="CFK53" s="467"/>
      <c r="CFL53" s="467"/>
      <c r="CFM53" s="467"/>
      <c r="CFN53" s="467"/>
      <c r="CFO53" s="467"/>
      <c r="CFP53" s="467"/>
      <c r="CFQ53" s="467"/>
      <c r="CFR53" s="467"/>
      <c r="CFS53" s="467"/>
      <c r="CFT53" s="467"/>
      <c r="CFU53" s="467"/>
      <c r="CFV53" s="467"/>
      <c r="CFW53" s="467"/>
      <c r="CFX53" s="467"/>
      <c r="CFY53" s="467"/>
      <c r="CFZ53" s="467"/>
      <c r="CGA53" s="467"/>
      <c r="CGB53" s="467"/>
      <c r="CGC53" s="467"/>
      <c r="CGD53" s="467"/>
      <c r="CGE53" s="467"/>
      <c r="CGF53" s="467"/>
      <c r="CGG53" s="467"/>
      <c r="CGH53" s="467"/>
      <c r="CGI53" s="467"/>
      <c r="CGJ53" s="467"/>
      <c r="CGK53" s="467"/>
      <c r="CGL53" s="467"/>
      <c r="CGM53" s="467"/>
      <c r="CGN53" s="467"/>
      <c r="CGO53" s="467"/>
      <c r="CGP53" s="467"/>
      <c r="CGQ53" s="467"/>
      <c r="CGR53" s="467"/>
      <c r="CGS53" s="467"/>
      <c r="CGT53" s="467"/>
      <c r="CGU53" s="467"/>
      <c r="CGV53" s="467"/>
      <c r="CGW53" s="467"/>
      <c r="CGX53" s="467"/>
      <c r="CGY53" s="467"/>
      <c r="CGZ53" s="467"/>
      <c r="CHA53" s="467"/>
      <c r="CHB53" s="467"/>
      <c r="CHC53" s="467"/>
      <c r="CHD53" s="467"/>
      <c r="CHE53" s="467"/>
      <c r="CHF53" s="467"/>
      <c r="CHG53" s="467"/>
      <c r="CHH53" s="467"/>
      <c r="CHI53" s="467"/>
      <c r="CHJ53" s="467"/>
      <c r="CHK53" s="467"/>
      <c r="CHL53" s="467"/>
      <c r="CHM53" s="467"/>
      <c r="CHN53" s="467"/>
      <c r="CHO53" s="467"/>
      <c r="CHP53" s="467"/>
      <c r="CHQ53" s="467"/>
      <c r="CHR53" s="467"/>
      <c r="CHS53" s="467"/>
      <c r="CHT53" s="467"/>
      <c r="CHU53" s="467"/>
      <c r="CHV53" s="467"/>
      <c r="CHW53" s="467"/>
      <c r="CHX53" s="467"/>
      <c r="CHY53" s="467"/>
      <c r="CHZ53" s="467"/>
      <c r="CIA53" s="467"/>
      <c r="CIB53" s="467"/>
      <c r="CIC53" s="467"/>
      <c r="CID53" s="467"/>
      <c r="CIE53" s="467"/>
      <c r="CIF53" s="467"/>
      <c r="CIG53" s="467"/>
      <c r="CIH53" s="467"/>
      <c r="CII53" s="467"/>
      <c r="CIJ53" s="467"/>
      <c r="CIK53" s="467"/>
      <c r="CIL53" s="467"/>
      <c r="CIM53" s="467"/>
      <c r="CIN53" s="467"/>
      <c r="CIO53" s="467"/>
      <c r="CIP53" s="467"/>
      <c r="CIQ53" s="467"/>
      <c r="CIR53" s="467"/>
      <c r="CIS53" s="467"/>
      <c r="CIT53" s="467"/>
      <c r="CIU53" s="467"/>
      <c r="CIV53" s="467"/>
      <c r="CIW53" s="467"/>
      <c r="CIX53" s="467"/>
      <c r="CIY53" s="467"/>
      <c r="CIZ53" s="467"/>
      <c r="CJA53" s="467"/>
      <c r="CJB53" s="467"/>
      <c r="CJC53" s="467"/>
      <c r="CJD53" s="467"/>
      <c r="CJE53" s="467"/>
      <c r="CJF53" s="467"/>
      <c r="CJG53" s="467"/>
      <c r="CJH53" s="467"/>
      <c r="CJI53" s="467"/>
      <c r="CJJ53" s="467"/>
      <c r="CJK53" s="467"/>
      <c r="CJL53" s="467"/>
      <c r="CJM53" s="467"/>
      <c r="CJN53" s="467"/>
      <c r="CJO53" s="467"/>
      <c r="CJP53" s="467"/>
      <c r="CJQ53" s="467"/>
      <c r="CJR53" s="467"/>
      <c r="CJS53" s="467"/>
      <c r="CJT53" s="467"/>
      <c r="CJU53" s="467"/>
      <c r="CJV53" s="467"/>
      <c r="CJW53" s="467"/>
      <c r="CJX53" s="467"/>
      <c r="CJY53" s="467"/>
      <c r="CJZ53" s="467"/>
      <c r="CKA53" s="467"/>
      <c r="CKB53" s="467"/>
      <c r="CKC53" s="467"/>
      <c r="CKD53" s="467"/>
      <c r="CKE53" s="467"/>
      <c r="CKF53" s="467"/>
      <c r="CKG53" s="467"/>
      <c r="CKH53" s="467"/>
      <c r="CKI53" s="467"/>
      <c r="CKJ53" s="467"/>
      <c r="CKK53" s="467"/>
      <c r="CKL53" s="467"/>
      <c r="CKM53" s="467"/>
      <c r="CKN53" s="467"/>
      <c r="CKO53" s="467"/>
      <c r="CKP53" s="467"/>
      <c r="CKQ53" s="467"/>
      <c r="CKR53" s="467"/>
      <c r="CKS53" s="467"/>
      <c r="CKT53" s="467"/>
      <c r="CKU53" s="467"/>
      <c r="CKV53" s="467"/>
      <c r="CKW53" s="467"/>
      <c r="CKX53" s="467"/>
      <c r="CKY53" s="467"/>
      <c r="CKZ53" s="467"/>
      <c r="CLA53" s="467"/>
      <c r="CLB53" s="467"/>
      <c r="CLC53" s="467"/>
      <c r="CLD53" s="467"/>
      <c r="CLE53" s="467"/>
      <c r="CLF53" s="467"/>
      <c r="CLG53" s="467"/>
      <c r="CLH53" s="467"/>
      <c r="CLI53" s="467"/>
      <c r="CLJ53" s="467"/>
      <c r="CLK53" s="467"/>
      <c r="CLL53" s="467"/>
      <c r="CLM53" s="467"/>
      <c r="CLN53" s="467"/>
      <c r="CLO53" s="467"/>
      <c r="CLP53" s="467"/>
      <c r="CLQ53" s="467"/>
      <c r="CLR53" s="467"/>
      <c r="CLS53" s="467"/>
      <c r="CLT53" s="467"/>
      <c r="CLU53" s="467"/>
      <c r="CLV53" s="467"/>
      <c r="CLW53" s="467"/>
      <c r="CLX53" s="467"/>
      <c r="CLY53" s="467"/>
      <c r="CLZ53" s="467"/>
      <c r="CMA53" s="467"/>
      <c r="CMB53" s="467"/>
      <c r="CMC53" s="467"/>
      <c r="CMD53" s="467"/>
      <c r="CME53" s="467"/>
      <c r="CMF53" s="467"/>
      <c r="CMG53" s="467"/>
      <c r="CMH53" s="467"/>
      <c r="CMI53" s="467"/>
      <c r="CMJ53" s="467"/>
      <c r="CMK53" s="467"/>
      <c r="CML53" s="467"/>
      <c r="CMM53" s="467"/>
      <c r="CMN53" s="467"/>
      <c r="CMO53" s="467"/>
      <c r="CMP53" s="467"/>
      <c r="CMQ53" s="467"/>
      <c r="CMR53" s="467"/>
      <c r="CMS53" s="467"/>
      <c r="CMT53" s="467"/>
      <c r="CMU53" s="467"/>
      <c r="CMV53" s="467"/>
      <c r="CMW53" s="467"/>
      <c r="CMX53" s="467"/>
      <c r="CMY53" s="467"/>
      <c r="CMZ53" s="467"/>
      <c r="CNA53" s="467"/>
      <c r="CNB53" s="467"/>
      <c r="CNC53" s="467"/>
      <c r="CND53" s="467"/>
      <c r="CNE53" s="467"/>
      <c r="CNF53" s="467"/>
      <c r="CNG53" s="467"/>
      <c r="CNH53" s="467"/>
      <c r="CNI53" s="467"/>
      <c r="CNJ53" s="467"/>
      <c r="CNK53" s="467"/>
      <c r="CNL53" s="467"/>
      <c r="CNM53" s="467"/>
      <c r="CNN53" s="467"/>
      <c r="CNO53" s="467"/>
      <c r="CNP53" s="467"/>
      <c r="CNQ53" s="467"/>
      <c r="CNR53" s="467"/>
      <c r="CNS53" s="467"/>
      <c r="CNT53" s="467"/>
      <c r="CNU53" s="467"/>
      <c r="CNV53" s="467"/>
      <c r="CNW53" s="467"/>
      <c r="CNX53" s="467"/>
      <c r="CNY53" s="467"/>
      <c r="CNZ53" s="467"/>
      <c r="COA53" s="467"/>
      <c r="COB53" s="467"/>
      <c r="COC53" s="467"/>
      <c r="COD53" s="467"/>
      <c r="COE53" s="467"/>
      <c r="COF53" s="467"/>
      <c r="COG53" s="467"/>
      <c r="COH53" s="467"/>
      <c r="COI53" s="467"/>
      <c r="COJ53" s="467"/>
      <c r="COK53" s="467"/>
      <c r="COL53" s="467"/>
      <c r="COM53" s="467"/>
      <c r="CON53" s="467"/>
      <c r="COO53" s="467"/>
      <c r="COP53" s="467"/>
      <c r="COQ53" s="467"/>
      <c r="COR53" s="467"/>
      <c r="COS53" s="467"/>
      <c r="COT53" s="467"/>
      <c r="COU53" s="467"/>
      <c r="COV53" s="467"/>
      <c r="COW53" s="467"/>
      <c r="COX53" s="467"/>
      <c r="COY53" s="467"/>
      <c r="COZ53" s="467"/>
      <c r="CPA53" s="467"/>
      <c r="CPB53" s="467"/>
      <c r="CPC53" s="467"/>
      <c r="CPD53" s="467"/>
      <c r="CPE53" s="467"/>
      <c r="CPF53" s="467"/>
      <c r="CPG53" s="467"/>
      <c r="CPH53" s="467"/>
      <c r="CPI53" s="467"/>
      <c r="CPJ53" s="467"/>
      <c r="CPK53" s="467"/>
      <c r="CPL53" s="467"/>
      <c r="CPM53" s="467"/>
      <c r="CPN53" s="467"/>
      <c r="CPO53" s="467"/>
      <c r="CPP53" s="467"/>
      <c r="CPQ53" s="467"/>
      <c r="CPR53" s="467"/>
      <c r="CPS53" s="467"/>
      <c r="CPT53" s="467"/>
      <c r="CPU53" s="467"/>
      <c r="CPV53" s="467"/>
      <c r="CPW53" s="467"/>
      <c r="CPX53" s="467"/>
      <c r="CPY53" s="467"/>
      <c r="CPZ53" s="467"/>
      <c r="CQA53" s="467"/>
      <c r="CQB53" s="467"/>
      <c r="CQC53" s="467"/>
      <c r="CQD53" s="467"/>
      <c r="CQE53" s="467"/>
      <c r="CQF53" s="467"/>
      <c r="CQG53" s="467"/>
      <c r="CQH53" s="467"/>
      <c r="CQI53" s="467"/>
      <c r="CQJ53" s="467"/>
      <c r="CQK53" s="467"/>
      <c r="CQL53" s="467"/>
      <c r="CQM53" s="467"/>
      <c r="CQN53" s="467"/>
      <c r="CQO53" s="467"/>
      <c r="CQP53" s="467"/>
      <c r="CQQ53" s="467"/>
      <c r="CQR53" s="467"/>
      <c r="CQS53" s="467"/>
      <c r="CQT53" s="467"/>
      <c r="CQU53" s="467"/>
      <c r="CQV53" s="467"/>
      <c r="CQW53" s="467"/>
      <c r="CQX53" s="467"/>
      <c r="CQY53" s="467"/>
      <c r="CQZ53" s="467"/>
      <c r="CRA53" s="467"/>
      <c r="CRB53" s="467"/>
      <c r="CRC53" s="467"/>
      <c r="CRD53" s="467"/>
      <c r="CRE53" s="467"/>
      <c r="CRF53" s="467"/>
      <c r="CRG53" s="467"/>
      <c r="CRH53" s="467"/>
      <c r="CRI53" s="467"/>
      <c r="CRJ53" s="467"/>
      <c r="CRK53" s="467"/>
      <c r="CRL53" s="467"/>
      <c r="CRM53" s="467"/>
      <c r="CRN53" s="467"/>
      <c r="CRO53" s="467"/>
      <c r="CRP53" s="467"/>
      <c r="CRQ53" s="467"/>
      <c r="CRR53" s="467"/>
      <c r="CRS53" s="467"/>
      <c r="CRT53" s="467"/>
      <c r="CRU53" s="467"/>
      <c r="CRV53" s="467"/>
      <c r="CRW53" s="467"/>
      <c r="CRX53" s="467"/>
      <c r="CRY53" s="467"/>
      <c r="CRZ53" s="467"/>
      <c r="CSA53" s="467"/>
      <c r="CSB53" s="467"/>
      <c r="CSC53" s="467"/>
      <c r="CSD53" s="467"/>
      <c r="CSE53" s="467"/>
      <c r="CSF53" s="467"/>
      <c r="CSG53" s="467"/>
      <c r="CSH53" s="467"/>
      <c r="CSI53" s="467"/>
      <c r="CSJ53" s="467"/>
      <c r="CSK53" s="467"/>
      <c r="CSL53" s="467"/>
      <c r="CSM53" s="467"/>
      <c r="CSN53" s="467"/>
      <c r="CSO53" s="467"/>
      <c r="CSP53" s="467"/>
      <c r="CSQ53" s="467"/>
      <c r="CSR53" s="467"/>
      <c r="CSS53" s="467"/>
      <c r="CST53" s="467"/>
      <c r="CSU53" s="467"/>
      <c r="CSV53" s="467"/>
      <c r="CSW53" s="467"/>
      <c r="CSX53" s="467"/>
      <c r="CSY53" s="467"/>
      <c r="CSZ53" s="467"/>
      <c r="CTA53" s="467"/>
      <c r="CTB53" s="467"/>
      <c r="CTC53" s="467"/>
      <c r="CTD53" s="467"/>
      <c r="CTE53" s="467"/>
      <c r="CTF53" s="467"/>
      <c r="CTG53" s="467"/>
      <c r="CTH53" s="467"/>
      <c r="CTI53" s="467"/>
      <c r="CTJ53" s="467"/>
      <c r="CTK53" s="467"/>
      <c r="CTL53" s="467"/>
      <c r="CTM53" s="467"/>
      <c r="CTN53" s="467"/>
      <c r="CTO53" s="467"/>
      <c r="CTP53" s="467"/>
      <c r="CTQ53" s="467"/>
      <c r="CTR53" s="467"/>
      <c r="CTS53" s="467"/>
      <c r="CTT53" s="467"/>
      <c r="CTU53" s="467"/>
      <c r="CTV53" s="467"/>
      <c r="CTW53" s="467"/>
      <c r="CTX53" s="467"/>
      <c r="CTY53" s="467"/>
      <c r="CTZ53" s="467"/>
      <c r="CUA53" s="467"/>
      <c r="CUB53" s="467"/>
      <c r="CUC53" s="467"/>
      <c r="CUD53" s="467"/>
      <c r="CUE53" s="467"/>
      <c r="CUF53" s="467"/>
      <c r="CUG53" s="467"/>
      <c r="CUH53" s="467"/>
      <c r="CUI53" s="467"/>
      <c r="CUJ53" s="467"/>
      <c r="CUK53" s="467"/>
      <c r="CUL53" s="467"/>
      <c r="CUM53" s="467"/>
      <c r="CUN53" s="467"/>
      <c r="CUO53" s="467"/>
      <c r="CUP53" s="467"/>
      <c r="CUQ53" s="467"/>
      <c r="CUR53" s="467"/>
      <c r="CUS53" s="467"/>
      <c r="CUT53" s="467"/>
      <c r="CUU53" s="467"/>
      <c r="CUV53" s="467"/>
      <c r="CUW53" s="467"/>
      <c r="CUX53" s="467"/>
      <c r="CUY53" s="467"/>
      <c r="CUZ53" s="467"/>
      <c r="CVA53" s="467"/>
      <c r="CVB53" s="467"/>
      <c r="CVC53" s="467"/>
      <c r="CVD53" s="467"/>
      <c r="CVE53" s="467"/>
      <c r="CVF53" s="467"/>
      <c r="CVG53" s="467"/>
      <c r="CVH53" s="467"/>
      <c r="CVI53" s="467"/>
      <c r="CVJ53" s="467"/>
      <c r="CVK53" s="467"/>
      <c r="CVL53" s="467"/>
      <c r="CVM53" s="467"/>
      <c r="CVN53" s="467"/>
      <c r="CVO53" s="467"/>
      <c r="CVP53" s="467"/>
      <c r="CVQ53" s="467"/>
      <c r="CVR53" s="467"/>
      <c r="CVS53" s="467"/>
      <c r="CVT53" s="467"/>
      <c r="CVU53" s="467"/>
      <c r="CVV53" s="467"/>
      <c r="CVW53" s="467"/>
      <c r="CVX53" s="467"/>
      <c r="CVY53" s="467"/>
      <c r="CVZ53" s="467"/>
      <c r="CWA53" s="467"/>
      <c r="CWB53" s="467"/>
      <c r="CWC53" s="467"/>
      <c r="CWD53" s="467"/>
      <c r="CWE53" s="467"/>
      <c r="CWF53" s="467"/>
      <c r="CWG53" s="467"/>
      <c r="CWH53" s="467"/>
      <c r="CWI53" s="467"/>
      <c r="CWJ53" s="467"/>
      <c r="CWK53" s="467"/>
      <c r="CWL53" s="467"/>
      <c r="CWM53" s="467"/>
      <c r="CWN53" s="467"/>
      <c r="CWO53" s="467"/>
      <c r="CWP53" s="467"/>
      <c r="CWQ53" s="467"/>
      <c r="CWR53" s="467"/>
      <c r="CWS53" s="467"/>
      <c r="CWT53" s="467"/>
      <c r="CWU53" s="467"/>
      <c r="CWV53" s="467"/>
      <c r="CWW53" s="467"/>
      <c r="CWX53" s="467"/>
      <c r="CWY53" s="467"/>
      <c r="CWZ53" s="467"/>
      <c r="CXA53" s="467"/>
      <c r="CXB53" s="467"/>
      <c r="CXC53" s="467"/>
      <c r="CXD53" s="467"/>
      <c r="CXE53" s="467"/>
      <c r="CXF53" s="467"/>
      <c r="CXG53" s="467"/>
      <c r="CXH53" s="467"/>
      <c r="CXI53" s="467"/>
      <c r="CXJ53" s="467"/>
      <c r="CXK53" s="467"/>
      <c r="CXL53" s="467"/>
      <c r="CXM53" s="467"/>
      <c r="CXN53" s="467"/>
      <c r="CXO53" s="467"/>
      <c r="CXP53" s="467"/>
      <c r="CXQ53" s="467"/>
      <c r="CXR53" s="467"/>
      <c r="CXS53" s="467"/>
      <c r="CXT53" s="467"/>
      <c r="CXU53" s="467"/>
      <c r="CXV53" s="467"/>
      <c r="CXW53" s="467"/>
      <c r="CXX53" s="467"/>
      <c r="CXY53" s="467"/>
      <c r="CXZ53" s="467"/>
      <c r="CYA53" s="467"/>
      <c r="CYB53" s="467"/>
      <c r="CYC53" s="467"/>
      <c r="CYD53" s="467"/>
      <c r="CYE53" s="467"/>
      <c r="CYF53" s="467"/>
      <c r="CYG53" s="467"/>
      <c r="CYH53" s="467"/>
      <c r="CYI53" s="467"/>
      <c r="CYJ53" s="467"/>
      <c r="CYK53" s="467"/>
      <c r="CYL53" s="467"/>
      <c r="CYM53" s="467"/>
      <c r="CYN53" s="467"/>
      <c r="CYO53" s="467"/>
      <c r="CYP53" s="467"/>
      <c r="CYQ53" s="467"/>
      <c r="CYR53" s="467"/>
      <c r="CYS53" s="467"/>
      <c r="CYT53" s="467"/>
      <c r="CYU53" s="467"/>
      <c r="CYV53" s="467"/>
      <c r="CYW53" s="467"/>
      <c r="CYX53" s="467"/>
      <c r="CYY53" s="467"/>
      <c r="CYZ53" s="467"/>
      <c r="CZA53" s="467"/>
      <c r="CZB53" s="467"/>
      <c r="CZC53" s="467"/>
      <c r="CZD53" s="467"/>
      <c r="CZE53" s="467"/>
      <c r="CZF53" s="467"/>
      <c r="CZG53" s="467"/>
      <c r="CZH53" s="467"/>
      <c r="CZI53" s="467"/>
      <c r="CZJ53" s="467"/>
      <c r="CZK53" s="467"/>
      <c r="CZL53" s="467"/>
      <c r="CZM53" s="467"/>
      <c r="CZN53" s="467"/>
      <c r="CZO53" s="467"/>
      <c r="CZP53" s="467"/>
      <c r="CZQ53" s="467"/>
      <c r="CZR53" s="467"/>
      <c r="CZS53" s="467"/>
      <c r="CZT53" s="467"/>
      <c r="CZU53" s="467"/>
      <c r="CZV53" s="467"/>
      <c r="CZW53" s="467"/>
      <c r="CZX53" s="467"/>
      <c r="CZY53" s="467"/>
      <c r="CZZ53" s="467"/>
      <c r="DAA53" s="467"/>
      <c r="DAB53" s="467"/>
      <c r="DAC53" s="467"/>
      <c r="DAD53" s="467"/>
      <c r="DAE53" s="467"/>
      <c r="DAF53" s="467"/>
      <c r="DAG53" s="467"/>
      <c r="DAH53" s="467"/>
      <c r="DAI53" s="467"/>
      <c r="DAJ53" s="467"/>
      <c r="DAK53" s="467"/>
      <c r="DAL53" s="467"/>
      <c r="DAM53" s="467"/>
      <c r="DAN53" s="467"/>
      <c r="DAO53" s="467"/>
      <c r="DAP53" s="467"/>
      <c r="DAQ53" s="467"/>
      <c r="DAR53" s="467"/>
      <c r="DAS53" s="467"/>
      <c r="DAT53" s="467"/>
      <c r="DAU53" s="467"/>
      <c r="DAV53" s="467"/>
      <c r="DAW53" s="467"/>
      <c r="DAX53" s="467"/>
      <c r="DAY53" s="467"/>
      <c r="DAZ53" s="467"/>
      <c r="DBA53" s="467"/>
      <c r="DBB53" s="467"/>
      <c r="DBC53" s="467"/>
      <c r="DBD53" s="467"/>
      <c r="DBE53" s="467"/>
      <c r="DBF53" s="467"/>
      <c r="DBG53" s="467"/>
      <c r="DBH53" s="467"/>
      <c r="DBI53" s="467"/>
      <c r="DBJ53" s="467"/>
      <c r="DBK53" s="467"/>
      <c r="DBL53" s="467"/>
      <c r="DBM53" s="467"/>
      <c r="DBN53" s="467"/>
      <c r="DBO53" s="467"/>
      <c r="DBP53" s="467"/>
      <c r="DBQ53" s="467"/>
      <c r="DBR53" s="467"/>
      <c r="DBS53" s="467"/>
      <c r="DBT53" s="467"/>
      <c r="DBU53" s="467"/>
      <c r="DBV53" s="467"/>
      <c r="DBW53" s="467"/>
      <c r="DBX53" s="467"/>
      <c r="DBY53" s="467"/>
      <c r="DBZ53" s="467"/>
      <c r="DCA53" s="467"/>
      <c r="DCB53" s="467"/>
      <c r="DCC53" s="467"/>
      <c r="DCD53" s="467"/>
      <c r="DCE53" s="467"/>
      <c r="DCF53" s="467"/>
      <c r="DCG53" s="467"/>
      <c r="DCH53" s="467"/>
      <c r="DCI53" s="467"/>
      <c r="DCJ53" s="467"/>
      <c r="DCK53" s="467"/>
      <c r="DCL53" s="467"/>
      <c r="DCM53" s="467"/>
      <c r="DCN53" s="467"/>
      <c r="DCO53" s="467"/>
      <c r="DCP53" s="467"/>
      <c r="DCQ53" s="467"/>
      <c r="DCR53" s="467"/>
      <c r="DCS53" s="467"/>
      <c r="DCT53" s="467"/>
      <c r="DCU53" s="467"/>
      <c r="DCV53" s="467"/>
      <c r="DCW53" s="467"/>
      <c r="DCX53" s="467"/>
      <c r="DCY53" s="467"/>
      <c r="DCZ53" s="467"/>
      <c r="DDA53" s="467"/>
      <c r="DDB53" s="467"/>
      <c r="DDC53" s="467"/>
      <c r="DDD53" s="467"/>
      <c r="DDE53" s="467"/>
      <c r="DDF53" s="467"/>
      <c r="DDG53" s="467"/>
      <c r="DDH53" s="467"/>
      <c r="DDI53" s="467"/>
      <c r="DDJ53" s="467"/>
      <c r="DDK53" s="467"/>
      <c r="DDL53" s="467"/>
      <c r="DDM53" s="467"/>
      <c r="DDN53" s="467"/>
      <c r="DDO53" s="467"/>
      <c r="DDP53" s="467"/>
      <c r="DDQ53" s="467"/>
      <c r="DDR53" s="467"/>
      <c r="DDS53" s="467"/>
      <c r="DDT53" s="467"/>
      <c r="DDU53" s="467"/>
      <c r="DDV53" s="467"/>
      <c r="DDW53" s="467"/>
      <c r="DDX53" s="467"/>
      <c r="DDY53" s="467"/>
      <c r="DDZ53" s="467"/>
      <c r="DEA53" s="467"/>
      <c r="DEB53" s="467"/>
      <c r="DEC53" s="467"/>
      <c r="DED53" s="467"/>
      <c r="DEE53" s="467"/>
      <c r="DEF53" s="467"/>
      <c r="DEG53" s="467"/>
      <c r="DEH53" s="467"/>
      <c r="DEI53" s="467"/>
      <c r="DEJ53" s="467"/>
      <c r="DEK53" s="467"/>
      <c r="DEL53" s="467"/>
      <c r="DEM53" s="467"/>
      <c r="DEN53" s="467"/>
      <c r="DEO53" s="467"/>
      <c r="DEP53" s="467"/>
      <c r="DEQ53" s="467"/>
      <c r="DER53" s="467"/>
      <c r="DES53" s="467"/>
      <c r="DET53" s="467"/>
      <c r="DEU53" s="467"/>
      <c r="DEV53" s="467"/>
      <c r="DEW53" s="467"/>
      <c r="DEX53" s="467"/>
      <c r="DEY53" s="467"/>
      <c r="DEZ53" s="467"/>
      <c r="DFA53" s="467"/>
      <c r="DFB53" s="467"/>
      <c r="DFC53" s="467"/>
      <c r="DFD53" s="467"/>
      <c r="DFE53" s="467"/>
      <c r="DFF53" s="467"/>
      <c r="DFG53" s="467"/>
      <c r="DFH53" s="467"/>
      <c r="DFI53" s="467"/>
      <c r="DFJ53" s="467"/>
      <c r="DFK53" s="467"/>
      <c r="DFL53" s="467"/>
      <c r="DFM53" s="467"/>
      <c r="DFN53" s="467"/>
      <c r="DFO53" s="467"/>
      <c r="DFP53" s="467"/>
      <c r="DFQ53" s="467"/>
      <c r="DFR53" s="467"/>
      <c r="DFS53" s="467"/>
      <c r="DFT53" s="467"/>
      <c r="DFU53" s="467"/>
      <c r="DFV53" s="467"/>
      <c r="DFW53" s="467"/>
      <c r="DFX53" s="467"/>
      <c r="DFY53" s="467"/>
      <c r="DFZ53" s="467"/>
      <c r="DGA53" s="467"/>
      <c r="DGB53" s="467"/>
      <c r="DGC53" s="467"/>
      <c r="DGD53" s="467"/>
      <c r="DGE53" s="467"/>
      <c r="DGF53" s="467"/>
      <c r="DGG53" s="467"/>
      <c r="DGH53" s="467"/>
      <c r="DGI53" s="467"/>
      <c r="DGJ53" s="467"/>
      <c r="DGK53" s="467"/>
      <c r="DGL53" s="467"/>
      <c r="DGM53" s="467"/>
      <c r="DGN53" s="467"/>
      <c r="DGO53" s="467"/>
      <c r="DGP53" s="467"/>
      <c r="DGQ53" s="467"/>
      <c r="DGR53" s="467"/>
      <c r="DGS53" s="467"/>
      <c r="DGT53" s="467"/>
      <c r="DGU53" s="467"/>
      <c r="DGV53" s="467"/>
      <c r="DGW53" s="467"/>
      <c r="DGX53" s="467"/>
      <c r="DGY53" s="467"/>
      <c r="DGZ53" s="467"/>
      <c r="DHA53" s="467"/>
      <c r="DHB53" s="467"/>
      <c r="DHC53" s="467"/>
      <c r="DHD53" s="467"/>
      <c r="DHE53" s="467"/>
      <c r="DHF53" s="467"/>
      <c r="DHG53" s="467"/>
      <c r="DHH53" s="467"/>
      <c r="DHI53" s="467"/>
      <c r="DHJ53" s="467"/>
      <c r="DHK53" s="467"/>
      <c r="DHL53" s="467"/>
      <c r="DHM53" s="467"/>
      <c r="DHN53" s="467"/>
      <c r="DHO53" s="467"/>
      <c r="DHP53" s="467"/>
      <c r="DHQ53" s="467"/>
      <c r="DHR53" s="467"/>
      <c r="DHS53" s="467"/>
      <c r="DHT53" s="467"/>
      <c r="DHU53" s="467"/>
      <c r="DHV53" s="467"/>
      <c r="DHW53" s="467"/>
      <c r="DHX53" s="467"/>
      <c r="DHY53" s="467"/>
      <c r="DHZ53" s="467"/>
      <c r="DIA53" s="467"/>
      <c r="DIB53" s="467"/>
      <c r="DIC53" s="467"/>
      <c r="DID53" s="467"/>
      <c r="DIE53" s="467"/>
      <c r="DIF53" s="467"/>
      <c r="DIG53" s="467"/>
      <c r="DIH53" s="467"/>
      <c r="DII53" s="467"/>
      <c r="DIJ53" s="467"/>
      <c r="DIK53" s="467"/>
      <c r="DIL53" s="467"/>
      <c r="DIM53" s="467"/>
      <c r="DIN53" s="467"/>
      <c r="DIO53" s="467"/>
      <c r="DIP53" s="467"/>
      <c r="DIQ53" s="467"/>
      <c r="DIR53" s="467"/>
      <c r="DIS53" s="467"/>
      <c r="DIT53" s="467"/>
      <c r="DIU53" s="467"/>
      <c r="DIV53" s="467"/>
      <c r="DIW53" s="467"/>
      <c r="DIX53" s="467"/>
      <c r="DIY53" s="467"/>
      <c r="DIZ53" s="467"/>
      <c r="DJA53" s="467"/>
      <c r="DJB53" s="467"/>
      <c r="DJC53" s="467"/>
      <c r="DJD53" s="467"/>
      <c r="DJE53" s="467"/>
      <c r="DJF53" s="467"/>
      <c r="DJG53" s="467"/>
      <c r="DJH53" s="467"/>
      <c r="DJI53" s="467"/>
      <c r="DJJ53" s="467"/>
      <c r="DJK53" s="467"/>
      <c r="DJL53" s="467"/>
      <c r="DJM53" s="467"/>
      <c r="DJN53" s="467"/>
      <c r="DJO53" s="467"/>
      <c r="DJP53" s="467"/>
      <c r="DJQ53" s="467"/>
      <c r="DJR53" s="467"/>
      <c r="DJS53" s="467"/>
      <c r="DJT53" s="467"/>
      <c r="DJU53" s="467"/>
      <c r="DJV53" s="467"/>
      <c r="DJW53" s="467"/>
      <c r="DJX53" s="467"/>
      <c r="DJY53" s="467"/>
      <c r="DJZ53" s="467"/>
      <c r="DKA53" s="467"/>
      <c r="DKB53" s="467"/>
      <c r="DKC53" s="467"/>
      <c r="DKD53" s="467"/>
      <c r="DKE53" s="467"/>
      <c r="DKF53" s="467"/>
      <c r="DKG53" s="467"/>
      <c r="DKH53" s="467"/>
      <c r="DKI53" s="467"/>
      <c r="DKJ53" s="467"/>
      <c r="DKK53" s="467"/>
      <c r="DKL53" s="467"/>
      <c r="DKM53" s="467"/>
      <c r="DKN53" s="467"/>
      <c r="DKO53" s="467"/>
      <c r="DKP53" s="467"/>
      <c r="DKQ53" s="467"/>
      <c r="DKR53" s="467"/>
      <c r="DKS53" s="467"/>
      <c r="DKT53" s="467"/>
      <c r="DKU53" s="467"/>
      <c r="DKV53" s="467"/>
      <c r="DKW53" s="467"/>
      <c r="DKX53" s="467"/>
      <c r="DKY53" s="467"/>
      <c r="DKZ53" s="467"/>
      <c r="DLA53" s="467"/>
      <c r="DLB53" s="467"/>
      <c r="DLC53" s="467"/>
      <c r="DLD53" s="467"/>
      <c r="DLE53" s="467"/>
      <c r="DLF53" s="467"/>
      <c r="DLG53" s="467"/>
      <c r="DLH53" s="467"/>
      <c r="DLI53" s="467"/>
      <c r="DLJ53" s="467"/>
      <c r="DLK53" s="467"/>
      <c r="DLL53" s="467"/>
      <c r="DLM53" s="467"/>
      <c r="DLN53" s="467"/>
      <c r="DLO53" s="467"/>
      <c r="DLP53" s="467"/>
      <c r="DLQ53" s="467"/>
      <c r="DLR53" s="467"/>
      <c r="DLS53" s="467"/>
      <c r="DLT53" s="467"/>
      <c r="DLU53" s="467"/>
      <c r="DLV53" s="467"/>
      <c r="DLW53" s="467"/>
      <c r="DLX53" s="467"/>
      <c r="DLY53" s="467"/>
      <c r="DLZ53" s="467"/>
      <c r="DMA53" s="467"/>
      <c r="DMB53" s="467"/>
      <c r="DMC53" s="467"/>
      <c r="DMD53" s="467"/>
      <c r="DME53" s="467"/>
      <c r="DMF53" s="467"/>
      <c r="DMG53" s="467"/>
      <c r="DMH53" s="467"/>
      <c r="DMI53" s="467"/>
      <c r="DMJ53" s="467"/>
      <c r="DMK53" s="467"/>
      <c r="DML53" s="467"/>
      <c r="DMM53" s="467"/>
      <c r="DMN53" s="467"/>
      <c r="DMO53" s="467"/>
      <c r="DMP53" s="467"/>
      <c r="DMQ53" s="467"/>
      <c r="DMR53" s="467"/>
      <c r="DMS53" s="467"/>
      <c r="DMT53" s="467"/>
      <c r="DMU53" s="467"/>
      <c r="DMV53" s="467"/>
      <c r="DMW53" s="467"/>
      <c r="DMX53" s="467"/>
      <c r="DMY53" s="467"/>
      <c r="DMZ53" s="467"/>
      <c r="DNA53" s="467"/>
      <c r="DNB53" s="467"/>
      <c r="DNC53" s="467"/>
      <c r="DND53" s="467"/>
      <c r="DNE53" s="467"/>
      <c r="DNF53" s="467"/>
      <c r="DNG53" s="467"/>
      <c r="DNH53" s="467"/>
      <c r="DNI53" s="467"/>
      <c r="DNJ53" s="467"/>
      <c r="DNK53" s="467"/>
      <c r="DNL53" s="467"/>
      <c r="DNM53" s="467"/>
      <c r="DNN53" s="467"/>
      <c r="DNO53" s="467"/>
      <c r="DNP53" s="467"/>
      <c r="DNQ53" s="467"/>
      <c r="DNR53" s="467"/>
      <c r="DNS53" s="467"/>
      <c r="DNT53" s="467"/>
      <c r="DNU53" s="467"/>
      <c r="DNV53" s="467"/>
      <c r="DNW53" s="467"/>
      <c r="DNX53" s="467"/>
      <c r="DNY53" s="467"/>
      <c r="DNZ53" s="467"/>
      <c r="DOA53" s="467"/>
      <c r="DOB53" s="467"/>
      <c r="DOC53" s="467"/>
      <c r="DOD53" s="467"/>
      <c r="DOE53" s="467"/>
      <c r="DOF53" s="467"/>
      <c r="DOG53" s="467"/>
      <c r="DOH53" s="467"/>
      <c r="DOI53" s="467"/>
      <c r="DOJ53" s="467"/>
      <c r="DOK53" s="467"/>
      <c r="DOL53" s="467"/>
      <c r="DOM53" s="467"/>
      <c r="DON53" s="467"/>
      <c r="DOO53" s="467"/>
      <c r="DOP53" s="467"/>
      <c r="DOQ53" s="467"/>
      <c r="DOR53" s="467"/>
      <c r="DOS53" s="467"/>
      <c r="DOT53" s="467"/>
      <c r="DOU53" s="467"/>
      <c r="DOV53" s="467"/>
      <c r="DOW53" s="467"/>
      <c r="DOX53" s="467"/>
      <c r="DOY53" s="467"/>
      <c r="DOZ53" s="467"/>
      <c r="DPA53" s="467"/>
      <c r="DPB53" s="467"/>
      <c r="DPC53" s="467"/>
      <c r="DPD53" s="467"/>
      <c r="DPE53" s="467"/>
      <c r="DPF53" s="467"/>
      <c r="DPG53" s="467"/>
      <c r="DPH53" s="467"/>
      <c r="DPI53" s="467"/>
      <c r="DPJ53" s="467"/>
      <c r="DPK53" s="467"/>
      <c r="DPL53" s="467"/>
      <c r="DPM53" s="467"/>
      <c r="DPN53" s="467"/>
      <c r="DPO53" s="467"/>
      <c r="DPP53" s="467"/>
      <c r="DPQ53" s="467"/>
      <c r="DPR53" s="467"/>
      <c r="DPS53" s="467"/>
      <c r="DPT53" s="467"/>
      <c r="DPU53" s="467"/>
      <c r="DPV53" s="467"/>
      <c r="DPW53" s="467"/>
      <c r="DPX53" s="467"/>
      <c r="DPY53" s="467"/>
      <c r="DPZ53" s="467"/>
      <c r="DQA53" s="467"/>
      <c r="DQB53" s="467"/>
      <c r="DQC53" s="467"/>
      <c r="DQD53" s="467"/>
      <c r="DQE53" s="467"/>
      <c r="DQF53" s="467"/>
      <c r="DQG53" s="467"/>
      <c r="DQH53" s="467"/>
      <c r="DQI53" s="467"/>
      <c r="DQJ53" s="467"/>
      <c r="DQK53" s="467"/>
      <c r="DQL53" s="467"/>
      <c r="DQM53" s="467"/>
      <c r="DQN53" s="467"/>
      <c r="DQO53" s="467"/>
      <c r="DQP53" s="467"/>
      <c r="DQQ53" s="467"/>
      <c r="DQR53" s="467"/>
      <c r="DQS53" s="467"/>
      <c r="DQT53" s="467"/>
      <c r="DQU53" s="467"/>
      <c r="DQV53" s="467"/>
      <c r="DQW53" s="467"/>
      <c r="DQX53" s="467"/>
      <c r="DQY53" s="467"/>
      <c r="DQZ53" s="467"/>
      <c r="DRA53" s="467"/>
      <c r="DRB53" s="467"/>
      <c r="DRC53" s="467"/>
      <c r="DRD53" s="467"/>
      <c r="DRE53" s="467"/>
      <c r="DRF53" s="467"/>
      <c r="DRG53" s="467"/>
      <c r="DRH53" s="467"/>
      <c r="DRI53" s="467"/>
      <c r="DRJ53" s="467"/>
      <c r="DRK53" s="467"/>
      <c r="DRL53" s="467"/>
      <c r="DRM53" s="467"/>
      <c r="DRN53" s="467"/>
      <c r="DRO53" s="467"/>
      <c r="DRP53" s="467"/>
      <c r="DRQ53" s="467"/>
      <c r="DRR53" s="467"/>
      <c r="DRS53" s="467"/>
      <c r="DRT53" s="467"/>
      <c r="DRU53" s="467"/>
      <c r="DRV53" s="467"/>
      <c r="DRW53" s="467"/>
      <c r="DRX53" s="467"/>
      <c r="DRY53" s="467"/>
      <c r="DRZ53" s="467"/>
      <c r="DSA53" s="467"/>
      <c r="DSB53" s="467"/>
      <c r="DSC53" s="467"/>
      <c r="DSD53" s="467"/>
      <c r="DSE53" s="467"/>
      <c r="DSF53" s="467"/>
      <c r="DSG53" s="467"/>
      <c r="DSH53" s="467"/>
      <c r="DSI53" s="467"/>
      <c r="DSJ53" s="467"/>
      <c r="DSK53" s="467"/>
      <c r="DSL53" s="467"/>
      <c r="DSM53" s="467"/>
      <c r="DSN53" s="467"/>
      <c r="DSO53" s="467"/>
      <c r="DSP53" s="467"/>
      <c r="DSQ53" s="467"/>
      <c r="DSR53" s="467"/>
      <c r="DSS53" s="467"/>
      <c r="DST53" s="467"/>
      <c r="DSU53" s="467"/>
      <c r="DSV53" s="467"/>
      <c r="DSW53" s="467"/>
      <c r="DSX53" s="467"/>
      <c r="DSY53" s="467"/>
      <c r="DSZ53" s="467"/>
      <c r="DTA53" s="467"/>
      <c r="DTB53" s="467"/>
      <c r="DTC53" s="467"/>
      <c r="DTD53" s="467"/>
      <c r="DTE53" s="467"/>
      <c r="DTF53" s="467"/>
      <c r="DTG53" s="467"/>
      <c r="DTH53" s="467"/>
      <c r="DTI53" s="467"/>
      <c r="DTJ53" s="467"/>
      <c r="DTK53" s="467"/>
      <c r="DTL53" s="467"/>
      <c r="DTM53" s="467"/>
      <c r="DTN53" s="467"/>
      <c r="DTO53" s="467"/>
      <c r="DTP53" s="467"/>
      <c r="DTQ53" s="467"/>
      <c r="DTR53" s="467"/>
      <c r="DTS53" s="467"/>
      <c r="DTT53" s="467"/>
      <c r="DTU53" s="467"/>
      <c r="DTV53" s="467"/>
      <c r="DTW53" s="467"/>
      <c r="DTX53" s="467"/>
      <c r="DTY53" s="467"/>
      <c r="DTZ53" s="467"/>
      <c r="DUA53" s="467"/>
      <c r="DUB53" s="467"/>
      <c r="DUC53" s="467"/>
      <c r="DUD53" s="467"/>
      <c r="DUE53" s="467"/>
      <c r="DUF53" s="467"/>
      <c r="DUG53" s="467"/>
      <c r="DUH53" s="467"/>
      <c r="DUI53" s="467"/>
      <c r="DUJ53" s="467"/>
      <c r="DUK53" s="467"/>
      <c r="DUL53" s="467"/>
      <c r="DUM53" s="467"/>
      <c r="DUN53" s="467"/>
      <c r="DUO53" s="467"/>
      <c r="DUP53" s="467"/>
      <c r="DUQ53" s="467"/>
      <c r="DUR53" s="467"/>
      <c r="DUS53" s="467"/>
      <c r="DUT53" s="467"/>
      <c r="DUU53" s="467"/>
      <c r="DUV53" s="467"/>
      <c r="DUW53" s="467"/>
      <c r="DUX53" s="467"/>
      <c r="DUY53" s="467"/>
      <c r="DUZ53" s="467"/>
      <c r="DVA53" s="467"/>
      <c r="DVB53" s="467"/>
      <c r="DVC53" s="467"/>
      <c r="DVD53" s="467"/>
      <c r="DVE53" s="467"/>
      <c r="DVF53" s="467"/>
      <c r="DVG53" s="467"/>
      <c r="DVH53" s="467"/>
      <c r="DVI53" s="467"/>
      <c r="DVJ53" s="467"/>
      <c r="DVK53" s="467"/>
      <c r="DVL53" s="467"/>
      <c r="DVM53" s="467"/>
      <c r="DVN53" s="467"/>
      <c r="DVO53" s="467"/>
      <c r="DVP53" s="467"/>
      <c r="DVQ53" s="467"/>
      <c r="DVR53" s="467"/>
      <c r="DVS53" s="467"/>
      <c r="DVT53" s="467"/>
      <c r="DVU53" s="467"/>
      <c r="DVV53" s="467"/>
      <c r="DVW53" s="467"/>
      <c r="DVX53" s="467"/>
      <c r="DVY53" s="467"/>
      <c r="DVZ53" s="467"/>
      <c r="DWA53" s="467"/>
      <c r="DWB53" s="467"/>
      <c r="DWC53" s="467"/>
      <c r="DWD53" s="467"/>
      <c r="DWE53" s="467"/>
      <c r="DWF53" s="467"/>
      <c r="DWG53" s="467"/>
      <c r="DWH53" s="467"/>
      <c r="DWI53" s="467"/>
      <c r="DWJ53" s="467"/>
      <c r="DWK53" s="467"/>
      <c r="DWL53" s="467"/>
      <c r="DWM53" s="467"/>
      <c r="DWN53" s="467"/>
      <c r="DWO53" s="467"/>
      <c r="DWP53" s="467"/>
      <c r="DWQ53" s="467"/>
      <c r="DWR53" s="467"/>
      <c r="DWS53" s="467"/>
      <c r="DWT53" s="467"/>
      <c r="DWU53" s="467"/>
      <c r="DWV53" s="467"/>
      <c r="DWW53" s="467"/>
      <c r="DWX53" s="467"/>
      <c r="DWY53" s="467"/>
      <c r="DWZ53" s="467"/>
      <c r="DXA53" s="467"/>
      <c r="DXB53" s="467"/>
      <c r="DXC53" s="467"/>
      <c r="DXD53" s="467"/>
      <c r="DXE53" s="467"/>
      <c r="DXF53" s="467"/>
      <c r="DXG53" s="467"/>
      <c r="DXH53" s="467"/>
      <c r="DXI53" s="467"/>
      <c r="DXJ53" s="467"/>
      <c r="DXK53" s="467"/>
      <c r="DXL53" s="467"/>
      <c r="DXM53" s="467"/>
      <c r="DXN53" s="467"/>
      <c r="DXO53" s="467"/>
      <c r="DXP53" s="467"/>
      <c r="DXQ53" s="467"/>
      <c r="DXR53" s="467"/>
      <c r="DXS53" s="467"/>
      <c r="DXT53" s="467"/>
      <c r="DXU53" s="467"/>
      <c r="DXV53" s="467"/>
      <c r="DXW53" s="467"/>
      <c r="DXX53" s="467"/>
      <c r="DXY53" s="467"/>
      <c r="DXZ53" s="467"/>
      <c r="DYA53" s="467"/>
      <c r="DYB53" s="467"/>
      <c r="DYC53" s="467"/>
      <c r="DYD53" s="467"/>
      <c r="DYE53" s="467"/>
      <c r="DYF53" s="467"/>
      <c r="DYG53" s="467"/>
      <c r="DYH53" s="467"/>
      <c r="DYI53" s="467"/>
      <c r="DYJ53" s="467"/>
      <c r="DYK53" s="467"/>
      <c r="DYL53" s="467"/>
      <c r="DYM53" s="467"/>
      <c r="DYN53" s="467"/>
      <c r="DYO53" s="467"/>
      <c r="DYP53" s="467"/>
      <c r="DYQ53" s="467"/>
      <c r="DYR53" s="467"/>
      <c r="DYS53" s="467"/>
      <c r="DYT53" s="467"/>
      <c r="DYU53" s="467"/>
      <c r="DYV53" s="467"/>
      <c r="DYW53" s="467"/>
      <c r="DYX53" s="467"/>
      <c r="DYY53" s="467"/>
      <c r="DYZ53" s="467"/>
      <c r="DZA53" s="467"/>
      <c r="DZB53" s="467"/>
      <c r="DZC53" s="467"/>
      <c r="DZD53" s="467"/>
      <c r="DZE53" s="467"/>
      <c r="DZF53" s="467"/>
      <c r="DZG53" s="467"/>
      <c r="DZH53" s="467"/>
      <c r="DZI53" s="467"/>
      <c r="DZJ53" s="467"/>
      <c r="DZK53" s="467"/>
      <c r="DZL53" s="467"/>
      <c r="DZM53" s="467"/>
      <c r="DZN53" s="467"/>
      <c r="DZO53" s="467"/>
      <c r="DZP53" s="467"/>
      <c r="DZQ53" s="467"/>
      <c r="DZR53" s="467"/>
      <c r="DZS53" s="467"/>
      <c r="DZT53" s="467"/>
      <c r="DZU53" s="467"/>
      <c r="DZV53" s="467"/>
      <c r="DZW53" s="467"/>
      <c r="DZX53" s="467"/>
      <c r="DZY53" s="467"/>
      <c r="DZZ53" s="467"/>
      <c r="EAA53" s="467"/>
      <c r="EAB53" s="467"/>
      <c r="EAC53" s="467"/>
      <c r="EAD53" s="467"/>
      <c r="EAE53" s="467"/>
      <c r="EAF53" s="467"/>
      <c r="EAG53" s="467"/>
      <c r="EAH53" s="467"/>
      <c r="EAI53" s="467"/>
      <c r="EAJ53" s="467"/>
      <c r="EAK53" s="467"/>
      <c r="EAL53" s="467"/>
      <c r="EAM53" s="467"/>
      <c r="EAN53" s="467"/>
      <c r="EAO53" s="467"/>
      <c r="EAP53" s="467"/>
      <c r="EAQ53" s="467"/>
      <c r="EAR53" s="467"/>
      <c r="EAS53" s="467"/>
      <c r="EAT53" s="467"/>
      <c r="EAU53" s="467"/>
      <c r="EAV53" s="467"/>
      <c r="EAW53" s="467"/>
      <c r="EAX53" s="467"/>
      <c r="EAY53" s="467"/>
      <c r="EAZ53" s="467"/>
      <c r="EBA53" s="467"/>
      <c r="EBB53" s="467"/>
      <c r="EBC53" s="467"/>
      <c r="EBD53" s="467"/>
      <c r="EBE53" s="467"/>
      <c r="EBF53" s="467"/>
      <c r="EBG53" s="467"/>
      <c r="EBH53" s="467"/>
      <c r="EBI53" s="467"/>
      <c r="EBJ53" s="467"/>
      <c r="EBK53" s="467"/>
      <c r="EBL53" s="467"/>
      <c r="EBM53" s="467"/>
      <c r="EBN53" s="467"/>
      <c r="EBO53" s="467"/>
      <c r="EBP53" s="467"/>
      <c r="EBQ53" s="467"/>
      <c r="EBR53" s="467"/>
      <c r="EBS53" s="467"/>
      <c r="EBT53" s="467"/>
      <c r="EBU53" s="467"/>
      <c r="EBV53" s="467"/>
      <c r="EBW53" s="467"/>
      <c r="EBX53" s="467"/>
      <c r="EBY53" s="467"/>
      <c r="EBZ53" s="467"/>
      <c r="ECA53" s="467"/>
      <c r="ECB53" s="467"/>
      <c r="ECC53" s="467"/>
      <c r="ECD53" s="467"/>
      <c r="ECE53" s="467"/>
      <c r="ECF53" s="467"/>
      <c r="ECG53" s="467"/>
      <c r="ECH53" s="467"/>
      <c r="ECI53" s="467"/>
      <c r="ECJ53" s="467"/>
      <c r="ECK53" s="467"/>
      <c r="ECL53" s="467"/>
      <c r="ECM53" s="467"/>
      <c r="ECN53" s="467"/>
      <c r="ECO53" s="467"/>
      <c r="ECP53" s="467"/>
      <c r="ECQ53" s="467"/>
      <c r="ECR53" s="467"/>
      <c r="ECS53" s="467"/>
      <c r="ECT53" s="467"/>
      <c r="ECU53" s="467"/>
      <c r="ECV53" s="467"/>
      <c r="ECW53" s="467"/>
      <c r="ECX53" s="467"/>
      <c r="ECY53" s="467"/>
      <c r="ECZ53" s="467"/>
      <c r="EDA53" s="467"/>
      <c r="EDB53" s="467"/>
      <c r="EDC53" s="467"/>
      <c r="EDD53" s="467"/>
      <c r="EDE53" s="467"/>
      <c r="EDF53" s="467"/>
      <c r="EDG53" s="467"/>
      <c r="EDH53" s="467"/>
      <c r="EDI53" s="467"/>
      <c r="EDJ53" s="467"/>
      <c r="EDK53" s="467"/>
      <c r="EDL53" s="467"/>
      <c r="EDM53" s="467"/>
      <c r="EDN53" s="467"/>
      <c r="EDO53" s="467"/>
      <c r="EDP53" s="467"/>
      <c r="EDQ53" s="467"/>
      <c r="EDR53" s="467"/>
      <c r="EDS53" s="467"/>
      <c r="EDT53" s="467"/>
      <c r="EDU53" s="467"/>
      <c r="EDV53" s="467"/>
      <c r="EDW53" s="467"/>
      <c r="EDX53" s="467"/>
      <c r="EDY53" s="467"/>
      <c r="EDZ53" s="467"/>
      <c r="EEA53" s="467"/>
      <c r="EEB53" s="467"/>
      <c r="EEC53" s="467"/>
      <c r="EED53" s="467"/>
      <c r="EEE53" s="467"/>
      <c r="EEF53" s="467"/>
      <c r="EEG53" s="467"/>
      <c r="EEH53" s="467"/>
      <c r="EEI53" s="467"/>
      <c r="EEJ53" s="467"/>
      <c r="EEK53" s="467"/>
      <c r="EEL53" s="467"/>
      <c r="EEM53" s="467"/>
      <c r="EEN53" s="467"/>
      <c r="EEO53" s="467"/>
      <c r="EEP53" s="467"/>
      <c r="EEQ53" s="467"/>
      <c r="EER53" s="467"/>
      <c r="EES53" s="467"/>
      <c r="EET53" s="467"/>
      <c r="EEU53" s="467"/>
      <c r="EEV53" s="467"/>
      <c r="EEW53" s="467"/>
      <c r="EEX53" s="467"/>
      <c r="EEY53" s="467"/>
      <c r="EEZ53" s="467"/>
      <c r="EFA53" s="467"/>
      <c r="EFB53" s="467"/>
      <c r="EFC53" s="467"/>
      <c r="EFD53" s="467"/>
      <c r="EFE53" s="467"/>
      <c r="EFF53" s="467"/>
      <c r="EFG53" s="467"/>
      <c r="EFH53" s="467"/>
      <c r="EFI53" s="467"/>
      <c r="EFJ53" s="467"/>
      <c r="EFK53" s="467"/>
      <c r="EFL53" s="467"/>
      <c r="EFM53" s="467"/>
      <c r="EFN53" s="467"/>
      <c r="EFO53" s="467"/>
      <c r="EFP53" s="467"/>
      <c r="EFQ53" s="467"/>
      <c r="EFR53" s="467"/>
      <c r="EFS53" s="467"/>
      <c r="EFT53" s="467"/>
      <c r="EFU53" s="467"/>
      <c r="EFV53" s="467"/>
      <c r="EFW53" s="467"/>
      <c r="EFX53" s="467"/>
      <c r="EFY53" s="467"/>
      <c r="EFZ53" s="467"/>
      <c r="EGA53" s="467"/>
      <c r="EGB53" s="467"/>
      <c r="EGC53" s="467"/>
      <c r="EGD53" s="467"/>
      <c r="EGE53" s="467"/>
      <c r="EGF53" s="467"/>
      <c r="EGG53" s="467"/>
      <c r="EGH53" s="467"/>
      <c r="EGI53" s="467"/>
      <c r="EGJ53" s="467"/>
      <c r="EGK53" s="467"/>
      <c r="EGL53" s="467"/>
      <c r="EGM53" s="467"/>
      <c r="EGN53" s="467"/>
      <c r="EGO53" s="467"/>
      <c r="EGP53" s="467"/>
      <c r="EGQ53" s="467"/>
      <c r="EGR53" s="467"/>
      <c r="EGS53" s="467"/>
      <c r="EGT53" s="467"/>
      <c r="EGU53" s="467"/>
      <c r="EGV53" s="467"/>
      <c r="EGW53" s="467"/>
      <c r="EGX53" s="467"/>
      <c r="EGY53" s="467"/>
      <c r="EGZ53" s="467"/>
      <c r="EHA53" s="467"/>
      <c r="EHB53" s="467"/>
      <c r="EHC53" s="467"/>
      <c r="EHD53" s="467"/>
      <c r="EHE53" s="467"/>
      <c r="EHF53" s="467"/>
      <c r="EHG53" s="467"/>
      <c r="EHH53" s="467"/>
      <c r="EHI53" s="467"/>
      <c r="EHJ53" s="467"/>
      <c r="EHK53" s="467"/>
      <c r="EHL53" s="467"/>
      <c r="EHM53" s="467"/>
      <c r="EHN53" s="467"/>
      <c r="EHO53" s="467"/>
      <c r="EHP53" s="467"/>
      <c r="EHQ53" s="467"/>
      <c r="EHR53" s="467"/>
      <c r="EHS53" s="467"/>
      <c r="EHT53" s="467"/>
      <c r="EHU53" s="467"/>
      <c r="EHV53" s="467"/>
      <c r="EHW53" s="467"/>
      <c r="EHX53" s="467"/>
      <c r="EHY53" s="467"/>
      <c r="EHZ53" s="467"/>
      <c r="EIA53" s="467"/>
      <c r="EIB53" s="467"/>
      <c r="EIC53" s="467"/>
      <c r="EID53" s="467"/>
      <c r="EIE53" s="467"/>
      <c r="EIF53" s="467"/>
      <c r="EIG53" s="467"/>
      <c r="EIH53" s="467"/>
      <c r="EII53" s="467"/>
      <c r="EIJ53" s="467"/>
      <c r="EIK53" s="467"/>
      <c r="EIL53" s="467"/>
      <c r="EIM53" s="467"/>
      <c r="EIN53" s="467"/>
      <c r="EIO53" s="467"/>
      <c r="EIP53" s="467"/>
      <c r="EIQ53" s="467"/>
      <c r="EIR53" s="467"/>
      <c r="EIS53" s="467"/>
      <c r="EIT53" s="467"/>
      <c r="EIU53" s="467"/>
      <c r="EIV53" s="467"/>
      <c r="EIW53" s="467"/>
      <c r="EIX53" s="467"/>
      <c r="EIY53" s="467"/>
      <c r="EIZ53" s="467"/>
      <c r="EJA53" s="467"/>
      <c r="EJB53" s="467"/>
      <c r="EJC53" s="467"/>
      <c r="EJD53" s="467"/>
      <c r="EJE53" s="467"/>
      <c r="EJF53" s="467"/>
      <c r="EJG53" s="467"/>
      <c r="EJH53" s="467"/>
      <c r="EJI53" s="467"/>
      <c r="EJJ53" s="467"/>
      <c r="EJK53" s="467"/>
      <c r="EJL53" s="467"/>
      <c r="EJM53" s="467"/>
      <c r="EJN53" s="467"/>
      <c r="EJO53" s="467"/>
      <c r="EJP53" s="467"/>
      <c r="EJQ53" s="467"/>
      <c r="EJR53" s="467"/>
      <c r="EJS53" s="467"/>
      <c r="EJT53" s="467"/>
      <c r="EJU53" s="467"/>
      <c r="EJV53" s="467"/>
      <c r="EJW53" s="467"/>
      <c r="EJX53" s="467"/>
      <c r="EJY53" s="467"/>
      <c r="EJZ53" s="467"/>
      <c r="EKA53" s="467"/>
      <c r="EKB53" s="467"/>
      <c r="EKC53" s="467"/>
      <c r="EKD53" s="467"/>
      <c r="EKE53" s="467"/>
      <c r="EKF53" s="467"/>
      <c r="EKG53" s="467"/>
      <c r="EKH53" s="467"/>
      <c r="EKI53" s="467"/>
      <c r="EKJ53" s="467"/>
      <c r="EKK53" s="467"/>
      <c r="EKL53" s="467"/>
      <c r="EKM53" s="467"/>
      <c r="EKN53" s="467"/>
      <c r="EKO53" s="467"/>
      <c r="EKP53" s="467"/>
      <c r="EKQ53" s="467"/>
      <c r="EKR53" s="467"/>
      <c r="EKS53" s="467"/>
      <c r="EKT53" s="467"/>
      <c r="EKU53" s="467"/>
      <c r="EKV53" s="467"/>
      <c r="EKW53" s="467"/>
      <c r="EKX53" s="467"/>
      <c r="EKY53" s="467"/>
      <c r="EKZ53" s="467"/>
      <c r="ELA53" s="467"/>
      <c r="ELB53" s="467"/>
      <c r="ELC53" s="467"/>
      <c r="ELD53" s="467"/>
      <c r="ELE53" s="467"/>
      <c r="ELF53" s="467"/>
      <c r="ELG53" s="467"/>
      <c r="ELH53" s="467"/>
      <c r="ELI53" s="467"/>
      <c r="ELJ53" s="467"/>
      <c r="ELK53" s="467"/>
      <c r="ELL53" s="467"/>
      <c r="ELM53" s="467"/>
      <c r="ELN53" s="467"/>
      <c r="ELO53" s="467"/>
      <c r="ELP53" s="467"/>
      <c r="ELQ53" s="467"/>
      <c r="ELR53" s="467"/>
      <c r="ELS53" s="467"/>
      <c r="ELT53" s="467"/>
      <c r="ELU53" s="467"/>
      <c r="ELV53" s="467"/>
      <c r="ELW53" s="467"/>
      <c r="ELX53" s="467"/>
      <c r="ELY53" s="467"/>
      <c r="ELZ53" s="467"/>
      <c r="EMA53" s="467"/>
      <c r="EMB53" s="467"/>
      <c r="EMC53" s="467"/>
      <c r="EMD53" s="467"/>
      <c r="EME53" s="467"/>
      <c r="EMF53" s="467"/>
      <c r="EMG53" s="467"/>
      <c r="EMH53" s="467"/>
      <c r="EMI53" s="467"/>
      <c r="EMJ53" s="467"/>
      <c r="EMK53" s="467"/>
      <c r="EML53" s="467"/>
      <c r="EMM53" s="467"/>
      <c r="EMN53" s="467"/>
      <c r="EMO53" s="467"/>
      <c r="EMP53" s="467"/>
      <c r="EMQ53" s="467"/>
      <c r="EMR53" s="467"/>
      <c r="EMS53" s="467"/>
      <c r="EMT53" s="467"/>
      <c r="EMU53" s="467"/>
      <c r="EMV53" s="467"/>
      <c r="EMW53" s="467"/>
      <c r="EMX53" s="467"/>
      <c r="EMY53" s="467"/>
      <c r="EMZ53" s="467"/>
      <c r="ENA53" s="467"/>
      <c r="ENB53" s="467"/>
      <c r="ENC53" s="467"/>
      <c r="END53" s="467"/>
      <c r="ENE53" s="467"/>
      <c r="ENF53" s="467"/>
      <c r="ENG53" s="467"/>
      <c r="ENH53" s="467"/>
      <c r="ENI53" s="467"/>
      <c r="ENJ53" s="467"/>
      <c r="ENK53" s="467"/>
      <c r="ENL53" s="467"/>
      <c r="ENM53" s="467"/>
      <c r="ENN53" s="467"/>
      <c r="ENO53" s="467"/>
      <c r="ENP53" s="467"/>
      <c r="ENQ53" s="467"/>
      <c r="ENR53" s="467"/>
      <c r="ENS53" s="467"/>
      <c r="ENT53" s="467"/>
      <c r="ENU53" s="467"/>
      <c r="ENV53" s="467"/>
      <c r="ENW53" s="467"/>
      <c r="ENX53" s="467"/>
      <c r="ENY53" s="467"/>
      <c r="ENZ53" s="467"/>
      <c r="EOA53" s="467"/>
      <c r="EOB53" s="467"/>
      <c r="EOC53" s="467"/>
      <c r="EOD53" s="467"/>
      <c r="EOE53" s="467"/>
      <c r="EOF53" s="467"/>
      <c r="EOG53" s="467"/>
      <c r="EOH53" s="467"/>
      <c r="EOI53" s="467"/>
      <c r="EOJ53" s="467"/>
      <c r="EOK53" s="467"/>
      <c r="EOL53" s="467"/>
      <c r="EOM53" s="467"/>
      <c r="EON53" s="467"/>
      <c r="EOO53" s="467"/>
      <c r="EOP53" s="467"/>
      <c r="EOQ53" s="467"/>
      <c r="EOR53" s="467"/>
      <c r="EOS53" s="467"/>
      <c r="EOT53" s="467"/>
      <c r="EOU53" s="467"/>
      <c r="EOV53" s="467"/>
      <c r="EOW53" s="467"/>
      <c r="EOX53" s="467"/>
      <c r="EOY53" s="467"/>
      <c r="EOZ53" s="467"/>
      <c r="EPA53" s="467"/>
      <c r="EPB53" s="467"/>
      <c r="EPC53" s="467"/>
      <c r="EPD53" s="467"/>
      <c r="EPE53" s="467"/>
      <c r="EPF53" s="467"/>
      <c r="EPG53" s="467"/>
      <c r="EPH53" s="467"/>
      <c r="EPI53" s="467"/>
      <c r="EPJ53" s="467"/>
      <c r="EPK53" s="467"/>
      <c r="EPL53" s="467"/>
      <c r="EPM53" s="467"/>
      <c r="EPN53" s="467"/>
      <c r="EPO53" s="467"/>
      <c r="EPP53" s="467"/>
      <c r="EPQ53" s="467"/>
      <c r="EPR53" s="467"/>
      <c r="EPS53" s="467"/>
      <c r="EPT53" s="467"/>
      <c r="EPU53" s="467"/>
      <c r="EPV53" s="467"/>
      <c r="EPW53" s="467"/>
      <c r="EPX53" s="467"/>
      <c r="EPY53" s="467"/>
      <c r="EPZ53" s="467"/>
      <c r="EQA53" s="467"/>
      <c r="EQB53" s="467"/>
      <c r="EQC53" s="467"/>
      <c r="EQD53" s="467"/>
      <c r="EQE53" s="467"/>
      <c r="EQF53" s="467"/>
      <c r="EQG53" s="467"/>
      <c r="EQH53" s="467"/>
      <c r="EQI53" s="467"/>
      <c r="EQJ53" s="467"/>
      <c r="EQK53" s="467"/>
      <c r="EQL53" s="467"/>
      <c r="EQM53" s="467"/>
      <c r="EQN53" s="467"/>
      <c r="EQO53" s="467"/>
      <c r="EQP53" s="467"/>
      <c r="EQQ53" s="467"/>
      <c r="EQR53" s="467"/>
      <c r="EQS53" s="467"/>
      <c r="EQT53" s="467"/>
      <c r="EQU53" s="467"/>
      <c r="EQV53" s="467"/>
      <c r="EQW53" s="467"/>
      <c r="EQX53" s="467"/>
      <c r="EQY53" s="467"/>
      <c r="EQZ53" s="467"/>
      <c r="ERA53" s="467"/>
      <c r="ERB53" s="467"/>
      <c r="ERC53" s="467"/>
      <c r="ERD53" s="467"/>
      <c r="ERE53" s="467"/>
      <c r="ERF53" s="467"/>
      <c r="ERG53" s="467"/>
      <c r="ERH53" s="467"/>
      <c r="ERI53" s="467"/>
      <c r="ERJ53" s="467"/>
      <c r="ERK53" s="467"/>
      <c r="ERL53" s="467"/>
      <c r="ERM53" s="467"/>
      <c r="ERN53" s="467"/>
      <c r="ERO53" s="467"/>
      <c r="ERP53" s="467"/>
      <c r="ERQ53" s="467"/>
      <c r="ERR53" s="467"/>
      <c r="ERS53" s="467"/>
      <c r="ERT53" s="467"/>
      <c r="ERU53" s="467"/>
      <c r="ERV53" s="467"/>
      <c r="ERW53" s="467"/>
      <c r="ERX53" s="467"/>
      <c r="ERY53" s="467"/>
      <c r="ERZ53" s="467"/>
      <c r="ESA53" s="467"/>
      <c r="ESB53" s="467"/>
      <c r="ESC53" s="467"/>
      <c r="ESD53" s="467"/>
      <c r="ESE53" s="467"/>
      <c r="ESF53" s="467"/>
      <c r="ESG53" s="467"/>
      <c r="ESH53" s="467"/>
      <c r="ESI53" s="467"/>
      <c r="ESJ53" s="467"/>
      <c r="ESK53" s="467"/>
      <c r="ESL53" s="467"/>
      <c r="ESM53" s="467"/>
      <c r="ESN53" s="467"/>
      <c r="ESO53" s="467"/>
      <c r="ESP53" s="467"/>
      <c r="ESQ53" s="467"/>
      <c r="ESR53" s="467"/>
      <c r="ESS53" s="467"/>
      <c r="EST53" s="467"/>
      <c r="ESU53" s="467"/>
      <c r="ESV53" s="467"/>
      <c r="ESW53" s="467"/>
      <c r="ESX53" s="467"/>
      <c r="ESY53" s="467"/>
      <c r="ESZ53" s="467"/>
      <c r="ETA53" s="467"/>
      <c r="ETB53" s="467"/>
      <c r="ETC53" s="467"/>
      <c r="ETD53" s="467"/>
      <c r="ETE53" s="467"/>
      <c r="ETF53" s="467"/>
      <c r="ETG53" s="467"/>
      <c r="ETH53" s="467"/>
      <c r="ETI53" s="467"/>
      <c r="ETJ53" s="467"/>
      <c r="ETK53" s="467"/>
      <c r="ETL53" s="467"/>
      <c r="ETM53" s="467"/>
      <c r="ETN53" s="467"/>
      <c r="ETO53" s="467"/>
      <c r="ETP53" s="467"/>
      <c r="ETQ53" s="467"/>
      <c r="ETR53" s="467"/>
      <c r="ETS53" s="467"/>
      <c r="ETT53" s="467"/>
      <c r="ETU53" s="467"/>
      <c r="ETV53" s="467"/>
      <c r="ETW53" s="467"/>
      <c r="ETX53" s="467"/>
      <c r="ETY53" s="467"/>
      <c r="ETZ53" s="467"/>
      <c r="EUA53" s="467"/>
      <c r="EUB53" s="467"/>
      <c r="EUC53" s="467"/>
      <c r="EUD53" s="467"/>
      <c r="EUE53" s="467"/>
      <c r="EUF53" s="467"/>
      <c r="EUG53" s="467"/>
      <c r="EUH53" s="467"/>
      <c r="EUI53" s="467"/>
      <c r="EUJ53" s="467"/>
      <c r="EUK53" s="467"/>
      <c r="EUL53" s="467"/>
      <c r="EUM53" s="467"/>
      <c r="EUN53" s="467"/>
      <c r="EUO53" s="467"/>
      <c r="EUP53" s="467"/>
      <c r="EUQ53" s="467"/>
      <c r="EUR53" s="467"/>
      <c r="EUS53" s="467"/>
      <c r="EUT53" s="467"/>
      <c r="EUU53" s="467"/>
      <c r="EUV53" s="467"/>
      <c r="EUW53" s="467"/>
      <c r="EUX53" s="467"/>
      <c r="EUY53" s="467"/>
      <c r="EUZ53" s="467"/>
      <c r="EVA53" s="467"/>
      <c r="EVB53" s="467"/>
      <c r="EVC53" s="467"/>
      <c r="EVD53" s="467"/>
      <c r="EVE53" s="467"/>
      <c r="EVF53" s="467"/>
      <c r="EVG53" s="467"/>
      <c r="EVH53" s="467"/>
      <c r="EVI53" s="467"/>
      <c r="EVJ53" s="467"/>
      <c r="EVK53" s="467"/>
      <c r="EVL53" s="467"/>
      <c r="EVM53" s="467"/>
      <c r="EVN53" s="467"/>
      <c r="EVO53" s="467"/>
      <c r="EVP53" s="467"/>
      <c r="EVQ53" s="467"/>
      <c r="EVR53" s="467"/>
      <c r="EVS53" s="467"/>
      <c r="EVT53" s="467"/>
      <c r="EVU53" s="467"/>
      <c r="EVV53" s="467"/>
      <c r="EVW53" s="467"/>
      <c r="EVX53" s="467"/>
      <c r="EVY53" s="467"/>
      <c r="EVZ53" s="467"/>
      <c r="EWA53" s="467"/>
      <c r="EWB53" s="467"/>
      <c r="EWC53" s="467"/>
      <c r="EWD53" s="467"/>
      <c r="EWE53" s="467"/>
      <c r="EWF53" s="467"/>
      <c r="EWG53" s="467"/>
      <c r="EWH53" s="467"/>
      <c r="EWI53" s="467"/>
      <c r="EWJ53" s="467"/>
      <c r="EWK53" s="467"/>
      <c r="EWL53" s="467"/>
      <c r="EWM53" s="467"/>
      <c r="EWN53" s="467"/>
      <c r="EWO53" s="467"/>
      <c r="EWP53" s="467"/>
      <c r="EWQ53" s="467"/>
      <c r="EWR53" s="467"/>
      <c r="EWS53" s="467"/>
      <c r="EWT53" s="467"/>
      <c r="EWU53" s="467"/>
      <c r="EWV53" s="467"/>
      <c r="EWW53" s="467"/>
      <c r="EWX53" s="467"/>
      <c r="EWY53" s="467"/>
      <c r="EWZ53" s="467"/>
      <c r="EXA53" s="467"/>
      <c r="EXB53" s="467"/>
      <c r="EXC53" s="467"/>
      <c r="EXD53" s="467"/>
      <c r="EXE53" s="467"/>
      <c r="EXF53" s="467"/>
      <c r="EXG53" s="467"/>
      <c r="EXH53" s="467"/>
      <c r="EXI53" s="467"/>
      <c r="EXJ53" s="467"/>
      <c r="EXK53" s="467"/>
      <c r="EXL53" s="467"/>
      <c r="EXM53" s="467"/>
      <c r="EXN53" s="467"/>
      <c r="EXO53" s="467"/>
      <c r="EXP53" s="467"/>
      <c r="EXQ53" s="467"/>
      <c r="EXR53" s="467"/>
      <c r="EXS53" s="467"/>
      <c r="EXT53" s="467"/>
      <c r="EXU53" s="467"/>
      <c r="EXV53" s="467"/>
      <c r="EXW53" s="467"/>
      <c r="EXX53" s="467"/>
      <c r="EXY53" s="467"/>
      <c r="EXZ53" s="467"/>
      <c r="EYA53" s="467"/>
      <c r="EYB53" s="467"/>
      <c r="EYC53" s="467"/>
      <c r="EYD53" s="467"/>
      <c r="EYE53" s="467"/>
      <c r="EYF53" s="467"/>
      <c r="EYG53" s="467"/>
      <c r="EYH53" s="467"/>
      <c r="EYI53" s="467"/>
      <c r="EYJ53" s="467"/>
      <c r="EYK53" s="467"/>
      <c r="EYL53" s="467"/>
      <c r="EYM53" s="467"/>
      <c r="EYN53" s="467"/>
      <c r="EYO53" s="467"/>
      <c r="EYP53" s="467"/>
      <c r="EYQ53" s="467"/>
      <c r="EYR53" s="467"/>
      <c r="EYS53" s="467"/>
      <c r="EYT53" s="467"/>
      <c r="EYU53" s="467"/>
      <c r="EYV53" s="467"/>
      <c r="EYW53" s="467"/>
      <c r="EYX53" s="467"/>
      <c r="EYY53" s="467"/>
      <c r="EYZ53" s="467"/>
      <c r="EZA53" s="467"/>
      <c r="EZB53" s="467"/>
      <c r="EZC53" s="467"/>
      <c r="EZD53" s="467"/>
      <c r="EZE53" s="467"/>
      <c r="EZF53" s="467"/>
      <c r="EZG53" s="467"/>
      <c r="EZH53" s="467"/>
      <c r="EZI53" s="467"/>
      <c r="EZJ53" s="467"/>
      <c r="EZK53" s="467"/>
      <c r="EZL53" s="467"/>
      <c r="EZM53" s="467"/>
      <c r="EZN53" s="467"/>
      <c r="EZO53" s="467"/>
      <c r="EZP53" s="467"/>
      <c r="EZQ53" s="467"/>
      <c r="EZR53" s="467"/>
      <c r="EZS53" s="467"/>
      <c r="EZT53" s="467"/>
      <c r="EZU53" s="467"/>
      <c r="EZV53" s="467"/>
      <c r="EZW53" s="467"/>
      <c r="EZX53" s="467"/>
      <c r="EZY53" s="467"/>
      <c r="EZZ53" s="467"/>
      <c r="FAA53" s="467"/>
      <c r="FAB53" s="467"/>
      <c r="FAC53" s="467"/>
      <c r="FAD53" s="467"/>
      <c r="FAE53" s="467"/>
      <c r="FAF53" s="467"/>
      <c r="FAG53" s="467"/>
      <c r="FAH53" s="467"/>
      <c r="FAI53" s="467"/>
      <c r="FAJ53" s="467"/>
      <c r="FAK53" s="467"/>
      <c r="FAL53" s="467"/>
      <c r="FAM53" s="467"/>
      <c r="FAN53" s="467"/>
      <c r="FAO53" s="467"/>
      <c r="FAP53" s="467"/>
      <c r="FAQ53" s="467"/>
      <c r="FAR53" s="467"/>
      <c r="FAS53" s="467"/>
      <c r="FAT53" s="467"/>
      <c r="FAU53" s="467"/>
      <c r="FAV53" s="467"/>
      <c r="FAW53" s="467"/>
      <c r="FAX53" s="467"/>
      <c r="FAY53" s="467"/>
      <c r="FAZ53" s="467"/>
      <c r="FBA53" s="467"/>
      <c r="FBB53" s="467"/>
      <c r="FBC53" s="467"/>
      <c r="FBD53" s="467"/>
      <c r="FBE53" s="467"/>
      <c r="FBF53" s="467"/>
      <c r="FBG53" s="467"/>
      <c r="FBH53" s="467"/>
      <c r="FBI53" s="467"/>
      <c r="FBJ53" s="467"/>
      <c r="FBK53" s="467"/>
      <c r="FBL53" s="467"/>
      <c r="FBM53" s="467"/>
      <c r="FBN53" s="467"/>
      <c r="FBO53" s="467"/>
      <c r="FBP53" s="467"/>
      <c r="FBQ53" s="467"/>
      <c r="FBR53" s="467"/>
      <c r="FBS53" s="467"/>
      <c r="FBT53" s="467"/>
      <c r="FBU53" s="467"/>
      <c r="FBV53" s="467"/>
      <c r="FBW53" s="467"/>
      <c r="FBX53" s="467"/>
      <c r="FBY53" s="467"/>
      <c r="FBZ53" s="467"/>
      <c r="FCA53" s="467"/>
      <c r="FCB53" s="467"/>
      <c r="FCC53" s="467"/>
      <c r="FCD53" s="467"/>
      <c r="FCE53" s="467"/>
      <c r="FCF53" s="467"/>
      <c r="FCG53" s="467"/>
      <c r="FCH53" s="467"/>
      <c r="FCI53" s="467"/>
      <c r="FCJ53" s="467"/>
      <c r="FCK53" s="467"/>
      <c r="FCL53" s="467"/>
      <c r="FCM53" s="467"/>
      <c r="FCN53" s="467"/>
      <c r="FCO53" s="467"/>
      <c r="FCP53" s="467"/>
      <c r="FCQ53" s="467"/>
      <c r="FCR53" s="467"/>
      <c r="FCS53" s="467"/>
      <c r="FCT53" s="467"/>
      <c r="FCU53" s="467"/>
      <c r="FCV53" s="467"/>
      <c r="FCW53" s="467"/>
      <c r="FCX53" s="467"/>
      <c r="FCY53" s="467"/>
      <c r="FCZ53" s="467"/>
      <c r="FDA53" s="467"/>
      <c r="FDB53" s="467"/>
      <c r="FDC53" s="467"/>
      <c r="FDD53" s="467"/>
      <c r="FDE53" s="467"/>
      <c r="FDF53" s="467"/>
      <c r="FDG53" s="467"/>
      <c r="FDH53" s="467"/>
      <c r="FDI53" s="467"/>
      <c r="FDJ53" s="467"/>
      <c r="FDK53" s="467"/>
      <c r="FDL53" s="467"/>
      <c r="FDM53" s="467"/>
      <c r="FDN53" s="467"/>
      <c r="FDO53" s="467"/>
      <c r="FDP53" s="467"/>
      <c r="FDQ53" s="467"/>
      <c r="FDR53" s="467"/>
      <c r="FDS53" s="467"/>
      <c r="FDT53" s="467"/>
      <c r="FDU53" s="467"/>
      <c r="FDV53" s="467"/>
      <c r="FDW53" s="467"/>
      <c r="FDX53" s="467"/>
      <c r="FDY53" s="467"/>
      <c r="FDZ53" s="467"/>
      <c r="FEA53" s="467"/>
      <c r="FEB53" s="467"/>
      <c r="FEC53" s="467"/>
      <c r="FED53" s="467"/>
      <c r="FEE53" s="467"/>
      <c r="FEF53" s="467"/>
      <c r="FEG53" s="467"/>
      <c r="FEH53" s="467"/>
      <c r="FEI53" s="467"/>
      <c r="FEJ53" s="467"/>
      <c r="FEK53" s="467"/>
      <c r="FEL53" s="467"/>
      <c r="FEM53" s="467"/>
      <c r="FEN53" s="467"/>
      <c r="FEO53" s="467"/>
      <c r="FEP53" s="467"/>
      <c r="FEQ53" s="467"/>
      <c r="FER53" s="467"/>
      <c r="FES53" s="467"/>
      <c r="FET53" s="467"/>
      <c r="FEU53" s="467"/>
      <c r="FEV53" s="467"/>
      <c r="FEW53" s="467"/>
      <c r="FEX53" s="467"/>
      <c r="FEY53" s="467"/>
      <c r="FEZ53" s="467"/>
      <c r="FFA53" s="467"/>
      <c r="FFB53" s="467"/>
      <c r="FFC53" s="467"/>
      <c r="FFD53" s="467"/>
      <c r="FFE53" s="467"/>
      <c r="FFF53" s="467"/>
      <c r="FFG53" s="467"/>
      <c r="FFH53" s="467"/>
      <c r="FFI53" s="467"/>
      <c r="FFJ53" s="467"/>
      <c r="FFK53" s="467"/>
      <c r="FFL53" s="467"/>
      <c r="FFM53" s="467"/>
      <c r="FFN53" s="467"/>
      <c r="FFO53" s="467"/>
      <c r="FFP53" s="467"/>
      <c r="FFQ53" s="467"/>
      <c r="FFR53" s="467"/>
      <c r="FFS53" s="467"/>
      <c r="FFT53" s="467"/>
      <c r="FFU53" s="467"/>
      <c r="FFV53" s="467"/>
      <c r="FFW53" s="467"/>
      <c r="FFX53" s="467"/>
      <c r="FFY53" s="467"/>
      <c r="FFZ53" s="467"/>
      <c r="FGA53" s="467"/>
      <c r="FGB53" s="467"/>
      <c r="FGC53" s="467"/>
      <c r="FGD53" s="467"/>
      <c r="FGE53" s="467"/>
      <c r="FGF53" s="467"/>
      <c r="FGG53" s="467"/>
      <c r="FGH53" s="467"/>
      <c r="FGI53" s="467"/>
      <c r="FGJ53" s="467"/>
      <c r="FGK53" s="467"/>
      <c r="FGL53" s="467"/>
      <c r="FGM53" s="467"/>
      <c r="FGN53" s="467"/>
      <c r="FGO53" s="467"/>
      <c r="FGP53" s="467"/>
      <c r="FGQ53" s="467"/>
      <c r="FGR53" s="467"/>
      <c r="FGS53" s="467"/>
      <c r="FGT53" s="467"/>
      <c r="FGU53" s="467"/>
      <c r="FGV53" s="467"/>
      <c r="FGW53" s="467"/>
      <c r="FGX53" s="467"/>
      <c r="FGY53" s="467"/>
      <c r="FGZ53" s="467"/>
      <c r="FHA53" s="467"/>
      <c r="FHB53" s="467"/>
      <c r="FHC53" s="467"/>
      <c r="FHD53" s="467"/>
      <c r="FHE53" s="467"/>
      <c r="FHF53" s="467"/>
      <c r="FHG53" s="467"/>
      <c r="FHH53" s="467"/>
      <c r="FHI53" s="467"/>
      <c r="FHJ53" s="467"/>
      <c r="FHK53" s="467"/>
      <c r="FHL53" s="467"/>
      <c r="FHM53" s="467"/>
      <c r="FHN53" s="467"/>
      <c r="FHO53" s="467"/>
      <c r="FHP53" s="467"/>
      <c r="FHQ53" s="467"/>
      <c r="FHR53" s="467"/>
      <c r="FHS53" s="467"/>
      <c r="FHT53" s="467"/>
      <c r="FHU53" s="467"/>
      <c r="FHV53" s="467"/>
      <c r="FHW53" s="467"/>
      <c r="FHX53" s="467"/>
      <c r="FHY53" s="467"/>
      <c r="FHZ53" s="467"/>
      <c r="FIA53" s="467"/>
      <c r="FIB53" s="467"/>
      <c r="FIC53" s="467"/>
      <c r="FID53" s="467"/>
      <c r="FIE53" s="467"/>
      <c r="FIF53" s="467"/>
      <c r="FIG53" s="467"/>
      <c r="FIH53" s="467"/>
      <c r="FII53" s="467"/>
      <c r="FIJ53" s="467"/>
      <c r="FIK53" s="467"/>
      <c r="FIL53" s="467"/>
      <c r="FIM53" s="467"/>
      <c r="FIN53" s="467"/>
      <c r="FIO53" s="467"/>
      <c r="FIP53" s="467"/>
      <c r="FIQ53" s="467"/>
      <c r="FIR53" s="467"/>
      <c r="FIS53" s="467"/>
      <c r="FIT53" s="467"/>
      <c r="FIU53" s="467"/>
      <c r="FIV53" s="467"/>
      <c r="FIW53" s="467"/>
      <c r="FIX53" s="467"/>
      <c r="FIY53" s="467"/>
      <c r="FIZ53" s="467"/>
      <c r="FJA53" s="467"/>
      <c r="FJB53" s="467"/>
      <c r="FJC53" s="467"/>
      <c r="FJD53" s="467"/>
      <c r="FJE53" s="467"/>
      <c r="FJF53" s="467"/>
      <c r="FJG53" s="467"/>
      <c r="FJH53" s="467"/>
      <c r="FJI53" s="467"/>
      <c r="FJJ53" s="467"/>
      <c r="FJK53" s="467"/>
      <c r="FJL53" s="467"/>
      <c r="FJM53" s="467"/>
      <c r="FJN53" s="467"/>
      <c r="FJO53" s="467"/>
      <c r="FJP53" s="467"/>
      <c r="FJQ53" s="467"/>
      <c r="FJR53" s="467"/>
      <c r="FJS53" s="467"/>
      <c r="FJT53" s="467"/>
      <c r="FJU53" s="467"/>
      <c r="FJV53" s="467"/>
      <c r="FJW53" s="467"/>
      <c r="FJX53" s="467"/>
      <c r="FJY53" s="467"/>
      <c r="FJZ53" s="467"/>
      <c r="FKA53" s="467"/>
      <c r="FKB53" s="467"/>
      <c r="FKC53" s="467"/>
      <c r="FKD53" s="467"/>
      <c r="FKE53" s="467"/>
      <c r="FKF53" s="467"/>
      <c r="FKG53" s="467"/>
      <c r="FKH53" s="467"/>
      <c r="FKI53" s="467"/>
      <c r="FKJ53" s="467"/>
      <c r="FKK53" s="467"/>
      <c r="FKL53" s="467"/>
      <c r="FKM53" s="467"/>
      <c r="FKN53" s="467"/>
      <c r="FKO53" s="467"/>
      <c r="FKP53" s="467"/>
      <c r="FKQ53" s="467"/>
      <c r="FKR53" s="467"/>
      <c r="FKS53" s="467"/>
      <c r="FKT53" s="467"/>
      <c r="FKU53" s="467"/>
      <c r="FKV53" s="467"/>
      <c r="FKW53" s="467"/>
      <c r="FKX53" s="467"/>
      <c r="FKY53" s="467"/>
      <c r="FKZ53" s="467"/>
      <c r="FLA53" s="467"/>
      <c r="FLB53" s="467"/>
      <c r="FLC53" s="467"/>
      <c r="FLD53" s="467"/>
      <c r="FLE53" s="467"/>
      <c r="FLF53" s="467"/>
      <c r="FLG53" s="467"/>
      <c r="FLH53" s="467"/>
      <c r="FLI53" s="467"/>
      <c r="FLJ53" s="467"/>
      <c r="FLK53" s="467"/>
      <c r="FLL53" s="467"/>
      <c r="FLM53" s="467"/>
      <c r="FLN53" s="467"/>
      <c r="FLO53" s="467"/>
      <c r="FLP53" s="467"/>
      <c r="FLQ53" s="467"/>
      <c r="FLR53" s="467"/>
      <c r="FLS53" s="467"/>
      <c r="FLT53" s="467"/>
      <c r="FLU53" s="467"/>
      <c r="FLV53" s="467"/>
      <c r="FLW53" s="467"/>
      <c r="FLX53" s="467"/>
      <c r="FLY53" s="467"/>
      <c r="FLZ53" s="467"/>
      <c r="FMA53" s="467"/>
      <c r="FMB53" s="467"/>
      <c r="FMC53" s="467"/>
      <c r="FMD53" s="467"/>
      <c r="FME53" s="467"/>
      <c r="FMF53" s="467"/>
      <c r="FMG53" s="467"/>
      <c r="FMH53" s="467"/>
      <c r="FMI53" s="467"/>
      <c r="FMJ53" s="467"/>
      <c r="FMK53" s="467"/>
      <c r="FML53" s="467"/>
      <c r="FMM53" s="467"/>
      <c r="FMN53" s="467"/>
      <c r="FMO53" s="467"/>
      <c r="FMP53" s="467"/>
      <c r="FMQ53" s="467"/>
      <c r="FMR53" s="467"/>
      <c r="FMS53" s="467"/>
      <c r="FMT53" s="467"/>
      <c r="FMU53" s="467"/>
      <c r="FMV53" s="467"/>
      <c r="FMW53" s="467"/>
      <c r="FMX53" s="467"/>
      <c r="FMY53" s="467"/>
      <c r="FMZ53" s="467"/>
      <c r="FNA53" s="467"/>
      <c r="FNB53" s="467"/>
      <c r="FNC53" s="467"/>
      <c r="FND53" s="467"/>
      <c r="FNE53" s="467"/>
      <c r="FNF53" s="467"/>
      <c r="FNG53" s="467"/>
      <c r="FNH53" s="467"/>
      <c r="FNI53" s="467"/>
      <c r="FNJ53" s="467"/>
      <c r="FNK53" s="467"/>
      <c r="FNL53" s="467"/>
      <c r="FNM53" s="467"/>
      <c r="FNN53" s="467"/>
      <c r="FNO53" s="467"/>
      <c r="FNP53" s="467"/>
      <c r="FNQ53" s="467"/>
      <c r="FNR53" s="467"/>
      <c r="FNS53" s="467"/>
      <c r="FNT53" s="467"/>
      <c r="FNU53" s="467"/>
      <c r="FNV53" s="467"/>
      <c r="FNW53" s="467"/>
      <c r="FNX53" s="467"/>
      <c r="FNY53" s="467"/>
      <c r="FNZ53" s="467"/>
      <c r="FOA53" s="467"/>
      <c r="FOB53" s="467"/>
      <c r="FOC53" s="467"/>
      <c r="FOD53" s="467"/>
      <c r="FOE53" s="467"/>
      <c r="FOF53" s="467"/>
      <c r="FOG53" s="467"/>
      <c r="FOH53" s="467"/>
      <c r="FOI53" s="467"/>
      <c r="FOJ53" s="467"/>
      <c r="FOK53" s="467"/>
      <c r="FOL53" s="467"/>
      <c r="FOM53" s="467"/>
      <c r="FON53" s="467"/>
      <c r="FOO53" s="467"/>
      <c r="FOP53" s="467"/>
      <c r="FOQ53" s="467"/>
      <c r="FOR53" s="467"/>
      <c r="FOS53" s="467"/>
      <c r="FOT53" s="467"/>
      <c r="FOU53" s="467"/>
      <c r="FOV53" s="467"/>
      <c r="FOW53" s="467"/>
      <c r="FOX53" s="467"/>
      <c r="FOY53" s="467"/>
      <c r="FOZ53" s="467"/>
      <c r="FPA53" s="467"/>
      <c r="FPB53" s="467"/>
      <c r="FPC53" s="467"/>
      <c r="FPD53" s="467"/>
      <c r="FPE53" s="467"/>
      <c r="FPF53" s="467"/>
      <c r="FPG53" s="467"/>
      <c r="FPH53" s="467"/>
      <c r="FPI53" s="467"/>
      <c r="FPJ53" s="467"/>
      <c r="FPK53" s="467"/>
      <c r="FPL53" s="467"/>
      <c r="FPM53" s="467"/>
      <c r="FPN53" s="467"/>
      <c r="FPO53" s="467"/>
      <c r="FPP53" s="467"/>
      <c r="FPQ53" s="467"/>
      <c r="FPR53" s="467"/>
      <c r="FPS53" s="467"/>
      <c r="FPT53" s="467"/>
      <c r="FPU53" s="467"/>
      <c r="FPV53" s="467"/>
      <c r="FPW53" s="467"/>
      <c r="FPX53" s="467"/>
      <c r="FPY53" s="467"/>
      <c r="FPZ53" s="467"/>
      <c r="FQA53" s="467"/>
      <c r="FQB53" s="467"/>
      <c r="FQC53" s="467"/>
      <c r="FQD53" s="467"/>
      <c r="FQE53" s="467"/>
      <c r="FQF53" s="467"/>
      <c r="FQG53" s="467"/>
      <c r="FQH53" s="467"/>
      <c r="FQI53" s="467"/>
      <c r="FQJ53" s="467"/>
      <c r="FQK53" s="467"/>
      <c r="FQL53" s="467"/>
      <c r="FQM53" s="467"/>
      <c r="FQN53" s="467"/>
      <c r="FQO53" s="467"/>
      <c r="FQP53" s="467"/>
      <c r="FQQ53" s="467"/>
      <c r="FQR53" s="467"/>
      <c r="FQS53" s="467"/>
      <c r="FQT53" s="467"/>
      <c r="FQU53" s="467"/>
      <c r="FQV53" s="467"/>
      <c r="FQW53" s="467"/>
      <c r="FQX53" s="467"/>
      <c r="FQY53" s="467"/>
      <c r="FQZ53" s="467"/>
      <c r="FRA53" s="467"/>
      <c r="FRB53" s="467"/>
      <c r="FRC53" s="467"/>
      <c r="FRD53" s="467"/>
      <c r="FRE53" s="467"/>
      <c r="FRF53" s="467"/>
      <c r="FRG53" s="467"/>
      <c r="FRH53" s="467"/>
      <c r="FRI53" s="467"/>
      <c r="FRJ53" s="467"/>
      <c r="FRK53" s="467"/>
      <c r="FRL53" s="467"/>
      <c r="FRM53" s="467"/>
      <c r="FRN53" s="467"/>
      <c r="FRO53" s="467"/>
      <c r="FRP53" s="467"/>
      <c r="FRQ53" s="467"/>
      <c r="FRR53" s="467"/>
      <c r="FRS53" s="467"/>
      <c r="FRT53" s="467"/>
      <c r="FRU53" s="467"/>
      <c r="FRV53" s="467"/>
      <c r="FRW53" s="467"/>
      <c r="FRX53" s="467"/>
      <c r="FRY53" s="467"/>
      <c r="FRZ53" s="467"/>
      <c r="FSA53" s="467"/>
      <c r="FSB53" s="467"/>
      <c r="FSC53" s="467"/>
      <c r="FSD53" s="467"/>
      <c r="FSE53" s="467"/>
      <c r="FSF53" s="467"/>
      <c r="FSG53" s="467"/>
      <c r="FSH53" s="467"/>
      <c r="FSI53" s="467"/>
      <c r="FSJ53" s="467"/>
      <c r="FSK53" s="467"/>
      <c r="FSL53" s="467"/>
      <c r="FSM53" s="467"/>
      <c r="FSN53" s="467"/>
      <c r="FSO53" s="467"/>
      <c r="FSP53" s="467"/>
      <c r="FSQ53" s="467"/>
      <c r="FSR53" s="467"/>
      <c r="FSS53" s="467"/>
      <c r="FST53" s="467"/>
      <c r="FSU53" s="467"/>
      <c r="FSV53" s="467"/>
      <c r="FSW53" s="467"/>
      <c r="FSX53" s="467"/>
      <c r="FSY53" s="467"/>
      <c r="FSZ53" s="467"/>
      <c r="FTA53" s="467"/>
      <c r="FTB53" s="467"/>
      <c r="FTC53" s="467"/>
      <c r="FTD53" s="467"/>
      <c r="FTE53" s="467"/>
      <c r="FTF53" s="467"/>
      <c r="FTG53" s="467"/>
      <c r="FTH53" s="467"/>
      <c r="FTI53" s="467"/>
      <c r="FTJ53" s="467"/>
      <c r="FTK53" s="467"/>
      <c r="FTL53" s="467"/>
      <c r="FTM53" s="467"/>
      <c r="FTN53" s="467"/>
      <c r="FTO53" s="467"/>
      <c r="FTP53" s="467"/>
      <c r="FTQ53" s="467"/>
      <c r="FTR53" s="467"/>
      <c r="FTS53" s="467"/>
      <c r="FTT53" s="467"/>
      <c r="FTU53" s="467"/>
      <c r="FTV53" s="467"/>
      <c r="FTW53" s="467"/>
      <c r="FTX53" s="467"/>
      <c r="FTY53" s="467"/>
      <c r="FTZ53" s="467"/>
      <c r="FUA53" s="467"/>
      <c r="FUB53" s="467"/>
      <c r="FUC53" s="467"/>
      <c r="FUD53" s="467"/>
      <c r="FUE53" s="467"/>
      <c r="FUF53" s="467"/>
      <c r="FUG53" s="467"/>
      <c r="FUH53" s="467"/>
      <c r="FUI53" s="467"/>
      <c r="FUJ53" s="467"/>
      <c r="FUK53" s="467"/>
      <c r="FUL53" s="467"/>
      <c r="FUM53" s="467"/>
      <c r="FUN53" s="467"/>
      <c r="FUO53" s="467"/>
      <c r="FUP53" s="467"/>
      <c r="FUQ53" s="467"/>
      <c r="FUR53" s="467"/>
      <c r="FUS53" s="467"/>
      <c r="FUT53" s="467"/>
      <c r="FUU53" s="467"/>
      <c r="FUV53" s="467"/>
      <c r="FUW53" s="467"/>
      <c r="FUX53" s="467"/>
      <c r="FUY53" s="467"/>
      <c r="FUZ53" s="467"/>
      <c r="FVA53" s="467"/>
      <c r="FVB53" s="467"/>
      <c r="FVC53" s="467"/>
      <c r="FVD53" s="467"/>
      <c r="FVE53" s="467"/>
      <c r="FVF53" s="467"/>
      <c r="FVG53" s="467"/>
      <c r="FVH53" s="467"/>
      <c r="FVI53" s="467"/>
      <c r="FVJ53" s="467"/>
      <c r="FVK53" s="467"/>
      <c r="FVL53" s="467"/>
      <c r="FVM53" s="467"/>
      <c r="FVN53" s="467"/>
      <c r="FVO53" s="467"/>
      <c r="FVP53" s="467"/>
      <c r="FVQ53" s="467"/>
      <c r="FVR53" s="467"/>
      <c r="FVS53" s="467"/>
      <c r="FVT53" s="467"/>
      <c r="FVU53" s="467"/>
      <c r="FVV53" s="467"/>
      <c r="FVW53" s="467"/>
      <c r="FVX53" s="467"/>
      <c r="FVY53" s="467"/>
      <c r="FVZ53" s="467"/>
      <c r="FWA53" s="467"/>
      <c r="FWB53" s="467"/>
      <c r="FWC53" s="467"/>
      <c r="FWD53" s="467"/>
      <c r="FWE53" s="467"/>
      <c r="FWF53" s="467"/>
      <c r="FWG53" s="467"/>
      <c r="FWH53" s="467"/>
      <c r="FWI53" s="467"/>
      <c r="FWJ53" s="467"/>
      <c r="FWK53" s="467"/>
      <c r="FWL53" s="467"/>
      <c r="FWM53" s="467"/>
      <c r="FWN53" s="467"/>
      <c r="FWO53" s="467"/>
      <c r="FWP53" s="467"/>
      <c r="FWQ53" s="467"/>
      <c r="FWR53" s="467"/>
      <c r="FWS53" s="467"/>
      <c r="FWT53" s="467"/>
      <c r="FWU53" s="467"/>
      <c r="FWV53" s="467"/>
      <c r="FWW53" s="467"/>
      <c r="FWX53" s="467"/>
      <c r="FWY53" s="467"/>
      <c r="FWZ53" s="467"/>
      <c r="FXA53" s="467"/>
      <c r="FXB53" s="467"/>
      <c r="FXC53" s="467"/>
      <c r="FXD53" s="467"/>
      <c r="FXE53" s="467"/>
      <c r="FXF53" s="467"/>
      <c r="FXG53" s="467"/>
      <c r="FXH53" s="467"/>
      <c r="FXI53" s="467"/>
      <c r="FXJ53" s="467"/>
      <c r="FXK53" s="467"/>
      <c r="FXL53" s="467"/>
      <c r="FXM53" s="467"/>
      <c r="FXN53" s="467"/>
      <c r="FXO53" s="467"/>
      <c r="FXP53" s="467"/>
      <c r="FXQ53" s="467"/>
      <c r="FXR53" s="467"/>
      <c r="FXS53" s="467"/>
      <c r="FXT53" s="467"/>
      <c r="FXU53" s="467"/>
      <c r="FXV53" s="467"/>
      <c r="FXW53" s="467"/>
      <c r="FXX53" s="467"/>
      <c r="FXY53" s="467"/>
      <c r="FXZ53" s="467"/>
      <c r="FYA53" s="467"/>
      <c r="FYB53" s="467"/>
      <c r="FYC53" s="467"/>
      <c r="FYD53" s="467"/>
      <c r="FYE53" s="467"/>
      <c r="FYF53" s="467"/>
      <c r="FYG53" s="467"/>
      <c r="FYH53" s="467"/>
      <c r="FYI53" s="467"/>
      <c r="FYJ53" s="467"/>
      <c r="FYK53" s="467"/>
      <c r="FYL53" s="467"/>
      <c r="FYM53" s="467"/>
      <c r="FYN53" s="467"/>
      <c r="FYO53" s="467"/>
      <c r="FYP53" s="467"/>
      <c r="FYQ53" s="467"/>
      <c r="FYR53" s="467"/>
      <c r="FYS53" s="467"/>
      <c r="FYT53" s="467"/>
      <c r="FYU53" s="467"/>
      <c r="FYV53" s="467"/>
      <c r="FYW53" s="467"/>
      <c r="FYX53" s="467"/>
      <c r="FYY53" s="467"/>
      <c r="FYZ53" s="467"/>
      <c r="FZA53" s="467"/>
      <c r="FZB53" s="467"/>
      <c r="FZC53" s="467"/>
      <c r="FZD53" s="467"/>
      <c r="FZE53" s="467"/>
      <c r="FZF53" s="467"/>
      <c r="FZG53" s="467"/>
      <c r="FZH53" s="467"/>
      <c r="FZI53" s="467"/>
      <c r="FZJ53" s="467"/>
      <c r="FZK53" s="467"/>
      <c r="FZL53" s="467"/>
      <c r="FZM53" s="467"/>
      <c r="FZN53" s="467"/>
      <c r="FZO53" s="467"/>
      <c r="FZP53" s="467"/>
      <c r="FZQ53" s="467"/>
      <c r="FZR53" s="467"/>
      <c r="FZS53" s="467"/>
      <c r="FZT53" s="467"/>
      <c r="FZU53" s="467"/>
      <c r="FZV53" s="467"/>
      <c r="FZW53" s="467"/>
      <c r="FZX53" s="467"/>
      <c r="FZY53" s="467"/>
      <c r="FZZ53" s="467"/>
      <c r="GAA53" s="467"/>
      <c r="GAB53" s="467"/>
      <c r="GAC53" s="467"/>
      <c r="GAD53" s="467"/>
      <c r="GAE53" s="467"/>
      <c r="GAF53" s="467"/>
      <c r="GAG53" s="467"/>
      <c r="GAH53" s="467"/>
      <c r="GAI53" s="467"/>
      <c r="GAJ53" s="467"/>
      <c r="GAK53" s="467"/>
      <c r="GAL53" s="467"/>
      <c r="GAM53" s="467"/>
      <c r="GAN53" s="467"/>
      <c r="GAO53" s="467"/>
      <c r="GAP53" s="467"/>
      <c r="GAQ53" s="467"/>
      <c r="GAR53" s="467"/>
      <c r="GAS53" s="467"/>
      <c r="GAT53" s="467"/>
      <c r="GAU53" s="467"/>
      <c r="GAV53" s="467"/>
      <c r="GAW53" s="467"/>
      <c r="GAX53" s="467"/>
      <c r="GAY53" s="467"/>
      <c r="GAZ53" s="467"/>
      <c r="GBA53" s="467"/>
      <c r="GBB53" s="467"/>
      <c r="GBC53" s="467"/>
      <c r="GBD53" s="467"/>
      <c r="GBE53" s="467"/>
      <c r="GBF53" s="467"/>
      <c r="GBG53" s="467"/>
      <c r="GBH53" s="467"/>
      <c r="GBI53" s="467"/>
      <c r="GBJ53" s="467"/>
      <c r="GBK53" s="467"/>
      <c r="GBL53" s="467"/>
      <c r="GBM53" s="467"/>
      <c r="GBN53" s="467"/>
      <c r="GBO53" s="467"/>
      <c r="GBP53" s="467"/>
      <c r="GBQ53" s="467"/>
      <c r="GBR53" s="467"/>
      <c r="GBS53" s="467"/>
      <c r="GBT53" s="467"/>
      <c r="GBU53" s="467"/>
      <c r="GBV53" s="467"/>
      <c r="GBW53" s="467"/>
      <c r="GBX53" s="467"/>
      <c r="GBY53" s="467"/>
      <c r="GBZ53" s="467"/>
      <c r="GCA53" s="467"/>
      <c r="GCB53" s="467"/>
      <c r="GCC53" s="467"/>
      <c r="GCD53" s="467"/>
      <c r="GCE53" s="467"/>
      <c r="GCF53" s="467"/>
      <c r="GCG53" s="467"/>
      <c r="GCH53" s="467"/>
      <c r="GCI53" s="467"/>
      <c r="GCJ53" s="467"/>
      <c r="GCK53" s="467"/>
      <c r="GCL53" s="467"/>
      <c r="GCM53" s="467"/>
      <c r="GCN53" s="467"/>
      <c r="GCO53" s="467"/>
      <c r="GCP53" s="467"/>
      <c r="GCQ53" s="467"/>
      <c r="GCR53" s="467"/>
      <c r="GCS53" s="467"/>
      <c r="GCT53" s="467"/>
      <c r="GCU53" s="467"/>
      <c r="GCV53" s="467"/>
      <c r="GCW53" s="467"/>
      <c r="GCX53" s="467"/>
      <c r="GCY53" s="467"/>
      <c r="GCZ53" s="467"/>
      <c r="GDA53" s="467"/>
      <c r="GDB53" s="467"/>
      <c r="GDC53" s="467"/>
      <c r="GDD53" s="467"/>
      <c r="GDE53" s="467"/>
      <c r="GDF53" s="467"/>
      <c r="GDG53" s="467"/>
      <c r="GDH53" s="467"/>
      <c r="GDI53" s="467"/>
      <c r="GDJ53" s="467"/>
      <c r="GDK53" s="467"/>
      <c r="GDL53" s="467"/>
      <c r="GDM53" s="467"/>
      <c r="GDN53" s="467"/>
      <c r="GDO53" s="467"/>
      <c r="GDP53" s="467"/>
      <c r="GDQ53" s="467"/>
      <c r="GDR53" s="467"/>
      <c r="GDS53" s="467"/>
      <c r="GDT53" s="467"/>
      <c r="GDU53" s="467"/>
      <c r="GDV53" s="467"/>
      <c r="GDW53" s="467"/>
      <c r="GDX53" s="467"/>
      <c r="GDY53" s="467"/>
      <c r="GDZ53" s="467"/>
      <c r="GEA53" s="467"/>
      <c r="GEB53" s="467"/>
      <c r="GEC53" s="467"/>
      <c r="GED53" s="467"/>
      <c r="GEE53" s="467"/>
      <c r="GEF53" s="467"/>
      <c r="GEG53" s="467"/>
      <c r="GEH53" s="467"/>
      <c r="GEI53" s="467"/>
      <c r="GEJ53" s="467"/>
      <c r="GEK53" s="467"/>
      <c r="GEL53" s="467"/>
      <c r="GEM53" s="467"/>
      <c r="GEN53" s="467"/>
      <c r="GEO53" s="467"/>
      <c r="GEP53" s="467"/>
      <c r="GEQ53" s="467"/>
      <c r="GER53" s="467"/>
      <c r="GES53" s="467"/>
      <c r="GET53" s="467"/>
      <c r="GEU53" s="467"/>
      <c r="GEV53" s="467"/>
      <c r="GEW53" s="467"/>
      <c r="GEX53" s="467"/>
      <c r="GEY53" s="467"/>
      <c r="GEZ53" s="467"/>
      <c r="GFA53" s="467"/>
      <c r="GFB53" s="467"/>
      <c r="GFC53" s="467"/>
      <c r="GFD53" s="467"/>
      <c r="GFE53" s="467"/>
      <c r="GFF53" s="467"/>
      <c r="GFG53" s="467"/>
      <c r="GFH53" s="467"/>
      <c r="GFI53" s="467"/>
      <c r="GFJ53" s="467"/>
      <c r="GFK53" s="467"/>
      <c r="GFL53" s="467"/>
      <c r="GFM53" s="467"/>
      <c r="GFN53" s="467"/>
      <c r="GFO53" s="467"/>
      <c r="GFP53" s="467"/>
      <c r="GFQ53" s="467"/>
      <c r="GFR53" s="467"/>
      <c r="GFS53" s="467"/>
      <c r="GFT53" s="467"/>
      <c r="GFU53" s="467"/>
      <c r="GFV53" s="467"/>
      <c r="GFW53" s="467"/>
      <c r="GFX53" s="467"/>
      <c r="GFY53" s="467"/>
      <c r="GFZ53" s="467"/>
      <c r="GGA53" s="467"/>
      <c r="GGB53" s="467"/>
      <c r="GGC53" s="467"/>
      <c r="GGD53" s="467"/>
      <c r="GGE53" s="467"/>
      <c r="GGF53" s="467"/>
      <c r="GGG53" s="467"/>
      <c r="GGH53" s="467"/>
      <c r="GGI53" s="467"/>
      <c r="GGJ53" s="467"/>
      <c r="GGK53" s="467"/>
      <c r="GGL53" s="467"/>
      <c r="GGM53" s="467"/>
      <c r="GGN53" s="467"/>
      <c r="GGO53" s="467"/>
      <c r="GGP53" s="467"/>
      <c r="GGQ53" s="467"/>
      <c r="GGR53" s="467"/>
      <c r="GGS53" s="467"/>
      <c r="GGT53" s="467"/>
      <c r="GGU53" s="467"/>
      <c r="GGV53" s="467"/>
      <c r="GGW53" s="467"/>
      <c r="GGX53" s="467"/>
      <c r="GGY53" s="467"/>
      <c r="GGZ53" s="467"/>
      <c r="GHA53" s="467"/>
      <c r="GHB53" s="467"/>
      <c r="GHC53" s="467"/>
      <c r="GHD53" s="467"/>
      <c r="GHE53" s="467"/>
      <c r="GHF53" s="467"/>
      <c r="GHG53" s="467"/>
      <c r="GHH53" s="467"/>
      <c r="GHI53" s="467"/>
      <c r="GHJ53" s="467"/>
      <c r="GHK53" s="467"/>
      <c r="GHL53" s="467"/>
      <c r="GHM53" s="467"/>
      <c r="GHN53" s="467"/>
      <c r="GHO53" s="467"/>
      <c r="GHP53" s="467"/>
      <c r="GHQ53" s="467"/>
      <c r="GHR53" s="467"/>
      <c r="GHS53" s="467"/>
      <c r="GHT53" s="467"/>
      <c r="GHU53" s="467"/>
      <c r="GHV53" s="467"/>
      <c r="GHW53" s="467"/>
      <c r="GHX53" s="467"/>
      <c r="GHY53" s="467"/>
      <c r="GHZ53" s="467"/>
      <c r="GIA53" s="467"/>
      <c r="GIB53" s="467"/>
      <c r="GIC53" s="467"/>
      <c r="GID53" s="467"/>
      <c r="GIE53" s="467"/>
      <c r="GIF53" s="467"/>
      <c r="GIG53" s="467"/>
      <c r="GIH53" s="467"/>
      <c r="GII53" s="467"/>
      <c r="GIJ53" s="467"/>
      <c r="GIK53" s="467"/>
      <c r="GIL53" s="467"/>
      <c r="GIM53" s="467"/>
      <c r="GIN53" s="467"/>
      <c r="GIO53" s="467"/>
      <c r="GIP53" s="467"/>
      <c r="GIQ53" s="467"/>
      <c r="GIR53" s="467"/>
      <c r="GIS53" s="467"/>
      <c r="GIT53" s="467"/>
      <c r="GIU53" s="467"/>
      <c r="GIV53" s="467"/>
      <c r="GIW53" s="467"/>
      <c r="GIX53" s="467"/>
      <c r="GIY53" s="467"/>
      <c r="GIZ53" s="467"/>
      <c r="GJA53" s="467"/>
      <c r="GJB53" s="467"/>
      <c r="GJC53" s="467"/>
      <c r="GJD53" s="467"/>
      <c r="GJE53" s="467"/>
      <c r="GJF53" s="467"/>
      <c r="GJG53" s="467"/>
      <c r="GJH53" s="467"/>
      <c r="GJI53" s="467"/>
      <c r="GJJ53" s="467"/>
      <c r="GJK53" s="467"/>
      <c r="GJL53" s="467"/>
      <c r="GJM53" s="467"/>
      <c r="GJN53" s="467"/>
      <c r="GJO53" s="467"/>
      <c r="GJP53" s="467"/>
      <c r="GJQ53" s="467"/>
      <c r="GJR53" s="467"/>
      <c r="GJS53" s="467"/>
      <c r="GJT53" s="467"/>
      <c r="GJU53" s="467"/>
      <c r="GJV53" s="467"/>
      <c r="GJW53" s="467"/>
      <c r="GJX53" s="467"/>
      <c r="GJY53" s="467"/>
      <c r="GJZ53" s="467"/>
      <c r="GKA53" s="467"/>
      <c r="GKB53" s="467"/>
      <c r="GKC53" s="467"/>
      <c r="GKD53" s="467"/>
      <c r="GKE53" s="467"/>
      <c r="GKF53" s="467"/>
      <c r="GKG53" s="467"/>
      <c r="GKH53" s="467"/>
      <c r="GKI53" s="467"/>
      <c r="GKJ53" s="467"/>
      <c r="GKK53" s="467"/>
      <c r="GKL53" s="467"/>
      <c r="GKM53" s="467"/>
      <c r="GKN53" s="467"/>
      <c r="GKO53" s="467"/>
      <c r="GKP53" s="467"/>
      <c r="GKQ53" s="467"/>
      <c r="GKR53" s="467"/>
      <c r="GKS53" s="467"/>
      <c r="GKT53" s="467"/>
      <c r="GKU53" s="467"/>
      <c r="GKV53" s="467"/>
      <c r="GKW53" s="467"/>
      <c r="GKX53" s="467"/>
      <c r="GKY53" s="467"/>
      <c r="GKZ53" s="467"/>
      <c r="GLA53" s="467"/>
      <c r="GLB53" s="467"/>
      <c r="GLC53" s="467"/>
      <c r="GLD53" s="467"/>
      <c r="GLE53" s="467"/>
      <c r="GLF53" s="467"/>
      <c r="GLG53" s="467"/>
      <c r="GLH53" s="467"/>
      <c r="GLI53" s="467"/>
      <c r="GLJ53" s="467"/>
      <c r="GLK53" s="467"/>
      <c r="GLL53" s="467"/>
      <c r="GLM53" s="467"/>
      <c r="GLN53" s="467"/>
      <c r="GLO53" s="467"/>
      <c r="GLP53" s="467"/>
      <c r="GLQ53" s="467"/>
      <c r="GLR53" s="467"/>
      <c r="GLS53" s="467"/>
      <c r="GLT53" s="467"/>
      <c r="GLU53" s="467"/>
      <c r="GLV53" s="467"/>
      <c r="GLW53" s="467"/>
      <c r="GLX53" s="467"/>
      <c r="GLY53" s="467"/>
      <c r="GLZ53" s="467"/>
      <c r="GMA53" s="467"/>
      <c r="GMB53" s="467"/>
      <c r="GMC53" s="467"/>
      <c r="GMD53" s="467"/>
      <c r="GME53" s="467"/>
      <c r="GMF53" s="467"/>
      <c r="GMG53" s="467"/>
      <c r="GMH53" s="467"/>
      <c r="GMI53" s="467"/>
      <c r="GMJ53" s="467"/>
      <c r="GMK53" s="467"/>
      <c r="GML53" s="467"/>
      <c r="GMM53" s="467"/>
      <c r="GMN53" s="467"/>
      <c r="GMO53" s="467"/>
      <c r="GMP53" s="467"/>
      <c r="GMQ53" s="467"/>
      <c r="GMR53" s="467"/>
      <c r="GMS53" s="467"/>
      <c r="GMT53" s="467"/>
      <c r="GMU53" s="467"/>
      <c r="GMV53" s="467"/>
      <c r="GMW53" s="467"/>
      <c r="GMX53" s="467"/>
      <c r="GMY53" s="467"/>
      <c r="GMZ53" s="467"/>
      <c r="GNA53" s="467"/>
      <c r="GNB53" s="467"/>
      <c r="GNC53" s="467"/>
      <c r="GND53" s="467"/>
      <c r="GNE53" s="467"/>
      <c r="GNF53" s="467"/>
      <c r="GNG53" s="467"/>
      <c r="GNH53" s="467"/>
      <c r="GNI53" s="467"/>
      <c r="GNJ53" s="467"/>
      <c r="GNK53" s="467"/>
      <c r="GNL53" s="467"/>
      <c r="GNM53" s="467"/>
      <c r="GNN53" s="467"/>
      <c r="GNO53" s="467"/>
      <c r="GNP53" s="467"/>
      <c r="GNQ53" s="467"/>
      <c r="GNR53" s="467"/>
      <c r="GNS53" s="467"/>
      <c r="GNT53" s="467"/>
      <c r="GNU53" s="467"/>
      <c r="GNV53" s="467"/>
      <c r="GNW53" s="467"/>
      <c r="GNX53" s="467"/>
      <c r="GNY53" s="467"/>
      <c r="GNZ53" s="467"/>
      <c r="GOA53" s="467"/>
      <c r="GOB53" s="467"/>
      <c r="GOC53" s="467"/>
      <c r="GOD53" s="467"/>
      <c r="GOE53" s="467"/>
      <c r="GOF53" s="467"/>
      <c r="GOG53" s="467"/>
      <c r="GOH53" s="467"/>
      <c r="GOI53" s="467"/>
      <c r="GOJ53" s="467"/>
      <c r="GOK53" s="467"/>
      <c r="GOL53" s="467"/>
      <c r="GOM53" s="467"/>
      <c r="GON53" s="467"/>
      <c r="GOO53" s="467"/>
      <c r="GOP53" s="467"/>
      <c r="GOQ53" s="467"/>
      <c r="GOR53" s="467"/>
      <c r="GOS53" s="467"/>
      <c r="GOT53" s="467"/>
      <c r="GOU53" s="467"/>
      <c r="GOV53" s="467"/>
      <c r="GOW53" s="467"/>
      <c r="GOX53" s="467"/>
      <c r="GOY53" s="467"/>
      <c r="GOZ53" s="467"/>
      <c r="GPA53" s="467"/>
      <c r="GPB53" s="467"/>
      <c r="GPC53" s="467"/>
      <c r="GPD53" s="467"/>
      <c r="GPE53" s="467"/>
      <c r="GPF53" s="467"/>
      <c r="GPG53" s="467"/>
      <c r="GPH53" s="467"/>
      <c r="GPI53" s="467"/>
      <c r="GPJ53" s="467"/>
      <c r="GPK53" s="467"/>
      <c r="GPL53" s="467"/>
      <c r="GPM53" s="467"/>
      <c r="GPN53" s="467"/>
      <c r="GPO53" s="467"/>
      <c r="GPP53" s="467"/>
      <c r="GPQ53" s="467"/>
      <c r="GPR53" s="467"/>
      <c r="GPS53" s="467"/>
      <c r="GPT53" s="467"/>
      <c r="GPU53" s="467"/>
      <c r="GPV53" s="467"/>
      <c r="GPW53" s="467"/>
      <c r="GPX53" s="467"/>
      <c r="GPY53" s="467"/>
      <c r="GPZ53" s="467"/>
      <c r="GQA53" s="467"/>
      <c r="GQB53" s="467"/>
      <c r="GQC53" s="467"/>
      <c r="GQD53" s="467"/>
      <c r="GQE53" s="467"/>
      <c r="GQF53" s="467"/>
      <c r="GQG53" s="467"/>
      <c r="GQH53" s="467"/>
      <c r="GQI53" s="467"/>
      <c r="GQJ53" s="467"/>
      <c r="GQK53" s="467"/>
      <c r="GQL53" s="467"/>
      <c r="GQM53" s="467"/>
      <c r="GQN53" s="467"/>
      <c r="GQO53" s="467"/>
      <c r="GQP53" s="467"/>
      <c r="GQQ53" s="467"/>
      <c r="GQR53" s="467"/>
      <c r="GQS53" s="467"/>
      <c r="GQT53" s="467"/>
      <c r="GQU53" s="467"/>
      <c r="GQV53" s="467"/>
      <c r="GQW53" s="467"/>
      <c r="GQX53" s="467"/>
      <c r="GQY53" s="467"/>
      <c r="GQZ53" s="467"/>
      <c r="GRA53" s="467"/>
      <c r="GRB53" s="467"/>
      <c r="GRC53" s="467"/>
      <c r="GRD53" s="467"/>
      <c r="GRE53" s="467"/>
      <c r="GRF53" s="467"/>
      <c r="GRG53" s="467"/>
      <c r="GRH53" s="467"/>
      <c r="GRI53" s="467"/>
      <c r="GRJ53" s="467"/>
      <c r="GRK53" s="467"/>
      <c r="GRL53" s="467"/>
      <c r="GRM53" s="467"/>
      <c r="GRN53" s="467"/>
      <c r="GRO53" s="467"/>
      <c r="GRP53" s="467"/>
      <c r="GRQ53" s="467"/>
      <c r="GRR53" s="467"/>
      <c r="GRS53" s="467"/>
      <c r="GRT53" s="467"/>
      <c r="GRU53" s="467"/>
      <c r="GRV53" s="467"/>
      <c r="GRW53" s="467"/>
      <c r="GRX53" s="467"/>
      <c r="GRY53" s="467"/>
      <c r="GRZ53" s="467"/>
      <c r="GSA53" s="467"/>
      <c r="GSB53" s="467"/>
      <c r="GSC53" s="467"/>
      <c r="GSD53" s="467"/>
      <c r="GSE53" s="467"/>
      <c r="GSF53" s="467"/>
      <c r="GSG53" s="467"/>
      <c r="GSH53" s="467"/>
      <c r="GSI53" s="467"/>
      <c r="GSJ53" s="467"/>
      <c r="GSK53" s="467"/>
      <c r="GSL53" s="467"/>
      <c r="GSM53" s="467"/>
      <c r="GSN53" s="467"/>
      <c r="GSO53" s="467"/>
      <c r="GSP53" s="467"/>
      <c r="GSQ53" s="467"/>
      <c r="GSR53" s="467"/>
      <c r="GSS53" s="467"/>
      <c r="GST53" s="467"/>
      <c r="GSU53" s="467"/>
      <c r="GSV53" s="467"/>
      <c r="GSW53" s="467"/>
      <c r="GSX53" s="467"/>
      <c r="GSY53" s="467"/>
      <c r="GSZ53" s="467"/>
      <c r="GTA53" s="467"/>
      <c r="GTB53" s="467"/>
      <c r="GTC53" s="467"/>
      <c r="GTD53" s="467"/>
      <c r="GTE53" s="467"/>
      <c r="GTF53" s="467"/>
      <c r="GTG53" s="467"/>
      <c r="GTH53" s="467"/>
      <c r="GTI53" s="467"/>
      <c r="GTJ53" s="467"/>
      <c r="GTK53" s="467"/>
      <c r="GTL53" s="467"/>
      <c r="GTM53" s="467"/>
      <c r="GTN53" s="467"/>
      <c r="GTO53" s="467"/>
      <c r="GTP53" s="467"/>
      <c r="GTQ53" s="467"/>
      <c r="GTR53" s="467"/>
      <c r="GTS53" s="467"/>
      <c r="GTT53" s="467"/>
      <c r="GTU53" s="467"/>
      <c r="GTV53" s="467"/>
      <c r="GTW53" s="467"/>
      <c r="GTX53" s="467"/>
      <c r="GTY53" s="467"/>
      <c r="GTZ53" s="467"/>
      <c r="GUA53" s="467"/>
      <c r="GUB53" s="467"/>
      <c r="GUC53" s="467"/>
      <c r="GUD53" s="467"/>
      <c r="GUE53" s="467"/>
      <c r="GUF53" s="467"/>
      <c r="GUG53" s="467"/>
      <c r="GUH53" s="467"/>
      <c r="GUI53" s="467"/>
      <c r="GUJ53" s="467"/>
      <c r="GUK53" s="467"/>
      <c r="GUL53" s="467"/>
      <c r="GUM53" s="467"/>
      <c r="GUN53" s="467"/>
      <c r="GUO53" s="467"/>
      <c r="GUP53" s="467"/>
      <c r="GUQ53" s="467"/>
      <c r="GUR53" s="467"/>
      <c r="GUS53" s="467"/>
      <c r="GUT53" s="467"/>
      <c r="GUU53" s="467"/>
      <c r="GUV53" s="467"/>
      <c r="GUW53" s="467"/>
      <c r="GUX53" s="467"/>
      <c r="GUY53" s="467"/>
      <c r="GUZ53" s="467"/>
      <c r="GVA53" s="467"/>
      <c r="GVB53" s="467"/>
      <c r="GVC53" s="467"/>
      <c r="GVD53" s="467"/>
      <c r="GVE53" s="467"/>
      <c r="GVF53" s="467"/>
      <c r="GVG53" s="467"/>
      <c r="GVH53" s="467"/>
      <c r="GVI53" s="467"/>
      <c r="GVJ53" s="467"/>
      <c r="GVK53" s="467"/>
      <c r="GVL53" s="467"/>
      <c r="GVM53" s="467"/>
      <c r="GVN53" s="467"/>
      <c r="GVO53" s="467"/>
      <c r="GVP53" s="467"/>
      <c r="GVQ53" s="467"/>
      <c r="GVR53" s="467"/>
      <c r="GVS53" s="467"/>
      <c r="GVT53" s="467"/>
      <c r="GVU53" s="467"/>
      <c r="GVV53" s="467"/>
      <c r="GVW53" s="467"/>
      <c r="GVX53" s="467"/>
      <c r="GVY53" s="467"/>
      <c r="GVZ53" s="467"/>
      <c r="GWA53" s="467"/>
      <c r="GWB53" s="467"/>
      <c r="GWC53" s="467"/>
      <c r="GWD53" s="467"/>
      <c r="GWE53" s="467"/>
      <c r="GWF53" s="467"/>
      <c r="GWG53" s="467"/>
      <c r="GWH53" s="467"/>
      <c r="GWI53" s="467"/>
      <c r="GWJ53" s="467"/>
      <c r="GWK53" s="467"/>
      <c r="GWL53" s="467"/>
      <c r="GWM53" s="467"/>
      <c r="GWN53" s="467"/>
      <c r="GWO53" s="467"/>
      <c r="GWP53" s="467"/>
      <c r="GWQ53" s="467"/>
      <c r="GWR53" s="467"/>
      <c r="GWS53" s="467"/>
      <c r="GWT53" s="467"/>
      <c r="GWU53" s="467"/>
      <c r="GWV53" s="467"/>
      <c r="GWW53" s="467"/>
      <c r="GWX53" s="467"/>
      <c r="GWY53" s="467"/>
      <c r="GWZ53" s="467"/>
      <c r="GXA53" s="467"/>
      <c r="GXB53" s="467"/>
      <c r="GXC53" s="467"/>
      <c r="GXD53" s="467"/>
      <c r="GXE53" s="467"/>
      <c r="GXF53" s="467"/>
      <c r="GXG53" s="467"/>
      <c r="GXH53" s="467"/>
      <c r="GXI53" s="467"/>
      <c r="GXJ53" s="467"/>
      <c r="GXK53" s="467"/>
      <c r="GXL53" s="467"/>
      <c r="GXM53" s="467"/>
      <c r="GXN53" s="467"/>
      <c r="GXO53" s="467"/>
      <c r="GXP53" s="467"/>
      <c r="GXQ53" s="467"/>
      <c r="GXR53" s="467"/>
      <c r="GXS53" s="467"/>
      <c r="GXT53" s="467"/>
      <c r="GXU53" s="467"/>
      <c r="GXV53" s="467"/>
      <c r="GXW53" s="467"/>
      <c r="GXX53" s="467"/>
      <c r="GXY53" s="467"/>
      <c r="GXZ53" s="467"/>
      <c r="GYA53" s="467"/>
      <c r="GYB53" s="467"/>
      <c r="GYC53" s="467"/>
      <c r="GYD53" s="467"/>
      <c r="GYE53" s="467"/>
      <c r="GYF53" s="467"/>
      <c r="GYG53" s="467"/>
      <c r="GYH53" s="467"/>
      <c r="GYI53" s="467"/>
      <c r="GYJ53" s="467"/>
      <c r="GYK53" s="467"/>
      <c r="GYL53" s="467"/>
      <c r="GYM53" s="467"/>
      <c r="GYN53" s="467"/>
      <c r="GYO53" s="467"/>
      <c r="GYP53" s="467"/>
      <c r="GYQ53" s="467"/>
      <c r="GYR53" s="467"/>
      <c r="GYS53" s="467"/>
      <c r="GYT53" s="467"/>
      <c r="GYU53" s="467"/>
      <c r="GYV53" s="467"/>
      <c r="GYW53" s="467"/>
      <c r="GYX53" s="467"/>
      <c r="GYY53" s="467"/>
      <c r="GYZ53" s="467"/>
      <c r="GZA53" s="467"/>
      <c r="GZB53" s="467"/>
      <c r="GZC53" s="467"/>
      <c r="GZD53" s="467"/>
      <c r="GZE53" s="467"/>
      <c r="GZF53" s="467"/>
      <c r="GZG53" s="467"/>
      <c r="GZH53" s="467"/>
      <c r="GZI53" s="467"/>
      <c r="GZJ53" s="467"/>
      <c r="GZK53" s="467"/>
      <c r="GZL53" s="467"/>
      <c r="GZM53" s="467"/>
      <c r="GZN53" s="467"/>
      <c r="GZO53" s="467"/>
      <c r="GZP53" s="467"/>
      <c r="GZQ53" s="467"/>
      <c r="GZR53" s="467"/>
      <c r="GZS53" s="467"/>
      <c r="GZT53" s="467"/>
      <c r="GZU53" s="467"/>
      <c r="GZV53" s="467"/>
      <c r="GZW53" s="467"/>
      <c r="GZX53" s="467"/>
      <c r="GZY53" s="467"/>
      <c r="GZZ53" s="467"/>
      <c r="HAA53" s="467"/>
      <c r="HAB53" s="467"/>
      <c r="HAC53" s="467"/>
      <c r="HAD53" s="467"/>
      <c r="HAE53" s="467"/>
      <c r="HAF53" s="467"/>
      <c r="HAG53" s="467"/>
      <c r="HAH53" s="467"/>
      <c r="HAI53" s="467"/>
      <c r="HAJ53" s="467"/>
      <c r="HAK53" s="467"/>
      <c r="HAL53" s="467"/>
      <c r="HAM53" s="467"/>
      <c r="HAN53" s="467"/>
      <c r="HAO53" s="467"/>
      <c r="HAP53" s="467"/>
      <c r="HAQ53" s="467"/>
      <c r="HAR53" s="467"/>
      <c r="HAS53" s="467"/>
      <c r="HAT53" s="467"/>
      <c r="HAU53" s="467"/>
      <c r="HAV53" s="467"/>
      <c r="HAW53" s="467"/>
      <c r="HAX53" s="467"/>
      <c r="HAY53" s="467"/>
      <c r="HAZ53" s="467"/>
      <c r="HBA53" s="467"/>
      <c r="HBB53" s="467"/>
      <c r="HBC53" s="467"/>
      <c r="HBD53" s="467"/>
      <c r="HBE53" s="467"/>
      <c r="HBF53" s="467"/>
      <c r="HBG53" s="467"/>
      <c r="HBH53" s="467"/>
      <c r="HBI53" s="467"/>
      <c r="HBJ53" s="467"/>
      <c r="HBK53" s="467"/>
      <c r="HBL53" s="467"/>
      <c r="HBM53" s="467"/>
      <c r="HBN53" s="467"/>
      <c r="HBO53" s="467"/>
      <c r="HBP53" s="467"/>
      <c r="HBQ53" s="467"/>
      <c r="HBR53" s="467"/>
      <c r="HBS53" s="467"/>
      <c r="HBT53" s="467"/>
      <c r="HBU53" s="467"/>
      <c r="HBV53" s="467"/>
      <c r="HBW53" s="467"/>
      <c r="HBX53" s="467"/>
      <c r="HBY53" s="467"/>
      <c r="HBZ53" s="467"/>
      <c r="HCA53" s="467"/>
      <c r="HCB53" s="467"/>
      <c r="HCC53" s="467"/>
      <c r="HCD53" s="467"/>
      <c r="HCE53" s="467"/>
      <c r="HCF53" s="467"/>
      <c r="HCG53" s="467"/>
      <c r="HCH53" s="467"/>
      <c r="HCI53" s="467"/>
      <c r="HCJ53" s="467"/>
      <c r="HCK53" s="467"/>
      <c r="HCL53" s="467"/>
      <c r="HCM53" s="467"/>
      <c r="HCN53" s="467"/>
      <c r="HCO53" s="467"/>
      <c r="HCP53" s="467"/>
      <c r="HCQ53" s="467"/>
      <c r="HCR53" s="467"/>
      <c r="HCS53" s="467"/>
      <c r="HCT53" s="467"/>
      <c r="HCU53" s="467"/>
      <c r="HCV53" s="467"/>
      <c r="HCW53" s="467"/>
      <c r="HCX53" s="467"/>
      <c r="HCY53" s="467"/>
      <c r="HCZ53" s="467"/>
      <c r="HDA53" s="467"/>
      <c r="HDB53" s="467"/>
      <c r="HDC53" s="467"/>
      <c r="HDD53" s="467"/>
      <c r="HDE53" s="467"/>
      <c r="HDF53" s="467"/>
      <c r="HDG53" s="467"/>
      <c r="HDH53" s="467"/>
      <c r="HDI53" s="467"/>
      <c r="HDJ53" s="467"/>
      <c r="HDK53" s="467"/>
      <c r="HDL53" s="467"/>
      <c r="HDM53" s="467"/>
      <c r="HDN53" s="467"/>
      <c r="HDO53" s="467"/>
      <c r="HDP53" s="467"/>
      <c r="HDQ53" s="467"/>
      <c r="HDR53" s="467"/>
      <c r="HDS53" s="467"/>
      <c r="HDT53" s="467"/>
      <c r="HDU53" s="467"/>
      <c r="HDV53" s="467"/>
      <c r="HDW53" s="467"/>
      <c r="HDX53" s="467"/>
      <c r="HDY53" s="467"/>
      <c r="HDZ53" s="467"/>
      <c r="HEA53" s="467"/>
      <c r="HEB53" s="467"/>
      <c r="HEC53" s="467"/>
      <c r="HED53" s="467"/>
      <c r="HEE53" s="467"/>
      <c r="HEF53" s="467"/>
      <c r="HEG53" s="467"/>
      <c r="HEH53" s="467"/>
      <c r="HEI53" s="467"/>
      <c r="HEJ53" s="467"/>
      <c r="HEK53" s="467"/>
      <c r="HEL53" s="467"/>
      <c r="HEM53" s="467"/>
      <c r="HEN53" s="467"/>
      <c r="HEO53" s="467"/>
      <c r="HEP53" s="467"/>
      <c r="HEQ53" s="467"/>
      <c r="HER53" s="467"/>
      <c r="HES53" s="467"/>
      <c r="HET53" s="467"/>
      <c r="HEU53" s="467"/>
      <c r="HEV53" s="467"/>
      <c r="HEW53" s="467"/>
      <c r="HEX53" s="467"/>
      <c r="HEY53" s="467"/>
      <c r="HEZ53" s="467"/>
      <c r="HFA53" s="467"/>
      <c r="HFB53" s="467"/>
      <c r="HFC53" s="467"/>
      <c r="HFD53" s="467"/>
      <c r="HFE53" s="467"/>
      <c r="HFF53" s="467"/>
      <c r="HFG53" s="467"/>
      <c r="HFH53" s="467"/>
      <c r="HFI53" s="467"/>
      <c r="HFJ53" s="467"/>
      <c r="HFK53" s="467"/>
      <c r="HFL53" s="467"/>
      <c r="HFM53" s="467"/>
      <c r="HFN53" s="467"/>
      <c r="HFO53" s="467"/>
      <c r="HFP53" s="467"/>
      <c r="HFQ53" s="467"/>
      <c r="HFR53" s="467"/>
      <c r="HFS53" s="467"/>
      <c r="HFT53" s="467"/>
      <c r="HFU53" s="467"/>
      <c r="HFV53" s="467"/>
      <c r="HFW53" s="467"/>
      <c r="HFX53" s="467"/>
      <c r="HFY53" s="467"/>
      <c r="HFZ53" s="467"/>
      <c r="HGA53" s="467"/>
      <c r="HGB53" s="467"/>
      <c r="HGC53" s="467"/>
      <c r="HGD53" s="467"/>
      <c r="HGE53" s="467"/>
      <c r="HGF53" s="467"/>
      <c r="HGG53" s="467"/>
      <c r="HGH53" s="467"/>
      <c r="HGI53" s="467"/>
      <c r="HGJ53" s="467"/>
      <c r="HGK53" s="467"/>
      <c r="HGL53" s="467"/>
      <c r="HGM53" s="467"/>
      <c r="HGN53" s="467"/>
      <c r="HGO53" s="467"/>
      <c r="HGP53" s="467"/>
      <c r="HGQ53" s="467"/>
      <c r="HGR53" s="467"/>
      <c r="HGS53" s="467"/>
      <c r="HGT53" s="467"/>
      <c r="HGU53" s="467"/>
      <c r="HGV53" s="467"/>
      <c r="HGW53" s="467"/>
      <c r="HGX53" s="467"/>
      <c r="HGY53" s="467"/>
      <c r="HGZ53" s="467"/>
      <c r="HHA53" s="467"/>
      <c r="HHB53" s="467"/>
      <c r="HHC53" s="467"/>
      <c r="HHD53" s="467"/>
      <c r="HHE53" s="467"/>
      <c r="HHF53" s="467"/>
      <c r="HHG53" s="467"/>
      <c r="HHH53" s="467"/>
      <c r="HHI53" s="467"/>
      <c r="HHJ53" s="467"/>
      <c r="HHK53" s="467"/>
      <c r="HHL53" s="467"/>
      <c r="HHM53" s="467"/>
      <c r="HHN53" s="467"/>
      <c r="HHO53" s="467"/>
      <c r="HHP53" s="467"/>
      <c r="HHQ53" s="467"/>
      <c r="HHR53" s="467"/>
      <c r="HHS53" s="467"/>
      <c r="HHT53" s="467"/>
      <c r="HHU53" s="467"/>
      <c r="HHV53" s="467"/>
      <c r="HHW53" s="467"/>
      <c r="HHX53" s="467"/>
      <c r="HHY53" s="467"/>
      <c r="HHZ53" s="467"/>
      <c r="HIA53" s="467"/>
      <c r="HIB53" s="467"/>
      <c r="HIC53" s="467"/>
      <c r="HID53" s="467"/>
      <c r="HIE53" s="467"/>
      <c r="HIF53" s="467"/>
      <c r="HIG53" s="467"/>
      <c r="HIH53" s="467"/>
      <c r="HII53" s="467"/>
      <c r="HIJ53" s="467"/>
      <c r="HIK53" s="467"/>
      <c r="HIL53" s="467"/>
      <c r="HIM53" s="467"/>
      <c r="HIN53" s="467"/>
      <c r="HIO53" s="467"/>
      <c r="HIP53" s="467"/>
      <c r="HIQ53" s="467"/>
      <c r="HIR53" s="467"/>
      <c r="HIS53" s="467"/>
      <c r="HIT53" s="467"/>
      <c r="HIU53" s="467"/>
      <c r="HIV53" s="467"/>
      <c r="HIW53" s="467"/>
      <c r="HIX53" s="467"/>
      <c r="HIY53" s="467"/>
      <c r="HIZ53" s="467"/>
      <c r="HJA53" s="467"/>
      <c r="HJB53" s="467"/>
      <c r="HJC53" s="467"/>
      <c r="HJD53" s="467"/>
      <c r="HJE53" s="467"/>
      <c r="HJF53" s="467"/>
      <c r="HJG53" s="467"/>
      <c r="HJH53" s="467"/>
      <c r="HJI53" s="467"/>
      <c r="HJJ53" s="467"/>
      <c r="HJK53" s="467"/>
      <c r="HJL53" s="467"/>
      <c r="HJM53" s="467"/>
      <c r="HJN53" s="467"/>
      <c r="HJO53" s="467"/>
      <c r="HJP53" s="467"/>
      <c r="HJQ53" s="467"/>
      <c r="HJR53" s="467"/>
      <c r="HJS53" s="467"/>
      <c r="HJT53" s="467"/>
      <c r="HJU53" s="467"/>
      <c r="HJV53" s="467"/>
      <c r="HJW53" s="467"/>
      <c r="HJX53" s="467"/>
      <c r="HJY53" s="467"/>
      <c r="HJZ53" s="467"/>
      <c r="HKA53" s="467"/>
      <c r="HKB53" s="467"/>
      <c r="HKC53" s="467"/>
      <c r="HKD53" s="467"/>
      <c r="HKE53" s="467"/>
      <c r="HKF53" s="467"/>
      <c r="HKG53" s="467"/>
      <c r="HKH53" s="467"/>
      <c r="HKI53" s="467"/>
      <c r="HKJ53" s="467"/>
      <c r="HKK53" s="467"/>
      <c r="HKL53" s="467"/>
      <c r="HKM53" s="467"/>
      <c r="HKN53" s="467"/>
      <c r="HKO53" s="467"/>
      <c r="HKP53" s="467"/>
      <c r="HKQ53" s="467"/>
      <c r="HKR53" s="467"/>
      <c r="HKS53" s="467"/>
      <c r="HKT53" s="467"/>
      <c r="HKU53" s="467"/>
      <c r="HKV53" s="467"/>
      <c r="HKW53" s="467"/>
      <c r="HKX53" s="467"/>
      <c r="HKY53" s="467"/>
      <c r="HKZ53" s="467"/>
      <c r="HLA53" s="467"/>
      <c r="HLB53" s="467"/>
      <c r="HLC53" s="467"/>
      <c r="HLD53" s="467"/>
      <c r="HLE53" s="467"/>
      <c r="HLF53" s="467"/>
      <c r="HLG53" s="467"/>
      <c r="HLH53" s="467"/>
      <c r="HLI53" s="467"/>
      <c r="HLJ53" s="467"/>
      <c r="HLK53" s="467"/>
      <c r="HLL53" s="467"/>
      <c r="HLM53" s="467"/>
      <c r="HLN53" s="467"/>
      <c r="HLO53" s="467"/>
      <c r="HLP53" s="467"/>
      <c r="HLQ53" s="467"/>
      <c r="HLR53" s="467"/>
      <c r="HLS53" s="467"/>
      <c r="HLT53" s="467"/>
      <c r="HLU53" s="467"/>
      <c r="HLV53" s="467"/>
      <c r="HLW53" s="467"/>
      <c r="HLX53" s="467"/>
      <c r="HLY53" s="467"/>
      <c r="HLZ53" s="467"/>
      <c r="HMA53" s="467"/>
      <c r="HMB53" s="467"/>
      <c r="HMC53" s="467"/>
      <c r="HMD53" s="467"/>
      <c r="HME53" s="467"/>
      <c r="HMF53" s="467"/>
      <c r="HMG53" s="467"/>
      <c r="HMH53" s="467"/>
      <c r="HMI53" s="467"/>
      <c r="HMJ53" s="467"/>
      <c r="HMK53" s="467"/>
      <c r="HML53" s="467"/>
      <c r="HMM53" s="467"/>
      <c r="HMN53" s="467"/>
      <c r="HMO53" s="467"/>
      <c r="HMP53" s="467"/>
      <c r="HMQ53" s="467"/>
      <c r="HMR53" s="467"/>
      <c r="HMS53" s="467"/>
      <c r="HMT53" s="467"/>
      <c r="HMU53" s="467"/>
      <c r="HMV53" s="467"/>
      <c r="HMW53" s="467"/>
      <c r="HMX53" s="467"/>
      <c r="HMY53" s="467"/>
      <c r="HMZ53" s="467"/>
      <c r="HNA53" s="467"/>
      <c r="HNB53" s="467"/>
      <c r="HNC53" s="467"/>
      <c r="HND53" s="467"/>
      <c r="HNE53" s="467"/>
      <c r="HNF53" s="467"/>
      <c r="HNG53" s="467"/>
      <c r="HNH53" s="467"/>
      <c r="HNI53" s="467"/>
      <c r="HNJ53" s="467"/>
      <c r="HNK53" s="467"/>
      <c r="HNL53" s="467"/>
      <c r="HNM53" s="467"/>
      <c r="HNN53" s="467"/>
      <c r="HNO53" s="467"/>
      <c r="HNP53" s="467"/>
      <c r="HNQ53" s="467"/>
      <c r="HNR53" s="467"/>
      <c r="HNS53" s="467"/>
      <c r="HNT53" s="467"/>
      <c r="HNU53" s="467"/>
      <c r="HNV53" s="467"/>
      <c r="HNW53" s="467"/>
      <c r="HNX53" s="467"/>
      <c r="HNY53" s="467"/>
      <c r="HNZ53" s="467"/>
      <c r="HOA53" s="467"/>
      <c r="HOB53" s="467"/>
      <c r="HOC53" s="467"/>
      <c r="HOD53" s="467"/>
      <c r="HOE53" s="467"/>
      <c r="HOF53" s="467"/>
      <c r="HOG53" s="467"/>
      <c r="HOH53" s="467"/>
      <c r="HOI53" s="467"/>
      <c r="HOJ53" s="467"/>
      <c r="HOK53" s="467"/>
      <c r="HOL53" s="467"/>
      <c r="HOM53" s="467"/>
      <c r="HON53" s="467"/>
      <c r="HOO53" s="467"/>
      <c r="HOP53" s="467"/>
      <c r="HOQ53" s="467"/>
      <c r="HOR53" s="467"/>
      <c r="HOS53" s="467"/>
      <c r="HOT53" s="467"/>
      <c r="HOU53" s="467"/>
      <c r="HOV53" s="467"/>
      <c r="HOW53" s="467"/>
      <c r="HOX53" s="467"/>
      <c r="HOY53" s="467"/>
      <c r="HOZ53" s="467"/>
      <c r="HPA53" s="467"/>
      <c r="HPB53" s="467"/>
      <c r="HPC53" s="467"/>
      <c r="HPD53" s="467"/>
      <c r="HPE53" s="467"/>
      <c r="HPF53" s="467"/>
      <c r="HPG53" s="467"/>
      <c r="HPH53" s="467"/>
      <c r="HPI53" s="467"/>
      <c r="HPJ53" s="467"/>
      <c r="HPK53" s="467"/>
      <c r="HPL53" s="467"/>
      <c r="HPM53" s="467"/>
      <c r="HPN53" s="467"/>
      <c r="HPO53" s="467"/>
      <c r="HPP53" s="467"/>
      <c r="HPQ53" s="467"/>
      <c r="HPR53" s="467"/>
      <c r="HPS53" s="467"/>
      <c r="HPT53" s="467"/>
      <c r="HPU53" s="467"/>
      <c r="HPV53" s="467"/>
      <c r="HPW53" s="467"/>
      <c r="HPX53" s="467"/>
      <c r="HPY53" s="467"/>
      <c r="HPZ53" s="467"/>
      <c r="HQA53" s="467"/>
      <c r="HQB53" s="467"/>
      <c r="HQC53" s="467"/>
      <c r="HQD53" s="467"/>
      <c r="HQE53" s="467"/>
      <c r="HQF53" s="467"/>
      <c r="HQG53" s="467"/>
      <c r="HQH53" s="467"/>
      <c r="HQI53" s="467"/>
      <c r="HQJ53" s="467"/>
      <c r="HQK53" s="467"/>
      <c r="HQL53" s="467"/>
      <c r="HQM53" s="467"/>
      <c r="HQN53" s="467"/>
      <c r="HQO53" s="467"/>
      <c r="HQP53" s="467"/>
      <c r="HQQ53" s="467"/>
      <c r="HQR53" s="467"/>
      <c r="HQS53" s="467"/>
      <c r="HQT53" s="467"/>
      <c r="HQU53" s="467"/>
      <c r="HQV53" s="467"/>
      <c r="HQW53" s="467"/>
      <c r="HQX53" s="467"/>
      <c r="HQY53" s="467"/>
      <c r="HQZ53" s="467"/>
      <c r="HRA53" s="467"/>
      <c r="HRB53" s="467"/>
      <c r="HRC53" s="467"/>
      <c r="HRD53" s="467"/>
      <c r="HRE53" s="467"/>
      <c r="HRF53" s="467"/>
      <c r="HRG53" s="467"/>
      <c r="HRH53" s="467"/>
      <c r="HRI53" s="467"/>
      <c r="HRJ53" s="467"/>
      <c r="HRK53" s="467"/>
      <c r="HRL53" s="467"/>
      <c r="HRM53" s="467"/>
      <c r="HRN53" s="467"/>
      <c r="HRO53" s="467"/>
      <c r="HRP53" s="467"/>
      <c r="HRQ53" s="467"/>
      <c r="HRR53" s="467"/>
      <c r="HRS53" s="467"/>
      <c r="HRT53" s="467"/>
      <c r="HRU53" s="467"/>
      <c r="HRV53" s="467"/>
      <c r="HRW53" s="467"/>
      <c r="HRX53" s="467"/>
      <c r="HRY53" s="467"/>
      <c r="HRZ53" s="467"/>
      <c r="HSA53" s="467"/>
      <c r="HSB53" s="467"/>
      <c r="HSC53" s="467"/>
      <c r="HSD53" s="467"/>
      <c r="HSE53" s="467"/>
      <c r="HSF53" s="467"/>
      <c r="HSG53" s="467"/>
      <c r="HSH53" s="467"/>
      <c r="HSI53" s="467"/>
      <c r="HSJ53" s="467"/>
      <c r="HSK53" s="467"/>
      <c r="HSL53" s="467"/>
      <c r="HSM53" s="467"/>
      <c r="HSN53" s="467"/>
      <c r="HSO53" s="467"/>
      <c r="HSP53" s="467"/>
      <c r="HSQ53" s="467"/>
      <c r="HSR53" s="467"/>
      <c r="HSS53" s="467"/>
      <c r="HST53" s="467"/>
      <c r="HSU53" s="467"/>
      <c r="HSV53" s="467"/>
      <c r="HSW53" s="467"/>
      <c r="HSX53" s="467"/>
      <c r="HSY53" s="467"/>
      <c r="HSZ53" s="467"/>
      <c r="HTA53" s="467"/>
      <c r="HTB53" s="467"/>
      <c r="HTC53" s="467"/>
      <c r="HTD53" s="467"/>
      <c r="HTE53" s="467"/>
      <c r="HTF53" s="467"/>
      <c r="HTG53" s="467"/>
      <c r="HTH53" s="467"/>
      <c r="HTI53" s="467"/>
      <c r="HTJ53" s="467"/>
      <c r="HTK53" s="467"/>
      <c r="HTL53" s="467"/>
      <c r="HTM53" s="467"/>
      <c r="HTN53" s="467"/>
      <c r="HTO53" s="467"/>
      <c r="HTP53" s="467"/>
      <c r="HTQ53" s="467"/>
      <c r="HTR53" s="467"/>
      <c r="HTS53" s="467"/>
      <c r="HTT53" s="467"/>
      <c r="HTU53" s="467"/>
      <c r="HTV53" s="467"/>
      <c r="HTW53" s="467"/>
      <c r="HTX53" s="467"/>
      <c r="HTY53" s="467"/>
      <c r="HTZ53" s="467"/>
      <c r="HUA53" s="467"/>
      <c r="HUB53" s="467"/>
      <c r="HUC53" s="467"/>
      <c r="HUD53" s="467"/>
      <c r="HUE53" s="467"/>
      <c r="HUF53" s="467"/>
      <c r="HUG53" s="467"/>
      <c r="HUH53" s="467"/>
      <c r="HUI53" s="467"/>
      <c r="HUJ53" s="467"/>
      <c r="HUK53" s="467"/>
      <c r="HUL53" s="467"/>
      <c r="HUM53" s="467"/>
      <c r="HUN53" s="467"/>
      <c r="HUO53" s="467"/>
      <c r="HUP53" s="467"/>
      <c r="HUQ53" s="467"/>
      <c r="HUR53" s="467"/>
      <c r="HUS53" s="467"/>
      <c r="HUT53" s="467"/>
      <c r="HUU53" s="467"/>
      <c r="HUV53" s="467"/>
      <c r="HUW53" s="467"/>
      <c r="HUX53" s="467"/>
      <c r="HUY53" s="467"/>
      <c r="HUZ53" s="467"/>
      <c r="HVA53" s="467"/>
      <c r="HVB53" s="467"/>
      <c r="HVC53" s="467"/>
      <c r="HVD53" s="467"/>
      <c r="HVE53" s="467"/>
      <c r="HVF53" s="467"/>
      <c r="HVG53" s="467"/>
      <c r="HVH53" s="467"/>
      <c r="HVI53" s="467"/>
      <c r="HVJ53" s="467"/>
      <c r="HVK53" s="467"/>
      <c r="HVL53" s="467"/>
      <c r="HVM53" s="467"/>
      <c r="HVN53" s="467"/>
      <c r="HVO53" s="467"/>
      <c r="HVP53" s="467"/>
      <c r="HVQ53" s="467"/>
      <c r="HVR53" s="467"/>
      <c r="HVS53" s="467"/>
      <c r="HVT53" s="467"/>
      <c r="HVU53" s="467"/>
      <c r="HVV53" s="467"/>
      <c r="HVW53" s="467"/>
      <c r="HVX53" s="467"/>
      <c r="HVY53" s="467"/>
      <c r="HVZ53" s="467"/>
      <c r="HWA53" s="467"/>
      <c r="HWB53" s="467"/>
      <c r="HWC53" s="467"/>
      <c r="HWD53" s="467"/>
      <c r="HWE53" s="467"/>
      <c r="HWF53" s="467"/>
      <c r="HWG53" s="467"/>
      <c r="HWH53" s="467"/>
      <c r="HWI53" s="467"/>
      <c r="HWJ53" s="467"/>
      <c r="HWK53" s="467"/>
      <c r="HWL53" s="467"/>
      <c r="HWM53" s="467"/>
      <c r="HWN53" s="467"/>
      <c r="HWO53" s="467"/>
      <c r="HWP53" s="467"/>
      <c r="HWQ53" s="467"/>
      <c r="HWR53" s="467"/>
      <c r="HWS53" s="467"/>
      <c r="HWT53" s="467"/>
      <c r="HWU53" s="467"/>
      <c r="HWV53" s="467"/>
      <c r="HWW53" s="467"/>
      <c r="HWX53" s="467"/>
      <c r="HWY53" s="467"/>
      <c r="HWZ53" s="467"/>
      <c r="HXA53" s="467"/>
      <c r="HXB53" s="467"/>
      <c r="HXC53" s="467"/>
      <c r="HXD53" s="467"/>
      <c r="HXE53" s="467"/>
      <c r="HXF53" s="467"/>
      <c r="HXG53" s="467"/>
      <c r="HXH53" s="467"/>
      <c r="HXI53" s="467"/>
      <c r="HXJ53" s="467"/>
      <c r="HXK53" s="467"/>
      <c r="HXL53" s="467"/>
      <c r="HXM53" s="467"/>
      <c r="HXN53" s="467"/>
      <c r="HXO53" s="467"/>
      <c r="HXP53" s="467"/>
      <c r="HXQ53" s="467"/>
      <c r="HXR53" s="467"/>
      <c r="HXS53" s="467"/>
      <c r="HXT53" s="467"/>
      <c r="HXU53" s="467"/>
      <c r="HXV53" s="467"/>
      <c r="HXW53" s="467"/>
      <c r="HXX53" s="467"/>
      <c r="HXY53" s="467"/>
      <c r="HXZ53" s="467"/>
      <c r="HYA53" s="467"/>
      <c r="HYB53" s="467"/>
      <c r="HYC53" s="467"/>
      <c r="HYD53" s="467"/>
      <c r="HYE53" s="467"/>
      <c r="HYF53" s="467"/>
      <c r="HYG53" s="467"/>
      <c r="HYH53" s="467"/>
      <c r="HYI53" s="467"/>
      <c r="HYJ53" s="467"/>
      <c r="HYK53" s="467"/>
      <c r="HYL53" s="467"/>
      <c r="HYM53" s="467"/>
      <c r="HYN53" s="467"/>
      <c r="HYO53" s="467"/>
      <c r="HYP53" s="467"/>
      <c r="HYQ53" s="467"/>
      <c r="HYR53" s="467"/>
      <c r="HYS53" s="467"/>
      <c r="HYT53" s="467"/>
      <c r="HYU53" s="467"/>
      <c r="HYV53" s="467"/>
      <c r="HYW53" s="467"/>
      <c r="HYX53" s="467"/>
      <c r="HYY53" s="467"/>
      <c r="HYZ53" s="467"/>
      <c r="HZA53" s="467"/>
      <c r="HZB53" s="467"/>
      <c r="HZC53" s="467"/>
      <c r="HZD53" s="467"/>
      <c r="HZE53" s="467"/>
      <c r="HZF53" s="467"/>
      <c r="HZG53" s="467"/>
      <c r="HZH53" s="467"/>
      <c r="HZI53" s="467"/>
      <c r="HZJ53" s="467"/>
      <c r="HZK53" s="467"/>
      <c r="HZL53" s="467"/>
      <c r="HZM53" s="467"/>
      <c r="HZN53" s="467"/>
      <c r="HZO53" s="467"/>
      <c r="HZP53" s="467"/>
      <c r="HZQ53" s="467"/>
      <c r="HZR53" s="467"/>
      <c r="HZS53" s="467"/>
      <c r="HZT53" s="467"/>
      <c r="HZU53" s="467"/>
      <c r="HZV53" s="467"/>
      <c r="HZW53" s="467"/>
      <c r="HZX53" s="467"/>
      <c r="HZY53" s="467"/>
      <c r="HZZ53" s="467"/>
      <c r="IAA53" s="467"/>
      <c r="IAB53" s="467"/>
      <c r="IAC53" s="467"/>
      <c r="IAD53" s="467"/>
      <c r="IAE53" s="467"/>
      <c r="IAF53" s="467"/>
      <c r="IAG53" s="467"/>
      <c r="IAH53" s="467"/>
      <c r="IAI53" s="467"/>
      <c r="IAJ53" s="467"/>
      <c r="IAK53" s="467"/>
      <c r="IAL53" s="467"/>
      <c r="IAM53" s="467"/>
      <c r="IAN53" s="467"/>
      <c r="IAO53" s="467"/>
      <c r="IAP53" s="467"/>
      <c r="IAQ53" s="467"/>
      <c r="IAR53" s="467"/>
      <c r="IAS53" s="467"/>
      <c r="IAT53" s="467"/>
      <c r="IAU53" s="467"/>
      <c r="IAV53" s="467"/>
      <c r="IAW53" s="467"/>
      <c r="IAX53" s="467"/>
      <c r="IAY53" s="467"/>
      <c r="IAZ53" s="467"/>
      <c r="IBA53" s="467"/>
      <c r="IBB53" s="467"/>
      <c r="IBC53" s="467"/>
      <c r="IBD53" s="467"/>
      <c r="IBE53" s="467"/>
      <c r="IBF53" s="467"/>
      <c r="IBG53" s="467"/>
      <c r="IBH53" s="467"/>
      <c r="IBI53" s="467"/>
      <c r="IBJ53" s="467"/>
      <c r="IBK53" s="467"/>
      <c r="IBL53" s="467"/>
      <c r="IBM53" s="467"/>
      <c r="IBN53" s="467"/>
      <c r="IBO53" s="467"/>
      <c r="IBP53" s="467"/>
      <c r="IBQ53" s="467"/>
      <c r="IBR53" s="467"/>
      <c r="IBS53" s="467"/>
      <c r="IBT53" s="467"/>
      <c r="IBU53" s="467"/>
      <c r="IBV53" s="467"/>
      <c r="IBW53" s="467"/>
      <c r="IBX53" s="467"/>
      <c r="IBY53" s="467"/>
      <c r="IBZ53" s="467"/>
      <c r="ICA53" s="467"/>
      <c r="ICB53" s="467"/>
      <c r="ICC53" s="467"/>
      <c r="ICD53" s="467"/>
      <c r="ICE53" s="467"/>
      <c r="ICF53" s="467"/>
      <c r="ICG53" s="467"/>
      <c r="ICH53" s="467"/>
      <c r="ICI53" s="467"/>
      <c r="ICJ53" s="467"/>
      <c r="ICK53" s="467"/>
      <c r="ICL53" s="467"/>
      <c r="ICM53" s="467"/>
      <c r="ICN53" s="467"/>
      <c r="ICO53" s="467"/>
      <c r="ICP53" s="467"/>
      <c r="ICQ53" s="467"/>
      <c r="ICR53" s="467"/>
      <c r="ICS53" s="467"/>
      <c r="ICT53" s="467"/>
      <c r="ICU53" s="467"/>
      <c r="ICV53" s="467"/>
      <c r="ICW53" s="467"/>
      <c r="ICX53" s="467"/>
      <c r="ICY53" s="467"/>
      <c r="ICZ53" s="467"/>
      <c r="IDA53" s="467"/>
      <c r="IDB53" s="467"/>
      <c r="IDC53" s="467"/>
      <c r="IDD53" s="467"/>
      <c r="IDE53" s="467"/>
      <c r="IDF53" s="467"/>
      <c r="IDG53" s="467"/>
      <c r="IDH53" s="467"/>
      <c r="IDI53" s="467"/>
      <c r="IDJ53" s="467"/>
      <c r="IDK53" s="467"/>
      <c r="IDL53" s="467"/>
      <c r="IDM53" s="467"/>
      <c r="IDN53" s="467"/>
      <c r="IDO53" s="467"/>
      <c r="IDP53" s="467"/>
      <c r="IDQ53" s="467"/>
      <c r="IDR53" s="467"/>
      <c r="IDS53" s="467"/>
      <c r="IDT53" s="467"/>
      <c r="IDU53" s="467"/>
      <c r="IDV53" s="467"/>
      <c r="IDW53" s="467"/>
      <c r="IDX53" s="467"/>
      <c r="IDY53" s="467"/>
      <c r="IDZ53" s="467"/>
      <c r="IEA53" s="467"/>
      <c r="IEB53" s="467"/>
      <c r="IEC53" s="467"/>
      <c r="IED53" s="467"/>
      <c r="IEE53" s="467"/>
      <c r="IEF53" s="467"/>
      <c r="IEG53" s="467"/>
      <c r="IEH53" s="467"/>
      <c r="IEI53" s="467"/>
      <c r="IEJ53" s="467"/>
      <c r="IEK53" s="467"/>
      <c r="IEL53" s="467"/>
      <c r="IEM53" s="467"/>
      <c r="IEN53" s="467"/>
      <c r="IEO53" s="467"/>
      <c r="IEP53" s="467"/>
      <c r="IEQ53" s="467"/>
      <c r="IER53" s="467"/>
      <c r="IES53" s="467"/>
      <c r="IET53" s="467"/>
      <c r="IEU53" s="467"/>
      <c r="IEV53" s="467"/>
      <c r="IEW53" s="467"/>
      <c r="IEX53" s="467"/>
      <c r="IEY53" s="467"/>
      <c r="IEZ53" s="467"/>
      <c r="IFA53" s="467"/>
      <c r="IFB53" s="467"/>
      <c r="IFC53" s="467"/>
      <c r="IFD53" s="467"/>
      <c r="IFE53" s="467"/>
      <c r="IFF53" s="467"/>
      <c r="IFG53" s="467"/>
      <c r="IFH53" s="467"/>
      <c r="IFI53" s="467"/>
      <c r="IFJ53" s="467"/>
      <c r="IFK53" s="467"/>
      <c r="IFL53" s="467"/>
      <c r="IFM53" s="467"/>
      <c r="IFN53" s="467"/>
      <c r="IFO53" s="467"/>
      <c r="IFP53" s="467"/>
      <c r="IFQ53" s="467"/>
      <c r="IFR53" s="467"/>
      <c r="IFS53" s="467"/>
      <c r="IFT53" s="467"/>
      <c r="IFU53" s="467"/>
      <c r="IFV53" s="467"/>
      <c r="IFW53" s="467"/>
      <c r="IFX53" s="467"/>
      <c r="IFY53" s="467"/>
      <c r="IFZ53" s="467"/>
      <c r="IGA53" s="467"/>
      <c r="IGB53" s="467"/>
      <c r="IGC53" s="467"/>
      <c r="IGD53" s="467"/>
      <c r="IGE53" s="467"/>
      <c r="IGF53" s="467"/>
      <c r="IGG53" s="467"/>
      <c r="IGH53" s="467"/>
      <c r="IGI53" s="467"/>
      <c r="IGJ53" s="467"/>
      <c r="IGK53" s="467"/>
      <c r="IGL53" s="467"/>
      <c r="IGM53" s="467"/>
      <c r="IGN53" s="467"/>
      <c r="IGO53" s="467"/>
      <c r="IGP53" s="467"/>
      <c r="IGQ53" s="467"/>
      <c r="IGR53" s="467"/>
      <c r="IGS53" s="467"/>
      <c r="IGT53" s="467"/>
      <c r="IGU53" s="467"/>
      <c r="IGV53" s="467"/>
      <c r="IGW53" s="467"/>
      <c r="IGX53" s="467"/>
      <c r="IGY53" s="467"/>
      <c r="IGZ53" s="467"/>
      <c r="IHA53" s="467"/>
      <c r="IHB53" s="467"/>
      <c r="IHC53" s="467"/>
      <c r="IHD53" s="467"/>
      <c r="IHE53" s="467"/>
      <c r="IHF53" s="467"/>
      <c r="IHG53" s="467"/>
      <c r="IHH53" s="467"/>
      <c r="IHI53" s="467"/>
      <c r="IHJ53" s="467"/>
      <c r="IHK53" s="467"/>
      <c r="IHL53" s="467"/>
      <c r="IHM53" s="467"/>
      <c r="IHN53" s="467"/>
      <c r="IHO53" s="467"/>
      <c r="IHP53" s="467"/>
      <c r="IHQ53" s="467"/>
      <c r="IHR53" s="467"/>
      <c r="IHS53" s="467"/>
      <c r="IHT53" s="467"/>
      <c r="IHU53" s="467"/>
      <c r="IHV53" s="467"/>
      <c r="IHW53" s="467"/>
      <c r="IHX53" s="467"/>
      <c r="IHY53" s="467"/>
      <c r="IHZ53" s="467"/>
      <c r="IIA53" s="467"/>
      <c r="IIB53" s="467"/>
      <c r="IIC53" s="467"/>
      <c r="IID53" s="467"/>
      <c r="IIE53" s="467"/>
      <c r="IIF53" s="467"/>
      <c r="IIG53" s="467"/>
      <c r="IIH53" s="467"/>
      <c r="III53" s="467"/>
      <c r="IIJ53" s="467"/>
      <c r="IIK53" s="467"/>
      <c r="IIL53" s="467"/>
      <c r="IIM53" s="467"/>
      <c r="IIN53" s="467"/>
      <c r="IIO53" s="467"/>
      <c r="IIP53" s="467"/>
      <c r="IIQ53" s="467"/>
      <c r="IIR53" s="467"/>
      <c r="IIS53" s="467"/>
      <c r="IIT53" s="467"/>
      <c r="IIU53" s="467"/>
      <c r="IIV53" s="467"/>
      <c r="IIW53" s="467"/>
      <c r="IIX53" s="467"/>
      <c r="IIY53" s="467"/>
      <c r="IIZ53" s="467"/>
      <c r="IJA53" s="467"/>
      <c r="IJB53" s="467"/>
      <c r="IJC53" s="467"/>
      <c r="IJD53" s="467"/>
      <c r="IJE53" s="467"/>
      <c r="IJF53" s="467"/>
      <c r="IJG53" s="467"/>
      <c r="IJH53" s="467"/>
      <c r="IJI53" s="467"/>
      <c r="IJJ53" s="467"/>
      <c r="IJK53" s="467"/>
      <c r="IJL53" s="467"/>
      <c r="IJM53" s="467"/>
      <c r="IJN53" s="467"/>
      <c r="IJO53" s="467"/>
      <c r="IJP53" s="467"/>
      <c r="IJQ53" s="467"/>
      <c r="IJR53" s="467"/>
      <c r="IJS53" s="467"/>
      <c r="IJT53" s="467"/>
      <c r="IJU53" s="467"/>
      <c r="IJV53" s="467"/>
      <c r="IJW53" s="467"/>
      <c r="IJX53" s="467"/>
      <c r="IJY53" s="467"/>
      <c r="IJZ53" s="467"/>
      <c r="IKA53" s="467"/>
      <c r="IKB53" s="467"/>
      <c r="IKC53" s="467"/>
      <c r="IKD53" s="467"/>
      <c r="IKE53" s="467"/>
      <c r="IKF53" s="467"/>
      <c r="IKG53" s="467"/>
      <c r="IKH53" s="467"/>
      <c r="IKI53" s="467"/>
      <c r="IKJ53" s="467"/>
      <c r="IKK53" s="467"/>
      <c r="IKL53" s="467"/>
      <c r="IKM53" s="467"/>
      <c r="IKN53" s="467"/>
      <c r="IKO53" s="467"/>
      <c r="IKP53" s="467"/>
      <c r="IKQ53" s="467"/>
      <c r="IKR53" s="467"/>
      <c r="IKS53" s="467"/>
      <c r="IKT53" s="467"/>
      <c r="IKU53" s="467"/>
      <c r="IKV53" s="467"/>
      <c r="IKW53" s="467"/>
      <c r="IKX53" s="467"/>
      <c r="IKY53" s="467"/>
      <c r="IKZ53" s="467"/>
      <c r="ILA53" s="467"/>
      <c r="ILB53" s="467"/>
      <c r="ILC53" s="467"/>
      <c r="ILD53" s="467"/>
      <c r="ILE53" s="467"/>
      <c r="ILF53" s="467"/>
      <c r="ILG53" s="467"/>
      <c r="ILH53" s="467"/>
      <c r="ILI53" s="467"/>
      <c r="ILJ53" s="467"/>
      <c r="ILK53" s="467"/>
      <c r="ILL53" s="467"/>
      <c r="ILM53" s="467"/>
      <c r="ILN53" s="467"/>
      <c r="ILO53" s="467"/>
      <c r="ILP53" s="467"/>
      <c r="ILQ53" s="467"/>
      <c r="ILR53" s="467"/>
      <c r="ILS53" s="467"/>
      <c r="ILT53" s="467"/>
      <c r="ILU53" s="467"/>
      <c r="ILV53" s="467"/>
      <c r="ILW53" s="467"/>
      <c r="ILX53" s="467"/>
      <c r="ILY53" s="467"/>
      <c r="ILZ53" s="467"/>
      <c r="IMA53" s="467"/>
      <c r="IMB53" s="467"/>
      <c r="IMC53" s="467"/>
      <c r="IMD53" s="467"/>
      <c r="IME53" s="467"/>
      <c r="IMF53" s="467"/>
      <c r="IMG53" s="467"/>
      <c r="IMH53" s="467"/>
      <c r="IMI53" s="467"/>
      <c r="IMJ53" s="467"/>
      <c r="IMK53" s="467"/>
      <c r="IML53" s="467"/>
      <c r="IMM53" s="467"/>
      <c r="IMN53" s="467"/>
      <c r="IMO53" s="467"/>
      <c r="IMP53" s="467"/>
      <c r="IMQ53" s="467"/>
      <c r="IMR53" s="467"/>
      <c r="IMS53" s="467"/>
      <c r="IMT53" s="467"/>
      <c r="IMU53" s="467"/>
      <c r="IMV53" s="467"/>
      <c r="IMW53" s="467"/>
      <c r="IMX53" s="467"/>
      <c r="IMY53" s="467"/>
      <c r="IMZ53" s="467"/>
      <c r="INA53" s="467"/>
      <c r="INB53" s="467"/>
      <c r="INC53" s="467"/>
      <c r="IND53" s="467"/>
      <c r="INE53" s="467"/>
      <c r="INF53" s="467"/>
      <c r="ING53" s="467"/>
      <c r="INH53" s="467"/>
      <c r="INI53" s="467"/>
      <c r="INJ53" s="467"/>
      <c r="INK53" s="467"/>
      <c r="INL53" s="467"/>
      <c r="INM53" s="467"/>
      <c r="INN53" s="467"/>
      <c r="INO53" s="467"/>
      <c r="INP53" s="467"/>
      <c r="INQ53" s="467"/>
      <c r="INR53" s="467"/>
      <c r="INS53" s="467"/>
      <c r="INT53" s="467"/>
      <c r="INU53" s="467"/>
      <c r="INV53" s="467"/>
      <c r="INW53" s="467"/>
      <c r="INX53" s="467"/>
      <c r="INY53" s="467"/>
      <c r="INZ53" s="467"/>
      <c r="IOA53" s="467"/>
      <c r="IOB53" s="467"/>
      <c r="IOC53" s="467"/>
      <c r="IOD53" s="467"/>
      <c r="IOE53" s="467"/>
      <c r="IOF53" s="467"/>
      <c r="IOG53" s="467"/>
      <c r="IOH53" s="467"/>
      <c r="IOI53" s="467"/>
      <c r="IOJ53" s="467"/>
      <c r="IOK53" s="467"/>
      <c r="IOL53" s="467"/>
      <c r="IOM53" s="467"/>
      <c r="ION53" s="467"/>
      <c r="IOO53" s="467"/>
      <c r="IOP53" s="467"/>
      <c r="IOQ53" s="467"/>
      <c r="IOR53" s="467"/>
      <c r="IOS53" s="467"/>
      <c r="IOT53" s="467"/>
      <c r="IOU53" s="467"/>
      <c r="IOV53" s="467"/>
      <c r="IOW53" s="467"/>
      <c r="IOX53" s="467"/>
      <c r="IOY53" s="467"/>
      <c r="IOZ53" s="467"/>
      <c r="IPA53" s="467"/>
      <c r="IPB53" s="467"/>
      <c r="IPC53" s="467"/>
      <c r="IPD53" s="467"/>
      <c r="IPE53" s="467"/>
      <c r="IPF53" s="467"/>
      <c r="IPG53" s="467"/>
      <c r="IPH53" s="467"/>
      <c r="IPI53" s="467"/>
      <c r="IPJ53" s="467"/>
      <c r="IPK53" s="467"/>
      <c r="IPL53" s="467"/>
      <c r="IPM53" s="467"/>
      <c r="IPN53" s="467"/>
      <c r="IPO53" s="467"/>
      <c r="IPP53" s="467"/>
      <c r="IPQ53" s="467"/>
      <c r="IPR53" s="467"/>
      <c r="IPS53" s="467"/>
      <c r="IPT53" s="467"/>
      <c r="IPU53" s="467"/>
      <c r="IPV53" s="467"/>
      <c r="IPW53" s="467"/>
      <c r="IPX53" s="467"/>
      <c r="IPY53" s="467"/>
      <c r="IPZ53" s="467"/>
      <c r="IQA53" s="467"/>
      <c r="IQB53" s="467"/>
      <c r="IQC53" s="467"/>
      <c r="IQD53" s="467"/>
      <c r="IQE53" s="467"/>
      <c r="IQF53" s="467"/>
      <c r="IQG53" s="467"/>
      <c r="IQH53" s="467"/>
      <c r="IQI53" s="467"/>
      <c r="IQJ53" s="467"/>
      <c r="IQK53" s="467"/>
      <c r="IQL53" s="467"/>
      <c r="IQM53" s="467"/>
      <c r="IQN53" s="467"/>
      <c r="IQO53" s="467"/>
      <c r="IQP53" s="467"/>
      <c r="IQQ53" s="467"/>
      <c r="IQR53" s="467"/>
      <c r="IQS53" s="467"/>
      <c r="IQT53" s="467"/>
      <c r="IQU53" s="467"/>
      <c r="IQV53" s="467"/>
      <c r="IQW53" s="467"/>
      <c r="IQX53" s="467"/>
      <c r="IQY53" s="467"/>
      <c r="IQZ53" s="467"/>
      <c r="IRA53" s="467"/>
      <c r="IRB53" s="467"/>
      <c r="IRC53" s="467"/>
      <c r="IRD53" s="467"/>
      <c r="IRE53" s="467"/>
      <c r="IRF53" s="467"/>
      <c r="IRG53" s="467"/>
      <c r="IRH53" s="467"/>
      <c r="IRI53" s="467"/>
      <c r="IRJ53" s="467"/>
      <c r="IRK53" s="467"/>
      <c r="IRL53" s="467"/>
      <c r="IRM53" s="467"/>
      <c r="IRN53" s="467"/>
      <c r="IRO53" s="467"/>
      <c r="IRP53" s="467"/>
      <c r="IRQ53" s="467"/>
      <c r="IRR53" s="467"/>
      <c r="IRS53" s="467"/>
      <c r="IRT53" s="467"/>
      <c r="IRU53" s="467"/>
      <c r="IRV53" s="467"/>
      <c r="IRW53" s="467"/>
      <c r="IRX53" s="467"/>
      <c r="IRY53" s="467"/>
      <c r="IRZ53" s="467"/>
      <c r="ISA53" s="467"/>
      <c r="ISB53" s="467"/>
      <c r="ISC53" s="467"/>
      <c r="ISD53" s="467"/>
      <c r="ISE53" s="467"/>
      <c r="ISF53" s="467"/>
      <c r="ISG53" s="467"/>
      <c r="ISH53" s="467"/>
      <c r="ISI53" s="467"/>
      <c r="ISJ53" s="467"/>
      <c r="ISK53" s="467"/>
      <c r="ISL53" s="467"/>
      <c r="ISM53" s="467"/>
      <c r="ISN53" s="467"/>
      <c r="ISO53" s="467"/>
      <c r="ISP53" s="467"/>
      <c r="ISQ53" s="467"/>
      <c r="ISR53" s="467"/>
      <c r="ISS53" s="467"/>
      <c r="IST53" s="467"/>
      <c r="ISU53" s="467"/>
      <c r="ISV53" s="467"/>
      <c r="ISW53" s="467"/>
      <c r="ISX53" s="467"/>
      <c r="ISY53" s="467"/>
      <c r="ISZ53" s="467"/>
      <c r="ITA53" s="467"/>
      <c r="ITB53" s="467"/>
      <c r="ITC53" s="467"/>
      <c r="ITD53" s="467"/>
      <c r="ITE53" s="467"/>
      <c r="ITF53" s="467"/>
      <c r="ITG53" s="467"/>
      <c r="ITH53" s="467"/>
      <c r="ITI53" s="467"/>
      <c r="ITJ53" s="467"/>
      <c r="ITK53" s="467"/>
      <c r="ITL53" s="467"/>
      <c r="ITM53" s="467"/>
      <c r="ITN53" s="467"/>
      <c r="ITO53" s="467"/>
      <c r="ITP53" s="467"/>
      <c r="ITQ53" s="467"/>
      <c r="ITR53" s="467"/>
      <c r="ITS53" s="467"/>
      <c r="ITT53" s="467"/>
      <c r="ITU53" s="467"/>
      <c r="ITV53" s="467"/>
      <c r="ITW53" s="467"/>
      <c r="ITX53" s="467"/>
      <c r="ITY53" s="467"/>
      <c r="ITZ53" s="467"/>
      <c r="IUA53" s="467"/>
      <c r="IUB53" s="467"/>
      <c r="IUC53" s="467"/>
      <c r="IUD53" s="467"/>
      <c r="IUE53" s="467"/>
      <c r="IUF53" s="467"/>
      <c r="IUG53" s="467"/>
      <c r="IUH53" s="467"/>
      <c r="IUI53" s="467"/>
      <c r="IUJ53" s="467"/>
      <c r="IUK53" s="467"/>
      <c r="IUL53" s="467"/>
      <c r="IUM53" s="467"/>
      <c r="IUN53" s="467"/>
      <c r="IUO53" s="467"/>
      <c r="IUP53" s="467"/>
      <c r="IUQ53" s="467"/>
      <c r="IUR53" s="467"/>
      <c r="IUS53" s="467"/>
      <c r="IUT53" s="467"/>
      <c r="IUU53" s="467"/>
      <c r="IUV53" s="467"/>
      <c r="IUW53" s="467"/>
      <c r="IUX53" s="467"/>
      <c r="IUY53" s="467"/>
      <c r="IUZ53" s="467"/>
      <c r="IVA53" s="467"/>
      <c r="IVB53" s="467"/>
      <c r="IVC53" s="467"/>
      <c r="IVD53" s="467"/>
      <c r="IVE53" s="467"/>
      <c r="IVF53" s="467"/>
      <c r="IVG53" s="467"/>
      <c r="IVH53" s="467"/>
      <c r="IVI53" s="467"/>
      <c r="IVJ53" s="467"/>
      <c r="IVK53" s="467"/>
      <c r="IVL53" s="467"/>
      <c r="IVM53" s="467"/>
      <c r="IVN53" s="467"/>
      <c r="IVO53" s="467"/>
      <c r="IVP53" s="467"/>
      <c r="IVQ53" s="467"/>
      <c r="IVR53" s="467"/>
      <c r="IVS53" s="467"/>
      <c r="IVT53" s="467"/>
      <c r="IVU53" s="467"/>
      <c r="IVV53" s="467"/>
      <c r="IVW53" s="467"/>
      <c r="IVX53" s="467"/>
      <c r="IVY53" s="467"/>
      <c r="IVZ53" s="467"/>
      <c r="IWA53" s="467"/>
      <c r="IWB53" s="467"/>
      <c r="IWC53" s="467"/>
      <c r="IWD53" s="467"/>
      <c r="IWE53" s="467"/>
      <c r="IWF53" s="467"/>
      <c r="IWG53" s="467"/>
      <c r="IWH53" s="467"/>
      <c r="IWI53" s="467"/>
      <c r="IWJ53" s="467"/>
      <c r="IWK53" s="467"/>
      <c r="IWL53" s="467"/>
      <c r="IWM53" s="467"/>
      <c r="IWN53" s="467"/>
      <c r="IWO53" s="467"/>
      <c r="IWP53" s="467"/>
      <c r="IWQ53" s="467"/>
      <c r="IWR53" s="467"/>
      <c r="IWS53" s="467"/>
      <c r="IWT53" s="467"/>
      <c r="IWU53" s="467"/>
      <c r="IWV53" s="467"/>
      <c r="IWW53" s="467"/>
      <c r="IWX53" s="467"/>
      <c r="IWY53" s="467"/>
      <c r="IWZ53" s="467"/>
      <c r="IXA53" s="467"/>
      <c r="IXB53" s="467"/>
      <c r="IXC53" s="467"/>
      <c r="IXD53" s="467"/>
      <c r="IXE53" s="467"/>
      <c r="IXF53" s="467"/>
      <c r="IXG53" s="467"/>
      <c r="IXH53" s="467"/>
      <c r="IXI53" s="467"/>
      <c r="IXJ53" s="467"/>
      <c r="IXK53" s="467"/>
      <c r="IXL53" s="467"/>
      <c r="IXM53" s="467"/>
      <c r="IXN53" s="467"/>
      <c r="IXO53" s="467"/>
      <c r="IXP53" s="467"/>
      <c r="IXQ53" s="467"/>
      <c r="IXR53" s="467"/>
      <c r="IXS53" s="467"/>
      <c r="IXT53" s="467"/>
      <c r="IXU53" s="467"/>
      <c r="IXV53" s="467"/>
      <c r="IXW53" s="467"/>
      <c r="IXX53" s="467"/>
      <c r="IXY53" s="467"/>
      <c r="IXZ53" s="467"/>
      <c r="IYA53" s="467"/>
      <c r="IYB53" s="467"/>
      <c r="IYC53" s="467"/>
      <c r="IYD53" s="467"/>
      <c r="IYE53" s="467"/>
      <c r="IYF53" s="467"/>
      <c r="IYG53" s="467"/>
      <c r="IYH53" s="467"/>
      <c r="IYI53" s="467"/>
      <c r="IYJ53" s="467"/>
      <c r="IYK53" s="467"/>
      <c r="IYL53" s="467"/>
      <c r="IYM53" s="467"/>
      <c r="IYN53" s="467"/>
      <c r="IYO53" s="467"/>
      <c r="IYP53" s="467"/>
      <c r="IYQ53" s="467"/>
      <c r="IYR53" s="467"/>
      <c r="IYS53" s="467"/>
      <c r="IYT53" s="467"/>
      <c r="IYU53" s="467"/>
      <c r="IYV53" s="467"/>
      <c r="IYW53" s="467"/>
      <c r="IYX53" s="467"/>
      <c r="IYY53" s="467"/>
      <c r="IYZ53" s="467"/>
      <c r="IZA53" s="467"/>
      <c r="IZB53" s="467"/>
      <c r="IZC53" s="467"/>
      <c r="IZD53" s="467"/>
      <c r="IZE53" s="467"/>
      <c r="IZF53" s="467"/>
      <c r="IZG53" s="467"/>
      <c r="IZH53" s="467"/>
      <c r="IZI53" s="467"/>
      <c r="IZJ53" s="467"/>
      <c r="IZK53" s="467"/>
      <c r="IZL53" s="467"/>
      <c r="IZM53" s="467"/>
      <c r="IZN53" s="467"/>
      <c r="IZO53" s="467"/>
      <c r="IZP53" s="467"/>
      <c r="IZQ53" s="467"/>
      <c r="IZR53" s="467"/>
      <c r="IZS53" s="467"/>
      <c r="IZT53" s="467"/>
      <c r="IZU53" s="467"/>
      <c r="IZV53" s="467"/>
      <c r="IZW53" s="467"/>
      <c r="IZX53" s="467"/>
      <c r="IZY53" s="467"/>
      <c r="IZZ53" s="467"/>
      <c r="JAA53" s="467"/>
      <c r="JAB53" s="467"/>
      <c r="JAC53" s="467"/>
      <c r="JAD53" s="467"/>
      <c r="JAE53" s="467"/>
      <c r="JAF53" s="467"/>
      <c r="JAG53" s="467"/>
      <c r="JAH53" s="467"/>
      <c r="JAI53" s="467"/>
      <c r="JAJ53" s="467"/>
      <c r="JAK53" s="467"/>
      <c r="JAL53" s="467"/>
      <c r="JAM53" s="467"/>
      <c r="JAN53" s="467"/>
      <c r="JAO53" s="467"/>
      <c r="JAP53" s="467"/>
      <c r="JAQ53" s="467"/>
      <c r="JAR53" s="467"/>
      <c r="JAS53" s="467"/>
      <c r="JAT53" s="467"/>
      <c r="JAU53" s="467"/>
      <c r="JAV53" s="467"/>
      <c r="JAW53" s="467"/>
      <c r="JAX53" s="467"/>
      <c r="JAY53" s="467"/>
      <c r="JAZ53" s="467"/>
      <c r="JBA53" s="467"/>
      <c r="JBB53" s="467"/>
      <c r="JBC53" s="467"/>
      <c r="JBD53" s="467"/>
      <c r="JBE53" s="467"/>
      <c r="JBF53" s="467"/>
      <c r="JBG53" s="467"/>
      <c r="JBH53" s="467"/>
      <c r="JBI53" s="467"/>
      <c r="JBJ53" s="467"/>
      <c r="JBK53" s="467"/>
      <c r="JBL53" s="467"/>
      <c r="JBM53" s="467"/>
      <c r="JBN53" s="467"/>
      <c r="JBO53" s="467"/>
      <c r="JBP53" s="467"/>
      <c r="JBQ53" s="467"/>
      <c r="JBR53" s="467"/>
      <c r="JBS53" s="467"/>
      <c r="JBT53" s="467"/>
      <c r="JBU53" s="467"/>
      <c r="JBV53" s="467"/>
      <c r="JBW53" s="467"/>
      <c r="JBX53" s="467"/>
      <c r="JBY53" s="467"/>
      <c r="JBZ53" s="467"/>
      <c r="JCA53" s="467"/>
      <c r="JCB53" s="467"/>
      <c r="JCC53" s="467"/>
      <c r="JCD53" s="467"/>
      <c r="JCE53" s="467"/>
      <c r="JCF53" s="467"/>
      <c r="JCG53" s="467"/>
      <c r="JCH53" s="467"/>
      <c r="JCI53" s="467"/>
      <c r="JCJ53" s="467"/>
      <c r="JCK53" s="467"/>
      <c r="JCL53" s="467"/>
      <c r="JCM53" s="467"/>
      <c r="JCN53" s="467"/>
      <c r="JCO53" s="467"/>
      <c r="JCP53" s="467"/>
      <c r="JCQ53" s="467"/>
      <c r="JCR53" s="467"/>
      <c r="JCS53" s="467"/>
      <c r="JCT53" s="467"/>
      <c r="JCU53" s="467"/>
      <c r="JCV53" s="467"/>
      <c r="JCW53" s="467"/>
      <c r="JCX53" s="467"/>
      <c r="JCY53" s="467"/>
      <c r="JCZ53" s="467"/>
      <c r="JDA53" s="467"/>
      <c r="JDB53" s="467"/>
      <c r="JDC53" s="467"/>
      <c r="JDD53" s="467"/>
      <c r="JDE53" s="467"/>
      <c r="JDF53" s="467"/>
      <c r="JDG53" s="467"/>
      <c r="JDH53" s="467"/>
      <c r="JDI53" s="467"/>
      <c r="JDJ53" s="467"/>
      <c r="JDK53" s="467"/>
      <c r="JDL53" s="467"/>
      <c r="JDM53" s="467"/>
      <c r="JDN53" s="467"/>
      <c r="JDO53" s="467"/>
      <c r="JDP53" s="467"/>
      <c r="JDQ53" s="467"/>
      <c r="JDR53" s="467"/>
      <c r="JDS53" s="467"/>
      <c r="JDT53" s="467"/>
      <c r="JDU53" s="467"/>
      <c r="JDV53" s="467"/>
      <c r="JDW53" s="467"/>
      <c r="JDX53" s="467"/>
      <c r="JDY53" s="467"/>
      <c r="JDZ53" s="467"/>
      <c r="JEA53" s="467"/>
      <c r="JEB53" s="467"/>
      <c r="JEC53" s="467"/>
      <c r="JED53" s="467"/>
      <c r="JEE53" s="467"/>
      <c r="JEF53" s="467"/>
      <c r="JEG53" s="467"/>
      <c r="JEH53" s="467"/>
      <c r="JEI53" s="467"/>
      <c r="JEJ53" s="467"/>
      <c r="JEK53" s="467"/>
      <c r="JEL53" s="467"/>
      <c r="JEM53" s="467"/>
      <c r="JEN53" s="467"/>
      <c r="JEO53" s="467"/>
      <c r="JEP53" s="467"/>
      <c r="JEQ53" s="467"/>
      <c r="JER53" s="467"/>
      <c r="JES53" s="467"/>
      <c r="JET53" s="467"/>
      <c r="JEU53" s="467"/>
      <c r="JEV53" s="467"/>
      <c r="JEW53" s="467"/>
      <c r="JEX53" s="467"/>
      <c r="JEY53" s="467"/>
      <c r="JEZ53" s="467"/>
      <c r="JFA53" s="467"/>
      <c r="JFB53" s="467"/>
      <c r="JFC53" s="467"/>
      <c r="JFD53" s="467"/>
      <c r="JFE53" s="467"/>
      <c r="JFF53" s="467"/>
      <c r="JFG53" s="467"/>
      <c r="JFH53" s="467"/>
      <c r="JFI53" s="467"/>
      <c r="JFJ53" s="467"/>
      <c r="JFK53" s="467"/>
      <c r="JFL53" s="467"/>
      <c r="JFM53" s="467"/>
      <c r="JFN53" s="467"/>
      <c r="JFO53" s="467"/>
      <c r="JFP53" s="467"/>
      <c r="JFQ53" s="467"/>
      <c r="JFR53" s="467"/>
      <c r="JFS53" s="467"/>
      <c r="JFT53" s="467"/>
      <c r="JFU53" s="467"/>
      <c r="JFV53" s="467"/>
      <c r="JFW53" s="467"/>
      <c r="JFX53" s="467"/>
      <c r="JFY53" s="467"/>
      <c r="JFZ53" s="467"/>
      <c r="JGA53" s="467"/>
      <c r="JGB53" s="467"/>
      <c r="JGC53" s="467"/>
      <c r="JGD53" s="467"/>
      <c r="JGE53" s="467"/>
      <c r="JGF53" s="467"/>
      <c r="JGG53" s="467"/>
      <c r="JGH53" s="467"/>
      <c r="JGI53" s="467"/>
      <c r="JGJ53" s="467"/>
      <c r="JGK53" s="467"/>
      <c r="JGL53" s="467"/>
      <c r="JGM53" s="467"/>
      <c r="JGN53" s="467"/>
      <c r="JGO53" s="467"/>
      <c r="JGP53" s="467"/>
      <c r="JGQ53" s="467"/>
      <c r="JGR53" s="467"/>
      <c r="JGS53" s="467"/>
      <c r="JGT53" s="467"/>
      <c r="JGU53" s="467"/>
      <c r="JGV53" s="467"/>
      <c r="JGW53" s="467"/>
      <c r="JGX53" s="467"/>
      <c r="JGY53" s="467"/>
      <c r="JGZ53" s="467"/>
      <c r="JHA53" s="467"/>
      <c r="JHB53" s="467"/>
      <c r="JHC53" s="467"/>
      <c r="JHD53" s="467"/>
      <c r="JHE53" s="467"/>
      <c r="JHF53" s="467"/>
      <c r="JHG53" s="467"/>
      <c r="JHH53" s="467"/>
      <c r="JHI53" s="467"/>
      <c r="JHJ53" s="467"/>
      <c r="JHK53" s="467"/>
      <c r="JHL53" s="467"/>
      <c r="JHM53" s="467"/>
      <c r="JHN53" s="467"/>
      <c r="JHO53" s="467"/>
      <c r="JHP53" s="467"/>
      <c r="JHQ53" s="467"/>
      <c r="JHR53" s="467"/>
      <c r="JHS53" s="467"/>
      <c r="JHT53" s="467"/>
      <c r="JHU53" s="467"/>
      <c r="JHV53" s="467"/>
      <c r="JHW53" s="467"/>
      <c r="JHX53" s="467"/>
      <c r="JHY53" s="467"/>
      <c r="JHZ53" s="467"/>
      <c r="JIA53" s="467"/>
      <c r="JIB53" s="467"/>
      <c r="JIC53" s="467"/>
      <c r="JID53" s="467"/>
      <c r="JIE53" s="467"/>
      <c r="JIF53" s="467"/>
      <c r="JIG53" s="467"/>
      <c r="JIH53" s="467"/>
      <c r="JII53" s="467"/>
      <c r="JIJ53" s="467"/>
      <c r="JIK53" s="467"/>
      <c r="JIL53" s="467"/>
      <c r="JIM53" s="467"/>
      <c r="JIN53" s="467"/>
      <c r="JIO53" s="467"/>
      <c r="JIP53" s="467"/>
      <c r="JIQ53" s="467"/>
      <c r="JIR53" s="467"/>
      <c r="JIS53" s="467"/>
      <c r="JIT53" s="467"/>
      <c r="JIU53" s="467"/>
      <c r="JIV53" s="467"/>
      <c r="JIW53" s="467"/>
      <c r="JIX53" s="467"/>
      <c r="JIY53" s="467"/>
      <c r="JIZ53" s="467"/>
      <c r="JJA53" s="467"/>
      <c r="JJB53" s="467"/>
      <c r="JJC53" s="467"/>
      <c r="JJD53" s="467"/>
      <c r="JJE53" s="467"/>
      <c r="JJF53" s="467"/>
      <c r="JJG53" s="467"/>
      <c r="JJH53" s="467"/>
      <c r="JJI53" s="467"/>
      <c r="JJJ53" s="467"/>
      <c r="JJK53" s="467"/>
      <c r="JJL53" s="467"/>
      <c r="JJM53" s="467"/>
      <c r="JJN53" s="467"/>
      <c r="JJO53" s="467"/>
      <c r="JJP53" s="467"/>
      <c r="JJQ53" s="467"/>
      <c r="JJR53" s="467"/>
      <c r="JJS53" s="467"/>
      <c r="JJT53" s="467"/>
      <c r="JJU53" s="467"/>
      <c r="JJV53" s="467"/>
      <c r="JJW53" s="467"/>
      <c r="JJX53" s="467"/>
      <c r="JJY53" s="467"/>
      <c r="JJZ53" s="467"/>
      <c r="JKA53" s="467"/>
      <c r="JKB53" s="467"/>
      <c r="JKC53" s="467"/>
      <c r="JKD53" s="467"/>
      <c r="JKE53" s="467"/>
      <c r="JKF53" s="467"/>
      <c r="JKG53" s="467"/>
      <c r="JKH53" s="467"/>
      <c r="JKI53" s="467"/>
      <c r="JKJ53" s="467"/>
      <c r="JKK53" s="467"/>
      <c r="JKL53" s="467"/>
      <c r="JKM53" s="467"/>
      <c r="JKN53" s="467"/>
      <c r="JKO53" s="467"/>
      <c r="JKP53" s="467"/>
      <c r="JKQ53" s="467"/>
      <c r="JKR53" s="467"/>
      <c r="JKS53" s="467"/>
      <c r="JKT53" s="467"/>
      <c r="JKU53" s="467"/>
      <c r="JKV53" s="467"/>
      <c r="JKW53" s="467"/>
      <c r="JKX53" s="467"/>
      <c r="JKY53" s="467"/>
      <c r="JKZ53" s="467"/>
      <c r="JLA53" s="467"/>
      <c r="JLB53" s="467"/>
      <c r="JLC53" s="467"/>
      <c r="JLD53" s="467"/>
      <c r="JLE53" s="467"/>
      <c r="JLF53" s="467"/>
      <c r="JLG53" s="467"/>
      <c r="JLH53" s="467"/>
      <c r="JLI53" s="467"/>
      <c r="JLJ53" s="467"/>
      <c r="JLK53" s="467"/>
      <c r="JLL53" s="467"/>
      <c r="JLM53" s="467"/>
      <c r="JLN53" s="467"/>
      <c r="JLO53" s="467"/>
      <c r="JLP53" s="467"/>
      <c r="JLQ53" s="467"/>
      <c r="JLR53" s="467"/>
      <c r="JLS53" s="467"/>
      <c r="JLT53" s="467"/>
      <c r="JLU53" s="467"/>
      <c r="JLV53" s="467"/>
      <c r="JLW53" s="467"/>
      <c r="JLX53" s="467"/>
      <c r="JLY53" s="467"/>
      <c r="JLZ53" s="467"/>
      <c r="JMA53" s="467"/>
      <c r="JMB53" s="467"/>
      <c r="JMC53" s="467"/>
      <c r="JMD53" s="467"/>
      <c r="JME53" s="467"/>
      <c r="JMF53" s="467"/>
      <c r="JMG53" s="467"/>
      <c r="JMH53" s="467"/>
      <c r="JMI53" s="467"/>
      <c r="JMJ53" s="467"/>
      <c r="JMK53" s="467"/>
      <c r="JML53" s="467"/>
      <c r="JMM53" s="467"/>
      <c r="JMN53" s="467"/>
      <c r="JMO53" s="467"/>
      <c r="JMP53" s="467"/>
      <c r="JMQ53" s="467"/>
      <c r="JMR53" s="467"/>
      <c r="JMS53" s="467"/>
      <c r="JMT53" s="467"/>
      <c r="JMU53" s="467"/>
      <c r="JMV53" s="467"/>
      <c r="JMW53" s="467"/>
      <c r="JMX53" s="467"/>
      <c r="JMY53" s="467"/>
      <c r="JMZ53" s="467"/>
      <c r="JNA53" s="467"/>
      <c r="JNB53" s="467"/>
      <c r="JNC53" s="467"/>
      <c r="JND53" s="467"/>
      <c r="JNE53" s="467"/>
      <c r="JNF53" s="467"/>
      <c r="JNG53" s="467"/>
      <c r="JNH53" s="467"/>
      <c r="JNI53" s="467"/>
      <c r="JNJ53" s="467"/>
      <c r="JNK53" s="467"/>
      <c r="JNL53" s="467"/>
      <c r="JNM53" s="467"/>
      <c r="JNN53" s="467"/>
      <c r="JNO53" s="467"/>
      <c r="JNP53" s="467"/>
      <c r="JNQ53" s="467"/>
      <c r="JNR53" s="467"/>
      <c r="JNS53" s="467"/>
      <c r="JNT53" s="467"/>
      <c r="JNU53" s="467"/>
      <c r="JNV53" s="467"/>
      <c r="JNW53" s="467"/>
      <c r="JNX53" s="467"/>
      <c r="JNY53" s="467"/>
      <c r="JNZ53" s="467"/>
      <c r="JOA53" s="467"/>
      <c r="JOB53" s="467"/>
      <c r="JOC53" s="467"/>
      <c r="JOD53" s="467"/>
      <c r="JOE53" s="467"/>
      <c r="JOF53" s="467"/>
      <c r="JOG53" s="467"/>
      <c r="JOH53" s="467"/>
      <c r="JOI53" s="467"/>
      <c r="JOJ53" s="467"/>
      <c r="JOK53" s="467"/>
      <c r="JOL53" s="467"/>
      <c r="JOM53" s="467"/>
      <c r="JON53" s="467"/>
      <c r="JOO53" s="467"/>
      <c r="JOP53" s="467"/>
      <c r="JOQ53" s="467"/>
      <c r="JOR53" s="467"/>
      <c r="JOS53" s="467"/>
      <c r="JOT53" s="467"/>
      <c r="JOU53" s="467"/>
      <c r="JOV53" s="467"/>
      <c r="JOW53" s="467"/>
      <c r="JOX53" s="467"/>
      <c r="JOY53" s="467"/>
      <c r="JOZ53" s="467"/>
      <c r="JPA53" s="467"/>
      <c r="JPB53" s="467"/>
      <c r="JPC53" s="467"/>
      <c r="JPD53" s="467"/>
      <c r="JPE53" s="467"/>
      <c r="JPF53" s="467"/>
      <c r="JPG53" s="467"/>
      <c r="JPH53" s="467"/>
      <c r="JPI53" s="467"/>
      <c r="JPJ53" s="467"/>
      <c r="JPK53" s="467"/>
      <c r="JPL53" s="467"/>
      <c r="JPM53" s="467"/>
      <c r="JPN53" s="467"/>
      <c r="JPO53" s="467"/>
      <c r="JPP53" s="467"/>
      <c r="JPQ53" s="467"/>
      <c r="JPR53" s="467"/>
      <c r="JPS53" s="467"/>
      <c r="JPT53" s="467"/>
      <c r="JPU53" s="467"/>
      <c r="JPV53" s="467"/>
      <c r="JPW53" s="467"/>
      <c r="JPX53" s="467"/>
      <c r="JPY53" s="467"/>
      <c r="JPZ53" s="467"/>
      <c r="JQA53" s="467"/>
      <c r="JQB53" s="467"/>
      <c r="JQC53" s="467"/>
      <c r="JQD53" s="467"/>
      <c r="JQE53" s="467"/>
      <c r="JQF53" s="467"/>
      <c r="JQG53" s="467"/>
      <c r="JQH53" s="467"/>
      <c r="JQI53" s="467"/>
      <c r="JQJ53" s="467"/>
      <c r="JQK53" s="467"/>
      <c r="JQL53" s="467"/>
      <c r="JQM53" s="467"/>
      <c r="JQN53" s="467"/>
      <c r="JQO53" s="467"/>
      <c r="JQP53" s="467"/>
      <c r="JQQ53" s="467"/>
      <c r="JQR53" s="467"/>
      <c r="JQS53" s="467"/>
      <c r="JQT53" s="467"/>
      <c r="JQU53" s="467"/>
      <c r="JQV53" s="467"/>
      <c r="JQW53" s="467"/>
      <c r="JQX53" s="467"/>
      <c r="JQY53" s="467"/>
      <c r="JQZ53" s="467"/>
      <c r="JRA53" s="467"/>
      <c r="JRB53" s="467"/>
      <c r="JRC53" s="467"/>
      <c r="JRD53" s="467"/>
      <c r="JRE53" s="467"/>
      <c r="JRF53" s="467"/>
      <c r="JRG53" s="467"/>
      <c r="JRH53" s="467"/>
      <c r="JRI53" s="467"/>
      <c r="JRJ53" s="467"/>
      <c r="JRK53" s="467"/>
      <c r="JRL53" s="467"/>
      <c r="JRM53" s="467"/>
      <c r="JRN53" s="467"/>
      <c r="JRO53" s="467"/>
      <c r="JRP53" s="467"/>
      <c r="JRQ53" s="467"/>
      <c r="JRR53" s="467"/>
      <c r="JRS53" s="467"/>
      <c r="JRT53" s="467"/>
      <c r="JRU53" s="467"/>
      <c r="JRV53" s="467"/>
      <c r="JRW53" s="467"/>
      <c r="JRX53" s="467"/>
      <c r="JRY53" s="467"/>
      <c r="JRZ53" s="467"/>
      <c r="JSA53" s="467"/>
      <c r="JSB53" s="467"/>
      <c r="JSC53" s="467"/>
      <c r="JSD53" s="467"/>
      <c r="JSE53" s="467"/>
      <c r="JSF53" s="467"/>
      <c r="JSG53" s="467"/>
      <c r="JSH53" s="467"/>
      <c r="JSI53" s="467"/>
      <c r="JSJ53" s="467"/>
      <c r="JSK53" s="467"/>
      <c r="JSL53" s="467"/>
      <c r="JSM53" s="467"/>
      <c r="JSN53" s="467"/>
      <c r="JSO53" s="467"/>
      <c r="JSP53" s="467"/>
      <c r="JSQ53" s="467"/>
      <c r="JSR53" s="467"/>
      <c r="JSS53" s="467"/>
      <c r="JST53" s="467"/>
      <c r="JSU53" s="467"/>
      <c r="JSV53" s="467"/>
      <c r="JSW53" s="467"/>
      <c r="JSX53" s="467"/>
      <c r="JSY53" s="467"/>
      <c r="JSZ53" s="467"/>
      <c r="JTA53" s="467"/>
      <c r="JTB53" s="467"/>
      <c r="JTC53" s="467"/>
      <c r="JTD53" s="467"/>
      <c r="JTE53" s="467"/>
      <c r="JTF53" s="467"/>
      <c r="JTG53" s="467"/>
      <c r="JTH53" s="467"/>
      <c r="JTI53" s="467"/>
      <c r="JTJ53" s="467"/>
      <c r="JTK53" s="467"/>
      <c r="JTL53" s="467"/>
      <c r="JTM53" s="467"/>
      <c r="JTN53" s="467"/>
      <c r="JTO53" s="467"/>
      <c r="JTP53" s="467"/>
      <c r="JTQ53" s="467"/>
      <c r="JTR53" s="467"/>
      <c r="JTS53" s="467"/>
      <c r="JTT53" s="467"/>
      <c r="JTU53" s="467"/>
      <c r="JTV53" s="467"/>
      <c r="JTW53" s="467"/>
      <c r="JTX53" s="467"/>
      <c r="JTY53" s="467"/>
      <c r="JTZ53" s="467"/>
      <c r="JUA53" s="467"/>
      <c r="JUB53" s="467"/>
      <c r="JUC53" s="467"/>
      <c r="JUD53" s="467"/>
      <c r="JUE53" s="467"/>
      <c r="JUF53" s="467"/>
      <c r="JUG53" s="467"/>
      <c r="JUH53" s="467"/>
      <c r="JUI53" s="467"/>
      <c r="JUJ53" s="467"/>
      <c r="JUK53" s="467"/>
      <c r="JUL53" s="467"/>
      <c r="JUM53" s="467"/>
      <c r="JUN53" s="467"/>
      <c r="JUO53" s="467"/>
      <c r="JUP53" s="467"/>
      <c r="JUQ53" s="467"/>
      <c r="JUR53" s="467"/>
      <c r="JUS53" s="467"/>
      <c r="JUT53" s="467"/>
      <c r="JUU53" s="467"/>
      <c r="JUV53" s="467"/>
      <c r="JUW53" s="467"/>
      <c r="JUX53" s="467"/>
      <c r="JUY53" s="467"/>
      <c r="JUZ53" s="467"/>
      <c r="JVA53" s="467"/>
      <c r="JVB53" s="467"/>
      <c r="JVC53" s="467"/>
      <c r="JVD53" s="467"/>
      <c r="JVE53" s="467"/>
      <c r="JVF53" s="467"/>
      <c r="JVG53" s="467"/>
      <c r="JVH53" s="467"/>
      <c r="JVI53" s="467"/>
      <c r="JVJ53" s="467"/>
      <c r="JVK53" s="467"/>
      <c r="JVL53" s="467"/>
      <c r="JVM53" s="467"/>
      <c r="JVN53" s="467"/>
      <c r="JVO53" s="467"/>
      <c r="JVP53" s="467"/>
      <c r="JVQ53" s="467"/>
      <c r="JVR53" s="467"/>
      <c r="JVS53" s="467"/>
      <c r="JVT53" s="467"/>
      <c r="JVU53" s="467"/>
      <c r="JVV53" s="467"/>
      <c r="JVW53" s="467"/>
      <c r="JVX53" s="467"/>
      <c r="JVY53" s="467"/>
      <c r="JVZ53" s="467"/>
      <c r="JWA53" s="467"/>
      <c r="JWB53" s="467"/>
      <c r="JWC53" s="467"/>
      <c r="JWD53" s="467"/>
      <c r="JWE53" s="467"/>
      <c r="JWF53" s="467"/>
      <c r="JWG53" s="467"/>
      <c r="JWH53" s="467"/>
      <c r="JWI53" s="467"/>
      <c r="JWJ53" s="467"/>
      <c r="JWK53" s="467"/>
      <c r="JWL53" s="467"/>
      <c r="JWM53" s="467"/>
      <c r="JWN53" s="467"/>
      <c r="JWO53" s="467"/>
      <c r="JWP53" s="467"/>
      <c r="JWQ53" s="467"/>
      <c r="JWR53" s="467"/>
      <c r="JWS53" s="467"/>
      <c r="JWT53" s="467"/>
      <c r="JWU53" s="467"/>
      <c r="JWV53" s="467"/>
      <c r="JWW53" s="467"/>
      <c r="JWX53" s="467"/>
      <c r="JWY53" s="467"/>
      <c r="JWZ53" s="467"/>
      <c r="JXA53" s="467"/>
      <c r="JXB53" s="467"/>
      <c r="JXC53" s="467"/>
      <c r="JXD53" s="467"/>
      <c r="JXE53" s="467"/>
      <c r="JXF53" s="467"/>
      <c r="JXG53" s="467"/>
      <c r="JXH53" s="467"/>
      <c r="JXI53" s="467"/>
      <c r="JXJ53" s="467"/>
      <c r="JXK53" s="467"/>
      <c r="JXL53" s="467"/>
      <c r="JXM53" s="467"/>
      <c r="JXN53" s="467"/>
      <c r="JXO53" s="467"/>
      <c r="JXP53" s="467"/>
      <c r="JXQ53" s="467"/>
      <c r="JXR53" s="467"/>
      <c r="JXS53" s="467"/>
      <c r="JXT53" s="467"/>
      <c r="JXU53" s="467"/>
      <c r="JXV53" s="467"/>
      <c r="JXW53" s="467"/>
      <c r="JXX53" s="467"/>
      <c r="JXY53" s="467"/>
      <c r="JXZ53" s="467"/>
      <c r="JYA53" s="467"/>
      <c r="JYB53" s="467"/>
      <c r="JYC53" s="467"/>
      <c r="JYD53" s="467"/>
      <c r="JYE53" s="467"/>
      <c r="JYF53" s="467"/>
      <c r="JYG53" s="467"/>
      <c r="JYH53" s="467"/>
      <c r="JYI53" s="467"/>
      <c r="JYJ53" s="467"/>
      <c r="JYK53" s="467"/>
      <c r="JYL53" s="467"/>
      <c r="JYM53" s="467"/>
      <c r="JYN53" s="467"/>
      <c r="JYO53" s="467"/>
      <c r="JYP53" s="467"/>
      <c r="JYQ53" s="467"/>
      <c r="JYR53" s="467"/>
      <c r="JYS53" s="467"/>
      <c r="JYT53" s="467"/>
      <c r="JYU53" s="467"/>
      <c r="JYV53" s="467"/>
      <c r="JYW53" s="467"/>
      <c r="JYX53" s="467"/>
      <c r="JYY53" s="467"/>
      <c r="JYZ53" s="467"/>
      <c r="JZA53" s="467"/>
      <c r="JZB53" s="467"/>
      <c r="JZC53" s="467"/>
      <c r="JZD53" s="467"/>
      <c r="JZE53" s="467"/>
      <c r="JZF53" s="467"/>
      <c r="JZG53" s="467"/>
      <c r="JZH53" s="467"/>
      <c r="JZI53" s="467"/>
      <c r="JZJ53" s="467"/>
      <c r="JZK53" s="467"/>
      <c r="JZL53" s="467"/>
      <c r="JZM53" s="467"/>
      <c r="JZN53" s="467"/>
      <c r="JZO53" s="467"/>
      <c r="JZP53" s="467"/>
      <c r="JZQ53" s="467"/>
      <c r="JZR53" s="467"/>
      <c r="JZS53" s="467"/>
      <c r="JZT53" s="467"/>
      <c r="JZU53" s="467"/>
      <c r="JZV53" s="467"/>
      <c r="JZW53" s="467"/>
      <c r="JZX53" s="467"/>
      <c r="JZY53" s="467"/>
      <c r="JZZ53" s="467"/>
      <c r="KAA53" s="467"/>
      <c r="KAB53" s="467"/>
      <c r="KAC53" s="467"/>
      <c r="KAD53" s="467"/>
      <c r="KAE53" s="467"/>
      <c r="KAF53" s="467"/>
      <c r="KAG53" s="467"/>
      <c r="KAH53" s="467"/>
      <c r="KAI53" s="467"/>
      <c r="KAJ53" s="467"/>
      <c r="KAK53" s="467"/>
      <c r="KAL53" s="467"/>
      <c r="KAM53" s="467"/>
      <c r="KAN53" s="467"/>
      <c r="KAO53" s="467"/>
      <c r="KAP53" s="467"/>
      <c r="KAQ53" s="467"/>
      <c r="KAR53" s="467"/>
      <c r="KAS53" s="467"/>
      <c r="KAT53" s="467"/>
      <c r="KAU53" s="467"/>
      <c r="KAV53" s="467"/>
      <c r="KAW53" s="467"/>
      <c r="KAX53" s="467"/>
      <c r="KAY53" s="467"/>
      <c r="KAZ53" s="467"/>
      <c r="KBA53" s="467"/>
      <c r="KBB53" s="467"/>
      <c r="KBC53" s="467"/>
      <c r="KBD53" s="467"/>
      <c r="KBE53" s="467"/>
      <c r="KBF53" s="467"/>
      <c r="KBG53" s="467"/>
      <c r="KBH53" s="467"/>
      <c r="KBI53" s="467"/>
      <c r="KBJ53" s="467"/>
      <c r="KBK53" s="467"/>
      <c r="KBL53" s="467"/>
      <c r="KBM53" s="467"/>
      <c r="KBN53" s="467"/>
      <c r="KBO53" s="467"/>
      <c r="KBP53" s="467"/>
      <c r="KBQ53" s="467"/>
      <c r="KBR53" s="467"/>
      <c r="KBS53" s="467"/>
      <c r="KBT53" s="467"/>
      <c r="KBU53" s="467"/>
      <c r="KBV53" s="467"/>
      <c r="KBW53" s="467"/>
      <c r="KBX53" s="467"/>
      <c r="KBY53" s="467"/>
      <c r="KBZ53" s="467"/>
      <c r="KCA53" s="467"/>
      <c r="KCB53" s="467"/>
      <c r="KCC53" s="467"/>
      <c r="KCD53" s="467"/>
      <c r="KCE53" s="467"/>
      <c r="KCF53" s="467"/>
      <c r="KCG53" s="467"/>
      <c r="KCH53" s="467"/>
      <c r="KCI53" s="467"/>
      <c r="KCJ53" s="467"/>
      <c r="KCK53" s="467"/>
      <c r="KCL53" s="467"/>
      <c r="KCM53" s="467"/>
      <c r="KCN53" s="467"/>
      <c r="KCO53" s="467"/>
      <c r="KCP53" s="467"/>
      <c r="KCQ53" s="467"/>
      <c r="KCR53" s="467"/>
      <c r="KCS53" s="467"/>
      <c r="KCT53" s="467"/>
      <c r="KCU53" s="467"/>
      <c r="KCV53" s="467"/>
      <c r="KCW53" s="467"/>
      <c r="KCX53" s="467"/>
      <c r="KCY53" s="467"/>
      <c r="KCZ53" s="467"/>
      <c r="KDA53" s="467"/>
      <c r="KDB53" s="467"/>
      <c r="KDC53" s="467"/>
      <c r="KDD53" s="467"/>
      <c r="KDE53" s="467"/>
      <c r="KDF53" s="467"/>
      <c r="KDG53" s="467"/>
      <c r="KDH53" s="467"/>
      <c r="KDI53" s="467"/>
      <c r="KDJ53" s="467"/>
      <c r="KDK53" s="467"/>
      <c r="KDL53" s="467"/>
      <c r="KDM53" s="467"/>
      <c r="KDN53" s="467"/>
      <c r="KDO53" s="467"/>
      <c r="KDP53" s="467"/>
      <c r="KDQ53" s="467"/>
      <c r="KDR53" s="467"/>
      <c r="KDS53" s="467"/>
      <c r="KDT53" s="467"/>
      <c r="KDU53" s="467"/>
      <c r="KDV53" s="467"/>
      <c r="KDW53" s="467"/>
      <c r="KDX53" s="467"/>
      <c r="KDY53" s="467"/>
      <c r="KDZ53" s="467"/>
      <c r="KEA53" s="467"/>
      <c r="KEB53" s="467"/>
      <c r="KEC53" s="467"/>
      <c r="KED53" s="467"/>
      <c r="KEE53" s="467"/>
      <c r="KEF53" s="467"/>
      <c r="KEG53" s="467"/>
      <c r="KEH53" s="467"/>
      <c r="KEI53" s="467"/>
      <c r="KEJ53" s="467"/>
      <c r="KEK53" s="467"/>
      <c r="KEL53" s="467"/>
      <c r="KEM53" s="467"/>
      <c r="KEN53" s="467"/>
      <c r="KEO53" s="467"/>
      <c r="KEP53" s="467"/>
      <c r="KEQ53" s="467"/>
      <c r="KER53" s="467"/>
      <c r="KES53" s="467"/>
      <c r="KET53" s="467"/>
      <c r="KEU53" s="467"/>
      <c r="KEV53" s="467"/>
      <c r="KEW53" s="467"/>
      <c r="KEX53" s="467"/>
      <c r="KEY53" s="467"/>
      <c r="KEZ53" s="467"/>
      <c r="KFA53" s="467"/>
      <c r="KFB53" s="467"/>
      <c r="KFC53" s="467"/>
      <c r="KFD53" s="467"/>
      <c r="KFE53" s="467"/>
      <c r="KFF53" s="467"/>
      <c r="KFG53" s="467"/>
      <c r="KFH53" s="467"/>
      <c r="KFI53" s="467"/>
      <c r="KFJ53" s="467"/>
      <c r="KFK53" s="467"/>
      <c r="KFL53" s="467"/>
      <c r="KFM53" s="467"/>
      <c r="KFN53" s="467"/>
      <c r="KFO53" s="467"/>
      <c r="KFP53" s="467"/>
      <c r="KFQ53" s="467"/>
      <c r="KFR53" s="467"/>
      <c r="KFS53" s="467"/>
      <c r="KFT53" s="467"/>
      <c r="KFU53" s="467"/>
      <c r="KFV53" s="467"/>
      <c r="KFW53" s="467"/>
      <c r="KFX53" s="467"/>
      <c r="KFY53" s="467"/>
      <c r="KFZ53" s="467"/>
      <c r="KGA53" s="467"/>
      <c r="KGB53" s="467"/>
      <c r="KGC53" s="467"/>
      <c r="KGD53" s="467"/>
      <c r="KGE53" s="467"/>
      <c r="KGF53" s="467"/>
      <c r="KGG53" s="467"/>
      <c r="KGH53" s="467"/>
      <c r="KGI53" s="467"/>
      <c r="KGJ53" s="467"/>
      <c r="KGK53" s="467"/>
      <c r="KGL53" s="467"/>
      <c r="KGM53" s="467"/>
      <c r="KGN53" s="467"/>
      <c r="KGO53" s="467"/>
      <c r="KGP53" s="467"/>
      <c r="KGQ53" s="467"/>
      <c r="KGR53" s="467"/>
      <c r="KGS53" s="467"/>
      <c r="KGT53" s="467"/>
      <c r="KGU53" s="467"/>
      <c r="KGV53" s="467"/>
      <c r="KGW53" s="467"/>
      <c r="KGX53" s="467"/>
      <c r="KGY53" s="467"/>
      <c r="KGZ53" s="467"/>
      <c r="KHA53" s="467"/>
      <c r="KHB53" s="467"/>
      <c r="KHC53" s="467"/>
      <c r="KHD53" s="467"/>
      <c r="KHE53" s="467"/>
      <c r="KHF53" s="467"/>
      <c r="KHG53" s="467"/>
      <c r="KHH53" s="467"/>
      <c r="KHI53" s="467"/>
      <c r="KHJ53" s="467"/>
      <c r="KHK53" s="467"/>
      <c r="KHL53" s="467"/>
      <c r="KHM53" s="467"/>
      <c r="KHN53" s="467"/>
      <c r="KHO53" s="467"/>
      <c r="KHP53" s="467"/>
      <c r="KHQ53" s="467"/>
      <c r="KHR53" s="467"/>
      <c r="KHS53" s="467"/>
      <c r="KHT53" s="467"/>
      <c r="KHU53" s="467"/>
      <c r="KHV53" s="467"/>
      <c r="KHW53" s="467"/>
      <c r="KHX53" s="467"/>
      <c r="KHY53" s="467"/>
      <c r="KHZ53" s="467"/>
      <c r="KIA53" s="467"/>
      <c r="KIB53" s="467"/>
      <c r="KIC53" s="467"/>
      <c r="KID53" s="467"/>
      <c r="KIE53" s="467"/>
      <c r="KIF53" s="467"/>
      <c r="KIG53" s="467"/>
      <c r="KIH53" s="467"/>
      <c r="KII53" s="467"/>
      <c r="KIJ53" s="467"/>
      <c r="KIK53" s="467"/>
      <c r="KIL53" s="467"/>
      <c r="KIM53" s="467"/>
      <c r="KIN53" s="467"/>
      <c r="KIO53" s="467"/>
      <c r="KIP53" s="467"/>
      <c r="KIQ53" s="467"/>
      <c r="KIR53" s="467"/>
      <c r="KIS53" s="467"/>
      <c r="KIT53" s="467"/>
      <c r="KIU53" s="467"/>
      <c r="KIV53" s="467"/>
      <c r="KIW53" s="467"/>
      <c r="KIX53" s="467"/>
      <c r="KIY53" s="467"/>
      <c r="KIZ53" s="467"/>
      <c r="KJA53" s="467"/>
      <c r="KJB53" s="467"/>
      <c r="KJC53" s="467"/>
      <c r="KJD53" s="467"/>
      <c r="KJE53" s="467"/>
      <c r="KJF53" s="467"/>
      <c r="KJG53" s="467"/>
      <c r="KJH53" s="467"/>
      <c r="KJI53" s="467"/>
      <c r="KJJ53" s="467"/>
      <c r="KJK53" s="467"/>
      <c r="KJL53" s="467"/>
      <c r="KJM53" s="467"/>
      <c r="KJN53" s="467"/>
      <c r="KJO53" s="467"/>
      <c r="KJP53" s="467"/>
      <c r="KJQ53" s="467"/>
      <c r="KJR53" s="467"/>
      <c r="KJS53" s="467"/>
      <c r="KJT53" s="467"/>
      <c r="KJU53" s="467"/>
      <c r="KJV53" s="467"/>
      <c r="KJW53" s="467"/>
      <c r="KJX53" s="467"/>
      <c r="KJY53" s="467"/>
      <c r="KJZ53" s="467"/>
      <c r="KKA53" s="467"/>
      <c r="KKB53" s="467"/>
      <c r="KKC53" s="467"/>
      <c r="KKD53" s="467"/>
      <c r="KKE53" s="467"/>
      <c r="KKF53" s="467"/>
      <c r="KKG53" s="467"/>
      <c r="KKH53" s="467"/>
      <c r="KKI53" s="467"/>
      <c r="KKJ53" s="467"/>
      <c r="KKK53" s="467"/>
      <c r="KKL53" s="467"/>
      <c r="KKM53" s="467"/>
      <c r="KKN53" s="467"/>
      <c r="KKO53" s="467"/>
      <c r="KKP53" s="467"/>
      <c r="KKQ53" s="467"/>
      <c r="KKR53" s="467"/>
      <c r="KKS53" s="467"/>
      <c r="KKT53" s="467"/>
      <c r="KKU53" s="467"/>
      <c r="KKV53" s="467"/>
      <c r="KKW53" s="467"/>
      <c r="KKX53" s="467"/>
      <c r="KKY53" s="467"/>
      <c r="KKZ53" s="467"/>
      <c r="KLA53" s="467"/>
      <c r="KLB53" s="467"/>
      <c r="KLC53" s="467"/>
      <c r="KLD53" s="467"/>
      <c r="KLE53" s="467"/>
      <c r="KLF53" s="467"/>
      <c r="KLG53" s="467"/>
      <c r="KLH53" s="467"/>
      <c r="KLI53" s="467"/>
      <c r="KLJ53" s="467"/>
      <c r="KLK53" s="467"/>
      <c r="KLL53" s="467"/>
      <c r="KLM53" s="467"/>
      <c r="KLN53" s="467"/>
      <c r="KLO53" s="467"/>
      <c r="KLP53" s="467"/>
      <c r="KLQ53" s="467"/>
      <c r="KLR53" s="467"/>
      <c r="KLS53" s="467"/>
      <c r="KLT53" s="467"/>
      <c r="KLU53" s="467"/>
      <c r="KLV53" s="467"/>
      <c r="KLW53" s="467"/>
      <c r="KLX53" s="467"/>
      <c r="KLY53" s="467"/>
      <c r="KLZ53" s="467"/>
      <c r="KMA53" s="467"/>
      <c r="KMB53" s="467"/>
      <c r="KMC53" s="467"/>
      <c r="KMD53" s="467"/>
      <c r="KME53" s="467"/>
      <c r="KMF53" s="467"/>
      <c r="KMG53" s="467"/>
      <c r="KMH53" s="467"/>
      <c r="KMI53" s="467"/>
      <c r="KMJ53" s="467"/>
      <c r="KMK53" s="467"/>
      <c r="KML53" s="467"/>
      <c r="KMM53" s="467"/>
      <c r="KMN53" s="467"/>
      <c r="KMO53" s="467"/>
      <c r="KMP53" s="467"/>
      <c r="KMQ53" s="467"/>
      <c r="KMR53" s="467"/>
      <c r="KMS53" s="467"/>
      <c r="KMT53" s="467"/>
      <c r="KMU53" s="467"/>
      <c r="KMV53" s="467"/>
      <c r="KMW53" s="467"/>
      <c r="KMX53" s="467"/>
      <c r="KMY53" s="467"/>
      <c r="KMZ53" s="467"/>
      <c r="KNA53" s="467"/>
      <c r="KNB53" s="467"/>
      <c r="KNC53" s="467"/>
      <c r="KND53" s="467"/>
      <c r="KNE53" s="467"/>
      <c r="KNF53" s="467"/>
      <c r="KNG53" s="467"/>
      <c r="KNH53" s="467"/>
      <c r="KNI53" s="467"/>
      <c r="KNJ53" s="467"/>
      <c r="KNK53" s="467"/>
      <c r="KNL53" s="467"/>
      <c r="KNM53" s="467"/>
      <c r="KNN53" s="467"/>
      <c r="KNO53" s="467"/>
      <c r="KNP53" s="467"/>
      <c r="KNQ53" s="467"/>
      <c r="KNR53" s="467"/>
      <c r="KNS53" s="467"/>
      <c r="KNT53" s="467"/>
      <c r="KNU53" s="467"/>
      <c r="KNV53" s="467"/>
      <c r="KNW53" s="467"/>
      <c r="KNX53" s="467"/>
      <c r="KNY53" s="467"/>
      <c r="KNZ53" s="467"/>
      <c r="KOA53" s="467"/>
      <c r="KOB53" s="467"/>
      <c r="KOC53" s="467"/>
      <c r="KOD53" s="467"/>
      <c r="KOE53" s="467"/>
      <c r="KOF53" s="467"/>
      <c r="KOG53" s="467"/>
      <c r="KOH53" s="467"/>
      <c r="KOI53" s="467"/>
      <c r="KOJ53" s="467"/>
      <c r="KOK53" s="467"/>
      <c r="KOL53" s="467"/>
      <c r="KOM53" s="467"/>
      <c r="KON53" s="467"/>
      <c r="KOO53" s="467"/>
      <c r="KOP53" s="467"/>
      <c r="KOQ53" s="467"/>
      <c r="KOR53" s="467"/>
      <c r="KOS53" s="467"/>
      <c r="KOT53" s="467"/>
      <c r="KOU53" s="467"/>
      <c r="KOV53" s="467"/>
      <c r="KOW53" s="467"/>
      <c r="KOX53" s="467"/>
      <c r="KOY53" s="467"/>
      <c r="KOZ53" s="467"/>
      <c r="KPA53" s="467"/>
      <c r="KPB53" s="467"/>
      <c r="KPC53" s="467"/>
      <c r="KPD53" s="467"/>
      <c r="KPE53" s="467"/>
      <c r="KPF53" s="467"/>
      <c r="KPG53" s="467"/>
      <c r="KPH53" s="467"/>
      <c r="KPI53" s="467"/>
      <c r="KPJ53" s="467"/>
      <c r="KPK53" s="467"/>
      <c r="KPL53" s="467"/>
      <c r="KPM53" s="467"/>
      <c r="KPN53" s="467"/>
      <c r="KPO53" s="467"/>
      <c r="KPP53" s="467"/>
      <c r="KPQ53" s="467"/>
      <c r="KPR53" s="467"/>
      <c r="KPS53" s="467"/>
      <c r="KPT53" s="467"/>
      <c r="KPU53" s="467"/>
      <c r="KPV53" s="467"/>
      <c r="KPW53" s="467"/>
      <c r="KPX53" s="467"/>
      <c r="KPY53" s="467"/>
      <c r="KPZ53" s="467"/>
      <c r="KQA53" s="467"/>
      <c r="KQB53" s="467"/>
      <c r="KQC53" s="467"/>
      <c r="KQD53" s="467"/>
      <c r="KQE53" s="467"/>
      <c r="KQF53" s="467"/>
      <c r="KQG53" s="467"/>
      <c r="KQH53" s="467"/>
      <c r="KQI53" s="467"/>
      <c r="KQJ53" s="467"/>
      <c r="KQK53" s="467"/>
      <c r="KQL53" s="467"/>
      <c r="KQM53" s="467"/>
      <c r="KQN53" s="467"/>
      <c r="KQO53" s="467"/>
      <c r="KQP53" s="467"/>
      <c r="KQQ53" s="467"/>
      <c r="KQR53" s="467"/>
      <c r="KQS53" s="467"/>
      <c r="KQT53" s="467"/>
      <c r="KQU53" s="467"/>
      <c r="KQV53" s="467"/>
      <c r="KQW53" s="467"/>
      <c r="KQX53" s="467"/>
      <c r="KQY53" s="467"/>
      <c r="KQZ53" s="467"/>
      <c r="KRA53" s="467"/>
      <c r="KRB53" s="467"/>
      <c r="KRC53" s="467"/>
      <c r="KRD53" s="467"/>
      <c r="KRE53" s="467"/>
      <c r="KRF53" s="467"/>
      <c r="KRG53" s="467"/>
      <c r="KRH53" s="467"/>
      <c r="KRI53" s="467"/>
      <c r="KRJ53" s="467"/>
      <c r="KRK53" s="467"/>
      <c r="KRL53" s="467"/>
      <c r="KRM53" s="467"/>
      <c r="KRN53" s="467"/>
      <c r="KRO53" s="467"/>
      <c r="KRP53" s="467"/>
      <c r="KRQ53" s="467"/>
      <c r="KRR53" s="467"/>
      <c r="KRS53" s="467"/>
      <c r="KRT53" s="467"/>
      <c r="KRU53" s="467"/>
      <c r="KRV53" s="467"/>
      <c r="KRW53" s="467"/>
      <c r="KRX53" s="467"/>
      <c r="KRY53" s="467"/>
      <c r="KRZ53" s="467"/>
      <c r="KSA53" s="467"/>
      <c r="KSB53" s="467"/>
      <c r="KSC53" s="467"/>
      <c r="KSD53" s="467"/>
      <c r="KSE53" s="467"/>
      <c r="KSF53" s="467"/>
      <c r="KSG53" s="467"/>
      <c r="KSH53" s="467"/>
      <c r="KSI53" s="467"/>
      <c r="KSJ53" s="467"/>
      <c r="KSK53" s="467"/>
      <c r="KSL53" s="467"/>
      <c r="KSM53" s="467"/>
      <c r="KSN53" s="467"/>
      <c r="KSO53" s="467"/>
      <c r="KSP53" s="467"/>
      <c r="KSQ53" s="467"/>
      <c r="KSR53" s="467"/>
      <c r="KSS53" s="467"/>
      <c r="KST53" s="467"/>
      <c r="KSU53" s="467"/>
      <c r="KSV53" s="467"/>
      <c r="KSW53" s="467"/>
      <c r="KSX53" s="467"/>
      <c r="KSY53" s="467"/>
      <c r="KSZ53" s="467"/>
      <c r="KTA53" s="467"/>
      <c r="KTB53" s="467"/>
      <c r="KTC53" s="467"/>
      <c r="KTD53" s="467"/>
      <c r="KTE53" s="467"/>
      <c r="KTF53" s="467"/>
      <c r="KTG53" s="467"/>
      <c r="KTH53" s="467"/>
      <c r="KTI53" s="467"/>
      <c r="KTJ53" s="467"/>
      <c r="KTK53" s="467"/>
      <c r="KTL53" s="467"/>
      <c r="KTM53" s="467"/>
      <c r="KTN53" s="467"/>
      <c r="KTO53" s="467"/>
      <c r="KTP53" s="467"/>
      <c r="KTQ53" s="467"/>
      <c r="KTR53" s="467"/>
      <c r="KTS53" s="467"/>
      <c r="KTT53" s="467"/>
      <c r="KTU53" s="467"/>
      <c r="KTV53" s="467"/>
      <c r="KTW53" s="467"/>
      <c r="KTX53" s="467"/>
      <c r="KTY53" s="467"/>
      <c r="KTZ53" s="467"/>
      <c r="KUA53" s="467"/>
      <c r="KUB53" s="467"/>
      <c r="KUC53" s="467"/>
      <c r="KUD53" s="467"/>
      <c r="KUE53" s="467"/>
      <c r="KUF53" s="467"/>
      <c r="KUG53" s="467"/>
      <c r="KUH53" s="467"/>
      <c r="KUI53" s="467"/>
      <c r="KUJ53" s="467"/>
      <c r="KUK53" s="467"/>
      <c r="KUL53" s="467"/>
      <c r="KUM53" s="467"/>
      <c r="KUN53" s="467"/>
      <c r="KUO53" s="467"/>
      <c r="KUP53" s="467"/>
      <c r="KUQ53" s="467"/>
      <c r="KUR53" s="467"/>
      <c r="KUS53" s="467"/>
      <c r="KUT53" s="467"/>
      <c r="KUU53" s="467"/>
      <c r="KUV53" s="467"/>
      <c r="KUW53" s="467"/>
      <c r="KUX53" s="467"/>
      <c r="KUY53" s="467"/>
      <c r="KUZ53" s="467"/>
      <c r="KVA53" s="467"/>
      <c r="KVB53" s="467"/>
      <c r="KVC53" s="467"/>
      <c r="KVD53" s="467"/>
      <c r="KVE53" s="467"/>
      <c r="KVF53" s="467"/>
      <c r="KVG53" s="467"/>
      <c r="KVH53" s="467"/>
      <c r="KVI53" s="467"/>
      <c r="KVJ53" s="467"/>
      <c r="KVK53" s="467"/>
      <c r="KVL53" s="467"/>
      <c r="KVM53" s="467"/>
      <c r="KVN53" s="467"/>
      <c r="KVO53" s="467"/>
      <c r="KVP53" s="467"/>
      <c r="KVQ53" s="467"/>
      <c r="KVR53" s="467"/>
      <c r="KVS53" s="467"/>
      <c r="KVT53" s="467"/>
      <c r="KVU53" s="467"/>
      <c r="KVV53" s="467"/>
      <c r="KVW53" s="467"/>
      <c r="KVX53" s="467"/>
      <c r="KVY53" s="467"/>
      <c r="KVZ53" s="467"/>
      <c r="KWA53" s="467"/>
      <c r="KWB53" s="467"/>
      <c r="KWC53" s="467"/>
      <c r="KWD53" s="467"/>
      <c r="KWE53" s="467"/>
      <c r="KWF53" s="467"/>
      <c r="KWG53" s="467"/>
      <c r="KWH53" s="467"/>
      <c r="KWI53" s="467"/>
      <c r="KWJ53" s="467"/>
      <c r="KWK53" s="467"/>
      <c r="KWL53" s="467"/>
      <c r="KWM53" s="467"/>
      <c r="KWN53" s="467"/>
      <c r="KWO53" s="467"/>
      <c r="KWP53" s="467"/>
      <c r="KWQ53" s="467"/>
      <c r="KWR53" s="467"/>
      <c r="KWS53" s="467"/>
      <c r="KWT53" s="467"/>
      <c r="KWU53" s="467"/>
      <c r="KWV53" s="467"/>
      <c r="KWW53" s="467"/>
      <c r="KWX53" s="467"/>
      <c r="KWY53" s="467"/>
      <c r="KWZ53" s="467"/>
      <c r="KXA53" s="467"/>
      <c r="KXB53" s="467"/>
      <c r="KXC53" s="467"/>
      <c r="KXD53" s="467"/>
      <c r="KXE53" s="467"/>
      <c r="KXF53" s="467"/>
      <c r="KXG53" s="467"/>
      <c r="KXH53" s="467"/>
      <c r="KXI53" s="467"/>
      <c r="KXJ53" s="467"/>
      <c r="KXK53" s="467"/>
      <c r="KXL53" s="467"/>
      <c r="KXM53" s="467"/>
      <c r="KXN53" s="467"/>
      <c r="KXO53" s="467"/>
      <c r="KXP53" s="467"/>
      <c r="KXQ53" s="467"/>
      <c r="KXR53" s="467"/>
      <c r="KXS53" s="467"/>
      <c r="KXT53" s="467"/>
      <c r="KXU53" s="467"/>
      <c r="KXV53" s="467"/>
      <c r="KXW53" s="467"/>
      <c r="KXX53" s="467"/>
      <c r="KXY53" s="467"/>
      <c r="KXZ53" s="467"/>
      <c r="KYA53" s="467"/>
      <c r="KYB53" s="467"/>
      <c r="KYC53" s="467"/>
      <c r="KYD53" s="467"/>
      <c r="KYE53" s="467"/>
      <c r="KYF53" s="467"/>
      <c r="KYG53" s="467"/>
      <c r="KYH53" s="467"/>
      <c r="KYI53" s="467"/>
      <c r="KYJ53" s="467"/>
      <c r="KYK53" s="467"/>
      <c r="KYL53" s="467"/>
      <c r="KYM53" s="467"/>
      <c r="KYN53" s="467"/>
      <c r="KYO53" s="467"/>
      <c r="KYP53" s="467"/>
      <c r="KYQ53" s="467"/>
      <c r="KYR53" s="467"/>
      <c r="KYS53" s="467"/>
      <c r="KYT53" s="467"/>
      <c r="KYU53" s="467"/>
      <c r="KYV53" s="467"/>
      <c r="KYW53" s="467"/>
      <c r="KYX53" s="467"/>
      <c r="KYY53" s="467"/>
      <c r="KYZ53" s="467"/>
      <c r="KZA53" s="467"/>
      <c r="KZB53" s="467"/>
      <c r="KZC53" s="467"/>
      <c r="KZD53" s="467"/>
      <c r="KZE53" s="467"/>
      <c r="KZF53" s="467"/>
      <c r="KZG53" s="467"/>
      <c r="KZH53" s="467"/>
      <c r="KZI53" s="467"/>
      <c r="KZJ53" s="467"/>
      <c r="KZK53" s="467"/>
      <c r="KZL53" s="467"/>
      <c r="KZM53" s="467"/>
      <c r="KZN53" s="467"/>
      <c r="KZO53" s="467"/>
      <c r="KZP53" s="467"/>
      <c r="KZQ53" s="467"/>
      <c r="KZR53" s="467"/>
      <c r="KZS53" s="467"/>
      <c r="KZT53" s="467"/>
      <c r="KZU53" s="467"/>
      <c r="KZV53" s="467"/>
      <c r="KZW53" s="467"/>
      <c r="KZX53" s="467"/>
      <c r="KZY53" s="467"/>
      <c r="KZZ53" s="467"/>
      <c r="LAA53" s="467"/>
      <c r="LAB53" s="467"/>
      <c r="LAC53" s="467"/>
      <c r="LAD53" s="467"/>
      <c r="LAE53" s="467"/>
      <c r="LAF53" s="467"/>
      <c r="LAG53" s="467"/>
      <c r="LAH53" s="467"/>
      <c r="LAI53" s="467"/>
      <c r="LAJ53" s="467"/>
      <c r="LAK53" s="467"/>
      <c r="LAL53" s="467"/>
      <c r="LAM53" s="467"/>
      <c r="LAN53" s="467"/>
      <c r="LAO53" s="467"/>
      <c r="LAP53" s="467"/>
      <c r="LAQ53" s="467"/>
      <c r="LAR53" s="467"/>
      <c r="LAS53" s="467"/>
      <c r="LAT53" s="467"/>
      <c r="LAU53" s="467"/>
      <c r="LAV53" s="467"/>
      <c r="LAW53" s="467"/>
      <c r="LAX53" s="467"/>
      <c r="LAY53" s="467"/>
      <c r="LAZ53" s="467"/>
      <c r="LBA53" s="467"/>
      <c r="LBB53" s="467"/>
      <c r="LBC53" s="467"/>
      <c r="LBD53" s="467"/>
      <c r="LBE53" s="467"/>
      <c r="LBF53" s="467"/>
      <c r="LBG53" s="467"/>
      <c r="LBH53" s="467"/>
      <c r="LBI53" s="467"/>
      <c r="LBJ53" s="467"/>
      <c r="LBK53" s="467"/>
      <c r="LBL53" s="467"/>
      <c r="LBM53" s="467"/>
      <c r="LBN53" s="467"/>
      <c r="LBO53" s="467"/>
      <c r="LBP53" s="467"/>
      <c r="LBQ53" s="467"/>
      <c r="LBR53" s="467"/>
      <c r="LBS53" s="467"/>
      <c r="LBT53" s="467"/>
      <c r="LBU53" s="467"/>
      <c r="LBV53" s="467"/>
      <c r="LBW53" s="467"/>
      <c r="LBX53" s="467"/>
      <c r="LBY53" s="467"/>
      <c r="LBZ53" s="467"/>
      <c r="LCA53" s="467"/>
      <c r="LCB53" s="467"/>
      <c r="LCC53" s="467"/>
      <c r="LCD53" s="467"/>
      <c r="LCE53" s="467"/>
      <c r="LCF53" s="467"/>
      <c r="LCG53" s="467"/>
      <c r="LCH53" s="467"/>
      <c r="LCI53" s="467"/>
      <c r="LCJ53" s="467"/>
      <c r="LCK53" s="467"/>
      <c r="LCL53" s="467"/>
      <c r="LCM53" s="467"/>
      <c r="LCN53" s="467"/>
      <c r="LCO53" s="467"/>
      <c r="LCP53" s="467"/>
      <c r="LCQ53" s="467"/>
      <c r="LCR53" s="467"/>
      <c r="LCS53" s="467"/>
      <c r="LCT53" s="467"/>
      <c r="LCU53" s="467"/>
      <c r="LCV53" s="467"/>
      <c r="LCW53" s="467"/>
      <c r="LCX53" s="467"/>
      <c r="LCY53" s="467"/>
      <c r="LCZ53" s="467"/>
      <c r="LDA53" s="467"/>
      <c r="LDB53" s="467"/>
      <c r="LDC53" s="467"/>
      <c r="LDD53" s="467"/>
      <c r="LDE53" s="467"/>
      <c r="LDF53" s="467"/>
      <c r="LDG53" s="467"/>
      <c r="LDH53" s="467"/>
      <c r="LDI53" s="467"/>
      <c r="LDJ53" s="467"/>
      <c r="LDK53" s="467"/>
      <c r="LDL53" s="467"/>
      <c r="LDM53" s="467"/>
      <c r="LDN53" s="467"/>
      <c r="LDO53" s="467"/>
      <c r="LDP53" s="467"/>
      <c r="LDQ53" s="467"/>
      <c r="LDR53" s="467"/>
      <c r="LDS53" s="467"/>
      <c r="LDT53" s="467"/>
      <c r="LDU53" s="467"/>
      <c r="LDV53" s="467"/>
      <c r="LDW53" s="467"/>
      <c r="LDX53" s="467"/>
      <c r="LDY53" s="467"/>
      <c r="LDZ53" s="467"/>
      <c r="LEA53" s="467"/>
      <c r="LEB53" s="467"/>
      <c r="LEC53" s="467"/>
      <c r="LED53" s="467"/>
      <c r="LEE53" s="467"/>
      <c r="LEF53" s="467"/>
      <c r="LEG53" s="467"/>
      <c r="LEH53" s="467"/>
      <c r="LEI53" s="467"/>
      <c r="LEJ53" s="467"/>
      <c r="LEK53" s="467"/>
      <c r="LEL53" s="467"/>
      <c r="LEM53" s="467"/>
      <c r="LEN53" s="467"/>
      <c r="LEO53" s="467"/>
      <c r="LEP53" s="467"/>
      <c r="LEQ53" s="467"/>
      <c r="LER53" s="467"/>
      <c r="LES53" s="467"/>
      <c r="LET53" s="467"/>
      <c r="LEU53" s="467"/>
      <c r="LEV53" s="467"/>
      <c r="LEW53" s="467"/>
      <c r="LEX53" s="467"/>
      <c r="LEY53" s="467"/>
      <c r="LEZ53" s="467"/>
      <c r="LFA53" s="467"/>
      <c r="LFB53" s="467"/>
      <c r="LFC53" s="467"/>
      <c r="LFD53" s="467"/>
      <c r="LFE53" s="467"/>
      <c r="LFF53" s="467"/>
      <c r="LFG53" s="467"/>
      <c r="LFH53" s="467"/>
      <c r="LFI53" s="467"/>
      <c r="LFJ53" s="467"/>
      <c r="LFK53" s="467"/>
      <c r="LFL53" s="467"/>
      <c r="LFM53" s="467"/>
      <c r="LFN53" s="467"/>
      <c r="LFO53" s="467"/>
      <c r="LFP53" s="467"/>
      <c r="LFQ53" s="467"/>
      <c r="LFR53" s="467"/>
      <c r="LFS53" s="467"/>
      <c r="LFT53" s="467"/>
      <c r="LFU53" s="467"/>
      <c r="LFV53" s="467"/>
      <c r="LFW53" s="467"/>
      <c r="LFX53" s="467"/>
      <c r="LFY53" s="467"/>
      <c r="LFZ53" s="467"/>
      <c r="LGA53" s="467"/>
      <c r="LGB53" s="467"/>
      <c r="LGC53" s="467"/>
      <c r="LGD53" s="467"/>
      <c r="LGE53" s="467"/>
      <c r="LGF53" s="467"/>
      <c r="LGG53" s="467"/>
      <c r="LGH53" s="467"/>
      <c r="LGI53" s="467"/>
      <c r="LGJ53" s="467"/>
      <c r="LGK53" s="467"/>
      <c r="LGL53" s="467"/>
      <c r="LGM53" s="467"/>
      <c r="LGN53" s="467"/>
      <c r="LGO53" s="467"/>
      <c r="LGP53" s="467"/>
      <c r="LGQ53" s="467"/>
      <c r="LGR53" s="467"/>
      <c r="LGS53" s="467"/>
      <c r="LGT53" s="467"/>
      <c r="LGU53" s="467"/>
      <c r="LGV53" s="467"/>
      <c r="LGW53" s="467"/>
      <c r="LGX53" s="467"/>
      <c r="LGY53" s="467"/>
      <c r="LGZ53" s="467"/>
      <c r="LHA53" s="467"/>
      <c r="LHB53" s="467"/>
      <c r="LHC53" s="467"/>
      <c r="LHD53" s="467"/>
      <c r="LHE53" s="467"/>
      <c r="LHF53" s="467"/>
      <c r="LHG53" s="467"/>
      <c r="LHH53" s="467"/>
      <c r="LHI53" s="467"/>
      <c r="LHJ53" s="467"/>
      <c r="LHK53" s="467"/>
      <c r="LHL53" s="467"/>
      <c r="LHM53" s="467"/>
      <c r="LHN53" s="467"/>
      <c r="LHO53" s="467"/>
      <c r="LHP53" s="467"/>
      <c r="LHQ53" s="467"/>
      <c r="LHR53" s="467"/>
      <c r="LHS53" s="467"/>
      <c r="LHT53" s="467"/>
      <c r="LHU53" s="467"/>
      <c r="LHV53" s="467"/>
      <c r="LHW53" s="467"/>
      <c r="LHX53" s="467"/>
      <c r="LHY53" s="467"/>
      <c r="LHZ53" s="467"/>
      <c r="LIA53" s="467"/>
      <c r="LIB53" s="467"/>
      <c r="LIC53" s="467"/>
      <c r="LID53" s="467"/>
      <c r="LIE53" s="467"/>
      <c r="LIF53" s="467"/>
      <c r="LIG53" s="467"/>
      <c r="LIH53" s="467"/>
      <c r="LII53" s="467"/>
      <c r="LIJ53" s="467"/>
      <c r="LIK53" s="467"/>
      <c r="LIL53" s="467"/>
      <c r="LIM53" s="467"/>
      <c r="LIN53" s="467"/>
      <c r="LIO53" s="467"/>
      <c r="LIP53" s="467"/>
      <c r="LIQ53" s="467"/>
      <c r="LIR53" s="467"/>
      <c r="LIS53" s="467"/>
      <c r="LIT53" s="467"/>
      <c r="LIU53" s="467"/>
      <c r="LIV53" s="467"/>
      <c r="LIW53" s="467"/>
      <c r="LIX53" s="467"/>
      <c r="LIY53" s="467"/>
      <c r="LIZ53" s="467"/>
      <c r="LJA53" s="467"/>
      <c r="LJB53" s="467"/>
      <c r="LJC53" s="467"/>
      <c r="LJD53" s="467"/>
      <c r="LJE53" s="467"/>
      <c r="LJF53" s="467"/>
      <c r="LJG53" s="467"/>
      <c r="LJH53" s="467"/>
      <c r="LJI53" s="467"/>
      <c r="LJJ53" s="467"/>
      <c r="LJK53" s="467"/>
      <c r="LJL53" s="467"/>
      <c r="LJM53" s="467"/>
      <c r="LJN53" s="467"/>
      <c r="LJO53" s="467"/>
      <c r="LJP53" s="467"/>
      <c r="LJQ53" s="467"/>
      <c r="LJR53" s="467"/>
      <c r="LJS53" s="467"/>
      <c r="LJT53" s="467"/>
      <c r="LJU53" s="467"/>
      <c r="LJV53" s="467"/>
      <c r="LJW53" s="467"/>
      <c r="LJX53" s="467"/>
      <c r="LJY53" s="467"/>
      <c r="LJZ53" s="467"/>
      <c r="LKA53" s="467"/>
      <c r="LKB53" s="467"/>
      <c r="LKC53" s="467"/>
      <c r="LKD53" s="467"/>
      <c r="LKE53" s="467"/>
      <c r="LKF53" s="467"/>
      <c r="LKG53" s="467"/>
      <c r="LKH53" s="467"/>
      <c r="LKI53" s="467"/>
      <c r="LKJ53" s="467"/>
      <c r="LKK53" s="467"/>
      <c r="LKL53" s="467"/>
      <c r="LKM53" s="467"/>
      <c r="LKN53" s="467"/>
      <c r="LKO53" s="467"/>
      <c r="LKP53" s="467"/>
      <c r="LKQ53" s="467"/>
      <c r="LKR53" s="467"/>
      <c r="LKS53" s="467"/>
      <c r="LKT53" s="467"/>
      <c r="LKU53" s="467"/>
      <c r="LKV53" s="467"/>
      <c r="LKW53" s="467"/>
      <c r="LKX53" s="467"/>
      <c r="LKY53" s="467"/>
      <c r="LKZ53" s="467"/>
      <c r="LLA53" s="467"/>
      <c r="LLB53" s="467"/>
      <c r="LLC53" s="467"/>
      <c r="LLD53" s="467"/>
      <c r="LLE53" s="467"/>
      <c r="LLF53" s="467"/>
      <c r="LLG53" s="467"/>
      <c r="LLH53" s="467"/>
      <c r="LLI53" s="467"/>
      <c r="LLJ53" s="467"/>
      <c r="LLK53" s="467"/>
      <c r="LLL53" s="467"/>
      <c r="LLM53" s="467"/>
      <c r="LLN53" s="467"/>
      <c r="LLO53" s="467"/>
      <c r="LLP53" s="467"/>
      <c r="LLQ53" s="467"/>
      <c r="LLR53" s="467"/>
      <c r="LLS53" s="467"/>
      <c r="LLT53" s="467"/>
      <c r="LLU53" s="467"/>
      <c r="LLV53" s="467"/>
      <c r="LLW53" s="467"/>
      <c r="LLX53" s="467"/>
      <c r="LLY53" s="467"/>
      <c r="LLZ53" s="467"/>
      <c r="LMA53" s="467"/>
      <c r="LMB53" s="467"/>
      <c r="LMC53" s="467"/>
      <c r="LMD53" s="467"/>
      <c r="LME53" s="467"/>
      <c r="LMF53" s="467"/>
      <c r="LMG53" s="467"/>
      <c r="LMH53" s="467"/>
      <c r="LMI53" s="467"/>
      <c r="LMJ53" s="467"/>
      <c r="LMK53" s="467"/>
      <c r="LML53" s="467"/>
      <c r="LMM53" s="467"/>
      <c r="LMN53" s="467"/>
      <c r="LMO53" s="467"/>
      <c r="LMP53" s="467"/>
      <c r="LMQ53" s="467"/>
      <c r="LMR53" s="467"/>
      <c r="LMS53" s="467"/>
      <c r="LMT53" s="467"/>
      <c r="LMU53" s="467"/>
      <c r="LMV53" s="467"/>
      <c r="LMW53" s="467"/>
      <c r="LMX53" s="467"/>
      <c r="LMY53" s="467"/>
      <c r="LMZ53" s="467"/>
      <c r="LNA53" s="467"/>
      <c r="LNB53" s="467"/>
      <c r="LNC53" s="467"/>
      <c r="LND53" s="467"/>
      <c r="LNE53" s="467"/>
      <c r="LNF53" s="467"/>
      <c r="LNG53" s="467"/>
      <c r="LNH53" s="467"/>
      <c r="LNI53" s="467"/>
      <c r="LNJ53" s="467"/>
      <c r="LNK53" s="467"/>
      <c r="LNL53" s="467"/>
      <c r="LNM53" s="467"/>
      <c r="LNN53" s="467"/>
      <c r="LNO53" s="467"/>
      <c r="LNP53" s="467"/>
      <c r="LNQ53" s="467"/>
      <c r="LNR53" s="467"/>
      <c r="LNS53" s="467"/>
      <c r="LNT53" s="467"/>
      <c r="LNU53" s="467"/>
      <c r="LNV53" s="467"/>
      <c r="LNW53" s="467"/>
      <c r="LNX53" s="467"/>
      <c r="LNY53" s="467"/>
      <c r="LNZ53" s="467"/>
      <c r="LOA53" s="467"/>
      <c r="LOB53" s="467"/>
      <c r="LOC53" s="467"/>
      <c r="LOD53" s="467"/>
      <c r="LOE53" s="467"/>
      <c r="LOF53" s="467"/>
      <c r="LOG53" s="467"/>
      <c r="LOH53" s="467"/>
      <c r="LOI53" s="467"/>
      <c r="LOJ53" s="467"/>
      <c r="LOK53" s="467"/>
      <c r="LOL53" s="467"/>
      <c r="LOM53" s="467"/>
      <c r="LON53" s="467"/>
      <c r="LOO53" s="467"/>
      <c r="LOP53" s="467"/>
      <c r="LOQ53" s="467"/>
      <c r="LOR53" s="467"/>
      <c r="LOS53" s="467"/>
      <c r="LOT53" s="467"/>
      <c r="LOU53" s="467"/>
      <c r="LOV53" s="467"/>
      <c r="LOW53" s="467"/>
      <c r="LOX53" s="467"/>
      <c r="LOY53" s="467"/>
      <c r="LOZ53" s="467"/>
      <c r="LPA53" s="467"/>
      <c r="LPB53" s="467"/>
      <c r="LPC53" s="467"/>
      <c r="LPD53" s="467"/>
      <c r="LPE53" s="467"/>
      <c r="LPF53" s="467"/>
      <c r="LPG53" s="467"/>
      <c r="LPH53" s="467"/>
      <c r="LPI53" s="467"/>
      <c r="LPJ53" s="467"/>
      <c r="LPK53" s="467"/>
      <c r="LPL53" s="467"/>
      <c r="LPM53" s="467"/>
      <c r="LPN53" s="467"/>
      <c r="LPO53" s="467"/>
      <c r="LPP53" s="467"/>
      <c r="LPQ53" s="467"/>
      <c r="LPR53" s="467"/>
      <c r="LPS53" s="467"/>
      <c r="LPT53" s="467"/>
      <c r="LPU53" s="467"/>
      <c r="LPV53" s="467"/>
      <c r="LPW53" s="467"/>
      <c r="LPX53" s="467"/>
      <c r="LPY53" s="467"/>
      <c r="LPZ53" s="467"/>
      <c r="LQA53" s="467"/>
      <c r="LQB53" s="467"/>
      <c r="LQC53" s="467"/>
      <c r="LQD53" s="467"/>
      <c r="LQE53" s="467"/>
      <c r="LQF53" s="467"/>
      <c r="LQG53" s="467"/>
      <c r="LQH53" s="467"/>
      <c r="LQI53" s="467"/>
      <c r="LQJ53" s="467"/>
      <c r="LQK53" s="467"/>
      <c r="LQL53" s="467"/>
      <c r="LQM53" s="467"/>
      <c r="LQN53" s="467"/>
      <c r="LQO53" s="467"/>
      <c r="LQP53" s="467"/>
      <c r="LQQ53" s="467"/>
      <c r="LQR53" s="467"/>
      <c r="LQS53" s="467"/>
      <c r="LQT53" s="467"/>
      <c r="LQU53" s="467"/>
      <c r="LQV53" s="467"/>
      <c r="LQW53" s="467"/>
      <c r="LQX53" s="467"/>
      <c r="LQY53" s="467"/>
      <c r="LQZ53" s="467"/>
      <c r="LRA53" s="467"/>
      <c r="LRB53" s="467"/>
      <c r="LRC53" s="467"/>
      <c r="LRD53" s="467"/>
      <c r="LRE53" s="467"/>
      <c r="LRF53" s="467"/>
      <c r="LRG53" s="467"/>
      <c r="LRH53" s="467"/>
      <c r="LRI53" s="467"/>
      <c r="LRJ53" s="467"/>
      <c r="LRK53" s="467"/>
      <c r="LRL53" s="467"/>
      <c r="LRM53" s="467"/>
      <c r="LRN53" s="467"/>
      <c r="LRO53" s="467"/>
      <c r="LRP53" s="467"/>
      <c r="LRQ53" s="467"/>
      <c r="LRR53" s="467"/>
      <c r="LRS53" s="467"/>
      <c r="LRT53" s="467"/>
      <c r="LRU53" s="467"/>
      <c r="LRV53" s="467"/>
      <c r="LRW53" s="467"/>
      <c r="LRX53" s="467"/>
      <c r="LRY53" s="467"/>
      <c r="LRZ53" s="467"/>
      <c r="LSA53" s="467"/>
      <c r="LSB53" s="467"/>
      <c r="LSC53" s="467"/>
      <c r="LSD53" s="467"/>
      <c r="LSE53" s="467"/>
      <c r="LSF53" s="467"/>
      <c r="LSG53" s="467"/>
      <c r="LSH53" s="467"/>
      <c r="LSI53" s="467"/>
      <c r="LSJ53" s="467"/>
      <c r="LSK53" s="467"/>
      <c r="LSL53" s="467"/>
      <c r="LSM53" s="467"/>
      <c r="LSN53" s="467"/>
      <c r="LSO53" s="467"/>
      <c r="LSP53" s="467"/>
      <c r="LSQ53" s="467"/>
      <c r="LSR53" s="467"/>
      <c r="LSS53" s="467"/>
      <c r="LST53" s="467"/>
      <c r="LSU53" s="467"/>
      <c r="LSV53" s="467"/>
      <c r="LSW53" s="467"/>
      <c r="LSX53" s="467"/>
      <c r="LSY53" s="467"/>
      <c r="LSZ53" s="467"/>
      <c r="LTA53" s="467"/>
      <c r="LTB53" s="467"/>
      <c r="LTC53" s="467"/>
      <c r="LTD53" s="467"/>
      <c r="LTE53" s="467"/>
      <c r="LTF53" s="467"/>
      <c r="LTG53" s="467"/>
      <c r="LTH53" s="467"/>
      <c r="LTI53" s="467"/>
      <c r="LTJ53" s="467"/>
      <c r="LTK53" s="467"/>
      <c r="LTL53" s="467"/>
      <c r="LTM53" s="467"/>
      <c r="LTN53" s="467"/>
      <c r="LTO53" s="467"/>
      <c r="LTP53" s="467"/>
      <c r="LTQ53" s="467"/>
      <c r="LTR53" s="467"/>
      <c r="LTS53" s="467"/>
      <c r="LTT53" s="467"/>
      <c r="LTU53" s="467"/>
      <c r="LTV53" s="467"/>
      <c r="LTW53" s="467"/>
      <c r="LTX53" s="467"/>
      <c r="LTY53" s="467"/>
      <c r="LTZ53" s="467"/>
      <c r="LUA53" s="467"/>
      <c r="LUB53" s="467"/>
      <c r="LUC53" s="467"/>
      <c r="LUD53" s="467"/>
      <c r="LUE53" s="467"/>
      <c r="LUF53" s="467"/>
      <c r="LUG53" s="467"/>
      <c r="LUH53" s="467"/>
      <c r="LUI53" s="467"/>
      <c r="LUJ53" s="467"/>
      <c r="LUK53" s="467"/>
      <c r="LUL53" s="467"/>
      <c r="LUM53" s="467"/>
      <c r="LUN53" s="467"/>
      <c r="LUO53" s="467"/>
      <c r="LUP53" s="467"/>
      <c r="LUQ53" s="467"/>
      <c r="LUR53" s="467"/>
      <c r="LUS53" s="467"/>
      <c r="LUT53" s="467"/>
      <c r="LUU53" s="467"/>
      <c r="LUV53" s="467"/>
      <c r="LUW53" s="467"/>
      <c r="LUX53" s="467"/>
      <c r="LUY53" s="467"/>
      <c r="LUZ53" s="467"/>
      <c r="LVA53" s="467"/>
      <c r="LVB53" s="467"/>
      <c r="LVC53" s="467"/>
      <c r="LVD53" s="467"/>
      <c r="LVE53" s="467"/>
      <c r="LVF53" s="467"/>
      <c r="LVG53" s="467"/>
      <c r="LVH53" s="467"/>
      <c r="LVI53" s="467"/>
      <c r="LVJ53" s="467"/>
      <c r="LVK53" s="467"/>
      <c r="LVL53" s="467"/>
      <c r="LVM53" s="467"/>
      <c r="LVN53" s="467"/>
      <c r="LVO53" s="467"/>
      <c r="LVP53" s="467"/>
      <c r="LVQ53" s="467"/>
      <c r="LVR53" s="467"/>
      <c r="LVS53" s="467"/>
      <c r="LVT53" s="467"/>
      <c r="LVU53" s="467"/>
      <c r="LVV53" s="467"/>
      <c r="LVW53" s="467"/>
      <c r="LVX53" s="467"/>
      <c r="LVY53" s="467"/>
      <c r="LVZ53" s="467"/>
      <c r="LWA53" s="467"/>
      <c r="LWB53" s="467"/>
      <c r="LWC53" s="467"/>
      <c r="LWD53" s="467"/>
      <c r="LWE53" s="467"/>
      <c r="LWF53" s="467"/>
      <c r="LWG53" s="467"/>
      <c r="LWH53" s="467"/>
      <c r="LWI53" s="467"/>
      <c r="LWJ53" s="467"/>
      <c r="LWK53" s="467"/>
      <c r="LWL53" s="467"/>
      <c r="LWM53" s="467"/>
      <c r="LWN53" s="467"/>
      <c r="LWO53" s="467"/>
      <c r="LWP53" s="467"/>
      <c r="LWQ53" s="467"/>
      <c r="LWR53" s="467"/>
      <c r="LWS53" s="467"/>
      <c r="LWT53" s="467"/>
      <c r="LWU53" s="467"/>
      <c r="LWV53" s="467"/>
      <c r="LWW53" s="467"/>
      <c r="LWX53" s="467"/>
      <c r="LWY53" s="467"/>
      <c r="LWZ53" s="467"/>
      <c r="LXA53" s="467"/>
      <c r="LXB53" s="467"/>
      <c r="LXC53" s="467"/>
      <c r="LXD53" s="467"/>
      <c r="LXE53" s="467"/>
      <c r="LXF53" s="467"/>
      <c r="LXG53" s="467"/>
      <c r="LXH53" s="467"/>
      <c r="LXI53" s="467"/>
      <c r="LXJ53" s="467"/>
      <c r="LXK53" s="467"/>
      <c r="LXL53" s="467"/>
      <c r="LXM53" s="467"/>
      <c r="LXN53" s="467"/>
      <c r="LXO53" s="467"/>
      <c r="LXP53" s="467"/>
      <c r="LXQ53" s="467"/>
      <c r="LXR53" s="467"/>
      <c r="LXS53" s="467"/>
      <c r="LXT53" s="467"/>
      <c r="LXU53" s="467"/>
      <c r="LXV53" s="467"/>
      <c r="LXW53" s="467"/>
      <c r="LXX53" s="467"/>
      <c r="LXY53" s="467"/>
      <c r="LXZ53" s="467"/>
      <c r="LYA53" s="467"/>
      <c r="LYB53" s="467"/>
      <c r="LYC53" s="467"/>
      <c r="LYD53" s="467"/>
      <c r="LYE53" s="467"/>
      <c r="LYF53" s="467"/>
      <c r="LYG53" s="467"/>
      <c r="LYH53" s="467"/>
      <c r="LYI53" s="467"/>
      <c r="LYJ53" s="467"/>
      <c r="LYK53" s="467"/>
      <c r="LYL53" s="467"/>
      <c r="LYM53" s="467"/>
      <c r="LYN53" s="467"/>
      <c r="LYO53" s="467"/>
      <c r="LYP53" s="467"/>
      <c r="LYQ53" s="467"/>
      <c r="LYR53" s="467"/>
      <c r="LYS53" s="467"/>
      <c r="LYT53" s="467"/>
      <c r="LYU53" s="467"/>
      <c r="LYV53" s="467"/>
      <c r="LYW53" s="467"/>
      <c r="LYX53" s="467"/>
      <c r="LYY53" s="467"/>
      <c r="LYZ53" s="467"/>
      <c r="LZA53" s="467"/>
      <c r="LZB53" s="467"/>
      <c r="LZC53" s="467"/>
      <c r="LZD53" s="467"/>
      <c r="LZE53" s="467"/>
      <c r="LZF53" s="467"/>
      <c r="LZG53" s="467"/>
      <c r="LZH53" s="467"/>
      <c r="LZI53" s="467"/>
      <c r="LZJ53" s="467"/>
      <c r="LZK53" s="467"/>
      <c r="LZL53" s="467"/>
      <c r="LZM53" s="467"/>
      <c r="LZN53" s="467"/>
      <c r="LZO53" s="467"/>
      <c r="LZP53" s="467"/>
      <c r="LZQ53" s="467"/>
      <c r="LZR53" s="467"/>
      <c r="LZS53" s="467"/>
      <c r="LZT53" s="467"/>
      <c r="LZU53" s="467"/>
      <c r="LZV53" s="467"/>
      <c r="LZW53" s="467"/>
      <c r="LZX53" s="467"/>
      <c r="LZY53" s="467"/>
      <c r="LZZ53" s="467"/>
      <c r="MAA53" s="467"/>
      <c r="MAB53" s="467"/>
      <c r="MAC53" s="467"/>
      <c r="MAD53" s="467"/>
      <c r="MAE53" s="467"/>
      <c r="MAF53" s="467"/>
      <c r="MAG53" s="467"/>
      <c r="MAH53" s="467"/>
      <c r="MAI53" s="467"/>
      <c r="MAJ53" s="467"/>
      <c r="MAK53" s="467"/>
      <c r="MAL53" s="467"/>
      <c r="MAM53" s="467"/>
      <c r="MAN53" s="467"/>
      <c r="MAO53" s="467"/>
      <c r="MAP53" s="467"/>
      <c r="MAQ53" s="467"/>
      <c r="MAR53" s="467"/>
      <c r="MAS53" s="467"/>
      <c r="MAT53" s="467"/>
      <c r="MAU53" s="467"/>
      <c r="MAV53" s="467"/>
      <c r="MAW53" s="467"/>
      <c r="MAX53" s="467"/>
      <c r="MAY53" s="467"/>
      <c r="MAZ53" s="467"/>
      <c r="MBA53" s="467"/>
      <c r="MBB53" s="467"/>
      <c r="MBC53" s="467"/>
      <c r="MBD53" s="467"/>
      <c r="MBE53" s="467"/>
      <c r="MBF53" s="467"/>
      <c r="MBG53" s="467"/>
      <c r="MBH53" s="467"/>
      <c r="MBI53" s="467"/>
      <c r="MBJ53" s="467"/>
      <c r="MBK53" s="467"/>
      <c r="MBL53" s="467"/>
      <c r="MBM53" s="467"/>
      <c r="MBN53" s="467"/>
      <c r="MBO53" s="467"/>
      <c r="MBP53" s="467"/>
      <c r="MBQ53" s="467"/>
      <c r="MBR53" s="467"/>
      <c r="MBS53" s="467"/>
      <c r="MBT53" s="467"/>
      <c r="MBU53" s="467"/>
      <c r="MBV53" s="467"/>
      <c r="MBW53" s="467"/>
      <c r="MBX53" s="467"/>
      <c r="MBY53" s="467"/>
      <c r="MBZ53" s="467"/>
      <c r="MCA53" s="467"/>
      <c r="MCB53" s="467"/>
      <c r="MCC53" s="467"/>
      <c r="MCD53" s="467"/>
      <c r="MCE53" s="467"/>
      <c r="MCF53" s="467"/>
      <c r="MCG53" s="467"/>
      <c r="MCH53" s="467"/>
      <c r="MCI53" s="467"/>
      <c r="MCJ53" s="467"/>
      <c r="MCK53" s="467"/>
      <c r="MCL53" s="467"/>
      <c r="MCM53" s="467"/>
      <c r="MCN53" s="467"/>
      <c r="MCO53" s="467"/>
      <c r="MCP53" s="467"/>
      <c r="MCQ53" s="467"/>
      <c r="MCR53" s="467"/>
      <c r="MCS53" s="467"/>
      <c r="MCT53" s="467"/>
      <c r="MCU53" s="467"/>
      <c r="MCV53" s="467"/>
      <c r="MCW53" s="467"/>
      <c r="MCX53" s="467"/>
      <c r="MCY53" s="467"/>
      <c r="MCZ53" s="467"/>
      <c r="MDA53" s="467"/>
      <c r="MDB53" s="467"/>
      <c r="MDC53" s="467"/>
      <c r="MDD53" s="467"/>
      <c r="MDE53" s="467"/>
      <c r="MDF53" s="467"/>
      <c r="MDG53" s="467"/>
      <c r="MDH53" s="467"/>
      <c r="MDI53" s="467"/>
      <c r="MDJ53" s="467"/>
      <c r="MDK53" s="467"/>
      <c r="MDL53" s="467"/>
      <c r="MDM53" s="467"/>
      <c r="MDN53" s="467"/>
      <c r="MDO53" s="467"/>
      <c r="MDP53" s="467"/>
      <c r="MDQ53" s="467"/>
      <c r="MDR53" s="467"/>
      <c r="MDS53" s="467"/>
      <c r="MDT53" s="467"/>
      <c r="MDU53" s="467"/>
      <c r="MDV53" s="467"/>
      <c r="MDW53" s="467"/>
      <c r="MDX53" s="467"/>
      <c r="MDY53" s="467"/>
      <c r="MDZ53" s="467"/>
      <c r="MEA53" s="467"/>
      <c r="MEB53" s="467"/>
      <c r="MEC53" s="467"/>
      <c r="MED53" s="467"/>
      <c r="MEE53" s="467"/>
      <c r="MEF53" s="467"/>
      <c r="MEG53" s="467"/>
      <c r="MEH53" s="467"/>
      <c r="MEI53" s="467"/>
      <c r="MEJ53" s="467"/>
      <c r="MEK53" s="467"/>
      <c r="MEL53" s="467"/>
      <c r="MEM53" s="467"/>
      <c r="MEN53" s="467"/>
      <c r="MEO53" s="467"/>
      <c r="MEP53" s="467"/>
      <c r="MEQ53" s="467"/>
      <c r="MER53" s="467"/>
      <c r="MES53" s="467"/>
      <c r="MET53" s="467"/>
      <c r="MEU53" s="467"/>
      <c r="MEV53" s="467"/>
      <c r="MEW53" s="467"/>
      <c r="MEX53" s="467"/>
      <c r="MEY53" s="467"/>
      <c r="MEZ53" s="467"/>
      <c r="MFA53" s="467"/>
      <c r="MFB53" s="467"/>
      <c r="MFC53" s="467"/>
      <c r="MFD53" s="467"/>
      <c r="MFE53" s="467"/>
      <c r="MFF53" s="467"/>
      <c r="MFG53" s="467"/>
      <c r="MFH53" s="467"/>
      <c r="MFI53" s="467"/>
      <c r="MFJ53" s="467"/>
      <c r="MFK53" s="467"/>
      <c r="MFL53" s="467"/>
      <c r="MFM53" s="467"/>
      <c r="MFN53" s="467"/>
      <c r="MFO53" s="467"/>
      <c r="MFP53" s="467"/>
      <c r="MFQ53" s="467"/>
      <c r="MFR53" s="467"/>
      <c r="MFS53" s="467"/>
      <c r="MFT53" s="467"/>
      <c r="MFU53" s="467"/>
      <c r="MFV53" s="467"/>
      <c r="MFW53" s="467"/>
      <c r="MFX53" s="467"/>
      <c r="MFY53" s="467"/>
      <c r="MFZ53" s="467"/>
      <c r="MGA53" s="467"/>
      <c r="MGB53" s="467"/>
      <c r="MGC53" s="467"/>
      <c r="MGD53" s="467"/>
      <c r="MGE53" s="467"/>
      <c r="MGF53" s="467"/>
      <c r="MGG53" s="467"/>
      <c r="MGH53" s="467"/>
      <c r="MGI53" s="467"/>
      <c r="MGJ53" s="467"/>
      <c r="MGK53" s="467"/>
      <c r="MGL53" s="467"/>
      <c r="MGM53" s="467"/>
      <c r="MGN53" s="467"/>
      <c r="MGO53" s="467"/>
      <c r="MGP53" s="467"/>
      <c r="MGQ53" s="467"/>
      <c r="MGR53" s="467"/>
      <c r="MGS53" s="467"/>
      <c r="MGT53" s="467"/>
      <c r="MGU53" s="467"/>
      <c r="MGV53" s="467"/>
      <c r="MGW53" s="467"/>
      <c r="MGX53" s="467"/>
      <c r="MGY53" s="467"/>
      <c r="MGZ53" s="467"/>
      <c r="MHA53" s="467"/>
      <c r="MHB53" s="467"/>
      <c r="MHC53" s="467"/>
      <c r="MHD53" s="467"/>
      <c r="MHE53" s="467"/>
      <c r="MHF53" s="467"/>
      <c r="MHG53" s="467"/>
      <c r="MHH53" s="467"/>
      <c r="MHI53" s="467"/>
      <c r="MHJ53" s="467"/>
      <c r="MHK53" s="467"/>
      <c r="MHL53" s="467"/>
      <c r="MHM53" s="467"/>
      <c r="MHN53" s="467"/>
      <c r="MHO53" s="467"/>
      <c r="MHP53" s="467"/>
      <c r="MHQ53" s="467"/>
      <c r="MHR53" s="467"/>
      <c r="MHS53" s="467"/>
      <c r="MHT53" s="467"/>
      <c r="MHU53" s="467"/>
      <c r="MHV53" s="467"/>
      <c r="MHW53" s="467"/>
      <c r="MHX53" s="467"/>
      <c r="MHY53" s="467"/>
      <c r="MHZ53" s="467"/>
      <c r="MIA53" s="467"/>
      <c r="MIB53" s="467"/>
      <c r="MIC53" s="467"/>
      <c r="MID53" s="467"/>
      <c r="MIE53" s="467"/>
      <c r="MIF53" s="467"/>
      <c r="MIG53" s="467"/>
      <c r="MIH53" s="467"/>
      <c r="MII53" s="467"/>
      <c r="MIJ53" s="467"/>
      <c r="MIK53" s="467"/>
      <c r="MIL53" s="467"/>
      <c r="MIM53" s="467"/>
      <c r="MIN53" s="467"/>
      <c r="MIO53" s="467"/>
      <c r="MIP53" s="467"/>
      <c r="MIQ53" s="467"/>
      <c r="MIR53" s="467"/>
      <c r="MIS53" s="467"/>
      <c r="MIT53" s="467"/>
      <c r="MIU53" s="467"/>
      <c r="MIV53" s="467"/>
      <c r="MIW53" s="467"/>
      <c r="MIX53" s="467"/>
      <c r="MIY53" s="467"/>
      <c r="MIZ53" s="467"/>
      <c r="MJA53" s="467"/>
      <c r="MJB53" s="467"/>
      <c r="MJC53" s="467"/>
      <c r="MJD53" s="467"/>
      <c r="MJE53" s="467"/>
      <c r="MJF53" s="467"/>
      <c r="MJG53" s="467"/>
      <c r="MJH53" s="467"/>
      <c r="MJI53" s="467"/>
      <c r="MJJ53" s="467"/>
      <c r="MJK53" s="467"/>
      <c r="MJL53" s="467"/>
      <c r="MJM53" s="467"/>
      <c r="MJN53" s="467"/>
      <c r="MJO53" s="467"/>
      <c r="MJP53" s="467"/>
      <c r="MJQ53" s="467"/>
      <c r="MJR53" s="467"/>
      <c r="MJS53" s="467"/>
      <c r="MJT53" s="467"/>
      <c r="MJU53" s="467"/>
      <c r="MJV53" s="467"/>
      <c r="MJW53" s="467"/>
      <c r="MJX53" s="467"/>
      <c r="MJY53" s="467"/>
      <c r="MJZ53" s="467"/>
      <c r="MKA53" s="467"/>
      <c r="MKB53" s="467"/>
      <c r="MKC53" s="467"/>
      <c r="MKD53" s="467"/>
      <c r="MKE53" s="467"/>
      <c r="MKF53" s="467"/>
      <c r="MKG53" s="467"/>
      <c r="MKH53" s="467"/>
      <c r="MKI53" s="467"/>
      <c r="MKJ53" s="467"/>
      <c r="MKK53" s="467"/>
      <c r="MKL53" s="467"/>
      <c r="MKM53" s="467"/>
      <c r="MKN53" s="467"/>
      <c r="MKO53" s="467"/>
      <c r="MKP53" s="467"/>
      <c r="MKQ53" s="467"/>
      <c r="MKR53" s="467"/>
      <c r="MKS53" s="467"/>
      <c r="MKT53" s="467"/>
      <c r="MKU53" s="467"/>
      <c r="MKV53" s="467"/>
      <c r="MKW53" s="467"/>
      <c r="MKX53" s="467"/>
      <c r="MKY53" s="467"/>
      <c r="MKZ53" s="467"/>
      <c r="MLA53" s="467"/>
      <c r="MLB53" s="467"/>
      <c r="MLC53" s="467"/>
      <c r="MLD53" s="467"/>
      <c r="MLE53" s="467"/>
      <c r="MLF53" s="467"/>
      <c r="MLG53" s="467"/>
      <c r="MLH53" s="467"/>
      <c r="MLI53" s="467"/>
      <c r="MLJ53" s="467"/>
      <c r="MLK53" s="467"/>
      <c r="MLL53" s="467"/>
      <c r="MLM53" s="467"/>
      <c r="MLN53" s="467"/>
      <c r="MLO53" s="467"/>
      <c r="MLP53" s="467"/>
      <c r="MLQ53" s="467"/>
      <c r="MLR53" s="467"/>
      <c r="MLS53" s="467"/>
      <c r="MLT53" s="467"/>
      <c r="MLU53" s="467"/>
      <c r="MLV53" s="467"/>
      <c r="MLW53" s="467"/>
      <c r="MLX53" s="467"/>
      <c r="MLY53" s="467"/>
      <c r="MLZ53" s="467"/>
      <c r="MMA53" s="467"/>
      <c r="MMB53" s="467"/>
      <c r="MMC53" s="467"/>
      <c r="MMD53" s="467"/>
      <c r="MME53" s="467"/>
      <c r="MMF53" s="467"/>
      <c r="MMG53" s="467"/>
      <c r="MMH53" s="467"/>
      <c r="MMI53" s="467"/>
      <c r="MMJ53" s="467"/>
      <c r="MMK53" s="467"/>
      <c r="MML53" s="467"/>
      <c r="MMM53" s="467"/>
      <c r="MMN53" s="467"/>
      <c r="MMO53" s="467"/>
      <c r="MMP53" s="467"/>
      <c r="MMQ53" s="467"/>
      <c r="MMR53" s="467"/>
      <c r="MMS53" s="467"/>
      <c r="MMT53" s="467"/>
      <c r="MMU53" s="467"/>
      <c r="MMV53" s="467"/>
      <c r="MMW53" s="467"/>
      <c r="MMX53" s="467"/>
      <c r="MMY53" s="467"/>
      <c r="MMZ53" s="467"/>
      <c r="MNA53" s="467"/>
      <c r="MNB53" s="467"/>
      <c r="MNC53" s="467"/>
      <c r="MND53" s="467"/>
      <c r="MNE53" s="467"/>
      <c r="MNF53" s="467"/>
      <c r="MNG53" s="467"/>
      <c r="MNH53" s="467"/>
      <c r="MNI53" s="467"/>
      <c r="MNJ53" s="467"/>
      <c r="MNK53" s="467"/>
      <c r="MNL53" s="467"/>
      <c r="MNM53" s="467"/>
      <c r="MNN53" s="467"/>
      <c r="MNO53" s="467"/>
      <c r="MNP53" s="467"/>
      <c r="MNQ53" s="467"/>
      <c r="MNR53" s="467"/>
      <c r="MNS53" s="467"/>
      <c r="MNT53" s="467"/>
      <c r="MNU53" s="467"/>
      <c r="MNV53" s="467"/>
      <c r="MNW53" s="467"/>
      <c r="MNX53" s="467"/>
      <c r="MNY53" s="467"/>
      <c r="MNZ53" s="467"/>
      <c r="MOA53" s="467"/>
      <c r="MOB53" s="467"/>
      <c r="MOC53" s="467"/>
      <c r="MOD53" s="467"/>
      <c r="MOE53" s="467"/>
      <c r="MOF53" s="467"/>
      <c r="MOG53" s="467"/>
      <c r="MOH53" s="467"/>
      <c r="MOI53" s="467"/>
      <c r="MOJ53" s="467"/>
      <c r="MOK53" s="467"/>
      <c r="MOL53" s="467"/>
      <c r="MOM53" s="467"/>
      <c r="MON53" s="467"/>
      <c r="MOO53" s="467"/>
      <c r="MOP53" s="467"/>
      <c r="MOQ53" s="467"/>
      <c r="MOR53" s="467"/>
      <c r="MOS53" s="467"/>
      <c r="MOT53" s="467"/>
      <c r="MOU53" s="467"/>
      <c r="MOV53" s="467"/>
      <c r="MOW53" s="467"/>
      <c r="MOX53" s="467"/>
      <c r="MOY53" s="467"/>
      <c r="MOZ53" s="467"/>
      <c r="MPA53" s="467"/>
      <c r="MPB53" s="467"/>
      <c r="MPC53" s="467"/>
      <c r="MPD53" s="467"/>
      <c r="MPE53" s="467"/>
      <c r="MPF53" s="467"/>
      <c r="MPG53" s="467"/>
      <c r="MPH53" s="467"/>
      <c r="MPI53" s="467"/>
      <c r="MPJ53" s="467"/>
      <c r="MPK53" s="467"/>
      <c r="MPL53" s="467"/>
      <c r="MPM53" s="467"/>
      <c r="MPN53" s="467"/>
      <c r="MPO53" s="467"/>
      <c r="MPP53" s="467"/>
      <c r="MPQ53" s="467"/>
      <c r="MPR53" s="467"/>
      <c r="MPS53" s="467"/>
      <c r="MPT53" s="467"/>
      <c r="MPU53" s="467"/>
      <c r="MPV53" s="467"/>
      <c r="MPW53" s="467"/>
      <c r="MPX53" s="467"/>
      <c r="MPY53" s="467"/>
      <c r="MPZ53" s="467"/>
      <c r="MQA53" s="467"/>
      <c r="MQB53" s="467"/>
      <c r="MQC53" s="467"/>
      <c r="MQD53" s="467"/>
      <c r="MQE53" s="467"/>
      <c r="MQF53" s="467"/>
      <c r="MQG53" s="467"/>
      <c r="MQH53" s="467"/>
      <c r="MQI53" s="467"/>
      <c r="MQJ53" s="467"/>
      <c r="MQK53" s="467"/>
      <c r="MQL53" s="467"/>
      <c r="MQM53" s="467"/>
      <c r="MQN53" s="467"/>
      <c r="MQO53" s="467"/>
      <c r="MQP53" s="467"/>
      <c r="MQQ53" s="467"/>
      <c r="MQR53" s="467"/>
      <c r="MQS53" s="467"/>
      <c r="MQT53" s="467"/>
      <c r="MQU53" s="467"/>
      <c r="MQV53" s="467"/>
      <c r="MQW53" s="467"/>
      <c r="MQX53" s="467"/>
      <c r="MQY53" s="467"/>
      <c r="MQZ53" s="467"/>
      <c r="MRA53" s="467"/>
      <c r="MRB53" s="467"/>
      <c r="MRC53" s="467"/>
      <c r="MRD53" s="467"/>
      <c r="MRE53" s="467"/>
      <c r="MRF53" s="467"/>
      <c r="MRG53" s="467"/>
      <c r="MRH53" s="467"/>
      <c r="MRI53" s="467"/>
      <c r="MRJ53" s="467"/>
      <c r="MRK53" s="467"/>
      <c r="MRL53" s="467"/>
      <c r="MRM53" s="467"/>
      <c r="MRN53" s="467"/>
      <c r="MRO53" s="467"/>
      <c r="MRP53" s="467"/>
      <c r="MRQ53" s="467"/>
      <c r="MRR53" s="467"/>
      <c r="MRS53" s="467"/>
      <c r="MRT53" s="467"/>
      <c r="MRU53" s="467"/>
      <c r="MRV53" s="467"/>
      <c r="MRW53" s="467"/>
      <c r="MRX53" s="467"/>
      <c r="MRY53" s="467"/>
      <c r="MRZ53" s="467"/>
      <c r="MSA53" s="467"/>
      <c r="MSB53" s="467"/>
      <c r="MSC53" s="467"/>
      <c r="MSD53" s="467"/>
      <c r="MSE53" s="467"/>
      <c r="MSF53" s="467"/>
      <c r="MSG53" s="467"/>
      <c r="MSH53" s="467"/>
      <c r="MSI53" s="467"/>
      <c r="MSJ53" s="467"/>
      <c r="MSK53" s="467"/>
      <c r="MSL53" s="467"/>
      <c r="MSM53" s="467"/>
      <c r="MSN53" s="467"/>
      <c r="MSO53" s="467"/>
      <c r="MSP53" s="467"/>
      <c r="MSQ53" s="467"/>
      <c r="MSR53" s="467"/>
      <c r="MSS53" s="467"/>
      <c r="MST53" s="467"/>
      <c r="MSU53" s="467"/>
      <c r="MSV53" s="467"/>
      <c r="MSW53" s="467"/>
      <c r="MSX53" s="467"/>
      <c r="MSY53" s="467"/>
      <c r="MSZ53" s="467"/>
      <c r="MTA53" s="467"/>
      <c r="MTB53" s="467"/>
      <c r="MTC53" s="467"/>
      <c r="MTD53" s="467"/>
      <c r="MTE53" s="467"/>
      <c r="MTF53" s="467"/>
      <c r="MTG53" s="467"/>
      <c r="MTH53" s="467"/>
      <c r="MTI53" s="467"/>
      <c r="MTJ53" s="467"/>
      <c r="MTK53" s="467"/>
      <c r="MTL53" s="467"/>
      <c r="MTM53" s="467"/>
      <c r="MTN53" s="467"/>
      <c r="MTO53" s="467"/>
      <c r="MTP53" s="467"/>
      <c r="MTQ53" s="467"/>
      <c r="MTR53" s="467"/>
      <c r="MTS53" s="467"/>
      <c r="MTT53" s="467"/>
      <c r="MTU53" s="467"/>
      <c r="MTV53" s="467"/>
      <c r="MTW53" s="467"/>
      <c r="MTX53" s="467"/>
      <c r="MTY53" s="467"/>
      <c r="MTZ53" s="467"/>
      <c r="MUA53" s="467"/>
      <c r="MUB53" s="467"/>
      <c r="MUC53" s="467"/>
      <c r="MUD53" s="467"/>
      <c r="MUE53" s="467"/>
      <c r="MUF53" s="467"/>
      <c r="MUG53" s="467"/>
      <c r="MUH53" s="467"/>
      <c r="MUI53" s="467"/>
      <c r="MUJ53" s="467"/>
      <c r="MUK53" s="467"/>
      <c r="MUL53" s="467"/>
      <c r="MUM53" s="467"/>
      <c r="MUN53" s="467"/>
      <c r="MUO53" s="467"/>
      <c r="MUP53" s="467"/>
      <c r="MUQ53" s="467"/>
      <c r="MUR53" s="467"/>
      <c r="MUS53" s="467"/>
      <c r="MUT53" s="467"/>
      <c r="MUU53" s="467"/>
      <c r="MUV53" s="467"/>
      <c r="MUW53" s="467"/>
      <c r="MUX53" s="467"/>
      <c r="MUY53" s="467"/>
      <c r="MUZ53" s="467"/>
      <c r="MVA53" s="467"/>
      <c r="MVB53" s="467"/>
      <c r="MVC53" s="467"/>
      <c r="MVD53" s="467"/>
      <c r="MVE53" s="467"/>
      <c r="MVF53" s="467"/>
      <c r="MVG53" s="467"/>
      <c r="MVH53" s="467"/>
      <c r="MVI53" s="467"/>
      <c r="MVJ53" s="467"/>
      <c r="MVK53" s="467"/>
      <c r="MVL53" s="467"/>
      <c r="MVM53" s="467"/>
      <c r="MVN53" s="467"/>
      <c r="MVO53" s="467"/>
      <c r="MVP53" s="467"/>
      <c r="MVQ53" s="467"/>
      <c r="MVR53" s="467"/>
      <c r="MVS53" s="467"/>
      <c r="MVT53" s="467"/>
      <c r="MVU53" s="467"/>
      <c r="MVV53" s="467"/>
      <c r="MVW53" s="467"/>
      <c r="MVX53" s="467"/>
      <c r="MVY53" s="467"/>
      <c r="MVZ53" s="467"/>
      <c r="MWA53" s="467"/>
      <c r="MWB53" s="467"/>
      <c r="MWC53" s="467"/>
      <c r="MWD53" s="467"/>
      <c r="MWE53" s="467"/>
      <c r="MWF53" s="467"/>
      <c r="MWG53" s="467"/>
      <c r="MWH53" s="467"/>
      <c r="MWI53" s="467"/>
      <c r="MWJ53" s="467"/>
      <c r="MWK53" s="467"/>
      <c r="MWL53" s="467"/>
      <c r="MWM53" s="467"/>
      <c r="MWN53" s="467"/>
      <c r="MWO53" s="467"/>
      <c r="MWP53" s="467"/>
      <c r="MWQ53" s="467"/>
      <c r="MWR53" s="467"/>
      <c r="MWS53" s="467"/>
      <c r="MWT53" s="467"/>
      <c r="MWU53" s="467"/>
      <c r="MWV53" s="467"/>
      <c r="MWW53" s="467"/>
      <c r="MWX53" s="467"/>
      <c r="MWY53" s="467"/>
      <c r="MWZ53" s="467"/>
      <c r="MXA53" s="467"/>
      <c r="MXB53" s="467"/>
      <c r="MXC53" s="467"/>
      <c r="MXD53" s="467"/>
      <c r="MXE53" s="467"/>
      <c r="MXF53" s="467"/>
      <c r="MXG53" s="467"/>
      <c r="MXH53" s="467"/>
      <c r="MXI53" s="467"/>
      <c r="MXJ53" s="467"/>
      <c r="MXK53" s="467"/>
      <c r="MXL53" s="467"/>
      <c r="MXM53" s="467"/>
      <c r="MXN53" s="467"/>
      <c r="MXO53" s="467"/>
      <c r="MXP53" s="467"/>
      <c r="MXQ53" s="467"/>
      <c r="MXR53" s="467"/>
      <c r="MXS53" s="467"/>
      <c r="MXT53" s="467"/>
      <c r="MXU53" s="467"/>
      <c r="MXV53" s="467"/>
      <c r="MXW53" s="467"/>
      <c r="MXX53" s="467"/>
      <c r="MXY53" s="467"/>
      <c r="MXZ53" s="467"/>
      <c r="MYA53" s="467"/>
      <c r="MYB53" s="467"/>
      <c r="MYC53" s="467"/>
      <c r="MYD53" s="467"/>
      <c r="MYE53" s="467"/>
      <c r="MYF53" s="467"/>
      <c r="MYG53" s="467"/>
      <c r="MYH53" s="467"/>
      <c r="MYI53" s="467"/>
      <c r="MYJ53" s="467"/>
      <c r="MYK53" s="467"/>
      <c r="MYL53" s="467"/>
      <c r="MYM53" s="467"/>
      <c r="MYN53" s="467"/>
      <c r="MYO53" s="467"/>
      <c r="MYP53" s="467"/>
      <c r="MYQ53" s="467"/>
      <c r="MYR53" s="467"/>
      <c r="MYS53" s="467"/>
      <c r="MYT53" s="467"/>
      <c r="MYU53" s="467"/>
      <c r="MYV53" s="467"/>
      <c r="MYW53" s="467"/>
      <c r="MYX53" s="467"/>
      <c r="MYY53" s="467"/>
      <c r="MYZ53" s="467"/>
      <c r="MZA53" s="467"/>
      <c r="MZB53" s="467"/>
      <c r="MZC53" s="467"/>
      <c r="MZD53" s="467"/>
      <c r="MZE53" s="467"/>
      <c r="MZF53" s="467"/>
      <c r="MZG53" s="467"/>
      <c r="MZH53" s="467"/>
      <c r="MZI53" s="467"/>
      <c r="MZJ53" s="467"/>
      <c r="MZK53" s="467"/>
      <c r="MZL53" s="467"/>
      <c r="MZM53" s="467"/>
      <c r="MZN53" s="467"/>
      <c r="MZO53" s="467"/>
      <c r="MZP53" s="467"/>
      <c r="MZQ53" s="467"/>
      <c r="MZR53" s="467"/>
      <c r="MZS53" s="467"/>
      <c r="MZT53" s="467"/>
      <c r="MZU53" s="467"/>
      <c r="MZV53" s="467"/>
      <c r="MZW53" s="467"/>
      <c r="MZX53" s="467"/>
      <c r="MZY53" s="467"/>
      <c r="MZZ53" s="467"/>
      <c r="NAA53" s="467"/>
      <c r="NAB53" s="467"/>
      <c r="NAC53" s="467"/>
      <c r="NAD53" s="467"/>
      <c r="NAE53" s="467"/>
      <c r="NAF53" s="467"/>
      <c r="NAG53" s="467"/>
      <c r="NAH53" s="467"/>
      <c r="NAI53" s="467"/>
      <c r="NAJ53" s="467"/>
      <c r="NAK53" s="467"/>
      <c r="NAL53" s="467"/>
      <c r="NAM53" s="467"/>
      <c r="NAN53" s="467"/>
      <c r="NAO53" s="467"/>
      <c r="NAP53" s="467"/>
      <c r="NAQ53" s="467"/>
      <c r="NAR53" s="467"/>
      <c r="NAS53" s="467"/>
      <c r="NAT53" s="467"/>
      <c r="NAU53" s="467"/>
      <c r="NAV53" s="467"/>
      <c r="NAW53" s="467"/>
      <c r="NAX53" s="467"/>
      <c r="NAY53" s="467"/>
      <c r="NAZ53" s="467"/>
      <c r="NBA53" s="467"/>
      <c r="NBB53" s="467"/>
      <c r="NBC53" s="467"/>
      <c r="NBD53" s="467"/>
      <c r="NBE53" s="467"/>
      <c r="NBF53" s="467"/>
      <c r="NBG53" s="467"/>
      <c r="NBH53" s="467"/>
      <c r="NBI53" s="467"/>
      <c r="NBJ53" s="467"/>
      <c r="NBK53" s="467"/>
      <c r="NBL53" s="467"/>
      <c r="NBM53" s="467"/>
      <c r="NBN53" s="467"/>
      <c r="NBO53" s="467"/>
      <c r="NBP53" s="467"/>
      <c r="NBQ53" s="467"/>
      <c r="NBR53" s="467"/>
      <c r="NBS53" s="467"/>
      <c r="NBT53" s="467"/>
      <c r="NBU53" s="467"/>
      <c r="NBV53" s="467"/>
      <c r="NBW53" s="467"/>
      <c r="NBX53" s="467"/>
      <c r="NBY53" s="467"/>
      <c r="NBZ53" s="467"/>
      <c r="NCA53" s="467"/>
      <c r="NCB53" s="467"/>
      <c r="NCC53" s="467"/>
      <c r="NCD53" s="467"/>
      <c r="NCE53" s="467"/>
      <c r="NCF53" s="467"/>
      <c r="NCG53" s="467"/>
      <c r="NCH53" s="467"/>
      <c r="NCI53" s="467"/>
      <c r="NCJ53" s="467"/>
      <c r="NCK53" s="467"/>
      <c r="NCL53" s="467"/>
      <c r="NCM53" s="467"/>
      <c r="NCN53" s="467"/>
      <c r="NCO53" s="467"/>
      <c r="NCP53" s="467"/>
      <c r="NCQ53" s="467"/>
      <c r="NCR53" s="467"/>
      <c r="NCS53" s="467"/>
      <c r="NCT53" s="467"/>
      <c r="NCU53" s="467"/>
      <c r="NCV53" s="467"/>
      <c r="NCW53" s="467"/>
      <c r="NCX53" s="467"/>
      <c r="NCY53" s="467"/>
      <c r="NCZ53" s="467"/>
      <c r="NDA53" s="467"/>
      <c r="NDB53" s="467"/>
      <c r="NDC53" s="467"/>
      <c r="NDD53" s="467"/>
      <c r="NDE53" s="467"/>
      <c r="NDF53" s="467"/>
      <c r="NDG53" s="467"/>
      <c r="NDH53" s="467"/>
      <c r="NDI53" s="467"/>
      <c r="NDJ53" s="467"/>
      <c r="NDK53" s="467"/>
      <c r="NDL53" s="467"/>
      <c r="NDM53" s="467"/>
      <c r="NDN53" s="467"/>
      <c r="NDO53" s="467"/>
      <c r="NDP53" s="467"/>
      <c r="NDQ53" s="467"/>
      <c r="NDR53" s="467"/>
      <c r="NDS53" s="467"/>
      <c r="NDT53" s="467"/>
      <c r="NDU53" s="467"/>
      <c r="NDV53" s="467"/>
      <c r="NDW53" s="467"/>
      <c r="NDX53" s="467"/>
      <c r="NDY53" s="467"/>
      <c r="NDZ53" s="467"/>
      <c r="NEA53" s="467"/>
      <c r="NEB53" s="467"/>
      <c r="NEC53" s="467"/>
      <c r="NED53" s="467"/>
      <c r="NEE53" s="467"/>
      <c r="NEF53" s="467"/>
      <c r="NEG53" s="467"/>
      <c r="NEH53" s="467"/>
      <c r="NEI53" s="467"/>
      <c r="NEJ53" s="467"/>
      <c r="NEK53" s="467"/>
      <c r="NEL53" s="467"/>
      <c r="NEM53" s="467"/>
      <c r="NEN53" s="467"/>
      <c r="NEO53" s="467"/>
      <c r="NEP53" s="467"/>
      <c r="NEQ53" s="467"/>
      <c r="NER53" s="467"/>
      <c r="NES53" s="467"/>
      <c r="NET53" s="467"/>
      <c r="NEU53" s="467"/>
      <c r="NEV53" s="467"/>
      <c r="NEW53" s="467"/>
      <c r="NEX53" s="467"/>
      <c r="NEY53" s="467"/>
      <c r="NEZ53" s="467"/>
      <c r="NFA53" s="467"/>
      <c r="NFB53" s="467"/>
      <c r="NFC53" s="467"/>
      <c r="NFD53" s="467"/>
      <c r="NFE53" s="467"/>
      <c r="NFF53" s="467"/>
      <c r="NFG53" s="467"/>
      <c r="NFH53" s="467"/>
      <c r="NFI53" s="467"/>
      <c r="NFJ53" s="467"/>
      <c r="NFK53" s="467"/>
      <c r="NFL53" s="467"/>
      <c r="NFM53" s="467"/>
      <c r="NFN53" s="467"/>
      <c r="NFO53" s="467"/>
      <c r="NFP53" s="467"/>
      <c r="NFQ53" s="467"/>
      <c r="NFR53" s="467"/>
      <c r="NFS53" s="467"/>
      <c r="NFT53" s="467"/>
      <c r="NFU53" s="467"/>
      <c r="NFV53" s="467"/>
      <c r="NFW53" s="467"/>
      <c r="NFX53" s="467"/>
      <c r="NFY53" s="467"/>
      <c r="NFZ53" s="467"/>
      <c r="NGA53" s="467"/>
      <c r="NGB53" s="467"/>
      <c r="NGC53" s="467"/>
      <c r="NGD53" s="467"/>
      <c r="NGE53" s="467"/>
      <c r="NGF53" s="467"/>
      <c r="NGG53" s="467"/>
      <c r="NGH53" s="467"/>
      <c r="NGI53" s="467"/>
      <c r="NGJ53" s="467"/>
      <c r="NGK53" s="467"/>
      <c r="NGL53" s="467"/>
      <c r="NGM53" s="467"/>
      <c r="NGN53" s="467"/>
      <c r="NGO53" s="467"/>
      <c r="NGP53" s="467"/>
      <c r="NGQ53" s="467"/>
      <c r="NGR53" s="467"/>
      <c r="NGS53" s="467"/>
      <c r="NGT53" s="467"/>
      <c r="NGU53" s="467"/>
      <c r="NGV53" s="467"/>
      <c r="NGW53" s="467"/>
      <c r="NGX53" s="467"/>
      <c r="NGY53" s="467"/>
      <c r="NGZ53" s="467"/>
      <c r="NHA53" s="467"/>
      <c r="NHB53" s="467"/>
      <c r="NHC53" s="467"/>
      <c r="NHD53" s="467"/>
      <c r="NHE53" s="467"/>
      <c r="NHF53" s="467"/>
      <c r="NHG53" s="467"/>
      <c r="NHH53" s="467"/>
      <c r="NHI53" s="467"/>
      <c r="NHJ53" s="467"/>
      <c r="NHK53" s="467"/>
      <c r="NHL53" s="467"/>
      <c r="NHM53" s="467"/>
      <c r="NHN53" s="467"/>
      <c r="NHO53" s="467"/>
      <c r="NHP53" s="467"/>
      <c r="NHQ53" s="467"/>
      <c r="NHR53" s="467"/>
      <c r="NHS53" s="467"/>
      <c r="NHT53" s="467"/>
      <c r="NHU53" s="467"/>
      <c r="NHV53" s="467"/>
      <c r="NHW53" s="467"/>
      <c r="NHX53" s="467"/>
      <c r="NHY53" s="467"/>
      <c r="NHZ53" s="467"/>
      <c r="NIA53" s="467"/>
      <c r="NIB53" s="467"/>
      <c r="NIC53" s="467"/>
      <c r="NID53" s="467"/>
      <c r="NIE53" s="467"/>
      <c r="NIF53" s="467"/>
      <c r="NIG53" s="467"/>
      <c r="NIH53" s="467"/>
      <c r="NII53" s="467"/>
      <c r="NIJ53" s="467"/>
      <c r="NIK53" s="467"/>
      <c r="NIL53" s="467"/>
      <c r="NIM53" s="467"/>
      <c r="NIN53" s="467"/>
      <c r="NIO53" s="467"/>
      <c r="NIP53" s="467"/>
      <c r="NIQ53" s="467"/>
      <c r="NIR53" s="467"/>
      <c r="NIS53" s="467"/>
      <c r="NIT53" s="467"/>
      <c r="NIU53" s="467"/>
      <c r="NIV53" s="467"/>
      <c r="NIW53" s="467"/>
      <c r="NIX53" s="467"/>
      <c r="NIY53" s="467"/>
      <c r="NIZ53" s="467"/>
      <c r="NJA53" s="467"/>
      <c r="NJB53" s="467"/>
      <c r="NJC53" s="467"/>
      <c r="NJD53" s="467"/>
      <c r="NJE53" s="467"/>
      <c r="NJF53" s="467"/>
      <c r="NJG53" s="467"/>
      <c r="NJH53" s="467"/>
      <c r="NJI53" s="467"/>
      <c r="NJJ53" s="467"/>
      <c r="NJK53" s="467"/>
      <c r="NJL53" s="467"/>
      <c r="NJM53" s="467"/>
      <c r="NJN53" s="467"/>
      <c r="NJO53" s="467"/>
      <c r="NJP53" s="467"/>
      <c r="NJQ53" s="467"/>
      <c r="NJR53" s="467"/>
      <c r="NJS53" s="467"/>
      <c r="NJT53" s="467"/>
      <c r="NJU53" s="467"/>
      <c r="NJV53" s="467"/>
      <c r="NJW53" s="467"/>
      <c r="NJX53" s="467"/>
      <c r="NJY53" s="467"/>
      <c r="NJZ53" s="467"/>
      <c r="NKA53" s="467"/>
      <c r="NKB53" s="467"/>
      <c r="NKC53" s="467"/>
      <c r="NKD53" s="467"/>
      <c r="NKE53" s="467"/>
      <c r="NKF53" s="467"/>
      <c r="NKG53" s="467"/>
      <c r="NKH53" s="467"/>
      <c r="NKI53" s="467"/>
      <c r="NKJ53" s="467"/>
      <c r="NKK53" s="467"/>
      <c r="NKL53" s="467"/>
      <c r="NKM53" s="467"/>
      <c r="NKN53" s="467"/>
      <c r="NKO53" s="467"/>
      <c r="NKP53" s="467"/>
      <c r="NKQ53" s="467"/>
      <c r="NKR53" s="467"/>
      <c r="NKS53" s="467"/>
      <c r="NKT53" s="467"/>
      <c r="NKU53" s="467"/>
      <c r="NKV53" s="467"/>
      <c r="NKW53" s="467"/>
      <c r="NKX53" s="467"/>
      <c r="NKY53" s="467"/>
      <c r="NKZ53" s="467"/>
      <c r="NLA53" s="467"/>
      <c r="NLB53" s="467"/>
      <c r="NLC53" s="467"/>
      <c r="NLD53" s="467"/>
      <c r="NLE53" s="467"/>
      <c r="NLF53" s="467"/>
      <c r="NLG53" s="467"/>
      <c r="NLH53" s="467"/>
      <c r="NLI53" s="467"/>
      <c r="NLJ53" s="467"/>
      <c r="NLK53" s="467"/>
      <c r="NLL53" s="467"/>
      <c r="NLM53" s="467"/>
      <c r="NLN53" s="467"/>
      <c r="NLO53" s="467"/>
      <c r="NLP53" s="467"/>
      <c r="NLQ53" s="467"/>
      <c r="NLR53" s="467"/>
      <c r="NLS53" s="467"/>
      <c r="NLT53" s="467"/>
      <c r="NLU53" s="467"/>
      <c r="NLV53" s="467"/>
      <c r="NLW53" s="467"/>
      <c r="NLX53" s="467"/>
      <c r="NLY53" s="467"/>
      <c r="NLZ53" s="467"/>
      <c r="NMA53" s="467"/>
      <c r="NMB53" s="467"/>
      <c r="NMC53" s="467"/>
      <c r="NMD53" s="467"/>
      <c r="NME53" s="467"/>
      <c r="NMF53" s="467"/>
      <c r="NMG53" s="467"/>
      <c r="NMH53" s="467"/>
      <c r="NMI53" s="467"/>
      <c r="NMJ53" s="467"/>
      <c r="NMK53" s="467"/>
      <c r="NML53" s="467"/>
      <c r="NMM53" s="467"/>
      <c r="NMN53" s="467"/>
      <c r="NMO53" s="467"/>
      <c r="NMP53" s="467"/>
      <c r="NMQ53" s="467"/>
      <c r="NMR53" s="467"/>
      <c r="NMS53" s="467"/>
      <c r="NMT53" s="467"/>
      <c r="NMU53" s="467"/>
      <c r="NMV53" s="467"/>
      <c r="NMW53" s="467"/>
      <c r="NMX53" s="467"/>
      <c r="NMY53" s="467"/>
      <c r="NMZ53" s="467"/>
      <c r="NNA53" s="467"/>
      <c r="NNB53" s="467"/>
      <c r="NNC53" s="467"/>
      <c r="NND53" s="467"/>
      <c r="NNE53" s="467"/>
      <c r="NNF53" s="467"/>
      <c r="NNG53" s="467"/>
      <c r="NNH53" s="467"/>
      <c r="NNI53" s="467"/>
      <c r="NNJ53" s="467"/>
      <c r="NNK53" s="467"/>
      <c r="NNL53" s="467"/>
      <c r="NNM53" s="467"/>
      <c r="NNN53" s="467"/>
      <c r="NNO53" s="467"/>
      <c r="NNP53" s="467"/>
      <c r="NNQ53" s="467"/>
      <c r="NNR53" s="467"/>
      <c r="NNS53" s="467"/>
      <c r="NNT53" s="467"/>
      <c r="NNU53" s="467"/>
      <c r="NNV53" s="467"/>
      <c r="NNW53" s="467"/>
      <c r="NNX53" s="467"/>
      <c r="NNY53" s="467"/>
      <c r="NNZ53" s="467"/>
      <c r="NOA53" s="467"/>
      <c r="NOB53" s="467"/>
      <c r="NOC53" s="467"/>
      <c r="NOD53" s="467"/>
      <c r="NOE53" s="467"/>
      <c r="NOF53" s="467"/>
      <c r="NOG53" s="467"/>
      <c r="NOH53" s="467"/>
      <c r="NOI53" s="467"/>
      <c r="NOJ53" s="467"/>
      <c r="NOK53" s="467"/>
      <c r="NOL53" s="467"/>
      <c r="NOM53" s="467"/>
      <c r="NON53" s="467"/>
      <c r="NOO53" s="467"/>
      <c r="NOP53" s="467"/>
      <c r="NOQ53" s="467"/>
      <c r="NOR53" s="467"/>
      <c r="NOS53" s="467"/>
      <c r="NOT53" s="467"/>
      <c r="NOU53" s="467"/>
      <c r="NOV53" s="467"/>
      <c r="NOW53" s="467"/>
      <c r="NOX53" s="467"/>
      <c r="NOY53" s="467"/>
      <c r="NOZ53" s="467"/>
      <c r="NPA53" s="467"/>
      <c r="NPB53" s="467"/>
      <c r="NPC53" s="467"/>
      <c r="NPD53" s="467"/>
      <c r="NPE53" s="467"/>
      <c r="NPF53" s="467"/>
      <c r="NPG53" s="467"/>
      <c r="NPH53" s="467"/>
      <c r="NPI53" s="467"/>
      <c r="NPJ53" s="467"/>
      <c r="NPK53" s="467"/>
      <c r="NPL53" s="467"/>
      <c r="NPM53" s="467"/>
      <c r="NPN53" s="467"/>
      <c r="NPO53" s="467"/>
      <c r="NPP53" s="467"/>
      <c r="NPQ53" s="467"/>
      <c r="NPR53" s="467"/>
      <c r="NPS53" s="467"/>
      <c r="NPT53" s="467"/>
      <c r="NPU53" s="467"/>
      <c r="NPV53" s="467"/>
      <c r="NPW53" s="467"/>
      <c r="NPX53" s="467"/>
      <c r="NPY53" s="467"/>
      <c r="NPZ53" s="467"/>
      <c r="NQA53" s="467"/>
      <c r="NQB53" s="467"/>
      <c r="NQC53" s="467"/>
      <c r="NQD53" s="467"/>
      <c r="NQE53" s="467"/>
      <c r="NQF53" s="467"/>
      <c r="NQG53" s="467"/>
      <c r="NQH53" s="467"/>
      <c r="NQI53" s="467"/>
      <c r="NQJ53" s="467"/>
      <c r="NQK53" s="467"/>
      <c r="NQL53" s="467"/>
      <c r="NQM53" s="467"/>
      <c r="NQN53" s="467"/>
      <c r="NQO53" s="467"/>
      <c r="NQP53" s="467"/>
      <c r="NQQ53" s="467"/>
      <c r="NQR53" s="467"/>
      <c r="NQS53" s="467"/>
      <c r="NQT53" s="467"/>
      <c r="NQU53" s="467"/>
      <c r="NQV53" s="467"/>
      <c r="NQW53" s="467"/>
      <c r="NQX53" s="467"/>
      <c r="NQY53" s="467"/>
      <c r="NQZ53" s="467"/>
      <c r="NRA53" s="467"/>
      <c r="NRB53" s="467"/>
      <c r="NRC53" s="467"/>
      <c r="NRD53" s="467"/>
      <c r="NRE53" s="467"/>
      <c r="NRF53" s="467"/>
      <c r="NRG53" s="467"/>
      <c r="NRH53" s="467"/>
      <c r="NRI53" s="467"/>
      <c r="NRJ53" s="467"/>
      <c r="NRK53" s="467"/>
      <c r="NRL53" s="467"/>
      <c r="NRM53" s="467"/>
      <c r="NRN53" s="467"/>
      <c r="NRO53" s="467"/>
      <c r="NRP53" s="467"/>
      <c r="NRQ53" s="467"/>
      <c r="NRR53" s="467"/>
      <c r="NRS53" s="467"/>
      <c r="NRT53" s="467"/>
      <c r="NRU53" s="467"/>
      <c r="NRV53" s="467"/>
      <c r="NRW53" s="467"/>
      <c r="NRX53" s="467"/>
      <c r="NRY53" s="467"/>
      <c r="NRZ53" s="467"/>
      <c r="NSA53" s="467"/>
      <c r="NSB53" s="467"/>
      <c r="NSC53" s="467"/>
      <c r="NSD53" s="467"/>
      <c r="NSE53" s="467"/>
      <c r="NSF53" s="467"/>
      <c r="NSG53" s="467"/>
      <c r="NSH53" s="467"/>
      <c r="NSI53" s="467"/>
      <c r="NSJ53" s="467"/>
      <c r="NSK53" s="467"/>
      <c r="NSL53" s="467"/>
      <c r="NSM53" s="467"/>
      <c r="NSN53" s="467"/>
      <c r="NSO53" s="467"/>
      <c r="NSP53" s="467"/>
      <c r="NSQ53" s="467"/>
      <c r="NSR53" s="467"/>
      <c r="NSS53" s="467"/>
      <c r="NST53" s="467"/>
      <c r="NSU53" s="467"/>
      <c r="NSV53" s="467"/>
      <c r="NSW53" s="467"/>
      <c r="NSX53" s="467"/>
      <c r="NSY53" s="467"/>
      <c r="NSZ53" s="467"/>
      <c r="NTA53" s="467"/>
      <c r="NTB53" s="467"/>
      <c r="NTC53" s="467"/>
      <c r="NTD53" s="467"/>
      <c r="NTE53" s="467"/>
      <c r="NTF53" s="467"/>
      <c r="NTG53" s="467"/>
      <c r="NTH53" s="467"/>
      <c r="NTI53" s="467"/>
      <c r="NTJ53" s="467"/>
      <c r="NTK53" s="467"/>
      <c r="NTL53" s="467"/>
      <c r="NTM53" s="467"/>
      <c r="NTN53" s="467"/>
      <c r="NTO53" s="467"/>
      <c r="NTP53" s="467"/>
      <c r="NTQ53" s="467"/>
      <c r="NTR53" s="467"/>
      <c r="NTS53" s="467"/>
      <c r="NTT53" s="467"/>
      <c r="NTU53" s="467"/>
      <c r="NTV53" s="467"/>
      <c r="NTW53" s="467"/>
      <c r="NTX53" s="467"/>
      <c r="NTY53" s="467"/>
      <c r="NTZ53" s="467"/>
      <c r="NUA53" s="467"/>
      <c r="NUB53" s="467"/>
      <c r="NUC53" s="467"/>
      <c r="NUD53" s="467"/>
      <c r="NUE53" s="467"/>
      <c r="NUF53" s="467"/>
      <c r="NUG53" s="467"/>
      <c r="NUH53" s="467"/>
      <c r="NUI53" s="467"/>
      <c r="NUJ53" s="467"/>
      <c r="NUK53" s="467"/>
      <c r="NUL53" s="467"/>
      <c r="NUM53" s="467"/>
      <c r="NUN53" s="467"/>
      <c r="NUO53" s="467"/>
      <c r="NUP53" s="467"/>
      <c r="NUQ53" s="467"/>
      <c r="NUR53" s="467"/>
      <c r="NUS53" s="467"/>
      <c r="NUT53" s="467"/>
      <c r="NUU53" s="467"/>
      <c r="NUV53" s="467"/>
      <c r="NUW53" s="467"/>
      <c r="NUX53" s="467"/>
      <c r="NUY53" s="467"/>
      <c r="NUZ53" s="467"/>
      <c r="NVA53" s="467"/>
      <c r="NVB53" s="467"/>
      <c r="NVC53" s="467"/>
      <c r="NVD53" s="467"/>
      <c r="NVE53" s="467"/>
      <c r="NVF53" s="467"/>
      <c r="NVG53" s="467"/>
      <c r="NVH53" s="467"/>
      <c r="NVI53" s="467"/>
      <c r="NVJ53" s="467"/>
      <c r="NVK53" s="467"/>
      <c r="NVL53" s="467"/>
      <c r="NVM53" s="467"/>
      <c r="NVN53" s="467"/>
      <c r="NVO53" s="467"/>
      <c r="NVP53" s="467"/>
      <c r="NVQ53" s="467"/>
      <c r="NVR53" s="467"/>
      <c r="NVS53" s="467"/>
      <c r="NVT53" s="467"/>
      <c r="NVU53" s="467"/>
      <c r="NVV53" s="467"/>
      <c r="NVW53" s="467"/>
      <c r="NVX53" s="467"/>
      <c r="NVY53" s="467"/>
      <c r="NVZ53" s="467"/>
      <c r="NWA53" s="467"/>
      <c r="NWB53" s="467"/>
      <c r="NWC53" s="467"/>
      <c r="NWD53" s="467"/>
      <c r="NWE53" s="467"/>
      <c r="NWF53" s="467"/>
      <c r="NWG53" s="467"/>
      <c r="NWH53" s="467"/>
      <c r="NWI53" s="467"/>
      <c r="NWJ53" s="467"/>
      <c r="NWK53" s="467"/>
      <c r="NWL53" s="467"/>
      <c r="NWM53" s="467"/>
      <c r="NWN53" s="467"/>
      <c r="NWO53" s="467"/>
      <c r="NWP53" s="467"/>
      <c r="NWQ53" s="467"/>
      <c r="NWR53" s="467"/>
      <c r="NWS53" s="467"/>
      <c r="NWT53" s="467"/>
      <c r="NWU53" s="467"/>
      <c r="NWV53" s="467"/>
      <c r="NWW53" s="467"/>
      <c r="NWX53" s="467"/>
      <c r="NWY53" s="467"/>
      <c r="NWZ53" s="467"/>
      <c r="NXA53" s="467"/>
      <c r="NXB53" s="467"/>
      <c r="NXC53" s="467"/>
      <c r="NXD53" s="467"/>
      <c r="NXE53" s="467"/>
      <c r="NXF53" s="467"/>
      <c r="NXG53" s="467"/>
      <c r="NXH53" s="467"/>
      <c r="NXI53" s="467"/>
      <c r="NXJ53" s="467"/>
      <c r="NXK53" s="467"/>
      <c r="NXL53" s="467"/>
      <c r="NXM53" s="467"/>
      <c r="NXN53" s="467"/>
      <c r="NXO53" s="467"/>
      <c r="NXP53" s="467"/>
      <c r="NXQ53" s="467"/>
      <c r="NXR53" s="467"/>
      <c r="NXS53" s="467"/>
      <c r="NXT53" s="467"/>
      <c r="NXU53" s="467"/>
      <c r="NXV53" s="467"/>
      <c r="NXW53" s="467"/>
      <c r="NXX53" s="467"/>
      <c r="NXY53" s="467"/>
      <c r="NXZ53" s="467"/>
      <c r="NYA53" s="467"/>
      <c r="NYB53" s="467"/>
      <c r="NYC53" s="467"/>
      <c r="NYD53" s="467"/>
      <c r="NYE53" s="467"/>
      <c r="NYF53" s="467"/>
      <c r="NYG53" s="467"/>
      <c r="NYH53" s="467"/>
      <c r="NYI53" s="467"/>
      <c r="NYJ53" s="467"/>
      <c r="NYK53" s="467"/>
      <c r="NYL53" s="467"/>
      <c r="NYM53" s="467"/>
      <c r="NYN53" s="467"/>
      <c r="NYO53" s="467"/>
      <c r="NYP53" s="467"/>
      <c r="NYQ53" s="467"/>
      <c r="NYR53" s="467"/>
      <c r="NYS53" s="467"/>
      <c r="NYT53" s="467"/>
      <c r="NYU53" s="467"/>
      <c r="NYV53" s="467"/>
      <c r="NYW53" s="467"/>
      <c r="NYX53" s="467"/>
      <c r="NYY53" s="467"/>
      <c r="NYZ53" s="467"/>
      <c r="NZA53" s="467"/>
      <c r="NZB53" s="467"/>
      <c r="NZC53" s="467"/>
      <c r="NZD53" s="467"/>
      <c r="NZE53" s="467"/>
      <c r="NZF53" s="467"/>
      <c r="NZG53" s="467"/>
      <c r="NZH53" s="467"/>
      <c r="NZI53" s="467"/>
      <c r="NZJ53" s="467"/>
      <c r="NZK53" s="467"/>
      <c r="NZL53" s="467"/>
      <c r="NZM53" s="467"/>
      <c r="NZN53" s="467"/>
      <c r="NZO53" s="467"/>
      <c r="NZP53" s="467"/>
      <c r="NZQ53" s="467"/>
      <c r="NZR53" s="467"/>
      <c r="NZS53" s="467"/>
      <c r="NZT53" s="467"/>
      <c r="NZU53" s="467"/>
      <c r="NZV53" s="467"/>
      <c r="NZW53" s="467"/>
      <c r="NZX53" s="467"/>
      <c r="NZY53" s="467"/>
      <c r="NZZ53" s="467"/>
      <c r="OAA53" s="467"/>
      <c r="OAB53" s="467"/>
      <c r="OAC53" s="467"/>
      <c r="OAD53" s="467"/>
      <c r="OAE53" s="467"/>
      <c r="OAF53" s="467"/>
      <c r="OAG53" s="467"/>
      <c r="OAH53" s="467"/>
      <c r="OAI53" s="467"/>
      <c r="OAJ53" s="467"/>
      <c r="OAK53" s="467"/>
      <c r="OAL53" s="467"/>
      <c r="OAM53" s="467"/>
      <c r="OAN53" s="467"/>
      <c r="OAO53" s="467"/>
      <c r="OAP53" s="467"/>
      <c r="OAQ53" s="467"/>
      <c r="OAR53" s="467"/>
      <c r="OAS53" s="467"/>
      <c r="OAT53" s="467"/>
      <c r="OAU53" s="467"/>
      <c r="OAV53" s="467"/>
      <c r="OAW53" s="467"/>
      <c r="OAX53" s="467"/>
      <c r="OAY53" s="467"/>
      <c r="OAZ53" s="467"/>
      <c r="OBA53" s="467"/>
      <c r="OBB53" s="467"/>
      <c r="OBC53" s="467"/>
      <c r="OBD53" s="467"/>
      <c r="OBE53" s="467"/>
      <c r="OBF53" s="467"/>
      <c r="OBG53" s="467"/>
      <c r="OBH53" s="467"/>
      <c r="OBI53" s="467"/>
      <c r="OBJ53" s="467"/>
      <c r="OBK53" s="467"/>
      <c r="OBL53" s="467"/>
      <c r="OBM53" s="467"/>
      <c r="OBN53" s="467"/>
      <c r="OBO53" s="467"/>
      <c r="OBP53" s="467"/>
      <c r="OBQ53" s="467"/>
      <c r="OBR53" s="467"/>
      <c r="OBS53" s="467"/>
      <c r="OBT53" s="467"/>
      <c r="OBU53" s="467"/>
      <c r="OBV53" s="467"/>
      <c r="OBW53" s="467"/>
      <c r="OBX53" s="467"/>
      <c r="OBY53" s="467"/>
      <c r="OBZ53" s="467"/>
      <c r="OCA53" s="467"/>
      <c r="OCB53" s="467"/>
      <c r="OCC53" s="467"/>
      <c r="OCD53" s="467"/>
      <c r="OCE53" s="467"/>
      <c r="OCF53" s="467"/>
      <c r="OCG53" s="467"/>
      <c r="OCH53" s="467"/>
      <c r="OCI53" s="467"/>
      <c r="OCJ53" s="467"/>
      <c r="OCK53" s="467"/>
      <c r="OCL53" s="467"/>
      <c r="OCM53" s="467"/>
      <c r="OCN53" s="467"/>
      <c r="OCO53" s="467"/>
      <c r="OCP53" s="467"/>
      <c r="OCQ53" s="467"/>
      <c r="OCR53" s="467"/>
      <c r="OCS53" s="467"/>
      <c r="OCT53" s="467"/>
      <c r="OCU53" s="467"/>
      <c r="OCV53" s="467"/>
      <c r="OCW53" s="467"/>
      <c r="OCX53" s="467"/>
      <c r="OCY53" s="467"/>
      <c r="OCZ53" s="467"/>
      <c r="ODA53" s="467"/>
      <c r="ODB53" s="467"/>
      <c r="ODC53" s="467"/>
      <c r="ODD53" s="467"/>
      <c r="ODE53" s="467"/>
      <c r="ODF53" s="467"/>
      <c r="ODG53" s="467"/>
      <c r="ODH53" s="467"/>
      <c r="ODI53" s="467"/>
      <c r="ODJ53" s="467"/>
      <c r="ODK53" s="467"/>
      <c r="ODL53" s="467"/>
      <c r="ODM53" s="467"/>
      <c r="ODN53" s="467"/>
      <c r="ODO53" s="467"/>
      <c r="ODP53" s="467"/>
      <c r="ODQ53" s="467"/>
      <c r="ODR53" s="467"/>
      <c r="ODS53" s="467"/>
      <c r="ODT53" s="467"/>
      <c r="ODU53" s="467"/>
      <c r="ODV53" s="467"/>
      <c r="ODW53" s="467"/>
      <c r="ODX53" s="467"/>
      <c r="ODY53" s="467"/>
      <c r="ODZ53" s="467"/>
      <c r="OEA53" s="467"/>
      <c r="OEB53" s="467"/>
      <c r="OEC53" s="467"/>
      <c r="OED53" s="467"/>
      <c r="OEE53" s="467"/>
      <c r="OEF53" s="467"/>
      <c r="OEG53" s="467"/>
      <c r="OEH53" s="467"/>
      <c r="OEI53" s="467"/>
      <c r="OEJ53" s="467"/>
      <c r="OEK53" s="467"/>
      <c r="OEL53" s="467"/>
      <c r="OEM53" s="467"/>
      <c r="OEN53" s="467"/>
      <c r="OEO53" s="467"/>
      <c r="OEP53" s="467"/>
      <c r="OEQ53" s="467"/>
      <c r="OER53" s="467"/>
      <c r="OES53" s="467"/>
      <c r="OET53" s="467"/>
      <c r="OEU53" s="467"/>
      <c r="OEV53" s="467"/>
      <c r="OEW53" s="467"/>
      <c r="OEX53" s="467"/>
      <c r="OEY53" s="467"/>
      <c r="OEZ53" s="467"/>
      <c r="OFA53" s="467"/>
      <c r="OFB53" s="467"/>
      <c r="OFC53" s="467"/>
      <c r="OFD53" s="467"/>
      <c r="OFE53" s="467"/>
      <c r="OFF53" s="467"/>
      <c r="OFG53" s="467"/>
      <c r="OFH53" s="467"/>
      <c r="OFI53" s="467"/>
      <c r="OFJ53" s="467"/>
      <c r="OFK53" s="467"/>
      <c r="OFL53" s="467"/>
      <c r="OFM53" s="467"/>
      <c r="OFN53" s="467"/>
      <c r="OFO53" s="467"/>
      <c r="OFP53" s="467"/>
      <c r="OFQ53" s="467"/>
      <c r="OFR53" s="467"/>
      <c r="OFS53" s="467"/>
      <c r="OFT53" s="467"/>
      <c r="OFU53" s="467"/>
      <c r="OFV53" s="467"/>
      <c r="OFW53" s="467"/>
      <c r="OFX53" s="467"/>
      <c r="OFY53" s="467"/>
      <c r="OFZ53" s="467"/>
      <c r="OGA53" s="467"/>
      <c r="OGB53" s="467"/>
      <c r="OGC53" s="467"/>
      <c r="OGD53" s="467"/>
      <c r="OGE53" s="467"/>
      <c r="OGF53" s="467"/>
      <c r="OGG53" s="467"/>
      <c r="OGH53" s="467"/>
      <c r="OGI53" s="467"/>
      <c r="OGJ53" s="467"/>
      <c r="OGK53" s="467"/>
      <c r="OGL53" s="467"/>
      <c r="OGM53" s="467"/>
      <c r="OGN53" s="467"/>
      <c r="OGO53" s="467"/>
      <c r="OGP53" s="467"/>
      <c r="OGQ53" s="467"/>
      <c r="OGR53" s="467"/>
      <c r="OGS53" s="467"/>
      <c r="OGT53" s="467"/>
      <c r="OGU53" s="467"/>
      <c r="OGV53" s="467"/>
      <c r="OGW53" s="467"/>
      <c r="OGX53" s="467"/>
      <c r="OGY53" s="467"/>
      <c r="OGZ53" s="467"/>
      <c r="OHA53" s="467"/>
      <c r="OHB53" s="467"/>
      <c r="OHC53" s="467"/>
      <c r="OHD53" s="467"/>
      <c r="OHE53" s="467"/>
      <c r="OHF53" s="467"/>
      <c r="OHG53" s="467"/>
      <c r="OHH53" s="467"/>
      <c r="OHI53" s="467"/>
      <c r="OHJ53" s="467"/>
      <c r="OHK53" s="467"/>
      <c r="OHL53" s="467"/>
      <c r="OHM53" s="467"/>
      <c r="OHN53" s="467"/>
      <c r="OHO53" s="467"/>
      <c r="OHP53" s="467"/>
      <c r="OHQ53" s="467"/>
      <c r="OHR53" s="467"/>
      <c r="OHS53" s="467"/>
      <c r="OHT53" s="467"/>
      <c r="OHU53" s="467"/>
      <c r="OHV53" s="467"/>
      <c r="OHW53" s="467"/>
      <c r="OHX53" s="467"/>
      <c r="OHY53" s="467"/>
      <c r="OHZ53" s="467"/>
      <c r="OIA53" s="467"/>
      <c r="OIB53" s="467"/>
      <c r="OIC53" s="467"/>
      <c r="OID53" s="467"/>
      <c r="OIE53" s="467"/>
      <c r="OIF53" s="467"/>
      <c r="OIG53" s="467"/>
      <c r="OIH53" s="467"/>
      <c r="OII53" s="467"/>
      <c r="OIJ53" s="467"/>
      <c r="OIK53" s="467"/>
      <c r="OIL53" s="467"/>
      <c r="OIM53" s="467"/>
      <c r="OIN53" s="467"/>
      <c r="OIO53" s="467"/>
      <c r="OIP53" s="467"/>
      <c r="OIQ53" s="467"/>
      <c r="OIR53" s="467"/>
      <c r="OIS53" s="467"/>
      <c r="OIT53" s="467"/>
      <c r="OIU53" s="467"/>
      <c r="OIV53" s="467"/>
      <c r="OIW53" s="467"/>
      <c r="OIX53" s="467"/>
      <c r="OIY53" s="467"/>
      <c r="OIZ53" s="467"/>
      <c r="OJA53" s="467"/>
      <c r="OJB53" s="467"/>
      <c r="OJC53" s="467"/>
      <c r="OJD53" s="467"/>
      <c r="OJE53" s="467"/>
      <c r="OJF53" s="467"/>
      <c r="OJG53" s="467"/>
      <c r="OJH53" s="467"/>
      <c r="OJI53" s="467"/>
      <c r="OJJ53" s="467"/>
      <c r="OJK53" s="467"/>
      <c r="OJL53" s="467"/>
      <c r="OJM53" s="467"/>
      <c r="OJN53" s="467"/>
      <c r="OJO53" s="467"/>
      <c r="OJP53" s="467"/>
      <c r="OJQ53" s="467"/>
      <c r="OJR53" s="467"/>
      <c r="OJS53" s="467"/>
      <c r="OJT53" s="467"/>
      <c r="OJU53" s="467"/>
      <c r="OJV53" s="467"/>
      <c r="OJW53" s="467"/>
      <c r="OJX53" s="467"/>
      <c r="OJY53" s="467"/>
      <c r="OJZ53" s="467"/>
      <c r="OKA53" s="467"/>
      <c r="OKB53" s="467"/>
      <c r="OKC53" s="467"/>
      <c r="OKD53" s="467"/>
      <c r="OKE53" s="467"/>
      <c r="OKF53" s="467"/>
      <c r="OKG53" s="467"/>
      <c r="OKH53" s="467"/>
      <c r="OKI53" s="467"/>
      <c r="OKJ53" s="467"/>
      <c r="OKK53" s="467"/>
      <c r="OKL53" s="467"/>
      <c r="OKM53" s="467"/>
      <c r="OKN53" s="467"/>
      <c r="OKO53" s="467"/>
      <c r="OKP53" s="467"/>
      <c r="OKQ53" s="467"/>
      <c r="OKR53" s="467"/>
      <c r="OKS53" s="467"/>
      <c r="OKT53" s="467"/>
      <c r="OKU53" s="467"/>
      <c r="OKV53" s="467"/>
      <c r="OKW53" s="467"/>
      <c r="OKX53" s="467"/>
      <c r="OKY53" s="467"/>
      <c r="OKZ53" s="467"/>
      <c r="OLA53" s="467"/>
      <c r="OLB53" s="467"/>
      <c r="OLC53" s="467"/>
      <c r="OLD53" s="467"/>
      <c r="OLE53" s="467"/>
      <c r="OLF53" s="467"/>
      <c r="OLG53" s="467"/>
      <c r="OLH53" s="467"/>
      <c r="OLI53" s="467"/>
      <c r="OLJ53" s="467"/>
      <c r="OLK53" s="467"/>
      <c r="OLL53" s="467"/>
      <c r="OLM53" s="467"/>
      <c r="OLN53" s="467"/>
      <c r="OLO53" s="467"/>
      <c r="OLP53" s="467"/>
      <c r="OLQ53" s="467"/>
      <c r="OLR53" s="467"/>
      <c r="OLS53" s="467"/>
      <c r="OLT53" s="467"/>
      <c r="OLU53" s="467"/>
      <c r="OLV53" s="467"/>
      <c r="OLW53" s="467"/>
      <c r="OLX53" s="467"/>
      <c r="OLY53" s="467"/>
      <c r="OLZ53" s="467"/>
      <c r="OMA53" s="467"/>
      <c r="OMB53" s="467"/>
      <c r="OMC53" s="467"/>
      <c r="OMD53" s="467"/>
      <c r="OME53" s="467"/>
      <c r="OMF53" s="467"/>
      <c r="OMG53" s="467"/>
      <c r="OMH53" s="467"/>
      <c r="OMI53" s="467"/>
      <c r="OMJ53" s="467"/>
      <c r="OMK53" s="467"/>
      <c r="OML53" s="467"/>
      <c r="OMM53" s="467"/>
      <c r="OMN53" s="467"/>
      <c r="OMO53" s="467"/>
      <c r="OMP53" s="467"/>
      <c r="OMQ53" s="467"/>
      <c r="OMR53" s="467"/>
      <c r="OMS53" s="467"/>
      <c r="OMT53" s="467"/>
      <c r="OMU53" s="467"/>
      <c r="OMV53" s="467"/>
      <c r="OMW53" s="467"/>
      <c r="OMX53" s="467"/>
      <c r="OMY53" s="467"/>
      <c r="OMZ53" s="467"/>
      <c r="ONA53" s="467"/>
      <c r="ONB53" s="467"/>
      <c r="ONC53" s="467"/>
      <c r="OND53" s="467"/>
      <c r="ONE53" s="467"/>
      <c r="ONF53" s="467"/>
      <c r="ONG53" s="467"/>
      <c r="ONH53" s="467"/>
      <c r="ONI53" s="467"/>
      <c r="ONJ53" s="467"/>
      <c r="ONK53" s="467"/>
      <c r="ONL53" s="467"/>
      <c r="ONM53" s="467"/>
      <c r="ONN53" s="467"/>
      <c r="ONO53" s="467"/>
      <c r="ONP53" s="467"/>
      <c r="ONQ53" s="467"/>
      <c r="ONR53" s="467"/>
      <c r="ONS53" s="467"/>
      <c r="ONT53" s="467"/>
      <c r="ONU53" s="467"/>
      <c r="ONV53" s="467"/>
      <c r="ONW53" s="467"/>
      <c r="ONX53" s="467"/>
      <c r="ONY53" s="467"/>
      <c r="ONZ53" s="467"/>
      <c r="OOA53" s="467"/>
      <c r="OOB53" s="467"/>
      <c r="OOC53" s="467"/>
      <c r="OOD53" s="467"/>
      <c r="OOE53" s="467"/>
      <c r="OOF53" s="467"/>
      <c r="OOG53" s="467"/>
      <c r="OOH53" s="467"/>
      <c r="OOI53" s="467"/>
      <c r="OOJ53" s="467"/>
      <c r="OOK53" s="467"/>
      <c r="OOL53" s="467"/>
      <c r="OOM53" s="467"/>
      <c r="OON53" s="467"/>
      <c r="OOO53" s="467"/>
      <c r="OOP53" s="467"/>
      <c r="OOQ53" s="467"/>
      <c r="OOR53" s="467"/>
      <c r="OOS53" s="467"/>
      <c r="OOT53" s="467"/>
      <c r="OOU53" s="467"/>
      <c r="OOV53" s="467"/>
      <c r="OOW53" s="467"/>
      <c r="OOX53" s="467"/>
      <c r="OOY53" s="467"/>
      <c r="OOZ53" s="467"/>
      <c r="OPA53" s="467"/>
      <c r="OPB53" s="467"/>
      <c r="OPC53" s="467"/>
      <c r="OPD53" s="467"/>
      <c r="OPE53" s="467"/>
      <c r="OPF53" s="467"/>
      <c r="OPG53" s="467"/>
      <c r="OPH53" s="467"/>
      <c r="OPI53" s="467"/>
      <c r="OPJ53" s="467"/>
      <c r="OPK53" s="467"/>
      <c r="OPL53" s="467"/>
      <c r="OPM53" s="467"/>
      <c r="OPN53" s="467"/>
      <c r="OPO53" s="467"/>
      <c r="OPP53" s="467"/>
      <c r="OPQ53" s="467"/>
      <c r="OPR53" s="467"/>
      <c r="OPS53" s="467"/>
      <c r="OPT53" s="467"/>
      <c r="OPU53" s="467"/>
      <c r="OPV53" s="467"/>
      <c r="OPW53" s="467"/>
      <c r="OPX53" s="467"/>
      <c r="OPY53" s="467"/>
      <c r="OPZ53" s="467"/>
      <c r="OQA53" s="467"/>
      <c r="OQB53" s="467"/>
      <c r="OQC53" s="467"/>
      <c r="OQD53" s="467"/>
      <c r="OQE53" s="467"/>
      <c r="OQF53" s="467"/>
      <c r="OQG53" s="467"/>
      <c r="OQH53" s="467"/>
      <c r="OQI53" s="467"/>
      <c r="OQJ53" s="467"/>
      <c r="OQK53" s="467"/>
      <c r="OQL53" s="467"/>
      <c r="OQM53" s="467"/>
      <c r="OQN53" s="467"/>
      <c r="OQO53" s="467"/>
      <c r="OQP53" s="467"/>
      <c r="OQQ53" s="467"/>
      <c r="OQR53" s="467"/>
      <c r="OQS53" s="467"/>
      <c r="OQT53" s="467"/>
      <c r="OQU53" s="467"/>
      <c r="OQV53" s="467"/>
      <c r="OQW53" s="467"/>
      <c r="OQX53" s="467"/>
      <c r="OQY53" s="467"/>
      <c r="OQZ53" s="467"/>
      <c r="ORA53" s="467"/>
      <c r="ORB53" s="467"/>
      <c r="ORC53" s="467"/>
      <c r="ORD53" s="467"/>
      <c r="ORE53" s="467"/>
      <c r="ORF53" s="467"/>
      <c r="ORG53" s="467"/>
      <c r="ORH53" s="467"/>
      <c r="ORI53" s="467"/>
      <c r="ORJ53" s="467"/>
      <c r="ORK53" s="467"/>
      <c r="ORL53" s="467"/>
      <c r="ORM53" s="467"/>
      <c r="ORN53" s="467"/>
      <c r="ORO53" s="467"/>
      <c r="ORP53" s="467"/>
      <c r="ORQ53" s="467"/>
      <c r="ORR53" s="467"/>
      <c r="ORS53" s="467"/>
      <c r="ORT53" s="467"/>
      <c r="ORU53" s="467"/>
      <c r="ORV53" s="467"/>
      <c r="ORW53" s="467"/>
      <c r="ORX53" s="467"/>
      <c r="ORY53" s="467"/>
      <c r="ORZ53" s="467"/>
      <c r="OSA53" s="467"/>
      <c r="OSB53" s="467"/>
      <c r="OSC53" s="467"/>
      <c r="OSD53" s="467"/>
      <c r="OSE53" s="467"/>
      <c r="OSF53" s="467"/>
      <c r="OSG53" s="467"/>
      <c r="OSH53" s="467"/>
      <c r="OSI53" s="467"/>
      <c r="OSJ53" s="467"/>
      <c r="OSK53" s="467"/>
      <c r="OSL53" s="467"/>
      <c r="OSM53" s="467"/>
      <c r="OSN53" s="467"/>
      <c r="OSO53" s="467"/>
      <c r="OSP53" s="467"/>
      <c r="OSQ53" s="467"/>
      <c r="OSR53" s="467"/>
      <c r="OSS53" s="467"/>
      <c r="OST53" s="467"/>
      <c r="OSU53" s="467"/>
      <c r="OSV53" s="467"/>
      <c r="OSW53" s="467"/>
      <c r="OSX53" s="467"/>
      <c r="OSY53" s="467"/>
      <c r="OSZ53" s="467"/>
      <c r="OTA53" s="467"/>
      <c r="OTB53" s="467"/>
      <c r="OTC53" s="467"/>
      <c r="OTD53" s="467"/>
      <c r="OTE53" s="467"/>
      <c r="OTF53" s="467"/>
      <c r="OTG53" s="467"/>
      <c r="OTH53" s="467"/>
      <c r="OTI53" s="467"/>
      <c r="OTJ53" s="467"/>
      <c r="OTK53" s="467"/>
      <c r="OTL53" s="467"/>
      <c r="OTM53" s="467"/>
      <c r="OTN53" s="467"/>
      <c r="OTO53" s="467"/>
      <c r="OTP53" s="467"/>
      <c r="OTQ53" s="467"/>
      <c r="OTR53" s="467"/>
      <c r="OTS53" s="467"/>
      <c r="OTT53" s="467"/>
      <c r="OTU53" s="467"/>
      <c r="OTV53" s="467"/>
      <c r="OTW53" s="467"/>
      <c r="OTX53" s="467"/>
      <c r="OTY53" s="467"/>
      <c r="OTZ53" s="467"/>
      <c r="OUA53" s="467"/>
      <c r="OUB53" s="467"/>
      <c r="OUC53" s="467"/>
      <c r="OUD53" s="467"/>
      <c r="OUE53" s="467"/>
      <c r="OUF53" s="467"/>
      <c r="OUG53" s="467"/>
      <c r="OUH53" s="467"/>
      <c r="OUI53" s="467"/>
      <c r="OUJ53" s="467"/>
      <c r="OUK53" s="467"/>
      <c r="OUL53" s="467"/>
      <c r="OUM53" s="467"/>
      <c r="OUN53" s="467"/>
      <c r="OUO53" s="467"/>
      <c r="OUP53" s="467"/>
      <c r="OUQ53" s="467"/>
      <c r="OUR53" s="467"/>
      <c r="OUS53" s="467"/>
      <c r="OUT53" s="467"/>
      <c r="OUU53" s="467"/>
      <c r="OUV53" s="467"/>
      <c r="OUW53" s="467"/>
      <c r="OUX53" s="467"/>
      <c r="OUY53" s="467"/>
      <c r="OUZ53" s="467"/>
      <c r="OVA53" s="467"/>
      <c r="OVB53" s="467"/>
      <c r="OVC53" s="467"/>
      <c r="OVD53" s="467"/>
      <c r="OVE53" s="467"/>
      <c r="OVF53" s="467"/>
      <c r="OVG53" s="467"/>
      <c r="OVH53" s="467"/>
      <c r="OVI53" s="467"/>
      <c r="OVJ53" s="467"/>
      <c r="OVK53" s="467"/>
      <c r="OVL53" s="467"/>
      <c r="OVM53" s="467"/>
      <c r="OVN53" s="467"/>
      <c r="OVO53" s="467"/>
      <c r="OVP53" s="467"/>
      <c r="OVQ53" s="467"/>
      <c r="OVR53" s="467"/>
      <c r="OVS53" s="467"/>
      <c r="OVT53" s="467"/>
      <c r="OVU53" s="467"/>
      <c r="OVV53" s="467"/>
      <c r="OVW53" s="467"/>
      <c r="OVX53" s="467"/>
      <c r="OVY53" s="467"/>
      <c r="OVZ53" s="467"/>
      <c r="OWA53" s="467"/>
      <c r="OWB53" s="467"/>
      <c r="OWC53" s="467"/>
      <c r="OWD53" s="467"/>
      <c r="OWE53" s="467"/>
      <c r="OWF53" s="467"/>
      <c r="OWG53" s="467"/>
      <c r="OWH53" s="467"/>
      <c r="OWI53" s="467"/>
      <c r="OWJ53" s="467"/>
      <c r="OWK53" s="467"/>
      <c r="OWL53" s="467"/>
      <c r="OWM53" s="467"/>
      <c r="OWN53" s="467"/>
      <c r="OWO53" s="467"/>
      <c r="OWP53" s="467"/>
      <c r="OWQ53" s="467"/>
      <c r="OWR53" s="467"/>
      <c r="OWS53" s="467"/>
      <c r="OWT53" s="467"/>
      <c r="OWU53" s="467"/>
      <c r="OWV53" s="467"/>
      <c r="OWW53" s="467"/>
      <c r="OWX53" s="467"/>
      <c r="OWY53" s="467"/>
      <c r="OWZ53" s="467"/>
      <c r="OXA53" s="467"/>
      <c r="OXB53" s="467"/>
      <c r="OXC53" s="467"/>
      <c r="OXD53" s="467"/>
      <c r="OXE53" s="467"/>
      <c r="OXF53" s="467"/>
      <c r="OXG53" s="467"/>
      <c r="OXH53" s="467"/>
      <c r="OXI53" s="467"/>
      <c r="OXJ53" s="467"/>
      <c r="OXK53" s="467"/>
      <c r="OXL53" s="467"/>
      <c r="OXM53" s="467"/>
      <c r="OXN53" s="467"/>
      <c r="OXO53" s="467"/>
      <c r="OXP53" s="467"/>
      <c r="OXQ53" s="467"/>
      <c r="OXR53" s="467"/>
      <c r="OXS53" s="467"/>
      <c r="OXT53" s="467"/>
      <c r="OXU53" s="467"/>
      <c r="OXV53" s="467"/>
      <c r="OXW53" s="467"/>
      <c r="OXX53" s="467"/>
      <c r="OXY53" s="467"/>
      <c r="OXZ53" s="467"/>
      <c r="OYA53" s="467"/>
      <c r="OYB53" s="467"/>
      <c r="OYC53" s="467"/>
      <c r="OYD53" s="467"/>
      <c r="OYE53" s="467"/>
      <c r="OYF53" s="467"/>
      <c r="OYG53" s="467"/>
      <c r="OYH53" s="467"/>
      <c r="OYI53" s="467"/>
      <c r="OYJ53" s="467"/>
      <c r="OYK53" s="467"/>
      <c r="OYL53" s="467"/>
      <c r="OYM53" s="467"/>
      <c r="OYN53" s="467"/>
      <c r="OYO53" s="467"/>
      <c r="OYP53" s="467"/>
      <c r="OYQ53" s="467"/>
      <c r="OYR53" s="467"/>
      <c r="OYS53" s="467"/>
      <c r="OYT53" s="467"/>
      <c r="OYU53" s="467"/>
      <c r="OYV53" s="467"/>
      <c r="OYW53" s="467"/>
      <c r="OYX53" s="467"/>
      <c r="OYY53" s="467"/>
      <c r="OYZ53" s="467"/>
      <c r="OZA53" s="467"/>
      <c r="OZB53" s="467"/>
      <c r="OZC53" s="467"/>
      <c r="OZD53" s="467"/>
      <c r="OZE53" s="467"/>
      <c r="OZF53" s="467"/>
      <c r="OZG53" s="467"/>
      <c r="OZH53" s="467"/>
      <c r="OZI53" s="467"/>
      <c r="OZJ53" s="467"/>
      <c r="OZK53" s="467"/>
      <c r="OZL53" s="467"/>
      <c r="OZM53" s="467"/>
      <c r="OZN53" s="467"/>
      <c r="OZO53" s="467"/>
      <c r="OZP53" s="467"/>
      <c r="OZQ53" s="467"/>
      <c r="OZR53" s="467"/>
      <c r="OZS53" s="467"/>
      <c r="OZT53" s="467"/>
      <c r="OZU53" s="467"/>
      <c r="OZV53" s="467"/>
      <c r="OZW53" s="467"/>
      <c r="OZX53" s="467"/>
      <c r="OZY53" s="467"/>
      <c r="OZZ53" s="467"/>
      <c r="PAA53" s="467"/>
      <c r="PAB53" s="467"/>
      <c r="PAC53" s="467"/>
      <c r="PAD53" s="467"/>
      <c r="PAE53" s="467"/>
      <c r="PAF53" s="467"/>
      <c r="PAG53" s="467"/>
      <c r="PAH53" s="467"/>
      <c r="PAI53" s="467"/>
      <c r="PAJ53" s="467"/>
      <c r="PAK53" s="467"/>
      <c r="PAL53" s="467"/>
      <c r="PAM53" s="467"/>
      <c r="PAN53" s="467"/>
      <c r="PAO53" s="467"/>
      <c r="PAP53" s="467"/>
      <c r="PAQ53" s="467"/>
      <c r="PAR53" s="467"/>
      <c r="PAS53" s="467"/>
      <c r="PAT53" s="467"/>
      <c r="PAU53" s="467"/>
      <c r="PAV53" s="467"/>
      <c r="PAW53" s="467"/>
      <c r="PAX53" s="467"/>
      <c r="PAY53" s="467"/>
      <c r="PAZ53" s="467"/>
      <c r="PBA53" s="467"/>
      <c r="PBB53" s="467"/>
      <c r="PBC53" s="467"/>
      <c r="PBD53" s="467"/>
      <c r="PBE53" s="467"/>
      <c r="PBF53" s="467"/>
      <c r="PBG53" s="467"/>
      <c r="PBH53" s="467"/>
      <c r="PBI53" s="467"/>
      <c r="PBJ53" s="467"/>
      <c r="PBK53" s="467"/>
      <c r="PBL53" s="467"/>
      <c r="PBM53" s="467"/>
      <c r="PBN53" s="467"/>
      <c r="PBO53" s="467"/>
      <c r="PBP53" s="467"/>
      <c r="PBQ53" s="467"/>
      <c r="PBR53" s="467"/>
      <c r="PBS53" s="467"/>
      <c r="PBT53" s="467"/>
      <c r="PBU53" s="467"/>
      <c r="PBV53" s="467"/>
      <c r="PBW53" s="467"/>
      <c r="PBX53" s="467"/>
      <c r="PBY53" s="467"/>
      <c r="PBZ53" s="467"/>
      <c r="PCA53" s="467"/>
      <c r="PCB53" s="467"/>
      <c r="PCC53" s="467"/>
      <c r="PCD53" s="467"/>
      <c r="PCE53" s="467"/>
      <c r="PCF53" s="467"/>
      <c r="PCG53" s="467"/>
      <c r="PCH53" s="467"/>
      <c r="PCI53" s="467"/>
      <c r="PCJ53" s="467"/>
      <c r="PCK53" s="467"/>
      <c r="PCL53" s="467"/>
      <c r="PCM53" s="467"/>
      <c r="PCN53" s="467"/>
      <c r="PCO53" s="467"/>
      <c r="PCP53" s="467"/>
      <c r="PCQ53" s="467"/>
      <c r="PCR53" s="467"/>
      <c r="PCS53" s="467"/>
      <c r="PCT53" s="467"/>
      <c r="PCU53" s="467"/>
      <c r="PCV53" s="467"/>
      <c r="PCW53" s="467"/>
      <c r="PCX53" s="467"/>
      <c r="PCY53" s="467"/>
      <c r="PCZ53" s="467"/>
      <c r="PDA53" s="467"/>
      <c r="PDB53" s="467"/>
      <c r="PDC53" s="467"/>
      <c r="PDD53" s="467"/>
      <c r="PDE53" s="467"/>
      <c r="PDF53" s="467"/>
      <c r="PDG53" s="467"/>
      <c r="PDH53" s="467"/>
      <c r="PDI53" s="467"/>
      <c r="PDJ53" s="467"/>
      <c r="PDK53" s="467"/>
      <c r="PDL53" s="467"/>
      <c r="PDM53" s="467"/>
      <c r="PDN53" s="467"/>
      <c r="PDO53" s="467"/>
      <c r="PDP53" s="467"/>
      <c r="PDQ53" s="467"/>
      <c r="PDR53" s="467"/>
      <c r="PDS53" s="467"/>
      <c r="PDT53" s="467"/>
      <c r="PDU53" s="467"/>
      <c r="PDV53" s="467"/>
      <c r="PDW53" s="467"/>
      <c r="PDX53" s="467"/>
      <c r="PDY53" s="467"/>
      <c r="PDZ53" s="467"/>
      <c r="PEA53" s="467"/>
      <c r="PEB53" s="467"/>
      <c r="PEC53" s="467"/>
      <c r="PED53" s="467"/>
      <c r="PEE53" s="467"/>
      <c r="PEF53" s="467"/>
      <c r="PEG53" s="467"/>
      <c r="PEH53" s="467"/>
      <c r="PEI53" s="467"/>
      <c r="PEJ53" s="467"/>
      <c r="PEK53" s="467"/>
      <c r="PEL53" s="467"/>
      <c r="PEM53" s="467"/>
      <c r="PEN53" s="467"/>
      <c r="PEO53" s="467"/>
      <c r="PEP53" s="467"/>
      <c r="PEQ53" s="467"/>
      <c r="PER53" s="467"/>
      <c r="PES53" s="467"/>
      <c r="PET53" s="467"/>
      <c r="PEU53" s="467"/>
      <c r="PEV53" s="467"/>
      <c r="PEW53" s="467"/>
      <c r="PEX53" s="467"/>
      <c r="PEY53" s="467"/>
      <c r="PEZ53" s="467"/>
      <c r="PFA53" s="467"/>
      <c r="PFB53" s="467"/>
      <c r="PFC53" s="467"/>
      <c r="PFD53" s="467"/>
      <c r="PFE53" s="467"/>
      <c r="PFF53" s="467"/>
      <c r="PFG53" s="467"/>
      <c r="PFH53" s="467"/>
      <c r="PFI53" s="467"/>
      <c r="PFJ53" s="467"/>
      <c r="PFK53" s="467"/>
      <c r="PFL53" s="467"/>
      <c r="PFM53" s="467"/>
      <c r="PFN53" s="467"/>
      <c r="PFO53" s="467"/>
      <c r="PFP53" s="467"/>
      <c r="PFQ53" s="467"/>
      <c r="PFR53" s="467"/>
      <c r="PFS53" s="467"/>
      <c r="PFT53" s="467"/>
      <c r="PFU53" s="467"/>
      <c r="PFV53" s="467"/>
      <c r="PFW53" s="467"/>
      <c r="PFX53" s="467"/>
      <c r="PFY53" s="467"/>
      <c r="PFZ53" s="467"/>
      <c r="PGA53" s="467"/>
      <c r="PGB53" s="467"/>
      <c r="PGC53" s="467"/>
      <c r="PGD53" s="467"/>
      <c r="PGE53" s="467"/>
      <c r="PGF53" s="467"/>
      <c r="PGG53" s="467"/>
      <c r="PGH53" s="467"/>
      <c r="PGI53" s="467"/>
      <c r="PGJ53" s="467"/>
      <c r="PGK53" s="467"/>
      <c r="PGL53" s="467"/>
      <c r="PGM53" s="467"/>
      <c r="PGN53" s="467"/>
      <c r="PGO53" s="467"/>
      <c r="PGP53" s="467"/>
      <c r="PGQ53" s="467"/>
      <c r="PGR53" s="467"/>
      <c r="PGS53" s="467"/>
      <c r="PGT53" s="467"/>
      <c r="PGU53" s="467"/>
      <c r="PGV53" s="467"/>
      <c r="PGW53" s="467"/>
      <c r="PGX53" s="467"/>
      <c r="PGY53" s="467"/>
      <c r="PGZ53" s="467"/>
      <c r="PHA53" s="467"/>
      <c r="PHB53" s="467"/>
      <c r="PHC53" s="467"/>
      <c r="PHD53" s="467"/>
      <c r="PHE53" s="467"/>
      <c r="PHF53" s="467"/>
      <c r="PHG53" s="467"/>
      <c r="PHH53" s="467"/>
      <c r="PHI53" s="467"/>
      <c r="PHJ53" s="467"/>
      <c r="PHK53" s="467"/>
      <c r="PHL53" s="467"/>
      <c r="PHM53" s="467"/>
      <c r="PHN53" s="467"/>
      <c r="PHO53" s="467"/>
      <c r="PHP53" s="467"/>
      <c r="PHQ53" s="467"/>
      <c r="PHR53" s="467"/>
      <c r="PHS53" s="467"/>
      <c r="PHT53" s="467"/>
      <c r="PHU53" s="467"/>
      <c r="PHV53" s="467"/>
      <c r="PHW53" s="467"/>
      <c r="PHX53" s="467"/>
      <c r="PHY53" s="467"/>
      <c r="PHZ53" s="467"/>
      <c r="PIA53" s="467"/>
      <c r="PIB53" s="467"/>
      <c r="PIC53" s="467"/>
      <c r="PID53" s="467"/>
      <c r="PIE53" s="467"/>
      <c r="PIF53" s="467"/>
      <c r="PIG53" s="467"/>
      <c r="PIH53" s="467"/>
      <c r="PII53" s="467"/>
      <c r="PIJ53" s="467"/>
      <c r="PIK53" s="467"/>
      <c r="PIL53" s="467"/>
      <c r="PIM53" s="467"/>
      <c r="PIN53" s="467"/>
      <c r="PIO53" s="467"/>
      <c r="PIP53" s="467"/>
      <c r="PIQ53" s="467"/>
      <c r="PIR53" s="467"/>
      <c r="PIS53" s="467"/>
      <c r="PIT53" s="467"/>
      <c r="PIU53" s="467"/>
      <c r="PIV53" s="467"/>
      <c r="PIW53" s="467"/>
      <c r="PIX53" s="467"/>
      <c r="PIY53" s="467"/>
      <c r="PIZ53" s="467"/>
      <c r="PJA53" s="467"/>
      <c r="PJB53" s="467"/>
      <c r="PJC53" s="467"/>
      <c r="PJD53" s="467"/>
      <c r="PJE53" s="467"/>
      <c r="PJF53" s="467"/>
      <c r="PJG53" s="467"/>
      <c r="PJH53" s="467"/>
      <c r="PJI53" s="467"/>
      <c r="PJJ53" s="467"/>
      <c r="PJK53" s="467"/>
      <c r="PJL53" s="467"/>
      <c r="PJM53" s="467"/>
      <c r="PJN53" s="467"/>
      <c r="PJO53" s="467"/>
      <c r="PJP53" s="467"/>
      <c r="PJQ53" s="467"/>
      <c r="PJR53" s="467"/>
      <c r="PJS53" s="467"/>
      <c r="PJT53" s="467"/>
      <c r="PJU53" s="467"/>
      <c r="PJV53" s="467"/>
      <c r="PJW53" s="467"/>
      <c r="PJX53" s="467"/>
      <c r="PJY53" s="467"/>
      <c r="PJZ53" s="467"/>
      <c r="PKA53" s="467"/>
      <c r="PKB53" s="467"/>
      <c r="PKC53" s="467"/>
      <c r="PKD53" s="467"/>
      <c r="PKE53" s="467"/>
      <c r="PKF53" s="467"/>
      <c r="PKG53" s="467"/>
      <c r="PKH53" s="467"/>
      <c r="PKI53" s="467"/>
      <c r="PKJ53" s="467"/>
      <c r="PKK53" s="467"/>
      <c r="PKL53" s="467"/>
      <c r="PKM53" s="467"/>
      <c r="PKN53" s="467"/>
      <c r="PKO53" s="467"/>
      <c r="PKP53" s="467"/>
      <c r="PKQ53" s="467"/>
      <c r="PKR53" s="467"/>
      <c r="PKS53" s="467"/>
      <c r="PKT53" s="467"/>
      <c r="PKU53" s="467"/>
      <c r="PKV53" s="467"/>
      <c r="PKW53" s="467"/>
      <c r="PKX53" s="467"/>
      <c r="PKY53" s="467"/>
      <c r="PKZ53" s="467"/>
      <c r="PLA53" s="467"/>
      <c r="PLB53" s="467"/>
      <c r="PLC53" s="467"/>
      <c r="PLD53" s="467"/>
      <c r="PLE53" s="467"/>
      <c r="PLF53" s="467"/>
      <c r="PLG53" s="467"/>
      <c r="PLH53" s="467"/>
      <c r="PLI53" s="467"/>
      <c r="PLJ53" s="467"/>
      <c r="PLK53" s="467"/>
      <c r="PLL53" s="467"/>
      <c r="PLM53" s="467"/>
      <c r="PLN53" s="467"/>
      <c r="PLO53" s="467"/>
      <c r="PLP53" s="467"/>
      <c r="PLQ53" s="467"/>
      <c r="PLR53" s="467"/>
      <c r="PLS53" s="467"/>
      <c r="PLT53" s="467"/>
      <c r="PLU53" s="467"/>
      <c r="PLV53" s="467"/>
      <c r="PLW53" s="467"/>
      <c r="PLX53" s="467"/>
      <c r="PLY53" s="467"/>
      <c r="PLZ53" s="467"/>
      <c r="PMA53" s="467"/>
      <c r="PMB53" s="467"/>
      <c r="PMC53" s="467"/>
      <c r="PMD53" s="467"/>
      <c r="PME53" s="467"/>
      <c r="PMF53" s="467"/>
      <c r="PMG53" s="467"/>
      <c r="PMH53" s="467"/>
      <c r="PMI53" s="467"/>
      <c r="PMJ53" s="467"/>
      <c r="PMK53" s="467"/>
      <c r="PML53" s="467"/>
      <c r="PMM53" s="467"/>
      <c r="PMN53" s="467"/>
      <c r="PMO53" s="467"/>
      <c r="PMP53" s="467"/>
      <c r="PMQ53" s="467"/>
      <c r="PMR53" s="467"/>
      <c r="PMS53" s="467"/>
      <c r="PMT53" s="467"/>
      <c r="PMU53" s="467"/>
      <c r="PMV53" s="467"/>
      <c r="PMW53" s="467"/>
      <c r="PMX53" s="467"/>
      <c r="PMY53" s="467"/>
      <c r="PMZ53" s="467"/>
      <c r="PNA53" s="467"/>
      <c r="PNB53" s="467"/>
      <c r="PNC53" s="467"/>
      <c r="PND53" s="467"/>
      <c r="PNE53" s="467"/>
      <c r="PNF53" s="467"/>
      <c r="PNG53" s="467"/>
      <c r="PNH53" s="467"/>
      <c r="PNI53" s="467"/>
      <c r="PNJ53" s="467"/>
      <c r="PNK53" s="467"/>
      <c r="PNL53" s="467"/>
      <c r="PNM53" s="467"/>
      <c r="PNN53" s="467"/>
      <c r="PNO53" s="467"/>
      <c r="PNP53" s="467"/>
      <c r="PNQ53" s="467"/>
      <c r="PNR53" s="467"/>
      <c r="PNS53" s="467"/>
      <c r="PNT53" s="467"/>
      <c r="PNU53" s="467"/>
      <c r="PNV53" s="467"/>
      <c r="PNW53" s="467"/>
      <c r="PNX53" s="467"/>
      <c r="PNY53" s="467"/>
      <c r="PNZ53" s="467"/>
      <c r="POA53" s="467"/>
      <c r="POB53" s="467"/>
      <c r="POC53" s="467"/>
      <c r="POD53" s="467"/>
      <c r="POE53" s="467"/>
      <c r="POF53" s="467"/>
      <c r="POG53" s="467"/>
      <c r="POH53" s="467"/>
      <c r="POI53" s="467"/>
      <c r="POJ53" s="467"/>
      <c r="POK53" s="467"/>
      <c r="POL53" s="467"/>
      <c r="POM53" s="467"/>
      <c r="PON53" s="467"/>
      <c r="POO53" s="467"/>
      <c r="POP53" s="467"/>
      <c r="POQ53" s="467"/>
      <c r="POR53" s="467"/>
      <c r="POS53" s="467"/>
      <c r="POT53" s="467"/>
      <c r="POU53" s="467"/>
      <c r="POV53" s="467"/>
      <c r="POW53" s="467"/>
      <c r="POX53" s="467"/>
      <c r="POY53" s="467"/>
      <c r="POZ53" s="467"/>
      <c r="PPA53" s="467"/>
      <c r="PPB53" s="467"/>
      <c r="PPC53" s="467"/>
      <c r="PPD53" s="467"/>
      <c r="PPE53" s="467"/>
      <c r="PPF53" s="467"/>
      <c r="PPG53" s="467"/>
      <c r="PPH53" s="467"/>
      <c r="PPI53" s="467"/>
      <c r="PPJ53" s="467"/>
      <c r="PPK53" s="467"/>
      <c r="PPL53" s="467"/>
      <c r="PPM53" s="467"/>
      <c r="PPN53" s="467"/>
      <c r="PPO53" s="467"/>
      <c r="PPP53" s="467"/>
      <c r="PPQ53" s="467"/>
      <c r="PPR53" s="467"/>
      <c r="PPS53" s="467"/>
      <c r="PPT53" s="467"/>
      <c r="PPU53" s="467"/>
      <c r="PPV53" s="467"/>
      <c r="PPW53" s="467"/>
      <c r="PPX53" s="467"/>
      <c r="PPY53" s="467"/>
      <c r="PPZ53" s="467"/>
      <c r="PQA53" s="467"/>
      <c r="PQB53" s="467"/>
      <c r="PQC53" s="467"/>
      <c r="PQD53" s="467"/>
      <c r="PQE53" s="467"/>
      <c r="PQF53" s="467"/>
      <c r="PQG53" s="467"/>
      <c r="PQH53" s="467"/>
      <c r="PQI53" s="467"/>
      <c r="PQJ53" s="467"/>
      <c r="PQK53" s="467"/>
      <c r="PQL53" s="467"/>
      <c r="PQM53" s="467"/>
      <c r="PQN53" s="467"/>
      <c r="PQO53" s="467"/>
      <c r="PQP53" s="467"/>
      <c r="PQQ53" s="467"/>
      <c r="PQR53" s="467"/>
      <c r="PQS53" s="467"/>
      <c r="PQT53" s="467"/>
      <c r="PQU53" s="467"/>
      <c r="PQV53" s="467"/>
      <c r="PQW53" s="467"/>
      <c r="PQX53" s="467"/>
      <c r="PQY53" s="467"/>
      <c r="PQZ53" s="467"/>
      <c r="PRA53" s="467"/>
      <c r="PRB53" s="467"/>
      <c r="PRC53" s="467"/>
      <c r="PRD53" s="467"/>
      <c r="PRE53" s="467"/>
      <c r="PRF53" s="467"/>
      <c r="PRG53" s="467"/>
      <c r="PRH53" s="467"/>
      <c r="PRI53" s="467"/>
      <c r="PRJ53" s="467"/>
      <c r="PRK53" s="467"/>
      <c r="PRL53" s="467"/>
      <c r="PRM53" s="467"/>
      <c r="PRN53" s="467"/>
      <c r="PRO53" s="467"/>
      <c r="PRP53" s="467"/>
      <c r="PRQ53" s="467"/>
      <c r="PRR53" s="467"/>
      <c r="PRS53" s="467"/>
      <c r="PRT53" s="467"/>
      <c r="PRU53" s="467"/>
      <c r="PRV53" s="467"/>
      <c r="PRW53" s="467"/>
      <c r="PRX53" s="467"/>
      <c r="PRY53" s="467"/>
      <c r="PRZ53" s="467"/>
      <c r="PSA53" s="467"/>
      <c r="PSB53" s="467"/>
      <c r="PSC53" s="467"/>
      <c r="PSD53" s="467"/>
      <c r="PSE53" s="467"/>
      <c r="PSF53" s="467"/>
      <c r="PSG53" s="467"/>
      <c r="PSH53" s="467"/>
      <c r="PSI53" s="467"/>
      <c r="PSJ53" s="467"/>
      <c r="PSK53" s="467"/>
      <c r="PSL53" s="467"/>
      <c r="PSM53" s="467"/>
      <c r="PSN53" s="467"/>
      <c r="PSO53" s="467"/>
      <c r="PSP53" s="467"/>
      <c r="PSQ53" s="467"/>
      <c r="PSR53" s="467"/>
      <c r="PSS53" s="467"/>
      <c r="PST53" s="467"/>
      <c r="PSU53" s="467"/>
      <c r="PSV53" s="467"/>
      <c r="PSW53" s="467"/>
      <c r="PSX53" s="467"/>
      <c r="PSY53" s="467"/>
      <c r="PSZ53" s="467"/>
      <c r="PTA53" s="467"/>
      <c r="PTB53" s="467"/>
      <c r="PTC53" s="467"/>
      <c r="PTD53" s="467"/>
      <c r="PTE53" s="467"/>
      <c r="PTF53" s="467"/>
      <c r="PTG53" s="467"/>
      <c r="PTH53" s="467"/>
      <c r="PTI53" s="467"/>
      <c r="PTJ53" s="467"/>
      <c r="PTK53" s="467"/>
      <c r="PTL53" s="467"/>
      <c r="PTM53" s="467"/>
      <c r="PTN53" s="467"/>
      <c r="PTO53" s="467"/>
      <c r="PTP53" s="467"/>
      <c r="PTQ53" s="467"/>
      <c r="PTR53" s="467"/>
      <c r="PTS53" s="467"/>
      <c r="PTT53" s="467"/>
      <c r="PTU53" s="467"/>
      <c r="PTV53" s="467"/>
      <c r="PTW53" s="467"/>
      <c r="PTX53" s="467"/>
      <c r="PTY53" s="467"/>
      <c r="PTZ53" s="467"/>
      <c r="PUA53" s="467"/>
      <c r="PUB53" s="467"/>
      <c r="PUC53" s="467"/>
      <c r="PUD53" s="467"/>
      <c r="PUE53" s="467"/>
      <c r="PUF53" s="467"/>
      <c r="PUG53" s="467"/>
      <c r="PUH53" s="467"/>
      <c r="PUI53" s="467"/>
      <c r="PUJ53" s="467"/>
      <c r="PUK53" s="467"/>
      <c r="PUL53" s="467"/>
      <c r="PUM53" s="467"/>
      <c r="PUN53" s="467"/>
      <c r="PUO53" s="467"/>
      <c r="PUP53" s="467"/>
      <c r="PUQ53" s="467"/>
      <c r="PUR53" s="467"/>
      <c r="PUS53" s="467"/>
      <c r="PUT53" s="467"/>
      <c r="PUU53" s="467"/>
      <c r="PUV53" s="467"/>
      <c r="PUW53" s="467"/>
      <c r="PUX53" s="467"/>
      <c r="PUY53" s="467"/>
      <c r="PUZ53" s="467"/>
      <c r="PVA53" s="467"/>
      <c r="PVB53" s="467"/>
      <c r="PVC53" s="467"/>
      <c r="PVD53" s="467"/>
      <c r="PVE53" s="467"/>
      <c r="PVF53" s="467"/>
      <c r="PVG53" s="467"/>
      <c r="PVH53" s="467"/>
      <c r="PVI53" s="467"/>
      <c r="PVJ53" s="467"/>
      <c r="PVK53" s="467"/>
      <c r="PVL53" s="467"/>
      <c r="PVM53" s="467"/>
      <c r="PVN53" s="467"/>
      <c r="PVO53" s="467"/>
      <c r="PVP53" s="467"/>
      <c r="PVQ53" s="467"/>
      <c r="PVR53" s="467"/>
      <c r="PVS53" s="467"/>
      <c r="PVT53" s="467"/>
      <c r="PVU53" s="467"/>
      <c r="PVV53" s="467"/>
      <c r="PVW53" s="467"/>
      <c r="PVX53" s="467"/>
      <c r="PVY53" s="467"/>
      <c r="PVZ53" s="467"/>
      <c r="PWA53" s="467"/>
      <c r="PWB53" s="467"/>
      <c r="PWC53" s="467"/>
      <c r="PWD53" s="467"/>
      <c r="PWE53" s="467"/>
      <c r="PWF53" s="467"/>
      <c r="PWG53" s="467"/>
      <c r="PWH53" s="467"/>
      <c r="PWI53" s="467"/>
      <c r="PWJ53" s="467"/>
      <c r="PWK53" s="467"/>
      <c r="PWL53" s="467"/>
      <c r="PWM53" s="467"/>
      <c r="PWN53" s="467"/>
      <c r="PWO53" s="467"/>
      <c r="PWP53" s="467"/>
      <c r="PWQ53" s="467"/>
      <c r="PWR53" s="467"/>
      <c r="PWS53" s="467"/>
      <c r="PWT53" s="467"/>
      <c r="PWU53" s="467"/>
      <c r="PWV53" s="467"/>
      <c r="PWW53" s="467"/>
      <c r="PWX53" s="467"/>
      <c r="PWY53" s="467"/>
      <c r="PWZ53" s="467"/>
      <c r="PXA53" s="467"/>
      <c r="PXB53" s="467"/>
      <c r="PXC53" s="467"/>
      <c r="PXD53" s="467"/>
      <c r="PXE53" s="467"/>
      <c r="PXF53" s="467"/>
      <c r="PXG53" s="467"/>
      <c r="PXH53" s="467"/>
      <c r="PXI53" s="467"/>
      <c r="PXJ53" s="467"/>
      <c r="PXK53" s="467"/>
      <c r="PXL53" s="467"/>
      <c r="PXM53" s="467"/>
      <c r="PXN53" s="467"/>
      <c r="PXO53" s="467"/>
      <c r="PXP53" s="467"/>
      <c r="PXQ53" s="467"/>
      <c r="PXR53" s="467"/>
      <c r="PXS53" s="467"/>
      <c r="PXT53" s="467"/>
      <c r="PXU53" s="467"/>
      <c r="PXV53" s="467"/>
      <c r="PXW53" s="467"/>
      <c r="PXX53" s="467"/>
      <c r="PXY53" s="467"/>
      <c r="PXZ53" s="467"/>
      <c r="PYA53" s="467"/>
      <c r="PYB53" s="467"/>
      <c r="PYC53" s="467"/>
      <c r="PYD53" s="467"/>
      <c r="PYE53" s="467"/>
      <c r="PYF53" s="467"/>
      <c r="PYG53" s="467"/>
      <c r="PYH53" s="467"/>
      <c r="PYI53" s="467"/>
      <c r="PYJ53" s="467"/>
      <c r="PYK53" s="467"/>
      <c r="PYL53" s="467"/>
      <c r="PYM53" s="467"/>
      <c r="PYN53" s="467"/>
      <c r="PYO53" s="467"/>
      <c r="PYP53" s="467"/>
      <c r="PYQ53" s="467"/>
      <c r="PYR53" s="467"/>
      <c r="PYS53" s="467"/>
      <c r="PYT53" s="467"/>
      <c r="PYU53" s="467"/>
      <c r="PYV53" s="467"/>
      <c r="PYW53" s="467"/>
      <c r="PYX53" s="467"/>
      <c r="PYY53" s="467"/>
      <c r="PYZ53" s="467"/>
      <c r="PZA53" s="467"/>
      <c r="PZB53" s="467"/>
      <c r="PZC53" s="467"/>
      <c r="PZD53" s="467"/>
      <c r="PZE53" s="467"/>
      <c r="PZF53" s="467"/>
      <c r="PZG53" s="467"/>
      <c r="PZH53" s="467"/>
      <c r="PZI53" s="467"/>
      <c r="PZJ53" s="467"/>
      <c r="PZK53" s="467"/>
      <c r="PZL53" s="467"/>
      <c r="PZM53" s="467"/>
      <c r="PZN53" s="467"/>
      <c r="PZO53" s="467"/>
      <c r="PZP53" s="467"/>
      <c r="PZQ53" s="467"/>
      <c r="PZR53" s="467"/>
      <c r="PZS53" s="467"/>
      <c r="PZT53" s="467"/>
      <c r="PZU53" s="467"/>
      <c r="PZV53" s="467"/>
      <c r="PZW53" s="467"/>
      <c r="PZX53" s="467"/>
      <c r="PZY53" s="467"/>
      <c r="PZZ53" s="467"/>
      <c r="QAA53" s="467"/>
      <c r="QAB53" s="467"/>
      <c r="QAC53" s="467"/>
      <c r="QAD53" s="467"/>
      <c r="QAE53" s="467"/>
      <c r="QAF53" s="467"/>
      <c r="QAG53" s="467"/>
      <c r="QAH53" s="467"/>
      <c r="QAI53" s="467"/>
      <c r="QAJ53" s="467"/>
      <c r="QAK53" s="467"/>
      <c r="QAL53" s="467"/>
      <c r="QAM53" s="467"/>
      <c r="QAN53" s="467"/>
      <c r="QAO53" s="467"/>
      <c r="QAP53" s="467"/>
      <c r="QAQ53" s="467"/>
      <c r="QAR53" s="467"/>
      <c r="QAS53" s="467"/>
      <c r="QAT53" s="467"/>
      <c r="QAU53" s="467"/>
      <c r="QAV53" s="467"/>
      <c r="QAW53" s="467"/>
      <c r="QAX53" s="467"/>
      <c r="QAY53" s="467"/>
      <c r="QAZ53" s="467"/>
      <c r="QBA53" s="467"/>
      <c r="QBB53" s="467"/>
      <c r="QBC53" s="467"/>
      <c r="QBD53" s="467"/>
      <c r="QBE53" s="467"/>
      <c r="QBF53" s="467"/>
      <c r="QBG53" s="467"/>
      <c r="QBH53" s="467"/>
      <c r="QBI53" s="467"/>
      <c r="QBJ53" s="467"/>
      <c r="QBK53" s="467"/>
      <c r="QBL53" s="467"/>
      <c r="QBM53" s="467"/>
      <c r="QBN53" s="467"/>
      <c r="QBO53" s="467"/>
      <c r="QBP53" s="467"/>
      <c r="QBQ53" s="467"/>
      <c r="QBR53" s="467"/>
      <c r="QBS53" s="467"/>
      <c r="QBT53" s="467"/>
      <c r="QBU53" s="467"/>
      <c r="QBV53" s="467"/>
      <c r="QBW53" s="467"/>
      <c r="QBX53" s="467"/>
      <c r="QBY53" s="467"/>
      <c r="QBZ53" s="467"/>
      <c r="QCA53" s="467"/>
      <c r="QCB53" s="467"/>
      <c r="QCC53" s="467"/>
      <c r="QCD53" s="467"/>
      <c r="QCE53" s="467"/>
      <c r="QCF53" s="467"/>
      <c r="QCG53" s="467"/>
      <c r="QCH53" s="467"/>
      <c r="QCI53" s="467"/>
      <c r="QCJ53" s="467"/>
      <c r="QCK53" s="467"/>
      <c r="QCL53" s="467"/>
      <c r="QCM53" s="467"/>
      <c r="QCN53" s="467"/>
      <c r="QCO53" s="467"/>
      <c r="QCP53" s="467"/>
      <c r="QCQ53" s="467"/>
      <c r="QCR53" s="467"/>
      <c r="QCS53" s="467"/>
      <c r="QCT53" s="467"/>
      <c r="QCU53" s="467"/>
      <c r="QCV53" s="467"/>
      <c r="QCW53" s="467"/>
      <c r="QCX53" s="467"/>
      <c r="QCY53" s="467"/>
      <c r="QCZ53" s="467"/>
      <c r="QDA53" s="467"/>
      <c r="QDB53" s="467"/>
      <c r="QDC53" s="467"/>
      <c r="QDD53" s="467"/>
      <c r="QDE53" s="467"/>
      <c r="QDF53" s="467"/>
      <c r="QDG53" s="467"/>
      <c r="QDH53" s="467"/>
      <c r="QDI53" s="467"/>
      <c r="QDJ53" s="467"/>
      <c r="QDK53" s="467"/>
      <c r="QDL53" s="467"/>
      <c r="QDM53" s="467"/>
      <c r="QDN53" s="467"/>
      <c r="QDO53" s="467"/>
      <c r="QDP53" s="467"/>
      <c r="QDQ53" s="467"/>
      <c r="QDR53" s="467"/>
      <c r="QDS53" s="467"/>
      <c r="QDT53" s="467"/>
      <c r="QDU53" s="467"/>
      <c r="QDV53" s="467"/>
      <c r="QDW53" s="467"/>
      <c r="QDX53" s="467"/>
      <c r="QDY53" s="467"/>
      <c r="QDZ53" s="467"/>
      <c r="QEA53" s="467"/>
      <c r="QEB53" s="467"/>
      <c r="QEC53" s="467"/>
      <c r="QED53" s="467"/>
      <c r="QEE53" s="467"/>
      <c r="QEF53" s="467"/>
      <c r="QEG53" s="467"/>
      <c r="QEH53" s="467"/>
      <c r="QEI53" s="467"/>
      <c r="QEJ53" s="467"/>
      <c r="QEK53" s="467"/>
      <c r="QEL53" s="467"/>
      <c r="QEM53" s="467"/>
      <c r="QEN53" s="467"/>
      <c r="QEO53" s="467"/>
      <c r="QEP53" s="467"/>
      <c r="QEQ53" s="467"/>
      <c r="QER53" s="467"/>
      <c r="QES53" s="467"/>
      <c r="QET53" s="467"/>
      <c r="QEU53" s="467"/>
      <c r="QEV53" s="467"/>
      <c r="QEW53" s="467"/>
      <c r="QEX53" s="467"/>
      <c r="QEY53" s="467"/>
      <c r="QEZ53" s="467"/>
      <c r="QFA53" s="467"/>
      <c r="QFB53" s="467"/>
      <c r="QFC53" s="467"/>
      <c r="QFD53" s="467"/>
      <c r="QFE53" s="467"/>
      <c r="QFF53" s="467"/>
      <c r="QFG53" s="467"/>
      <c r="QFH53" s="467"/>
      <c r="QFI53" s="467"/>
      <c r="QFJ53" s="467"/>
      <c r="QFK53" s="467"/>
      <c r="QFL53" s="467"/>
      <c r="QFM53" s="467"/>
      <c r="QFN53" s="467"/>
      <c r="QFO53" s="467"/>
      <c r="QFP53" s="467"/>
      <c r="QFQ53" s="467"/>
      <c r="QFR53" s="467"/>
      <c r="QFS53" s="467"/>
      <c r="QFT53" s="467"/>
      <c r="QFU53" s="467"/>
      <c r="QFV53" s="467"/>
      <c r="QFW53" s="467"/>
      <c r="QFX53" s="467"/>
      <c r="QFY53" s="467"/>
      <c r="QFZ53" s="467"/>
      <c r="QGA53" s="467"/>
      <c r="QGB53" s="467"/>
      <c r="QGC53" s="467"/>
      <c r="QGD53" s="467"/>
      <c r="QGE53" s="467"/>
      <c r="QGF53" s="467"/>
      <c r="QGG53" s="467"/>
      <c r="QGH53" s="467"/>
      <c r="QGI53" s="467"/>
      <c r="QGJ53" s="467"/>
      <c r="QGK53" s="467"/>
      <c r="QGL53" s="467"/>
      <c r="QGM53" s="467"/>
      <c r="QGN53" s="467"/>
      <c r="QGO53" s="467"/>
      <c r="QGP53" s="467"/>
      <c r="QGQ53" s="467"/>
      <c r="QGR53" s="467"/>
      <c r="QGS53" s="467"/>
      <c r="QGT53" s="467"/>
      <c r="QGU53" s="467"/>
      <c r="QGV53" s="467"/>
      <c r="QGW53" s="467"/>
      <c r="QGX53" s="467"/>
      <c r="QGY53" s="467"/>
      <c r="QGZ53" s="467"/>
      <c r="QHA53" s="467"/>
      <c r="QHB53" s="467"/>
      <c r="QHC53" s="467"/>
      <c r="QHD53" s="467"/>
      <c r="QHE53" s="467"/>
      <c r="QHF53" s="467"/>
      <c r="QHG53" s="467"/>
      <c r="QHH53" s="467"/>
      <c r="QHI53" s="467"/>
      <c r="QHJ53" s="467"/>
      <c r="QHK53" s="467"/>
      <c r="QHL53" s="467"/>
      <c r="QHM53" s="467"/>
      <c r="QHN53" s="467"/>
      <c r="QHO53" s="467"/>
      <c r="QHP53" s="467"/>
      <c r="QHQ53" s="467"/>
      <c r="QHR53" s="467"/>
      <c r="QHS53" s="467"/>
      <c r="QHT53" s="467"/>
      <c r="QHU53" s="467"/>
      <c r="QHV53" s="467"/>
      <c r="QHW53" s="467"/>
      <c r="QHX53" s="467"/>
      <c r="QHY53" s="467"/>
      <c r="QHZ53" s="467"/>
      <c r="QIA53" s="467"/>
      <c r="QIB53" s="467"/>
      <c r="QIC53" s="467"/>
      <c r="QID53" s="467"/>
      <c r="QIE53" s="467"/>
      <c r="QIF53" s="467"/>
      <c r="QIG53" s="467"/>
      <c r="QIH53" s="467"/>
      <c r="QII53" s="467"/>
      <c r="QIJ53" s="467"/>
      <c r="QIK53" s="467"/>
      <c r="QIL53" s="467"/>
      <c r="QIM53" s="467"/>
      <c r="QIN53" s="467"/>
      <c r="QIO53" s="467"/>
      <c r="QIP53" s="467"/>
      <c r="QIQ53" s="467"/>
      <c r="QIR53" s="467"/>
      <c r="QIS53" s="467"/>
      <c r="QIT53" s="467"/>
      <c r="QIU53" s="467"/>
      <c r="QIV53" s="467"/>
      <c r="QIW53" s="467"/>
      <c r="QIX53" s="467"/>
      <c r="QIY53" s="467"/>
      <c r="QIZ53" s="467"/>
      <c r="QJA53" s="467"/>
      <c r="QJB53" s="467"/>
      <c r="QJC53" s="467"/>
      <c r="QJD53" s="467"/>
      <c r="QJE53" s="467"/>
      <c r="QJF53" s="467"/>
      <c r="QJG53" s="467"/>
      <c r="QJH53" s="467"/>
      <c r="QJI53" s="467"/>
      <c r="QJJ53" s="467"/>
      <c r="QJK53" s="467"/>
      <c r="QJL53" s="467"/>
      <c r="QJM53" s="467"/>
      <c r="QJN53" s="467"/>
      <c r="QJO53" s="467"/>
      <c r="QJP53" s="467"/>
      <c r="QJQ53" s="467"/>
      <c r="QJR53" s="467"/>
      <c r="QJS53" s="467"/>
      <c r="QJT53" s="467"/>
      <c r="QJU53" s="467"/>
      <c r="QJV53" s="467"/>
      <c r="QJW53" s="467"/>
      <c r="QJX53" s="467"/>
      <c r="QJY53" s="467"/>
      <c r="QJZ53" s="467"/>
      <c r="QKA53" s="467"/>
      <c r="QKB53" s="467"/>
      <c r="QKC53" s="467"/>
      <c r="QKD53" s="467"/>
      <c r="QKE53" s="467"/>
      <c r="QKF53" s="467"/>
      <c r="QKG53" s="467"/>
      <c r="QKH53" s="467"/>
      <c r="QKI53" s="467"/>
      <c r="QKJ53" s="467"/>
      <c r="QKK53" s="467"/>
      <c r="QKL53" s="467"/>
      <c r="QKM53" s="467"/>
      <c r="QKN53" s="467"/>
      <c r="QKO53" s="467"/>
      <c r="QKP53" s="467"/>
      <c r="QKQ53" s="467"/>
      <c r="QKR53" s="467"/>
      <c r="QKS53" s="467"/>
      <c r="QKT53" s="467"/>
      <c r="QKU53" s="467"/>
      <c r="QKV53" s="467"/>
      <c r="QKW53" s="467"/>
      <c r="QKX53" s="467"/>
      <c r="QKY53" s="467"/>
      <c r="QKZ53" s="467"/>
      <c r="QLA53" s="467"/>
      <c r="QLB53" s="467"/>
      <c r="QLC53" s="467"/>
      <c r="QLD53" s="467"/>
      <c r="QLE53" s="467"/>
      <c r="QLF53" s="467"/>
      <c r="QLG53" s="467"/>
      <c r="QLH53" s="467"/>
      <c r="QLI53" s="467"/>
      <c r="QLJ53" s="467"/>
      <c r="QLK53" s="467"/>
      <c r="QLL53" s="467"/>
      <c r="QLM53" s="467"/>
      <c r="QLN53" s="467"/>
      <c r="QLO53" s="467"/>
      <c r="QLP53" s="467"/>
      <c r="QLQ53" s="467"/>
      <c r="QLR53" s="467"/>
      <c r="QLS53" s="467"/>
      <c r="QLT53" s="467"/>
      <c r="QLU53" s="467"/>
      <c r="QLV53" s="467"/>
      <c r="QLW53" s="467"/>
      <c r="QLX53" s="467"/>
      <c r="QLY53" s="467"/>
      <c r="QLZ53" s="467"/>
      <c r="QMA53" s="467"/>
      <c r="QMB53" s="467"/>
      <c r="QMC53" s="467"/>
      <c r="QMD53" s="467"/>
      <c r="QME53" s="467"/>
      <c r="QMF53" s="467"/>
      <c r="QMG53" s="467"/>
      <c r="QMH53" s="467"/>
      <c r="QMI53" s="467"/>
      <c r="QMJ53" s="467"/>
      <c r="QMK53" s="467"/>
      <c r="QML53" s="467"/>
      <c r="QMM53" s="467"/>
      <c r="QMN53" s="467"/>
      <c r="QMO53" s="467"/>
      <c r="QMP53" s="467"/>
      <c r="QMQ53" s="467"/>
      <c r="QMR53" s="467"/>
      <c r="QMS53" s="467"/>
      <c r="QMT53" s="467"/>
      <c r="QMU53" s="467"/>
      <c r="QMV53" s="467"/>
      <c r="QMW53" s="467"/>
      <c r="QMX53" s="467"/>
      <c r="QMY53" s="467"/>
      <c r="QMZ53" s="467"/>
      <c r="QNA53" s="467"/>
      <c r="QNB53" s="467"/>
      <c r="QNC53" s="467"/>
      <c r="QND53" s="467"/>
      <c r="QNE53" s="467"/>
      <c r="QNF53" s="467"/>
      <c r="QNG53" s="467"/>
      <c r="QNH53" s="467"/>
      <c r="QNI53" s="467"/>
      <c r="QNJ53" s="467"/>
      <c r="QNK53" s="467"/>
      <c r="QNL53" s="467"/>
      <c r="QNM53" s="467"/>
      <c r="QNN53" s="467"/>
      <c r="QNO53" s="467"/>
      <c r="QNP53" s="467"/>
      <c r="QNQ53" s="467"/>
      <c r="QNR53" s="467"/>
      <c r="QNS53" s="467"/>
      <c r="QNT53" s="467"/>
      <c r="QNU53" s="467"/>
      <c r="QNV53" s="467"/>
      <c r="QNW53" s="467"/>
      <c r="QNX53" s="467"/>
      <c r="QNY53" s="467"/>
      <c r="QNZ53" s="467"/>
      <c r="QOA53" s="467"/>
      <c r="QOB53" s="467"/>
      <c r="QOC53" s="467"/>
      <c r="QOD53" s="467"/>
      <c r="QOE53" s="467"/>
      <c r="QOF53" s="467"/>
      <c r="QOG53" s="467"/>
      <c r="QOH53" s="467"/>
      <c r="QOI53" s="467"/>
      <c r="QOJ53" s="467"/>
      <c r="QOK53" s="467"/>
      <c r="QOL53" s="467"/>
      <c r="QOM53" s="467"/>
      <c r="QON53" s="467"/>
      <c r="QOO53" s="467"/>
      <c r="QOP53" s="467"/>
      <c r="QOQ53" s="467"/>
      <c r="QOR53" s="467"/>
      <c r="QOS53" s="467"/>
      <c r="QOT53" s="467"/>
      <c r="QOU53" s="467"/>
      <c r="QOV53" s="467"/>
      <c r="QOW53" s="467"/>
      <c r="QOX53" s="467"/>
      <c r="QOY53" s="467"/>
      <c r="QOZ53" s="467"/>
      <c r="QPA53" s="467"/>
      <c r="QPB53" s="467"/>
      <c r="QPC53" s="467"/>
      <c r="QPD53" s="467"/>
      <c r="QPE53" s="467"/>
      <c r="QPF53" s="467"/>
      <c r="QPG53" s="467"/>
      <c r="QPH53" s="467"/>
      <c r="QPI53" s="467"/>
      <c r="QPJ53" s="467"/>
      <c r="QPK53" s="467"/>
      <c r="QPL53" s="467"/>
      <c r="QPM53" s="467"/>
      <c r="QPN53" s="467"/>
      <c r="QPO53" s="467"/>
      <c r="QPP53" s="467"/>
      <c r="QPQ53" s="467"/>
      <c r="QPR53" s="467"/>
      <c r="QPS53" s="467"/>
      <c r="QPT53" s="467"/>
      <c r="QPU53" s="467"/>
      <c r="QPV53" s="467"/>
      <c r="QPW53" s="467"/>
      <c r="QPX53" s="467"/>
      <c r="QPY53" s="467"/>
      <c r="QPZ53" s="467"/>
      <c r="QQA53" s="467"/>
      <c r="QQB53" s="467"/>
      <c r="QQC53" s="467"/>
      <c r="QQD53" s="467"/>
      <c r="QQE53" s="467"/>
      <c r="QQF53" s="467"/>
      <c r="QQG53" s="467"/>
      <c r="QQH53" s="467"/>
      <c r="QQI53" s="467"/>
      <c r="QQJ53" s="467"/>
      <c r="QQK53" s="467"/>
      <c r="QQL53" s="467"/>
      <c r="QQM53" s="467"/>
      <c r="QQN53" s="467"/>
      <c r="QQO53" s="467"/>
      <c r="QQP53" s="467"/>
      <c r="QQQ53" s="467"/>
      <c r="QQR53" s="467"/>
      <c r="QQS53" s="467"/>
      <c r="QQT53" s="467"/>
      <c r="QQU53" s="467"/>
      <c r="QQV53" s="467"/>
      <c r="QQW53" s="467"/>
      <c r="QQX53" s="467"/>
      <c r="QQY53" s="467"/>
      <c r="QQZ53" s="467"/>
      <c r="QRA53" s="467"/>
      <c r="QRB53" s="467"/>
      <c r="QRC53" s="467"/>
      <c r="QRD53" s="467"/>
      <c r="QRE53" s="467"/>
      <c r="QRF53" s="467"/>
      <c r="QRG53" s="467"/>
      <c r="QRH53" s="467"/>
      <c r="QRI53" s="467"/>
      <c r="QRJ53" s="467"/>
      <c r="QRK53" s="467"/>
      <c r="QRL53" s="467"/>
      <c r="QRM53" s="467"/>
      <c r="QRN53" s="467"/>
      <c r="QRO53" s="467"/>
      <c r="QRP53" s="467"/>
      <c r="QRQ53" s="467"/>
      <c r="QRR53" s="467"/>
      <c r="QRS53" s="467"/>
      <c r="QRT53" s="467"/>
      <c r="QRU53" s="467"/>
      <c r="QRV53" s="467"/>
      <c r="QRW53" s="467"/>
      <c r="QRX53" s="467"/>
      <c r="QRY53" s="467"/>
      <c r="QRZ53" s="467"/>
      <c r="QSA53" s="467"/>
      <c r="QSB53" s="467"/>
      <c r="QSC53" s="467"/>
      <c r="QSD53" s="467"/>
      <c r="QSE53" s="467"/>
      <c r="QSF53" s="467"/>
      <c r="QSG53" s="467"/>
      <c r="QSH53" s="467"/>
      <c r="QSI53" s="467"/>
      <c r="QSJ53" s="467"/>
      <c r="QSK53" s="467"/>
      <c r="QSL53" s="467"/>
      <c r="QSM53" s="467"/>
      <c r="QSN53" s="467"/>
      <c r="QSO53" s="467"/>
      <c r="QSP53" s="467"/>
      <c r="QSQ53" s="467"/>
      <c r="QSR53" s="467"/>
      <c r="QSS53" s="467"/>
      <c r="QST53" s="467"/>
      <c r="QSU53" s="467"/>
      <c r="QSV53" s="467"/>
      <c r="QSW53" s="467"/>
      <c r="QSX53" s="467"/>
      <c r="QSY53" s="467"/>
      <c r="QSZ53" s="467"/>
      <c r="QTA53" s="467"/>
      <c r="QTB53" s="467"/>
      <c r="QTC53" s="467"/>
      <c r="QTD53" s="467"/>
      <c r="QTE53" s="467"/>
      <c r="QTF53" s="467"/>
      <c r="QTG53" s="467"/>
      <c r="QTH53" s="467"/>
      <c r="QTI53" s="467"/>
      <c r="QTJ53" s="467"/>
      <c r="QTK53" s="467"/>
      <c r="QTL53" s="467"/>
      <c r="QTM53" s="467"/>
      <c r="QTN53" s="467"/>
      <c r="QTO53" s="467"/>
      <c r="QTP53" s="467"/>
      <c r="QTQ53" s="467"/>
      <c r="QTR53" s="467"/>
      <c r="QTS53" s="467"/>
      <c r="QTT53" s="467"/>
      <c r="QTU53" s="467"/>
      <c r="QTV53" s="467"/>
      <c r="QTW53" s="467"/>
      <c r="QTX53" s="467"/>
      <c r="QTY53" s="467"/>
      <c r="QTZ53" s="467"/>
      <c r="QUA53" s="467"/>
      <c r="QUB53" s="467"/>
      <c r="QUC53" s="467"/>
      <c r="QUD53" s="467"/>
      <c r="QUE53" s="467"/>
      <c r="QUF53" s="467"/>
      <c r="QUG53" s="467"/>
      <c r="QUH53" s="467"/>
      <c r="QUI53" s="467"/>
      <c r="QUJ53" s="467"/>
      <c r="QUK53" s="467"/>
      <c r="QUL53" s="467"/>
      <c r="QUM53" s="467"/>
      <c r="QUN53" s="467"/>
      <c r="QUO53" s="467"/>
      <c r="QUP53" s="467"/>
      <c r="QUQ53" s="467"/>
      <c r="QUR53" s="467"/>
      <c r="QUS53" s="467"/>
      <c r="QUT53" s="467"/>
      <c r="QUU53" s="467"/>
      <c r="QUV53" s="467"/>
      <c r="QUW53" s="467"/>
      <c r="QUX53" s="467"/>
      <c r="QUY53" s="467"/>
      <c r="QUZ53" s="467"/>
      <c r="QVA53" s="467"/>
      <c r="QVB53" s="467"/>
      <c r="QVC53" s="467"/>
      <c r="QVD53" s="467"/>
      <c r="QVE53" s="467"/>
      <c r="QVF53" s="467"/>
      <c r="QVG53" s="467"/>
      <c r="QVH53" s="467"/>
      <c r="QVI53" s="467"/>
      <c r="QVJ53" s="467"/>
      <c r="QVK53" s="467"/>
      <c r="QVL53" s="467"/>
      <c r="QVM53" s="467"/>
      <c r="QVN53" s="467"/>
      <c r="QVO53" s="467"/>
      <c r="QVP53" s="467"/>
      <c r="QVQ53" s="467"/>
      <c r="QVR53" s="467"/>
      <c r="QVS53" s="467"/>
      <c r="QVT53" s="467"/>
      <c r="QVU53" s="467"/>
      <c r="QVV53" s="467"/>
      <c r="QVW53" s="467"/>
      <c r="QVX53" s="467"/>
      <c r="QVY53" s="467"/>
      <c r="QVZ53" s="467"/>
      <c r="QWA53" s="467"/>
      <c r="QWB53" s="467"/>
      <c r="QWC53" s="467"/>
      <c r="QWD53" s="467"/>
      <c r="QWE53" s="467"/>
      <c r="QWF53" s="467"/>
      <c r="QWG53" s="467"/>
      <c r="QWH53" s="467"/>
      <c r="QWI53" s="467"/>
      <c r="QWJ53" s="467"/>
      <c r="QWK53" s="467"/>
      <c r="QWL53" s="467"/>
      <c r="QWM53" s="467"/>
      <c r="QWN53" s="467"/>
      <c r="QWO53" s="467"/>
      <c r="QWP53" s="467"/>
      <c r="QWQ53" s="467"/>
      <c r="QWR53" s="467"/>
      <c r="QWS53" s="467"/>
      <c r="QWT53" s="467"/>
      <c r="QWU53" s="467"/>
      <c r="QWV53" s="467"/>
      <c r="QWW53" s="467"/>
      <c r="QWX53" s="467"/>
      <c r="QWY53" s="467"/>
      <c r="QWZ53" s="467"/>
      <c r="QXA53" s="467"/>
      <c r="QXB53" s="467"/>
      <c r="QXC53" s="467"/>
      <c r="QXD53" s="467"/>
      <c r="QXE53" s="467"/>
      <c r="QXF53" s="467"/>
      <c r="QXG53" s="467"/>
      <c r="QXH53" s="467"/>
      <c r="QXI53" s="467"/>
      <c r="QXJ53" s="467"/>
      <c r="QXK53" s="467"/>
      <c r="QXL53" s="467"/>
      <c r="QXM53" s="467"/>
      <c r="QXN53" s="467"/>
      <c r="QXO53" s="467"/>
      <c r="QXP53" s="467"/>
      <c r="QXQ53" s="467"/>
      <c r="QXR53" s="467"/>
      <c r="QXS53" s="467"/>
      <c r="QXT53" s="467"/>
      <c r="QXU53" s="467"/>
      <c r="QXV53" s="467"/>
      <c r="QXW53" s="467"/>
      <c r="QXX53" s="467"/>
      <c r="QXY53" s="467"/>
      <c r="QXZ53" s="467"/>
      <c r="QYA53" s="467"/>
      <c r="QYB53" s="467"/>
      <c r="QYC53" s="467"/>
      <c r="QYD53" s="467"/>
      <c r="QYE53" s="467"/>
      <c r="QYF53" s="467"/>
      <c r="QYG53" s="467"/>
      <c r="QYH53" s="467"/>
      <c r="QYI53" s="467"/>
      <c r="QYJ53" s="467"/>
      <c r="QYK53" s="467"/>
      <c r="QYL53" s="467"/>
      <c r="QYM53" s="467"/>
      <c r="QYN53" s="467"/>
      <c r="QYO53" s="467"/>
      <c r="QYP53" s="467"/>
      <c r="QYQ53" s="467"/>
      <c r="QYR53" s="467"/>
      <c r="QYS53" s="467"/>
      <c r="QYT53" s="467"/>
      <c r="QYU53" s="467"/>
      <c r="QYV53" s="467"/>
      <c r="QYW53" s="467"/>
      <c r="QYX53" s="467"/>
      <c r="QYY53" s="467"/>
      <c r="QYZ53" s="467"/>
      <c r="QZA53" s="467"/>
      <c r="QZB53" s="467"/>
      <c r="QZC53" s="467"/>
      <c r="QZD53" s="467"/>
      <c r="QZE53" s="467"/>
      <c r="QZF53" s="467"/>
      <c r="QZG53" s="467"/>
      <c r="QZH53" s="467"/>
      <c r="QZI53" s="467"/>
      <c r="QZJ53" s="467"/>
      <c r="QZK53" s="467"/>
      <c r="QZL53" s="467"/>
      <c r="QZM53" s="467"/>
      <c r="QZN53" s="467"/>
      <c r="QZO53" s="467"/>
      <c r="QZP53" s="467"/>
      <c r="QZQ53" s="467"/>
      <c r="QZR53" s="467"/>
      <c r="QZS53" s="467"/>
      <c r="QZT53" s="467"/>
      <c r="QZU53" s="467"/>
      <c r="QZV53" s="467"/>
      <c r="QZW53" s="467"/>
      <c r="QZX53" s="467"/>
      <c r="QZY53" s="467"/>
      <c r="QZZ53" s="467"/>
      <c r="RAA53" s="467"/>
      <c r="RAB53" s="467"/>
      <c r="RAC53" s="467"/>
      <c r="RAD53" s="467"/>
      <c r="RAE53" s="467"/>
      <c r="RAF53" s="467"/>
      <c r="RAG53" s="467"/>
      <c r="RAH53" s="467"/>
      <c r="RAI53" s="467"/>
      <c r="RAJ53" s="467"/>
      <c r="RAK53" s="467"/>
      <c r="RAL53" s="467"/>
      <c r="RAM53" s="467"/>
      <c r="RAN53" s="467"/>
      <c r="RAO53" s="467"/>
      <c r="RAP53" s="467"/>
      <c r="RAQ53" s="467"/>
      <c r="RAR53" s="467"/>
      <c r="RAS53" s="467"/>
      <c r="RAT53" s="467"/>
      <c r="RAU53" s="467"/>
      <c r="RAV53" s="467"/>
      <c r="RAW53" s="467"/>
      <c r="RAX53" s="467"/>
      <c r="RAY53" s="467"/>
      <c r="RAZ53" s="467"/>
      <c r="RBA53" s="467"/>
      <c r="RBB53" s="467"/>
      <c r="RBC53" s="467"/>
      <c r="RBD53" s="467"/>
      <c r="RBE53" s="467"/>
      <c r="RBF53" s="467"/>
      <c r="RBG53" s="467"/>
      <c r="RBH53" s="467"/>
      <c r="RBI53" s="467"/>
      <c r="RBJ53" s="467"/>
      <c r="RBK53" s="467"/>
      <c r="RBL53" s="467"/>
      <c r="RBM53" s="467"/>
      <c r="RBN53" s="467"/>
      <c r="RBO53" s="467"/>
      <c r="RBP53" s="467"/>
      <c r="RBQ53" s="467"/>
      <c r="RBR53" s="467"/>
      <c r="RBS53" s="467"/>
      <c r="RBT53" s="467"/>
      <c r="RBU53" s="467"/>
      <c r="RBV53" s="467"/>
      <c r="RBW53" s="467"/>
      <c r="RBX53" s="467"/>
      <c r="RBY53" s="467"/>
      <c r="RBZ53" s="467"/>
      <c r="RCA53" s="467"/>
      <c r="RCB53" s="467"/>
      <c r="RCC53" s="467"/>
      <c r="RCD53" s="467"/>
      <c r="RCE53" s="467"/>
      <c r="RCF53" s="467"/>
      <c r="RCG53" s="467"/>
      <c r="RCH53" s="467"/>
      <c r="RCI53" s="467"/>
      <c r="RCJ53" s="467"/>
      <c r="RCK53" s="467"/>
      <c r="RCL53" s="467"/>
      <c r="RCM53" s="467"/>
      <c r="RCN53" s="467"/>
      <c r="RCO53" s="467"/>
      <c r="RCP53" s="467"/>
      <c r="RCQ53" s="467"/>
      <c r="RCR53" s="467"/>
      <c r="RCS53" s="467"/>
      <c r="RCT53" s="467"/>
      <c r="RCU53" s="467"/>
      <c r="RCV53" s="467"/>
      <c r="RCW53" s="467"/>
      <c r="RCX53" s="467"/>
      <c r="RCY53" s="467"/>
      <c r="RCZ53" s="467"/>
      <c r="RDA53" s="467"/>
      <c r="RDB53" s="467"/>
      <c r="RDC53" s="467"/>
      <c r="RDD53" s="467"/>
      <c r="RDE53" s="467"/>
      <c r="RDF53" s="467"/>
      <c r="RDG53" s="467"/>
      <c r="RDH53" s="467"/>
      <c r="RDI53" s="467"/>
      <c r="RDJ53" s="467"/>
      <c r="RDK53" s="467"/>
      <c r="RDL53" s="467"/>
      <c r="RDM53" s="467"/>
      <c r="RDN53" s="467"/>
      <c r="RDO53" s="467"/>
      <c r="RDP53" s="467"/>
      <c r="RDQ53" s="467"/>
      <c r="RDR53" s="467"/>
      <c r="RDS53" s="467"/>
      <c r="RDT53" s="467"/>
      <c r="RDU53" s="467"/>
      <c r="RDV53" s="467"/>
      <c r="RDW53" s="467"/>
      <c r="RDX53" s="467"/>
      <c r="RDY53" s="467"/>
      <c r="RDZ53" s="467"/>
      <c r="REA53" s="467"/>
      <c r="REB53" s="467"/>
      <c r="REC53" s="467"/>
      <c r="RED53" s="467"/>
      <c r="REE53" s="467"/>
      <c r="REF53" s="467"/>
      <c r="REG53" s="467"/>
      <c r="REH53" s="467"/>
      <c r="REI53" s="467"/>
      <c r="REJ53" s="467"/>
      <c r="REK53" s="467"/>
      <c r="REL53" s="467"/>
      <c r="REM53" s="467"/>
      <c r="REN53" s="467"/>
      <c r="REO53" s="467"/>
      <c r="REP53" s="467"/>
      <c r="REQ53" s="467"/>
      <c r="RER53" s="467"/>
      <c r="RES53" s="467"/>
      <c r="RET53" s="467"/>
      <c r="REU53" s="467"/>
      <c r="REV53" s="467"/>
      <c r="REW53" s="467"/>
      <c r="REX53" s="467"/>
      <c r="REY53" s="467"/>
      <c r="REZ53" s="467"/>
      <c r="RFA53" s="467"/>
      <c r="RFB53" s="467"/>
      <c r="RFC53" s="467"/>
      <c r="RFD53" s="467"/>
      <c r="RFE53" s="467"/>
      <c r="RFF53" s="467"/>
      <c r="RFG53" s="467"/>
      <c r="RFH53" s="467"/>
      <c r="RFI53" s="467"/>
      <c r="RFJ53" s="467"/>
      <c r="RFK53" s="467"/>
      <c r="RFL53" s="467"/>
      <c r="RFM53" s="467"/>
      <c r="RFN53" s="467"/>
      <c r="RFO53" s="467"/>
      <c r="RFP53" s="467"/>
      <c r="RFQ53" s="467"/>
      <c r="RFR53" s="467"/>
      <c r="RFS53" s="467"/>
      <c r="RFT53" s="467"/>
      <c r="RFU53" s="467"/>
      <c r="RFV53" s="467"/>
      <c r="RFW53" s="467"/>
      <c r="RFX53" s="467"/>
      <c r="RFY53" s="467"/>
      <c r="RFZ53" s="467"/>
      <c r="RGA53" s="467"/>
      <c r="RGB53" s="467"/>
      <c r="RGC53" s="467"/>
      <c r="RGD53" s="467"/>
      <c r="RGE53" s="467"/>
      <c r="RGF53" s="467"/>
      <c r="RGG53" s="467"/>
      <c r="RGH53" s="467"/>
      <c r="RGI53" s="467"/>
      <c r="RGJ53" s="467"/>
      <c r="RGK53" s="467"/>
      <c r="RGL53" s="467"/>
      <c r="RGM53" s="467"/>
      <c r="RGN53" s="467"/>
      <c r="RGO53" s="467"/>
      <c r="RGP53" s="467"/>
      <c r="RGQ53" s="467"/>
      <c r="RGR53" s="467"/>
      <c r="RGS53" s="467"/>
      <c r="RGT53" s="467"/>
      <c r="RGU53" s="467"/>
      <c r="RGV53" s="467"/>
      <c r="RGW53" s="467"/>
      <c r="RGX53" s="467"/>
      <c r="RGY53" s="467"/>
      <c r="RGZ53" s="467"/>
      <c r="RHA53" s="467"/>
      <c r="RHB53" s="467"/>
      <c r="RHC53" s="467"/>
      <c r="RHD53" s="467"/>
      <c r="RHE53" s="467"/>
      <c r="RHF53" s="467"/>
      <c r="RHG53" s="467"/>
      <c r="RHH53" s="467"/>
      <c r="RHI53" s="467"/>
      <c r="RHJ53" s="467"/>
      <c r="RHK53" s="467"/>
      <c r="RHL53" s="467"/>
      <c r="RHM53" s="467"/>
      <c r="RHN53" s="467"/>
      <c r="RHO53" s="467"/>
      <c r="RHP53" s="467"/>
      <c r="RHQ53" s="467"/>
      <c r="RHR53" s="467"/>
      <c r="RHS53" s="467"/>
      <c r="RHT53" s="467"/>
      <c r="RHU53" s="467"/>
      <c r="RHV53" s="467"/>
      <c r="RHW53" s="467"/>
      <c r="RHX53" s="467"/>
      <c r="RHY53" s="467"/>
      <c r="RHZ53" s="467"/>
      <c r="RIA53" s="467"/>
      <c r="RIB53" s="467"/>
      <c r="RIC53" s="467"/>
      <c r="RID53" s="467"/>
      <c r="RIE53" s="467"/>
      <c r="RIF53" s="467"/>
      <c r="RIG53" s="467"/>
      <c r="RIH53" s="467"/>
      <c r="RII53" s="467"/>
      <c r="RIJ53" s="467"/>
      <c r="RIK53" s="467"/>
      <c r="RIL53" s="467"/>
      <c r="RIM53" s="467"/>
      <c r="RIN53" s="467"/>
      <c r="RIO53" s="467"/>
      <c r="RIP53" s="467"/>
      <c r="RIQ53" s="467"/>
      <c r="RIR53" s="467"/>
      <c r="RIS53" s="467"/>
      <c r="RIT53" s="467"/>
      <c r="RIU53" s="467"/>
      <c r="RIV53" s="467"/>
      <c r="RIW53" s="467"/>
      <c r="RIX53" s="467"/>
      <c r="RIY53" s="467"/>
      <c r="RIZ53" s="467"/>
      <c r="RJA53" s="467"/>
      <c r="RJB53" s="467"/>
      <c r="RJC53" s="467"/>
      <c r="RJD53" s="467"/>
      <c r="RJE53" s="467"/>
      <c r="RJF53" s="467"/>
      <c r="RJG53" s="467"/>
      <c r="RJH53" s="467"/>
      <c r="RJI53" s="467"/>
      <c r="RJJ53" s="467"/>
      <c r="RJK53" s="467"/>
      <c r="RJL53" s="467"/>
      <c r="RJM53" s="467"/>
      <c r="RJN53" s="467"/>
      <c r="RJO53" s="467"/>
      <c r="RJP53" s="467"/>
      <c r="RJQ53" s="467"/>
      <c r="RJR53" s="467"/>
      <c r="RJS53" s="467"/>
      <c r="RJT53" s="467"/>
      <c r="RJU53" s="467"/>
      <c r="RJV53" s="467"/>
      <c r="RJW53" s="467"/>
      <c r="RJX53" s="467"/>
      <c r="RJY53" s="467"/>
      <c r="RJZ53" s="467"/>
      <c r="RKA53" s="467"/>
      <c r="RKB53" s="467"/>
      <c r="RKC53" s="467"/>
      <c r="RKD53" s="467"/>
      <c r="RKE53" s="467"/>
      <c r="RKF53" s="467"/>
      <c r="RKG53" s="467"/>
      <c r="RKH53" s="467"/>
      <c r="RKI53" s="467"/>
      <c r="RKJ53" s="467"/>
      <c r="RKK53" s="467"/>
      <c r="RKL53" s="467"/>
      <c r="RKM53" s="467"/>
      <c r="RKN53" s="467"/>
      <c r="RKO53" s="467"/>
      <c r="RKP53" s="467"/>
      <c r="RKQ53" s="467"/>
      <c r="RKR53" s="467"/>
      <c r="RKS53" s="467"/>
      <c r="RKT53" s="467"/>
      <c r="RKU53" s="467"/>
      <c r="RKV53" s="467"/>
      <c r="RKW53" s="467"/>
      <c r="RKX53" s="467"/>
      <c r="RKY53" s="467"/>
      <c r="RKZ53" s="467"/>
      <c r="RLA53" s="467"/>
      <c r="RLB53" s="467"/>
      <c r="RLC53" s="467"/>
      <c r="RLD53" s="467"/>
      <c r="RLE53" s="467"/>
      <c r="RLF53" s="467"/>
      <c r="RLG53" s="467"/>
      <c r="RLH53" s="467"/>
      <c r="RLI53" s="467"/>
      <c r="RLJ53" s="467"/>
      <c r="RLK53" s="467"/>
      <c r="RLL53" s="467"/>
      <c r="RLM53" s="467"/>
      <c r="RLN53" s="467"/>
      <c r="RLO53" s="467"/>
      <c r="RLP53" s="467"/>
      <c r="RLQ53" s="467"/>
      <c r="RLR53" s="467"/>
      <c r="RLS53" s="467"/>
      <c r="RLT53" s="467"/>
      <c r="RLU53" s="467"/>
      <c r="RLV53" s="467"/>
      <c r="RLW53" s="467"/>
      <c r="RLX53" s="467"/>
      <c r="RLY53" s="467"/>
      <c r="RLZ53" s="467"/>
      <c r="RMA53" s="467"/>
      <c r="RMB53" s="467"/>
      <c r="RMC53" s="467"/>
      <c r="RMD53" s="467"/>
      <c r="RME53" s="467"/>
      <c r="RMF53" s="467"/>
      <c r="RMG53" s="467"/>
      <c r="RMH53" s="467"/>
      <c r="RMI53" s="467"/>
      <c r="RMJ53" s="467"/>
      <c r="RMK53" s="467"/>
      <c r="RML53" s="467"/>
      <c r="RMM53" s="467"/>
      <c r="RMN53" s="467"/>
      <c r="RMO53" s="467"/>
      <c r="RMP53" s="467"/>
      <c r="RMQ53" s="467"/>
      <c r="RMR53" s="467"/>
      <c r="RMS53" s="467"/>
      <c r="RMT53" s="467"/>
      <c r="RMU53" s="467"/>
      <c r="RMV53" s="467"/>
      <c r="RMW53" s="467"/>
      <c r="RMX53" s="467"/>
      <c r="RMY53" s="467"/>
      <c r="RMZ53" s="467"/>
      <c r="RNA53" s="467"/>
      <c r="RNB53" s="467"/>
      <c r="RNC53" s="467"/>
      <c r="RND53" s="467"/>
      <c r="RNE53" s="467"/>
      <c r="RNF53" s="467"/>
      <c r="RNG53" s="467"/>
      <c r="RNH53" s="467"/>
      <c r="RNI53" s="467"/>
      <c r="RNJ53" s="467"/>
      <c r="RNK53" s="467"/>
      <c r="RNL53" s="467"/>
      <c r="RNM53" s="467"/>
      <c r="RNN53" s="467"/>
      <c r="RNO53" s="467"/>
      <c r="RNP53" s="467"/>
      <c r="RNQ53" s="467"/>
      <c r="RNR53" s="467"/>
      <c r="RNS53" s="467"/>
      <c r="RNT53" s="467"/>
      <c r="RNU53" s="467"/>
      <c r="RNV53" s="467"/>
      <c r="RNW53" s="467"/>
      <c r="RNX53" s="467"/>
      <c r="RNY53" s="467"/>
      <c r="RNZ53" s="467"/>
      <c r="ROA53" s="467"/>
      <c r="ROB53" s="467"/>
      <c r="ROC53" s="467"/>
      <c r="ROD53" s="467"/>
      <c r="ROE53" s="467"/>
      <c r="ROF53" s="467"/>
      <c r="ROG53" s="467"/>
      <c r="ROH53" s="467"/>
      <c r="ROI53" s="467"/>
      <c r="ROJ53" s="467"/>
      <c r="ROK53" s="467"/>
      <c r="ROL53" s="467"/>
      <c r="ROM53" s="467"/>
      <c r="RON53" s="467"/>
      <c r="ROO53" s="467"/>
      <c r="ROP53" s="467"/>
      <c r="ROQ53" s="467"/>
      <c r="ROR53" s="467"/>
      <c r="ROS53" s="467"/>
      <c r="ROT53" s="467"/>
      <c r="ROU53" s="467"/>
      <c r="ROV53" s="467"/>
      <c r="ROW53" s="467"/>
      <c r="ROX53" s="467"/>
      <c r="ROY53" s="467"/>
      <c r="ROZ53" s="467"/>
      <c r="RPA53" s="467"/>
      <c r="RPB53" s="467"/>
      <c r="RPC53" s="467"/>
      <c r="RPD53" s="467"/>
      <c r="RPE53" s="467"/>
      <c r="RPF53" s="467"/>
      <c r="RPG53" s="467"/>
      <c r="RPH53" s="467"/>
      <c r="RPI53" s="467"/>
      <c r="RPJ53" s="467"/>
      <c r="RPK53" s="467"/>
      <c r="RPL53" s="467"/>
      <c r="RPM53" s="467"/>
      <c r="RPN53" s="467"/>
      <c r="RPO53" s="467"/>
      <c r="RPP53" s="467"/>
      <c r="RPQ53" s="467"/>
      <c r="RPR53" s="467"/>
      <c r="RPS53" s="467"/>
      <c r="RPT53" s="467"/>
      <c r="RPU53" s="467"/>
      <c r="RPV53" s="467"/>
      <c r="RPW53" s="467"/>
      <c r="RPX53" s="467"/>
      <c r="RPY53" s="467"/>
      <c r="RPZ53" s="467"/>
      <c r="RQA53" s="467"/>
      <c r="RQB53" s="467"/>
      <c r="RQC53" s="467"/>
      <c r="RQD53" s="467"/>
      <c r="RQE53" s="467"/>
      <c r="RQF53" s="467"/>
      <c r="RQG53" s="467"/>
      <c r="RQH53" s="467"/>
      <c r="RQI53" s="467"/>
      <c r="RQJ53" s="467"/>
      <c r="RQK53" s="467"/>
      <c r="RQL53" s="467"/>
      <c r="RQM53" s="467"/>
      <c r="RQN53" s="467"/>
      <c r="RQO53" s="467"/>
      <c r="RQP53" s="467"/>
      <c r="RQQ53" s="467"/>
      <c r="RQR53" s="467"/>
      <c r="RQS53" s="467"/>
      <c r="RQT53" s="467"/>
      <c r="RQU53" s="467"/>
      <c r="RQV53" s="467"/>
      <c r="RQW53" s="467"/>
      <c r="RQX53" s="467"/>
      <c r="RQY53" s="467"/>
      <c r="RQZ53" s="467"/>
      <c r="RRA53" s="467"/>
      <c r="RRB53" s="467"/>
      <c r="RRC53" s="467"/>
      <c r="RRD53" s="467"/>
      <c r="RRE53" s="467"/>
      <c r="RRF53" s="467"/>
      <c r="RRG53" s="467"/>
      <c r="RRH53" s="467"/>
      <c r="RRI53" s="467"/>
      <c r="RRJ53" s="467"/>
      <c r="RRK53" s="467"/>
      <c r="RRL53" s="467"/>
      <c r="RRM53" s="467"/>
      <c r="RRN53" s="467"/>
      <c r="RRO53" s="467"/>
      <c r="RRP53" s="467"/>
      <c r="RRQ53" s="467"/>
      <c r="RRR53" s="467"/>
      <c r="RRS53" s="467"/>
      <c r="RRT53" s="467"/>
      <c r="RRU53" s="467"/>
      <c r="RRV53" s="467"/>
      <c r="RRW53" s="467"/>
      <c r="RRX53" s="467"/>
      <c r="RRY53" s="467"/>
      <c r="RRZ53" s="467"/>
      <c r="RSA53" s="467"/>
      <c r="RSB53" s="467"/>
      <c r="RSC53" s="467"/>
      <c r="RSD53" s="467"/>
      <c r="RSE53" s="467"/>
      <c r="RSF53" s="467"/>
      <c r="RSG53" s="467"/>
      <c r="RSH53" s="467"/>
      <c r="RSI53" s="467"/>
      <c r="RSJ53" s="467"/>
      <c r="RSK53" s="467"/>
      <c r="RSL53" s="467"/>
      <c r="RSM53" s="467"/>
      <c r="RSN53" s="467"/>
      <c r="RSO53" s="467"/>
      <c r="RSP53" s="467"/>
      <c r="RSQ53" s="467"/>
      <c r="RSR53" s="467"/>
      <c r="RSS53" s="467"/>
      <c r="RST53" s="467"/>
      <c r="RSU53" s="467"/>
      <c r="RSV53" s="467"/>
      <c r="RSW53" s="467"/>
      <c r="RSX53" s="467"/>
      <c r="RSY53" s="467"/>
      <c r="RSZ53" s="467"/>
      <c r="RTA53" s="467"/>
      <c r="RTB53" s="467"/>
      <c r="RTC53" s="467"/>
      <c r="RTD53" s="467"/>
      <c r="RTE53" s="467"/>
      <c r="RTF53" s="467"/>
      <c r="RTG53" s="467"/>
      <c r="RTH53" s="467"/>
      <c r="RTI53" s="467"/>
      <c r="RTJ53" s="467"/>
      <c r="RTK53" s="467"/>
      <c r="RTL53" s="467"/>
      <c r="RTM53" s="467"/>
      <c r="RTN53" s="467"/>
      <c r="RTO53" s="467"/>
      <c r="RTP53" s="467"/>
      <c r="RTQ53" s="467"/>
      <c r="RTR53" s="467"/>
      <c r="RTS53" s="467"/>
      <c r="RTT53" s="467"/>
      <c r="RTU53" s="467"/>
      <c r="RTV53" s="467"/>
      <c r="RTW53" s="467"/>
      <c r="RTX53" s="467"/>
      <c r="RTY53" s="467"/>
      <c r="RTZ53" s="467"/>
      <c r="RUA53" s="467"/>
      <c r="RUB53" s="467"/>
      <c r="RUC53" s="467"/>
      <c r="RUD53" s="467"/>
      <c r="RUE53" s="467"/>
      <c r="RUF53" s="467"/>
      <c r="RUG53" s="467"/>
      <c r="RUH53" s="467"/>
      <c r="RUI53" s="467"/>
      <c r="RUJ53" s="467"/>
      <c r="RUK53" s="467"/>
      <c r="RUL53" s="467"/>
      <c r="RUM53" s="467"/>
      <c r="RUN53" s="467"/>
      <c r="RUO53" s="467"/>
      <c r="RUP53" s="467"/>
      <c r="RUQ53" s="467"/>
      <c r="RUR53" s="467"/>
      <c r="RUS53" s="467"/>
      <c r="RUT53" s="467"/>
      <c r="RUU53" s="467"/>
      <c r="RUV53" s="467"/>
      <c r="RUW53" s="467"/>
      <c r="RUX53" s="467"/>
      <c r="RUY53" s="467"/>
      <c r="RUZ53" s="467"/>
      <c r="RVA53" s="467"/>
      <c r="RVB53" s="467"/>
      <c r="RVC53" s="467"/>
      <c r="RVD53" s="467"/>
      <c r="RVE53" s="467"/>
      <c r="RVF53" s="467"/>
      <c r="RVG53" s="467"/>
      <c r="RVH53" s="467"/>
      <c r="RVI53" s="467"/>
      <c r="RVJ53" s="467"/>
      <c r="RVK53" s="467"/>
      <c r="RVL53" s="467"/>
      <c r="RVM53" s="467"/>
      <c r="RVN53" s="467"/>
      <c r="RVO53" s="467"/>
      <c r="RVP53" s="467"/>
      <c r="RVQ53" s="467"/>
      <c r="RVR53" s="467"/>
      <c r="RVS53" s="467"/>
      <c r="RVT53" s="467"/>
      <c r="RVU53" s="467"/>
      <c r="RVV53" s="467"/>
      <c r="RVW53" s="467"/>
      <c r="RVX53" s="467"/>
      <c r="RVY53" s="467"/>
      <c r="RVZ53" s="467"/>
      <c r="RWA53" s="467"/>
      <c r="RWB53" s="467"/>
      <c r="RWC53" s="467"/>
      <c r="RWD53" s="467"/>
      <c r="RWE53" s="467"/>
      <c r="RWF53" s="467"/>
      <c r="RWG53" s="467"/>
      <c r="RWH53" s="467"/>
      <c r="RWI53" s="467"/>
      <c r="RWJ53" s="467"/>
      <c r="RWK53" s="467"/>
      <c r="RWL53" s="467"/>
      <c r="RWM53" s="467"/>
      <c r="RWN53" s="467"/>
      <c r="RWO53" s="467"/>
      <c r="RWP53" s="467"/>
      <c r="RWQ53" s="467"/>
      <c r="RWR53" s="467"/>
      <c r="RWS53" s="467"/>
      <c r="RWT53" s="467"/>
      <c r="RWU53" s="467"/>
      <c r="RWV53" s="467"/>
      <c r="RWW53" s="467"/>
      <c r="RWX53" s="467"/>
      <c r="RWY53" s="467"/>
      <c r="RWZ53" s="467"/>
      <c r="RXA53" s="467"/>
      <c r="RXB53" s="467"/>
      <c r="RXC53" s="467"/>
      <c r="RXD53" s="467"/>
      <c r="RXE53" s="467"/>
      <c r="RXF53" s="467"/>
      <c r="RXG53" s="467"/>
      <c r="RXH53" s="467"/>
      <c r="RXI53" s="467"/>
      <c r="RXJ53" s="467"/>
      <c r="RXK53" s="467"/>
      <c r="RXL53" s="467"/>
      <c r="RXM53" s="467"/>
      <c r="RXN53" s="467"/>
      <c r="RXO53" s="467"/>
      <c r="RXP53" s="467"/>
      <c r="RXQ53" s="467"/>
      <c r="RXR53" s="467"/>
      <c r="RXS53" s="467"/>
      <c r="RXT53" s="467"/>
      <c r="RXU53" s="467"/>
      <c r="RXV53" s="467"/>
      <c r="RXW53" s="467"/>
      <c r="RXX53" s="467"/>
      <c r="RXY53" s="467"/>
      <c r="RXZ53" s="467"/>
      <c r="RYA53" s="467"/>
      <c r="RYB53" s="467"/>
      <c r="RYC53" s="467"/>
      <c r="RYD53" s="467"/>
      <c r="RYE53" s="467"/>
      <c r="RYF53" s="467"/>
      <c r="RYG53" s="467"/>
      <c r="RYH53" s="467"/>
      <c r="RYI53" s="467"/>
      <c r="RYJ53" s="467"/>
      <c r="RYK53" s="467"/>
      <c r="RYL53" s="467"/>
      <c r="RYM53" s="467"/>
      <c r="RYN53" s="467"/>
      <c r="RYO53" s="467"/>
      <c r="RYP53" s="467"/>
      <c r="RYQ53" s="467"/>
      <c r="RYR53" s="467"/>
      <c r="RYS53" s="467"/>
      <c r="RYT53" s="467"/>
      <c r="RYU53" s="467"/>
      <c r="RYV53" s="467"/>
      <c r="RYW53" s="467"/>
      <c r="RYX53" s="467"/>
      <c r="RYY53" s="467"/>
      <c r="RYZ53" s="467"/>
      <c r="RZA53" s="467"/>
      <c r="RZB53" s="467"/>
      <c r="RZC53" s="467"/>
      <c r="RZD53" s="467"/>
      <c r="RZE53" s="467"/>
      <c r="RZF53" s="467"/>
      <c r="RZG53" s="467"/>
      <c r="RZH53" s="467"/>
      <c r="RZI53" s="467"/>
      <c r="RZJ53" s="467"/>
      <c r="RZK53" s="467"/>
      <c r="RZL53" s="467"/>
      <c r="RZM53" s="467"/>
      <c r="RZN53" s="467"/>
      <c r="RZO53" s="467"/>
      <c r="RZP53" s="467"/>
      <c r="RZQ53" s="467"/>
      <c r="RZR53" s="467"/>
      <c r="RZS53" s="467"/>
      <c r="RZT53" s="467"/>
      <c r="RZU53" s="467"/>
      <c r="RZV53" s="467"/>
      <c r="RZW53" s="467"/>
      <c r="RZX53" s="467"/>
      <c r="RZY53" s="467"/>
      <c r="RZZ53" s="467"/>
      <c r="SAA53" s="467"/>
      <c r="SAB53" s="467"/>
      <c r="SAC53" s="467"/>
      <c r="SAD53" s="467"/>
      <c r="SAE53" s="467"/>
      <c r="SAF53" s="467"/>
      <c r="SAG53" s="467"/>
      <c r="SAH53" s="467"/>
      <c r="SAI53" s="467"/>
      <c r="SAJ53" s="467"/>
      <c r="SAK53" s="467"/>
      <c r="SAL53" s="467"/>
      <c r="SAM53" s="467"/>
      <c r="SAN53" s="467"/>
      <c r="SAO53" s="467"/>
      <c r="SAP53" s="467"/>
      <c r="SAQ53" s="467"/>
      <c r="SAR53" s="467"/>
      <c r="SAS53" s="467"/>
      <c r="SAT53" s="467"/>
      <c r="SAU53" s="467"/>
      <c r="SAV53" s="467"/>
      <c r="SAW53" s="467"/>
      <c r="SAX53" s="467"/>
      <c r="SAY53" s="467"/>
      <c r="SAZ53" s="467"/>
      <c r="SBA53" s="467"/>
      <c r="SBB53" s="467"/>
      <c r="SBC53" s="467"/>
      <c r="SBD53" s="467"/>
      <c r="SBE53" s="467"/>
      <c r="SBF53" s="467"/>
      <c r="SBG53" s="467"/>
      <c r="SBH53" s="467"/>
      <c r="SBI53" s="467"/>
      <c r="SBJ53" s="467"/>
      <c r="SBK53" s="467"/>
      <c r="SBL53" s="467"/>
      <c r="SBM53" s="467"/>
      <c r="SBN53" s="467"/>
      <c r="SBO53" s="467"/>
      <c r="SBP53" s="467"/>
      <c r="SBQ53" s="467"/>
      <c r="SBR53" s="467"/>
      <c r="SBS53" s="467"/>
      <c r="SBT53" s="467"/>
      <c r="SBU53" s="467"/>
      <c r="SBV53" s="467"/>
      <c r="SBW53" s="467"/>
      <c r="SBX53" s="467"/>
      <c r="SBY53" s="467"/>
      <c r="SBZ53" s="467"/>
      <c r="SCA53" s="467"/>
      <c r="SCB53" s="467"/>
      <c r="SCC53" s="467"/>
      <c r="SCD53" s="467"/>
      <c r="SCE53" s="467"/>
      <c r="SCF53" s="467"/>
      <c r="SCG53" s="467"/>
      <c r="SCH53" s="467"/>
      <c r="SCI53" s="467"/>
      <c r="SCJ53" s="467"/>
      <c r="SCK53" s="467"/>
      <c r="SCL53" s="467"/>
      <c r="SCM53" s="467"/>
      <c r="SCN53" s="467"/>
      <c r="SCO53" s="467"/>
      <c r="SCP53" s="467"/>
      <c r="SCQ53" s="467"/>
      <c r="SCR53" s="467"/>
      <c r="SCS53" s="467"/>
      <c r="SCT53" s="467"/>
      <c r="SCU53" s="467"/>
      <c r="SCV53" s="467"/>
      <c r="SCW53" s="467"/>
      <c r="SCX53" s="467"/>
      <c r="SCY53" s="467"/>
      <c r="SCZ53" s="467"/>
      <c r="SDA53" s="467"/>
      <c r="SDB53" s="467"/>
      <c r="SDC53" s="467"/>
      <c r="SDD53" s="467"/>
      <c r="SDE53" s="467"/>
      <c r="SDF53" s="467"/>
      <c r="SDG53" s="467"/>
      <c r="SDH53" s="467"/>
      <c r="SDI53" s="467"/>
      <c r="SDJ53" s="467"/>
      <c r="SDK53" s="467"/>
      <c r="SDL53" s="467"/>
      <c r="SDM53" s="467"/>
      <c r="SDN53" s="467"/>
      <c r="SDO53" s="467"/>
      <c r="SDP53" s="467"/>
      <c r="SDQ53" s="467"/>
      <c r="SDR53" s="467"/>
      <c r="SDS53" s="467"/>
      <c r="SDT53" s="467"/>
      <c r="SDU53" s="467"/>
      <c r="SDV53" s="467"/>
      <c r="SDW53" s="467"/>
      <c r="SDX53" s="467"/>
      <c r="SDY53" s="467"/>
      <c r="SDZ53" s="467"/>
      <c r="SEA53" s="467"/>
      <c r="SEB53" s="467"/>
      <c r="SEC53" s="467"/>
      <c r="SED53" s="467"/>
      <c r="SEE53" s="467"/>
      <c r="SEF53" s="467"/>
      <c r="SEG53" s="467"/>
      <c r="SEH53" s="467"/>
      <c r="SEI53" s="467"/>
      <c r="SEJ53" s="467"/>
      <c r="SEK53" s="467"/>
      <c r="SEL53" s="467"/>
      <c r="SEM53" s="467"/>
      <c r="SEN53" s="467"/>
      <c r="SEO53" s="467"/>
      <c r="SEP53" s="467"/>
      <c r="SEQ53" s="467"/>
      <c r="SER53" s="467"/>
      <c r="SES53" s="467"/>
      <c r="SET53" s="467"/>
      <c r="SEU53" s="467"/>
      <c r="SEV53" s="467"/>
      <c r="SEW53" s="467"/>
      <c r="SEX53" s="467"/>
      <c r="SEY53" s="467"/>
      <c r="SEZ53" s="467"/>
      <c r="SFA53" s="467"/>
      <c r="SFB53" s="467"/>
      <c r="SFC53" s="467"/>
      <c r="SFD53" s="467"/>
      <c r="SFE53" s="467"/>
      <c r="SFF53" s="467"/>
      <c r="SFG53" s="467"/>
      <c r="SFH53" s="467"/>
      <c r="SFI53" s="467"/>
      <c r="SFJ53" s="467"/>
      <c r="SFK53" s="467"/>
      <c r="SFL53" s="467"/>
      <c r="SFM53" s="467"/>
      <c r="SFN53" s="467"/>
      <c r="SFO53" s="467"/>
      <c r="SFP53" s="467"/>
      <c r="SFQ53" s="467"/>
      <c r="SFR53" s="467"/>
      <c r="SFS53" s="467"/>
      <c r="SFT53" s="467"/>
      <c r="SFU53" s="467"/>
      <c r="SFV53" s="467"/>
      <c r="SFW53" s="467"/>
      <c r="SFX53" s="467"/>
      <c r="SFY53" s="467"/>
      <c r="SFZ53" s="467"/>
      <c r="SGA53" s="467"/>
      <c r="SGB53" s="467"/>
      <c r="SGC53" s="467"/>
      <c r="SGD53" s="467"/>
      <c r="SGE53" s="467"/>
      <c r="SGF53" s="467"/>
      <c r="SGG53" s="467"/>
      <c r="SGH53" s="467"/>
      <c r="SGI53" s="467"/>
      <c r="SGJ53" s="467"/>
      <c r="SGK53" s="467"/>
      <c r="SGL53" s="467"/>
      <c r="SGM53" s="467"/>
      <c r="SGN53" s="467"/>
      <c r="SGO53" s="467"/>
      <c r="SGP53" s="467"/>
      <c r="SGQ53" s="467"/>
      <c r="SGR53" s="467"/>
      <c r="SGS53" s="467"/>
      <c r="SGT53" s="467"/>
      <c r="SGU53" s="467"/>
      <c r="SGV53" s="467"/>
      <c r="SGW53" s="467"/>
      <c r="SGX53" s="467"/>
      <c r="SGY53" s="467"/>
      <c r="SGZ53" s="467"/>
      <c r="SHA53" s="467"/>
      <c r="SHB53" s="467"/>
      <c r="SHC53" s="467"/>
      <c r="SHD53" s="467"/>
      <c r="SHE53" s="467"/>
      <c r="SHF53" s="467"/>
      <c r="SHG53" s="467"/>
      <c r="SHH53" s="467"/>
      <c r="SHI53" s="467"/>
      <c r="SHJ53" s="467"/>
      <c r="SHK53" s="467"/>
      <c r="SHL53" s="467"/>
      <c r="SHM53" s="467"/>
      <c r="SHN53" s="467"/>
      <c r="SHO53" s="467"/>
      <c r="SHP53" s="467"/>
      <c r="SHQ53" s="467"/>
      <c r="SHR53" s="467"/>
      <c r="SHS53" s="467"/>
      <c r="SHT53" s="467"/>
      <c r="SHU53" s="467"/>
      <c r="SHV53" s="467"/>
      <c r="SHW53" s="467"/>
      <c r="SHX53" s="467"/>
      <c r="SHY53" s="467"/>
      <c r="SHZ53" s="467"/>
      <c r="SIA53" s="467"/>
      <c r="SIB53" s="467"/>
      <c r="SIC53" s="467"/>
      <c r="SID53" s="467"/>
      <c r="SIE53" s="467"/>
      <c r="SIF53" s="467"/>
      <c r="SIG53" s="467"/>
      <c r="SIH53" s="467"/>
      <c r="SII53" s="467"/>
      <c r="SIJ53" s="467"/>
      <c r="SIK53" s="467"/>
      <c r="SIL53" s="467"/>
      <c r="SIM53" s="467"/>
      <c r="SIN53" s="467"/>
      <c r="SIO53" s="467"/>
      <c r="SIP53" s="467"/>
      <c r="SIQ53" s="467"/>
      <c r="SIR53" s="467"/>
      <c r="SIS53" s="467"/>
      <c r="SIT53" s="467"/>
      <c r="SIU53" s="467"/>
      <c r="SIV53" s="467"/>
      <c r="SIW53" s="467"/>
      <c r="SIX53" s="467"/>
      <c r="SIY53" s="467"/>
      <c r="SIZ53" s="467"/>
      <c r="SJA53" s="467"/>
      <c r="SJB53" s="467"/>
      <c r="SJC53" s="467"/>
      <c r="SJD53" s="467"/>
      <c r="SJE53" s="467"/>
      <c r="SJF53" s="467"/>
      <c r="SJG53" s="467"/>
      <c r="SJH53" s="467"/>
      <c r="SJI53" s="467"/>
      <c r="SJJ53" s="467"/>
      <c r="SJK53" s="467"/>
      <c r="SJL53" s="467"/>
      <c r="SJM53" s="467"/>
      <c r="SJN53" s="467"/>
      <c r="SJO53" s="467"/>
      <c r="SJP53" s="467"/>
      <c r="SJQ53" s="467"/>
      <c r="SJR53" s="467"/>
      <c r="SJS53" s="467"/>
      <c r="SJT53" s="467"/>
      <c r="SJU53" s="467"/>
      <c r="SJV53" s="467"/>
      <c r="SJW53" s="467"/>
      <c r="SJX53" s="467"/>
      <c r="SJY53" s="467"/>
      <c r="SJZ53" s="467"/>
      <c r="SKA53" s="467"/>
      <c r="SKB53" s="467"/>
      <c r="SKC53" s="467"/>
      <c r="SKD53" s="467"/>
      <c r="SKE53" s="467"/>
      <c r="SKF53" s="467"/>
      <c r="SKG53" s="467"/>
      <c r="SKH53" s="467"/>
      <c r="SKI53" s="467"/>
      <c r="SKJ53" s="467"/>
      <c r="SKK53" s="467"/>
      <c r="SKL53" s="467"/>
      <c r="SKM53" s="467"/>
      <c r="SKN53" s="467"/>
      <c r="SKO53" s="467"/>
      <c r="SKP53" s="467"/>
      <c r="SKQ53" s="467"/>
      <c r="SKR53" s="467"/>
      <c r="SKS53" s="467"/>
      <c r="SKT53" s="467"/>
      <c r="SKU53" s="467"/>
      <c r="SKV53" s="467"/>
      <c r="SKW53" s="467"/>
      <c r="SKX53" s="467"/>
      <c r="SKY53" s="467"/>
      <c r="SKZ53" s="467"/>
      <c r="SLA53" s="467"/>
      <c r="SLB53" s="467"/>
      <c r="SLC53" s="467"/>
      <c r="SLD53" s="467"/>
      <c r="SLE53" s="467"/>
      <c r="SLF53" s="467"/>
      <c r="SLG53" s="467"/>
      <c r="SLH53" s="467"/>
      <c r="SLI53" s="467"/>
      <c r="SLJ53" s="467"/>
      <c r="SLK53" s="467"/>
      <c r="SLL53" s="467"/>
      <c r="SLM53" s="467"/>
      <c r="SLN53" s="467"/>
      <c r="SLO53" s="467"/>
      <c r="SLP53" s="467"/>
      <c r="SLQ53" s="467"/>
      <c r="SLR53" s="467"/>
      <c r="SLS53" s="467"/>
      <c r="SLT53" s="467"/>
      <c r="SLU53" s="467"/>
      <c r="SLV53" s="467"/>
      <c r="SLW53" s="467"/>
      <c r="SLX53" s="467"/>
      <c r="SLY53" s="467"/>
      <c r="SLZ53" s="467"/>
      <c r="SMA53" s="467"/>
      <c r="SMB53" s="467"/>
      <c r="SMC53" s="467"/>
      <c r="SMD53" s="467"/>
      <c r="SME53" s="467"/>
      <c r="SMF53" s="467"/>
      <c r="SMG53" s="467"/>
      <c r="SMH53" s="467"/>
      <c r="SMI53" s="467"/>
      <c r="SMJ53" s="467"/>
      <c r="SMK53" s="467"/>
      <c r="SML53" s="467"/>
      <c r="SMM53" s="467"/>
      <c r="SMN53" s="467"/>
      <c r="SMO53" s="467"/>
      <c r="SMP53" s="467"/>
      <c r="SMQ53" s="467"/>
      <c r="SMR53" s="467"/>
      <c r="SMS53" s="467"/>
      <c r="SMT53" s="467"/>
      <c r="SMU53" s="467"/>
      <c r="SMV53" s="467"/>
      <c r="SMW53" s="467"/>
      <c r="SMX53" s="467"/>
      <c r="SMY53" s="467"/>
      <c r="SMZ53" s="467"/>
      <c r="SNA53" s="467"/>
      <c r="SNB53" s="467"/>
      <c r="SNC53" s="467"/>
      <c r="SND53" s="467"/>
      <c r="SNE53" s="467"/>
      <c r="SNF53" s="467"/>
      <c r="SNG53" s="467"/>
      <c r="SNH53" s="467"/>
      <c r="SNI53" s="467"/>
      <c r="SNJ53" s="467"/>
      <c r="SNK53" s="467"/>
      <c r="SNL53" s="467"/>
      <c r="SNM53" s="467"/>
      <c r="SNN53" s="467"/>
      <c r="SNO53" s="467"/>
      <c r="SNP53" s="467"/>
      <c r="SNQ53" s="467"/>
      <c r="SNR53" s="467"/>
      <c r="SNS53" s="467"/>
      <c r="SNT53" s="467"/>
      <c r="SNU53" s="467"/>
      <c r="SNV53" s="467"/>
      <c r="SNW53" s="467"/>
      <c r="SNX53" s="467"/>
      <c r="SNY53" s="467"/>
      <c r="SNZ53" s="467"/>
      <c r="SOA53" s="467"/>
      <c r="SOB53" s="467"/>
      <c r="SOC53" s="467"/>
      <c r="SOD53" s="467"/>
      <c r="SOE53" s="467"/>
      <c r="SOF53" s="467"/>
      <c r="SOG53" s="467"/>
      <c r="SOH53" s="467"/>
      <c r="SOI53" s="467"/>
      <c r="SOJ53" s="467"/>
      <c r="SOK53" s="467"/>
      <c r="SOL53" s="467"/>
      <c r="SOM53" s="467"/>
      <c r="SON53" s="467"/>
      <c r="SOO53" s="467"/>
      <c r="SOP53" s="467"/>
      <c r="SOQ53" s="467"/>
      <c r="SOR53" s="467"/>
      <c r="SOS53" s="467"/>
      <c r="SOT53" s="467"/>
      <c r="SOU53" s="467"/>
      <c r="SOV53" s="467"/>
      <c r="SOW53" s="467"/>
      <c r="SOX53" s="467"/>
      <c r="SOY53" s="467"/>
      <c r="SOZ53" s="467"/>
      <c r="SPA53" s="467"/>
      <c r="SPB53" s="467"/>
      <c r="SPC53" s="467"/>
      <c r="SPD53" s="467"/>
      <c r="SPE53" s="467"/>
      <c r="SPF53" s="467"/>
      <c r="SPG53" s="467"/>
      <c r="SPH53" s="467"/>
      <c r="SPI53" s="467"/>
      <c r="SPJ53" s="467"/>
      <c r="SPK53" s="467"/>
      <c r="SPL53" s="467"/>
      <c r="SPM53" s="467"/>
      <c r="SPN53" s="467"/>
      <c r="SPO53" s="467"/>
      <c r="SPP53" s="467"/>
      <c r="SPQ53" s="467"/>
      <c r="SPR53" s="467"/>
      <c r="SPS53" s="467"/>
      <c r="SPT53" s="467"/>
      <c r="SPU53" s="467"/>
      <c r="SPV53" s="467"/>
      <c r="SPW53" s="467"/>
      <c r="SPX53" s="467"/>
      <c r="SPY53" s="467"/>
      <c r="SPZ53" s="467"/>
      <c r="SQA53" s="467"/>
      <c r="SQB53" s="467"/>
      <c r="SQC53" s="467"/>
      <c r="SQD53" s="467"/>
      <c r="SQE53" s="467"/>
      <c r="SQF53" s="467"/>
      <c r="SQG53" s="467"/>
      <c r="SQH53" s="467"/>
      <c r="SQI53" s="467"/>
      <c r="SQJ53" s="467"/>
      <c r="SQK53" s="467"/>
      <c r="SQL53" s="467"/>
      <c r="SQM53" s="467"/>
      <c r="SQN53" s="467"/>
      <c r="SQO53" s="467"/>
      <c r="SQP53" s="467"/>
      <c r="SQQ53" s="467"/>
      <c r="SQR53" s="467"/>
      <c r="SQS53" s="467"/>
      <c r="SQT53" s="467"/>
      <c r="SQU53" s="467"/>
      <c r="SQV53" s="467"/>
      <c r="SQW53" s="467"/>
      <c r="SQX53" s="467"/>
      <c r="SQY53" s="467"/>
      <c r="SQZ53" s="467"/>
      <c r="SRA53" s="467"/>
      <c r="SRB53" s="467"/>
      <c r="SRC53" s="467"/>
      <c r="SRD53" s="467"/>
      <c r="SRE53" s="467"/>
      <c r="SRF53" s="467"/>
      <c r="SRG53" s="467"/>
      <c r="SRH53" s="467"/>
      <c r="SRI53" s="467"/>
      <c r="SRJ53" s="467"/>
      <c r="SRK53" s="467"/>
      <c r="SRL53" s="467"/>
      <c r="SRM53" s="467"/>
      <c r="SRN53" s="467"/>
      <c r="SRO53" s="467"/>
      <c r="SRP53" s="467"/>
      <c r="SRQ53" s="467"/>
      <c r="SRR53" s="467"/>
      <c r="SRS53" s="467"/>
      <c r="SRT53" s="467"/>
      <c r="SRU53" s="467"/>
      <c r="SRV53" s="467"/>
      <c r="SRW53" s="467"/>
      <c r="SRX53" s="467"/>
      <c r="SRY53" s="467"/>
      <c r="SRZ53" s="467"/>
      <c r="SSA53" s="467"/>
      <c r="SSB53" s="467"/>
      <c r="SSC53" s="467"/>
      <c r="SSD53" s="467"/>
      <c r="SSE53" s="467"/>
      <c r="SSF53" s="467"/>
      <c r="SSG53" s="467"/>
      <c r="SSH53" s="467"/>
      <c r="SSI53" s="467"/>
      <c r="SSJ53" s="467"/>
      <c r="SSK53" s="467"/>
      <c r="SSL53" s="467"/>
      <c r="SSM53" s="467"/>
      <c r="SSN53" s="467"/>
      <c r="SSO53" s="467"/>
      <c r="SSP53" s="467"/>
      <c r="SSQ53" s="467"/>
      <c r="SSR53" s="467"/>
      <c r="SSS53" s="467"/>
      <c r="SST53" s="467"/>
      <c r="SSU53" s="467"/>
      <c r="SSV53" s="467"/>
      <c r="SSW53" s="467"/>
      <c r="SSX53" s="467"/>
      <c r="SSY53" s="467"/>
      <c r="SSZ53" s="467"/>
      <c r="STA53" s="467"/>
      <c r="STB53" s="467"/>
      <c r="STC53" s="467"/>
      <c r="STD53" s="467"/>
      <c r="STE53" s="467"/>
      <c r="STF53" s="467"/>
      <c r="STG53" s="467"/>
      <c r="STH53" s="467"/>
      <c r="STI53" s="467"/>
      <c r="STJ53" s="467"/>
      <c r="STK53" s="467"/>
      <c r="STL53" s="467"/>
      <c r="STM53" s="467"/>
      <c r="STN53" s="467"/>
      <c r="STO53" s="467"/>
      <c r="STP53" s="467"/>
      <c r="STQ53" s="467"/>
      <c r="STR53" s="467"/>
      <c r="STS53" s="467"/>
      <c r="STT53" s="467"/>
      <c r="STU53" s="467"/>
      <c r="STV53" s="467"/>
      <c r="STW53" s="467"/>
      <c r="STX53" s="467"/>
      <c r="STY53" s="467"/>
      <c r="STZ53" s="467"/>
      <c r="SUA53" s="467"/>
      <c r="SUB53" s="467"/>
      <c r="SUC53" s="467"/>
      <c r="SUD53" s="467"/>
      <c r="SUE53" s="467"/>
      <c r="SUF53" s="467"/>
      <c r="SUG53" s="467"/>
      <c r="SUH53" s="467"/>
      <c r="SUI53" s="467"/>
      <c r="SUJ53" s="467"/>
      <c r="SUK53" s="467"/>
      <c r="SUL53" s="467"/>
      <c r="SUM53" s="467"/>
      <c r="SUN53" s="467"/>
      <c r="SUO53" s="467"/>
      <c r="SUP53" s="467"/>
      <c r="SUQ53" s="467"/>
      <c r="SUR53" s="467"/>
      <c r="SUS53" s="467"/>
      <c r="SUT53" s="467"/>
      <c r="SUU53" s="467"/>
      <c r="SUV53" s="467"/>
      <c r="SUW53" s="467"/>
      <c r="SUX53" s="467"/>
      <c r="SUY53" s="467"/>
      <c r="SUZ53" s="467"/>
      <c r="SVA53" s="467"/>
      <c r="SVB53" s="467"/>
      <c r="SVC53" s="467"/>
      <c r="SVD53" s="467"/>
      <c r="SVE53" s="467"/>
      <c r="SVF53" s="467"/>
      <c r="SVG53" s="467"/>
      <c r="SVH53" s="467"/>
      <c r="SVI53" s="467"/>
      <c r="SVJ53" s="467"/>
      <c r="SVK53" s="467"/>
      <c r="SVL53" s="467"/>
      <c r="SVM53" s="467"/>
      <c r="SVN53" s="467"/>
      <c r="SVO53" s="467"/>
      <c r="SVP53" s="467"/>
      <c r="SVQ53" s="467"/>
      <c r="SVR53" s="467"/>
      <c r="SVS53" s="467"/>
      <c r="SVT53" s="467"/>
      <c r="SVU53" s="467"/>
      <c r="SVV53" s="467"/>
      <c r="SVW53" s="467"/>
      <c r="SVX53" s="467"/>
      <c r="SVY53" s="467"/>
      <c r="SVZ53" s="467"/>
      <c r="SWA53" s="467"/>
      <c r="SWB53" s="467"/>
      <c r="SWC53" s="467"/>
      <c r="SWD53" s="467"/>
      <c r="SWE53" s="467"/>
      <c r="SWF53" s="467"/>
      <c r="SWG53" s="467"/>
      <c r="SWH53" s="467"/>
      <c r="SWI53" s="467"/>
      <c r="SWJ53" s="467"/>
      <c r="SWK53" s="467"/>
      <c r="SWL53" s="467"/>
      <c r="SWM53" s="467"/>
      <c r="SWN53" s="467"/>
      <c r="SWO53" s="467"/>
      <c r="SWP53" s="467"/>
      <c r="SWQ53" s="467"/>
      <c r="SWR53" s="467"/>
      <c r="SWS53" s="467"/>
      <c r="SWT53" s="467"/>
      <c r="SWU53" s="467"/>
      <c r="SWV53" s="467"/>
      <c r="SWW53" s="467"/>
      <c r="SWX53" s="467"/>
      <c r="SWY53" s="467"/>
      <c r="SWZ53" s="467"/>
      <c r="SXA53" s="467"/>
      <c r="SXB53" s="467"/>
      <c r="SXC53" s="467"/>
      <c r="SXD53" s="467"/>
      <c r="SXE53" s="467"/>
      <c r="SXF53" s="467"/>
      <c r="SXG53" s="467"/>
      <c r="SXH53" s="467"/>
      <c r="SXI53" s="467"/>
      <c r="SXJ53" s="467"/>
      <c r="SXK53" s="467"/>
      <c r="SXL53" s="467"/>
      <c r="SXM53" s="467"/>
      <c r="SXN53" s="467"/>
      <c r="SXO53" s="467"/>
      <c r="SXP53" s="467"/>
      <c r="SXQ53" s="467"/>
      <c r="SXR53" s="467"/>
      <c r="SXS53" s="467"/>
      <c r="SXT53" s="467"/>
      <c r="SXU53" s="467"/>
      <c r="SXV53" s="467"/>
      <c r="SXW53" s="467"/>
      <c r="SXX53" s="467"/>
      <c r="SXY53" s="467"/>
      <c r="SXZ53" s="467"/>
      <c r="SYA53" s="467"/>
      <c r="SYB53" s="467"/>
      <c r="SYC53" s="467"/>
      <c r="SYD53" s="467"/>
      <c r="SYE53" s="467"/>
      <c r="SYF53" s="467"/>
      <c r="SYG53" s="467"/>
      <c r="SYH53" s="467"/>
      <c r="SYI53" s="467"/>
      <c r="SYJ53" s="467"/>
      <c r="SYK53" s="467"/>
      <c r="SYL53" s="467"/>
      <c r="SYM53" s="467"/>
      <c r="SYN53" s="467"/>
      <c r="SYO53" s="467"/>
      <c r="SYP53" s="467"/>
      <c r="SYQ53" s="467"/>
      <c r="SYR53" s="467"/>
      <c r="SYS53" s="467"/>
      <c r="SYT53" s="467"/>
      <c r="SYU53" s="467"/>
      <c r="SYV53" s="467"/>
      <c r="SYW53" s="467"/>
      <c r="SYX53" s="467"/>
      <c r="SYY53" s="467"/>
      <c r="SYZ53" s="467"/>
      <c r="SZA53" s="467"/>
      <c r="SZB53" s="467"/>
      <c r="SZC53" s="467"/>
      <c r="SZD53" s="467"/>
      <c r="SZE53" s="467"/>
      <c r="SZF53" s="467"/>
      <c r="SZG53" s="467"/>
      <c r="SZH53" s="467"/>
      <c r="SZI53" s="467"/>
      <c r="SZJ53" s="467"/>
      <c r="SZK53" s="467"/>
      <c r="SZL53" s="467"/>
      <c r="SZM53" s="467"/>
      <c r="SZN53" s="467"/>
      <c r="SZO53" s="467"/>
      <c r="SZP53" s="467"/>
      <c r="SZQ53" s="467"/>
      <c r="SZR53" s="467"/>
      <c r="SZS53" s="467"/>
      <c r="SZT53" s="467"/>
      <c r="SZU53" s="467"/>
      <c r="SZV53" s="467"/>
      <c r="SZW53" s="467"/>
      <c r="SZX53" s="467"/>
      <c r="SZY53" s="467"/>
      <c r="SZZ53" s="467"/>
      <c r="TAA53" s="467"/>
      <c r="TAB53" s="467"/>
      <c r="TAC53" s="467"/>
      <c r="TAD53" s="467"/>
      <c r="TAE53" s="467"/>
      <c r="TAF53" s="467"/>
      <c r="TAG53" s="467"/>
      <c r="TAH53" s="467"/>
      <c r="TAI53" s="467"/>
      <c r="TAJ53" s="467"/>
      <c r="TAK53" s="467"/>
      <c r="TAL53" s="467"/>
      <c r="TAM53" s="467"/>
      <c r="TAN53" s="467"/>
      <c r="TAO53" s="467"/>
      <c r="TAP53" s="467"/>
      <c r="TAQ53" s="467"/>
      <c r="TAR53" s="467"/>
      <c r="TAS53" s="467"/>
      <c r="TAT53" s="467"/>
      <c r="TAU53" s="467"/>
      <c r="TAV53" s="467"/>
      <c r="TAW53" s="467"/>
      <c r="TAX53" s="467"/>
      <c r="TAY53" s="467"/>
      <c r="TAZ53" s="467"/>
      <c r="TBA53" s="467"/>
      <c r="TBB53" s="467"/>
      <c r="TBC53" s="467"/>
      <c r="TBD53" s="467"/>
      <c r="TBE53" s="467"/>
      <c r="TBF53" s="467"/>
      <c r="TBG53" s="467"/>
      <c r="TBH53" s="467"/>
      <c r="TBI53" s="467"/>
      <c r="TBJ53" s="467"/>
      <c r="TBK53" s="467"/>
      <c r="TBL53" s="467"/>
      <c r="TBM53" s="467"/>
      <c r="TBN53" s="467"/>
      <c r="TBO53" s="467"/>
      <c r="TBP53" s="467"/>
      <c r="TBQ53" s="467"/>
      <c r="TBR53" s="467"/>
      <c r="TBS53" s="467"/>
      <c r="TBT53" s="467"/>
      <c r="TBU53" s="467"/>
      <c r="TBV53" s="467"/>
      <c r="TBW53" s="467"/>
      <c r="TBX53" s="467"/>
      <c r="TBY53" s="467"/>
      <c r="TBZ53" s="467"/>
      <c r="TCA53" s="467"/>
      <c r="TCB53" s="467"/>
      <c r="TCC53" s="467"/>
      <c r="TCD53" s="467"/>
      <c r="TCE53" s="467"/>
      <c r="TCF53" s="467"/>
      <c r="TCG53" s="467"/>
      <c r="TCH53" s="467"/>
      <c r="TCI53" s="467"/>
      <c r="TCJ53" s="467"/>
      <c r="TCK53" s="467"/>
      <c r="TCL53" s="467"/>
      <c r="TCM53" s="467"/>
      <c r="TCN53" s="467"/>
      <c r="TCO53" s="467"/>
      <c r="TCP53" s="467"/>
      <c r="TCQ53" s="467"/>
      <c r="TCR53" s="467"/>
      <c r="TCS53" s="467"/>
      <c r="TCT53" s="467"/>
      <c r="TCU53" s="467"/>
      <c r="TCV53" s="467"/>
      <c r="TCW53" s="467"/>
      <c r="TCX53" s="467"/>
      <c r="TCY53" s="467"/>
      <c r="TCZ53" s="467"/>
      <c r="TDA53" s="467"/>
      <c r="TDB53" s="467"/>
      <c r="TDC53" s="467"/>
      <c r="TDD53" s="467"/>
      <c r="TDE53" s="467"/>
      <c r="TDF53" s="467"/>
      <c r="TDG53" s="467"/>
      <c r="TDH53" s="467"/>
      <c r="TDI53" s="467"/>
      <c r="TDJ53" s="467"/>
      <c r="TDK53" s="467"/>
      <c r="TDL53" s="467"/>
      <c r="TDM53" s="467"/>
      <c r="TDN53" s="467"/>
      <c r="TDO53" s="467"/>
      <c r="TDP53" s="467"/>
      <c r="TDQ53" s="467"/>
      <c r="TDR53" s="467"/>
      <c r="TDS53" s="467"/>
      <c r="TDT53" s="467"/>
      <c r="TDU53" s="467"/>
      <c r="TDV53" s="467"/>
      <c r="TDW53" s="467"/>
      <c r="TDX53" s="467"/>
      <c r="TDY53" s="467"/>
      <c r="TDZ53" s="467"/>
      <c r="TEA53" s="467"/>
      <c r="TEB53" s="467"/>
      <c r="TEC53" s="467"/>
      <c r="TED53" s="467"/>
      <c r="TEE53" s="467"/>
      <c r="TEF53" s="467"/>
      <c r="TEG53" s="467"/>
      <c r="TEH53" s="467"/>
      <c r="TEI53" s="467"/>
      <c r="TEJ53" s="467"/>
      <c r="TEK53" s="467"/>
      <c r="TEL53" s="467"/>
      <c r="TEM53" s="467"/>
      <c r="TEN53" s="467"/>
      <c r="TEO53" s="467"/>
      <c r="TEP53" s="467"/>
      <c r="TEQ53" s="467"/>
      <c r="TER53" s="467"/>
      <c r="TES53" s="467"/>
      <c r="TET53" s="467"/>
      <c r="TEU53" s="467"/>
      <c r="TEV53" s="467"/>
      <c r="TEW53" s="467"/>
      <c r="TEX53" s="467"/>
      <c r="TEY53" s="467"/>
      <c r="TEZ53" s="467"/>
      <c r="TFA53" s="467"/>
      <c r="TFB53" s="467"/>
      <c r="TFC53" s="467"/>
      <c r="TFD53" s="467"/>
      <c r="TFE53" s="467"/>
      <c r="TFF53" s="467"/>
      <c r="TFG53" s="467"/>
      <c r="TFH53" s="467"/>
      <c r="TFI53" s="467"/>
      <c r="TFJ53" s="467"/>
      <c r="TFK53" s="467"/>
      <c r="TFL53" s="467"/>
      <c r="TFM53" s="467"/>
      <c r="TFN53" s="467"/>
      <c r="TFO53" s="467"/>
      <c r="TFP53" s="467"/>
      <c r="TFQ53" s="467"/>
      <c r="TFR53" s="467"/>
      <c r="TFS53" s="467"/>
      <c r="TFT53" s="467"/>
      <c r="TFU53" s="467"/>
      <c r="TFV53" s="467"/>
      <c r="TFW53" s="467"/>
      <c r="TFX53" s="467"/>
      <c r="TFY53" s="467"/>
      <c r="TFZ53" s="467"/>
      <c r="TGA53" s="467"/>
      <c r="TGB53" s="467"/>
      <c r="TGC53" s="467"/>
      <c r="TGD53" s="467"/>
      <c r="TGE53" s="467"/>
      <c r="TGF53" s="467"/>
      <c r="TGG53" s="467"/>
      <c r="TGH53" s="467"/>
      <c r="TGI53" s="467"/>
      <c r="TGJ53" s="467"/>
      <c r="TGK53" s="467"/>
      <c r="TGL53" s="467"/>
      <c r="TGM53" s="467"/>
      <c r="TGN53" s="467"/>
      <c r="TGO53" s="467"/>
      <c r="TGP53" s="467"/>
      <c r="TGQ53" s="467"/>
      <c r="TGR53" s="467"/>
      <c r="TGS53" s="467"/>
      <c r="TGT53" s="467"/>
      <c r="TGU53" s="467"/>
      <c r="TGV53" s="467"/>
      <c r="TGW53" s="467"/>
      <c r="TGX53" s="467"/>
      <c r="TGY53" s="467"/>
      <c r="TGZ53" s="467"/>
      <c r="THA53" s="467"/>
      <c r="THB53" s="467"/>
      <c r="THC53" s="467"/>
      <c r="THD53" s="467"/>
      <c r="THE53" s="467"/>
      <c r="THF53" s="467"/>
      <c r="THG53" s="467"/>
      <c r="THH53" s="467"/>
      <c r="THI53" s="467"/>
      <c r="THJ53" s="467"/>
      <c r="THK53" s="467"/>
      <c r="THL53" s="467"/>
      <c r="THM53" s="467"/>
      <c r="THN53" s="467"/>
      <c r="THO53" s="467"/>
      <c r="THP53" s="467"/>
      <c r="THQ53" s="467"/>
      <c r="THR53" s="467"/>
      <c r="THS53" s="467"/>
      <c r="THT53" s="467"/>
      <c r="THU53" s="467"/>
      <c r="THV53" s="467"/>
      <c r="THW53" s="467"/>
      <c r="THX53" s="467"/>
      <c r="THY53" s="467"/>
      <c r="THZ53" s="467"/>
      <c r="TIA53" s="467"/>
      <c r="TIB53" s="467"/>
      <c r="TIC53" s="467"/>
      <c r="TID53" s="467"/>
      <c r="TIE53" s="467"/>
      <c r="TIF53" s="467"/>
      <c r="TIG53" s="467"/>
      <c r="TIH53" s="467"/>
      <c r="TII53" s="467"/>
      <c r="TIJ53" s="467"/>
      <c r="TIK53" s="467"/>
      <c r="TIL53" s="467"/>
      <c r="TIM53" s="467"/>
      <c r="TIN53" s="467"/>
      <c r="TIO53" s="467"/>
      <c r="TIP53" s="467"/>
      <c r="TIQ53" s="467"/>
      <c r="TIR53" s="467"/>
      <c r="TIS53" s="467"/>
      <c r="TIT53" s="467"/>
      <c r="TIU53" s="467"/>
      <c r="TIV53" s="467"/>
      <c r="TIW53" s="467"/>
      <c r="TIX53" s="467"/>
      <c r="TIY53" s="467"/>
      <c r="TIZ53" s="467"/>
      <c r="TJA53" s="467"/>
      <c r="TJB53" s="467"/>
      <c r="TJC53" s="467"/>
      <c r="TJD53" s="467"/>
      <c r="TJE53" s="467"/>
      <c r="TJF53" s="467"/>
      <c r="TJG53" s="467"/>
      <c r="TJH53" s="467"/>
      <c r="TJI53" s="467"/>
      <c r="TJJ53" s="467"/>
      <c r="TJK53" s="467"/>
      <c r="TJL53" s="467"/>
      <c r="TJM53" s="467"/>
      <c r="TJN53" s="467"/>
      <c r="TJO53" s="467"/>
      <c r="TJP53" s="467"/>
      <c r="TJQ53" s="467"/>
      <c r="TJR53" s="467"/>
      <c r="TJS53" s="467"/>
      <c r="TJT53" s="467"/>
      <c r="TJU53" s="467"/>
      <c r="TJV53" s="467"/>
      <c r="TJW53" s="467"/>
      <c r="TJX53" s="467"/>
      <c r="TJY53" s="467"/>
      <c r="TJZ53" s="467"/>
      <c r="TKA53" s="467"/>
      <c r="TKB53" s="467"/>
      <c r="TKC53" s="467"/>
      <c r="TKD53" s="467"/>
      <c r="TKE53" s="467"/>
      <c r="TKF53" s="467"/>
      <c r="TKG53" s="467"/>
      <c r="TKH53" s="467"/>
      <c r="TKI53" s="467"/>
      <c r="TKJ53" s="467"/>
      <c r="TKK53" s="467"/>
      <c r="TKL53" s="467"/>
      <c r="TKM53" s="467"/>
      <c r="TKN53" s="467"/>
      <c r="TKO53" s="467"/>
      <c r="TKP53" s="467"/>
      <c r="TKQ53" s="467"/>
      <c r="TKR53" s="467"/>
      <c r="TKS53" s="467"/>
      <c r="TKT53" s="467"/>
      <c r="TKU53" s="467"/>
      <c r="TKV53" s="467"/>
      <c r="TKW53" s="467"/>
      <c r="TKX53" s="467"/>
      <c r="TKY53" s="467"/>
      <c r="TKZ53" s="467"/>
      <c r="TLA53" s="467"/>
      <c r="TLB53" s="467"/>
      <c r="TLC53" s="467"/>
      <c r="TLD53" s="467"/>
      <c r="TLE53" s="467"/>
      <c r="TLF53" s="467"/>
      <c r="TLG53" s="467"/>
      <c r="TLH53" s="467"/>
      <c r="TLI53" s="467"/>
      <c r="TLJ53" s="467"/>
      <c r="TLK53" s="467"/>
      <c r="TLL53" s="467"/>
      <c r="TLM53" s="467"/>
      <c r="TLN53" s="467"/>
      <c r="TLO53" s="467"/>
      <c r="TLP53" s="467"/>
      <c r="TLQ53" s="467"/>
      <c r="TLR53" s="467"/>
      <c r="TLS53" s="467"/>
      <c r="TLT53" s="467"/>
      <c r="TLU53" s="467"/>
      <c r="TLV53" s="467"/>
      <c r="TLW53" s="467"/>
      <c r="TLX53" s="467"/>
      <c r="TLY53" s="467"/>
      <c r="TLZ53" s="467"/>
      <c r="TMA53" s="467"/>
      <c r="TMB53" s="467"/>
      <c r="TMC53" s="467"/>
      <c r="TMD53" s="467"/>
      <c r="TME53" s="467"/>
      <c r="TMF53" s="467"/>
      <c r="TMG53" s="467"/>
      <c r="TMH53" s="467"/>
      <c r="TMI53" s="467"/>
      <c r="TMJ53" s="467"/>
      <c r="TMK53" s="467"/>
      <c r="TML53" s="467"/>
      <c r="TMM53" s="467"/>
      <c r="TMN53" s="467"/>
      <c r="TMO53" s="467"/>
      <c r="TMP53" s="467"/>
      <c r="TMQ53" s="467"/>
      <c r="TMR53" s="467"/>
      <c r="TMS53" s="467"/>
      <c r="TMT53" s="467"/>
      <c r="TMU53" s="467"/>
      <c r="TMV53" s="467"/>
      <c r="TMW53" s="467"/>
      <c r="TMX53" s="467"/>
      <c r="TMY53" s="467"/>
      <c r="TMZ53" s="467"/>
      <c r="TNA53" s="467"/>
      <c r="TNB53" s="467"/>
      <c r="TNC53" s="467"/>
      <c r="TND53" s="467"/>
      <c r="TNE53" s="467"/>
      <c r="TNF53" s="467"/>
      <c r="TNG53" s="467"/>
      <c r="TNH53" s="467"/>
      <c r="TNI53" s="467"/>
      <c r="TNJ53" s="467"/>
      <c r="TNK53" s="467"/>
      <c r="TNL53" s="467"/>
      <c r="TNM53" s="467"/>
      <c r="TNN53" s="467"/>
      <c r="TNO53" s="467"/>
      <c r="TNP53" s="467"/>
      <c r="TNQ53" s="467"/>
      <c r="TNR53" s="467"/>
      <c r="TNS53" s="467"/>
      <c r="TNT53" s="467"/>
      <c r="TNU53" s="467"/>
      <c r="TNV53" s="467"/>
      <c r="TNW53" s="467"/>
      <c r="TNX53" s="467"/>
      <c r="TNY53" s="467"/>
      <c r="TNZ53" s="467"/>
      <c r="TOA53" s="467"/>
      <c r="TOB53" s="467"/>
      <c r="TOC53" s="467"/>
      <c r="TOD53" s="467"/>
      <c r="TOE53" s="467"/>
      <c r="TOF53" s="467"/>
      <c r="TOG53" s="467"/>
      <c r="TOH53" s="467"/>
      <c r="TOI53" s="467"/>
      <c r="TOJ53" s="467"/>
      <c r="TOK53" s="467"/>
      <c r="TOL53" s="467"/>
      <c r="TOM53" s="467"/>
      <c r="TON53" s="467"/>
      <c r="TOO53" s="467"/>
      <c r="TOP53" s="467"/>
      <c r="TOQ53" s="467"/>
      <c r="TOR53" s="467"/>
      <c r="TOS53" s="467"/>
      <c r="TOT53" s="467"/>
      <c r="TOU53" s="467"/>
      <c r="TOV53" s="467"/>
      <c r="TOW53" s="467"/>
      <c r="TOX53" s="467"/>
      <c r="TOY53" s="467"/>
      <c r="TOZ53" s="467"/>
      <c r="TPA53" s="467"/>
      <c r="TPB53" s="467"/>
      <c r="TPC53" s="467"/>
      <c r="TPD53" s="467"/>
      <c r="TPE53" s="467"/>
      <c r="TPF53" s="467"/>
      <c r="TPG53" s="467"/>
      <c r="TPH53" s="467"/>
      <c r="TPI53" s="467"/>
      <c r="TPJ53" s="467"/>
      <c r="TPK53" s="467"/>
      <c r="TPL53" s="467"/>
      <c r="TPM53" s="467"/>
      <c r="TPN53" s="467"/>
      <c r="TPO53" s="467"/>
      <c r="TPP53" s="467"/>
      <c r="TPQ53" s="467"/>
      <c r="TPR53" s="467"/>
      <c r="TPS53" s="467"/>
      <c r="TPT53" s="467"/>
      <c r="TPU53" s="467"/>
      <c r="TPV53" s="467"/>
      <c r="TPW53" s="467"/>
      <c r="TPX53" s="467"/>
      <c r="TPY53" s="467"/>
      <c r="TPZ53" s="467"/>
      <c r="TQA53" s="467"/>
      <c r="TQB53" s="467"/>
      <c r="TQC53" s="467"/>
      <c r="TQD53" s="467"/>
      <c r="TQE53" s="467"/>
      <c r="TQF53" s="467"/>
      <c r="TQG53" s="467"/>
      <c r="TQH53" s="467"/>
      <c r="TQI53" s="467"/>
      <c r="TQJ53" s="467"/>
      <c r="TQK53" s="467"/>
      <c r="TQL53" s="467"/>
      <c r="TQM53" s="467"/>
      <c r="TQN53" s="467"/>
      <c r="TQO53" s="467"/>
      <c r="TQP53" s="467"/>
      <c r="TQQ53" s="467"/>
      <c r="TQR53" s="467"/>
      <c r="TQS53" s="467"/>
      <c r="TQT53" s="467"/>
      <c r="TQU53" s="467"/>
      <c r="TQV53" s="467"/>
      <c r="TQW53" s="467"/>
      <c r="TQX53" s="467"/>
      <c r="TQY53" s="467"/>
      <c r="TQZ53" s="467"/>
      <c r="TRA53" s="467"/>
      <c r="TRB53" s="467"/>
      <c r="TRC53" s="467"/>
      <c r="TRD53" s="467"/>
      <c r="TRE53" s="467"/>
      <c r="TRF53" s="467"/>
      <c r="TRG53" s="467"/>
      <c r="TRH53" s="467"/>
      <c r="TRI53" s="467"/>
      <c r="TRJ53" s="467"/>
      <c r="TRK53" s="467"/>
      <c r="TRL53" s="467"/>
      <c r="TRM53" s="467"/>
      <c r="TRN53" s="467"/>
      <c r="TRO53" s="467"/>
      <c r="TRP53" s="467"/>
      <c r="TRQ53" s="467"/>
      <c r="TRR53" s="467"/>
      <c r="TRS53" s="467"/>
      <c r="TRT53" s="467"/>
      <c r="TRU53" s="467"/>
      <c r="TRV53" s="467"/>
      <c r="TRW53" s="467"/>
      <c r="TRX53" s="467"/>
      <c r="TRY53" s="467"/>
      <c r="TRZ53" s="467"/>
      <c r="TSA53" s="467"/>
      <c r="TSB53" s="467"/>
      <c r="TSC53" s="467"/>
      <c r="TSD53" s="467"/>
      <c r="TSE53" s="467"/>
      <c r="TSF53" s="467"/>
      <c r="TSG53" s="467"/>
      <c r="TSH53" s="467"/>
      <c r="TSI53" s="467"/>
      <c r="TSJ53" s="467"/>
      <c r="TSK53" s="467"/>
      <c r="TSL53" s="467"/>
      <c r="TSM53" s="467"/>
      <c r="TSN53" s="467"/>
      <c r="TSO53" s="467"/>
      <c r="TSP53" s="467"/>
      <c r="TSQ53" s="467"/>
      <c r="TSR53" s="467"/>
      <c r="TSS53" s="467"/>
      <c r="TST53" s="467"/>
      <c r="TSU53" s="467"/>
      <c r="TSV53" s="467"/>
      <c r="TSW53" s="467"/>
      <c r="TSX53" s="467"/>
      <c r="TSY53" s="467"/>
      <c r="TSZ53" s="467"/>
      <c r="TTA53" s="467"/>
      <c r="TTB53" s="467"/>
      <c r="TTC53" s="467"/>
      <c r="TTD53" s="467"/>
      <c r="TTE53" s="467"/>
      <c r="TTF53" s="467"/>
      <c r="TTG53" s="467"/>
      <c r="TTH53" s="467"/>
      <c r="TTI53" s="467"/>
      <c r="TTJ53" s="467"/>
      <c r="TTK53" s="467"/>
      <c r="TTL53" s="467"/>
      <c r="TTM53" s="467"/>
      <c r="TTN53" s="467"/>
      <c r="TTO53" s="467"/>
      <c r="TTP53" s="467"/>
      <c r="TTQ53" s="467"/>
      <c r="TTR53" s="467"/>
      <c r="TTS53" s="467"/>
      <c r="TTT53" s="467"/>
      <c r="TTU53" s="467"/>
      <c r="TTV53" s="467"/>
      <c r="TTW53" s="467"/>
      <c r="TTX53" s="467"/>
      <c r="TTY53" s="467"/>
      <c r="TTZ53" s="467"/>
      <c r="TUA53" s="467"/>
      <c r="TUB53" s="467"/>
      <c r="TUC53" s="467"/>
      <c r="TUD53" s="467"/>
      <c r="TUE53" s="467"/>
      <c r="TUF53" s="467"/>
      <c r="TUG53" s="467"/>
      <c r="TUH53" s="467"/>
      <c r="TUI53" s="467"/>
      <c r="TUJ53" s="467"/>
      <c r="TUK53" s="467"/>
      <c r="TUL53" s="467"/>
      <c r="TUM53" s="467"/>
      <c r="TUN53" s="467"/>
      <c r="TUO53" s="467"/>
      <c r="TUP53" s="467"/>
      <c r="TUQ53" s="467"/>
      <c r="TUR53" s="467"/>
      <c r="TUS53" s="467"/>
      <c r="TUT53" s="467"/>
      <c r="TUU53" s="467"/>
      <c r="TUV53" s="467"/>
      <c r="TUW53" s="467"/>
      <c r="TUX53" s="467"/>
      <c r="TUY53" s="467"/>
      <c r="TUZ53" s="467"/>
      <c r="TVA53" s="467"/>
      <c r="TVB53" s="467"/>
      <c r="TVC53" s="467"/>
      <c r="TVD53" s="467"/>
      <c r="TVE53" s="467"/>
      <c r="TVF53" s="467"/>
      <c r="TVG53" s="467"/>
      <c r="TVH53" s="467"/>
      <c r="TVI53" s="467"/>
      <c r="TVJ53" s="467"/>
      <c r="TVK53" s="467"/>
      <c r="TVL53" s="467"/>
      <c r="TVM53" s="467"/>
      <c r="TVN53" s="467"/>
      <c r="TVO53" s="467"/>
      <c r="TVP53" s="467"/>
      <c r="TVQ53" s="467"/>
      <c r="TVR53" s="467"/>
      <c r="TVS53" s="467"/>
      <c r="TVT53" s="467"/>
      <c r="TVU53" s="467"/>
      <c r="TVV53" s="467"/>
      <c r="TVW53" s="467"/>
      <c r="TVX53" s="467"/>
      <c r="TVY53" s="467"/>
      <c r="TVZ53" s="467"/>
      <c r="TWA53" s="467"/>
      <c r="TWB53" s="467"/>
      <c r="TWC53" s="467"/>
      <c r="TWD53" s="467"/>
      <c r="TWE53" s="467"/>
      <c r="TWF53" s="467"/>
      <c r="TWG53" s="467"/>
      <c r="TWH53" s="467"/>
      <c r="TWI53" s="467"/>
      <c r="TWJ53" s="467"/>
      <c r="TWK53" s="467"/>
      <c r="TWL53" s="467"/>
      <c r="TWM53" s="467"/>
      <c r="TWN53" s="467"/>
      <c r="TWO53" s="467"/>
      <c r="TWP53" s="467"/>
      <c r="TWQ53" s="467"/>
      <c r="TWR53" s="467"/>
      <c r="TWS53" s="467"/>
      <c r="TWT53" s="467"/>
      <c r="TWU53" s="467"/>
      <c r="TWV53" s="467"/>
      <c r="TWW53" s="467"/>
      <c r="TWX53" s="467"/>
      <c r="TWY53" s="467"/>
      <c r="TWZ53" s="467"/>
      <c r="TXA53" s="467"/>
      <c r="TXB53" s="467"/>
      <c r="TXC53" s="467"/>
      <c r="TXD53" s="467"/>
      <c r="TXE53" s="467"/>
      <c r="TXF53" s="467"/>
      <c r="TXG53" s="467"/>
      <c r="TXH53" s="467"/>
      <c r="TXI53" s="467"/>
      <c r="TXJ53" s="467"/>
      <c r="TXK53" s="467"/>
      <c r="TXL53" s="467"/>
      <c r="TXM53" s="467"/>
      <c r="TXN53" s="467"/>
      <c r="TXO53" s="467"/>
      <c r="TXP53" s="467"/>
      <c r="TXQ53" s="467"/>
      <c r="TXR53" s="467"/>
      <c r="TXS53" s="467"/>
      <c r="TXT53" s="467"/>
      <c r="TXU53" s="467"/>
      <c r="TXV53" s="467"/>
      <c r="TXW53" s="467"/>
      <c r="TXX53" s="467"/>
      <c r="TXY53" s="467"/>
      <c r="TXZ53" s="467"/>
      <c r="TYA53" s="467"/>
      <c r="TYB53" s="467"/>
      <c r="TYC53" s="467"/>
      <c r="TYD53" s="467"/>
      <c r="TYE53" s="467"/>
      <c r="TYF53" s="467"/>
      <c r="TYG53" s="467"/>
      <c r="TYH53" s="467"/>
      <c r="TYI53" s="467"/>
      <c r="TYJ53" s="467"/>
      <c r="TYK53" s="467"/>
      <c r="TYL53" s="467"/>
      <c r="TYM53" s="467"/>
      <c r="TYN53" s="467"/>
      <c r="TYO53" s="467"/>
      <c r="TYP53" s="467"/>
      <c r="TYQ53" s="467"/>
      <c r="TYR53" s="467"/>
      <c r="TYS53" s="467"/>
      <c r="TYT53" s="467"/>
      <c r="TYU53" s="467"/>
      <c r="TYV53" s="467"/>
      <c r="TYW53" s="467"/>
      <c r="TYX53" s="467"/>
      <c r="TYY53" s="467"/>
      <c r="TYZ53" s="467"/>
      <c r="TZA53" s="467"/>
      <c r="TZB53" s="467"/>
      <c r="TZC53" s="467"/>
      <c r="TZD53" s="467"/>
      <c r="TZE53" s="467"/>
      <c r="TZF53" s="467"/>
      <c r="TZG53" s="467"/>
      <c r="TZH53" s="467"/>
      <c r="TZI53" s="467"/>
      <c r="TZJ53" s="467"/>
      <c r="TZK53" s="467"/>
      <c r="TZL53" s="467"/>
      <c r="TZM53" s="467"/>
      <c r="TZN53" s="467"/>
      <c r="TZO53" s="467"/>
      <c r="TZP53" s="467"/>
      <c r="TZQ53" s="467"/>
      <c r="TZR53" s="467"/>
      <c r="TZS53" s="467"/>
      <c r="TZT53" s="467"/>
      <c r="TZU53" s="467"/>
      <c r="TZV53" s="467"/>
      <c r="TZW53" s="467"/>
      <c r="TZX53" s="467"/>
      <c r="TZY53" s="467"/>
      <c r="TZZ53" s="467"/>
      <c r="UAA53" s="467"/>
      <c r="UAB53" s="467"/>
      <c r="UAC53" s="467"/>
      <c r="UAD53" s="467"/>
      <c r="UAE53" s="467"/>
      <c r="UAF53" s="467"/>
      <c r="UAG53" s="467"/>
      <c r="UAH53" s="467"/>
      <c r="UAI53" s="467"/>
      <c r="UAJ53" s="467"/>
      <c r="UAK53" s="467"/>
      <c r="UAL53" s="467"/>
      <c r="UAM53" s="467"/>
      <c r="UAN53" s="467"/>
      <c r="UAO53" s="467"/>
      <c r="UAP53" s="467"/>
      <c r="UAQ53" s="467"/>
      <c r="UAR53" s="467"/>
      <c r="UAS53" s="467"/>
      <c r="UAT53" s="467"/>
      <c r="UAU53" s="467"/>
      <c r="UAV53" s="467"/>
      <c r="UAW53" s="467"/>
      <c r="UAX53" s="467"/>
      <c r="UAY53" s="467"/>
      <c r="UAZ53" s="467"/>
      <c r="UBA53" s="467"/>
      <c r="UBB53" s="467"/>
      <c r="UBC53" s="467"/>
      <c r="UBD53" s="467"/>
      <c r="UBE53" s="467"/>
      <c r="UBF53" s="467"/>
      <c r="UBG53" s="467"/>
      <c r="UBH53" s="467"/>
      <c r="UBI53" s="467"/>
      <c r="UBJ53" s="467"/>
      <c r="UBK53" s="467"/>
      <c r="UBL53" s="467"/>
      <c r="UBM53" s="467"/>
      <c r="UBN53" s="467"/>
      <c r="UBO53" s="467"/>
      <c r="UBP53" s="467"/>
      <c r="UBQ53" s="467"/>
      <c r="UBR53" s="467"/>
      <c r="UBS53" s="467"/>
      <c r="UBT53" s="467"/>
      <c r="UBU53" s="467"/>
      <c r="UBV53" s="467"/>
      <c r="UBW53" s="467"/>
      <c r="UBX53" s="467"/>
      <c r="UBY53" s="467"/>
      <c r="UBZ53" s="467"/>
      <c r="UCA53" s="467"/>
      <c r="UCB53" s="467"/>
      <c r="UCC53" s="467"/>
      <c r="UCD53" s="467"/>
      <c r="UCE53" s="467"/>
      <c r="UCF53" s="467"/>
      <c r="UCG53" s="467"/>
      <c r="UCH53" s="467"/>
      <c r="UCI53" s="467"/>
      <c r="UCJ53" s="467"/>
      <c r="UCK53" s="467"/>
      <c r="UCL53" s="467"/>
      <c r="UCM53" s="467"/>
      <c r="UCN53" s="467"/>
      <c r="UCO53" s="467"/>
      <c r="UCP53" s="467"/>
      <c r="UCQ53" s="467"/>
      <c r="UCR53" s="467"/>
      <c r="UCS53" s="467"/>
      <c r="UCT53" s="467"/>
      <c r="UCU53" s="467"/>
      <c r="UCV53" s="467"/>
      <c r="UCW53" s="467"/>
      <c r="UCX53" s="467"/>
      <c r="UCY53" s="467"/>
      <c r="UCZ53" s="467"/>
      <c r="UDA53" s="467"/>
      <c r="UDB53" s="467"/>
      <c r="UDC53" s="467"/>
      <c r="UDD53" s="467"/>
      <c r="UDE53" s="467"/>
      <c r="UDF53" s="467"/>
      <c r="UDG53" s="467"/>
      <c r="UDH53" s="467"/>
      <c r="UDI53" s="467"/>
      <c r="UDJ53" s="467"/>
      <c r="UDK53" s="467"/>
      <c r="UDL53" s="467"/>
      <c r="UDM53" s="467"/>
      <c r="UDN53" s="467"/>
      <c r="UDO53" s="467"/>
      <c r="UDP53" s="467"/>
      <c r="UDQ53" s="467"/>
      <c r="UDR53" s="467"/>
      <c r="UDS53" s="467"/>
      <c r="UDT53" s="467"/>
      <c r="UDU53" s="467"/>
      <c r="UDV53" s="467"/>
      <c r="UDW53" s="467"/>
      <c r="UDX53" s="467"/>
      <c r="UDY53" s="467"/>
      <c r="UDZ53" s="467"/>
      <c r="UEA53" s="467"/>
      <c r="UEB53" s="467"/>
      <c r="UEC53" s="467"/>
      <c r="UED53" s="467"/>
      <c r="UEE53" s="467"/>
      <c r="UEF53" s="467"/>
      <c r="UEG53" s="467"/>
      <c r="UEH53" s="467"/>
      <c r="UEI53" s="467"/>
      <c r="UEJ53" s="467"/>
      <c r="UEK53" s="467"/>
      <c r="UEL53" s="467"/>
      <c r="UEM53" s="467"/>
      <c r="UEN53" s="467"/>
      <c r="UEO53" s="467"/>
      <c r="UEP53" s="467"/>
      <c r="UEQ53" s="467"/>
      <c r="UER53" s="467"/>
      <c r="UES53" s="467"/>
      <c r="UET53" s="467"/>
      <c r="UEU53" s="467"/>
      <c r="UEV53" s="467"/>
      <c r="UEW53" s="467"/>
      <c r="UEX53" s="467"/>
      <c r="UEY53" s="467"/>
      <c r="UEZ53" s="467"/>
      <c r="UFA53" s="467"/>
      <c r="UFB53" s="467"/>
      <c r="UFC53" s="467"/>
      <c r="UFD53" s="467"/>
      <c r="UFE53" s="467"/>
      <c r="UFF53" s="467"/>
      <c r="UFG53" s="467"/>
      <c r="UFH53" s="467"/>
      <c r="UFI53" s="467"/>
      <c r="UFJ53" s="467"/>
      <c r="UFK53" s="467"/>
      <c r="UFL53" s="467"/>
      <c r="UFM53" s="467"/>
      <c r="UFN53" s="467"/>
      <c r="UFO53" s="467"/>
      <c r="UFP53" s="467"/>
      <c r="UFQ53" s="467"/>
      <c r="UFR53" s="467"/>
      <c r="UFS53" s="467"/>
      <c r="UFT53" s="467"/>
      <c r="UFU53" s="467"/>
      <c r="UFV53" s="467"/>
      <c r="UFW53" s="467"/>
      <c r="UFX53" s="467"/>
      <c r="UFY53" s="467"/>
      <c r="UFZ53" s="467"/>
      <c r="UGA53" s="467"/>
      <c r="UGB53" s="467"/>
      <c r="UGC53" s="467"/>
      <c r="UGD53" s="467"/>
      <c r="UGE53" s="467"/>
      <c r="UGF53" s="467"/>
      <c r="UGG53" s="467"/>
      <c r="UGH53" s="467"/>
      <c r="UGI53" s="467"/>
      <c r="UGJ53" s="467"/>
      <c r="UGK53" s="467"/>
      <c r="UGL53" s="467"/>
      <c r="UGM53" s="467"/>
      <c r="UGN53" s="467"/>
      <c r="UGO53" s="467"/>
      <c r="UGP53" s="467"/>
      <c r="UGQ53" s="467"/>
      <c r="UGR53" s="467"/>
      <c r="UGS53" s="467"/>
      <c r="UGT53" s="467"/>
      <c r="UGU53" s="467"/>
      <c r="UGV53" s="467"/>
      <c r="UGW53" s="467"/>
      <c r="UGX53" s="467"/>
      <c r="UGY53" s="467"/>
      <c r="UGZ53" s="467"/>
      <c r="UHA53" s="467"/>
      <c r="UHB53" s="467"/>
      <c r="UHC53" s="467"/>
      <c r="UHD53" s="467"/>
      <c r="UHE53" s="467"/>
      <c r="UHF53" s="467"/>
      <c r="UHG53" s="467"/>
      <c r="UHH53" s="467"/>
      <c r="UHI53" s="467"/>
      <c r="UHJ53" s="467"/>
      <c r="UHK53" s="467"/>
      <c r="UHL53" s="467"/>
      <c r="UHM53" s="467"/>
      <c r="UHN53" s="467"/>
      <c r="UHO53" s="467"/>
      <c r="UHP53" s="467"/>
      <c r="UHQ53" s="467"/>
      <c r="UHR53" s="467"/>
      <c r="UHS53" s="467"/>
      <c r="UHT53" s="467"/>
      <c r="UHU53" s="467"/>
      <c r="UHV53" s="467"/>
      <c r="UHW53" s="467"/>
      <c r="UHX53" s="467"/>
      <c r="UHY53" s="467"/>
      <c r="UHZ53" s="467"/>
      <c r="UIA53" s="467"/>
      <c r="UIB53" s="467"/>
      <c r="UIC53" s="467"/>
      <c r="UID53" s="467"/>
      <c r="UIE53" s="467"/>
      <c r="UIF53" s="467"/>
      <c r="UIG53" s="467"/>
      <c r="UIH53" s="467"/>
      <c r="UII53" s="467"/>
      <c r="UIJ53" s="467"/>
      <c r="UIK53" s="467"/>
      <c r="UIL53" s="467"/>
      <c r="UIM53" s="467"/>
      <c r="UIN53" s="467"/>
      <c r="UIO53" s="467"/>
      <c r="UIP53" s="467"/>
      <c r="UIQ53" s="467"/>
      <c r="UIR53" s="467"/>
      <c r="UIS53" s="467"/>
      <c r="UIT53" s="467"/>
      <c r="UIU53" s="467"/>
      <c r="UIV53" s="467"/>
      <c r="UIW53" s="467"/>
      <c r="UIX53" s="467"/>
      <c r="UIY53" s="467"/>
      <c r="UIZ53" s="467"/>
      <c r="UJA53" s="467"/>
      <c r="UJB53" s="467"/>
      <c r="UJC53" s="467"/>
      <c r="UJD53" s="467"/>
      <c r="UJE53" s="467"/>
      <c r="UJF53" s="467"/>
      <c r="UJG53" s="467"/>
      <c r="UJH53" s="467"/>
      <c r="UJI53" s="467"/>
      <c r="UJJ53" s="467"/>
      <c r="UJK53" s="467"/>
      <c r="UJL53" s="467"/>
      <c r="UJM53" s="467"/>
      <c r="UJN53" s="467"/>
      <c r="UJO53" s="467"/>
      <c r="UJP53" s="467"/>
      <c r="UJQ53" s="467"/>
      <c r="UJR53" s="467"/>
      <c r="UJS53" s="467"/>
      <c r="UJT53" s="467"/>
      <c r="UJU53" s="467"/>
      <c r="UJV53" s="467"/>
      <c r="UJW53" s="467"/>
      <c r="UJX53" s="467"/>
      <c r="UJY53" s="467"/>
      <c r="UJZ53" s="467"/>
      <c r="UKA53" s="467"/>
      <c r="UKB53" s="467"/>
      <c r="UKC53" s="467"/>
      <c r="UKD53" s="467"/>
      <c r="UKE53" s="467"/>
      <c r="UKF53" s="467"/>
      <c r="UKG53" s="467"/>
      <c r="UKH53" s="467"/>
      <c r="UKI53" s="467"/>
      <c r="UKJ53" s="467"/>
      <c r="UKK53" s="467"/>
      <c r="UKL53" s="467"/>
      <c r="UKM53" s="467"/>
      <c r="UKN53" s="467"/>
      <c r="UKO53" s="467"/>
      <c r="UKP53" s="467"/>
      <c r="UKQ53" s="467"/>
      <c r="UKR53" s="467"/>
      <c r="UKS53" s="467"/>
      <c r="UKT53" s="467"/>
      <c r="UKU53" s="467"/>
      <c r="UKV53" s="467"/>
      <c r="UKW53" s="467"/>
      <c r="UKX53" s="467"/>
      <c r="UKY53" s="467"/>
      <c r="UKZ53" s="467"/>
      <c r="ULA53" s="467"/>
      <c r="ULB53" s="467"/>
      <c r="ULC53" s="467"/>
      <c r="ULD53" s="467"/>
      <c r="ULE53" s="467"/>
      <c r="ULF53" s="467"/>
      <c r="ULG53" s="467"/>
      <c r="ULH53" s="467"/>
      <c r="ULI53" s="467"/>
      <c r="ULJ53" s="467"/>
      <c r="ULK53" s="467"/>
      <c r="ULL53" s="467"/>
      <c r="ULM53" s="467"/>
      <c r="ULN53" s="467"/>
      <c r="ULO53" s="467"/>
      <c r="ULP53" s="467"/>
      <c r="ULQ53" s="467"/>
      <c r="ULR53" s="467"/>
      <c r="ULS53" s="467"/>
      <c r="ULT53" s="467"/>
      <c r="ULU53" s="467"/>
      <c r="ULV53" s="467"/>
      <c r="ULW53" s="467"/>
      <c r="ULX53" s="467"/>
      <c r="ULY53" s="467"/>
      <c r="ULZ53" s="467"/>
      <c r="UMA53" s="467"/>
      <c r="UMB53" s="467"/>
      <c r="UMC53" s="467"/>
      <c r="UMD53" s="467"/>
      <c r="UME53" s="467"/>
      <c r="UMF53" s="467"/>
      <c r="UMG53" s="467"/>
      <c r="UMH53" s="467"/>
      <c r="UMI53" s="467"/>
      <c r="UMJ53" s="467"/>
      <c r="UMK53" s="467"/>
      <c r="UML53" s="467"/>
      <c r="UMM53" s="467"/>
      <c r="UMN53" s="467"/>
      <c r="UMO53" s="467"/>
      <c r="UMP53" s="467"/>
      <c r="UMQ53" s="467"/>
      <c r="UMR53" s="467"/>
      <c r="UMS53" s="467"/>
      <c r="UMT53" s="467"/>
      <c r="UMU53" s="467"/>
      <c r="UMV53" s="467"/>
      <c r="UMW53" s="467"/>
      <c r="UMX53" s="467"/>
      <c r="UMY53" s="467"/>
      <c r="UMZ53" s="467"/>
      <c r="UNA53" s="467"/>
      <c r="UNB53" s="467"/>
      <c r="UNC53" s="467"/>
      <c r="UND53" s="467"/>
      <c r="UNE53" s="467"/>
      <c r="UNF53" s="467"/>
      <c r="UNG53" s="467"/>
      <c r="UNH53" s="467"/>
      <c r="UNI53" s="467"/>
      <c r="UNJ53" s="467"/>
      <c r="UNK53" s="467"/>
      <c r="UNL53" s="467"/>
      <c r="UNM53" s="467"/>
      <c r="UNN53" s="467"/>
      <c r="UNO53" s="467"/>
      <c r="UNP53" s="467"/>
      <c r="UNQ53" s="467"/>
      <c r="UNR53" s="467"/>
      <c r="UNS53" s="467"/>
      <c r="UNT53" s="467"/>
      <c r="UNU53" s="467"/>
      <c r="UNV53" s="467"/>
      <c r="UNW53" s="467"/>
      <c r="UNX53" s="467"/>
      <c r="UNY53" s="467"/>
      <c r="UNZ53" s="467"/>
      <c r="UOA53" s="467"/>
      <c r="UOB53" s="467"/>
      <c r="UOC53" s="467"/>
      <c r="UOD53" s="467"/>
      <c r="UOE53" s="467"/>
      <c r="UOF53" s="467"/>
      <c r="UOG53" s="467"/>
      <c r="UOH53" s="467"/>
      <c r="UOI53" s="467"/>
      <c r="UOJ53" s="467"/>
      <c r="UOK53" s="467"/>
      <c r="UOL53" s="467"/>
      <c r="UOM53" s="467"/>
      <c r="UON53" s="467"/>
      <c r="UOO53" s="467"/>
      <c r="UOP53" s="467"/>
      <c r="UOQ53" s="467"/>
      <c r="UOR53" s="467"/>
      <c r="UOS53" s="467"/>
      <c r="UOT53" s="467"/>
      <c r="UOU53" s="467"/>
      <c r="UOV53" s="467"/>
      <c r="UOW53" s="467"/>
      <c r="UOX53" s="467"/>
      <c r="UOY53" s="467"/>
      <c r="UOZ53" s="467"/>
      <c r="UPA53" s="467"/>
      <c r="UPB53" s="467"/>
      <c r="UPC53" s="467"/>
      <c r="UPD53" s="467"/>
      <c r="UPE53" s="467"/>
      <c r="UPF53" s="467"/>
      <c r="UPG53" s="467"/>
      <c r="UPH53" s="467"/>
      <c r="UPI53" s="467"/>
      <c r="UPJ53" s="467"/>
      <c r="UPK53" s="467"/>
      <c r="UPL53" s="467"/>
      <c r="UPM53" s="467"/>
      <c r="UPN53" s="467"/>
      <c r="UPO53" s="467"/>
      <c r="UPP53" s="467"/>
      <c r="UPQ53" s="467"/>
      <c r="UPR53" s="467"/>
      <c r="UPS53" s="467"/>
      <c r="UPT53" s="467"/>
      <c r="UPU53" s="467"/>
      <c r="UPV53" s="467"/>
      <c r="UPW53" s="467"/>
      <c r="UPX53" s="467"/>
      <c r="UPY53" s="467"/>
      <c r="UPZ53" s="467"/>
      <c r="UQA53" s="467"/>
      <c r="UQB53" s="467"/>
      <c r="UQC53" s="467"/>
      <c r="UQD53" s="467"/>
      <c r="UQE53" s="467"/>
      <c r="UQF53" s="467"/>
      <c r="UQG53" s="467"/>
      <c r="UQH53" s="467"/>
      <c r="UQI53" s="467"/>
      <c r="UQJ53" s="467"/>
      <c r="UQK53" s="467"/>
      <c r="UQL53" s="467"/>
      <c r="UQM53" s="467"/>
      <c r="UQN53" s="467"/>
      <c r="UQO53" s="467"/>
      <c r="UQP53" s="467"/>
      <c r="UQQ53" s="467"/>
      <c r="UQR53" s="467"/>
      <c r="UQS53" s="467"/>
      <c r="UQT53" s="467"/>
      <c r="UQU53" s="467"/>
      <c r="UQV53" s="467"/>
      <c r="UQW53" s="467"/>
      <c r="UQX53" s="467"/>
      <c r="UQY53" s="467"/>
      <c r="UQZ53" s="467"/>
      <c r="URA53" s="467"/>
      <c r="URB53" s="467"/>
      <c r="URC53" s="467"/>
      <c r="URD53" s="467"/>
      <c r="URE53" s="467"/>
      <c r="URF53" s="467"/>
      <c r="URG53" s="467"/>
      <c r="URH53" s="467"/>
      <c r="URI53" s="467"/>
      <c r="URJ53" s="467"/>
      <c r="URK53" s="467"/>
      <c r="URL53" s="467"/>
      <c r="URM53" s="467"/>
      <c r="URN53" s="467"/>
      <c r="URO53" s="467"/>
      <c r="URP53" s="467"/>
      <c r="URQ53" s="467"/>
      <c r="URR53" s="467"/>
      <c r="URS53" s="467"/>
      <c r="URT53" s="467"/>
      <c r="URU53" s="467"/>
      <c r="URV53" s="467"/>
      <c r="URW53" s="467"/>
      <c r="URX53" s="467"/>
      <c r="URY53" s="467"/>
      <c r="URZ53" s="467"/>
      <c r="USA53" s="467"/>
      <c r="USB53" s="467"/>
      <c r="USC53" s="467"/>
      <c r="USD53" s="467"/>
      <c r="USE53" s="467"/>
      <c r="USF53" s="467"/>
      <c r="USG53" s="467"/>
      <c r="USH53" s="467"/>
      <c r="USI53" s="467"/>
      <c r="USJ53" s="467"/>
      <c r="USK53" s="467"/>
      <c r="USL53" s="467"/>
      <c r="USM53" s="467"/>
      <c r="USN53" s="467"/>
      <c r="USO53" s="467"/>
      <c r="USP53" s="467"/>
      <c r="USQ53" s="467"/>
      <c r="USR53" s="467"/>
      <c r="USS53" s="467"/>
      <c r="UST53" s="467"/>
      <c r="USU53" s="467"/>
      <c r="USV53" s="467"/>
      <c r="USW53" s="467"/>
      <c r="USX53" s="467"/>
      <c r="USY53" s="467"/>
      <c r="USZ53" s="467"/>
      <c r="UTA53" s="467"/>
      <c r="UTB53" s="467"/>
      <c r="UTC53" s="467"/>
      <c r="UTD53" s="467"/>
      <c r="UTE53" s="467"/>
      <c r="UTF53" s="467"/>
      <c r="UTG53" s="467"/>
      <c r="UTH53" s="467"/>
      <c r="UTI53" s="467"/>
      <c r="UTJ53" s="467"/>
      <c r="UTK53" s="467"/>
      <c r="UTL53" s="467"/>
      <c r="UTM53" s="467"/>
      <c r="UTN53" s="467"/>
      <c r="UTO53" s="467"/>
      <c r="UTP53" s="467"/>
      <c r="UTQ53" s="467"/>
      <c r="UTR53" s="467"/>
      <c r="UTS53" s="467"/>
      <c r="UTT53" s="467"/>
      <c r="UTU53" s="467"/>
      <c r="UTV53" s="467"/>
      <c r="UTW53" s="467"/>
      <c r="UTX53" s="467"/>
      <c r="UTY53" s="467"/>
      <c r="UTZ53" s="467"/>
      <c r="UUA53" s="467"/>
      <c r="UUB53" s="467"/>
      <c r="UUC53" s="467"/>
      <c r="UUD53" s="467"/>
      <c r="UUE53" s="467"/>
      <c r="UUF53" s="467"/>
      <c r="UUG53" s="467"/>
      <c r="UUH53" s="467"/>
      <c r="UUI53" s="467"/>
      <c r="UUJ53" s="467"/>
      <c r="UUK53" s="467"/>
      <c r="UUL53" s="467"/>
      <c r="UUM53" s="467"/>
      <c r="UUN53" s="467"/>
      <c r="UUO53" s="467"/>
      <c r="UUP53" s="467"/>
      <c r="UUQ53" s="467"/>
      <c r="UUR53" s="467"/>
      <c r="UUS53" s="467"/>
      <c r="UUT53" s="467"/>
      <c r="UUU53" s="467"/>
      <c r="UUV53" s="467"/>
      <c r="UUW53" s="467"/>
      <c r="UUX53" s="467"/>
      <c r="UUY53" s="467"/>
      <c r="UUZ53" s="467"/>
      <c r="UVA53" s="467"/>
      <c r="UVB53" s="467"/>
      <c r="UVC53" s="467"/>
      <c r="UVD53" s="467"/>
      <c r="UVE53" s="467"/>
      <c r="UVF53" s="467"/>
      <c r="UVG53" s="467"/>
      <c r="UVH53" s="467"/>
      <c r="UVI53" s="467"/>
      <c r="UVJ53" s="467"/>
      <c r="UVK53" s="467"/>
      <c r="UVL53" s="467"/>
      <c r="UVM53" s="467"/>
      <c r="UVN53" s="467"/>
      <c r="UVO53" s="467"/>
      <c r="UVP53" s="467"/>
      <c r="UVQ53" s="467"/>
      <c r="UVR53" s="467"/>
      <c r="UVS53" s="467"/>
      <c r="UVT53" s="467"/>
      <c r="UVU53" s="467"/>
      <c r="UVV53" s="467"/>
      <c r="UVW53" s="467"/>
      <c r="UVX53" s="467"/>
      <c r="UVY53" s="467"/>
      <c r="UVZ53" s="467"/>
      <c r="UWA53" s="467"/>
      <c r="UWB53" s="467"/>
      <c r="UWC53" s="467"/>
      <c r="UWD53" s="467"/>
      <c r="UWE53" s="467"/>
      <c r="UWF53" s="467"/>
      <c r="UWG53" s="467"/>
      <c r="UWH53" s="467"/>
      <c r="UWI53" s="467"/>
      <c r="UWJ53" s="467"/>
      <c r="UWK53" s="467"/>
      <c r="UWL53" s="467"/>
      <c r="UWM53" s="467"/>
      <c r="UWN53" s="467"/>
      <c r="UWO53" s="467"/>
      <c r="UWP53" s="467"/>
      <c r="UWQ53" s="467"/>
      <c r="UWR53" s="467"/>
      <c r="UWS53" s="467"/>
      <c r="UWT53" s="467"/>
      <c r="UWU53" s="467"/>
      <c r="UWV53" s="467"/>
      <c r="UWW53" s="467"/>
      <c r="UWX53" s="467"/>
      <c r="UWY53" s="467"/>
      <c r="UWZ53" s="467"/>
      <c r="UXA53" s="467"/>
      <c r="UXB53" s="467"/>
      <c r="UXC53" s="467"/>
      <c r="UXD53" s="467"/>
      <c r="UXE53" s="467"/>
      <c r="UXF53" s="467"/>
      <c r="UXG53" s="467"/>
      <c r="UXH53" s="467"/>
      <c r="UXI53" s="467"/>
      <c r="UXJ53" s="467"/>
      <c r="UXK53" s="467"/>
      <c r="UXL53" s="467"/>
      <c r="UXM53" s="467"/>
      <c r="UXN53" s="467"/>
      <c r="UXO53" s="467"/>
      <c r="UXP53" s="467"/>
      <c r="UXQ53" s="467"/>
      <c r="UXR53" s="467"/>
      <c r="UXS53" s="467"/>
      <c r="UXT53" s="467"/>
      <c r="UXU53" s="467"/>
      <c r="UXV53" s="467"/>
      <c r="UXW53" s="467"/>
      <c r="UXX53" s="467"/>
      <c r="UXY53" s="467"/>
      <c r="UXZ53" s="467"/>
      <c r="UYA53" s="467"/>
      <c r="UYB53" s="467"/>
      <c r="UYC53" s="467"/>
      <c r="UYD53" s="467"/>
      <c r="UYE53" s="467"/>
      <c r="UYF53" s="467"/>
      <c r="UYG53" s="467"/>
      <c r="UYH53" s="467"/>
      <c r="UYI53" s="467"/>
      <c r="UYJ53" s="467"/>
      <c r="UYK53" s="467"/>
      <c r="UYL53" s="467"/>
      <c r="UYM53" s="467"/>
      <c r="UYN53" s="467"/>
      <c r="UYO53" s="467"/>
      <c r="UYP53" s="467"/>
      <c r="UYQ53" s="467"/>
      <c r="UYR53" s="467"/>
      <c r="UYS53" s="467"/>
      <c r="UYT53" s="467"/>
      <c r="UYU53" s="467"/>
      <c r="UYV53" s="467"/>
      <c r="UYW53" s="467"/>
      <c r="UYX53" s="467"/>
      <c r="UYY53" s="467"/>
      <c r="UYZ53" s="467"/>
      <c r="UZA53" s="467"/>
      <c r="UZB53" s="467"/>
      <c r="UZC53" s="467"/>
      <c r="UZD53" s="467"/>
      <c r="UZE53" s="467"/>
      <c r="UZF53" s="467"/>
      <c r="UZG53" s="467"/>
      <c r="UZH53" s="467"/>
      <c r="UZI53" s="467"/>
      <c r="UZJ53" s="467"/>
      <c r="UZK53" s="467"/>
      <c r="UZL53" s="467"/>
      <c r="UZM53" s="467"/>
      <c r="UZN53" s="467"/>
      <c r="UZO53" s="467"/>
      <c r="UZP53" s="467"/>
      <c r="UZQ53" s="467"/>
      <c r="UZR53" s="467"/>
      <c r="UZS53" s="467"/>
      <c r="UZT53" s="467"/>
      <c r="UZU53" s="467"/>
      <c r="UZV53" s="467"/>
      <c r="UZW53" s="467"/>
      <c r="UZX53" s="467"/>
      <c r="UZY53" s="467"/>
      <c r="UZZ53" s="467"/>
      <c r="VAA53" s="467"/>
      <c r="VAB53" s="467"/>
      <c r="VAC53" s="467"/>
      <c r="VAD53" s="467"/>
      <c r="VAE53" s="467"/>
      <c r="VAF53" s="467"/>
      <c r="VAG53" s="467"/>
      <c r="VAH53" s="467"/>
      <c r="VAI53" s="467"/>
      <c r="VAJ53" s="467"/>
      <c r="VAK53" s="467"/>
      <c r="VAL53" s="467"/>
      <c r="VAM53" s="467"/>
      <c r="VAN53" s="467"/>
      <c r="VAO53" s="467"/>
      <c r="VAP53" s="467"/>
      <c r="VAQ53" s="467"/>
      <c r="VAR53" s="467"/>
      <c r="VAS53" s="467"/>
      <c r="VAT53" s="467"/>
      <c r="VAU53" s="467"/>
      <c r="VAV53" s="467"/>
      <c r="VAW53" s="467"/>
      <c r="VAX53" s="467"/>
      <c r="VAY53" s="467"/>
      <c r="VAZ53" s="467"/>
      <c r="VBA53" s="467"/>
      <c r="VBB53" s="467"/>
      <c r="VBC53" s="467"/>
      <c r="VBD53" s="467"/>
      <c r="VBE53" s="467"/>
      <c r="VBF53" s="467"/>
      <c r="VBG53" s="467"/>
      <c r="VBH53" s="467"/>
      <c r="VBI53" s="467"/>
      <c r="VBJ53" s="467"/>
      <c r="VBK53" s="467"/>
      <c r="VBL53" s="467"/>
      <c r="VBM53" s="467"/>
      <c r="VBN53" s="467"/>
      <c r="VBO53" s="467"/>
      <c r="VBP53" s="467"/>
      <c r="VBQ53" s="467"/>
      <c r="VBR53" s="467"/>
      <c r="VBS53" s="467"/>
      <c r="VBT53" s="467"/>
      <c r="VBU53" s="467"/>
      <c r="VBV53" s="467"/>
      <c r="VBW53" s="467"/>
      <c r="VBX53" s="467"/>
      <c r="VBY53" s="467"/>
      <c r="VBZ53" s="467"/>
      <c r="VCA53" s="467"/>
      <c r="VCB53" s="467"/>
      <c r="VCC53" s="467"/>
      <c r="VCD53" s="467"/>
      <c r="VCE53" s="467"/>
      <c r="VCF53" s="467"/>
      <c r="VCG53" s="467"/>
      <c r="VCH53" s="467"/>
      <c r="VCI53" s="467"/>
      <c r="VCJ53" s="467"/>
      <c r="VCK53" s="467"/>
      <c r="VCL53" s="467"/>
      <c r="VCM53" s="467"/>
      <c r="VCN53" s="467"/>
      <c r="VCO53" s="467"/>
      <c r="VCP53" s="467"/>
      <c r="VCQ53" s="467"/>
      <c r="VCR53" s="467"/>
      <c r="VCS53" s="467"/>
      <c r="VCT53" s="467"/>
      <c r="VCU53" s="467"/>
      <c r="VCV53" s="467"/>
      <c r="VCW53" s="467"/>
      <c r="VCX53" s="467"/>
      <c r="VCY53" s="467"/>
      <c r="VCZ53" s="467"/>
      <c r="VDA53" s="467"/>
      <c r="VDB53" s="467"/>
      <c r="VDC53" s="467"/>
      <c r="VDD53" s="467"/>
      <c r="VDE53" s="467"/>
      <c r="VDF53" s="467"/>
      <c r="VDG53" s="467"/>
      <c r="VDH53" s="467"/>
      <c r="VDI53" s="467"/>
      <c r="VDJ53" s="467"/>
      <c r="VDK53" s="467"/>
      <c r="VDL53" s="467"/>
      <c r="VDM53" s="467"/>
      <c r="VDN53" s="467"/>
      <c r="VDO53" s="467"/>
      <c r="VDP53" s="467"/>
      <c r="VDQ53" s="467"/>
      <c r="VDR53" s="467"/>
      <c r="VDS53" s="467"/>
      <c r="VDT53" s="467"/>
      <c r="VDU53" s="467"/>
      <c r="VDV53" s="467"/>
      <c r="VDW53" s="467"/>
      <c r="VDX53" s="467"/>
      <c r="VDY53" s="467"/>
      <c r="VDZ53" s="467"/>
      <c r="VEA53" s="467"/>
      <c r="VEB53" s="467"/>
      <c r="VEC53" s="467"/>
      <c r="VED53" s="467"/>
      <c r="VEE53" s="467"/>
      <c r="VEF53" s="467"/>
      <c r="VEG53" s="467"/>
      <c r="VEH53" s="467"/>
      <c r="VEI53" s="467"/>
      <c r="VEJ53" s="467"/>
      <c r="VEK53" s="467"/>
      <c r="VEL53" s="467"/>
      <c r="VEM53" s="467"/>
      <c r="VEN53" s="467"/>
      <c r="VEO53" s="467"/>
      <c r="VEP53" s="467"/>
      <c r="VEQ53" s="467"/>
      <c r="VER53" s="467"/>
      <c r="VES53" s="467"/>
      <c r="VET53" s="467"/>
      <c r="VEU53" s="467"/>
      <c r="VEV53" s="467"/>
      <c r="VEW53" s="467"/>
      <c r="VEX53" s="467"/>
      <c r="VEY53" s="467"/>
      <c r="VEZ53" s="467"/>
      <c r="VFA53" s="467"/>
      <c r="VFB53" s="467"/>
      <c r="VFC53" s="467"/>
      <c r="VFD53" s="467"/>
      <c r="VFE53" s="467"/>
      <c r="VFF53" s="467"/>
      <c r="VFG53" s="467"/>
      <c r="VFH53" s="467"/>
      <c r="VFI53" s="467"/>
      <c r="VFJ53" s="467"/>
      <c r="VFK53" s="467"/>
      <c r="VFL53" s="467"/>
      <c r="VFM53" s="467"/>
      <c r="VFN53" s="467"/>
      <c r="VFO53" s="467"/>
      <c r="VFP53" s="467"/>
      <c r="VFQ53" s="467"/>
      <c r="VFR53" s="467"/>
      <c r="VFS53" s="467"/>
      <c r="VFT53" s="467"/>
      <c r="VFU53" s="467"/>
      <c r="VFV53" s="467"/>
      <c r="VFW53" s="467"/>
      <c r="VFX53" s="467"/>
      <c r="VFY53" s="467"/>
      <c r="VFZ53" s="467"/>
      <c r="VGA53" s="467"/>
      <c r="VGB53" s="467"/>
      <c r="VGC53" s="467"/>
      <c r="VGD53" s="467"/>
      <c r="VGE53" s="467"/>
      <c r="VGF53" s="467"/>
      <c r="VGG53" s="467"/>
      <c r="VGH53" s="467"/>
      <c r="VGI53" s="467"/>
      <c r="VGJ53" s="467"/>
      <c r="VGK53" s="467"/>
      <c r="VGL53" s="467"/>
      <c r="VGM53" s="467"/>
      <c r="VGN53" s="467"/>
      <c r="VGO53" s="467"/>
      <c r="VGP53" s="467"/>
      <c r="VGQ53" s="467"/>
      <c r="VGR53" s="467"/>
      <c r="VGS53" s="467"/>
      <c r="VGT53" s="467"/>
      <c r="VGU53" s="467"/>
      <c r="VGV53" s="467"/>
      <c r="VGW53" s="467"/>
      <c r="VGX53" s="467"/>
      <c r="VGY53" s="467"/>
      <c r="VGZ53" s="467"/>
      <c r="VHA53" s="467"/>
      <c r="VHB53" s="467"/>
      <c r="VHC53" s="467"/>
      <c r="VHD53" s="467"/>
      <c r="VHE53" s="467"/>
      <c r="VHF53" s="467"/>
      <c r="VHG53" s="467"/>
      <c r="VHH53" s="467"/>
      <c r="VHI53" s="467"/>
      <c r="VHJ53" s="467"/>
      <c r="VHK53" s="467"/>
      <c r="VHL53" s="467"/>
      <c r="VHM53" s="467"/>
      <c r="VHN53" s="467"/>
      <c r="VHO53" s="467"/>
      <c r="VHP53" s="467"/>
      <c r="VHQ53" s="467"/>
      <c r="VHR53" s="467"/>
      <c r="VHS53" s="467"/>
      <c r="VHT53" s="467"/>
      <c r="VHU53" s="467"/>
      <c r="VHV53" s="467"/>
      <c r="VHW53" s="467"/>
      <c r="VHX53" s="467"/>
      <c r="VHY53" s="467"/>
      <c r="VHZ53" s="467"/>
      <c r="VIA53" s="467"/>
      <c r="VIB53" s="467"/>
      <c r="VIC53" s="467"/>
      <c r="VID53" s="467"/>
      <c r="VIE53" s="467"/>
      <c r="VIF53" s="467"/>
      <c r="VIG53" s="467"/>
      <c r="VIH53" s="467"/>
      <c r="VII53" s="467"/>
      <c r="VIJ53" s="467"/>
      <c r="VIK53" s="467"/>
      <c r="VIL53" s="467"/>
      <c r="VIM53" s="467"/>
      <c r="VIN53" s="467"/>
      <c r="VIO53" s="467"/>
      <c r="VIP53" s="467"/>
      <c r="VIQ53" s="467"/>
      <c r="VIR53" s="467"/>
      <c r="VIS53" s="467"/>
      <c r="VIT53" s="467"/>
      <c r="VIU53" s="467"/>
      <c r="VIV53" s="467"/>
      <c r="VIW53" s="467"/>
      <c r="VIX53" s="467"/>
      <c r="VIY53" s="467"/>
      <c r="VIZ53" s="467"/>
      <c r="VJA53" s="467"/>
      <c r="VJB53" s="467"/>
      <c r="VJC53" s="467"/>
      <c r="VJD53" s="467"/>
      <c r="VJE53" s="467"/>
      <c r="VJF53" s="467"/>
      <c r="VJG53" s="467"/>
      <c r="VJH53" s="467"/>
      <c r="VJI53" s="467"/>
      <c r="VJJ53" s="467"/>
      <c r="VJK53" s="467"/>
      <c r="VJL53" s="467"/>
      <c r="VJM53" s="467"/>
      <c r="VJN53" s="467"/>
      <c r="VJO53" s="467"/>
      <c r="VJP53" s="467"/>
      <c r="VJQ53" s="467"/>
      <c r="VJR53" s="467"/>
      <c r="VJS53" s="467"/>
      <c r="VJT53" s="467"/>
      <c r="VJU53" s="467"/>
      <c r="VJV53" s="467"/>
      <c r="VJW53" s="467"/>
      <c r="VJX53" s="467"/>
      <c r="VJY53" s="467"/>
      <c r="VJZ53" s="467"/>
      <c r="VKA53" s="467"/>
      <c r="VKB53" s="467"/>
      <c r="VKC53" s="467"/>
      <c r="VKD53" s="467"/>
      <c r="VKE53" s="467"/>
      <c r="VKF53" s="467"/>
      <c r="VKG53" s="467"/>
      <c r="VKH53" s="467"/>
      <c r="VKI53" s="467"/>
      <c r="VKJ53" s="467"/>
      <c r="VKK53" s="467"/>
      <c r="VKL53" s="467"/>
      <c r="VKM53" s="467"/>
      <c r="VKN53" s="467"/>
      <c r="VKO53" s="467"/>
      <c r="VKP53" s="467"/>
      <c r="VKQ53" s="467"/>
      <c r="VKR53" s="467"/>
      <c r="VKS53" s="467"/>
      <c r="VKT53" s="467"/>
      <c r="VKU53" s="467"/>
      <c r="VKV53" s="467"/>
      <c r="VKW53" s="467"/>
      <c r="VKX53" s="467"/>
      <c r="VKY53" s="467"/>
      <c r="VKZ53" s="467"/>
      <c r="VLA53" s="467"/>
      <c r="VLB53" s="467"/>
      <c r="VLC53" s="467"/>
      <c r="VLD53" s="467"/>
      <c r="VLE53" s="467"/>
      <c r="VLF53" s="467"/>
      <c r="VLG53" s="467"/>
      <c r="VLH53" s="467"/>
      <c r="VLI53" s="467"/>
      <c r="VLJ53" s="467"/>
      <c r="VLK53" s="467"/>
      <c r="VLL53" s="467"/>
      <c r="VLM53" s="467"/>
      <c r="VLN53" s="467"/>
      <c r="VLO53" s="467"/>
      <c r="VLP53" s="467"/>
      <c r="VLQ53" s="467"/>
      <c r="VLR53" s="467"/>
      <c r="VLS53" s="467"/>
      <c r="VLT53" s="467"/>
      <c r="VLU53" s="467"/>
      <c r="VLV53" s="467"/>
      <c r="VLW53" s="467"/>
      <c r="VLX53" s="467"/>
      <c r="VLY53" s="467"/>
      <c r="VLZ53" s="467"/>
      <c r="VMA53" s="467"/>
      <c r="VMB53" s="467"/>
      <c r="VMC53" s="467"/>
      <c r="VMD53" s="467"/>
      <c r="VME53" s="467"/>
      <c r="VMF53" s="467"/>
      <c r="VMG53" s="467"/>
      <c r="VMH53" s="467"/>
      <c r="VMI53" s="467"/>
      <c r="VMJ53" s="467"/>
      <c r="VMK53" s="467"/>
      <c r="VML53" s="467"/>
      <c r="VMM53" s="467"/>
      <c r="VMN53" s="467"/>
      <c r="VMO53" s="467"/>
      <c r="VMP53" s="467"/>
      <c r="VMQ53" s="467"/>
      <c r="VMR53" s="467"/>
      <c r="VMS53" s="467"/>
      <c r="VMT53" s="467"/>
      <c r="VMU53" s="467"/>
      <c r="VMV53" s="467"/>
      <c r="VMW53" s="467"/>
      <c r="VMX53" s="467"/>
      <c r="VMY53" s="467"/>
      <c r="VMZ53" s="467"/>
      <c r="VNA53" s="467"/>
      <c r="VNB53" s="467"/>
      <c r="VNC53" s="467"/>
      <c r="VND53" s="467"/>
      <c r="VNE53" s="467"/>
      <c r="VNF53" s="467"/>
      <c r="VNG53" s="467"/>
      <c r="VNH53" s="467"/>
      <c r="VNI53" s="467"/>
      <c r="VNJ53" s="467"/>
      <c r="VNK53" s="467"/>
      <c r="VNL53" s="467"/>
      <c r="VNM53" s="467"/>
      <c r="VNN53" s="467"/>
      <c r="VNO53" s="467"/>
      <c r="VNP53" s="467"/>
      <c r="VNQ53" s="467"/>
      <c r="VNR53" s="467"/>
      <c r="VNS53" s="467"/>
      <c r="VNT53" s="467"/>
      <c r="VNU53" s="467"/>
      <c r="VNV53" s="467"/>
      <c r="VNW53" s="467"/>
      <c r="VNX53" s="467"/>
      <c r="VNY53" s="467"/>
      <c r="VNZ53" s="467"/>
      <c r="VOA53" s="467"/>
      <c r="VOB53" s="467"/>
      <c r="VOC53" s="467"/>
      <c r="VOD53" s="467"/>
      <c r="VOE53" s="467"/>
      <c r="VOF53" s="467"/>
      <c r="VOG53" s="467"/>
      <c r="VOH53" s="467"/>
      <c r="VOI53" s="467"/>
      <c r="VOJ53" s="467"/>
      <c r="VOK53" s="467"/>
      <c r="VOL53" s="467"/>
      <c r="VOM53" s="467"/>
      <c r="VON53" s="467"/>
      <c r="VOO53" s="467"/>
      <c r="VOP53" s="467"/>
      <c r="VOQ53" s="467"/>
      <c r="VOR53" s="467"/>
      <c r="VOS53" s="467"/>
      <c r="VOT53" s="467"/>
      <c r="VOU53" s="467"/>
      <c r="VOV53" s="467"/>
      <c r="VOW53" s="467"/>
      <c r="VOX53" s="467"/>
      <c r="VOY53" s="467"/>
      <c r="VOZ53" s="467"/>
      <c r="VPA53" s="467"/>
      <c r="VPB53" s="467"/>
      <c r="VPC53" s="467"/>
      <c r="VPD53" s="467"/>
      <c r="VPE53" s="467"/>
      <c r="VPF53" s="467"/>
      <c r="VPG53" s="467"/>
      <c r="VPH53" s="467"/>
      <c r="VPI53" s="467"/>
      <c r="VPJ53" s="467"/>
      <c r="VPK53" s="467"/>
      <c r="VPL53" s="467"/>
      <c r="VPM53" s="467"/>
      <c r="VPN53" s="467"/>
      <c r="VPO53" s="467"/>
      <c r="VPP53" s="467"/>
      <c r="VPQ53" s="467"/>
      <c r="VPR53" s="467"/>
      <c r="VPS53" s="467"/>
      <c r="VPT53" s="467"/>
      <c r="VPU53" s="467"/>
      <c r="VPV53" s="467"/>
      <c r="VPW53" s="467"/>
      <c r="VPX53" s="467"/>
      <c r="VPY53" s="467"/>
      <c r="VPZ53" s="467"/>
      <c r="VQA53" s="467"/>
      <c r="VQB53" s="467"/>
      <c r="VQC53" s="467"/>
      <c r="VQD53" s="467"/>
      <c r="VQE53" s="467"/>
      <c r="VQF53" s="467"/>
      <c r="VQG53" s="467"/>
      <c r="VQH53" s="467"/>
      <c r="VQI53" s="467"/>
      <c r="VQJ53" s="467"/>
      <c r="VQK53" s="467"/>
      <c r="VQL53" s="467"/>
      <c r="VQM53" s="467"/>
      <c r="VQN53" s="467"/>
      <c r="VQO53" s="467"/>
      <c r="VQP53" s="467"/>
      <c r="VQQ53" s="467"/>
      <c r="VQR53" s="467"/>
      <c r="VQS53" s="467"/>
      <c r="VQT53" s="467"/>
      <c r="VQU53" s="467"/>
      <c r="VQV53" s="467"/>
      <c r="VQW53" s="467"/>
      <c r="VQX53" s="467"/>
      <c r="VQY53" s="467"/>
      <c r="VQZ53" s="467"/>
      <c r="VRA53" s="467"/>
      <c r="VRB53" s="467"/>
      <c r="VRC53" s="467"/>
      <c r="VRD53" s="467"/>
      <c r="VRE53" s="467"/>
      <c r="VRF53" s="467"/>
      <c r="VRG53" s="467"/>
      <c r="VRH53" s="467"/>
      <c r="VRI53" s="467"/>
      <c r="VRJ53" s="467"/>
      <c r="VRK53" s="467"/>
      <c r="VRL53" s="467"/>
      <c r="VRM53" s="467"/>
      <c r="VRN53" s="467"/>
      <c r="VRO53" s="467"/>
      <c r="VRP53" s="467"/>
      <c r="VRQ53" s="467"/>
      <c r="VRR53" s="467"/>
      <c r="VRS53" s="467"/>
      <c r="VRT53" s="467"/>
      <c r="VRU53" s="467"/>
      <c r="VRV53" s="467"/>
      <c r="VRW53" s="467"/>
      <c r="VRX53" s="467"/>
      <c r="VRY53" s="467"/>
      <c r="VRZ53" s="467"/>
      <c r="VSA53" s="467"/>
      <c r="VSB53" s="467"/>
      <c r="VSC53" s="467"/>
      <c r="VSD53" s="467"/>
      <c r="VSE53" s="467"/>
      <c r="VSF53" s="467"/>
      <c r="VSG53" s="467"/>
      <c r="VSH53" s="467"/>
      <c r="VSI53" s="467"/>
      <c r="VSJ53" s="467"/>
      <c r="VSK53" s="467"/>
      <c r="VSL53" s="467"/>
      <c r="VSM53" s="467"/>
      <c r="VSN53" s="467"/>
      <c r="VSO53" s="467"/>
      <c r="VSP53" s="467"/>
      <c r="VSQ53" s="467"/>
      <c r="VSR53" s="467"/>
      <c r="VSS53" s="467"/>
      <c r="VST53" s="467"/>
      <c r="VSU53" s="467"/>
      <c r="VSV53" s="467"/>
      <c r="VSW53" s="467"/>
      <c r="VSX53" s="467"/>
      <c r="VSY53" s="467"/>
      <c r="VSZ53" s="467"/>
      <c r="VTA53" s="467"/>
      <c r="VTB53" s="467"/>
      <c r="VTC53" s="467"/>
      <c r="VTD53" s="467"/>
      <c r="VTE53" s="467"/>
      <c r="VTF53" s="467"/>
      <c r="VTG53" s="467"/>
      <c r="VTH53" s="467"/>
      <c r="VTI53" s="467"/>
      <c r="VTJ53" s="467"/>
      <c r="VTK53" s="467"/>
      <c r="VTL53" s="467"/>
      <c r="VTM53" s="467"/>
      <c r="VTN53" s="467"/>
      <c r="VTO53" s="467"/>
      <c r="VTP53" s="467"/>
      <c r="VTQ53" s="467"/>
      <c r="VTR53" s="467"/>
      <c r="VTS53" s="467"/>
      <c r="VTT53" s="467"/>
      <c r="VTU53" s="467"/>
      <c r="VTV53" s="467"/>
      <c r="VTW53" s="467"/>
      <c r="VTX53" s="467"/>
      <c r="VTY53" s="467"/>
      <c r="VTZ53" s="467"/>
      <c r="VUA53" s="467"/>
      <c r="VUB53" s="467"/>
      <c r="VUC53" s="467"/>
      <c r="VUD53" s="467"/>
      <c r="VUE53" s="467"/>
      <c r="VUF53" s="467"/>
      <c r="VUG53" s="467"/>
      <c r="VUH53" s="467"/>
      <c r="VUI53" s="467"/>
      <c r="VUJ53" s="467"/>
      <c r="VUK53" s="467"/>
      <c r="VUL53" s="467"/>
      <c r="VUM53" s="467"/>
      <c r="VUN53" s="467"/>
      <c r="VUO53" s="467"/>
      <c r="VUP53" s="467"/>
      <c r="VUQ53" s="467"/>
      <c r="VUR53" s="467"/>
      <c r="VUS53" s="467"/>
      <c r="VUT53" s="467"/>
      <c r="VUU53" s="467"/>
      <c r="VUV53" s="467"/>
      <c r="VUW53" s="467"/>
      <c r="VUX53" s="467"/>
      <c r="VUY53" s="467"/>
      <c r="VUZ53" s="467"/>
      <c r="VVA53" s="467"/>
      <c r="VVB53" s="467"/>
      <c r="VVC53" s="467"/>
      <c r="VVD53" s="467"/>
      <c r="VVE53" s="467"/>
      <c r="VVF53" s="467"/>
      <c r="VVG53" s="467"/>
      <c r="VVH53" s="467"/>
      <c r="VVI53" s="467"/>
      <c r="VVJ53" s="467"/>
      <c r="VVK53" s="467"/>
      <c r="VVL53" s="467"/>
      <c r="VVM53" s="467"/>
      <c r="VVN53" s="467"/>
      <c r="VVO53" s="467"/>
      <c r="VVP53" s="467"/>
      <c r="VVQ53" s="467"/>
      <c r="VVR53" s="467"/>
      <c r="VVS53" s="467"/>
      <c r="VVT53" s="467"/>
      <c r="VVU53" s="467"/>
      <c r="VVV53" s="467"/>
      <c r="VVW53" s="467"/>
      <c r="VVX53" s="467"/>
      <c r="VVY53" s="467"/>
      <c r="VVZ53" s="467"/>
      <c r="VWA53" s="467"/>
      <c r="VWB53" s="467"/>
      <c r="VWC53" s="467"/>
      <c r="VWD53" s="467"/>
      <c r="VWE53" s="467"/>
      <c r="VWF53" s="467"/>
      <c r="VWG53" s="467"/>
      <c r="VWH53" s="467"/>
      <c r="VWI53" s="467"/>
      <c r="VWJ53" s="467"/>
      <c r="VWK53" s="467"/>
      <c r="VWL53" s="467"/>
      <c r="VWM53" s="467"/>
      <c r="VWN53" s="467"/>
      <c r="VWO53" s="467"/>
      <c r="VWP53" s="467"/>
      <c r="VWQ53" s="467"/>
      <c r="VWR53" s="467"/>
      <c r="VWS53" s="467"/>
      <c r="VWT53" s="467"/>
      <c r="VWU53" s="467"/>
      <c r="VWV53" s="467"/>
      <c r="VWW53" s="467"/>
      <c r="VWX53" s="467"/>
      <c r="VWY53" s="467"/>
      <c r="VWZ53" s="467"/>
      <c r="VXA53" s="467"/>
      <c r="VXB53" s="467"/>
      <c r="VXC53" s="467"/>
      <c r="VXD53" s="467"/>
      <c r="VXE53" s="467"/>
      <c r="VXF53" s="467"/>
      <c r="VXG53" s="467"/>
      <c r="VXH53" s="467"/>
      <c r="VXI53" s="467"/>
      <c r="VXJ53" s="467"/>
      <c r="VXK53" s="467"/>
      <c r="VXL53" s="467"/>
      <c r="VXM53" s="467"/>
      <c r="VXN53" s="467"/>
      <c r="VXO53" s="467"/>
      <c r="VXP53" s="467"/>
      <c r="VXQ53" s="467"/>
      <c r="VXR53" s="467"/>
      <c r="VXS53" s="467"/>
      <c r="VXT53" s="467"/>
      <c r="VXU53" s="467"/>
      <c r="VXV53" s="467"/>
      <c r="VXW53" s="467"/>
      <c r="VXX53" s="467"/>
      <c r="VXY53" s="467"/>
      <c r="VXZ53" s="467"/>
      <c r="VYA53" s="467"/>
      <c r="VYB53" s="467"/>
      <c r="VYC53" s="467"/>
      <c r="VYD53" s="467"/>
      <c r="VYE53" s="467"/>
      <c r="VYF53" s="467"/>
      <c r="VYG53" s="467"/>
      <c r="VYH53" s="467"/>
      <c r="VYI53" s="467"/>
      <c r="VYJ53" s="467"/>
      <c r="VYK53" s="467"/>
      <c r="VYL53" s="467"/>
      <c r="VYM53" s="467"/>
      <c r="VYN53" s="467"/>
      <c r="VYO53" s="467"/>
      <c r="VYP53" s="467"/>
      <c r="VYQ53" s="467"/>
      <c r="VYR53" s="467"/>
      <c r="VYS53" s="467"/>
      <c r="VYT53" s="467"/>
      <c r="VYU53" s="467"/>
      <c r="VYV53" s="467"/>
      <c r="VYW53" s="467"/>
      <c r="VYX53" s="467"/>
      <c r="VYY53" s="467"/>
      <c r="VYZ53" s="467"/>
      <c r="VZA53" s="467"/>
      <c r="VZB53" s="467"/>
      <c r="VZC53" s="467"/>
      <c r="VZD53" s="467"/>
      <c r="VZE53" s="467"/>
      <c r="VZF53" s="467"/>
      <c r="VZG53" s="467"/>
      <c r="VZH53" s="467"/>
      <c r="VZI53" s="467"/>
      <c r="VZJ53" s="467"/>
      <c r="VZK53" s="467"/>
      <c r="VZL53" s="467"/>
      <c r="VZM53" s="467"/>
      <c r="VZN53" s="467"/>
      <c r="VZO53" s="467"/>
      <c r="VZP53" s="467"/>
      <c r="VZQ53" s="467"/>
      <c r="VZR53" s="467"/>
      <c r="VZS53" s="467"/>
      <c r="VZT53" s="467"/>
      <c r="VZU53" s="467"/>
      <c r="VZV53" s="467"/>
      <c r="VZW53" s="467"/>
      <c r="VZX53" s="467"/>
      <c r="VZY53" s="467"/>
      <c r="VZZ53" s="467"/>
      <c r="WAA53" s="467"/>
      <c r="WAB53" s="467"/>
      <c r="WAC53" s="467"/>
      <c r="WAD53" s="467"/>
      <c r="WAE53" s="467"/>
      <c r="WAF53" s="467"/>
      <c r="WAG53" s="467"/>
      <c r="WAH53" s="467"/>
      <c r="WAI53" s="467"/>
      <c r="WAJ53" s="467"/>
      <c r="WAK53" s="467"/>
      <c r="WAL53" s="467"/>
      <c r="WAM53" s="467"/>
      <c r="WAN53" s="467"/>
      <c r="WAO53" s="467"/>
      <c r="WAP53" s="467"/>
      <c r="WAQ53" s="467"/>
      <c r="WAR53" s="467"/>
      <c r="WAS53" s="467"/>
      <c r="WAT53" s="467"/>
      <c r="WAU53" s="467"/>
      <c r="WAV53" s="467"/>
      <c r="WAW53" s="467"/>
      <c r="WAX53" s="467"/>
      <c r="WAY53" s="467"/>
      <c r="WAZ53" s="467"/>
      <c r="WBA53" s="467"/>
      <c r="WBB53" s="467"/>
      <c r="WBC53" s="467"/>
      <c r="WBD53" s="467"/>
      <c r="WBE53" s="467"/>
      <c r="WBF53" s="467"/>
      <c r="WBG53" s="467"/>
      <c r="WBH53" s="467"/>
      <c r="WBI53" s="467"/>
      <c r="WBJ53" s="467"/>
      <c r="WBK53" s="467"/>
      <c r="WBL53" s="467"/>
      <c r="WBM53" s="467"/>
      <c r="WBN53" s="467"/>
      <c r="WBO53" s="467"/>
      <c r="WBP53" s="467"/>
      <c r="WBQ53" s="467"/>
      <c r="WBR53" s="467"/>
      <c r="WBS53" s="467"/>
      <c r="WBT53" s="467"/>
      <c r="WBU53" s="467"/>
      <c r="WBV53" s="467"/>
      <c r="WBW53" s="467"/>
      <c r="WBX53" s="467"/>
      <c r="WBY53" s="467"/>
      <c r="WBZ53" s="467"/>
      <c r="WCA53" s="467"/>
      <c r="WCB53" s="467"/>
      <c r="WCC53" s="467"/>
      <c r="WCD53" s="467"/>
      <c r="WCE53" s="467"/>
      <c r="WCF53" s="467"/>
      <c r="WCG53" s="467"/>
      <c r="WCH53" s="467"/>
      <c r="WCI53" s="467"/>
      <c r="WCJ53" s="467"/>
      <c r="WCK53" s="467"/>
      <c r="WCL53" s="467"/>
      <c r="WCM53" s="467"/>
      <c r="WCN53" s="467"/>
      <c r="WCO53" s="467"/>
      <c r="WCP53" s="467"/>
      <c r="WCQ53" s="467"/>
      <c r="WCR53" s="467"/>
      <c r="WCS53" s="467"/>
      <c r="WCT53" s="467"/>
      <c r="WCU53" s="467"/>
      <c r="WCV53" s="467"/>
      <c r="WCW53" s="467"/>
      <c r="WCX53" s="467"/>
      <c r="WCY53" s="467"/>
      <c r="WCZ53" s="467"/>
      <c r="WDA53" s="467"/>
      <c r="WDB53" s="467"/>
      <c r="WDC53" s="467"/>
      <c r="WDD53" s="467"/>
      <c r="WDE53" s="467"/>
      <c r="WDF53" s="467"/>
      <c r="WDG53" s="467"/>
      <c r="WDH53" s="467"/>
      <c r="WDI53" s="467"/>
      <c r="WDJ53" s="467"/>
      <c r="WDK53" s="467"/>
      <c r="WDL53" s="467"/>
      <c r="WDM53" s="467"/>
      <c r="WDN53" s="467"/>
      <c r="WDO53" s="467"/>
      <c r="WDP53" s="467"/>
      <c r="WDQ53" s="467"/>
      <c r="WDR53" s="467"/>
      <c r="WDS53" s="467"/>
      <c r="WDT53" s="467"/>
      <c r="WDU53" s="467"/>
      <c r="WDV53" s="467"/>
      <c r="WDW53" s="467"/>
      <c r="WDX53" s="467"/>
      <c r="WDY53" s="467"/>
      <c r="WDZ53" s="467"/>
      <c r="WEA53" s="467"/>
      <c r="WEB53" s="467"/>
      <c r="WEC53" s="467"/>
      <c r="WED53" s="467"/>
      <c r="WEE53" s="467"/>
      <c r="WEF53" s="467"/>
      <c r="WEG53" s="467"/>
      <c r="WEH53" s="467"/>
      <c r="WEI53" s="467"/>
      <c r="WEJ53" s="467"/>
      <c r="WEK53" s="467"/>
      <c r="WEL53" s="467"/>
      <c r="WEM53" s="467"/>
      <c r="WEN53" s="467"/>
      <c r="WEO53" s="467"/>
      <c r="WEP53" s="467"/>
      <c r="WEQ53" s="467"/>
      <c r="WER53" s="467"/>
      <c r="WES53" s="467"/>
      <c r="WET53" s="467"/>
      <c r="WEU53" s="467"/>
      <c r="WEV53" s="467"/>
      <c r="WEW53" s="467"/>
      <c r="WEX53" s="467"/>
      <c r="WEY53" s="467"/>
      <c r="WEZ53" s="467"/>
      <c r="WFA53" s="467"/>
      <c r="WFB53" s="467"/>
      <c r="WFC53" s="467"/>
      <c r="WFD53" s="467"/>
      <c r="WFE53" s="467"/>
      <c r="WFF53" s="467"/>
      <c r="WFG53" s="467"/>
      <c r="WFH53" s="467"/>
      <c r="WFI53" s="467"/>
      <c r="WFJ53" s="467"/>
      <c r="WFK53" s="467"/>
      <c r="WFL53" s="467"/>
      <c r="WFM53" s="467"/>
      <c r="WFN53" s="467"/>
      <c r="WFO53" s="467"/>
      <c r="WFP53" s="467"/>
      <c r="WFQ53" s="467"/>
      <c r="WFR53" s="467"/>
      <c r="WFS53" s="467"/>
      <c r="WFT53" s="467"/>
      <c r="WFU53" s="467"/>
      <c r="WFV53" s="467"/>
      <c r="WFW53" s="467"/>
      <c r="WFX53" s="467"/>
      <c r="WFY53" s="467"/>
      <c r="WFZ53" s="467"/>
      <c r="WGA53" s="467"/>
      <c r="WGB53" s="467"/>
      <c r="WGC53" s="467"/>
      <c r="WGD53" s="467"/>
      <c r="WGE53" s="467"/>
      <c r="WGF53" s="467"/>
      <c r="WGG53" s="467"/>
      <c r="WGH53" s="467"/>
      <c r="WGI53" s="467"/>
      <c r="WGJ53" s="467"/>
      <c r="WGK53" s="467"/>
      <c r="WGL53" s="467"/>
      <c r="WGM53" s="467"/>
      <c r="WGN53" s="467"/>
      <c r="WGO53" s="467"/>
      <c r="WGP53" s="467"/>
      <c r="WGQ53" s="467"/>
      <c r="WGR53" s="467"/>
      <c r="WGS53" s="467"/>
      <c r="WGT53" s="467"/>
      <c r="WGU53" s="467"/>
      <c r="WGV53" s="467"/>
      <c r="WGW53" s="467"/>
      <c r="WGX53" s="467"/>
      <c r="WGY53" s="467"/>
      <c r="WGZ53" s="467"/>
      <c r="WHA53" s="467"/>
      <c r="WHB53" s="467"/>
      <c r="WHC53" s="467"/>
      <c r="WHD53" s="467"/>
      <c r="WHE53" s="467"/>
      <c r="WHF53" s="467"/>
      <c r="WHG53" s="467"/>
      <c r="WHH53" s="467"/>
      <c r="WHI53" s="467"/>
      <c r="WHJ53" s="467"/>
      <c r="WHK53" s="467"/>
      <c r="WHL53" s="467"/>
      <c r="WHM53" s="467"/>
      <c r="WHN53" s="467"/>
      <c r="WHO53" s="467"/>
      <c r="WHP53" s="467"/>
      <c r="WHQ53" s="467"/>
      <c r="WHR53" s="467"/>
      <c r="WHS53" s="467"/>
      <c r="WHT53" s="467"/>
      <c r="WHU53" s="467"/>
      <c r="WHV53" s="467"/>
      <c r="WHW53" s="467"/>
      <c r="WHX53" s="467"/>
      <c r="WHY53" s="467"/>
      <c r="WHZ53" s="467"/>
      <c r="WIA53" s="467"/>
      <c r="WIB53" s="467"/>
      <c r="WIC53" s="467"/>
      <c r="WID53" s="467"/>
      <c r="WIE53" s="467"/>
      <c r="WIF53" s="467"/>
      <c r="WIG53" s="467"/>
      <c r="WIH53" s="467"/>
      <c r="WII53" s="467"/>
      <c r="WIJ53" s="467"/>
      <c r="WIK53" s="467"/>
      <c r="WIL53" s="467"/>
      <c r="WIM53" s="467"/>
      <c r="WIN53" s="467"/>
      <c r="WIO53" s="467"/>
      <c r="WIP53" s="467"/>
      <c r="WIQ53" s="467"/>
      <c r="WIR53" s="467"/>
      <c r="WIS53" s="467"/>
      <c r="WIT53" s="467"/>
      <c r="WIU53" s="467"/>
      <c r="WIV53" s="467"/>
      <c r="WIW53" s="467"/>
      <c r="WIX53" s="467"/>
      <c r="WIY53" s="467"/>
      <c r="WIZ53" s="467"/>
      <c r="WJA53" s="467"/>
      <c r="WJB53" s="467"/>
      <c r="WJC53" s="467"/>
      <c r="WJD53" s="467"/>
      <c r="WJE53" s="467"/>
      <c r="WJF53" s="467"/>
      <c r="WJG53" s="467"/>
      <c r="WJH53" s="467"/>
      <c r="WJI53" s="467"/>
      <c r="WJJ53" s="467"/>
      <c r="WJK53" s="467"/>
      <c r="WJL53" s="467"/>
      <c r="WJM53" s="467"/>
      <c r="WJN53" s="467"/>
      <c r="WJO53" s="467"/>
      <c r="WJP53" s="467"/>
      <c r="WJQ53" s="467"/>
      <c r="WJR53" s="467"/>
      <c r="WJS53" s="467"/>
      <c r="WJT53" s="467"/>
      <c r="WJU53" s="467"/>
      <c r="WJV53" s="467"/>
      <c r="WJW53" s="467"/>
      <c r="WJX53" s="467"/>
      <c r="WJY53" s="467"/>
      <c r="WJZ53" s="467"/>
      <c r="WKA53" s="467"/>
      <c r="WKB53" s="467"/>
      <c r="WKC53" s="467"/>
      <c r="WKD53" s="467"/>
      <c r="WKE53" s="467"/>
      <c r="WKF53" s="467"/>
      <c r="WKG53" s="467"/>
      <c r="WKH53" s="467"/>
      <c r="WKI53" s="467"/>
      <c r="WKJ53" s="467"/>
      <c r="WKK53" s="467"/>
      <c r="WKL53" s="467"/>
      <c r="WKM53" s="467"/>
      <c r="WKN53" s="467"/>
      <c r="WKO53" s="467"/>
      <c r="WKP53" s="467"/>
      <c r="WKQ53" s="467"/>
      <c r="WKR53" s="467"/>
      <c r="WKS53" s="467"/>
      <c r="WKT53" s="467"/>
      <c r="WKU53" s="467"/>
      <c r="WKV53" s="467"/>
      <c r="WKW53" s="467"/>
      <c r="WKX53" s="467"/>
      <c r="WKY53" s="467"/>
      <c r="WKZ53" s="467"/>
      <c r="WLA53" s="467"/>
      <c r="WLB53" s="467"/>
      <c r="WLC53" s="467"/>
      <c r="WLD53" s="467"/>
      <c r="WLE53" s="467"/>
      <c r="WLF53" s="467"/>
      <c r="WLG53" s="467"/>
      <c r="WLH53" s="467"/>
      <c r="WLI53" s="467"/>
      <c r="WLJ53" s="467"/>
      <c r="WLK53" s="467"/>
      <c r="WLL53" s="467"/>
      <c r="WLM53" s="467"/>
      <c r="WLN53" s="467"/>
      <c r="WLO53" s="467"/>
      <c r="WLP53" s="467"/>
      <c r="WLQ53" s="467"/>
      <c r="WLR53" s="467"/>
      <c r="WLS53" s="467"/>
      <c r="WLT53" s="467"/>
      <c r="WLU53" s="467"/>
      <c r="WLV53" s="467"/>
      <c r="WLW53" s="467"/>
      <c r="WLX53" s="467"/>
      <c r="WLY53" s="467"/>
      <c r="WLZ53" s="467"/>
      <c r="WMA53" s="467"/>
      <c r="WMB53" s="467"/>
      <c r="WMC53" s="467"/>
      <c r="WMD53" s="467"/>
      <c r="WME53" s="467"/>
      <c r="WMF53" s="467"/>
      <c r="WMG53" s="467"/>
      <c r="WMH53" s="467"/>
      <c r="WMI53" s="467"/>
      <c r="WMJ53" s="467"/>
      <c r="WMK53" s="467"/>
      <c r="WML53" s="467"/>
      <c r="WMM53" s="467"/>
      <c r="WMN53" s="467"/>
      <c r="WMO53" s="467"/>
      <c r="WMP53" s="467"/>
      <c r="WMQ53" s="467"/>
      <c r="WMR53" s="467"/>
      <c r="WMS53" s="467"/>
      <c r="WMT53" s="467"/>
      <c r="WMU53" s="467"/>
      <c r="WMV53" s="467"/>
      <c r="WMW53" s="467"/>
      <c r="WMX53" s="467"/>
      <c r="WMY53" s="467"/>
      <c r="WMZ53" s="467"/>
      <c r="WNA53" s="467"/>
      <c r="WNB53" s="467"/>
      <c r="WNC53" s="467"/>
      <c r="WND53" s="467"/>
      <c r="WNE53" s="467"/>
      <c r="WNF53" s="467"/>
      <c r="WNG53" s="467"/>
      <c r="WNH53" s="467"/>
      <c r="WNI53" s="467"/>
      <c r="WNJ53" s="467"/>
      <c r="WNK53" s="467"/>
      <c r="WNL53" s="467"/>
      <c r="WNM53" s="467"/>
      <c r="WNN53" s="467"/>
      <c r="WNO53" s="467"/>
      <c r="WNP53" s="467"/>
      <c r="WNQ53" s="467"/>
      <c r="WNR53" s="467"/>
      <c r="WNS53" s="467"/>
      <c r="WNT53" s="467"/>
      <c r="WNU53" s="467"/>
      <c r="WNV53" s="467"/>
      <c r="WNW53" s="467"/>
      <c r="WNX53" s="467"/>
      <c r="WNY53" s="467"/>
      <c r="WNZ53" s="467"/>
      <c r="WOA53" s="467"/>
      <c r="WOB53" s="467"/>
      <c r="WOC53" s="467"/>
      <c r="WOD53" s="467"/>
      <c r="WOE53" s="467"/>
      <c r="WOF53" s="467"/>
      <c r="WOG53" s="467"/>
      <c r="WOH53" s="467"/>
      <c r="WOI53" s="467"/>
      <c r="WOJ53" s="467"/>
      <c r="WOK53" s="467"/>
      <c r="WOL53" s="467"/>
      <c r="WOM53" s="467"/>
      <c r="WON53" s="467"/>
      <c r="WOO53" s="467"/>
      <c r="WOP53" s="467"/>
      <c r="WOQ53" s="467"/>
      <c r="WOR53" s="467"/>
      <c r="WOS53" s="467"/>
      <c r="WOT53" s="467"/>
      <c r="WOU53" s="467"/>
      <c r="WOV53" s="467"/>
      <c r="WOW53" s="467"/>
      <c r="WOX53" s="467"/>
      <c r="WOY53" s="467"/>
      <c r="WOZ53" s="467"/>
      <c r="WPA53" s="467"/>
      <c r="WPB53" s="467"/>
      <c r="WPC53" s="467"/>
      <c r="WPD53" s="467"/>
      <c r="WPE53" s="467"/>
      <c r="WPF53" s="467"/>
      <c r="WPG53" s="467"/>
      <c r="WPH53" s="467"/>
      <c r="WPI53" s="467"/>
      <c r="WPJ53" s="467"/>
      <c r="WPK53" s="467"/>
      <c r="WPL53" s="467"/>
      <c r="WPM53" s="467"/>
      <c r="WPN53" s="467"/>
      <c r="WPO53" s="467"/>
      <c r="WPP53" s="467"/>
      <c r="WPQ53" s="467"/>
      <c r="WPR53" s="467"/>
      <c r="WPS53" s="467"/>
      <c r="WPT53" s="467"/>
      <c r="WPU53" s="467"/>
      <c r="WPV53" s="467"/>
      <c r="WPW53" s="467"/>
      <c r="WPX53" s="467"/>
      <c r="WPY53" s="467"/>
      <c r="WPZ53" s="467"/>
      <c r="WQA53" s="467"/>
      <c r="WQB53" s="467"/>
      <c r="WQC53" s="467"/>
      <c r="WQD53" s="467"/>
      <c r="WQE53" s="467"/>
      <c r="WQF53" s="467"/>
      <c r="WQG53" s="467"/>
      <c r="WQH53" s="467"/>
      <c r="WQI53" s="467"/>
      <c r="WQJ53" s="467"/>
      <c r="WQK53" s="467"/>
      <c r="WQL53" s="467"/>
      <c r="WQM53" s="467"/>
      <c r="WQN53" s="467"/>
      <c r="WQO53" s="467"/>
      <c r="WQP53" s="467"/>
      <c r="WQQ53" s="467"/>
      <c r="WQR53" s="467"/>
      <c r="WQS53" s="467"/>
      <c r="WQT53" s="467"/>
      <c r="WQU53" s="467"/>
      <c r="WQV53" s="467"/>
      <c r="WQW53" s="467"/>
      <c r="WQX53" s="467"/>
      <c r="WQY53" s="467"/>
      <c r="WQZ53" s="467"/>
      <c r="WRA53" s="467"/>
      <c r="WRB53" s="467"/>
      <c r="WRC53" s="467"/>
      <c r="WRD53" s="467"/>
      <c r="WRE53" s="467"/>
      <c r="WRF53" s="467"/>
      <c r="WRG53" s="467"/>
      <c r="WRH53" s="467"/>
      <c r="WRI53" s="467"/>
      <c r="WRJ53" s="467"/>
      <c r="WRK53" s="467"/>
      <c r="WRL53" s="467"/>
      <c r="WRM53" s="467"/>
      <c r="WRN53" s="467"/>
      <c r="WRO53" s="467"/>
      <c r="WRP53" s="467"/>
      <c r="WRQ53" s="467"/>
      <c r="WRR53" s="467"/>
      <c r="WRS53" s="467"/>
      <c r="WRT53" s="467"/>
      <c r="WRU53" s="467"/>
      <c r="WRV53" s="467"/>
      <c r="WRW53" s="467"/>
      <c r="WRX53" s="467"/>
      <c r="WRY53" s="467"/>
      <c r="WRZ53" s="467"/>
      <c r="WSA53" s="467"/>
      <c r="WSB53" s="467"/>
      <c r="WSC53" s="467"/>
      <c r="WSD53" s="467"/>
      <c r="WSE53" s="467"/>
      <c r="WSF53" s="467"/>
      <c r="WSG53" s="467"/>
      <c r="WSH53" s="467"/>
      <c r="WSI53" s="467"/>
      <c r="WSJ53" s="467"/>
      <c r="WSK53" s="467"/>
      <c r="WSL53" s="467"/>
      <c r="WSM53" s="467"/>
      <c r="WSN53" s="467"/>
      <c r="WSO53" s="467"/>
      <c r="WSP53" s="467"/>
      <c r="WSQ53" s="467"/>
      <c r="WSR53" s="467"/>
      <c r="WSS53" s="467"/>
      <c r="WST53" s="467"/>
      <c r="WSU53" s="467"/>
      <c r="WSV53" s="467"/>
      <c r="WSW53" s="467"/>
      <c r="WSX53" s="467"/>
      <c r="WSY53" s="467"/>
      <c r="WSZ53" s="467"/>
      <c r="WTA53" s="467"/>
      <c r="WTB53" s="467"/>
      <c r="WTC53" s="467"/>
      <c r="WTD53" s="467"/>
      <c r="WTE53" s="467"/>
      <c r="WTF53" s="467"/>
      <c r="WTG53" s="467"/>
      <c r="WTH53" s="467"/>
      <c r="WTI53" s="467"/>
      <c r="WTJ53" s="467"/>
      <c r="WTK53" s="467"/>
      <c r="WTL53" s="467"/>
      <c r="WTM53" s="467"/>
      <c r="WTN53" s="467"/>
      <c r="WTO53" s="467"/>
      <c r="WTP53" s="467"/>
      <c r="WTQ53" s="467"/>
      <c r="WTR53" s="467"/>
      <c r="WTS53" s="467"/>
      <c r="WTT53" s="467"/>
      <c r="WTU53" s="467"/>
      <c r="WTV53" s="467"/>
      <c r="WTW53" s="467"/>
      <c r="WTX53" s="467"/>
      <c r="WTY53" s="467"/>
      <c r="WTZ53" s="467"/>
      <c r="WUA53" s="467"/>
      <c r="WUB53" s="467"/>
      <c r="WUC53" s="467"/>
      <c r="WUD53" s="467"/>
      <c r="WUE53" s="467"/>
      <c r="WUF53" s="467"/>
      <c r="WUG53" s="467"/>
      <c r="WUH53" s="467"/>
      <c r="WUI53" s="467"/>
      <c r="WUJ53" s="467"/>
      <c r="WUK53" s="467"/>
      <c r="WUL53" s="467"/>
      <c r="WUM53" s="467"/>
      <c r="WUN53" s="467"/>
      <c r="WUO53" s="467"/>
      <c r="WUP53" s="467"/>
      <c r="WUQ53" s="467"/>
      <c r="WUR53" s="467"/>
      <c r="WUS53" s="467"/>
      <c r="WUT53" s="467"/>
      <c r="WUU53" s="467"/>
      <c r="WUV53" s="467"/>
      <c r="WUW53" s="467"/>
      <c r="WUX53" s="467"/>
      <c r="WUY53" s="467"/>
      <c r="WUZ53" s="467"/>
      <c r="WVA53" s="467"/>
      <c r="WVB53" s="467"/>
      <c r="WVC53" s="467"/>
      <c r="WVD53" s="467"/>
      <c r="WVE53" s="467"/>
      <c r="WVF53" s="467"/>
      <c r="WVG53" s="467"/>
      <c r="WVH53" s="467"/>
      <c r="WVI53" s="467"/>
      <c r="WVJ53" s="467"/>
      <c r="WVK53" s="467"/>
      <c r="WVL53" s="467"/>
      <c r="WVM53" s="467"/>
      <c r="WVN53" s="467"/>
      <c r="WVO53" s="467"/>
      <c r="WVP53" s="467"/>
      <c r="WVQ53" s="467"/>
      <c r="WVR53" s="467"/>
      <c r="WVS53" s="467"/>
      <c r="WVT53" s="467"/>
      <c r="WVU53" s="467"/>
      <c r="WVV53" s="467"/>
      <c r="WVW53" s="467"/>
      <c r="WVX53" s="467"/>
      <c r="WVY53" s="467"/>
      <c r="WVZ53" s="467"/>
      <c r="WWA53" s="467"/>
      <c r="WWB53" s="467"/>
      <c r="WWC53" s="467"/>
      <c r="WWD53" s="467"/>
      <c r="WWE53" s="467"/>
      <c r="WWF53" s="467"/>
      <c r="WWG53" s="467"/>
      <c r="WWH53" s="467"/>
      <c r="WWI53" s="467"/>
      <c r="WWJ53" s="467"/>
      <c r="WWK53" s="467"/>
      <c r="WWL53" s="467"/>
      <c r="WWM53" s="467"/>
      <c r="WWN53" s="467"/>
      <c r="WWO53" s="467"/>
      <c r="WWP53" s="467"/>
      <c r="WWQ53" s="467"/>
      <c r="WWR53" s="467"/>
      <c r="WWS53" s="467"/>
      <c r="WWT53" s="467"/>
      <c r="WWU53" s="467"/>
      <c r="WWV53" s="467"/>
      <c r="WWW53" s="467"/>
      <c r="WWX53" s="467"/>
      <c r="WWY53" s="467"/>
      <c r="WWZ53" s="467"/>
      <c r="WXA53" s="467"/>
      <c r="WXB53" s="467"/>
      <c r="WXC53" s="467"/>
      <c r="WXD53" s="467"/>
      <c r="WXE53" s="467"/>
      <c r="WXF53" s="467"/>
      <c r="WXG53" s="467"/>
      <c r="WXH53" s="467"/>
      <c r="WXI53" s="467"/>
      <c r="WXJ53" s="467"/>
      <c r="WXK53" s="467"/>
      <c r="WXL53" s="467"/>
      <c r="WXM53" s="467"/>
      <c r="WXN53" s="467"/>
      <c r="WXO53" s="467"/>
      <c r="WXP53" s="467"/>
      <c r="WXQ53" s="467"/>
      <c r="WXR53" s="467"/>
      <c r="WXS53" s="467"/>
      <c r="WXT53" s="467"/>
      <c r="WXU53" s="467"/>
      <c r="WXV53" s="467"/>
      <c r="WXW53" s="467"/>
      <c r="WXX53" s="467"/>
      <c r="WXY53" s="467"/>
      <c r="WXZ53" s="467"/>
      <c r="WYA53" s="467"/>
      <c r="WYB53" s="467"/>
      <c r="WYC53" s="467"/>
      <c r="WYD53" s="467"/>
      <c r="WYE53" s="467"/>
      <c r="WYF53" s="467"/>
      <c r="WYG53" s="467"/>
      <c r="WYH53" s="467"/>
      <c r="WYI53" s="467"/>
      <c r="WYJ53" s="467"/>
      <c r="WYK53" s="467"/>
      <c r="WYL53" s="467"/>
      <c r="WYM53" s="467"/>
      <c r="WYN53" s="467"/>
      <c r="WYO53" s="467"/>
      <c r="WYP53" s="467"/>
      <c r="WYQ53" s="467"/>
      <c r="WYR53" s="467"/>
      <c r="WYS53" s="467"/>
      <c r="WYT53" s="467"/>
      <c r="WYU53" s="467"/>
      <c r="WYV53" s="467"/>
      <c r="WYW53" s="467"/>
      <c r="WYX53" s="467"/>
      <c r="WYY53" s="467"/>
      <c r="WYZ53" s="467"/>
      <c r="WZA53" s="467"/>
      <c r="WZB53" s="467"/>
      <c r="WZC53" s="467"/>
      <c r="WZD53" s="467"/>
      <c r="WZE53" s="467"/>
      <c r="WZF53" s="467"/>
      <c r="WZG53" s="467"/>
      <c r="WZH53" s="467"/>
      <c r="WZI53" s="467"/>
      <c r="WZJ53" s="467"/>
      <c r="WZK53" s="467"/>
      <c r="WZL53" s="467"/>
      <c r="WZM53" s="467"/>
      <c r="WZN53" s="467"/>
      <c r="WZO53" s="467"/>
      <c r="WZP53" s="467"/>
      <c r="WZQ53" s="467"/>
      <c r="WZR53" s="467"/>
      <c r="WZS53" s="467"/>
      <c r="WZT53" s="467"/>
      <c r="WZU53" s="467"/>
      <c r="WZV53" s="467"/>
      <c r="WZW53" s="467"/>
      <c r="WZX53" s="467"/>
      <c r="WZY53" s="467"/>
      <c r="WZZ53" s="467"/>
      <c r="XAA53" s="467"/>
      <c r="XAB53" s="467"/>
      <c r="XAC53" s="467"/>
      <c r="XAD53" s="467"/>
      <c r="XAE53" s="467"/>
      <c r="XAF53" s="467"/>
      <c r="XAG53" s="467"/>
      <c r="XAH53" s="467"/>
      <c r="XAI53" s="467"/>
      <c r="XAJ53" s="467"/>
      <c r="XAK53" s="467"/>
      <c r="XAL53" s="467"/>
      <c r="XAM53" s="467"/>
      <c r="XAN53" s="467"/>
      <c r="XAO53" s="467"/>
      <c r="XAP53" s="467"/>
      <c r="XAQ53" s="467"/>
      <c r="XAR53" s="467"/>
      <c r="XAS53" s="467"/>
      <c r="XAT53" s="467"/>
      <c r="XAU53" s="467"/>
      <c r="XAV53" s="467"/>
      <c r="XAW53" s="467"/>
      <c r="XAX53" s="467"/>
      <c r="XAY53" s="467"/>
      <c r="XAZ53" s="467"/>
      <c r="XBA53" s="467"/>
      <c r="XBB53" s="467"/>
      <c r="XBC53" s="467"/>
      <c r="XBD53" s="467"/>
      <c r="XBE53" s="467"/>
      <c r="XBF53" s="467"/>
      <c r="XBG53" s="467"/>
      <c r="XBH53" s="467"/>
      <c r="XBI53" s="467"/>
      <c r="XBJ53" s="467"/>
      <c r="XBK53" s="467"/>
      <c r="XBL53" s="467"/>
      <c r="XBM53" s="467"/>
      <c r="XBN53" s="467"/>
      <c r="XBO53" s="467"/>
      <c r="XBP53" s="467"/>
      <c r="XBQ53" s="467"/>
      <c r="XBR53" s="467"/>
      <c r="XBS53" s="467"/>
      <c r="XBT53" s="467"/>
      <c r="XBU53" s="467"/>
      <c r="XBV53" s="467"/>
      <c r="XBW53" s="467"/>
      <c r="XBX53" s="467"/>
      <c r="XBY53" s="467"/>
      <c r="XBZ53" s="467"/>
      <c r="XCA53" s="467"/>
      <c r="XCB53" s="467"/>
      <c r="XCC53" s="467"/>
      <c r="XCD53" s="467"/>
      <c r="XCE53" s="467"/>
      <c r="XCF53" s="467"/>
      <c r="XCG53" s="467"/>
      <c r="XCH53" s="467"/>
      <c r="XCI53" s="467"/>
      <c r="XCJ53" s="467"/>
      <c r="XCK53" s="467"/>
      <c r="XCL53" s="467"/>
      <c r="XCM53" s="467"/>
      <c r="XCN53" s="467"/>
      <c r="XCO53" s="467"/>
      <c r="XCP53" s="467"/>
      <c r="XCQ53" s="467"/>
      <c r="XCR53" s="467"/>
      <c r="XCS53" s="467"/>
      <c r="XCT53" s="467"/>
      <c r="XCU53" s="467"/>
      <c r="XCV53" s="467"/>
      <c r="XCW53" s="467"/>
      <c r="XCX53" s="467"/>
      <c r="XCY53" s="467"/>
      <c r="XCZ53" s="467"/>
      <c r="XDA53" s="467"/>
      <c r="XDB53" s="467"/>
      <c r="XDC53" s="467"/>
      <c r="XDD53" s="467"/>
      <c r="XDE53" s="467"/>
      <c r="XDF53" s="467"/>
      <c r="XDG53" s="467"/>
      <c r="XDH53" s="467"/>
      <c r="XDI53" s="467"/>
      <c r="XDJ53" s="467"/>
      <c r="XDK53" s="467"/>
      <c r="XDL53" s="467"/>
      <c r="XDM53" s="467"/>
      <c r="XDN53" s="467"/>
      <c r="XDO53" s="467"/>
      <c r="XDP53" s="467"/>
      <c r="XDQ53" s="467"/>
      <c r="XDR53" s="467"/>
      <c r="XDS53" s="467"/>
      <c r="XDT53" s="467"/>
      <c r="XDU53" s="467"/>
      <c r="XDV53" s="467"/>
      <c r="XDW53" s="467"/>
      <c r="XDX53" s="467"/>
      <c r="XDY53" s="467"/>
      <c r="XDZ53" s="467"/>
      <c r="XEA53" s="467"/>
      <c r="XEB53" s="467"/>
      <c r="XEC53" s="467"/>
      <c r="XED53" s="467"/>
      <c r="XEE53" s="467"/>
      <c r="XEF53" s="467"/>
      <c r="XEG53" s="467"/>
      <c r="XEH53" s="467"/>
      <c r="XEI53" s="467"/>
      <c r="XEJ53" s="467"/>
      <c r="XEK53" s="467"/>
      <c r="XEL53" s="467"/>
      <c r="XEM53" s="467"/>
      <c r="XEN53" s="467"/>
      <c r="XEO53" s="467"/>
      <c r="XEP53" s="467"/>
      <c r="XEQ53" s="467"/>
      <c r="XER53" s="467"/>
      <c r="XES53" s="467"/>
      <c r="XET53" s="467"/>
      <c r="XEU53" s="467"/>
      <c r="XEV53" s="467"/>
      <c r="XEW53" s="467"/>
      <c r="XEX53" s="467"/>
      <c r="XEY53" s="467"/>
      <c r="XEZ53" s="467"/>
      <c r="XFA53" s="467"/>
      <c r="XFB53" s="467"/>
    </row>
    <row r="54" spans="1:16382" s="364" customFormat="1" ht="13" customHeight="1">
      <c r="A54" s="412">
        <f>IF(details!A54="","",details!A54)</f>
        <v>46</v>
      </c>
      <c r="B54" s="394" t="str">
        <f>IF(details!B54="","",details!B54)</f>
        <v>OBC</v>
      </c>
      <c r="C54" s="394" t="str">
        <f>IF(details!C54="","",details!C54)</f>
        <v>G</v>
      </c>
      <c r="D54" s="394">
        <f>IF(details!D54="","",details!D54)</f>
        <v>10225</v>
      </c>
      <c r="E54" s="401">
        <f>IF(details!E54="","",details!E54)</f>
        <v>11446</v>
      </c>
      <c r="F54" s="72">
        <f>IF(details!F54="","",details!F54)</f>
        <v>35175</v>
      </c>
      <c r="G54" s="89" t="str">
        <f>IF(details!G54="","",details!G54)</f>
        <v>A 046</v>
      </c>
      <c r="H54" s="89" t="str">
        <f>IF(details!H54="","",details!H54)</f>
        <v>B 046</v>
      </c>
      <c r="I54" s="89" t="str">
        <f>IF(details!I54="","",details!I54)</f>
        <v>C 046</v>
      </c>
      <c r="J54" s="394">
        <f>IF(details!J54="","",details!J54)</f>
        <v>4</v>
      </c>
      <c r="K54" s="394">
        <f>IF(details!K54="","",details!K54)</f>
        <v>5</v>
      </c>
      <c r="L54" s="394">
        <f>IF(details!L54="","",details!L54)</f>
        <v>4</v>
      </c>
      <c r="M54" s="205">
        <f t="shared" si="171"/>
        <v>13</v>
      </c>
      <c r="N54" s="394">
        <f>IF(details!M54="","",details!M54)</f>
        <v>40</v>
      </c>
      <c r="O54" s="205">
        <f t="shared" si="172"/>
        <v>53</v>
      </c>
      <c r="P54" s="394">
        <f>IF(details!N54="","",details!N54)</f>
        <v>72</v>
      </c>
      <c r="Q54" s="392">
        <f t="shared" si="173"/>
        <v>125</v>
      </c>
      <c r="R54" s="409">
        <f t="shared" si="282"/>
        <v>0</v>
      </c>
      <c r="S54" s="66">
        <f t="shared" si="39"/>
        <v>200</v>
      </c>
      <c r="T54" s="409" t="str">
        <f t="shared" si="311"/>
        <v/>
      </c>
      <c r="U54" s="409" t="str">
        <f t="shared" si="40"/>
        <v>P</v>
      </c>
      <c r="V54" s="409" t="str">
        <f t="shared" si="312"/>
        <v>I</v>
      </c>
      <c r="W54" s="394">
        <f>IF(details!O54="","",details!O54)</f>
        <v>3</v>
      </c>
      <c r="X54" s="394">
        <f>IF(details!P54="","",details!P54)</f>
        <v>6</v>
      </c>
      <c r="Y54" s="394">
        <f>IF(details!Q54="","",details!Q54)</f>
        <v>7</v>
      </c>
      <c r="Z54" s="205">
        <f t="shared" si="174"/>
        <v>16</v>
      </c>
      <c r="AA54" s="394">
        <f>IF(details!R54="","",details!R54)</f>
        <v>37</v>
      </c>
      <c r="AB54" s="205">
        <f t="shared" si="175"/>
        <v>53</v>
      </c>
      <c r="AC54" s="394">
        <f>IF(details!S54="","",details!S54)</f>
        <v>53</v>
      </c>
      <c r="AD54" s="392">
        <f t="shared" si="176"/>
        <v>106</v>
      </c>
      <c r="AE54" s="409">
        <f t="shared" si="281"/>
        <v>0</v>
      </c>
      <c r="AF54" s="66">
        <f t="shared" si="45"/>
        <v>200</v>
      </c>
      <c r="AG54" s="409" t="str">
        <f t="shared" si="313"/>
        <v/>
      </c>
      <c r="AH54" s="409" t="str">
        <f>IF(OR($E54="NSO",$E54="",AC54=""),"",IF(OR(AG54="AB",AC54="ab"),"AB",IF(AC54="ML","RE",IF(AND(AD54&gt;=36%*AF54,AC54&gt;=20),"P",IF(AND(AD54&gt;=34%*AF54,#REF!=0,AC54&gt;=20),"G2",IF(AND(AD54&gt;=31%*AF54,#REF!=0,AC54&gt;=20),"G1",IF(AD54&gt;=25%*AF54,"S","F")))))))</f>
        <v>P</v>
      </c>
      <c r="AI54" s="409" t="str">
        <f t="shared" si="314"/>
        <v>II</v>
      </c>
      <c r="AJ54" s="394" t="str">
        <f>IF(details!T54="","",details!T54)</f>
        <v>a</v>
      </c>
      <c r="AK54" s="89" t="str">
        <f t="shared" si="177"/>
        <v>PHYSICS</v>
      </c>
      <c r="AL54" s="394">
        <f>IF(details!U54="","",details!U54)</f>
        <v>7</v>
      </c>
      <c r="AM54" s="394">
        <f>IF(details!V54="","",details!V54)</f>
        <v>10</v>
      </c>
      <c r="AN54" s="394">
        <f>IF(details!W54="","",details!W54)</f>
        <v>8</v>
      </c>
      <c r="AO54" s="205">
        <f t="shared" si="178"/>
        <v>25</v>
      </c>
      <c r="AP54" s="394">
        <f>IF(details!X54="","",details!X54)</f>
        <v>16</v>
      </c>
      <c r="AQ54" s="394">
        <f>IF(details!Y54="","",details!Y54)</f>
        <v>12</v>
      </c>
      <c r="AR54" s="205">
        <f t="shared" si="179"/>
        <v>28</v>
      </c>
      <c r="AS54" s="205">
        <f t="shared" si="180"/>
        <v>41</v>
      </c>
      <c r="AT54" s="205">
        <f t="shared" si="181"/>
        <v>53</v>
      </c>
      <c r="AU54" s="394">
        <f>IF(details!Z54="","",details!Z54)</f>
        <v>51</v>
      </c>
      <c r="AV54" s="394">
        <f>IF(details!AA54="","",details!AA54)</f>
        <v>22</v>
      </c>
      <c r="AW54" s="205">
        <f t="shared" si="182"/>
        <v>73</v>
      </c>
      <c r="AX54" s="205">
        <f t="shared" si="183"/>
        <v>92</v>
      </c>
      <c r="AY54" s="205">
        <f t="shared" si="184"/>
        <v>34</v>
      </c>
      <c r="AZ54" s="401">
        <f t="shared" si="185"/>
        <v>126</v>
      </c>
      <c r="BA54" s="332">
        <f t="shared" si="186"/>
        <v>0</v>
      </c>
      <c r="BB54" s="409">
        <f t="shared" si="187"/>
        <v>0</v>
      </c>
      <c r="BC54" s="66">
        <f t="shared" si="188"/>
        <v>70</v>
      </c>
      <c r="BD54" s="66">
        <f t="shared" si="189"/>
        <v>30</v>
      </c>
      <c r="BE54" s="66">
        <f t="shared" si="190"/>
        <v>150</v>
      </c>
      <c r="BF54" s="66">
        <f t="shared" si="93"/>
        <v>50</v>
      </c>
      <c r="BG54" s="332">
        <f t="shared" si="94"/>
        <v>200</v>
      </c>
      <c r="BH54" s="409" t="str">
        <f t="shared" si="95"/>
        <v/>
      </c>
      <c r="BI54" s="66" t="str">
        <f t="shared" si="96"/>
        <v>P</v>
      </c>
      <c r="BJ54" s="66" t="str">
        <f t="shared" si="97"/>
        <v>P</v>
      </c>
      <c r="BK54" s="409" t="str">
        <f t="shared" si="98"/>
        <v>I</v>
      </c>
      <c r="BL54" s="394" t="str">
        <f>IF(details!AB54="","",details!AB54)</f>
        <v>A</v>
      </c>
      <c r="BM54" s="89" t="str">
        <f t="shared" si="191"/>
        <v>CHEMISTRY</v>
      </c>
      <c r="BN54" s="394">
        <f>IF(details!AC54="","",details!AC54)</f>
        <v>6</v>
      </c>
      <c r="BO54" s="394">
        <f>IF(details!AD54="","",details!AD54)</f>
        <v>9</v>
      </c>
      <c r="BP54" s="394">
        <f>IF(details!AE54="","",details!AE54)</f>
        <v>10</v>
      </c>
      <c r="BQ54" s="205">
        <f t="shared" si="192"/>
        <v>25</v>
      </c>
      <c r="BR54" s="394">
        <f>IF(details!AF54="","",details!AF54)</f>
        <v>28</v>
      </c>
      <c r="BS54" s="394">
        <f>IF(details!AG54="","",details!AG54)</f>
        <v>18</v>
      </c>
      <c r="BT54" s="205">
        <f t="shared" si="193"/>
        <v>46</v>
      </c>
      <c r="BU54" s="205">
        <f t="shared" si="194"/>
        <v>53</v>
      </c>
      <c r="BV54" s="205">
        <f t="shared" si="195"/>
        <v>71</v>
      </c>
      <c r="BW54" s="394">
        <f>IF(details!AH54="","",details!AH54)</f>
        <v>39</v>
      </c>
      <c r="BX54" s="394">
        <f>IF(details!AI54="","",details!AI54)</f>
        <v>23</v>
      </c>
      <c r="BY54" s="205">
        <f t="shared" si="196"/>
        <v>62</v>
      </c>
      <c r="BZ54" s="205">
        <f t="shared" si="197"/>
        <v>92</v>
      </c>
      <c r="CA54" s="205">
        <f t="shared" si="198"/>
        <v>41</v>
      </c>
      <c r="CB54" s="401">
        <f t="shared" si="199"/>
        <v>133</v>
      </c>
      <c r="CC54" s="332">
        <f t="shared" si="56"/>
        <v>0</v>
      </c>
      <c r="CD54" s="409">
        <f t="shared" si="57"/>
        <v>0</v>
      </c>
      <c r="CE54" s="66">
        <f t="shared" si="58"/>
        <v>70</v>
      </c>
      <c r="CF54" s="66">
        <f t="shared" si="200"/>
        <v>30</v>
      </c>
      <c r="CG54" s="66">
        <f t="shared" si="201"/>
        <v>150</v>
      </c>
      <c r="CH54" s="66">
        <f t="shared" si="61"/>
        <v>50</v>
      </c>
      <c r="CI54" s="332">
        <f t="shared" si="62"/>
        <v>200</v>
      </c>
      <c r="CJ54" s="409" t="str">
        <f t="shared" si="63"/>
        <v/>
      </c>
      <c r="CK54" s="66" t="str">
        <f t="shared" si="64"/>
        <v>P</v>
      </c>
      <c r="CL54" s="66" t="str">
        <f t="shared" si="65"/>
        <v>P</v>
      </c>
      <c r="CM54" s="409" t="str">
        <f t="shared" si="66"/>
        <v>I</v>
      </c>
      <c r="CN54" s="394" t="str">
        <f>IF(details!AJ54="","",details!AJ54)</f>
        <v>a</v>
      </c>
      <c r="CO54" s="89" t="str">
        <f t="shared" si="202"/>
        <v>BIOLOGY</v>
      </c>
      <c r="CP54" s="394">
        <f>IF(details!AK54="","",details!AK54)</f>
        <v>10</v>
      </c>
      <c r="CQ54" s="394">
        <f>IF(details!AL54="","",details!AL54)</f>
        <v>6</v>
      </c>
      <c r="CR54" s="394">
        <f>IF(details!AM54="","",details!AM54)</f>
        <v>9</v>
      </c>
      <c r="CS54" s="205">
        <f t="shared" si="203"/>
        <v>25</v>
      </c>
      <c r="CT54" s="394">
        <f>IF(details!AN54="","",details!AN54)</f>
        <v>18</v>
      </c>
      <c r="CU54" s="394">
        <f>IF(details!AO54="","",details!AO54)</f>
        <v>17</v>
      </c>
      <c r="CV54" s="205">
        <f t="shared" si="204"/>
        <v>35</v>
      </c>
      <c r="CW54" s="205">
        <f t="shared" si="205"/>
        <v>43</v>
      </c>
      <c r="CX54" s="205">
        <f t="shared" si="206"/>
        <v>60</v>
      </c>
      <c r="CY54" s="394">
        <f>IF(details!AP54="","",details!AP54)</f>
        <v>41</v>
      </c>
      <c r="CZ54" s="394">
        <f>IF(details!AQ54="","",details!AQ54)</f>
        <v>28</v>
      </c>
      <c r="DA54" s="205">
        <f t="shared" si="207"/>
        <v>69</v>
      </c>
      <c r="DB54" s="205">
        <f t="shared" si="208"/>
        <v>84</v>
      </c>
      <c r="DC54" s="205">
        <f t="shared" si="209"/>
        <v>45</v>
      </c>
      <c r="DD54" s="401">
        <f t="shared" si="210"/>
        <v>129</v>
      </c>
      <c r="DE54" s="332">
        <f t="shared" si="75"/>
        <v>0</v>
      </c>
      <c r="DF54" s="409">
        <f t="shared" si="76"/>
        <v>0</v>
      </c>
      <c r="DG54" s="66">
        <f t="shared" si="77"/>
        <v>70</v>
      </c>
      <c r="DH54" s="66">
        <f t="shared" si="211"/>
        <v>30</v>
      </c>
      <c r="DI54" s="66">
        <f t="shared" si="79"/>
        <v>150</v>
      </c>
      <c r="DJ54" s="66">
        <f t="shared" si="80"/>
        <v>50</v>
      </c>
      <c r="DK54" s="332">
        <f t="shared" si="81"/>
        <v>200</v>
      </c>
      <c r="DL54" s="409" t="str">
        <f t="shared" si="82"/>
        <v/>
      </c>
      <c r="DM54" s="66" t="str">
        <f t="shared" si="83"/>
        <v>P</v>
      </c>
      <c r="DN54" s="66" t="str">
        <f t="shared" si="84"/>
        <v>P</v>
      </c>
      <c r="DO54" s="409" t="str">
        <f t="shared" si="85"/>
        <v>I</v>
      </c>
      <c r="DP54" s="66">
        <f t="shared" si="86"/>
        <v>0</v>
      </c>
      <c r="DQ54" s="394">
        <f>IF(details!AR54="","",details!AR54)</f>
        <v>8</v>
      </c>
      <c r="DR54" s="394">
        <f>IF(details!AS54="","",details!AS54)</f>
        <v>9</v>
      </c>
      <c r="DS54" s="394">
        <f>IF(details!AT54="","",details!AT54)</f>
        <v>9</v>
      </c>
      <c r="DT54" s="205">
        <f t="shared" si="212"/>
        <v>26</v>
      </c>
      <c r="DU54" s="394">
        <f>IF(details!AU54="","",details!AU54)</f>
        <v>34</v>
      </c>
      <c r="DV54" s="205">
        <f t="shared" si="213"/>
        <v>60</v>
      </c>
      <c r="DW54" s="394">
        <f>IF(details!AV54="","",details!AV54)</f>
        <v>66</v>
      </c>
      <c r="DX54" s="392">
        <f t="shared" si="214"/>
        <v>126</v>
      </c>
      <c r="DY54" s="409">
        <f t="shared" si="215"/>
        <v>0</v>
      </c>
      <c r="DZ54" s="409">
        <f t="shared" si="216"/>
        <v>0</v>
      </c>
      <c r="EA54" s="66">
        <f t="shared" si="217"/>
        <v>200</v>
      </c>
      <c r="EB54" s="409" t="str">
        <f t="shared" si="218"/>
        <v/>
      </c>
      <c r="EC54" s="409" t="str">
        <f t="shared" si="315"/>
        <v>B</v>
      </c>
      <c r="ED54" s="394">
        <f>IF(details!AW54="","",details!AW54)</f>
        <v>22</v>
      </c>
      <c r="EE54" s="394">
        <f>IF(details!AX54="","",details!AX54)</f>
        <v>29</v>
      </c>
      <c r="EF54" s="394">
        <f>IF(details!AY54="","",details!AY54)</f>
        <v>26</v>
      </c>
      <c r="EG54" s="392">
        <f t="shared" si="219"/>
        <v>77</v>
      </c>
      <c r="EH54" s="409">
        <f t="shared" si="220"/>
        <v>0</v>
      </c>
      <c r="EI54" s="409">
        <f t="shared" si="221"/>
        <v>0</v>
      </c>
      <c r="EJ54" s="66">
        <f t="shared" si="222"/>
        <v>100</v>
      </c>
      <c r="EK54" s="409" t="str">
        <f t="shared" si="223"/>
        <v/>
      </c>
      <c r="EL54" s="409" t="str">
        <f t="shared" si="316"/>
        <v>B</v>
      </c>
      <c r="EM54" s="409" t="str">
        <f t="shared" si="317"/>
        <v>I</v>
      </c>
      <c r="EN54" s="409" t="str">
        <f t="shared" si="318"/>
        <v>II</v>
      </c>
      <c r="EO54" s="409" t="str">
        <f t="shared" si="319"/>
        <v>I</v>
      </c>
      <c r="EP54" s="409" t="str">
        <f t="shared" si="224"/>
        <v>I</v>
      </c>
      <c r="EQ54" s="409" t="str">
        <f t="shared" si="225"/>
        <v>I</v>
      </c>
      <c r="ER54" s="409">
        <f t="shared" si="226"/>
        <v>0</v>
      </c>
      <c r="ES54" s="409">
        <f t="shared" si="227"/>
        <v>0</v>
      </c>
      <c r="ET54" s="409">
        <f t="shared" si="228"/>
        <v>0</v>
      </c>
      <c r="EU54" s="409">
        <f t="shared" si="229"/>
        <v>0</v>
      </c>
      <c r="EV54" s="409">
        <f t="shared" si="230"/>
        <v>0</v>
      </c>
      <c r="EW54" s="409" t="str">
        <f t="shared" si="231"/>
        <v/>
      </c>
      <c r="EX54" s="74" t="str">
        <f t="shared" si="320"/>
        <v>PASS</v>
      </c>
      <c r="EY54" s="68" t="str">
        <f>IF(details!CF54="","",details!CF54)</f>
        <v/>
      </c>
      <c r="EZ54" s="69" t="str">
        <f>IF(details!CG54="","",details!CG54)</f>
        <v/>
      </c>
      <c r="FA54" s="68" t="str">
        <f>IF(details!CJ54="","",details!CJ54)</f>
        <v/>
      </c>
      <c r="FB54" s="69" t="str">
        <f>IF(details!CK54="","",details!CK54)</f>
        <v/>
      </c>
      <c r="FC54" s="68" t="str">
        <f>IF(details!CN54="","",details!CN54)</f>
        <v/>
      </c>
      <c r="FD54" s="69" t="str">
        <f>IF(details!CO54="","",details!CO54)</f>
        <v/>
      </c>
      <c r="FE54" s="68" t="str">
        <f>IF(details!CR54="","",details!CR54)</f>
        <v/>
      </c>
      <c r="FF54" s="69" t="str">
        <f>IF(details!CS54="","",details!CS54)</f>
        <v/>
      </c>
      <c r="FG54" s="68">
        <f>IF(details!CV54="","",details!CV54)</f>
        <v>44</v>
      </c>
      <c r="FH54" s="69">
        <f>IF(details!CW54="","",details!CW54)</f>
        <v>0</v>
      </c>
      <c r="FI54" s="343">
        <f t="shared" si="250"/>
        <v>0</v>
      </c>
      <c r="FJ54" s="394" t="str">
        <f t="shared" si="321"/>
        <v>I</v>
      </c>
      <c r="FK54" s="394" t="str">
        <f t="shared" si="232"/>
        <v/>
      </c>
      <c r="FL54" s="460" t="str">
        <f t="shared" si="322"/>
        <v/>
      </c>
      <c r="FM54" s="394" t="str">
        <f t="shared" si="323"/>
        <v>II</v>
      </c>
      <c r="FN54" s="77" t="str">
        <f t="shared" si="233"/>
        <v/>
      </c>
      <c r="FO54" s="460" t="str">
        <f t="shared" si="324"/>
        <v/>
      </c>
      <c r="FP54" s="78" t="str">
        <f t="shared" si="325"/>
        <v>I</v>
      </c>
      <c r="FQ54" s="394" t="str">
        <f t="shared" si="326"/>
        <v>I</v>
      </c>
      <c r="FR54" s="394" t="str">
        <f t="shared" si="234"/>
        <v/>
      </c>
      <c r="FS54" s="394" t="str">
        <f t="shared" si="235"/>
        <v/>
      </c>
      <c r="FT54" s="394" t="str">
        <f t="shared" si="236"/>
        <v/>
      </c>
      <c r="FU54" s="364" t="str">
        <f t="shared" si="237"/>
        <v/>
      </c>
      <c r="FV54" s="394" t="str">
        <f t="shared" si="238"/>
        <v/>
      </c>
      <c r="FW54" s="394" t="str">
        <f t="shared" si="239"/>
        <v/>
      </c>
      <c r="FX54" s="394" t="str">
        <f t="shared" si="240"/>
        <v/>
      </c>
      <c r="FY54" s="394" t="str">
        <f t="shared" si="327"/>
        <v/>
      </c>
      <c r="FZ54" s="461" t="str">
        <f t="shared" si="328"/>
        <v/>
      </c>
      <c r="GA54" s="78" t="str">
        <f t="shared" si="329"/>
        <v>I</v>
      </c>
      <c r="GB54" s="394" t="str">
        <f t="shared" si="330"/>
        <v>I</v>
      </c>
      <c r="GC54" s="394" t="str">
        <f t="shared" si="331"/>
        <v/>
      </c>
      <c r="GD54" s="394" t="str">
        <f t="shared" si="332"/>
        <v/>
      </c>
      <c r="GE54" s="394" t="str">
        <f t="shared" si="333"/>
        <v/>
      </c>
      <c r="GF54" s="462" t="str">
        <f t="shared" si="241"/>
        <v/>
      </c>
      <c r="GG54" s="397" t="str">
        <f t="shared" si="242"/>
        <v/>
      </c>
      <c r="GH54" s="394" t="str">
        <f t="shared" si="243"/>
        <v/>
      </c>
      <c r="GI54" s="394" t="str">
        <f t="shared" si="244"/>
        <v/>
      </c>
      <c r="GJ54" s="394" t="str">
        <f t="shared" si="334"/>
        <v/>
      </c>
      <c r="GK54" s="461" t="str">
        <f t="shared" si="335"/>
        <v/>
      </c>
      <c r="GL54" s="78" t="str">
        <f t="shared" si="336"/>
        <v>I</v>
      </c>
      <c r="GM54" s="394" t="str">
        <f t="shared" si="337"/>
        <v>I</v>
      </c>
      <c r="GN54" s="394" t="str">
        <f t="shared" si="338"/>
        <v/>
      </c>
      <c r="GO54" s="394" t="str">
        <f t="shared" si="339"/>
        <v/>
      </c>
      <c r="GP54" s="394" t="str">
        <f t="shared" si="340"/>
        <v/>
      </c>
      <c r="GQ54" s="394" t="str">
        <f t="shared" si="245"/>
        <v/>
      </c>
      <c r="GR54" s="394" t="str">
        <f t="shared" si="246"/>
        <v/>
      </c>
      <c r="GS54" s="394" t="str">
        <f t="shared" si="247"/>
        <v/>
      </c>
      <c r="GT54" s="394" t="str">
        <f t="shared" si="248"/>
        <v/>
      </c>
      <c r="GU54" s="394" t="str">
        <f t="shared" si="341"/>
        <v/>
      </c>
      <c r="GV54" s="461" t="str">
        <f t="shared" si="342"/>
        <v/>
      </c>
      <c r="GW54" s="394" t="str">
        <f t="shared" si="343"/>
        <v>B</v>
      </c>
      <c r="GX54" s="394" t="str">
        <f t="shared" si="344"/>
        <v>B</v>
      </c>
      <c r="GY54" s="394" t="str">
        <f t="shared" si="345"/>
        <v xml:space="preserve">    </v>
      </c>
      <c r="GZ54" s="394" t="str">
        <f t="shared" si="346"/>
        <v xml:space="preserve">    </v>
      </c>
      <c r="HA54" s="394" t="str">
        <f t="shared" si="347"/>
        <v xml:space="preserve">    </v>
      </c>
      <c r="HB54" s="394" t="str">
        <f t="shared" si="348"/>
        <v xml:space="preserve">        </v>
      </c>
      <c r="HC54" s="394" t="str">
        <f t="shared" si="349"/>
        <v xml:space="preserve">    </v>
      </c>
      <c r="HD54" s="394" t="str">
        <f t="shared" si="350"/>
        <v>PASS</v>
      </c>
      <c r="HE54" s="67">
        <f t="shared" si="351"/>
        <v>619</v>
      </c>
      <c r="HF54" s="73">
        <f t="shared" si="352"/>
        <v>61.9</v>
      </c>
      <c r="HG54" s="394" t="str">
        <f t="shared" si="353"/>
        <v>I</v>
      </c>
      <c r="HH54" s="75">
        <f t="shared" si="354"/>
        <v>61.9</v>
      </c>
      <c r="HI54" s="76">
        <f t="shared" si="249"/>
        <v>6.0000000000000195</v>
      </c>
      <c r="HJ54" s="394" t="str">
        <f>IF(OR(HD54="SUPPL.",HD54="RE-EXAM."),'result subject-wise'!AR54,HD54)</f>
        <v>PASS</v>
      </c>
      <c r="HK54" s="463" t="str">
        <f t="shared" si="355"/>
        <v/>
      </c>
      <c r="HL54" s="464">
        <f t="shared" si="356"/>
        <v>61.9</v>
      </c>
      <c r="HM54" s="394" t="str">
        <f t="shared" si="357"/>
        <v>I</v>
      </c>
      <c r="HN54" s="304"/>
      <c r="HP54" s="465" t="str">
        <f>'full report'!V1232</f>
        <v/>
      </c>
      <c r="HQ54" s="466"/>
      <c r="HR54" s="373"/>
      <c r="HS54" s="373"/>
      <c r="HT54" s="373"/>
      <c r="HU54" s="373"/>
      <c r="HV54" s="373"/>
      <c r="HW54" s="373"/>
      <c r="HX54" s="373"/>
      <c r="HY54" s="373"/>
      <c r="HZ54" s="373"/>
      <c r="IA54" s="373"/>
      <c r="IB54" s="373"/>
      <c r="IC54" s="373"/>
      <c r="ID54" s="373"/>
      <c r="IE54" s="373"/>
      <c r="JJ54" s="467"/>
      <c r="JK54" s="467"/>
      <c r="JL54" s="467"/>
      <c r="JM54" s="467"/>
      <c r="JN54" s="467"/>
      <c r="JO54" s="467"/>
      <c r="JP54" s="467"/>
      <c r="JQ54" s="467"/>
      <c r="JR54" s="467"/>
      <c r="JS54" s="467"/>
      <c r="JT54" s="467"/>
      <c r="JU54" s="467"/>
      <c r="JV54" s="467"/>
      <c r="JW54" s="467"/>
      <c r="JX54" s="467"/>
      <c r="JY54" s="467"/>
      <c r="JZ54" s="467"/>
      <c r="KA54" s="467"/>
      <c r="KB54" s="467"/>
      <c r="KC54" s="467"/>
      <c r="KD54" s="467"/>
      <c r="KE54" s="467"/>
      <c r="KF54" s="467"/>
      <c r="KG54" s="467"/>
      <c r="KH54" s="467"/>
      <c r="KI54" s="467"/>
      <c r="KJ54" s="467"/>
      <c r="KK54" s="467"/>
      <c r="KL54" s="467"/>
      <c r="KM54" s="467"/>
      <c r="KN54" s="467"/>
      <c r="KO54" s="467"/>
      <c r="KP54" s="467"/>
      <c r="KQ54" s="467"/>
      <c r="KR54" s="467"/>
      <c r="KS54" s="467"/>
      <c r="KT54" s="467"/>
      <c r="KU54" s="467"/>
      <c r="KV54" s="467"/>
      <c r="KW54" s="467"/>
      <c r="KX54" s="467"/>
      <c r="KY54" s="467"/>
      <c r="KZ54" s="467"/>
      <c r="LA54" s="467"/>
      <c r="LB54" s="467"/>
      <c r="LC54" s="467"/>
      <c r="LD54" s="467"/>
      <c r="LE54" s="467"/>
      <c r="LF54" s="467"/>
      <c r="LG54" s="467"/>
      <c r="LH54" s="467"/>
      <c r="LI54" s="467"/>
      <c r="LJ54" s="467"/>
      <c r="LK54" s="467"/>
      <c r="LL54" s="467"/>
      <c r="LM54" s="467"/>
      <c r="LN54" s="467"/>
      <c r="LO54" s="467"/>
      <c r="LP54" s="467"/>
      <c r="LQ54" s="467"/>
      <c r="LR54" s="467"/>
      <c r="LS54" s="467"/>
      <c r="LT54" s="467"/>
      <c r="LU54" s="467"/>
      <c r="LV54" s="467"/>
      <c r="LW54" s="467"/>
      <c r="LX54" s="467"/>
      <c r="LY54" s="467"/>
      <c r="LZ54" s="467"/>
      <c r="MA54" s="467"/>
      <c r="MB54" s="467"/>
      <c r="MC54" s="467"/>
      <c r="MD54" s="467"/>
      <c r="ME54" s="467"/>
      <c r="MF54" s="467"/>
      <c r="MG54" s="467"/>
      <c r="MH54" s="467"/>
      <c r="MI54" s="467"/>
      <c r="MJ54" s="467"/>
      <c r="MK54" s="467"/>
      <c r="ML54" s="467"/>
      <c r="MM54" s="467"/>
      <c r="MN54" s="467"/>
      <c r="MO54" s="467"/>
      <c r="MP54" s="467"/>
      <c r="MQ54" s="467"/>
      <c r="MR54" s="467"/>
      <c r="MS54" s="467"/>
      <c r="MT54" s="467"/>
      <c r="MU54" s="467"/>
      <c r="MV54" s="467"/>
      <c r="MW54" s="467"/>
      <c r="MX54" s="467"/>
      <c r="MY54" s="467"/>
      <c r="MZ54" s="467"/>
      <c r="NA54" s="467"/>
      <c r="NB54" s="467"/>
      <c r="NC54" s="467"/>
      <c r="ND54" s="467"/>
      <c r="NE54" s="467"/>
      <c r="NF54" s="467"/>
      <c r="NG54" s="467"/>
      <c r="NH54" s="467"/>
      <c r="NI54" s="467"/>
      <c r="NJ54" s="467"/>
      <c r="NK54" s="467"/>
      <c r="NL54" s="467"/>
      <c r="NM54" s="467"/>
      <c r="NN54" s="467"/>
      <c r="NO54" s="467"/>
      <c r="NP54" s="467"/>
      <c r="NQ54" s="467"/>
      <c r="NR54" s="467"/>
      <c r="NS54" s="467"/>
      <c r="NT54" s="467"/>
      <c r="NU54" s="467"/>
      <c r="NV54" s="467"/>
      <c r="NW54" s="467"/>
      <c r="NX54" s="467"/>
      <c r="NY54" s="467"/>
      <c r="NZ54" s="467"/>
      <c r="OA54" s="467"/>
      <c r="OB54" s="467"/>
      <c r="OC54" s="467"/>
      <c r="OD54" s="467"/>
      <c r="OE54" s="467"/>
      <c r="OF54" s="467"/>
      <c r="OG54" s="467"/>
      <c r="OH54" s="467"/>
      <c r="OI54" s="467"/>
      <c r="OJ54" s="467"/>
      <c r="OK54" s="467"/>
      <c r="OL54" s="467"/>
      <c r="OM54" s="467"/>
      <c r="ON54" s="467"/>
      <c r="OO54" s="467"/>
      <c r="OP54" s="467"/>
      <c r="OQ54" s="467"/>
      <c r="OR54" s="467"/>
      <c r="OS54" s="467"/>
      <c r="OT54" s="467"/>
      <c r="OU54" s="467"/>
      <c r="OV54" s="467"/>
      <c r="OW54" s="467"/>
      <c r="OX54" s="467"/>
      <c r="OY54" s="467"/>
      <c r="OZ54" s="467"/>
      <c r="PA54" s="467"/>
      <c r="PB54" s="467"/>
      <c r="PC54" s="467"/>
      <c r="PD54" s="467"/>
      <c r="PE54" s="467"/>
      <c r="PF54" s="467"/>
      <c r="PG54" s="467"/>
      <c r="PH54" s="467"/>
      <c r="PI54" s="467"/>
      <c r="PJ54" s="467"/>
      <c r="PK54" s="467"/>
      <c r="PL54" s="467"/>
      <c r="PM54" s="467"/>
      <c r="PN54" s="467"/>
      <c r="PO54" s="467"/>
      <c r="PP54" s="467"/>
      <c r="PQ54" s="467"/>
      <c r="PR54" s="467"/>
      <c r="PS54" s="467"/>
      <c r="PT54" s="467"/>
      <c r="PU54" s="467"/>
      <c r="PV54" s="467"/>
      <c r="PW54" s="467"/>
      <c r="PX54" s="467"/>
      <c r="PY54" s="467"/>
      <c r="PZ54" s="467"/>
      <c r="QA54" s="467"/>
      <c r="QB54" s="467"/>
      <c r="QC54" s="467"/>
      <c r="QD54" s="467"/>
      <c r="QE54" s="467"/>
      <c r="QF54" s="467"/>
      <c r="QG54" s="467"/>
      <c r="QH54" s="467"/>
      <c r="QI54" s="467"/>
      <c r="QJ54" s="467"/>
      <c r="QK54" s="467"/>
      <c r="QL54" s="467"/>
      <c r="QM54" s="467"/>
      <c r="QN54" s="467"/>
      <c r="QO54" s="467"/>
      <c r="QP54" s="467"/>
      <c r="QQ54" s="467"/>
      <c r="QR54" s="467"/>
      <c r="QS54" s="467"/>
      <c r="QT54" s="467"/>
      <c r="QU54" s="467"/>
      <c r="QV54" s="467"/>
      <c r="QW54" s="467"/>
      <c r="QX54" s="467"/>
      <c r="QY54" s="467"/>
      <c r="QZ54" s="467"/>
      <c r="RA54" s="467"/>
      <c r="RB54" s="467"/>
      <c r="RC54" s="467"/>
      <c r="RD54" s="467"/>
      <c r="RE54" s="467"/>
      <c r="RF54" s="467"/>
      <c r="RG54" s="467"/>
      <c r="RH54" s="467"/>
      <c r="RI54" s="467"/>
      <c r="RJ54" s="467"/>
      <c r="RK54" s="467"/>
      <c r="RL54" s="467"/>
      <c r="RM54" s="467"/>
      <c r="RN54" s="467"/>
      <c r="RO54" s="467"/>
      <c r="RP54" s="467"/>
      <c r="RQ54" s="467"/>
      <c r="RR54" s="467"/>
      <c r="RS54" s="467"/>
      <c r="RT54" s="467"/>
      <c r="RU54" s="467"/>
      <c r="RV54" s="467"/>
      <c r="RW54" s="467"/>
      <c r="RX54" s="467"/>
      <c r="RY54" s="467"/>
      <c r="RZ54" s="467"/>
      <c r="SA54" s="467"/>
      <c r="SB54" s="467"/>
      <c r="SC54" s="467"/>
      <c r="SD54" s="467"/>
      <c r="SE54" s="467"/>
      <c r="SF54" s="467"/>
      <c r="SG54" s="467"/>
      <c r="SH54" s="467"/>
      <c r="SI54" s="467"/>
      <c r="SJ54" s="467"/>
      <c r="SK54" s="467"/>
      <c r="SL54" s="467"/>
      <c r="SM54" s="467"/>
      <c r="SN54" s="467"/>
      <c r="SO54" s="467"/>
      <c r="SP54" s="467"/>
      <c r="SQ54" s="467"/>
      <c r="SR54" s="467"/>
      <c r="SS54" s="467"/>
      <c r="ST54" s="467"/>
      <c r="SU54" s="467"/>
      <c r="SV54" s="467"/>
      <c r="SW54" s="467"/>
      <c r="SX54" s="467"/>
      <c r="SY54" s="467"/>
      <c r="SZ54" s="467"/>
      <c r="TA54" s="467"/>
      <c r="TB54" s="467"/>
      <c r="TC54" s="467"/>
      <c r="TD54" s="467"/>
      <c r="TE54" s="467"/>
      <c r="TF54" s="467"/>
      <c r="TG54" s="467"/>
      <c r="TH54" s="467"/>
      <c r="TI54" s="467"/>
      <c r="TJ54" s="467"/>
      <c r="TK54" s="467"/>
      <c r="TL54" s="467"/>
      <c r="TM54" s="467"/>
      <c r="TN54" s="467"/>
      <c r="TO54" s="467"/>
      <c r="TP54" s="467"/>
      <c r="TQ54" s="467"/>
      <c r="TR54" s="467"/>
      <c r="TS54" s="467"/>
      <c r="TT54" s="467"/>
      <c r="TU54" s="467"/>
      <c r="TV54" s="467"/>
      <c r="TW54" s="467"/>
      <c r="TX54" s="467"/>
      <c r="TY54" s="467"/>
      <c r="TZ54" s="467"/>
      <c r="UA54" s="467"/>
      <c r="UB54" s="467"/>
      <c r="UC54" s="467"/>
      <c r="UD54" s="467"/>
      <c r="UE54" s="467"/>
      <c r="UF54" s="467"/>
      <c r="UG54" s="467"/>
      <c r="UH54" s="467"/>
      <c r="UI54" s="467"/>
      <c r="UJ54" s="467"/>
      <c r="UK54" s="467"/>
      <c r="UL54" s="467"/>
      <c r="UM54" s="467"/>
      <c r="UN54" s="467"/>
      <c r="UO54" s="467"/>
      <c r="UP54" s="467"/>
      <c r="UQ54" s="467"/>
      <c r="UR54" s="467"/>
      <c r="US54" s="467"/>
      <c r="UT54" s="467"/>
      <c r="UU54" s="467"/>
      <c r="UV54" s="467"/>
      <c r="UW54" s="467"/>
      <c r="UX54" s="467"/>
      <c r="UY54" s="467"/>
      <c r="UZ54" s="467"/>
      <c r="VA54" s="467"/>
      <c r="VB54" s="467"/>
      <c r="VC54" s="467"/>
      <c r="VD54" s="467"/>
      <c r="VE54" s="467"/>
      <c r="VF54" s="467"/>
      <c r="VG54" s="467"/>
      <c r="VH54" s="467"/>
      <c r="VI54" s="467"/>
      <c r="VJ54" s="467"/>
      <c r="VK54" s="467"/>
      <c r="VL54" s="467"/>
      <c r="VM54" s="467"/>
      <c r="VN54" s="467"/>
      <c r="VO54" s="467"/>
      <c r="VP54" s="467"/>
      <c r="VQ54" s="467"/>
      <c r="VR54" s="467"/>
      <c r="VS54" s="467"/>
      <c r="VT54" s="467"/>
      <c r="VU54" s="467"/>
      <c r="VV54" s="467"/>
      <c r="VW54" s="467"/>
      <c r="VX54" s="467"/>
      <c r="VY54" s="467"/>
      <c r="VZ54" s="467"/>
      <c r="WA54" s="467"/>
      <c r="WB54" s="467"/>
      <c r="WC54" s="467"/>
      <c r="WD54" s="467"/>
      <c r="WE54" s="467"/>
      <c r="WF54" s="467"/>
      <c r="WG54" s="467"/>
      <c r="WH54" s="467"/>
      <c r="WI54" s="467"/>
      <c r="WJ54" s="467"/>
      <c r="WK54" s="467"/>
      <c r="WL54" s="467"/>
      <c r="WM54" s="467"/>
      <c r="WN54" s="467"/>
      <c r="WO54" s="467"/>
      <c r="WP54" s="467"/>
      <c r="WQ54" s="467"/>
      <c r="WR54" s="467"/>
      <c r="WS54" s="467"/>
      <c r="WT54" s="467"/>
      <c r="WU54" s="467"/>
      <c r="WV54" s="467"/>
      <c r="WW54" s="467"/>
      <c r="WX54" s="467"/>
      <c r="WY54" s="467"/>
      <c r="WZ54" s="467"/>
      <c r="XA54" s="467"/>
      <c r="XB54" s="467"/>
      <c r="XC54" s="467"/>
      <c r="XD54" s="467"/>
      <c r="XE54" s="467"/>
      <c r="XF54" s="467"/>
      <c r="XG54" s="467"/>
      <c r="XH54" s="467"/>
      <c r="XI54" s="467"/>
      <c r="XJ54" s="467"/>
      <c r="XK54" s="467"/>
      <c r="XL54" s="467"/>
      <c r="XM54" s="467"/>
      <c r="XN54" s="467"/>
      <c r="XO54" s="467"/>
      <c r="XP54" s="467"/>
      <c r="XQ54" s="467"/>
      <c r="XR54" s="467"/>
      <c r="XS54" s="467"/>
      <c r="XT54" s="467"/>
      <c r="XU54" s="467"/>
      <c r="XV54" s="467"/>
      <c r="XW54" s="467"/>
      <c r="XX54" s="467"/>
      <c r="XY54" s="467"/>
      <c r="XZ54" s="467"/>
      <c r="YA54" s="467"/>
      <c r="YB54" s="467"/>
      <c r="YC54" s="467"/>
      <c r="YD54" s="467"/>
      <c r="YE54" s="467"/>
      <c r="YF54" s="467"/>
      <c r="YG54" s="467"/>
      <c r="YH54" s="467"/>
      <c r="YI54" s="467"/>
      <c r="YJ54" s="467"/>
      <c r="YK54" s="467"/>
      <c r="YL54" s="467"/>
      <c r="YM54" s="467"/>
      <c r="YN54" s="467"/>
      <c r="YO54" s="467"/>
      <c r="YP54" s="467"/>
      <c r="YQ54" s="467"/>
      <c r="YR54" s="467"/>
      <c r="YS54" s="467"/>
      <c r="YT54" s="467"/>
      <c r="YU54" s="467"/>
      <c r="YV54" s="467"/>
      <c r="YW54" s="467"/>
      <c r="YX54" s="467"/>
      <c r="YY54" s="467"/>
      <c r="YZ54" s="467"/>
      <c r="ZA54" s="467"/>
      <c r="ZB54" s="467"/>
      <c r="ZC54" s="467"/>
      <c r="ZD54" s="467"/>
      <c r="ZE54" s="467"/>
      <c r="ZF54" s="467"/>
      <c r="ZG54" s="467"/>
      <c r="ZH54" s="467"/>
      <c r="ZI54" s="467"/>
      <c r="ZJ54" s="467"/>
      <c r="ZK54" s="467"/>
      <c r="ZL54" s="467"/>
      <c r="ZM54" s="467"/>
      <c r="ZN54" s="467"/>
      <c r="ZO54" s="467"/>
      <c r="ZP54" s="467"/>
      <c r="ZQ54" s="467"/>
      <c r="ZR54" s="467"/>
      <c r="ZS54" s="467"/>
      <c r="ZT54" s="467"/>
      <c r="ZU54" s="467"/>
      <c r="ZV54" s="467"/>
      <c r="ZW54" s="467"/>
      <c r="ZX54" s="467"/>
      <c r="ZY54" s="467"/>
      <c r="ZZ54" s="467"/>
      <c r="AAA54" s="467"/>
      <c r="AAB54" s="467"/>
      <c r="AAC54" s="467"/>
      <c r="AAD54" s="467"/>
      <c r="AAE54" s="467"/>
      <c r="AAF54" s="467"/>
      <c r="AAG54" s="467"/>
      <c r="AAH54" s="467"/>
      <c r="AAI54" s="467"/>
      <c r="AAJ54" s="467"/>
      <c r="AAK54" s="467"/>
      <c r="AAL54" s="467"/>
      <c r="AAM54" s="467"/>
      <c r="AAN54" s="467"/>
      <c r="AAO54" s="467"/>
      <c r="AAP54" s="467"/>
      <c r="AAQ54" s="467"/>
      <c r="AAR54" s="467"/>
      <c r="AAS54" s="467"/>
      <c r="AAT54" s="467"/>
      <c r="AAU54" s="467"/>
      <c r="AAV54" s="467"/>
      <c r="AAW54" s="467"/>
      <c r="AAX54" s="467"/>
      <c r="AAY54" s="467"/>
      <c r="AAZ54" s="467"/>
      <c r="ABA54" s="467"/>
      <c r="ABB54" s="467"/>
      <c r="ABC54" s="467"/>
      <c r="ABD54" s="467"/>
      <c r="ABE54" s="467"/>
      <c r="ABF54" s="467"/>
      <c r="ABG54" s="467"/>
      <c r="ABH54" s="467"/>
      <c r="ABI54" s="467"/>
      <c r="ABJ54" s="467"/>
      <c r="ABK54" s="467"/>
      <c r="ABL54" s="467"/>
      <c r="ABM54" s="467"/>
      <c r="ABN54" s="467"/>
      <c r="ABO54" s="467"/>
      <c r="ABP54" s="467"/>
      <c r="ABQ54" s="467"/>
      <c r="ABR54" s="467"/>
      <c r="ABS54" s="467"/>
      <c r="ABT54" s="467"/>
      <c r="ABU54" s="467"/>
      <c r="ABV54" s="467"/>
      <c r="ABW54" s="467"/>
      <c r="ABX54" s="467"/>
      <c r="ABY54" s="467"/>
      <c r="ABZ54" s="467"/>
      <c r="ACA54" s="467"/>
      <c r="ACB54" s="467"/>
      <c r="ACC54" s="467"/>
      <c r="ACD54" s="467"/>
      <c r="ACE54" s="467"/>
      <c r="ACF54" s="467"/>
      <c r="ACG54" s="467"/>
      <c r="ACH54" s="467"/>
      <c r="ACI54" s="467"/>
      <c r="ACJ54" s="467"/>
      <c r="ACK54" s="467"/>
      <c r="ACL54" s="467"/>
      <c r="ACM54" s="467"/>
      <c r="ACN54" s="467"/>
      <c r="ACO54" s="467"/>
      <c r="ACP54" s="467"/>
      <c r="ACQ54" s="467"/>
      <c r="ACR54" s="467"/>
      <c r="ACS54" s="467"/>
      <c r="ACT54" s="467"/>
      <c r="ACU54" s="467"/>
      <c r="ACV54" s="467"/>
      <c r="ACW54" s="467"/>
      <c r="ACX54" s="467"/>
      <c r="ACY54" s="467"/>
      <c r="ACZ54" s="467"/>
      <c r="ADA54" s="467"/>
      <c r="ADB54" s="467"/>
      <c r="ADC54" s="467"/>
      <c r="ADD54" s="467"/>
      <c r="ADE54" s="467"/>
      <c r="ADF54" s="467"/>
      <c r="ADG54" s="467"/>
      <c r="ADH54" s="467"/>
      <c r="ADI54" s="467"/>
      <c r="ADJ54" s="467"/>
      <c r="ADK54" s="467"/>
      <c r="ADL54" s="467"/>
      <c r="ADM54" s="467"/>
      <c r="ADN54" s="467"/>
      <c r="ADO54" s="467"/>
      <c r="ADP54" s="467"/>
      <c r="ADQ54" s="467"/>
      <c r="ADR54" s="467"/>
      <c r="ADS54" s="467"/>
      <c r="ADT54" s="467"/>
      <c r="ADU54" s="467"/>
      <c r="ADV54" s="467"/>
      <c r="ADW54" s="467"/>
      <c r="ADX54" s="467"/>
      <c r="ADY54" s="467"/>
      <c r="ADZ54" s="467"/>
      <c r="AEA54" s="467"/>
      <c r="AEB54" s="467"/>
      <c r="AEC54" s="467"/>
      <c r="AED54" s="467"/>
      <c r="AEE54" s="467"/>
      <c r="AEF54" s="467"/>
      <c r="AEG54" s="467"/>
      <c r="AEH54" s="467"/>
      <c r="AEI54" s="467"/>
      <c r="AEJ54" s="467"/>
      <c r="AEK54" s="467"/>
      <c r="AEL54" s="467"/>
      <c r="AEM54" s="467"/>
      <c r="AEN54" s="467"/>
      <c r="AEO54" s="467"/>
      <c r="AEP54" s="467"/>
      <c r="AEQ54" s="467"/>
      <c r="AER54" s="467"/>
      <c r="AES54" s="467"/>
      <c r="AET54" s="467"/>
      <c r="AEU54" s="467"/>
      <c r="AEV54" s="467"/>
      <c r="AEW54" s="467"/>
      <c r="AEX54" s="467"/>
      <c r="AEY54" s="467"/>
      <c r="AEZ54" s="467"/>
      <c r="AFA54" s="467"/>
      <c r="AFB54" s="467"/>
      <c r="AFC54" s="467"/>
      <c r="AFD54" s="467"/>
      <c r="AFE54" s="467"/>
      <c r="AFF54" s="467"/>
      <c r="AFG54" s="467"/>
      <c r="AFH54" s="467"/>
      <c r="AFI54" s="467"/>
      <c r="AFJ54" s="467"/>
      <c r="AFK54" s="467"/>
      <c r="AFL54" s="467"/>
      <c r="AFM54" s="467"/>
      <c r="AFN54" s="467"/>
      <c r="AFO54" s="467"/>
      <c r="AFP54" s="467"/>
      <c r="AFQ54" s="467"/>
      <c r="AFR54" s="467"/>
      <c r="AFS54" s="467"/>
      <c r="AFT54" s="467"/>
      <c r="AFU54" s="467"/>
      <c r="AFV54" s="467"/>
      <c r="AFW54" s="467"/>
      <c r="AFX54" s="467"/>
      <c r="AFY54" s="467"/>
      <c r="AFZ54" s="467"/>
      <c r="AGA54" s="467"/>
      <c r="AGB54" s="467"/>
      <c r="AGC54" s="467"/>
      <c r="AGD54" s="467"/>
      <c r="AGE54" s="467"/>
      <c r="AGF54" s="467"/>
      <c r="AGG54" s="467"/>
      <c r="AGH54" s="467"/>
      <c r="AGI54" s="467"/>
      <c r="AGJ54" s="467"/>
      <c r="AGK54" s="467"/>
      <c r="AGL54" s="467"/>
      <c r="AGM54" s="467"/>
      <c r="AGN54" s="467"/>
      <c r="AGO54" s="467"/>
      <c r="AGP54" s="467"/>
      <c r="AGQ54" s="467"/>
      <c r="AGR54" s="467"/>
      <c r="AGS54" s="467"/>
      <c r="AGT54" s="467"/>
      <c r="AGU54" s="467"/>
      <c r="AGV54" s="467"/>
      <c r="AGW54" s="467"/>
      <c r="AGX54" s="467"/>
      <c r="AGY54" s="467"/>
      <c r="AGZ54" s="467"/>
      <c r="AHA54" s="467"/>
      <c r="AHB54" s="467"/>
      <c r="AHC54" s="467"/>
      <c r="AHD54" s="467"/>
      <c r="AHE54" s="467"/>
      <c r="AHF54" s="467"/>
      <c r="AHG54" s="467"/>
      <c r="AHH54" s="467"/>
      <c r="AHI54" s="467"/>
      <c r="AHJ54" s="467"/>
      <c r="AHK54" s="467"/>
      <c r="AHL54" s="467"/>
      <c r="AHM54" s="467"/>
      <c r="AHN54" s="467"/>
      <c r="AHO54" s="467"/>
      <c r="AHP54" s="467"/>
      <c r="AHQ54" s="467"/>
      <c r="AHR54" s="467"/>
      <c r="AHS54" s="467"/>
      <c r="AHT54" s="467"/>
      <c r="AHU54" s="467"/>
      <c r="AHV54" s="467"/>
      <c r="AHW54" s="467"/>
      <c r="AHX54" s="467"/>
      <c r="AHY54" s="467"/>
      <c r="AHZ54" s="467"/>
      <c r="AIA54" s="467"/>
      <c r="AIB54" s="467"/>
      <c r="AIC54" s="467"/>
      <c r="AID54" s="467"/>
      <c r="AIE54" s="467"/>
      <c r="AIF54" s="467"/>
      <c r="AIG54" s="467"/>
      <c r="AIH54" s="467"/>
      <c r="AII54" s="467"/>
      <c r="AIJ54" s="467"/>
      <c r="AIK54" s="467"/>
      <c r="AIL54" s="467"/>
      <c r="AIM54" s="467"/>
      <c r="AIN54" s="467"/>
      <c r="AIO54" s="467"/>
      <c r="AIP54" s="467"/>
      <c r="AIQ54" s="467"/>
      <c r="AIR54" s="467"/>
      <c r="AIS54" s="467"/>
      <c r="AIT54" s="467"/>
      <c r="AIU54" s="467"/>
      <c r="AIV54" s="467"/>
      <c r="AIW54" s="467"/>
      <c r="AIX54" s="467"/>
      <c r="AIY54" s="467"/>
      <c r="AIZ54" s="467"/>
      <c r="AJA54" s="467"/>
      <c r="AJB54" s="467"/>
      <c r="AJC54" s="467"/>
      <c r="AJD54" s="467"/>
      <c r="AJE54" s="467"/>
      <c r="AJF54" s="467"/>
      <c r="AJG54" s="467"/>
      <c r="AJH54" s="467"/>
      <c r="AJI54" s="467"/>
      <c r="AJJ54" s="467"/>
      <c r="AJK54" s="467"/>
      <c r="AJL54" s="467"/>
      <c r="AJM54" s="467"/>
      <c r="AJN54" s="467"/>
      <c r="AJO54" s="467"/>
      <c r="AJP54" s="467"/>
      <c r="AJQ54" s="467"/>
      <c r="AJR54" s="467"/>
      <c r="AJS54" s="467"/>
      <c r="AJT54" s="467"/>
      <c r="AJU54" s="467"/>
      <c r="AJV54" s="467"/>
      <c r="AJW54" s="467"/>
      <c r="AJX54" s="467"/>
      <c r="AJY54" s="467"/>
      <c r="AJZ54" s="467"/>
      <c r="AKA54" s="467"/>
      <c r="AKB54" s="467"/>
      <c r="AKC54" s="467"/>
      <c r="AKD54" s="467"/>
      <c r="AKE54" s="467"/>
      <c r="AKF54" s="467"/>
      <c r="AKG54" s="467"/>
      <c r="AKH54" s="467"/>
      <c r="AKI54" s="467"/>
      <c r="AKJ54" s="467"/>
      <c r="AKK54" s="467"/>
      <c r="AKL54" s="467"/>
      <c r="AKM54" s="467"/>
      <c r="AKN54" s="467"/>
      <c r="AKO54" s="467"/>
      <c r="AKP54" s="467"/>
      <c r="AKQ54" s="467"/>
      <c r="AKR54" s="467"/>
      <c r="AKS54" s="467"/>
      <c r="AKT54" s="467"/>
      <c r="AKU54" s="467"/>
      <c r="AKV54" s="467"/>
      <c r="AKW54" s="467"/>
      <c r="AKX54" s="467"/>
      <c r="AKY54" s="467"/>
      <c r="AKZ54" s="467"/>
      <c r="ALA54" s="467"/>
      <c r="ALB54" s="467"/>
      <c r="ALC54" s="467"/>
      <c r="ALD54" s="467"/>
      <c r="ALE54" s="467"/>
      <c r="ALF54" s="467"/>
      <c r="ALG54" s="467"/>
      <c r="ALH54" s="467"/>
      <c r="ALI54" s="467"/>
      <c r="ALJ54" s="467"/>
      <c r="ALK54" s="467"/>
      <c r="ALL54" s="467"/>
      <c r="ALM54" s="467"/>
      <c r="ALN54" s="467"/>
      <c r="ALO54" s="467"/>
      <c r="ALP54" s="467"/>
      <c r="ALQ54" s="467"/>
      <c r="ALR54" s="467"/>
      <c r="ALS54" s="467"/>
      <c r="ALT54" s="467"/>
      <c r="ALU54" s="467"/>
      <c r="ALV54" s="467"/>
      <c r="ALW54" s="467"/>
      <c r="ALX54" s="467"/>
      <c r="ALY54" s="467"/>
      <c r="ALZ54" s="467"/>
      <c r="AMA54" s="467"/>
      <c r="AMB54" s="467"/>
      <c r="AMC54" s="467"/>
      <c r="AMD54" s="467"/>
      <c r="AME54" s="467"/>
      <c r="AMF54" s="467"/>
      <c r="AMG54" s="467"/>
      <c r="AMH54" s="467"/>
      <c r="AMI54" s="467"/>
      <c r="AMJ54" s="467"/>
      <c r="AMK54" s="467"/>
      <c r="AML54" s="467"/>
      <c r="AMM54" s="467"/>
      <c r="AMN54" s="467"/>
      <c r="AMO54" s="467"/>
      <c r="AMP54" s="467"/>
      <c r="AMQ54" s="467"/>
      <c r="AMR54" s="467"/>
      <c r="AMS54" s="467"/>
      <c r="AMT54" s="467"/>
      <c r="AMU54" s="467"/>
      <c r="AMV54" s="467"/>
      <c r="AMW54" s="467"/>
      <c r="AMX54" s="467"/>
      <c r="AMY54" s="467"/>
      <c r="AMZ54" s="467"/>
      <c r="ANA54" s="467"/>
      <c r="ANB54" s="467"/>
      <c r="ANC54" s="467"/>
      <c r="AND54" s="467"/>
      <c r="ANE54" s="467"/>
      <c r="ANF54" s="467"/>
      <c r="ANG54" s="467"/>
      <c r="ANH54" s="467"/>
      <c r="ANI54" s="467"/>
      <c r="ANJ54" s="467"/>
      <c r="ANK54" s="467"/>
      <c r="ANL54" s="467"/>
      <c r="ANM54" s="467"/>
      <c r="ANN54" s="467"/>
      <c r="ANO54" s="467"/>
      <c r="ANP54" s="467"/>
      <c r="ANQ54" s="467"/>
      <c r="ANR54" s="467"/>
      <c r="ANS54" s="467"/>
      <c r="ANT54" s="467"/>
      <c r="ANU54" s="467"/>
      <c r="ANV54" s="467"/>
      <c r="ANW54" s="467"/>
      <c r="ANX54" s="467"/>
      <c r="ANY54" s="467"/>
      <c r="ANZ54" s="467"/>
      <c r="AOA54" s="467"/>
      <c r="AOB54" s="467"/>
      <c r="AOC54" s="467"/>
      <c r="AOD54" s="467"/>
      <c r="AOE54" s="467"/>
      <c r="AOF54" s="467"/>
      <c r="AOG54" s="467"/>
      <c r="AOH54" s="467"/>
      <c r="AOI54" s="467"/>
      <c r="AOJ54" s="467"/>
      <c r="AOK54" s="467"/>
      <c r="AOL54" s="467"/>
      <c r="AOM54" s="467"/>
      <c r="AON54" s="467"/>
      <c r="AOO54" s="467"/>
      <c r="AOP54" s="467"/>
      <c r="AOQ54" s="467"/>
      <c r="AOR54" s="467"/>
      <c r="AOS54" s="467"/>
      <c r="AOT54" s="467"/>
      <c r="AOU54" s="467"/>
      <c r="AOV54" s="467"/>
      <c r="AOW54" s="467"/>
      <c r="AOX54" s="467"/>
      <c r="AOY54" s="467"/>
      <c r="AOZ54" s="467"/>
      <c r="APA54" s="467"/>
      <c r="APB54" s="467"/>
      <c r="APC54" s="467"/>
      <c r="APD54" s="467"/>
      <c r="APE54" s="467"/>
      <c r="APF54" s="467"/>
      <c r="APG54" s="467"/>
      <c r="APH54" s="467"/>
      <c r="API54" s="467"/>
      <c r="APJ54" s="467"/>
      <c r="APK54" s="467"/>
      <c r="APL54" s="467"/>
      <c r="APM54" s="467"/>
      <c r="APN54" s="467"/>
      <c r="APO54" s="467"/>
      <c r="APP54" s="467"/>
      <c r="APQ54" s="467"/>
      <c r="APR54" s="467"/>
      <c r="APS54" s="467"/>
      <c r="APT54" s="467"/>
      <c r="APU54" s="467"/>
      <c r="APV54" s="467"/>
      <c r="APW54" s="467"/>
      <c r="APX54" s="467"/>
      <c r="APY54" s="467"/>
      <c r="APZ54" s="467"/>
      <c r="AQA54" s="467"/>
      <c r="AQB54" s="467"/>
      <c r="AQC54" s="467"/>
      <c r="AQD54" s="467"/>
      <c r="AQE54" s="467"/>
      <c r="AQF54" s="467"/>
      <c r="AQG54" s="467"/>
      <c r="AQH54" s="467"/>
      <c r="AQI54" s="467"/>
      <c r="AQJ54" s="467"/>
      <c r="AQK54" s="467"/>
      <c r="AQL54" s="467"/>
      <c r="AQM54" s="467"/>
      <c r="AQN54" s="467"/>
      <c r="AQO54" s="467"/>
      <c r="AQP54" s="467"/>
      <c r="AQQ54" s="467"/>
      <c r="AQR54" s="467"/>
      <c r="AQS54" s="467"/>
      <c r="AQT54" s="467"/>
      <c r="AQU54" s="467"/>
      <c r="AQV54" s="467"/>
      <c r="AQW54" s="467"/>
      <c r="AQX54" s="467"/>
      <c r="AQY54" s="467"/>
      <c r="AQZ54" s="467"/>
      <c r="ARA54" s="467"/>
      <c r="ARB54" s="467"/>
      <c r="ARC54" s="467"/>
      <c r="ARD54" s="467"/>
      <c r="ARE54" s="467"/>
      <c r="ARF54" s="467"/>
      <c r="ARG54" s="467"/>
      <c r="ARH54" s="467"/>
      <c r="ARI54" s="467"/>
      <c r="ARJ54" s="467"/>
      <c r="ARK54" s="467"/>
      <c r="ARL54" s="467"/>
      <c r="ARM54" s="467"/>
      <c r="ARN54" s="467"/>
      <c r="ARO54" s="467"/>
      <c r="ARP54" s="467"/>
      <c r="ARQ54" s="467"/>
      <c r="ARR54" s="467"/>
      <c r="ARS54" s="467"/>
      <c r="ART54" s="467"/>
      <c r="ARU54" s="467"/>
      <c r="ARV54" s="467"/>
      <c r="ARW54" s="467"/>
      <c r="ARX54" s="467"/>
      <c r="ARY54" s="467"/>
      <c r="ARZ54" s="467"/>
      <c r="ASA54" s="467"/>
      <c r="ASB54" s="467"/>
      <c r="ASC54" s="467"/>
      <c r="ASD54" s="467"/>
      <c r="ASE54" s="467"/>
      <c r="ASF54" s="467"/>
      <c r="ASG54" s="467"/>
      <c r="ASH54" s="467"/>
      <c r="ASI54" s="467"/>
      <c r="ASJ54" s="467"/>
      <c r="ASK54" s="467"/>
      <c r="ASL54" s="467"/>
      <c r="ASM54" s="467"/>
      <c r="ASN54" s="467"/>
      <c r="ASO54" s="467"/>
      <c r="ASP54" s="467"/>
      <c r="ASQ54" s="467"/>
      <c r="ASR54" s="467"/>
      <c r="ASS54" s="467"/>
      <c r="AST54" s="467"/>
      <c r="ASU54" s="467"/>
      <c r="ASV54" s="467"/>
      <c r="ASW54" s="467"/>
      <c r="ASX54" s="467"/>
      <c r="ASY54" s="467"/>
      <c r="ASZ54" s="467"/>
      <c r="ATA54" s="467"/>
      <c r="ATB54" s="467"/>
      <c r="ATC54" s="467"/>
      <c r="ATD54" s="467"/>
      <c r="ATE54" s="467"/>
      <c r="ATF54" s="467"/>
      <c r="ATG54" s="467"/>
      <c r="ATH54" s="467"/>
      <c r="ATI54" s="467"/>
      <c r="ATJ54" s="467"/>
      <c r="ATK54" s="467"/>
      <c r="ATL54" s="467"/>
      <c r="ATM54" s="467"/>
      <c r="ATN54" s="467"/>
      <c r="ATO54" s="467"/>
      <c r="ATP54" s="467"/>
      <c r="ATQ54" s="467"/>
      <c r="ATR54" s="467"/>
      <c r="ATS54" s="467"/>
      <c r="ATT54" s="467"/>
      <c r="ATU54" s="467"/>
      <c r="ATV54" s="467"/>
      <c r="ATW54" s="467"/>
      <c r="ATX54" s="467"/>
      <c r="ATY54" s="467"/>
      <c r="ATZ54" s="467"/>
      <c r="AUA54" s="467"/>
      <c r="AUB54" s="467"/>
      <c r="AUC54" s="467"/>
      <c r="AUD54" s="467"/>
      <c r="AUE54" s="467"/>
      <c r="AUF54" s="467"/>
      <c r="AUG54" s="467"/>
      <c r="AUH54" s="467"/>
      <c r="AUI54" s="467"/>
      <c r="AUJ54" s="467"/>
      <c r="AUK54" s="467"/>
      <c r="AUL54" s="467"/>
      <c r="AUM54" s="467"/>
      <c r="AUN54" s="467"/>
      <c r="AUO54" s="467"/>
      <c r="AUP54" s="467"/>
      <c r="AUQ54" s="467"/>
      <c r="AUR54" s="467"/>
      <c r="AUS54" s="467"/>
      <c r="AUT54" s="467"/>
      <c r="AUU54" s="467"/>
      <c r="AUV54" s="467"/>
      <c r="AUW54" s="467"/>
      <c r="AUX54" s="467"/>
      <c r="AUY54" s="467"/>
      <c r="AUZ54" s="467"/>
      <c r="AVA54" s="467"/>
      <c r="AVB54" s="467"/>
      <c r="AVC54" s="467"/>
      <c r="AVD54" s="467"/>
      <c r="AVE54" s="467"/>
      <c r="AVF54" s="467"/>
      <c r="AVG54" s="467"/>
      <c r="AVH54" s="467"/>
      <c r="AVI54" s="467"/>
      <c r="AVJ54" s="467"/>
      <c r="AVK54" s="467"/>
      <c r="AVL54" s="467"/>
      <c r="AVM54" s="467"/>
      <c r="AVN54" s="467"/>
      <c r="AVO54" s="467"/>
      <c r="AVP54" s="467"/>
      <c r="AVQ54" s="467"/>
      <c r="AVR54" s="467"/>
      <c r="AVS54" s="467"/>
      <c r="AVT54" s="467"/>
      <c r="AVU54" s="467"/>
      <c r="AVV54" s="467"/>
      <c r="AVW54" s="467"/>
      <c r="AVX54" s="467"/>
      <c r="AVY54" s="467"/>
      <c r="AVZ54" s="467"/>
      <c r="AWA54" s="467"/>
      <c r="AWB54" s="467"/>
      <c r="AWC54" s="467"/>
      <c r="AWD54" s="467"/>
      <c r="AWE54" s="467"/>
      <c r="AWF54" s="467"/>
      <c r="AWG54" s="467"/>
      <c r="AWH54" s="467"/>
      <c r="AWI54" s="467"/>
      <c r="AWJ54" s="467"/>
      <c r="AWK54" s="467"/>
      <c r="AWL54" s="467"/>
      <c r="AWM54" s="467"/>
      <c r="AWN54" s="467"/>
      <c r="AWO54" s="467"/>
      <c r="AWP54" s="467"/>
      <c r="AWQ54" s="467"/>
      <c r="AWR54" s="467"/>
      <c r="AWS54" s="467"/>
      <c r="AWT54" s="467"/>
      <c r="AWU54" s="467"/>
      <c r="AWV54" s="467"/>
      <c r="AWW54" s="467"/>
      <c r="AWX54" s="467"/>
      <c r="AWY54" s="467"/>
      <c r="AWZ54" s="467"/>
      <c r="AXA54" s="467"/>
      <c r="AXB54" s="467"/>
      <c r="AXC54" s="467"/>
      <c r="AXD54" s="467"/>
      <c r="AXE54" s="467"/>
      <c r="AXF54" s="467"/>
      <c r="AXG54" s="467"/>
      <c r="AXH54" s="467"/>
      <c r="AXI54" s="467"/>
      <c r="AXJ54" s="467"/>
      <c r="AXK54" s="467"/>
      <c r="AXL54" s="467"/>
      <c r="AXM54" s="467"/>
      <c r="AXN54" s="467"/>
      <c r="AXO54" s="467"/>
      <c r="AXP54" s="467"/>
      <c r="AXQ54" s="467"/>
      <c r="AXR54" s="467"/>
      <c r="AXS54" s="467"/>
      <c r="AXT54" s="467"/>
      <c r="AXU54" s="467"/>
      <c r="AXV54" s="467"/>
      <c r="AXW54" s="467"/>
      <c r="AXX54" s="467"/>
      <c r="AXY54" s="467"/>
      <c r="AXZ54" s="467"/>
      <c r="AYA54" s="467"/>
      <c r="AYB54" s="467"/>
      <c r="AYC54" s="467"/>
      <c r="AYD54" s="467"/>
      <c r="AYE54" s="467"/>
      <c r="AYF54" s="467"/>
      <c r="AYG54" s="467"/>
      <c r="AYH54" s="467"/>
      <c r="AYI54" s="467"/>
      <c r="AYJ54" s="467"/>
      <c r="AYK54" s="467"/>
      <c r="AYL54" s="467"/>
      <c r="AYM54" s="467"/>
      <c r="AYN54" s="467"/>
      <c r="AYO54" s="467"/>
      <c r="AYP54" s="467"/>
      <c r="AYQ54" s="467"/>
      <c r="AYR54" s="467"/>
      <c r="AYS54" s="467"/>
      <c r="AYT54" s="467"/>
      <c r="AYU54" s="467"/>
      <c r="AYV54" s="467"/>
      <c r="AYW54" s="467"/>
      <c r="AYX54" s="467"/>
      <c r="AYY54" s="467"/>
      <c r="AYZ54" s="467"/>
      <c r="AZA54" s="467"/>
      <c r="AZB54" s="467"/>
      <c r="AZC54" s="467"/>
      <c r="AZD54" s="467"/>
      <c r="AZE54" s="467"/>
      <c r="AZF54" s="467"/>
      <c r="AZG54" s="467"/>
      <c r="AZH54" s="467"/>
      <c r="AZI54" s="467"/>
      <c r="AZJ54" s="467"/>
      <c r="AZK54" s="467"/>
      <c r="AZL54" s="467"/>
      <c r="AZM54" s="467"/>
      <c r="AZN54" s="467"/>
      <c r="AZO54" s="467"/>
      <c r="AZP54" s="467"/>
      <c r="AZQ54" s="467"/>
      <c r="AZR54" s="467"/>
      <c r="AZS54" s="467"/>
      <c r="AZT54" s="467"/>
      <c r="AZU54" s="467"/>
      <c r="AZV54" s="467"/>
      <c r="AZW54" s="467"/>
      <c r="AZX54" s="467"/>
      <c r="AZY54" s="467"/>
      <c r="AZZ54" s="467"/>
      <c r="BAA54" s="467"/>
      <c r="BAB54" s="467"/>
      <c r="BAC54" s="467"/>
      <c r="BAD54" s="467"/>
      <c r="BAE54" s="467"/>
      <c r="BAF54" s="467"/>
      <c r="BAG54" s="467"/>
      <c r="BAH54" s="467"/>
      <c r="BAI54" s="467"/>
      <c r="BAJ54" s="467"/>
      <c r="BAK54" s="467"/>
      <c r="BAL54" s="467"/>
      <c r="BAM54" s="467"/>
      <c r="BAN54" s="467"/>
      <c r="BAO54" s="467"/>
      <c r="BAP54" s="467"/>
      <c r="BAQ54" s="467"/>
      <c r="BAR54" s="467"/>
      <c r="BAS54" s="467"/>
      <c r="BAT54" s="467"/>
      <c r="BAU54" s="467"/>
      <c r="BAV54" s="467"/>
      <c r="BAW54" s="467"/>
      <c r="BAX54" s="467"/>
      <c r="BAY54" s="467"/>
      <c r="BAZ54" s="467"/>
      <c r="BBA54" s="467"/>
      <c r="BBB54" s="467"/>
      <c r="BBC54" s="467"/>
      <c r="BBD54" s="467"/>
      <c r="BBE54" s="467"/>
      <c r="BBF54" s="467"/>
      <c r="BBG54" s="467"/>
      <c r="BBH54" s="467"/>
      <c r="BBI54" s="467"/>
      <c r="BBJ54" s="467"/>
      <c r="BBK54" s="467"/>
      <c r="BBL54" s="467"/>
      <c r="BBM54" s="467"/>
      <c r="BBN54" s="467"/>
      <c r="BBO54" s="467"/>
      <c r="BBP54" s="467"/>
      <c r="BBQ54" s="467"/>
      <c r="BBR54" s="467"/>
      <c r="BBS54" s="467"/>
      <c r="BBT54" s="467"/>
      <c r="BBU54" s="467"/>
      <c r="BBV54" s="467"/>
      <c r="BBW54" s="467"/>
      <c r="BBX54" s="467"/>
      <c r="BBY54" s="467"/>
      <c r="BBZ54" s="467"/>
      <c r="BCA54" s="467"/>
      <c r="BCB54" s="467"/>
      <c r="BCC54" s="467"/>
      <c r="BCD54" s="467"/>
      <c r="BCE54" s="467"/>
      <c r="BCF54" s="467"/>
      <c r="BCG54" s="467"/>
      <c r="BCH54" s="467"/>
      <c r="BCI54" s="467"/>
      <c r="BCJ54" s="467"/>
      <c r="BCK54" s="467"/>
      <c r="BCL54" s="467"/>
      <c r="BCM54" s="467"/>
      <c r="BCN54" s="467"/>
      <c r="BCO54" s="467"/>
      <c r="BCP54" s="467"/>
      <c r="BCQ54" s="467"/>
      <c r="BCR54" s="467"/>
      <c r="BCS54" s="467"/>
      <c r="BCT54" s="467"/>
      <c r="BCU54" s="467"/>
      <c r="BCV54" s="467"/>
      <c r="BCW54" s="467"/>
      <c r="BCX54" s="467"/>
      <c r="BCY54" s="467"/>
      <c r="BCZ54" s="467"/>
      <c r="BDA54" s="467"/>
      <c r="BDB54" s="467"/>
      <c r="BDC54" s="467"/>
      <c r="BDD54" s="467"/>
      <c r="BDE54" s="467"/>
      <c r="BDF54" s="467"/>
      <c r="BDG54" s="467"/>
      <c r="BDH54" s="467"/>
      <c r="BDI54" s="467"/>
      <c r="BDJ54" s="467"/>
      <c r="BDK54" s="467"/>
      <c r="BDL54" s="467"/>
      <c r="BDM54" s="467"/>
      <c r="BDN54" s="467"/>
      <c r="BDO54" s="467"/>
      <c r="BDP54" s="467"/>
      <c r="BDQ54" s="467"/>
      <c r="BDR54" s="467"/>
      <c r="BDS54" s="467"/>
      <c r="BDT54" s="467"/>
      <c r="BDU54" s="467"/>
      <c r="BDV54" s="467"/>
      <c r="BDW54" s="467"/>
      <c r="BDX54" s="467"/>
      <c r="BDY54" s="467"/>
      <c r="BDZ54" s="467"/>
      <c r="BEA54" s="467"/>
      <c r="BEB54" s="467"/>
      <c r="BEC54" s="467"/>
      <c r="BED54" s="467"/>
      <c r="BEE54" s="467"/>
      <c r="BEF54" s="467"/>
      <c r="BEG54" s="467"/>
      <c r="BEH54" s="467"/>
      <c r="BEI54" s="467"/>
      <c r="BEJ54" s="467"/>
      <c r="BEK54" s="467"/>
      <c r="BEL54" s="467"/>
      <c r="BEM54" s="467"/>
      <c r="BEN54" s="467"/>
      <c r="BEO54" s="467"/>
      <c r="BEP54" s="467"/>
      <c r="BEQ54" s="467"/>
      <c r="BER54" s="467"/>
      <c r="BES54" s="467"/>
      <c r="BET54" s="467"/>
      <c r="BEU54" s="467"/>
      <c r="BEV54" s="467"/>
      <c r="BEW54" s="467"/>
      <c r="BEX54" s="467"/>
      <c r="BEY54" s="467"/>
      <c r="BEZ54" s="467"/>
      <c r="BFA54" s="467"/>
      <c r="BFB54" s="467"/>
      <c r="BFC54" s="467"/>
      <c r="BFD54" s="467"/>
      <c r="BFE54" s="467"/>
      <c r="BFF54" s="467"/>
      <c r="BFG54" s="467"/>
      <c r="BFH54" s="467"/>
      <c r="BFI54" s="467"/>
      <c r="BFJ54" s="467"/>
      <c r="BFK54" s="467"/>
      <c r="BFL54" s="467"/>
      <c r="BFM54" s="467"/>
      <c r="BFN54" s="467"/>
      <c r="BFO54" s="467"/>
      <c r="BFP54" s="467"/>
      <c r="BFQ54" s="467"/>
      <c r="BFR54" s="467"/>
      <c r="BFS54" s="467"/>
      <c r="BFT54" s="467"/>
      <c r="BFU54" s="467"/>
      <c r="BFV54" s="467"/>
      <c r="BFW54" s="467"/>
      <c r="BFX54" s="467"/>
      <c r="BFY54" s="467"/>
      <c r="BFZ54" s="467"/>
      <c r="BGA54" s="467"/>
      <c r="BGB54" s="467"/>
      <c r="BGC54" s="467"/>
      <c r="BGD54" s="467"/>
      <c r="BGE54" s="467"/>
      <c r="BGF54" s="467"/>
      <c r="BGG54" s="467"/>
      <c r="BGH54" s="467"/>
      <c r="BGI54" s="467"/>
      <c r="BGJ54" s="467"/>
      <c r="BGK54" s="467"/>
      <c r="BGL54" s="467"/>
      <c r="BGM54" s="467"/>
      <c r="BGN54" s="467"/>
      <c r="BGO54" s="467"/>
      <c r="BGP54" s="467"/>
      <c r="BGQ54" s="467"/>
      <c r="BGR54" s="467"/>
      <c r="BGS54" s="467"/>
      <c r="BGT54" s="467"/>
      <c r="BGU54" s="467"/>
      <c r="BGV54" s="467"/>
      <c r="BGW54" s="467"/>
      <c r="BGX54" s="467"/>
      <c r="BGY54" s="467"/>
      <c r="BGZ54" s="467"/>
      <c r="BHA54" s="467"/>
      <c r="BHB54" s="467"/>
      <c r="BHC54" s="467"/>
      <c r="BHD54" s="467"/>
      <c r="BHE54" s="467"/>
      <c r="BHF54" s="467"/>
      <c r="BHG54" s="467"/>
      <c r="BHH54" s="467"/>
      <c r="BHI54" s="467"/>
      <c r="BHJ54" s="467"/>
      <c r="BHK54" s="467"/>
      <c r="BHL54" s="467"/>
      <c r="BHM54" s="467"/>
      <c r="BHN54" s="467"/>
      <c r="BHO54" s="467"/>
      <c r="BHP54" s="467"/>
      <c r="BHQ54" s="467"/>
      <c r="BHR54" s="467"/>
      <c r="BHS54" s="467"/>
      <c r="BHT54" s="467"/>
      <c r="BHU54" s="467"/>
      <c r="BHV54" s="467"/>
      <c r="BHW54" s="467"/>
      <c r="BHX54" s="467"/>
      <c r="BHY54" s="467"/>
      <c r="BHZ54" s="467"/>
      <c r="BIA54" s="467"/>
      <c r="BIB54" s="467"/>
      <c r="BIC54" s="467"/>
      <c r="BID54" s="467"/>
      <c r="BIE54" s="467"/>
      <c r="BIF54" s="467"/>
      <c r="BIG54" s="467"/>
      <c r="BIH54" s="467"/>
      <c r="BII54" s="467"/>
      <c r="BIJ54" s="467"/>
      <c r="BIK54" s="467"/>
      <c r="BIL54" s="467"/>
      <c r="BIM54" s="467"/>
      <c r="BIN54" s="467"/>
      <c r="BIO54" s="467"/>
      <c r="BIP54" s="467"/>
      <c r="BIQ54" s="467"/>
      <c r="BIR54" s="467"/>
      <c r="BIS54" s="467"/>
      <c r="BIT54" s="467"/>
      <c r="BIU54" s="467"/>
      <c r="BIV54" s="467"/>
      <c r="BIW54" s="467"/>
      <c r="BIX54" s="467"/>
      <c r="BIY54" s="467"/>
      <c r="BIZ54" s="467"/>
      <c r="BJA54" s="467"/>
      <c r="BJB54" s="467"/>
      <c r="BJC54" s="467"/>
      <c r="BJD54" s="467"/>
      <c r="BJE54" s="467"/>
      <c r="BJF54" s="467"/>
      <c r="BJG54" s="467"/>
      <c r="BJH54" s="467"/>
      <c r="BJI54" s="467"/>
      <c r="BJJ54" s="467"/>
      <c r="BJK54" s="467"/>
      <c r="BJL54" s="467"/>
      <c r="BJM54" s="467"/>
      <c r="BJN54" s="467"/>
      <c r="BJO54" s="467"/>
      <c r="BJP54" s="467"/>
      <c r="BJQ54" s="467"/>
      <c r="BJR54" s="467"/>
      <c r="BJS54" s="467"/>
      <c r="BJT54" s="467"/>
      <c r="BJU54" s="467"/>
      <c r="BJV54" s="467"/>
      <c r="BJW54" s="467"/>
      <c r="BJX54" s="467"/>
      <c r="BJY54" s="467"/>
      <c r="BJZ54" s="467"/>
      <c r="BKA54" s="467"/>
      <c r="BKB54" s="467"/>
      <c r="BKC54" s="467"/>
      <c r="BKD54" s="467"/>
      <c r="BKE54" s="467"/>
      <c r="BKF54" s="467"/>
      <c r="BKG54" s="467"/>
      <c r="BKH54" s="467"/>
      <c r="BKI54" s="467"/>
      <c r="BKJ54" s="467"/>
      <c r="BKK54" s="467"/>
      <c r="BKL54" s="467"/>
      <c r="BKM54" s="467"/>
      <c r="BKN54" s="467"/>
      <c r="BKO54" s="467"/>
      <c r="BKP54" s="467"/>
      <c r="BKQ54" s="467"/>
      <c r="BKR54" s="467"/>
      <c r="BKS54" s="467"/>
      <c r="BKT54" s="467"/>
      <c r="BKU54" s="467"/>
      <c r="BKV54" s="467"/>
      <c r="BKW54" s="467"/>
      <c r="BKX54" s="467"/>
      <c r="BKY54" s="467"/>
      <c r="BKZ54" s="467"/>
      <c r="BLA54" s="467"/>
      <c r="BLB54" s="467"/>
      <c r="BLC54" s="467"/>
      <c r="BLD54" s="467"/>
      <c r="BLE54" s="467"/>
      <c r="BLF54" s="467"/>
      <c r="BLG54" s="467"/>
      <c r="BLH54" s="467"/>
      <c r="BLI54" s="467"/>
      <c r="BLJ54" s="467"/>
      <c r="BLK54" s="467"/>
      <c r="BLL54" s="467"/>
      <c r="BLM54" s="467"/>
      <c r="BLN54" s="467"/>
      <c r="BLO54" s="467"/>
      <c r="BLP54" s="467"/>
      <c r="BLQ54" s="467"/>
      <c r="BLR54" s="467"/>
      <c r="BLS54" s="467"/>
      <c r="BLT54" s="467"/>
      <c r="BLU54" s="467"/>
      <c r="BLV54" s="467"/>
      <c r="BLW54" s="467"/>
      <c r="BLX54" s="467"/>
      <c r="BLY54" s="467"/>
      <c r="BLZ54" s="467"/>
      <c r="BMA54" s="467"/>
      <c r="BMB54" s="467"/>
      <c r="BMC54" s="467"/>
      <c r="BMD54" s="467"/>
      <c r="BME54" s="467"/>
      <c r="BMF54" s="467"/>
      <c r="BMG54" s="467"/>
      <c r="BMH54" s="467"/>
      <c r="BMI54" s="467"/>
      <c r="BMJ54" s="467"/>
      <c r="BMK54" s="467"/>
      <c r="BML54" s="467"/>
      <c r="BMM54" s="467"/>
      <c r="BMN54" s="467"/>
      <c r="BMO54" s="467"/>
      <c r="BMP54" s="467"/>
      <c r="BMQ54" s="467"/>
      <c r="BMR54" s="467"/>
      <c r="BMS54" s="467"/>
      <c r="BMT54" s="467"/>
      <c r="BMU54" s="467"/>
      <c r="BMV54" s="467"/>
      <c r="BMW54" s="467"/>
      <c r="BMX54" s="467"/>
      <c r="BMY54" s="467"/>
      <c r="BMZ54" s="467"/>
      <c r="BNA54" s="467"/>
      <c r="BNB54" s="467"/>
      <c r="BNC54" s="467"/>
      <c r="BND54" s="467"/>
      <c r="BNE54" s="467"/>
      <c r="BNF54" s="467"/>
      <c r="BNG54" s="467"/>
      <c r="BNH54" s="467"/>
      <c r="BNI54" s="467"/>
      <c r="BNJ54" s="467"/>
      <c r="BNK54" s="467"/>
      <c r="BNL54" s="467"/>
      <c r="BNM54" s="467"/>
      <c r="BNN54" s="467"/>
      <c r="BNO54" s="467"/>
      <c r="BNP54" s="467"/>
      <c r="BNQ54" s="467"/>
      <c r="BNR54" s="467"/>
      <c r="BNS54" s="467"/>
      <c r="BNT54" s="467"/>
      <c r="BNU54" s="467"/>
      <c r="BNV54" s="467"/>
      <c r="BNW54" s="467"/>
      <c r="BNX54" s="467"/>
      <c r="BNY54" s="467"/>
      <c r="BNZ54" s="467"/>
      <c r="BOA54" s="467"/>
      <c r="BOB54" s="467"/>
      <c r="BOC54" s="467"/>
      <c r="BOD54" s="467"/>
      <c r="BOE54" s="467"/>
      <c r="BOF54" s="467"/>
      <c r="BOG54" s="467"/>
      <c r="BOH54" s="467"/>
      <c r="BOI54" s="467"/>
      <c r="BOJ54" s="467"/>
      <c r="BOK54" s="467"/>
      <c r="BOL54" s="467"/>
      <c r="BOM54" s="467"/>
      <c r="BON54" s="467"/>
      <c r="BOO54" s="467"/>
      <c r="BOP54" s="467"/>
      <c r="BOQ54" s="467"/>
      <c r="BOR54" s="467"/>
      <c r="BOS54" s="467"/>
      <c r="BOT54" s="467"/>
      <c r="BOU54" s="467"/>
      <c r="BOV54" s="467"/>
      <c r="BOW54" s="467"/>
      <c r="BOX54" s="467"/>
      <c r="BOY54" s="467"/>
      <c r="BOZ54" s="467"/>
      <c r="BPA54" s="467"/>
      <c r="BPB54" s="467"/>
      <c r="BPC54" s="467"/>
      <c r="BPD54" s="467"/>
      <c r="BPE54" s="467"/>
      <c r="BPF54" s="467"/>
      <c r="BPG54" s="467"/>
      <c r="BPH54" s="467"/>
      <c r="BPI54" s="467"/>
      <c r="BPJ54" s="467"/>
      <c r="BPK54" s="467"/>
      <c r="BPL54" s="467"/>
      <c r="BPM54" s="467"/>
      <c r="BPN54" s="467"/>
      <c r="BPO54" s="467"/>
      <c r="BPP54" s="467"/>
      <c r="BPQ54" s="467"/>
      <c r="BPR54" s="467"/>
      <c r="BPS54" s="467"/>
      <c r="BPT54" s="467"/>
      <c r="BPU54" s="467"/>
      <c r="BPV54" s="467"/>
      <c r="BPW54" s="467"/>
      <c r="BPX54" s="467"/>
      <c r="BPY54" s="467"/>
      <c r="BPZ54" s="467"/>
      <c r="BQA54" s="467"/>
      <c r="BQB54" s="467"/>
      <c r="BQC54" s="467"/>
      <c r="BQD54" s="467"/>
      <c r="BQE54" s="467"/>
      <c r="BQF54" s="467"/>
      <c r="BQG54" s="467"/>
      <c r="BQH54" s="467"/>
      <c r="BQI54" s="467"/>
      <c r="BQJ54" s="467"/>
      <c r="BQK54" s="467"/>
      <c r="BQL54" s="467"/>
      <c r="BQM54" s="467"/>
      <c r="BQN54" s="467"/>
      <c r="BQO54" s="467"/>
      <c r="BQP54" s="467"/>
      <c r="BQQ54" s="467"/>
      <c r="BQR54" s="467"/>
      <c r="BQS54" s="467"/>
      <c r="BQT54" s="467"/>
      <c r="BQU54" s="467"/>
      <c r="BQV54" s="467"/>
      <c r="BQW54" s="467"/>
      <c r="BQX54" s="467"/>
      <c r="BQY54" s="467"/>
      <c r="BQZ54" s="467"/>
      <c r="BRA54" s="467"/>
      <c r="BRB54" s="467"/>
      <c r="BRC54" s="467"/>
      <c r="BRD54" s="467"/>
      <c r="BRE54" s="467"/>
      <c r="BRF54" s="467"/>
      <c r="BRG54" s="467"/>
      <c r="BRH54" s="467"/>
      <c r="BRI54" s="467"/>
      <c r="BRJ54" s="467"/>
      <c r="BRK54" s="467"/>
      <c r="BRL54" s="467"/>
      <c r="BRM54" s="467"/>
      <c r="BRN54" s="467"/>
      <c r="BRO54" s="467"/>
      <c r="BRP54" s="467"/>
      <c r="BRQ54" s="467"/>
      <c r="BRR54" s="467"/>
      <c r="BRS54" s="467"/>
      <c r="BRT54" s="467"/>
      <c r="BRU54" s="467"/>
      <c r="BRV54" s="467"/>
      <c r="BRW54" s="467"/>
      <c r="BRX54" s="467"/>
      <c r="BRY54" s="467"/>
      <c r="BRZ54" s="467"/>
      <c r="BSA54" s="467"/>
      <c r="BSB54" s="467"/>
      <c r="BSC54" s="467"/>
      <c r="BSD54" s="467"/>
      <c r="BSE54" s="467"/>
      <c r="BSF54" s="467"/>
      <c r="BSG54" s="467"/>
      <c r="BSH54" s="467"/>
      <c r="BSI54" s="467"/>
      <c r="BSJ54" s="467"/>
      <c r="BSK54" s="467"/>
      <c r="BSL54" s="467"/>
      <c r="BSM54" s="467"/>
      <c r="BSN54" s="467"/>
      <c r="BSO54" s="467"/>
      <c r="BSP54" s="467"/>
      <c r="BSQ54" s="467"/>
      <c r="BSR54" s="467"/>
      <c r="BSS54" s="467"/>
      <c r="BST54" s="467"/>
      <c r="BSU54" s="467"/>
      <c r="BSV54" s="467"/>
      <c r="BSW54" s="467"/>
      <c r="BSX54" s="467"/>
      <c r="BSY54" s="467"/>
      <c r="BSZ54" s="467"/>
      <c r="BTA54" s="467"/>
      <c r="BTB54" s="467"/>
      <c r="BTC54" s="467"/>
      <c r="BTD54" s="467"/>
      <c r="BTE54" s="467"/>
      <c r="BTF54" s="467"/>
      <c r="BTG54" s="467"/>
      <c r="BTH54" s="467"/>
      <c r="BTI54" s="467"/>
      <c r="BTJ54" s="467"/>
      <c r="BTK54" s="467"/>
      <c r="BTL54" s="467"/>
      <c r="BTM54" s="467"/>
      <c r="BTN54" s="467"/>
      <c r="BTO54" s="467"/>
      <c r="BTP54" s="467"/>
      <c r="BTQ54" s="467"/>
      <c r="BTR54" s="467"/>
      <c r="BTS54" s="467"/>
      <c r="BTT54" s="467"/>
      <c r="BTU54" s="467"/>
      <c r="BTV54" s="467"/>
      <c r="BTW54" s="467"/>
      <c r="BTX54" s="467"/>
      <c r="BTY54" s="467"/>
      <c r="BTZ54" s="467"/>
      <c r="BUA54" s="467"/>
      <c r="BUB54" s="467"/>
      <c r="BUC54" s="467"/>
      <c r="BUD54" s="467"/>
      <c r="BUE54" s="467"/>
      <c r="BUF54" s="467"/>
      <c r="BUG54" s="467"/>
      <c r="BUH54" s="467"/>
      <c r="BUI54" s="467"/>
      <c r="BUJ54" s="467"/>
      <c r="BUK54" s="467"/>
      <c r="BUL54" s="467"/>
      <c r="BUM54" s="467"/>
      <c r="BUN54" s="467"/>
      <c r="BUO54" s="467"/>
      <c r="BUP54" s="467"/>
      <c r="BUQ54" s="467"/>
      <c r="BUR54" s="467"/>
      <c r="BUS54" s="467"/>
      <c r="BUT54" s="467"/>
      <c r="BUU54" s="467"/>
      <c r="BUV54" s="467"/>
      <c r="BUW54" s="467"/>
      <c r="BUX54" s="467"/>
      <c r="BUY54" s="467"/>
      <c r="BUZ54" s="467"/>
      <c r="BVA54" s="467"/>
      <c r="BVB54" s="467"/>
      <c r="BVC54" s="467"/>
      <c r="BVD54" s="467"/>
      <c r="BVE54" s="467"/>
      <c r="BVF54" s="467"/>
      <c r="BVG54" s="467"/>
      <c r="BVH54" s="467"/>
      <c r="BVI54" s="467"/>
      <c r="BVJ54" s="467"/>
      <c r="BVK54" s="467"/>
      <c r="BVL54" s="467"/>
      <c r="BVM54" s="467"/>
      <c r="BVN54" s="467"/>
      <c r="BVO54" s="467"/>
      <c r="BVP54" s="467"/>
      <c r="BVQ54" s="467"/>
      <c r="BVR54" s="467"/>
      <c r="BVS54" s="467"/>
      <c r="BVT54" s="467"/>
      <c r="BVU54" s="467"/>
      <c r="BVV54" s="467"/>
      <c r="BVW54" s="467"/>
      <c r="BVX54" s="467"/>
      <c r="BVY54" s="467"/>
      <c r="BVZ54" s="467"/>
      <c r="BWA54" s="467"/>
      <c r="BWB54" s="467"/>
      <c r="BWC54" s="467"/>
      <c r="BWD54" s="467"/>
      <c r="BWE54" s="467"/>
      <c r="BWF54" s="467"/>
      <c r="BWG54" s="467"/>
      <c r="BWH54" s="467"/>
      <c r="BWI54" s="467"/>
      <c r="BWJ54" s="467"/>
      <c r="BWK54" s="467"/>
      <c r="BWL54" s="467"/>
      <c r="BWM54" s="467"/>
      <c r="BWN54" s="467"/>
      <c r="BWO54" s="467"/>
      <c r="BWP54" s="467"/>
      <c r="BWQ54" s="467"/>
      <c r="BWR54" s="467"/>
      <c r="BWS54" s="467"/>
      <c r="BWT54" s="467"/>
      <c r="BWU54" s="467"/>
      <c r="BWV54" s="467"/>
      <c r="BWW54" s="467"/>
      <c r="BWX54" s="467"/>
      <c r="BWY54" s="467"/>
      <c r="BWZ54" s="467"/>
      <c r="BXA54" s="467"/>
      <c r="BXB54" s="467"/>
      <c r="BXC54" s="467"/>
      <c r="BXD54" s="467"/>
      <c r="BXE54" s="467"/>
      <c r="BXF54" s="467"/>
      <c r="BXG54" s="467"/>
      <c r="BXH54" s="467"/>
      <c r="BXI54" s="467"/>
      <c r="BXJ54" s="467"/>
      <c r="BXK54" s="467"/>
      <c r="BXL54" s="467"/>
      <c r="BXM54" s="467"/>
      <c r="BXN54" s="467"/>
      <c r="BXO54" s="467"/>
      <c r="BXP54" s="467"/>
      <c r="BXQ54" s="467"/>
      <c r="BXR54" s="467"/>
      <c r="BXS54" s="467"/>
      <c r="BXT54" s="467"/>
      <c r="BXU54" s="467"/>
      <c r="BXV54" s="467"/>
      <c r="BXW54" s="467"/>
      <c r="BXX54" s="467"/>
      <c r="BXY54" s="467"/>
      <c r="BXZ54" s="467"/>
      <c r="BYA54" s="467"/>
      <c r="BYB54" s="467"/>
      <c r="BYC54" s="467"/>
      <c r="BYD54" s="467"/>
      <c r="BYE54" s="467"/>
      <c r="BYF54" s="467"/>
      <c r="BYG54" s="467"/>
      <c r="BYH54" s="467"/>
      <c r="BYI54" s="467"/>
      <c r="BYJ54" s="467"/>
      <c r="BYK54" s="467"/>
      <c r="BYL54" s="467"/>
      <c r="BYM54" s="467"/>
      <c r="BYN54" s="467"/>
      <c r="BYO54" s="467"/>
      <c r="BYP54" s="467"/>
      <c r="BYQ54" s="467"/>
      <c r="BYR54" s="467"/>
      <c r="BYS54" s="467"/>
      <c r="BYT54" s="467"/>
      <c r="BYU54" s="467"/>
      <c r="BYV54" s="467"/>
      <c r="BYW54" s="467"/>
      <c r="BYX54" s="467"/>
      <c r="BYY54" s="467"/>
      <c r="BYZ54" s="467"/>
      <c r="BZA54" s="467"/>
      <c r="BZB54" s="467"/>
      <c r="BZC54" s="467"/>
      <c r="BZD54" s="467"/>
      <c r="BZE54" s="467"/>
      <c r="BZF54" s="467"/>
      <c r="BZG54" s="467"/>
      <c r="BZH54" s="467"/>
      <c r="BZI54" s="467"/>
      <c r="BZJ54" s="467"/>
      <c r="BZK54" s="467"/>
      <c r="BZL54" s="467"/>
      <c r="BZM54" s="467"/>
      <c r="BZN54" s="467"/>
      <c r="BZO54" s="467"/>
      <c r="BZP54" s="467"/>
      <c r="BZQ54" s="467"/>
      <c r="BZR54" s="467"/>
      <c r="BZS54" s="467"/>
      <c r="BZT54" s="467"/>
      <c r="BZU54" s="467"/>
      <c r="BZV54" s="467"/>
      <c r="BZW54" s="467"/>
      <c r="BZX54" s="467"/>
      <c r="BZY54" s="467"/>
      <c r="BZZ54" s="467"/>
      <c r="CAA54" s="467"/>
      <c r="CAB54" s="467"/>
      <c r="CAC54" s="467"/>
      <c r="CAD54" s="467"/>
      <c r="CAE54" s="467"/>
      <c r="CAF54" s="467"/>
      <c r="CAG54" s="467"/>
      <c r="CAH54" s="467"/>
      <c r="CAI54" s="467"/>
      <c r="CAJ54" s="467"/>
      <c r="CAK54" s="467"/>
      <c r="CAL54" s="467"/>
      <c r="CAM54" s="467"/>
      <c r="CAN54" s="467"/>
      <c r="CAO54" s="467"/>
      <c r="CAP54" s="467"/>
      <c r="CAQ54" s="467"/>
      <c r="CAR54" s="467"/>
      <c r="CAS54" s="467"/>
      <c r="CAT54" s="467"/>
      <c r="CAU54" s="467"/>
      <c r="CAV54" s="467"/>
      <c r="CAW54" s="467"/>
      <c r="CAX54" s="467"/>
      <c r="CAY54" s="467"/>
      <c r="CAZ54" s="467"/>
      <c r="CBA54" s="467"/>
      <c r="CBB54" s="467"/>
      <c r="CBC54" s="467"/>
      <c r="CBD54" s="467"/>
      <c r="CBE54" s="467"/>
      <c r="CBF54" s="467"/>
      <c r="CBG54" s="467"/>
      <c r="CBH54" s="467"/>
      <c r="CBI54" s="467"/>
      <c r="CBJ54" s="467"/>
      <c r="CBK54" s="467"/>
      <c r="CBL54" s="467"/>
      <c r="CBM54" s="467"/>
      <c r="CBN54" s="467"/>
      <c r="CBO54" s="467"/>
      <c r="CBP54" s="467"/>
      <c r="CBQ54" s="467"/>
      <c r="CBR54" s="467"/>
      <c r="CBS54" s="467"/>
      <c r="CBT54" s="467"/>
      <c r="CBU54" s="467"/>
      <c r="CBV54" s="467"/>
      <c r="CBW54" s="467"/>
      <c r="CBX54" s="467"/>
      <c r="CBY54" s="467"/>
      <c r="CBZ54" s="467"/>
      <c r="CCA54" s="467"/>
      <c r="CCB54" s="467"/>
      <c r="CCC54" s="467"/>
      <c r="CCD54" s="467"/>
      <c r="CCE54" s="467"/>
      <c r="CCF54" s="467"/>
      <c r="CCG54" s="467"/>
      <c r="CCH54" s="467"/>
      <c r="CCI54" s="467"/>
      <c r="CCJ54" s="467"/>
      <c r="CCK54" s="467"/>
      <c r="CCL54" s="467"/>
      <c r="CCM54" s="467"/>
      <c r="CCN54" s="467"/>
      <c r="CCO54" s="467"/>
      <c r="CCP54" s="467"/>
      <c r="CCQ54" s="467"/>
      <c r="CCR54" s="467"/>
      <c r="CCS54" s="467"/>
      <c r="CCT54" s="467"/>
      <c r="CCU54" s="467"/>
      <c r="CCV54" s="467"/>
      <c r="CCW54" s="467"/>
      <c r="CCX54" s="467"/>
      <c r="CCY54" s="467"/>
      <c r="CCZ54" s="467"/>
      <c r="CDA54" s="467"/>
      <c r="CDB54" s="467"/>
      <c r="CDC54" s="467"/>
      <c r="CDD54" s="467"/>
      <c r="CDE54" s="467"/>
      <c r="CDF54" s="467"/>
      <c r="CDG54" s="467"/>
      <c r="CDH54" s="467"/>
      <c r="CDI54" s="467"/>
      <c r="CDJ54" s="467"/>
      <c r="CDK54" s="467"/>
      <c r="CDL54" s="467"/>
      <c r="CDM54" s="467"/>
      <c r="CDN54" s="467"/>
      <c r="CDO54" s="467"/>
      <c r="CDP54" s="467"/>
      <c r="CDQ54" s="467"/>
      <c r="CDR54" s="467"/>
      <c r="CDS54" s="467"/>
      <c r="CDT54" s="467"/>
      <c r="CDU54" s="467"/>
      <c r="CDV54" s="467"/>
      <c r="CDW54" s="467"/>
      <c r="CDX54" s="467"/>
      <c r="CDY54" s="467"/>
      <c r="CDZ54" s="467"/>
      <c r="CEA54" s="467"/>
      <c r="CEB54" s="467"/>
      <c r="CEC54" s="467"/>
      <c r="CED54" s="467"/>
      <c r="CEE54" s="467"/>
      <c r="CEF54" s="467"/>
      <c r="CEG54" s="467"/>
      <c r="CEH54" s="467"/>
      <c r="CEI54" s="467"/>
      <c r="CEJ54" s="467"/>
      <c r="CEK54" s="467"/>
      <c r="CEL54" s="467"/>
      <c r="CEM54" s="467"/>
      <c r="CEN54" s="467"/>
      <c r="CEO54" s="467"/>
      <c r="CEP54" s="467"/>
      <c r="CEQ54" s="467"/>
      <c r="CER54" s="467"/>
      <c r="CES54" s="467"/>
      <c r="CET54" s="467"/>
      <c r="CEU54" s="467"/>
      <c r="CEV54" s="467"/>
      <c r="CEW54" s="467"/>
      <c r="CEX54" s="467"/>
      <c r="CEY54" s="467"/>
      <c r="CEZ54" s="467"/>
      <c r="CFA54" s="467"/>
      <c r="CFB54" s="467"/>
      <c r="CFC54" s="467"/>
      <c r="CFD54" s="467"/>
      <c r="CFE54" s="467"/>
      <c r="CFF54" s="467"/>
      <c r="CFG54" s="467"/>
      <c r="CFH54" s="467"/>
      <c r="CFI54" s="467"/>
      <c r="CFJ54" s="467"/>
      <c r="CFK54" s="467"/>
      <c r="CFL54" s="467"/>
      <c r="CFM54" s="467"/>
      <c r="CFN54" s="467"/>
      <c r="CFO54" s="467"/>
      <c r="CFP54" s="467"/>
      <c r="CFQ54" s="467"/>
      <c r="CFR54" s="467"/>
      <c r="CFS54" s="467"/>
      <c r="CFT54" s="467"/>
      <c r="CFU54" s="467"/>
      <c r="CFV54" s="467"/>
      <c r="CFW54" s="467"/>
      <c r="CFX54" s="467"/>
      <c r="CFY54" s="467"/>
      <c r="CFZ54" s="467"/>
      <c r="CGA54" s="467"/>
      <c r="CGB54" s="467"/>
      <c r="CGC54" s="467"/>
      <c r="CGD54" s="467"/>
      <c r="CGE54" s="467"/>
      <c r="CGF54" s="467"/>
      <c r="CGG54" s="467"/>
      <c r="CGH54" s="467"/>
      <c r="CGI54" s="467"/>
      <c r="CGJ54" s="467"/>
      <c r="CGK54" s="467"/>
      <c r="CGL54" s="467"/>
      <c r="CGM54" s="467"/>
      <c r="CGN54" s="467"/>
      <c r="CGO54" s="467"/>
      <c r="CGP54" s="467"/>
      <c r="CGQ54" s="467"/>
      <c r="CGR54" s="467"/>
      <c r="CGS54" s="467"/>
      <c r="CGT54" s="467"/>
      <c r="CGU54" s="467"/>
      <c r="CGV54" s="467"/>
      <c r="CGW54" s="467"/>
      <c r="CGX54" s="467"/>
      <c r="CGY54" s="467"/>
      <c r="CGZ54" s="467"/>
      <c r="CHA54" s="467"/>
      <c r="CHB54" s="467"/>
      <c r="CHC54" s="467"/>
      <c r="CHD54" s="467"/>
      <c r="CHE54" s="467"/>
      <c r="CHF54" s="467"/>
      <c r="CHG54" s="467"/>
      <c r="CHH54" s="467"/>
      <c r="CHI54" s="467"/>
      <c r="CHJ54" s="467"/>
      <c r="CHK54" s="467"/>
      <c r="CHL54" s="467"/>
      <c r="CHM54" s="467"/>
      <c r="CHN54" s="467"/>
      <c r="CHO54" s="467"/>
      <c r="CHP54" s="467"/>
      <c r="CHQ54" s="467"/>
      <c r="CHR54" s="467"/>
      <c r="CHS54" s="467"/>
      <c r="CHT54" s="467"/>
      <c r="CHU54" s="467"/>
      <c r="CHV54" s="467"/>
      <c r="CHW54" s="467"/>
      <c r="CHX54" s="467"/>
      <c r="CHY54" s="467"/>
      <c r="CHZ54" s="467"/>
      <c r="CIA54" s="467"/>
      <c r="CIB54" s="467"/>
      <c r="CIC54" s="467"/>
      <c r="CID54" s="467"/>
      <c r="CIE54" s="467"/>
      <c r="CIF54" s="467"/>
      <c r="CIG54" s="467"/>
      <c r="CIH54" s="467"/>
      <c r="CII54" s="467"/>
      <c r="CIJ54" s="467"/>
      <c r="CIK54" s="467"/>
      <c r="CIL54" s="467"/>
      <c r="CIM54" s="467"/>
      <c r="CIN54" s="467"/>
      <c r="CIO54" s="467"/>
      <c r="CIP54" s="467"/>
      <c r="CIQ54" s="467"/>
      <c r="CIR54" s="467"/>
      <c r="CIS54" s="467"/>
      <c r="CIT54" s="467"/>
      <c r="CIU54" s="467"/>
      <c r="CIV54" s="467"/>
      <c r="CIW54" s="467"/>
      <c r="CIX54" s="467"/>
      <c r="CIY54" s="467"/>
      <c r="CIZ54" s="467"/>
      <c r="CJA54" s="467"/>
      <c r="CJB54" s="467"/>
      <c r="CJC54" s="467"/>
      <c r="CJD54" s="467"/>
      <c r="CJE54" s="467"/>
      <c r="CJF54" s="467"/>
      <c r="CJG54" s="467"/>
      <c r="CJH54" s="467"/>
      <c r="CJI54" s="467"/>
      <c r="CJJ54" s="467"/>
      <c r="CJK54" s="467"/>
      <c r="CJL54" s="467"/>
      <c r="CJM54" s="467"/>
      <c r="CJN54" s="467"/>
      <c r="CJO54" s="467"/>
      <c r="CJP54" s="467"/>
      <c r="CJQ54" s="467"/>
      <c r="CJR54" s="467"/>
      <c r="CJS54" s="467"/>
      <c r="CJT54" s="467"/>
      <c r="CJU54" s="467"/>
      <c r="CJV54" s="467"/>
      <c r="CJW54" s="467"/>
      <c r="CJX54" s="467"/>
      <c r="CJY54" s="467"/>
      <c r="CJZ54" s="467"/>
      <c r="CKA54" s="467"/>
      <c r="CKB54" s="467"/>
      <c r="CKC54" s="467"/>
      <c r="CKD54" s="467"/>
      <c r="CKE54" s="467"/>
      <c r="CKF54" s="467"/>
      <c r="CKG54" s="467"/>
      <c r="CKH54" s="467"/>
      <c r="CKI54" s="467"/>
      <c r="CKJ54" s="467"/>
      <c r="CKK54" s="467"/>
      <c r="CKL54" s="467"/>
      <c r="CKM54" s="467"/>
      <c r="CKN54" s="467"/>
      <c r="CKO54" s="467"/>
      <c r="CKP54" s="467"/>
      <c r="CKQ54" s="467"/>
      <c r="CKR54" s="467"/>
      <c r="CKS54" s="467"/>
      <c r="CKT54" s="467"/>
      <c r="CKU54" s="467"/>
      <c r="CKV54" s="467"/>
      <c r="CKW54" s="467"/>
      <c r="CKX54" s="467"/>
      <c r="CKY54" s="467"/>
      <c r="CKZ54" s="467"/>
      <c r="CLA54" s="467"/>
      <c r="CLB54" s="467"/>
      <c r="CLC54" s="467"/>
      <c r="CLD54" s="467"/>
      <c r="CLE54" s="467"/>
      <c r="CLF54" s="467"/>
      <c r="CLG54" s="467"/>
      <c r="CLH54" s="467"/>
      <c r="CLI54" s="467"/>
      <c r="CLJ54" s="467"/>
      <c r="CLK54" s="467"/>
      <c r="CLL54" s="467"/>
      <c r="CLM54" s="467"/>
      <c r="CLN54" s="467"/>
      <c r="CLO54" s="467"/>
      <c r="CLP54" s="467"/>
      <c r="CLQ54" s="467"/>
      <c r="CLR54" s="467"/>
      <c r="CLS54" s="467"/>
      <c r="CLT54" s="467"/>
      <c r="CLU54" s="467"/>
      <c r="CLV54" s="467"/>
      <c r="CLW54" s="467"/>
      <c r="CLX54" s="467"/>
      <c r="CLY54" s="467"/>
      <c r="CLZ54" s="467"/>
      <c r="CMA54" s="467"/>
      <c r="CMB54" s="467"/>
      <c r="CMC54" s="467"/>
      <c r="CMD54" s="467"/>
      <c r="CME54" s="467"/>
      <c r="CMF54" s="467"/>
      <c r="CMG54" s="467"/>
      <c r="CMH54" s="467"/>
      <c r="CMI54" s="467"/>
      <c r="CMJ54" s="467"/>
      <c r="CMK54" s="467"/>
      <c r="CML54" s="467"/>
      <c r="CMM54" s="467"/>
      <c r="CMN54" s="467"/>
      <c r="CMO54" s="467"/>
      <c r="CMP54" s="467"/>
      <c r="CMQ54" s="467"/>
      <c r="CMR54" s="467"/>
      <c r="CMS54" s="467"/>
      <c r="CMT54" s="467"/>
      <c r="CMU54" s="467"/>
      <c r="CMV54" s="467"/>
      <c r="CMW54" s="467"/>
      <c r="CMX54" s="467"/>
      <c r="CMY54" s="467"/>
      <c r="CMZ54" s="467"/>
      <c r="CNA54" s="467"/>
      <c r="CNB54" s="467"/>
      <c r="CNC54" s="467"/>
      <c r="CND54" s="467"/>
      <c r="CNE54" s="467"/>
      <c r="CNF54" s="467"/>
      <c r="CNG54" s="467"/>
      <c r="CNH54" s="467"/>
      <c r="CNI54" s="467"/>
      <c r="CNJ54" s="467"/>
      <c r="CNK54" s="467"/>
      <c r="CNL54" s="467"/>
      <c r="CNM54" s="467"/>
      <c r="CNN54" s="467"/>
      <c r="CNO54" s="467"/>
      <c r="CNP54" s="467"/>
      <c r="CNQ54" s="467"/>
      <c r="CNR54" s="467"/>
      <c r="CNS54" s="467"/>
      <c r="CNT54" s="467"/>
      <c r="CNU54" s="467"/>
      <c r="CNV54" s="467"/>
      <c r="CNW54" s="467"/>
      <c r="CNX54" s="467"/>
      <c r="CNY54" s="467"/>
      <c r="CNZ54" s="467"/>
      <c r="COA54" s="467"/>
      <c r="COB54" s="467"/>
      <c r="COC54" s="467"/>
      <c r="COD54" s="467"/>
      <c r="COE54" s="467"/>
      <c r="COF54" s="467"/>
      <c r="COG54" s="467"/>
      <c r="COH54" s="467"/>
      <c r="COI54" s="467"/>
      <c r="COJ54" s="467"/>
      <c r="COK54" s="467"/>
      <c r="COL54" s="467"/>
      <c r="COM54" s="467"/>
      <c r="CON54" s="467"/>
      <c r="COO54" s="467"/>
      <c r="COP54" s="467"/>
      <c r="COQ54" s="467"/>
      <c r="COR54" s="467"/>
      <c r="COS54" s="467"/>
      <c r="COT54" s="467"/>
      <c r="COU54" s="467"/>
      <c r="COV54" s="467"/>
      <c r="COW54" s="467"/>
      <c r="COX54" s="467"/>
      <c r="COY54" s="467"/>
      <c r="COZ54" s="467"/>
      <c r="CPA54" s="467"/>
      <c r="CPB54" s="467"/>
      <c r="CPC54" s="467"/>
      <c r="CPD54" s="467"/>
      <c r="CPE54" s="467"/>
      <c r="CPF54" s="467"/>
      <c r="CPG54" s="467"/>
      <c r="CPH54" s="467"/>
      <c r="CPI54" s="467"/>
      <c r="CPJ54" s="467"/>
      <c r="CPK54" s="467"/>
      <c r="CPL54" s="467"/>
      <c r="CPM54" s="467"/>
      <c r="CPN54" s="467"/>
      <c r="CPO54" s="467"/>
      <c r="CPP54" s="467"/>
      <c r="CPQ54" s="467"/>
      <c r="CPR54" s="467"/>
      <c r="CPS54" s="467"/>
      <c r="CPT54" s="467"/>
      <c r="CPU54" s="467"/>
      <c r="CPV54" s="467"/>
      <c r="CPW54" s="467"/>
      <c r="CPX54" s="467"/>
      <c r="CPY54" s="467"/>
      <c r="CPZ54" s="467"/>
      <c r="CQA54" s="467"/>
      <c r="CQB54" s="467"/>
      <c r="CQC54" s="467"/>
      <c r="CQD54" s="467"/>
      <c r="CQE54" s="467"/>
      <c r="CQF54" s="467"/>
      <c r="CQG54" s="467"/>
      <c r="CQH54" s="467"/>
      <c r="CQI54" s="467"/>
      <c r="CQJ54" s="467"/>
      <c r="CQK54" s="467"/>
      <c r="CQL54" s="467"/>
      <c r="CQM54" s="467"/>
      <c r="CQN54" s="467"/>
      <c r="CQO54" s="467"/>
      <c r="CQP54" s="467"/>
      <c r="CQQ54" s="467"/>
      <c r="CQR54" s="467"/>
      <c r="CQS54" s="467"/>
      <c r="CQT54" s="467"/>
      <c r="CQU54" s="467"/>
      <c r="CQV54" s="467"/>
      <c r="CQW54" s="467"/>
      <c r="CQX54" s="467"/>
      <c r="CQY54" s="467"/>
      <c r="CQZ54" s="467"/>
      <c r="CRA54" s="467"/>
      <c r="CRB54" s="467"/>
      <c r="CRC54" s="467"/>
      <c r="CRD54" s="467"/>
      <c r="CRE54" s="467"/>
      <c r="CRF54" s="467"/>
      <c r="CRG54" s="467"/>
      <c r="CRH54" s="467"/>
      <c r="CRI54" s="467"/>
      <c r="CRJ54" s="467"/>
      <c r="CRK54" s="467"/>
      <c r="CRL54" s="467"/>
      <c r="CRM54" s="467"/>
      <c r="CRN54" s="467"/>
      <c r="CRO54" s="467"/>
      <c r="CRP54" s="467"/>
      <c r="CRQ54" s="467"/>
      <c r="CRR54" s="467"/>
      <c r="CRS54" s="467"/>
      <c r="CRT54" s="467"/>
      <c r="CRU54" s="467"/>
      <c r="CRV54" s="467"/>
      <c r="CRW54" s="467"/>
      <c r="CRX54" s="467"/>
      <c r="CRY54" s="467"/>
      <c r="CRZ54" s="467"/>
      <c r="CSA54" s="467"/>
      <c r="CSB54" s="467"/>
      <c r="CSC54" s="467"/>
      <c r="CSD54" s="467"/>
      <c r="CSE54" s="467"/>
      <c r="CSF54" s="467"/>
      <c r="CSG54" s="467"/>
      <c r="CSH54" s="467"/>
      <c r="CSI54" s="467"/>
      <c r="CSJ54" s="467"/>
      <c r="CSK54" s="467"/>
      <c r="CSL54" s="467"/>
      <c r="CSM54" s="467"/>
      <c r="CSN54" s="467"/>
      <c r="CSO54" s="467"/>
      <c r="CSP54" s="467"/>
      <c r="CSQ54" s="467"/>
      <c r="CSR54" s="467"/>
      <c r="CSS54" s="467"/>
      <c r="CST54" s="467"/>
      <c r="CSU54" s="467"/>
      <c r="CSV54" s="467"/>
      <c r="CSW54" s="467"/>
      <c r="CSX54" s="467"/>
      <c r="CSY54" s="467"/>
      <c r="CSZ54" s="467"/>
      <c r="CTA54" s="467"/>
      <c r="CTB54" s="467"/>
      <c r="CTC54" s="467"/>
      <c r="CTD54" s="467"/>
      <c r="CTE54" s="467"/>
      <c r="CTF54" s="467"/>
      <c r="CTG54" s="467"/>
      <c r="CTH54" s="467"/>
      <c r="CTI54" s="467"/>
      <c r="CTJ54" s="467"/>
      <c r="CTK54" s="467"/>
      <c r="CTL54" s="467"/>
      <c r="CTM54" s="467"/>
      <c r="CTN54" s="467"/>
      <c r="CTO54" s="467"/>
      <c r="CTP54" s="467"/>
      <c r="CTQ54" s="467"/>
      <c r="CTR54" s="467"/>
      <c r="CTS54" s="467"/>
      <c r="CTT54" s="467"/>
      <c r="CTU54" s="467"/>
      <c r="CTV54" s="467"/>
      <c r="CTW54" s="467"/>
      <c r="CTX54" s="467"/>
      <c r="CTY54" s="467"/>
      <c r="CTZ54" s="467"/>
      <c r="CUA54" s="467"/>
      <c r="CUB54" s="467"/>
      <c r="CUC54" s="467"/>
      <c r="CUD54" s="467"/>
      <c r="CUE54" s="467"/>
      <c r="CUF54" s="467"/>
      <c r="CUG54" s="467"/>
      <c r="CUH54" s="467"/>
      <c r="CUI54" s="467"/>
      <c r="CUJ54" s="467"/>
      <c r="CUK54" s="467"/>
      <c r="CUL54" s="467"/>
      <c r="CUM54" s="467"/>
      <c r="CUN54" s="467"/>
      <c r="CUO54" s="467"/>
      <c r="CUP54" s="467"/>
      <c r="CUQ54" s="467"/>
      <c r="CUR54" s="467"/>
      <c r="CUS54" s="467"/>
      <c r="CUT54" s="467"/>
      <c r="CUU54" s="467"/>
      <c r="CUV54" s="467"/>
      <c r="CUW54" s="467"/>
      <c r="CUX54" s="467"/>
      <c r="CUY54" s="467"/>
      <c r="CUZ54" s="467"/>
      <c r="CVA54" s="467"/>
      <c r="CVB54" s="467"/>
      <c r="CVC54" s="467"/>
      <c r="CVD54" s="467"/>
      <c r="CVE54" s="467"/>
      <c r="CVF54" s="467"/>
      <c r="CVG54" s="467"/>
      <c r="CVH54" s="467"/>
      <c r="CVI54" s="467"/>
      <c r="CVJ54" s="467"/>
      <c r="CVK54" s="467"/>
      <c r="CVL54" s="467"/>
      <c r="CVM54" s="467"/>
      <c r="CVN54" s="467"/>
      <c r="CVO54" s="467"/>
      <c r="CVP54" s="467"/>
      <c r="CVQ54" s="467"/>
      <c r="CVR54" s="467"/>
      <c r="CVS54" s="467"/>
      <c r="CVT54" s="467"/>
      <c r="CVU54" s="467"/>
      <c r="CVV54" s="467"/>
      <c r="CVW54" s="467"/>
      <c r="CVX54" s="467"/>
      <c r="CVY54" s="467"/>
      <c r="CVZ54" s="467"/>
      <c r="CWA54" s="467"/>
      <c r="CWB54" s="467"/>
      <c r="CWC54" s="467"/>
      <c r="CWD54" s="467"/>
      <c r="CWE54" s="467"/>
      <c r="CWF54" s="467"/>
      <c r="CWG54" s="467"/>
      <c r="CWH54" s="467"/>
      <c r="CWI54" s="467"/>
      <c r="CWJ54" s="467"/>
      <c r="CWK54" s="467"/>
      <c r="CWL54" s="467"/>
      <c r="CWM54" s="467"/>
      <c r="CWN54" s="467"/>
      <c r="CWO54" s="467"/>
      <c r="CWP54" s="467"/>
      <c r="CWQ54" s="467"/>
      <c r="CWR54" s="467"/>
      <c r="CWS54" s="467"/>
      <c r="CWT54" s="467"/>
      <c r="CWU54" s="467"/>
      <c r="CWV54" s="467"/>
      <c r="CWW54" s="467"/>
      <c r="CWX54" s="467"/>
      <c r="CWY54" s="467"/>
      <c r="CWZ54" s="467"/>
      <c r="CXA54" s="467"/>
      <c r="CXB54" s="467"/>
      <c r="CXC54" s="467"/>
      <c r="CXD54" s="467"/>
      <c r="CXE54" s="467"/>
      <c r="CXF54" s="467"/>
      <c r="CXG54" s="467"/>
      <c r="CXH54" s="467"/>
      <c r="CXI54" s="467"/>
      <c r="CXJ54" s="467"/>
      <c r="CXK54" s="467"/>
      <c r="CXL54" s="467"/>
      <c r="CXM54" s="467"/>
      <c r="CXN54" s="467"/>
      <c r="CXO54" s="467"/>
      <c r="CXP54" s="467"/>
      <c r="CXQ54" s="467"/>
      <c r="CXR54" s="467"/>
      <c r="CXS54" s="467"/>
      <c r="CXT54" s="467"/>
      <c r="CXU54" s="467"/>
      <c r="CXV54" s="467"/>
      <c r="CXW54" s="467"/>
      <c r="CXX54" s="467"/>
      <c r="CXY54" s="467"/>
      <c r="CXZ54" s="467"/>
      <c r="CYA54" s="467"/>
      <c r="CYB54" s="467"/>
      <c r="CYC54" s="467"/>
      <c r="CYD54" s="467"/>
      <c r="CYE54" s="467"/>
      <c r="CYF54" s="467"/>
      <c r="CYG54" s="467"/>
      <c r="CYH54" s="467"/>
      <c r="CYI54" s="467"/>
      <c r="CYJ54" s="467"/>
      <c r="CYK54" s="467"/>
      <c r="CYL54" s="467"/>
      <c r="CYM54" s="467"/>
      <c r="CYN54" s="467"/>
      <c r="CYO54" s="467"/>
      <c r="CYP54" s="467"/>
      <c r="CYQ54" s="467"/>
      <c r="CYR54" s="467"/>
      <c r="CYS54" s="467"/>
      <c r="CYT54" s="467"/>
      <c r="CYU54" s="467"/>
      <c r="CYV54" s="467"/>
      <c r="CYW54" s="467"/>
      <c r="CYX54" s="467"/>
      <c r="CYY54" s="467"/>
      <c r="CYZ54" s="467"/>
      <c r="CZA54" s="467"/>
      <c r="CZB54" s="467"/>
      <c r="CZC54" s="467"/>
      <c r="CZD54" s="467"/>
      <c r="CZE54" s="467"/>
      <c r="CZF54" s="467"/>
      <c r="CZG54" s="467"/>
      <c r="CZH54" s="467"/>
      <c r="CZI54" s="467"/>
      <c r="CZJ54" s="467"/>
      <c r="CZK54" s="467"/>
      <c r="CZL54" s="467"/>
      <c r="CZM54" s="467"/>
      <c r="CZN54" s="467"/>
      <c r="CZO54" s="467"/>
      <c r="CZP54" s="467"/>
      <c r="CZQ54" s="467"/>
      <c r="CZR54" s="467"/>
      <c r="CZS54" s="467"/>
      <c r="CZT54" s="467"/>
      <c r="CZU54" s="467"/>
      <c r="CZV54" s="467"/>
      <c r="CZW54" s="467"/>
      <c r="CZX54" s="467"/>
      <c r="CZY54" s="467"/>
      <c r="CZZ54" s="467"/>
      <c r="DAA54" s="467"/>
      <c r="DAB54" s="467"/>
      <c r="DAC54" s="467"/>
      <c r="DAD54" s="467"/>
      <c r="DAE54" s="467"/>
      <c r="DAF54" s="467"/>
      <c r="DAG54" s="467"/>
      <c r="DAH54" s="467"/>
      <c r="DAI54" s="467"/>
      <c r="DAJ54" s="467"/>
      <c r="DAK54" s="467"/>
      <c r="DAL54" s="467"/>
      <c r="DAM54" s="467"/>
      <c r="DAN54" s="467"/>
      <c r="DAO54" s="467"/>
      <c r="DAP54" s="467"/>
      <c r="DAQ54" s="467"/>
      <c r="DAR54" s="467"/>
      <c r="DAS54" s="467"/>
      <c r="DAT54" s="467"/>
      <c r="DAU54" s="467"/>
      <c r="DAV54" s="467"/>
      <c r="DAW54" s="467"/>
      <c r="DAX54" s="467"/>
      <c r="DAY54" s="467"/>
      <c r="DAZ54" s="467"/>
      <c r="DBA54" s="467"/>
      <c r="DBB54" s="467"/>
      <c r="DBC54" s="467"/>
      <c r="DBD54" s="467"/>
      <c r="DBE54" s="467"/>
      <c r="DBF54" s="467"/>
      <c r="DBG54" s="467"/>
      <c r="DBH54" s="467"/>
      <c r="DBI54" s="467"/>
      <c r="DBJ54" s="467"/>
      <c r="DBK54" s="467"/>
      <c r="DBL54" s="467"/>
      <c r="DBM54" s="467"/>
      <c r="DBN54" s="467"/>
      <c r="DBO54" s="467"/>
      <c r="DBP54" s="467"/>
      <c r="DBQ54" s="467"/>
      <c r="DBR54" s="467"/>
      <c r="DBS54" s="467"/>
      <c r="DBT54" s="467"/>
      <c r="DBU54" s="467"/>
      <c r="DBV54" s="467"/>
      <c r="DBW54" s="467"/>
      <c r="DBX54" s="467"/>
      <c r="DBY54" s="467"/>
      <c r="DBZ54" s="467"/>
      <c r="DCA54" s="467"/>
      <c r="DCB54" s="467"/>
      <c r="DCC54" s="467"/>
      <c r="DCD54" s="467"/>
      <c r="DCE54" s="467"/>
      <c r="DCF54" s="467"/>
      <c r="DCG54" s="467"/>
      <c r="DCH54" s="467"/>
      <c r="DCI54" s="467"/>
      <c r="DCJ54" s="467"/>
      <c r="DCK54" s="467"/>
      <c r="DCL54" s="467"/>
      <c r="DCM54" s="467"/>
      <c r="DCN54" s="467"/>
      <c r="DCO54" s="467"/>
      <c r="DCP54" s="467"/>
      <c r="DCQ54" s="467"/>
      <c r="DCR54" s="467"/>
      <c r="DCS54" s="467"/>
      <c r="DCT54" s="467"/>
      <c r="DCU54" s="467"/>
      <c r="DCV54" s="467"/>
      <c r="DCW54" s="467"/>
      <c r="DCX54" s="467"/>
      <c r="DCY54" s="467"/>
      <c r="DCZ54" s="467"/>
      <c r="DDA54" s="467"/>
      <c r="DDB54" s="467"/>
      <c r="DDC54" s="467"/>
      <c r="DDD54" s="467"/>
      <c r="DDE54" s="467"/>
      <c r="DDF54" s="467"/>
      <c r="DDG54" s="467"/>
      <c r="DDH54" s="467"/>
      <c r="DDI54" s="467"/>
      <c r="DDJ54" s="467"/>
      <c r="DDK54" s="467"/>
      <c r="DDL54" s="467"/>
      <c r="DDM54" s="467"/>
      <c r="DDN54" s="467"/>
      <c r="DDO54" s="467"/>
      <c r="DDP54" s="467"/>
      <c r="DDQ54" s="467"/>
      <c r="DDR54" s="467"/>
      <c r="DDS54" s="467"/>
      <c r="DDT54" s="467"/>
      <c r="DDU54" s="467"/>
      <c r="DDV54" s="467"/>
      <c r="DDW54" s="467"/>
      <c r="DDX54" s="467"/>
      <c r="DDY54" s="467"/>
      <c r="DDZ54" s="467"/>
      <c r="DEA54" s="467"/>
      <c r="DEB54" s="467"/>
      <c r="DEC54" s="467"/>
      <c r="DED54" s="467"/>
      <c r="DEE54" s="467"/>
      <c r="DEF54" s="467"/>
      <c r="DEG54" s="467"/>
      <c r="DEH54" s="467"/>
      <c r="DEI54" s="467"/>
      <c r="DEJ54" s="467"/>
      <c r="DEK54" s="467"/>
      <c r="DEL54" s="467"/>
      <c r="DEM54" s="467"/>
      <c r="DEN54" s="467"/>
      <c r="DEO54" s="467"/>
      <c r="DEP54" s="467"/>
      <c r="DEQ54" s="467"/>
      <c r="DER54" s="467"/>
      <c r="DES54" s="467"/>
      <c r="DET54" s="467"/>
      <c r="DEU54" s="467"/>
      <c r="DEV54" s="467"/>
      <c r="DEW54" s="467"/>
      <c r="DEX54" s="467"/>
      <c r="DEY54" s="467"/>
      <c r="DEZ54" s="467"/>
      <c r="DFA54" s="467"/>
      <c r="DFB54" s="467"/>
      <c r="DFC54" s="467"/>
      <c r="DFD54" s="467"/>
      <c r="DFE54" s="467"/>
      <c r="DFF54" s="467"/>
      <c r="DFG54" s="467"/>
      <c r="DFH54" s="467"/>
      <c r="DFI54" s="467"/>
      <c r="DFJ54" s="467"/>
      <c r="DFK54" s="467"/>
      <c r="DFL54" s="467"/>
      <c r="DFM54" s="467"/>
      <c r="DFN54" s="467"/>
      <c r="DFO54" s="467"/>
      <c r="DFP54" s="467"/>
      <c r="DFQ54" s="467"/>
      <c r="DFR54" s="467"/>
      <c r="DFS54" s="467"/>
      <c r="DFT54" s="467"/>
      <c r="DFU54" s="467"/>
      <c r="DFV54" s="467"/>
      <c r="DFW54" s="467"/>
      <c r="DFX54" s="467"/>
      <c r="DFY54" s="467"/>
      <c r="DFZ54" s="467"/>
      <c r="DGA54" s="467"/>
      <c r="DGB54" s="467"/>
      <c r="DGC54" s="467"/>
      <c r="DGD54" s="467"/>
      <c r="DGE54" s="467"/>
      <c r="DGF54" s="467"/>
      <c r="DGG54" s="467"/>
      <c r="DGH54" s="467"/>
      <c r="DGI54" s="467"/>
      <c r="DGJ54" s="467"/>
      <c r="DGK54" s="467"/>
      <c r="DGL54" s="467"/>
      <c r="DGM54" s="467"/>
      <c r="DGN54" s="467"/>
      <c r="DGO54" s="467"/>
      <c r="DGP54" s="467"/>
      <c r="DGQ54" s="467"/>
      <c r="DGR54" s="467"/>
      <c r="DGS54" s="467"/>
      <c r="DGT54" s="467"/>
      <c r="DGU54" s="467"/>
      <c r="DGV54" s="467"/>
      <c r="DGW54" s="467"/>
      <c r="DGX54" s="467"/>
      <c r="DGY54" s="467"/>
      <c r="DGZ54" s="467"/>
      <c r="DHA54" s="467"/>
      <c r="DHB54" s="467"/>
      <c r="DHC54" s="467"/>
      <c r="DHD54" s="467"/>
      <c r="DHE54" s="467"/>
      <c r="DHF54" s="467"/>
      <c r="DHG54" s="467"/>
      <c r="DHH54" s="467"/>
      <c r="DHI54" s="467"/>
      <c r="DHJ54" s="467"/>
      <c r="DHK54" s="467"/>
      <c r="DHL54" s="467"/>
      <c r="DHM54" s="467"/>
      <c r="DHN54" s="467"/>
      <c r="DHO54" s="467"/>
      <c r="DHP54" s="467"/>
      <c r="DHQ54" s="467"/>
      <c r="DHR54" s="467"/>
      <c r="DHS54" s="467"/>
      <c r="DHT54" s="467"/>
      <c r="DHU54" s="467"/>
      <c r="DHV54" s="467"/>
      <c r="DHW54" s="467"/>
      <c r="DHX54" s="467"/>
      <c r="DHY54" s="467"/>
      <c r="DHZ54" s="467"/>
      <c r="DIA54" s="467"/>
      <c r="DIB54" s="467"/>
      <c r="DIC54" s="467"/>
      <c r="DID54" s="467"/>
      <c r="DIE54" s="467"/>
      <c r="DIF54" s="467"/>
      <c r="DIG54" s="467"/>
      <c r="DIH54" s="467"/>
      <c r="DII54" s="467"/>
      <c r="DIJ54" s="467"/>
      <c r="DIK54" s="467"/>
      <c r="DIL54" s="467"/>
      <c r="DIM54" s="467"/>
      <c r="DIN54" s="467"/>
      <c r="DIO54" s="467"/>
      <c r="DIP54" s="467"/>
      <c r="DIQ54" s="467"/>
      <c r="DIR54" s="467"/>
      <c r="DIS54" s="467"/>
      <c r="DIT54" s="467"/>
      <c r="DIU54" s="467"/>
      <c r="DIV54" s="467"/>
      <c r="DIW54" s="467"/>
      <c r="DIX54" s="467"/>
      <c r="DIY54" s="467"/>
      <c r="DIZ54" s="467"/>
      <c r="DJA54" s="467"/>
      <c r="DJB54" s="467"/>
      <c r="DJC54" s="467"/>
      <c r="DJD54" s="467"/>
      <c r="DJE54" s="467"/>
      <c r="DJF54" s="467"/>
      <c r="DJG54" s="467"/>
      <c r="DJH54" s="467"/>
      <c r="DJI54" s="467"/>
      <c r="DJJ54" s="467"/>
      <c r="DJK54" s="467"/>
      <c r="DJL54" s="467"/>
      <c r="DJM54" s="467"/>
      <c r="DJN54" s="467"/>
      <c r="DJO54" s="467"/>
      <c r="DJP54" s="467"/>
      <c r="DJQ54" s="467"/>
      <c r="DJR54" s="467"/>
      <c r="DJS54" s="467"/>
      <c r="DJT54" s="467"/>
      <c r="DJU54" s="467"/>
      <c r="DJV54" s="467"/>
      <c r="DJW54" s="467"/>
      <c r="DJX54" s="467"/>
      <c r="DJY54" s="467"/>
      <c r="DJZ54" s="467"/>
      <c r="DKA54" s="467"/>
      <c r="DKB54" s="467"/>
      <c r="DKC54" s="467"/>
      <c r="DKD54" s="467"/>
      <c r="DKE54" s="467"/>
      <c r="DKF54" s="467"/>
      <c r="DKG54" s="467"/>
      <c r="DKH54" s="467"/>
      <c r="DKI54" s="467"/>
      <c r="DKJ54" s="467"/>
      <c r="DKK54" s="467"/>
      <c r="DKL54" s="467"/>
      <c r="DKM54" s="467"/>
      <c r="DKN54" s="467"/>
      <c r="DKO54" s="467"/>
      <c r="DKP54" s="467"/>
      <c r="DKQ54" s="467"/>
      <c r="DKR54" s="467"/>
      <c r="DKS54" s="467"/>
      <c r="DKT54" s="467"/>
      <c r="DKU54" s="467"/>
      <c r="DKV54" s="467"/>
      <c r="DKW54" s="467"/>
      <c r="DKX54" s="467"/>
      <c r="DKY54" s="467"/>
      <c r="DKZ54" s="467"/>
      <c r="DLA54" s="467"/>
      <c r="DLB54" s="467"/>
      <c r="DLC54" s="467"/>
      <c r="DLD54" s="467"/>
      <c r="DLE54" s="467"/>
      <c r="DLF54" s="467"/>
      <c r="DLG54" s="467"/>
      <c r="DLH54" s="467"/>
      <c r="DLI54" s="467"/>
      <c r="DLJ54" s="467"/>
      <c r="DLK54" s="467"/>
      <c r="DLL54" s="467"/>
      <c r="DLM54" s="467"/>
      <c r="DLN54" s="467"/>
      <c r="DLO54" s="467"/>
      <c r="DLP54" s="467"/>
      <c r="DLQ54" s="467"/>
      <c r="DLR54" s="467"/>
      <c r="DLS54" s="467"/>
      <c r="DLT54" s="467"/>
      <c r="DLU54" s="467"/>
      <c r="DLV54" s="467"/>
      <c r="DLW54" s="467"/>
      <c r="DLX54" s="467"/>
      <c r="DLY54" s="467"/>
      <c r="DLZ54" s="467"/>
      <c r="DMA54" s="467"/>
      <c r="DMB54" s="467"/>
      <c r="DMC54" s="467"/>
      <c r="DMD54" s="467"/>
      <c r="DME54" s="467"/>
      <c r="DMF54" s="467"/>
      <c r="DMG54" s="467"/>
      <c r="DMH54" s="467"/>
      <c r="DMI54" s="467"/>
      <c r="DMJ54" s="467"/>
      <c r="DMK54" s="467"/>
      <c r="DML54" s="467"/>
      <c r="DMM54" s="467"/>
      <c r="DMN54" s="467"/>
      <c r="DMO54" s="467"/>
      <c r="DMP54" s="467"/>
      <c r="DMQ54" s="467"/>
      <c r="DMR54" s="467"/>
      <c r="DMS54" s="467"/>
      <c r="DMT54" s="467"/>
      <c r="DMU54" s="467"/>
      <c r="DMV54" s="467"/>
      <c r="DMW54" s="467"/>
      <c r="DMX54" s="467"/>
      <c r="DMY54" s="467"/>
      <c r="DMZ54" s="467"/>
      <c r="DNA54" s="467"/>
      <c r="DNB54" s="467"/>
      <c r="DNC54" s="467"/>
      <c r="DND54" s="467"/>
      <c r="DNE54" s="467"/>
      <c r="DNF54" s="467"/>
      <c r="DNG54" s="467"/>
      <c r="DNH54" s="467"/>
      <c r="DNI54" s="467"/>
      <c r="DNJ54" s="467"/>
      <c r="DNK54" s="467"/>
      <c r="DNL54" s="467"/>
      <c r="DNM54" s="467"/>
      <c r="DNN54" s="467"/>
      <c r="DNO54" s="467"/>
      <c r="DNP54" s="467"/>
      <c r="DNQ54" s="467"/>
      <c r="DNR54" s="467"/>
      <c r="DNS54" s="467"/>
      <c r="DNT54" s="467"/>
      <c r="DNU54" s="467"/>
      <c r="DNV54" s="467"/>
      <c r="DNW54" s="467"/>
      <c r="DNX54" s="467"/>
      <c r="DNY54" s="467"/>
      <c r="DNZ54" s="467"/>
      <c r="DOA54" s="467"/>
      <c r="DOB54" s="467"/>
      <c r="DOC54" s="467"/>
      <c r="DOD54" s="467"/>
      <c r="DOE54" s="467"/>
      <c r="DOF54" s="467"/>
      <c r="DOG54" s="467"/>
      <c r="DOH54" s="467"/>
      <c r="DOI54" s="467"/>
      <c r="DOJ54" s="467"/>
      <c r="DOK54" s="467"/>
      <c r="DOL54" s="467"/>
      <c r="DOM54" s="467"/>
      <c r="DON54" s="467"/>
      <c r="DOO54" s="467"/>
      <c r="DOP54" s="467"/>
      <c r="DOQ54" s="467"/>
      <c r="DOR54" s="467"/>
      <c r="DOS54" s="467"/>
      <c r="DOT54" s="467"/>
      <c r="DOU54" s="467"/>
      <c r="DOV54" s="467"/>
      <c r="DOW54" s="467"/>
      <c r="DOX54" s="467"/>
      <c r="DOY54" s="467"/>
      <c r="DOZ54" s="467"/>
      <c r="DPA54" s="467"/>
      <c r="DPB54" s="467"/>
      <c r="DPC54" s="467"/>
      <c r="DPD54" s="467"/>
      <c r="DPE54" s="467"/>
      <c r="DPF54" s="467"/>
      <c r="DPG54" s="467"/>
      <c r="DPH54" s="467"/>
      <c r="DPI54" s="467"/>
      <c r="DPJ54" s="467"/>
      <c r="DPK54" s="467"/>
      <c r="DPL54" s="467"/>
      <c r="DPM54" s="467"/>
      <c r="DPN54" s="467"/>
      <c r="DPO54" s="467"/>
      <c r="DPP54" s="467"/>
      <c r="DPQ54" s="467"/>
      <c r="DPR54" s="467"/>
      <c r="DPS54" s="467"/>
      <c r="DPT54" s="467"/>
      <c r="DPU54" s="467"/>
      <c r="DPV54" s="467"/>
      <c r="DPW54" s="467"/>
      <c r="DPX54" s="467"/>
      <c r="DPY54" s="467"/>
      <c r="DPZ54" s="467"/>
      <c r="DQA54" s="467"/>
      <c r="DQB54" s="467"/>
      <c r="DQC54" s="467"/>
      <c r="DQD54" s="467"/>
      <c r="DQE54" s="467"/>
      <c r="DQF54" s="467"/>
      <c r="DQG54" s="467"/>
      <c r="DQH54" s="467"/>
      <c r="DQI54" s="467"/>
      <c r="DQJ54" s="467"/>
      <c r="DQK54" s="467"/>
      <c r="DQL54" s="467"/>
      <c r="DQM54" s="467"/>
      <c r="DQN54" s="467"/>
      <c r="DQO54" s="467"/>
      <c r="DQP54" s="467"/>
      <c r="DQQ54" s="467"/>
      <c r="DQR54" s="467"/>
      <c r="DQS54" s="467"/>
      <c r="DQT54" s="467"/>
      <c r="DQU54" s="467"/>
      <c r="DQV54" s="467"/>
      <c r="DQW54" s="467"/>
      <c r="DQX54" s="467"/>
      <c r="DQY54" s="467"/>
      <c r="DQZ54" s="467"/>
      <c r="DRA54" s="467"/>
      <c r="DRB54" s="467"/>
      <c r="DRC54" s="467"/>
      <c r="DRD54" s="467"/>
      <c r="DRE54" s="467"/>
      <c r="DRF54" s="467"/>
      <c r="DRG54" s="467"/>
      <c r="DRH54" s="467"/>
      <c r="DRI54" s="467"/>
      <c r="DRJ54" s="467"/>
      <c r="DRK54" s="467"/>
      <c r="DRL54" s="467"/>
      <c r="DRM54" s="467"/>
      <c r="DRN54" s="467"/>
      <c r="DRO54" s="467"/>
      <c r="DRP54" s="467"/>
      <c r="DRQ54" s="467"/>
      <c r="DRR54" s="467"/>
      <c r="DRS54" s="467"/>
      <c r="DRT54" s="467"/>
      <c r="DRU54" s="467"/>
      <c r="DRV54" s="467"/>
      <c r="DRW54" s="467"/>
      <c r="DRX54" s="467"/>
      <c r="DRY54" s="467"/>
      <c r="DRZ54" s="467"/>
      <c r="DSA54" s="467"/>
      <c r="DSB54" s="467"/>
      <c r="DSC54" s="467"/>
      <c r="DSD54" s="467"/>
      <c r="DSE54" s="467"/>
      <c r="DSF54" s="467"/>
      <c r="DSG54" s="467"/>
      <c r="DSH54" s="467"/>
      <c r="DSI54" s="467"/>
      <c r="DSJ54" s="467"/>
      <c r="DSK54" s="467"/>
      <c r="DSL54" s="467"/>
      <c r="DSM54" s="467"/>
      <c r="DSN54" s="467"/>
      <c r="DSO54" s="467"/>
      <c r="DSP54" s="467"/>
      <c r="DSQ54" s="467"/>
      <c r="DSR54" s="467"/>
      <c r="DSS54" s="467"/>
      <c r="DST54" s="467"/>
      <c r="DSU54" s="467"/>
      <c r="DSV54" s="467"/>
      <c r="DSW54" s="467"/>
      <c r="DSX54" s="467"/>
      <c r="DSY54" s="467"/>
      <c r="DSZ54" s="467"/>
      <c r="DTA54" s="467"/>
      <c r="DTB54" s="467"/>
      <c r="DTC54" s="467"/>
      <c r="DTD54" s="467"/>
      <c r="DTE54" s="467"/>
      <c r="DTF54" s="467"/>
      <c r="DTG54" s="467"/>
      <c r="DTH54" s="467"/>
      <c r="DTI54" s="467"/>
      <c r="DTJ54" s="467"/>
      <c r="DTK54" s="467"/>
      <c r="DTL54" s="467"/>
      <c r="DTM54" s="467"/>
      <c r="DTN54" s="467"/>
      <c r="DTO54" s="467"/>
      <c r="DTP54" s="467"/>
      <c r="DTQ54" s="467"/>
      <c r="DTR54" s="467"/>
      <c r="DTS54" s="467"/>
      <c r="DTT54" s="467"/>
      <c r="DTU54" s="467"/>
      <c r="DTV54" s="467"/>
      <c r="DTW54" s="467"/>
      <c r="DTX54" s="467"/>
      <c r="DTY54" s="467"/>
      <c r="DTZ54" s="467"/>
      <c r="DUA54" s="467"/>
      <c r="DUB54" s="467"/>
      <c r="DUC54" s="467"/>
      <c r="DUD54" s="467"/>
      <c r="DUE54" s="467"/>
      <c r="DUF54" s="467"/>
      <c r="DUG54" s="467"/>
      <c r="DUH54" s="467"/>
      <c r="DUI54" s="467"/>
      <c r="DUJ54" s="467"/>
      <c r="DUK54" s="467"/>
      <c r="DUL54" s="467"/>
      <c r="DUM54" s="467"/>
      <c r="DUN54" s="467"/>
      <c r="DUO54" s="467"/>
      <c r="DUP54" s="467"/>
      <c r="DUQ54" s="467"/>
      <c r="DUR54" s="467"/>
      <c r="DUS54" s="467"/>
      <c r="DUT54" s="467"/>
      <c r="DUU54" s="467"/>
      <c r="DUV54" s="467"/>
      <c r="DUW54" s="467"/>
      <c r="DUX54" s="467"/>
      <c r="DUY54" s="467"/>
      <c r="DUZ54" s="467"/>
      <c r="DVA54" s="467"/>
      <c r="DVB54" s="467"/>
      <c r="DVC54" s="467"/>
      <c r="DVD54" s="467"/>
      <c r="DVE54" s="467"/>
      <c r="DVF54" s="467"/>
      <c r="DVG54" s="467"/>
      <c r="DVH54" s="467"/>
      <c r="DVI54" s="467"/>
      <c r="DVJ54" s="467"/>
      <c r="DVK54" s="467"/>
      <c r="DVL54" s="467"/>
      <c r="DVM54" s="467"/>
      <c r="DVN54" s="467"/>
      <c r="DVO54" s="467"/>
      <c r="DVP54" s="467"/>
      <c r="DVQ54" s="467"/>
      <c r="DVR54" s="467"/>
      <c r="DVS54" s="467"/>
      <c r="DVT54" s="467"/>
      <c r="DVU54" s="467"/>
      <c r="DVV54" s="467"/>
      <c r="DVW54" s="467"/>
      <c r="DVX54" s="467"/>
      <c r="DVY54" s="467"/>
      <c r="DVZ54" s="467"/>
      <c r="DWA54" s="467"/>
      <c r="DWB54" s="467"/>
      <c r="DWC54" s="467"/>
      <c r="DWD54" s="467"/>
      <c r="DWE54" s="467"/>
      <c r="DWF54" s="467"/>
      <c r="DWG54" s="467"/>
      <c r="DWH54" s="467"/>
      <c r="DWI54" s="467"/>
      <c r="DWJ54" s="467"/>
      <c r="DWK54" s="467"/>
      <c r="DWL54" s="467"/>
      <c r="DWM54" s="467"/>
      <c r="DWN54" s="467"/>
      <c r="DWO54" s="467"/>
      <c r="DWP54" s="467"/>
      <c r="DWQ54" s="467"/>
      <c r="DWR54" s="467"/>
      <c r="DWS54" s="467"/>
      <c r="DWT54" s="467"/>
      <c r="DWU54" s="467"/>
      <c r="DWV54" s="467"/>
      <c r="DWW54" s="467"/>
      <c r="DWX54" s="467"/>
      <c r="DWY54" s="467"/>
      <c r="DWZ54" s="467"/>
      <c r="DXA54" s="467"/>
      <c r="DXB54" s="467"/>
      <c r="DXC54" s="467"/>
      <c r="DXD54" s="467"/>
      <c r="DXE54" s="467"/>
      <c r="DXF54" s="467"/>
      <c r="DXG54" s="467"/>
      <c r="DXH54" s="467"/>
      <c r="DXI54" s="467"/>
      <c r="DXJ54" s="467"/>
      <c r="DXK54" s="467"/>
      <c r="DXL54" s="467"/>
      <c r="DXM54" s="467"/>
      <c r="DXN54" s="467"/>
      <c r="DXO54" s="467"/>
      <c r="DXP54" s="467"/>
      <c r="DXQ54" s="467"/>
      <c r="DXR54" s="467"/>
      <c r="DXS54" s="467"/>
      <c r="DXT54" s="467"/>
      <c r="DXU54" s="467"/>
      <c r="DXV54" s="467"/>
      <c r="DXW54" s="467"/>
      <c r="DXX54" s="467"/>
      <c r="DXY54" s="467"/>
      <c r="DXZ54" s="467"/>
      <c r="DYA54" s="467"/>
      <c r="DYB54" s="467"/>
      <c r="DYC54" s="467"/>
      <c r="DYD54" s="467"/>
      <c r="DYE54" s="467"/>
      <c r="DYF54" s="467"/>
      <c r="DYG54" s="467"/>
      <c r="DYH54" s="467"/>
      <c r="DYI54" s="467"/>
      <c r="DYJ54" s="467"/>
      <c r="DYK54" s="467"/>
      <c r="DYL54" s="467"/>
      <c r="DYM54" s="467"/>
      <c r="DYN54" s="467"/>
      <c r="DYO54" s="467"/>
      <c r="DYP54" s="467"/>
      <c r="DYQ54" s="467"/>
      <c r="DYR54" s="467"/>
      <c r="DYS54" s="467"/>
      <c r="DYT54" s="467"/>
      <c r="DYU54" s="467"/>
      <c r="DYV54" s="467"/>
      <c r="DYW54" s="467"/>
      <c r="DYX54" s="467"/>
      <c r="DYY54" s="467"/>
      <c r="DYZ54" s="467"/>
      <c r="DZA54" s="467"/>
      <c r="DZB54" s="467"/>
      <c r="DZC54" s="467"/>
      <c r="DZD54" s="467"/>
      <c r="DZE54" s="467"/>
      <c r="DZF54" s="467"/>
      <c r="DZG54" s="467"/>
      <c r="DZH54" s="467"/>
      <c r="DZI54" s="467"/>
      <c r="DZJ54" s="467"/>
      <c r="DZK54" s="467"/>
      <c r="DZL54" s="467"/>
      <c r="DZM54" s="467"/>
      <c r="DZN54" s="467"/>
      <c r="DZO54" s="467"/>
      <c r="DZP54" s="467"/>
      <c r="DZQ54" s="467"/>
      <c r="DZR54" s="467"/>
      <c r="DZS54" s="467"/>
      <c r="DZT54" s="467"/>
      <c r="DZU54" s="467"/>
      <c r="DZV54" s="467"/>
      <c r="DZW54" s="467"/>
      <c r="DZX54" s="467"/>
      <c r="DZY54" s="467"/>
      <c r="DZZ54" s="467"/>
      <c r="EAA54" s="467"/>
      <c r="EAB54" s="467"/>
      <c r="EAC54" s="467"/>
      <c r="EAD54" s="467"/>
      <c r="EAE54" s="467"/>
      <c r="EAF54" s="467"/>
      <c r="EAG54" s="467"/>
      <c r="EAH54" s="467"/>
      <c r="EAI54" s="467"/>
      <c r="EAJ54" s="467"/>
      <c r="EAK54" s="467"/>
      <c r="EAL54" s="467"/>
      <c r="EAM54" s="467"/>
      <c r="EAN54" s="467"/>
      <c r="EAO54" s="467"/>
      <c r="EAP54" s="467"/>
      <c r="EAQ54" s="467"/>
      <c r="EAR54" s="467"/>
      <c r="EAS54" s="467"/>
      <c r="EAT54" s="467"/>
      <c r="EAU54" s="467"/>
      <c r="EAV54" s="467"/>
      <c r="EAW54" s="467"/>
      <c r="EAX54" s="467"/>
      <c r="EAY54" s="467"/>
      <c r="EAZ54" s="467"/>
      <c r="EBA54" s="467"/>
      <c r="EBB54" s="467"/>
      <c r="EBC54" s="467"/>
      <c r="EBD54" s="467"/>
      <c r="EBE54" s="467"/>
      <c r="EBF54" s="467"/>
      <c r="EBG54" s="467"/>
      <c r="EBH54" s="467"/>
      <c r="EBI54" s="467"/>
      <c r="EBJ54" s="467"/>
      <c r="EBK54" s="467"/>
      <c r="EBL54" s="467"/>
      <c r="EBM54" s="467"/>
      <c r="EBN54" s="467"/>
      <c r="EBO54" s="467"/>
      <c r="EBP54" s="467"/>
      <c r="EBQ54" s="467"/>
      <c r="EBR54" s="467"/>
      <c r="EBS54" s="467"/>
      <c r="EBT54" s="467"/>
      <c r="EBU54" s="467"/>
      <c r="EBV54" s="467"/>
      <c r="EBW54" s="467"/>
      <c r="EBX54" s="467"/>
      <c r="EBY54" s="467"/>
      <c r="EBZ54" s="467"/>
      <c r="ECA54" s="467"/>
      <c r="ECB54" s="467"/>
      <c r="ECC54" s="467"/>
      <c r="ECD54" s="467"/>
      <c r="ECE54" s="467"/>
      <c r="ECF54" s="467"/>
      <c r="ECG54" s="467"/>
      <c r="ECH54" s="467"/>
      <c r="ECI54" s="467"/>
      <c r="ECJ54" s="467"/>
      <c r="ECK54" s="467"/>
      <c r="ECL54" s="467"/>
      <c r="ECM54" s="467"/>
      <c r="ECN54" s="467"/>
      <c r="ECO54" s="467"/>
      <c r="ECP54" s="467"/>
      <c r="ECQ54" s="467"/>
      <c r="ECR54" s="467"/>
      <c r="ECS54" s="467"/>
      <c r="ECT54" s="467"/>
      <c r="ECU54" s="467"/>
      <c r="ECV54" s="467"/>
      <c r="ECW54" s="467"/>
      <c r="ECX54" s="467"/>
      <c r="ECY54" s="467"/>
      <c r="ECZ54" s="467"/>
      <c r="EDA54" s="467"/>
      <c r="EDB54" s="467"/>
      <c r="EDC54" s="467"/>
      <c r="EDD54" s="467"/>
      <c r="EDE54" s="467"/>
      <c r="EDF54" s="467"/>
      <c r="EDG54" s="467"/>
      <c r="EDH54" s="467"/>
      <c r="EDI54" s="467"/>
      <c r="EDJ54" s="467"/>
      <c r="EDK54" s="467"/>
      <c r="EDL54" s="467"/>
      <c r="EDM54" s="467"/>
      <c r="EDN54" s="467"/>
      <c r="EDO54" s="467"/>
      <c r="EDP54" s="467"/>
      <c r="EDQ54" s="467"/>
      <c r="EDR54" s="467"/>
      <c r="EDS54" s="467"/>
      <c r="EDT54" s="467"/>
      <c r="EDU54" s="467"/>
      <c r="EDV54" s="467"/>
      <c r="EDW54" s="467"/>
      <c r="EDX54" s="467"/>
      <c r="EDY54" s="467"/>
      <c r="EDZ54" s="467"/>
      <c r="EEA54" s="467"/>
      <c r="EEB54" s="467"/>
      <c r="EEC54" s="467"/>
      <c r="EED54" s="467"/>
      <c r="EEE54" s="467"/>
      <c r="EEF54" s="467"/>
      <c r="EEG54" s="467"/>
      <c r="EEH54" s="467"/>
      <c r="EEI54" s="467"/>
      <c r="EEJ54" s="467"/>
      <c r="EEK54" s="467"/>
      <c r="EEL54" s="467"/>
      <c r="EEM54" s="467"/>
      <c r="EEN54" s="467"/>
      <c r="EEO54" s="467"/>
      <c r="EEP54" s="467"/>
      <c r="EEQ54" s="467"/>
      <c r="EER54" s="467"/>
      <c r="EES54" s="467"/>
      <c r="EET54" s="467"/>
      <c r="EEU54" s="467"/>
      <c r="EEV54" s="467"/>
      <c r="EEW54" s="467"/>
      <c r="EEX54" s="467"/>
      <c r="EEY54" s="467"/>
      <c r="EEZ54" s="467"/>
      <c r="EFA54" s="467"/>
      <c r="EFB54" s="467"/>
      <c r="EFC54" s="467"/>
      <c r="EFD54" s="467"/>
      <c r="EFE54" s="467"/>
      <c r="EFF54" s="467"/>
      <c r="EFG54" s="467"/>
      <c r="EFH54" s="467"/>
      <c r="EFI54" s="467"/>
      <c r="EFJ54" s="467"/>
      <c r="EFK54" s="467"/>
      <c r="EFL54" s="467"/>
      <c r="EFM54" s="467"/>
      <c r="EFN54" s="467"/>
      <c r="EFO54" s="467"/>
      <c r="EFP54" s="467"/>
      <c r="EFQ54" s="467"/>
      <c r="EFR54" s="467"/>
      <c r="EFS54" s="467"/>
      <c r="EFT54" s="467"/>
      <c r="EFU54" s="467"/>
      <c r="EFV54" s="467"/>
      <c r="EFW54" s="467"/>
      <c r="EFX54" s="467"/>
      <c r="EFY54" s="467"/>
      <c r="EFZ54" s="467"/>
      <c r="EGA54" s="467"/>
      <c r="EGB54" s="467"/>
      <c r="EGC54" s="467"/>
      <c r="EGD54" s="467"/>
      <c r="EGE54" s="467"/>
      <c r="EGF54" s="467"/>
      <c r="EGG54" s="467"/>
      <c r="EGH54" s="467"/>
      <c r="EGI54" s="467"/>
      <c r="EGJ54" s="467"/>
      <c r="EGK54" s="467"/>
      <c r="EGL54" s="467"/>
      <c r="EGM54" s="467"/>
      <c r="EGN54" s="467"/>
      <c r="EGO54" s="467"/>
      <c r="EGP54" s="467"/>
      <c r="EGQ54" s="467"/>
      <c r="EGR54" s="467"/>
      <c r="EGS54" s="467"/>
      <c r="EGT54" s="467"/>
      <c r="EGU54" s="467"/>
      <c r="EGV54" s="467"/>
      <c r="EGW54" s="467"/>
      <c r="EGX54" s="467"/>
      <c r="EGY54" s="467"/>
      <c r="EGZ54" s="467"/>
      <c r="EHA54" s="467"/>
      <c r="EHB54" s="467"/>
      <c r="EHC54" s="467"/>
      <c r="EHD54" s="467"/>
      <c r="EHE54" s="467"/>
      <c r="EHF54" s="467"/>
      <c r="EHG54" s="467"/>
      <c r="EHH54" s="467"/>
      <c r="EHI54" s="467"/>
      <c r="EHJ54" s="467"/>
      <c r="EHK54" s="467"/>
      <c r="EHL54" s="467"/>
      <c r="EHM54" s="467"/>
      <c r="EHN54" s="467"/>
      <c r="EHO54" s="467"/>
      <c r="EHP54" s="467"/>
      <c r="EHQ54" s="467"/>
      <c r="EHR54" s="467"/>
      <c r="EHS54" s="467"/>
      <c r="EHT54" s="467"/>
      <c r="EHU54" s="467"/>
      <c r="EHV54" s="467"/>
      <c r="EHW54" s="467"/>
      <c r="EHX54" s="467"/>
      <c r="EHY54" s="467"/>
      <c r="EHZ54" s="467"/>
      <c r="EIA54" s="467"/>
      <c r="EIB54" s="467"/>
      <c r="EIC54" s="467"/>
      <c r="EID54" s="467"/>
      <c r="EIE54" s="467"/>
      <c r="EIF54" s="467"/>
      <c r="EIG54" s="467"/>
      <c r="EIH54" s="467"/>
      <c r="EII54" s="467"/>
      <c r="EIJ54" s="467"/>
      <c r="EIK54" s="467"/>
      <c r="EIL54" s="467"/>
      <c r="EIM54" s="467"/>
      <c r="EIN54" s="467"/>
      <c r="EIO54" s="467"/>
      <c r="EIP54" s="467"/>
      <c r="EIQ54" s="467"/>
      <c r="EIR54" s="467"/>
      <c r="EIS54" s="467"/>
      <c r="EIT54" s="467"/>
      <c r="EIU54" s="467"/>
      <c r="EIV54" s="467"/>
      <c r="EIW54" s="467"/>
      <c r="EIX54" s="467"/>
      <c r="EIY54" s="467"/>
      <c r="EIZ54" s="467"/>
      <c r="EJA54" s="467"/>
      <c r="EJB54" s="467"/>
      <c r="EJC54" s="467"/>
      <c r="EJD54" s="467"/>
      <c r="EJE54" s="467"/>
      <c r="EJF54" s="467"/>
      <c r="EJG54" s="467"/>
      <c r="EJH54" s="467"/>
      <c r="EJI54" s="467"/>
      <c r="EJJ54" s="467"/>
      <c r="EJK54" s="467"/>
      <c r="EJL54" s="467"/>
      <c r="EJM54" s="467"/>
      <c r="EJN54" s="467"/>
      <c r="EJO54" s="467"/>
      <c r="EJP54" s="467"/>
      <c r="EJQ54" s="467"/>
      <c r="EJR54" s="467"/>
      <c r="EJS54" s="467"/>
      <c r="EJT54" s="467"/>
      <c r="EJU54" s="467"/>
      <c r="EJV54" s="467"/>
      <c r="EJW54" s="467"/>
      <c r="EJX54" s="467"/>
      <c r="EJY54" s="467"/>
      <c r="EJZ54" s="467"/>
      <c r="EKA54" s="467"/>
      <c r="EKB54" s="467"/>
      <c r="EKC54" s="467"/>
      <c r="EKD54" s="467"/>
      <c r="EKE54" s="467"/>
      <c r="EKF54" s="467"/>
      <c r="EKG54" s="467"/>
      <c r="EKH54" s="467"/>
      <c r="EKI54" s="467"/>
      <c r="EKJ54" s="467"/>
      <c r="EKK54" s="467"/>
      <c r="EKL54" s="467"/>
      <c r="EKM54" s="467"/>
      <c r="EKN54" s="467"/>
      <c r="EKO54" s="467"/>
      <c r="EKP54" s="467"/>
      <c r="EKQ54" s="467"/>
      <c r="EKR54" s="467"/>
      <c r="EKS54" s="467"/>
      <c r="EKT54" s="467"/>
      <c r="EKU54" s="467"/>
      <c r="EKV54" s="467"/>
      <c r="EKW54" s="467"/>
      <c r="EKX54" s="467"/>
      <c r="EKY54" s="467"/>
      <c r="EKZ54" s="467"/>
      <c r="ELA54" s="467"/>
      <c r="ELB54" s="467"/>
      <c r="ELC54" s="467"/>
      <c r="ELD54" s="467"/>
      <c r="ELE54" s="467"/>
      <c r="ELF54" s="467"/>
      <c r="ELG54" s="467"/>
      <c r="ELH54" s="467"/>
      <c r="ELI54" s="467"/>
      <c r="ELJ54" s="467"/>
      <c r="ELK54" s="467"/>
      <c r="ELL54" s="467"/>
      <c r="ELM54" s="467"/>
      <c r="ELN54" s="467"/>
      <c r="ELO54" s="467"/>
      <c r="ELP54" s="467"/>
      <c r="ELQ54" s="467"/>
      <c r="ELR54" s="467"/>
      <c r="ELS54" s="467"/>
      <c r="ELT54" s="467"/>
      <c r="ELU54" s="467"/>
      <c r="ELV54" s="467"/>
      <c r="ELW54" s="467"/>
      <c r="ELX54" s="467"/>
      <c r="ELY54" s="467"/>
      <c r="ELZ54" s="467"/>
      <c r="EMA54" s="467"/>
      <c r="EMB54" s="467"/>
      <c r="EMC54" s="467"/>
      <c r="EMD54" s="467"/>
      <c r="EME54" s="467"/>
      <c r="EMF54" s="467"/>
      <c r="EMG54" s="467"/>
      <c r="EMH54" s="467"/>
      <c r="EMI54" s="467"/>
      <c r="EMJ54" s="467"/>
      <c r="EMK54" s="467"/>
      <c r="EML54" s="467"/>
      <c r="EMM54" s="467"/>
      <c r="EMN54" s="467"/>
      <c r="EMO54" s="467"/>
      <c r="EMP54" s="467"/>
      <c r="EMQ54" s="467"/>
      <c r="EMR54" s="467"/>
      <c r="EMS54" s="467"/>
      <c r="EMT54" s="467"/>
      <c r="EMU54" s="467"/>
      <c r="EMV54" s="467"/>
      <c r="EMW54" s="467"/>
      <c r="EMX54" s="467"/>
      <c r="EMY54" s="467"/>
      <c r="EMZ54" s="467"/>
      <c r="ENA54" s="467"/>
      <c r="ENB54" s="467"/>
      <c r="ENC54" s="467"/>
      <c r="END54" s="467"/>
      <c r="ENE54" s="467"/>
      <c r="ENF54" s="467"/>
      <c r="ENG54" s="467"/>
      <c r="ENH54" s="467"/>
      <c r="ENI54" s="467"/>
      <c r="ENJ54" s="467"/>
      <c r="ENK54" s="467"/>
      <c r="ENL54" s="467"/>
      <c r="ENM54" s="467"/>
      <c r="ENN54" s="467"/>
      <c r="ENO54" s="467"/>
      <c r="ENP54" s="467"/>
      <c r="ENQ54" s="467"/>
      <c r="ENR54" s="467"/>
      <c r="ENS54" s="467"/>
      <c r="ENT54" s="467"/>
      <c r="ENU54" s="467"/>
      <c r="ENV54" s="467"/>
      <c r="ENW54" s="467"/>
      <c r="ENX54" s="467"/>
      <c r="ENY54" s="467"/>
      <c r="ENZ54" s="467"/>
      <c r="EOA54" s="467"/>
      <c r="EOB54" s="467"/>
      <c r="EOC54" s="467"/>
      <c r="EOD54" s="467"/>
      <c r="EOE54" s="467"/>
      <c r="EOF54" s="467"/>
      <c r="EOG54" s="467"/>
      <c r="EOH54" s="467"/>
      <c r="EOI54" s="467"/>
      <c r="EOJ54" s="467"/>
      <c r="EOK54" s="467"/>
      <c r="EOL54" s="467"/>
      <c r="EOM54" s="467"/>
      <c r="EON54" s="467"/>
      <c r="EOO54" s="467"/>
      <c r="EOP54" s="467"/>
      <c r="EOQ54" s="467"/>
      <c r="EOR54" s="467"/>
      <c r="EOS54" s="467"/>
      <c r="EOT54" s="467"/>
      <c r="EOU54" s="467"/>
      <c r="EOV54" s="467"/>
      <c r="EOW54" s="467"/>
      <c r="EOX54" s="467"/>
      <c r="EOY54" s="467"/>
      <c r="EOZ54" s="467"/>
      <c r="EPA54" s="467"/>
      <c r="EPB54" s="467"/>
      <c r="EPC54" s="467"/>
      <c r="EPD54" s="467"/>
      <c r="EPE54" s="467"/>
      <c r="EPF54" s="467"/>
      <c r="EPG54" s="467"/>
      <c r="EPH54" s="467"/>
      <c r="EPI54" s="467"/>
      <c r="EPJ54" s="467"/>
      <c r="EPK54" s="467"/>
      <c r="EPL54" s="467"/>
      <c r="EPM54" s="467"/>
      <c r="EPN54" s="467"/>
      <c r="EPO54" s="467"/>
      <c r="EPP54" s="467"/>
      <c r="EPQ54" s="467"/>
      <c r="EPR54" s="467"/>
      <c r="EPS54" s="467"/>
      <c r="EPT54" s="467"/>
      <c r="EPU54" s="467"/>
      <c r="EPV54" s="467"/>
      <c r="EPW54" s="467"/>
      <c r="EPX54" s="467"/>
      <c r="EPY54" s="467"/>
      <c r="EPZ54" s="467"/>
      <c r="EQA54" s="467"/>
      <c r="EQB54" s="467"/>
      <c r="EQC54" s="467"/>
      <c r="EQD54" s="467"/>
      <c r="EQE54" s="467"/>
      <c r="EQF54" s="467"/>
      <c r="EQG54" s="467"/>
      <c r="EQH54" s="467"/>
      <c r="EQI54" s="467"/>
      <c r="EQJ54" s="467"/>
      <c r="EQK54" s="467"/>
      <c r="EQL54" s="467"/>
      <c r="EQM54" s="467"/>
      <c r="EQN54" s="467"/>
      <c r="EQO54" s="467"/>
      <c r="EQP54" s="467"/>
      <c r="EQQ54" s="467"/>
      <c r="EQR54" s="467"/>
      <c r="EQS54" s="467"/>
      <c r="EQT54" s="467"/>
      <c r="EQU54" s="467"/>
      <c r="EQV54" s="467"/>
      <c r="EQW54" s="467"/>
      <c r="EQX54" s="467"/>
      <c r="EQY54" s="467"/>
      <c r="EQZ54" s="467"/>
      <c r="ERA54" s="467"/>
      <c r="ERB54" s="467"/>
      <c r="ERC54" s="467"/>
      <c r="ERD54" s="467"/>
      <c r="ERE54" s="467"/>
      <c r="ERF54" s="467"/>
      <c r="ERG54" s="467"/>
      <c r="ERH54" s="467"/>
      <c r="ERI54" s="467"/>
      <c r="ERJ54" s="467"/>
      <c r="ERK54" s="467"/>
      <c r="ERL54" s="467"/>
      <c r="ERM54" s="467"/>
      <c r="ERN54" s="467"/>
      <c r="ERO54" s="467"/>
      <c r="ERP54" s="467"/>
      <c r="ERQ54" s="467"/>
      <c r="ERR54" s="467"/>
      <c r="ERS54" s="467"/>
      <c r="ERT54" s="467"/>
      <c r="ERU54" s="467"/>
      <c r="ERV54" s="467"/>
      <c r="ERW54" s="467"/>
      <c r="ERX54" s="467"/>
      <c r="ERY54" s="467"/>
      <c r="ERZ54" s="467"/>
      <c r="ESA54" s="467"/>
      <c r="ESB54" s="467"/>
      <c r="ESC54" s="467"/>
      <c r="ESD54" s="467"/>
      <c r="ESE54" s="467"/>
      <c r="ESF54" s="467"/>
      <c r="ESG54" s="467"/>
      <c r="ESH54" s="467"/>
      <c r="ESI54" s="467"/>
      <c r="ESJ54" s="467"/>
      <c r="ESK54" s="467"/>
      <c r="ESL54" s="467"/>
      <c r="ESM54" s="467"/>
      <c r="ESN54" s="467"/>
      <c r="ESO54" s="467"/>
      <c r="ESP54" s="467"/>
      <c r="ESQ54" s="467"/>
      <c r="ESR54" s="467"/>
      <c r="ESS54" s="467"/>
      <c r="EST54" s="467"/>
      <c r="ESU54" s="467"/>
      <c r="ESV54" s="467"/>
      <c r="ESW54" s="467"/>
      <c r="ESX54" s="467"/>
      <c r="ESY54" s="467"/>
      <c r="ESZ54" s="467"/>
      <c r="ETA54" s="467"/>
      <c r="ETB54" s="467"/>
      <c r="ETC54" s="467"/>
      <c r="ETD54" s="467"/>
      <c r="ETE54" s="467"/>
      <c r="ETF54" s="467"/>
      <c r="ETG54" s="467"/>
      <c r="ETH54" s="467"/>
      <c r="ETI54" s="467"/>
      <c r="ETJ54" s="467"/>
      <c r="ETK54" s="467"/>
      <c r="ETL54" s="467"/>
      <c r="ETM54" s="467"/>
      <c r="ETN54" s="467"/>
      <c r="ETO54" s="467"/>
      <c r="ETP54" s="467"/>
      <c r="ETQ54" s="467"/>
      <c r="ETR54" s="467"/>
      <c r="ETS54" s="467"/>
      <c r="ETT54" s="467"/>
      <c r="ETU54" s="467"/>
      <c r="ETV54" s="467"/>
      <c r="ETW54" s="467"/>
      <c r="ETX54" s="467"/>
      <c r="ETY54" s="467"/>
      <c r="ETZ54" s="467"/>
      <c r="EUA54" s="467"/>
      <c r="EUB54" s="467"/>
      <c r="EUC54" s="467"/>
      <c r="EUD54" s="467"/>
      <c r="EUE54" s="467"/>
      <c r="EUF54" s="467"/>
      <c r="EUG54" s="467"/>
      <c r="EUH54" s="467"/>
      <c r="EUI54" s="467"/>
      <c r="EUJ54" s="467"/>
      <c r="EUK54" s="467"/>
      <c r="EUL54" s="467"/>
      <c r="EUM54" s="467"/>
      <c r="EUN54" s="467"/>
      <c r="EUO54" s="467"/>
      <c r="EUP54" s="467"/>
      <c r="EUQ54" s="467"/>
      <c r="EUR54" s="467"/>
      <c r="EUS54" s="467"/>
      <c r="EUT54" s="467"/>
      <c r="EUU54" s="467"/>
      <c r="EUV54" s="467"/>
      <c r="EUW54" s="467"/>
      <c r="EUX54" s="467"/>
      <c r="EUY54" s="467"/>
      <c r="EUZ54" s="467"/>
      <c r="EVA54" s="467"/>
      <c r="EVB54" s="467"/>
      <c r="EVC54" s="467"/>
      <c r="EVD54" s="467"/>
      <c r="EVE54" s="467"/>
      <c r="EVF54" s="467"/>
      <c r="EVG54" s="467"/>
      <c r="EVH54" s="467"/>
      <c r="EVI54" s="467"/>
      <c r="EVJ54" s="467"/>
      <c r="EVK54" s="467"/>
      <c r="EVL54" s="467"/>
      <c r="EVM54" s="467"/>
      <c r="EVN54" s="467"/>
      <c r="EVO54" s="467"/>
      <c r="EVP54" s="467"/>
      <c r="EVQ54" s="467"/>
      <c r="EVR54" s="467"/>
      <c r="EVS54" s="467"/>
      <c r="EVT54" s="467"/>
      <c r="EVU54" s="467"/>
      <c r="EVV54" s="467"/>
      <c r="EVW54" s="467"/>
      <c r="EVX54" s="467"/>
      <c r="EVY54" s="467"/>
      <c r="EVZ54" s="467"/>
      <c r="EWA54" s="467"/>
      <c r="EWB54" s="467"/>
      <c r="EWC54" s="467"/>
      <c r="EWD54" s="467"/>
      <c r="EWE54" s="467"/>
      <c r="EWF54" s="467"/>
      <c r="EWG54" s="467"/>
      <c r="EWH54" s="467"/>
      <c r="EWI54" s="467"/>
      <c r="EWJ54" s="467"/>
      <c r="EWK54" s="467"/>
      <c r="EWL54" s="467"/>
      <c r="EWM54" s="467"/>
      <c r="EWN54" s="467"/>
      <c r="EWO54" s="467"/>
      <c r="EWP54" s="467"/>
      <c r="EWQ54" s="467"/>
      <c r="EWR54" s="467"/>
      <c r="EWS54" s="467"/>
      <c r="EWT54" s="467"/>
      <c r="EWU54" s="467"/>
      <c r="EWV54" s="467"/>
      <c r="EWW54" s="467"/>
      <c r="EWX54" s="467"/>
      <c r="EWY54" s="467"/>
      <c r="EWZ54" s="467"/>
      <c r="EXA54" s="467"/>
      <c r="EXB54" s="467"/>
      <c r="EXC54" s="467"/>
      <c r="EXD54" s="467"/>
      <c r="EXE54" s="467"/>
      <c r="EXF54" s="467"/>
      <c r="EXG54" s="467"/>
      <c r="EXH54" s="467"/>
      <c r="EXI54" s="467"/>
      <c r="EXJ54" s="467"/>
      <c r="EXK54" s="467"/>
      <c r="EXL54" s="467"/>
      <c r="EXM54" s="467"/>
      <c r="EXN54" s="467"/>
      <c r="EXO54" s="467"/>
      <c r="EXP54" s="467"/>
      <c r="EXQ54" s="467"/>
      <c r="EXR54" s="467"/>
      <c r="EXS54" s="467"/>
      <c r="EXT54" s="467"/>
      <c r="EXU54" s="467"/>
      <c r="EXV54" s="467"/>
      <c r="EXW54" s="467"/>
      <c r="EXX54" s="467"/>
      <c r="EXY54" s="467"/>
      <c r="EXZ54" s="467"/>
      <c r="EYA54" s="467"/>
      <c r="EYB54" s="467"/>
      <c r="EYC54" s="467"/>
      <c r="EYD54" s="467"/>
      <c r="EYE54" s="467"/>
      <c r="EYF54" s="467"/>
      <c r="EYG54" s="467"/>
      <c r="EYH54" s="467"/>
      <c r="EYI54" s="467"/>
      <c r="EYJ54" s="467"/>
      <c r="EYK54" s="467"/>
      <c r="EYL54" s="467"/>
      <c r="EYM54" s="467"/>
      <c r="EYN54" s="467"/>
      <c r="EYO54" s="467"/>
      <c r="EYP54" s="467"/>
      <c r="EYQ54" s="467"/>
      <c r="EYR54" s="467"/>
      <c r="EYS54" s="467"/>
      <c r="EYT54" s="467"/>
      <c r="EYU54" s="467"/>
      <c r="EYV54" s="467"/>
      <c r="EYW54" s="467"/>
      <c r="EYX54" s="467"/>
      <c r="EYY54" s="467"/>
      <c r="EYZ54" s="467"/>
      <c r="EZA54" s="467"/>
      <c r="EZB54" s="467"/>
      <c r="EZC54" s="467"/>
      <c r="EZD54" s="467"/>
      <c r="EZE54" s="467"/>
      <c r="EZF54" s="467"/>
      <c r="EZG54" s="467"/>
      <c r="EZH54" s="467"/>
      <c r="EZI54" s="467"/>
      <c r="EZJ54" s="467"/>
      <c r="EZK54" s="467"/>
      <c r="EZL54" s="467"/>
      <c r="EZM54" s="467"/>
      <c r="EZN54" s="467"/>
      <c r="EZO54" s="467"/>
      <c r="EZP54" s="467"/>
      <c r="EZQ54" s="467"/>
      <c r="EZR54" s="467"/>
      <c r="EZS54" s="467"/>
      <c r="EZT54" s="467"/>
      <c r="EZU54" s="467"/>
      <c r="EZV54" s="467"/>
      <c r="EZW54" s="467"/>
      <c r="EZX54" s="467"/>
      <c r="EZY54" s="467"/>
      <c r="EZZ54" s="467"/>
      <c r="FAA54" s="467"/>
      <c r="FAB54" s="467"/>
      <c r="FAC54" s="467"/>
      <c r="FAD54" s="467"/>
      <c r="FAE54" s="467"/>
      <c r="FAF54" s="467"/>
      <c r="FAG54" s="467"/>
      <c r="FAH54" s="467"/>
      <c r="FAI54" s="467"/>
      <c r="FAJ54" s="467"/>
      <c r="FAK54" s="467"/>
      <c r="FAL54" s="467"/>
      <c r="FAM54" s="467"/>
      <c r="FAN54" s="467"/>
      <c r="FAO54" s="467"/>
      <c r="FAP54" s="467"/>
      <c r="FAQ54" s="467"/>
      <c r="FAR54" s="467"/>
      <c r="FAS54" s="467"/>
      <c r="FAT54" s="467"/>
      <c r="FAU54" s="467"/>
      <c r="FAV54" s="467"/>
      <c r="FAW54" s="467"/>
      <c r="FAX54" s="467"/>
      <c r="FAY54" s="467"/>
      <c r="FAZ54" s="467"/>
      <c r="FBA54" s="467"/>
      <c r="FBB54" s="467"/>
      <c r="FBC54" s="467"/>
      <c r="FBD54" s="467"/>
      <c r="FBE54" s="467"/>
      <c r="FBF54" s="467"/>
      <c r="FBG54" s="467"/>
      <c r="FBH54" s="467"/>
      <c r="FBI54" s="467"/>
      <c r="FBJ54" s="467"/>
      <c r="FBK54" s="467"/>
      <c r="FBL54" s="467"/>
      <c r="FBM54" s="467"/>
      <c r="FBN54" s="467"/>
      <c r="FBO54" s="467"/>
      <c r="FBP54" s="467"/>
      <c r="FBQ54" s="467"/>
      <c r="FBR54" s="467"/>
      <c r="FBS54" s="467"/>
      <c r="FBT54" s="467"/>
      <c r="FBU54" s="467"/>
      <c r="FBV54" s="467"/>
      <c r="FBW54" s="467"/>
      <c r="FBX54" s="467"/>
      <c r="FBY54" s="467"/>
      <c r="FBZ54" s="467"/>
      <c r="FCA54" s="467"/>
      <c r="FCB54" s="467"/>
      <c r="FCC54" s="467"/>
      <c r="FCD54" s="467"/>
      <c r="FCE54" s="467"/>
      <c r="FCF54" s="467"/>
      <c r="FCG54" s="467"/>
      <c r="FCH54" s="467"/>
      <c r="FCI54" s="467"/>
      <c r="FCJ54" s="467"/>
      <c r="FCK54" s="467"/>
      <c r="FCL54" s="467"/>
      <c r="FCM54" s="467"/>
      <c r="FCN54" s="467"/>
      <c r="FCO54" s="467"/>
      <c r="FCP54" s="467"/>
      <c r="FCQ54" s="467"/>
      <c r="FCR54" s="467"/>
      <c r="FCS54" s="467"/>
      <c r="FCT54" s="467"/>
      <c r="FCU54" s="467"/>
      <c r="FCV54" s="467"/>
      <c r="FCW54" s="467"/>
      <c r="FCX54" s="467"/>
      <c r="FCY54" s="467"/>
      <c r="FCZ54" s="467"/>
      <c r="FDA54" s="467"/>
      <c r="FDB54" s="467"/>
      <c r="FDC54" s="467"/>
      <c r="FDD54" s="467"/>
      <c r="FDE54" s="467"/>
      <c r="FDF54" s="467"/>
      <c r="FDG54" s="467"/>
      <c r="FDH54" s="467"/>
      <c r="FDI54" s="467"/>
      <c r="FDJ54" s="467"/>
      <c r="FDK54" s="467"/>
      <c r="FDL54" s="467"/>
      <c r="FDM54" s="467"/>
      <c r="FDN54" s="467"/>
      <c r="FDO54" s="467"/>
      <c r="FDP54" s="467"/>
      <c r="FDQ54" s="467"/>
      <c r="FDR54" s="467"/>
      <c r="FDS54" s="467"/>
      <c r="FDT54" s="467"/>
      <c r="FDU54" s="467"/>
      <c r="FDV54" s="467"/>
      <c r="FDW54" s="467"/>
      <c r="FDX54" s="467"/>
      <c r="FDY54" s="467"/>
      <c r="FDZ54" s="467"/>
      <c r="FEA54" s="467"/>
      <c r="FEB54" s="467"/>
      <c r="FEC54" s="467"/>
      <c r="FED54" s="467"/>
      <c r="FEE54" s="467"/>
      <c r="FEF54" s="467"/>
      <c r="FEG54" s="467"/>
      <c r="FEH54" s="467"/>
      <c r="FEI54" s="467"/>
      <c r="FEJ54" s="467"/>
      <c r="FEK54" s="467"/>
      <c r="FEL54" s="467"/>
      <c r="FEM54" s="467"/>
      <c r="FEN54" s="467"/>
      <c r="FEO54" s="467"/>
      <c r="FEP54" s="467"/>
      <c r="FEQ54" s="467"/>
      <c r="FER54" s="467"/>
      <c r="FES54" s="467"/>
      <c r="FET54" s="467"/>
      <c r="FEU54" s="467"/>
      <c r="FEV54" s="467"/>
      <c r="FEW54" s="467"/>
      <c r="FEX54" s="467"/>
      <c r="FEY54" s="467"/>
      <c r="FEZ54" s="467"/>
      <c r="FFA54" s="467"/>
      <c r="FFB54" s="467"/>
      <c r="FFC54" s="467"/>
      <c r="FFD54" s="467"/>
      <c r="FFE54" s="467"/>
      <c r="FFF54" s="467"/>
      <c r="FFG54" s="467"/>
      <c r="FFH54" s="467"/>
      <c r="FFI54" s="467"/>
      <c r="FFJ54" s="467"/>
      <c r="FFK54" s="467"/>
      <c r="FFL54" s="467"/>
      <c r="FFM54" s="467"/>
      <c r="FFN54" s="467"/>
      <c r="FFO54" s="467"/>
      <c r="FFP54" s="467"/>
      <c r="FFQ54" s="467"/>
      <c r="FFR54" s="467"/>
      <c r="FFS54" s="467"/>
      <c r="FFT54" s="467"/>
      <c r="FFU54" s="467"/>
      <c r="FFV54" s="467"/>
      <c r="FFW54" s="467"/>
      <c r="FFX54" s="467"/>
      <c r="FFY54" s="467"/>
      <c r="FFZ54" s="467"/>
      <c r="FGA54" s="467"/>
      <c r="FGB54" s="467"/>
      <c r="FGC54" s="467"/>
      <c r="FGD54" s="467"/>
      <c r="FGE54" s="467"/>
      <c r="FGF54" s="467"/>
      <c r="FGG54" s="467"/>
      <c r="FGH54" s="467"/>
      <c r="FGI54" s="467"/>
      <c r="FGJ54" s="467"/>
      <c r="FGK54" s="467"/>
      <c r="FGL54" s="467"/>
      <c r="FGM54" s="467"/>
      <c r="FGN54" s="467"/>
      <c r="FGO54" s="467"/>
      <c r="FGP54" s="467"/>
      <c r="FGQ54" s="467"/>
      <c r="FGR54" s="467"/>
      <c r="FGS54" s="467"/>
      <c r="FGT54" s="467"/>
      <c r="FGU54" s="467"/>
      <c r="FGV54" s="467"/>
      <c r="FGW54" s="467"/>
      <c r="FGX54" s="467"/>
      <c r="FGY54" s="467"/>
      <c r="FGZ54" s="467"/>
      <c r="FHA54" s="467"/>
      <c r="FHB54" s="467"/>
      <c r="FHC54" s="467"/>
      <c r="FHD54" s="467"/>
      <c r="FHE54" s="467"/>
      <c r="FHF54" s="467"/>
      <c r="FHG54" s="467"/>
      <c r="FHH54" s="467"/>
      <c r="FHI54" s="467"/>
      <c r="FHJ54" s="467"/>
      <c r="FHK54" s="467"/>
      <c r="FHL54" s="467"/>
      <c r="FHM54" s="467"/>
      <c r="FHN54" s="467"/>
      <c r="FHO54" s="467"/>
      <c r="FHP54" s="467"/>
      <c r="FHQ54" s="467"/>
      <c r="FHR54" s="467"/>
      <c r="FHS54" s="467"/>
      <c r="FHT54" s="467"/>
      <c r="FHU54" s="467"/>
      <c r="FHV54" s="467"/>
      <c r="FHW54" s="467"/>
      <c r="FHX54" s="467"/>
      <c r="FHY54" s="467"/>
      <c r="FHZ54" s="467"/>
      <c r="FIA54" s="467"/>
      <c r="FIB54" s="467"/>
      <c r="FIC54" s="467"/>
      <c r="FID54" s="467"/>
      <c r="FIE54" s="467"/>
      <c r="FIF54" s="467"/>
      <c r="FIG54" s="467"/>
      <c r="FIH54" s="467"/>
      <c r="FII54" s="467"/>
      <c r="FIJ54" s="467"/>
      <c r="FIK54" s="467"/>
      <c r="FIL54" s="467"/>
      <c r="FIM54" s="467"/>
      <c r="FIN54" s="467"/>
      <c r="FIO54" s="467"/>
      <c r="FIP54" s="467"/>
      <c r="FIQ54" s="467"/>
      <c r="FIR54" s="467"/>
      <c r="FIS54" s="467"/>
      <c r="FIT54" s="467"/>
      <c r="FIU54" s="467"/>
      <c r="FIV54" s="467"/>
      <c r="FIW54" s="467"/>
      <c r="FIX54" s="467"/>
      <c r="FIY54" s="467"/>
      <c r="FIZ54" s="467"/>
      <c r="FJA54" s="467"/>
      <c r="FJB54" s="467"/>
      <c r="FJC54" s="467"/>
      <c r="FJD54" s="467"/>
      <c r="FJE54" s="467"/>
      <c r="FJF54" s="467"/>
      <c r="FJG54" s="467"/>
      <c r="FJH54" s="467"/>
      <c r="FJI54" s="467"/>
      <c r="FJJ54" s="467"/>
      <c r="FJK54" s="467"/>
      <c r="FJL54" s="467"/>
      <c r="FJM54" s="467"/>
      <c r="FJN54" s="467"/>
      <c r="FJO54" s="467"/>
      <c r="FJP54" s="467"/>
      <c r="FJQ54" s="467"/>
      <c r="FJR54" s="467"/>
      <c r="FJS54" s="467"/>
      <c r="FJT54" s="467"/>
      <c r="FJU54" s="467"/>
      <c r="FJV54" s="467"/>
      <c r="FJW54" s="467"/>
      <c r="FJX54" s="467"/>
      <c r="FJY54" s="467"/>
      <c r="FJZ54" s="467"/>
      <c r="FKA54" s="467"/>
      <c r="FKB54" s="467"/>
      <c r="FKC54" s="467"/>
      <c r="FKD54" s="467"/>
      <c r="FKE54" s="467"/>
      <c r="FKF54" s="467"/>
      <c r="FKG54" s="467"/>
      <c r="FKH54" s="467"/>
      <c r="FKI54" s="467"/>
      <c r="FKJ54" s="467"/>
      <c r="FKK54" s="467"/>
      <c r="FKL54" s="467"/>
      <c r="FKM54" s="467"/>
      <c r="FKN54" s="467"/>
      <c r="FKO54" s="467"/>
      <c r="FKP54" s="467"/>
      <c r="FKQ54" s="467"/>
      <c r="FKR54" s="467"/>
      <c r="FKS54" s="467"/>
      <c r="FKT54" s="467"/>
      <c r="FKU54" s="467"/>
      <c r="FKV54" s="467"/>
      <c r="FKW54" s="467"/>
      <c r="FKX54" s="467"/>
      <c r="FKY54" s="467"/>
      <c r="FKZ54" s="467"/>
      <c r="FLA54" s="467"/>
      <c r="FLB54" s="467"/>
      <c r="FLC54" s="467"/>
      <c r="FLD54" s="467"/>
      <c r="FLE54" s="467"/>
      <c r="FLF54" s="467"/>
      <c r="FLG54" s="467"/>
      <c r="FLH54" s="467"/>
      <c r="FLI54" s="467"/>
      <c r="FLJ54" s="467"/>
      <c r="FLK54" s="467"/>
      <c r="FLL54" s="467"/>
      <c r="FLM54" s="467"/>
      <c r="FLN54" s="467"/>
      <c r="FLO54" s="467"/>
      <c r="FLP54" s="467"/>
      <c r="FLQ54" s="467"/>
      <c r="FLR54" s="467"/>
      <c r="FLS54" s="467"/>
      <c r="FLT54" s="467"/>
      <c r="FLU54" s="467"/>
      <c r="FLV54" s="467"/>
      <c r="FLW54" s="467"/>
      <c r="FLX54" s="467"/>
      <c r="FLY54" s="467"/>
      <c r="FLZ54" s="467"/>
      <c r="FMA54" s="467"/>
      <c r="FMB54" s="467"/>
      <c r="FMC54" s="467"/>
      <c r="FMD54" s="467"/>
      <c r="FME54" s="467"/>
      <c r="FMF54" s="467"/>
      <c r="FMG54" s="467"/>
      <c r="FMH54" s="467"/>
      <c r="FMI54" s="467"/>
      <c r="FMJ54" s="467"/>
      <c r="FMK54" s="467"/>
      <c r="FML54" s="467"/>
      <c r="FMM54" s="467"/>
      <c r="FMN54" s="467"/>
      <c r="FMO54" s="467"/>
      <c r="FMP54" s="467"/>
      <c r="FMQ54" s="467"/>
      <c r="FMR54" s="467"/>
      <c r="FMS54" s="467"/>
      <c r="FMT54" s="467"/>
      <c r="FMU54" s="467"/>
      <c r="FMV54" s="467"/>
      <c r="FMW54" s="467"/>
      <c r="FMX54" s="467"/>
      <c r="FMY54" s="467"/>
      <c r="FMZ54" s="467"/>
      <c r="FNA54" s="467"/>
      <c r="FNB54" s="467"/>
      <c r="FNC54" s="467"/>
      <c r="FND54" s="467"/>
      <c r="FNE54" s="467"/>
      <c r="FNF54" s="467"/>
      <c r="FNG54" s="467"/>
      <c r="FNH54" s="467"/>
      <c r="FNI54" s="467"/>
      <c r="FNJ54" s="467"/>
      <c r="FNK54" s="467"/>
      <c r="FNL54" s="467"/>
      <c r="FNM54" s="467"/>
      <c r="FNN54" s="467"/>
      <c r="FNO54" s="467"/>
      <c r="FNP54" s="467"/>
      <c r="FNQ54" s="467"/>
      <c r="FNR54" s="467"/>
      <c r="FNS54" s="467"/>
      <c r="FNT54" s="467"/>
      <c r="FNU54" s="467"/>
      <c r="FNV54" s="467"/>
      <c r="FNW54" s="467"/>
      <c r="FNX54" s="467"/>
      <c r="FNY54" s="467"/>
      <c r="FNZ54" s="467"/>
      <c r="FOA54" s="467"/>
      <c r="FOB54" s="467"/>
      <c r="FOC54" s="467"/>
      <c r="FOD54" s="467"/>
      <c r="FOE54" s="467"/>
      <c r="FOF54" s="467"/>
      <c r="FOG54" s="467"/>
      <c r="FOH54" s="467"/>
      <c r="FOI54" s="467"/>
      <c r="FOJ54" s="467"/>
      <c r="FOK54" s="467"/>
      <c r="FOL54" s="467"/>
      <c r="FOM54" s="467"/>
      <c r="FON54" s="467"/>
      <c r="FOO54" s="467"/>
      <c r="FOP54" s="467"/>
      <c r="FOQ54" s="467"/>
      <c r="FOR54" s="467"/>
      <c r="FOS54" s="467"/>
      <c r="FOT54" s="467"/>
      <c r="FOU54" s="467"/>
      <c r="FOV54" s="467"/>
      <c r="FOW54" s="467"/>
      <c r="FOX54" s="467"/>
      <c r="FOY54" s="467"/>
      <c r="FOZ54" s="467"/>
      <c r="FPA54" s="467"/>
      <c r="FPB54" s="467"/>
      <c r="FPC54" s="467"/>
      <c r="FPD54" s="467"/>
      <c r="FPE54" s="467"/>
      <c r="FPF54" s="467"/>
      <c r="FPG54" s="467"/>
      <c r="FPH54" s="467"/>
      <c r="FPI54" s="467"/>
      <c r="FPJ54" s="467"/>
      <c r="FPK54" s="467"/>
      <c r="FPL54" s="467"/>
      <c r="FPM54" s="467"/>
      <c r="FPN54" s="467"/>
      <c r="FPO54" s="467"/>
      <c r="FPP54" s="467"/>
      <c r="FPQ54" s="467"/>
      <c r="FPR54" s="467"/>
      <c r="FPS54" s="467"/>
      <c r="FPT54" s="467"/>
      <c r="FPU54" s="467"/>
      <c r="FPV54" s="467"/>
      <c r="FPW54" s="467"/>
      <c r="FPX54" s="467"/>
      <c r="FPY54" s="467"/>
      <c r="FPZ54" s="467"/>
      <c r="FQA54" s="467"/>
      <c r="FQB54" s="467"/>
      <c r="FQC54" s="467"/>
      <c r="FQD54" s="467"/>
      <c r="FQE54" s="467"/>
      <c r="FQF54" s="467"/>
      <c r="FQG54" s="467"/>
      <c r="FQH54" s="467"/>
      <c r="FQI54" s="467"/>
      <c r="FQJ54" s="467"/>
      <c r="FQK54" s="467"/>
      <c r="FQL54" s="467"/>
      <c r="FQM54" s="467"/>
      <c r="FQN54" s="467"/>
      <c r="FQO54" s="467"/>
      <c r="FQP54" s="467"/>
      <c r="FQQ54" s="467"/>
      <c r="FQR54" s="467"/>
      <c r="FQS54" s="467"/>
      <c r="FQT54" s="467"/>
      <c r="FQU54" s="467"/>
      <c r="FQV54" s="467"/>
      <c r="FQW54" s="467"/>
      <c r="FQX54" s="467"/>
      <c r="FQY54" s="467"/>
      <c r="FQZ54" s="467"/>
      <c r="FRA54" s="467"/>
      <c r="FRB54" s="467"/>
      <c r="FRC54" s="467"/>
      <c r="FRD54" s="467"/>
      <c r="FRE54" s="467"/>
      <c r="FRF54" s="467"/>
      <c r="FRG54" s="467"/>
      <c r="FRH54" s="467"/>
      <c r="FRI54" s="467"/>
      <c r="FRJ54" s="467"/>
      <c r="FRK54" s="467"/>
      <c r="FRL54" s="467"/>
      <c r="FRM54" s="467"/>
      <c r="FRN54" s="467"/>
      <c r="FRO54" s="467"/>
      <c r="FRP54" s="467"/>
      <c r="FRQ54" s="467"/>
      <c r="FRR54" s="467"/>
      <c r="FRS54" s="467"/>
      <c r="FRT54" s="467"/>
      <c r="FRU54" s="467"/>
      <c r="FRV54" s="467"/>
      <c r="FRW54" s="467"/>
      <c r="FRX54" s="467"/>
      <c r="FRY54" s="467"/>
      <c r="FRZ54" s="467"/>
      <c r="FSA54" s="467"/>
      <c r="FSB54" s="467"/>
      <c r="FSC54" s="467"/>
      <c r="FSD54" s="467"/>
      <c r="FSE54" s="467"/>
      <c r="FSF54" s="467"/>
      <c r="FSG54" s="467"/>
      <c r="FSH54" s="467"/>
      <c r="FSI54" s="467"/>
      <c r="FSJ54" s="467"/>
      <c r="FSK54" s="467"/>
      <c r="FSL54" s="467"/>
      <c r="FSM54" s="467"/>
      <c r="FSN54" s="467"/>
      <c r="FSO54" s="467"/>
      <c r="FSP54" s="467"/>
      <c r="FSQ54" s="467"/>
      <c r="FSR54" s="467"/>
      <c r="FSS54" s="467"/>
      <c r="FST54" s="467"/>
      <c r="FSU54" s="467"/>
      <c r="FSV54" s="467"/>
      <c r="FSW54" s="467"/>
      <c r="FSX54" s="467"/>
      <c r="FSY54" s="467"/>
      <c r="FSZ54" s="467"/>
      <c r="FTA54" s="467"/>
      <c r="FTB54" s="467"/>
      <c r="FTC54" s="467"/>
      <c r="FTD54" s="467"/>
      <c r="FTE54" s="467"/>
      <c r="FTF54" s="467"/>
      <c r="FTG54" s="467"/>
      <c r="FTH54" s="467"/>
      <c r="FTI54" s="467"/>
      <c r="FTJ54" s="467"/>
      <c r="FTK54" s="467"/>
      <c r="FTL54" s="467"/>
      <c r="FTM54" s="467"/>
      <c r="FTN54" s="467"/>
      <c r="FTO54" s="467"/>
      <c r="FTP54" s="467"/>
      <c r="FTQ54" s="467"/>
      <c r="FTR54" s="467"/>
      <c r="FTS54" s="467"/>
      <c r="FTT54" s="467"/>
      <c r="FTU54" s="467"/>
      <c r="FTV54" s="467"/>
      <c r="FTW54" s="467"/>
      <c r="FTX54" s="467"/>
      <c r="FTY54" s="467"/>
      <c r="FTZ54" s="467"/>
      <c r="FUA54" s="467"/>
      <c r="FUB54" s="467"/>
      <c r="FUC54" s="467"/>
      <c r="FUD54" s="467"/>
      <c r="FUE54" s="467"/>
      <c r="FUF54" s="467"/>
      <c r="FUG54" s="467"/>
      <c r="FUH54" s="467"/>
      <c r="FUI54" s="467"/>
      <c r="FUJ54" s="467"/>
      <c r="FUK54" s="467"/>
      <c r="FUL54" s="467"/>
      <c r="FUM54" s="467"/>
      <c r="FUN54" s="467"/>
      <c r="FUO54" s="467"/>
      <c r="FUP54" s="467"/>
      <c r="FUQ54" s="467"/>
      <c r="FUR54" s="467"/>
      <c r="FUS54" s="467"/>
      <c r="FUT54" s="467"/>
      <c r="FUU54" s="467"/>
      <c r="FUV54" s="467"/>
      <c r="FUW54" s="467"/>
      <c r="FUX54" s="467"/>
      <c r="FUY54" s="467"/>
      <c r="FUZ54" s="467"/>
      <c r="FVA54" s="467"/>
      <c r="FVB54" s="467"/>
      <c r="FVC54" s="467"/>
      <c r="FVD54" s="467"/>
      <c r="FVE54" s="467"/>
      <c r="FVF54" s="467"/>
      <c r="FVG54" s="467"/>
      <c r="FVH54" s="467"/>
      <c r="FVI54" s="467"/>
      <c r="FVJ54" s="467"/>
      <c r="FVK54" s="467"/>
      <c r="FVL54" s="467"/>
      <c r="FVM54" s="467"/>
      <c r="FVN54" s="467"/>
      <c r="FVO54" s="467"/>
      <c r="FVP54" s="467"/>
      <c r="FVQ54" s="467"/>
      <c r="FVR54" s="467"/>
      <c r="FVS54" s="467"/>
      <c r="FVT54" s="467"/>
      <c r="FVU54" s="467"/>
      <c r="FVV54" s="467"/>
      <c r="FVW54" s="467"/>
      <c r="FVX54" s="467"/>
      <c r="FVY54" s="467"/>
      <c r="FVZ54" s="467"/>
      <c r="FWA54" s="467"/>
      <c r="FWB54" s="467"/>
      <c r="FWC54" s="467"/>
      <c r="FWD54" s="467"/>
      <c r="FWE54" s="467"/>
      <c r="FWF54" s="467"/>
      <c r="FWG54" s="467"/>
      <c r="FWH54" s="467"/>
      <c r="FWI54" s="467"/>
      <c r="FWJ54" s="467"/>
      <c r="FWK54" s="467"/>
      <c r="FWL54" s="467"/>
      <c r="FWM54" s="467"/>
      <c r="FWN54" s="467"/>
      <c r="FWO54" s="467"/>
      <c r="FWP54" s="467"/>
      <c r="FWQ54" s="467"/>
      <c r="FWR54" s="467"/>
      <c r="FWS54" s="467"/>
      <c r="FWT54" s="467"/>
      <c r="FWU54" s="467"/>
      <c r="FWV54" s="467"/>
      <c r="FWW54" s="467"/>
      <c r="FWX54" s="467"/>
      <c r="FWY54" s="467"/>
      <c r="FWZ54" s="467"/>
      <c r="FXA54" s="467"/>
      <c r="FXB54" s="467"/>
      <c r="FXC54" s="467"/>
      <c r="FXD54" s="467"/>
      <c r="FXE54" s="467"/>
      <c r="FXF54" s="467"/>
      <c r="FXG54" s="467"/>
      <c r="FXH54" s="467"/>
      <c r="FXI54" s="467"/>
      <c r="FXJ54" s="467"/>
      <c r="FXK54" s="467"/>
      <c r="FXL54" s="467"/>
      <c r="FXM54" s="467"/>
      <c r="FXN54" s="467"/>
      <c r="FXO54" s="467"/>
      <c r="FXP54" s="467"/>
      <c r="FXQ54" s="467"/>
      <c r="FXR54" s="467"/>
      <c r="FXS54" s="467"/>
      <c r="FXT54" s="467"/>
      <c r="FXU54" s="467"/>
      <c r="FXV54" s="467"/>
      <c r="FXW54" s="467"/>
      <c r="FXX54" s="467"/>
      <c r="FXY54" s="467"/>
      <c r="FXZ54" s="467"/>
      <c r="FYA54" s="467"/>
      <c r="FYB54" s="467"/>
      <c r="FYC54" s="467"/>
      <c r="FYD54" s="467"/>
      <c r="FYE54" s="467"/>
      <c r="FYF54" s="467"/>
      <c r="FYG54" s="467"/>
      <c r="FYH54" s="467"/>
      <c r="FYI54" s="467"/>
      <c r="FYJ54" s="467"/>
      <c r="FYK54" s="467"/>
      <c r="FYL54" s="467"/>
      <c r="FYM54" s="467"/>
      <c r="FYN54" s="467"/>
      <c r="FYO54" s="467"/>
      <c r="FYP54" s="467"/>
      <c r="FYQ54" s="467"/>
      <c r="FYR54" s="467"/>
      <c r="FYS54" s="467"/>
      <c r="FYT54" s="467"/>
      <c r="FYU54" s="467"/>
      <c r="FYV54" s="467"/>
      <c r="FYW54" s="467"/>
      <c r="FYX54" s="467"/>
      <c r="FYY54" s="467"/>
      <c r="FYZ54" s="467"/>
      <c r="FZA54" s="467"/>
      <c r="FZB54" s="467"/>
      <c r="FZC54" s="467"/>
      <c r="FZD54" s="467"/>
      <c r="FZE54" s="467"/>
      <c r="FZF54" s="467"/>
      <c r="FZG54" s="467"/>
      <c r="FZH54" s="467"/>
      <c r="FZI54" s="467"/>
      <c r="FZJ54" s="467"/>
      <c r="FZK54" s="467"/>
      <c r="FZL54" s="467"/>
      <c r="FZM54" s="467"/>
      <c r="FZN54" s="467"/>
      <c r="FZO54" s="467"/>
      <c r="FZP54" s="467"/>
      <c r="FZQ54" s="467"/>
      <c r="FZR54" s="467"/>
      <c r="FZS54" s="467"/>
      <c r="FZT54" s="467"/>
      <c r="FZU54" s="467"/>
      <c r="FZV54" s="467"/>
      <c r="FZW54" s="467"/>
      <c r="FZX54" s="467"/>
      <c r="FZY54" s="467"/>
      <c r="FZZ54" s="467"/>
      <c r="GAA54" s="467"/>
      <c r="GAB54" s="467"/>
      <c r="GAC54" s="467"/>
      <c r="GAD54" s="467"/>
      <c r="GAE54" s="467"/>
      <c r="GAF54" s="467"/>
      <c r="GAG54" s="467"/>
      <c r="GAH54" s="467"/>
      <c r="GAI54" s="467"/>
      <c r="GAJ54" s="467"/>
      <c r="GAK54" s="467"/>
      <c r="GAL54" s="467"/>
      <c r="GAM54" s="467"/>
      <c r="GAN54" s="467"/>
      <c r="GAO54" s="467"/>
      <c r="GAP54" s="467"/>
      <c r="GAQ54" s="467"/>
      <c r="GAR54" s="467"/>
      <c r="GAS54" s="467"/>
      <c r="GAT54" s="467"/>
      <c r="GAU54" s="467"/>
      <c r="GAV54" s="467"/>
      <c r="GAW54" s="467"/>
      <c r="GAX54" s="467"/>
      <c r="GAY54" s="467"/>
      <c r="GAZ54" s="467"/>
      <c r="GBA54" s="467"/>
      <c r="GBB54" s="467"/>
      <c r="GBC54" s="467"/>
      <c r="GBD54" s="467"/>
      <c r="GBE54" s="467"/>
      <c r="GBF54" s="467"/>
      <c r="GBG54" s="467"/>
      <c r="GBH54" s="467"/>
      <c r="GBI54" s="467"/>
      <c r="GBJ54" s="467"/>
      <c r="GBK54" s="467"/>
      <c r="GBL54" s="467"/>
      <c r="GBM54" s="467"/>
      <c r="GBN54" s="467"/>
      <c r="GBO54" s="467"/>
      <c r="GBP54" s="467"/>
      <c r="GBQ54" s="467"/>
      <c r="GBR54" s="467"/>
      <c r="GBS54" s="467"/>
      <c r="GBT54" s="467"/>
      <c r="GBU54" s="467"/>
      <c r="GBV54" s="467"/>
      <c r="GBW54" s="467"/>
      <c r="GBX54" s="467"/>
      <c r="GBY54" s="467"/>
      <c r="GBZ54" s="467"/>
      <c r="GCA54" s="467"/>
      <c r="GCB54" s="467"/>
      <c r="GCC54" s="467"/>
      <c r="GCD54" s="467"/>
      <c r="GCE54" s="467"/>
      <c r="GCF54" s="467"/>
      <c r="GCG54" s="467"/>
      <c r="GCH54" s="467"/>
      <c r="GCI54" s="467"/>
      <c r="GCJ54" s="467"/>
      <c r="GCK54" s="467"/>
      <c r="GCL54" s="467"/>
      <c r="GCM54" s="467"/>
      <c r="GCN54" s="467"/>
      <c r="GCO54" s="467"/>
      <c r="GCP54" s="467"/>
      <c r="GCQ54" s="467"/>
      <c r="GCR54" s="467"/>
      <c r="GCS54" s="467"/>
      <c r="GCT54" s="467"/>
      <c r="GCU54" s="467"/>
      <c r="GCV54" s="467"/>
      <c r="GCW54" s="467"/>
      <c r="GCX54" s="467"/>
      <c r="GCY54" s="467"/>
      <c r="GCZ54" s="467"/>
      <c r="GDA54" s="467"/>
      <c r="GDB54" s="467"/>
      <c r="GDC54" s="467"/>
      <c r="GDD54" s="467"/>
      <c r="GDE54" s="467"/>
      <c r="GDF54" s="467"/>
      <c r="GDG54" s="467"/>
      <c r="GDH54" s="467"/>
      <c r="GDI54" s="467"/>
      <c r="GDJ54" s="467"/>
      <c r="GDK54" s="467"/>
      <c r="GDL54" s="467"/>
      <c r="GDM54" s="467"/>
      <c r="GDN54" s="467"/>
      <c r="GDO54" s="467"/>
      <c r="GDP54" s="467"/>
      <c r="GDQ54" s="467"/>
      <c r="GDR54" s="467"/>
      <c r="GDS54" s="467"/>
      <c r="GDT54" s="467"/>
      <c r="GDU54" s="467"/>
      <c r="GDV54" s="467"/>
      <c r="GDW54" s="467"/>
      <c r="GDX54" s="467"/>
      <c r="GDY54" s="467"/>
      <c r="GDZ54" s="467"/>
      <c r="GEA54" s="467"/>
      <c r="GEB54" s="467"/>
      <c r="GEC54" s="467"/>
      <c r="GED54" s="467"/>
      <c r="GEE54" s="467"/>
      <c r="GEF54" s="467"/>
      <c r="GEG54" s="467"/>
      <c r="GEH54" s="467"/>
      <c r="GEI54" s="467"/>
      <c r="GEJ54" s="467"/>
      <c r="GEK54" s="467"/>
      <c r="GEL54" s="467"/>
      <c r="GEM54" s="467"/>
      <c r="GEN54" s="467"/>
      <c r="GEO54" s="467"/>
      <c r="GEP54" s="467"/>
      <c r="GEQ54" s="467"/>
      <c r="GER54" s="467"/>
      <c r="GES54" s="467"/>
      <c r="GET54" s="467"/>
      <c r="GEU54" s="467"/>
      <c r="GEV54" s="467"/>
      <c r="GEW54" s="467"/>
      <c r="GEX54" s="467"/>
      <c r="GEY54" s="467"/>
      <c r="GEZ54" s="467"/>
      <c r="GFA54" s="467"/>
      <c r="GFB54" s="467"/>
      <c r="GFC54" s="467"/>
      <c r="GFD54" s="467"/>
      <c r="GFE54" s="467"/>
      <c r="GFF54" s="467"/>
      <c r="GFG54" s="467"/>
      <c r="GFH54" s="467"/>
      <c r="GFI54" s="467"/>
      <c r="GFJ54" s="467"/>
      <c r="GFK54" s="467"/>
      <c r="GFL54" s="467"/>
      <c r="GFM54" s="467"/>
      <c r="GFN54" s="467"/>
      <c r="GFO54" s="467"/>
      <c r="GFP54" s="467"/>
      <c r="GFQ54" s="467"/>
      <c r="GFR54" s="467"/>
      <c r="GFS54" s="467"/>
      <c r="GFT54" s="467"/>
      <c r="GFU54" s="467"/>
      <c r="GFV54" s="467"/>
      <c r="GFW54" s="467"/>
      <c r="GFX54" s="467"/>
      <c r="GFY54" s="467"/>
      <c r="GFZ54" s="467"/>
      <c r="GGA54" s="467"/>
      <c r="GGB54" s="467"/>
      <c r="GGC54" s="467"/>
      <c r="GGD54" s="467"/>
      <c r="GGE54" s="467"/>
      <c r="GGF54" s="467"/>
      <c r="GGG54" s="467"/>
      <c r="GGH54" s="467"/>
      <c r="GGI54" s="467"/>
      <c r="GGJ54" s="467"/>
      <c r="GGK54" s="467"/>
      <c r="GGL54" s="467"/>
      <c r="GGM54" s="467"/>
      <c r="GGN54" s="467"/>
      <c r="GGO54" s="467"/>
      <c r="GGP54" s="467"/>
      <c r="GGQ54" s="467"/>
      <c r="GGR54" s="467"/>
      <c r="GGS54" s="467"/>
      <c r="GGT54" s="467"/>
      <c r="GGU54" s="467"/>
      <c r="GGV54" s="467"/>
      <c r="GGW54" s="467"/>
      <c r="GGX54" s="467"/>
      <c r="GGY54" s="467"/>
      <c r="GGZ54" s="467"/>
      <c r="GHA54" s="467"/>
      <c r="GHB54" s="467"/>
      <c r="GHC54" s="467"/>
      <c r="GHD54" s="467"/>
      <c r="GHE54" s="467"/>
      <c r="GHF54" s="467"/>
      <c r="GHG54" s="467"/>
      <c r="GHH54" s="467"/>
      <c r="GHI54" s="467"/>
      <c r="GHJ54" s="467"/>
      <c r="GHK54" s="467"/>
      <c r="GHL54" s="467"/>
      <c r="GHM54" s="467"/>
      <c r="GHN54" s="467"/>
      <c r="GHO54" s="467"/>
      <c r="GHP54" s="467"/>
      <c r="GHQ54" s="467"/>
      <c r="GHR54" s="467"/>
      <c r="GHS54" s="467"/>
      <c r="GHT54" s="467"/>
      <c r="GHU54" s="467"/>
      <c r="GHV54" s="467"/>
      <c r="GHW54" s="467"/>
      <c r="GHX54" s="467"/>
      <c r="GHY54" s="467"/>
      <c r="GHZ54" s="467"/>
      <c r="GIA54" s="467"/>
      <c r="GIB54" s="467"/>
      <c r="GIC54" s="467"/>
      <c r="GID54" s="467"/>
      <c r="GIE54" s="467"/>
      <c r="GIF54" s="467"/>
      <c r="GIG54" s="467"/>
      <c r="GIH54" s="467"/>
      <c r="GII54" s="467"/>
      <c r="GIJ54" s="467"/>
      <c r="GIK54" s="467"/>
      <c r="GIL54" s="467"/>
      <c r="GIM54" s="467"/>
      <c r="GIN54" s="467"/>
      <c r="GIO54" s="467"/>
      <c r="GIP54" s="467"/>
      <c r="GIQ54" s="467"/>
      <c r="GIR54" s="467"/>
      <c r="GIS54" s="467"/>
      <c r="GIT54" s="467"/>
      <c r="GIU54" s="467"/>
      <c r="GIV54" s="467"/>
      <c r="GIW54" s="467"/>
      <c r="GIX54" s="467"/>
      <c r="GIY54" s="467"/>
      <c r="GIZ54" s="467"/>
      <c r="GJA54" s="467"/>
      <c r="GJB54" s="467"/>
      <c r="GJC54" s="467"/>
      <c r="GJD54" s="467"/>
      <c r="GJE54" s="467"/>
      <c r="GJF54" s="467"/>
      <c r="GJG54" s="467"/>
      <c r="GJH54" s="467"/>
      <c r="GJI54" s="467"/>
      <c r="GJJ54" s="467"/>
      <c r="GJK54" s="467"/>
      <c r="GJL54" s="467"/>
      <c r="GJM54" s="467"/>
      <c r="GJN54" s="467"/>
      <c r="GJO54" s="467"/>
      <c r="GJP54" s="467"/>
      <c r="GJQ54" s="467"/>
      <c r="GJR54" s="467"/>
      <c r="GJS54" s="467"/>
      <c r="GJT54" s="467"/>
      <c r="GJU54" s="467"/>
      <c r="GJV54" s="467"/>
      <c r="GJW54" s="467"/>
      <c r="GJX54" s="467"/>
      <c r="GJY54" s="467"/>
      <c r="GJZ54" s="467"/>
      <c r="GKA54" s="467"/>
      <c r="GKB54" s="467"/>
      <c r="GKC54" s="467"/>
      <c r="GKD54" s="467"/>
      <c r="GKE54" s="467"/>
      <c r="GKF54" s="467"/>
      <c r="GKG54" s="467"/>
      <c r="GKH54" s="467"/>
      <c r="GKI54" s="467"/>
      <c r="GKJ54" s="467"/>
      <c r="GKK54" s="467"/>
      <c r="GKL54" s="467"/>
      <c r="GKM54" s="467"/>
      <c r="GKN54" s="467"/>
      <c r="GKO54" s="467"/>
      <c r="GKP54" s="467"/>
      <c r="GKQ54" s="467"/>
      <c r="GKR54" s="467"/>
      <c r="GKS54" s="467"/>
      <c r="GKT54" s="467"/>
      <c r="GKU54" s="467"/>
      <c r="GKV54" s="467"/>
      <c r="GKW54" s="467"/>
      <c r="GKX54" s="467"/>
      <c r="GKY54" s="467"/>
      <c r="GKZ54" s="467"/>
      <c r="GLA54" s="467"/>
      <c r="GLB54" s="467"/>
      <c r="GLC54" s="467"/>
      <c r="GLD54" s="467"/>
      <c r="GLE54" s="467"/>
      <c r="GLF54" s="467"/>
      <c r="GLG54" s="467"/>
      <c r="GLH54" s="467"/>
      <c r="GLI54" s="467"/>
      <c r="GLJ54" s="467"/>
      <c r="GLK54" s="467"/>
      <c r="GLL54" s="467"/>
      <c r="GLM54" s="467"/>
      <c r="GLN54" s="467"/>
      <c r="GLO54" s="467"/>
      <c r="GLP54" s="467"/>
      <c r="GLQ54" s="467"/>
      <c r="GLR54" s="467"/>
      <c r="GLS54" s="467"/>
      <c r="GLT54" s="467"/>
      <c r="GLU54" s="467"/>
      <c r="GLV54" s="467"/>
      <c r="GLW54" s="467"/>
      <c r="GLX54" s="467"/>
      <c r="GLY54" s="467"/>
      <c r="GLZ54" s="467"/>
      <c r="GMA54" s="467"/>
      <c r="GMB54" s="467"/>
      <c r="GMC54" s="467"/>
      <c r="GMD54" s="467"/>
      <c r="GME54" s="467"/>
      <c r="GMF54" s="467"/>
      <c r="GMG54" s="467"/>
      <c r="GMH54" s="467"/>
      <c r="GMI54" s="467"/>
      <c r="GMJ54" s="467"/>
      <c r="GMK54" s="467"/>
      <c r="GML54" s="467"/>
      <c r="GMM54" s="467"/>
      <c r="GMN54" s="467"/>
      <c r="GMO54" s="467"/>
      <c r="GMP54" s="467"/>
      <c r="GMQ54" s="467"/>
      <c r="GMR54" s="467"/>
      <c r="GMS54" s="467"/>
      <c r="GMT54" s="467"/>
      <c r="GMU54" s="467"/>
      <c r="GMV54" s="467"/>
      <c r="GMW54" s="467"/>
      <c r="GMX54" s="467"/>
      <c r="GMY54" s="467"/>
      <c r="GMZ54" s="467"/>
      <c r="GNA54" s="467"/>
      <c r="GNB54" s="467"/>
      <c r="GNC54" s="467"/>
      <c r="GND54" s="467"/>
      <c r="GNE54" s="467"/>
      <c r="GNF54" s="467"/>
      <c r="GNG54" s="467"/>
      <c r="GNH54" s="467"/>
      <c r="GNI54" s="467"/>
      <c r="GNJ54" s="467"/>
      <c r="GNK54" s="467"/>
      <c r="GNL54" s="467"/>
      <c r="GNM54" s="467"/>
      <c r="GNN54" s="467"/>
      <c r="GNO54" s="467"/>
      <c r="GNP54" s="467"/>
      <c r="GNQ54" s="467"/>
      <c r="GNR54" s="467"/>
      <c r="GNS54" s="467"/>
      <c r="GNT54" s="467"/>
      <c r="GNU54" s="467"/>
      <c r="GNV54" s="467"/>
      <c r="GNW54" s="467"/>
      <c r="GNX54" s="467"/>
      <c r="GNY54" s="467"/>
      <c r="GNZ54" s="467"/>
      <c r="GOA54" s="467"/>
      <c r="GOB54" s="467"/>
      <c r="GOC54" s="467"/>
      <c r="GOD54" s="467"/>
      <c r="GOE54" s="467"/>
      <c r="GOF54" s="467"/>
      <c r="GOG54" s="467"/>
      <c r="GOH54" s="467"/>
      <c r="GOI54" s="467"/>
      <c r="GOJ54" s="467"/>
      <c r="GOK54" s="467"/>
      <c r="GOL54" s="467"/>
      <c r="GOM54" s="467"/>
      <c r="GON54" s="467"/>
      <c r="GOO54" s="467"/>
      <c r="GOP54" s="467"/>
      <c r="GOQ54" s="467"/>
      <c r="GOR54" s="467"/>
      <c r="GOS54" s="467"/>
      <c r="GOT54" s="467"/>
      <c r="GOU54" s="467"/>
      <c r="GOV54" s="467"/>
      <c r="GOW54" s="467"/>
      <c r="GOX54" s="467"/>
      <c r="GOY54" s="467"/>
      <c r="GOZ54" s="467"/>
      <c r="GPA54" s="467"/>
      <c r="GPB54" s="467"/>
      <c r="GPC54" s="467"/>
      <c r="GPD54" s="467"/>
      <c r="GPE54" s="467"/>
      <c r="GPF54" s="467"/>
      <c r="GPG54" s="467"/>
      <c r="GPH54" s="467"/>
      <c r="GPI54" s="467"/>
      <c r="GPJ54" s="467"/>
      <c r="GPK54" s="467"/>
      <c r="GPL54" s="467"/>
      <c r="GPM54" s="467"/>
      <c r="GPN54" s="467"/>
      <c r="GPO54" s="467"/>
      <c r="GPP54" s="467"/>
      <c r="GPQ54" s="467"/>
      <c r="GPR54" s="467"/>
      <c r="GPS54" s="467"/>
      <c r="GPT54" s="467"/>
      <c r="GPU54" s="467"/>
      <c r="GPV54" s="467"/>
      <c r="GPW54" s="467"/>
      <c r="GPX54" s="467"/>
      <c r="GPY54" s="467"/>
      <c r="GPZ54" s="467"/>
      <c r="GQA54" s="467"/>
      <c r="GQB54" s="467"/>
      <c r="GQC54" s="467"/>
      <c r="GQD54" s="467"/>
      <c r="GQE54" s="467"/>
      <c r="GQF54" s="467"/>
      <c r="GQG54" s="467"/>
      <c r="GQH54" s="467"/>
      <c r="GQI54" s="467"/>
      <c r="GQJ54" s="467"/>
      <c r="GQK54" s="467"/>
      <c r="GQL54" s="467"/>
      <c r="GQM54" s="467"/>
      <c r="GQN54" s="467"/>
      <c r="GQO54" s="467"/>
      <c r="GQP54" s="467"/>
      <c r="GQQ54" s="467"/>
      <c r="GQR54" s="467"/>
      <c r="GQS54" s="467"/>
      <c r="GQT54" s="467"/>
      <c r="GQU54" s="467"/>
      <c r="GQV54" s="467"/>
      <c r="GQW54" s="467"/>
      <c r="GQX54" s="467"/>
      <c r="GQY54" s="467"/>
      <c r="GQZ54" s="467"/>
      <c r="GRA54" s="467"/>
      <c r="GRB54" s="467"/>
      <c r="GRC54" s="467"/>
      <c r="GRD54" s="467"/>
      <c r="GRE54" s="467"/>
      <c r="GRF54" s="467"/>
      <c r="GRG54" s="467"/>
      <c r="GRH54" s="467"/>
      <c r="GRI54" s="467"/>
      <c r="GRJ54" s="467"/>
      <c r="GRK54" s="467"/>
      <c r="GRL54" s="467"/>
      <c r="GRM54" s="467"/>
      <c r="GRN54" s="467"/>
      <c r="GRO54" s="467"/>
      <c r="GRP54" s="467"/>
      <c r="GRQ54" s="467"/>
      <c r="GRR54" s="467"/>
      <c r="GRS54" s="467"/>
      <c r="GRT54" s="467"/>
      <c r="GRU54" s="467"/>
      <c r="GRV54" s="467"/>
      <c r="GRW54" s="467"/>
      <c r="GRX54" s="467"/>
      <c r="GRY54" s="467"/>
      <c r="GRZ54" s="467"/>
      <c r="GSA54" s="467"/>
      <c r="GSB54" s="467"/>
      <c r="GSC54" s="467"/>
      <c r="GSD54" s="467"/>
      <c r="GSE54" s="467"/>
      <c r="GSF54" s="467"/>
      <c r="GSG54" s="467"/>
      <c r="GSH54" s="467"/>
      <c r="GSI54" s="467"/>
      <c r="GSJ54" s="467"/>
      <c r="GSK54" s="467"/>
      <c r="GSL54" s="467"/>
      <c r="GSM54" s="467"/>
      <c r="GSN54" s="467"/>
      <c r="GSO54" s="467"/>
      <c r="GSP54" s="467"/>
      <c r="GSQ54" s="467"/>
      <c r="GSR54" s="467"/>
      <c r="GSS54" s="467"/>
      <c r="GST54" s="467"/>
      <c r="GSU54" s="467"/>
      <c r="GSV54" s="467"/>
      <c r="GSW54" s="467"/>
      <c r="GSX54" s="467"/>
      <c r="GSY54" s="467"/>
      <c r="GSZ54" s="467"/>
      <c r="GTA54" s="467"/>
      <c r="GTB54" s="467"/>
      <c r="GTC54" s="467"/>
      <c r="GTD54" s="467"/>
      <c r="GTE54" s="467"/>
      <c r="GTF54" s="467"/>
      <c r="GTG54" s="467"/>
      <c r="GTH54" s="467"/>
      <c r="GTI54" s="467"/>
      <c r="GTJ54" s="467"/>
      <c r="GTK54" s="467"/>
      <c r="GTL54" s="467"/>
      <c r="GTM54" s="467"/>
      <c r="GTN54" s="467"/>
      <c r="GTO54" s="467"/>
      <c r="GTP54" s="467"/>
      <c r="GTQ54" s="467"/>
      <c r="GTR54" s="467"/>
      <c r="GTS54" s="467"/>
      <c r="GTT54" s="467"/>
      <c r="GTU54" s="467"/>
      <c r="GTV54" s="467"/>
      <c r="GTW54" s="467"/>
      <c r="GTX54" s="467"/>
      <c r="GTY54" s="467"/>
      <c r="GTZ54" s="467"/>
      <c r="GUA54" s="467"/>
      <c r="GUB54" s="467"/>
      <c r="GUC54" s="467"/>
      <c r="GUD54" s="467"/>
      <c r="GUE54" s="467"/>
      <c r="GUF54" s="467"/>
      <c r="GUG54" s="467"/>
      <c r="GUH54" s="467"/>
      <c r="GUI54" s="467"/>
      <c r="GUJ54" s="467"/>
      <c r="GUK54" s="467"/>
      <c r="GUL54" s="467"/>
      <c r="GUM54" s="467"/>
      <c r="GUN54" s="467"/>
      <c r="GUO54" s="467"/>
      <c r="GUP54" s="467"/>
      <c r="GUQ54" s="467"/>
      <c r="GUR54" s="467"/>
      <c r="GUS54" s="467"/>
      <c r="GUT54" s="467"/>
      <c r="GUU54" s="467"/>
      <c r="GUV54" s="467"/>
      <c r="GUW54" s="467"/>
      <c r="GUX54" s="467"/>
      <c r="GUY54" s="467"/>
      <c r="GUZ54" s="467"/>
      <c r="GVA54" s="467"/>
      <c r="GVB54" s="467"/>
      <c r="GVC54" s="467"/>
      <c r="GVD54" s="467"/>
      <c r="GVE54" s="467"/>
      <c r="GVF54" s="467"/>
      <c r="GVG54" s="467"/>
      <c r="GVH54" s="467"/>
      <c r="GVI54" s="467"/>
      <c r="GVJ54" s="467"/>
      <c r="GVK54" s="467"/>
      <c r="GVL54" s="467"/>
      <c r="GVM54" s="467"/>
      <c r="GVN54" s="467"/>
      <c r="GVO54" s="467"/>
      <c r="GVP54" s="467"/>
      <c r="GVQ54" s="467"/>
      <c r="GVR54" s="467"/>
      <c r="GVS54" s="467"/>
      <c r="GVT54" s="467"/>
      <c r="GVU54" s="467"/>
      <c r="GVV54" s="467"/>
      <c r="GVW54" s="467"/>
      <c r="GVX54" s="467"/>
      <c r="GVY54" s="467"/>
      <c r="GVZ54" s="467"/>
      <c r="GWA54" s="467"/>
      <c r="GWB54" s="467"/>
      <c r="GWC54" s="467"/>
      <c r="GWD54" s="467"/>
      <c r="GWE54" s="467"/>
      <c r="GWF54" s="467"/>
      <c r="GWG54" s="467"/>
      <c r="GWH54" s="467"/>
      <c r="GWI54" s="467"/>
      <c r="GWJ54" s="467"/>
      <c r="GWK54" s="467"/>
      <c r="GWL54" s="467"/>
      <c r="GWM54" s="467"/>
      <c r="GWN54" s="467"/>
      <c r="GWO54" s="467"/>
      <c r="GWP54" s="467"/>
      <c r="GWQ54" s="467"/>
      <c r="GWR54" s="467"/>
      <c r="GWS54" s="467"/>
      <c r="GWT54" s="467"/>
      <c r="GWU54" s="467"/>
      <c r="GWV54" s="467"/>
      <c r="GWW54" s="467"/>
      <c r="GWX54" s="467"/>
      <c r="GWY54" s="467"/>
      <c r="GWZ54" s="467"/>
      <c r="GXA54" s="467"/>
      <c r="GXB54" s="467"/>
      <c r="GXC54" s="467"/>
      <c r="GXD54" s="467"/>
      <c r="GXE54" s="467"/>
      <c r="GXF54" s="467"/>
      <c r="GXG54" s="467"/>
      <c r="GXH54" s="467"/>
      <c r="GXI54" s="467"/>
      <c r="GXJ54" s="467"/>
      <c r="GXK54" s="467"/>
      <c r="GXL54" s="467"/>
      <c r="GXM54" s="467"/>
      <c r="GXN54" s="467"/>
      <c r="GXO54" s="467"/>
      <c r="GXP54" s="467"/>
      <c r="GXQ54" s="467"/>
      <c r="GXR54" s="467"/>
      <c r="GXS54" s="467"/>
      <c r="GXT54" s="467"/>
      <c r="GXU54" s="467"/>
      <c r="GXV54" s="467"/>
      <c r="GXW54" s="467"/>
      <c r="GXX54" s="467"/>
      <c r="GXY54" s="467"/>
      <c r="GXZ54" s="467"/>
      <c r="GYA54" s="467"/>
      <c r="GYB54" s="467"/>
      <c r="GYC54" s="467"/>
      <c r="GYD54" s="467"/>
      <c r="GYE54" s="467"/>
      <c r="GYF54" s="467"/>
      <c r="GYG54" s="467"/>
      <c r="GYH54" s="467"/>
      <c r="GYI54" s="467"/>
      <c r="GYJ54" s="467"/>
      <c r="GYK54" s="467"/>
      <c r="GYL54" s="467"/>
      <c r="GYM54" s="467"/>
      <c r="GYN54" s="467"/>
      <c r="GYO54" s="467"/>
      <c r="GYP54" s="467"/>
      <c r="GYQ54" s="467"/>
      <c r="GYR54" s="467"/>
      <c r="GYS54" s="467"/>
      <c r="GYT54" s="467"/>
      <c r="GYU54" s="467"/>
      <c r="GYV54" s="467"/>
      <c r="GYW54" s="467"/>
      <c r="GYX54" s="467"/>
      <c r="GYY54" s="467"/>
      <c r="GYZ54" s="467"/>
      <c r="GZA54" s="467"/>
      <c r="GZB54" s="467"/>
      <c r="GZC54" s="467"/>
      <c r="GZD54" s="467"/>
      <c r="GZE54" s="467"/>
      <c r="GZF54" s="467"/>
      <c r="GZG54" s="467"/>
      <c r="GZH54" s="467"/>
      <c r="GZI54" s="467"/>
      <c r="GZJ54" s="467"/>
      <c r="GZK54" s="467"/>
      <c r="GZL54" s="467"/>
      <c r="GZM54" s="467"/>
      <c r="GZN54" s="467"/>
      <c r="GZO54" s="467"/>
      <c r="GZP54" s="467"/>
      <c r="GZQ54" s="467"/>
      <c r="GZR54" s="467"/>
      <c r="GZS54" s="467"/>
      <c r="GZT54" s="467"/>
      <c r="GZU54" s="467"/>
      <c r="GZV54" s="467"/>
      <c r="GZW54" s="467"/>
      <c r="GZX54" s="467"/>
      <c r="GZY54" s="467"/>
      <c r="GZZ54" s="467"/>
      <c r="HAA54" s="467"/>
      <c r="HAB54" s="467"/>
      <c r="HAC54" s="467"/>
      <c r="HAD54" s="467"/>
      <c r="HAE54" s="467"/>
      <c r="HAF54" s="467"/>
      <c r="HAG54" s="467"/>
      <c r="HAH54" s="467"/>
      <c r="HAI54" s="467"/>
      <c r="HAJ54" s="467"/>
      <c r="HAK54" s="467"/>
      <c r="HAL54" s="467"/>
      <c r="HAM54" s="467"/>
      <c r="HAN54" s="467"/>
      <c r="HAO54" s="467"/>
      <c r="HAP54" s="467"/>
      <c r="HAQ54" s="467"/>
      <c r="HAR54" s="467"/>
      <c r="HAS54" s="467"/>
      <c r="HAT54" s="467"/>
      <c r="HAU54" s="467"/>
      <c r="HAV54" s="467"/>
      <c r="HAW54" s="467"/>
      <c r="HAX54" s="467"/>
      <c r="HAY54" s="467"/>
      <c r="HAZ54" s="467"/>
      <c r="HBA54" s="467"/>
      <c r="HBB54" s="467"/>
      <c r="HBC54" s="467"/>
      <c r="HBD54" s="467"/>
      <c r="HBE54" s="467"/>
      <c r="HBF54" s="467"/>
      <c r="HBG54" s="467"/>
      <c r="HBH54" s="467"/>
      <c r="HBI54" s="467"/>
      <c r="HBJ54" s="467"/>
      <c r="HBK54" s="467"/>
      <c r="HBL54" s="467"/>
      <c r="HBM54" s="467"/>
      <c r="HBN54" s="467"/>
      <c r="HBO54" s="467"/>
      <c r="HBP54" s="467"/>
      <c r="HBQ54" s="467"/>
      <c r="HBR54" s="467"/>
      <c r="HBS54" s="467"/>
      <c r="HBT54" s="467"/>
      <c r="HBU54" s="467"/>
      <c r="HBV54" s="467"/>
      <c r="HBW54" s="467"/>
      <c r="HBX54" s="467"/>
      <c r="HBY54" s="467"/>
      <c r="HBZ54" s="467"/>
      <c r="HCA54" s="467"/>
      <c r="HCB54" s="467"/>
      <c r="HCC54" s="467"/>
      <c r="HCD54" s="467"/>
      <c r="HCE54" s="467"/>
      <c r="HCF54" s="467"/>
      <c r="HCG54" s="467"/>
      <c r="HCH54" s="467"/>
      <c r="HCI54" s="467"/>
      <c r="HCJ54" s="467"/>
      <c r="HCK54" s="467"/>
      <c r="HCL54" s="467"/>
      <c r="HCM54" s="467"/>
      <c r="HCN54" s="467"/>
      <c r="HCO54" s="467"/>
      <c r="HCP54" s="467"/>
      <c r="HCQ54" s="467"/>
      <c r="HCR54" s="467"/>
      <c r="HCS54" s="467"/>
      <c r="HCT54" s="467"/>
      <c r="HCU54" s="467"/>
      <c r="HCV54" s="467"/>
      <c r="HCW54" s="467"/>
      <c r="HCX54" s="467"/>
      <c r="HCY54" s="467"/>
      <c r="HCZ54" s="467"/>
      <c r="HDA54" s="467"/>
      <c r="HDB54" s="467"/>
      <c r="HDC54" s="467"/>
      <c r="HDD54" s="467"/>
      <c r="HDE54" s="467"/>
      <c r="HDF54" s="467"/>
      <c r="HDG54" s="467"/>
      <c r="HDH54" s="467"/>
      <c r="HDI54" s="467"/>
      <c r="HDJ54" s="467"/>
      <c r="HDK54" s="467"/>
      <c r="HDL54" s="467"/>
      <c r="HDM54" s="467"/>
      <c r="HDN54" s="467"/>
      <c r="HDO54" s="467"/>
      <c r="HDP54" s="467"/>
      <c r="HDQ54" s="467"/>
      <c r="HDR54" s="467"/>
      <c r="HDS54" s="467"/>
      <c r="HDT54" s="467"/>
      <c r="HDU54" s="467"/>
      <c r="HDV54" s="467"/>
      <c r="HDW54" s="467"/>
      <c r="HDX54" s="467"/>
      <c r="HDY54" s="467"/>
      <c r="HDZ54" s="467"/>
      <c r="HEA54" s="467"/>
      <c r="HEB54" s="467"/>
      <c r="HEC54" s="467"/>
      <c r="HED54" s="467"/>
      <c r="HEE54" s="467"/>
      <c r="HEF54" s="467"/>
      <c r="HEG54" s="467"/>
      <c r="HEH54" s="467"/>
      <c r="HEI54" s="467"/>
      <c r="HEJ54" s="467"/>
      <c r="HEK54" s="467"/>
      <c r="HEL54" s="467"/>
      <c r="HEM54" s="467"/>
      <c r="HEN54" s="467"/>
      <c r="HEO54" s="467"/>
      <c r="HEP54" s="467"/>
      <c r="HEQ54" s="467"/>
      <c r="HER54" s="467"/>
      <c r="HES54" s="467"/>
      <c r="HET54" s="467"/>
      <c r="HEU54" s="467"/>
      <c r="HEV54" s="467"/>
      <c r="HEW54" s="467"/>
      <c r="HEX54" s="467"/>
      <c r="HEY54" s="467"/>
      <c r="HEZ54" s="467"/>
      <c r="HFA54" s="467"/>
      <c r="HFB54" s="467"/>
      <c r="HFC54" s="467"/>
      <c r="HFD54" s="467"/>
      <c r="HFE54" s="467"/>
      <c r="HFF54" s="467"/>
      <c r="HFG54" s="467"/>
      <c r="HFH54" s="467"/>
      <c r="HFI54" s="467"/>
      <c r="HFJ54" s="467"/>
      <c r="HFK54" s="467"/>
      <c r="HFL54" s="467"/>
      <c r="HFM54" s="467"/>
      <c r="HFN54" s="467"/>
      <c r="HFO54" s="467"/>
      <c r="HFP54" s="467"/>
      <c r="HFQ54" s="467"/>
      <c r="HFR54" s="467"/>
      <c r="HFS54" s="467"/>
      <c r="HFT54" s="467"/>
      <c r="HFU54" s="467"/>
      <c r="HFV54" s="467"/>
      <c r="HFW54" s="467"/>
      <c r="HFX54" s="467"/>
      <c r="HFY54" s="467"/>
      <c r="HFZ54" s="467"/>
      <c r="HGA54" s="467"/>
      <c r="HGB54" s="467"/>
      <c r="HGC54" s="467"/>
      <c r="HGD54" s="467"/>
      <c r="HGE54" s="467"/>
      <c r="HGF54" s="467"/>
      <c r="HGG54" s="467"/>
      <c r="HGH54" s="467"/>
      <c r="HGI54" s="467"/>
      <c r="HGJ54" s="467"/>
      <c r="HGK54" s="467"/>
      <c r="HGL54" s="467"/>
      <c r="HGM54" s="467"/>
      <c r="HGN54" s="467"/>
      <c r="HGO54" s="467"/>
      <c r="HGP54" s="467"/>
      <c r="HGQ54" s="467"/>
      <c r="HGR54" s="467"/>
      <c r="HGS54" s="467"/>
      <c r="HGT54" s="467"/>
      <c r="HGU54" s="467"/>
      <c r="HGV54" s="467"/>
      <c r="HGW54" s="467"/>
      <c r="HGX54" s="467"/>
      <c r="HGY54" s="467"/>
      <c r="HGZ54" s="467"/>
      <c r="HHA54" s="467"/>
      <c r="HHB54" s="467"/>
      <c r="HHC54" s="467"/>
      <c r="HHD54" s="467"/>
      <c r="HHE54" s="467"/>
      <c r="HHF54" s="467"/>
      <c r="HHG54" s="467"/>
      <c r="HHH54" s="467"/>
      <c r="HHI54" s="467"/>
      <c r="HHJ54" s="467"/>
      <c r="HHK54" s="467"/>
      <c r="HHL54" s="467"/>
      <c r="HHM54" s="467"/>
      <c r="HHN54" s="467"/>
      <c r="HHO54" s="467"/>
      <c r="HHP54" s="467"/>
      <c r="HHQ54" s="467"/>
      <c r="HHR54" s="467"/>
      <c r="HHS54" s="467"/>
      <c r="HHT54" s="467"/>
      <c r="HHU54" s="467"/>
      <c r="HHV54" s="467"/>
      <c r="HHW54" s="467"/>
      <c r="HHX54" s="467"/>
      <c r="HHY54" s="467"/>
      <c r="HHZ54" s="467"/>
      <c r="HIA54" s="467"/>
      <c r="HIB54" s="467"/>
      <c r="HIC54" s="467"/>
      <c r="HID54" s="467"/>
      <c r="HIE54" s="467"/>
      <c r="HIF54" s="467"/>
      <c r="HIG54" s="467"/>
      <c r="HIH54" s="467"/>
      <c r="HII54" s="467"/>
      <c r="HIJ54" s="467"/>
      <c r="HIK54" s="467"/>
      <c r="HIL54" s="467"/>
      <c r="HIM54" s="467"/>
      <c r="HIN54" s="467"/>
      <c r="HIO54" s="467"/>
      <c r="HIP54" s="467"/>
      <c r="HIQ54" s="467"/>
      <c r="HIR54" s="467"/>
      <c r="HIS54" s="467"/>
      <c r="HIT54" s="467"/>
      <c r="HIU54" s="467"/>
      <c r="HIV54" s="467"/>
      <c r="HIW54" s="467"/>
      <c r="HIX54" s="467"/>
      <c r="HIY54" s="467"/>
      <c r="HIZ54" s="467"/>
      <c r="HJA54" s="467"/>
      <c r="HJB54" s="467"/>
      <c r="HJC54" s="467"/>
      <c r="HJD54" s="467"/>
      <c r="HJE54" s="467"/>
      <c r="HJF54" s="467"/>
      <c r="HJG54" s="467"/>
      <c r="HJH54" s="467"/>
      <c r="HJI54" s="467"/>
      <c r="HJJ54" s="467"/>
      <c r="HJK54" s="467"/>
      <c r="HJL54" s="467"/>
      <c r="HJM54" s="467"/>
      <c r="HJN54" s="467"/>
      <c r="HJO54" s="467"/>
      <c r="HJP54" s="467"/>
      <c r="HJQ54" s="467"/>
      <c r="HJR54" s="467"/>
      <c r="HJS54" s="467"/>
      <c r="HJT54" s="467"/>
      <c r="HJU54" s="467"/>
      <c r="HJV54" s="467"/>
      <c r="HJW54" s="467"/>
      <c r="HJX54" s="467"/>
      <c r="HJY54" s="467"/>
      <c r="HJZ54" s="467"/>
      <c r="HKA54" s="467"/>
      <c r="HKB54" s="467"/>
      <c r="HKC54" s="467"/>
      <c r="HKD54" s="467"/>
      <c r="HKE54" s="467"/>
      <c r="HKF54" s="467"/>
      <c r="HKG54" s="467"/>
      <c r="HKH54" s="467"/>
      <c r="HKI54" s="467"/>
      <c r="HKJ54" s="467"/>
      <c r="HKK54" s="467"/>
      <c r="HKL54" s="467"/>
      <c r="HKM54" s="467"/>
      <c r="HKN54" s="467"/>
      <c r="HKO54" s="467"/>
      <c r="HKP54" s="467"/>
      <c r="HKQ54" s="467"/>
      <c r="HKR54" s="467"/>
      <c r="HKS54" s="467"/>
      <c r="HKT54" s="467"/>
      <c r="HKU54" s="467"/>
      <c r="HKV54" s="467"/>
      <c r="HKW54" s="467"/>
      <c r="HKX54" s="467"/>
      <c r="HKY54" s="467"/>
      <c r="HKZ54" s="467"/>
      <c r="HLA54" s="467"/>
      <c r="HLB54" s="467"/>
      <c r="HLC54" s="467"/>
      <c r="HLD54" s="467"/>
      <c r="HLE54" s="467"/>
      <c r="HLF54" s="467"/>
      <c r="HLG54" s="467"/>
      <c r="HLH54" s="467"/>
      <c r="HLI54" s="467"/>
      <c r="HLJ54" s="467"/>
      <c r="HLK54" s="467"/>
      <c r="HLL54" s="467"/>
      <c r="HLM54" s="467"/>
      <c r="HLN54" s="467"/>
      <c r="HLO54" s="467"/>
      <c r="HLP54" s="467"/>
      <c r="HLQ54" s="467"/>
      <c r="HLR54" s="467"/>
      <c r="HLS54" s="467"/>
      <c r="HLT54" s="467"/>
      <c r="HLU54" s="467"/>
      <c r="HLV54" s="467"/>
      <c r="HLW54" s="467"/>
      <c r="HLX54" s="467"/>
      <c r="HLY54" s="467"/>
      <c r="HLZ54" s="467"/>
      <c r="HMA54" s="467"/>
      <c r="HMB54" s="467"/>
      <c r="HMC54" s="467"/>
      <c r="HMD54" s="467"/>
      <c r="HME54" s="467"/>
      <c r="HMF54" s="467"/>
      <c r="HMG54" s="467"/>
      <c r="HMH54" s="467"/>
      <c r="HMI54" s="467"/>
      <c r="HMJ54" s="467"/>
      <c r="HMK54" s="467"/>
      <c r="HML54" s="467"/>
      <c r="HMM54" s="467"/>
      <c r="HMN54" s="467"/>
      <c r="HMO54" s="467"/>
      <c r="HMP54" s="467"/>
      <c r="HMQ54" s="467"/>
      <c r="HMR54" s="467"/>
      <c r="HMS54" s="467"/>
      <c r="HMT54" s="467"/>
      <c r="HMU54" s="467"/>
      <c r="HMV54" s="467"/>
      <c r="HMW54" s="467"/>
      <c r="HMX54" s="467"/>
      <c r="HMY54" s="467"/>
      <c r="HMZ54" s="467"/>
      <c r="HNA54" s="467"/>
      <c r="HNB54" s="467"/>
      <c r="HNC54" s="467"/>
      <c r="HND54" s="467"/>
      <c r="HNE54" s="467"/>
      <c r="HNF54" s="467"/>
      <c r="HNG54" s="467"/>
      <c r="HNH54" s="467"/>
      <c r="HNI54" s="467"/>
      <c r="HNJ54" s="467"/>
      <c r="HNK54" s="467"/>
      <c r="HNL54" s="467"/>
      <c r="HNM54" s="467"/>
      <c r="HNN54" s="467"/>
      <c r="HNO54" s="467"/>
      <c r="HNP54" s="467"/>
      <c r="HNQ54" s="467"/>
      <c r="HNR54" s="467"/>
      <c r="HNS54" s="467"/>
      <c r="HNT54" s="467"/>
      <c r="HNU54" s="467"/>
      <c r="HNV54" s="467"/>
      <c r="HNW54" s="467"/>
      <c r="HNX54" s="467"/>
      <c r="HNY54" s="467"/>
      <c r="HNZ54" s="467"/>
      <c r="HOA54" s="467"/>
      <c r="HOB54" s="467"/>
      <c r="HOC54" s="467"/>
      <c r="HOD54" s="467"/>
      <c r="HOE54" s="467"/>
      <c r="HOF54" s="467"/>
      <c r="HOG54" s="467"/>
      <c r="HOH54" s="467"/>
      <c r="HOI54" s="467"/>
      <c r="HOJ54" s="467"/>
      <c r="HOK54" s="467"/>
      <c r="HOL54" s="467"/>
      <c r="HOM54" s="467"/>
      <c r="HON54" s="467"/>
      <c r="HOO54" s="467"/>
      <c r="HOP54" s="467"/>
      <c r="HOQ54" s="467"/>
      <c r="HOR54" s="467"/>
      <c r="HOS54" s="467"/>
      <c r="HOT54" s="467"/>
      <c r="HOU54" s="467"/>
      <c r="HOV54" s="467"/>
      <c r="HOW54" s="467"/>
      <c r="HOX54" s="467"/>
      <c r="HOY54" s="467"/>
      <c r="HOZ54" s="467"/>
      <c r="HPA54" s="467"/>
      <c r="HPB54" s="467"/>
      <c r="HPC54" s="467"/>
      <c r="HPD54" s="467"/>
      <c r="HPE54" s="467"/>
      <c r="HPF54" s="467"/>
      <c r="HPG54" s="467"/>
      <c r="HPH54" s="467"/>
      <c r="HPI54" s="467"/>
      <c r="HPJ54" s="467"/>
      <c r="HPK54" s="467"/>
      <c r="HPL54" s="467"/>
      <c r="HPM54" s="467"/>
      <c r="HPN54" s="467"/>
      <c r="HPO54" s="467"/>
      <c r="HPP54" s="467"/>
      <c r="HPQ54" s="467"/>
      <c r="HPR54" s="467"/>
      <c r="HPS54" s="467"/>
      <c r="HPT54" s="467"/>
      <c r="HPU54" s="467"/>
      <c r="HPV54" s="467"/>
      <c r="HPW54" s="467"/>
      <c r="HPX54" s="467"/>
      <c r="HPY54" s="467"/>
      <c r="HPZ54" s="467"/>
      <c r="HQA54" s="467"/>
      <c r="HQB54" s="467"/>
      <c r="HQC54" s="467"/>
      <c r="HQD54" s="467"/>
      <c r="HQE54" s="467"/>
      <c r="HQF54" s="467"/>
      <c r="HQG54" s="467"/>
      <c r="HQH54" s="467"/>
      <c r="HQI54" s="467"/>
      <c r="HQJ54" s="467"/>
      <c r="HQK54" s="467"/>
      <c r="HQL54" s="467"/>
      <c r="HQM54" s="467"/>
      <c r="HQN54" s="467"/>
      <c r="HQO54" s="467"/>
      <c r="HQP54" s="467"/>
      <c r="HQQ54" s="467"/>
      <c r="HQR54" s="467"/>
      <c r="HQS54" s="467"/>
      <c r="HQT54" s="467"/>
      <c r="HQU54" s="467"/>
      <c r="HQV54" s="467"/>
      <c r="HQW54" s="467"/>
      <c r="HQX54" s="467"/>
      <c r="HQY54" s="467"/>
      <c r="HQZ54" s="467"/>
      <c r="HRA54" s="467"/>
      <c r="HRB54" s="467"/>
      <c r="HRC54" s="467"/>
      <c r="HRD54" s="467"/>
      <c r="HRE54" s="467"/>
      <c r="HRF54" s="467"/>
      <c r="HRG54" s="467"/>
      <c r="HRH54" s="467"/>
      <c r="HRI54" s="467"/>
      <c r="HRJ54" s="467"/>
      <c r="HRK54" s="467"/>
      <c r="HRL54" s="467"/>
      <c r="HRM54" s="467"/>
      <c r="HRN54" s="467"/>
      <c r="HRO54" s="467"/>
      <c r="HRP54" s="467"/>
      <c r="HRQ54" s="467"/>
      <c r="HRR54" s="467"/>
      <c r="HRS54" s="467"/>
      <c r="HRT54" s="467"/>
      <c r="HRU54" s="467"/>
      <c r="HRV54" s="467"/>
      <c r="HRW54" s="467"/>
      <c r="HRX54" s="467"/>
      <c r="HRY54" s="467"/>
      <c r="HRZ54" s="467"/>
      <c r="HSA54" s="467"/>
      <c r="HSB54" s="467"/>
      <c r="HSC54" s="467"/>
      <c r="HSD54" s="467"/>
      <c r="HSE54" s="467"/>
      <c r="HSF54" s="467"/>
      <c r="HSG54" s="467"/>
      <c r="HSH54" s="467"/>
      <c r="HSI54" s="467"/>
      <c r="HSJ54" s="467"/>
      <c r="HSK54" s="467"/>
      <c r="HSL54" s="467"/>
      <c r="HSM54" s="467"/>
      <c r="HSN54" s="467"/>
      <c r="HSO54" s="467"/>
      <c r="HSP54" s="467"/>
      <c r="HSQ54" s="467"/>
      <c r="HSR54" s="467"/>
      <c r="HSS54" s="467"/>
      <c r="HST54" s="467"/>
      <c r="HSU54" s="467"/>
      <c r="HSV54" s="467"/>
      <c r="HSW54" s="467"/>
      <c r="HSX54" s="467"/>
      <c r="HSY54" s="467"/>
      <c r="HSZ54" s="467"/>
      <c r="HTA54" s="467"/>
      <c r="HTB54" s="467"/>
      <c r="HTC54" s="467"/>
      <c r="HTD54" s="467"/>
      <c r="HTE54" s="467"/>
      <c r="HTF54" s="467"/>
      <c r="HTG54" s="467"/>
      <c r="HTH54" s="467"/>
      <c r="HTI54" s="467"/>
      <c r="HTJ54" s="467"/>
      <c r="HTK54" s="467"/>
      <c r="HTL54" s="467"/>
      <c r="HTM54" s="467"/>
      <c r="HTN54" s="467"/>
      <c r="HTO54" s="467"/>
      <c r="HTP54" s="467"/>
      <c r="HTQ54" s="467"/>
      <c r="HTR54" s="467"/>
      <c r="HTS54" s="467"/>
      <c r="HTT54" s="467"/>
      <c r="HTU54" s="467"/>
      <c r="HTV54" s="467"/>
      <c r="HTW54" s="467"/>
      <c r="HTX54" s="467"/>
      <c r="HTY54" s="467"/>
      <c r="HTZ54" s="467"/>
      <c r="HUA54" s="467"/>
      <c r="HUB54" s="467"/>
      <c r="HUC54" s="467"/>
      <c r="HUD54" s="467"/>
      <c r="HUE54" s="467"/>
      <c r="HUF54" s="467"/>
      <c r="HUG54" s="467"/>
      <c r="HUH54" s="467"/>
      <c r="HUI54" s="467"/>
      <c r="HUJ54" s="467"/>
      <c r="HUK54" s="467"/>
      <c r="HUL54" s="467"/>
      <c r="HUM54" s="467"/>
      <c r="HUN54" s="467"/>
      <c r="HUO54" s="467"/>
      <c r="HUP54" s="467"/>
      <c r="HUQ54" s="467"/>
      <c r="HUR54" s="467"/>
      <c r="HUS54" s="467"/>
      <c r="HUT54" s="467"/>
      <c r="HUU54" s="467"/>
      <c r="HUV54" s="467"/>
      <c r="HUW54" s="467"/>
      <c r="HUX54" s="467"/>
      <c r="HUY54" s="467"/>
      <c r="HUZ54" s="467"/>
      <c r="HVA54" s="467"/>
      <c r="HVB54" s="467"/>
      <c r="HVC54" s="467"/>
      <c r="HVD54" s="467"/>
      <c r="HVE54" s="467"/>
      <c r="HVF54" s="467"/>
      <c r="HVG54" s="467"/>
      <c r="HVH54" s="467"/>
      <c r="HVI54" s="467"/>
      <c r="HVJ54" s="467"/>
      <c r="HVK54" s="467"/>
      <c r="HVL54" s="467"/>
      <c r="HVM54" s="467"/>
      <c r="HVN54" s="467"/>
      <c r="HVO54" s="467"/>
      <c r="HVP54" s="467"/>
      <c r="HVQ54" s="467"/>
      <c r="HVR54" s="467"/>
      <c r="HVS54" s="467"/>
      <c r="HVT54" s="467"/>
      <c r="HVU54" s="467"/>
      <c r="HVV54" s="467"/>
      <c r="HVW54" s="467"/>
      <c r="HVX54" s="467"/>
      <c r="HVY54" s="467"/>
      <c r="HVZ54" s="467"/>
      <c r="HWA54" s="467"/>
      <c r="HWB54" s="467"/>
      <c r="HWC54" s="467"/>
      <c r="HWD54" s="467"/>
      <c r="HWE54" s="467"/>
      <c r="HWF54" s="467"/>
      <c r="HWG54" s="467"/>
      <c r="HWH54" s="467"/>
      <c r="HWI54" s="467"/>
      <c r="HWJ54" s="467"/>
      <c r="HWK54" s="467"/>
      <c r="HWL54" s="467"/>
      <c r="HWM54" s="467"/>
      <c r="HWN54" s="467"/>
      <c r="HWO54" s="467"/>
      <c r="HWP54" s="467"/>
      <c r="HWQ54" s="467"/>
      <c r="HWR54" s="467"/>
      <c r="HWS54" s="467"/>
      <c r="HWT54" s="467"/>
      <c r="HWU54" s="467"/>
      <c r="HWV54" s="467"/>
      <c r="HWW54" s="467"/>
      <c r="HWX54" s="467"/>
      <c r="HWY54" s="467"/>
      <c r="HWZ54" s="467"/>
      <c r="HXA54" s="467"/>
      <c r="HXB54" s="467"/>
      <c r="HXC54" s="467"/>
      <c r="HXD54" s="467"/>
      <c r="HXE54" s="467"/>
      <c r="HXF54" s="467"/>
      <c r="HXG54" s="467"/>
      <c r="HXH54" s="467"/>
      <c r="HXI54" s="467"/>
      <c r="HXJ54" s="467"/>
      <c r="HXK54" s="467"/>
      <c r="HXL54" s="467"/>
      <c r="HXM54" s="467"/>
      <c r="HXN54" s="467"/>
      <c r="HXO54" s="467"/>
      <c r="HXP54" s="467"/>
      <c r="HXQ54" s="467"/>
      <c r="HXR54" s="467"/>
      <c r="HXS54" s="467"/>
      <c r="HXT54" s="467"/>
      <c r="HXU54" s="467"/>
      <c r="HXV54" s="467"/>
      <c r="HXW54" s="467"/>
      <c r="HXX54" s="467"/>
      <c r="HXY54" s="467"/>
      <c r="HXZ54" s="467"/>
      <c r="HYA54" s="467"/>
      <c r="HYB54" s="467"/>
      <c r="HYC54" s="467"/>
      <c r="HYD54" s="467"/>
      <c r="HYE54" s="467"/>
      <c r="HYF54" s="467"/>
      <c r="HYG54" s="467"/>
      <c r="HYH54" s="467"/>
      <c r="HYI54" s="467"/>
      <c r="HYJ54" s="467"/>
      <c r="HYK54" s="467"/>
      <c r="HYL54" s="467"/>
      <c r="HYM54" s="467"/>
      <c r="HYN54" s="467"/>
      <c r="HYO54" s="467"/>
      <c r="HYP54" s="467"/>
      <c r="HYQ54" s="467"/>
      <c r="HYR54" s="467"/>
      <c r="HYS54" s="467"/>
      <c r="HYT54" s="467"/>
      <c r="HYU54" s="467"/>
      <c r="HYV54" s="467"/>
      <c r="HYW54" s="467"/>
      <c r="HYX54" s="467"/>
      <c r="HYY54" s="467"/>
      <c r="HYZ54" s="467"/>
      <c r="HZA54" s="467"/>
      <c r="HZB54" s="467"/>
      <c r="HZC54" s="467"/>
      <c r="HZD54" s="467"/>
      <c r="HZE54" s="467"/>
      <c r="HZF54" s="467"/>
      <c r="HZG54" s="467"/>
      <c r="HZH54" s="467"/>
      <c r="HZI54" s="467"/>
      <c r="HZJ54" s="467"/>
      <c r="HZK54" s="467"/>
      <c r="HZL54" s="467"/>
      <c r="HZM54" s="467"/>
      <c r="HZN54" s="467"/>
      <c r="HZO54" s="467"/>
      <c r="HZP54" s="467"/>
      <c r="HZQ54" s="467"/>
      <c r="HZR54" s="467"/>
      <c r="HZS54" s="467"/>
      <c r="HZT54" s="467"/>
      <c r="HZU54" s="467"/>
      <c r="HZV54" s="467"/>
      <c r="HZW54" s="467"/>
      <c r="HZX54" s="467"/>
      <c r="HZY54" s="467"/>
      <c r="HZZ54" s="467"/>
      <c r="IAA54" s="467"/>
      <c r="IAB54" s="467"/>
      <c r="IAC54" s="467"/>
      <c r="IAD54" s="467"/>
      <c r="IAE54" s="467"/>
      <c r="IAF54" s="467"/>
      <c r="IAG54" s="467"/>
      <c r="IAH54" s="467"/>
      <c r="IAI54" s="467"/>
      <c r="IAJ54" s="467"/>
      <c r="IAK54" s="467"/>
      <c r="IAL54" s="467"/>
      <c r="IAM54" s="467"/>
      <c r="IAN54" s="467"/>
      <c r="IAO54" s="467"/>
      <c r="IAP54" s="467"/>
      <c r="IAQ54" s="467"/>
      <c r="IAR54" s="467"/>
      <c r="IAS54" s="467"/>
      <c r="IAT54" s="467"/>
      <c r="IAU54" s="467"/>
      <c r="IAV54" s="467"/>
      <c r="IAW54" s="467"/>
      <c r="IAX54" s="467"/>
      <c r="IAY54" s="467"/>
      <c r="IAZ54" s="467"/>
      <c r="IBA54" s="467"/>
      <c r="IBB54" s="467"/>
      <c r="IBC54" s="467"/>
      <c r="IBD54" s="467"/>
      <c r="IBE54" s="467"/>
      <c r="IBF54" s="467"/>
      <c r="IBG54" s="467"/>
      <c r="IBH54" s="467"/>
      <c r="IBI54" s="467"/>
      <c r="IBJ54" s="467"/>
      <c r="IBK54" s="467"/>
      <c r="IBL54" s="467"/>
      <c r="IBM54" s="467"/>
      <c r="IBN54" s="467"/>
      <c r="IBO54" s="467"/>
      <c r="IBP54" s="467"/>
      <c r="IBQ54" s="467"/>
      <c r="IBR54" s="467"/>
      <c r="IBS54" s="467"/>
      <c r="IBT54" s="467"/>
      <c r="IBU54" s="467"/>
      <c r="IBV54" s="467"/>
      <c r="IBW54" s="467"/>
      <c r="IBX54" s="467"/>
      <c r="IBY54" s="467"/>
      <c r="IBZ54" s="467"/>
      <c r="ICA54" s="467"/>
      <c r="ICB54" s="467"/>
      <c r="ICC54" s="467"/>
      <c r="ICD54" s="467"/>
      <c r="ICE54" s="467"/>
      <c r="ICF54" s="467"/>
      <c r="ICG54" s="467"/>
      <c r="ICH54" s="467"/>
      <c r="ICI54" s="467"/>
      <c r="ICJ54" s="467"/>
      <c r="ICK54" s="467"/>
      <c r="ICL54" s="467"/>
      <c r="ICM54" s="467"/>
      <c r="ICN54" s="467"/>
      <c r="ICO54" s="467"/>
      <c r="ICP54" s="467"/>
      <c r="ICQ54" s="467"/>
      <c r="ICR54" s="467"/>
      <c r="ICS54" s="467"/>
      <c r="ICT54" s="467"/>
      <c r="ICU54" s="467"/>
      <c r="ICV54" s="467"/>
      <c r="ICW54" s="467"/>
      <c r="ICX54" s="467"/>
      <c r="ICY54" s="467"/>
      <c r="ICZ54" s="467"/>
      <c r="IDA54" s="467"/>
      <c r="IDB54" s="467"/>
      <c r="IDC54" s="467"/>
      <c r="IDD54" s="467"/>
      <c r="IDE54" s="467"/>
      <c r="IDF54" s="467"/>
      <c r="IDG54" s="467"/>
      <c r="IDH54" s="467"/>
      <c r="IDI54" s="467"/>
      <c r="IDJ54" s="467"/>
      <c r="IDK54" s="467"/>
      <c r="IDL54" s="467"/>
      <c r="IDM54" s="467"/>
      <c r="IDN54" s="467"/>
      <c r="IDO54" s="467"/>
      <c r="IDP54" s="467"/>
      <c r="IDQ54" s="467"/>
      <c r="IDR54" s="467"/>
      <c r="IDS54" s="467"/>
      <c r="IDT54" s="467"/>
      <c r="IDU54" s="467"/>
      <c r="IDV54" s="467"/>
      <c r="IDW54" s="467"/>
      <c r="IDX54" s="467"/>
      <c r="IDY54" s="467"/>
      <c r="IDZ54" s="467"/>
      <c r="IEA54" s="467"/>
      <c r="IEB54" s="467"/>
      <c r="IEC54" s="467"/>
      <c r="IED54" s="467"/>
      <c r="IEE54" s="467"/>
      <c r="IEF54" s="467"/>
      <c r="IEG54" s="467"/>
      <c r="IEH54" s="467"/>
      <c r="IEI54" s="467"/>
      <c r="IEJ54" s="467"/>
      <c r="IEK54" s="467"/>
      <c r="IEL54" s="467"/>
      <c r="IEM54" s="467"/>
      <c r="IEN54" s="467"/>
      <c r="IEO54" s="467"/>
      <c r="IEP54" s="467"/>
      <c r="IEQ54" s="467"/>
      <c r="IER54" s="467"/>
      <c r="IES54" s="467"/>
      <c r="IET54" s="467"/>
      <c r="IEU54" s="467"/>
      <c r="IEV54" s="467"/>
      <c r="IEW54" s="467"/>
      <c r="IEX54" s="467"/>
      <c r="IEY54" s="467"/>
      <c r="IEZ54" s="467"/>
      <c r="IFA54" s="467"/>
      <c r="IFB54" s="467"/>
      <c r="IFC54" s="467"/>
      <c r="IFD54" s="467"/>
      <c r="IFE54" s="467"/>
      <c r="IFF54" s="467"/>
      <c r="IFG54" s="467"/>
      <c r="IFH54" s="467"/>
      <c r="IFI54" s="467"/>
      <c r="IFJ54" s="467"/>
      <c r="IFK54" s="467"/>
      <c r="IFL54" s="467"/>
      <c r="IFM54" s="467"/>
      <c r="IFN54" s="467"/>
      <c r="IFO54" s="467"/>
      <c r="IFP54" s="467"/>
      <c r="IFQ54" s="467"/>
      <c r="IFR54" s="467"/>
      <c r="IFS54" s="467"/>
      <c r="IFT54" s="467"/>
      <c r="IFU54" s="467"/>
      <c r="IFV54" s="467"/>
      <c r="IFW54" s="467"/>
      <c r="IFX54" s="467"/>
      <c r="IFY54" s="467"/>
      <c r="IFZ54" s="467"/>
      <c r="IGA54" s="467"/>
      <c r="IGB54" s="467"/>
      <c r="IGC54" s="467"/>
      <c r="IGD54" s="467"/>
      <c r="IGE54" s="467"/>
      <c r="IGF54" s="467"/>
      <c r="IGG54" s="467"/>
      <c r="IGH54" s="467"/>
      <c r="IGI54" s="467"/>
      <c r="IGJ54" s="467"/>
      <c r="IGK54" s="467"/>
      <c r="IGL54" s="467"/>
      <c r="IGM54" s="467"/>
      <c r="IGN54" s="467"/>
      <c r="IGO54" s="467"/>
      <c r="IGP54" s="467"/>
      <c r="IGQ54" s="467"/>
      <c r="IGR54" s="467"/>
      <c r="IGS54" s="467"/>
      <c r="IGT54" s="467"/>
      <c r="IGU54" s="467"/>
      <c r="IGV54" s="467"/>
      <c r="IGW54" s="467"/>
      <c r="IGX54" s="467"/>
      <c r="IGY54" s="467"/>
      <c r="IGZ54" s="467"/>
      <c r="IHA54" s="467"/>
      <c r="IHB54" s="467"/>
      <c r="IHC54" s="467"/>
      <c r="IHD54" s="467"/>
      <c r="IHE54" s="467"/>
      <c r="IHF54" s="467"/>
      <c r="IHG54" s="467"/>
      <c r="IHH54" s="467"/>
      <c r="IHI54" s="467"/>
      <c r="IHJ54" s="467"/>
      <c r="IHK54" s="467"/>
      <c r="IHL54" s="467"/>
      <c r="IHM54" s="467"/>
      <c r="IHN54" s="467"/>
      <c r="IHO54" s="467"/>
      <c r="IHP54" s="467"/>
      <c r="IHQ54" s="467"/>
      <c r="IHR54" s="467"/>
      <c r="IHS54" s="467"/>
      <c r="IHT54" s="467"/>
      <c r="IHU54" s="467"/>
      <c r="IHV54" s="467"/>
      <c r="IHW54" s="467"/>
      <c r="IHX54" s="467"/>
      <c r="IHY54" s="467"/>
      <c r="IHZ54" s="467"/>
      <c r="IIA54" s="467"/>
      <c r="IIB54" s="467"/>
      <c r="IIC54" s="467"/>
      <c r="IID54" s="467"/>
      <c r="IIE54" s="467"/>
      <c r="IIF54" s="467"/>
      <c r="IIG54" s="467"/>
      <c r="IIH54" s="467"/>
      <c r="III54" s="467"/>
      <c r="IIJ54" s="467"/>
      <c r="IIK54" s="467"/>
      <c r="IIL54" s="467"/>
      <c r="IIM54" s="467"/>
      <c r="IIN54" s="467"/>
      <c r="IIO54" s="467"/>
      <c r="IIP54" s="467"/>
      <c r="IIQ54" s="467"/>
      <c r="IIR54" s="467"/>
      <c r="IIS54" s="467"/>
      <c r="IIT54" s="467"/>
      <c r="IIU54" s="467"/>
      <c r="IIV54" s="467"/>
      <c r="IIW54" s="467"/>
      <c r="IIX54" s="467"/>
      <c r="IIY54" s="467"/>
      <c r="IIZ54" s="467"/>
      <c r="IJA54" s="467"/>
      <c r="IJB54" s="467"/>
      <c r="IJC54" s="467"/>
      <c r="IJD54" s="467"/>
      <c r="IJE54" s="467"/>
      <c r="IJF54" s="467"/>
      <c r="IJG54" s="467"/>
      <c r="IJH54" s="467"/>
      <c r="IJI54" s="467"/>
      <c r="IJJ54" s="467"/>
      <c r="IJK54" s="467"/>
      <c r="IJL54" s="467"/>
      <c r="IJM54" s="467"/>
      <c r="IJN54" s="467"/>
      <c r="IJO54" s="467"/>
      <c r="IJP54" s="467"/>
      <c r="IJQ54" s="467"/>
      <c r="IJR54" s="467"/>
      <c r="IJS54" s="467"/>
      <c r="IJT54" s="467"/>
      <c r="IJU54" s="467"/>
      <c r="IJV54" s="467"/>
      <c r="IJW54" s="467"/>
      <c r="IJX54" s="467"/>
      <c r="IJY54" s="467"/>
      <c r="IJZ54" s="467"/>
      <c r="IKA54" s="467"/>
      <c r="IKB54" s="467"/>
      <c r="IKC54" s="467"/>
      <c r="IKD54" s="467"/>
      <c r="IKE54" s="467"/>
      <c r="IKF54" s="467"/>
      <c r="IKG54" s="467"/>
      <c r="IKH54" s="467"/>
      <c r="IKI54" s="467"/>
      <c r="IKJ54" s="467"/>
      <c r="IKK54" s="467"/>
      <c r="IKL54" s="467"/>
      <c r="IKM54" s="467"/>
      <c r="IKN54" s="467"/>
      <c r="IKO54" s="467"/>
      <c r="IKP54" s="467"/>
      <c r="IKQ54" s="467"/>
      <c r="IKR54" s="467"/>
      <c r="IKS54" s="467"/>
      <c r="IKT54" s="467"/>
      <c r="IKU54" s="467"/>
      <c r="IKV54" s="467"/>
      <c r="IKW54" s="467"/>
      <c r="IKX54" s="467"/>
      <c r="IKY54" s="467"/>
      <c r="IKZ54" s="467"/>
      <c r="ILA54" s="467"/>
      <c r="ILB54" s="467"/>
      <c r="ILC54" s="467"/>
      <c r="ILD54" s="467"/>
      <c r="ILE54" s="467"/>
      <c r="ILF54" s="467"/>
      <c r="ILG54" s="467"/>
      <c r="ILH54" s="467"/>
      <c r="ILI54" s="467"/>
      <c r="ILJ54" s="467"/>
      <c r="ILK54" s="467"/>
      <c r="ILL54" s="467"/>
      <c r="ILM54" s="467"/>
      <c r="ILN54" s="467"/>
      <c r="ILO54" s="467"/>
      <c r="ILP54" s="467"/>
      <c r="ILQ54" s="467"/>
      <c r="ILR54" s="467"/>
      <c r="ILS54" s="467"/>
      <c r="ILT54" s="467"/>
      <c r="ILU54" s="467"/>
      <c r="ILV54" s="467"/>
      <c r="ILW54" s="467"/>
      <c r="ILX54" s="467"/>
      <c r="ILY54" s="467"/>
      <c r="ILZ54" s="467"/>
      <c r="IMA54" s="467"/>
      <c r="IMB54" s="467"/>
      <c r="IMC54" s="467"/>
      <c r="IMD54" s="467"/>
      <c r="IME54" s="467"/>
      <c r="IMF54" s="467"/>
      <c r="IMG54" s="467"/>
      <c r="IMH54" s="467"/>
      <c r="IMI54" s="467"/>
      <c r="IMJ54" s="467"/>
      <c r="IMK54" s="467"/>
      <c r="IML54" s="467"/>
      <c r="IMM54" s="467"/>
      <c r="IMN54" s="467"/>
      <c r="IMO54" s="467"/>
      <c r="IMP54" s="467"/>
      <c r="IMQ54" s="467"/>
      <c r="IMR54" s="467"/>
      <c r="IMS54" s="467"/>
      <c r="IMT54" s="467"/>
      <c r="IMU54" s="467"/>
      <c r="IMV54" s="467"/>
      <c r="IMW54" s="467"/>
      <c r="IMX54" s="467"/>
      <c r="IMY54" s="467"/>
      <c r="IMZ54" s="467"/>
      <c r="INA54" s="467"/>
      <c r="INB54" s="467"/>
      <c r="INC54" s="467"/>
      <c r="IND54" s="467"/>
      <c r="INE54" s="467"/>
      <c r="INF54" s="467"/>
      <c r="ING54" s="467"/>
      <c r="INH54" s="467"/>
      <c r="INI54" s="467"/>
      <c r="INJ54" s="467"/>
      <c r="INK54" s="467"/>
      <c r="INL54" s="467"/>
      <c r="INM54" s="467"/>
      <c r="INN54" s="467"/>
      <c r="INO54" s="467"/>
      <c r="INP54" s="467"/>
      <c r="INQ54" s="467"/>
      <c r="INR54" s="467"/>
      <c r="INS54" s="467"/>
      <c r="INT54" s="467"/>
      <c r="INU54" s="467"/>
      <c r="INV54" s="467"/>
      <c r="INW54" s="467"/>
      <c r="INX54" s="467"/>
      <c r="INY54" s="467"/>
      <c r="INZ54" s="467"/>
      <c r="IOA54" s="467"/>
      <c r="IOB54" s="467"/>
      <c r="IOC54" s="467"/>
      <c r="IOD54" s="467"/>
      <c r="IOE54" s="467"/>
      <c r="IOF54" s="467"/>
      <c r="IOG54" s="467"/>
      <c r="IOH54" s="467"/>
      <c r="IOI54" s="467"/>
      <c r="IOJ54" s="467"/>
      <c r="IOK54" s="467"/>
      <c r="IOL54" s="467"/>
      <c r="IOM54" s="467"/>
      <c r="ION54" s="467"/>
      <c r="IOO54" s="467"/>
      <c r="IOP54" s="467"/>
      <c r="IOQ54" s="467"/>
      <c r="IOR54" s="467"/>
      <c r="IOS54" s="467"/>
      <c r="IOT54" s="467"/>
      <c r="IOU54" s="467"/>
      <c r="IOV54" s="467"/>
      <c r="IOW54" s="467"/>
      <c r="IOX54" s="467"/>
      <c r="IOY54" s="467"/>
      <c r="IOZ54" s="467"/>
      <c r="IPA54" s="467"/>
      <c r="IPB54" s="467"/>
      <c r="IPC54" s="467"/>
      <c r="IPD54" s="467"/>
      <c r="IPE54" s="467"/>
      <c r="IPF54" s="467"/>
      <c r="IPG54" s="467"/>
      <c r="IPH54" s="467"/>
      <c r="IPI54" s="467"/>
      <c r="IPJ54" s="467"/>
      <c r="IPK54" s="467"/>
      <c r="IPL54" s="467"/>
      <c r="IPM54" s="467"/>
      <c r="IPN54" s="467"/>
      <c r="IPO54" s="467"/>
      <c r="IPP54" s="467"/>
      <c r="IPQ54" s="467"/>
      <c r="IPR54" s="467"/>
      <c r="IPS54" s="467"/>
      <c r="IPT54" s="467"/>
      <c r="IPU54" s="467"/>
      <c r="IPV54" s="467"/>
      <c r="IPW54" s="467"/>
      <c r="IPX54" s="467"/>
      <c r="IPY54" s="467"/>
      <c r="IPZ54" s="467"/>
      <c r="IQA54" s="467"/>
      <c r="IQB54" s="467"/>
      <c r="IQC54" s="467"/>
      <c r="IQD54" s="467"/>
      <c r="IQE54" s="467"/>
      <c r="IQF54" s="467"/>
      <c r="IQG54" s="467"/>
      <c r="IQH54" s="467"/>
      <c r="IQI54" s="467"/>
      <c r="IQJ54" s="467"/>
      <c r="IQK54" s="467"/>
      <c r="IQL54" s="467"/>
      <c r="IQM54" s="467"/>
      <c r="IQN54" s="467"/>
      <c r="IQO54" s="467"/>
      <c r="IQP54" s="467"/>
      <c r="IQQ54" s="467"/>
      <c r="IQR54" s="467"/>
      <c r="IQS54" s="467"/>
      <c r="IQT54" s="467"/>
      <c r="IQU54" s="467"/>
      <c r="IQV54" s="467"/>
      <c r="IQW54" s="467"/>
      <c r="IQX54" s="467"/>
      <c r="IQY54" s="467"/>
      <c r="IQZ54" s="467"/>
      <c r="IRA54" s="467"/>
      <c r="IRB54" s="467"/>
      <c r="IRC54" s="467"/>
      <c r="IRD54" s="467"/>
      <c r="IRE54" s="467"/>
      <c r="IRF54" s="467"/>
      <c r="IRG54" s="467"/>
      <c r="IRH54" s="467"/>
      <c r="IRI54" s="467"/>
      <c r="IRJ54" s="467"/>
      <c r="IRK54" s="467"/>
      <c r="IRL54" s="467"/>
      <c r="IRM54" s="467"/>
      <c r="IRN54" s="467"/>
      <c r="IRO54" s="467"/>
      <c r="IRP54" s="467"/>
      <c r="IRQ54" s="467"/>
      <c r="IRR54" s="467"/>
      <c r="IRS54" s="467"/>
      <c r="IRT54" s="467"/>
      <c r="IRU54" s="467"/>
      <c r="IRV54" s="467"/>
      <c r="IRW54" s="467"/>
      <c r="IRX54" s="467"/>
      <c r="IRY54" s="467"/>
      <c r="IRZ54" s="467"/>
      <c r="ISA54" s="467"/>
      <c r="ISB54" s="467"/>
      <c r="ISC54" s="467"/>
      <c r="ISD54" s="467"/>
      <c r="ISE54" s="467"/>
      <c r="ISF54" s="467"/>
      <c r="ISG54" s="467"/>
      <c r="ISH54" s="467"/>
      <c r="ISI54" s="467"/>
      <c r="ISJ54" s="467"/>
      <c r="ISK54" s="467"/>
      <c r="ISL54" s="467"/>
      <c r="ISM54" s="467"/>
      <c r="ISN54" s="467"/>
      <c r="ISO54" s="467"/>
      <c r="ISP54" s="467"/>
      <c r="ISQ54" s="467"/>
      <c r="ISR54" s="467"/>
      <c r="ISS54" s="467"/>
      <c r="IST54" s="467"/>
      <c r="ISU54" s="467"/>
      <c r="ISV54" s="467"/>
      <c r="ISW54" s="467"/>
      <c r="ISX54" s="467"/>
      <c r="ISY54" s="467"/>
      <c r="ISZ54" s="467"/>
      <c r="ITA54" s="467"/>
      <c r="ITB54" s="467"/>
      <c r="ITC54" s="467"/>
      <c r="ITD54" s="467"/>
      <c r="ITE54" s="467"/>
      <c r="ITF54" s="467"/>
      <c r="ITG54" s="467"/>
      <c r="ITH54" s="467"/>
      <c r="ITI54" s="467"/>
      <c r="ITJ54" s="467"/>
      <c r="ITK54" s="467"/>
      <c r="ITL54" s="467"/>
      <c r="ITM54" s="467"/>
      <c r="ITN54" s="467"/>
      <c r="ITO54" s="467"/>
      <c r="ITP54" s="467"/>
      <c r="ITQ54" s="467"/>
      <c r="ITR54" s="467"/>
      <c r="ITS54" s="467"/>
      <c r="ITT54" s="467"/>
      <c r="ITU54" s="467"/>
      <c r="ITV54" s="467"/>
      <c r="ITW54" s="467"/>
      <c r="ITX54" s="467"/>
      <c r="ITY54" s="467"/>
      <c r="ITZ54" s="467"/>
      <c r="IUA54" s="467"/>
      <c r="IUB54" s="467"/>
      <c r="IUC54" s="467"/>
      <c r="IUD54" s="467"/>
      <c r="IUE54" s="467"/>
      <c r="IUF54" s="467"/>
      <c r="IUG54" s="467"/>
      <c r="IUH54" s="467"/>
      <c r="IUI54" s="467"/>
      <c r="IUJ54" s="467"/>
      <c r="IUK54" s="467"/>
      <c r="IUL54" s="467"/>
      <c r="IUM54" s="467"/>
      <c r="IUN54" s="467"/>
      <c r="IUO54" s="467"/>
      <c r="IUP54" s="467"/>
      <c r="IUQ54" s="467"/>
      <c r="IUR54" s="467"/>
      <c r="IUS54" s="467"/>
      <c r="IUT54" s="467"/>
      <c r="IUU54" s="467"/>
      <c r="IUV54" s="467"/>
      <c r="IUW54" s="467"/>
      <c r="IUX54" s="467"/>
      <c r="IUY54" s="467"/>
      <c r="IUZ54" s="467"/>
      <c r="IVA54" s="467"/>
      <c r="IVB54" s="467"/>
      <c r="IVC54" s="467"/>
      <c r="IVD54" s="467"/>
      <c r="IVE54" s="467"/>
      <c r="IVF54" s="467"/>
      <c r="IVG54" s="467"/>
      <c r="IVH54" s="467"/>
      <c r="IVI54" s="467"/>
      <c r="IVJ54" s="467"/>
      <c r="IVK54" s="467"/>
      <c r="IVL54" s="467"/>
      <c r="IVM54" s="467"/>
      <c r="IVN54" s="467"/>
      <c r="IVO54" s="467"/>
      <c r="IVP54" s="467"/>
      <c r="IVQ54" s="467"/>
      <c r="IVR54" s="467"/>
      <c r="IVS54" s="467"/>
      <c r="IVT54" s="467"/>
      <c r="IVU54" s="467"/>
      <c r="IVV54" s="467"/>
      <c r="IVW54" s="467"/>
      <c r="IVX54" s="467"/>
      <c r="IVY54" s="467"/>
      <c r="IVZ54" s="467"/>
      <c r="IWA54" s="467"/>
      <c r="IWB54" s="467"/>
      <c r="IWC54" s="467"/>
      <c r="IWD54" s="467"/>
      <c r="IWE54" s="467"/>
      <c r="IWF54" s="467"/>
      <c r="IWG54" s="467"/>
      <c r="IWH54" s="467"/>
      <c r="IWI54" s="467"/>
      <c r="IWJ54" s="467"/>
      <c r="IWK54" s="467"/>
      <c r="IWL54" s="467"/>
      <c r="IWM54" s="467"/>
      <c r="IWN54" s="467"/>
      <c r="IWO54" s="467"/>
      <c r="IWP54" s="467"/>
      <c r="IWQ54" s="467"/>
      <c r="IWR54" s="467"/>
      <c r="IWS54" s="467"/>
      <c r="IWT54" s="467"/>
      <c r="IWU54" s="467"/>
      <c r="IWV54" s="467"/>
      <c r="IWW54" s="467"/>
      <c r="IWX54" s="467"/>
      <c r="IWY54" s="467"/>
      <c r="IWZ54" s="467"/>
      <c r="IXA54" s="467"/>
      <c r="IXB54" s="467"/>
      <c r="IXC54" s="467"/>
      <c r="IXD54" s="467"/>
      <c r="IXE54" s="467"/>
      <c r="IXF54" s="467"/>
      <c r="IXG54" s="467"/>
      <c r="IXH54" s="467"/>
      <c r="IXI54" s="467"/>
      <c r="IXJ54" s="467"/>
      <c r="IXK54" s="467"/>
      <c r="IXL54" s="467"/>
      <c r="IXM54" s="467"/>
      <c r="IXN54" s="467"/>
      <c r="IXO54" s="467"/>
      <c r="IXP54" s="467"/>
      <c r="IXQ54" s="467"/>
      <c r="IXR54" s="467"/>
      <c r="IXS54" s="467"/>
      <c r="IXT54" s="467"/>
      <c r="IXU54" s="467"/>
      <c r="IXV54" s="467"/>
      <c r="IXW54" s="467"/>
      <c r="IXX54" s="467"/>
      <c r="IXY54" s="467"/>
      <c r="IXZ54" s="467"/>
      <c r="IYA54" s="467"/>
      <c r="IYB54" s="467"/>
      <c r="IYC54" s="467"/>
      <c r="IYD54" s="467"/>
      <c r="IYE54" s="467"/>
      <c r="IYF54" s="467"/>
      <c r="IYG54" s="467"/>
      <c r="IYH54" s="467"/>
      <c r="IYI54" s="467"/>
      <c r="IYJ54" s="467"/>
      <c r="IYK54" s="467"/>
      <c r="IYL54" s="467"/>
      <c r="IYM54" s="467"/>
      <c r="IYN54" s="467"/>
      <c r="IYO54" s="467"/>
      <c r="IYP54" s="467"/>
      <c r="IYQ54" s="467"/>
      <c r="IYR54" s="467"/>
      <c r="IYS54" s="467"/>
      <c r="IYT54" s="467"/>
      <c r="IYU54" s="467"/>
      <c r="IYV54" s="467"/>
      <c r="IYW54" s="467"/>
      <c r="IYX54" s="467"/>
      <c r="IYY54" s="467"/>
      <c r="IYZ54" s="467"/>
      <c r="IZA54" s="467"/>
      <c r="IZB54" s="467"/>
      <c r="IZC54" s="467"/>
      <c r="IZD54" s="467"/>
      <c r="IZE54" s="467"/>
      <c r="IZF54" s="467"/>
      <c r="IZG54" s="467"/>
      <c r="IZH54" s="467"/>
      <c r="IZI54" s="467"/>
      <c r="IZJ54" s="467"/>
      <c r="IZK54" s="467"/>
      <c r="IZL54" s="467"/>
      <c r="IZM54" s="467"/>
      <c r="IZN54" s="467"/>
      <c r="IZO54" s="467"/>
      <c r="IZP54" s="467"/>
      <c r="IZQ54" s="467"/>
      <c r="IZR54" s="467"/>
      <c r="IZS54" s="467"/>
      <c r="IZT54" s="467"/>
      <c r="IZU54" s="467"/>
      <c r="IZV54" s="467"/>
      <c r="IZW54" s="467"/>
      <c r="IZX54" s="467"/>
      <c r="IZY54" s="467"/>
      <c r="IZZ54" s="467"/>
      <c r="JAA54" s="467"/>
      <c r="JAB54" s="467"/>
      <c r="JAC54" s="467"/>
      <c r="JAD54" s="467"/>
      <c r="JAE54" s="467"/>
      <c r="JAF54" s="467"/>
      <c r="JAG54" s="467"/>
      <c r="JAH54" s="467"/>
      <c r="JAI54" s="467"/>
      <c r="JAJ54" s="467"/>
      <c r="JAK54" s="467"/>
      <c r="JAL54" s="467"/>
      <c r="JAM54" s="467"/>
      <c r="JAN54" s="467"/>
      <c r="JAO54" s="467"/>
      <c r="JAP54" s="467"/>
      <c r="JAQ54" s="467"/>
      <c r="JAR54" s="467"/>
      <c r="JAS54" s="467"/>
      <c r="JAT54" s="467"/>
      <c r="JAU54" s="467"/>
      <c r="JAV54" s="467"/>
      <c r="JAW54" s="467"/>
      <c r="JAX54" s="467"/>
      <c r="JAY54" s="467"/>
      <c r="JAZ54" s="467"/>
      <c r="JBA54" s="467"/>
      <c r="JBB54" s="467"/>
      <c r="JBC54" s="467"/>
      <c r="JBD54" s="467"/>
      <c r="JBE54" s="467"/>
      <c r="JBF54" s="467"/>
      <c r="JBG54" s="467"/>
      <c r="JBH54" s="467"/>
      <c r="JBI54" s="467"/>
      <c r="JBJ54" s="467"/>
      <c r="JBK54" s="467"/>
      <c r="JBL54" s="467"/>
      <c r="JBM54" s="467"/>
      <c r="JBN54" s="467"/>
      <c r="JBO54" s="467"/>
      <c r="JBP54" s="467"/>
      <c r="JBQ54" s="467"/>
      <c r="JBR54" s="467"/>
      <c r="JBS54" s="467"/>
      <c r="JBT54" s="467"/>
      <c r="JBU54" s="467"/>
      <c r="JBV54" s="467"/>
      <c r="JBW54" s="467"/>
      <c r="JBX54" s="467"/>
      <c r="JBY54" s="467"/>
      <c r="JBZ54" s="467"/>
      <c r="JCA54" s="467"/>
      <c r="JCB54" s="467"/>
      <c r="JCC54" s="467"/>
      <c r="JCD54" s="467"/>
      <c r="JCE54" s="467"/>
      <c r="JCF54" s="467"/>
      <c r="JCG54" s="467"/>
      <c r="JCH54" s="467"/>
      <c r="JCI54" s="467"/>
      <c r="JCJ54" s="467"/>
      <c r="JCK54" s="467"/>
      <c r="JCL54" s="467"/>
      <c r="JCM54" s="467"/>
      <c r="JCN54" s="467"/>
      <c r="JCO54" s="467"/>
      <c r="JCP54" s="467"/>
      <c r="JCQ54" s="467"/>
      <c r="JCR54" s="467"/>
      <c r="JCS54" s="467"/>
      <c r="JCT54" s="467"/>
      <c r="JCU54" s="467"/>
      <c r="JCV54" s="467"/>
      <c r="JCW54" s="467"/>
      <c r="JCX54" s="467"/>
      <c r="JCY54" s="467"/>
      <c r="JCZ54" s="467"/>
      <c r="JDA54" s="467"/>
      <c r="JDB54" s="467"/>
      <c r="JDC54" s="467"/>
      <c r="JDD54" s="467"/>
      <c r="JDE54" s="467"/>
      <c r="JDF54" s="467"/>
      <c r="JDG54" s="467"/>
      <c r="JDH54" s="467"/>
      <c r="JDI54" s="467"/>
      <c r="JDJ54" s="467"/>
      <c r="JDK54" s="467"/>
      <c r="JDL54" s="467"/>
      <c r="JDM54" s="467"/>
      <c r="JDN54" s="467"/>
      <c r="JDO54" s="467"/>
      <c r="JDP54" s="467"/>
      <c r="JDQ54" s="467"/>
      <c r="JDR54" s="467"/>
      <c r="JDS54" s="467"/>
      <c r="JDT54" s="467"/>
      <c r="JDU54" s="467"/>
      <c r="JDV54" s="467"/>
      <c r="JDW54" s="467"/>
      <c r="JDX54" s="467"/>
      <c r="JDY54" s="467"/>
      <c r="JDZ54" s="467"/>
      <c r="JEA54" s="467"/>
      <c r="JEB54" s="467"/>
      <c r="JEC54" s="467"/>
      <c r="JED54" s="467"/>
      <c r="JEE54" s="467"/>
      <c r="JEF54" s="467"/>
      <c r="JEG54" s="467"/>
      <c r="JEH54" s="467"/>
      <c r="JEI54" s="467"/>
      <c r="JEJ54" s="467"/>
      <c r="JEK54" s="467"/>
      <c r="JEL54" s="467"/>
      <c r="JEM54" s="467"/>
      <c r="JEN54" s="467"/>
      <c r="JEO54" s="467"/>
      <c r="JEP54" s="467"/>
      <c r="JEQ54" s="467"/>
      <c r="JER54" s="467"/>
      <c r="JES54" s="467"/>
      <c r="JET54" s="467"/>
      <c r="JEU54" s="467"/>
      <c r="JEV54" s="467"/>
      <c r="JEW54" s="467"/>
      <c r="JEX54" s="467"/>
      <c r="JEY54" s="467"/>
      <c r="JEZ54" s="467"/>
      <c r="JFA54" s="467"/>
      <c r="JFB54" s="467"/>
      <c r="JFC54" s="467"/>
      <c r="JFD54" s="467"/>
      <c r="JFE54" s="467"/>
      <c r="JFF54" s="467"/>
      <c r="JFG54" s="467"/>
      <c r="JFH54" s="467"/>
      <c r="JFI54" s="467"/>
      <c r="JFJ54" s="467"/>
      <c r="JFK54" s="467"/>
      <c r="JFL54" s="467"/>
      <c r="JFM54" s="467"/>
      <c r="JFN54" s="467"/>
      <c r="JFO54" s="467"/>
      <c r="JFP54" s="467"/>
      <c r="JFQ54" s="467"/>
      <c r="JFR54" s="467"/>
      <c r="JFS54" s="467"/>
      <c r="JFT54" s="467"/>
      <c r="JFU54" s="467"/>
      <c r="JFV54" s="467"/>
      <c r="JFW54" s="467"/>
      <c r="JFX54" s="467"/>
      <c r="JFY54" s="467"/>
      <c r="JFZ54" s="467"/>
      <c r="JGA54" s="467"/>
      <c r="JGB54" s="467"/>
      <c r="JGC54" s="467"/>
      <c r="JGD54" s="467"/>
      <c r="JGE54" s="467"/>
      <c r="JGF54" s="467"/>
      <c r="JGG54" s="467"/>
      <c r="JGH54" s="467"/>
      <c r="JGI54" s="467"/>
      <c r="JGJ54" s="467"/>
      <c r="JGK54" s="467"/>
      <c r="JGL54" s="467"/>
      <c r="JGM54" s="467"/>
      <c r="JGN54" s="467"/>
      <c r="JGO54" s="467"/>
      <c r="JGP54" s="467"/>
      <c r="JGQ54" s="467"/>
      <c r="JGR54" s="467"/>
      <c r="JGS54" s="467"/>
      <c r="JGT54" s="467"/>
      <c r="JGU54" s="467"/>
      <c r="JGV54" s="467"/>
      <c r="JGW54" s="467"/>
      <c r="JGX54" s="467"/>
      <c r="JGY54" s="467"/>
      <c r="JGZ54" s="467"/>
      <c r="JHA54" s="467"/>
      <c r="JHB54" s="467"/>
      <c r="JHC54" s="467"/>
      <c r="JHD54" s="467"/>
      <c r="JHE54" s="467"/>
      <c r="JHF54" s="467"/>
      <c r="JHG54" s="467"/>
      <c r="JHH54" s="467"/>
      <c r="JHI54" s="467"/>
      <c r="JHJ54" s="467"/>
      <c r="JHK54" s="467"/>
      <c r="JHL54" s="467"/>
      <c r="JHM54" s="467"/>
      <c r="JHN54" s="467"/>
      <c r="JHO54" s="467"/>
      <c r="JHP54" s="467"/>
      <c r="JHQ54" s="467"/>
      <c r="JHR54" s="467"/>
      <c r="JHS54" s="467"/>
      <c r="JHT54" s="467"/>
      <c r="JHU54" s="467"/>
      <c r="JHV54" s="467"/>
      <c r="JHW54" s="467"/>
      <c r="JHX54" s="467"/>
      <c r="JHY54" s="467"/>
      <c r="JHZ54" s="467"/>
      <c r="JIA54" s="467"/>
      <c r="JIB54" s="467"/>
      <c r="JIC54" s="467"/>
      <c r="JID54" s="467"/>
      <c r="JIE54" s="467"/>
      <c r="JIF54" s="467"/>
      <c r="JIG54" s="467"/>
      <c r="JIH54" s="467"/>
      <c r="JII54" s="467"/>
      <c r="JIJ54" s="467"/>
      <c r="JIK54" s="467"/>
      <c r="JIL54" s="467"/>
      <c r="JIM54" s="467"/>
      <c r="JIN54" s="467"/>
      <c r="JIO54" s="467"/>
      <c r="JIP54" s="467"/>
      <c r="JIQ54" s="467"/>
      <c r="JIR54" s="467"/>
      <c r="JIS54" s="467"/>
      <c r="JIT54" s="467"/>
      <c r="JIU54" s="467"/>
      <c r="JIV54" s="467"/>
      <c r="JIW54" s="467"/>
      <c r="JIX54" s="467"/>
      <c r="JIY54" s="467"/>
      <c r="JIZ54" s="467"/>
      <c r="JJA54" s="467"/>
      <c r="JJB54" s="467"/>
      <c r="JJC54" s="467"/>
      <c r="JJD54" s="467"/>
      <c r="JJE54" s="467"/>
      <c r="JJF54" s="467"/>
      <c r="JJG54" s="467"/>
      <c r="JJH54" s="467"/>
      <c r="JJI54" s="467"/>
      <c r="JJJ54" s="467"/>
      <c r="JJK54" s="467"/>
      <c r="JJL54" s="467"/>
      <c r="JJM54" s="467"/>
      <c r="JJN54" s="467"/>
      <c r="JJO54" s="467"/>
      <c r="JJP54" s="467"/>
      <c r="JJQ54" s="467"/>
      <c r="JJR54" s="467"/>
      <c r="JJS54" s="467"/>
      <c r="JJT54" s="467"/>
      <c r="JJU54" s="467"/>
      <c r="JJV54" s="467"/>
      <c r="JJW54" s="467"/>
      <c r="JJX54" s="467"/>
      <c r="JJY54" s="467"/>
      <c r="JJZ54" s="467"/>
      <c r="JKA54" s="467"/>
      <c r="JKB54" s="467"/>
      <c r="JKC54" s="467"/>
      <c r="JKD54" s="467"/>
      <c r="JKE54" s="467"/>
      <c r="JKF54" s="467"/>
      <c r="JKG54" s="467"/>
      <c r="JKH54" s="467"/>
      <c r="JKI54" s="467"/>
      <c r="JKJ54" s="467"/>
      <c r="JKK54" s="467"/>
      <c r="JKL54" s="467"/>
      <c r="JKM54" s="467"/>
      <c r="JKN54" s="467"/>
      <c r="JKO54" s="467"/>
      <c r="JKP54" s="467"/>
      <c r="JKQ54" s="467"/>
      <c r="JKR54" s="467"/>
      <c r="JKS54" s="467"/>
      <c r="JKT54" s="467"/>
      <c r="JKU54" s="467"/>
      <c r="JKV54" s="467"/>
      <c r="JKW54" s="467"/>
      <c r="JKX54" s="467"/>
      <c r="JKY54" s="467"/>
      <c r="JKZ54" s="467"/>
      <c r="JLA54" s="467"/>
      <c r="JLB54" s="467"/>
      <c r="JLC54" s="467"/>
      <c r="JLD54" s="467"/>
      <c r="JLE54" s="467"/>
      <c r="JLF54" s="467"/>
      <c r="JLG54" s="467"/>
      <c r="JLH54" s="467"/>
      <c r="JLI54" s="467"/>
      <c r="JLJ54" s="467"/>
      <c r="JLK54" s="467"/>
      <c r="JLL54" s="467"/>
      <c r="JLM54" s="467"/>
      <c r="JLN54" s="467"/>
      <c r="JLO54" s="467"/>
      <c r="JLP54" s="467"/>
      <c r="JLQ54" s="467"/>
      <c r="JLR54" s="467"/>
      <c r="JLS54" s="467"/>
      <c r="JLT54" s="467"/>
      <c r="JLU54" s="467"/>
      <c r="JLV54" s="467"/>
      <c r="JLW54" s="467"/>
      <c r="JLX54" s="467"/>
      <c r="JLY54" s="467"/>
      <c r="JLZ54" s="467"/>
      <c r="JMA54" s="467"/>
      <c r="JMB54" s="467"/>
      <c r="JMC54" s="467"/>
      <c r="JMD54" s="467"/>
      <c r="JME54" s="467"/>
      <c r="JMF54" s="467"/>
      <c r="JMG54" s="467"/>
      <c r="JMH54" s="467"/>
      <c r="JMI54" s="467"/>
      <c r="JMJ54" s="467"/>
      <c r="JMK54" s="467"/>
      <c r="JML54" s="467"/>
      <c r="JMM54" s="467"/>
      <c r="JMN54" s="467"/>
      <c r="JMO54" s="467"/>
      <c r="JMP54" s="467"/>
      <c r="JMQ54" s="467"/>
      <c r="JMR54" s="467"/>
      <c r="JMS54" s="467"/>
      <c r="JMT54" s="467"/>
      <c r="JMU54" s="467"/>
      <c r="JMV54" s="467"/>
      <c r="JMW54" s="467"/>
      <c r="JMX54" s="467"/>
      <c r="JMY54" s="467"/>
      <c r="JMZ54" s="467"/>
      <c r="JNA54" s="467"/>
      <c r="JNB54" s="467"/>
      <c r="JNC54" s="467"/>
      <c r="JND54" s="467"/>
      <c r="JNE54" s="467"/>
      <c r="JNF54" s="467"/>
      <c r="JNG54" s="467"/>
      <c r="JNH54" s="467"/>
      <c r="JNI54" s="467"/>
      <c r="JNJ54" s="467"/>
      <c r="JNK54" s="467"/>
      <c r="JNL54" s="467"/>
      <c r="JNM54" s="467"/>
      <c r="JNN54" s="467"/>
      <c r="JNO54" s="467"/>
      <c r="JNP54" s="467"/>
      <c r="JNQ54" s="467"/>
      <c r="JNR54" s="467"/>
      <c r="JNS54" s="467"/>
      <c r="JNT54" s="467"/>
      <c r="JNU54" s="467"/>
      <c r="JNV54" s="467"/>
      <c r="JNW54" s="467"/>
      <c r="JNX54" s="467"/>
      <c r="JNY54" s="467"/>
      <c r="JNZ54" s="467"/>
      <c r="JOA54" s="467"/>
      <c r="JOB54" s="467"/>
      <c r="JOC54" s="467"/>
      <c r="JOD54" s="467"/>
      <c r="JOE54" s="467"/>
      <c r="JOF54" s="467"/>
      <c r="JOG54" s="467"/>
      <c r="JOH54" s="467"/>
      <c r="JOI54" s="467"/>
      <c r="JOJ54" s="467"/>
      <c r="JOK54" s="467"/>
      <c r="JOL54" s="467"/>
      <c r="JOM54" s="467"/>
      <c r="JON54" s="467"/>
      <c r="JOO54" s="467"/>
      <c r="JOP54" s="467"/>
      <c r="JOQ54" s="467"/>
      <c r="JOR54" s="467"/>
      <c r="JOS54" s="467"/>
      <c r="JOT54" s="467"/>
      <c r="JOU54" s="467"/>
      <c r="JOV54" s="467"/>
      <c r="JOW54" s="467"/>
      <c r="JOX54" s="467"/>
      <c r="JOY54" s="467"/>
      <c r="JOZ54" s="467"/>
      <c r="JPA54" s="467"/>
      <c r="JPB54" s="467"/>
      <c r="JPC54" s="467"/>
      <c r="JPD54" s="467"/>
      <c r="JPE54" s="467"/>
      <c r="JPF54" s="467"/>
      <c r="JPG54" s="467"/>
      <c r="JPH54" s="467"/>
      <c r="JPI54" s="467"/>
      <c r="JPJ54" s="467"/>
      <c r="JPK54" s="467"/>
      <c r="JPL54" s="467"/>
      <c r="JPM54" s="467"/>
      <c r="JPN54" s="467"/>
      <c r="JPO54" s="467"/>
      <c r="JPP54" s="467"/>
      <c r="JPQ54" s="467"/>
      <c r="JPR54" s="467"/>
      <c r="JPS54" s="467"/>
      <c r="JPT54" s="467"/>
      <c r="JPU54" s="467"/>
      <c r="JPV54" s="467"/>
      <c r="JPW54" s="467"/>
      <c r="JPX54" s="467"/>
      <c r="JPY54" s="467"/>
      <c r="JPZ54" s="467"/>
      <c r="JQA54" s="467"/>
      <c r="JQB54" s="467"/>
      <c r="JQC54" s="467"/>
      <c r="JQD54" s="467"/>
      <c r="JQE54" s="467"/>
      <c r="JQF54" s="467"/>
      <c r="JQG54" s="467"/>
      <c r="JQH54" s="467"/>
      <c r="JQI54" s="467"/>
      <c r="JQJ54" s="467"/>
      <c r="JQK54" s="467"/>
      <c r="JQL54" s="467"/>
      <c r="JQM54" s="467"/>
      <c r="JQN54" s="467"/>
      <c r="JQO54" s="467"/>
      <c r="JQP54" s="467"/>
      <c r="JQQ54" s="467"/>
      <c r="JQR54" s="467"/>
      <c r="JQS54" s="467"/>
      <c r="JQT54" s="467"/>
      <c r="JQU54" s="467"/>
      <c r="JQV54" s="467"/>
      <c r="JQW54" s="467"/>
      <c r="JQX54" s="467"/>
      <c r="JQY54" s="467"/>
      <c r="JQZ54" s="467"/>
      <c r="JRA54" s="467"/>
      <c r="JRB54" s="467"/>
      <c r="JRC54" s="467"/>
      <c r="JRD54" s="467"/>
      <c r="JRE54" s="467"/>
      <c r="JRF54" s="467"/>
      <c r="JRG54" s="467"/>
      <c r="JRH54" s="467"/>
      <c r="JRI54" s="467"/>
      <c r="JRJ54" s="467"/>
      <c r="JRK54" s="467"/>
      <c r="JRL54" s="467"/>
      <c r="JRM54" s="467"/>
      <c r="JRN54" s="467"/>
      <c r="JRO54" s="467"/>
      <c r="JRP54" s="467"/>
      <c r="JRQ54" s="467"/>
      <c r="JRR54" s="467"/>
      <c r="JRS54" s="467"/>
      <c r="JRT54" s="467"/>
      <c r="JRU54" s="467"/>
      <c r="JRV54" s="467"/>
      <c r="JRW54" s="467"/>
      <c r="JRX54" s="467"/>
      <c r="JRY54" s="467"/>
      <c r="JRZ54" s="467"/>
      <c r="JSA54" s="467"/>
      <c r="JSB54" s="467"/>
      <c r="JSC54" s="467"/>
      <c r="JSD54" s="467"/>
      <c r="JSE54" s="467"/>
      <c r="JSF54" s="467"/>
      <c r="JSG54" s="467"/>
      <c r="JSH54" s="467"/>
      <c r="JSI54" s="467"/>
      <c r="JSJ54" s="467"/>
      <c r="JSK54" s="467"/>
      <c r="JSL54" s="467"/>
      <c r="JSM54" s="467"/>
      <c r="JSN54" s="467"/>
      <c r="JSO54" s="467"/>
      <c r="JSP54" s="467"/>
      <c r="JSQ54" s="467"/>
      <c r="JSR54" s="467"/>
      <c r="JSS54" s="467"/>
      <c r="JST54" s="467"/>
      <c r="JSU54" s="467"/>
      <c r="JSV54" s="467"/>
      <c r="JSW54" s="467"/>
      <c r="JSX54" s="467"/>
      <c r="JSY54" s="467"/>
      <c r="JSZ54" s="467"/>
      <c r="JTA54" s="467"/>
      <c r="JTB54" s="467"/>
      <c r="JTC54" s="467"/>
      <c r="JTD54" s="467"/>
      <c r="JTE54" s="467"/>
      <c r="JTF54" s="467"/>
      <c r="JTG54" s="467"/>
      <c r="JTH54" s="467"/>
      <c r="JTI54" s="467"/>
      <c r="JTJ54" s="467"/>
      <c r="JTK54" s="467"/>
      <c r="JTL54" s="467"/>
      <c r="JTM54" s="467"/>
      <c r="JTN54" s="467"/>
      <c r="JTO54" s="467"/>
      <c r="JTP54" s="467"/>
      <c r="JTQ54" s="467"/>
      <c r="JTR54" s="467"/>
      <c r="JTS54" s="467"/>
      <c r="JTT54" s="467"/>
      <c r="JTU54" s="467"/>
      <c r="JTV54" s="467"/>
      <c r="JTW54" s="467"/>
      <c r="JTX54" s="467"/>
      <c r="JTY54" s="467"/>
      <c r="JTZ54" s="467"/>
      <c r="JUA54" s="467"/>
      <c r="JUB54" s="467"/>
      <c r="JUC54" s="467"/>
      <c r="JUD54" s="467"/>
      <c r="JUE54" s="467"/>
      <c r="JUF54" s="467"/>
      <c r="JUG54" s="467"/>
      <c r="JUH54" s="467"/>
      <c r="JUI54" s="467"/>
      <c r="JUJ54" s="467"/>
      <c r="JUK54" s="467"/>
      <c r="JUL54" s="467"/>
      <c r="JUM54" s="467"/>
      <c r="JUN54" s="467"/>
      <c r="JUO54" s="467"/>
      <c r="JUP54" s="467"/>
      <c r="JUQ54" s="467"/>
      <c r="JUR54" s="467"/>
      <c r="JUS54" s="467"/>
      <c r="JUT54" s="467"/>
      <c r="JUU54" s="467"/>
      <c r="JUV54" s="467"/>
      <c r="JUW54" s="467"/>
      <c r="JUX54" s="467"/>
      <c r="JUY54" s="467"/>
      <c r="JUZ54" s="467"/>
      <c r="JVA54" s="467"/>
      <c r="JVB54" s="467"/>
      <c r="JVC54" s="467"/>
      <c r="JVD54" s="467"/>
      <c r="JVE54" s="467"/>
      <c r="JVF54" s="467"/>
      <c r="JVG54" s="467"/>
      <c r="JVH54" s="467"/>
      <c r="JVI54" s="467"/>
      <c r="JVJ54" s="467"/>
      <c r="JVK54" s="467"/>
      <c r="JVL54" s="467"/>
      <c r="JVM54" s="467"/>
      <c r="JVN54" s="467"/>
      <c r="JVO54" s="467"/>
      <c r="JVP54" s="467"/>
      <c r="JVQ54" s="467"/>
      <c r="JVR54" s="467"/>
      <c r="JVS54" s="467"/>
      <c r="JVT54" s="467"/>
      <c r="JVU54" s="467"/>
      <c r="JVV54" s="467"/>
      <c r="JVW54" s="467"/>
      <c r="JVX54" s="467"/>
      <c r="JVY54" s="467"/>
      <c r="JVZ54" s="467"/>
      <c r="JWA54" s="467"/>
      <c r="JWB54" s="467"/>
      <c r="JWC54" s="467"/>
      <c r="JWD54" s="467"/>
      <c r="JWE54" s="467"/>
      <c r="JWF54" s="467"/>
      <c r="JWG54" s="467"/>
      <c r="JWH54" s="467"/>
      <c r="JWI54" s="467"/>
      <c r="JWJ54" s="467"/>
      <c r="JWK54" s="467"/>
      <c r="JWL54" s="467"/>
      <c r="JWM54" s="467"/>
      <c r="JWN54" s="467"/>
      <c r="JWO54" s="467"/>
      <c r="JWP54" s="467"/>
      <c r="JWQ54" s="467"/>
      <c r="JWR54" s="467"/>
      <c r="JWS54" s="467"/>
      <c r="JWT54" s="467"/>
      <c r="JWU54" s="467"/>
      <c r="JWV54" s="467"/>
      <c r="JWW54" s="467"/>
      <c r="JWX54" s="467"/>
      <c r="JWY54" s="467"/>
      <c r="JWZ54" s="467"/>
      <c r="JXA54" s="467"/>
      <c r="JXB54" s="467"/>
      <c r="JXC54" s="467"/>
      <c r="JXD54" s="467"/>
      <c r="JXE54" s="467"/>
      <c r="JXF54" s="467"/>
      <c r="JXG54" s="467"/>
      <c r="JXH54" s="467"/>
      <c r="JXI54" s="467"/>
      <c r="JXJ54" s="467"/>
      <c r="JXK54" s="467"/>
      <c r="JXL54" s="467"/>
      <c r="JXM54" s="467"/>
      <c r="JXN54" s="467"/>
      <c r="JXO54" s="467"/>
      <c r="JXP54" s="467"/>
      <c r="JXQ54" s="467"/>
      <c r="JXR54" s="467"/>
      <c r="JXS54" s="467"/>
      <c r="JXT54" s="467"/>
      <c r="JXU54" s="467"/>
      <c r="JXV54" s="467"/>
      <c r="JXW54" s="467"/>
      <c r="JXX54" s="467"/>
      <c r="JXY54" s="467"/>
      <c r="JXZ54" s="467"/>
      <c r="JYA54" s="467"/>
      <c r="JYB54" s="467"/>
      <c r="JYC54" s="467"/>
      <c r="JYD54" s="467"/>
      <c r="JYE54" s="467"/>
      <c r="JYF54" s="467"/>
      <c r="JYG54" s="467"/>
      <c r="JYH54" s="467"/>
      <c r="JYI54" s="467"/>
      <c r="JYJ54" s="467"/>
      <c r="JYK54" s="467"/>
      <c r="JYL54" s="467"/>
      <c r="JYM54" s="467"/>
      <c r="JYN54" s="467"/>
      <c r="JYO54" s="467"/>
      <c r="JYP54" s="467"/>
      <c r="JYQ54" s="467"/>
      <c r="JYR54" s="467"/>
      <c r="JYS54" s="467"/>
      <c r="JYT54" s="467"/>
      <c r="JYU54" s="467"/>
      <c r="JYV54" s="467"/>
      <c r="JYW54" s="467"/>
      <c r="JYX54" s="467"/>
      <c r="JYY54" s="467"/>
      <c r="JYZ54" s="467"/>
      <c r="JZA54" s="467"/>
      <c r="JZB54" s="467"/>
      <c r="JZC54" s="467"/>
      <c r="JZD54" s="467"/>
      <c r="JZE54" s="467"/>
      <c r="JZF54" s="467"/>
      <c r="JZG54" s="467"/>
      <c r="JZH54" s="467"/>
      <c r="JZI54" s="467"/>
      <c r="JZJ54" s="467"/>
      <c r="JZK54" s="467"/>
      <c r="JZL54" s="467"/>
      <c r="JZM54" s="467"/>
      <c r="JZN54" s="467"/>
      <c r="JZO54" s="467"/>
      <c r="JZP54" s="467"/>
      <c r="JZQ54" s="467"/>
      <c r="JZR54" s="467"/>
      <c r="JZS54" s="467"/>
      <c r="JZT54" s="467"/>
      <c r="JZU54" s="467"/>
      <c r="JZV54" s="467"/>
      <c r="JZW54" s="467"/>
      <c r="JZX54" s="467"/>
      <c r="JZY54" s="467"/>
      <c r="JZZ54" s="467"/>
      <c r="KAA54" s="467"/>
      <c r="KAB54" s="467"/>
      <c r="KAC54" s="467"/>
      <c r="KAD54" s="467"/>
      <c r="KAE54" s="467"/>
      <c r="KAF54" s="467"/>
      <c r="KAG54" s="467"/>
      <c r="KAH54" s="467"/>
      <c r="KAI54" s="467"/>
      <c r="KAJ54" s="467"/>
      <c r="KAK54" s="467"/>
      <c r="KAL54" s="467"/>
      <c r="KAM54" s="467"/>
      <c r="KAN54" s="467"/>
      <c r="KAO54" s="467"/>
      <c r="KAP54" s="467"/>
      <c r="KAQ54" s="467"/>
      <c r="KAR54" s="467"/>
      <c r="KAS54" s="467"/>
      <c r="KAT54" s="467"/>
      <c r="KAU54" s="467"/>
      <c r="KAV54" s="467"/>
      <c r="KAW54" s="467"/>
      <c r="KAX54" s="467"/>
      <c r="KAY54" s="467"/>
      <c r="KAZ54" s="467"/>
      <c r="KBA54" s="467"/>
      <c r="KBB54" s="467"/>
      <c r="KBC54" s="467"/>
      <c r="KBD54" s="467"/>
      <c r="KBE54" s="467"/>
      <c r="KBF54" s="467"/>
      <c r="KBG54" s="467"/>
      <c r="KBH54" s="467"/>
      <c r="KBI54" s="467"/>
      <c r="KBJ54" s="467"/>
      <c r="KBK54" s="467"/>
      <c r="KBL54" s="467"/>
      <c r="KBM54" s="467"/>
      <c r="KBN54" s="467"/>
      <c r="KBO54" s="467"/>
      <c r="KBP54" s="467"/>
      <c r="KBQ54" s="467"/>
      <c r="KBR54" s="467"/>
      <c r="KBS54" s="467"/>
      <c r="KBT54" s="467"/>
      <c r="KBU54" s="467"/>
      <c r="KBV54" s="467"/>
      <c r="KBW54" s="467"/>
      <c r="KBX54" s="467"/>
      <c r="KBY54" s="467"/>
      <c r="KBZ54" s="467"/>
      <c r="KCA54" s="467"/>
      <c r="KCB54" s="467"/>
      <c r="KCC54" s="467"/>
      <c r="KCD54" s="467"/>
      <c r="KCE54" s="467"/>
      <c r="KCF54" s="467"/>
      <c r="KCG54" s="467"/>
      <c r="KCH54" s="467"/>
      <c r="KCI54" s="467"/>
      <c r="KCJ54" s="467"/>
      <c r="KCK54" s="467"/>
      <c r="KCL54" s="467"/>
      <c r="KCM54" s="467"/>
      <c r="KCN54" s="467"/>
      <c r="KCO54" s="467"/>
      <c r="KCP54" s="467"/>
      <c r="KCQ54" s="467"/>
      <c r="KCR54" s="467"/>
      <c r="KCS54" s="467"/>
      <c r="KCT54" s="467"/>
      <c r="KCU54" s="467"/>
      <c r="KCV54" s="467"/>
      <c r="KCW54" s="467"/>
      <c r="KCX54" s="467"/>
      <c r="KCY54" s="467"/>
      <c r="KCZ54" s="467"/>
      <c r="KDA54" s="467"/>
      <c r="KDB54" s="467"/>
      <c r="KDC54" s="467"/>
      <c r="KDD54" s="467"/>
      <c r="KDE54" s="467"/>
      <c r="KDF54" s="467"/>
      <c r="KDG54" s="467"/>
      <c r="KDH54" s="467"/>
      <c r="KDI54" s="467"/>
      <c r="KDJ54" s="467"/>
      <c r="KDK54" s="467"/>
      <c r="KDL54" s="467"/>
      <c r="KDM54" s="467"/>
      <c r="KDN54" s="467"/>
      <c r="KDO54" s="467"/>
      <c r="KDP54" s="467"/>
      <c r="KDQ54" s="467"/>
      <c r="KDR54" s="467"/>
      <c r="KDS54" s="467"/>
      <c r="KDT54" s="467"/>
      <c r="KDU54" s="467"/>
      <c r="KDV54" s="467"/>
      <c r="KDW54" s="467"/>
      <c r="KDX54" s="467"/>
      <c r="KDY54" s="467"/>
      <c r="KDZ54" s="467"/>
      <c r="KEA54" s="467"/>
      <c r="KEB54" s="467"/>
      <c r="KEC54" s="467"/>
      <c r="KED54" s="467"/>
      <c r="KEE54" s="467"/>
      <c r="KEF54" s="467"/>
      <c r="KEG54" s="467"/>
      <c r="KEH54" s="467"/>
      <c r="KEI54" s="467"/>
      <c r="KEJ54" s="467"/>
      <c r="KEK54" s="467"/>
      <c r="KEL54" s="467"/>
      <c r="KEM54" s="467"/>
      <c r="KEN54" s="467"/>
      <c r="KEO54" s="467"/>
      <c r="KEP54" s="467"/>
      <c r="KEQ54" s="467"/>
      <c r="KER54" s="467"/>
      <c r="KES54" s="467"/>
      <c r="KET54" s="467"/>
      <c r="KEU54" s="467"/>
      <c r="KEV54" s="467"/>
      <c r="KEW54" s="467"/>
      <c r="KEX54" s="467"/>
      <c r="KEY54" s="467"/>
      <c r="KEZ54" s="467"/>
      <c r="KFA54" s="467"/>
      <c r="KFB54" s="467"/>
      <c r="KFC54" s="467"/>
      <c r="KFD54" s="467"/>
      <c r="KFE54" s="467"/>
      <c r="KFF54" s="467"/>
      <c r="KFG54" s="467"/>
      <c r="KFH54" s="467"/>
      <c r="KFI54" s="467"/>
      <c r="KFJ54" s="467"/>
      <c r="KFK54" s="467"/>
      <c r="KFL54" s="467"/>
      <c r="KFM54" s="467"/>
      <c r="KFN54" s="467"/>
      <c r="KFO54" s="467"/>
      <c r="KFP54" s="467"/>
      <c r="KFQ54" s="467"/>
      <c r="KFR54" s="467"/>
      <c r="KFS54" s="467"/>
      <c r="KFT54" s="467"/>
      <c r="KFU54" s="467"/>
      <c r="KFV54" s="467"/>
      <c r="KFW54" s="467"/>
      <c r="KFX54" s="467"/>
      <c r="KFY54" s="467"/>
      <c r="KFZ54" s="467"/>
      <c r="KGA54" s="467"/>
      <c r="KGB54" s="467"/>
      <c r="KGC54" s="467"/>
      <c r="KGD54" s="467"/>
      <c r="KGE54" s="467"/>
      <c r="KGF54" s="467"/>
      <c r="KGG54" s="467"/>
      <c r="KGH54" s="467"/>
      <c r="KGI54" s="467"/>
      <c r="KGJ54" s="467"/>
      <c r="KGK54" s="467"/>
      <c r="KGL54" s="467"/>
      <c r="KGM54" s="467"/>
      <c r="KGN54" s="467"/>
      <c r="KGO54" s="467"/>
      <c r="KGP54" s="467"/>
      <c r="KGQ54" s="467"/>
      <c r="KGR54" s="467"/>
      <c r="KGS54" s="467"/>
      <c r="KGT54" s="467"/>
      <c r="KGU54" s="467"/>
      <c r="KGV54" s="467"/>
      <c r="KGW54" s="467"/>
      <c r="KGX54" s="467"/>
      <c r="KGY54" s="467"/>
      <c r="KGZ54" s="467"/>
      <c r="KHA54" s="467"/>
      <c r="KHB54" s="467"/>
      <c r="KHC54" s="467"/>
      <c r="KHD54" s="467"/>
      <c r="KHE54" s="467"/>
      <c r="KHF54" s="467"/>
      <c r="KHG54" s="467"/>
      <c r="KHH54" s="467"/>
      <c r="KHI54" s="467"/>
      <c r="KHJ54" s="467"/>
      <c r="KHK54" s="467"/>
      <c r="KHL54" s="467"/>
      <c r="KHM54" s="467"/>
      <c r="KHN54" s="467"/>
      <c r="KHO54" s="467"/>
      <c r="KHP54" s="467"/>
      <c r="KHQ54" s="467"/>
      <c r="KHR54" s="467"/>
      <c r="KHS54" s="467"/>
      <c r="KHT54" s="467"/>
      <c r="KHU54" s="467"/>
      <c r="KHV54" s="467"/>
      <c r="KHW54" s="467"/>
      <c r="KHX54" s="467"/>
      <c r="KHY54" s="467"/>
      <c r="KHZ54" s="467"/>
      <c r="KIA54" s="467"/>
      <c r="KIB54" s="467"/>
      <c r="KIC54" s="467"/>
      <c r="KID54" s="467"/>
      <c r="KIE54" s="467"/>
      <c r="KIF54" s="467"/>
      <c r="KIG54" s="467"/>
      <c r="KIH54" s="467"/>
      <c r="KII54" s="467"/>
      <c r="KIJ54" s="467"/>
      <c r="KIK54" s="467"/>
      <c r="KIL54" s="467"/>
      <c r="KIM54" s="467"/>
      <c r="KIN54" s="467"/>
      <c r="KIO54" s="467"/>
      <c r="KIP54" s="467"/>
      <c r="KIQ54" s="467"/>
      <c r="KIR54" s="467"/>
      <c r="KIS54" s="467"/>
      <c r="KIT54" s="467"/>
      <c r="KIU54" s="467"/>
      <c r="KIV54" s="467"/>
      <c r="KIW54" s="467"/>
      <c r="KIX54" s="467"/>
      <c r="KIY54" s="467"/>
      <c r="KIZ54" s="467"/>
      <c r="KJA54" s="467"/>
      <c r="KJB54" s="467"/>
      <c r="KJC54" s="467"/>
      <c r="KJD54" s="467"/>
      <c r="KJE54" s="467"/>
      <c r="KJF54" s="467"/>
      <c r="KJG54" s="467"/>
      <c r="KJH54" s="467"/>
      <c r="KJI54" s="467"/>
      <c r="KJJ54" s="467"/>
      <c r="KJK54" s="467"/>
      <c r="KJL54" s="467"/>
      <c r="KJM54" s="467"/>
      <c r="KJN54" s="467"/>
      <c r="KJO54" s="467"/>
      <c r="KJP54" s="467"/>
      <c r="KJQ54" s="467"/>
      <c r="KJR54" s="467"/>
      <c r="KJS54" s="467"/>
      <c r="KJT54" s="467"/>
      <c r="KJU54" s="467"/>
      <c r="KJV54" s="467"/>
      <c r="KJW54" s="467"/>
      <c r="KJX54" s="467"/>
      <c r="KJY54" s="467"/>
      <c r="KJZ54" s="467"/>
      <c r="KKA54" s="467"/>
      <c r="KKB54" s="467"/>
      <c r="KKC54" s="467"/>
      <c r="KKD54" s="467"/>
      <c r="KKE54" s="467"/>
      <c r="KKF54" s="467"/>
      <c r="KKG54" s="467"/>
      <c r="KKH54" s="467"/>
      <c r="KKI54" s="467"/>
      <c r="KKJ54" s="467"/>
      <c r="KKK54" s="467"/>
      <c r="KKL54" s="467"/>
      <c r="KKM54" s="467"/>
      <c r="KKN54" s="467"/>
      <c r="KKO54" s="467"/>
      <c r="KKP54" s="467"/>
      <c r="KKQ54" s="467"/>
      <c r="KKR54" s="467"/>
      <c r="KKS54" s="467"/>
      <c r="KKT54" s="467"/>
      <c r="KKU54" s="467"/>
      <c r="KKV54" s="467"/>
      <c r="KKW54" s="467"/>
      <c r="KKX54" s="467"/>
      <c r="KKY54" s="467"/>
      <c r="KKZ54" s="467"/>
      <c r="KLA54" s="467"/>
      <c r="KLB54" s="467"/>
      <c r="KLC54" s="467"/>
      <c r="KLD54" s="467"/>
      <c r="KLE54" s="467"/>
      <c r="KLF54" s="467"/>
      <c r="KLG54" s="467"/>
      <c r="KLH54" s="467"/>
      <c r="KLI54" s="467"/>
      <c r="KLJ54" s="467"/>
      <c r="KLK54" s="467"/>
      <c r="KLL54" s="467"/>
      <c r="KLM54" s="467"/>
      <c r="KLN54" s="467"/>
      <c r="KLO54" s="467"/>
      <c r="KLP54" s="467"/>
      <c r="KLQ54" s="467"/>
      <c r="KLR54" s="467"/>
      <c r="KLS54" s="467"/>
      <c r="KLT54" s="467"/>
      <c r="KLU54" s="467"/>
      <c r="KLV54" s="467"/>
      <c r="KLW54" s="467"/>
      <c r="KLX54" s="467"/>
      <c r="KLY54" s="467"/>
      <c r="KLZ54" s="467"/>
      <c r="KMA54" s="467"/>
      <c r="KMB54" s="467"/>
      <c r="KMC54" s="467"/>
      <c r="KMD54" s="467"/>
      <c r="KME54" s="467"/>
      <c r="KMF54" s="467"/>
      <c r="KMG54" s="467"/>
      <c r="KMH54" s="467"/>
      <c r="KMI54" s="467"/>
      <c r="KMJ54" s="467"/>
      <c r="KMK54" s="467"/>
      <c r="KML54" s="467"/>
      <c r="KMM54" s="467"/>
      <c r="KMN54" s="467"/>
      <c r="KMO54" s="467"/>
      <c r="KMP54" s="467"/>
      <c r="KMQ54" s="467"/>
      <c r="KMR54" s="467"/>
      <c r="KMS54" s="467"/>
      <c r="KMT54" s="467"/>
      <c r="KMU54" s="467"/>
      <c r="KMV54" s="467"/>
      <c r="KMW54" s="467"/>
      <c r="KMX54" s="467"/>
      <c r="KMY54" s="467"/>
      <c r="KMZ54" s="467"/>
      <c r="KNA54" s="467"/>
      <c r="KNB54" s="467"/>
      <c r="KNC54" s="467"/>
      <c r="KND54" s="467"/>
      <c r="KNE54" s="467"/>
      <c r="KNF54" s="467"/>
      <c r="KNG54" s="467"/>
      <c r="KNH54" s="467"/>
      <c r="KNI54" s="467"/>
      <c r="KNJ54" s="467"/>
      <c r="KNK54" s="467"/>
      <c r="KNL54" s="467"/>
      <c r="KNM54" s="467"/>
      <c r="KNN54" s="467"/>
      <c r="KNO54" s="467"/>
      <c r="KNP54" s="467"/>
      <c r="KNQ54" s="467"/>
      <c r="KNR54" s="467"/>
      <c r="KNS54" s="467"/>
      <c r="KNT54" s="467"/>
      <c r="KNU54" s="467"/>
      <c r="KNV54" s="467"/>
      <c r="KNW54" s="467"/>
      <c r="KNX54" s="467"/>
      <c r="KNY54" s="467"/>
      <c r="KNZ54" s="467"/>
      <c r="KOA54" s="467"/>
      <c r="KOB54" s="467"/>
      <c r="KOC54" s="467"/>
      <c r="KOD54" s="467"/>
      <c r="KOE54" s="467"/>
      <c r="KOF54" s="467"/>
      <c r="KOG54" s="467"/>
      <c r="KOH54" s="467"/>
      <c r="KOI54" s="467"/>
      <c r="KOJ54" s="467"/>
      <c r="KOK54" s="467"/>
      <c r="KOL54" s="467"/>
      <c r="KOM54" s="467"/>
      <c r="KON54" s="467"/>
      <c r="KOO54" s="467"/>
      <c r="KOP54" s="467"/>
      <c r="KOQ54" s="467"/>
      <c r="KOR54" s="467"/>
      <c r="KOS54" s="467"/>
      <c r="KOT54" s="467"/>
      <c r="KOU54" s="467"/>
      <c r="KOV54" s="467"/>
      <c r="KOW54" s="467"/>
      <c r="KOX54" s="467"/>
      <c r="KOY54" s="467"/>
      <c r="KOZ54" s="467"/>
      <c r="KPA54" s="467"/>
      <c r="KPB54" s="467"/>
      <c r="KPC54" s="467"/>
      <c r="KPD54" s="467"/>
      <c r="KPE54" s="467"/>
      <c r="KPF54" s="467"/>
      <c r="KPG54" s="467"/>
      <c r="KPH54" s="467"/>
      <c r="KPI54" s="467"/>
      <c r="KPJ54" s="467"/>
      <c r="KPK54" s="467"/>
      <c r="KPL54" s="467"/>
      <c r="KPM54" s="467"/>
      <c r="KPN54" s="467"/>
      <c r="KPO54" s="467"/>
      <c r="KPP54" s="467"/>
      <c r="KPQ54" s="467"/>
      <c r="KPR54" s="467"/>
      <c r="KPS54" s="467"/>
      <c r="KPT54" s="467"/>
      <c r="KPU54" s="467"/>
      <c r="KPV54" s="467"/>
      <c r="KPW54" s="467"/>
      <c r="KPX54" s="467"/>
      <c r="KPY54" s="467"/>
      <c r="KPZ54" s="467"/>
      <c r="KQA54" s="467"/>
      <c r="KQB54" s="467"/>
      <c r="KQC54" s="467"/>
      <c r="KQD54" s="467"/>
      <c r="KQE54" s="467"/>
      <c r="KQF54" s="467"/>
      <c r="KQG54" s="467"/>
      <c r="KQH54" s="467"/>
      <c r="KQI54" s="467"/>
      <c r="KQJ54" s="467"/>
      <c r="KQK54" s="467"/>
      <c r="KQL54" s="467"/>
      <c r="KQM54" s="467"/>
      <c r="KQN54" s="467"/>
      <c r="KQO54" s="467"/>
      <c r="KQP54" s="467"/>
      <c r="KQQ54" s="467"/>
      <c r="KQR54" s="467"/>
      <c r="KQS54" s="467"/>
      <c r="KQT54" s="467"/>
      <c r="KQU54" s="467"/>
      <c r="KQV54" s="467"/>
      <c r="KQW54" s="467"/>
      <c r="KQX54" s="467"/>
      <c r="KQY54" s="467"/>
      <c r="KQZ54" s="467"/>
      <c r="KRA54" s="467"/>
      <c r="KRB54" s="467"/>
      <c r="KRC54" s="467"/>
      <c r="KRD54" s="467"/>
      <c r="KRE54" s="467"/>
      <c r="KRF54" s="467"/>
      <c r="KRG54" s="467"/>
      <c r="KRH54" s="467"/>
      <c r="KRI54" s="467"/>
      <c r="KRJ54" s="467"/>
      <c r="KRK54" s="467"/>
      <c r="KRL54" s="467"/>
      <c r="KRM54" s="467"/>
      <c r="KRN54" s="467"/>
      <c r="KRO54" s="467"/>
      <c r="KRP54" s="467"/>
      <c r="KRQ54" s="467"/>
      <c r="KRR54" s="467"/>
      <c r="KRS54" s="467"/>
      <c r="KRT54" s="467"/>
      <c r="KRU54" s="467"/>
      <c r="KRV54" s="467"/>
      <c r="KRW54" s="467"/>
      <c r="KRX54" s="467"/>
      <c r="KRY54" s="467"/>
      <c r="KRZ54" s="467"/>
      <c r="KSA54" s="467"/>
      <c r="KSB54" s="467"/>
      <c r="KSC54" s="467"/>
      <c r="KSD54" s="467"/>
      <c r="KSE54" s="467"/>
      <c r="KSF54" s="467"/>
      <c r="KSG54" s="467"/>
      <c r="KSH54" s="467"/>
      <c r="KSI54" s="467"/>
      <c r="KSJ54" s="467"/>
      <c r="KSK54" s="467"/>
      <c r="KSL54" s="467"/>
      <c r="KSM54" s="467"/>
      <c r="KSN54" s="467"/>
      <c r="KSO54" s="467"/>
      <c r="KSP54" s="467"/>
      <c r="KSQ54" s="467"/>
      <c r="KSR54" s="467"/>
      <c r="KSS54" s="467"/>
      <c r="KST54" s="467"/>
      <c r="KSU54" s="467"/>
      <c r="KSV54" s="467"/>
      <c r="KSW54" s="467"/>
      <c r="KSX54" s="467"/>
      <c r="KSY54" s="467"/>
      <c r="KSZ54" s="467"/>
      <c r="KTA54" s="467"/>
      <c r="KTB54" s="467"/>
      <c r="KTC54" s="467"/>
      <c r="KTD54" s="467"/>
      <c r="KTE54" s="467"/>
      <c r="KTF54" s="467"/>
      <c r="KTG54" s="467"/>
      <c r="KTH54" s="467"/>
      <c r="KTI54" s="467"/>
      <c r="KTJ54" s="467"/>
      <c r="KTK54" s="467"/>
      <c r="KTL54" s="467"/>
      <c r="KTM54" s="467"/>
      <c r="KTN54" s="467"/>
      <c r="KTO54" s="467"/>
      <c r="KTP54" s="467"/>
      <c r="KTQ54" s="467"/>
      <c r="KTR54" s="467"/>
      <c r="KTS54" s="467"/>
      <c r="KTT54" s="467"/>
      <c r="KTU54" s="467"/>
      <c r="KTV54" s="467"/>
      <c r="KTW54" s="467"/>
      <c r="KTX54" s="467"/>
      <c r="KTY54" s="467"/>
      <c r="KTZ54" s="467"/>
      <c r="KUA54" s="467"/>
      <c r="KUB54" s="467"/>
      <c r="KUC54" s="467"/>
      <c r="KUD54" s="467"/>
      <c r="KUE54" s="467"/>
      <c r="KUF54" s="467"/>
      <c r="KUG54" s="467"/>
      <c r="KUH54" s="467"/>
      <c r="KUI54" s="467"/>
      <c r="KUJ54" s="467"/>
      <c r="KUK54" s="467"/>
      <c r="KUL54" s="467"/>
      <c r="KUM54" s="467"/>
      <c r="KUN54" s="467"/>
      <c r="KUO54" s="467"/>
      <c r="KUP54" s="467"/>
      <c r="KUQ54" s="467"/>
      <c r="KUR54" s="467"/>
      <c r="KUS54" s="467"/>
      <c r="KUT54" s="467"/>
      <c r="KUU54" s="467"/>
      <c r="KUV54" s="467"/>
      <c r="KUW54" s="467"/>
      <c r="KUX54" s="467"/>
      <c r="KUY54" s="467"/>
      <c r="KUZ54" s="467"/>
      <c r="KVA54" s="467"/>
      <c r="KVB54" s="467"/>
      <c r="KVC54" s="467"/>
      <c r="KVD54" s="467"/>
      <c r="KVE54" s="467"/>
      <c r="KVF54" s="467"/>
      <c r="KVG54" s="467"/>
      <c r="KVH54" s="467"/>
      <c r="KVI54" s="467"/>
      <c r="KVJ54" s="467"/>
      <c r="KVK54" s="467"/>
      <c r="KVL54" s="467"/>
      <c r="KVM54" s="467"/>
      <c r="KVN54" s="467"/>
      <c r="KVO54" s="467"/>
      <c r="KVP54" s="467"/>
      <c r="KVQ54" s="467"/>
      <c r="KVR54" s="467"/>
      <c r="KVS54" s="467"/>
      <c r="KVT54" s="467"/>
      <c r="KVU54" s="467"/>
      <c r="KVV54" s="467"/>
      <c r="KVW54" s="467"/>
      <c r="KVX54" s="467"/>
      <c r="KVY54" s="467"/>
      <c r="KVZ54" s="467"/>
      <c r="KWA54" s="467"/>
      <c r="KWB54" s="467"/>
      <c r="KWC54" s="467"/>
      <c r="KWD54" s="467"/>
      <c r="KWE54" s="467"/>
      <c r="KWF54" s="467"/>
      <c r="KWG54" s="467"/>
      <c r="KWH54" s="467"/>
      <c r="KWI54" s="467"/>
      <c r="KWJ54" s="467"/>
      <c r="KWK54" s="467"/>
      <c r="KWL54" s="467"/>
      <c r="KWM54" s="467"/>
      <c r="KWN54" s="467"/>
      <c r="KWO54" s="467"/>
      <c r="KWP54" s="467"/>
      <c r="KWQ54" s="467"/>
      <c r="KWR54" s="467"/>
      <c r="KWS54" s="467"/>
      <c r="KWT54" s="467"/>
      <c r="KWU54" s="467"/>
      <c r="KWV54" s="467"/>
      <c r="KWW54" s="467"/>
      <c r="KWX54" s="467"/>
      <c r="KWY54" s="467"/>
      <c r="KWZ54" s="467"/>
      <c r="KXA54" s="467"/>
      <c r="KXB54" s="467"/>
      <c r="KXC54" s="467"/>
      <c r="KXD54" s="467"/>
      <c r="KXE54" s="467"/>
      <c r="KXF54" s="467"/>
      <c r="KXG54" s="467"/>
      <c r="KXH54" s="467"/>
      <c r="KXI54" s="467"/>
      <c r="KXJ54" s="467"/>
      <c r="KXK54" s="467"/>
      <c r="KXL54" s="467"/>
      <c r="KXM54" s="467"/>
      <c r="KXN54" s="467"/>
      <c r="KXO54" s="467"/>
      <c r="KXP54" s="467"/>
      <c r="KXQ54" s="467"/>
      <c r="KXR54" s="467"/>
      <c r="KXS54" s="467"/>
      <c r="KXT54" s="467"/>
      <c r="KXU54" s="467"/>
      <c r="KXV54" s="467"/>
      <c r="KXW54" s="467"/>
      <c r="KXX54" s="467"/>
      <c r="KXY54" s="467"/>
      <c r="KXZ54" s="467"/>
      <c r="KYA54" s="467"/>
      <c r="KYB54" s="467"/>
      <c r="KYC54" s="467"/>
      <c r="KYD54" s="467"/>
      <c r="KYE54" s="467"/>
      <c r="KYF54" s="467"/>
      <c r="KYG54" s="467"/>
      <c r="KYH54" s="467"/>
      <c r="KYI54" s="467"/>
      <c r="KYJ54" s="467"/>
      <c r="KYK54" s="467"/>
      <c r="KYL54" s="467"/>
      <c r="KYM54" s="467"/>
      <c r="KYN54" s="467"/>
      <c r="KYO54" s="467"/>
      <c r="KYP54" s="467"/>
      <c r="KYQ54" s="467"/>
      <c r="KYR54" s="467"/>
      <c r="KYS54" s="467"/>
      <c r="KYT54" s="467"/>
      <c r="KYU54" s="467"/>
      <c r="KYV54" s="467"/>
      <c r="KYW54" s="467"/>
      <c r="KYX54" s="467"/>
      <c r="KYY54" s="467"/>
      <c r="KYZ54" s="467"/>
      <c r="KZA54" s="467"/>
      <c r="KZB54" s="467"/>
      <c r="KZC54" s="467"/>
      <c r="KZD54" s="467"/>
      <c r="KZE54" s="467"/>
      <c r="KZF54" s="467"/>
      <c r="KZG54" s="467"/>
      <c r="KZH54" s="467"/>
      <c r="KZI54" s="467"/>
      <c r="KZJ54" s="467"/>
      <c r="KZK54" s="467"/>
      <c r="KZL54" s="467"/>
      <c r="KZM54" s="467"/>
      <c r="KZN54" s="467"/>
      <c r="KZO54" s="467"/>
      <c r="KZP54" s="467"/>
      <c r="KZQ54" s="467"/>
      <c r="KZR54" s="467"/>
      <c r="KZS54" s="467"/>
      <c r="KZT54" s="467"/>
      <c r="KZU54" s="467"/>
      <c r="KZV54" s="467"/>
      <c r="KZW54" s="467"/>
      <c r="KZX54" s="467"/>
      <c r="KZY54" s="467"/>
      <c r="KZZ54" s="467"/>
      <c r="LAA54" s="467"/>
      <c r="LAB54" s="467"/>
      <c r="LAC54" s="467"/>
      <c r="LAD54" s="467"/>
      <c r="LAE54" s="467"/>
      <c r="LAF54" s="467"/>
      <c r="LAG54" s="467"/>
      <c r="LAH54" s="467"/>
      <c r="LAI54" s="467"/>
      <c r="LAJ54" s="467"/>
      <c r="LAK54" s="467"/>
      <c r="LAL54" s="467"/>
      <c r="LAM54" s="467"/>
      <c r="LAN54" s="467"/>
      <c r="LAO54" s="467"/>
      <c r="LAP54" s="467"/>
      <c r="LAQ54" s="467"/>
      <c r="LAR54" s="467"/>
      <c r="LAS54" s="467"/>
      <c r="LAT54" s="467"/>
      <c r="LAU54" s="467"/>
      <c r="LAV54" s="467"/>
      <c r="LAW54" s="467"/>
      <c r="LAX54" s="467"/>
      <c r="LAY54" s="467"/>
      <c r="LAZ54" s="467"/>
      <c r="LBA54" s="467"/>
      <c r="LBB54" s="467"/>
      <c r="LBC54" s="467"/>
      <c r="LBD54" s="467"/>
      <c r="LBE54" s="467"/>
      <c r="LBF54" s="467"/>
      <c r="LBG54" s="467"/>
      <c r="LBH54" s="467"/>
      <c r="LBI54" s="467"/>
      <c r="LBJ54" s="467"/>
      <c r="LBK54" s="467"/>
      <c r="LBL54" s="467"/>
      <c r="LBM54" s="467"/>
      <c r="LBN54" s="467"/>
      <c r="LBO54" s="467"/>
      <c r="LBP54" s="467"/>
      <c r="LBQ54" s="467"/>
      <c r="LBR54" s="467"/>
      <c r="LBS54" s="467"/>
      <c r="LBT54" s="467"/>
      <c r="LBU54" s="467"/>
      <c r="LBV54" s="467"/>
      <c r="LBW54" s="467"/>
      <c r="LBX54" s="467"/>
      <c r="LBY54" s="467"/>
      <c r="LBZ54" s="467"/>
      <c r="LCA54" s="467"/>
      <c r="LCB54" s="467"/>
      <c r="LCC54" s="467"/>
      <c r="LCD54" s="467"/>
      <c r="LCE54" s="467"/>
      <c r="LCF54" s="467"/>
      <c r="LCG54" s="467"/>
      <c r="LCH54" s="467"/>
      <c r="LCI54" s="467"/>
      <c r="LCJ54" s="467"/>
      <c r="LCK54" s="467"/>
      <c r="LCL54" s="467"/>
      <c r="LCM54" s="467"/>
      <c r="LCN54" s="467"/>
      <c r="LCO54" s="467"/>
      <c r="LCP54" s="467"/>
      <c r="LCQ54" s="467"/>
      <c r="LCR54" s="467"/>
      <c r="LCS54" s="467"/>
      <c r="LCT54" s="467"/>
      <c r="LCU54" s="467"/>
      <c r="LCV54" s="467"/>
      <c r="LCW54" s="467"/>
      <c r="LCX54" s="467"/>
      <c r="LCY54" s="467"/>
      <c r="LCZ54" s="467"/>
      <c r="LDA54" s="467"/>
      <c r="LDB54" s="467"/>
      <c r="LDC54" s="467"/>
      <c r="LDD54" s="467"/>
      <c r="LDE54" s="467"/>
      <c r="LDF54" s="467"/>
      <c r="LDG54" s="467"/>
      <c r="LDH54" s="467"/>
      <c r="LDI54" s="467"/>
      <c r="LDJ54" s="467"/>
      <c r="LDK54" s="467"/>
      <c r="LDL54" s="467"/>
      <c r="LDM54" s="467"/>
      <c r="LDN54" s="467"/>
      <c r="LDO54" s="467"/>
      <c r="LDP54" s="467"/>
      <c r="LDQ54" s="467"/>
      <c r="LDR54" s="467"/>
      <c r="LDS54" s="467"/>
      <c r="LDT54" s="467"/>
      <c r="LDU54" s="467"/>
      <c r="LDV54" s="467"/>
      <c r="LDW54" s="467"/>
      <c r="LDX54" s="467"/>
      <c r="LDY54" s="467"/>
      <c r="LDZ54" s="467"/>
      <c r="LEA54" s="467"/>
      <c r="LEB54" s="467"/>
      <c r="LEC54" s="467"/>
      <c r="LED54" s="467"/>
      <c r="LEE54" s="467"/>
      <c r="LEF54" s="467"/>
      <c r="LEG54" s="467"/>
      <c r="LEH54" s="467"/>
      <c r="LEI54" s="467"/>
      <c r="LEJ54" s="467"/>
      <c r="LEK54" s="467"/>
      <c r="LEL54" s="467"/>
      <c r="LEM54" s="467"/>
      <c r="LEN54" s="467"/>
      <c r="LEO54" s="467"/>
      <c r="LEP54" s="467"/>
      <c r="LEQ54" s="467"/>
      <c r="LER54" s="467"/>
      <c r="LES54" s="467"/>
      <c r="LET54" s="467"/>
      <c r="LEU54" s="467"/>
      <c r="LEV54" s="467"/>
      <c r="LEW54" s="467"/>
      <c r="LEX54" s="467"/>
      <c r="LEY54" s="467"/>
      <c r="LEZ54" s="467"/>
      <c r="LFA54" s="467"/>
      <c r="LFB54" s="467"/>
      <c r="LFC54" s="467"/>
      <c r="LFD54" s="467"/>
      <c r="LFE54" s="467"/>
      <c r="LFF54" s="467"/>
      <c r="LFG54" s="467"/>
      <c r="LFH54" s="467"/>
      <c r="LFI54" s="467"/>
      <c r="LFJ54" s="467"/>
      <c r="LFK54" s="467"/>
      <c r="LFL54" s="467"/>
      <c r="LFM54" s="467"/>
      <c r="LFN54" s="467"/>
      <c r="LFO54" s="467"/>
      <c r="LFP54" s="467"/>
      <c r="LFQ54" s="467"/>
      <c r="LFR54" s="467"/>
      <c r="LFS54" s="467"/>
      <c r="LFT54" s="467"/>
      <c r="LFU54" s="467"/>
      <c r="LFV54" s="467"/>
      <c r="LFW54" s="467"/>
      <c r="LFX54" s="467"/>
      <c r="LFY54" s="467"/>
      <c r="LFZ54" s="467"/>
      <c r="LGA54" s="467"/>
      <c r="LGB54" s="467"/>
      <c r="LGC54" s="467"/>
      <c r="LGD54" s="467"/>
      <c r="LGE54" s="467"/>
      <c r="LGF54" s="467"/>
      <c r="LGG54" s="467"/>
      <c r="LGH54" s="467"/>
      <c r="LGI54" s="467"/>
      <c r="LGJ54" s="467"/>
      <c r="LGK54" s="467"/>
      <c r="LGL54" s="467"/>
      <c r="LGM54" s="467"/>
      <c r="LGN54" s="467"/>
      <c r="LGO54" s="467"/>
      <c r="LGP54" s="467"/>
      <c r="LGQ54" s="467"/>
      <c r="LGR54" s="467"/>
      <c r="LGS54" s="467"/>
      <c r="LGT54" s="467"/>
      <c r="LGU54" s="467"/>
      <c r="LGV54" s="467"/>
      <c r="LGW54" s="467"/>
      <c r="LGX54" s="467"/>
      <c r="LGY54" s="467"/>
      <c r="LGZ54" s="467"/>
      <c r="LHA54" s="467"/>
      <c r="LHB54" s="467"/>
      <c r="LHC54" s="467"/>
      <c r="LHD54" s="467"/>
      <c r="LHE54" s="467"/>
      <c r="LHF54" s="467"/>
      <c r="LHG54" s="467"/>
      <c r="LHH54" s="467"/>
      <c r="LHI54" s="467"/>
      <c r="LHJ54" s="467"/>
      <c r="LHK54" s="467"/>
      <c r="LHL54" s="467"/>
      <c r="LHM54" s="467"/>
      <c r="LHN54" s="467"/>
      <c r="LHO54" s="467"/>
      <c r="LHP54" s="467"/>
      <c r="LHQ54" s="467"/>
      <c r="LHR54" s="467"/>
      <c r="LHS54" s="467"/>
      <c r="LHT54" s="467"/>
      <c r="LHU54" s="467"/>
      <c r="LHV54" s="467"/>
      <c r="LHW54" s="467"/>
      <c r="LHX54" s="467"/>
      <c r="LHY54" s="467"/>
      <c r="LHZ54" s="467"/>
      <c r="LIA54" s="467"/>
      <c r="LIB54" s="467"/>
      <c r="LIC54" s="467"/>
      <c r="LID54" s="467"/>
      <c r="LIE54" s="467"/>
      <c r="LIF54" s="467"/>
      <c r="LIG54" s="467"/>
      <c r="LIH54" s="467"/>
      <c r="LII54" s="467"/>
      <c r="LIJ54" s="467"/>
      <c r="LIK54" s="467"/>
      <c r="LIL54" s="467"/>
      <c r="LIM54" s="467"/>
      <c r="LIN54" s="467"/>
      <c r="LIO54" s="467"/>
      <c r="LIP54" s="467"/>
      <c r="LIQ54" s="467"/>
      <c r="LIR54" s="467"/>
      <c r="LIS54" s="467"/>
      <c r="LIT54" s="467"/>
      <c r="LIU54" s="467"/>
      <c r="LIV54" s="467"/>
      <c r="LIW54" s="467"/>
      <c r="LIX54" s="467"/>
      <c r="LIY54" s="467"/>
      <c r="LIZ54" s="467"/>
      <c r="LJA54" s="467"/>
      <c r="LJB54" s="467"/>
      <c r="LJC54" s="467"/>
      <c r="LJD54" s="467"/>
      <c r="LJE54" s="467"/>
      <c r="LJF54" s="467"/>
      <c r="LJG54" s="467"/>
      <c r="LJH54" s="467"/>
      <c r="LJI54" s="467"/>
      <c r="LJJ54" s="467"/>
      <c r="LJK54" s="467"/>
      <c r="LJL54" s="467"/>
      <c r="LJM54" s="467"/>
      <c r="LJN54" s="467"/>
      <c r="LJO54" s="467"/>
      <c r="LJP54" s="467"/>
      <c r="LJQ54" s="467"/>
      <c r="LJR54" s="467"/>
      <c r="LJS54" s="467"/>
      <c r="LJT54" s="467"/>
      <c r="LJU54" s="467"/>
      <c r="LJV54" s="467"/>
      <c r="LJW54" s="467"/>
      <c r="LJX54" s="467"/>
      <c r="LJY54" s="467"/>
      <c r="LJZ54" s="467"/>
      <c r="LKA54" s="467"/>
      <c r="LKB54" s="467"/>
      <c r="LKC54" s="467"/>
      <c r="LKD54" s="467"/>
      <c r="LKE54" s="467"/>
      <c r="LKF54" s="467"/>
      <c r="LKG54" s="467"/>
      <c r="LKH54" s="467"/>
      <c r="LKI54" s="467"/>
      <c r="LKJ54" s="467"/>
      <c r="LKK54" s="467"/>
      <c r="LKL54" s="467"/>
      <c r="LKM54" s="467"/>
      <c r="LKN54" s="467"/>
      <c r="LKO54" s="467"/>
      <c r="LKP54" s="467"/>
      <c r="LKQ54" s="467"/>
      <c r="LKR54" s="467"/>
      <c r="LKS54" s="467"/>
      <c r="LKT54" s="467"/>
      <c r="LKU54" s="467"/>
      <c r="LKV54" s="467"/>
      <c r="LKW54" s="467"/>
      <c r="LKX54" s="467"/>
      <c r="LKY54" s="467"/>
      <c r="LKZ54" s="467"/>
      <c r="LLA54" s="467"/>
      <c r="LLB54" s="467"/>
      <c r="LLC54" s="467"/>
      <c r="LLD54" s="467"/>
      <c r="LLE54" s="467"/>
      <c r="LLF54" s="467"/>
      <c r="LLG54" s="467"/>
      <c r="LLH54" s="467"/>
      <c r="LLI54" s="467"/>
      <c r="LLJ54" s="467"/>
      <c r="LLK54" s="467"/>
      <c r="LLL54" s="467"/>
      <c r="LLM54" s="467"/>
      <c r="LLN54" s="467"/>
      <c r="LLO54" s="467"/>
      <c r="LLP54" s="467"/>
      <c r="LLQ54" s="467"/>
      <c r="LLR54" s="467"/>
      <c r="LLS54" s="467"/>
      <c r="LLT54" s="467"/>
      <c r="LLU54" s="467"/>
      <c r="LLV54" s="467"/>
      <c r="LLW54" s="467"/>
      <c r="LLX54" s="467"/>
      <c r="LLY54" s="467"/>
      <c r="LLZ54" s="467"/>
      <c r="LMA54" s="467"/>
      <c r="LMB54" s="467"/>
      <c r="LMC54" s="467"/>
      <c r="LMD54" s="467"/>
      <c r="LME54" s="467"/>
      <c r="LMF54" s="467"/>
      <c r="LMG54" s="467"/>
      <c r="LMH54" s="467"/>
      <c r="LMI54" s="467"/>
      <c r="LMJ54" s="467"/>
      <c r="LMK54" s="467"/>
      <c r="LML54" s="467"/>
      <c r="LMM54" s="467"/>
      <c r="LMN54" s="467"/>
      <c r="LMO54" s="467"/>
      <c r="LMP54" s="467"/>
      <c r="LMQ54" s="467"/>
      <c r="LMR54" s="467"/>
      <c r="LMS54" s="467"/>
      <c r="LMT54" s="467"/>
      <c r="LMU54" s="467"/>
      <c r="LMV54" s="467"/>
      <c r="LMW54" s="467"/>
      <c r="LMX54" s="467"/>
      <c r="LMY54" s="467"/>
      <c r="LMZ54" s="467"/>
      <c r="LNA54" s="467"/>
      <c r="LNB54" s="467"/>
      <c r="LNC54" s="467"/>
      <c r="LND54" s="467"/>
      <c r="LNE54" s="467"/>
      <c r="LNF54" s="467"/>
      <c r="LNG54" s="467"/>
      <c r="LNH54" s="467"/>
      <c r="LNI54" s="467"/>
      <c r="LNJ54" s="467"/>
      <c r="LNK54" s="467"/>
      <c r="LNL54" s="467"/>
      <c r="LNM54" s="467"/>
      <c r="LNN54" s="467"/>
      <c r="LNO54" s="467"/>
      <c r="LNP54" s="467"/>
      <c r="LNQ54" s="467"/>
      <c r="LNR54" s="467"/>
      <c r="LNS54" s="467"/>
      <c r="LNT54" s="467"/>
      <c r="LNU54" s="467"/>
      <c r="LNV54" s="467"/>
      <c r="LNW54" s="467"/>
      <c r="LNX54" s="467"/>
      <c r="LNY54" s="467"/>
      <c r="LNZ54" s="467"/>
      <c r="LOA54" s="467"/>
      <c r="LOB54" s="467"/>
      <c r="LOC54" s="467"/>
      <c r="LOD54" s="467"/>
      <c r="LOE54" s="467"/>
      <c r="LOF54" s="467"/>
      <c r="LOG54" s="467"/>
      <c r="LOH54" s="467"/>
      <c r="LOI54" s="467"/>
      <c r="LOJ54" s="467"/>
      <c r="LOK54" s="467"/>
      <c r="LOL54" s="467"/>
      <c r="LOM54" s="467"/>
      <c r="LON54" s="467"/>
      <c r="LOO54" s="467"/>
      <c r="LOP54" s="467"/>
      <c r="LOQ54" s="467"/>
      <c r="LOR54" s="467"/>
      <c r="LOS54" s="467"/>
      <c r="LOT54" s="467"/>
      <c r="LOU54" s="467"/>
      <c r="LOV54" s="467"/>
      <c r="LOW54" s="467"/>
      <c r="LOX54" s="467"/>
      <c r="LOY54" s="467"/>
      <c r="LOZ54" s="467"/>
      <c r="LPA54" s="467"/>
      <c r="LPB54" s="467"/>
      <c r="LPC54" s="467"/>
      <c r="LPD54" s="467"/>
      <c r="LPE54" s="467"/>
      <c r="LPF54" s="467"/>
      <c r="LPG54" s="467"/>
      <c r="LPH54" s="467"/>
      <c r="LPI54" s="467"/>
      <c r="LPJ54" s="467"/>
      <c r="LPK54" s="467"/>
      <c r="LPL54" s="467"/>
      <c r="LPM54" s="467"/>
      <c r="LPN54" s="467"/>
      <c r="LPO54" s="467"/>
      <c r="LPP54" s="467"/>
      <c r="LPQ54" s="467"/>
      <c r="LPR54" s="467"/>
      <c r="LPS54" s="467"/>
      <c r="LPT54" s="467"/>
      <c r="LPU54" s="467"/>
      <c r="LPV54" s="467"/>
      <c r="LPW54" s="467"/>
      <c r="LPX54" s="467"/>
      <c r="LPY54" s="467"/>
      <c r="LPZ54" s="467"/>
      <c r="LQA54" s="467"/>
      <c r="LQB54" s="467"/>
      <c r="LQC54" s="467"/>
      <c r="LQD54" s="467"/>
      <c r="LQE54" s="467"/>
      <c r="LQF54" s="467"/>
      <c r="LQG54" s="467"/>
      <c r="LQH54" s="467"/>
      <c r="LQI54" s="467"/>
      <c r="LQJ54" s="467"/>
      <c r="LQK54" s="467"/>
      <c r="LQL54" s="467"/>
      <c r="LQM54" s="467"/>
      <c r="LQN54" s="467"/>
      <c r="LQO54" s="467"/>
      <c r="LQP54" s="467"/>
      <c r="LQQ54" s="467"/>
      <c r="LQR54" s="467"/>
      <c r="LQS54" s="467"/>
      <c r="LQT54" s="467"/>
      <c r="LQU54" s="467"/>
      <c r="LQV54" s="467"/>
      <c r="LQW54" s="467"/>
      <c r="LQX54" s="467"/>
      <c r="LQY54" s="467"/>
      <c r="LQZ54" s="467"/>
      <c r="LRA54" s="467"/>
      <c r="LRB54" s="467"/>
      <c r="LRC54" s="467"/>
      <c r="LRD54" s="467"/>
      <c r="LRE54" s="467"/>
      <c r="LRF54" s="467"/>
      <c r="LRG54" s="467"/>
      <c r="LRH54" s="467"/>
      <c r="LRI54" s="467"/>
      <c r="LRJ54" s="467"/>
      <c r="LRK54" s="467"/>
      <c r="LRL54" s="467"/>
      <c r="LRM54" s="467"/>
      <c r="LRN54" s="467"/>
      <c r="LRO54" s="467"/>
      <c r="LRP54" s="467"/>
      <c r="LRQ54" s="467"/>
      <c r="LRR54" s="467"/>
      <c r="LRS54" s="467"/>
      <c r="LRT54" s="467"/>
      <c r="LRU54" s="467"/>
      <c r="LRV54" s="467"/>
      <c r="LRW54" s="467"/>
      <c r="LRX54" s="467"/>
      <c r="LRY54" s="467"/>
      <c r="LRZ54" s="467"/>
      <c r="LSA54" s="467"/>
      <c r="LSB54" s="467"/>
      <c r="LSC54" s="467"/>
      <c r="LSD54" s="467"/>
      <c r="LSE54" s="467"/>
      <c r="LSF54" s="467"/>
      <c r="LSG54" s="467"/>
      <c r="LSH54" s="467"/>
      <c r="LSI54" s="467"/>
      <c r="LSJ54" s="467"/>
      <c r="LSK54" s="467"/>
      <c r="LSL54" s="467"/>
      <c r="LSM54" s="467"/>
      <c r="LSN54" s="467"/>
      <c r="LSO54" s="467"/>
      <c r="LSP54" s="467"/>
      <c r="LSQ54" s="467"/>
      <c r="LSR54" s="467"/>
      <c r="LSS54" s="467"/>
      <c r="LST54" s="467"/>
      <c r="LSU54" s="467"/>
      <c r="LSV54" s="467"/>
      <c r="LSW54" s="467"/>
      <c r="LSX54" s="467"/>
      <c r="LSY54" s="467"/>
      <c r="LSZ54" s="467"/>
      <c r="LTA54" s="467"/>
      <c r="LTB54" s="467"/>
      <c r="LTC54" s="467"/>
      <c r="LTD54" s="467"/>
      <c r="LTE54" s="467"/>
      <c r="LTF54" s="467"/>
      <c r="LTG54" s="467"/>
      <c r="LTH54" s="467"/>
      <c r="LTI54" s="467"/>
      <c r="LTJ54" s="467"/>
      <c r="LTK54" s="467"/>
      <c r="LTL54" s="467"/>
      <c r="LTM54" s="467"/>
      <c r="LTN54" s="467"/>
      <c r="LTO54" s="467"/>
      <c r="LTP54" s="467"/>
      <c r="LTQ54" s="467"/>
      <c r="LTR54" s="467"/>
      <c r="LTS54" s="467"/>
      <c r="LTT54" s="467"/>
      <c r="LTU54" s="467"/>
      <c r="LTV54" s="467"/>
      <c r="LTW54" s="467"/>
      <c r="LTX54" s="467"/>
      <c r="LTY54" s="467"/>
      <c r="LTZ54" s="467"/>
      <c r="LUA54" s="467"/>
      <c r="LUB54" s="467"/>
      <c r="LUC54" s="467"/>
      <c r="LUD54" s="467"/>
      <c r="LUE54" s="467"/>
      <c r="LUF54" s="467"/>
      <c r="LUG54" s="467"/>
      <c r="LUH54" s="467"/>
      <c r="LUI54" s="467"/>
      <c r="LUJ54" s="467"/>
      <c r="LUK54" s="467"/>
      <c r="LUL54" s="467"/>
      <c r="LUM54" s="467"/>
      <c r="LUN54" s="467"/>
      <c r="LUO54" s="467"/>
      <c r="LUP54" s="467"/>
      <c r="LUQ54" s="467"/>
      <c r="LUR54" s="467"/>
      <c r="LUS54" s="467"/>
      <c r="LUT54" s="467"/>
      <c r="LUU54" s="467"/>
      <c r="LUV54" s="467"/>
      <c r="LUW54" s="467"/>
      <c r="LUX54" s="467"/>
      <c r="LUY54" s="467"/>
      <c r="LUZ54" s="467"/>
      <c r="LVA54" s="467"/>
      <c r="LVB54" s="467"/>
      <c r="LVC54" s="467"/>
      <c r="LVD54" s="467"/>
      <c r="LVE54" s="467"/>
      <c r="LVF54" s="467"/>
      <c r="LVG54" s="467"/>
      <c r="LVH54" s="467"/>
      <c r="LVI54" s="467"/>
      <c r="LVJ54" s="467"/>
      <c r="LVK54" s="467"/>
      <c r="LVL54" s="467"/>
      <c r="LVM54" s="467"/>
      <c r="LVN54" s="467"/>
      <c r="LVO54" s="467"/>
      <c r="LVP54" s="467"/>
      <c r="LVQ54" s="467"/>
      <c r="LVR54" s="467"/>
      <c r="LVS54" s="467"/>
      <c r="LVT54" s="467"/>
      <c r="LVU54" s="467"/>
      <c r="LVV54" s="467"/>
      <c r="LVW54" s="467"/>
      <c r="LVX54" s="467"/>
      <c r="LVY54" s="467"/>
      <c r="LVZ54" s="467"/>
      <c r="LWA54" s="467"/>
      <c r="LWB54" s="467"/>
      <c r="LWC54" s="467"/>
      <c r="LWD54" s="467"/>
      <c r="LWE54" s="467"/>
      <c r="LWF54" s="467"/>
      <c r="LWG54" s="467"/>
      <c r="LWH54" s="467"/>
      <c r="LWI54" s="467"/>
      <c r="LWJ54" s="467"/>
      <c r="LWK54" s="467"/>
      <c r="LWL54" s="467"/>
      <c r="LWM54" s="467"/>
      <c r="LWN54" s="467"/>
      <c r="LWO54" s="467"/>
      <c r="LWP54" s="467"/>
      <c r="LWQ54" s="467"/>
      <c r="LWR54" s="467"/>
      <c r="LWS54" s="467"/>
      <c r="LWT54" s="467"/>
      <c r="LWU54" s="467"/>
      <c r="LWV54" s="467"/>
      <c r="LWW54" s="467"/>
      <c r="LWX54" s="467"/>
      <c r="LWY54" s="467"/>
      <c r="LWZ54" s="467"/>
      <c r="LXA54" s="467"/>
      <c r="LXB54" s="467"/>
      <c r="LXC54" s="467"/>
      <c r="LXD54" s="467"/>
      <c r="LXE54" s="467"/>
      <c r="LXF54" s="467"/>
      <c r="LXG54" s="467"/>
      <c r="LXH54" s="467"/>
      <c r="LXI54" s="467"/>
      <c r="LXJ54" s="467"/>
      <c r="LXK54" s="467"/>
      <c r="LXL54" s="467"/>
      <c r="LXM54" s="467"/>
      <c r="LXN54" s="467"/>
      <c r="LXO54" s="467"/>
      <c r="LXP54" s="467"/>
      <c r="LXQ54" s="467"/>
      <c r="LXR54" s="467"/>
      <c r="LXS54" s="467"/>
      <c r="LXT54" s="467"/>
      <c r="LXU54" s="467"/>
      <c r="LXV54" s="467"/>
      <c r="LXW54" s="467"/>
      <c r="LXX54" s="467"/>
      <c r="LXY54" s="467"/>
      <c r="LXZ54" s="467"/>
      <c r="LYA54" s="467"/>
      <c r="LYB54" s="467"/>
      <c r="LYC54" s="467"/>
      <c r="LYD54" s="467"/>
      <c r="LYE54" s="467"/>
      <c r="LYF54" s="467"/>
      <c r="LYG54" s="467"/>
      <c r="LYH54" s="467"/>
      <c r="LYI54" s="467"/>
      <c r="LYJ54" s="467"/>
      <c r="LYK54" s="467"/>
      <c r="LYL54" s="467"/>
      <c r="LYM54" s="467"/>
      <c r="LYN54" s="467"/>
      <c r="LYO54" s="467"/>
      <c r="LYP54" s="467"/>
      <c r="LYQ54" s="467"/>
      <c r="LYR54" s="467"/>
      <c r="LYS54" s="467"/>
      <c r="LYT54" s="467"/>
      <c r="LYU54" s="467"/>
      <c r="LYV54" s="467"/>
      <c r="LYW54" s="467"/>
      <c r="LYX54" s="467"/>
      <c r="LYY54" s="467"/>
      <c r="LYZ54" s="467"/>
      <c r="LZA54" s="467"/>
      <c r="LZB54" s="467"/>
      <c r="LZC54" s="467"/>
      <c r="LZD54" s="467"/>
      <c r="LZE54" s="467"/>
      <c r="LZF54" s="467"/>
      <c r="LZG54" s="467"/>
      <c r="LZH54" s="467"/>
      <c r="LZI54" s="467"/>
      <c r="LZJ54" s="467"/>
      <c r="LZK54" s="467"/>
      <c r="LZL54" s="467"/>
      <c r="LZM54" s="467"/>
      <c r="LZN54" s="467"/>
      <c r="LZO54" s="467"/>
      <c r="LZP54" s="467"/>
      <c r="LZQ54" s="467"/>
      <c r="LZR54" s="467"/>
      <c r="LZS54" s="467"/>
      <c r="LZT54" s="467"/>
      <c r="LZU54" s="467"/>
      <c r="LZV54" s="467"/>
      <c r="LZW54" s="467"/>
      <c r="LZX54" s="467"/>
      <c r="LZY54" s="467"/>
      <c r="LZZ54" s="467"/>
      <c r="MAA54" s="467"/>
      <c r="MAB54" s="467"/>
      <c r="MAC54" s="467"/>
      <c r="MAD54" s="467"/>
      <c r="MAE54" s="467"/>
      <c r="MAF54" s="467"/>
      <c r="MAG54" s="467"/>
      <c r="MAH54" s="467"/>
      <c r="MAI54" s="467"/>
      <c r="MAJ54" s="467"/>
      <c r="MAK54" s="467"/>
      <c r="MAL54" s="467"/>
      <c r="MAM54" s="467"/>
      <c r="MAN54" s="467"/>
      <c r="MAO54" s="467"/>
      <c r="MAP54" s="467"/>
      <c r="MAQ54" s="467"/>
      <c r="MAR54" s="467"/>
      <c r="MAS54" s="467"/>
      <c r="MAT54" s="467"/>
      <c r="MAU54" s="467"/>
      <c r="MAV54" s="467"/>
      <c r="MAW54" s="467"/>
      <c r="MAX54" s="467"/>
      <c r="MAY54" s="467"/>
      <c r="MAZ54" s="467"/>
      <c r="MBA54" s="467"/>
      <c r="MBB54" s="467"/>
      <c r="MBC54" s="467"/>
      <c r="MBD54" s="467"/>
      <c r="MBE54" s="467"/>
      <c r="MBF54" s="467"/>
      <c r="MBG54" s="467"/>
      <c r="MBH54" s="467"/>
      <c r="MBI54" s="467"/>
      <c r="MBJ54" s="467"/>
      <c r="MBK54" s="467"/>
      <c r="MBL54" s="467"/>
      <c r="MBM54" s="467"/>
      <c r="MBN54" s="467"/>
      <c r="MBO54" s="467"/>
      <c r="MBP54" s="467"/>
      <c r="MBQ54" s="467"/>
      <c r="MBR54" s="467"/>
      <c r="MBS54" s="467"/>
      <c r="MBT54" s="467"/>
      <c r="MBU54" s="467"/>
      <c r="MBV54" s="467"/>
      <c r="MBW54" s="467"/>
      <c r="MBX54" s="467"/>
      <c r="MBY54" s="467"/>
      <c r="MBZ54" s="467"/>
      <c r="MCA54" s="467"/>
      <c r="MCB54" s="467"/>
      <c r="MCC54" s="467"/>
      <c r="MCD54" s="467"/>
      <c r="MCE54" s="467"/>
      <c r="MCF54" s="467"/>
      <c r="MCG54" s="467"/>
      <c r="MCH54" s="467"/>
      <c r="MCI54" s="467"/>
      <c r="MCJ54" s="467"/>
      <c r="MCK54" s="467"/>
      <c r="MCL54" s="467"/>
      <c r="MCM54" s="467"/>
      <c r="MCN54" s="467"/>
      <c r="MCO54" s="467"/>
      <c r="MCP54" s="467"/>
      <c r="MCQ54" s="467"/>
      <c r="MCR54" s="467"/>
      <c r="MCS54" s="467"/>
      <c r="MCT54" s="467"/>
      <c r="MCU54" s="467"/>
      <c r="MCV54" s="467"/>
      <c r="MCW54" s="467"/>
      <c r="MCX54" s="467"/>
      <c r="MCY54" s="467"/>
      <c r="MCZ54" s="467"/>
      <c r="MDA54" s="467"/>
      <c r="MDB54" s="467"/>
      <c r="MDC54" s="467"/>
      <c r="MDD54" s="467"/>
      <c r="MDE54" s="467"/>
      <c r="MDF54" s="467"/>
      <c r="MDG54" s="467"/>
      <c r="MDH54" s="467"/>
      <c r="MDI54" s="467"/>
      <c r="MDJ54" s="467"/>
      <c r="MDK54" s="467"/>
      <c r="MDL54" s="467"/>
      <c r="MDM54" s="467"/>
      <c r="MDN54" s="467"/>
      <c r="MDO54" s="467"/>
      <c r="MDP54" s="467"/>
      <c r="MDQ54" s="467"/>
      <c r="MDR54" s="467"/>
      <c r="MDS54" s="467"/>
      <c r="MDT54" s="467"/>
      <c r="MDU54" s="467"/>
      <c r="MDV54" s="467"/>
      <c r="MDW54" s="467"/>
      <c r="MDX54" s="467"/>
      <c r="MDY54" s="467"/>
      <c r="MDZ54" s="467"/>
      <c r="MEA54" s="467"/>
      <c r="MEB54" s="467"/>
      <c r="MEC54" s="467"/>
      <c r="MED54" s="467"/>
      <c r="MEE54" s="467"/>
      <c r="MEF54" s="467"/>
      <c r="MEG54" s="467"/>
      <c r="MEH54" s="467"/>
      <c r="MEI54" s="467"/>
      <c r="MEJ54" s="467"/>
      <c r="MEK54" s="467"/>
      <c r="MEL54" s="467"/>
      <c r="MEM54" s="467"/>
      <c r="MEN54" s="467"/>
      <c r="MEO54" s="467"/>
      <c r="MEP54" s="467"/>
      <c r="MEQ54" s="467"/>
      <c r="MER54" s="467"/>
      <c r="MES54" s="467"/>
      <c r="MET54" s="467"/>
      <c r="MEU54" s="467"/>
      <c r="MEV54" s="467"/>
      <c r="MEW54" s="467"/>
      <c r="MEX54" s="467"/>
      <c r="MEY54" s="467"/>
      <c r="MEZ54" s="467"/>
      <c r="MFA54" s="467"/>
      <c r="MFB54" s="467"/>
      <c r="MFC54" s="467"/>
      <c r="MFD54" s="467"/>
      <c r="MFE54" s="467"/>
      <c r="MFF54" s="467"/>
      <c r="MFG54" s="467"/>
      <c r="MFH54" s="467"/>
      <c r="MFI54" s="467"/>
      <c r="MFJ54" s="467"/>
      <c r="MFK54" s="467"/>
      <c r="MFL54" s="467"/>
      <c r="MFM54" s="467"/>
      <c r="MFN54" s="467"/>
      <c r="MFO54" s="467"/>
      <c r="MFP54" s="467"/>
      <c r="MFQ54" s="467"/>
      <c r="MFR54" s="467"/>
      <c r="MFS54" s="467"/>
      <c r="MFT54" s="467"/>
      <c r="MFU54" s="467"/>
      <c r="MFV54" s="467"/>
      <c r="MFW54" s="467"/>
      <c r="MFX54" s="467"/>
      <c r="MFY54" s="467"/>
      <c r="MFZ54" s="467"/>
      <c r="MGA54" s="467"/>
      <c r="MGB54" s="467"/>
      <c r="MGC54" s="467"/>
      <c r="MGD54" s="467"/>
      <c r="MGE54" s="467"/>
      <c r="MGF54" s="467"/>
      <c r="MGG54" s="467"/>
      <c r="MGH54" s="467"/>
      <c r="MGI54" s="467"/>
      <c r="MGJ54" s="467"/>
      <c r="MGK54" s="467"/>
      <c r="MGL54" s="467"/>
      <c r="MGM54" s="467"/>
      <c r="MGN54" s="467"/>
      <c r="MGO54" s="467"/>
      <c r="MGP54" s="467"/>
      <c r="MGQ54" s="467"/>
      <c r="MGR54" s="467"/>
      <c r="MGS54" s="467"/>
      <c r="MGT54" s="467"/>
      <c r="MGU54" s="467"/>
      <c r="MGV54" s="467"/>
      <c r="MGW54" s="467"/>
      <c r="MGX54" s="467"/>
      <c r="MGY54" s="467"/>
      <c r="MGZ54" s="467"/>
      <c r="MHA54" s="467"/>
      <c r="MHB54" s="467"/>
      <c r="MHC54" s="467"/>
      <c r="MHD54" s="467"/>
      <c r="MHE54" s="467"/>
      <c r="MHF54" s="467"/>
      <c r="MHG54" s="467"/>
      <c r="MHH54" s="467"/>
      <c r="MHI54" s="467"/>
      <c r="MHJ54" s="467"/>
      <c r="MHK54" s="467"/>
      <c r="MHL54" s="467"/>
      <c r="MHM54" s="467"/>
      <c r="MHN54" s="467"/>
      <c r="MHO54" s="467"/>
      <c r="MHP54" s="467"/>
      <c r="MHQ54" s="467"/>
      <c r="MHR54" s="467"/>
      <c r="MHS54" s="467"/>
      <c r="MHT54" s="467"/>
      <c r="MHU54" s="467"/>
      <c r="MHV54" s="467"/>
      <c r="MHW54" s="467"/>
      <c r="MHX54" s="467"/>
      <c r="MHY54" s="467"/>
      <c r="MHZ54" s="467"/>
      <c r="MIA54" s="467"/>
      <c r="MIB54" s="467"/>
      <c r="MIC54" s="467"/>
      <c r="MID54" s="467"/>
      <c r="MIE54" s="467"/>
      <c r="MIF54" s="467"/>
      <c r="MIG54" s="467"/>
      <c r="MIH54" s="467"/>
      <c r="MII54" s="467"/>
      <c r="MIJ54" s="467"/>
      <c r="MIK54" s="467"/>
      <c r="MIL54" s="467"/>
      <c r="MIM54" s="467"/>
      <c r="MIN54" s="467"/>
      <c r="MIO54" s="467"/>
      <c r="MIP54" s="467"/>
      <c r="MIQ54" s="467"/>
      <c r="MIR54" s="467"/>
      <c r="MIS54" s="467"/>
      <c r="MIT54" s="467"/>
      <c r="MIU54" s="467"/>
      <c r="MIV54" s="467"/>
      <c r="MIW54" s="467"/>
      <c r="MIX54" s="467"/>
      <c r="MIY54" s="467"/>
      <c r="MIZ54" s="467"/>
      <c r="MJA54" s="467"/>
      <c r="MJB54" s="467"/>
      <c r="MJC54" s="467"/>
      <c r="MJD54" s="467"/>
      <c r="MJE54" s="467"/>
      <c r="MJF54" s="467"/>
      <c r="MJG54" s="467"/>
      <c r="MJH54" s="467"/>
      <c r="MJI54" s="467"/>
      <c r="MJJ54" s="467"/>
      <c r="MJK54" s="467"/>
      <c r="MJL54" s="467"/>
      <c r="MJM54" s="467"/>
      <c r="MJN54" s="467"/>
      <c r="MJO54" s="467"/>
      <c r="MJP54" s="467"/>
      <c r="MJQ54" s="467"/>
      <c r="MJR54" s="467"/>
      <c r="MJS54" s="467"/>
      <c r="MJT54" s="467"/>
      <c r="MJU54" s="467"/>
      <c r="MJV54" s="467"/>
      <c r="MJW54" s="467"/>
      <c r="MJX54" s="467"/>
      <c r="MJY54" s="467"/>
      <c r="MJZ54" s="467"/>
      <c r="MKA54" s="467"/>
      <c r="MKB54" s="467"/>
      <c r="MKC54" s="467"/>
      <c r="MKD54" s="467"/>
      <c r="MKE54" s="467"/>
      <c r="MKF54" s="467"/>
      <c r="MKG54" s="467"/>
      <c r="MKH54" s="467"/>
      <c r="MKI54" s="467"/>
      <c r="MKJ54" s="467"/>
      <c r="MKK54" s="467"/>
      <c r="MKL54" s="467"/>
      <c r="MKM54" s="467"/>
      <c r="MKN54" s="467"/>
      <c r="MKO54" s="467"/>
      <c r="MKP54" s="467"/>
      <c r="MKQ54" s="467"/>
      <c r="MKR54" s="467"/>
      <c r="MKS54" s="467"/>
      <c r="MKT54" s="467"/>
      <c r="MKU54" s="467"/>
      <c r="MKV54" s="467"/>
      <c r="MKW54" s="467"/>
      <c r="MKX54" s="467"/>
      <c r="MKY54" s="467"/>
      <c r="MKZ54" s="467"/>
      <c r="MLA54" s="467"/>
      <c r="MLB54" s="467"/>
      <c r="MLC54" s="467"/>
      <c r="MLD54" s="467"/>
      <c r="MLE54" s="467"/>
      <c r="MLF54" s="467"/>
      <c r="MLG54" s="467"/>
      <c r="MLH54" s="467"/>
      <c r="MLI54" s="467"/>
      <c r="MLJ54" s="467"/>
      <c r="MLK54" s="467"/>
      <c r="MLL54" s="467"/>
      <c r="MLM54" s="467"/>
      <c r="MLN54" s="467"/>
      <c r="MLO54" s="467"/>
      <c r="MLP54" s="467"/>
      <c r="MLQ54" s="467"/>
      <c r="MLR54" s="467"/>
      <c r="MLS54" s="467"/>
      <c r="MLT54" s="467"/>
      <c r="MLU54" s="467"/>
      <c r="MLV54" s="467"/>
      <c r="MLW54" s="467"/>
      <c r="MLX54" s="467"/>
      <c r="MLY54" s="467"/>
      <c r="MLZ54" s="467"/>
      <c r="MMA54" s="467"/>
      <c r="MMB54" s="467"/>
      <c r="MMC54" s="467"/>
      <c r="MMD54" s="467"/>
      <c r="MME54" s="467"/>
      <c r="MMF54" s="467"/>
      <c r="MMG54" s="467"/>
      <c r="MMH54" s="467"/>
      <c r="MMI54" s="467"/>
      <c r="MMJ54" s="467"/>
      <c r="MMK54" s="467"/>
      <c r="MML54" s="467"/>
      <c r="MMM54" s="467"/>
      <c r="MMN54" s="467"/>
      <c r="MMO54" s="467"/>
      <c r="MMP54" s="467"/>
      <c r="MMQ54" s="467"/>
      <c r="MMR54" s="467"/>
      <c r="MMS54" s="467"/>
      <c r="MMT54" s="467"/>
      <c r="MMU54" s="467"/>
      <c r="MMV54" s="467"/>
      <c r="MMW54" s="467"/>
      <c r="MMX54" s="467"/>
      <c r="MMY54" s="467"/>
      <c r="MMZ54" s="467"/>
      <c r="MNA54" s="467"/>
      <c r="MNB54" s="467"/>
      <c r="MNC54" s="467"/>
      <c r="MND54" s="467"/>
      <c r="MNE54" s="467"/>
      <c r="MNF54" s="467"/>
      <c r="MNG54" s="467"/>
      <c r="MNH54" s="467"/>
      <c r="MNI54" s="467"/>
      <c r="MNJ54" s="467"/>
      <c r="MNK54" s="467"/>
      <c r="MNL54" s="467"/>
      <c r="MNM54" s="467"/>
      <c r="MNN54" s="467"/>
      <c r="MNO54" s="467"/>
      <c r="MNP54" s="467"/>
      <c r="MNQ54" s="467"/>
      <c r="MNR54" s="467"/>
      <c r="MNS54" s="467"/>
      <c r="MNT54" s="467"/>
      <c r="MNU54" s="467"/>
      <c r="MNV54" s="467"/>
      <c r="MNW54" s="467"/>
      <c r="MNX54" s="467"/>
      <c r="MNY54" s="467"/>
      <c r="MNZ54" s="467"/>
      <c r="MOA54" s="467"/>
      <c r="MOB54" s="467"/>
      <c r="MOC54" s="467"/>
      <c r="MOD54" s="467"/>
      <c r="MOE54" s="467"/>
      <c r="MOF54" s="467"/>
      <c r="MOG54" s="467"/>
      <c r="MOH54" s="467"/>
      <c r="MOI54" s="467"/>
      <c r="MOJ54" s="467"/>
      <c r="MOK54" s="467"/>
      <c r="MOL54" s="467"/>
      <c r="MOM54" s="467"/>
      <c r="MON54" s="467"/>
      <c r="MOO54" s="467"/>
      <c r="MOP54" s="467"/>
      <c r="MOQ54" s="467"/>
      <c r="MOR54" s="467"/>
      <c r="MOS54" s="467"/>
      <c r="MOT54" s="467"/>
      <c r="MOU54" s="467"/>
      <c r="MOV54" s="467"/>
      <c r="MOW54" s="467"/>
      <c r="MOX54" s="467"/>
      <c r="MOY54" s="467"/>
      <c r="MOZ54" s="467"/>
      <c r="MPA54" s="467"/>
      <c r="MPB54" s="467"/>
      <c r="MPC54" s="467"/>
      <c r="MPD54" s="467"/>
      <c r="MPE54" s="467"/>
      <c r="MPF54" s="467"/>
      <c r="MPG54" s="467"/>
      <c r="MPH54" s="467"/>
      <c r="MPI54" s="467"/>
      <c r="MPJ54" s="467"/>
      <c r="MPK54" s="467"/>
      <c r="MPL54" s="467"/>
      <c r="MPM54" s="467"/>
      <c r="MPN54" s="467"/>
      <c r="MPO54" s="467"/>
      <c r="MPP54" s="467"/>
      <c r="MPQ54" s="467"/>
      <c r="MPR54" s="467"/>
      <c r="MPS54" s="467"/>
      <c r="MPT54" s="467"/>
      <c r="MPU54" s="467"/>
      <c r="MPV54" s="467"/>
      <c r="MPW54" s="467"/>
      <c r="MPX54" s="467"/>
      <c r="MPY54" s="467"/>
      <c r="MPZ54" s="467"/>
      <c r="MQA54" s="467"/>
      <c r="MQB54" s="467"/>
      <c r="MQC54" s="467"/>
      <c r="MQD54" s="467"/>
      <c r="MQE54" s="467"/>
      <c r="MQF54" s="467"/>
      <c r="MQG54" s="467"/>
      <c r="MQH54" s="467"/>
      <c r="MQI54" s="467"/>
      <c r="MQJ54" s="467"/>
      <c r="MQK54" s="467"/>
      <c r="MQL54" s="467"/>
      <c r="MQM54" s="467"/>
      <c r="MQN54" s="467"/>
      <c r="MQO54" s="467"/>
      <c r="MQP54" s="467"/>
      <c r="MQQ54" s="467"/>
      <c r="MQR54" s="467"/>
      <c r="MQS54" s="467"/>
      <c r="MQT54" s="467"/>
      <c r="MQU54" s="467"/>
      <c r="MQV54" s="467"/>
      <c r="MQW54" s="467"/>
      <c r="MQX54" s="467"/>
      <c r="MQY54" s="467"/>
      <c r="MQZ54" s="467"/>
      <c r="MRA54" s="467"/>
      <c r="MRB54" s="467"/>
      <c r="MRC54" s="467"/>
      <c r="MRD54" s="467"/>
      <c r="MRE54" s="467"/>
      <c r="MRF54" s="467"/>
      <c r="MRG54" s="467"/>
      <c r="MRH54" s="467"/>
      <c r="MRI54" s="467"/>
      <c r="MRJ54" s="467"/>
      <c r="MRK54" s="467"/>
      <c r="MRL54" s="467"/>
      <c r="MRM54" s="467"/>
      <c r="MRN54" s="467"/>
      <c r="MRO54" s="467"/>
      <c r="MRP54" s="467"/>
      <c r="MRQ54" s="467"/>
      <c r="MRR54" s="467"/>
      <c r="MRS54" s="467"/>
      <c r="MRT54" s="467"/>
      <c r="MRU54" s="467"/>
      <c r="MRV54" s="467"/>
      <c r="MRW54" s="467"/>
      <c r="MRX54" s="467"/>
      <c r="MRY54" s="467"/>
      <c r="MRZ54" s="467"/>
      <c r="MSA54" s="467"/>
      <c r="MSB54" s="467"/>
      <c r="MSC54" s="467"/>
      <c r="MSD54" s="467"/>
      <c r="MSE54" s="467"/>
      <c r="MSF54" s="467"/>
      <c r="MSG54" s="467"/>
      <c r="MSH54" s="467"/>
      <c r="MSI54" s="467"/>
      <c r="MSJ54" s="467"/>
      <c r="MSK54" s="467"/>
      <c r="MSL54" s="467"/>
      <c r="MSM54" s="467"/>
      <c r="MSN54" s="467"/>
      <c r="MSO54" s="467"/>
      <c r="MSP54" s="467"/>
      <c r="MSQ54" s="467"/>
      <c r="MSR54" s="467"/>
      <c r="MSS54" s="467"/>
      <c r="MST54" s="467"/>
      <c r="MSU54" s="467"/>
      <c r="MSV54" s="467"/>
      <c r="MSW54" s="467"/>
      <c r="MSX54" s="467"/>
      <c r="MSY54" s="467"/>
      <c r="MSZ54" s="467"/>
      <c r="MTA54" s="467"/>
      <c r="MTB54" s="467"/>
      <c r="MTC54" s="467"/>
      <c r="MTD54" s="467"/>
      <c r="MTE54" s="467"/>
      <c r="MTF54" s="467"/>
      <c r="MTG54" s="467"/>
      <c r="MTH54" s="467"/>
      <c r="MTI54" s="467"/>
      <c r="MTJ54" s="467"/>
      <c r="MTK54" s="467"/>
      <c r="MTL54" s="467"/>
      <c r="MTM54" s="467"/>
      <c r="MTN54" s="467"/>
      <c r="MTO54" s="467"/>
      <c r="MTP54" s="467"/>
      <c r="MTQ54" s="467"/>
      <c r="MTR54" s="467"/>
      <c r="MTS54" s="467"/>
      <c r="MTT54" s="467"/>
      <c r="MTU54" s="467"/>
      <c r="MTV54" s="467"/>
      <c r="MTW54" s="467"/>
      <c r="MTX54" s="467"/>
      <c r="MTY54" s="467"/>
      <c r="MTZ54" s="467"/>
      <c r="MUA54" s="467"/>
      <c r="MUB54" s="467"/>
      <c r="MUC54" s="467"/>
      <c r="MUD54" s="467"/>
      <c r="MUE54" s="467"/>
      <c r="MUF54" s="467"/>
      <c r="MUG54" s="467"/>
      <c r="MUH54" s="467"/>
      <c r="MUI54" s="467"/>
      <c r="MUJ54" s="467"/>
      <c r="MUK54" s="467"/>
      <c r="MUL54" s="467"/>
      <c r="MUM54" s="467"/>
      <c r="MUN54" s="467"/>
      <c r="MUO54" s="467"/>
      <c r="MUP54" s="467"/>
      <c r="MUQ54" s="467"/>
      <c r="MUR54" s="467"/>
      <c r="MUS54" s="467"/>
      <c r="MUT54" s="467"/>
      <c r="MUU54" s="467"/>
      <c r="MUV54" s="467"/>
      <c r="MUW54" s="467"/>
      <c r="MUX54" s="467"/>
      <c r="MUY54" s="467"/>
      <c r="MUZ54" s="467"/>
      <c r="MVA54" s="467"/>
      <c r="MVB54" s="467"/>
      <c r="MVC54" s="467"/>
      <c r="MVD54" s="467"/>
      <c r="MVE54" s="467"/>
      <c r="MVF54" s="467"/>
      <c r="MVG54" s="467"/>
      <c r="MVH54" s="467"/>
      <c r="MVI54" s="467"/>
      <c r="MVJ54" s="467"/>
      <c r="MVK54" s="467"/>
      <c r="MVL54" s="467"/>
      <c r="MVM54" s="467"/>
      <c r="MVN54" s="467"/>
      <c r="MVO54" s="467"/>
      <c r="MVP54" s="467"/>
      <c r="MVQ54" s="467"/>
      <c r="MVR54" s="467"/>
      <c r="MVS54" s="467"/>
      <c r="MVT54" s="467"/>
      <c r="MVU54" s="467"/>
      <c r="MVV54" s="467"/>
      <c r="MVW54" s="467"/>
      <c r="MVX54" s="467"/>
      <c r="MVY54" s="467"/>
      <c r="MVZ54" s="467"/>
      <c r="MWA54" s="467"/>
      <c r="MWB54" s="467"/>
      <c r="MWC54" s="467"/>
      <c r="MWD54" s="467"/>
      <c r="MWE54" s="467"/>
      <c r="MWF54" s="467"/>
      <c r="MWG54" s="467"/>
      <c r="MWH54" s="467"/>
      <c r="MWI54" s="467"/>
      <c r="MWJ54" s="467"/>
      <c r="MWK54" s="467"/>
      <c r="MWL54" s="467"/>
      <c r="MWM54" s="467"/>
      <c r="MWN54" s="467"/>
      <c r="MWO54" s="467"/>
      <c r="MWP54" s="467"/>
      <c r="MWQ54" s="467"/>
      <c r="MWR54" s="467"/>
      <c r="MWS54" s="467"/>
      <c r="MWT54" s="467"/>
      <c r="MWU54" s="467"/>
      <c r="MWV54" s="467"/>
      <c r="MWW54" s="467"/>
      <c r="MWX54" s="467"/>
      <c r="MWY54" s="467"/>
      <c r="MWZ54" s="467"/>
      <c r="MXA54" s="467"/>
      <c r="MXB54" s="467"/>
      <c r="MXC54" s="467"/>
      <c r="MXD54" s="467"/>
      <c r="MXE54" s="467"/>
      <c r="MXF54" s="467"/>
      <c r="MXG54" s="467"/>
      <c r="MXH54" s="467"/>
      <c r="MXI54" s="467"/>
      <c r="MXJ54" s="467"/>
      <c r="MXK54" s="467"/>
      <c r="MXL54" s="467"/>
      <c r="MXM54" s="467"/>
      <c r="MXN54" s="467"/>
      <c r="MXO54" s="467"/>
      <c r="MXP54" s="467"/>
      <c r="MXQ54" s="467"/>
      <c r="MXR54" s="467"/>
      <c r="MXS54" s="467"/>
      <c r="MXT54" s="467"/>
      <c r="MXU54" s="467"/>
      <c r="MXV54" s="467"/>
      <c r="MXW54" s="467"/>
      <c r="MXX54" s="467"/>
      <c r="MXY54" s="467"/>
      <c r="MXZ54" s="467"/>
      <c r="MYA54" s="467"/>
      <c r="MYB54" s="467"/>
      <c r="MYC54" s="467"/>
      <c r="MYD54" s="467"/>
      <c r="MYE54" s="467"/>
      <c r="MYF54" s="467"/>
      <c r="MYG54" s="467"/>
      <c r="MYH54" s="467"/>
      <c r="MYI54" s="467"/>
      <c r="MYJ54" s="467"/>
      <c r="MYK54" s="467"/>
      <c r="MYL54" s="467"/>
      <c r="MYM54" s="467"/>
      <c r="MYN54" s="467"/>
      <c r="MYO54" s="467"/>
      <c r="MYP54" s="467"/>
      <c r="MYQ54" s="467"/>
      <c r="MYR54" s="467"/>
      <c r="MYS54" s="467"/>
      <c r="MYT54" s="467"/>
      <c r="MYU54" s="467"/>
      <c r="MYV54" s="467"/>
      <c r="MYW54" s="467"/>
      <c r="MYX54" s="467"/>
      <c r="MYY54" s="467"/>
      <c r="MYZ54" s="467"/>
      <c r="MZA54" s="467"/>
      <c r="MZB54" s="467"/>
      <c r="MZC54" s="467"/>
      <c r="MZD54" s="467"/>
      <c r="MZE54" s="467"/>
      <c r="MZF54" s="467"/>
      <c r="MZG54" s="467"/>
      <c r="MZH54" s="467"/>
      <c r="MZI54" s="467"/>
      <c r="MZJ54" s="467"/>
      <c r="MZK54" s="467"/>
      <c r="MZL54" s="467"/>
      <c r="MZM54" s="467"/>
      <c r="MZN54" s="467"/>
      <c r="MZO54" s="467"/>
      <c r="MZP54" s="467"/>
      <c r="MZQ54" s="467"/>
      <c r="MZR54" s="467"/>
      <c r="MZS54" s="467"/>
      <c r="MZT54" s="467"/>
      <c r="MZU54" s="467"/>
      <c r="MZV54" s="467"/>
      <c r="MZW54" s="467"/>
      <c r="MZX54" s="467"/>
      <c r="MZY54" s="467"/>
      <c r="MZZ54" s="467"/>
      <c r="NAA54" s="467"/>
      <c r="NAB54" s="467"/>
      <c r="NAC54" s="467"/>
      <c r="NAD54" s="467"/>
      <c r="NAE54" s="467"/>
      <c r="NAF54" s="467"/>
      <c r="NAG54" s="467"/>
      <c r="NAH54" s="467"/>
      <c r="NAI54" s="467"/>
      <c r="NAJ54" s="467"/>
      <c r="NAK54" s="467"/>
      <c r="NAL54" s="467"/>
      <c r="NAM54" s="467"/>
      <c r="NAN54" s="467"/>
      <c r="NAO54" s="467"/>
      <c r="NAP54" s="467"/>
      <c r="NAQ54" s="467"/>
      <c r="NAR54" s="467"/>
      <c r="NAS54" s="467"/>
      <c r="NAT54" s="467"/>
      <c r="NAU54" s="467"/>
      <c r="NAV54" s="467"/>
      <c r="NAW54" s="467"/>
      <c r="NAX54" s="467"/>
      <c r="NAY54" s="467"/>
      <c r="NAZ54" s="467"/>
      <c r="NBA54" s="467"/>
      <c r="NBB54" s="467"/>
      <c r="NBC54" s="467"/>
      <c r="NBD54" s="467"/>
      <c r="NBE54" s="467"/>
      <c r="NBF54" s="467"/>
      <c r="NBG54" s="467"/>
      <c r="NBH54" s="467"/>
      <c r="NBI54" s="467"/>
      <c r="NBJ54" s="467"/>
      <c r="NBK54" s="467"/>
      <c r="NBL54" s="467"/>
      <c r="NBM54" s="467"/>
      <c r="NBN54" s="467"/>
      <c r="NBO54" s="467"/>
      <c r="NBP54" s="467"/>
      <c r="NBQ54" s="467"/>
      <c r="NBR54" s="467"/>
      <c r="NBS54" s="467"/>
      <c r="NBT54" s="467"/>
      <c r="NBU54" s="467"/>
      <c r="NBV54" s="467"/>
      <c r="NBW54" s="467"/>
      <c r="NBX54" s="467"/>
      <c r="NBY54" s="467"/>
      <c r="NBZ54" s="467"/>
      <c r="NCA54" s="467"/>
      <c r="NCB54" s="467"/>
      <c r="NCC54" s="467"/>
      <c r="NCD54" s="467"/>
      <c r="NCE54" s="467"/>
      <c r="NCF54" s="467"/>
      <c r="NCG54" s="467"/>
      <c r="NCH54" s="467"/>
      <c r="NCI54" s="467"/>
      <c r="NCJ54" s="467"/>
      <c r="NCK54" s="467"/>
      <c r="NCL54" s="467"/>
      <c r="NCM54" s="467"/>
      <c r="NCN54" s="467"/>
      <c r="NCO54" s="467"/>
      <c r="NCP54" s="467"/>
      <c r="NCQ54" s="467"/>
      <c r="NCR54" s="467"/>
      <c r="NCS54" s="467"/>
      <c r="NCT54" s="467"/>
      <c r="NCU54" s="467"/>
      <c r="NCV54" s="467"/>
      <c r="NCW54" s="467"/>
      <c r="NCX54" s="467"/>
      <c r="NCY54" s="467"/>
      <c r="NCZ54" s="467"/>
      <c r="NDA54" s="467"/>
      <c r="NDB54" s="467"/>
      <c r="NDC54" s="467"/>
      <c r="NDD54" s="467"/>
      <c r="NDE54" s="467"/>
      <c r="NDF54" s="467"/>
      <c r="NDG54" s="467"/>
      <c r="NDH54" s="467"/>
      <c r="NDI54" s="467"/>
      <c r="NDJ54" s="467"/>
      <c r="NDK54" s="467"/>
      <c r="NDL54" s="467"/>
      <c r="NDM54" s="467"/>
      <c r="NDN54" s="467"/>
      <c r="NDO54" s="467"/>
      <c r="NDP54" s="467"/>
      <c r="NDQ54" s="467"/>
      <c r="NDR54" s="467"/>
      <c r="NDS54" s="467"/>
      <c r="NDT54" s="467"/>
      <c r="NDU54" s="467"/>
      <c r="NDV54" s="467"/>
      <c r="NDW54" s="467"/>
      <c r="NDX54" s="467"/>
      <c r="NDY54" s="467"/>
      <c r="NDZ54" s="467"/>
      <c r="NEA54" s="467"/>
      <c r="NEB54" s="467"/>
      <c r="NEC54" s="467"/>
      <c r="NED54" s="467"/>
      <c r="NEE54" s="467"/>
      <c r="NEF54" s="467"/>
      <c r="NEG54" s="467"/>
      <c r="NEH54" s="467"/>
      <c r="NEI54" s="467"/>
      <c r="NEJ54" s="467"/>
      <c r="NEK54" s="467"/>
      <c r="NEL54" s="467"/>
      <c r="NEM54" s="467"/>
      <c r="NEN54" s="467"/>
      <c r="NEO54" s="467"/>
      <c r="NEP54" s="467"/>
      <c r="NEQ54" s="467"/>
      <c r="NER54" s="467"/>
      <c r="NES54" s="467"/>
      <c r="NET54" s="467"/>
      <c r="NEU54" s="467"/>
      <c r="NEV54" s="467"/>
      <c r="NEW54" s="467"/>
      <c r="NEX54" s="467"/>
      <c r="NEY54" s="467"/>
      <c r="NEZ54" s="467"/>
      <c r="NFA54" s="467"/>
      <c r="NFB54" s="467"/>
      <c r="NFC54" s="467"/>
      <c r="NFD54" s="467"/>
      <c r="NFE54" s="467"/>
      <c r="NFF54" s="467"/>
      <c r="NFG54" s="467"/>
      <c r="NFH54" s="467"/>
      <c r="NFI54" s="467"/>
      <c r="NFJ54" s="467"/>
      <c r="NFK54" s="467"/>
      <c r="NFL54" s="467"/>
      <c r="NFM54" s="467"/>
      <c r="NFN54" s="467"/>
      <c r="NFO54" s="467"/>
      <c r="NFP54" s="467"/>
      <c r="NFQ54" s="467"/>
      <c r="NFR54" s="467"/>
      <c r="NFS54" s="467"/>
      <c r="NFT54" s="467"/>
      <c r="NFU54" s="467"/>
      <c r="NFV54" s="467"/>
      <c r="NFW54" s="467"/>
      <c r="NFX54" s="467"/>
      <c r="NFY54" s="467"/>
      <c r="NFZ54" s="467"/>
      <c r="NGA54" s="467"/>
      <c r="NGB54" s="467"/>
      <c r="NGC54" s="467"/>
      <c r="NGD54" s="467"/>
      <c r="NGE54" s="467"/>
      <c r="NGF54" s="467"/>
      <c r="NGG54" s="467"/>
      <c r="NGH54" s="467"/>
      <c r="NGI54" s="467"/>
      <c r="NGJ54" s="467"/>
      <c r="NGK54" s="467"/>
      <c r="NGL54" s="467"/>
      <c r="NGM54" s="467"/>
      <c r="NGN54" s="467"/>
      <c r="NGO54" s="467"/>
      <c r="NGP54" s="467"/>
      <c r="NGQ54" s="467"/>
      <c r="NGR54" s="467"/>
      <c r="NGS54" s="467"/>
      <c r="NGT54" s="467"/>
      <c r="NGU54" s="467"/>
      <c r="NGV54" s="467"/>
      <c r="NGW54" s="467"/>
      <c r="NGX54" s="467"/>
      <c r="NGY54" s="467"/>
      <c r="NGZ54" s="467"/>
      <c r="NHA54" s="467"/>
      <c r="NHB54" s="467"/>
      <c r="NHC54" s="467"/>
      <c r="NHD54" s="467"/>
      <c r="NHE54" s="467"/>
      <c r="NHF54" s="467"/>
      <c r="NHG54" s="467"/>
      <c r="NHH54" s="467"/>
      <c r="NHI54" s="467"/>
      <c r="NHJ54" s="467"/>
      <c r="NHK54" s="467"/>
      <c r="NHL54" s="467"/>
      <c r="NHM54" s="467"/>
      <c r="NHN54" s="467"/>
      <c r="NHO54" s="467"/>
      <c r="NHP54" s="467"/>
      <c r="NHQ54" s="467"/>
      <c r="NHR54" s="467"/>
      <c r="NHS54" s="467"/>
      <c r="NHT54" s="467"/>
      <c r="NHU54" s="467"/>
      <c r="NHV54" s="467"/>
      <c r="NHW54" s="467"/>
      <c r="NHX54" s="467"/>
      <c r="NHY54" s="467"/>
      <c r="NHZ54" s="467"/>
      <c r="NIA54" s="467"/>
      <c r="NIB54" s="467"/>
      <c r="NIC54" s="467"/>
      <c r="NID54" s="467"/>
      <c r="NIE54" s="467"/>
      <c r="NIF54" s="467"/>
      <c r="NIG54" s="467"/>
      <c r="NIH54" s="467"/>
      <c r="NII54" s="467"/>
      <c r="NIJ54" s="467"/>
      <c r="NIK54" s="467"/>
      <c r="NIL54" s="467"/>
      <c r="NIM54" s="467"/>
      <c r="NIN54" s="467"/>
      <c r="NIO54" s="467"/>
      <c r="NIP54" s="467"/>
      <c r="NIQ54" s="467"/>
      <c r="NIR54" s="467"/>
      <c r="NIS54" s="467"/>
      <c r="NIT54" s="467"/>
      <c r="NIU54" s="467"/>
      <c r="NIV54" s="467"/>
      <c r="NIW54" s="467"/>
      <c r="NIX54" s="467"/>
      <c r="NIY54" s="467"/>
      <c r="NIZ54" s="467"/>
      <c r="NJA54" s="467"/>
      <c r="NJB54" s="467"/>
      <c r="NJC54" s="467"/>
      <c r="NJD54" s="467"/>
      <c r="NJE54" s="467"/>
      <c r="NJF54" s="467"/>
      <c r="NJG54" s="467"/>
      <c r="NJH54" s="467"/>
      <c r="NJI54" s="467"/>
      <c r="NJJ54" s="467"/>
      <c r="NJK54" s="467"/>
      <c r="NJL54" s="467"/>
      <c r="NJM54" s="467"/>
      <c r="NJN54" s="467"/>
      <c r="NJO54" s="467"/>
      <c r="NJP54" s="467"/>
      <c r="NJQ54" s="467"/>
      <c r="NJR54" s="467"/>
      <c r="NJS54" s="467"/>
      <c r="NJT54" s="467"/>
      <c r="NJU54" s="467"/>
      <c r="NJV54" s="467"/>
      <c r="NJW54" s="467"/>
      <c r="NJX54" s="467"/>
      <c r="NJY54" s="467"/>
      <c r="NJZ54" s="467"/>
      <c r="NKA54" s="467"/>
      <c r="NKB54" s="467"/>
      <c r="NKC54" s="467"/>
      <c r="NKD54" s="467"/>
      <c r="NKE54" s="467"/>
      <c r="NKF54" s="467"/>
      <c r="NKG54" s="467"/>
      <c r="NKH54" s="467"/>
      <c r="NKI54" s="467"/>
      <c r="NKJ54" s="467"/>
      <c r="NKK54" s="467"/>
      <c r="NKL54" s="467"/>
      <c r="NKM54" s="467"/>
      <c r="NKN54" s="467"/>
      <c r="NKO54" s="467"/>
      <c r="NKP54" s="467"/>
      <c r="NKQ54" s="467"/>
      <c r="NKR54" s="467"/>
      <c r="NKS54" s="467"/>
      <c r="NKT54" s="467"/>
      <c r="NKU54" s="467"/>
      <c r="NKV54" s="467"/>
      <c r="NKW54" s="467"/>
      <c r="NKX54" s="467"/>
      <c r="NKY54" s="467"/>
      <c r="NKZ54" s="467"/>
      <c r="NLA54" s="467"/>
      <c r="NLB54" s="467"/>
      <c r="NLC54" s="467"/>
      <c r="NLD54" s="467"/>
      <c r="NLE54" s="467"/>
      <c r="NLF54" s="467"/>
      <c r="NLG54" s="467"/>
      <c r="NLH54" s="467"/>
      <c r="NLI54" s="467"/>
      <c r="NLJ54" s="467"/>
      <c r="NLK54" s="467"/>
      <c r="NLL54" s="467"/>
      <c r="NLM54" s="467"/>
      <c r="NLN54" s="467"/>
      <c r="NLO54" s="467"/>
      <c r="NLP54" s="467"/>
      <c r="NLQ54" s="467"/>
      <c r="NLR54" s="467"/>
      <c r="NLS54" s="467"/>
      <c r="NLT54" s="467"/>
      <c r="NLU54" s="467"/>
      <c r="NLV54" s="467"/>
      <c r="NLW54" s="467"/>
      <c r="NLX54" s="467"/>
      <c r="NLY54" s="467"/>
      <c r="NLZ54" s="467"/>
      <c r="NMA54" s="467"/>
      <c r="NMB54" s="467"/>
      <c r="NMC54" s="467"/>
      <c r="NMD54" s="467"/>
      <c r="NME54" s="467"/>
      <c r="NMF54" s="467"/>
      <c r="NMG54" s="467"/>
      <c r="NMH54" s="467"/>
      <c r="NMI54" s="467"/>
      <c r="NMJ54" s="467"/>
      <c r="NMK54" s="467"/>
      <c r="NML54" s="467"/>
      <c r="NMM54" s="467"/>
      <c r="NMN54" s="467"/>
      <c r="NMO54" s="467"/>
      <c r="NMP54" s="467"/>
      <c r="NMQ54" s="467"/>
      <c r="NMR54" s="467"/>
      <c r="NMS54" s="467"/>
      <c r="NMT54" s="467"/>
      <c r="NMU54" s="467"/>
      <c r="NMV54" s="467"/>
      <c r="NMW54" s="467"/>
      <c r="NMX54" s="467"/>
      <c r="NMY54" s="467"/>
      <c r="NMZ54" s="467"/>
      <c r="NNA54" s="467"/>
      <c r="NNB54" s="467"/>
      <c r="NNC54" s="467"/>
      <c r="NND54" s="467"/>
      <c r="NNE54" s="467"/>
      <c r="NNF54" s="467"/>
      <c r="NNG54" s="467"/>
      <c r="NNH54" s="467"/>
      <c r="NNI54" s="467"/>
      <c r="NNJ54" s="467"/>
      <c r="NNK54" s="467"/>
      <c r="NNL54" s="467"/>
      <c r="NNM54" s="467"/>
      <c r="NNN54" s="467"/>
      <c r="NNO54" s="467"/>
      <c r="NNP54" s="467"/>
      <c r="NNQ54" s="467"/>
      <c r="NNR54" s="467"/>
      <c r="NNS54" s="467"/>
      <c r="NNT54" s="467"/>
      <c r="NNU54" s="467"/>
      <c r="NNV54" s="467"/>
      <c r="NNW54" s="467"/>
      <c r="NNX54" s="467"/>
      <c r="NNY54" s="467"/>
      <c r="NNZ54" s="467"/>
      <c r="NOA54" s="467"/>
      <c r="NOB54" s="467"/>
      <c r="NOC54" s="467"/>
      <c r="NOD54" s="467"/>
      <c r="NOE54" s="467"/>
      <c r="NOF54" s="467"/>
      <c r="NOG54" s="467"/>
      <c r="NOH54" s="467"/>
      <c r="NOI54" s="467"/>
      <c r="NOJ54" s="467"/>
      <c r="NOK54" s="467"/>
      <c r="NOL54" s="467"/>
      <c r="NOM54" s="467"/>
      <c r="NON54" s="467"/>
      <c r="NOO54" s="467"/>
      <c r="NOP54" s="467"/>
      <c r="NOQ54" s="467"/>
      <c r="NOR54" s="467"/>
      <c r="NOS54" s="467"/>
      <c r="NOT54" s="467"/>
      <c r="NOU54" s="467"/>
      <c r="NOV54" s="467"/>
      <c r="NOW54" s="467"/>
      <c r="NOX54" s="467"/>
      <c r="NOY54" s="467"/>
      <c r="NOZ54" s="467"/>
      <c r="NPA54" s="467"/>
      <c r="NPB54" s="467"/>
      <c r="NPC54" s="467"/>
      <c r="NPD54" s="467"/>
      <c r="NPE54" s="467"/>
      <c r="NPF54" s="467"/>
      <c r="NPG54" s="467"/>
      <c r="NPH54" s="467"/>
      <c r="NPI54" s="467"/>
      <c r="NPJ54" s="467"/>
      <c r="NPK54" s="467"/>
      <c r="NPL54" s="467"/>
      <c r="NPM54" s="467"/>
      <c r="NPN54" s="467"/>
      <c r="NPO54" s="467"/>
      <c r="NPP54" s="467"/>
      <c r="NPQ54" s="467"/>
      <c r="NPR54" s="467"/>
      <c r="NPS54" s="467"/>
      <c r="NPT54" s="467"/>
      <c r="NPU54" s="467"/>
      <c r="NPV54" s="467"/>
      <c r="NPW54" s="467"/>
      <c r="NPX54" s="467"/>
      <c r="NPY54" s="467"/>
      <c r="NPZ54" s="467"/>
      <c r="NQA54" s="467"/>
      <c r="NQB54" s="467"/>
      <c r="NQC54" s="467"/>
      <c r="NQD54" s="467"/>
      <c r="NQE54" s="467"/>
      <c r="NQF54" s="467"/>
      <c r="NQG54" s="467"/>
      <c r="NQH54" s="467"/>
      <c r="NQI54" s="467"/>
      <c r="NQJ54" s="467"/>
      <c r="NQK54" s="467"/>
      <c r="NQL54" s="467"/>
      <c r="NQM54" s="467"/>
      <c r="NQN54" s="467"/>
      <c r="NQO54" s="467"/>
      <c r="NQP54" s="467"/>
      <c r="NQQ54" s="467"/>
      <c r="NQR54" s="467"/>
      <c r="NQS54" s="467"/>
      <c r="NQT54" s="467"/>
      <c r="NQU54" s="467"/>
      <c r="NQV54" s="467"/>
      <c r="NQW54" s="467"/>
      <c r="NQX54" s="467"/>
      <c r="NQY54" s="467"/>
      <c r="NQZ54" s="467"/>
      <c r="NRA54" s="467"/>
      <c r="NRB54" s="467"/>
      <c r="NRC54" s="467"/>
      <c r="NRD54" s="467"/>
      <c r="NRE54" s="467"/>
      <c r="NRF54" s="467"/>
      <c r="NRG54" s="467"/>
      <c r="NRH54" s="467"/>
      <c r="NRI54" s="467"/>
      <c r="NRJ54" s="467"/>
      <c r="NRK54" s="467"/>
      <c r="NRL54" s="467"/>
      <c r="NRM54" s="467"/>
      <c r="NRN54" s="467"/>
      <c r="NRO54" s="467"/>
      <c r="NRP54" s="467"/>
      <c r="NRQ54" s="467"/>
      <c r="NRR54" s="467"/>
      <c r="NRS54" s="467"/>
      <c r="NRT54" s="467"/>
      <c r="NRU54" s="467"/>
      <c r="NRV54" s="467"/>
      <c r="NRW54" s="467"/>
      <c r="NRX54" s="467"/>
      <c r="NRY54" s="467"/>
      <c r="NRZ54" s="467"/>
      <c r="NSA54" s="467"/>
      <c r="NSB54" s="467"/>
      <c r="NSC54" s="467"/>
      <c r="NSD54" s="467"/>
      <c r="NSE54" s="467"/>
      <c r="NSF54" s="467"/>
      <c r="NSG54" s="467"/>
      <c r="NSH54" s="467"/>
      <c r="NSI54" s="467"/>
      <c r="NSJ54" s="467"/>
      <c r="NSK54" s="467"/>
      <c r="NSL54" s="467"/>
      <c r="NSM54" s="467"/>
      <c r="NSN54" s="467"/>
      <c r="NSO54" s="467"/>
      <c r="NSP54" s="467"/>
      <c r="NSQ54" s="467"/>
      <c r="NSR54" s="467"/>
      <c r="NSS54" s="467"/>
      <c r="NST54" s="467"/>
      <c r="NSU54" s="467"/>
      <c r="NSV54" s="467"/>
      <c r="NSW54" s="467"/>
      <c r="NSX54" s="467"/>
      <c r="NSY54" s="467"/>
      <c r="NSZ54" s="467"/>
      <c r="NTA54" s="467"/>
      <c r="NTB54" s="467"/>
      <c r="NTC54" s="467"/>
      <c r="NTD54" s="467"/>
      <c r="NTE54" s="467"/>
      <c r="NTF54" s="467"/>
      <c r="NTG54" s="467"/>
      <c r="NTH54" s="467"/>
      <c r="NTI54" s="467"/>
      <c r="NTJ54" s="467"/>
      <c r="NTK54" s="467"/>
      <c r="NTL54" s="467"/>
      <c r="NTM54" s="467"/>
      <c r="NTN54" s="467"/>
      <c r="NTO54" s="467"/>
      <c r="NTP54" s="467"/>
      <c r="NTQ54" s="467"/>
      <c r="NTR54" s="467"/>
      <c r="NTS54" s="467"/>
      <c r="NTT54" s="467"/>
      <c r="NTU54" s="467"/>
      <c r="NTV54" s="467"/>
      <c r="NTW54" s="467"/>
      <c r="NTX54" s="467"/>
      <c r="NTY54" s="467"/>
      <c r="NTZ54" s="467"/>
      <c r="NUA54" s="467"/>
      <c r="NUB54" s="467"/>
      <c r="NUC54" s="467"/>
      <c r="NUD54" s="467"/>
      <c r="NUE54" s="467"/>
      <c r="NUF54" s="467"/>
      <c r="NUG54" s="467"/>
      <c r="NUH54" s="467"/>
      <c r="NUI54" s="467"/>
      <c r="NUJ54" s="467"/>
      <c r="NUK54" s="467"/>
      <c r="NUL54" s="467"/>
      <c r="NUM54" s="467"/>
      <c r="NUN54" s="467"/>
      <c r="NUO54" s="467"/>
      <c r="NUP54" s="467"/>
      <c r="NUQ54" s="467"/>
      <c r="NUR54" s="467"/>
      <c r="NUS54" s="467"/>
      <c r="NUT54" s="467"/>
      <c r="NUU54" s="467"/>
      <c r="NUV54" s="467"/>
      <c r="NUW54" s="467"/>
      <c r="NUX54" s="467"/>
      <c r="NUY54" s="467"/>
      <c r="NUZ54" s="467"/>
      <c r="NVA54" s="467"/>
      <c r="NVB54" s="467"/>
      <c r="NVC54" s="467"/>
      <c r="NVD54" s="467"/>
      <c r="NVE54" s="467"/>
      <c r="NVF54" s="467"/>
      <c r="NVG54" s="467"/>
      <c r="NVH54" s="467"/>
      <c r="NVI54" s="467"/>
      <c r="NVJ54" s="467"/>
      <c r="NVK54" s="467"/>
      <c r="NVL54" s="467"/>
      <c r="NVM54" s="467"/>
      <c r="NVN54" s="467"/>
      <c r="NVO54" s="467"/>
      <c r="NVP54" s="467"/>
      <c r="NVQ54" s="467"/>
      <c r="NVR54" s="467"/>
      <c r="NVS54" s="467"/>
      <c r="NVT54" s="467"/>
      <c r="NVU54" s="467"/>
      <c r="NVV54" s="467"/>
      <c r="NVW54" s="467"/>
      <c r="NVX54" s="467"/>
      <c r="NVY54" s="467"/>
      <c r="NVZ54" s="467"/>
      <c r="NWA54" s="467"/>
      <c r="NWB54" s="467"/>
      <c r="NWC54" s="467"/>
      <c r="NWD54" s="467"/>
      <c r="NWE54" s="467"/>
      <c r="NWF54" s="467"/>
      <c r="NWG54" s="467"/>
      <c r="NWH54" s="467"/>
      <c r="NWI54" s="467"/>
      <c r="NWJ54" s="467"/>
      <c r="NWK54" s="467"/>
      <c r="NWL54" s="467"/>
      <c r="NWM54" s="467"/>
      <c r="NWN54" s="467"/>
      <c r="NWO54" s="467"/>
      <c r="NWP54" s="467"/>
      <c r="NWQ54" s="467"/>
      <c r="NWR54" s="467"/>
      <c r="NWS54" s="467"/>
      <c r="NWT54" s="467"/>
      <c r="NWU54" s="467"/>
      <c r="NWV54" s="467"/>
      <c r="NWW54" s="467"/>
      <c r="NWX54" s="467"/>
      <c r="NWY54" s="467"/>
      <c r="NWZ54" s="467"/>
      <c r="NXA54" s="467"/>
      <c r="NXB54" s="467"/>
      <c r="NXC54" s="467"/>
      <c r="NXD54" s="467"/>
      <c r="NXE54" s="467"/>
      <c r="NXF54" s="467"/>
      <c r="NXG54" s="467"/>
      <c r="NXH54" s="467"/>
      <c r="NXI54" s="467"/>
      <c r="NXJ54" s="467"/>
      <c r="NXK54" s="467"/>
      <c r="NXL54" s="467"/>
      <c r="NXM54" s="467"/>
      <c r="NXN54" s="467"/>
      <c r="NXO54" s="467"/>
      <c r="NXP54" s="467"/>
      <c r="NXQ54" s="467"/>
      <c r="NXR54" s="467"/>
      <c r="NXS54" s="467"/>
      <c r="NXT54" s="467"/>
      <c r="NXU54" s="467"/>
      <c r="NXV54" s="467"/>
      <c r="NXW54" s="467"/>
      <c r="NXX54" s="467"/>
      <c r="NXY54" s="467"/>
      <c r="NXZ54" s="467"/>
      <c r="NYA54" s="467"/>
      <c r="NYB54" s="467"/>
      <c r="NYC54" s="467"/>
      <c r="NYD54" s="467"/>
      <c r="NYE54" s="467"/>
      <c r="NYF54" s="467"/>
      <c r="NYG54" s="467"/>
      <c r="NYH54" s="467"/>
      <c r="NYI54" s="467"/>
      <c r="NYJ54" s="467"/>
      <c r="NYK54" s="467"/>
      <c r="NYL54" s="467"/>
      <c r="NYM54" s="467"/>
      <c r="NYN54" s="467"/>
      <c r="NYO54" s="467"/>
      <c r="NYP54" s="467"/>
      <c r="NYQ54" s="467"/>
      <c r="NYR54" s="467"/>
      <c r="NYS54" s="467"/>
      <c r="NYT54" s="467"/>
      <c r="NYU54" s="467"/>
      <c r="NYV54" s="467"/>
      <c r="NYW54" s="467"/>
      <c r="NYX54" s="467"/>
      <c r="NYY54" s="467"/>
      <c r="NYZ54" s="467"/>
      <c r="NZA54" s="467"/>
      <c r="NZB54" s="467"/>
      <c r="NZC54" s="467"/>
      <c r="NZD54" s="467"/>
      <c r="NZE54" s="467"/>
      <c r="NZF54" s="467"/>
      <c r="NZG54" s="467"/>
      <c r="NZH54" s="467"/>
      <c r="NZI54" s="467"/>
      <c r="NZJ54" s="467"/>
      <c r="NZK54" s="467"/>
      <c r="NZL54" s="467"/>
      <c r="NZM54" s="467"/>
      <c r="NZN54" s="467"/>
      <c r="NZO54" s="467"/>
      <c r="NZP54" s="467"/>
      <c r="NZQ54" s="467"/>
      <c r="NZR54" s="467"/>
      <c r="NZS54" s="467"/>
      <c r="NZT54" s="467"/>
      <c r="NZU54" s="467"/>
      <c r="NZV54" s="467"/>
      <c r="NZW54" s="467"/>
      <c r="NZX54" s="467"/>
      <c r="NZY54" s="467"/>
      <c r="NZZ54" s="467"/>
      <c r="OAA54" s="467"/>
      <c r="OAB54" s="467"/>
      <c r="OAC54" s="467"/>
      <c r="OAD54" s="467"/>
      <c r="OAE54" s="467"/>
      <c r="OAF54" s="467"/>
      <c r="OAG54" s="467"/>
      <c r="OAH54" s="467"/>
      <c r="OAI54" s="467"/>
      <c r="OAJ54" s="467"/>
      <c r="OAK54" s="467"/>
      <c r="OAL54" s="467"/>
      <c r="OAM54" s="467"/>
      <c r="OAN54" s="467"/>
      <c r="OAO54" s="467"/>
      <c r="OAP54" s="467"/>
      <c r="OAQ54" s="467"/>
      <c r="OAR54" s="467"/>
      <c r="OAS54" s="467"/>
      <c r="OAT54" s="467"/>
      <c r="OAU54" s="467"/>
      <c r="OAV54" s="467"/>
      <c r="OAW54" s="467"/>
      <c r="OAX54" s="467"/>
      <c r="OAY54" s="467"/>
      <c r="OAZ54" s="467"/>
      <c r="OBA54" s="467"/>
      <c r="OBB54" s="467"/>
      <c r="OBC54" s="467"/>
      <c r="OBD54" s="467"/>
      <c r="OBE54" s="467"/>
      <c r="OBF54" s="467"/>
      <c r="OBG54" s="467"/>
      <c r="OBH54" s="467"/>
      <c r="OBI54" s="467"/>
      <c r="OBJ54" s="467"/>
      <c r="OBK54" s="467"/>
      <c r="OBL54" s="467"/>
      <c r="OBM54" s="467"/>
      <c r="OBN54" s="467"/>
      <c r="OBO54" s="467"/>
      <c r="OBP54" s="467"/>
      <c r="OBQ54" s="467"/>
      <c r="OBR54" s="467"/>
      <c r="OBS54" s="467"/>
      <c r="OBT54" s="467"/>
      <c r="OBU54" s="467"/>
      <c r="OBV54" s="467"/>
      <c r="OBW54" s="467"/>
      <c r="OBX54" s="467"/>
      <c r="OBY54" s="467"/>
      <c r="OBZ54" s="467"/>
      <c r="OCA54" s="467"/>
      <c r="OCB54" s="467"/>
      <c r="OCC54" s="467"/>
      <c r="OCD54" s="467"/>
      <c r="OCE54" s="467"/>
      <c r="OCF54" s="467"/>
      <c r="OCG54" s="467"/>
      <c r="OCH54" s="467"/>
      <c r="OCI54" s="467"/>
      <c r="OCJ54" s="467"/>
      <c r="OCK54" s="467"/>
      <c r="OCL54" s="467"/>
      <c r="OCM54" s="467"/>
      <c r="OCN54" s="467"/>
      <c r="OCO54" s="467"/>
      <c r="OCP54" s="467"/>
      <c r="OCQ54" s="467"/>
      <c r="OCR54" s="467"/>
      <c r="OCS54" s="467"/>
      <c r="OCT54" s="467"/>
      <c r="OCU54" s="467"/>
      <c r="OCV54" s="467"/>
      <c r="OCW54" s="467"/>
      <c r="OCX54" s="467"/>
      <c r="OCY54" s="467"/>
      <c r="OCZ54" s="467"/>
      <c r="ODA54" s="467"/>
      <c r="ODB54" s="467"/>
      <c r="ODC54" s="467"/>
      <c r="ODD54" s="467"/>
      <c r="ODE54" s="467"/>
      <c r="ODF54" s="467"/>
      <c r="ODG54" s="467"/>
      <c r="ODH54" s="467"/>
      <c r="ODI54" s="467"/>
      <c r="ODJ54" s="467"/>
      <c r="ODK54" s="467"/>
      <c r="ODL54" s="467"/>
      <c r="ODM54" s="467"/>
      <c r="ODN54" s="467"/>
      <c r="ODO54" s="467"/>
      <c r="ODP54" s="467"/>
      <c r="ODQ54" s="467"/>
      <c r="ODR54" s="467"/>
      <c r="ODS54" s="467"/>
      <c r="ODT54" s="467"/>
      <c r="ODU54" s="467"/>
      <c r="ODV54" s="467"/>
      <c r="ODW54" s="467"/>
      <c r="ODX54" s="467"/>
      <c r="ODY54" s="467"/>
      <c r="ODZ54" s="467"/>
      <c r="OEA54" s="467"/>
      <c r="OEB54" s="467"/>
      <c r="OEC54" s="467"/>
      <c r="OED54" s="467"/>
      <c r="OEE54" s="467"/>
      <c r="OEF54" s="467"/>
      <c r="OEG54" s="467"/>
      <c r="OEH54" s="467"/>
      <c r="OEI54" s="467"/>
      <c r="OEJ54" s="467"/>
      <c r="OEK54" s="467"/>
      <c r="OEL54" s="467"/>
      <c r="OEM54" s="467"/>
      <c r="OEN54" s="467"/>
      <c r="OEO54" s="467"/>
      <c r="OEP54" s="467"/>
      <c r="OEQ54" s="467"/>
      <c r="OER54" s="467"/>
      <c r="OES54" s="467"/>
      <c r="OET54" s="467"/>
      <c r="OEU54" s="467"/>
      <c r="OEV54" s="467"/>
      <c r="OEW54" s="467"/>
      <c r="OEX54" s="467"/>
      <c r="OEY54" s="467"/>
      <c r="OEZ54" s="467"/>
      <c r="OFA54" s="467"/>
      <c r="OFB54" s="467"/>
      <c r="OFC54" s="467"/>
      <c r="OFD54" s="467"/>
      <c r="OFE54" s="467"/>
      <c r="OFF54" s="467"/>
      <c r="OFG54" s="467"/>
      <c r="OFH54" s="467"/>
      <c r="OFI54" s="467"/>
      <c r="OFJ54" s="467"/>
      <c r="OFK54" s="467"/>
      <c r="OFL54" s="467"/>
      <c r="OFM54" s="467"/>
      <c r="OFN54" s="467"/>
      <c r="OFO54" s="467"/>
      <c r="OFP54" s="467"/>
      <c r="OFQ54" s="467"/>
      <c r="OFR54" s="467"/>
      <c r="OFS54" s="467"/>
      <c r="OFT54" s="467"/>
      <c r="OFU54" s="467"/>
      <c r="OFV54" s="467"/>
      <c r="OFW54" s="467"/>
      <c r="OFX54" s="467"/>
      <c r="OFY54" s="467"/>
      <c r="OFZ54" s="467"/>
      <c r="OGA54" s="467"/>
      <c r="OGB54" s="467"/>
      <c r="OGC54" s="467"/>
      <c r="OGD54" s="467"/>
      <c r="OGE54" s="467"/>
      <c r="OGF54" s="467"/>
      <c r="OGG54" s="467"/>
      <c r="OGH54" s="467"/>
      <c r="OGI54" s="467"/>
      <c r="OGJ54" s="467"/>
      <c r="OGK54" s="467"/>
      <c r="OGL54" s="467"/>
      <c r="OGM54" s="467"/>
      <c r="OGN54" s="467"/>
      <c r="OGO54" s="467"/>
      <c r="OGP54" s="467"/>
      <c r="OGQ54" s="467"/>
      <c r="OGR54" s="467"/>
      <c r="OGS54" s="467"/>
      <c r="OGT54" s="467"/>
      <c r="OGU54" s="467"/>
      <c r="OGV54" s="467"/>
      <c r="OGW54" s="467"/>
      <c r="OGX54" s="467"/>
      <c r="OGY54" s="467"/>
      <c r="OGZ54" s="467"/>
      <c r="OHA54" s="467"/>
      <c r="OHB54" s="467"/>
      <c r="OHC54" s="467"/>
      <c r="OHD54" s="467"/>
      <c r="OHE54" s="467"/>
      <c r="OHF54" s="467"/>
      <c r="OHG54" s="467"/>
      <c r="OHH54" s="467"/>
      <c r="OHI54" s="467"/>
      <c r="OHJ54" s="467"/>
      <c r="OHK54" s="467"/>
      <c r="OHL54" s="467"/>
      <c r="OHM54" s="467"/>
      <c r="OHN54" s="467"/>
      <c r="OHO54" s="467"/>
      <c r="OHP54" s="467"/>
      <c r="OHQ54" s="467"/>
      <c r="OHR54" s="467"/>
      <c r="OHS54" s="467"/>
      <c r="OHT54" s="467"/>
      <c r="OHU54" s="467"/>
      <c r="OHV54" s="467"/>
      <c r="OHW54" s="467"/>
      <c r="OHX54" s="467"/>
      <c r="OHY54" s="467"/>
      <c r="OHZ54" s="467"/>
      <c r="OIA54" s="467"/>
      <c r="OIB54" s="467"/>
      <c r="OIC54" s="467"/>
      <c r="OID54" s="467"/>
      <c r="OIE54" s="467"/>
      <c r="OIF54" s="467"/>
      <c r="OIG54" s="467"/>
      <c r="OIH54" s="467"/>
      <c r="OII54" s="467"/>
      <c r="OIJ54" s="467"/>
      <c r="OIK54" s="467"/>
      <c r="OIL54" s="467"/>
      <c r="OIM54" s="467"/>
      <c r="OIN54" s="467"/>
      <c r="OIO54" s="467"/>
      <c r="OIP54" s="467"/>
      <c r="OIQ54" s="467"/>
      <c r="OIR54" s="467"/>
      <c r="OIS54" s="467"/>
      <c r="OIT54" s="467"/>
      <c r="OIU54" s="467"/>
      <c r="OIV54" s="467"/>
      <c r="OIW54" s="467"/>
      <c r="OIX54" s="467"/>
      <c r="OIY54" s="467"/>
      <c r="OIZ54" s="467"/>
      <c r="OJA54" s="467"/>
      <c r="OJB54" s="467"/>
      <c r="OJC54" s="467"/>
      <c r="OJD54" s="467"/>
      <c r="OJE54" s="467"/>
      <c r="OJF54" s="467"/>
      <c r="OJG54" s="467"/>
      <c r="OJH54" s="467"/>
      <c r="OJI54" s="467"/>
      <c r="OJJ54" s="467"/>
      <c r="OJK54" s="467"/>
      <c r="OJL54" s="467"/>
      <c r="OJM54" s="467"/>
      <c r="OJN54" s="467"/>
      <c r="OJO54" s="467"/>
      <c r="OJP54" s="467"/>
      <c r="OJQ54" s="467"/>
      <c r="OJR54" s="467"/>
      <c r="OJS54" s="467"/>
      <c r="OJT54" s="467"/>
      <c r="OJU54" s="467"/>
      <c r="OJV54" s="467"/>
      <c r="OJW54" s="467"/>
      <c r="OJX54" s="467"/>
      <c r="OJY54" s="467"/>
      <c r="OJZ54" s="467"/>
      <c r="OKA54" s="467"/>
      <c r="OKB54" s="467"/>
      <c r="OKC54" s="467"/>
      <c r="OKD54" s="467"/>
      <c r="OKE54" s="467"/>
      <c r="OKF54" s="467"/>
      <c r="OKG54" s="467"/>
      <c r="OKH54" s="467"/>
      <c r="OKI54" s="467"/>
      <c r="OKJ54" s="467"/>
      <c r="OKK54" s="467"/>
      <c r="OKL54" s="467"/>
      <c r="OKM54" s="467"/>
      <c r="OKN54" s="467"/>
      <c r="OKO54" s="467"/>
      <c r="OKP54" s="467"/>
      <c r="OKQ54" s="467"/>
      <c r="OKR54" s="467"/>
      <c r="OKS54" s="467"/>
      <c r="OKT54" s="467"/>
      <c r="OKU54" s="467"/>
      <c r="OKV54" s="467"/>
      <c r="OKW54" s="467"/>
      <c r="OKX54" s="467"/>
      <c r="OKY54" s="467"/>
      <c r="OKZ54" s="467"/>
      <c r="OLA54" s="467"/>
      <c r="OLB54" s="467"/>
      <c r="OLC54" s="467"/>
      <c r="OLD54" s="467"/>
      <c r="OLE54" s="467"/>
      <c r="OLF54" s="467"/>
      <c r="OLG54" s="467"/>
      <c r="OLH54" s="467"/>
      <c r="OLI54" s="467"/>
      <c r="OLJ54" s="467"/>
      <c r="OLK54" s="467"/>
      <c r="OLL54" s="467"/>
      <c r="OLM54" s="467"/>
      <c r="OLN54" s="467"/>
      <c r="OLO54" s="467"/>
      <c r="OLP54" s="467"/>
      <c r="OLQ54" s="467"/>
      <c r="OLR54" s="467"/>
      <c r="OLS54" s="467"/>
      <c r="OLT54" s="467"/>
      <c r="OLU54" s="467"/>
      <c r="OLV54" s="467"/>
      <c r="OLW54" s="467"/>
      <c r="OLX54" s="467"/>
      <c r="OLY54" s="467"/>
      <c r="OLZ54" s="467"/>
      <c r="OMA54" s="467"/>
      <c r="OMB54" s="467"/>
      <c r="OMC54" s="467"/>
      <c r="OMD54" s="467"/>
      <c r="OME54" s="467"/>
      <c r="OMF54" s="467"/>
      <c r="OMG54" s="467"/>
      <c r="OMH54" s="467"/>
      <c r="OMI54" s="467"/>
      <c r="OMJ54" s="467"/>
      <c r="OMK54" s="467"/>
      <c r="OML54" s="467"/>
      <c r="OMM54" s="467"/>
      <c r="OMN54" s="467"/>
      <c r="OMO54" s="467"/>
      <c r="OMP54" s="467"/>
      <c r="OMQ54" s="467"/>
      <c r="OMR54" s="467"/>
      <c r="OMS54" s="467"/>
      <c r="OMT54" s="467"/>
      <c r="OMU54" s="467"/>
      <c r="OMV54" s="467"/>
      <c r="OMW54" s="467"/>
      <c r="OMX54" s="467"/>
      <c r="OMY54" s="467"/>
      <c r="OMZ54" s="467"/>
      <c r="ONA54" s="467"/>
      <c r="ONB54" s="467"/>
      <c r="ONC54" s="467"/>
      <c r="OND54" s="467"/>
      <c r="ONE54" s="467"/>
      <c r="ONF54" s="467"/>
      <c r="ONG54" s="467"/>
      <c r="ONH54" s="467"/>
      <c r="ONI54" s="467"/>
      <c r="ONJ54" s="467"/>
      <c r="ONK54" s="467"/>
      <c r="ONL54" s="467"/>
      <c r="ONM54" s="467"/>
      <c r="ONN54" s="467"/>
      <c r="ONO54" s="467"/>
      <c r="ONP54" s="467"/>
      <c r="ONQ54" s="467"/>
      <c r="ONR54" s="467"/>
      <c r="ONS54" s="467"/>
      <c r="ONT54" s="467"/>
      <c r="ONU54" s="467"/>
      <c r="ONV54" s="467"/>
      <c r="ONW54" s="467"/>
      <c r="ONX54" s="467"/>
      <c r="ONY54" s="467"/>
      <c r="ONZ54" s="467"/>
      <c r="OOA54" s="467"/>
      <c r="OOB54" s="467"/>
      <c r="OOC54" s="467"/>
      <c r="OOD54" s="467"/>
      <c r="OOE54" s="467"/>
      <c r="OOF54" s="467"/>
      <c r="OOG54" s="467"/>
      <c r="OOH54" s="467"/>
      <c r="OOI54" s="467"/>
      <c r="OOJ54" s="467"/>
      <c r="OOK54" s="467"/>
      <c r="OOL54" s="467"/>
      <c r="OOM54" s="467"/>
      <c r="OON54" s="467"/>
      <c r="OOO54" s="467"/>
      <c r="OOP54" s="467"/>
      <c r="OOQ54" s="467"/>
      <c r="OOR54" s="467"/>
      <c r="OOS54" s="467"/>
      <c r="OOT54" s="467"/>
      <c r="OOU54" s="467"/>
      <c r="OOV54" s="467"/>
      <c r="OOW54" s="467"/>
      <c r="OOX54" s="467"/>
      <c r="OOY54" s="467"/>
      <c r="OOZ54" s="467"/>
      <c r="OPA54" s="467"/>
      <c r="OPB54" s="467"/>
      <c r="OPC54" s="467"/>
      <c r="OPD54" s="467"/>
      <c r="OPE54" s="467"/>
      <c r="OPF54" s="467"/>
      <c r="OPG54" s="467"/>
      <c r="OPH54" s="467"/>
      <c r="OPI54" s="467"/>
      <c r="OPJ54" s="467"/>
      <c r="OPK54" s="467"/>
      <c r="OPL54" s="467"/>
      <c r="OPM54" s="467"/>
      <c r="OPN54" s="467"/>
      <c r="OPO54" s="467"/>
      <c r="OPP54" s="467"/>
      <c r="OPQ54" s="467"/>
      <c r="OPR54" s="467"/>
      <c r="OPS54" s="467"/>
      <c r="OPT54" s="467"/>
      <c r="OPU54" s="467"/>
      <c r="OPV54" s="467"/>
      <c r="OPW54" s="467"/>
      <c r="OPX54" s="467"/>
      <c r="OPY54" s="467"/>
      <c r="OPZ54" s="467"/>
      <c r="OQA54" s="467"/>
      <c r="OQB54" s="467"/>
      <c r="OQC54" s="467"/>
      <c r="OQD54" s="467"/>
      <c r="OQE54" s="467"/>
      <c r="OQF54" s="467"/>
      <c r="OQG54" s="467"/>
      <c r="OQH54" s="467"/>
      <c r="OQI54" s="467"/>
      <c r="OQJ54" s="467"/>
      <c r="OQK54" s="467"/>
      <c r="OQL54" s="467"/>
      <c r="OQM54" s="467"/>
      <c r="OQN54" s="467"/>
      <c r="OQO54" s="467"/>
      <c r="OQP54" s="467"/>
      <c r="OQQ54" s="467"/>
      <c r="OQR54" s="467"/>
      <c r="OQS54" s="467"/>
      <c r="OQT54" s="467"/>
      <c r="OQU54" s="467"/>
      <c r="OQV54" s="467"/>
      <c r="OQW54" s="467"/>
      <c r="OQX54" s="467"/>
      <c r="OQY54" s="467"/>
      <c r="OQZ54" s="467"/>
      <c r="ORA54" s="467"/>
      <c r="ORB54" s="467"/>
      <c r="ORC54" s="467"/>
      <c r="ORD54" s="467"/>
      <c r="ORE54" s="467"/>
      <c r="ORF54" s="467"/>
      <c r="ORG54" s="467"/>
      <c r="ORH54" s="467"/>
      <c r="ORI54" s="467"/>
      <c r="ORJ54" s="467"/>
      <c r="ORK54" s="467"/>
      <c r="ORL54" s="467"/>
      <c r="ORM54" s="467"/>
      <c r="ORN54" s="467"/>
      <c r="ORO54" s="467"/>
      <c r="ORP54" s="467"/>
      <c r="ORQ54" s="467"/>
      <c r="ORR54" s="467"/>
      <c r="ORS54" s="467"/>
      <c r="ORT54" s="467"/>
      <c r="ORU54" s="467"/>
      <c r="ORV54" s="467"/>
      <c r="ORW54" s="467"/>
      <c r="ORX54" s="467"/>
      <c r="ORY54" s="467"/>
      <c r="ORZ54" s="467"/>
      <c r="OSA54" s="467"/>
      <c r="OSB54" s="467"/>
      <c r="OSC54" s="467"/>
      <c r="OSD54" s="467"/>
      <c r="OSE54" s="467"/>
      <c r="OSF54" s="467"/>
      <c r="OSG54" s="467"/>
      <c r="OSH54" s="467"/>
      <c r="OSI54" s="467"/>
      <c r="OSJ54" s="467"/>
      <c r="OSK54" s="467"/>
      <c r="OSL54" s="467"/>
      <c r="OSM54" s="467"/>
      <c r="OSN54" s="467"/>
      <c r="OSO54" s="467"/>
      <c r="OSP54" s="467"/>
      <c r="OSQ54" s="467"/>
      <c r="OSR54" s="467"/>
      <c r="OSS54" s="467"/>
      <c r="OST54" s="467"/>
      <c r="OSU54" s="467"/>
      <c r="OSV54" s="467"/>
      <c r="OSW54" s="467"/>
      <c r="OSX54" s="467"/>
      <c r="OSY54" s="467"/>
      <c r="OSZ54" s="467"/>
      <c r="OTA54" s="467"/>
      <c r="OTB54" s="467"/>
      <c r="OTC54" s="467"/>
      <c r="OTD54" s="467"/>
      <c r="OTE54" s="467"/>
      <c r="OTF54" s="467"/>
      <c r="OTG54" s="467"/>
      <c r="OTH54" s="467"/>
      <c r="OTI54" s="467"/>
      <c r="OTJ54" s="467"/>
      <c r="OTK54" s="467"/>
      <c r="OTL54" s="467"/>
      <c r="OTM54" s="467"/>
      <c r="OTN54" s="467"/>
      <c r="OTO54" s="467"/>
      <c r="OTP54" s="467"/>
      <c r="OTQ54" s="467"/>
      <c r="OTR54" s="467"/>
      <c r="OTS54" s="467"/>
      <c r="OTT54" s="467"/>
      <c r="OTU54" s="467"/>
      <c r="OTV54" s="467"/>
      <c r="OTW54" s="467"/>
      <c r="OTX54" s="467"/>
      <c r="OTY54" s="467"/>
      <c r="OTZ54" s="467"/>
      <c r="OUA54" s="467"/>
      <c r="OUB54" s="467"/>
      <c r="OUC54" s="467"/>
      <c r="OUD54" s="467"/>
      <c r="OUE54" s="467"/>
      <c r="OUF54" s="467"/>
      <c r="OUG54" s="467"/>
      <c r="OUH54" s="467"/>
      <c r="OUI54" s="467"/>
      <c r="OUJ54" s="467"/>
      <c r="OUK54" s="467"/>
      <c r="OUL54" s="467"/>
      <c r="OUM54" s="467"/>
      <c r="OUN54" s="467"/>
      <c r="OUO54" s="467"/>
      <c r="OUP54" s="467"/>
      <c r="OUQ54" s="467"/>
      <c r="OUR54" s="467"/>
      <c r="OUS54" s="467"/>
      <c r="OUT54" s="467"/>
      <c r="OUU54" s="467"/>
      <c r="OUV54" s="467"/>
      <c r="OUW54" s="467"/>
      <c r="OUX54" s="467"/>
      <c r="OUY54" s="467"/>
      <c r="OUZ54" s="467"/>
      <c r="OVA54" s="467"/>
      <c r="OVB54" s="467"/>
      <c r="OVC54" s="467"/>
      <c r="OVD54" s="467"/>
      <c r="OVE54" s="467"/>
      <c r="OVF54" s="467"/>
      <c r="OVG54" s="467"/>
      <c r="OVH54" s="467"/>
      <c r="OVI54" s="467"/>
      <c r="OVJ54" s="467"/>
      <c r="OVK54" s="467"/>
      <c r="OVL54" s="467"/>
      <c r="OVM54" s="467"/>
      <c r="OVN54" s="467"/>
      <c r="OVO54" s="467"/>
      <c r="OVP54" s="467"/>
      <c r="OVQ54" s="467"/>
      <c r="OVR54" s="467"/>
      <c r="OVS54" s="467"/>
      <c r="OVT54" s="467"/>
      <c r="OVU54" s="467"/>
      <c r="OVV54" s="467"/>
      <c r="OVW54" s="467"/>
      <c r="OVX54" s="467"/>
      <c r="OVY54" s="467"/>
      <c r="OVZ54" s="467"/>
      <c r="OWA54" s="467"/>
      <c r="OWB54" s="467"/>
      <c r="OWC54" s="467"/>
      <c r="OWD54" s="467"/>
      <c r="OWE54" s="467"/>
      <c r="OWF54" s="467"/>
      <c r="OWG54" s="467"/>
      <c r="OWH54" s="467"/>
      <c r="OWI54" s="467"/>
      <c r="OWJ54" s="467"/>
      <c r="OWK54" s="467"/>
      <c r="OWL54" s="467"/>
      <c r="OWM54" s="467"/>
      <c r="OWN54" s="467"/>
      <c r="OWO54" s="467"/>
      <c r="OWP54" s="467"/>
      <c r="OWQ54" s="467"/>
      <c r="OWR54" s="467"/>
      <c r="OWS54" s="467"/>
      <c r="OWT54" s="467"/>
      <c r="OWU54" s="467"/>
      <c r="OWV54" s="467"/>
      <c r="OWW54" s="467"/>
      <c r="OWX54" s="467"/>
      <c r="OWY54" s="467"/>
      <c r="OWZ54" s="467"/>
      <c r="OXA54" s="467"/>
      <c r="OXB54" s="467"/>
      <c r="OXC54" s="467"/>
      <c r="OXD54" s="467"/>
      <c r="OXE54" s="467"/>
      <c r="OXF54" s="467"/>
      <c r="OXG54" s="467"/>
      <c r="OXH54" s="467"/>
      <c r="OXI54" s="467"/>
      <c r="OXJ54" s="467"/>
      <c r="OXK54" s="467"/>
      <c r="OXL54" s="467"/>
      <c r="OXM54" s="467"/>
      <c r="OXN54" s="467"/>
      <c r="OXO54" s="467"/>
      <c r="OXP54" s="467"/>
      <c r="OXQ54" s="467"/>
      <c r="OXR54" s="467"/>
      <c r="OXS54" s="467"/>
      <c r="OXT54" s="467"/>
      <c r="OXU54" s="467"/>
      <c r="OXV54" s="467"/>
      <c r="OXW54" s="467"/>
      <c r="OXX54" s="467"/>
      <c r="OXY54" s="467"/>
      <c r="OXZ54" s="467"/>
      <c r="OYA54" s="467"/>
      <c r="OYB54" s="467"/>
      <c r="OYC54" s="467"/>
      <c r="OYD54" s="467"/>
      <c r="OYE54" s="467"/>
      <c r="OYF54" s="467"/>
      <c r="OYG54" s="467"/>
      <c r="OYH54" s="467"/>
      <c r="OYI54" s="467"/>
      <c r="OYJ54" s="467"/>
      <c r="OYK54" s="467"/>
      <c r="OYL54" s="467"/>
      <c r="OYM54" s="467"/>
      <c r="OYN54" s="467"/>
      <c r="OYO54" s="467"/>
      <c r="OYP54" s="467"/>
      <c r="OYQ54" s="467"/>
      <c r="OYR54" s="467"/>
      <c r="OYS54" s="467"/>
      <c r="OYT54" s="467"/>
      <c r="OYU54" s="467"/>
      <c r="OYV54" s="467"/>
      <c r="OYW54" s="467"/>
      <c r="OYX54" s="467"/>
      <c r="OYY54" s="467"/>
      <c r="OYZ54" s="467"/>
      <c r="OZA54" s="467"/>
      <c r="OZB54" s="467"/>
      <c r="OZC54" s="467"/>
      <c r="OZD54" s="467"/>
      <c r="OZE54" s="467"/>
      <c r="OZF54" s="467"/>
      <c r="OZG54" s="467"/>
      <c r="OZH54" s="467"/>
      <c r="OZI54" s="467"/>
      <c r="OZJ54" s="467"/>
      <c r="OZK54" s="467"/>
      <c r="OZL54" s="467"/>
      <c r="OZM54" s="467"/>
      <c r="OZN54" s="467"/>
      <c r="OZO54" s="467"/>
      <c r="OZP54" s="467"/>
      <c r="OZQ54" s="467"/>
      <c r="OZR54" s="467"/>
      <c r="OZS54" s="467"/>
      <c r="OZT54" s="467"/>
      <c r="OZU54" s="467"/>
      <c r="OZV54" s="467"/>
      <c r="OZW54" s="467"/>
      <c r="OZX54" s="467"/>
      <c r="OZY54" s="467"/>
      <c r="OZZ54" s="467"/>
      <c r="PAA54" s="467"/>
      <c r="PAB54" s="467"/>
      <c r="PAC54" s="467"/>
      <c r="PAD54" s="467"/>
      <c r="PAE54" s="467"/>
      <c r="PAF54" s="467"/>
      <c r="PAG54" s="467"/>
      <c r="PAH54" s="467"/>
      <c r="PAI54" s="467"/>
      <c r="PAJ54" s="467"/>
      <c r="PAK54" s="467"/>
      <c r="PAL54" s="467"/>
      <c r="PAM54" s="467"/>
      <c r="PAN54" s="467"/>
      <c r="PAO54" s="467"/>
      <c r="PAP54" s="467"/>
      <c r="PAQ54" s="467"/>
      <c r="PAR54" s="467"/>
      <c r="PAS54" s="467"/>
      <c r="PAT54" s="467"/>
      <c r="PAU54" s="467"/>
      <c r="PAV54" s="467"/>
      <c r="PAW54" s="467"/>
      <c r="PAX54" s="467"/>
      <c r="PAY54" s="467"/>
      <c r="PAZ54" s="467"/>
      <c r="PBA54" s="467"/>
      <c r="PBB54" s="467"/>
      <c r="PBC54" s="467"/>
      <c r="PBD54" s="467"/>
      <c r="PBE54" s="467"/>
      <c r="PBF54" s="467"/>
      <c r="PBG54" s="467"/>
      <c r="PBH54" s="467"/>
      <c r="PBI54" s="467"/>
      <c r="PBJ54" s="467"/>
      <c r="PBK54" s="467"/>
      <c r="PBL54" s="467"/>
      <c r="PBM54" s="467"/>
      <c r="PBN54" s="467"/>
      <c r="PBO54" s="467"/>
      <c r="PBP54" s="467"/>
      <c r="PBQ54" s="467"/>
      <c r="PBR54" s="467"/>
      <c r="PBS54" s="467"/>
      <c r="PBT54" s="467"/>
      <c r="PBU54" s="467"/>
      <c r="PBV54" s="467"/>
      <c r="PBW54" s="467"/>
      <c r="PBX54" s="467"/>
      <c r="PBY54" s="467"/>
      <c r="PBZ54" s="467"/>
      <c r="PCA54" s="467"/>
      <c r="PCB54" s="467"/>
      <c r="PCC54" s="467"/>
      <c r="PCD54" s="467"/>
      <c r="PCE54" s="467"/>
      <c r="PCF54" s="467"/>
      <c r="PCG54" s="467"/>
      <c r="PCH54" s="467"/>
      <c r="PCI54" s="467"/>
      <c r="PCJ54" s="467"/>
      <c r="PCK54" s="467"/>
      <c r="PCL54" s="467"/>
      <c r="PCM54" s="467"/>
      <c r="PCN54" s="467"/>
      <c r="PCO54" s="467"/>
      <c r="PCP54" s="467"/>
      <c r="PCQ54" s="467"/>
      <c r="PCR54" s="467"/>
      <c r="PCS54" s="467"/>
      <c r="PCT54" s="467"/>
      <c r="PCU54" s="467"/>
      <c r="PCV54" s="467"/>
      <c r="PCW54" s="467"/>
      <c r="PCX54" s="467"/>
      <c r="PCY54" s="467"/>
      <c r="PCZ54" s="467"/>
      <c r="PDA54" s="467"/>
      <c r="PDB54" s="467"/>
      <c r="PDC54" s="467"/>
      <c r="PDD54" s="467"/>
      <c r="PDE54" s="467"/>
      <c r="PDF54" s="467"/>
      <c r="PDG54" s="467"/>
      <c r="PDH54" s="467"/>
      <c r="PDI54" s="467"/>
      <c r="PDJ54" s="467"/>
      <c r="PDK54" s="467"/>
      <c r="PDL54" s="467"/>
      <c r="PDM54" s="467"/>
      <c r="PDN54" s="467"/>
      <c r="PDO54" s="467"/>
      <c r="PDP54" s="467"/>
      <c r="PDQ54" s="467"/>
      <c r="PDR54" s="467"/>
      <c r="PDS54" s="467"/>
      <c r="PDT54" s="467"/>
      <c r="PDU54" s="467"/>
      <c r="PDV54" s="467"/>
      <c r="PDW54" s="467"/>
      <c r="PDX54" s="467"/>
      <c r="PDY54" s="467"/>
      <c r="PDZ54" s="467"/>
      <c r="PEA54" s="467"/>
      <c r="PEB54" s="467"/>
      <c r="PEC54" s="467"/>
      <c r="PED54" s="467"/>
      <c r="PEE54" s="467"/>
      <c r="PEF54" s="467"/>
      <c r="PEG54" s="467"/>
      <c r="PEH54" s="467"/>
      <c r="PEI54" s="467"/>
      <c r="PEJ54" s="467"/>
      <c r="PEK54" s="467"/>
      <c r="PEL54" s="467"/>
      <c r="PEM54" s="467"/>
      <c r="PEN54" s="467"/>
      <c r="PEO54" s="467"/>
      <c r="PEP54" s="467"/>
      <c r="PEQ54" s="467"/>
      <c r="PER54" s="467"/>
      <c r="PES54" s="467"/>
      <c r="PET54" s="467"/>
      <c r="PEU54" s="467"/>
      <c r="PEV54" s="467"/>
      <c r="PEW54" s="467"/>
      <c r="PEX54" s="467"/>
      <c r="PEY54" s="467"/>
      <c r="PEZ54" s="467"/>
      <c r="PFA54" s="467"/>
      <c r="PFB54" s="467"/>
      <c r="PFC54" s="467"/>
      <c r="PFD54" s="467"/>
      <c r="PFE54" s="467"/>
      <c r="PFF54" s="467"/>
      <c r="PFG54" s="467"/>
      <c r="PFH54" s="467"/>
      <c r="PFI54" s="467"/>
      <c r="PFJ54" s="467"/>
      <c r="PFK54" s="467"/>
      <c r="PFL54" s="467"/>
      <c r="PFM54" s="467"/>
      <c r="PFN54" s="467"/>
      <c r="PFO54" s="467"/>
      <c r="PFP54" s="467"/>
      <c r="PFQ54" s="467"/>
      <c r="PFR54" s="467"/>
      <c r="PFS54" s="467"/>
      <c r="PFT54" s="467"/>
      <c r="PFU54" s="467"/>
      <c r="PFV54" s="467"/>
      <c r="PFW54" s="467"/>
      <c r="PFX54" s="467"/>
      <c r="PFY54" s="467"/>
      <c r="PFZ54" s="467"/>
      <c r="PGA54" s="467"/>
      <c r="PGB54" s="467"/>
      <c r="PGC54" s="467"/>
      <c r="PGD54" s="467"/>
      <c r="PGE54" s="467"/>
      <c r="PGF54" s="467"/>
      <c r="PGG54" s="467"/>
      <c r="PGH54" s="467"/>
      <c r="PGI54" s="467"/>
      <c r="PGJ54" s="467"/>
      <c r="PGK54" s="467"/>
      <c r="PGL54" s="467"/>
      <c r="PGM54" s="467"/>
      <c r="PGN54" s="467"/>
      <c r="PGO54" s="467"/>
      <c r="PGP54" s="467"/>
      <c r="PGQ54" s="467"/>
      <c r="PGR54" s="467"/>
      <c r="PGS54" s="467"/>
      <c r="PGT54" s="467"/>
      <c r="PGU54" s="467"/>
      <c r="PGV54" s="467"/>
      <c r="PGW54" s="467"/>
      <c r="PGX54" s="467"/>
      <c r="PGY54" s="467"/>
      <c r="PGZ54" s="467"/>
      <c r="PHA54" s="467"/>
      <c r="PHB54" s="467"/>
      <c r="PHC54" s="467"/>
      <c r="PHD54" s="467"/>
      <c r="PHE54" s="467"/>
      <c r="PHF54" s="467"/>
      <c r="PHG54" s="467"/>
      <c r="PHH54" s="467"/>
      <c r="PHI54" s="467"/>
      <c r="PHJ54" s="467"/>
      <c r="PHK54" s="467"/>
      <c r="PHL54" s="467"/>
      <c r="PHM54" s="467"/>
      <c r="PHN54" s="467"/>
      <c r="PHO54" s="467"/>
      <c r="PHP54" s="467"/>
      <c r="PHQ54" s="467"/>
      <c r="PHR54" s="467"/>
      <c r="PHS54" s="467"/>
      <c r="PHT54" s="467"/>
      <c r="PHU54" s="467"/>
      <c r="PHV54" s="467"/>
      <c r="PHW54" s="467"/>
      <c r="PHX54" s="467"/>
      <c r="PHY54" s="467"/>
      <c r="PHZ54" s="467"/>
      <c r="PIA54" s="467"/>
      <c r="PIB54" s="467"/>
      <c r="PIC54" s="467"/>
      <c r="PID54" s="467"/>
      <c r="PIE54" s="467"/>
      <c r="PIF54" s="467"/>
      <c r="PIG54" s="467"/>
      <c r="PIH54" s="467"/>
      <c r="PII54" s="467"/>
      <c r="PIJ54" s="467"/>
      <c r="PIK54" s="467"/>
      <c r="PIL54" s="467"/>
      <c r="PIM54" s="467"/>
      <c r="PIN54" s="467"/>
      <c r="PIO54" s="467"/>
      <c r="PIP54" s="467"/>
      <c r="PIQ54" s="467"/>
      <c r="PIR54" s="467"/>
      <c r="PIS54" s="467"/>
      <c r="PIT54" s="467"/>
      <c r="PIU54" s="467"/>
      <c r="PIV54" s="467"/>
      <c r="PIW54" s="467"/>
      <c r="PIX54" s="467"/>
      <c r="PIY54" s="467"/>
      <c r="PIZ54" s="467"/>
      <c r="PJA54" s="467"/>
      <c r="PJB54" s="467"/>
      <c r="PJC54" s="467"/>
      <c r="PJD54" s="467"/>
      <c r="PJE54" s="467"/>
      <c r="PJF54" s="467"/>
      <c r="PJG54" s="467"/>
      <c r="PJH54" s="467"/>
      <c r="PJI54" s="467"/>
      <c r="PJJ54" s="467"/>
      <c r="PJK54" s="467"/>
      <c r="PJL54" s="467"/>
      <c r="PJM54" s="467"/>
      <c r="PJN54" s="467"/>
      <c r="PJO54" s="467"/>
      <c r="PJP54" s="467"/>
      <c r="PJQ54" s="467"/>
      <c r="PJR54" s="467"/>
      <c r="PJS54" s="467"/>
      <c r="PJT54" s="467"/>
      <c r="PJU54" s="467"/>
      <c r="PJV54" s="467"/>
      <c r="PJW54" s="467"/>
      <c r="PJX54" s="467"/>
      <c r="PJY54" s="467"/>
      <c r="PJZ54" s="467"/>
      <c r="PKA54" s="467"/>
      <c r="PKB54" s="467"/>
      <c r="PKC54" s="467"/>
      <c r="PKD54" s="467"/>
      <c r="PKE54" s="467"/>
      <c r="PKF54" s="467"/>
      <c r="PKG54" s="467"/>
      <c r="PKH54" s="467"/>
      <c r="PKI54" s="467"/>
      <c r="PKJ54" s="467"/>
      <c r="PKK54" s="467"/>
      <c r="PKL54" s="467"/>
      <c r="PKM54" s="467"/>
      <c r="PKN54" s="467"/>
      <c r="PKO54" s="467"/>
      <c r="PKP54" s="467"/>
      <c r="PKQ54" s="467"/>
      <c r="PKR54" s="467"/>
      <c r="PKS54" s="467"/>
      <c r="PKT54" s="467"/>
      <c r="PKU54" s="467"/>
      <c r="PKV54" s="467"/>
      <c r="PKW54" s="467"/>
      <c r="PKX54" s="467"/>
      <c r="PKY54" s="467"/>
      <c r="PKZ54" s="467"/>
      <c r="PLA54" s="467"/>
      <c r="PLB54" s="467"/>
      <c r="PLC54" s="467"/>
      <c r="PLD54" s="467"/>
      <c r="PLE54" s="467"/>
      <c r="PLF54" s="467"/>
      <c r="PLG54" s="467"/>
      <c r="PLH54" s="467"/>
      <c r="PLI54" s="467"/>
      <c r="PLJ54" s="467"/>
      <c r="PLK54" s="467"/>
      <c r="PLL54" s="467"/>
      <c r="PLM54" s="467"/>
      <c r="PLN54" s="467"/>
      <c r="PLO54" s="467"/>
      <c r="PLP54" s="467"/>
      <c r="PLQ54" s="467"/>
      <c r="PLR54" s="467"/>
      <c r="PLS54" s="467"/>
      <c r="PLT54" s="467"/>
      <c r="PLU54" s="467"/>
      <c r="PLV54" s="467"/>
      <c r="PLW54" s="467"/>
      <c r="PLX54" s="467"/>
      <c r="PLY54" s="467"/>
      <c r="PLZ54" s="467"/>
      <c r="PMA54" s="467"/>
      <c r="PMB54" s="467"/>
      <c r="PMC54" s="467"/>
      <c r="PMD54" s="467"/>
      <c r="PME54" s="467"/>
      <c r="PMF54" s="467"/>
      <c r="PMG54" s="467"/>
      <c r="PMH54" s="467"/>
      <c r="PMI54" s="467"/>
      <c r="PMJ54" s="467"/>
      <c r="PMK54" s="467"/>
      <c r="PML54" s="467"/>
      <c r="PMM54" s="467"/>
      <c r="PMN54" s="467"/>
      <c r="PMO54" s="467"/>
      <c r="PMP54" s="467"/>
      <c r="PMQ54" s="467"/>
      <c r="PMR54" s="467"/>
      <c r="PMS54" s="467"/>
      <c r="PMT54" s="467"/>
      <c r="PMU54" s="467"/>
      <c r="PMV54" s="467"/>
      <c r="PMW54" s="467"/>
      <c r="PMX54" s="467"/>
      <c r="PMY54" s="467"/>
      <c r="PMZ54" s="467"/>
      <c r="PNA54" s="467"/>
      <c r="PNB54" s="467"/>
      <c r="PNC54" s="467"/>
      <c r="PND54" s="467"/>
      <c r="PNE54" s="467"/>
      <c r="PNF54" s="467"/>
      <c r="PNG54" s="467"/>
      <c r="PNH54" s="467"/>
      <c r="PNI54" s="467"/>
      <c r="PNJ54" s="467"/>
      <c r="PNK54" s="467"/>
      <c r="PNL54" s="467"/>
      <c r="PNM54" s="467"/>
      <c r="PNN54" s="467"/>
      <c r="PNO54" s="467"/>
      <c r="PNP54" s="467"/>
      <c r="PNQ54" s="467"/>
      <c r="PNR54" s="467"/>
      <c r="PNS54" s="467"/>
      <c r="PNT54" s="467"/>
      <c r="PNU54" s="467"/>
      <c r="PNV54" s="467"/>
      <c r="PNW54" s="467"/>
      <c r="PNX54" s="467"/>
      <c r="PNY54" s="467"/>
      <c r="PNZ54" s="467"/>
      <c r="POA54" s="467"/>
      <c r="POB54" s="467"/>
      <c r="POC54" s="467"/>
      <c r="POD54" s="467"/>
      <c r="POE54" s="467"/>
      <c r="POF54" s="467"/>
      <c r="POG54" s="467"/>
      <c r="POH54" s="467"/>
      <c r="POI54" s="467"/>
      <c r="POJ54" s="467"/>
      <c r="POK54" s="467"/>
      <c r="POL54" s="467"/>
      <c r="POM54" s="467"/>
      <c r="PON54" s="467"/>
      <c r="POO54" s="467"/>
      <c r="POP54" s="467"/>
      <c r="POQ54" s="467"/>
      <c r="POR54" s="467"/>
      <c r="POS54" s="467"/>
      <c r="POT54" s="467"/>
      <c r="POU54" s="467"/>
      <c r="POV54" s="467"/>
      <c r="POW54" s="467"/>
      <c r="POX54" s="467"/>
      <c r="POY54" s="467"/>
      <c r="POZ54" s="467"/>
      <c r="PPA54" s="467"/>
      <c r="PPB54" s="467"/>
      <c r="PPC54" s="467"/>
      <c r="PPD54" s="467"/>
      <c r="PPE54" s="467"/>
      <c r="PPF54" s="467"/>
      <c r="PPG54" s="467"/>
      <c r="PPH54" s="467"/>
      <c r="PPI54" s="467"/>
      <c r="PPJ54" s="467"/>
      <c r="PPK54" s="467"/>
      <c r="PPL54" s="467"/>
      <c r="PPM54" s="467"/>
      <c r="PPN54" s="467"/>
      <c r="PPO54" s="467"/>
      <c r="PPP54" s="467"/>
      <c r="PPQ54" s="467"/>
      <c r="PPR54" s="467"/>
      <c r="PPS54" s="467"/>
      <c r="PPT54" s="467"/>
      <c r="PPU54" s="467"/>
      <c r="PPV54" s="467"/>
      <c r="PPW54" s="467"/>
      <c r="PPX54" s="467"/>
      <c r="PPY54" s="467"/>
      <c r="PPZ54" s="467"/>
      <c r="PQA54" s="467"/>
      <c r="PQB54" s="467"/>
      <c r="PQC54" s="467"/>
      <c r="PQD54" s="467"/>
      <c r="PQE54" s="467"/>
      <c r="PQF54" s="467"/>
      <c r="PQG54" s="467"/>
      <c r="PQH54" s="467"/>
      <c r="PQI54" s="467"/>
      <c r="PQJ54" s="467"/>
      <c r="PQK54" s="467"/>
      <c r="PQL54" s="467"/>
      <c r="PQM54" s="467"/>
      <c r="PQN54" s="467"/>
      <c r="PQO54" s="467"/>
      <c r="PQP54" s="467"/>
      <c r="PQQ54" s="467"/>
      <c r="PQR54" s="467"/>
      <c r="PQS54" s="467"/>
      <c r="PQT54" s="467"/>
      <c r="PQU54" s="467"/>
      <c r="PQV54" s="467"/>
      <c r="PQW54" s="467"/>
      <c r="PQX54" s="467"/>
      <c r="PQY54" s="467"/>
      <c r="PQZ54" s="467"/>
      <c r="PRA54" s="467"/>
      <c r="PRB54" s="467"/>
      <c r="PRC54" s="467"/>
      <c r="PRD54" s="467"/>
      <c r="PRE54" s="467"/>
      <c r="PRF54" s="467"/>
      <c r="PRG54" s="467"/>
      <c r="PRH54" s="467"/>
      <c r="PRI54" s="467"/>
      <c r="PRJ54" s="467"/>
      <c r="PRK54" s="467"/>
      <c r="PRL54" s="467"/>
      <c r="PRM54" s="467"/>
      <c r="PRN54" s="467"/>
      <c r="PRO54" s="467"/>
      <c r="PRP54" s="467"/>
      <c r="PRQ54" s="467"/>
      <c r="PRR54" s="467"/>
      <c r="PRS54" s="467"/>
      <c r="PRT54" s="467"/>
      <c r="PRU54" s="467"/>
      <c r="PRV54" s="467"/>
      <c r="PRW54" s="467"/>
      <c r="PRX54" s="467"/>
      <c r="PRY54" s="467"/>
      <c r="PRZ54" s="467"/>
      <c r="PSA54" s="467"/>
      <c r="PSB54" s="467"/>
      <c r="PSC54" s="467"/>
      <c r="PSD54" s="467"/>
      <c r="PSE54" s="467"/>
      <c r="PSF54" s="467"/>
      <c r="PSG54" s="467"/>
      <c r="PSH54" s="467"/>
      <c r="PSI54" s="467"/>
      <c r="PSJ54" s="467"/>
      <c r="PSK54" s="467"/>
      <c r="PSL54" s="467"/>
      <c r="PSM54" s="467"/>
      <c r="PSN54" s="467"/>
      <c r="PSO54" s="467"/>
      <c r="PSP54" s="467"/>
      <c r="PSQ54" s="467"/>
      <c r="PSR54" s="467"/>
      <c r="PSS54" s="467"/>
      <c r="PST54" s="467"/>
      <c r="PSU54" s="467"/>
      <c r="PSV54" s="467"/>
      <c r="PSW54" s="467"/>
      <c r="PSX54" s="467"/>
      <c r="PSY54" s="467"/>
      <c r="PSZ54" s="467"/>
      <c r="PTA54" s="467"/>
      <c r="PTB54" s="467"/>
      <c r="PTC54" s="467"/>
      <c r="PTD54" s="467"/>
      <c r="PTE54" s="467"/>
      <c r="PTF54" s="467"/>
      <c r="PTG54" s="467"/>
      <c r="PTH54" s="467"/>
      <c r="PTI54" s="467"/>
      <c r="PTJ54" s="467"/>
      <c r="PTK54" s="467"/>
      <c r="PTL54" s="467"/>
      <c r="PTM54" s="467"/>
      <c r="PTN54" s="467"/>
      <c r="PTO54" s="467"/>
      <c r="PTP54" s="467"/>
      <c r="PTQ54" s="467"/>
      <c r="PTR54" s="467"/>
      <c r="PTS54" s="467"/>
      <c r="PTT54" s="467"/>
      <c r="PTU54" s="467"/>
      <c r="PTV54" s="467"/>
      <c r="PTW54" s="467"/>
      <c r="PTX54" s="467"/>
      <c r="PTY54" s="467"/>
      <c r="PTZ54" s="467"/>
      <c r="PUA54" s="467"/>
      <c r="PUB54" s="467"/>
      <c r="PUC54" s="467"/>
      <c r="PUD54" s="467"/>
      <c r="PUE54" s="467"/>
      <c r="PUF54" s="467"/>
      <c r="PUG54" s="467"/>
      <c r="PUH54" s="467"/>
      <c r="PUI54" s="467"/>
      <c r="PUJ54" s="467"/>
      <c r="PUK54" s="467"/>
      <c r="PUL54" s="467"/>
      <c r="PUM54" s="467"/>
      <c r="PUN54" s="467"/>
      <c r="PUO54" s="467"/>
      <c r="PUP54" s="467"/>
      <c r="PUQ54" s="467"/>
      <c r="PUR54" s="467"/>
      <c r="PUS54" s="467"/>
      <c r="PUT54" s="467"/>
      <c r="PUU54" s="467"/>
      <c r="PUV54" s="467"/>
      <c r="PUW54" s="467"/>
      <c r="PUX54" s="467"/>
      <c r="PUY54" s="467"/>
      <c r="PUZ54" s="467"/>
      <c r="PVA54" s="467"/>
      <c r="PVB54" s="467"/>
      <c r="PVC54" s="467"/>
      <c r="PVD54" s="467"/>
      <c r="PVE54" s="467"/>
      <c r="PVF54" s="467"/>
      <c r="PVG54" s="467"/>
      <c r="PVH54" s="467"/>
      <c r="PVI54" s="467"/>
      <c r="PVJ54" s="467"/>
      <c r="PVK54" s="467"/>
      <c r="PVL54" s="467"/>
      <c r="PVM54" s="467"/>
      <c r="PVN54" s="467"/>
      <c r="PVO54" s="467"/>
      <c r="PVP54" s="467"/>
      <c r="PVQ54" s="467"/>
      <c r="PVR54" s="467"/>
      <c r="PVS54" s="467"/>
      <c r="PVT54" s="467"/>
      <c r="PVU54" s="467"/>
      <c r="PVV54" s="467"/>
      <c r="PVW54" s="467"/>
      <c r="PVX54" s="467"/>
      <c r="PVY54" s="467"/>
      <c r="PVZ54" s="467"/>
      <c r="PWA54" s="467"/>
      <c r="PWB54" s="467"/>
      <c r="PWC54" s="467"/>
      <c r="PWD54" s="467"/>
      <c r="PWE54" s="467"/>
      <c r="PWF54" s="467"/>
      <c r="PWG54" s="467"/>
      <c r="PWH54" s="467"/>
      <c r="PWI54" s="467"/>
      <c r="PWJ54" s="467"/>
      <c r="PWK54" s="467"/>
      <c r="PWL54" s="467"/>
      <c r="PWM54" s="467"/>
      <c r="PWN54" s="467"/>
      <c r="PWO54" s="467"/>
      <c r="PWP54" s="467"/>
      <c r="PWQ54" s="467"/>
      <c r="PWR54" s="467"/>
      <c r="PWS54" s="467"/>
      <c r="PWT54" s="467"/>
      <c r="PWU54" s="467"/>
      <c r="PWV54" s="467"/>
      <c r="PWW54" s="467"/>
      <c r="PWX54" s="467"/>
      <c r="PWY54" s="467"/>
      <c r="PWZ54" s="467"/>
      <c r="PXA54" s="467"/>
      <c r="PXB54" s="467"/>
      <c r="PXC54" s="467"/>
      <c r="PXD54" s="467"/>
      <c r="PXE54" s="467"/>
      <c r="PXF54" s="467"/>
      <c r="PXG54" s="467"/>
      <c r="PXH54" s="467"/>
      <c r="PXI54" s="467"/>
      <c r="PXJ54" s="467"/>
      <c r="PXK54" s="467"/>
      <c r="PXL54" s="467"/>
      <c r="PXM54" s="467"/>
      <c r="PXN54" s="467"/>
      <c r="PXO54" s="467"/>
      <c r="PXP54" s="467"/>
      <c r="PXQ54" s="467"/>
      <c r="PXR54" s="467"/>
      <c r="PXS54" s="467"/>
      <c r="PXT54" s="467"/>
      <c r="PXU54" s="467"/>
      <c r="PXV54" s="467"/>
      <c r="PXW54" s="467"/>
      <c r="PXX54" s="467"/>
      <c r="PXY54" s="467"/>
      <c r="PXZ54" s="467"/>
      <c r="PYA54" s="467"/>
      <c r="PYB54" s="467"/>
      <c r="PYC54" s="467"/>
      <c r="PYD54" s="467"/>
      <c r="PYE54" s="467"/>
      <c r="PYF54" s="467"/>
      <c r="PYG54" s="467"/>
      <c r="PYH54" s="467"/>
      <c r="PYI54" s="467"/>
      <c r="PYJ54" s="467"/>
      <c r="PYK54" s="467"/>
      <c r="PYL54" s="467"/>
      <c r="PYM54" s="467"/>
      <c r="PYN54" s="467"/>
      <c r="PYO54" s="467"/>
      <c r="PYP54" s="467"/>
      <c r="PYQ54" s="467"/>
      <c r="PYR54" s="467"/>
      <c r="PYS54" s="467"/>
      <c r="PYT54" s="467"/>
      <c r="PYU54" s="467"/>
      <c r="PYV54" s="467"/>
      <c r="PYW54" s="467"/>
      <c r="PYX54" s="467"/>
      <c r="PYY54" s="467"/>
      <c r="PYZ54" s="467"/>
      <c r="PZA54" s="467"/>
      <c r="PZB54" s="467"/>
      <c r="PZC54" s="467"/>
      <c r="PZD54" s="467"/>
      <c r="PZE54" s="467"/>
      <c r="PZF54" s="467"/>
      <c r="PZG54" s="467"/>
      <c r="PZH54" s="467"/>
      <c r="PZI54" s="467"/>
      <c r="PZJ54" s="467"/>
      <c r="PZK54" s="467"/>
      <c r="PZL54" s="467"/>
      <c r="PZM54" s="467"/>
      <c r="PZN54" s="467"/>
      <c r="PZO54" s="467"/>
      <c r="PZP54" s="467"/>
      <c r="PZQ54" s="467"/>
      <c r="PZR54" s="467"/>
      <c r="PZS54" s="467"/>
      <c r="PZT54" s="467"/>
      <c r="PZU54" s="467"/>
      <c r="PZV54" s="467"/>
      <c r="PZW54" s="467"/>
      <c r="PZX54" s="467"/>
      <c r="PZY54" s="467"/>
      <c r="PZZ54" s="467"/>
      <c r="QAA54" s="467"/>
      <c r="QAB54" s="467"/>
      <c r="QAC54" s="467"/>
      <c r="QAD54" s="467"/>
      <c r="QAE54" s="467"/>
      <c r="QAF54" s="467"/>
      <c r="QAG54" s="467"/>
      <c r="QAH54" s="467"/>
      <c r="QAI54" s="467"/>
      <c r="QAJ54" s="467"/>
      <c r="QAK54" s="467"/>
      <c r="QAL54" s="467"/>
      <c r="QAM54" s="467"/>
      <c r="QAN54" s="467"/>
      <c r="QAO54" s="467"/>
      <c r="QAP54" s="467"/>
      <c r="QAQ54" s="467"/>
      <c r="QAR54" s="467"/>
      <c r="QAS54" s="467"/>
      <c r="QAT54" s="467"/>
      <c r="QAU54" s="467"/>
      <c r="QAV54" s="467"/>
      <c r="QAW54" s="467"/>
      <c r="QAX54" s="467"/>
      <c r="QAY54" s="467"/>
      <c r="QAZ54" s="467"/>
      <c r="QBA54" s="467"/>
      <c r="QBB54" s="467"/>
      <c r="QBC54" s="467"/>
      <c r="QBD54" s="467"/>
      <c r="QBE54" s="467"/>
      <c r="QBF54" s="467"/>
      <c r="QBG54" s="467"/>
      <c r="QBH54" s="467"/>
      <c r="QBI54" s="467"/>
      <c r="QBJ54" s="467"/>
      <c r="QBK54" s="467"/>
      <c r="QBL54" s="467"/>
      <c r="QBM54" s="467"/>
      <c r="QBN54" s="467"/>
      <c r="QBO54" s="467"/>
      <c r="QBP54" s="467"/>
      <c r="QBQ54" s="467"/>
      <c r="QBR54" s="467"/>
      <c r="QBS54" s="467"/>
      <c r="QBT54" s="467"/>
      <c r="QBU54" s="467"/>
      <c r="QBV54" s="467"/>
      <c r="QBW54" s="467"/>
      <c r="QBX54" s="467"/>
      <c r="QBY54" s="467"/>
      <c r="QBZ54" s="467"/>
      <c r="QCA54" s="467"/>
      <c r="QCB54" s="467"/>
      <c r="QCC54" s="467"/>
      <c r="QCD54" s="467"/>
      <c r="QCE54" s="467"/>
      <c r="QCF54" s="467"/>
      <c r="QCG54" s="467"/>
      <c r="QCH54" s="467"/>
      <c r="QCI54" s="467"/>
      <c r="QCJ54" s="467"/>
      <c r="QCK54" s="467"/>
      <c r="QCL54" s="467"/>
      <c r="QCM54" s="467"/>
      <c r="QCN54" s="467"/>
      <c r="QCO54" s="467"/>
      <c r="QCP54" s="467"/>
      <c r="QCQ54" s="467"/>
      <c r="QCR54" s="467"/>
      <c r="QCS54" s="467"/>
      <c r="QCT54" s="467"/>
      <c r="QCU54" s="467"/>
      <c r="QCV54" s="467"/>
      <c r="QCW54" s="467"/>
      <c r="QCX54" s="467"/>
      <c r="QCY54" s="467"/>
      <c r="QCZ54" s="467"/>
      <c r="QDA54" s="467"/>
      <c r="QDB54" s="467"/>
      <c r="QDC54" s="467"/>
      <c r="QDD54" s="467"/>
      <c r="QDE54" s="467"/>
      <c r="QDF54" s="467"/>
      <c r="QDG54" s="467"/>
      <c r="QDH54" s="467"/>
      <c r="QDI54" s="467"/>
      <c r="QDJ54" s="467"/>
      <c r="QDK54" s="467"/>
      <c r="QDL54" s="467"/>
      <c r="QDM54" s="467"/>
      <c r="QDN54" s="467"/>
      <c r="QDO54" s="467"/>
      <c r="QDP54" s="467"/>
      <c r="QDQ54" s="467"/>
      <c r="QDR54" s="467"/>
      <c r="QDS54" s="467"/>
      <c r="QDT54" s="467"/>
      <c r="QDU54" s="467"/>
      <c r="QDV54" s="467"/>
      <c r="QDW54" s="467"/>
      <c r="QDX54" s="467"/>
      <c r="QDY54" s="467"/>
      <c r="QDZ54" s="467"/>
      <c r="QEA54" s="467"/>
      <c r="QEB54" s="467"/>
      <c r="QEC54" s="467"/>
      <c r="QED54" s="467"/>
      <c r="QEE54" s="467"/>
      <c r="QEF54" s="467"/>
      <c r="QEG54" s="467"/>
      <c r="QEH54" s="467"/>
      <c r="QEI54" s="467"/>
      <c r="QEJ54" s="467"/>
      <c r="QEK54" s="467"/>
      <c r="QEL54" s="467"/>
      <c r="QEM54" s="467"/>
      <c r="QEN54" s="467"/>
      <c r="QEO54" s="467"/>
      <c r="QEP54" s="467"/>
      <c r="QEQ54" s="467"/>
      <c r="QER54" s="467"/>
      <c r="QES54" s="467"/>
      <c r="QET54" s="467"/>
      <c r="QEU54" s="467"/>
      <c r="QEV54" s="467"/>
      <c r="QEW54" s="467"/>
      <c r="QEX54" s="467"/>
      <c r="QEY54" s="467"/>
      <c r="QEZ54" s="467"/>
      <c r="QFA54" s="467"/>
      <c r="QFB54" s="467"/>
      <c r="QFC54" s="467"/>
      <c r="QFD54" s="467"/>
      <c r="QFE54" s="467"/>
      <c r="QFF54" s="467"/>
      <c r="QFG54" s="467"/>
      <c r="QFH54" s="467"/>
      <c r="QFI54" s="467"/>
      <c r="QFJ54" s="467"/>
      <c r="QFK54" s="467"/>
      <c r="QFL54" s="467"/>
      <c r="QFM54" s="467"/>
      <c r="QFN54" s="467"/>
      <c r="QFO54" s="467"/>
      <c r="QFP54" s="467"/>
      <c r="QFQ54" s="467"/>
      <c r="QFR54" s="467"/>
      <c r="QFS54" s="467"/>
      <c r="QFT54" s="467"/>
      <c r="QFU54" s="467"/>
      <c r="QFV54" s="467"/>
      <c r="QFW54" s="467"/>
      <c r="QFX54" s="467"/>
      <c r="QFY54" s="467"/>
      <c r="QFZ54" s="467"/>
      <c r="QGA54" s="467"/>
      <c r="QGB54" s="467"/>
      <c r="QGC54" s="467"/>
      <c r="QGD54" s="467"/>
      <c r="QGE54" s="467"/>
      <c r="QGF54" s="467"/>
      <c r="QGG54" s="467"/>
      <c r="QGH54" s="467"/>
      <c r="QGI54" s="467"/>
      <c r="QGJ54" s="467"/>
      <c r="QGK54" s="467"/>
      <c r="QGL54" s="467"/>
      <c r="QGM54" s="467"/>
      <c r="QGN54" s="467"/>
      <c r="QGO54" s="467"/>
      <c r="QGP54" s="467"/>
      <c r="QGQ54" s="467"/>
      <c r="QGR54" s="467"/>
      <c r="QGS54" s="467"/>
      <c r="QGT54" s="467"/>
      <c r="QGU54" s="467"/>
      <c r="QGV54" s="467"/>
      <c r="QGW54" s="467"/>
      <c r="QGX54" s="467"/>
      <c r="QGY54" s="467"/>
      <c r="QGZ54" s="467"/>
      <c r="QHA54" s="467"/>
      <c r="QHB54" s="467"/>
      <c r="QHC54" s="467"/>
      <c r="QHD54" s="467"/>
      <c r="QHE54" s="467"/>
      <c r="QHF54" s="467"/>
      <c r="QHG54" s="467"/>
      <c r="QHH54" s="467"/>
      <c r="QHI54" s="467"/>
      <c r="QHJ54" s="467"/>
      <c r="QHK54" s="467"/>
      <c r="QHL54" s="467"/>
      <c r="QHM54" s="467"/>
      <c r="QHN54" s="467"/>
      <c r="QHO54" s="467"/>
      <c r="QHP54" s="467"/>
      <c r="QHQ54" s="467"/>
      <c r="QHR54" s="467"/>
      <c r="QHS54" s="467"/>
      <c r="QHT54" s="467"/>
      <c r="QHU54" s="467"/>
      <c r="QHV54" s="467"/>
      <c r="QHW54" s="467"/>
      <c r="QHX54" s="467"/>
      <c r="QHY54" s="467"/>
      <c r="QHZ54" s="467"/>
      <c r="QIA54" s="467"/>
      <c r="QIB54" s="467"/>
      <c r="QIC54" s="467"/>
      <c r="QID54" s="467"/>
      <c r="QIE54" s="467"/>
      <c r="QIF54" s="467"/>
      <c r="QIG54" s="467"/>
      <c r="QIH54" s="467"/>
      <c r="QII54" s="467"/>
      <c r="QIJ54" s="467"/>
      <c r="QIK54" s="467"/>
      <c r="QIL54" s="467"/>
      <c r="QIM54" s="467"/>
      <c r="QIN54" s="467"/>
      <c r="QIO54" s="467"/>
      <c r="QIP54" s="467"/>
      <c r="QIQ54" s="467"/>
      <c r="QIR54" s="467"/>
      <c r="QIS54" s="467"/>
      <c r="QIT54" s="467"/>
      <c r="QIU54" s="467"/>
      <c r="QIV54" s="467"/>
      <c r="QIW54" s="467"/>
      <c r="QIX54" s="467"/>
      <c r="QIY54" s="467"/>
      <c r="QIZ54" s="467"/>
      <c r="QJA54" s="467"/>
      <c r="QJB54" s="467"/>
      <c r="QJC54" s="467"/>
      <c r="QJD54" s="467"/>
      <c r="QJE54" s="467"/>
      <c r="QJF54" s="467"/>
      <c r="QJG54" s="467"/>
      <c r="QJH54" s="467"/>
      <c r="QJI54" s="467"/>
      <c r="QJJ54" s="467"/>
      <c r="QJK54" s="467"/>
      <c r="QJL54" s="467"/>
      <c r="QJM54" s="467"/>
      <c r="QJN54" s="467"/>
      <c r="QJO54" s="467"/>
      <c r="QJP54" s="467"/>
      <c r="QJQ54" s="467"/>
      <c r="QJR54" s="467"/>
      <c r="QJS54" s="467"/>
      <c r="QJT54" s="467"/>
      <c r="QJU54" s="467"/>
      <c r="QJV54" s="467"/>
      <c r="QJW54" s="467"/>
      <c r="QJX54" s="467"/>
      <c r="QJY54" s="467"/>
      <c r="QJZ54" s="467"/>
      <c r="QKA54" s="467"/>
      <c r="QKB54" s="467"/>
      <c r="QKC54" s="467"/>
      <c r="QKD54" s="467"/>
      <c r="QKE54" s="467"/>
      <c r="QKF54" s="467"/>
      <c r="QKG54" s="467"/>
      <c r="QKH54" s="467"/>
      <c r="QKI54" s="467"/>
      <c r="QKJ54" s="467"/>
      <c r="QKK54" s="467"/>
      <c r="QKL54" s="467"/>
      <c r="QKM54" s="467"/>
      <c r="QKN54" s="467"/>
      <c r="QKO54" s="467"/>
      <c r="QKP54" s="467"/>
      <c r="QKQ54" s="467"/>
      <c r="QKR54" s="467"/>
      <c r="QKS54" s="467"/>
      <c r="QKT54" s="467"/>
      <c r="QKU54" s="467"/>
      <c r="QKV54" s="467"/>
      <c r="QKW54" s="467"/>
      <c r="QKX54" s="467"/>
      <c r="QKY54" s="467"/>
      <c r="QKZ54" s="467"/>
      <c r="QLA54" s="467"/>
      <c r="QLB54" s="467"/>
      <c r="QLC54" s="467"/>
      <c r="QLD54" s="467"/>
      <c r="QLE54" s="467"/>
      <c r="QLF54" s="467"/>
      <c r="QLG54" s="467"/>
      <c r="QLH54" s="467"/>
      <c r="QLI54" s="467"/>
      <c r="QLJ54" s="467"/>
      <c r="QLK54" s="467"/>
      <c r="QLL54" s="467"/>
      <c r="QLM54" s="467"/>
      <c r="QLN54" s="467"/>
      <c r="QLO54" s="467"/>
      <c r="QLP54" s="467"/>
      <c r="QLQ54" s="467"/>
      <c r="QLR54" s="467"/>
      <c r="QLS54" s="467"/>
      <c r="QLT54" s="467"/>
      <c r="QLU54" s="467"/>
      <c r="QLV54" s="467"/>
      <c r="QLW54" s="467"/>
      <c r="QLX54" s="467"/>
      <c r="QLY54" s="467"/>
      <c r="QLZ54" s="467"/>
      <c r="QMA54" s="467"/>
      <c r="QMB54" s="467"/>
      <c r="QMC54" s="467"/>
      <c r="QMD54" s="467"/>
      <c r="QME54" s="467"/>
      <c r="QMF54" s="467"/>
      <c r="QMG54" s="467"/>
      <c r="QMH54" s="467"/>
      <c r="QMI54" s="467"/>
      <c r="QMJ54" s="467"/>
      <c r="QMK54" s="467"/>
      <c r="QML54" s="467"/>
      <c r="QMM54" s="467"/>
      <c r="QMN54" s="467"/>
      <c r="QMO54" s="467"/>
      <c r="QMP54" s="467"/>
      <c r="QMQ54" s="467"/>
      <c r="QMR54" s="467"/>
      <c r="QMS54" s="467"/>
      <c r="QMT54" s="467"/>
      <c r="QMU54" s="467"/>
      <c r="QMV54" s="467"/>
      <c r="QMW54" s="467"/>
      <c r="QMX54" s="467"/>
      <c r="QMY54" s="467"/>
      <c r="QMZ54" s="467"/>
      <c r="QNA54" s="467"/>
      <c r="QNB54" s="467"/>
      <c r="QNC54" s="467"/>
      <c r="QND54" s="467"/>
      <c r="QNE54" s="467"/>
      <c r="QNF54" s="467"/>
      <c r="QNG54" s="467"/>
      <c r="QNH54" s="467"/>
      <c r="QNI54" s="467"/>
      <c r="QNJ54" s="467"/>
      <c r="QNK54" s="467"/>
      <c r="QNL54" s="467"/>
      <c r="QNM54" s="467"/>
      <c r="QNN54" s="467"/>
      <c r="QNO54" s="467"/>
      <c r="QNP54" s="467"/>
      <c r="QNQ54" s="467"/>
      <c r="QNR54" s="467"/>
      <c r="QNS54" s="467"/>
      <c r="QNT54" s="467"/>
      <c r="QNU54" s="467"/>
      <c r="QNV54" s="467"/>
      <c r="QNW54" s="467"/>
      <c r="QNX54" s="467"/>
      <c r="QNY54" s="467"/>
      <c r="QNZ54" s="467"/>
      <c r="QOA54" s="467"/>
      <c r="QOB54" s="467"/>
      <c r="QOC54" s="467"/>
      <c r="QOD54" s="467"/>
      <c r="QOE54" s="467"/>
      <c r="QOF54" s="467"/>
      <c r="QOG54" s="467"/>
      <c r="QOH54" s="467"/>
      <c r="QOI54" s="467"/>
      <c r="QOJ54" s="467"/>
      <c r="QOK54" s="467"/>
      <c r="QOL54" s="467"/>
      <c r="QOM54" s="467"/>
      <c r="QON54" s="467"/>
      <c r="QOO54" s="467"/>
      <c r="QOP54" s="467"/>
      <c r="QOQ54" s="467"/>
      <c r="QOR54" s="467"/>
      <c r="QOS54" s="467"/>
      <c r="QOT54" s="467"/>
      <c r="QOU54" s="467"/>
      <c r="QOV54" s="467"/>
      <c r="QOW54" s="467"/>
      <c r="QOX54" s="467"/>
      <c r="QOY54" s="467"/>
      <c r="QOZ54" s="467"/>
      <c r="QPA54" s="467"/>
      <c r="QPB54" s="467"/>
      <c r="QPC54" s="467"/>
      <c r="QPD54" s="467"/>
      <c r="QPE54" s="467"/>
      <c r="QPF54" s="467"/>
      <c r="QPG54" s="467"/>
      <c r="QPH54" s="467"/>
      <c r="QPI54" s="467"/>
      <c r="QPJ54" s="467"/>
      <c r="QPK54" s="467"/>
      <c r="QPL54" s="467"/>
      <c r="QPM54" s="467"/>
      <c r="QPN54" s="467"/>
      <c r="QPO54" s="467"/>
      <c r="QPP54" s="467"/>
      <c r="QPQ54" s="467"/>
      <c r="QPR54" s="467"/>
      <c r="QPS54" s="467"/>
      <c r="QPT54" s="467"/>
      <c r="QPU54" s="467"/>
      <c r="QPV54" s="467"/>
      <c r="QPW54" s="467"/>
      <c r="QPX54" s="467"/>
      <c r="QPY54" s="467"/>
      <c r="QPZ54" s="467"/>
      <c r="QQA54" s="467"/>
      <c r="QQB54" s="467"/>
      <c r="QQC54" s="467"/>
      <c r="QQD54" s="467"/>
      <c r="QQE54" s="467"/>
      <c r="QQF54" s="467"/>
      <c r="QQG54" s="467"/>
      <c r="QQH54" s="467"/>
      <c r="QQI54" s="467"/>
      <c r="QQJ54" s="467"/>
      <c r="QQK54" s="467"/>
      <c r="QQL54" s="467"/>
      <c r="QQM54" s="467"/>
      <c r="QQN54" s="467"/>
      <c r="QQO54" s="467"/>
      <c r="QQP54" s="467"/>
      <c r="QQQ54" s="467"/>
      <c r="QQR54" s="467"/>
      <c r="QQS54" s="467"/>
      <c r="QQT54" s="467"/>
      <c r="QQU54" s="467"/>
      <c r="QQV54" s="467"/>
      <c r="QQW54" s="467"/>
      <c r="QQX54" s="467"/>
      <c r="QQY54" s="467"/>
      <c r="QQZ54" s="467"/>
      <c r="QRA54" s="467"/>
      <c r="QRB54" s="467"/>
      <c r="QRC54" s="467"/>
      <c r="QRD54" s="467"/>
      <c r="QRE54" s="467"/>
      <c r="QRF54" s="467"/>
      <c r="QRG54" s="467"/>
      <c r="QRH54" s="467"/>
      <c r="QRI54" s="467"/>
      <c r="QRJ54" s="467"/>
      <c r="QRK54" s="467"/>
      <c r="QRL54" s="467"/>
      <c r="QRM54" s="467"/>
      <c r="QRN54" s="467"/>
      <c r="QRO54" s="467"/>
      <c r="QRP54" s="467"/>
      <c r="QRQ54" s="467"/>
      <c r="QRR54" s="467"/>
      <c r="QRS54" s="467"/>
      <c r="QRT54" s="467"/>
      <c r="QRU54" s="467"/>
      <c r="QRV54" s="467"/>
      <c r="QRW54" s="467"/>
      <c r="QRX54" s="467"/>
      <c r="QRY54" s="467"/>
      <c r="QRZ54" s="467"/>
      <c r="QSA54" s="467"/>
      <c r="QSB54" s="467"/>
      <c r="QSC54" s="467"/>
      <c r="QSD54" s="467"/>
      <c r="QSE54" s="467"/>
      <c r="QSF54" s="467"/>
      <c r="QSG54" s="467"/>
      <c r="QSH54" s="467"/>
      <c r="QSI54" s="467"/>
      <c r="QSJ54" s="467"/>
      <c r="QSK54" s="467"/>
      <c r="QSL54" s="467"/>
      <c r="QSM54" s="467"/>
      <c r="QSN54" s="467"/>
      <c r="QSO54" s="467"/>
      <c r="QSP54" s="467"/>
      <c r="QSQ54" s="467"/>
      <c r="QSR54" s="467"/>
      <c r="QSS54" s="467"/>
      <c r="QST54" s="467"/>
      <c r="QSU54" s="467"/>
      <c r="QSV54" s="467"/>
      <c r="QSW54" s="467"/>
      <c r="QSX54" s="467"/>
      <c r="QSY54" s="467"/>
      <c r="QSZ54" s="467"/>
      <c r="QTA54" s="467"/>
      <c r="QTB54" s="467"/>
      <c r="QTC54" s="467"/>
      <c r="QTD54" s="467"/>
      <c r="QTE54" s="467"/>
      <c r="QTF54" s="467"/>
      <c r="QTG54" s="467"/>
      <c r="QTH54" s="467"/>
      <c r="QTI54" s="467"/>
      <c r="QTJ54" s="467"/>
      <c r="QTK54" s="467"/>
      <c r="QTL54" s="467"/>
      <c r="QTM54" s="467"/>
      <c r="QTN54" s="467"/>
      <c r="QTO54" s="467"/>
      <c r="QTP54" s="467"/>
      <c r="QTQ54" s="467"/>
      <c r="QTR54" s="467"/>
      <c r="QTS54" s="467"/>
      <c r="QTT54" s="467"/>
      <c r="QTU54" s="467"/>
      <c r="QTV54" s="467"/>
      <c r="QTW54" s="467"/>
      <c r="QTX54" s="467"/>
      <c r="QTY54" s="467"/>
      <c r="QTZ54" s="467"/>
      <c r="QUA54" s="467"/>
      <c r="QUB54" s="467"/>
      <c r="QUC54" s="467"/>
      <c r="QUD54" s="467"/>
      <c r="QUE54" s="467"/>
      <c r="QUF54" s="467"/>
      <c r="QUG54" s="467"/>
      <c r="QUH54" s="467"/>
      <c r="QUI54" s="467"/>
      <c r="QUJ54" s="467"/>
      <c r="QUK54" s="467"/>
      <c r="QUL54" s="467"/>
      <c r="QUM54" s="467"/>
      <c r="QUN54" s="467"/>
      <c r="QUO54" s="467"/>
      <c r="QUP54" s="467"/>
      <c r="QUQ54" s="467"/>
      <c r="QUR54" s="467"/>
      <c r="QUS54" s="467"/>
      <c r="QUT54" s="467"/>
      <c r="QUU54" s="467"/>
      <c r="QUV54" s="467"/>
      <c r="QUW54" s="467"/>
      <c r="QUX54" s="467"/>
      <c r="QUY54" s="467"/>
      <c r="QUZ54" s="467"/>
      <c r="QVA54" s="467"/>
      <c r="QVB54" s="467"/>
      <c r="QVC54" s="467"/>
      <c r="QVD54" s="467"/>
      <c r="QVE54" s="467"/>
      <c r="QVF54" s="467"/>
      <c r="QVG54" s="467"/>
      <c r="QVH54" s="467"/>
      <c r="QVI54" s="467"/>
      <c r="QVJ54" s="467"/>
      <c r="QVK54" s="467"/>
      <c r="QVL54" s="467"/>
      <c r="QVM54" s="467"/>
      <c r="QVN54" s="467"/>
      <c r="QVO54" s="467"/>
      <c r="QVP54" s="467"/>
      <c r="QVQ54" s="467"/>
      <c r="QVR54" s="467"/>
      <c r="QVS54" s="467"/>
      <c r="QVT54" s="467"/>
      <c r="QVU54" s="467"/>
      <c r="QVV54" s="467"/>
      <c r="QVW54" s="467"/>
      <c r="QVX54" s="467"/>
      <c r="QVY54" s="467"/>
      <c r="QVZ54" s="467"/>
      <c r="QWA54" s="467"/>
      <c r="QWB54" s="467"/>
      <c r="QWC54" s="467"/>
      <c r="QWD54" s="467"/>
      <c r="QWE54" s="467"/>
      <c r="QWF54" s="467"/>
      <c r="QWG54" s="467"/>
      <c r="QWH54" s="467"/>
      <c r="QWI54" s="467"/>
      <c r="QWJ54" s="467"/>
      <c r="QWK54" s="467"/>
      <c r="QWL54" s="467"/>
      <c r="QWM54" s="467"/>
      <c r="QWN54" s="467"/>
      <c r="QWO54" s="467"/>
      <c r="QWP54" s="467"/>
      <c r="QWQ54" s="467"/>
      <c r="QWR54" s="467"/>
      <c r="QWS54" s="467"/>
      <c r="QWT54" s="467"/>
      <c r="QWU54" s="467"/>
      <c r="QWV54" s="467"/>
      <c r="QWW54" s="467"/>
      <c r="QWX54" s="467"/>
      <c r="QWY54" s="467"/>
      <c r="QWZ54" s="467"/>
      <c r="QXA54" s="467"/>
      <c r="QXB54" s="467"/>
      <c r="QXC54" s="467"/>
      <c r="QXD54" s="467"/>
      <c r="QXE54" s="467"/>
      <c r="QXF54" s="467"/>
      <c r="QXG54" s="467"/>
      <c r="QXH54" s="467"/>
      <c r="QXI54" s="467"/>
      <c r="QXJ54" s="467"/>
      <c r="QXK54" s="467"/>
      <c r="QXL54" s="467"/>
      <c r="QXM54" s="467"/>
      <c r="QXN54" s="467"/>
      <c r="QXO54" s="467"/>
      <c r="QXP54" s="467"/>
      <c r="QXQ54" s="467"/>
      <c r="QXR54" s="467"/>
      <c r="QXS54" s="467"/>
      <c r="QXT54" s="467"/>
      <c r="QXU54" s="467"/>
      <c r="QXV54" s="467"/>
      <c r="QXW54" s="467"/>
      <c r="QXX54" s="467"/>
      <c r="QXY54" s="467"/>
      <c r="QXZ54" s="467"/>
      <c r="QYA54" s="467"/>
      <c r="QYB54" s="467"/>
      <c r="QYC54" s="467"/>
      <c r="QYD54" s="467"/>
      <c r="QYE54" s="467"/>
      <c r="QYF54" s="467"/>
      <c r="QYG54" s="467"/>
      <c r="QYH54" s="467"/>
      <c r="QYI54" s="467"/>
      <c r="QYJ54" s="467"/>
      <c r="QYK54" s="467"/>
      <c r="QYL54" s="467"/>
      <c r="QYM54" s="467"/>
      <c r="QYN54" s="467"/>
      <c r="QYO54" s="467"/>
      <c r="QYP54" s="467"/>
      <c r="QYQ54" s="467"/>
      <c r="QYR54" s="467"/>
      <c r="QYS54" s="467"/>
      <c r="QYT54" s="467"/>
      <c r="QYU54" s="467"/>
      <c r="QYV54" s="467"/>
      <c r="QYW54" s="467"/>
      <c r="QYX54" s="467"/>
      <c r="QYY54" s="467"/>
      <c r="QYZ54" s="467"/>
      <c r="QZA54" s="467"/>
      <c r="QZB54" s="467"/>
      <c r="QZC54" s="467"/>
      <c r="QZD54" s="467"/>
      <c r="QZE54" s="467"/>
      <c r="QZF54" s="467"/>
      <c r="QZG54" s="467"/>
      <c r="QZH54" s="467"/>
      <c r="QZI54" s="467"/>
      <c r="QZJ54" s="467"/>
      <c r="QZK54" s="467"/>
      <c r="QZL54" s="467"/>
      <c r="QZM54" s="467"/>
      <c r="QZN54" s="467"/>
      <c r="QZO54" s="467"/>
      <c r="QZP54" s="467"/>
      <c r="QZQ54" s="467"/>
      <c r="QZR54" s="467"/>
      <c r="QZS54" s="467"/>
      <c r="QZT54" s="467"/>
      <c r="QZU54" s="467"/>
      <c r="QZV54" s="467"/>
      <c r="QZW54" s="467"/>
      <c r="QZX54" s="467"/>
      <c r="QZY54" s="467"/>
      <c r="QZZ54" s="467"/>
      <c r="RAA54" s="467"/>
      <c r="RAB54" s="467"/>
      <c r="RAC54" s="467"/>
      <c r="RAD54" s="467"/>
      <c r="RAE54" s="467"/>
      <c r="RAF54" s="467"/>
      <c r="RAG54" s="467"/>
      <c r="RAH54" s="467"/>
      <c r="RAI54" s="467"/>
      <c r="RAJ54" s="467"/>
      <c r="RAK54" s="467"/>
      <c r="RAL54" s="467"/>
      <c r="RAM54" s="467"/>
      <c r="RAN54" s="467"/>
      <c r="RAO54" s="467"/>
      <c r="RAP54" s="467"/>
      <c r="RAQ54" s="467"/>
      <c r="RAR54" s="467"/>
      <c r="RAS54" s="467"/>
      <c r="RAT54" s="467"/>
      <c r="RAU54" s="467"/>
      <c r="RAV54" s="467"/>
      <c r="RAW54" s="467"/>
      <c r="RAX54" s="467"/>
      <c r="RAY54" s="467"/>
      <c r="RAZ54" s="467"/>
      <c r="RBA54" s="467"/>
      <c r="RBB54" s="467"/>
      <c r="RBC54" s="467"/>
      <c r="RBD54" s="467"/>
      <c r="RBE54" s="467"/>
      <c r="RBF54" s="467"/>
      <c r="RBG54" s="467"/>
      <c r="RBH54" s="467"/>
      <c r="RBI54" s="467"/>
      <c r="RBJ54" s="467"/>
      <c r="RBK54" s="467"/>
      <c r="RBL54" s="467"/>
      <c r="RBM54" s="467"/>
      <c r="RBN54" s="467"/>
      <c r="RBO54" s="467"/>
      <c r="RBP54" s="467"/>
      <c r="RBQ54" s="467"/>
      <c r="RBR54" s="467"/>
      <c r="RBS54" s="467"/>
      <c r="RBT54" s="467"/>
      <c r="RBU54" s="467"/>
      <c r="RBV54" s="467"/>
      <c r="RBW54" s="467"/>
      <c r="RBX54" s="467"/>
      <c r="RBY54" s="467"/>
      <c r="RBZ54" s="467"/>
      <c r="RCA54" s="467"/>
      <c r="RCB54" s="467"/>
      <c r="RCC54" s="467"/>
      <c r="RCD54" s="467"/>
      <c r="RCE54" s="467"/>
      <c r="RCF54" s="467"/>
      <c r="RCG54" s="467"/>
      <c r="RCH54" s="467"/>
      <c r="RCI54" s="467"/>
      <c r="RCJ54" s="467"/>
      <c r="RCK54" s="467"/>
      <c r="RCL54" s="467"/>
      <c r="RCM54" s="467"/>
      <c r="RCN54" s="467"/>
      <c r="RCO54" s="467"/>
      <c r="RCP54" s="467"/>
      <c r="RCQ54" s="467"/>
      <c r="RCR54" s="467"/>
      <c r="RCS54" s="467"/>
      <c r="RCT54" s="467"/>
      <c r="RCU54" s="467"/>
      <c r="RCV54" s="467"/>
      <c r="RCW54" s="467"/>
      <c r="RCX54" s="467"/>
      <c r="RCY54" s="467"/>
      <c r="RCZ54" s="467"/>
      <c r="RDA54" s="467"/>
      <c r="RDB54" s="467"/>
      <c r="RDC54" s="467"/>
      <c r="RDD54" s="467"/>
      <c r="RDE54" s="467"/>
      <c r="RDF54" s="467"/>
      <c r="RDG54" s="467"/>
      <c r="RDH54" s="467"/>
      <c r="RDI54" s="467"/>
      <c r="RDJ54" s="467"/>
      <c r="RDK54" s="467"/>
      <c r="RDL54" s="467"/>
      <c r="RDM54" s="467"/>
      <c r="RDN54" s="467"/>
      <c r="RDO54" s="467"/>
      <c r="RDP54" s="467"/>
      <c r="RDQ54" s="467"/>
      <c r="RDR54" s="467"/>
      <c r="RDS54" s="467"/>
      <c r="RDT54" s="467"/>
      <c r="RDU54" s="467"/>
      <c r="RDV54" s="467"/>
      <c r="RDW54" s="467"/>
      <c r="RDX54" s="467"/>
      <c r="RDY54" s="467"/>
      <c r="RDZ54" s="467"/>
      <c r="REA54" s="467"/>
      <c r="REB54" s="467"/>
      <c r="REC54" s="467"/>
      <c r="RED54" s="467"/>
      <c r="REE54" s="467"/>
      <c r="REF54" s="467"/>
      <c r="REG54" s="467"/>
      <c r="REH54" s="467"/>
      <c r="REI54" s="467"/>
      <c r="REJ54" s="467"/>
      <c r="REK54" s="467"/>
      <c r="REL54" s="467"/>
      <c r="REM54" s="467"/>
      <c r="REN54" s="467"/>
      <c r="REO54" s="467"/>
      <c r="REP54" s="467"/>
      <c r="REQ54" s="467"/>
      <c r="RER54" s="467"/>
      <c r="RES54" s="467"/>
      <c r="RET54" s="467"/>
      <c r="REU54" s="467"/>
      <c r="REV54" s="467"/>
      <c r="REW54" s="467"/>
      <c r="REX54" s="467"/>
      <c r="REY54" s="467"/>
      <c r="REZ54" s="467"/>
      <c r="RFA54" s="467"/>
      <c r="RFB54" s="467"/>
      <c r="RFC54" s="467"/>
      <c r="RFD54" s="467"/>
      <c r="RFE54" s="467"/>
      <c r="RFF54" s="467"/>
      <c r="RFG54" s="467"/>
      <c r="RFH54" s="467"/>
      <c r="RFI54" s="467"/>
      <c r="RFJ54" s="467"/>
      <c r="RFK54" s="467"/>
      <c r="RFL54" s="467"/>
      <c r="RFM54" s="467"/>
      <c r="RFN54" s="467"/>
      <c r="RFO54" s="467"/>
      <c r="RFP54" s="467"/>
      <c r="RFQ54" s="467"/>
      <c r="RFR54" s="467"/>
      <c r="RFS54" s="467"/>
      <c r="RFT54" s="467"/>
      <c r="RFU54" s="467"/>
      <c r="RFV54" s="467"/>
      <c r="RFW54" s="467"/>
      <c r="RFX54" s="467"/>
      <c r="RFY54" s="467"/>
      <c r="RFZ54" s="467"/>
      <c r="RGA54" s="467"/>
      <c r="RGB54" s="467"/>
      <c r="RGC54" s="467"/>
      <c r="RGD54" s="467"/>
      <c r="RGE54" s="467"/>
      <c r="RGF54" s="467"/>
      <c r="RGG54" s="467"/>
      <c r="RGH54" s="467"/>
      <c r="RGI54" s="467"/>
      <c r="RGJ54" s="467"/>
      <c r="RGK54" s="467"/>
      <c r="RGL54" s="467"/>
      <c r="RGM54" s="467"/>
      <c r="RGN54" s="467"/>
      <c r="RGO54" s="467"/>
      <c r="RGP54" s="467"/>
      <c r="RGQ54" s="467"/>
      <c r="RGR54" s="467"/>
      <c r="RGS54" s="467"/>
      <c r="RGT54" s="467"/>
      <c r="RGU54" s="467"/>
      <c r="RGV54" s="467"/>
      <c r="RGW54" s="467"/>
      <c r="RGX54" s="467"/>
      <c r="RGY54" s="467"/>
      <c r="RGZ54" s="467"/>
      <c r="RHA54" s="467"/>
      <c r="RHB54" s="467"/>
      <c r="RHC54" s="467"/>
      <c r="RHD54" s="467"/>
      <c r="RHE54" s="467"/>
      <c r="RHF54" s="467"/>
      <c r="RHG54" s="467"/>
      <c r="RHH54" s="467"/>
      <c r="RHI54" s="467"/>
      <c r="RHJ54" s="467"/>
      <c r="RHK54" s="467"/>
      <c r="RHL54" s="467"/>
      <c r="RHM54" s="467"/>
      <c r="RHN54" s="467"/>
      <c r="RHO54" s="467"/>
      <c r="RHP54" s="467"/>
      <c r="RHQ54" s="467"/>
      <c r="RHR54" s="467"/>
      <c r="RHS54" s="467"/>
      <c r="RHT54" s="467"/>
      <c r="RHU54" s="467"/>
      <c r="RHV54" s="467"/>
      <c r="RHW54" s="467"/>
      <c r="RHX54" s="467"/>
      <c r="RHY54" s="467"/>
      <c r="RHZ54" s="467"/>
      <c r="RIA54" s="467"/>
      <c r="RIB54" s="467"/>
      <c r="RIC54" s="467"/>
      <c r="RID54" s="467"/>
      <c r="RIE54" s="467"/>
      <c r="RIF54" s="467"/>
      <c r="RIG54" s="467"/>
      <c r="RIH54" s="467"/>
      <c r="RII54" s="467"/>
      <c r="RIJ54" s="467"/>
      <c r="RIK54" s="467"/>
      <c r="RIL54" s="467"/>
      <c r="RIM54" s="467"/>
      <c r="RIN54" s="467"/>
      <c r="RIO54" s="467"/>
      <c r="RIP54" s="467"/>
      <c r="RIQ54" s="467"/>
      <c r="RIR54" s="467"/>
      <c r="RIS54" s="467"/>
      <c r="RIT54" s="467"/>
      <c r="RIU54" s="467"/>
      <c r="RIV54" s="467"/>
      <c r="RIW54" s="467"/>
      <c r="RIX54" s="467"/>
      <c r="RIY54" s="467"/>
      <c r="RIZ54" s="467"/>
      <c r="RJA54" s="467"/>
      <c r="RJB54" s="467"/>
      <c r="RJC54" s="467"/>
      <c r="RJD54" s="467"/>
      <c r="RJE54" s="467"/>
      <c r="RJF54" s="467"/>
      <c r="RJG54" s="467"/>
      <c r="RJH54" s="467"/>
      <c r="RJI54" s="467"/>
      <c r="RJJ54" s="467"/>
      <c r="RJK54" s="467"/>
      <c r="RJL54" s="467"/>
      <c r="RJM54" s="467"/>
      <c r="RJN54" s="467"/>
      <c r="RJO54" s="467"/>
      <c r="RJP54" s="467"/>
      <c r="RJQ54" s="467"/>
      <c r="RJR54" s="467"/>
      <c r="RJS54" s="467"/>
      <c r="RJT54" s="467"/>
      <c r="RJU54" s="467"/>
      <c r="RJV54" s="467"/>
      <c r="RJW54" s="467"/>
      <c r="RJX54" s="467"/>
      <c r="RJY54" s="467"/>
      <c r="RJZ54" s="467"/>
      <c r="RKA54" s="467"/>
      <c r="RKB54" s="467"/>
      <c r="RKC54" s="467"/>
      <c r="RKD54" s="467"/>
      <c r="RKE54" s="467"/>
      <c r="RKF54" s="467"/>
      <c r="RKG54" s="467"/>
      <c r="RKH54" s="467"/>
      <c r="RKI54" s="467"/>
      <c r="RKJ54" s="467"/>
      <c r="RKK54" s="467"/>
      <c r="RKL54" s="467"/>
      <c r="RKM54" s="467"/>
      <c r="RKN54" s="467"/>
      <c r="RKO54" s="467"/>
      <c r="RKP54" s="467"/>
      <c r="RKQ54" s="467"/>
      <c r="RKR54" s="467"/>
      <c r="RKS54" s="467"/>
      <c r="RKT54" s="467"/>
      <c r="RKU54" s="467"/>
      <c r="RKV54" s="467"/>
      <c r="RKW54" s="467"/>
      <c r="RKX54" s="467"/>
      <c r="RKY54" s="467"/>
      <c r="RKZ54" s="467"/>
      <c r="RLA54" s="467"/>
      <c r="RLB54" s="467"/>
      <c r="RLC54" s="467"/>
      <c r="RLD54" s="467"/>
      <c r="RLE54" s="467"/>
      <c r="RLF54" s="467"/>
      <c r="RLG54" s="467"/>
      <c r="RLH54" s="467"/>
      <c r="RLI54" s="467"/>
      <c r="RLJ54" s="467"/>
      <c r="RLK54" s="467"/>
      <c r="RLL54" s="467"/>
      <c r="RLM54" s="467"/>
      <c r="RLN54" s="467"/>
      <c r="RLO54" s="467"/>
      <c r="RLP54" s="467"/>
      <c r="RLQ54" s="467"/>
      <c r="RLR54" s="467"/>
      <c r="RLS54" s="467"/>
      <c r="RLT54" s="467"/>
      <c r="RLU54" s="467"/>
      <c r="RLV54" s="467"/>
      <c r="RLW54" s="467"/>
      <c r="RLX54" s="467"/>
      <c r="RLY54" s="467"/>
      <c r="RLZ54" s="467"/>
      <c r="RMA54" s="467"/>
      <c r="RMB54" s="467"/>
      <c r="RMC54" s="467"/>
      <c r="RMD54" s="467"/>
      <c r="RME54" s="467"/>
      <c r="RMF54" s="467"/>
      <c r="RMG54" s="467"/>
      <c r="RMH54" s="467"/>
      <c r="RMI54" s="467"/>
      <c r="RMJ54" s="467"/>
      <c r="RMK54" s="467"/>
      <c r="RML54" s="467"/>
      <c r="RMM54" s="467"/>
      <c r="RMN54" s="467"/>
      <c r="RMO54" s="467"/>
      <c r="RMP54" s="467"/>
      <c r="RMQ54" s="467"/>
      <c r="RMR54" s="467"/>
      <c r="RMS54" s="467"/>
      <c r="RMT54" s="467"/>
      <c r="RMU54" s="467"/>
      <c r="RMV54" s="467"/>
      <c r="RMW54" s="467"/>
      <c r="RMX54" s="467"/>
      <c r="RMY54" s="467"/>
      <c r="RMZ54" s="467"/>
      <c r="RNA54" s="467"/>
      <c r="RNB54" s="467"/>
      <c r="RNC54" s="467"/>
      <c r="RND54" s="467"/>
      <c r="RNE54" s="467"/>
      <c r="RNF54" s="467"/>
      <c r="RNG54" s="467"/>
      <c r="RNH54" s="467"/>
      <c r="RNI54" s="467"/>
      <c r="RNJ54" s="467"/>
      <c r="RNK54" s="467"/>
      <c r="RNL54" s="467"/>
      <c r="RNM54" s="467"/>
      <c r="RNN54" s="467"/>
      <c r="RNO54" s="467"/>
      <c r="RNP54" s="467"/>
      <c r="RNQ54" s="467"/>
      <c r="RNR54" s="467"/>
      <c r="RNS54" s="467"/>
      <c r="RNT54" s="467"/>
      <c r="RNU54" s="467"/>
      <c r="RNV54" s="467"/>
      <c r="RNW54" s="467"/>
      <c r="RNX54" s="467"/>
      <c r="RNY54" s="467"/>
      <c r="RNZ54" s="467"/>
      <c r="ROA54" s="467"/>
      <c r="ROB54" s="467"/>
      <c r="ROC54" s="467"/>
      <c r="ROD54" s="467"/>
      <c r="ROE54" s="467"/>
      <c r="ROF54" s="467"/>
      <c r="ROG54" s="467"/>
      <c r="ROH54" s="467"/>
      <c r="ROI54" s="467"/>
      <c r="ROJ54" s="467"/>
      <c r="ROK54" s="467"/>
      <c r="ROL54" s="467"/>
      <c r="ROM54" s="467"/>
      <c r="RON54" s="467"/>
      <c r="ROO54" s="467"/>
      <c r="ROP54" s="467"/>
      <c r="ROQ54" s="467"/>
      <c r="ROR54" s="467"/>
      <c r="ROS54" s="467"/>
      <c r="ROT54" s="467"/>
      <c r="ROU54" s="467"/>
      <c r="ROV54" s="467"/>
      <c r="ROW54" s="467"/>
      <c r="ROX54" s="467"/>
      <c r="ROY54" s="467"/>
      <c r="ROZ54" s="467"/>
      <c r="RPA54" s="467"/>
      <c r="RPB54" s="467"/>
      <c r="RPC54" s="467"/>
      <c r="RPD54" s="467"/>
      <c r="RPE54" s="467"/>
      <c r="RPF54" s="467"/>
      <c r="RPG54" s="467"/>
      <c r="RPH54" s="467"/>
      <c r="RPI54" s="467"/>
      <c r="RPJ54" s="467"/>
      <c r="RPK54" s="467"/>
      <c r="RPL54" s="467"/>
      <c r="RPM54" s="467"/>
      <c r="RPN54" s="467"/>
      <c r="RPO54" s="467"/>
      <c r="RPP54" s="467"/>
      <c r="RPQ54" s="467"/>
      <c r="RPR54" s="467"/>
      <c r="RPS54" s="467"/>
      <c r="RPT54" s="467"/>
      <c r="RPU54" s="467"/>
      <c r="RPV54" s="467"/>
      <c r="RPW54" s="467"/>
      <c r="RPX54" s="467"/>
      <c r="RPY54" s="467"/>
      <c r="RPZ54" s="467"/>
      <c r="RQA54" s="467"/>
      <c r="RQB54" s="467"/>
      <c r="RQC54" s="467"/>
      <c r="RQD54" s="467"/>
      <c r="RQE54" s="467"/>
      <c r="RQF54" s="467"/>
      <c r="RQG54" s="467"/>
      <c r="RQH54" s="467"/>
      <c r="RQI54" s="467"/>
      <c r="RQJ54" s="467"/>
      <c r="RQK54" s="467"/>
      <c r="RQL54" s="467"/>
      <c r="RQM54" s="467"/>
      <c r="RQN54" s="467"/>
      <c r="RQO54" s="467"/>
      <c r="RQP54" s="467"/>
      <c r="RQQ54" s="467"/>
      <c r="RQR54" s="467"/>
      <c r="RQS54" s="467"/>
      <c r="RQT54" s="467"/>
      <c r="RQU54" s="467"/>
      <c r="RQV54" s="467"/>
      <c r="RQW54" s="467"/>
      <c r="RQX54" s="467"/>
      <c r="RQY54" s="467"/>
      <c r="RQZ54" s="467"/>
      <c r="RRA54" s="467"/>
      <c r="RRB54" s="467"/>
      <c r="RRC54" s="467"/>
      <c r="RRD54" s="467"/>
      <c r="RRE54" s="467"/>
      <c r="RRF54" s="467"/>
      <c r="RRG54" s="467"/>
      <c r="RRH54" s="467"/>
      <c r="RRI54" s="467"/>
      <c r="RRJ54" s="467"/>
      <c r="RRK54" s="467"/>
      <c r="RRL54" s="467"/>
      <c r="RRM54" s="467"/>
      <c r="RRN54" s="467"/>
      <c r="RRO54" s="467"/>
      <c r="RRP54" s="467"/>
      <c r="RRQ54" s="467"/>
      <c r="RRR54" s="467"/>
      <c r="RRS54" s="467"/>
      <c r="RRT54" s="467"/>
      <c r="RRU54" s="467"/>
      <c r="RRV54" s="467"/>
      <c r="RRW54" s="467"/>
      <c r="RRX54" s="467"/>
      <c r="RRY54" s="467"/>
      <c r="RRZ54" s="467"/>
      <c r="RSA54" s="467"/>
      <c r="RSB54" s="467"/>
      <c r="RSC54" s="467"/>
      <c r="RSD54" s="467"/>
      <c r="RSE54" s="467"/>
      <c r="RSF54" s="467"/>
      <c r="RSG54" s="467"/>
      <c r="RSH54" s="467"/>
      <c r="RSI54" s="467"/>
      <c r="RSJ54" s="467"/>
      <c r="RSK54" s="467"/>
      <c r="RSL54" s="467"/>
      <c r="RSM54" s="467"/>
      <c r="RSN54" s="467"/>
      <c r="RSO54" s="467"/>
      <c r="RSP54" s="467"/>
      <c r="RSQ54" s="467"/>
      <c r="RSR54" s="467"/>
      <c r="RSS54" s="467"/>
      <c r="RST54" s="467"/>
      <c r="RSU54" s="467"/>
      <c r="RSV54" s="467"/>
      <c r="RSW54" s="467"/>
      <c r="RSX54" s="467"/>
      <c r="RSY54" s="467"/>
      <c r="RSZ54" s="467"/>
      <c r="RTA54" s="467"/>
      <c r="RTB54" s="467"/>
      <c r="RTC54" s="467"/>
      <c r="RTD54" s="467"/>
      <c r="RTE54" s="467"/>
      <c r="RTF54" s="467"/>
      <c r="RTG54" s="467"/>
      <c r="RTH54" s="467"/>
      <c r="RTI54" s="467"/>
      <c r="RTJ54" s="467"/>
      <c r="RTK54" s="467"/>
      <c r="RTL54" s="467"/>
      <c r="RTM54" s="467"/>
      <c r="RTN54" s="467"/>
      <c r="RTO54" s="467"/>
      <c r="RTP54" s="467"/>
      <c r="RTQ54" s="467"/>
      <c r="RTR54" s="467"/>
      <c r="RTS54" s="467"/>
      <c r="RTT54" s="467"/>
      <c r="RTU54" s="467"/>
      <c r="RTV54" s="467"/>
      <c r="RTW54" s="467"/>
      <c r="RTX54" s="467"/>
      <c r="RTY54" s="467"/>
      <c r="RTZ54" s="467"/>
      <c r="RUA54" s="467"/>
      <c r="RUB54" s="467"/>
      <c r="RUC54" s="467"/>
      <c r="RUD54" s="467"/>
      <c r="RUE54" s="467"/>
      <c r="RUF54" s="467"/>
      <c r="RUG54" s="467"/>
      <c r="RUH54" s="467"/>
      <c r="RUI54" s="467"/>
      <c r="RUJ54" s="467"/>
      <c r="RUK54" s="467"/>
      <c r="RUL54" s="467"/>
      <c r="RUM54" s="467"/>
      <c r="RUN54" s="467"/>
      <c r="RUO54" s="467"/>
      <c r="RUP54" s="467"/>
      <c r="RUQ54" s="467"/>
      <c r="RUR54" s="467"/>
      <c r="RUS54" s="467"/>
      <c r="RUT54" s="467"/>
      <c r="RUU54" s="467"/>
      <c r="RUV54" s="467"/>
      <c r="RUW54" s="467"/>
      <c r="RUX54" s="467"/>
      <c r="RUY54" s="467"/>
      <c r="RUZ54" s="467"/>
      <c r="RVA54" s="467"/>
      <c r="RVB54" s="467"/>
      <c r="RVC54" s="467"/>
      <c r="RVD54" s="467"/>
      <c r="RVE54" s="467"/>
      <c r="RVF54" s="467"/>
      <c r="RVG54" s="467"/>
      <c r="RVH54" s="467"/>
      <c r="RVI54" s="467"/>
      <c r="RVJ54" s="467"/>
      <c r="RVK54" s="467"/>
      <c r="RVL54" s="467"/>
      <c r="RVM54" s="467"/>
      <c r="RVN54" s="467"/>
      <c r="RVO54" s="467"/>
      <c r="RVP54" s="467"/>
      <c r="RVQ54" s="467"/>
      <c r="RVR54" s="467"/>
      <c r="RVS54" s="467"/>
      <c r="RVT54" s="467"/>
      <c r="RVU54" s="467"/>
      <c r="RVV54" s="467"/>
      <c r="RVW54" s="467"/>
      <c r="RVX54" s="467"/>
      <c r="RVY54" s="467"/>
      <c r="RVZ54" s="467"/>
      <c r="RWA54" s="467"/>
      <c r="RWB54" s="467"/>
      <c r="RWC54" s="467"/>
      <c r="RWD54" s="467"/>
      <c r="RWE54" s="467"/>
      <c r="RWF54" s="467"/>
      <c r="RWG54" s="467"/>
      <c r="RWH54" s="467"/>
      <c r="RWI54" s="467"/>
      <c r="RWJ54" s="467"/>
      <c r="RWK54" s="467"/>
      <c r="RWL54" s="467"/>
      <c r="RWM54" s="467"/>
      <c r="RWN54" s="467"/>
      <c r="RWO54" s="467"/>
      <c r="RWP54" s="467"/>
      <c r="RWQ54" s="467"/>
      <c r="RWR54" s="467"/>
      <c r="RWS54" s="467"/>
      <c r="RWT54" s="467"/>
      <c r="RWU54" s="467"/>
      <c r="RWV54" s="467"/>
      <c r="RWW54" s="467"/>
      <c r="RWX54" s="467"/>
      <c r="RWY54" s="467"/>
      <c r="RWZ54" s="467"/>
      <c r="RXA54" s="467"/>
      <c r="RXB54" s="467"/>
      <c r="RXC54" s="467"/>
      <c r="RXD54" s="467"/>
      <c r="RXE54" s="467"/>
      <c r="RXF54" s="467"/>
      <c r="RXG54" s="467"/>
      <c r="RXH54" s="467"/>
      <c r="RXI54" s="467"/>
      <c r="RXJ54" s="467"/>
      <c r="RXK54" s="467"/>
      <c r="RXL54" s="467"/>
      <c r="RXM54" s="467"/>
      <c r="RXN54" s="467"/>
      <c r="RXO54" s="467"/>
      <c r="RXP54" s="467"/>
      <c r="RXQ54" s="467"/>
      <c r="RXR54" s="467"/>
      <c r="RXS54" s="467"/>
      <c r="RXT54" s="467"/>
      <c r="RXU54" s="467"/>
      <c r="RXV54" s="467"/>
      <c r="RXW54" s="467"/>
      <c r="RXX54" s="467"/>
      <c r="RXY54" s="467"/>
      <c r="RXZ54" s="467"/>
      <c r="RYA54" s="467"/>
      <c r="RYB54" s="467"/>
      <c r="RYC54" s="467"/>
      <c r="RYD54" s="467"/>
      <c r="RYE54" s="467"/>
      <c r="RYF54" s="467"/>
      <c r="RYG54" s="467"/>
      <c r="RYH54" s="467"/>
      <c r="RYI54" s="467"/>
      <c r="RYJ54" s="467"/>
      <c r="RYK54" s="467"/>
      <c r="RYL54" s="467"/>
      <c r="RYM54" s="467"/>
      <c r="RYN54" s="467"/>
      <c r="RYO54" s="467"/>
      <c r="RYP54" s="467"/>
      <c r="RYQ54" s="467"/>
      <c r="RYR54" s="467"/>
      <c r="RYS54" s="467"/>
      <c r="RYT54" s="467"/>
      <c r="RYU54" s="467"/>
      <c r="RYV54" s="467"/>
      <c r="RYW54" s="467"/>
      <c r="RYX54" s="467"/>
      <c r="RYY54" s="467"/>
      <c r="RYZ54" s="467"/>
      <c r="RZA54" s="467"/>
      <c r="RZB54" s="467"/>
      <c r="RZC54" s="467"/>
      <c r="RZD54" s="467"/>
      <c r="RZE54" s="467"/>
      <c r="RZF54" s="467"/>
      <c r="RZG54" s="467"/>
      <c r="RZH54" s="467"/>
      <c r="RZI54" s="467"/>
      <c r="RZJ54" s="467"/>
      <c r="RZK54" s="467"/>
      <c r="RZL54" s="467"/>
      <c r="RZM54" s="467"/>
      <c r="RZN54" s="467"/>
      <c r="RZO54" s="467"/>
      <c r="RZP54" s="467"/>
      <c r="RZQ54" s="467"/>
      <c r="RZR54" s="467"/>
      <c r="RZS54" s="467"/>
      <c r="RZT54" s="467"/>
      <c r="RZU54" s="467"/>
      <c r="RZV54" s="467"/>
      <c r="RZW54" s="467"/>
      <c r="RZX54" s="467"/>
      <c r="RZY54" s="467"/>
      <c r="RZZ54" s="467"/>
      <c r="SAA54" s="467"/>
      <c r="SAB54" s="467"/>
      <c r="SAC54" s="467"/>
      <c r="SAD54" s="467"/>
      <c r="SAE54" s="467"/>
      <c r="SAF54" s="467"/>
      <c r="SAG54" s="467"/>
      <c r="SAH54" s="467"/>
      <c r="SAI54" s="467"/>
      <c r="SAJ54" s="467"/>
      <c r="SAK54" s="467"/>
      <c r="SAL54" s="467"/>
      <c r="SAM54" s="467"/>
      <c r="SAN54" s="467"/>
      <c r="SAO54" s="467"/>
      <c r="SAP54" s="467"/>
      <c r="SAQ54" s="467"/>
      <c r="SAR54" s="467"/>
      <c r="SAS54" s="467"/>
      <c r="SAT54" s="467"/>
      <c r="SAU54" s="467"/>
      <c r="SAV54" s="467"/>
      <c r="SAW54" s="467"/>
      <c r="SAX54" s="467"/>
      <c r="SAY54" s="467"/>
      <c r="SAZ54" s="467"/>
      <c r="SBA54" s="467"/>
      <c r="SBB54" s="467"/>
      <c r="SBC54" s="467"/>
      <c r="SBD54" s="467"/>
      <c r="SBE54" s="467"/>
      <c r="SBF54" s="467"/>
      <c r="SBG54" s="467"/>
      <c r="SBH54" s="467"/>
      <c r="SBI54" s="467"/>
      <c r="SBJ54" s="467"/>
      <c r="SBK54" s="467"/>
      <c r="SBL54" s="467"/>
      <c r="SBM54" s="467"/>
      <c r="SBN54" s="467"/>
      <c r="SBO54" s="467"/>
      <c r="SBP54" s="467"/>
      <c r="SBQ54" s="467"/>
      <c r="SBR54" s="467"/>
      <c r="SBS54" s="467"/>
      <c r="SBT54" s="467"/>
      <c r="SBU54" s="467"/>
      <c r="SBV54" s="467"/>
      <c r="SBW54" s="467"/>
      <c r="SBX54" s="467"/>
      <c r="SBY54" s="467"/>
      <c r="SBZ54" s="467"/>
      <c r="SCA54" s="467"/>
      <c r="SCB54" s="467"/>
      <c r="SCC54" s="467"/>
      <c r="SCD54" s="467"/>
      <c r="SCE54" s="467"/>
      <c r="SCF54" s="467"/>
      <c r="SCG54" s="467"/>
      <c r="SCH54" s="467"/>
      <c r="SCI54" s="467"/>
      <c r="SCJ54" s="467"/>
      <c r="SCK54" s="467"/>
      <c r="SCL54" s="467"/>
      <c r="SCM54" s="467"/>
      <c r="SCN54" s="467"/>
      <c r="SCO54" s="467"/>
      <c r="SCP54" s="467"/>
      <c r="SCQ54" s="467"/>
      <c r="SCR54" s="467"/>
      <c r="SCS54" s="467"/>
      <c r="SCT54" s="467"/>
      <c r="SCU54" s="467"/>
      <c r="SCV54" s="467"/>
      <c r="SCW54" s="467"/>
      <c r="SCX54" s="467"/>
      <c r="SCY54" s="467"/>
      <c r="SCZ54" s="467"/>
      <c r="SDA54" s="467"/>
      <c r="SDB54" s="467"/>
      <c r="SDC54" s="467"/>
      <c r="SDD54" s="467"/>
      <c r="SDE54" s="467"/>
      <c r="SDF54" s="467"/>
      <c r="SDG54" s="467"/>
      <c r="SDH54" s="467"/>
      <c r="SDI54" s="467"/>
      <c r="SDJ54" s="467"/>
      <c r="SDK54" s="467"/>
      <c r="SDL54" s="467"/>
      <c r="SDM54" s="467"/>
      <c r="SDN54" s="467"/>
      <c r="SDO54" s="467"/>
      <c r="SDP54" s="467"/>
      <c r="SDQ54" s="467"/>
      <c r="SDR54" s="467"/>
      <c r="SDS54" s="467"/>
      <c r="SDT54" s="467"/>
      <c r="SDU54" s="467"/>
      <c r="SDV54" s="467"/>
      <c r="SDW54" s="467"/>
      <c r="SDX54" s="467"/>
      <c r="SDY54" s="467"/>
      <c r="SDZ54" s="467"/>
      <c r="SEA54" s="467"/>
      <c r="SEB54" s="467"/>
      <c r="SEC54" s="467"/>
      <c r="SED54" s="467"/>
      <c r="SEE54" s="467"/>
      <c r="SEF54" s="467"/>
      <c r="SEG54" s="467"/>
      <c r="SEH54" s="467"/>
      <c r="SEI54" s="467"/>
      <c r="SEJ54" s="467"/>
      <c r="SEK54" s="467"/>
      <c r="SEL54" s="467"/>
      <c r="SEM54" s="467"/>
      <c r="SEN54" s="467"/>
      <c r="SEO54" s="467"/>
      <c r="SEP54" s="467"/>
      <c r="SEQ54" s="467"/>
      <c r="SER54" s="467"/>
      <c r="SES54" s="467"/>
      <c r="SET54" s="467"/>
      <c r="SEU54" s="467"/>
      <c r="SEV54" s="467"/>
      <c r="SEW54" s="467"/>
      <c r="SEX54" s="467"/>
      <c r="SEY54" s="467"/>
      <c r="SEZ54" s="467"/>
      <c r="SFA54" s="467"/>
      <c r="SFB54" s="467"/>
      <c r="SFC54" s="467"/>
      <c r="SFD54" s="467"/>
      <c r="SFE54" s="467"/>
      <c r="SFF54" s="467"/>
      <c r="SFG54" s="467"/>
      <c r="SFH54" s="467"/>
      <c r="SFI54" s="467"/>
      <c r="SFJ54" s="467"/>
      <c r="SFK54" s="467"/>
      <c r="SFL54" s="467"/>
      <c r="SFM54" s="467"/>
      <c r="SFN54" s="467"/>
      <c r="SFO54" s="467"/>
      <c r="SFP54" s="467"/>
      <c r="SFQ54" s="467"/>
      <c r="SFR54" s="467"/>
      <c r="SFS54" s="467"/>
      <c r="SFT54" s="467"/>
      <c r="SFU54" s="467"/>
      <c r="SFV54" s="467"/>
      <c r="SFW54" s="467"/>
      <c r="SFX54" s="467"/>
      <c r="SFY54" s="467"/>
      <c r="SFZ54" s="467"/>
      <c r="SGA54" s="467"/>
      <c r="SGB54" s="467"/>
      <c r="SGC54" s="467"/>
      <c r="SGD54" s="467"/>
      <c r="SGE54" s="467"/>
      <c r="SGF54" s="467"/>
      <c r="SGG54" s="467"/>
      <c r="SGH54" s="467"/>
      <c r="SGI54" s="467"/>
      <c r="SGJ54" s="467"/>
      <c r="SGK54" s="467"/>
      <c r="SGL54" s="467"/>
      <c r="SGM54" s="467"/>
      <c r="SGN54" s="467"/>
      <c r="SGO54" s="467"/>
      <c r="SGP54" s="467"/>
      <c r="SGQ54" s="467"/>
      <c r="SGR54" s="467"/>
      <c r="SGS54" s="467"/>
      <c r="SGT54" s="467"/>
      <c r="SGU54" s="467"/>
      <c r="SGV54" s="467"/>
      <c r="SGW54" s="467"/>
      <c r="SGX54" s="467"/>
      <c r="SGY54" s="467"/>
      <c r="SGZ54" s="467"/>
      <c r="SHA54" s="467"/>
      <c r="SHB54" s="467"/>
      <c r="SHC54" s="467"/>
      <c r="SHD54" s="467"/>
      <c r="SHE54" s="467"/>
      <c r="SHF54" s="467"/>
      <c r="SHG54" s="467"/>
      <c r="SHH54" s="467"/>
      <c r="SHI54" s="467"/>
      <c r="SHJ54" s="467"/>
      <c r="SHK54" s="467"/>
      <c r="SHL54" s="467"/>
      <c r="SHM54" s="467"/>
      <c r="SHN54" s="467"/>
      <c r="SHO54" s="467"/>
      <c r="SHP54" s="467"/>
      <c r="SHQ54" s="467"/>
      <c r="SHR54" s="467"/>
      <c r="SHS54" s="467"/>
      <c r="SHT54" s="467"/>
      <c r="SHU54" s="467"/>
      <c r="SHV54" s="467"/>
      <c r="SHW54" s="467"/>
      <c r="SHX54" s="467"/>
      <c r="SHY54" s="467"/>
      <c r="SHZ54" s="467"/>
      <c r="SIA54" s="467"/>
      <c r="SIB54" s="467"/>
      <c r="SIC54" s="467"/>
      <c r="SID54" s="467"/>
      <c r="SIE54" s="467"/>
      <c r="SIF54" s="467"/>
      <c r="SIG54" s="467"/>
      <c r="SIH54" s="467"/>
      <c r="SII54" s="467"/>
      <c r="SIJ54" s="467"/>
      <c r="SIK54" s="467"/>
      <c r="SIL54" s="467"/>
      <c r="SIM54" s="467"/>
      <c r="SIN54" s="467"/>
      <c r="SIO54" s="467"/>
      <c r="SIP54" s="467"/>
      <c r="SIQ54" s="467"/>
      <c r="SIR54" s="467"/>
      <c r="SIS54" s="467"/>
      <c r="SIT54" s="467"/>
      <c r="SIU54" s="467"/>
      <c r="SIV54" s="467"/>
      <c r="SIW54" s="467"/>
      <c r="SIX54" s="467"/>
      <c r="SIY54" s="467"/>
      <c r="SIZ54" s="467"/>
      <c r="SJA54" s="467"/>
      <c r="SJB54" s="467"/>
      <c r="SJC54" s="467"/>
      <c r="SJD54" s="467"/>
      <c r="SJE54" s="467"/>
      <c r="SJF54" s="467"/>
      <c r="SJG54" s="467"/>
      <c r="SJH54" s="467"/>
      <c r="SJI54" s="467"/>
      <c r="SJJ54" s="467"/>
      <c r="SJK54" s="467"/>
      <c r="SJL54" s="467"/>
      <c r="SJM54" s="467"/>
      <c r="SJN54" s="467"/>
      <c r="SJO54" s="467"/>
      <c r="SJP54" s="467"/>
      <c r="SJQ54" s="467"/>
      <c r="SJR54" s="467"/>
      <c r="SJS54" s="467"/>
      <c r="SJT54" s="467"/>
      <c r="SJU54" s="467"/>
      <c r="SJV54" s="467"/>
      <c r="SJW54" s="467"/>
      <c r="SJX54" s="467"/>
      <c r="SJY54" s="467"/>
      <c r="SJZ54" s="467"/>
      <c r="SKA54" s="467"/>
      <c r="SKB54" s="467"/>
      <c r="SKC54" s="467"/>
      <c r="SKD54" s="467"/>
      <c r="SKE54" s="467"/>
      <c r="SKF54" s="467"/>
      <c r="SKG54" s="467"/>
      <c r="SKH54" s="467"/>
      <c r="SKI54" s="467"/>
      <c r="SKJ54" s="467"/>
      <c r="SKK54" s="467"/>
      <c r="SKL54" s="467"/>
      <c r="SKM54" s="467"/>
      <c r="SKN54" s="467"/>
      <c r="SKO54" s="467"/>
      <c r="SKP54" s="467"/>
      <c r="SKQ54" s="467"/>
      <c r="SKR54" s="467"/>
      <c r="SKS54" s="467"/>
      <c r="SKT54" s="467"/>
      <c r="SKU54" s="467"/>
      <c r="SKV54" s="467"/>
      <c r="SKW54" s="467"/>
      <c r="SKX54" s="467"/>
      <c r="SKY54" s="467"/>
      <c r="SKZ54" s="467"/>
      <c r="SLA54" s="467"/>
      <c r="SLB54" s="467"/>
      <c r="SLC54" s="467"/>
      <c r="SLD54" s="467"/>
      <c r="SLE54" s="467"/>
      <c r="SLF54" s="467"/>
      <c r="SLG54" s="467"/>
      <c r="SLH54" s="467"/>
      <c r="SLI54" s="467"/>
      <c r="SLJ54" s="467"/>
      <c r="SLK54" s="467"/>
      <c r="SLL54" s="467"/>
      <c r="SLM54" s="467"/>
      <c r="SLN54" s="467"/>
      <c r="SLO54" s="467"/>
      <c r="SLP54" s="467"/>
      <c r="SLQ54" s="467"/>
      <c r="SLR54" s="467"/>
      <c r="SLS54" s="467"/>
      <c r="SLT54" s="467"/>
      <c r="SLU54" s="467"/>
      <c r="SLV54" s="467"/>
      <c r="SLW54" s="467"/>
      <c r="SLX54" s="467"/>
      <c r="SLY54" s="467"/>
      <c r="SLZ54" s="467"/>
      <c r="SMA54" s="467"/>
      <c r="SMB54" s="467"/>
      <c r="SMC54" s="467"/>
      <c r="SMD54" s="467"/>
      <c r="SME54" s="467"/>
      <c r="SMF54" s="467"/>
      <c r="SMG54" s="467"/>
      <c r="SMH54" s="467"/>
      <c r="SMI54" s="467"/>
      <c r="SMJ54" s="467"/>
      <c r="SMK54" s="467"/>
      <c r="SML54" s="467"/>
      <c r="SMM54" s="467"/>
      <c r="SMN54" s="467"/>
      <c r="SMO54" s="467"/>
      <c r="SMP54" s="467"/>
      <c r="SMQ54" s="467"/>
      <c r="SMR54" s="467"/>
      <c r="SMS54" s="467"/>
      <c r="SMT54" s="467"/>
      <c r="SMU54" s="467"/>
      <c r="SMV54" s="467"/>
      <c r="SMW54" s="467"/>
      <c r="SMX54" s="467"/>
      <c r="SMY54" s="467"/>
      <c r="SMZ54" s="467"/>
      <c r="SNA54" s="467"/>
      <c r="SNB54" s="467"/>
      <c r="SNC54" s="467"/>
      <c r="SND54" s="467"/>
      <c r="SNE54" s="467"/>
      <c r="SNF54" s="467"/>
      <c r="SNG54" s="467"/>
      <c r="SNH54" s="467"/>
      <c r="SNI54" s="467"/>
      <c r="SNJ54" s="467"/>
      <c r="SNK54" s="467"/>
      <c r="SNL54" s="467"/>
      <c r="SNM54" s="467"/>
      <c r="SNN54" s="467"/>
      <c r="SNO54" s="467"/>
      <c r="SNP54" s="467"/>
      <c r="SNQ54" s="467"/>
      <c r="SNR54" s="467"/>
      <c r="SNS54" s="467"/>
      <c r="SNT54" s="467"/>
      <c r="SNU54" s="467"/>
      <c r="SNV54" s="467"/>
      <c r="SNW54" s="467"/>
      <c r="SNX54" s="467"/>
      <c r="SNY54" s="467"/>
      <c r="SNZ54" s="467"/>
      <c r="SOA54" s="467"/>
      <c r="SOB54" s="467"/>
      <c r="SOC54" s="467"/>
      <c r="SOD54" s="467"/>
      <c r="SOE54" s="467"/>
      <c r="SOF54" s="467"/>
      <c r="SOG54" s="467"/>
      <c r="SOH54" s="467"/>
      <c r="SOI54" s="467"/>
      <c r="SOJ54" s="467"/>
      <c r="SOK54" s="467"/>
      <c r="SOL54" s="467"/>
      <c r="SOM54" s="467"/>
      <c r="SON54" s="467"/>
      <c r="SOO54" s="467"/>
      <c r="SOP54" s="467"/>
      <c r="SOQ54" s="467"/>
      <c r="SOR54" s="467"/>
      <c r="SOS54" s="467"/>
      <c r="SOT54" s="467"/>
      <c r="SOU54" s="467"/>
      <c r="SOV54" s="467"/>
      <c r="SOW54" s="467"/>
      <c r="SOX54" s="467"/>
      <c r="SOY54" s="467"/>
      <c r="SOZ54" s="467"/>
      <c r="SPA54" s="467"/>
      <c r="SPB54" s="467"/>
      <c r="SPC54" s="467"/>
      <c r="SPD54" s="467"/>
      <c r="SPE54" s="467"/>
      <c r="SPF54" s="467"/>
      <c r="SPG54" s="467"/>
      <c r="SPH54" s="467"/>
      <c r="SPI54" s="467"/>
      <c r="SPJ54" s="467"/>
      <c r="SPK54" s="467"/>
      <c r="SPL54" s="467"/>
      <c r="SPM54" s="467"/>
      <c r="SPN54" s="467"/>
      <c r="SPO54" s="467"/>
      <c r="SPP54" s="467"/>
      <c r="SPQ54" s="467"/>
      <c r="SPR54" s="467"/>
      <c r="SPS54" s="467"/>
      <c r="SPT54" s="467"/>
      <c r="SPU54" s="467"/>
      <c r="SPV54" s="467"/>
      <c r="SPW54" s="467"/>
      <c r="SPX54" s="467"/>
      <c r="SPY54" s="467"/>
      <c r="SPZ54" s="467"/>
      <c r="SQA54" s="467"/>
      <c r="SQB54" s="467"/>
      <c r="SQC54" s="467"/>
      <c r="SQD54" s="467"/>
      <c r="SQE54" s="467"/>
      <c r="SQF54" s="467"/>
      <c r="SQG54" s="467"/>
      <c r="SQH54" s="467"/>
      <c r="SQI54" s="467"/>
      <c r="SQJ54" s="467"/>
      <c r="SQK54" s="467"/>
      <c r="SQL54" s="467"/>
      <c r="SQM54" s="467"/>
      <c r="SQN54" s="467"/>
      <c r="SQO54" s="467"/>
      <c r="SQP54" s="467"/>
      <c r="SQQ54" s="467"/>
      <c r="SQR54" s="467"/>
      <c r="SQS54" s="467"/>
      <c r="SQT54" s="467"/>
      <c r="SQU54" s="467"/>
      <c r="SQV54" s="467"/>
      <c r="SQW54" s="467"/>
      <c r="SQX54" s="467"/>
      <c r="SQY54" s="467"/>
      <c r="SQZ54" s="467"/>
      <c r="SRA54" s="467"/>
      <c r="SRB54" s="467"/>
      <c r="SRC54" s="467"/>
      <c r="SRD54" s="467"/>
      <c r="SRE54" s="467"/>
      <c r="SRF54" s="467"/>
      <c r="SRG54" s="467"/>
      <c r="SRH54" s="467"/>
      <c r="SRI54" s="467"/>
      <c r="SRJ54" s="467"/>
      <c r="SRK54" s="467"/>
      <c r="SRL54" s="467"/>
      <c r="SRM54" s="467"/>
      <c r="SRN54" s="467"/>
      <c r="SRO54" s="467"/>
      <c r="SRP54" s="467"/>
      <c r="SRQ54" s="467"/>
      <c r="SRR54" s="467"/>
      <c r="SRS54" s="467"/>
      <c r="SRT54" s="467"/>
      <c r="SRU54" s="467"/>
      <c r="SRV54" s="467"/>
      <c r="SRW54" s="467"/>
      <c r="SRX54" s="467"/>
      <c r="SRY54" s="467"/>
      <c r="SRZ54" s="467"/>
      <c r="SSA54" s="467"/>
      <c r="SSB54" s="467"/>
      <c r="SSC54" s="467"/>
      <c r="SSD54" s="467"/>
      <c r="SSE54" s="467"/>
      <c r="SSF54" s="467"/>
      <c r="SSG54" s="467"/>
      <c r="SSH54" s="467"/>
      <c r="SSI54" s="467"/>
      <c r="SSJ54" s="467"/>
      <c r="SSK54" s="467"/>
      <c r="SSL54" s="467"/>
      <c r="SSM54" s="467"/>
      <c r="SSN54" s="467"/>
      <c r="SSO54" s="467"/>
      <c r="SSP54" s="467"/>
      <c r="SSQ54" s="467"/>
      <c r="SSR54" s="467"/>
      <c r="SSS54" s="467"/>
      <c r="SST54" s="467"/>
      <c r="SSU54" s="467"/>
      <c r="SSV54" s="467"/>
      <c r="SSW54" s="467"/>
      <c r="SSX54" s="467"/>
      <c r="SSY54" s="467"/>
      <c r="SSZ54" s="467"/>
      <c r="STA54" s="467"/>
      <c r="STB54" s="467"/>
      <c r="STC54" s="467"/>
      <c r="STD54" s="467"/>
      <c r="STE54" s="467"/>
      <c r="STF54" s="467"/>
      <c r="STG54" s="467"/>
      <c r="STH54" s="467"/>
      <c r="STI54" s="467"/>
      <c r="STJ54" s="467"/>
      <c r="STK54" s="467"/>
      <c r="STL54" s="467"/>
      <c r="STM54" s="467"/>
      <c r="STN54" s="467"/>
      <c r="STO54" s="467"/>
      <c r="STP54" s="467"/>
      <c r="STQ54" s="467"/>
      <c r="STR54" s="467"/>
      <c r="STS54" s="467"/>
      <c r="STT54" s="467"/>
      <c r="STU54" s="467"/>
      <c r="STV54" s="467"/>
      <c r="STW54" s="467"/>
      <c r="STX54" s="467"/>
      <c r="STY54" s="467"/>
      <c r="STZ54" s="467"/>
      <c r="SUA54" s="467"/>
      <c r="SUB54" s="467"/>
      <c r="SUC54" s="467"/>
      <c r="SUD54" s="467"/>
      <c r="SUE54" s="467"/>
      <c r="SUF54" s="467"/>
      <c r="SUG54" s="467"/>
      <c r="SUH54" s="467"/>
      <c r="SUI54" s="467"/>
      <c r="SUJ54" s="467"/>
      <c r="SUK54" s="467"/>
      <c r="SUL54" s="467"/>
      <c r="SUM54" s="467"/>
      <c r="SUN54" s="467"/>
      <c r="SUO54" s="467"/>
      <c r="SUP54" s="467"/>
      <c r="SUQ54" s="467"/>
      <c r="SUR54" s="467"/>
      <c r="SUS54" s="467"/>
      <c r="SUT54" s="467"/>
      <c r="SUU54" s="467"/>
      <c r="SUV54" s="467"/>
      <c r="SUW54" s="467"/>
      <c r="SUX54" s="467"/>
      <c r="SUY54" s="467"/>
      <c r="SUZ54" s="467"/>
      <c r="SVA54" s="467"/>
      <c r="SVB54" s="467"/>
      <c r="SVC54" s="467"/>
      <c r="SVD54" s="467"/>
      <c r="SVE54" s="467"/>
      <c r="SVF54" s="467"/>
      <c r="SVG54" s="467"/>
      <c r="SVH54" s="467"/>
      <c r="SVI54" s="467"/>
      <c r="SVJ54" s="467"/>
      <c r="SVK54" s="467"/>
      <c r="SVL54" s="467"/>
      <c r="SVM54" s="467"/>
      <c r="SVN54" s="467"/>
      <c r="SVO54" s="467"/>
      <c r="SVP54" s="467"/>
      <c r="SVQ54" s="467"/>
      <c r="SVR54" s="467"/>
      <c r="SVS54" s="467"/>
      <c r="SVT54" s="467"/>
      <c r="SVU54" s="467"/>
      <c r="SVV54" s="467"/>
      <c r="SVW54" s="467"/>
      <c r="SVX54" s="467"/>
      <c r="SVY54" s="467"/>
      <c r="SVZ54" s="467"/>
      <c r="SWA54" s="467"/>
      <c r="SWB54" s="467"/>
      <c r="SWC54" s="467"/>
      <c r="SWD54" s="467"/>
      <c r="SWE54" s="467"/>
      <c r="SWF54" s="467"/>
      <c r="SWG54" s="467"/>
      <c r="SWH54" s="467"/>
      <c r="SWI54" s="467"/>
      <c r="SWJ54" s="467"/>
      <c r="SWK54" s="467"/>
      <c r="SWL54" s="467"/>
      <c r="SWM54" s="467"/>
      <c r="SWN54" s="467"/>
      <c r="SWO54" s="467"/>
      <c r="SWP54" s="467"/>
      <c r="SWQ54" s="467"/>
      <c r="SWR54" s="467"/>
      <c r="SWS54" s="467"/>
      <c r="SWT54" s="467"/>
      <c r="SWU54" s="467"/>
      <c r="SWV54" s="467"/>
      <c r="SWW54" s="467"/>
      <c r="SWX54" s="467"/>
      <c r="SWY54" s="467"/>
      <c r="SWZ54" s="467"/>
      <c r="SXA54" s="467"/>
      <c r="SXB54" s="467"/>
      <c r="SXC54" s="467"/>
      <c r="SXD54" s="467"/>
      <c r="SXE54" s="467"/>
      <c r="SXF54" s="467"/>
      <c r="SXG54" s="467"/>
      <c r="SXH54" s="467"/>
      <c r="SXI54" s="467"/>
      <c r="SXJ54" s="467"/>
      <c r="SXK54" s="467"/>
      <c r="SXL54" s="467"/>
      <c r="SXM54" s="467"/>
      <c r="SXN54" s="467"/>
      <c r="SXO54" s="467"/>
      <c r="SXP54" s="467"/>
      <c r="SXQ54" s="467"/>
      <c r="SXR54" s="467"/>
      <c r="SXS54" s="467"/>
      <c r="SXT54" s="467"/>
      <c r="SXU54" s="467"/>
      <c r="SXV54" s="467"/>
      <c r="SXW54" s="467"/>
      <c r="SXX54" s="467"/>
      <c r="SXY54" s="467"/>
      <c r="SXZ54" s="467"/>
      <c r="SYA54" s="467"/>
      <c r="SYB54" s="467"/>
      <c r="SYC54" s="467"/>
      <c r="SYD54" s="467"/>
      <c r="SYE54" s="467"/>
      <c r="SYF54" s="467"/>
      <c r="SYG54" s="467"/>
      <c r="SYH54" s="467"/>
      <c r="SYI54" s="467"/>
      <c r="SYJ54" s="467"/>
      <c r="SYK54" s="467"/>
      <c r="SYL54" s="467"/>
      <c r="SYM54" s="467"/>
      <c r="SYN54" s="467"/>
      <c r="SYO54" s="467"/>
      <c r="SYP54" s="467"/>
      <c r="SYQ54" s="467"/>
      <c r="SYR54" s="467"/>
      <c r="SYS54" s="467"/>
      <c r="SYT54" s="467"/>
      <c r="SYU54" s="467"/>
      <c r="SYV54" s="467"/>
      <c r="SYW54" s="467"/>
      <c r="SYX54" s="467"/>
      <c r="SYY54" s="467"/>
      <c r="SYZ54" s="467"/>
      <c r="SZA54" s="467"/>
      <c r="SZB54" s="467"/>
      <c r="SZC54" s="467"/>
      <c r="SZD54" s="467"/>
      <c r="SZE54" s="467"/>
      <c r="SZF54" s="467"/>
      <c r="SZG54" s="467"/>
      <c r="SZH54" s="467"/>
      <c r="SZI54" s="467"/>
      <c r="SZJ54" s="467"/>
      <c r="SZK54" s="467"/>
      <c r="SZL54" s="467"/>
      <c r="SZM54" s="467"/>
      <c r="SZN54" s="467"/>
      <c r="SZO54" s="467"/>
      <c r="SZP54" s="467"/>
      <c r="SZQ54" s="467"/>
      <c r="SZR54" s="467"/>
      <c r="SZS54" s="467"/>
      <c r="SZT54" s="467"/>
      <c r="SZU54" s="467"/>
      <c r="SZV54" s="467"/>
      <c r="SZW54" s="467"/>
      <c r="SZX54" s="467"/>
      <c r="SZY54" s="467"/>
      <c r="SZZ54" s="467"/>
      <c r="TAA54" s="467"/>
      <c r="TAB54" s="467"/>
      <c r="TAC54" s="467"/>
      <c r="TAD54" s="467"/>
      <c r="TAE54" s="467"/>
      <c r="TAF54" s="467"/>
      <c r="TAG54" s="467"/>
      <c r="TAH54" s="467"/>
      <c r="TAI54" s="467"/>
      <c r="TAJ54" s="467"/>
      <c r="TAK54" s="467"/>
      <c r="TAL54" s="467"/>
      <c r="TAM54" s="467"/>
      <c r="TAN54" s="467"/>
      <c r="TAO54" s="467"/>
      <c r="TAP54" s="467"/>
      <c r="TAQ54" s="467"/>
      <c r="TAR54" s="467"/>
      <c r="TAS54" s="467"/>
      <c r="TAT54" s="467"/>
      <c r="TAU54" s="467"/>
      <c r="TAV54" s="467"/>
      <c r="TAW54" s="467"/>
      <c r="TAX54" s="467"/>
      <c r="TAY54" s="467"/>
      <c r="TAZ54" s="467"/>
      <c r="TBA54" s="467"/>
      <c r="TBB54" s="467"/>
      <c r="TBC54" s="467"/>
      <c r="TBD54" s="467"/>
      <c r="TBE54" s="467"/>
      <c r="TBF54" s="467"/>
      <c r="TBG54" s="467"/>
      <c r="TBH54" s="467"/>
      <c r="TBI54" s="467"/>
      <c r="TBJ54" s="467"/>
      <c r="TBK54" s="467"/>
      <c r="TBL54" s="467"/>
      <c r="TBM54" s="467"/>
      <c r="TBN54" s="467"/>
      <c r="TBO54" s="467"/>
      <c r="TBP54" s="467"/>
      <c r="TBQ54" s="467"/>
      <c r="TBR54" s="467"/>
      <c r="TBS54" s="467"/>
      <c r="TBT54" s="467"/>
      <c r="TBU54" s="467"/>
      <c r="TBV54" s="467"/>
      <c r="TBW54" s="467"/>
      <c r="TBX54" s="467"/>
      <c r="TBY54" s="467"/>
      <c r="TBZ54" s="467"/>
      <c r="TCA54" s="467"/>
      <c r="TCB54" s="467"/>
      <c r="TCC54" s="467"/>
      <c r="TCD54" s="467"/>
      <c r="TCE54" s="467"/>
      <c r="TCF54" s="467"/>
      <c r="TCG54" s="467"/>
      <c r="TCH54" s="467"/>
      <c r="TCI54" s="467"/>
      <c r="TCJ54" s="467"/>
      <c r="TCK54" s="467"/>
      <c r="TCL54" s="467"/>
      <c r="TCM54" s="467"/>
      <c r="TCN54" s="467"/>
      <c r="TCO54" s="467"/>
      <c r="TCP54" s="467"/>
      <c r="TCQ54" s="467"/>
      <c r="TCR54" s="467"/>
      <c r="TCS54" s="467"/>
      <c r="TCT54" s="467"/>
      <c r="TCU54" s="467"/>
      <c r="TCV54" s="467"/>
      <c r="TCW54" s="467"/>
      <c r="TCX54" s="467"/>
      <c r="TCY54" s="467"/>
      <c r="TCZ54" s="467"/>
      <c r="TDA54" s="467"/>
      <c r="TDB54" s="467"/>
      <c r="TDC54" s="467"/>
      <c r="TDD54" s="467"/>
      <c r="TDE54" s="467"/>
      <c r="TDF54" s="467"/>
      <c r="TDG54" s="467"/>
      <c r="TDH54" s="467"/>
      <c r="TDI54" s="467"/>
      <c r="TDJ54" s="467"/>
      <c r="TDK54" s="467"/>
      <c r="TDL54" s="467"/>
      <c r="TDM54" s="467"/>
      <c r="TDN54" s="467"/>
      <c r="TDO54" s="467"/>
      <c r="TDP54" s="467"/>
      <c r="TDQ54" s="467"/>
      <c r="TDR54" s="467"/>
      <c r="TDS54" s="467"/>
      <c r="TDT54" s="467"/>
      <c r="TDU54" s="467"/>
      <c r="TDV54" s="467"/>
      <c r="TDW54" s="467"/>
      <c r="TDX54" s="467"/>
      <c r="TDY54" s="467"/>
      <c r="TDZ54" s="467"/>
      <c r="TEA54" s="467"/>
      <c r="TEB54" s="467"/>
      <c r="TEC54" s="467"/>
      <c r="TED54" s="467"/>
      <c r="TEE54" s="467"/>
      <c r="TEF54" s="467"/>
      <c r="TEG54" s="467"/>
      <c r="TEH54" s="467"/>
      <c r="TEI54" s="467"/>
      <c r="TEJ54" s="467"/>
      <c r="TEK54" s="467"/>
      <c r="TEL54" s="467"/>
      <c r="TEM54" s="467"/>
      <c r="TEN54" s="467"/>
      <c r="TEO54" s="467"/>
      <c r="TEP54" s="467"/>
      <c r="TEQ54" s="467"/>
      <c r="TER54" s="467"/>
      <c r="TES54" s="467"/>
      <c r="TET54" s="467"/>
      <c r="TEU54" s="467"/>
      <c r="TEV54" s="467"/>
      <c r="TEW54" s="467"/>
      <c r="TEX54" s="467"/>
      <c r="TEY54" s="467"/>
      <c r="TEZ54" s="467"/>
      <c r="TFA54" s="467"/>
      <c r="TFB54" s="467"/>
      <c r="TFC54" s="467"/>
      <c r="TFD54" s="467"/>
      <c r="TFE54" s="467"/>
      <c r="TFF54" s="467"/>
      <c r="TFG54" s="467"/>
      <c r="TFH54" s="467"/>
      <c r="TFI54" s="467"/>
      <c r="TFJ54" s="467"/>
      <c r="TFK54" s="467"/>
      <c r="TFL54" s="467"/>
      <c r="TFM54" s="467"/>
      <c r="TFN54" s="467"/>
      <c r="TFO54" s="467"/>
      <c r="TFP54" s="467"/>
      <c r="TFQ54" s="467"/>
      <c r="TFR54" s="467"/>
      <c r="TFS54" s="467"/>
      <c r="TFT54" s="467"/>
      <c r="TFU54" s="467"/>
      <c r="TFV54" s="467"/>
      <c r="TFW54" s="467"/>
      <c r="TFX54" s="467"/>
      <c r="TFY54" s="467"/>
      <c r="TFZ54" s="467"/>
      <c r="TGA54" s="467"/>
      <c r="TGB54" s="467"/>
      <c r="TGC54" s="467"/>
      <c r="TGD54" s="467"/>
      <c r="TGE54" s="467"/>
      <c r="TGF54" s="467"/>
      <c r="TGG54" s="467"/>
      <c r="TGH54" s="467"/>
      <c r="TGI54" s="467"/>
      <c r="TGJ54" s="467"/>
      <c r="TGK54" s="467"/>
      <c r="TGL54" s="467"/>
      <c r="TGM54" s="467"/>
      <c r="TGN54" s="467"/>
      <c r="TGO54" s="467"/>
      <c r="TGP54" s="467"/>
      <c r="TGQ54" s="467"/>
      <c r="TGR54" s="467"/>
      <c r="TGS54" s="467"/>
      <c r="TGT54" s="467"/>
      <c r="TGU54" s="467"/>
      <c r="TGV54" s="467"/>
      <c r="TGW54" s="467"/>
      <c r="TGX54" s="467"/>
      <c r="TGY54" s="467"/>
      <c r="TGZ54" s="467"/>
      <c r="THA54" s="467"/>
      <c r="THB54" s="467"/>
      <c r="THC54" s="467"/>
      <c r="THD54" s="467"/>
      <c r="THE54" s="467"/>
      <c r="THF54" s="467"/>
      <c r="THG54" s="467"/>
      <c r="THH54" s="467"/>
      <c r="THI54" s="467"/>
      <c r="THJ54" s="467"/>
      <c r="THK54" s="467"/>
      <c r="THL54" s="467"/>
      <c r="THM54" s="467"/>
      <c r="THN54" s="467"/>
      <c r="THO54" s="467"/>
      <c r="THP54" s="467"/>
      <c r="THQ54" s="467"/>
      <c r="THR54" s="467"/>
      <c r="THS54" s="467"/>
      <c r="THT54" s="467"/>
      <c r="THU54" s="467"/>
      <c r="THV54" s="467"/>
      <c r="THW54" s="467"/>
      <c r="THX54" s="467"/>
      <c r="THY54" s="467"/>
      <c r="THZ54" s="467"/>
      <c r="TIA54" s="467"/>
      <c r="TIB54" s="467"/>
      <c r="TIC54" s="467"/>
      <c r="TID54" s="467"/>
      <c r="TIE54" s="467"/>
      <c r="TIF54" s="467"/>
      <c r="TIG54" s="467"/>
      <c r="TIH54" s="467"/>
      <c r="TII54" s="467"/>
      <c r="TIJ54" s="467"/>
      <c r="TIK54" s="467"/>
      <c r="TIL54" s="467"/>
      <c r="TIM54" s="467"/>
      <c r="TIN54" s="467"/>
      <c r="TIO54" s="467"/>
      <c r="TIP54" s="467"/>
      <c r="TIQ54" s="467"/>
      <c r="TIR54" s="467"/>
      <c r="TIS54" s="467"/>
      <c r="TIT54" s="467"/>
      <c r="TIU54" s="467"/>
      <c r="TIV54" s="467"/>
      <c r="TIW54" s="467"/>
      <c r="TIX54" s="467"/>
      <c r="TIY54" s="467"/>
      <c r="TIZ54" s="467"/>
      <c r="TJA54" s="467"/>
      <c r="TJB54" s="467"/>
      <c r="TJC54" s="467"/>
      <c r="TJD54" s="467"/>
      <c r="TJE54" s="467"/>
      <c r="TJF54" s="467"/>
      <c r="TJG54" s="467"/>
      <c r="TJH54" s="467"/>
      <c r="TJI54" s="467"/>
      <c r="TJJ54" s="467"/>
      <c r="TJK54" s="467"/>
      <c r="TJL54" s="467"/>
      <c r="TJM54" s="467"/>
      <c r="TJN54" s="467"/>
      <c r="TJO54" s="467"/>
      <c r="TJP54" s="467"/>
      <c r="TJQ54" s="467"/>
      <c r="TJR54" s="467"/>
      <c r="TJS54" s="467"/>
      <c r="TJT54" s="467"/>
      <c r="TJU54" s="467"/>
      <c r="TJV54" s="467"/>
      <c r="TJW54" s="467"/>
      <c r="TJX54" s="467"/>
      <c r="TJY54" s="467"/>
      <c r="TJZ54" s="467"/>
      <c r="TKA54" s="467"/>
      <c r="TKB54" s="467"/>
      <c r="TKC54" s="467"/>
      <c r="TKD54" s="467"/>
      <c r="TKE54" s="467"/>
      <c r="TKF54" s="467"/>
      <c r="TKG54" s="467"/>
      <c r="TKH54" s="467"/>
      <c r="TKI54" s="467"/>
      <c r="TKJ54" s="467"/>
      <c r="TKK54" s="467"/>
      <c r="TKL54" s="467"/>
      <c r="TKM54" s="467"/>
      <c r="TKN54" s="467"/>
      <c r="TKO54" s="467"/>
      <c r="TKP54" s="467"/>
      <c r="TKQ54" s="467"/>
      <c r="TKR54" s="467"/>
      <c r="TKS54" s="467"/>
      <c r="TKT54" s="467"/>
      <c r="TKU54" s="467"/>
      <c r="TKV54" s="467"/>
      <c r="TKW54" s="467"/>
      <c r="TKX54" s="467"/>
      <c r="TKY54" s="467"/>
      <c r="TKZ54" s="467"/>
      <c r="TLA54" s="467"/>
      <c r="TLB54" s="467"/>
      <c r="TLC54" s="467"/>
      <c r="TLD54" s="467"/>
      <c r="TLE54" s="467"/>
      <c r="TLF54" s="467"/>
      <c r="TLG54" s="467"/>
      <c r="TLH54" s="467"/>
      <c r="TLI54" s="467"/>
      <c r="TLJ54" s="467"/>
      <c r="TLK54" s="467"/>
      <c r="TLL54" s="467"/>
      <c r="TLM54" s="467"/>
      <c r="TLN54" s="467"/>
      <c r="TLO54" s="467"/>
      <c r="TLP54" s="467"/>
      <c r="TLQ54" s="467"/>
      <c r="TLR54" s="467"/>
      <c r="TLS54" s="467"/>
      <c r="TLT54" s="467"/>
      <c r="TLU54" s="467"/>
      <c r="TLV54" s="467"/>
      <c r="TLW54" s="467"/>
      <c r="TLX54" s="467"/>
      <c r="TLY54" s="467"/>
      <c r="TLZ54" s="467"/>
      <c r="TMA54" s="467"/>
      <c r="TMB54" s="467"/>
      <c r="TMC54" s="467"/>
      <c r="TMD54" s="467"/>
      <c r="TME54" s="467"/>
      <c r="TMF54" s="467"/>
      <c r="TMG54" s="467"/>
      <c r="TMH54" s="467"/>
      <c r="TMI54" s="467"/>
      <c r="TMJ54" s="467"/>
      <c r="TMK54" s="467"/>
      <c r="TML54" s="467"/>
      <c r="TMM54" s="467"/>
      <c r="TMN54" s="467"/>
      <c r="TMO54" s="467"/>
      <c r="TMP54" s="467"/>
      <c r="TMQ54" s="467"/>
      <c r="TMR54" s="467"/>
      <c r="TMS54" s="467"/>
      <c r="TMT54" s="467"/>
      <c r="TMU54" s="467"/>
      <c r="TMV54" s="467"/>
      <c r="TMW54" s="467"/>
      <c r="TMX54" s="467"/>
      <c r="TMY54" s="467"/>
      <c r="TMZ54" s="467"/>
      <c r="TNA54" s="467"/>
      <c r="TNB54" s="467"/>
      <c r="TNC54" s="467"/>
      <c r="TND54" s="467"/>
      <c r="TNE54" s="467"/>
      <c r="TNF54" s="467"/>
      <c r="TNG54" s="467"/>
      <c r="TNH54" s="467"/>
      <c r="TNI54" s="467"/>
      <c r="TNJ54" s="467"/>
      <c r="TNK54" s="467"/>
      <c r="TNL54" s="467"/>
      <c r="TNM54" s="467"/>
      <c r="TNN54" s="467"/>
      <c r="TNO54" s="467"/>
      <c r="TNP54" s="467"/>
      <c r="TNQ54" s="467"/>
      <c r="TNR54" s="467"/>
      <c r="TNS54" s="467"/>
      <c r="TNT54" s="467"/>
      <c r="TNU54" s="467"/>
      <c r="TNV54" s="467"/>
      <c r="TNW54" s="467"/>
      <c r="TNX54" s="467"/>
      <c r="TNY54" s="467"/>
      <c r="TNZ54" s="467"/>
      <c r="TOA54" s="467"/>
      <c r="TOB54" s="467"/>
      <c r="TOC54" s="467"/>
      <c r="TOD54" s="467"/>
      <c r="TOE54" s="467"/>
      <c r="TOF54" s="467"/>
      <c r="TOG54" s="467"/>
      <c r="TOH54" s="467"/>
      <c r="TOI54" s="467"/>
      <c r="TOJ54" s="467"/>
      <c r="TOK54" s="467"/>
      <c r="TOL54" s="467"/>
      <c r="TOM54" s="467"/>
      <c r="TON54" s="467"/>
      <c r="TOO54" s="467"/>
      <c r="TOP54" s="467"/>
      <c r="TOQ54" s="467"/>
      <c r="TOR54" s="467"/>
      <c r="TOS54" s="467"/>
      <c r="TOT54" s="467"/>
      <c r="TOU54" s="467"/>
      <c r="TOV54" s="467"/>
      <c r="TOW54" s="467"/>
      <c r="TOX54" s="467"/>
      <c r="TOY54" s="467"/>
      <c r="TOZ54" s="467"/>
      <c r="TPA54" s="467"/>
      <c r="TPB54" s="467"/>
      <c r="TPC54" s="467"/>
      <c r="TPD54" s="467"/>
      <c r="TPE54" s="467"/>
      <c r="TPF54" s="467"/>
      <c r="TPG54" s="467"/>
      <c r="TPH54" s="467"/>
      <c r="TPI54" s="467"/>
      <c r="TPJ54" s="467"/>
      <c r="TPK54" s="467"/>
      <c r="TPL54" s="467"/>
      <c r="TPM54" s="467"/>
      <c r="TPN54" s="467"/>
      <c r="TPO54" s="467"/>
      <c r="TPP54" s="467"/>
      <c r="TPQ54" s="467"/>
      <c r="TPR54" s="467"/>
      <c r="TPS54" s="467"/>
      <c r="TPT54" s="467"/>
      <c r="TPU54" s="467"/>
      <c r="TPV54" s="467"/>
      <c r="TPW54" s="467"/>
      <c r="TPX54" s="467"/>
      <c r="TPY54" s="467"/>
      <c r="TPZ54" s="467"/>
      <c r="TQA54" s="467"/>
      <c r="TQB54" s="467"/>
      <c r="TQC54" s="467"/>
      <c r="TQD54" s="467"/>
      <c r="TQE54" s="467"/>
      <c r="TQF54" s="467"/>
      <c r="TQG54" s="467"/>
      <c r="TQH54" s="467"/>
      <c r="TQI54" s="467"/>
      <c r="TQJ54" s="467"/>
      <c r="TQK54" s="467"/>
      <c r="TQL54" s="467"/>
      <c r="TQM54" s="467"/>
      <c r="TQN54" s="467"/>
      <c r="TQO54" s="467"/>
      <c r="TQP54" s="467"/>
      <c r="TQQ54" s="467"/>
      <c r="TQR54" s="467"/>
      <c r="TQS54" s="467"/>
      <c r="TQT54" s="467"/>
      <c r="TQU54" s="467"/>
      <c r="TQV54" s="467"/>
      <c r="TQW54" s="467"/>
      <c r="TQX54" s="467"/>
      <c r="TQY54" s="467"/>
      <c r="TQZ54" s="467"/>
      <c r="TRA54" s="467"/>
      <c r="TRB54" s="467"/>
      <c r="TRC54" s="467"/>
      <c r="TRD54" s="467"/>
      <c r="TRE54" s="467"/>
      <c r="TRF54" s="467"/>
      <c r="TRG54" s="467"/>
      <c r="TRH54" s="467"/>
      <c r="TRI54" s="467"/>
      <c r="TRJ54" s="467"/>
      <c r="TRK54" s="467"/>
      <c r="TRL54" s="467"/>
      <c r="TRM54" s="467"/>
      <c r="TRN54" s="467"/>
      <c r="TRO54" s="467"/>
      <c r="TRP54" s="467"/>
      <c r="TRQ54" s="467"/>
      <c r="TRR54" s="467"/>
      <c r="TRS54" s="467"/>
      <c r="TRT54" s="467"/>
      <c r="TRU54" s="467"/>
      <c r="TRV54" s="467"/>
      <c r="TRW54" s="467"/>
      <c r="TRX54" s="467"/>
      <c r="TRY54" s="467"/>
      <c r="TRZ54" s="467"/>
      <c r="TSA54" s="467"/>
      <c r="TSB54" s="467"/>
      <c r="TSC54" s="467"/>
      <c r="TSD54" s="467"/>
      <c r="TSE54" s="467"/>
      <c r="TSF54" s="467"/>
      <c r="TSG54" s="467"/>
      <c r="TSH54" s="467"/>
      <c r="TSI54" s="467"/>
      <c r="TSJ54" s="467"/>
      <c r="TSK54" s="467"/>
      <c r="TSL54" s="467"/>
      <c r="TSM54" s="467"/>
      <c r="TSN54" s="467"/>
      <c r="TSO54" s="467"/>
      <c r="TSP54" s="467"/>
      <c r="TSQ54" s="467"/>
      <c r="TSR54" s="467"/>
      <c r="TSS54" s="467"/>
      <c r="TST54" s="467"/>
      <c r="TSU54" s="467"/>
      <c r="TSV54" s="467"/>
      <c r="TSW54" s="467"/>
      <c r="TSX54" s="467"/>
      <c r="TSY54" s="467"/>
      <c r="TSZ54" s="467"/>
      <c r="TTA54" s="467"/>
      <c r="TTB54" s="467"/>
      <c r="TTC54" s="467"/>
      <c r="TTD54" s="467"/>
      <c r="TTE54" s="467"/>
      <c r="TTF54" s="467"/>
      <c r="TTG54" s="467"/>
      <c r="TTH54" s="467"/>
      <c r="TTI54" s="467"/>
      <c r="TTJ54" s="467"/>
      <c r="TTK54" s="467"/>
      <c r="TTL54" s="467"/>
      <c r="TTM54" s="467"/>
      <c r="TTN54" s="467"/>
      <c r="TTO54" s="467"/>
      <c r="TTP54" s="467"/>
      <c r="TTQ54" s="467"/>
      <c r="TTR54" s="467"/>
      <c r="TTS54" s="467"/>
      <c r="TTT54" s="467"/>
      <c r="TTU54" s="467"/>
      <c r="TTV54" s="467"/>
      <c r="TTW54" s="467"/>
      <c r="TTX54" s="467"/>
      <c r="TTY54" s="467"/>
      <c r="TTZ54" s="467"/>
      <c r="TUA54" s="467"/>
      <c r="TUB54" s="467"/>
      <c r="TUC54" s="467"/>
      <c r="TUD54" s="467"/>
      <c r="TUE54" s="467"/>
      <c r="TUF54" s="467"/>
      <c r="TUG54" s="467"/>
      <c r="TUH54" s="467"/>
      <c r="TUI54" s="467"/>
      <c r="TUJ54" s="467"/>
      <c r="TUK54" s="467"/>
      <c r="TUL54" s="467"/>
      <c r="TUM54" s="467"/>
      <c r="TUN54" s="467"/>
      <c r="TUO54" s="467"/>
      <c r="TUP54" s="467"/>
      <c r="TUQ54" s="467"/>
      <c r="TUR54" s="467"/>
      <c r="TUS54" s="467"/>
      <c r="TUT54" s="467"/>
      <c r="TUU54" s="467"/>
      <c r="TUV54" s="467"/>
      <c r="TUW54" s="467"/>
      <c r="TUX54" s="467"/>
      <c r="TUY54" s="467"/>
      <c r="TUZ54" s="467"/>
      <c r="TVA54" s="467"/>
      <c r="TVB54" s="467"/>
      <c r="TVC54" s="467"/>
      <c r="TVD54" s="467"/>
      <c r="TVE54" s="467"/>
      <c r="TVF54" s="467"/>
      <c r="TVG54" s="467"/>
      <c r="TVH54" s="467"/>
      <c r="TVI54" s="467"/>
      <c r="TVJ54" s="467"/>
      <c r="TVK54" s="467"/>
      <c r="TVL54" s="467"/>
      <c r="TVM54" s="467"/>
      <c r="TVN54" s="467"/>
      <c r="TVO54" s="467"/>
      <c r="TVP54" s="467"/>
      <c r="TVQ54" s="467"/>
      <c r="TVR54" s="467"/>
      <c r="TVS54" s="467"/>
      <c r="TVT54" s="467"/>
      <c r="TVU54" s="467"/>
      <c r="TVV54" s="467"/>
      <c r="TVW54" s="467"/>
      <c r="TVX54" s="467"/>
      <c r="TVY54" s="467"/>
      <c r="TVZ54" s="467"/>
      <c r="TWA54" s="467"/>
      <c r="TWB54" s="467"/>
      <c r="TWC54" s="467"/>
      <c r="TWD54" s="467"/>
      <c r="TWE54" s="467"/>
      <c r="TWF54" s="467"/>
      <c r="TWG54" s="467"/>
      <c r="TWH54" s="467"/>
      <c r="TWI54" s="467"/>
      <c r="TWJ54" s="467"/>
      <c r="TWK54" s="467"/>
      <c r="TWL54" s="467"/>
      <c r="TWM54" s="467"/>
      <c r="TWN54" s="467"/>
      <c r="TWO54" s="467"/>
      <c r="TWP54" s="467"/>
      <c r="TWQ54" s="467"/>
      <c r="TWR54" s="467"/>
      <c r="TWS54" s="467"/>
      <c r="TWT54" s="467"/>
      <c r="TWU54" s="467"/>
      <c r="TWV54" s="467"/>
      <c r="TWW54" s="467"/>
      <c r="TWX54" s="467"/>
      <c r="TWY54" s="467"/>
      <c r="TWZ54" s="467"/>
      <c r="TXA54" s="467"/>
      <c r="TXB54" s="467"/>
      <c r="TXC54" s="467"/>
      <c r="TXD54" s="467"/>
      <c r="TXE54" s="467"/>
      <c r="TXF54" s="467"/>
      <c r="TXG54" s="467"/>
      <c r="TXH54" s="467"/>
      <c r="TXI54" s="467"/>
      <c r="TXJ54" s="467"/>
      <c r="TXK54" s="467"/>
      <c r="TXL54" s="467"/>
      <c r="TXM54" s="467"/>
      <c r="TXN54" s="467"/>
      <c r="TXO54" s="467"/>
      <c r="TXP54" s="467"/>
      <c r="TXQ54" s="467"/>
      <c r="TXR54" s="467"/>
      <c r="TXS54" s="467"/>
      <c r="TXT54" s="467"/>
      <c r="TXU54" s="467"/>
      <c r="TXV54" s="467"/>
      <c r="TXW54" s="467"/>
      <c r="TXX54" s="467"/>
      <c r="TXY54" s="467"/>
      <c r="TXZ54" s="467"/>
      <c r="TYA54" s="467"/>
      <c r="TYB54" s="467"/>
      <c r="TYC54" s="467"/>
      <c r="TYD54" s="467"/>
      <c r="TYE54" s="467"/>
      <c r="TYF54" s="467"/>
      <c r="TYG54" s="467"/>
      <c r="TYH54" s="467"/>
      <c r="TYI54" s="467"/>
      <c r="TYJ54" s="467"/>
      <c r="TYK54" s="467"/>
      <c r="TYL54" s="467"/>
      <c r="TYM54" s="467"/>
      <c r="TYN54" s="467"/>
      <c r="TYO54" s="467"/>
      <c r="TYP54" s="467"/>
      <c r="TYQ54" s="467"/>
      <c r="TYR54" s="467"/>
      <c r="TYS54" s="467"/>
      <c r="TYT54" s="467"/>
      <c r="TYU54" s="467"/>
      <c r="TYV54" s="467"/>
      <c r="TYW54" s="467"/>
      <c r="TYX54" s="467"/>
      <c r="TYY54" s="467"/>
      <c r="TYZ54" s="467"/>
      <c r="TZA54" s="467"/>
      <c r="TZB54" s="467"/>
      <c r="TZC54" s="467"/>
      <c r="TZD54" s="467"/>
      <c r="TZE54" s="467"/>
      <c r="TZF54" s="467"/>
      <c r="TZG54" s="467"/>
      <c r="TZH54" s="467"/>
      <c r="TZI54" s="467"/>
      <c r="TZJ54" s="467"/>
      <c r="TZK54" s="467"/>
      <c r="TZL54" s="467"/>
      <c r="TZM54" s="467"/>
      <c r="TZN54" s="467"/>
      <c r="TZO54" s="467"/>
      <c r="TZP54" s="467"/>
      <c r="TZQ54" s="467"/>
      <c r="TZR54" s="467"/>
      <c r="TZS54" s="467"/>
      <c r="TZT54" s="467"/>
      <c r="TZU54" s="467"/>
      <c r="TZV54" s="467"/>
      <c r="TZW54" s="467"/>
      <c r="TZX54" s="467"/>
      <c r="TZY54" s="467"/>
      <c r="TZZ54" s="467"/>
      <c r="UAA54" s="467"/>
      <c r="UAB54" s="467"/>
      <c r="UAC54" s="467"/>
      <c r="UAD54" s="467"/>
      <c r="UAE54" s="467"/>
      <c r="UAF54" s="467"/>
      <c r="UAG54" s="467"/>
      <c r="UAH54" s="467"/>
      <c r="UAI54" s="467"/>
      <c r="UAJ54" s="467"/>
      <c r="UAK54" s="467"/>
      <c r="UAL54" s="467"/>
      <c r="UAM54" s="467"/>
      <c r="UAN54" s="467"/>
      <c r="UAO54" s="467"/>
      <c r="UAP54" s="467"/>
      <c r="UAQ54" s="467"/>
      <c r="UAR54" s="467"/>
      <c r="UAS54" s="467"/>
      <c r="UAT54" s="467"/>
      <c r="UAU54" s="467"/>
      <c r="UAV54" s="467"/>
      <c r="UAW54" s="467"/>
      <c r="UAX54" s="467"/>
      <c r="UAY54" s="467"/>
      <c r="UAZ54" s="467"/>
      <c r="UBA54" s="467"/>
      <c r="UBB54" s="467"/>
      <c r="UBC54" s="467"/>
      <c r="UBD54" s="467"/>
      <c r="UBE54" s="467"/>
      <c r="UBF54" s="467"/>
      <c r="UBG54" s="467"/>
      <c r="UBH54" s="467"/>
      <c r="UBI54" s="467"/>
      <c r="UBJ54" s="467"/>
      <c r="UBK54" s="467"/>
      <c r="UBL54" s="467"/>
      <c r="UBM54" s="467"/>
      <c r="UBN54" s="467"/>
      <c r="UBO54" s="467"/>
      <c r="UBP54" s="467"/>
      <c r="UBQ54" s="467"/>
      <c r="UBR54" s="467"/>
      <c r="UBS54" s="467"/>
      <c r="UBT54" s="467"/>
      <c r="UBU54" s="467"/>
      <c r="UBV54" s="467"/>
      <c r="UBW54" s="467"/>
      <c r="UBX54" s="467"/>
      <c r="UBY54" s="467"/>
      <c r="UBZ54" s="467"/>
      <c r="UCA54" s="467"/>
      <c r="UCB54" s="467"/>
      <c r="UCC54" s="467"/>
      <c r="UCD54" s="467"/>
      <c r="UCE54" s="467"/>
      <c r="UCF54" s="467"/>
      <c r="UCG54" s="467"/>
      <c r="UCH54" s="467"/>
      <c r="UCI54" s="467"/>
      <c r="UCJ54" s="467"/>
      <c r="UCK54" s="467"/>
      <c r="UCL54" s="467"/>
      <c r="UCM54" s="467"/>
      <c r="UCN54" s="467"/>
      <c r="UCO54" s="467"/>
      <c r="UCP54" s="467"/>
      <c r="UCQ54" s="467"/>
      <c r="UCR54" s="467"/>
      <c r="UCS54" s="467"/>
      <c r="UCT54" s="467"/>
      <c r="UCU54" s="467"/>
      <c r="UCV54" s="467"/>
      <c r="UCW54" s="467"/>
      <c r="UCX54" s="467"/>
      <c r="UCY54" s="467"/>
      <c r="UCZ54" s="467"/>
      <c r="UDA54" s="467"/>
      <c r="UDB54" s="467"/>
      <c r="UDC54" s="467"/>
      <c r="UDD54" s="467"/>
      <c r="UDE54" s="467"/>
      <c r="UDF54" s="467"/>
      <c r="UDG54" s="467"/>
      <c r="UDH54" s="467"/>
      <c r="UDI54" s="467"/>
      <c r="UDJ54" s="467"/>
      <c r="UDK54" s="467"/>
      <c r="UDL54" s="467"/>
      <c r="UDM54" s="467"/>
      <c r="UDN54" s="467"/>
      <c r="UDO54" s="467"/>
      <c r="UDP54" s="467"/>
      <c r="UDQ54" s="467"/>
      <c r="UDR54" s="467"/>
      <c r="UDS54" s="467"/>
      <c r="UDT54" s="467"/>
      <c r="UDU54" s="467"/>
      <c r="UDV54" s="467"/>
      <c r="UDW54" s="467"/>
      <c r="UDX54" s="467"/>
      <c r="UDY54" s="467"/>
      <c r="UDZ54" s="467"/>
      <c r="UEA54" s="467"/>
      <c r="UEB54" s="467"/>
      <c r="UEC54" s="467"/>
      <c r="UED54" s="467"/>
      <c r="UEE54" s="467"/>
      <c r="UEF54" s="467"/>
      <c r="UEG54" s="467"/>
      <c r="UEH54" s="467"/>
      <c r="UEI54" s="467"/>
      <c r="UEJ54" s="467"/>
      <c r="UEK54" s="467"/>
      <c r="UEL54" s="467"/>
      <c r="UEM54" s="467"/>
      <c r="UEN54" s="467"/>
      <c r="UEO54" s="467"/>
      <c r="UEP54" s="467"/>
      <c r="UEQ54" s="467"/>
      <c r="UER54" s="467"/>
      <c r="UES54" s="467"/>
      <c r="UET54" s="467"/>
      <c r="UEU54" s="467"/>
      <c r="UEV54" s="467"/>
      <c r="UEW54" s="467"/>
      <c r="UEX54" s="467"/>
      <c r="UEY54" s="467"/>
      <c r="UEZ54" s="467"/>
      <c r="UFA54" s="467"/>
      <c r="UFB54" s="467"/>
      <c r="UFC54" s="467"/>
      <c r="UFD54" s="467"/>
      <c r="UFE54" s="467"/>
      <c r="UFF54" s="467"/>
      <c r="UFG54" s="467"/>
      <c r="UFH54" s="467"/>
      <c r="UFI54" s="467"/>
      <c r="UFJ54" s="467"/>
      <c r="UFK54" s="467"/>
      <c r="UFL54" s="467"/>
      <c r="UFM54" s="467"/>
      <c r="UFN54" s="467"/>
      <c r="UFO54" s="467"/>
      <c r="UFP54" s="467"/>
      <c r="UFQ54" s="467"/>
      <c r="UFR54" s="467"/>
      <c r="UFS54" s="467"/>
      <c r="UFT54" s="467"/>
      <c r="UFU54" s="467"/>
      <c r="UFV54" s="467"/>
      <c r="UFW54" s="467"/>
      <c r="UFX54" s="467"/>
      <c r="UFY54" s="467"/>
      <c r="UFZ54" s="467"/>
      <c r="UGA54" s="467"/>
      <c r="UGB54" s="467"/>
      <c r="UGC54" s="467"/>
      <c r="UGD54" s="467"/>
      <c r="UGE54" s="467"/>
      <c r="UGF54" s="467"/>
      <c r="UGG54" s="467"/>
      <c r="UGH54" s="467"/>
      <c r="UGI54" s="467"/>
      <c r="UGJ54" s="467"/>
      <c r="UGK54" s="467"/>
      <c r="UGL54" s="467"/>
      <c r="UGM54" s="467"/>
      <c r="UGN54" s="467"/>
      <c r="UGO54" s="467"/>
      <c r="UGP54" s="467"/>
      <c r="UGQ54" s="467"/>
      <c r="UGR54" s="467"/>
      <c r="UGS54" s="467"/>
      <c r="UGT54" s="467"/>
      <c r="UGU54" s="467"/>
      <c r="UGV54" s="467"/>
      <c r="UGW54" s="467"/>
      <c r="UGX54" s="467"/>
      <c r="UGY54" s="467"/>
      <c r="UGZ54" s="467"/>
      <c r="UHA54" s="467"/>
      <c r="UHB54" s="467"/>
      <c r="UHC54" s="467"/>
      <c r="UHD54" s="467"/>
      <c r="UHE54" s="467"/>
      <c r="UHF54" s="467"/>
      <c r="UHG54" s="467"/>
      <c r="UHH54" s="467"/>
      <c r="UHI54" s="467"/>
      <c r="UHJ54" s="467"/>
      <c r="UHK54" s="467"/>
      <c r="UHL54" s="467"/>
      <c r="UHM54" s="467"/>
      <c r="UHN54" s="467"/>
      <c r="UHO54" s="467"/>
      <c r="UHP54" s="467"/>
      <c r="UHQ54" s="467"/>
      <c r="UHR54" s="467"/>
      <c r="UHS54" s="467"/>
      <c r="UHT54" s="467"/>
      <c r="UHU54" s="467"/>
      <c r="UHV54" s="467"/>
      <c r="UHW54" s="467"/>
      <c r="UHX54" s="467"/>
      <c r="UHY54" s="467"/>
      <c r="UHZ54" s="467"/>
      <c r="UIA54" s="467"/>
      <c r="UIB54" s="467"/>
      <c r="UIC54" s="467"/>
      <c r="UID54" s="467"/>
      <c r="UIE54" s="467"/>
      <c r="UIF54" s="467"/>
      <c r="UIG54" s="467"/>
      <c r="UIH54" s="467"/>
      <c r="UII54" s="467"/>
      <c r="UIJ54" s="467"/>
      <c r="UIK54" s="467"/>
      <c r="UIL54" s="467"/>
      <c r="UIM54" s="467"/>
      <c r="UIN54" s="467"/>
      <c r="UIO54" s="467"/>
      <c r="UIP54" s="467"/>
      <c r="UIQ54" s="467"/>
      <c r="UIR54" s="467"/>
      <c r="UIS54" s="467"/>
      <c r="UIT54" s="467"/>
      <c r="UIU54" s="467"/>
      <c r="UIV54" s="467"/>
      <c r="UIW54" s="467"/>
      <c r="UIX54" s="467"/>
      <c r="UIY54" s="467"/>
      <c r="UIZ54" s="467"/>
      <c r="UJA54" s="467"/>
      <c r="UJB54" s="467"/>
      <c r="UJC54" s="467"/>
      <c r="UJD54" s="467"/>
      <c r="UJE54" s="467"/>
      <c r="UJF54" s="467"/>
      <c r="UJG54" s="467"/>
      <c r="UJH54" s="467"/>
      <c r="UJI54" s="467"/>
      <c r="UJJ54" s="467"/>
      <c r="UJK54" s="467"/>
      <c r="UJL54" s="467"/>
      <c r="UJM54" s="467"/>
      <c r="UJN54" s="467"/>
      <c r="UJO54" s="467"/>
      <c r="UJP54" s="467"/>
      <c r="UJQ54" s="467"/>
      <c r="UJR54" s="467"/>
      <c r="UJS54" s="467"/>
      <c r="UJT54" s="467"/>
      <c r="UJU54" s="467"/>
      <c r="UJV54" s="467"/>
      <c r="UJW54" s="467"/>
      <c r="UJX54" s="467"/>
      <c r="UJY54" s="467"/>
      <c r="UJZ54" s="467"/>
      <c r="UKA54" s="467"/>
      <c r="UKB54" s="467"/>
      <c r="UKC54" s="467"/>
      <c r="UKD54" s="467"/>
      <c r="UKE54" s="467"/>
      <c r="UKF54" s="467"/>
      <c r="UKG54" s="467"/>
      <c r="UKH54" s="467"/>
      <c r="UKI54" s="467"/>
      <c r="UKJ54" s="467"/>
      <c r="UKK54" s="467"/>
      <c r="UKL54" s="467"/>
      <c r="UKM54" s="467"/>
      <c r="UKN54" s="467"/>
      <c r="UKO54" s="467"/>
      <c r="UKP54" s="467"/>
      <c r="UKQ54" s="467"/>
      <c r="UKR54" s="467"/>
      <c r="UKS54" s="467"/>
      <c r="UKT54" s="467"/>
      <c r="UKU54" s="467"/>
      <c r="UKV54" s="467"/>
      <c r="UKW54" s="467"/>
      <c r="UKX54" s="467"/>
      <c r="UKY54" s="467"/>
      <c r="UKZ54" s="467"/>
      <c r="ULA54" s="467"/>
      <c r="ULB54" s="467"/>
      <c r="ULC54" s="467"/>
      <c r="ULD54" s="467"/>
      <c r="ULE54" s="467"/>
      <c r="ULF54" s="467"/>
      <c r="ULG54" s="467"/>
      <c r="ULH54" s="467"/>
      <c r="ULI54" s="467"/>
      <c r="ULJ54" s="467"/>
      <c r="ULK54" s="467"/>
      <c r="ULL54" s="467"/>
      <c r="ULM54" s="467"/>
      <c r="ULN54" s="467"/>
      <c r="ULO54" s="467"/>
      <c r="ULP54" s="467"/>
      <c r="ULQ54" s="467"/>
      <c r="ULR54" s="467"/>
      <c r="ULS54" s="467"/>
      <c r="ULT54" s="467"/>
      <c r="ULU54" s="467"/>
      <c r="ULV54" s="467"/>
      <c r="ULW54" s="467"/>
      <c r="ULX54" s="467"/>
      <c r="ULY54" s="467"/>
      <c r="ULZ54" s="467"/>
      <c r="UMA54" s="467"/>
      <c r="UMB54" s="467"/>
      <c r="UMC54" s="467"/>
      <c r="UMD54" s="467"/>
      <c r="UME54" s="467"/>
      <c r="UMF54" s="467"/>
      <c r="UMG54" s="467"/>
      <c r="UMH54" s="467"/>
      <c r="UMI54" s="467"/>
      <c r="UMJ54" s="467"/>
      <c r="UMK54" s="467"/>
      <c r="UML54" s="467"/>
      <c r="UMM54" s="467"/>
      <c r="UMN54" s="467"/>
      <c r="UMO54" s="467"/>
      <c r="UMP54" s="467"/>
      <c r="UMQ54" s="467"/>
      <c r="UMR54" s="467"/>
      <c r="UMS54" s="467"/>
      <c r="UMT54" s="467"/>
      <c r="UMU54" s="467"/>
      <c r="UMV54" s="467"/>
      <c r="UMW54" s="467"/>
      <c r="UMX54" s="467"/>
      <c r="UMY54" s="467"/>
      <c r="UMZ54" s="467"/>
      <c r="UNA54" s="467"/>
      <c r="UNB54" s="467"/>
      <c r="UNC54" s="467"/>
      <c r="UND54" s="467"/>
      <c r="UNE54" s="467"/>
      <c r="UNF54" s="467"/>
      <c r="UNG54" s="467"/>
      <c r="UNH54" s="467"/>
      <c r="UNI54" s="467"/>
      <c r="UNJ54" s="467"/>
      <c r="UNK54" s="467"/>
      <c r="UNL54" s="467"/>
      <c r="UNM54" s="467"/>
      <c r="UNN54" s="467"/>
      <c r="UNO54" s="467"/>
      <c r="UNP54" s="467"/>
      <c r="UNQ54" s="467"/>
      <c r="UNR54" s="467"/>
      <c r="UNS54" s="467"/>
      <c r="UNT54" s="467"/>
      <c r="UNU54" s="467"/>
      <c r="UNV54" s="467"/>
      <c r="UNW54" s="467"/>
      <c r="UNX54" s="467"/>
      <c r="UNY54" s="467"/>
      <c r="UNZ54" s="467"/>
      <c r="UOA54" s="467"/>
      <c r="UOB54" s="467"/>
      <c r="UOC54" s="467"/>
      <c r="UOD54" s="467"/>
      <c r="UOE54" s="467"/>
      <c r="UOF54" s="467"/>
      <c r="UOG54" s="467"/>
      <c r="UOH54" s="467"/>
      <c r="UOI54" s="467"/>
      <c r="UOJ54" s="467"/>
      <c r="UOK54" s="467"/>
      <c r="UOL54" s="467"/>
      <c r="UOM54" s="467"/>
      <c r="UON54" s="467"/>
      <c r="UOO54" s="467"/>
      <c r="UOP54" s="467"/>
      <c r="UOQ54" s="467"/>
      <c r="UOR54" s="467"/>
      <c r="UOS54" s="467"/>
      <c r="UOT54" s="467"/>
      <c r="UOU54" s="467"/>
      <c r="UOV54" s="467"/>
      <c r="UOW54" s="467"/>
      <c r="UOX54" s="467"/>
      <c r="UOY54" s="467"/>
      <c r="UOZ54" s="467"/>
      <c r="UPA54" s="467"/>
      <c r="UPB54" s="467"/>
      <c r="UPC54" s="467"/>
      <c r="UPD54" s="467"/>
      <c r="UPE54" s="467"/>
      <c r="UPF54" s="467"/>
      <c r="UPG54" s="467"/>
      <c r="UPH54" s="467"/>
      <c r="UPI54" s="467"/>
      <c r="UPJ54" s="467"/>
      <c r="UPK54" s="467"/>
      <c r="UPL54" s="467"/>
      <c r="UPM54" s="467"/>
      <c r="UPN54" s="467"/>
      <c r="UPO54" s="467"/>
      <c r="UPP54" s="467"/>
      <c r="UPQ54" s="467"/>
      <c r="UPR54" s="467"/>
      <c r="UPS54" s="467"/>
      <c r="UPT54" s="467"/>
      <c r="UPU54" s="467"/>
      <c r="UPV54" s="467"/>
      <c r="UPW54" s="467"/>
      <c r="UPX54" s="467"/>
      <c r="UPY54" s="467"/>
      <c r="UPZ54" s="467"/>
      <c r="UQA54" s="467"/>
      <c r="UQB54" s="467"/>
      <c r="UQC54" s="467"/>
      <c r="UQD54" s="467"/>
      <c r="UQE54" s="467"/>
      <c r="UQF54" s="467"/>
      <c r="UQG54" s="467"/>
      <c r="UQH54" s="467"/>
      <c r="UQI54" s="467"/>
      <c r="UQJ54" s="467"/>
      <c r="UQK54" s="467"/>
      <c r="UQL54" s="467"/>
      <c r="UQM54" s="467"/>
      <c r="UQN54" s="467"/>
      <c r="UQO54" s="467"/>
      <c r="UQP54" s="467"/>
      <c r="UQQ54" s="467"/>
      <c r="UQR54" s="467"/>
      <c r="UQS54" s="467"/>
      <c r="UQT54" s="467"/>
      <c r="UQU54" s="467"/>
      <c r="UQV54" s="467"/>
      <c r="UQW54" s="467"/>
      <c r="UQX54" s="467"/>
      <c r="UQY54" s="467"/>
      <c r="UQZ54" s="467"/>
      <c r="URA54" s="467"/>
      <c r="URB54" s="467"/>
      <c r="URC54" s="467"/>
      <c r="URD54" s="467"/>
      <c r="URE54" s="467"/>
      <c r="URF54" s="467"/>
      <c r="URG54" s="467"/>
      <c r="URH54" s="467"/>
      <c r="URI54" s="467"/>
      <c r="URJ54" s="467"/>
      <c r="URK54" s="467"/>
      <c r="URL54" s="467"/>
      <c r="URM54" s="467"/>
      <c r="URN54" s="467"/>
      <c r="URO54" s="467"/>
      <c r="URP54" s="467"/>
      <c r="URQ54" s="467"/>
      <c r="URR54" s="467"/>
      <c r="URS54" s="467"/>
      <c r="URT54" s="467"/>
      <c r="URU54" s="467"/>
      <c r="URV54" s="467"/>
      <c r="URW54" s="467"/>
      <c r="URX54" s="467"/>
      <c r="URY54" s="467"/>
      <c r="URZ54" s="467"/>
      <c r="USA54" s="467"/>
      <c r="USB54" s="467"/>
      <c r="USC54" s="467"/>
      <c r="USD54" s="467"/>
      <c r="USE54" s="467"/>
      <c r="USF54" s="467"/>
      <c r="USG54" s="467"/>
      <c r="USH54" s="467"/>
      <c r="USI54" s="467"/>
      <c r="USJ54" s="467"/>
      <c r="USK54" s="467"/>
      <c r="USL54" s="467"/>
      <c r="USM54" s="467"/>
      <c r="USN54" s="467"/>
      <c r="USO54" s="467"/>
      <c r="USP54" s="467"/>
      <c r="USQ54" s="467"/>
      <c r="USR54" s="467"/>
      <c r="USS54" s="467"/>
      <c r="UST54" s="467"/>
      <c r="USU54" s="467"/>
      <c r="USV54" s="467"/>
      <c r="USW54" s="467"/>
      <c r="USX54" s="467"/>
      <c r="USY54" s="467"/>
      <c r="USZ54" s="467"/>
      <c r="UTA54" s="467"/>
      <c r="UTB54" s="467"/>
      <c r="UTC54" s="467"/>
      <c r="UTD54" s="467"/>
      <c r="UTE54" s="467"/>
      <c r="UTF54" s="467"/>
      <c r="UTG54" s="467"/>
      <c r="UTH54" s="467"/>
      <c r="UTI54" s="467"/>
      <c r="UTJ54" s="467"/>
      <c r="UTK54" s="467"/>
      <c r="UTL54" s="467"/>
      <c r="UTM54" s="467"/>
      <c r="UTN54" s="467"/>
      <c r="UTO54" s="467"/>
      <c r="UTP54" s="467"/>
      <c r="UTQ54" s="467"/>
      <c r="UTR54" s="467"/>
      <c r="UTS54" s="467"/>
      <c r="UTT54" s="467"/>
      <c r="UTU54" s="467"/>
      <c r="UTV54" s="467"/>
      <c r="UTW54" s="467"/>
      <c r="UTX54" s="467"/>
      <c r="UTY54" s="467"/>
      <c r="UTZ54" s="467"/>
      <c r="UUA54" s="467"/>
      <c r="UUB54" s="467"/>
      <c r="UUC54" s="467"/>
      <c r="UUD54" s="467"/>
      <c r="UUE54" s="467"/>
      <c r="UUF54" s="467"/>
      <c r="UUG54" s="467"/>
      <c r="UUH54" s="467"/>
      <c r="UUI54" s="467"/>
      <c r="UUJ54" s="467"/>
      <c r="UUK54" s="467"/>
      <c r="UUL54" s="467"/>
      <c r="UUM54" s="467"/>
      <c r="UUN54" s="467"/>
      <c r="UUO54" s="467"/>
      <c r="UUP54" s="467"/>
      <c r="UUQ54" s="467"/>
      <c r="UUR54" s="467"/>
      <c r="UUS54" s="467"/>
      <c r="UUT54" s="467"/>
      <c r="UUU54" s="467"/>
      <c r="UUV54" s="467"/>
      <c r="UUW54" s="467"/>
      <c r="UUX54" s="467"/>
      <c r="UUY54" s="467"/>
      <c r="UUZ54" s="467"/>
      <c r="UVA54" s="467"/>
      <c r="UVB54" s="467"/>
      <c r="UVC54" s="467"/>
      <c r="UVD54" s="467"/>
      <c r="UVE54" s="467"/>
      <c r="UVF54" s="467"/>
      <c r="UVG54" s="467"/>
      <c r="UVH54" s="467"/>
      <c r="UVI54" s="467"/>
      <c r="UVJ54" s="467"/>
      <c r="UVK54" s="467"/>
      <c r="UVL54" s="467"/>
      <c r="UVM54" s="467"/>
      <c r="UVN54" s="467"/>
      <c r="UVO54" s="467"/>
      <c r="UVP54" s="467"/>
      <c r="UVQ54" s="467"/>
      <c r="UVR54" s="467"/>
      <c r="UVS54" s="467"/>
      <c r="UVT54" s="467"/>
      <c r="UVU54" s="467"/>
      <c r="UVV54" s="467"/>
      <c r="UVW54" s="467"/>
      <c r="UVX54" s="467"/>
      <c r="UVY54" s="467"/>
      <c r="UVZ54" s="467"/>
      <c r="UWA54" s="467"/>
      <c r="UWB54" s="467"/>
      <c r="UWC54" s="467"/>
      <c r="UWD54" s="467"/>
      <c r="UWE54" s="467"/>
      <c r="UWF54" s="467"/>
      <c r="UWG54" s="467"/>
      <c r="UWH54" s="467"/>
      <c r="UWI54" s="467"/>
      <c r="UWJ54" s="467"/>
      <c r="UWK54" s="467"/>
      <c r="UWL54" s="467"/>
      <c r="UWM54" s="467"/>
      <c r="UWN54" s="467"/>
      <c r="UWO54" s="467"/>
      <c r="UWP54" s="467"/>
      <c r="UWQ54" s="467"/>
      <c r="UWR54" s="467"/>
      <c r="UWS54" s="467"/>
      <c r="UWT54" s="467"/>
      <c r="UWU54" s="467"/>
      <c r="UWV54" s="467"/>
      <c r="UWW54" s="467"/>
      <c r="UWX54" s="467"/>
      <c r="UWY54" s="467"/>
      <c r="UWZ54" s="467"/>
      <c r="UXA54" s="467"/>
      <c r="UXB54" s="467"/>
      <c r="UXC54" s="467"/>
      <c r="UXD54" s="467"/>
      <c r="UXE54" s="467"/>
      <c r="UXF54" s="467"/>
      <c r="UXG54" s="467"/>
      <c r="UXH54" s="467"/>
      <c r="UXI54" s="467"/>
      <c r="UXJ54" s="467"/>
      <c r="UXK54" s="467"/>
      <c r="UXL54" s="467"/>
      <c r="UXM54" s="467"/>
      <c r="UXN54" s="467"/>
      <c r="UXO54" s="467"/>
      <c r="UXP54" s="467"/>
      <c r="UXQ54" s="467"/>
      <c r="UXR54" s="467"/>
      <c r="UXS54" s="467"/>
      <c r="UXT54" s="467"/>
      <c r="UXU54" s="467"/>
      <c r="UXV54" s="467"/>
      <c r="UXW54" s="467"/>
      <c r="UXX54" s="467"/>
      <c r="UXY54" s="467"/>
      <c r="UXZ54" s="467"/>
      <c r="UYA54" s="467"/>
      <c r="UYB54" s="467"/>
      <c r="UYC54" s="467"/>
      <c r="UYD54" s="467"/>
      <c r="UYE54" s="467"/>
      <c r="UYF54" s="467"/>
      <c r="UYG54" s="467"/>
      <c r="UYH54" s="467"/>
      <c r="UYI54" s="467"/>
      <c r="UYJ54" s="467"/>
      <c r="UYK54" s="467"/>
      <c r="UYL54" s="467"/>
      <c r="UYM54" s="467"/>
      <c r="UYN54" s="467"/>
      <c r="UYO54" s="467"/>
      <c r="UYP54" s="467"/>
      <c r="UYQ54" s="467"/>
      <c r="UYR54" s="467"/>
      <c r="UYS54" s="467"/>
      <c r="UYT54" s="467"/>
      <c r="UYU54" s="467"/>
      <c r="UYV54" s="467"/>
      <c r="UYW54" s="467"/>
      <c r="UYX54" s="467"/>
      <c r="UYY54" s="467"/>
      <c r="UYZ54" s="467"/>
      <c r="UZA54" s="467"/>
      <c r="UZB54" s="467"/>
      <c r="UZC54" s="467"/>
      <c r="UZD54" s="467"/>
      <c r="UZE54" s="467"/>
      <c r="UZF54" s="467"/>
      <c r="UZG54" s="467"/>
      <c r="UZH54" s="467"/>
      <c r="UZI54" s="467"/>
      <c r="UZJ54" s="467"/>
      <c r="UZK54" s="467"/>
      <c r="UZL54" s="467"/>
      <c r="UZM54" s="467"/>
      <c r="UZN54" s="467"/>
      <c r="UZO54" s="467"/>
      <c r="UZP54" s="467"/>
      <c r="UZQ54" s="467"/>
      <c r="UZR54" s="467"/>
      <c r="UZS54" s="467"/>
      <c r="UZT54" s="467"/>
      <c r="UZU54" s="467"/>
      <c r="UZV54" s="467"/>
      <c r="UZW54" s="467"/>
      <c r="UZX54" s="467"/>
      <c r="UZY54" s="467"/>
      <c r="UZZ54" s="467"/>
      <c r="VAA54" s="467"/>
      <c r="VAB54" s="467"/>
      <c r="VAC54" s="467"/>
      <c r="VAD54" s="467"/>
      <c r="VAE54" s="467"/>
      <c r="VAF54" s="467"/>
      <c r="VAG54" s="467"/>
      <c r="VAH54" s="467"/>
      <c r="VAI54" s="467"/>
      <c r="VAJ54" s="467"/>
      <c r="VAK54" s="467"/>
      <c r="VAL54" s="467"/>
      <c r="VAM54" s="467"/>
      <c r="VAN54" s="467"/>
      <c r="VAO54" s="467"/>
      <c r="VAP54" s="467"/>
      <c r="VAQ54" s="467"/>
      <c r="VAR54" s="467"/>
      <c r="VAS54" s="467"/>
      <c r="VAT54" s="467"/>
      <c r="VAU54" s="467"/>
      <c r="VAV54" s="467"/>
      <c r="VAW54" s="467"/>
      <c r="VAX54" s="467"/>
      <c r="VAY54" s="467"/>
      <c r="VAZ54" s="467"/>
      <c r="VBA54" s="467"/>
      <c r="VBB54" s="467"/>
      <c r="VBC54" s="467"/>
      <c r="VBD54" s="467"/>
      <c r="VBE54" s="467"/>
      <c r="VBF54" s="467"/>
      <c r="VBG54" s="467"/>
      <c r="VBH54" s="467"/>
      <c r="VBI54" s="467"/>
      <c r="VBJ54" s="467"/>
      <c r="VBK54" s="467"/>
      <c r="VBL54" s="467"/>
      <c r="VBM54" s="467"/>
      <c r="VBN54" s="467"/>
      <c r="VBO54" s="467"/>
      <c r="VBP54" s="467"/>
      <c r="VBQ54" s="467"/>
      <c r="VBR54" s="467"/>
      <c r="VBS54" s="467"/>
      <c r="VBT54" s="467"/>
      <c r="VBU54" s="467"/>
      <c r="VBV54" s="467"/>
      <c r="VBW54" s="467"/>
      <c r="VBX54" s="467"/>
      <c r="VBY54" s="467"/>
      <c r="VBZ54" s="467"/>
      <c r="VCA54" s="467"/>
      <c r="VCB54" s="467"/>
      <c r="VCC54" s="467"/>
      <c r="VCD54" s="467"/>
      <c r="VCE54" s="467"/>
      <c r="VCF54" s="467"/>
      <c r="VCG54" s="467"/>
      <c r="VCH54" s="467"/>
      <c r="VCI54" s="467"/>
      <c r="VCJ54" s="467"/>
      <c r="VCK54" s="467"/>
      <c r="VCL54" s="467"/>
      <c r="VCM54" s="467"/>
      <c r="VCN54" s="467"/>
      <c r="VCO54" s="467"/>
      <c r="VCP54" s="467"/>
      <c r="VCQ54" s="467"/>
      <c r="VCR54" s="467"/>
      <c r="VCS54" s="467"/>
      <c r="VCT54" s="467"/>
      <c r="VCU54" s="467"/>
      <c r="VCV54" s="467"/>
      <c r="VCW54" s="467"/>
      <c r="VCX54" s="467"/>
      <c r="VCY54" s="467"/>
      <c r="VCZ54" s="467"/>
      <c r="VDA54" s="467"/>
      <c r="VDB54" s="467"/>
      <c r="VDC54" s="467"/>
      <c r="VDD54" s="467"/>
      <c r="VDE54" s="467"/>
      <c r="VDF54" s="467"/>
      <c r="VDG54" s="467"/>
      <c r="VDH54" s="467"/>
      <c r="VDI54" s="467"/>
      <c r="VDJ54" s="467"/>
      <c r="VDK54" s="467"/>
      <c r="VDL54" s="467"/>
      <c r="VDM54" s="467"/>
      <c r="VDN54" s="467"/>
      <c r="VDO54" s="467"/>
      <c r="VDP54" s="467"/>
      <c r="VDQ54" s="467"/>
      <c r="VDR54" s="467"/>
      <c r="VDS54" s="467"/>
      <c r="VDT54" s="467"/>
      <c r="VDU54" s="467"/>
      <c r="VDV54" s="467"/>
      <c r="VDW54" s="467"/>
      <c r="VDX54" s="467"/>
      <c r="VDY54" s="467"/>
      <c r="VDZ54" s="467"/>
      <c r="VEA54" s="467"/>
      <c r="VEB54" s="467"/>
      <c r="VEC54" s="467"/>
      <c r="VED54" s="467"/>
      <c r="VEE54" s="467"/>
      <c r="VEF54" s="467"/>
      <c r="VEG54" s="467"/>
      <c r="VEH54" s="467"/>
      <c r="VEI54" s="467"/>
      <c r="VEJ54" s="467"/>
      <c r="VEK54" s="467"/>
      <c r="VEL54" s="467"/>
      <c r="VEM54" s="467"/>
      <c r="VEN54" s="467"/>
      <c r="VEO54" s="467"/>
      <c r="VEP54" s="467"/>
      <c r="VEQ54" s="467"/>
      <c r="VER54" s="467"/>
      <c r="VES54" s="467"/>
      <c r="VET54" s="467"/>
      <c r="VEU54" s="467"/>
      <c r="VEV54" s="467"/>
      <c r="VEW54" s="467"/>
      <c r="VEX54" s="467"/>
      <c r="VEY54" s="467"/>
      <c r="VEZ54" s="467"/>
      <c r="VFA54" s="467"/>
      <c r="VFB54" s="467"/>
      <c r="VFC54" s="467"/>
      <c r="VFD54" s="467"/>
      <c r="VFE54" s="467"/>
      <c r="VFF54" s="467"/>
      <c r="VFG54" s="467"/>
      <c r="VFH54" s="467"/>
      <c r="VFI54" s="467"/>
      <c r="VFJ54" s="467"/>
      <c r="VFK54" s="467"/>
      <c r="VFL54" s="467"/>
      <c r="VFM54" s="467"/>
      <c r="VFN54" s="467"/>
      <c r="VFO54" s="467"/>
      <c r="VFP54" s="467"/>
      <c r="VFQ54" s="467"/>
      <c r="VFR54" s="467"/>
      <c r="VFS54" s="467"/>
      <c r="VFT54" s="467"/>
      <c r="VFU54" s="467"/>
      <c r="VFV54" s="467"/>
      <c r="VFW54" s="467"/>
      <c r="VFX54" s="467"/>
      <c r="VFY54" s="467"/>
      <c r="VFZ54" s="467"/>
      <c r="VGA54" s="467"/>
      <c r="VGB54" s="467"/>
      <c r="VGC54" s="467"/>
      <c r="VGD54" s="467"/>
      <c r="VGE54" s="467"/>
      <c r="VGF54" s="467"/>
      <c r="VGG54" s="467"/>
      <c r="VGH54" s="467"/>
      <c r="VGI54" s="467"/>
      <c r="VGJ54" s="467"/>
      <c r="VGK54" s="467"/>
      <c r="VGL54" s="467"/>
      <c r="VGM54" s="467"/>
      <c r="VGN54" s="467"/>
      <c r="VGO54" s="467"/>
      <c r="VGP54" s="467"/>
      <c r="VGQ54" s="467"/>
      <c r="VGR54" s="467"/>
      <c r="VGS54" s="467"/>
      <c r="VGT54" s="467"/>
      <c r="VGU54" s="467"/>
      <c r="VGV54" s="467"/>
      <c r="VGW54" s="467"/>
      <c r="VGX54" s="467"/>
      <c r="VGY54" s="467"/>
      <c r="VGZ54" s="467"/>
      <c r="VHA54" s="467"/>
      <c r="VHB54" s="467"/>
      <c r="VHC54" s="467"/>
      <c r="VHD54" s="467"/>
      <c r="VHE54" s="467"/>
      <c r="VHF54" s="467"/>
      <c r="VHG54" s="467"/>
      <c r="VHH54" s="467"/>
      <c r="VHI54" s="467"/>
      <c r="VHJ54" s="467"/>
      <c r="VHK54" s="467"/>
      <c r="VHL54" s="467"/>
      <c r="VHM54" s="467"/>
      <c r="VHN54" s="467"/>
      <c r="VHO54" s="467"/>
      <c r="VHP54" s="467"/>
      <c r="VHQ54" s="467"/>
      <c r="VHR54" s="467"/>
      <c r="VHS54" s="467"/>
      <c r="VHT54" s="467"/>
      <c r="VHU54" s="467"/>
      <c r="VHV54" s="467"/>
      <c r="VHW54" s="467"/>
      <c r="VHX54" s="467"/>
      <c r="VHY54" s="467"/>
      <c r="VHZ54" s="467"/>
      <c r="VIA54" s="467"/>
      <c r="VIB54" s="467"/>
      <c r="VIC54" s="467"/>
      <c r="VID54" s="467"/>
      <c r="VIE54" s="467"/>
      <c r="VIF54" s="467"/>
      <c r="VIG54" s="467"/>
      <c r="VIH54" s="467"/>
      <c r="VII54" s="467"/>
      <c r="VIJ54" s="467"/>
      <c r="VIK54" s="467"/>
      <c r="VIL54" s="467"/>
      <c r="VIM54" s="467"/>
      <c r="VIN54" s="467"/>
      <c r="VIO54" s="467"/>
      <c r="VIP54" s="467"/>
      <c r="VIQ54" s="467"/>
      <c r="VIR54" s="467"/>
      <c r="VIS54" s="467"/>
      <c r="VIT54" s="467"/>
      <c r="VIU54" s="467"/>
      <c r="VIV54" s="467"/>
      <c r="VIW54" s="467"/>
      <c r="VIX54" s="467"/>
      <c r="VIY54" s="467"/>
      <c r="VIZ54" s="467"/>
      <c r="VJA54" s="467"/>
      <c r="VJB54" s="467"/>
      <c r="VJC54" s="467"/>
      <c r="VJD54" s="467"/>
      <c r="VJE54" s="467"/>
      <c r="VJF54" s="467"/>
      <c r="VJG54" s="467"/>
      <c r="VJH54" s="467"/>
      <c r="VJI54" s="467"/>
      <c r="VJJ54" s="467"/>
      <c r="VJK54" s="467"/>
      <c r="VJL54" s="467"/>
      <c r="VJM54" s="467"/>
      <c r="VJN54" s="467"/>
      <c r="VJO54" s="467"/>
      <c r="VJP54" s="467"/>
      <c r="VJQ54" s="467"/>
      <c r="VJR54" s="467"/>
      <c r="VJS54" s="467"/>
      <c r="VJT54" s="467"/>
      <c r="VJU54" s="467"/>
      <c r="VJV54" s="467"/>
      <c r="VJW54" s="467"/>
      <c r="VJX54" s="467"/>
      <c r="VJY54" s="467"/>
      <c r="VJZ54" s="467"/>
      <c r="VKA54" s="467"/>
      <c r="VKB54" s="467"/>
      <c r="VKC54" s="467"/>
      <c r="VKD54" s="467"/>
      <c r="VKE54" s="467"/>
      <c r="VKF54" s="467"/>
      <c r="VKG54" s="467"/>
      <c r="VKH54" s="467"/>
      <c r="VKI54" s="467"/>
      <c r="VKJ54" s="467"/>
      <c r="VKK54" s="467"/>
      <c r="VKL54" s="467"/>
      <c r="VKM54" s="467"/>
      <c r="VKN54" s="467"/>
      <c r="VKO54" s="467"/>
      <c r="VKP54" s="467"/>
      <c r="VKQ54" s="467"/>
      <c r="VKR54" s="467"/>
      <c r="VKS54" s="467"/>
      <c r="VKT54" s="467"/>
      <c r="VKU54" s="467"/>
      <c r="VKV54" s="467"/>
      <c r="VKW54" s="467"/>
      <c r="VKX54" s="467"/>
      <c r="VKY54" s="467"/>
      <c r="VKZ54" s="467"/>
      <c r="VLA54" s="467"/>
      <c r="VLB54" s="467"/>
      <c r="VLC54" s="467"/>
      <c r="VLD54" s="467"/>
      <c r="VLE54" s="467"/>
      <c r="VLF54" s="467"/>
      <c r="VLG54" s="467"/>
      <c r="VLH54" s="467"/>
      <c r="VLI54" s="467"/>
      <c r="VLJ54" s="467"/>
      <c r="VLK54" s="467"/>
      <c r="VLL54" s="467"/>
      <c r="VLM54" s="467"/>
      <c r="VLN54" s="467"/>
      <c r="VLO54" s="467"/>
      <c r="VLP54" s="467"/>
      <c r="VLQ54" s="467"/>
      <c r="VLR54" s="467"/>
      <c r="VLS54" s="467"/>
      <c r="VLT54" s="467"/>
      <c r="VLU54" s="467"/>
      <c r="VLV54" s="467"/>
      <c r="VLW54" s="467"/>
      <c r="VLX54" s="467"/>
      <c r="VLY54" s="467"/>
      <c r="VLZ54" s="467"/>
      <c r="VMA54" s="467"/>
      <c r="VMB54" s="467"/>
      <c r="VMC54" s="467"/>
      <c r="VMD54" s="467"/>
      <c r="VME54" s="467"/>
      <c r="VMF54" s="467"/>
      <c r="VMG54" s="467"/>
      <c r="VMH54" s="467"/>
      <c r="VMI54" s="467"/>
      <c r="VMJ54" s="467"/>
      <c r="VMK54" s="467"/>
      <c r="VML54" s="467"/>
      <c r="VMM54" s="467"/>
      <c r="VMN54" s="467"/>
      <c r="VMO54" s="467"/>
      <c r="VMP54" s="467"/>
      <c r="VMQ54" s="467"/>
      <c r="VMR54" s="467"/>
      <c r="VMS54" s="467"/>
      <c r="VMT54" s="467"/>
      <c r="VMU54" s="467"/>
      <c r="VMV54" s="467"/>
      <c r="VMW54" s="467"/>
      <c r="VMX54" s="467"/>
      <c r="VMY54" s="467"/>
      <c r="VMZ54" s="467"/>
      <c r="VNA54" s="467"/>
      <c r="VNB54" s="467"/>
      <c r="VNC54" s="467"/>
      <c r="VND54" s="467"/>
      <c r="VNE54" s="467"/>
      <c r="VNF54" s="467"/>
      <c r="VNG54" s="467"/>
      <c r="VNH54" s="467"/>
      <c r="VNI54" s="467"/>
      <c r="VNJ54" s="467"/>
      <c r="VNK54" s="467"/>
      <c r="VNL54" s="467"/>
      <c r="VNM54" s="467"/>
      <c r="VNN54" s="467"/>
      <c r="VNO54" s="467"/>
      <c r="VNP54" s="467"/>
      <c r="VNQ54" s="467"/>
      <c r="VNR54" s="467"/>
      <c r="VNS54" s="467"/>
      <c r="VNT54" s="467"/>
      <c r="VNU54" s="467"/>
      <c r="VNV54" s="467"/>
      <c r="VNW54" s="467"/>
      <c r="VNX54" s="467"/>
      <c r="VNY54" s="467"/>
      <c r="VNZ54" s="467"/>
      <c r="VOA54" s="467"/>
      <c r="VOB54" s="467"/>
      <c r="VOC54" s="467"/>
      <c r="VOD54" s="467"/>
      <c r="VOE54" s="467"/>
      <c r="VOF54" s="467"/>
      <c r="VOG54" s="467"/>
      <c r="VOH54" s="467"/>
      <c r="VOI54" s="467"/>
      <c r="VOJ54" s="467"/>
      <c r="VOK54" s="467"/>
      <c r="VOL54" s="467"/>
      <c r="VOM54" s="467"/>
      <c r="VON54" s="467"/>
      <c r="VOO54" s="467"/>
      <c r="VOP54" s="467"/>
      <c r="VOQ54" s="467"/>
      <c r="VOR54" s="467"/>
      <c r="VOS54" s="467"/>
      <c r="VOT54" s="467"/>
      <c r="VOU54" s="467"/>
      <c r="VOV54" s="467"/>
      <c r="VOW54" s="467"/>
      <c r="VOX54" s="467"/>
      <c r="VOY54" s="467"/>
      <c r="VOZ54" s="467"/>
      <c r="VPA54" s="467"/>
      <c r="VPB54" s="467"/>
      <c r="VPC54" s="467"/>
      <c r="VPD54" s="467"/>
      <c r="VPE54" s="467"/>
      <c r="VPF54" s="467"/>
      <c r="VPG54" s="467"/>
      <c r="VPH54" s="467"/>
      <c r="VPI54" s="467"/>
      <c r="VPJ54" s="467"/>
      <c r="VPK54" s="467"/>
      <c r="VPL54" s="467"/>
      <c r="VPM54" s="467"/>
      <c r="VPN54" s="467"/>
      <c r="VPO54" s="467"/>
      <c r="VPP54" s="467"/>
      <c r="VPQ54" s="467"/>
      <c r="VPR54" s="467"/>
      <c r="VPS54" s="467"/>
      <c r="VPT54" s="467"/>
      <c r="VPU54" s="467"/>
      <c r="VPV54" s="467"/>
      <c r="VPW54" s="467"/>
      <c r="VPX54" s="467"/>
      <c r="VPY54" s="467"/>
      <c r="VPZ54" s="467"/>
      <c r="VQA54" s="467"/>
      <c r="VQB54" s="467"/>
      <c r="VQC54" s="467"/>
      <c r="VQD54" s="467"/>
      <c r="VQE54" s="467"/>
      <c r="VQF54" s="467"/>
      <c r="VQG54" s="467"/>
      <c r="VQH54" s="467"/>
      <c r="VQI54" s="467"/>
      <c r="VQJ54" s="467"/>
      <c r="VQK54" s="467"/>
      <c r="VQL54" s="467"/>
      <c r="VQM54" s="467"/>
      <c r="VQN54" s="467"/>
      <c r="VQO54" s="467"/>
      <c r="VQP54" s="467"/>
      <c r="VQQ54" s="467"/>
      <c r="VQR54" s="467"/>
      <c r="VQS54" s="467"/>
      <c r="VQT54" s="467"/>
      <c r="VQU54" s="467"/>
      <c r="VQV54" s="467"/>
      <c r="VQW54" s="467"/>
      <c r="VQX54" s="467"/>
      <c r="VQY54" s="467"/>
      <c r="VQZ54" s="467"/>
      <c r="VRA54" s="467"/>
      <c r="VRB54" s="467"/>
      <c r="VRC54" s="467"/>
      <c r="VRD54" s="467"/>
      <c r="VRE54" s="467"/>
      <c r="VRF54" s="467"/>
      <c r="VRG54" s="467"/>
      <c r="VRH54" s="467"/>
      <c r="VRI54" s="467"/>
      <c r="VRJ54" s="467"/>
      <c r="VRK54" s="467"/>
      <c r="VRL54" s="467"/>
      <c r="VRM54" s="467"/>
      <c r="VRN54" s="467"/>
      <c r="VRO54" s="467"/>
      <c r="VRP54" s="467"/>
      <c r="VRQ54" s="467"/>
      <c r="VRR54" s="467"/>
      <c r="VRS54" s="467"/>
      <c r="VRT54" s="467"/>
      <c r="VRU54" s="467"/>
      <c r="VRV54" s="467"/>
      <c r="VRW54" s="467"/>
      <c r="VRX54" s="467"/>
      <c r="VRY54" s="467"/>
      <c r="VRZ54" s="467"/>
      <c r="VSA54" s="467"/>
      <c r="VSB54" s="467"/>
      <c r="VSC54" s="467"/>
      <c r="VSD54" s="467"/>
      <c r="VSE54" s="467"/>
      <c r="VSF54" s="467"/>
      <c r="VSG54" s="467"/>
      <c r="VSH54" s="467"/>
      <c r="VSI54" s="467"/>
      <c r="VSJ54" s="467"/>
      <c r="VSK54" s="467"/>
      <c r="VSL54" s="467"/>
      <c r="VSM54" s="467"/>
      <c r="VSN54" s="467"/>
      <c r="VSO54" s="467"/>
      <c r="VSP54" s="467"/>
      <c r="VSQ54" s="467"/>
      <c r="VSR54" s="467"/>
      <c r="VSS54" s="467"/>
      <c r="VST54" s="467"/>
      <c r="VSU54" s="467"/>
      <c r="VSV54" s="467"/>
      <c r="VSW54" s="467"/>
      <c r="VSX54" s="467"/>
      <c r="VSY54" s="467"/>
      <c r="VSZ54" s="467"/>
      <c r="VTA54" s="467"/>
      <c r="VTB54" s="467"/>
      <c r="VTC54" s="467"/>
      <c r="VTD54" s="467"/>
      <c r="VTE54" s="467"/>
      <c r="VTF54" s="467"/>
      <c r="VTG54" s="467"/>
      <c r="VTH54" s="467"/>
      <c r="VTI54" s="467"/>
      <c r="VTJ54" s="467"/>
      <c r="VTK54" s="467"/>
      <c r="VTL54" s="467"/>
      <c r="VTM54" s="467"/>
      <c r="VTN54" s="467"/>
      <c r="VTO54" s="467"/>
      <c r="VTP54" s="467"/>
      <c r="VTQ54" s="467"/>
      <c r="VTR54" s="467"/>
      <c r="VTS54" s="467"/>
      <c r="VTT54" s="467"/>
      <c r="VTU54" s="467"/>
      <c r="VTV54" s="467"/>
      <c r="VTW54" s="467"/>
      <c r="VTX54" s="467"/>
      <c r="VTY54" s="467"/>
      <c r="VTZ54" s="467"/>
      <c r="VUA54" s="467"/>
      <c r="VUB54" s="467"/>
      <c r="VUC54" s="467"/>
      <c r="VUD54" s="467"/>
      <c r="VUE54" s="467"/>
      <c r="VUF54" s="467"/>
      <c r="VUG54" s="467"/>
      <c r="VUH54" s="467"/>
      <c r="VUI54" s="467"/>
      <c r="VUJ54" s="467"/>
      <c r="VUK54" s="467"/>
      <c r="VUL54" s="467"/>
      <c r="VUM54" s="467"/>
      <c r="VUN54" s="467"/>
      <c r="VUO54" s="467"/>
      <c r="VUP54" s="467"/>
      <c r="VUQ54" s="467"/>
      <c r="VUR54" s="467"/>
      <c r="VUS54" s="467"/>
      <c r="VUT54" s="467"/>
      <c r="VUU54" s="467"/>
      <c r="VUV54" s="467"/>
      <c r="VUW54" s="467"/>
      <c r="VUX54" s="467"/>
      <c r="VUY54" s="467"/>
      <c r="VUZ54" s="467"/>
      <c r="VVA54" s="467"/>
      <c r="VVB54" s="467"/>
      <c r="VVC54" s="467"/>
      <c r="VVD54" s="467"/>
      <c r="VVE54" s="467"/>
      <c r="VVF54" s="467"/>
      <c r="VVG54" s="467"/>
      <c r="VVH54" s="467"/>
      <c r="VVI54" s="467"/>
      <c r="VVJ54" s="467"/>
      <c r="VVK54" s="467"/>
      <c r="VVL54" s="467"/>
      <c r="VVM54" s="467"/>
      <c r="VVN54" s="467"/>
      <c r="VVO54" s="467"/>
      <c r="VVP54" s="467"/>
      <c r="VVQ54" s="467"/>
      <c r="VVR54" s="467"/>
      <c r="VVS54" s="467"/>
      <c r="VVT54" s="467"/>
      <c r="VVU54" s="467"/>
      <c r="VVV54" s="467"/>
      <c r="VVW54" s="467"/>
      <c r="VVX54" s="467"/>
      <c r="VVY54" s="467"/>
      <c r="VVZ54" s="467"/>
      <c r="VWA54" s="467"/>
      <c r="VWB54" s="467"/>
      <c r="VWC54" s="467"/>
      <c r="VWD54" s="467"/>
      <c r="VWE54" s="467"/>
      <c r="VWF54" s="467"/>
      <c r="VWG54" s="467"/>
      <c r="VWH54" s="467"/>
      <c r="VWI54" s="467"/>
      <c r="VWJ54" s="467"/>
      <c r="VWK54" s="467"/>
      <c r="VWL54" s="467"/>
      <c r="VWM54" s="467"/>
      <c r="VWN54" s="467"/>
      <c r="VWO54" s="467"/>
      <c r="VWP54" s="467"/>
      <c r="VWQ54" s="467"/>
      <c r="VWR54" s="467"/>
      <c r="VWS54" s="467"/>
      <c r="VWT54" s="467"/>
      <c r="VWU54" s="467"/>
      <c r="VWV54" s="467"/>
      <c r="VWW54" s="467"/>
      <c r="VWX54" s="467"/>
      <c r="VWY54" s="467"/>
      <c r="VWZ54" s="467"/>
      <c r="VXA54" s="467"/>
      <c r="VXB54" s="467"/>
      <c r="VXC54" s="467"/>
      <c r="VXD54" s="467"/>
      <c r="VXE54" s="467"/>
      <c r="VXF54" s="467"/>
      <c r="VXG54" s="467"/>
      <c r="VXH54" s="467"/>
      <c r="VXI54" s="467"/>
      <c r="VXJ54" s="467"/>
      <c r="VXK54" s="467"/>
      <c r="VXL54" s="467"/>
      <c r="VXM54" s="467"/>
      <c r="VXN54" s="467"/>
      <c r="VXO54" s="467"/>
      <c r="VXP54" s="467"/>
      <c r="VXQ54" s="467"/>
      <c r="VXR54" s="467"/>
      <c r="VXS54" s="467"/>
      <c r="VXT54" s="467"/>
      <c r="VXU54" s="467"/>
      <c r="VXV54" s="467"/>
      <c r="VXW54" s="467"/>
      <c r="VXX54" s="467"/>
      <c r="VXY54" s="467"/>
      <c r="VXZ54" s="467"/>
      <c r="VYA54" s="467"/>
      <c r="VYB54" s="467"/>
      <c r="VYC54" s="467"/>
      <c r="VYD54" s="467"/>
      <c r="VYE54" s="467"/>
      <c r="VYF54" s="467"/>
      <c r="VYG54" s="467"/>
      <c r="VYH54" s="467"/>
      <c r="VYI54" s="467"/>
      <c r="VYJ54" s="467"/>
      <c r="VYK54" s="467"/>
      <c r="VYL54" s="467"/>
      <c r="VYM54" s="467"/>
      <c r="VYN54" s="467"/>
      <c r="VYO54" s="467"/>
      <c r="VYP54" s="467"/>
      <c r="VYQ54" s="467"/>
      <c r="VYR54" s="467"/>
      <c r="VYS54" s="467"/>
      <c r="VYT54" s="467"/>
      <c r="VYU54" s="467"/>
      <c r="VYV54" s="467"/>
      <c r="VYW54" s="467"/>
      <c r="VYX54" s="467"/>
      <c r="VYY54" s="467"/>
      <c r="VYZ54" s="467"/>
      <c r="VZA54" s="467"/>
      <c r="VZB54" s="467"/>
      <c r="VZC54" s="467"/>
      <c r="VZD54" s="467"/>
      <c r="VZE54" s="467"/>
      <c r="VZF54" s="467"/>
      <c r="VZG54" s="467"/>
      <c r="VZH54" s="467"/>
      <c r="VZI54" s="467"/>
      <c r="VZJ54" s="467"/>
      <c r="VZK54" s="467"/>
      <c r="VZL54" s="467"/>
      <c r="VZM54" s="467"/>
      <c r="VZN54" s="467"/>
      <c r="VZO54" s="467"/>
      <c r="VZP54" s="467"/>
      <c r="VZQ54" s="467"/>
      <c r="VZR54" s="467"/>
      <c r="VZS54" s="467"/>
      <c r="VZT54" s="467"/>
      <c r="VZU54" s="467"/>
      <c r="VZV54" s="467"/>
      <c r="VZW54" s="467"/>
      <c r="VZX54" s="467"/>
      <c r="VZY54" s="467"/>
      <c r="VZZ54" s="467"/>
      <c r="WAA54" s="467"/>
      <c r="WAB54" s="467"/>
      <c r="WAC54" s="467"/>
      <c r="WAD54" s="467"/>
      <c r="WAE54" s="467"/>
      <c r="WAF54" s="467"/>
      <c r="WAG54" s="467"/>
      <c r="WAH54" s="467"/>
      <c r="WAI54" s="467"/>
      <c r="WAJ54" s="467"/>
      <c r="WAK54" s="467"/>
      <c r="WAL54" s="467"/>
      <c r="WAM54" s="467"/>
      <c r="WAN54" s="467"/>
      <c r="WAO54" s="467"/>
      <c r="WAP54" s="467"/>
      <c r="WAQ54" s="467"/>
      <c r="WAR54" s="467"/>
      <c r="WAS54" s="467"/>
      <c r="WAT54" s="467"/>
      <c r="WAU54" s="467"/>
      <c r="WAV54" s="467"/>
      <c r="WAW54" s="467"/>
      <c r="WAX54" s="467"/>
      <c r="WAY54" s="467"/>
      <c r="WAZ54" s="467"/>
      <c r="WBA54" s="467"/>
      <c r="WBB54" s="467"/>
      <c r="WBC54" s="467"/>
      <c r="WBD54" s="467"/>
      <c r="WBE54" s="467"/>
      <c r="WBF54" s="467"/>
      <c r="WBG54" s="467"/>
      <c r="WBH54" s="467"/>
      <c r="WBI54" s="467"/>
      <c r="WBJ54" s="467"/>
      <c r="WBK54" s="467"/>
      <c r="WBL54" s="467"/>
      <c r="WBM54" s="467"/>
      <c r="WBN54" s="467"/>
      <c r="WBO54" s="467"/>
      <c r="WBP54" s="467"/>
      <c r="WBQ54" s="467"/>
      <c r="WBR54" s="467"/>
      <c r="WBS54" s="467"/>
      <c r="WBT54" s="467"/>
      <c r="WBU54" s="467"/>
      <c r="WBV54" s="467"/>
      <c r="WBW54" s="467"/>
      <c r="WBX54" s="467"/>
      <c r="WBY54" s="467"/>
      <c r="WBZ54" s="467"/>
      <c r="WCA54" s="467"/>
      <c r="WCB54" s="467"/>
      <c r="WCC54" s="467"/>
      <c r="WCD54" s="467"/>
      <c r="WCE54" s="467"/>
      <c r="WCF54" s="467"/>
      <c r="WCG54" s="467"/>
      <c r="WCH54" s="467"/>
      <c r="WCI54" s="467"/>
      <c r="WCJ54" s="467"/>
      <c r="WCK54" s="467"/>
      <c r="WCL54" s="467"/>
      <c r="WCM54" s="467"/>
      <c r="WCN54" s="467"/>
      <c r="WCO54" s="467"/>
      <c r="WCP54" s="467"/>
      <c r="WCQ54" s="467"/>
      <c r="WCR54" s="467"/>
      <c r="WCS54" s="467"/>
      <c r="WCT54" s="467"/>
      <c r="WCU54" s="467"/>
      <c r="WCV54" s="467"/>
      <c r="WCW54" s="467"/>
      <c r="WCX54" s="467"/>
      <c r="WCY54" s="467"/>
      <c r="WCZ54" s="467"/>
      <c r="WDA54" s="467"/>
      <c r="WDB54" s="467"/>
      <c r="WDC54" s="467"/>
      <c r="WDD54" s="467"/>
      <c r="WDE54" s="467"/>
      <c r="WDF54" s="467"/>
      <c r="WDG54" s="467"/>
      <c r="WDH54" s="467"/>
      <c r="WDI54" s="467"/>
      <c r="WDJ54" s="467"/>
      <c r="WDK54" s="467"/>
      <c r="WDL54" s="467"/>
      <c r="WDM54" s="467"/>
      <c r="WDN54" s="467"/>
      <c r="WDO54" s="467"/>
      <c r="WDP54" s="467"/>
      <c r="WDQ54" s="467"/>
      <c r="WDR54" s="467"/>
      <c r="WDS54" s="467"/>
      <c r="WDT54" s="467"/>
      <c r="WDU54" s="467"/>
      <c r="WDV54" s="467"/>
      <c r="WDW54" s="467"/>
      <c r="WDX54" s="467"/>
      <c r="WDY54" s="467"/>
      <c r="WDZ54" s="467"/>
      <c r="WEA54" s="467"/>
      <c r="WEB54" s="467"/>
      <c r="WEC54" s="467"/>
      <c r="WED54" s="467"/>
      <c r="WEE54" s="467"/>
      <c r="WEF54" s="467"/>
      <c r="WEG54" s="467"/>
      <c r="WEH54" s="467"/>
      <c r="WEI54" s="467"/>
      <c r="WEJ54" s="467"/>
      <c r="WEK54" s="467"/>
      <c r="WEL54" s="467"/>
      <c r="WEM54" s="467"/>
      <c r="WEN54" s="467"/>
      <c r="WEO54" s="467"/>
      <c r="WEP54" s="467"/>
      <c r="WEQ54" s="467"/>
      <c r="WER54" s="467"/>
      <c r="WES54" s="467"/>
      <c r="WET54" s="467"/>
      <c r="WEU54" s="467"/>
      <c r="WEV54" s="467"/>
      <c r="WEW54" s="467"/>
      <c r="WEX54" s="467"/>
      <c r="WEY54" s="467"/>
      <c r="WEZ54" s="467"/>
      <c r="WFA54" s="467"/>
      <c r="WFB54" s="467"/>
      <c r="WFC54" s="467"/>
      <c r="WFD54" s="467"/>
      <c r="WFE54" s="467"/>
      <c r="WFF54" s="467"/>
      <c r="WFG54" s="467"/>
      <c r="WFH54" s="467"/>
      <c r="WFI54" s="467"/>
      <c r="WFJ54" s="467"/>
      <c r="WFK54" s="467"/>
      <c r="WFL54" s="467"/>
      <c r="WFM54" s="467"/>
      <c r="WFN54" s="467"/>
      <c r="WFO54" s="467"/>
      <c r="WFP54" s="467"/>
      <c r="WFQ54" s="467"/>
      <c r="WFR54" s="467"/>
      <c r="WFS54" s="467"/>
      <c r="WFT54" s="467"/>
      <c r="WFU54" s="467"/>
      <c r="WFV54" s="467"/>
      <c r="WFW54" s="467"/>
      <c r="WFX54" s="467"/>
      <c r="WFY54" s="467"/>
      <c r="WFZ54" s="467"/>
      <c r="WGA54" s="467"/>
      <c r="WGB54" s="467"/>
      <c r="WGC54" s="467"/>
      <c r="WGD54" s="467"/>
      <c r="WGE54" s="467"/>
      <c r="WGF54" s="467"/>
      <c r="WGG54" s="467"/>
      <c r="WGH54" s="467"/>
      <c r="WGI54" s="467"/>
      <c r="WGJ54" s="467"/>
      <c r="WGK54" s="467"/>
      <c r="WGL54" s="467"/>
      <c r="WGM54" s="467"/>
      <c r="WGN54" s="467"/>
      <c r="WGO54" s="467"/>
      <c r="WGP54" s="467"/>
      <c r="WGQ54" s="467"/>
      <c r="WGR54" s="467"/>
      <c r="WGS54" s="467"/>
      <c r="WGT54" s="467"/>
      <c r="WGU54" s="467"/>
      <c r="WGV54" s="467"/>
      <c r="WGW54" s="467"/>
      <c r="WGX54" s="467"/>
      <c r="WGY54" s="467"/>
      <c r="WGZ54" s="467"/>
      <c r="WHA54" s="467"/>
      <c r="WHB54" s="467"/>
      <c r="WHC54" s="467"/>
      <c r="WHD54" s="467"/>
      <c r="WHE54" s="467"/>
      <c r="WHF54" s="467"/>
      <c r="WHG54" s="467"/>
      <c r="WHH54" s="467"/>
      <c r="WHI54" s="467"/>
      <c r="WHJ54" s="467"/>
      <c r="WHK54" s="467"/>
      <c r="WHL54" s="467"/>
      <c r="WHM54" s="467"/>
      <c r="WHN54" s="467"/>
      <c r="WHO54" s="467"/>
      <c r="WHP54" s="467"/>
      <c r="WHQ54" s="467"/>
      <c r="WHR54" s="467"/>
      <c r="WHS54" s="467"/>
      <c r="WHT54" s="467"/>
      <c r="WHU54" s="467"/>
      <c r="WHV54" s="467"/>
      <c r="WHW54" s="467"/>
      <c r="WHX54" s="467"/>
      <c r="WHY54" s="467"/>
      <c r="WHZ54" s="467"/>
      <c r="WIA54" s="467"/>
      <c r="WIB54" s="467"/>
      <c r="WIC54" s="467"/>
      <c r="WID54" s="467"/>
      <c r="WIE54" s="467"/>
      <c r="WIF54" s="467"/>
      <c r="WIG54" s="467"/>
      <c r="WIH54" s="467"/>
      <c r="WII54" s="467"/>
      <c r="WIJ54" s="467"/>
      <c r="WIK54" s="467"/>
      <c r="WIL54" s="467"/>
      <c r="WIM54" s="467"/>
      <c r="WIN54" s="467"/>
      <c r="WIO54" s="467"/>
      <c r="WIP54" s="467"/>
      <c r="WIQ54" s="467"/>
      <c r="WIR54" s="467"/>
      <c r="WIS54" s="467"/>
      <c r="WIT54" s="467"/>
      <c r="WIU54" s="467"/>
      <c r="WIV54" s="467"/>
      <c r="WIW54" s="467"/>
      <c r="WIX54" s="467"/>
      <c r="WIY54" s="467"/>
      <c r="WIZ54" s="467"/>
      <c r="WJA54" s="467"/>
      <c r="WJB54" s="467"/>
      <c r="WJC54" s="467"/>
      <c r="WJD54" s="467"/>
      <c r="WJE54" s="467"/>
      <c r="WJF54" s="467"/>
      <c r="WJG54" s="467"/>
      <c r="WJH54" s="467"/>
      <c r="WJI54" s="467"/>
      <c r="WJJ54" s="467"/>
      <c r="WJK54" s="467"/>
      <c r="WJL54" s="467"/>
      <c r="WJM54" s="467"/>
      <c r="WJN54" s="467"/>
      <c r="WJO54" s="467"/>
      <c r="WJP54" s="467"/>
      <c r="WJQ54" s="467"/>
      <c r="WJR54" s="467"/>
      <c r="WJS54" s="467"/>
      <c r="WJT54" s="467"/>
      <c r="WJU54" s="467"/>
      <c r="WJV54" s="467"/>
      <c r="WJW54" s="467"/>
      <c r="WJX54" s="467"/>
      <c r="WJY54" s="467"/>
      <c r="WJZ54" s="467"/>
      <c r="WKA54" s="467"/>
      <c r="WKB54" s="467"/>
      <c r="WKC54" s="467"/>
      <c r="WKD54" s="467"/>
      <c r="WKE54" s="467"/>
      <c r="WKF54" s="467"/>
      <c r="WKG54" s="467"/>
      <c r="WKH54" s="467"/>
      <c r="WKI54" s="467"/>
      <c r="WKJ54" s="467"/>
      <c r="WKK54" s="467"/>
      <c r="WKL54" s="467"/>
      <c r="WKM54" s="467"/>
      <c r="WKN54" s="467"/>
      <c r="WKO54" s="467"/>
      <c r="WKP54" s="467"/>
      <c r="WKQ54" s="467"/>
      <c r="WKR54" s="467"/>
      <c r="WKS54" s="467"/>
      <c r="WKT54" s="467"/>
      <c r="WKU54" s="467"/>
      <c r="WKV54" s="467"/>
      <c r="WKW54" s="467"/>
      <c r="WKX54" s="467"/>
      <c r="WKY54" s="467"/>
      <c r="WKZ54" s="467"/>
      <c r="WLA54" s="467"/>
      <c r="WLB54" s="467"/>
      <c r="WLC54" s="467"/>
      <c r="WLD54" s="467"/>
      <c r="WLE54" s="467"/>
      <c r="WLF54" s="467"/>
      <c r="WLG54" s="467"/>
      <c r="WLH54" s="467"/>
      <c r="WLI54" s="467"/>
      <c r="WLJ54" s="467"/>
      <c r="WLK54" s="467"/>
      <c r="WLL54" s="467"/>
      <c r="WLM54" s="467"/>
      <c r="WLN54" s="467"/>
      <c r="WLO54" s="467"/>
      <c r="WLP54" s="467"/>
      <c r="WLQ54" s="467"/>
      <c r="WLR54" s="467"/>
      <c r="WLS54" s="467"/>
      <c r="WLT54" s="467"/>
      <c r="WLU54" s="467"/>
      <c r="WLV54" s="467"/>
      <c r="WLW54" s="467"/>
      <c r="WLX54" s="467"/>
      <c r="WLY54" s="467"/>
      <c r="WLZ54" s="467"/>
      <c r="WMA54" s="467"/>
      <c r="WMB54" s="467"/>
      <c r="WMC54" s="467"/>
      <c r="WMD54" s="467"/>
      <c r="WME54" s="467"/>
      <c r="WMF54" s="467"/>
      <c r="WMG54" s="467"/>
      <c r="WMH54" s="467"/>
      <c r="WMI54" s="467"/>
      <c r="WMJ54" s="467"/>
      <c r="WMK54" s="467"/>
      <c r="WML54" s="467"/>
      <c r="WMM54" s="467"/>
      <c r="WMN54" s="467"/>
      <c r="WMO54" s="467"/>
      <c r="WMP54" s="467"/>
      <c r="WMQ54" s="467"/>
      <c r="WMR54" s="467"/>
      <c r="WMS54" s="467"/>
      <c r="WMT54" s="467"/>
      <c r="WMU54" s="467"/>
      <c r="WMV54" s="467"/>
      <c r="WMW54" s="467"/>
      <c r="WMX54" s="467"/>
      <c r="WMY54" s="467"/>
      <c r="WMZ54" s="467"/>
      <c r="WNA54" s="467"/>
      <c r="WNB54" s="467"/>
      <c r="WNC54" s="467"/>
      <c r="WND54" s="467"/>
      <c r="WNE54" s="467"/>
      <c r="WNF54" s="467"/>
      <c r="WNG54" s="467"/>
      <c r="WNH54" s="467"/>
      <c r="WNI54" s="467"/>
      <c r="WNJ54" s="467"/>
      <c r="WNK54" s="467"/>
      <c r="WNL54" s="467"/>
      <c r="WNM54" s="467"/>
      <c r="WNN54" s="467"/>
      <c r="WNO54" s="467"/>
      <c r="WNP54" s="467"/>
      <c r="WNQ54" s="467"/>
      <c r="WNR54" s="467"/>
      <c r="WNS54" s="467"/>
      <c r="WNT54" s="467"/>
      <c r="WNU54" s="467"/>
      <c r="WNV54" s="467"/>
      <c r="WNW54" s="467"/>
      <c r="WNX54" s="467"/>
      <c r="WNY54" s="467"/>
      <c r="WNZ54" s="467"/>
      <c r="WOA54" s="467"/>
      <c r="WOB54" s="467"/>
      <c r="WOC54" s="467"/>
      <c r="WOD54" s="467"/>
      <c r="WOE54" s="467"/>
      <c r="WOF54" s="467"/>
      <c r="WOG54" s="467"/>
      <c r="WOH54" s="467"/>
      <c r="WOI54" s="467"/>
      <c r="WOJ54" s="467"/>
      <c r="WOK54" s="467"/>
      <c r="WOL54" s="467"/>
      <c r="WOM54" s="467"/>
      <c r="WON54" s="467"/>
      <c r="WOO54" s="467"/>
      <c r="WOP54" s="467"/>
      <c r="WOQ54" s="467"/>
      <c r="WOR54" s="467"/>
      <c r="WOS54" s="467"/>
      <c r="WOT54" s="467"/>
      <c r="WOU54" s="467"/>
      <c r="WOV54" s="467"/>
      <c r="WOW54" s="467"/>
      <c r="WOX54" s="467"/>
      <c r="WOY54" s="467"/>
      <c r="WOZ54" s="467"/>
      <c r="WPA54" s="467"/>
      <c r="WPB54" s="467"/>
      <c r="WPC54" s="467"/>
      <c r="WPD54" s="467"/>
      <c r="WPE54" s="467"/>
      <c r="WPF54" s="467"/>
      <c r="WPG54" s="467"/>
      <c r="WPH54" s="467"/>
      <c r="WPI54" s="467"/>
      <c r="WPJ54" s="467"/>
      <c r="WPK54" s="467"/>
      <c r="WPL54" s="467"/>
      <c r="WPM54" s="467"/>
      <c r="WPN54" s="467"/>
      <c r="WPO54" s="467"/>
      <c r="WPP54" s="467"/>
      <c r="WPQ54" s="467"/>
      <c r="WPR54" s="467"/>
      <c r="WPS54" s="467"/>
      <c r="WPT54" s="467"/>
      <c r="WPU54" s="467"/>
      <c r="WPV54" s="467"/>
      <c r="WPW54" s="467"/>
      <c r="WPX54" s="467"/>
      <c r="WPY54" s="467"/>
      <c r="WPZ54" s="467"/>
      <c r="WQA54" s="467"/>
      <c r="WQB54" s="467"/>
      <c r="WQC54" s="467"/>
      <c r="WQD54" s="467"/>
      <c r="WQE54" s="467"/>
      <c r="WQF54" s="467"/>
      <c r="WQG54" s="467"/>
      <c r="WQH54" s="467"/>
      <c r="WQI54" s="467"/>
      <c r="WQJ54" s="467"/>
      <c r="WQK54" s="467"/>
      <c r="WQL54" s="467"/>
      <c r="WQM54" s="467"/>
      <c r="WQN54" s="467"/>
      <c r="WQO54" s="467"/>
      <c r="WQP54" s="467"/>
      <c r="WQQ54" s="467"/>
      <c r="WQR54" s="467"/>
      <c r="WQS54" s="467"/>
      <c r="WQT54" s="467"/>
      <c r="WQU54" s="467"/>
      <c r="WQV54" s="467"/>
      <c r="WQW54" s="467"/>
      <c r="WQX54" s="467"/>
      <c r="WQY54" s="467"/>
      <c r="WQZ54" s="467"/>
      <c r="WRA54" s="467"/>
      <c r="WRB54" s="467"/>
      <c r="WRC54" s="467"/>
      <c r="WRD54" s="467"/>
      <c r="WRE54" s="467"/>
      <c r="WRF54" s="467"/>
      <c r="WRG54" s="467"/>
      <c r="WRH54" s="467"/>
      <c r="WRI54" s="467"/>
      <c r="WRJ54" s="467"/>
      <c r="WRK54" s="467"/>
      <c r="WRL54" s="467"/>
      <c r="WRM54" s="467"/>
      <c r="WRN54" s="467"/>
      <c r="WRO54" s="467"/>
      <c r="WRP54" s="467"/>
      <c r="WRQ54" s="467"/>
      <c r="WRR54" s="467"/>
      <c r="WRS54" s="467"/>
      <c r="WRT54" s="467"/>
      <c r="WRU54" s="467"/>
      <c r="WRV54" s="467"/>
      <c r="WRW54" s="467"/>
      <c r="WRX54" s="467"/>
      <c r="WRY54" s="467"/>
      <c r="WRZ54" s="467"/>
      <c r="WSA54" s="467"/>
      <c r="WSB54" s="467"/>
      <c r="WSC54" s="467"/>
      <c r="WSD54" s="467"/>
      <c r="WSE54" s="467"/>
      <c r="WSF54" s="467"/>
      <c r="WSG54" s="467"/>
      <c r="WSH54" s="467"/>
      <c r="WSI54" s="467"/>
      <c r="WSJ54" s="467"/>
      <c r="WSK54" s="467"/>
      <c r="WSL54" s="467"/>
      <c r="WSM54" s="467"/>
      <c r="WSN54" s="467"/>
      <c r="WSO54" s="467"/>
      <c r="WSP54" s="467"/>
      <c r="WSQ54" s="467"/>
      <c r="WSR54" s="467"/>
      <c r="WSS54" s="467"/>
      <c r="WST54" s="467"/>
      <c r="WSU54" s="467"/>
      <c r="WSV54" s="467"/>
      <c r="WSW54" s="467"/>
      <c r="WSX54" s="467"/>
      <c r="WSY54" s="467"/>
      <c r="WSZ54" s="467"/>
      <c r="WTA54" s="467"/>
      <c r="WTB54" s="467"/>
      <c r="WTC54" s="467"/>
      <c r="WTD54" s="467"/>
      <c r="WTE54" s="467"/>
      <c r="WTF54" s="467"/>
      <c r="WTG54" s="467"/>
      <c r="WTH54" s="467"/>
      <c r="WTI54" s="467"/>
      <c r="WTJ54" s="467"/>
      <c r="WTK54" s="467"/>
      <c r="WTL54" s="467"/>
      <c r="WTM54" s="467"/>
      <c r="WTN54" s="467"/>
      <c r="WTO54" s="467"/>
      <c r="WTP54" s="467"/>
      <c r="WTQ54" s="467"/>
      <c r="WTR54" s="467"/>
      <c r="WTS54" s="467"/>
      <c r="WTT54" s="467"/>
      <c r="WTU54" s="467"/>
      <c r="WTV54" s="467"/>
      <c r="WTW54" s="467"/>
      <c r="WTX54" s="467"/>
      <c r="WTY54" s="467"/>
      <c r="WTZ54" s="467"/>
      <c r="WUA54" s="467"/>
      <c r="WUB54" s="467"/>
      <c r="WUC54" s="467"/>
      <c r="WUD54" s="467"/>
      <c r="WUE54" s="467"/>
      <c r="WUF54" s="467"/>
      <c r="WUG54" s="467"/>
      <c r="WUH54" s="467"/>
      <c r="WUI54" s="467"/>
      <c r="WUJ54" s="467"/>
      <c r="WUK54" s="467"/>
      <c r="WUL54" s="467"/>
      <c r="WUM54" s="467"/>
      <c r="WUN54" s="467"/>
      <c r="WUO54" s="467"/>
      <c r="WUP54" s="467"/>
      <c r="WUQ54" s="467"/>
      <c r="WUR54" s="467"/>
      <c r="WUS54" s="467"/>
      <c r="WUT54" s="467"/>
      <c r="WUU54" s="467"/>
      <c r="WUV54" s="467"/>
      <c r="WUW54" s="467"/>
      <c r="WUX54" s="467"/>
      <c r="WUY54" s="467"/>
      <c r="WUZ54" s="467"/>
      <c r="WVA54" s="467"/>
      <c r="WVB54" s="467"/>
      <c r="WVC54" s="467"/>
      <c r="WVD54" s="467"/>
      <c r="WVE54" s="467"/>
      <c r="WVF54" s="467"/>
      <c r="WVG54" s="467"/>
      <c r="WVH54" s="467"/>
      <c r="WVI54" s="467"/>
      <c r="WVJ54" s="467"/>
      <c r="WVK54" s="467"/>
      <c r="WVL54" s="467"/>
      <c r="WVM54" s="467"/>
      <c r="WVN54" s="467"/>
      <c r="WVO54" s="467"/>
      <c r="WVP54" s="467"/>
      <c r="WVQ54" s="467"/>
      <c r="WVR54" s="467"/>
      <c r="WVS54" s="467"/>
      <c r="WVT54" s="467"/>
      <c r="WVU54" s="467"/>
      <c r="WVV54" s="467"/>
      <c r="WVW54" s="467"/>
      <c r="WVX54" s="467"/>
      <c r="WVY54" s="467"/>
      <c r="WVZ54" s="467"/>
      <c r="WWA54" s="467"/>
      <c r="WWB54" s="467"/>
      <c r="WWC54" s="467"/>
      <c r="WWD54" s="467"/>
      <c r="WWE54" s="467"/>
      <c r="WWF54" s="467"/>
      <c r="WWG54" s="467"/>
      <c r="WWH54" s="467"/>
      <c r="WWI54" s="467"/>
      <c r="WWJ54" s="467"/>
      <c r="WWK54" s="467"/>
      <c r="WWL54" s="467"/>
      <c r="WWM54" s="467"/>
      <c r="WWN54" s="467"/>
      <c r="WWO54" s="467"/>
      <c r="WWP54" s="467"/>
      <c r="WWQ54" s="467"/>
      <c r="WWR54" s="467"/>
      <c r="WWS54" s="467"/>
      <c r="WWT54" s="467"/>
      <c r="WWU54" s="467"/>
      <c r="WWV54" s="467"/>
      <c r="WWW54" s="467"/>
      <c r="WWX54" s="467"/>
      <c r="WWY54" s="467"/>
      <c r="WWZ54" s="467"/>
      <c r="WXA54" s="467"/>
      <c r="WXB54" s="467"/>
      <c r="WXC54" s="467"/>
      <c r="WXD54" s="467"/>
      <c r="WXE54" s="467"/>
      <c r="WXF54" s="467"/>
      <c r="WXG54" s="467"/>
      <c r="WXH54" s="467"/>
      <c r="WXI54" s="467"/>
      <c r="WXJ54" s="467"/>
      <c r="WXK54" s="467"/>
      <c r="WXL54" s="467"/>
      <c r="WXM54" s="467"/>
      <c r="WXN54" s="467"/>
      <c r="WXO54" s="467"/>
      <c r="WXP54" s="467"/>
      <c r="WXQ54" s="467"/>
      <c r="WXR54" s="467"/>
      <c r="WXS54" s="467"/>
      <c r="WXT54" s="467"/>
      <c r="WXU54" s="467"/>
      <c r="WXV54" s="467"/>
      <c r="WXW54" s="467"/>
      <c r="WXX54" s="467"/>
      <c r="WXY54" s="467"/>
      <c r="WXZ54" s="467"/>
      <c r="WYA54" s="467"/>
      <c r="WYB54" s="467"/>
      <c r="WYC54" s="467"/>
      <c r="WYD54" s="467"/>
      <c r="WYE54" s="467"/>
      <c r="WYF54" s="467"/>
      <c r="WYG54" s="467"/>
      <c r="WYH54" s="467"/>
      <c r="WYI54" s="467"/>
      <c r="WYJ54" s="467"/>
      <c r="WYK54" s="467"/>
      <c r="WYL54" s="467"/>
      <c r="WYM54" s="467"/>
      <c r="WYN54" s="467"/>
      <c r="WYO54" s="467"/>
      <c r="WYP54" s="467"/>
      <c r="WYQ54" s="467"/>
      <c r="WYR54" s="467"/>
      <c r="WYS54" s="467"/>
      <c r="WYT54" s="467"/>
      <c r="WYU54" s="467"/>
      <c r="WYV54" s="467"/>
      <c r="WYW54" s="467"/>
      <c r="WYX54" s="467"/>
      <c r="WYY54" s="467"/>
      <c r="WYZ54" s="467"/>
      <c r="WZA54" s="467"/>
      <c r="WZB54" s="467"/>
      <c r="WZC54" s="467"/>
      <c r="WZD54" s="467"/>
      <c r="WZE54" s="467"/>
      <c r="WZF54" s="467"/>
      <c r="WZG54" s="467"/>
      <c r="WZH54" s="467"/>
      <c r="WZI54" s="467"/>
      <c r="WZJ54" s="467"/>
      <c r="WZK54" s="467"/>
      <c r="WZL54" s="467"/>
      <c r="WZM54" s="467"/>
      <c r="WZN54" s="467"/>
      <c r="WZO54" s="467"/>
      <c r="WZP54" s="467"/>
      <c r="WZQ54" s="467"/>
      <c r="WZR54" s="467"/>
      <c r="WZS54" s="467"/>
      <c r="WZT54" s="467"/>
      <c r="WZU54" s="467"/>
      <c r="WZV54" s="467"/>
      <c r="WZW54" s="467"/>
      <c r="WZX54" s="467"/>
      <c r="WZY54" s="467"/>
      <c r="WZZ54" s="467"/>
      <c r="XAA54" s="467"/>
      <c r="XAB54" s="467"/>
      <c r="XAC54" s="467"/>
      <c r="XAD54" s="467"/>
      <c r="XAE54" s="467"/>
      <c r="XAF54" s="467"/>
      <c r="XAG54" s="467"/>
      <c r="XAH54" s="467"/>
      <c r="XAI54" s="467"/>
      <c r="XAJ54" s="467"/>
      <c r="XAK54" s="467"/>
      <c r="XAL54" s="467"/>
      <c r="XAM54" s="467"/>
      <c r="XAN54" s="467"/>
      <c r="XAO54" s="467"/>
      <c r="XAP54" s="467"/>
      <c r="XAQ54" s="467"/>
      <c r="XAR54" s="467"/>
      <c r="XAS54" s="467"/>
      <c r="XAT54" s="467"/>
      <c r="XAU54" s="467"/>
      <c r="XAV54" s="467"/>
      <c r="XAW54" s="467"/>
      <c r="XAX54" s="467"/>
      <c r="XAY54" s="467"/>
      <c r="XAZ54" s="467"/>
      <c r="XBA54" s="467"/>
      <c r="XBB54" s="467"/>
      <c r="XBC54" s="467"/>
      <c r="XBD54" s="467"/>
      <c r="XBE54" s="467"/>
      <c r="XBF54" s="467"/>
      <c r="XBG54" s="467"/>
      <c r="XBH54" s="467"/>
      <c r="XBI54" s="467"/>
      <c r="XBJ54" s="467"/>
      <c r="XBK54" s="467"/>
      <c r="XBL54" s="467"/>
      <c r="XBM54" s="467"/>
      <c r="XBN54" s="467"/>
      <c r="XBO54" s="467"/>
      <c r="XBP54" s="467"/>
      <c r="XBQ54" s="467"/>
      <c r="XBR54" s="467"/>
      <c r="XBS54" s="467"/>
      <c r="XBT54" s="467"/>
      <c r="XBU54" s="467"/>
      <c r="XBV54" s="467"/>
      <c r="XBW54" s="467"/>
      <c r="XBX54" s="467"/>
      <c r="XBY54" s="467"/>
      <c r="XBZ54" s="467"/>
      <c r="XCA54" s="467"/>
      <c r="XCB54" s="467"/>
      <c r="XCC54" s="467"/>
      <c r="XCD54" s="467"/>
      <c r="XCE54" s="467"/>
      <c r="XCF54" s="467"/>
      <c r="XCG54" s="467"/>
      <c r="XCH54" s="467"/>
      <c r="XCI54" s="467"/>
      <c r="XCJ54" s="467"/>
      <c r="XCK54" s="467"/>
      <c r="XCL54" s="467"/>
      <c r="XCM54" s="467"/>
      <c r="XCN54" s="467"/>
      <c r="XCO54" s="467"/>
      <c r="XCP54" s="467"/>
      <c r="XCQ54" s="467"/>
      <c r="XCR54" s="467"/>
      <c r="XCS54" s="467"/>
      <c r="XCT54" s="467"/>
      <c r="XCU54" s="467"/>
      <c r="XCV54" s="467"/>
      <c r="XCW54" s="467"/>
      <c r="XCX54" s="467"/>
      <c r="XCY54" s="467"/>
      <c r="XCZ54" s="467"/>
      <c r="XDA54" s="467"/>
      <c r="XDB54" s="467"/>
      <c r="XDC54" s="467"/>
      <c r="XDD54" s="467"/>
      <c r="XDE54" s="467"/>
      <c r="XDF54" s="467"/>
      <c r="XDG54" s="467"/>
      <c r="XDH54" s="467"/>
      <c r="XDI54" s="467"/>
      <c r="XDJ54" s="467"/>
      <c r="XDK54" s="467"/>
      <c r="XDL54" s="467"/>
      <c r="XDM54" s="467"/>
      <c r="XDN54" s="467"/>
      <c r="XDO54" s="467"/>
      <c r="XDP54" s="467"/>
      <c r="XDQ54" s="467"/>
      <c r="XDR54" s="467"/>
      <c r="XDS54" s="467"/>
      <c r="XDT54" s="467"/>
      <c r="XDU54" s="467"/>
      <c r="XDV54" s="467"/>
      <c r="XDW54" s="467"/>
      <c r="XDX54" s="467"/>
      <c r="XDY54" s="467"/>
      <c r="XDZ54" s="467"/>
      <c r="XEA54" s="467"/>
      <c r="XEB54" s="467"/>
      <c r="XEC54" s="467"/>
      <c r="XED54" s="467"/>
      <c r="XEE54" s="467"/>
      <c r="XEF54" s="467"/>
      <c r="XEG54" s="467"/>
      <c r="XEH54" s="467"/>
      <c r="XEI54" s="467"/>
      <c r="XEJ54" s="467"/>
      <c r="XEK54" s="467"/>
      <c r="XEL54" s="467"/>
      <c r="XEM54" s="467"/>
      <c r="XEN54" s="467"/>
      <c r="XEO54" s="467"/>
      <c r="XEP54" s="467"/>
      <c r="XEQ54" s="467"/>
      <c r="XER54" s="467"/>
      <c r="XES54" s="467"/>
      <c r="XET54" s="467"/>
      <c r="XEU54" s="467"/>
      <c r="XEV54" s="467"/>
      <c r="XEW54" s="467"/>
      <c r="XEX54" s="467"/>
      <c r="XEY54" s="467"/>
      <c r="XEZ54" s="467"/>
      <c r="XFA54" s="467"/>
      <c r="XFB54" s="467"/>
    </row>
    <row r="55" spans="1:16382" s="364" customFormat="1" ht="13" customHeight="1">
      <c r="A55" s="412">
        <f>IF(details!A55="","",details!A55)</f>
        <v>47</v>
      </c>
      <c r="B55" s="394" t="str">
        <f>IF(details!B55="","",details!B55)</f>
        <v>GEN</v>
      </c>
      <c r="C55" s="394" t="str">
        <f>IF(details!C55="","",details!C55)</f>
        <v>G</v>
      </c>
      <c r="D55" s="394">
        <f>IF(details!D55="","",details!D55)</f>
        <v>10325</v>
      </c>
      <c r="E55" s="401">
        <f>IF(details!E55="","",details!E55)</f>
        <v>11447</v>
      </c>
      <c r="F55" s="72">
        <f>IF(details!F55="","",details!F55)</f>
        <v>35235</v>
      </c>
      <c r="G55" s="89" t="str">
        <f>IF(details!G55="","",details!G55)</f>
        <v>A 047</v>
      </c>
      <c r="H55" s="89" t="str">
        <f>IF(details!H55="","",details!H55)</f>
        <v>B 047</v>
      </c>
      <c r="I55" s="89" t="str">
        <f>IF(details!I55="","",details!I55)</f>
        <v>C 047</v>
      </c>
      <c r="J55" s="394">
        <f>IF(details!J55="","",details!J55)</f>
        <v>6</v>
      </c>
      <c r="K55" s="394">
        <f>IF(details!K55="","",details!K55)</f>
        <v>6</v>
      </c>
      <c r="L55" s="394">
        <f>IF(details!L55="","",details!L55)</f>
        <v>4</v>
      </c>
      <c r="M55" s="205">
        <f t="shared" si="171"/>
        <v>16</v>
      </c>
      <c r="N55" s="394">
        <f>IF(details!M55="","",details!M55)</f>
        <v>35</v>
      </c>
      <c r="O55" s="205">
        <f t="shared" si="172"/>
        <v>51</v>
      </c>
      <c r="P55" s="394">
        <f>IF(details!N55="","",details!N55)</f>
        <v>63</v>
      </c>
      <c r="Q55" s="392">
        <f t="shared" si="173"/>
        <v>114</v>
      </c>
      <c r="R55" s="409">
        <f t="shared" si="282"/>
        <v>0</v>
      </c>
      <c r="S55" s="66">
        <f t="shared" si="39"/>
        <v>200</v>
      </c>
      <c r="T55" s="409" t="str">
        <f t="shared" si="311"/>
        <v/>
      </c>
      <c r="U55" s="409" t="str">
        <f t="shared" si="40"/>
        <v>P</v>
      </c>
      <c r="V55" s="409" t="str">
        <f t="shared" si="312"/>
        <v>II</v>
      </c>
      <c r="W55" s="394">
        <f>IF(details!O55="","",details!O55)</f>
        <v>3</v>
      </c>
      <c r="X55" s="394">
        <f>IF(details!P55="","",details!P55)</f>
        <v>5</v>
      </c>
      <c r="Y55" s="394">
        <f>IF(details!Q55="","",details!Q55)</f>
        <v>7</v>
      </c>
      <c r="Z55" s="205">
        <f t="shared" si="174"/>
        <v>15</v>
      </c>
      <c r="AA55" s="394">
        <f>IF(details!R55="","",details!R55)</f>
        <v>33</v>
      </c>
      <c r="AB55" s="205">
        <f t="shared" si="175"/>
        <v>48</v>
      </c>
      <c r="AC55" s="394">
        <f>IF(details!S55="","",details!S55)</f>
        <v>46</v>
      </c>
      <c r="AD55" s="392">
        <f t="shared" si="176"/>
        <v>94</v>
      </c>
      <c r="AE55" s="409">
        <f t="shared" si="281"/>
        <v>0</v>
      </c>
      <c r="AF55" s="66">
        <f t="shared" si="45"/>
        <v>200</v>
      </c>
      <c r="AG55" s="409" t="str">
        <f t="shared" si="313"/>
        <v/>
      </c>
      <c r="AH55" s="409" t="str">
        <f>IF(OR($E55="NSO",$E55="",AC55=""),"",IF(OR(AG55="AB",AC55="ab"),"AB",IF(AC55="ML","RE",IF(AND(AD55&gt;=36%*AF55,AC55&gt;=20),"P",IF(AND(AD55&gt;=34%*AF55,#REF!=0,AC55&gt;=20),"G2",IF(AND(AD55&gt;=31%*AF55,#REF!=0,AC55&gt;=20),"G1",IF(AD55&gt;=25%*AF55,"S","F")))))))</f>
        <v>P</v>
      </c>
      <c r="AI55" s="409" t="str">
        <f t="shared" si="314"/>
        <v>III</v>
      </c>
      <c r="AJ55" s="394" t="str">
        <f>IF(details!T55="","",details!T55)</f>
        <v>a</v>
      </c>
      <c r="AK55" s="89" t="str">
        <f t="shared" si="177"/>
        <v>PHYSICS</v>
      </c>
      <c r="AL55" s="394">
        <f>IF(details!U55="","",details!U55)</f>
        <v>4</v>
      </c>
      <c r="AM55" s="394">
        <f>IF(details!V55="","",details!V55)</f>
        <v>6</v>
      </c>
      <c r="AN55" s="394">
        <f>IF(details!W55="","",details!W55)</f>
        <v>10</v>
      </c>
      <c r="AO55" s="205">
        <f t="shared" si="178"/>
        <v>20</v>
      </c>
      <c r="AP55" s="394">
        <f>IF(details!X55="","",details!X55)</f>
        <v>15</v>
      </c>
      <c r="AQ55" s="394">
        <f>IF(details!Y55="","",details!Y55)</f>
        <v>12</v>
      </c>
      <c r="AR55" s="205">
        <f t="shared" si="179"/>
        <v>27</v>
      </c>
      <c r="AS55" s="205">
        <f t="shared" si="180"/>
        <v>35</v>
      </c>
      <c r="AT55" s="205">
        <f t="shared" si="181"/>
        <v>47</v>
      </c>
      <c r="AU55" s="394">
        <f>IF(details!Z55="","",details!Z55)</f>
        <v>23</v>
      </c>
      <c r="AV55" s="394">
        <f>IF(details!AA55="","",details!AA55)</f>
        <v>18</v>
      </c>
      <c r="AW55" s="205">
        <f t="shared" si="182"/>
        <v>41</v>
      </c>
      <c r="AX55" s="205">
        <f t="shared" si="183"/>
        <v>58</v>
      </c>
      <c r="AY55" s="205">
        <f t="shared" si="184"/>
        <v>30</v>
      </c>
      <c r="AZ55" s="401">
        <f t="shared" si="185"/>
        <v>88</v>
      </c>
      <c r="BA55" s="332">
        <f t="shared" si="186"/>
        <v>0</v>
      </c>
      <c r="BB55" s="409">
        <f t="shared" si="187"/>
        <v>0</v>
      </c>
      <c r="BC55" s="66">
        <f t="shared" si="188"/>
        <v>70</v>
      </c>
      <c r="BD55" s="66">
        <f t="shared" si="189"/>
        <v>30</v>
      </c>
      <c r="BE55" s="66">
        <f t="shared" si="190"/>
        <v>150</v>
      </c>
      <c r="BF55" s="66">
        <f t="shared" si="93"/>
        <v>50</v>
      </c>
      <c r="BG55" s="332">
        <f t="shared" si="94"/>
        <v>200</v>
      </c>
      <c r="BH55" s="409" t="str">
        <f t="shared" si="95"/>
        <v/>
      </c>
      <c r="BI55" s="66" t="str">
        <f t="shared" si="96"/>
        <v>P</v>
      </c>
      <c r="BJ55" s="66" t="str">
        <f t="shared" si="97"/>
        <v>P</v>
      </c>
      <c r="BK55" s="409" t="str">
        <f t="shared" si="98"/>
        <v>III</v>
      </c>
      <c r="BL55" s="394" t="str">
        <f>IF(details!AB55="","",details!AB55)</f>
        <v>A</v>
      </c>
      <c r="BM55" s="89" t="str">
        <f t="shared" si="191"/>
        <v>CHEMISTRY</v>
      </c>
      <c r="BN55" s="394">
        <f>IF(details!AC55="","",details!AC55)</f>
        <v>5</v>
      </c>
      <c r="BO55" s="394">
        <f>IF(details!AD55="","",details!AD55)</f>
        <v>9</v>
      </c>
      <c r="BP55" s="394">
        <f>IF(details!AE55="","",details!AE55)</f>
        <v>10</v>
      </c>
      <c r="BQ55" s="205">
        <f t="shared" si="192"/>
        <v>24</v>
      </c>
      <c r="BR55" s="394">
        <f>IF(details!AF55="","",details!AF55)</f>
        <v>10</v>
      </c>
      <c r="BS55" s="394">
        <f>IF(details!AG55="","",details!AG55)</f>
        <v>18</v>
      </c>
      <c r="BT55" s="205">
        <f t="shared" si="193"/>
        <v>28</v>
      </c>
      <c r="BU55" s="205">
        <f t="shared" si="194"/>
        <v>34</v>
      </c>
      <c r="BV55" s="205">
        <f t="shared" si="195"/>
        <v>52</v>
      </c>
      <c r="BW55" s="394">
        <f>IF(details!AH55="","",details!AH55)</f>
        <v>20</v>
      </c>
      <c r="BX55" s="394">
        <f>IF(details!AI55="","",details!AI55)</f>
        <v>25</v>
      </c>
      <c r="BY55" s="205">
        <f t="shared" si="196"/>
        <v>45</v>
      </c>
      <c r="BZ55" s="205">
        <f t="shared" si="197"/>
        <v>54</v>
      </c>
      <c r="CA55" s="205">
        <f t="shared" si="198"/>
        <v>43</v>
      </c>
      <c r="CB55" s="401">
        <f t="shared" si="199"/>
        <v>97</v>
      </c>
      <c r="CC55" s="332">
        <f t="shared" si="56"/>
        <v>0</v>
      </c>
      <c r="CD55" s="409">
        <f t="shared" si="57"/>
        <v>0</v>
      </c>
      <c r="CE55" s="66">
        <f t="shared" si="58"/>
        <v>70</v>
      </c>
      <c r="CF55" s="66">
        <f t="shared" si="200"/>
        <v>30</v>
      </c>
      <c r="CG55" s="66">
        <f t="shared" si="201"/>
        <v>150</v>
      </c>
      <c r="CH55" s="66">
        <f t="shared" si="61"/>
        <v>50</v>
      </c>
      <c r="CI55" s="332">
        <f t="shared" si="62"/>
        <v>200</v>
      </c>
      <c r="CJ55" s="409" t="str">
        <f t="shared" si="63"/>
        <v/>
      </c>
      <c r="CK55" s="66" t="str">
        <f t="shared" si="64"/>
        <v>P</v>
      </c>
      <c r="CL55" s="66" t="str">
        <f t="shared" si="65"/>
        <v>P</v>
      </c>
      <c r="CM55" s="409" t="str">
        <f t="shared" si="66"/>
        <v>II</v>
      </c>
      <c r="CN55" s="394" t="str">
        <f>IF(details!AJ55="","",details!AJ55)</f>
        <v>a</v>
      </c>
      <c r="CO55" s="89" t="str">
        <f t="shared" si="202"/>
        <v>BIOLOGY</v>
      </c>
      <c r="CP55" s="394">
        <f>IF(details!AK55="","",details!AK55)</f>
        <v>6</v>
      </c>
      <c r="CQ55" s="394">
        <f>IF(details!AL55="","",details!AL55)</f>
        <v>7</v>
      </c>
      <c r="CR55" s="394">
        <f>IF(details!AM55="","",details!AM55)</f>
        <v>10</v>
      </c>
      <c r="CS55" s="205">
        <f t="shared" si="203"/>
        <v>23</v>
      </c>
      <c r="CT55" s="394">
        <f>IF(details!AN55="","",details!AN55)</f>
        <v>1</v>
      </c>
      <c r="CU55" s="394">
        <f>IF(details!AO55="","",details!AO55)</f>
        <v>17</v>
      </c>
      <c r="CV55" s="205">
        <f t="shared" si="204"/>
        <v>18</v>
      </c>
      <c r="CW55" s="205">
        <f t="shared" si="205"/>
        <v>24</v>
      </c>
      <c r="CX55" s="205">
        <f t="shared" si="206"/>
        <v>41</v>
      </c>
      <c r="CY55" s="394">
        <f>IF(details!AP55="","",details!AP55)</f>
        <v>23</v>
      </c>
      <c r="CZ55" s="394">
        <f>IF(details!AQ55="","",details!AQ55)</f>
        <v>27</v>
      </c>
      <c r="DA55" s="205">
        <f t="shared" si="207"/>
        <v>50</v>
      </c>
      <c r="DB55" s="205">
        <f t="shared" si="208"/>
        <v>47</v>
      </c>
      <c r="DC55" s="205">
        <f t="shared" si="209"/>
        <v>44</v>
      </c>
      <c r="DD55" s="401">
        <f t="shared" si="210"/>
        <v>91</v>
      </c>
      <c r="DE55" s="332">
        <f t="shared" si="75"/>
        <v>0</v>
      </c>
      <c r="DF55" s="409">
        <f t="shared" si="76"/>
        <v>0</v>
      </c>
      <c r="DG55" s="66">
        <f t="shared" si="77"/>
        <v>70</v>
      </c>
      <c r="DH55" s="66">
        <f t="shared" si="211"/>
        <v>30</v>
      </c>
      <c r="DI55" s="66">
        <f t="shared" si="79"/>
        <v>150</v>
      </c>
      <c r="DJ55" s="66">
        <f t="shared" si="80"/>
        <v>50</v>
      </c>
      <c r="DK55" s="332">
        <f t="shared" si="81"/>
        <v>200</v>
      </c>
      <c r="DL55" s="409" t="str">
        <f t="shared" si="82"/>
        <v/>
      </c>
      <c r="DM55" s="66" t="str">
        <f t="shared" si="83"/>
        <v>G1</v>
      </c>
      <c r="DN55" s="66" t="str">
        <f t="shared" si="84"/>
        <v>P</v>
      </c>
      <c r="DO55" s="409" t="str">
        <f t="shared" si="85"/>
        <v>G1</v>
      </c>
      <c r="DP55" s="66">
        <f t="shared" si="86"/>
        <v>0</v>
      </c>
      <c r="DQ55" s="394">
        <f>IF(details!AR55="","",details!AR55)</f>
        <v>9</v>
      </c>
      <c r="DR55" s="394">
        <f>IF(details!AS55="","",details!AS55)</f>
        <v>9</v>
      </c>
      <c r="DS55" s="394">
        <f>IF(details!AT55="","",details!AT55)</f>
        <v>10</v>
      </c>
      <c r="DT55" s="205">
        <f t="shared" si="212"/>
        <v>28</v>
      </c>
      <c r="DU55" s="394">
        <f>IF(details!AU55="","",details!AU55)</f>
        <v>46</v>
      </c>
      <c r="DV55" s="205">
        <f t="shared" si="213"/>
        <v>74</v>
      </c>
      <c r="DW55" s="394">
        <f>IF(details!AV55="","",details!AV55)</f>
        <v>77</v>
      </c>
      <c r="DX55" s="392">
        <f t="shared" si="214"/>
        <v>151</v>
      </c>
      <c r="DY55" s="409">
        <f t="shared" si="215"/>
        <v>0</v>
      </c>
      <c r="DZ55" s="409">
        <f t="shared" si="216"/>
        <v>0</v>
      </c>
      <c r="EA55" s="66">
        <f t="shared" si="217"/>
        <v>200</v>
      </c>
      <c r="EB55" s="409" t="str">
        <f t="shared" si="218"/>
        <v/>
      </c>
      <c r="EC55" s="409" t="str">
        <f t="shared" si="315"/>
        <v>B</v>
      </c>
      <c r="ED55" s="394">
        <f>IF(details!AW55="","",details!AW55)</f>
        <v>25</v>
      </c>
      <c r="EE55" s="394">
        <f>IF(details!AX55="","",details!AX55)</f>
        <v>26</v>
      </c>
      <c r="EF55" s="394">
        <f>IF(details!AY55="","",details!AY55)</f>
        <v>29</v>
      </c>
      <c r="EG55" s="392">
        <f t="shared" si="219"/>
        <v>80</v>
      </c>
      <c r="EH55" s="409">
        <f t="shared" si="220"/>
        <v>0</v>
      </c>
      <c r="EI55" s="409">
        <f t="shared" si="221"/>
        <v>0</v>
      </c>
      <c r="EJ55" s="66">
        <f t="shared" si="222"/>
        <v>100</v>
      </c>
      <c r="EK55" s="409" t="str">
        <f t="shared" si="223"/>
        <v/>
      </c>
      <c r="EL55" s="409" t="str">
        <f t="shared" si="316"/>
        <v>B</v>
      </c>
      <c r="EM55" s="409" t="str">
        <f t="shared" si="317"/>
        <v>II</v>
      </c>
      <c r="EN55" s="409" t="str">
        <f t="shared" si="318"/>
        <v>III</v>
      </c>
      <c r="EO55" s="409" t="str">
        <f t="shared" si="319"/>
        <v>III</v>
      </c>
      <c r="EP55" s="409" t="str">
        <f t="shared" si="224"/>
        <v>II</v>
      </c>
      <c r="EQ55" s="409" t="str">
        <f t="shared" si="225"/>
        <v>G1</v>
      </c>
      <c r="ER55" s="409">
        <f t="shared" si="226"/>
        <v>0</v>
      </c>
      <c r="ES55" s="409">
        <f t="shared" si="227"/>
        <v>0</v>
      </c>
      <c r="ET55" s="409">
        <f t="shared" si="228"/>
        <v>1</v>
      </c>
      <c r="EU55" s="409">
        <f t="shared" si="229"/>
        <v>0</v>
      </c>
      <c r="EV55" s="409">
        <f t="shared" si="230"/>
        <v>0</v>
      </c>
      <c r="EW55" s="409" t="str">
        <f t="shared" si="231"/>
        <v/>
      </c>
      <c r="EX55" s="74" t="str">
        <f t="shared" si="320"/>
        <v>PASS BY GRACE</v>
      </c>
      <c r="EY55" s="68" t="str">
        <f>IF(details!CF55="","",details!CF55)</f>
        <v/>
      </c>
      <c r="EZ55" s="69" t="str">
        <f>IF(details!CG55="","",details!CG55)</f>
        <v/>
      </c>
      <c r="FA55" s="68" t="str">
        <f>IF(details!CJ55="","",details!CJ55)</f>
        <v/>
      </c>
      <c r="FB55" s="69" t="str">
        <f>IF(details!CK55="","",details!CK55)</f>
        <v/>
      </c>
      <c r="FC55" s="68" t="str">
        <f>IF(details!CN55="","",details!CN55)</f>
        <v/>
      </c>
      <c r="FD55" s="69" t="str">
        <f>IF(details!CO55="","",details!CO55)</f>
        <v/>
      </c>
      <c r="FE55" s="68" t="str">
        <f>IF(details!CR55="","",details!CR55)</f>
        <v/>
      </c>
      <c r="FF55" s="69" t="str">
        <f>IF(details!CS55="","",details!CS55)</f>
        <v/>
      </c>
      <c r="FG55" s="68">
        <f>IF(details!CV55="","",details!CV55)</f>
        <v>44</v>
      </c>
      <c r="FH55" s="69">
        <f>IF(details!CW55="","",details!CW55)</f>
        <v>0</v>
      </c>
      <c r="FI55" s="343">
        <f t="shared" si="250"/>
        <v>0</v>
      </c>
      <c r="FJ55" s="394" t="str">
        <f t="shared" si="321"/>
        <v>II</v>
      </c>
      <c r="FK55" s="394" t="str">
        <f t="shared" si="232"/>
        <v/>
      </c>
      <c r="FL55" s="460" t="str">
        <f t="shared" si="322"/>
        <v/>
      </c>
      <c r="FM55" s="394" t="str">
        <f t="shared" si="323"/>
        <v>III</v>
      </c>
      <c r="FN55" s="77" t="str">
        <f t="shared" si="233"/>
        <v/>
      </c>
      <c r="FO55" s="460" t="str">
        <f t="shared" si="324"/>
        <v/>
      </c>
      <c r="FP55" s="78" t="str">
        <f t="shared" si="325"/>
        <v>III</v>
      </c>
      <c r="FQ55" s="394" t="str">
        <f t="shared" si="326"/>
        <v>III</v>
      </c>
      <c r="FR55" s="394" t="str">
        <f t="shared" si="234"/>
        <v/>
      </c>
      <c r="FS55" s="394" t="str">
        <f t="shared" si="235"/>
        <v/>
      </c>
      <c r="FT55" s="394" t="str">
        <f t="shared" si="236"/>
        <v/>
      </c>
      <c r="FU55" s="364" t="str">
        <f t="shared" si="237"/>
        <v/>
      </c>
      <c r="FV55" s="394" t="str">
        <f t="shared" si="238"/>
        <v/>
      </c>
      <c r="FW55" s="394" t="str">
        <f t="shared" si="239"/>
        <v/>
      </c>
      <c r="FX55" s="394" t="str">
        <f t="shared" si="240"/>
        <v/>
      </c>
      <c r="FY55" s="394" t="str">
        <f t="shared" si="327"/>
        <v/>
      </c>
      <c r="FZ55" s="461" t="str">
        <f t="shared" si="328"/>
        <v/>
      </c>
      <c r="GA55" s="78" t="str">
        <f t="shared" si="329"/>
        <v>II</v>
      </c>
      <c r="GB55" s="394" t="str">
        <f t="shared" si="330"/>
        <v>II</v>
      </c>
      <c r="GC55" s="394" t="str">
        <f t="shared" si="331"/>
        <v/>
      </c>
      <c r="GD55" s="394" t="str">
        <f t="shared" si="332"/>
        <v/>
      </c>
      <c r="GE55" s="394" t="str">
        <f t="shared" si="333"/>
        <v/>
      </c>
      <c r="GF55" s="462" t="str">
        <f t="shared" si="241"/>
        <v/>
      </c>
      <c r="GG55" s="397" t="str">
        <f t="shared" si="242"/>
        <v/>
      </c>
      <c r="GH55" s="394" t="str">
        <f t="shared" si="243"/>
        <v/>
      </c>
      <c r="GI55" s="394" t="str">
        <f t="shared" si="244"/>
        <v/>
      </c>
      <c r="GJ55" s="394" t="str">
        <f t="shared" si="334"/>
        <v/>
      </c>
      <c r="GK55" s="461" t="str">
        <f t="shared" si="335"/>
        <v/>
      </c>
      <c r="GL55" s="78" t="str">
        <f t="shared" si="336"/>
        <v>G</v>
      </c>
      <c r="GM55" s="394" t="str">
        <f t="shared" si="337"/>
        <v>G</v>
      </c>
      <c r="GN55" s="394" t="str">
        <f t="shared" si="338"/>
        <v/>
      </c>
      <c r="GO55" s="394" t="str">
        <f t="shared" si="339"/>
        <v/>
      </c>
      <c r="GP55" s="394" t="str">
        <f t="shared" si="340"/>
        <v/>
      </c>
      <c r="GQ55" s="394" t="str">
        <f t="shared" si="245"/>
        <v/>
      </c>
      <c r="GR55" s="394" t="str">
        <f t="shared" si="246"/>
        <v/>
      </c>
      <c r="GS55" s="394" t="str">
        <f t="shared" si="247"/>
        <v/>
      </c>
      <c r="GT55" s="394" t="str">
        <f t="shared" si="248"/>
        <v/>
      </c>
      <c r="GU55" s="394" t="str">
        <f t="shared" si="341"/>
        <v>,+</v>
      </c>
      <c r="GV55" s="461">
        <f t="shared" si="342"/>
        <v>7</v>
      </c>
      <c r="GW55" s="394" t="str">
        <f t="shared" si="343"/>
        <v>B</v>
      </c>
      <c r="GX55" s="394" t="str">
        <f t="shared" si="344"/>
        <v>B</v>
      </c>
      <c r="GY55" s="394" t="str">
        <f t="shared" si="345"/>
        <v xml:space="preserve">    </v>
      </c>
      <c r="GZ55" s="394" t="str">
        <f t="shared" si="346"/>
        <v xml:space="preserve">    </v>
      </c>
      <c r="HA55" s="394" t="str">
        <f t="shared" si="347"/>
        <v xml:space="preserve">    BIOLOGY</v>
      </c>
      <c r="HB55" s="394" t="str">
        <f t="shared" si="348"/>
        <v xml:space="preserve">        </v>
      </c>
      <c r="HC55" s="394" t="str">
        <f t="shared" si="349"/>
        <v xml:space="preserve">    </v>
      </c>
      <c r="HD55" s="394" t="str">
        <f t="shared" si="350"/>
        <v>PASS BY GRACE</v>
      </c>
      <c r="HE55" s="67">
        <f t="shared" si="351"/>
        <v>484</v>
      </c>
      <c r="HF55" s="73">
        <f t="shared" si="352"/>
        <v>48.4</v>
      </c>
      <c r="HG55" s="394" t="str">
        <f t="shared" si="353"/>
        <v>II</v>
      </c>
      <c r="HH55" s="75">
        <f t="shared" si="354"/>
        <v>48.4</v>
      </c>
      <c r="HI55" s="76">
        <f t="shared" si="249"/>
        <v>39.000000000000149</v>
      </c>
      <c r="HJ55" s="394" t="str">
        <f>IF(OR(HD55="SUPPL.",HD55="RE-EXAM."),'result subject-wise'!AR55,HD55)</f>
        <v>PASS BY GRACE</v>
      </c>
      <c r="HK55" s="463" t="str">
        <f t="shared" si="355"/>
        <v/>
      </c>
      <c r="HL55" s="464">
        <f t="shared" si="356"/>
        <v>48.4</v>
      </c>
      <c r="HM55" s="394" t="str">
        <f t="shared" si="357"/>
        <v>II</v>
      </c>
      <c r="HN55" s="304"/>
      <c r="HP55" s="465" t="str">
        <f>'full report'!V1259</f>
        <v/>
      </c>
      <c r="HQ55" s="466"/>
      <c r="HR55" s="373"/>
      <c r="HS55" s="373"/>
      <c r="HT55" s="373"/>
      <c r="HU55" s="373"/>
      <c r="HV55" s="373"/>
      <c r="HW55" s="373"/>
      <c r="HX55" s="373"/>
      <c r="HY55" s="373"/>
      <c r="HZ55" s="373"/>
      <c r="IA55" s="373"/>
      <c r="IB55" s="373"/>
      <c r="IC55" s="373"/>
      <c r="ID55" s="373"/>
      <c r="IE55" s="373"/>
      <c r="JJ55" s="467"/>
      <c r="JK55" s="467"/>
      <c r="JL55" s="467"/>
      <c r="JM55" s="467"/>
      <c r="JN55" s="467"/>
      <c r="JO55" s="467"/>
      <c r="JP55" s="467"/>
      <c r="JQ55" s="467"/>
      <c r="JR55" s="467"/>
      <c r="JS55" s="467"/>
      <c r="JT55" s="467"/>
      <c r="JU55" s="467"/>
      <c r="JV55" s="467"/>
      <c r="JW55" s="467"/>
      <c r="JX55" s="467"/>
      <c r="JY55" s="467"/>
      <c r="JZ55" s="467"/>
      <c r="KA55" s="467"/>
      <c r="KB55" s="467"/>
      <c r="KC55" s="467"/>
      <c r="KD55" s="467"/>
      <c r="KE55" s="467"/>
      <c r="KF55" s="467"/>
      <c r="KG55" s="467"/>
      <c r="KH55" s="467"/>
      <c r="KI55" s="467"/>
      <c r="KJ55" s="467"/>
      <c r="KK55" s="467"/>
      <c r="KL55" s="467"/>
      <c r="KM55" s="467"/>
      <c r="KN55" s="467"/>
      <c r="KO55" s="467"/>
      <c r="KP55" s="467"/>
      <c r="KQ55" s="467"/>
      <c r="KR55" s="467"/>
      <c r="KS55" s="467"/>
      <c r="KT55" s="467"/>
      <c r="KU55" s="467"/>
      <c r="KV55" s="467"/>
      <c r="KW55" s="467"/>
      <c r="KX55" s="467"/>
      <c r="KY55" s="467"/>
      <c r="KZ55" s="467"/>
      <c r="LA55" s="467"/>
      <c r="LB55" s="467"/>
      <c r="LC55" s="467"/>
      <c r="LD55" s="467"/>
      <c r="LE55" s="467"/>
      <c r="LF55" s="467"/>
      <c r="LG55" s="467"/>
      <c r="LH55" s="467"/>
      <c r="LI55" s="467"/>
      <c r="LJ55" s="467"/>
      <c r="LK55" s="467"/>
      <c r="LL55" s="467"/>
      <c r="LM55" s="467"/>
      <c r="LN55" s="467"/>
      <c r="LO55" s="467"/>
      <c r="LP55" s="467"/>
      <c r="LQ55" s="467"/>
      <c r="LR55" s="467"/>
      <c r="LS55" s="467"/>
      <c r="LT55" s="467"/>
      <c r="LU55" s="467"/>
      <c r="LV55" s="467"/>
      <c r="LW55" s="467"/>
      <c r="LX55" s="467"/>
      <c r="LY55" s="467"/>
      <c r="LZ55" s="467"/>
      <c r="MA55" s="467"/>
      <c r="MB55" s="467"/>
      <c r="MC55" s="467"/>
      <c r="MD55" s="467"/>
      <c r="ME55" s="467"/>
      <c r="MF55" s="467"/>
      <c r="MG55" s="467"/>
      <c r="MH55" s="467"/>
      <c r="MI55" s="467"/>
      <c r="MJ55" s="467"/>
      <c r="MK55" s="467"/>
      <c r="ML55" s="467"/>
      <c r="MM55" s="467"/>
      <c r="MN55" s="467"/>
      <c r="MO55" s="467"/>
      <c r="MP55" s="467"/>
      <c r="MQ55" s="467"/>
      <c r="MR55" s="467"/>
      <c r="MS55" s="467"/>
      <c r="MT55" s="467"/>
      <c r="MU55" s="467"/>
      <c r="MV55" s="467"/>
      <c r="MW55" s="467"/>
      <c r="MX55" s="467"/>
      <c r="MY55" s="467"/>
      <c r="MZ55" s="467"/>
      <c r="NA55" s="467"/>
      <c r="NB55" s="467"/>
      <c r="NC55" s="467"/>
      <c r="ND55" s="467"/>
      <c r="NE55" s="467"/>
      <c r="NF55" s="467"/>
      <c r="NG55" s="467"/>
      <c r="NH55" s="467"/>
      <c r="NI55" s="467"/>
      <c r="NJ55" s="467"/>
      <c r="NK55" s="467"/>
      <c r="NL55" s="467"/>
      <c r="NM55" s="467"/>
      <c r="NN55" s="467"/>
      <c r="NO55" s="467"/>
      <c r="NP55" s="467"/>
      <c r="NQ55" s="467"/>
      <c r="NR55" s="467"/>
      <c r="NS55" s="467"/>
      <c r="NT55" s="467"/>
      <c r="NU55" s="467"/>
      <c r="NV55" s="467"/>
      <c r="NW55" s="467"/>
      <c r="NX55" s="467"/>
      <c r="NY55" s="467"/>
      <c r="NZ55" s="467"/>
      <c r="OA55" s="467"/>
      <c r="OB55" s="467"/>
      <c r="OC55" s="467"/>
      <c r="OD55" s="467"/>
      <c r="OE55" s="467"/>
      <c r="OF55" s="467"/>
      <c r="OG55" s="467"/>
      <c r="OH55" s="467"/>
      <c r="OI55" s="467"/>
      <c r="OJ55" s="467"/>
      <c r="OK55" s="467"/>
      <c r="OL55" s="467"/>
      <c r="OM55" s="467"/>
      <c r="ON55" s="467"/>
      <c r="OO55" s="467"/>
      <c r="OP55" s="467"/>
      <c r="OQ55" s="467"/>
      <c r="OR55" s="467"/>
      <c r="OS55" s="467"/>
      <c r="OT55" s="467"/>
      <c r="OU55" s="467"/>
      <c r="OV55" s="467"/>
      <c r="OW55" s="467"/>
      <c r="OX55" s="467"/>
      <c r="OY55" s="467"/>
      <c r="OZ55" s="467"/>
      <c r="PA55" s="467"/>
      <c r="PB55" s="467"/>
      <c r="PC55" s="467"/>
      <c r="PD55" s="467"/>
      <c r="PE55" s="467"/>
      <c r="PF55" s="467"/>
      <c r="PG55" s="467"/>
      <c r="PH55" s="467"/>
      <c r="PI55" s="467"/>
      <c r="PJ55" s="467"/>
      <c r="PK55" s="467"/>
      <c r="PL55" s="467"/>
      <c r="PM55" s="467"/>
      <c r="PN55" s="467"/>
      <c r="PO55" s="467"/>
      <c r="PP55" s="467"/>
      <c r="PQ55" s="467"/>
      <c r="PR55" s="467"/>
      <c r="PS55" s="467"/>
      <c r="PT55" s="467"/>
      <c r="PU55" s="467"/>
      <c r="PV55" s="467"/>
      <c r="PW55" s="467"/>
      <c r="PX55" s="467"/>
      <c r="PY55" s="467"/>
      <c r="PZ55" s="467"/>
      <c r="QA55" s="467"/>
      <c r="QB55" s="467"/>
      <c r="QC55" s="467"/>
      <c r="QD55" s="467"/>
      <c r="QE55" s="467"/>
      <c r="QF55" s="467"/>
      <c r="QG55" s="467"/>
      <c r="QH55" s="467"/>
      <c r="QI55" s="467"/>
      <c r="QJ55" s="467"/>
      <c r="QK55" s="467"/>
      <c r="QL55" s="467"/>
      <c r="QM55" s="467"/>
      <c r="QN55" s="467"/>
      <c r="QO55" s="467"/>
      <c r="QP55" s="467"/>
      <c r="QQ55" s="467"/>
      <c r="QR55" s="467"/>
      <c r="QS55" s="467"/>
      <c r="QT55" s="467"/>
      <c r="QU55" s="467"/>
      <c r="QV55" s="467"/>
      <c r="QW55" s="467"/>
      <c r="QX55" s="467"/>
      <c r="QY55" s="467"/>
      <c r="QZ55" s="467"/>
      <c r="RA55" s="467"/>
      <c r="RB55" s="467"/>
      <c r="RC55" s="467"/>
      <c r="RD55" s="467"/>
      <c r="RE55" s="467"/>
      <c r="RF55" s="467"/>
      <c r="RG55" s="467"/>
      <c r="RH55" s="467"/>
      <c r="RI55" s="467"/>
      <c r="RJ55" s="467"/>
      <c r="RK55" s="467"/>
      <c r="RL55" s="467"/>
      <c r="RM55" s="467"/>
      <c r="RN55" s="467"/>
      <c r="RO55" s="467"/>
      <c r="RP55" s="467"/>
      <c r="RQ55" s="467"/>
      <c r="RR55" s="467"/>
      <c r="RS55" s="467"/>
      <c r="RT55" s="467"/>
      <c r="RU55" s="467"/>
      <c r="RV55" s="467"/>
      <c r="RW55" s="467"/>
      <c r="RX55" s="467"/>
      <c r="RY55" s="467"/>
      <c r="RZ55" s="467"/>
      <c r="SA55" s="467"/>
      <c r="SB55" s="467"/>
      <c r="SC55" s="467"/>
      <c r="SD55" s="467"/>
      <c r="SE55" s="467"/>
      <c r="SF55" s="467"/>
      <c r="SG55" s="467"/>
      <c r="SH55" s="467"/>
      <c r="SI55" s="467"/>
      <c r="SJ55" s="467"/>
      <c r="SK55" s="467"/>
      <c r="SL55" s="467"/>
      <c r="SM55" s="467"/>
      <c r="SN55" s="467"/>
      <c r="SO55" s="467"/>
      <c r="SP55" s="467"/>
      <c r="SQ55" s="467"/>
      <c r="SR55" s="467"/>
      <c r="SS55" s="467"/>
      <c r="ST55" s="467"/>
      <c r="SU55" s="467"/>
      <c r="SV55" s="467"/>
      <c r="SW55" s="467"/>
      <c r="SX55" s="467"/>
      <c r="SY55" s="467"/>
      <c r="SZ55" s="467"/>
      <c r="TA55" s="467"/>
      <c r="TB55" s="467"/>
      <c r="TC55" s="467"/>
      <c r="TD55" s="467"/>
      <c r="TE55" s="467"/>
      <c r="TF55" s="467"/>
      <c r="TG55" s="467"/>
      <c r="TH55" s="467"/>
      <c r="TI55" s="467"/>
      <c r="TJ55" s="467"/>
      <c r="TK55" s="467"/>
      <c r="TL55" s="467"/>
      <c r="TM55" s="467"/>
      <c r="TN55" s="467"/>
      <c r="TO55" s="467"/>
      <c r="TP55" s="467"/>
      <c r="TQ55" s="467"/>
      <c r="TR55" s="467"/>
      <c r="TS55" s="467"/>
      <c r="TT55" s="467"/>
      <c r="TU55" s="467"/>
      <c r="TV55" s="467"/>
      <c r="TW55" s="467"/>
      <c r="TX55" s="467"/>
      <c r="TY55" s="467"/>
      <c r="TZ55" s="467"/>
      <c r="UA55" s="467"/>
      <c r="UB55" s="467"/>
      <c r="UC55" s="467"/>
      <c r="UD55" s="467"/>
      <c r="UE55" s="467"/>
      <c r="UF55" s="467"/>
      <c r="UG55" s="467"/>
      <c r="UH55" s="467"/>
      <c r="UI55" s="467"/>
      <c r="UJ55" s="467"/>
      <c r="UK55" s="467"/>
      <c r="UL55" s="467"/>
      <c r="UM55" s="467"/>
      <c r="UN55" s="467"/>
      <c r="UO55" s="467"/>
      <c r="UP55" s="467"/>
      <c r="UQ55" s="467"/>
      <c r="UR55" s="467"/>
      <c r="US55" s="467"/>
      <c r="UT55" s="467"/>
      <c r="UU55" s="467"/>
      <c r="UV55" s="467"/>
      <c r="UW55" s="467"/>
      <c r="UX55" s="467"/>
      <c r="UY55" s="467"/>
      <c r="UZ55" s="467"/>
      <c r="VA55" s="467"/>
      <c r="VB55" s="467"/>
      <c r="VC55" s="467"/>
      <c r="VD55" s="467"/>
      <c r="VE55" s="467"/>
      <c r="VF55" s="467"/>
      <c r="VG55" s="467"/>
      <c r="VH55" s="467"/>
      <c r="VI55" s="467"/>
      <c r="VJ55" s="467"/>
      <c r="VK55" s="467"/>
      <c r="VL55" s="467"/>
      <c r="VM55" s="467"/>
      <c r="VN55" s="467"/>
      <c r="VO55" s="467"/>
      <c r="VP55" s="467"/>
      <c r="VQ55" s="467"/>
      <c r="VR55" s="467"/>
      <c r="VS55" s="467"/>
      <c r="VT55" s="467"/>
      <c r="VU55" s="467"/>
      <c r="VV55" s="467"/>
      <c r="VW55" s="467"/>
      <c r="VX55" s="467"/>
      <c r="VY55" s="467"/>
      <c r="VZ55" s="467"/>
      <c r="WA55" s="467"/>
      <c r="WB55" s="467"/>
      <c r="WC55" s="467"/>
      <c r="WD55" s="467"/>
      <c r="WE55" s="467"/>
      <c r="WF55" s="467"/>
      <c r="WG55" s="467"/>
      <c r="WH55" s="467"/>
      <c r="WI55" s="467"/>
      <c r="WJ55" s="467"/>
      <c r="WK55" s="467"/>
      <c r="WL55" s="467"/>
      <c r="WM55" s="467"/>
      <c r="WN55" s="467"/>
      <c r="WO55" s="467"/>
      <c r="WP55" s="467"/>
      <c r="WQ55" s="467"/>
      <c r="WR55" s="467"/>
      <c r="WS55" s="467"/>
      <c r="WT55" s="467"/>
      <c r="WU55" s="467"/>
      <c r="WV55" s="467"/>
      <c r="WW55" s="467"/>
      <c r="WX55" s="467"/>
      <c r="WY55" s="467"/>
      <c r="WZ55" s="467"/>
      <c r="XA55" s="467"/>
      <c r="XB55" s="467"/>
      <c r="XC55" s="467"/>
      <c r="XD55" s="467"/>
      <c r="XE55" s="467"/>
      <c r="XF55" s="467"/>
      <c r="XG55" s="467"/>
      <c r="XH55" s="467"/>
      <c r="XI55" s="467"/>
      <c r="XJ55" s="467"/>
      <c r="XK55" s="467"/>
      <c r="XL55" s="467"/>
      <c r="XM55" s="467"/>
      <c r="XN55" s="467"/>
      <c r="XO55" s="467"/>
      <c r="XP55" s="467"/>
      <c r="XQ55" s="467"/>
      <c r="XR55" s="467"/>
      <c r="XS55" s="467"/>
      <c r="XT55" s="467"/>
      <c r="XU55" s="467"/>
      <c r="XV55" s="467"/>
      <c r="XW55" s="467"/>
      <c r="XX55" s="467"/>
      <c r="XY55" s="467"/>
      <c r="XZ55" s="467"/>
      <c r="YA55" s="467"/>
      <c r="YB55" s="467"/>
      <c r="YC55" s="467"/>
      <c r="YD55" s="467"/>
      <c r="YE55" s="467"/>
      <c r="YF55" s="467"/>
      <c r="YG55" s="467"/>
      <c r="YH55" s="467"/>
      <c r="YI55" s="467"/>
      <c r="YJ55" s="467"/>
      <c r="YK55" s="467"/>
      <c r="YL55" s="467"/>
      <c r="YM55" s="467"/>
      <c r="YN55" s="467"/>
      <c r="YO55" s="467"/>
      <c r="YP55" s="467"/>
      <c r="YQ55" s="467"/>
      <c r="YR55" s="467"/>
      <c r="YS55" s="467"/>
      <c r="YT55" s="467"/>
      <c r="YU55" s="467"/>
      <c r="YV55" s="467"/>
      <c r="YW55" s="467"/>
      <c r="YX55" s="467"/>
      <c r="YY55" s="467"/>
      <c r="YZ55" s="467"/>
      <c r="ZA55" s="467"/>
      <c r="ZB55" s="467"/>
      <c r="ZC55" s="467"/>
      <c r="ZD55" s="467"/>
      <c r="ZE55" s="467"/>
      <c r="ZF55" s="467"/>
      <c r="ZG55" s="467"/>
      <c r="ZH55" s="467"/>
      <c r="ZI55" s="467"/>
      <c r="ZJ55" s="467"/>
      <c r="ZK55" s="467"/>
      <c r="ZL55" s="467"/>
      <c r="ZM55" s="467"/>
      <c r="ZN55" s="467"/>
      <c r="ZO55" s="467"/>
      <c r="ZP55" s="467"/>
      <c r="ZQ55" s="467"/>
      <c r="ZR55" s="467"/>
      <c r="ZS55" s="467"/>
      <c r="ZT55" s="467"/>
      <c r="ZU55" s="467"/>
      <c r="ZV55" s="467"/>
      <c r="ZW55" s="467"/>
      <c r="ZX55" s="467"/>
      <c r="ZY55" s="467"/>
      <c r="ZZ55" s="467"/>
      <c r="AAA55" s="467"/>
      <c r="AAB55" s="467"/>
      <c r="AAC55" s="467"/>
      <c r="AAD55" s="467"/>
      <c r="AAE55" s="467"/>
      <c r="AAF55" s="467"/>
      <c r="AAG55" s="467"/>
      <c r="AAH55" s="467"/>
      <c r="AAI55" s="467"/>
      <c r="AAJ55" s="467"/>
      <c r="AAK55" s="467"/>
      <c r="AAL55" s="467"/>
      <c r="AAM55" s="467"/>
      <c r="AAN55" s="467"/>
      <c r="AAO55" s="467"/>
      <c r="AAP55" s="467"/>
      <c r="AAQ55" s="467"/>
      <c r="AAR55" s="467"/>
      <c r="AAS55" s="467"/>
      <c r="AAT55" s="467"/>
      <c r="AAU55" s="467"/>
      <c r="AAV55" s="467"/>
      <c r="AAW55" s="467"/>
      <c r="AAX55" s="467"/>
      <c r="AAY55" s="467"/>
      <c r="AAZ55" s="467"/>
      <c r="ABA55" s="467"/>
      <c r="ABB55" s="467"/>
      <c r="ABC55" s="467"/>
      <c r="ABD55" s="467"/>
      <c r="ABE55" s="467"/>
      <c r="ABF55" s="467"/>
      <c r="ABG55" s="467"/>
      <c r="ABH55" s="467"/>
      <c r="ABI55" s="467"/>
      <c r="ABJ55" s="467"/>
      <c r="ABK55" s="467"/>
      <c r="ABL55" s="467"/>
      <c r="ABM55" s="467"/>
      <c r="ABN55" s="467"/>
      <c r="ABO55" s="467"/>
      <c r="ABP55" s="467"/>
      <c r="ABQ55" s="467"/>
      <c r="ABR55" s="467"/>
      <c r="ABS55" s="467"/>
      <c r="ABT55" s="467"/>
      <c r="ABU55" s="467"/>
      <c r="ABV55" s="467"/>
      <c r="ABW55" s="467"/>
      <c r="ABX55" s="467"/>
      <c r="ABY55" s="467"/>
      <c r="ABZ55" s="467"/>
      <c r="ACA55" s="467"/>
      <c r="ACB55" s="467"/>
      <c r="ACC55" s="467"/>
      <c r="ACD55" s="467"/>
      <c r="ACE55" s="467"/>
      <c r="ACF55" s="467"/>
      <c r="ACG55" s="467"/>
      <c r="ACH55" s="467"/>
      <c r="ACI55" s="467"/>
      <c r="ACJ55" s="467"/>
      <c r="ACK55" s="467"/>
      <c r="ACL55" s="467"/>
      <c r="ACM55" s="467"/>
      <c r="ACN55" s="467"/>
      <c r="ACO55" s="467"/>
      <c r="ACP55" s="467"/>
      <c r="ACQ55" s="467"/>
      <c r="ACR55" s="467"/>
      <c r="ACS55" s="467"/>
      <c r="ACT55" s="467"/>
      <c r="ACU55" s="467"/>
      <c r="ACV55" s="467"/>
      <c r="ACW55" s="467"/>
      <c r="ACX55" s="467"/>
      <c r="ACY55" s="467"/>
      <c r="ACZ55" s="467"/>
      <c r="ADA55" s="467"/>
      <c r="ADB55" s="467"/>
      <c r="ADC55" s="467"/>
      <c r="ADD55" s="467"/>
      <c r="ADE55" s="467"/>
      <c r="ADF55" s="467"/>
      <c r="ADG55" s="467"/>
      <c r="ADH55" s="467"/>
      <c r="ADI55" s="467"/>
      <c r="ADJ55" s="467"/>
      <c r="ADK55" s="467"/>
      <c r="ADL55" s="467"/>
      <c r="ADM55" s="467"/>
      <c r="ADN55" s="467"/>
      <c r="ADO55" s="467"/>
      <c r="ADP55" s="467"/>
      <c r="ADQ55" s="467"/>
      <c r="ADR55" s="467"/>
      <c r="ADS55" s="467"/>
      <c r="ADT55" s="467"/>
      <c r="ADU55" s="467"/>
      <c r="ADV55" s="467"/>
      <c r="ADW55" s="467"/>
      <c r="ADX55" s="467"/>
      <c r="ADY55" s="467"/>
      <c r="ADZ55" s="467"/>
      <c r="AEA55" s="467"/>
      <c r="AEB55" s="467"/>
      <c r="AEC55" s="467"/>
      <c r="AED55" s="467"/>
      <c r="AEE55" s="467"/>
      <c r="AEF55" s="467"/>
      <c r="AEG55" s="467"/>
      <c r="AEH55" s="467"/>
      <c r="AEI55" s="467"/>
      <c r="AEJ55" s="467"/>
      <c r="AEK55" s="467"/>
      <c r="AEL55" s="467"/>
      <c r="AEM55" s="467"/>
      <c r="AEN55" s="467"/>
      <c r="AEO55" s="467"/>
      <c r="AEP55" s="467"/>
      <c r="AEQ55" s="467"/>
      <c r="AER55" s="467"/>
      <c r="AES55" s="467"/>
      <c r="AET55" s="467"/>
      <c r="AEU55" s="467"/>
      <c r="AEV55" s="467"/>
      <c r="AEW55" s="467"/>
      <c r="AEX55" s="467"/>
      <c r="AEY55" s="467"/>
      <c r="AEZ55" s="467"/>
      <c r="AFA55" s="467"/>
      <c r="AFB55" s="467"/>
      <c r="AFC55" s="467"/>
      <c r="AFD55" s="467"/>
      <c r="AFE55" s="467"/>
      <c r="AFF55" s="467"/>
      <c r="AFG55" s="467"/>
      <c r="AFH55" s="467"/>
      <c r="AFI55" s="467"/>
      <c r="AFJ55" s="467"/>
      <c r="AFK55" s="467"/>
      <c r="AFL55" s="467"/>
      <c r="AFM55" s="467"/>
      <c r="AFN55" s="467"/>
      <c r="AFO55" s="467"/>
      <c r="AFP55" s="467"/>
      <c r="AFQ55" s="467"/>
      <c r="AFR55" s="467"/>
      <c r="AFS55" s="467"/>
      <c r="AFT55" s="467"/>
      <c r="AFU55" s="467"/>
      <c r="AFV55" s="467"/>
      <c r="AFW55" s="467"/>
      <c r="AFX55" s="467"/>
      <c r="AFY55" s="467"/>
      <c r="AFZ55" s="467"/>
      <c r="AGA55" s="467"/>
      <c r="AGB55" s="467"/>
      <c r="AGC55" s="467"/>
      <c r="AGD55" s="467"/>
      <c r="AGE55" s="467"/>
      <c r="AGF55" s="467"/>
      <c r="AGG55" s="467"/>
      <c r="AGH55" s="467"/>
      <c r="AGI55" s="467"/>
      <c r="AGJ55" s="467"/>
      <c r="AGK55" s="467"/>
      <c r="AGL55" s="467"/>
      <c r="AGM55" s="467"/>
      <c r="AGN55" s="467"/>
      <c r="AGO55" s="467"/>
      <c r="AGP55" s="467"/>
      <c r="AGQ55" s="467"/>
      <c r="AGR55" s="467"/>
      <c r="AGS55" s="467"/>
      <c r="AGT55" s="467"/>
      <c r="AGU55" s="467"/>
      <c r="AGV55" s="467"/>
      <c r="AGW55" s="467"/>
      <c r="AGX55" s="467"/>
      <c r="AGY55" s="467"/>
      <c r="AGZ55" s="467"/>
      <c r="AHA55" s="467"/>
      <c r="AHB55" s="467"/>
      <c r="AHC55" s="467"/>
      <c r="AHD55" s="467"/>
      <c r="AHE55" s="467"/>
      <c r="AHF55" s="467"/>
      <c r="AHG55" s="467"/>
      <c r="AHH55" s="467"/>
      <c r="AHI55" s="467"/>
      <c r="AHJ55" s="467"/>
      <c r="AHK55" s="467"/>
      <c r="AHL55" s="467"/>
      <c r="AHM55" s="467"/>
      <c r="AHN55" s="467"/>
      <c r="AHO55" s="467"/>
      <c r="AHP55" s="467"/>
      <c r="AHQ55" s="467"/>
      <c r="AHR55" s="467"/>
      <c r="AHS55" s="467"/>
      <c r="AHT55" s="467"/>
      <c r="AHU55" s="467"/>
      <c r="AHV55" s="467"/>
      <c r="AHW55" s="467"/>
      <c r="AHX55" s="467"/>
      <c r="AHY55" s="467"/>
      <c r="AHZ55" s="467"/>
      <c r="AIA55" s="467"/>
      <c r="AIB55" s="467"/>
      <c r="AIC55" s="467"/>
      <c r="AID55" s="467"/>
      <c r="AIE55" s="467"/>
      <c r="AIF55" s="467"/>
      <c r="AIG55" s="467"/>
      <c r="AIH55" s="467"/>
      <c r="AII55" s="467"/>
      <c r="AIJ55" s="467"/>
      <c r="AIK55" s="467"/>
      <c r="AIL55" s="467"/>
      <c r="AIM55" s="467"/>
      <c r="AIN55" s="467"/>
      <c r="AIO55" s="467"/>
      <c r="AIP55" s="467"/>
      <c r="AIQ55" s="467"/>
      <c r="AIR55" s="467"/>
      <c r="AIS55" s="467"/>
      <c r="AIT55" s="467"/>
      <c r="AIU55" s="467"/>
      <c r="AIV55" s="467"/>
      <c r="AIW55" s="467"/>
      <c r="AIX55" s="467"/>
      <c r="AIY55" s="467"/>
      <c r="AIZ55" s="467"/>
      <c r="AJA55" s="467"/>
      <c r="AJB55" s="467"/>
      <c r="AJC55" s="467"/>
      <c r="AJD55" s="467"/>
      <c r="AJE55" s="467"/>
      <c r="AJF55" s="467"/>
      <c r="AJG55" s="467"/>
      <c r="AJH55" s="467"/>
      <c r="AJI55" s="467"/>
      <c r="AJJ55" s="467"/>
      <c r="AJK55" s="467"/>
      <c r="AJL55" s="467"/>
      <c r="AJM55" s="467"/>
      <c r="AJN55" s="467"/>
      <c r="AJO55" s="467"/>
      <c r="AJP55" s="467"/>
      <c r="AJQ55" s="467"/>
      <c r="AJR55" s="467"/>
      <c r="AJS55" s="467"/>
      <c r="AJT55" s="467"/>
      <c r="AJU55" s="467"/>
      <c r="AJV55" s="467"/>
      <c r="AJW55" s="467"/>
      <c r="AJX55" s="467"/>
      <c r="AJY55" s="467"/>
      <c r="AJZ55" s="467"/>
      <c r="AKA55" s="467"/>
      <c r="AKB55" s="467"/>
      <c r="AKC55" s="467"/>
      <c r="AKD55" s="467"/>
      <c r="AKE55" s="467"/>
      <c r="AKF55" s="467"/>
      <c r="AKG55" s="467"/>
      <c r="AKH55" s="467"/>
      <c r="AKI55" s="467"/>
      <c r="AKJ55" s="467"/>
      <c r="AKK55" s="467"/>
      <c r="AKL55" s="467"/>
      <c r="AKM55" s="467"/>
      <c r="AKN55" s="467"/>
      <c r="AKO55" s="467"/>
      <c r="AKP55" s="467"/>
      <c r="AKQ55" s="467"/>
      <c r="AKR55" s="467"/>
      <c r="AKS55" s="467"/>
      <c r="AKT55" s="467"/>
      <c r="AKU55" s="467"/>
      <c r="AKV55" s="467"/>
      <c r="AKW55" s="467"/>
      <c r="AKX55" s="467"/>
      <c r="AKY55" s="467"/>
      <c r="AKZ55" s="467"/>
      <c r="ALA55" s="467"/>
      <c r="ALB55" s="467"/>
      <c r="ALC55" s="467"/>
      <c r="ALD55" s="467"/>
      <c r="ALE55" s="467"/>
      <c r="ALF55" s="467"/>
      <c r="ALG55" s="467"/>
      <c r="ALH55" s="467"/>
      <c r="ALI55" s="467"/>
      <c r="ALJ55" s="467"/>
      <c r="ALK55" s="467"/>
      <c r="ALL55" s="467"/>
      <c r="ALM55" s="467"/>
      <c r="ALN55" s="467"/>
      <c r="ALO55" s="467"/>
      <c r="ALP55" s="467"/>
      <c r="ALQ55" s="467"/>
      <c r="ALR55" s="467"/>
      <c r="ALS55" s="467"/>
      <c r="ALT55" s="467"/>
      <c r="ALU55" s="467"/>
      <c r="ALV55" s="467"/>
      <c r="ALW55" s="467"/>
      <c r="ALX55" s="467"/>
      <c r="ALY55" s="467"/>
      <c r="ALZ55" s="467"/>
      <c r="AMA55" s="467"/>
      <c r="AMB55" s="467"/>
      <c r="AMC55" s="467"/>
      <c r="AMD55" s="467"/>
      <c r="AME55" s="467"/>
      <c r="AMF55" s="467"/>
      <c r="AMG55" s="467"/>
      <c r="AMH55" s="467"/>
      <c r="AMI55" s="467"/>
      <c r="AMJ55" s="467"/>
      <c r="AMK55" s="467"/>
      <c r="AML55" s="467"/>
      <c r="AMM55" s="467"/>
      <c r="AMN55" s="467"/>
      <c r="AMO55" s="467"/>
      <c r="AMP55" s="467"/>
      <c r="AMQ55" s="467"/>
      <c r="AMR55" s="467"/>
      <c r="AMS55" s="467"/>
      <c r="AMT55" s="467"/>
      <c r="AMU55" s="467"/>
      <c r="AMV55" s="467"/>
      <c r="AMW55" s="467"/>
      <c r="AMX55" s="467"/>
      <c r="AMY55" s="467"/>
      <c r="AMZ55" s="467"/>
      <c r="ANA55" s="467"/>
      <c r="ANB55" s="467"/>
      <c r="ANC55" s="467"/>
      <c r="AND55" s="467"/>
      <c r="ANE55" s="467"/>
      <c r="ANF55" s="467"/>
      <c r="ANG55" s="467"/>
      <c r="ANH55" s="467"/>
      <c r="ANI55" s="467"/>
      <c r="ANJ55" s="467"/>
      <c r="ANK55" s="467"/>
      <c r="ANL55" s="467"/>
      <c r="ANM55" s="467"/>
      <c r="ANN55" s="467"/>
      <c r="ANO55" s="467"/>
      <c r="ANP55" s="467"/>
      <c r="ANQ55" s="467"/>
      <c r="ANR55" s="467"/>
      <c r="ANS55" s="467"/>
      <c r="ANT55" s="467"/>
      <c r="ANU55" s="467"/>
      <c r="ANV55" s="467"/>
      <c r="ANW55" s="467"/>
      <c r="ANX55" s="467"/>
      <c r="ANY55" s="467"/>
      <c r="ANZ55" s="467"/>
      <c r="AOA55" s="467"/>
      <c r="AOB55" s="467"/>
      <c r="AOC55" s="467"/>
      <c r="AOD55" s="467"/>
      <c r="AOE55" s="467"/>
      <c r="AOF55" s="467"/>
      <c r="AOG55" s="467"/>
      <c r="AOH55" s="467"/>
      <c r="AOI55" s="467"/>
      <c r="AOJ55" s="467"/>
      <c r="AOK55" s="467"/>
      <c r="AOL55" s="467"/>
      <c r="AOM55" s="467"/>
      <c r="AON55" s="467"/>
      <c r="AOO55" s="467"/>
      <c r="AOP55" s="467"/>
      <c r="AOQ55" s="467"/>
      <c r="AOR55" s="467"/>
      <c r="AOS55" s="467"/>
      <c r="AOT55" s="467"/>
      <c r="AOU55" s="467"/>
      <c r="AOV55" s="467"/>
      <c r="AOW55" s="467"/>
      <c r="AOX55" s="467"/>
      <c r="AOY55" s="467"/>
      <c r="AOZ55" s="467"/>
      <c r="APA55" s="467"/>
      <c r="APB55" s="467"/>
      <c r="APC55" s="467"/>
      <c r="APD55" s="467"/>
      <c r="APE55" s="467"/>
      <c r="APF55" s="467"/>
      <c r="APG55" s="467"/>
      <c r="APH55" s="467"/>
      <c r="API55" s="467"/>
      <c r="APJ55" s="467"/>
      <c r="APK55" s="467"/>
      <c r="APL55" s="467"/>
      <c r="APM55" s="467"/>
      <c r="APN55" s="467"/>
      <c r="APO55" s="467"/>
      <c r="APP55" s="467"/>
      <c r="APQ55" s="467"/>
      <c r="APR55" s="467"/>
      <c r="APS55" s="467"/>
      <c r="APT55" s="467"/>
      <c r="APU55" s="467"/>
      <c r="APV55" s="467"/>
      <c r="APW55" s="467"/>
      <c r="APX55" s="467"/>
      <c r="APY55" s="467"/>
      <c r="APZ55" s="467"/>
      <c r="AQA55" s="467"/>
      <c r="AQB55" s="467"/>
      <c r="AQC55" s="467"/>
      <c r="AQD55" s="467"/>
      <c r="AQE55" s="467"/>
      <c r="AQF55" s="467"/>
      <c r="AQG55" s="467"/>
      <c r="AQH55" s="467"/>
      <c r="AQI55" s="467"/>
      <c r="AQJ55" s="467"/>
      <c r="AQK55" s="467"/>
      <c r="AQL55" s="467"/>
      <c r="AQM55" s="467"/>
      <c r="AQN55" s="467"/>
      <c r="AQO55" s="467"/>
      <c r="AQP55" s="467"/>
      <c r="AQQ55" s="467"/>
      <c r="AQR55" s="467"/>
      <c r="AQS55" s="467"/>
      <c r="AQT55" s="467"/>
      <c r="AQU55" s="467"/>
      <c r="AQV55" s="467"/>
      <c r="AQW55" s="467"/>
      <c r="AQX55" s="467"/>
      <c r="AQY55" s="467"/>
      <c r="AQZ55" s="467"/>
      <c r="ARA55" s="467"/>
      <c r="ARB55" s="467"/>
      <c r="ARC55" s="467"/>
      <c r="ARD55" s="467"/>
      <c r="ARE55" s="467"/>
      <c r="ARF55" s="467"/>
      <c r="ARG55" s="467"/>
      <c r="ARH55" s="467"/>
      <c r="ARI55" s="467"/>
      <c r="ARJ55" s="467"/>
      <c r="ARK55" s="467"/>
      <c r="ARL55" s="467"/>
      <c r="ARM55" s="467"/>
      <c r="ARN55" s="467"/>
      <c r="ARO55" s="467"/>
      <c r="ARP55" s="467"/>
      <c r="ARQ55" s="467"/>
      <c r="ARR55" s="467"/>
      <c r="ARS55" s="467"/>
      <c r="ART55" s="467"/>
      <c r="ARU55" s="467"/>
      <c r="ARV55" s="467"/>
      <c r="ARW55" s="467"/>
      <c r="ARX55" s="467"/>
      <c r="ARY55" s="467"/>
      <c r="ARZ55" s="467"/>
      <c r="ASA55" s="467"/>
      <c r="ASB55" s="467"/>
      <c r="ASC55" s="467"/>
      <c r="ASD55" s="467"/>
      <c r="ASE55" s="467"/>
      <c r="ASF55" s="467"/>
      <c r="ASG55" s="467"/>
      <c r="ASH55" s="467"/>
      <c r="ASI55" s="467"/>
      <c r="ASJ55" s="467"/>
      <c r="ASK55" s="467"/>
      <c r="ASL55" s="467"/>
      <c r="ASM55" s="467"/>
      <c r="ASN55" s="467"/>
      <c r="ASO55" s="467"/>
      <c r="ASP55" s="467"/>
      <c r="ASQ55" s="467"/>
      <c r="ASR55" s="467"/>
      <c r="ASS55" s="467"/>
      <c r="AST55" s="467"/>
      <c r="ASU55" s="467"/>
      <c r="ASV55" s="467"/>
      <c r="ASW55" s="467"/>
      <c r="ASX55" s="467"/>
      <c r="ASY55" s="467"/>
      <c r="ASZ55" s="467"/>
      <c r="ATA55" s="467"/>
      <c r="ATB55" s="467"/>
      <c r="ATC55" s="467"/>
      <c r="ATD55" s="467"/>
      <c r="ATE55" s="467"/>
      <c r="ATF55" s="467"/>
      <c r="ATG55" s="467"/>
      <c r="ATH55" s="467"/>
      <c r="ATI55" s="467"/>
      <c r="ATJ55" s="467"/>
      <c r="ATK55" s="467"/>
      <c r="ATL55" s="467"/>
      <c r="ATM55" s="467"/>
      <c r="ATN55" s="467"/>
      <c r="ATO55" s="467"/>
      <c r="ATP55" s="467"/>
      <c r="ATQ55" s="467"/>
      <c r="ATR55" s="467"/>
      <c r="ATS55" s="467"/>
      <c r="ATT55" s="467"/>
      <c r="ATU55" s="467"/>
      <c r="ATV55" s="467"/>
      <c r="ATW55" s="467"/>
      <c r="ATX55" s="467"/>
      <c r="ATY55" s="467"/>
      <c r="ATZ55" s="467"/>
      <c r="AUA55" s="467"/>
      <c r="AUB55" s="467"/>
      <c r="AUC55" s="467"/>
      <c r="AUD55" s="467"/>
      <c r="AUE55" s="467"/>
      <c r="AUF55" s="467"/>
      <c r="AUG55" s="467"/>
      <c r="AUH55" s="467"/>
      <c r="AUI55" s="467"/>
      <c r="AUJ55" s="467"/>
      <c r="AUK55" s="467"/>
      <c r="AUL55" s="467"/>
      <c r="AUM55" s="467"/>
      <c r="AUN55" s="467"/>
      <c r="AUO55" s="467"/>
      <c r="AUP55" s="467"/>
      <c r="AUQ55" s="467"/>
      <c r="AUR55" s="467"/>
      <c r="AUS55" s="467"/>
      <c r="AUT55" s="467"/>
      <c r="AUU55" s="467"/>
      <c r="AUV55" s="467"/>
      <c r="AUW55" s="467"/>
      <c r="AUX55" s="467"/>
      <c r="AUY55" s="467"/>
      <c r="AUZ55" s="467"/>
      <c r="AVA55" s="467"/>
      <c r="AVB55" s="467"/>
      <c r="AVC55" s="467"/>
      <c r="AVD55" s="467"/>
      <c r="AVE55" s="467"/>
      <c r="AVF55" s="467"/>
      <c r="AVG55" s="467"/>
      <c r="AVH55" s="467"/>
      <c r="AVI55" s="467"/>
      <c r="AVJ55" s="467"/>
      <c r="AVK55" s="467"/>
      <c r="AVL55" s="467"/>
      <c r="AVM55" s="467"/>
      <c r="AVN55" s="467"/>
      <c r="AVO55" s="467"/>
      <c r="AVP55" s="467"/>
      <c r="AVQ55" s="467"/>
      <c r="AVR55" s="467"/>
      <c r="AVS55" s="467"/>
      <c r="AVT55" s="467"/>
      <c r="AVU55" s="467"/>
      <c r="AVV55" s="467"/>
      <c r="AVW55" s="467"/>
      <c r="AVX55" s="467"/>
      <c r="AVY55" s="467"/>
      <c r="AVZ55" s="467"/>
      <c r="AWA55" s="467"/>
      <c r="AWB55" s="467"/>
      <c r="AWC55" s="467"/>
      <c r="AWD55" s="467"/>
      <c r="AWE55" s="467"/>
      <c r="AWF55" s="467"/>
      <c r="AWG55" s="467"/>
      <c r="AWH55" s="467"/>
      <c r="AWI55" s="467"/>
      <c r="AWJ55" s="467"/>
      <c r="AWK55" s="467"/>
      <c r="AWL55" s="467"/>
      <c r="AWM55" s="467"/>
      <c r="AWN55" s="467"/>
      <c r="AWO55" s="467"/>
      <c r="AWP55" s="467"/>
      <c r="AWQ55" s="467"/>
      <c r="AWR55" s="467"/>
      <c r="AWS55" s="467"/>
      <c r="AWT55" s="467"/>
      <c r="AWU55" s="467"/>
      <c r="AWV55" s="467"/>
      <c r="AWW55" s="467"/>
      <c r="AWX55" s="467"/>
      <c r="AWY55" s="467"/>
      <c r="AWZ55" s="467"/>
      <c r="AXA55" s="467"/>
      <c r="AXB55" s="467"/>
      <c r="AXC55" s="467"/>
      <c r="AXD55" s="467"/>
      <c r="AXE55" s="467"/>
      <c r="AXF55" s="467"/>
      <c r="AXG55" s="467"/>
      <c r="AXH55" s="467"/>
      <c r="AXI55" s="467"/>
      <c r="AXJ55" s="467"/>
      <c r="AXK55" s="467"/>
      <c r="AXL55" s="467"/>
      <c r="AXM55" s="467"/>
      <c r="AXN55" s="467"/>
      <c r="AXO55" s="467"/>
      <c r="AXP55" s="467"/>
      <c r="AXQ55" s="467"/>
      <c r="AXR55" s="467"/>
      <c r="AXS55" s="467"/>
      <c r="AXT55" s="467"/>
      <c r="AXU55" s="467"/>
      <c r="AXV55" s="467"/>
      <c r="AXW55" s="467"/>
      <c r="AXX55" s="467"/>
      <c r="AXY55" s="467"/>
      <c r="AXZ55" s="467"/>
      <c r="AYA55" s="467"/>
      <c r="AYB55" s="467"/>
      <c r="AYC55" s="467"/>
      <c r="AYD55" s="467"/>
      <c r="AYE55" s="467"/>
      <c r="AYF55" s="467"/>
      <c r="AYG55" s="467"/>
      <c r="AYH55" s="467"/>
      <c r="AYI55" s="467"/>
      <c r="AYJ55" s="467"/>
      <c r="AYK55" s="467"/>
      <c r="AYL55" s="467"/>
      <c r="AYM55" s="467"/>
      <c r="AYN55" s="467"/>
      <c r="AYO55" s="467"/>
      <c r="AYP55" s="467"/>
      <c r="AYQ55" s="467"/>
      <c r="AYR55" s="467"/>
      <c r="AYS55" s="467"/>
      <c r="AYT55" s="467"/>
      <c r="AYU55" s="467"/>
      <c r="AYV55" s="467"/>
      <c r="AYW55" s="467"/>
      <c r="AYX55" s="467"/>
      <c r="AYY55" s="467"/>
      <c r="AYZ55" s="467"/>
      <c r="AZA55" s="467"/>
      <c r="AZB55" s="467"/>
      <c r="AZC55" s="467"/>
      <c r="AZD55" s="467"/>
      <c r="AZE55" s="467"/>
      <c r="AZF55" s="467"/>
      <c r="AZG55" s="467"/>
      <c r="AZH55" s="467"/>
      <c r="AZI55" s="467"/>
      <c r="AZJ55" s="467"/>
      <c r="AZK55" s="467"/>
      <c r="AZL55" s="467"/>
      <c r="AZM55" s="467"/>
      <c r="AZN55" s="467"/>
      <c r="AZO55" s="467"/>
      <c r="AZP55" s="467"/>
      <c r="AZQ55" s="467"/>
      <c r="AZR55" s="467"/>
      <c r="AZS55" s="467"/>
      <c r="AZT55" s="467"/>
      <c r="AZU55" s="467"/>
      <c r="AZV55" s="467"/>
      <c r="AZW55" s="467"/>
      <c r="AZX55" s="467"/>
      <c r="AZY55" s="467"/>
      <c r="AZZ55" s="467"/>
      <c r="BAA55" s="467"/>
      <c r="BAB55" s="467"/>
      <c r="BAC55" s="467"/>
      <c r="BAD55" s="467"/>
      <c r="BAE55" s="467"/>
      <c r="BAF55" s="467"/>
      <c r="BAG55" s="467"/>
      <c r="BAH55" s="467"/>
      <c r="BAI55" s="467"/>
      <c r="BAJ55" s="467"/>
      <c r="BAK55" s="467"/>
      <c r="BAL55" s="467"/>
      <c r="BAM55" s="467"/>
      <c r="BAN55" s="467"/>
      <c r="BAO55" s="467"/>
      <c r="BAP55" s="467"/>
      <c r="BAQ55" s="467"/>
      <c r="BAR55" s="467"/>
      <c r="BAS55" s="467"/>
      <c r="BAT55" s="467"/>
      <c r="BAU55" s="467"/>
      <c r="BAV55" s="467"/>
      <c r="BAW55" s="467"/>
      <c r="BAX55" s="467"/>
      <c r="BAY55" s="467"/>
      <c r="BAZ55" s="467"/>
      <c r="BBA55" s="467"/>
      <c r="BBB55" s="467"/>
      <c r="BBC55" s="467"/>
      <c r="BBD55" s="467"/>
      <c r="BBE55" s="467"/>
      <c r="BBF55" s="467"/>
      <c r="BBG55" s="467"/>
      <c r="BBH55" s="467"/>
      <c r="BBI55" s="467"/>
      <c r="BBJ55" s="467"/>
      <c r="BBK55" s="467"/>
      <c r="BBL55" s="467"/>
      <c r="BBM55" s="467"/>
      <c r="BBN55" s="467"/>
      <c r="BBO55" s="467"/>
      <c r="BBP55" s="467"/>
      <c r="BBQ55" s="467"/>
      <c r="BBR55" s="467"/>
      <c r="BBS55" s="467"/>
      <c r="BBT55" s="467"/>
      <c r="BBU55" s="467"/>
      <c r="BBV55" s="467"/>
      <c r="BBW55" s="467"/>
      <c r="BBX55" s="467"/>
      <c r="BBY55" s="467"/>
      <c r="BBZ55" s="467"/>
      <c r="BCA55" s="467"/>
      <c r="BCB55" s="467"/>
      <c r="BCC55" s="467"/>
      <c r="BCD55" s="467"/>
      <c r="BCE55" s="467"/>
      <c r="BCF55" s="467"/>
      <c r="BCG55" s="467"/>
      <c r="BCH55" s="467"/>
      <c r="BCI55" s="467"/>
      <c r="BCJ55" s="467"/>
      <c r="BCK55" s="467"/>
      <c r="BCL55" s="467"/>
      <c r="BCM55" s="467"/>
      <c r="BCN55" s="467"/>
      <c r="BCO55" s="467"/>
      <c r="BCP55" s="467"/>
      <c r="BCQ55" s="467"/>
      <c r="BCR55" s="467"/>
      <c r="BCS55" s="467"/>
      <c r="BCT55" s="467"/>
      <c r="BCU55" s="467"/>
      <c r="BCV55" s="467"/>
      <c r="BCW55" s="467"/>
      <c r="BCX55" s="467"/>
      <c r="BCY55" s="467"/>
      <c r="BCZ55" s="467"/>
      <c r="BDA55" s="467"/>
      <c r="BDB55" s="467"/>
      <c r="BDC55" s="467"/>
      <c r="BDD55" s="467"/>
      <c r="BDE55" s="467"/>
      <c r="BDF55" s="467"/>
      <c r="BDG55" s="467"/>
      <c r="BDH55" s="467"/>
      <c r="BDI55" s="467"/>
      <c r="BDJ55" s="467"/>
      <c r="BDK55" s="467"/>
      <c r="BDL55" s="467"/>
      <c r="BDM55" s="467"/>
      <c r="BDN55" s="467"/>
      <c r="BDO55" s="467"/>
      <c r="BDP55" s="467"/>
      <c r="BDQ55" s="467"/>
      <c r="BDR55" s="467"/>
      <c r="BDS55" s="467"/>
      <c r="BDT55" s="467"/>
      <c r="BDU55" s="467"/>
      <c r="BDV55" s="467"/>
      <c r="BDW55" s="467"/>
      <c r="BDX55" s="467"/>
      <c r="BDY55" s="467"/>
      <c r="BDZ55" s="467"/>
      <c r="BEA55" s="467"/>
      <c r="BEB55" s="467"/>
      <c r="BEC55" s="467"/>
      <c r="BED55" s="467"/>
      <c r="BEE55" s="467"/>
      <c r="BEF55" s="467"/>
      <c r="BEG55" s="467"/>
      <c r="BEH55" s="467"/>
      <c r="BEI55" s="467"/>
      <c r="BEJ55" s="467"/>
      <c r="BEK55" s="467"/>
      <c r="BEL55" s="467"/>
      <c r="BEM55" s="467"/>
      <c r="BEN55" s="467"/>
      <c r="BEO55" s="467"/>
      <c r="BEP55" s="467"/>
      <c r="BEQ55" s="467"/>
      <c r="BER55" s="467"/>
      <c r="BES55" s="467"/>
      <c r="BET55" s="467"/>
      <c r="BEU55" s="467"/>
      <c r="BEV55" s="467"/>
      <c r="BEW55" s="467"/>
      <c r="BEX55" s="467"/>
      <c r="BEY55" s="467"/>
      <c r="BEZ55" s="467"/>
      <c r="BFA55" s="467"/>
      <c r="BFB55" s="467"/>
      <c r="BFC55" s="467"/>
      <c r="BFD55" s="467"/>
      <c r="BFE55" s="467"/>
      <c r="BFF55" s="467"/>
      <c r="BFG55" s="467"/>
      <c r="BFH55" s="467"/>
      <c r="BFI55" s="467"/>
      <c r="BFJ55" s="467"/>
      <c r="BFK55" s="467"/>
      <c r="BFL55" s="467"/>
      <c r="BFM55" s="467"/>
      <c r="BFN55" s="467"/>
      <c r="BFO55" s="467"/>
      <c r="BFP55" s="467"/>
      <c r="BFQ55" s="467"/>
      <c r="BFR55" s="467"/>
      <c r="BFS55" s="467"/>
      <c r="BFT55" s="467"/>
      <c r="BFU55" s="467"/>
      <c r="BFV55" s="467"/>
      <c r="BFW55" s="467"/>
      <c r="BFX55" s="467"/>
      <c r="BFY55" s="467"/>
      <c r="BFZ55" s="467"/>
      <c r="BGA55" s="467"/>
      <c r="BGB55" s="467"/>
      <c r="BGC55" s="467"/>
      <c r="BGD55" s="467"/>
      <c r="BGE55" s="467"/>
      <c r="BGF55" s="467"/>
      <c r="BGG55" s="467"/>
      <c r="BGH55" s="467"/>
      <c r="BGI55" s="467"/>
      <c r="BGJ55" s="467"/>
      <c r="BGK55" s="467"/>
      <c r="BGL55" s="467"/>
      <c r="BGM55" s="467"/>
      <c r="BGN55" s="467"/>
      <c r="BGO55" s="467"/>
      <c r="BGP55" s="467"/>
      <c r="BGQ55" s="467"/>
      <c r="BGR55" s="467"/>
      <c r="BGS55" s="467"/>
      <c r="BGT55" s="467"/>
      <c r="BGU55" s="467"/>
      <c r="BGV55" s="467"/>
      <c r="BGW55" s="467"/>
      <c r="BGX55" s="467"/>
      <c r="BGY55" s="467"/>
      <c r="BGZ55" s="467"/>
      <c r="BHA55" s="467"/>
      <c r="BHB55" s="467"/>
      <c r="BHC55" s="467"/>
      <c r="BHD55" s="467"/>
      <c r="BHE55" s="467"/>
      <c r="BHF55" s="467"/>
      <c r="BHG55" s="467"/>
      <c r="BHH55" s="467"/>
      <c r="BHI55" s="467"/>
      <c r="BHJ55" s="467"/>
      <c r="BHK55" s="467"/>
      <c r="BHL55" s="467"/>
      <c r="BHM55" s="467"/>
      <c r="BHN55" s="467"/>
      <c r="BHO55" s="467"/>
      <c r="BHP55" s="467"/>
      <c r="BHQ55" s="467"/>
      <c r="BHR55" s="467"/>
      <c r="BHS55" s="467"/>
      <c r="BHT55" s="467"/>
      <c r="BHU55" s="467"/>
      <c r="BHV55" s="467"/>
      <c r="BHW55" s="467"/>
      <c r="BHX55" s="467"/>
      <c r="BHY55" s="467"/>
      <c r="BHZ55" s="467"/>
      <c r="BIA55" s="467"/>
      <c r="BIB55" s="467"/>
      <c r="BIC55" s="467"/>
      <c r="BID55" s="467"/>
      <c r="BIE55" s="467"/>
      <c r="BIF55" s="467"/>
      <c r="BIG55" s="467"/>
      <c r="BIH55" s="467"/>
      <c r="BII55" s="467"/>
      <c r="BIJ55" s="467"/>
      <c r="BIK55" s="467"/>
      <c r="BIL55" s="467"/>
      <c r="BIM55" s="467"/>
      <c r="BIN55" s="467"/>
      <c r="BIO55" s="467"/>
      <c r="BIP55" s="467"/>
      <c r="BIQ55" s="467"/>
      <c r="BIR55" s="467"/>
      <c r="BIS55" s="467"/>
      <c r="BIT55" s="467"/>
      <c r="BIU55" s="467"/>
      <c r="BIV55" s="467"/>
      <c r="BIW55" s="467"/>
      <c r="BIX55" s="467"/>
      <c r="BIY55" s="467"/>
      <c r="BIZ55" s="467"/>
      <c r="BJA55" s="467"/>
      <c r="BJB55" s="467"/>
      <c r="BJC55" s="467"/>
      <c r="BJD55" s="467"/>
      <c r="BJE55" s="467"/>
      <c r="BJF55" s="467"/>
      <c r="BJG55" s="467"/>
      <c r="BJH55" s="467"/>
      <c r="BJI55" s="467"/>
      <c r="BJJ55" s="467"/>
      <c r="BJK55" s="467"/>
      <c r="BJL55" s="467"/>
      <c r="BJM55" s="467"/>
      <c r="BJN55" s="467"/>
      <c r="BJO55" s="467"/>
      <c r="BJP55" s="467"/>
      <c r="BJQ55" s="467"/>
      <c r="BJR55" s="467"/>
      <c r="BJS55" s="467"/>
      <c r="BJT55" s="467"/>
      <c r="BJU55" s="467"/>
      <c r="BJV55" s="467"/>
      <c r="BJW55" s="467"/>
      <c r="BJX55" s="467"/>
      <c r="BJY55" s="467"/>
      <c r="BJZ55" s="467"/>
      <c r="BKA55" s="467"/>
      <c r="BKB55" s="467"/>
      <c r="BKC55" s="467"/>
      <c r="BKD55" s="467"/>
      <c r="BKE55" s="467"/>
      <c r="BKF55" s="467"/>
      <c r="BKG55" s="467"/>
      <c r="BKH55" s="467"/>
      <c r="BKI55" s="467"/>
      <c r="BKJ55" s="467"/>
      <c r="BKK55" s="467"/>
      <c r="BKL55" s="467"/>
      <c r="BKM55" s="467"/>
      <c r="BKN55" s="467"/>
      <c r="BKO55" s="467"/>
      <c r="BKP55" s="467"/>
      <c r="BKQ55" s="467"/>
      <c r="BKR55" s="467"/>
      <c r="BKS55" s="467"/>
      <c r="BKT55" s="467"/>
      <c r="BKU55" s="467"/>
      <c r="BKV55" s="467"/>
      <c r="BKW55" s="467"/>
      <c r="BKX55" s="467"/>
      <c r="BKY55" s="467"/>
      <c r="BKZ55" s="467"/>
      <c r="BLA55" s="467"/>
      <c r="BLB55" s="467"/>
      <c r="BLC55" s="467"/>
      <c r="BLD55" s="467"/>
      <c r="BLE55" s="467"/>
      <c r="BLF55" s="467"/>
      <c r="BLG55" s="467"/>
      <c r="BLH55" s="467"/>
      <c r="BLI55" s="467"/>
      <c r="BLJ55" s="467"/>
      <c r="BLK55" s="467"/>
      <c r="BLL55" s="467"/>
      <c r="BLM55" s="467"/>
      <c r="BLN55" s="467"/>
      <c r="BLO55" s="467"/>
      <c r="BLP55" s="467"/>
      <c r="BLQ55" s="467"/>
      <c r="BLR55" s="467"/>
      <c r="BLS55" s="467"/>
      <c r="BLT55" s="467"/>
      <c r="BLU55" s="467"/>
      <c r="BLV55" s="467"/>
      <c r="BLW55" s="467"/>
      <c r="BLX55" s="467"/>
      <c r="BLY55" s="467"/>
      <c r="BLZ55" s="467"/>
      <c r="BMA55" s="467"/>
      <c r="BMB55" s="467"/>
      <c r="BMC55" s="467"/>
      <c r="BMD55" s="467"/>
      <c r="BME55" s="467"/>
      <c r="BMF55" s="467"/>
      <c r="BMG55" s="467"/>
      <c r="BMH55" s="467"/>
      <c r="BMI55" s="467"/>
      <c r="BMJ55" s="467"/>
      <c r="BMK55" s="467"/>
      <c r="BML55" s="467"/>
      <c r="BMM55" s="467"/>
      <c r="BMN55" s="467"/>
      <c r="BMO55" s="467"/>
      <c r="BMP55" s="467"/>
      <c r="BMQ55" s="467"/>
      <c r="BMR55" s="467"/>
      <c r="BMS55" s="467"/>
      <c r="BMT55" s="467"/>
      <c r="BMU55" s="467"/>
      <c r="BMV55" s="467"/>
      <c r="BMW55" s="467"/>
      <c r="BMX55" s="467"/>
      <c r="BMY55" s="467"/>
      <c r="BMZ55" s="467"/>
      <c r="BNA55" s="467"/>
      <c r="BNB55" s="467"/>
      <c r="BNC55" s="467"/>
      <c r="BND55" s="467"/>
      <c r="BNE55" s="467"/>
      <c r="BNF55" s="467"/>
      <c r="BNG55" s="467"/>
      <c r="BNH55" s="467"/>
      <c r="BNI55" s="467"/>
      <c r="BNJ55" s="467"/>
      <c r="BNK55" s="467"/>
      <c r="BNL55" s="467"/>
      <c r="BNM55" s="467"/>
      <c r="BNN55" s="467"/>
      <c r="BNO55" s="467"/>
      <c r="BNP55" s="467"/>
      <c r="BNQ55" s="467"/>
      <c r="BNR55" s="467"/>
      <c r="BNS55" s="467"/>
      <c r="BNT55" s="467"/>
      <c r="BNU55" s="467"/>
      <c r="BNV55" s="467"/>
      <c r="BNW55" s="467"/>
      <c r="BNX55" s="467"/>
      <c r="BNY55" s="467"/>
      <c r="BNZ55" s="467"/>
      <c r="BOA55" s="467"/>
      <c r="BOB55" s="467"/>
      <c r="BOC55" s="467"/>
      <c r="BOD55" s="467"/>
      <c r="BOE55" s="467"/>
      <c r="BOF55" s="467"/>
      <c r="BOG55" s="467"/>
      <c r="BOH55" s="467"/>
      <c r="BOI55" s="467"/>
      <c r="BOJ55" s="467"/>
      <c r="BOK55" s="467"/>
      <c r="BOL55" s="467"/>
      <c r="BOM55" s="467"/>
      <c r="BON55" s="467"/>
      <c r="BOO55" s="467"/>
      <c r="BOP55" s="467"/>
      <c r="BOQ55" s="467"/>
      <c r="BOR55" s="467"/>
      <c r="BOS55" s="467"/>
      <c r="BOT55" s="467"/>
      <c r="BOU55" s="467"/>
      <c r="BOV55" s="467"/>
      <c r="BOW55" s="467"/>
      <c r="BOX55" s="467"/>
      <c r="BOY55" s="467"/>
      <c r="BOZ55" s="467"/>
      <c r="BPA55" s="467"/>
      <c r="BPB55" s="467"/>
      <c r="BPC55" s="467"/>
      <c r="BPD55" s="467"/>
      <c r="BPE55" s="467"/>
      <c r="BPF55" s="467"/>
      <c r="BPG55" s="467"/>
      <c r="BPH55" s="467"/>
      <c r="BPI55" s="467"/>
      <c r="BPJ55" s="467"/>
      <c r="BPK55" s="467"/>
      <c r="BPL55" s="467"/>
      <c r="BPM55" s="467"/>
      <c r="BPN55" s="467"/>
      <c r="BPO55" s="467"/>
      <c r="BPP55" s="467"/>
      <c r="BPQ55" s="467"/>
      <c r="BPR55" s="467"/>
      <c r="BPS55" s="467"/>
      <c r="BPT55" s="467"/>
      <c r="BPU55" s="467"/>
      <c r="BPV55" s="467"/>
      <c r="BPW55" s="467"/>
      <c r="BPX55" s="467"/>
      <c r="BPY55" s="467"/>
      <c r="BPZ55" s="467"/>
      <c r="BQA55" s="467"/>
      <c r="BQB55" s="467"/>
      <c r="BQC55" s="467"/>
      <c r="BQD55" s="467"/>
      <c r="BQE55" s="467"/>
      <c r="BQF55" s="467"/>
      <c r="BQG55" s="467"/>
      <c r="BQH55" s="467"/>
      <c r="BQI55" s="467"/>
      <c r="BQJ55" s="467"/>
      <c r="BQK55" s="467"/>
      <c r="BQL55" s="467"/>
      <c r="BQM55" s="467"/>
      <c r="BQN55" s="467"/>
      <c r="BQO55" s="467"/>
      <c r="BQP55" s="467"/>
      <c r="BQQ55" s="467"/>
      <c r="BQR55" s="467"/>
      <c r="BQS55" s="467"/>
      <c r="BQT55" s="467"/>
      <c r="BQU55" s="467"/>
      <c r="BQV55" s="467"/>
      <c r="BQW55" s="467"/>
      <c r="BQX55" s="467"/>
      <c r="BQY55" s="467"/>
      <c r="BQZ55" s="467"/>
      <c r="BRA55" s="467"/>
      <c r="BRB55" s="467"/>
      <c r="BRC55" s="467"/>
      <c r="BRD55" s="467"/>
      <c r="BRE55" s="467"/>
      <c r="BRF55" s="467"/>
      <c r="BRG55" s="467"/>
      <c r="BRH55" s="467"/>
      <c r="BRI55" s="467"/>
      <c r="BRJ55" s="467"/>
      <c r="BRK55" s="467"/>
      <c r="BRL55" s="467"/>
      <c r="BRM55" s="467"/>
      <c r="BRN55" s="467"/>
      <c r="BRO55" s="467"/>
      <c r="BRP55" s="467"/>
      <c r="BRQ55" s="467"/>
      <c r="BRR55" s="467"/>
      <c r="BRS55" s="467"/>
      <c r="BRT55" s="467"/>
      <c r="BRU55" s="467"/>
      <c r="BRV55" s="467"/>
      <c r="BRW55" s="467"/>
      <c r="BRX55" s="467"/>
      <c r="BRY55" s="467"/>
      <c r="BRZ55" s="467"/>
      <c r="BSA55" s="467"/>
      <c r="BSB55" s="467"/>
      <c r="BSC55" s="467"/>
      <c r="BSD55" s="467"/>
      <c r="BSE55" s="467"/>
      <c r="BSF55" s="467"/>
      <c r="BSG55" s="467"/>
      <c r="BSH55" s="467"/>
      <c r="BSI55" s="467"/>
      <c r="BSJ55" s="467"/>
      <c r="BSK55" s="467"/>
      <c r="BSL55" s="467"/>
      <c r="BSM55" s="467"/>
      <c r="BSN55" s="467"/>
      <c r="BSO55" s="467"/>
      <c r="BSP55" s="467"/>
      <c r="BSQ55" s="467"/>
      <c r="BSR55" s="467"/>
      <c r="BSS55" s="467"/>
      <c r="BST55" s="467"/>
      <c r="BSU55" s="467"/>
      <c r="BSV55" s="467"/>
      <c r="BSW55" s="467"/>
      <c r="BSX55" s="467"/>
      <c r="BSY55" s="467"/>
      <c r="BSZ55" s="467"/>
      <c r="BTA55" s="467"/>
      <c r="BTB55" s="467"/>
      <c r="BTC55" s="467"/>
      <c r="BTD55" s="467"/>
      <c r="BTE55" s="467"/>
      <c r="BTF55" s="467"/>
      <c r="BTG55" s="467"/>
      <c r="BTH55" s="467"/>
      <c r="BTI55" s="467"/>
      <c r="BTJ55" s="467"/>
      <c r="BTK55" s="467"/>
      <c r="BTL55" s="467"/>
      <c r="BTM55" s="467"/>
      <c r="BTN55" s="467"/>
      <c r="BTO55" s="467"/>
      <c r="BTP55" s="467"/>
      <c r="BTQ55" s="467"/>
      <c r="BTR55" s="467"/>
      <c r="BTS55" s="467"/>
      <c r="BTT55" s="467"/>
      <c r="BTU55" s="467"/>
      <c r="BTV55" s="467"/>
      <c r="BTW55" s="467"/>
      <c r="BTX55" s="467"/>
      <c r="BTY55" s="467"/>
      <c r="BTZ55" s="467"/>
      <c r="BUA55" s="467"/>
      <c r="BUB55" s="467"/>
      <c r="BUC55" s="467"/>
      <c r="BUD55" s="467"/>
      <c r="BUE55" s="467"/>
      <c r="BUF55" s="467"/>
      <c r="BUG55" s="467"/>
      <c r="BUH55" s="467"/>
      <c r="BUI55" s="467"/>
      <c r="BUJ55" s="467"/>
      <c r="BUK55" s="467"/>
      <c r="BUL55" s="467"/>
      <c r="BUM55" s="467"/>
      <c r="BUN55" s="467"/>
      <c r="BUO55" s="467"/>
      <c r="BUP55" s="467"/>
      <c r="BUQ55" s="467"/>
      <c r="BUR55" s="467"/>
      <c r="BUS55" s="467"/>
      <c r="BUT55" s="467"/>
      <c r="BUU55" s="467"/>
      <c r="BUV55" s="467"/>
      <c r="BUW55" s="467"/>
      <c r="BUX55" s="467"/>
      <c r="BUY55" s="467"/>
      <c r="BUZ55" s="467"/>
      <c r="BVA55" s="467"/>
      <c r="BVB55" s="467"/>
      <c r="BVC55" s="467"/>
      <c r="BVD55" s="467"/>
      <c r="BVE55" s="467"/>
      <c r="BVF55" s="467"/>
      <c r="BVG55" s="467"/>
      <c r="BVH55" s="467"/>
      <c r="BVI55" s="467"/>
      <c r="BVJ55" s="467"/>
      <c r="BVK55" s="467"/>
      <c r="BVL55" s="467"/>
      <c r="BVM55" s="467"/>
      <c r="BVN55" s="467"/>
      <c r="BVO55" s="467"/>
      <c r="BVP55" s="467"/>
      <c r="BVQ55" s="467"/>
      <c r="BVR55" s="467"/>
      <c r="BVS55" s="467"/>
      <c r="BVT55" s="467"/>
      <c r="BVU55" s="467"/>
      <c r="BVV55" s="467"/>
      <c r="BVW55" s="467"/>
      <c r="BVX55" s="467"/>
      <c r="BVY55" s="467"/>
      <c r="BVZ55" s="467"/>
      <c r="BWA55" s="467"/>
      <c r="BWB55" s="467"/>
      <c r="BWC55" s="467"/>
      <c r="BWD55" s="467"/>
      <c r="BWE55" s="467"/>
      <c r="BWF55" s="467"/>
      <c r="BWG55" s="467"/>
      <c r="BWH55" s="467"/>
      <c r="BWI55" s="467"/>
      <c r="BWJ55" s="467"/>
      <c r="BWK55" s="467"/>
      <c r="BWL55" s="467"/>
      <c r="BWM55" s="467"/>
      <c r="BWN55" s="467"/>
      <c r="BWO55" s="467"/>
      <c r="BWP55" s="467"/>
      <c r="BWQ55" s="467"/>
      <c r="BWR55" s="467"/>
      <c r="BWS55" s="467"/>
      <c r="BWT55" s="467"/>
      <c r="BWU55" s="467"/>
      <c r="BWV55" s="467"/>
      <c r="BWW55" s="467"/>
      <c r="BWX55" s="467"/>
      <c r="BWY55" s="467"/>
      <c r="BWZ55" s="467"/>
      <c r="BXA55" s="467"/>
      <c r="BXB55" s="467"/>
      <c r="BXC55" s="467"/>
      <c r="BXD55" s="467"/>
      <c r="BXE55" s="467"/>
      <c r="BXF55" s="467"/>
      <c r="BXG55" s="467"/>
      <c r="BXH55" s="467"/>
      <c r="BXI55" s="467"/>
      <c r="BXJ55" s="467"/>
      <c r="BXK55" s="467"/>
      <c r="BXL55" s="467"/>
      <c r="BXM55" s="467"/>
      <c r="BXN55" s="467"/>
      <c r="BXO55" s="467"/>
      <c r="BXP55" s="467"/>
      <c r="BXQ55" s="467"/>
      <c r="BXR55" s="467"/>
      <c r="BXS55" s="467"/>
      <c r="BXT55" s="467"/>
      <c r="BXU55" s="467"/>
      <c r="BXV55" s="467"/>
      <c r="BXW55" s="467"/>
      <c r="BXX55" s="467"/>
      <c r="BXY55" s="467"/>
      <c r="BXZ55" s="467"/>
      <c r="BYA55" s="467"/>
      <c r="BYB55" s="467"/>
      <c r="BYC55" s="467"/>
      <c r="BYD55" s="467"/>
      <c r="BYE55" s="467"/>
      <c r="BYF55" s="467"/>
      <c r="BYG55" s="467"/>
      <c r="BYH55" s="467"/>
      <c r="BYI55" s="467"/>
      <c r="BYJ55" s="467"/>
      <c r="BYK55" s="467"/>
      <c r="BYL55" s="467"/>
      <c r="BYM55" s="467"/>
      <c r="BYN55" s="467"/>
      <c r="BYO55" s="467"/>
      <c r="BYP55" s="467"/>
      <c r="BYQ55" s="467"/>
      <c r="BYR55" s="467"/>
      <c r="BYS55" s="467"/>
      <c r="BYT55" s="467"/>
      <c r="BYU55" s="467"/>
      <c r="BYV55" s="467"/>
      <c r="BYW55" s="467"/>
      <c r="BYX55" s="467"/>
      <c r="BYY55" s="467"/>
      <c r="BYZ55" s="467"/>
      <c r="BZA55" s="467"/>
      <c r="BZB55" s="467"/>
      <c r="BZC55" s="467"/>
      <c r="BZD55" s="467"/>
      <c r="BZE55" s="467"/>
      <c r="BZF55" s="467"/>
      <c r="BZG55" s="467"/>
      <c r="BZH55" s="467"/>
      <c r="BZI55" s="467"/>
      <c r="BZJ55" s="467"/>
      <c r="BZK55" s="467"/>
      <c r="BZL55" s="467"/>
      <c r="BZM55" s="467"/>
      <c r="BZN55" s="467"/>
      <c r="BZO55" s="467"/>
      <c r="BZP55" s="467"/>
      <c r="BZQ55" s="467"/>
      <c r="BZR55" s="467"/>
      <c r="BZS55" s="467"/>
      <c r="BZT55" s="467"/>
      <c r="BZU55" s="467"/>
      <c r="BZV55" s="467"/>
      <c r="BZW55" s="467"/>
      <c r="BZX55" s="467"/>
      <c r="BZY55" s="467"/>
      <c r="BZZ55" s="467"/>
      <c r="CAA55" s="467"/>
      <c r="CAB55" s="467"/>
      <c r="CAC55" s="467"/>
      <c r="CAD55" s="467"/>
      <c r="CAE55" s="467"/>
      <c r="CAF55" s="467"/>
      <c r="CAG55" s="467"/>
      <c r="CAH55" s="467"/>
      <c r="CAI55" s="467"/>
      <c r="CAJ55" s="467"/>
      <c r="CAK55" s="467"/>
      <c r="CAL55" s="467"/>
      <c r="CAM55" s="467"/>
      <c r="CAN55" s="467"/>
      <c r="CAO55" s="467"/>
      <c r="CAP55" s="467"/>
      <c r="CAQ55" s="467"/>
      <c r="CAR55" s="467"/>
      <c r="CAS55" s="467"/>
      <c r="CAT55" s="467"/>
      <c r="CAU55" s="467"/>
      <c r="CAV55" s="467"/>
      <c r="CAW55" s="467"/>
      <c r="CAX55" s="467"/>
      <c r="CAY55" s="467"/>
      <c r="CAZ55" s="467"/>
      <c r="CBA55" s="467"/>
      <c r="CBB55" s="467"/>
      <c r="CBC55" s="467"/>
      <c r="CBD55" s="467"/>
      <c r="CBE55" s="467"/>
      <c r="CBF55" s="467"/>
      <c r="CBG55" s="467"/>
      <c r="CBH55" s="467"/>
      <c r="CBI55" s="467"/>
      <c r="CBJ55" s="467"/>
      <c r="CBK55" s="467"/>
      <c r="CBL55" s="467"/>
      <c r="CBM55" s="467"/>
      <c r="CBN55" s="467"/>
      <c r="CBO55" s="467"/>
      <c r="CBP55" s="467"/>
      <c r="CBQ55" s="467"/>
      <c r="CBR55" s="467"/>
      <c r="CBS55" s="467"/>
      <c r="CBT55" s="467"/>
      <c r="CBU55" s="467"/>
      <c r="CBV55" s="467"/>
      <c r="CBW55" s="467"/>
      <c r="CBX55" s="467"/>
      <c r="CBY55" s="467"/>
      <c r="CBZ55" s="467"/>
      <c r="CCA55" s="467"/>
      <c r="CCB55" s="467"/>
      <c r="CCC55" s="467"/>
      <c r="CCD55" s="467"/>
      <c r="CCE55" s="467"/>
      <c r="CCF55" s="467"/>
      <c r="CCG55" s="467"/>
      <c r="CCH55" s="467"/>
      <c r="CCI55" s="467"/>
      <c r="CCJ55" s="467"/>
      <c r="CCK55" s="467"/>
      <c r="CCL55" s="467"/>
      <c r="CCM55" s="467"/>
      <c r="CCN55" s="467"/>
      <c r="CCO55" s="467"/>
      <c r="CCP55" s="467"/>
      <c r="CCQ55" s="467"/>
      <c r="CCR55" s="467"/>
      <c r="CCS55" s="467"/>
      <c r="CCT55" s="467"/>
      <c r="CCU55" s="467"/>
      <c r="CCV55" s="467"/>
      <c r="CCW55" s="467"/>
      <c r="CCX55" s="467"/>
      <c r="CCY55" s="467"/>
      <c r="CCZ55" s="467"/>
      <c r="CDA55" s="467"/>
      <c r="CDB55" s="467"/>
      <c r="CDC55" s="467"/>
      <c r="CDD55" s="467"/>
      <c r="CDE55" s="467"/>
      <c r="CDF55" s="467"/>
      <c r="CDG55" s="467"/>
      <c r="CDH55" s="467"/>
      <c r="CDI55" s="467"/>
      <c r="CDJ55" s="467"/>
      <c r="CDK55" s="467"/>
      <c r="CDL55" s="467"/>
      <c r="CDM55" s="467"/>
      <c r="CDN55" s="467"/>
      <c r="CDO55" s="467"/>
      <c r="CDP55" s="467"/>
      <c r="CDQ55" s="467"/>
      <c r="CDR55" s="467"/>
      <c r="CDS55" s="467"/>
      <c r="CDT55" s="467"/>
      <c r="CDU55" s="467"/>
      <c r="CDV55" s="467"/>
      <c r="CDW55" s="467"/>
      <c r="CDX55" s="467"/>
      <c r="CDY55" s="467"/>
      <c r="CDZ55" s="467"/>
      <c r="CEA55" s="467"/>
      <c r="CEB55" s="467"/>
      <c r="CEC55" s="467"/>
      <c r="CED55" s="467"/>
      <c r="CEE55" s="467"/>
      <c r="CEF55" s="467"/>
      <c r="CEG55" s="467"/>
      <c r="CEH55" s="467"/>
      <c r="CEI55" s="467"/>
      <c r="CEJ55" s="467"/>
      <c r="CEK55" s="467"/>
      <c r="CEL55" s="467"/>
      <c r="CEM55" s="467"/>
      <c r="CEN55" s="467"/>
      <c r="CEO55" s="467"/>
      <c r="CEP55" s="467"/>
      <c r="CEQ55" s="467"/>
      <c r="CER55" s="467"/>
      <c r="CES55" s="467"/>
      <c r="CET55" s="467"/>
      <c r="CEU55" s="467"/>
      <c r="CEV55" s="467"/>
      <c r="CEW55" s="467"/>
      <c r="CEX55" s="467"/>
      <c r="CEY55" s="467"/>
      <c r="CEZ55" s="467"/>
      <c r="CFA55" s="467"/>
      <c r="CFB55" s="467"/>
      <c r="CFC55" s="467"/>
      <c r="CFD55" s="467"/>
      <c r="CFE55" s="467"/>
      <c r="CFF55" s="467"/>
      <c r="CFG55" s="467"/>
      <c r="CFH55" s="467"/>
      <c r="CFI55" s="467"/>
      <c r="CFJ55" s="467"/>
      <c r="CFK55" s="467"/>
      <c r="CFL55" s="467"/>
      <c r="CFM55" s="467"/>
      <c r="CFN55" s="467"/>
      <c r="CFO55" s="467"/>
      <c r="CFP55" s="467"/>
      <c r="CFQ55" s="467"/>
      <c r="CFR55" s="467"/>
      <c r="CFS55" s="467"/>
      <c r="CFT55" s="467"/>
      <c r="CFU55" s="467"/>
      <c r="CFV55" s="467"/>
      <c r="CFW55" s="467"/>
      <c r="CFX55" s="467"/>
      <c r="CFY55" s="467"/>
      <c r="CFZ55" s="467"/>
      <c r="CGA55" s="467"/>
      <c r="CGB55" s="467"/>
      <c r="CGC55" s="467"/>
      <c r="CGD55" s="467"/>
      <c r="CGE55" s="467"/>
      <c r="CGF55" s="467"/>
      <c r="CGG55" s="467"/>
      <c r="CGH55" s="467"/>
      <c r="CGI55" s="467"/>
      <c r="CGJ55" s="467"/>
      <c r="CGK55" s="467"/>
      <c r="CGL55" s="467"/>
      <c r="CGM55" s="467"/>
      <c r="CGN55" s="467"/>
      <c r="CGO55" s="467"/>
      <c r="CGP55" s="467"/>
      <c r="CGQ55" s="467"/>
      <c r="CGR55" s="467"/>
      <c r="CGS55" s="467"/>
      <c r="CGT55" s="467"/>
      <c r="CGU55" s="467"/>
      <c r="CGV55" s="467"/>
      <c r="CGW55" s="467"/>
      <c r="CGX55" s="467"/>
      <c r="CGY55" s="467"/>
      <c r="CGZ55" s="467"/>
      <c r="CHA55" s="467"/>
      <c r="CHB55" s="467"/>
      <c r="CHC55" s="467"/>
      <c r="CHD55" s="467"/>
      <c r="CHE55" s="467"/>
      <c r="CHF55" s="467"/>
      <c r="CHG55" s="467"/>
      <c r="CHH55" s="467"/>
      <c r="CHI55" s="467"/>
      <c r="CHJ55" s="467"/>
      <c r="CHK55" s="467"/>
      <c r="CHL55" s="467"/>
      <c r="CHM55" s="467"/>
      <c r="CHN55" s="467"/>
      <c r="CHO55" s="467"/>
      <c r="CHP55" s="467"/>
      <c r="CHQ55" s="467"/>
      <c r="CHR55" s="467"/>
      <c r="CHS55" s="467"/>
      <c r="CHT55" s="467"/>
      <c r="CHU55" s="467"/>
      <c r="CHV55" s="467"/>
      <c r="CHW55" s="467"/>
      <c r="CHX55" s="467"/>
      <c r="CHY55" s="467"/>
      <c r="CHZ55" s="467"/>
      <c r="CIA55" s="467"/>
      <c r="CIB55" s="467"/>
      <c r="CIC55" s="467"/>
      <c r="CID55" s="467"/>
      <c r="CIE55" s="467"/>
      <c r="CIF55" s="467"/>
      <c r="CIG55" s="467"/>
      <c r="CIH55" s="467"/>
      <c r="CII55" s="467"/>
      <c r="CIJ55" s="467"/>
      <c r="CIK55" s="467"/>
      <c r="CIL55" s="467"/>
      <c r="CIM55" s="467"/>
      <c r="CIN55" s="467"/>
      <c r="CIO55" s="467"/>
      <c r="CIP55" s="467"/>
      <c r="CIQ55" s="467"/>
      <c r="CIR55" s="467"/>
      <c r="CIS55" s="467"/>
      <c r="CIT55" s="467"/>
      <c r="CIU55" s="467"/>
      <c r="CIV55" s="467"/>
      <c r="CIW55" s="467"/>
      <c r="CIX55" s="467"/>
      <c r="CIY55" s="467"/>
      <c r="CIZ55" s="467"/>
      <c r="CJA55" s="467"/>
      <c r="CJB55" s="467"/>
      <c r="CJC55" s="467"/>
      <c r="CJD55" s="467"/>
      <c r="CJE55" s="467"/>
      <c r="CJF55" s="467"/>
      <c r="CJG55" s="467"/>
      <c r="CJH55" s="467"/>
      <c r="CJI55" s="467"/>
      <c r="CJJ55" s="467"/>
      <c r="CJK55" s="467"/>
      <c r="CJL55" s="467"/>
      <c r="CJM55" s="467"/>
      <c r="CJN55" s="467"/>
      <c r="CJO55" s="467"/>
      <c r="CJP55" s="467"/>
      <c r="CJQ55" s="467"/>
      <c r="CJR55" s="467"/>
      <c r="CJS55" s="467"/>
      <c r="CJT55" s="467"/>
      <c r="CJU55" s="467"/>
      <c r="CJV55" s="467"/>
      <c r="CJW55" s="467"/>
      <c r="CJX55" s="467"/>
      <c r="CJY55" s="467"/>
      <c r="CJZ55" s="467"/>
      <c r="CKA55" s="467"/>
      <c r="CKB55" s="467"/>
      <c r="CKC55" s="467"/>
      <c r="CKD55" s="467"/>
      <c r="CKE55" s="467"/>
      <c r="CKF55" s="467"/>
      <c r="CKG55" s="467"/>
      <c r="CKH55" s="467"/>
      <c r="CKI55" s="467"/>
      <c r="CKJ55" s="467"/>
      <c r="CKK55" s="467"/>
      <c r="CKL55" s="467"/>
      <c r="CKM55" s="467"/>
      <c r="CKN55" s="467"/>
      <c r="CKO55" s="467"/>
      <c r="CKP55" s="467"/>
      <c r="CKQ55" s="467"/>
      <c r="CKR55" s="467"/>
      <c r="CKS55" s="467"/>
      <c r="CKT55" s="467"/>
      <c r="CKU55" s="467"/>
      <c r="CKV55" s="467"/>
      <c r="CKW55" s="467"/>
      <c r="CKX55" s="467"/>
      <c r="CKY55" s="467"/>
      <c r="CKZ55" s="467"/>
      <c r="CLA55" s="467"/>
      <c r="CLB55" s="467"/>
      <c r="CLC55" s="467"/>
      <c r="CLD55" s="467"/>
      <c r="CLE55" s="467"/>
      <c r="CLF55" s="467"/>
      <c r="CLG55" s="467"/>
      <c r="CLH55" s="467"/>
      <c r="CLI55" s="467"/>
      <c r="CLJ55" s="467"/>
      <c r="CLK55" s="467"/>
      <c r="CLL55" s="467"/>
      <c r="CLM55" s="467"/>
      <c r="CLN55" s="467"/>
      <c r="CLO55" s="467"/>
      <c r="CLP55" s="467"/>
      <c r="CLQ55" s="467"/>
      <c r="CLR55" s="467"/>
      <c r="CLS55" s="467"/>
      <c r="CLT55" s="467"/>
      <c r="CLU55" s="467"/>
      <c r="CLV55" s="467"/>
      <c r="CLW55" s="467"/>
      <c r="CLX55" s="467"/>
      <c r="CLY55" s="467"/>
      <c r="CLZ55" s="467"/>
      <c r="CMA55" s="467"/>
      <c r="CMB55" s="467"/>
      <c r="CMC55" s="467"/>
      <c r="CMD55" s="467"/>
      <c r="CME55" s="467"/>
      <c r="CMF55" s="467"/>
      <c r="CMG55" s="467"/>
      <c r="CMH55" s="467"/>
      <c r="CMI55" s="467"/>
      <c r="CMJ55" s="467"/>
      <c r="CMK55" s="467"/>
      <c r="CML55" s="467"/>
      <c r="CMM55" s="467"/>
      <c r="CMN55" s="467"/>
      <c r="CMO55" s="467"/>
      <c r="CMP55" s="467"/>
      <c r="CMQ55" s="467"/>
      <c r="CMR55" s="467"/>
      <c r="CMS55" s="467"/>
      <c r="CMT55" s="467"/>
      <c r="CMU55" s="467"/>
      <c r="CMV55" s="467"/>
      <c r="CMW55" s="467"/>
      <c r="CMX55" s="467"/>
      <c r="CMY55" s="467"/>
      <c r="CMZ55" s="467"/>
      <c r="CNA55" s="467"/>
      <c r="CNB55" s="467"/>
      <c r="CNC55" s="467"/>
      <c r="CND55" s="467"/>
      <c r="CNE55" s="467"/>
      <c r="CNF55" s="467"/>
      <c r="CNG55" s="467"/>
      <c r="CNH55" s="467"/>
      <c r="CNI55" s="467"/>
      <c r="CNJ55" s="467"/>
      <c r="CNK55" s="467"/>
      <c r="CNL55" s="467"/>
      <c r="CNM55" s="467"/>
      <c r="CNN55" s="467"/>
      <c r="CNO55" s="467"/>
      <c r="CNP55" s="467"/>
      <c r="CNQ55" s="467"/>
      <c r="CNR55" s="467"/>
      <c r="CNS55" s="467"/>
      <c r="CNT55" s="467"/>
      <c r="CNU55" s="467"/>
      <c r="CNV55" s="467"/>
      <c r="CNW55" s="467"/>
      <c r="CNX55" s="467"/>
      <c r="CNY55" s="467"/>
      <c r="CNZ55" s="467"/>
      <c r="COA55" s="467"/>
      <c r="COB55" s="467"/>
      <c r="COC55" s="467"/>
      <c r="COD55" s="467"/>
      <c r="COE55" s="467"/>
      <c r="COF55" s="467"/>
      <c r="COG55" s="467"/>
      <c r="COH55" s="467"/>
      <c r="COI55" s="467"/>
      <c r="COJ55" s="467"/>
      <c r="COK55" s="467"/>
      <c r="COL55" s="467"/>
      <c r="COM55" s="467"/>
      <c r="CON55" s="467"/>
      <c r="COO55" s="467"/>
      <c r="COP55" s="467"/>
      <c r="COQ55" s="467"/>
      <c r="COR55" s="467"/>
      <c r="COS55" s="467"/>
      <c r="COT55" s="467"/>
      <c r="COU55" s="467"/>
      <c r="COV55" s="467"/>
      <c r="COW55" s="467"/>
      <c r="COX55" s="467"/>
      <c r="COY55" s="467"/>
      <c r="COZ55" s="467"/>
      <c r="CPA55" s="467"/>
      <c r="CPB55" s="467"/>
      <c r="CPC55" s="467"/>
      <c r="CPD55" s="467"/>
      <c r="CPE55" s="467"/>
      <c r="CPF55" s="467"/>
      <c r="CPG55" s="467"/>
      <c r="CPH55" s="467"/>
      <c r="CPI55" s="467"/>
      <c r="CPJ55" s="467"/>
      <c r="CPK55" s="467"/>
      <c r="CPL55" s="467"/>
      <c r="CPM55" s="467"/>
      <c r="CPN55" s="467"/>
      <c r="CPO55" s="467"/>
      <c r="CPP55" s="467"/>
      <c r="CPQ55" s="467"/>
      <c r="CPR55" s="467"/>
      <c r="CPS55" s="467"/>
      <c r="CPT55" s="467"/>
      <c r="CPU55" s="467"/>
      <c r="CPV55" s="467"/>
      <c r="CPW55" s="467"/>
      <c r="CPX55" s="467"/>
      <c r="CPY55" s="467"/>
      <c r="CPZ55" s="467"/>
      <c r="CQA55" s="467"/>
      <c r="CQB55" s="467"/>
      <c r="CQC55" s="467"/>
      <c r="CQD55" s="467"/>
      <c r="CQE55" s="467"/>
      <c r="CQF55" s="467"/>
      <c r="CQG55" s="467"/>
      <c r="CQH55" s="467"/>
      <c r="CQI55" s="467"/>
      <c r="CQJ55" s="467"/>
      <c r="CQK55" s="467"/>
      <c r="CQL55" s="467"/>
      <c r="CQM55" s="467"/>
      <c r="CQN55" s="467"/>
      <c r="CQO55" s="467"/>
      <c r="CQP55" s="467"/>
      <c r="CQQ55" s="467"/>
      <c r="CQR55" s="467"/>
      <c r="CQS55" s="467"/>
      <c r="CQT55" s="467"/>
      <c r="CQU55" s="467"/>
      <c r="CQV55" s="467"/>
      <c r="CQW55" s="467"/>
      <c r="CQX55" s="467"/>
      <c r="CQY55" s="467"/>
      <c r="CQZ55" s="467"/>
      <c r="CRA55" s="467"/>
      <c r="CRB55" s="467"/>
      <c r="CRC55" s="467"/>
      <c r="CRD55" s="467"/>
      <c r="CRE55" s="467"/>
      <c r="CRF55" s="467"/>
      <c r="CRG55" s="467"/>
      <c r="CRH55" s="467"/>
      <c r="CRI55" s="467"/>
      <c r="CRJ55" s="467"/>
      <c r="CRK55" s="467"/>
      <c r="CRL55" s="467"/>
      <c r="CRM55" s="467"/>
      <c r="CRN55" s="467"/>
      <c r="CRO55" s="467"/>
      <c r="CRP55" s="467"/>
      <c r="CRQ55" s="467"/>
      <c r="CRR55" s="467"/>
      <c r="CRS55" s="467"/>
      <c r="CRT55" s="467"/>
      <c r="CRU55" s="467"/>
      <c r="CRV55" s="467"/>
      <c r="CRW55" s="467"/>
      <c r="CRX55" s="467"/>
      <c r="CRY55" s="467"/>
      <c r="CRZ55" s="467"/>
      <c r="CSA55" s="467"/>
      <c r="CSB55" s="467"/>
      <c r="CSC55" s="467"/>
      <c r="CSD55" s="467"/>
      <c r="CSE55" s="467"/>
      <c r="CSF55" s="467"/>
      <c r="CSG55" s="467"/>
      <c r="CSH55" s="467"/>
      <c r="CSI55" s="467"/>
      <c r="CSJ55" s="467"/>
      <c r="CSK55" s="467"/>
      <c r="CSL55" s="467"/>
      <c r="CSM55" s="467"/>
      <c r="CSN55" s="467"/>
      <c r="CSO55" s="467"/>
      <c r="CSP55" s="467"/>
      <c r="CSQ55" s="467"/>
      <c r="CSR55" s="467"/>
      <c r="CSS55" s="467"/>
      <c r="CST55" s="467"/>
      <c r="CSU55" s="467"/>
      <c r="CSV55" s="467"/>
      <c r="CSW55" s="467"/>
      <c r="CSX55" s="467"/>
      <c r="CSY55" s="467"/>
      <c r="CSZ55" s="467"/>
      <c r="CTA55" s="467"/>
      <c r="CTB55" s="467"/>
      <c r="CTC55" s="467"/>
      <c r="CTD55" s="467"/>
      <c r="CTE55" s="467"/>
      <c r="CTF55" s="467"/>
      <c r="CTG55" s="467"/>
      <c r="CTH55" s="467"/>
      <c r="CTI55" s="467"/>
      <c r="CTJ55" s="467"/>
      <c r="CTK55" s="467"/>
      <c r="CTL55" s="467"/>
      <c r="CTM55" s="467"/>
      <c r="CTN55" s="467"/>
      <c r="CTO55" s="467"/>
      <c r="CTP55" s="467"/>
      <c r="CTQ55" s="467"/>
      <c r="CTR55" s="467"/>
      <c r="CTS55" s="467"/>
      <c r="CTT55" s="467"/>
      <c r="CTU55" s="467"/>
      <c r="CTV55" s="467"/>
      <c r="CTW55" s="467"/>
      <c r="CTX55" s="467"/>
      <c r="CTY55" s="467"/>
      <c r="CTZ55" s="467"/>
      <c r="CUA55" s="467"/>
      <c r="CUB55" s="467"/>
      <c r="CUC55" s="467"/>
      <c r="CUD55" s="467"/>
      <c r="CUE55" s="467"/>
      <c r="CUF55" s="467"/>
      <c r="CUG55" s="467"/>
      <c r="CUH55" s="467"/>
      <c r="CUI55" s="467"/>
      <c r="CUJ55" s="467"/>
      <c r="CUK55" s="467"/>
      <c r="CUL55" s="467"/>
      <c r="CUM55" s="467"/>
      <c r="CUN55" s="467"/>
      <c r="CUO55" s="467"/>
      <c r="CUP55" s="467"/>
      <c r="CUQ55" s="467"/>
      <c r="CUR55" s="467"/>
      <c r="CUS55" s="467"/>
      <c r="CUT55" s="467"/>
      <c r="CUU55" s="467"/>
      <c r="CUV55" s="467"/>
      <c r="CUW55" s="467"/>
      <c r="CUX55" s="467"/>
      <c r="CUY55" s="467"/>
      <c r="CUZ55" s="467"/>
      <c r="CVA55" s="467"/>
      <c r="CVB55" s="467"/>
      <c r="CVC55" s="467"/>
      <c r="CVD55" s="467"/>
      <c r="CVE55" s="467"/>
      <c r="CVF55" s="467"/>
      <c r="CVG55" s="467"/>
      <c r="CVH55" s="467"/>
      <c r="CVI55" s="467"/>
      <c r="CVJ55" s="467"/>
      <c r="CVK55" s="467"/>
      <c r="CVL55" s="467"/>
      <c r="CVM55" s="467"/>
      <c r="CVN55" s="467"/>
      <c r="CVO55" s="467"/>
      <c r="CVP55" s="467"/>
      <c r="CVQ55" s="467"/>
      <c r="CVR55" s="467"/>
      <c r="CVS55" s="467"/>
      <c r="CVT55" s="467"/>
      <c r="CVU55" s="467"/>
      <c r="CVV55" s="467"/>
      <c r="CVW55" s="467"/>
      <c r="CVX55" s="467"/>
      <c r="CVY55" s="467"/>
      <c r="CVZ55" s="467"/>
      <c r="CWA55" s="467"/>
      <c r="CWB55" s="467"/>
      <c r="CWC55" s="467"/>
      <c r="CWD55" s="467"/>
      <c r="CWE55" s="467"/>
      <c r="CWF55" s="467"/>
      <c r="CWG55" s="467"/>
      <c r="CWH55" s="467"/>
      <c r="CWI55" s="467"/>
      <c r="CWJ55" s="467"/>
      <c r="CWK55" s="467"/>
      <c r="CWL55" s="467"/>
      <c r="CWM55" s="467"/>
      <c r="CWN55" s="467"/>
      <c r="CWO55" s="467"/>
      <c r="CWP55" s="467"/>
      <c r="CWQ55" s="467"/>
      <c r="CWR55" s="467"/>
      <c r="CWS55" s="467"/>
      <c r="CWT55" s="467"/>
      <c r="CWU55" s="467"/>
      <c r="CWV55" s="467"/>
      <c r="CWW55" s="467"/>
      <c r="CWX55" s="467"/>
      <c r="CWY55" s="467"/>
      <c r="CWZ55" s="467"/>
      <c r="CXA55" s="467"/>
      <c r="CXB55" s="467"/>
      <c r="CXC55" s="467"/>
      <c r="CXD55" s="467"/>
      <c r="CXE55" s="467"/>
      <c r="CXF55" s="467"/>
      <c r="CXG55" s="467"/>
      <c r="CXH55" s="467"/>
      <c r="CXI55" s="467"/>
      <c r="CXJ55" s="467"/>
      <c r="CXK55" s="467"/>
      <c r="CXL55" s="467"/>
      <c r="CXM55" s="467"/>
      <c r="CXN55" s="467"/>
      <c r="CXO55" s="467"/>
      <c r="CXP55" s="467"/>
      <c r="CXQ55" s="467"/>
      <c r="CXR55" s="467"/>
      <c r="CXS55" s="467"/>
      <c r="CXT55" s="467"/>
      <c r="CXU55" s="467"/>
      <c r="CXV55" s="467"/>
      <c r="CXW55" s="467"/>
      <c r="CXX55" s="467"/>
      <c r="CXY55" s="467"/>
      <c r="CXZ55" s="467"/>
      <c r="CYA55" s="467"/>
      <c r="CYB55" s="467"/>
      <c r="CYC55" s="467"/>
      <c r="CYD55" s="467"/>
      <c r="CYE55" s="467"/>
      <c r="CYF55" s="467"/>
      <c r="CYG55" s="467"/>
      <c r="CYH55" s="467"/>
      <c r="CYI55" s="467"/>
      <c r="CYJ55" s="467"/>
      <c r="CYK55" s="467"/>
      <c r="CYL55" s="467"/>
      <c r="CYM55" s="467"/>
      <c r="CYN55" s="467"/>
      <c r="CYO55" s="467"/>
      <c r="CYP55" s="467"/>
      <c r="CYQ55" s="467"/>
      <c r="CYR55" s="467"/>
      <c r="CYS55" s="467"/>
      <c r="CYT55" s="467"/>
      <c r="CYU55" s="467"/>
      <c r="CYV55" s="467"/>
      <c r="CYW55" s="467"/>
      <c r="CYX55" s="467"/>
      <c r="CYY55" s="467"/>
      <c r="CYZ55" s="467"/>
      <c r="CZA55" s="467"/>
      <c r="CZB55" s="467"/>
      <c r="CZC55" s="467"/>
      <c r="CZD55" s="467"/>
      <c r="CZE55" s="467"/>
      <c r="CZF55" s="467"/>
      <c r="CZG55" s="467"/>
      <c r="CZH55" s="467"/>
      <c r="CZI55" s="467"/>
      <c r="CZJ55" s="467"/>
      <c r="CZK55" s="467"/>
      <c r="CZL55" s="467"/>
      <c r="CZM55" s="467"/>
      <c r="CZN55" s="467"/>
      <c r="CZO55" s="467"/>
      <c r="CZP55" s="467"/>
      <c r="CZQ55" s="467"/>
      <c r="CZR55" s="467"/>
      <c r="CZS55" s="467"/>
      <c r="CZT55" s="467"/>
      <c r="CZU55" s="467"/>
      <c r="CZV55" s="467"/>
      <c r="CZW55" s="467"/>
      <c r="CZX55" s="467"/>
      <c r="CZY55" s="467"/>
      <c r="CZZ55" s="467"/>
      <c r="DAA55" s="467"/>
      <c r="DAB55" s="467"/>
      <c r="DAC55" s="467"/>
      <c r="DAD55" s="467"/>
      <c r="DAE55" s="467"/>
      <c r="DAF55" s="467"/>
      <c r="DAG55" s="467"/>
      <c r="DAH55" s="467"/>
      <c r="DAI55" s="467"/>
      <c r="DAJ55" s="467"/>
      <c r="DAK55" s="467"/>
      <c r="DAL55" s="467"/>
      <c r="DAM55" s="467"/>
      <c r="DAN55" s="467"/>
      <c r="DAO55" s="467"/>
      <c r="DAP55" s="467"/>
      <c r="DAQ55" s="467"/>
      <c r="DAR55" s="467"/>
      <c r="DAS55" s="467"/>
      <c r="DAT55" s="467"/>
      <c r="DAU55" s="467"/>
      <c r="DAV55" s="467"/>
      <c r="DAW55" s="467"/>
      <c r="DAX55" s="467"/>
      <c r="DAY55" s="467"/>
      <c r="DAZ55" s="467"/>
      <c r="DBA55" s="467"/>
      <c r="DBB55" s="467"/>
      <c r="DBC55" s="467"/>
      <c r="DBD55" s="467"/>
      <c r="DBE55" s="467"/>
      <c r="DBF55" s="467"/>
      <c r="DBG55" s="467"/>
      <c r="DBH55" s="467"/>
      <c r="DBI55" s="467"/>
      <c r="DBJ55" s="467"/>
      <c r="DBK55" s="467"/>
      <c r="DBL55" s="467"/>
      <c r="DBM55" s="467"/>
      <c r="DBN55" s="467"/>
      <c r="DBO55" s="467"/>
      <c r="DBP55" s="467"/>
      <c r="DBQ55" s="467"/>
      <c r="DBR55" s="467"/>
      <c r="DBS55" s="467"/>
      <c r="DBT55" s="467"/>
      <c r="DBU55" s="467"/>
      <c r="DBV55" s="467"/>
      <c r="DBW55" s="467"/>
      <c r="DBX55" s="467"/>
      <c r="DBY55" s="467"/>
      <c r="DBZ55" s="467"/>
      <c r="DCA55" s="467"/>
      <c r="DCB55" s="467"/>
      <c r="DCC55" s="467"/>
      <c r="DCD55" s="467"/>
      <c r="DCE55" s="467"/>
      <c r="DCF55" s="467"/>
      <c r="DCG55" s="467"/>
      <c r="DCH55" s="467"/>
      <c r="DCI55" s="467"/>
      <c r="DCJ55" s="467"/>
      <c r="DCK55" s="467"/>
      <c r="DCL55" s="467"/>
      <c r="DCM55" s="467"/>
      <c r="DCN55" s="467"/>
      <c r="DCO55" s="467"/>
      <c r="DCP55" s="467"/>
      <c r="DCQ55" s="467"/>
      <c r="DCR55" s="467"/>
      <c r="DCS55" s="467"/>
      <c r="DCT55" s="467"/>
      <c r="DCU55" s="467"/>
      <c r="DCV55" s="467"/>
      <c r="DCW55" s="467"/>
      <c r="DCX55" s="467"/>
      <c r="DCY55" s="467"/>
      <c r="DCZ55" s="467"/>
      <c r="DDA55" s="467"/>
      <c r="DDB55" s="467"/>
      <c r="DDC55" s="467"/>
      <c r="DDD55" s="467"/>
      <c r="DDE55" s="467"/>
      <c r="DDF55" s="467"/>
      <c r="DDG55" s="467"/>
      <c r="DDH55" s="467"/>
      <c r="DDI55" s="467"/>
      <c r="DDJ55" s="467"/>
      <c r="DDK55" s="467"/>
      <c r="DDL55" s="467"/>
      <c r="DDM55" s="467"/>
      <c r="DDN55" s="467"/>
      <c r="DDO55" s="467"/>
      <c r="DDP55" s="467"/>
      <c r="DDQ55" s="467"/>
      <c r="DDR55" s="467"/>
      <c r="DDS55" s="467"/>
      <c r="DDT55" s="467"/>
      <c r="DDU55" s="467"/>
      <c r="DDV55" s="467"/>
      <c r="DDW55" s="467"/>
      <c r="DDX55" s="467"/>
      <c r="DDY55" s="467"/>
      <c r="DDZ55" s="467"/>
      <c r="DEA55" s="467"/>
      <c r="DEB55" s="467"/>
      <c r="DEC55" s="467"/>
      <c r="DED55" s="467"/>
      <c r="DEE55" s="467"/>
      <c r="DEF55" s="467"/>
      <c r="DEG55" s="467"/>
      <c r="DEH55" s="467"/>
      <c r="DEI55" s="467"/>
      <c r="DEJ55" s="467"/>
      <c r="DEK55" s="467"/>
      <c r="DEL55" s="467"/>
      <c r="DEM55" s="467"/>
      <c r="DEN55" s="467"/>
      <c r="DEO55" s="467"/>
      <c r="DEP55" s="467"/>
      <c r="DEQ55" s="467"/>
      <c r="DER55" s="467"/>
      <c r="DES55" s="467"/>
      <c r="DET55" s="467"/>
      <c r="DEU55" s="467"/>
      <c r="DEV55" s="467"/>
      <c r="DEW55" s="467"/>
      <c r="DEX55" s="467"/>
      <c r="DEY55" s="467"/>
      <c r="DEZ55" s="467"/>
      <c r="DFA55" s="467"/>
      <c r="DFB55" s="467"/>
      <c r="DFC55" s="467"/>
      <c r="DFD55" s="467"/>
      <c r="DFE55" s="467"/>
      <c r="DFF55" s="467"/>
      <c r="DFG55" s="467"/>
      <c r="DFH55" s="467"/>
      <c r="DFI55" s="467"/>
      <c r="DFJ55" s="467"/>
      <c r="DFK55" s="467"/>
      <c r="DFL55" s="467"/>
      <c r="DFM55" s="467"/>
      <c r="DFN55" s="467"/>
      <c r="DFO55" s="467"/>
      <c r="DFP55" s="467"/>
      <c r="DFQ55" s="467"/>
      <c r="DFR55" s="467"/>
      <c r="DFS55" s="467"/>
      <c r="DFT55" s="467"/>
      <c r="DFU55" s="467"/>
      <c r="DFV55" s="467"/>
      <c r="DFW55" s="467"/>
      <c r="DFX55" s="467"/>
      <c r="DFY55" s="467"/>
      <c r="DFZ55" s="467"/>
      <c r="DGA55" s="467"/>
      <c r="DGB55" s="467"/>
      <c r="DGC55" s="467"/>
      <c r="DGD55" s="467"/>
      <c r="DGE55" s="467"/>
      <c r="DGF55" s="467"/>
      <c r="DGG55" s="467"/>
      <c r="DGH55" s="467"/>
      <c r="DGI55" s="467"/>
      <c r="DGJ55" s="467"/>
      <c r="DGK55" s="467"/>
      <c r="DGL55" s="467"/>
      <c r="DGM55" s="467"/>
      <c r="DGN55" s="467"/>
      <c r="DGO55" s="467"/>
      <c r="DGP55" s="467"/>
      <c r="DGQ55" s="467"/>
      <c r="DGR55" s="467"/>
      <c r="DGS55" s="467"/>
      <c r="DGT55" s="467"/>
      <c r="DGU55" s="467"/>
      <c r="DGV55" s="467"/>
      <c r="DGW55" s="467"/>
      <c r="DGX55" s="467"/>
      <c r="DGY55" s="467"/>
      <c r="DGZ55" s="467"/>
      <c r="DHA55" s="467"/>
      <c r="DHB55" s="467"/>
      <c r="DHC55" s="467"/>
      <c r="DHD55" s="467"/>
      <c r="DHE55" s="467"/>
      <c r="DHF55" s="467"/>
      <c r="DHG55" s="467"/>
      <c r="DHH55" s="467"/>
      <c r="DHI55" s="467"/>
      <c r="DHJ55" s="467"/>
      <c r="DHK55" s="467"/>
      <c r="DHL55" s="467"/>
      <c r="DHM55" s="467"/>
      <c r="DHN55" s="467"/>
      <c r="DHO55" s="467"/>
      <c r="DHP55" s="467"/>
      <c r="DHQ55" s="467"/>
      <c r="DHR55" s="467"/>
      <c r="DHS55" s="467"/>
      <c r="DHT55" s="467"/>
      <c r="DHU55" s="467"/>
      <c r="DHV55" s="467"/>
      <c r="DHW55" s="467"/>
      <c r="DHX55" s="467"/>
      <c r="DHY55" s="467"/>
      <c r="DHZ55" s="467"/>
      <c r="DIA55" s="467"/>
      <c r="DIB55" s="467"/>
      <c r="DIC55" s="467"/>
      <c r="DID55" s="467"/>
      <c r="DIE55" s="467"/>
      <c r="DIF55" s="467"/>
      <c r="DIG55" s="467"/>
      <c r="DIH55" s="467"/>
      <c r="DII55" s="467"/>
      <c r="DIJ55" s="467"/>
      <c r="DIK55" s="467"/>
      <c r="DIL55" s="467"/>
      <c r="DIM55" s="467"/>
      <c r="DIN55" s="467"/>
      <c r="DIO55" s="467"/>
      <c r="DIP55" s="467"/>
      <c r="DIQ55" s="467"/>
      <c r="DIR55" s="467"/>
      <c r="DIS55" s="467"/>
      <c r="DIT55" s="467"/>
      <c r="DIU55" s="467"/>
      <c r="DIV55" s="467"/>
      <c r="DIW55" s="467"/>
      <c r="DIX55" s="467"/>
      <c r="DIY55" s="467"/>
      <c r="DIZ55" s="467"/>
      <c r="DJA55" s="467"/>
      <c r="DJB55" s="467"/>
      <c r="DJC55" s="467"/>
      <c r="DJD55" s="467"/>
      <c r="DJE55" s="467"/>
      <c r="DJF55" s="467"/>
      <c r="DJG55" s="467"/>
      <c r="DJH55" s="467"/>
      <c r="DJI55" s="467"/>
      <c r="DJJ55" s="467"/>
      <c r="DJK55" s="467"/>
      <c r="DJL55" s="467"/>
      <c r="DJM55" s="467"/>
      <c r="DJN55" s="467"/>
      <c r="DJO55" s="467"/>
      <c r="DJP55" s="467"/>
      <c r="DJQ55" s="467"/>
      <c r="DJR55" s="467"/>
      <c r="DJS55" s="467"/>
      <c r="DJT55" s="467"/>
      <c r="DJU55" s="467"/>
      <c r="DJV55" s="467"/>
      <c r="DJW55" s="467"/>
      <c r="DJX55" s="467"/>
      <c r="DJY55" s="467"/>
      <c r="DJZ55" s="467"/>
      <c r="DKA55" s="467"/>
      <c r="DKB55" s="467"/>
      <c r="DKC55" s="467"/>
      <c r="DKD55" s="467"/>
      <c r="DKE55" s="467"/>
      <c r="DKF55" s="467"/>
      <c r="DKG55" s="467"/>
      <c r="DKH55" s="467"/>
      <c r="DKI55" s="467"/>
      <c r="DKJ55" s="467"/>
      <c r="DKK55" s="467"/>
      <c r="DKL55" s="467"/>
      <c r="DKM55" s="467"/>
      <c r="DKN55" s="467"/>
      <c r="DKO55" s="467"/>
      <c r="DKP55" s="467"/>
      <c r="DKQ55" s="467"/>
      <c r="DKR55" s="467"/>
      <c r="DKS55" s="467"/>
      <c r="DKT55" s="467"/>
      <c r="DKU55" s="467"/>
      <c r="DKV55" s="467"/>
      <c r="DKW55" s="467"/>
      <c r="DKX55" s="467"/>
      <c r="DKY55" s="467"/>
      <c r="DKZ55" s="467"/>
      <c r="DLA55" s="467"/>
      <c r="DLB55" s="467"/>
      <c r="DLC55" s="467"/>
      <c r="DLD55" s="467"/>
      <c r="DLE55" s="467"/>
      <c r="DLF55" s="467"/>
      <c r="DLG55" s="467"/>
      <c r="DLH55" s="467"/>
      <c r="DLI55" s="467"/>
      <c r="DLJ55" s="467"/>
      <c r="DLK55" s="467"/>
      <c r="DLL55" s="467"/>
      <c r="DLM55" s="467"/>
      <c r="DLN55" s="467"/>
      <c r="DLO55" s="467"/>
      <c r="DLP55" s="467"/>
      <c r="DLQ55" s="467"/>
      <c r="DLR55" s="467"/>
      <c r="DLS55" s="467"/>
      <c r="DLT55" s="467"/>
      <c r="DLU55" s="467"/>
      <c r="DLV55" s="467"/>
      <c r="DLW55" s="467"/>
      <c r="DLX55" s="467"/>
      <c r="DLY55" s="467"/>
      <c r="DLZ55" s="467"/>
      <c r="DMA55" s="467"/>
      <c r="DMB55" s="467"/>
      <c r="DMC55" s="467"/>
      <c r="DMD55" s="467"/>
      <c r="DME55" s="467"/>
      <c r="DMF55" s="467"/>
      <c r="DMG55" s="467"/>
      <c r="DMH55" s="467"/>
      <c r="DMI55" s="467"/>
      <c r="DMJ55" s="467"/>
      <c r="DMK55" s="467"/>
      <c r="DML55" s="467"/>
      <c r="DMM55" s="467"/>
      <c r="DMN55" s="467"/>
      <c r="DMO55" s="467"/>
      <c r="DMP55" s="467"/>
      <c r="DMQ55" s="467"/>
      <c r="DMR55" s="467"/>
      <c r="DMS55" s="467"/>
      <c r="DMT55" s="467"/>
      <c r="DMU55" s="467"/>
      <c r="DMV55" s="467"/>
      <c r="DMW55" s="467"/>
      <c r="DMX55" s="467"/>
      <c r="DMY55" s="467"/>
      <c r="DMZ55" s="467"/>
      <c r="DNA55" s="467"/>
      <c r="DNB55" s="467"/>
      <c r="DNC55" s="467"/>
      <c r="DND55" s="467"/>
      <c r="DNE55" s="467"/>
      <c r="DNF55" s="467"/>
      <c r="DNG55" s="467"/>
      <c r="DNH55" s="467"/>
      <c r="DNI55" s="467"/>
      <c r="DNJ55" s="467"/>
      <c r="DNK55" s="467"/>
      <c r="DNL55" s="467"/>
      <c r="DNM55" s="467"/>
      <c r="DNN55" s="467"/>
      <c r="DNO55" s="467"/>
      <c r="DNP55" s="467"/>
      <c r="DNQ55" s="467"/>
      <c r="DNR55" s="467"/>
      <c r="DNS55" s="467"/>
      <c r="DNT55" s="467"/>
      <c r="DNU55" s="467"/>
      <c r="DNV55" s="467"/>
      <c r="DNW55" s="467"/>
      <c r="DNX55" s="467"/>
      <c r="DNY55" s="467"/>
      <c r="DNZ55" s="467"/>
      <c r="DOA55" s="467"/>
      <c r="DOB55" s="467"/>
      <c r="DOC55" s="467"/>
      <c r="DOD55" s="467"/>
      <c r="DOE55" s="467"/>
      <c r="DOF55" s="467"/>
      <c r="DOG55" s="467"/>
      <c r="DOH55" s="467"/>
      <c r="DOI55" s="467"/>
      <c r="DOJ55" s="467"/>
      <c r="DOK55" s="467"/>
      <c r="DOL55" s="467"/>
      <c r="DOM55" s="467"/>
      <c r="DON55" s="467"/>
      <c r="DOO55" s="467"/>
      <c r="DOP55" s="467"/>
      <c r="DOQ55" s="467"/>
      <c r="DOR55" s="467"/>
      <c r="DOS55" s="467"/>
      <c r="DOT55" s="467"/>
      <c r="DOU55" s="467"/>
      <c r="DOV55" s="467"/>
      <c r="DOW55" s="467"/>
      <c r="DOX55" s="467"/>
      <c r="DOY55" s="467"/>
      <c r="DOZ55" s="467"/>
      <c r="DPA55" s="467"/>
      <c r="DPB55" s="467"/>
      <c r="DPC55" s="467"/>
      <c r="DPD55" s="467"/>
      <c r="DPE55" s="467"/>
      <c r="DPF55" s="467"/>
      <c r="DPG55" s="467"/>
      <c r="DPH55" s="467"/>
      <c r="DPI55" s="467"/>
      <c r="DPJ55" s="467"/>
      <c r="DPK55" s="467"/>
      <c r="DPL55" s="467"/>
      <c r="DPM55" s="467"/>
      <c r="DPN55" s="467"/>
      <c r="DPO55" s="467"/>
      <c r="DPP55" s="467"/>
      <c r="DPQ55" s="467"/>
      <c r="DPR55" s="467"/>
      <c r="DPS55" s="467"/>
      <c r="DPT55" s="467"/>
      <c r="DPU55" s="467"/>
      <c r="DPV55" s="467"/>
      <c r="DPW55" s="467"/>
      <c r="DPX55" s="467"/>
      <c r="DPY55" s="467"/>
      <c r="DPZ55" s="467"/>
      <c r="DQA55" s="467"/>
      <c r="DQB55" s="467"/>
      <c r="DQC55" s="467"/>
      <c r="DQD55" s="467"/>
      <c r="DQE55" s="467"/>
      <c r="DQF55" s="467"/>
      <c r="DQG55" s="467"/>
      <c r="DQH55" s="467"/>
      <c r="DQI55" s="467"/>
      <c r="DQJ55" s="467"/>
      <c r="DQK55" s="467"/>
      <c r="DQL55" s="467"/>
      <c r="DQM55" s="467"/>
      <c r="DQN55" s="467"/>
      <c r="DQO55" s="467"/>
      <c r="DQP55" s="467"/>
      <c r="DQQ55" s="467"/>
      <c r="DQR55" s="467"/>
      <c r="DQS55" s="467"/>
      <c r="DQT55" s="467"/>
      <c r="DQU55" s="467"/>
      <c r="DQV55" s="467"/>
      <c r="DQW55" s="467"/>
      <c r="DQX55" s="467"/>
      <c r="DQY55" s="467"/>
      <c r="DQZ55" s="467"/>
      <c r="DRA55" s="467"/>
      <c r="DRB55" s="467"/>
      <c r="DRC55" s="467"/>
      <c r="DRD55" s="467"/>
      <c r="DRE55" s="467"/>
      <c r="DRF55" s="467"/>
      <c r="DRG55" s="467"/>
      <c r="DRH55" s="467"/>
      <c r="DRI55" s="467"/>
      <c r="DRJ55" s="467"/>
      <c r="DRK55" s="467"/>
      <c r="DRL55" s="467"/>
      <c r="DRM55" s="467"/>
      <c r="DRN55" s="467"/>
      <c r="DRO55" s="467"/>
      <c r="DRP55" s="467"/>
      <c r="DRQ55" s="467"/>
      <c r="DRR55" s="467"/>
      <c r="DRS55" s="467"/>
      <c r="DRT55" s="467"/>
      <c r="DRU55" s="467"/>
      <c r="DRV55" s="467"/>
      <c r="DRW55" s="467"/>
      <c r="DRX55" s="467"/>
      <c r="DRY55" s="467"/>
      <c r="DRZ55" s="467"/>
      <c r="DSA55" s="467"/>
      <c r="DSB55" s="467"/>
      <c r="DSC55" s="467"/>
      <c r="DSD55" s="467"/>
      <c r="DSE55" s="467"/>
      <c r="DSF55" s="467"/>
      <c r="DSG55" s="467"/>
      <c r="DSH55" s="467"/>
      <c r="DSI55" s="467"/>
      <c r="DSJ55" s="467"/>
      <c r="DSK55" s="467"/>
      <c r="DSL55" s="467"/>
      <c r="DSM55" s="467"/>
      <c r="DSN55" s="467"/>
      <c r="DSO55" s="467"/>
      <c r="DSP55" s="467"/>
      <c r="DSQ55" s="467"/>
      <c r="DSR55" s="467"/>
      <c r="DSS55" s="467"/>
      <c r="DST55" s="467"/>
      <c r="DSU55" s="467"/>
      <c r="DSV55" s="467"/>
      <c r="DSW55" s="467"/>
      <c r="DSX55" s="467"/>
      <c r="DSY55" s="467"/>
      <c r="DSZ55" s="467"/>
      <c r="DTA55" s="467"/>
      <c r="DTB55" s="467"/>
      <c r="DTC55" s="467"/>
      <c r="DTD55" s="467"/>
      <c r="DTE55" s="467"/>
      <c r="DTF55" s="467"/>
      <c r="DTG55" s="467"/>
      <c r="DTH55" s="467"/>
      <c r="DTI55" s="467"/>
      <c r="DTJ55" s="467"/>
      <c r="DTK55" s="467"/>
      <c r="DTL55" s="467"/>
      <c r="DTM55" s="467"/>
      <c r="DTN55" s="467"/>
      <c r="DTO55" s="467"/>
      <c r="DTP55" s="467"/>
      <c r="DTQ55" s="467"/>
      <c r="DTR55" s="467"/>
      <c r="DTS55" s="467"/>
      <c r="DTT55" s="467"/>
      <c r="DTU55" s="467"/>
      <c r="DTV55" s="467"/>
      <c r="DTW55" s="467"/>
      <c r="DTX55" s="467"/>
      <c r="DTY55" s="467"/>
      <c r="DTZ55" s="467"/>
      <c r="DUA55" s="467"/>
      <c r="DUB55" s="467"/>
      <c r="DUC55" s="467"/>
      <c r="DUD55" s="467"/>
      <c r="DUE55" s="467"/>
      <c r="DUF55" s="467"/>
      <c r="DUG55" s="467"/>
      <c r="DUH55" s="467"/>
      <c r="DUI55" s="467"/>
      <c r="DUJ55" s="467"/>
      <c r="DUK55" s="467"/>
      <c r="DUL55" s="467"/>
      <c r="DUM55" s="467"/>
      <c r="DUN55" s="467"/>
      <c r="DUO55" s="467"/>
      <c r="DUP55" s="467"/>
      <c r="DUQ55" s="467"/>
      <c r="DUR55" s="467"/>
      <c r="DUS55" s="467"/>
      <c r="DUT55" s="467"/>
      <c r="DUU55" s="467"/>
      <c r="DUV55" s="467"/>
      <c r="DUW55" s="467"/>
      <c r="DUX55" s="467"/>
      <c r="DUY55" s="467"/>
      <c r="DUZ55" s="467"/>
      <c r="DVA55" s="467"/>
      <c r="DVB55" s="467"/>
      <c r="DVC55" s="467"/>
      <c r="DVD55" s="467"/>
      <c r="DVE55" s="467"/>
      <c r="DVF55" s="467"/>
      <c r="DVG55" s="467"/>
      <c r="DVH55" s="467"/>
      <c r="DVI55" s="467"/>
      <c r="DVJ55" s="467"/>
      <c r="DVK55" s="467"/>
      <c r="DVL55" s="467"/>
      <c r="DVM55" s="467"/>
      <c r="DVN55" s="467"/>
      <c r="DVO55" s="467"/>
      <c r="DVP55" s="467"/>
      <c r="DVQ55" s="467"/>
      <c r="DVR55" s="467"/>
      <c r="DVS55" s="467"/>
      <c r="DVT55" s="467"/>
      <c r="DVU55" s="467"/>
      <c r="DVV55" s="467"/>
      <c r="DVW55" s="467"/>
      <c r="DVX55" s="467"/>
      <c r="DVY55" s="467"/>
      <c r="DVZ55" s="467"/>
      <c r="DWA55" s="467"/>
      <c r="DWB55" s="467"/>
      <c r="DWC55" s="467"/>
      <c r="DWD55" s="467"/>
      <c r="DWE55" s="467"/>
      <c r="DWF55" s="467"/>
      <c r="DWG55" s="467"/>
      <c r="DWH55" s="467"/>
      <c r="DWI55" s="467"/>
      <c r="DWJ55" s="467"/>
      <c r="DWK55" s="467"/>
      <c r="DWL55" s="467"/>
      <c r="DWM55" s="467"/>
      <c r="DWN55" s="467"/>
      <c r="DWO55" s="467"/>
      <c r="DWP55" s="467"/>
      <c r="DWQ55" s="467"/>
      <c r="DWR55" s="467"/>
      <c r="DWS55" s="467"/>
      <c r="DWT55" s="467"/>
      <c r="DWU55" s="467"/>
      <c r="DWV55" s="467"/>
      <c r="DWW55" s="467"/>
      <c r="DWX55" s="467"/>
      <c r="DWY55" s="467"/>
      <c r="DWZ55" s="467"/>
      <c r="DXA55" s="467"/>
      <c r="DXB55" s="467"/>
      <c r="DXC55" s="467"/>
      <c r="DXD55" s="467"/>
      <c r="DXE55" s="467"/>
      <c r="DXF55" s="467"/>
      <c r="DXG55" s="467"/>
      <c r="DXH55" s="467"/>
      <c r="DXI55" s="467"/>
      <c r="DXJ55" s="467"/>
      <c r="DXK55" s="467"/>
      <c r="DXL55" s="467"/>
      <c r="DXM55" s="467"/>
      <c r="DXN55" s="467"/>
      <c r="DXO55" s="467"/>
      <c r="DXP55" s="467"/>
      <c r="DXQ55" s="467"/>
      <c r="DXR55" s="467"/>
      <c r="DXS55" s="467"/>
      <c r="DXT55" s="467"/>
      <c r="DXU55" s="467"/>
      <c r="DXV55" s="467"/>
      <c r="DXW55" s="467"/>
      <c r="DXX55" s="467"/>
      <c r="DXY55" s="467"/>
      <c r="DXZ55" s="467"/>
      <c r="DYA55" s="467"/>
      <c r="DYB55" s="467"/>
      <c r="DYC55" s="467"/>
      <c r="DYD55" s="467"/>
      <c r="DYE55" s="467"/>
      <c r="DYF55" s="467"/>
      <c r="DYG55" s="467"/>
      <c r="DYH55" s="467"/>
      <c r="DYI55" s="467"/>
      <c r="DYJ55" s="467"/>
      <c r="DYK55" s="467"/>
      <c r="DYL55" s="467"/>
      <c r="DYM55" s="467"/>
      <c r="DYN55" s="467"/>
      <c r="DYO55" s="467"/>
      <c r="DYP55" s="467"/>
      <c r="DYQ55" s="467"/>
      <c r="DYR55" s="467"/>
      <c r="DYS55" s="467"/>
      <c r="DYT55" s="467"/>
      <c r="DYU55" s="467"/>
      <c r="DYV55" s="467"/>
      <c r="DYW55" s="467"/>
      <c r="DYX55" s="467"/>
      <c r="DYY55" s="467"/>
      <c r="DYZ55" s="467"/>
      <c r="DZA55" s="467"/>
      <c r="DZB55" s="467"/>
      <c r="DZC55" s="467"/>
      <c r="DZD55" s="467"/>
      <c r="DZE55" s="467"/>
      <c r="DZF55" s="467"/>
      <c r="DZG55" s="467"/>
      <c r="DZH55" s="467"/>
      <c r="DZI55" s="467"/>
      <c r="DZJ55" s="467"/>
      <c r="DZK55" s="467"/>
      <c r="DZL55" s="467"/>
      <c r="DZM55" s="467"/>
      <c r="DZN55" s="467"/>
      <c r="DZO55" s="467"/>
      <c r="DZP55" s="467"/>
      <c r="DZQ55" s="467"/>
      <c r="DZR55" s="467"/>
      <c r="DZS55" s="467"/>
      <c r="DZT55" s="467"/>
      <c r="DZU55" s="467"/>
      <c r="DZV55" s="467"/>
      <c r="DZW55" s="467"/>
      <c r="DZX55" s="467"/>
      <c r="DZY55" s="467"/>
      <c r="DZZ55" s="467"/>
      <c r="EAA55" s="467"/>
      <c r="EAB55" s="467"/>
      <c r="EAC55" s="467"/>
      <c r="EAD55" s="467"/>
      <c r="EAE55" s="467"/>
      <c r="EAF55" s="467"/>
      <c r="EAG55" s="467"/>
      <c r="EAH55" s="467"/>
      <c r="EAI55" s="467"/>
      <c r="EAJ55" s="467"/>
      <c r="EAK55" s="467"/>
      <c r="EAL55" s="467"/>
      <c r="EAM55" s="467"/>
      <c r="EAN55" s="467"/>
      <c r="EAO55" s="467"/>
      <c r="EAP55" s="467"/>
      <c r="EAQ55" s="467"/>
      <c r="EAR55" s="467"/>
      <c r="EAS55" s="467"/>
      <c r="EAT55" s="467"/>
      <c r="EAU55" s="467"/>
      <c r="EAV55" s="467"/>
      <c r="EAW55" s="467"/>
      <c r="EAX55" s="467"/>
      <c r="EAY55" s="467"/>
      <c r="EAZ55" s="467"/>
      <c r="EBA55" s="467"/>
      <c r="EBB55" s="467"/>
      <c r="EBC55" s="467"/>
      <c r="EBD55" s="467"/>
      <c r="EBE55" s="467"/>
      <c r="EBF55" s="467"/>
      <c r="EBG55" s="467"/>
      <c r="EBH55" s="467"/>
      <c r="EBI55" s="467"/>
      <c r="EBJ55" s="467"/>
      <c r="EBK55" s="467"/>
      <c r="EBL55" s="467"/>
      <c r="EBM55" s="467"/>
      <c r="EBN55" s="467"/>
      <c r="EBO55" s="467"/>
      <c r="EBP55" s="467"/>
      <c r="EBQ55" s="467"/>
      <c r="EBR55" s="467"/>
      <c r="EBS55" s="467"/>
      <c r="EBT55" s="467"/>
      <c r="EBU55" s="467"/>
      <c r="EBV55" s="467"/>
      <c r="EBW55" s="467"/>
      <c r="EBX55" s="467"/>
      <c r="EBY55" s="467"/>
      <c r="EBZ55" s="467"/>
      <c r="ECA55" s="467"/>
      <c r="ECB55" s="467"/>
      <c r="ECC55" s="467"/>
      <c r="ECD55" s="467"/>
      <c r="ECE55" s="467"/>
      <c r="ECF55" s="467"/>
      <c r="ECG55" s="467"/>
      <c r="ECH55" s="467"/>
      <c r="ECI55" s="467"/>
      <c r="ECJ55" s="467"/>
      <c r="ECK55" s="467"/>
      <c r="ECL55" s="467"/>
      <c r="ECM55" s="467"/>
      <c r="ECN55" s="467"/>
      <c r="ECO55" s="467"/>
      <c r="ECP55" s="467"/>
      <c r="ECQ55" s="467"/>
      <c r="ECR55" s="467"/>
      <c r="ECS55" s="467"/>
      <c r="ECT55" s="467"/>
      <c r="ECU55" s="467"/>
      <c r="ECV55" s="467"/>
      <c r="ECW55" s="467"/>
      <c r="ECX55" s="467"/>
      <c r="ECY55" s="467"/>
      <c r="ECZ55" s="467"/>
      <c r="EDA55" s="467"/>
      <c r="EDB55" s="467"/>
      <c r="EDC55" s="467"/>
      <c r="EDD55" s="467"/>
      <c r="EDE55" s="467"/>
      <c r="EDF55" s="467"/>
      <c r="EDG55" s="467"/>
      <c r="EDH55" s="467"/>
      <c r="EDI55" s="467"/>
      <c r="EDJ55" s="467"/>
      <c r="EDK55" s="467"/>
      <c r="EDL55" s="467"/>
      <c r="EDM55" s="467"/>
      <c r="EDN55" s="467"/>
      <c r="EDO55" s="467"/>
      <c r="EDP55" s="467"/>
      <c r="EDQ55" s="467"/>
      <c r="EDR55" s="467"/>
      <c r="EDS55" s="467"/>
      <c r="EDT55" s="467"/>
      <c r="EDU55" s="467"/>
      <c r="EDV55" s="467"/>
      <c r="EDW55" s="467"/>
      <c r="EDX55" s="467"/>
      <c r="EDY55" s="467"/>
      <c r="EDZ55" s="467"/>
      <c r="EEA55" s="467"/>
      <c r="EEB55" s="467"/>
      <c r="EEC55" s="467"/>
      <c r="EED55" s="467"/>
      <c r="EEE55" s="467"/>
      <c r="EEF55" s="467"/>
      <c r="EEG55" s="467"/>
      <c r="EEH55" s="467"/>
      <c r="EEI55" s="467"/>
      <c r="EEJ55" s="467"/>
      <c r="EEK55" s="467"/>
      <c r="EEL55" s="467"/>
      <c r="EEM55" s="467"/>
      <c r="EEN55" s="467"/>
      <c r="EEO55" s="467"/>
      <c r="EEP55" s="467"/>
      <c r="EEQ55" s="467"/>
      <c r="EER55" s="467"/>
      <c r="EES55" s="467"/>
      <c r="EET55" s="467"/>
      <c r="EEU55" s="467"/>
      <c r="EEV55" s="467"/>
      <c r="EEW55" s="467"/>
      <c r="EEX55" s="467"/>
      <c r="EEY55" s="467"/>
      <c r="EEZ55" s="467"/>
      <c r="EFA55" s="467"/>
      <c r="EFB55" s="467"/>
      <c r="EFC55" s="467"/>
      <c r="EFD55" s="467"/>
      <c r="EFE55" s="467"/>
      <c r="EFF55" s="467"/>
      <c r="EFG55" s="467"/>
      <c r="EFH55" s="467"/>
      <c r="EFI55" s="467"/>
      <c r="EFJ55" s="467"/>
      <c r="EFK55" s="467"/>
      <c r="EFL55" s="467"/>
      <c r="EFM55" s="467"/>
      <c r="EFN55" s="467"/>
      <c r="EFO55" s="467"/>
      <c r="EFP55" s="467"/>
      <c r="EFQ55" s="467"/>
      <c r="EFR55" s="467"/>
      <c r="EFS55" s="467"/>
      <c r="EFT55" s="467"/>
      <c r="EFU55" s="467"/>
      <c r="EFV55" s="467"/>
      <c r="EFW55" s="467"/>
      <c r="EFX55" s="467"/>
      <c r="EFY55" s="467"/>
      <c r="EFZ55" s="467"/>
      <c r="EGA55" s="467"/>
      <c r="EGB55" s="467"/>
      <c r="EGC55" s="467"/>
      <c r="EGD55" s="467"/>
      <c r="EGE55" s="467"/>
      <c r="EGF55" s="467"/>
      <c r="EGG55" s="467"/>
      <c r="EGH55" s="467"/>
      <c r="EGI55" s="467"/>
      <c r="EGJ55" s="467"/>
      <c r="EGK55" s="467"/>
      <c r="EGL55" s="467"/>
      <c r="EGM55" s="467"/>
      <c r="EGN55" s="467"/>
      <c r="EGO55" s="467"/>
      <c r="EGP55" s="467"/>
      <c r="EGQ55" s="467"/>
      <c r="EGR55" s="467"/>
      <c r="EGS55" s="467"/>
      <c r="EGT55" s="467"/>
      <c r="EGU55" s="467"/>
      <c r="EGV55" s="467"/>
      <c r="EGW55" s="467"/>
      <c r="EGX55" s="467"/>
      <c r="EGY55" s="467"/>
      <c r="EGZ55" s="467"/>
      <c r="EHA55" s="467"/>
      <c r="EHB55" s="467"/>
      <c r="EHC55" s="467"/>
      <c r="EHD55" s="467"/>
      <c r="EHE55" s="467"/>
      <c r="EHF55" s="467"/>
      <c r="EHG55" s="467"/>
      <c r="EHH55" s="467"/>
      <c r="EHI55" s="467"/>
      <c r="EHJ55" s="467"/>
      <c r="EHK55" s="467"/>
      <c r="EHL55" s="467"/>
      <c r="EHM55" s="467"/>
      <c r="EHN55" s="467"/>
      <c r="EHO55" s="467"/>
      <c r="EHP55" s="467"/>
      <c r="EHQ55" s="467"/>
      <c r="EHR55" s="467"/>
      <c r="EHS55" s="467"/>
      <c r="EHT55" s="467"/>
      <c r="EHU55" s="467"/>
      <c r="EHV55" s="467"/>
      <c r="EHW55" s="467"/>
      <c r="EHX55" s="467"/>
      <c r="EHY55" s="467"/>
      <c r="EHZ55" s="467"/>
      <c r="EIA55" s="467"/>
      <c r="EIB55" s="467"/>
      <c r="EIC55" s="467"/>
      <c r="EID55" s="467"/>
      <c r="EIE55" s="467"/>
      <c r="EIF55" s="467"/>
      <c r="EIG55" s="467"/>
      <c r="EIH55" s="467"/>
      <c r="EII55" s="467"/>
      <c r="EIJ55" s="467"/>
      <c r="EIK55" s="467"/>
      <c r="EIL55" s="467"/>
      <c r="EIM55" s="467"/>
      <c r="EIN55" s="467"/>
      <c r="EIO55" s="467"/>
      <c r="EIP55" s="467"/>
      <c r="EIQ55" s="467"/>
      <c r="EIR55" s="467"/>
      <c r="EIS55" s="467"/>
      <c r="EIT55" s="467"/>
      <c r="EIU55" s="467"/>
      <c r="EIV55" s="467"/>
      <c r="EIW55" s="467"/>
      <c r="EIX55" s="467"/>
      <c r="EIY55" s="467"/>
      <c r="EIZ55" s="467"/>
      <c r="EJA55" s="467"/>
      <c r="EJB55" s="467"/>
      <c r="EJC55" s="467"/>
      <c r="EJD55" s="467"/>
      <c r="EJE55" s="467"/>
      <c r="EJF55" s="467"/>
      <c r="EJG55" s="467"/>
      <c r="EJH55" s="467"/>
      <c r="EJI55" s="467"/>
      <c r="EJJ55" s="467"/>
      <c r="EJK55" s="467"/>
      <c r="EJL55" s="467"/>
      <c r="EJM55" s="467"/>
      <c r="EJN55" s="467"/>
      <c r="EJO55" s="467"/>
      <c r="EJP55" s="467"/>
      <c r="EJQ55" s="467"/>
      <c r="EJR55" s="467"/>
      <c r="EJS55" s="467"/>
      <c r="EJT55" s="467"/>
      <c r="EJU55" s="467"/>
      <c r="EJV55" s="467"/>
      <c r="EJW55" s="467"/>
      <c r="EJX55" s="467"/>
      <c r="EJY55" s="467"/>
      <c r="EJZ55" s="467"/>
      <c r="EKA55" s="467"/>
      <c r="EKB55" s="467"/>
      <c r="EKC55" s="467"/>
      <c r="EKD55" s="467"/>
      <c r="EKE55" s="467"/>
      <c r="EKF55" s="467"/>
      <c r="EKG55" s="467"/>
      <c r="EKH55" s="467"/>
      <c r="EKI55" s="467"/>
      <c r="EKJ55" s="467"/>
      <c r="EKK55" s="467"/>
      <c r="EKL55" s="467"/>
      <c r="EKM55" s="467"/>
      <c r="EKN55" s="467"/>
      <c r="EKO55" s="467"/>
      <c r="EKP55" s="467"/>
      <c r="EKQ55" s="467"/>
      <c r="EKR55" s="467"/>
      <c r="EKS55" s="467"/>
      <c r="EKT55" s="467"/>
      <c r="EKU55" s="467"/>
      <c r="EKV55" s="467"/>
      <c r="EKW55" s="467"/>
      <c r="EKX55" s="467"/>
      <c r="EKY55" s="467"/>
      <c r="EKZ55" s="467"/>
      <c r="ELA55" s="467"/>
      <c r="ELB55" s="467"/>
      <c r="ELC55" s="467"/>
      <c r="ELD55" s="467"/>
      <c r="ELE55" s="467"/>
      <c r="ELF55" s="467"/>
      <c r="ELG55" s="467"/>
      <c r="ELH55" s="467"/>
      <c r="ELI55" s="467"/>
      <c r="ELJ55" s="467"/>
      <c r="ELK55" s="467"/>
      <c r="ELL55" s="467"/>
      <c r="ELM55" s="467"/>
      <c r="ELN55" s="467"/>
      <c r="ELO55" s="467"/>
      <c r="ELP55" s="467"/>
      <c r="ELQ55" s="467"/>
      <c r="ELR55" s="467"/>
      <c r="ELS55" s="467"/>
      <c r="ELT55" s="467"/>
      <c r="ELU55" s="467"/>
      <c r="ELV55" s="467"/>
      <c r="ELW55" s="467"/>
      <c r="ELX55" s="467"/>
      <c r="ELY55" s="467"/>
      <c r="ELZ55" s="467"/>
      <c r="EMA55" s="467"/>
      <c r="EMB55" s="467"/>
      <c r="EMC55" s="467"/>
      <c r="EMD55" s="467"/>
      <c r="EME55" s="467"/>
      <c r="EMF55" s="467"/>
      <c r="EMG55" s="467"/>
      <c r="EMH55" s="467"/>
      <c r="EMI55" s="467"/>
      <c r="EMJ55" s="467"/>
      <c r="EMK55" s="467"/>
      <c r="EML55" s="467"/>
      <c r="EMM55" s="467"/>
      <c r="EMN55" s="467"/>
      <c r="EMO55" s="467"/>
      <c r="EMP55" s="467"/>
      <c r="EMQ55" s="467"/>
      <c r="EMR55" s="467"/>
      <c r="EMS55" s="467"/>
      <c r="EMT55" s="467"/>
      <c r="EMU55" s="467"/>
      <c r="EMV55" s="467"/>
      <c r="EMW55" s="467"/>
      <c r="EMX55" s="467"/>
      <c r="EMY55" s="467"/>
      <c r="EMZ55" s="467"/>
      <c r="ENA55" s="467"/>
      <c r="ENB55" s="467"/>
      <c r="ENC55" s="467"/>
      <c r="END55" s="467"/>
      <c r="ENE55" s="467"/>
      <c r="ENF55" s="467"/>
      <c r="ENG55" s="467"/>
      <c r="ENH55" s="467"/>
      <c r="ENI55" s="467"/>
      <c r="ENJ55" s="467"/>
      <c r="ENK55" s="467"/>
      <c r="ENL55" s="467"/>
      <c r="ENM55" s="467"/>
      <c r="ENN55" s="467"/>
      <c r="ENO55" s="467"/>
      <c r="ENP55" s="467"/>
      <c r="ENQ55" s="467"/>
      <c r="ENR55" s="467"/>
      <c r="ENS55" s="467"/>
      <c r="ENT55" s="467"/>
      <c r="ENU55" s="467"/>
      <c r="ENV55" s="467"/>
      <c r="ENW55" s="467"/>
      <c r="ENX55" s="467"/>
      <c r="ENY55" s="467"/>
      <c r="ENZ55" s="467"/>
      <c r="EOA55" s="467"/>
      <c r="EOB55" s="467"/>
      <c r="EOC55" s="467"/>
      <c r="EOD55" s="467"/>
      <c r="EOE55" s="467"/>
      <c r="EOF55" s="467"/>
      <c r="EOG55" s="467"/>
      <c r="EOH55" s="467"/>
      <c r="EOI55" s="467"/>
      <c r="EOJ55" s="467"/>
      <c r="EOK55" s="467"/>
      <c r="EOL55" s="467"/>
      <c r="EOM55" s="467"/>
      <c r="EON55" s="467"/>
      <c r="EOO55" s="467"/>
      <c r="EOP55" s="467"/>
      <c r="EOQ55" s="467"/>
      <c r="EOR55" s="467"/>
      <c r="EOS55" s="467"/>
      <c r="EOT55" s="467"/>
      <c r="EOU55" s="467"/>
      <c r="EOV55" s="467"/>
      <c r="EOW55" s="467"/>
      <c r="EOX55" s="467"/>
      <c r="EOY55" s="467"/>
      <c r="EOZ55" s="467"/>
      <c r="EPA55" s="467"/>
      <c r="EPB55" s="467"/>
      <c r="EPC55" s="467"/>
      <c r="EPD55" s="467"/>
      <c r="EPE55" s="467"/>
      <c r="EPF55" s="467"/>
      <c r="EPG55" s="467"/>
      <c r="EPH55" s="467"/>
      <c r="EPI55" s="467"/>
      <c r="EPJ55" s="467"/>
      <c r="EPK55" s="467"/>
      <c r="EPL55" s="467"/>
      <c r="EPM55" s="467"/>
      <c r="EPN55" s="467"/>
      <c r="EPO55" s="467"/>
      <c r="EPP55" s="467"/>
      <c r="EPQ55" s="467"/>
      <c r="EPR55" s="467"/>
      <c r="EPS55" s="467"/>
      <c r="EPT55" s="467"/>
      <c r="EPU55" s="467"/>
      <c r="EPV55" s="467"/>
      <c r="EPW55" s="467"/>
      <c r="EPX55" s="467"/>
      <c r="EPY55" s="467"/>
      <c r="EPZ55" s="467"/>
      <c r="EQA55" s="467"/>
      <c r="EQB55" s="467"/>
      <c r="EQC55" s="467"/>
      <c r="EQD55" s="467"/>
      <c r="EQE55" s="467"/>
      <c r="EQF55" s="467"/>
      <c r="EQG55" s="467"/>
      <c r="EQH55" s="467"/>
      <c r="EQI55" s="467"/>
      <c r="EQJ55" s="467"/>
      <c r="EQK55" s="467"/>
      <c r="EQL55" s="467"/>
      <c r="EQM55" s="467"/>
      <c r="EQN55" s="467"/>
      <c r="EQO55" s="467"/>
      <c r="EQP55" s="467"/>
      <c r="EQQ55" s="467"/>
      <c r="EQR55" s="467"/>
      <c r="EQS55" s="467"/>
      <c r="EQT55" s="467"/>
      <c r="EQU55" s="467"/>
      <c r="EQV55" s="467"/>
      <c r="EQW55" s="467"/>
      <c r="EQX55" s="467"/>
      <c r="EQY55" s="467"/>
      <c r="EQZ55" s="467"/>
      <c r="ERA55" s="467"/>
      <c r="ERB55" s="467"/>
      <c r="ERC55" s="467"/>
      <c r="ERD55" s="467"/>
      <c r="ERE55" s="467"/>
      <c r="ERF55" s="467"/>
      <c r="ERG55" s="467"/>
      <c r="ERH55" s="467"/>
      <c r="ERI55" s="467"/>
      <c r="ERJ55" s="467"/>
      <c r="ERK55" s="467"/>
      <c r="ERL55" s="467"/>
      <c r="ERM55" s="467"/>
      <c r="ERN55" s="467"/>
      <c r="ERO55" s="467"/>
      <c r="ERP55" s="467"/>
      <c r="ERQ55" s="467"/>
      <c r="ERR55" s="467"/>
      <c r="ERS55" s="467"/>
      <c r="ERT55" s="467"/>
      <c r="ERU55" s="467"/>
      <c r="ERV55" s="467"/>
      <c r="ERW55" s="467"/>
      <c r="ERX55" s="467"/>
      <c r="ERY55" s="467"/>
      <c r="ERZ55" s="467"/>
      <c r="ESA55" s="467"/>
      <c r="ESB55" s="467"/>
      <c r="ESC55" s="467"/>
      <c r="ESD55" s="467"/>
      <c r="ESE55" s="467"/>
      <c r="ESF55" s="467"/>
      <c r="ESG55" s="467"/>
      <c r="ESH55" s="467"/>
      <c r="ESI55" s="467"/>
      <c r="ESJ55" s="467"/>
      <c r="ESK55" s="467"/>
      <c r="ESL55" s="467"/>
      <c r="ESM55" s="467"/>
      <c r="ESN55" s="467"/>
      <c r="ESO55" s="467"/>
      <c r="ESP55" s="467"/>
      <c r="ESQ55" s="467"/>
      <c r="ESR55" s="467"/>
      <c r="ESS55" s="467"/>
      <c r="EST55" s="467"/>
      <c r="ESU55" s="467"/>
      <c r="ESV55" s="467"/>
      <c r="ESW55" s="467"/>
      <c r="ESX55" s="467"/>
      <c r="ESY55" s="467"/>
      <c r="ESZ55" s="467"/>
      <c r="ETA55" s="467"/>
      <c r="ETB55" s="467"/>
      <c r="ETC55" s="467"/>
      <c r="ETD55" s="467"/>
      <c r="ETE55" s="467"/>
      <c r="ETF55" s="467"/>
      <c r="ETG55" s="467"/>
      <c r="ETH55" s="467"/>
      <c r="ETI55" s="467"/>
      <c r="ETJ55" s="467"/>
      <c r="ETK55" s="467"/>
      <c r="ETL55" s="467"/>
      <c r="ETM55" s="467"/>
      <c r="ETN55" s="467"/>
      <c r="ETO55" s="467"/>
      <c r="ETP55" s="467"/>
      <c r="ETQ55" s="467"/>
      <c r="ETR55" s="467"/>
      <c r="ETS55" s="467"/>
      <c r="ETT55" s="467"/>
      <c r="ETU55" s="467"/>
      <c r="ETV55" s="467"/>
      <c r="ETW55" s="467"/>
      <c r="ETX55" s="467"/>
      <c r="ETY55" s="467"/>
      <c r="ETZ55" s="467"/>
      <c r="EUA55" s="467"/>
      <c r="EUB55" s="467"/>
      <c r="EUC55" s="467"/>
      <c r="EUD55" s="467"/>
      <c r="EUE55" s="467"/>
      <c r="EUF55" s="467"/>
      <c r="EUG55" s="467"/>
      <c r="EUH55" s="467"/>
      <c r="EUI55" s="467"/>
      <c r="EUJ55" s="467"/>
      <c r="EUK55" s="467"/>
      <c r="EUL55" s="467"/>
      <c r="EUM55" s="467"/>
      <c r="EUN55" s="467"/>
      <c r="EUO55" s="467"/>
      <c r="EUP55" s="467"/>
      <c r="EUQ55" s="467"/>
      <c r="EUR55" s="467"/>
      <c r="EUS55" s="467"/>
      <c r="EUT55" s="467"/>
      <c r="EUU55" s="467"/>
      <c r="EUV55" s="467"/>
      <c r="EUW55" s="467"/>
      <c r="EUX55" s="467"/>
      <c r="EUY55" s="467"/>
      <c r="EUZ55" s="467"/>
      <c r="EVA55" s="467"/>
      <c r="EVB55" s="467"/>
      <c r="EVC55" s="467"/>
      <c r="EVD55" s="467"/>
      <c r="EVE55" s="467"/>
      <c r="EVF55" s="467"/>
      <c r="EVG55" s="467"/>
      <c r="EVH55" s="467"/>
      <c r="EVI55" s="467"/>
      <c r="EVJ55" s="467"/>
      <c r="EVK55" s="467"/>
      <c r="EVL55" s="467"/>
      <c r="EVM55" s="467"/>
      <c r="EVN55" s="467"/>
      <c r="EVO55" s="467"/>
      <c r="EVP55" s="467"/>
      <c r="EVQ55" s="467"/>
      <c r="EVR55" s="467"/>
      <c r="EVS55" s="467"/>
      <c r="EVT55" s="467"/>
      <c r="EVU55" s="467"/>
      <c r="EVV55" s="467"/>
      <c r="EVW55" s="467"/>
      <c r="EVX55" s="467"/>
      <c r="EVY55" s="467"/>
      <c r="EVZ55" s="467"/>
      <c r="EWA55" s="467"/>
      <c r="EWB55" s="467"/>
      <c r="EWC55" s="467"/>
      <c r="EWD55" s="467"/>
      <c r="EWE55" s="467"/>
      <c r="EWF55" s="467"/>
      <c r="EWG55" s="467"/>
      <c r="EWH55" s="467"/>
      <c r="EWI55" s="467"/>
      <c r="EWJ55" s="467"/>
      <c r="EWK55" s="467"/>
      <c r="EWL55" s="467"/>
      <c r="EWM55" s="467"/>
      <c r="EWN55" s="467"/>
      <c r="EWO55" s="467"/>
      <c r="EWP55" s="467"/>
      <c r="EWQ55" s="467"/>
      <c r="EWR55" s="467"/>
      <c r="EWS55" s="467"/>
      <c r="EWT55" s="467"/>
      <c r="EWU55" s="467"/>
      <c r="EWV55" s="467"/>
      <c r="EWW55" s="467"/>
      <c r="EWX55" s="467"/>
      <c r="EWY55" s="467"/>
      <c r="EWZ55" s="467"/>
      <c r="EXA55" s="467"/>
      <c r="EXB55" s="467"/>
      <c r="EXC55" s="467"/>
      <c r="EXD55" s="467"/>
      <c r="EXE55" s="467"/>
      <c r="EXF55" s="467"/>
      <c r="EXG55" s="467"/>
      <c r="EXH55" s="467"/>
      <c r="EXI55" s="467"/>
      <c r="EXJ55" s="467"/>
      <c r="EXK55" s="467"/>
      <c r="EXL55" s="467"/>
      <c r="EXM55" s="467"/>
      <c r="EXN55" s="467"/>
      <c r="EXO55" s="467"/>
      <c r="EXP55" s="467"/>
      <c r="EXQ55" s="467"/>
      <c r="EXR55" s="467"/>
      <c r="EXS55" s="467"/>
      <c r="EXT55" s="467"/>
      <c r="EXU55" s="467"/>
      <c r="EXV55" s="467"/>
      <c r="EXW55" s="467"/>
      <c r="EXX55" s="467"/>
      <c r="EXY55" s="467"/>
      <c r="EXZ55" s="467"/>
      <c r="EYA55" s="467"/>
      <c r="EYB55" s="467"/>
      <c r="EYC55" s="467"/>
      <c r="EYD55" s="467"/>
      <c r="EYE55" s="467"/>
      <c r="EYF55" s="467"/>
      <c r="EYG55" s="467"/>
      <c r="EYH55" s="467"/>
      <c r="EYI55" s="467"/>
      <c r="EYJ55" s="467"/>
      <c r="EYK55" s="467"/>
      <c r="EYL55" s="467"/>
      <c r="EYM55" s="467"/>
      <c r="EYN55" s="467"/>
      <c r="EYO55" s="467"/>
      <c r="EYP55" s="467"/>
      <c r="EYQ55" s="467"/>
      <c r="EYR55" s="467"/>
      <c r="EYS55" s="467"/>
      <c r="EYT55" s="467"/>
      <c r="EYU55" s="467"/>
      <c r="EYV55" s="467"/>
      <c r="EYW55" s="467"/>
      <c r="EYX55" s="467"/>
      <c r="EYY55" s="467"/>
      <c r="EYZ55" s="467"/>
      <c r="EZA55" s="467"/>
      <c r="EZB55" s="467"/>
      <c r="EZC55" s="467"/>
      <c r="EZD55" s="467"/>
      <c r="EZE55" s="467"/>
      <c r="EZF55" s="467"/>
      <c r="EZG55" s="467"/>
      <c r="EZH55" s="467"/>
      <c r="EZI55" s="467"/>
      <c r="EZJ55" s="467"/>
      <c r="EZK55" s="467"/>
      <c r="EZL55" s="467"/>
      <c r="EZM55" s="467"/>
      <c r="EZN55" s="467"/>
      <c r="EZO55" s="467"/>
      <c r="EZP55" s="467"/>
      <c r="EZQ55" s="467"/>
      <c r="EZR55" s="467"/>
      <c r="EZS55" s="467"/>
      <c r="EZT55" s="467"/>
      <c r="EZU55" s="467"/>
      <c r="EZV55" s="467"/>
      <c r="EZW55" s="467"/>
      <c r="EZX55" s="467"/>
      <c r="EZY55" s="467"/>
      <c r="EZZ55" s="467"/>
      <c r="FAA55" s="467"/>
      <c r="FAB55" s="467"/>
      <c r="FAC55" s="467"/>
      <c r="FAD55" s="467"/>
      <c r="FAE55" s="467"/>
      <c r="FAF55" s="467"/>
      <c r="FAG55" s="467"/>
      <c r="FAH55" s="467"/>
      <c r="FAI55" s="467"/>
      <c r="FAJ55" s="467"/>
      <c r="FAK55" s="467"/>
      <c r="FAL55" s="467"/>
      <c r="FAM55" s="467"/>
      <c r="FAN55" s="467"/>
      <c r="FAO55" s="467"/>
      <c r="FAP55" s="467"/>
      <c r="FAQ55" s="467"/>
      <c r="FAR55" s="467"/>
      <c r="FAS55" s="467"/>
      <c r="FAT55" s="467"/>
      <c r="FAU55" s="467"/>
      <c r="FAV55" s="467"/>
      <c r="FAW55" s="467"/>
      <c r="FAX55" s="467"/>
      <c r="FAY55" s="467"/>
      <c r="FAZ55" s="467"/>
      <c r="FBA55" s="467"/>
      <c r="FBB55" s="467"/>
      <c r="FBC55" s="467"/>
      <c r="FBD55" s="467"/>
      <c r="FBE55" s="467"/>
      <c r="FBF55" s="467"/>
      <c r="FBG55" s="467"/>
      <c r="FBH55" s="467"/>
      <c r="FBI55" s="467"/>
      <c r="FBJ55" s="467"/>
      <c r="FBK55" s="467"/>
      <c r="FBL55" s="467"/>
      <c r="FBM55" s="467"/>
      <c r="FBN55" s="467"/>
      <c r="FBO55" s="467"/>
      <c r="FBP55" s="467"/>
      <c r="FBQ55" s="467"/>
      <c r="FBR55" s="467"/>
      <c r="FBS55" s="467"/>
      <c r="FBT55" s="467"/>
      <c r="FBU55" s="467"/>
      <c r="FBV55" s="467"/>
      <c r="FBW55" s="467"/>
      <c r="FBX55" s="467"/>
      <c r="FBY55" s="467"/>
      <c r="FBZ55" s="467"/>
      <c r="FCA55" s="467"/>
      <c r="FCB55" s="467"/>
      <c r="FCC55" s="467"/>
      <c r="FCD55" s="467"/>
      <c r="FCE55" s="467"/>
      <c r="FCF55" s="467"/>
      <c r="FCG55" s="467"/>
      <c r="FCH55" s="467"/>
      <c r="FCI55" s="467"/>
      <c r="FCJ55" s="467"/>
      <c r="FCK55" s="467"/>
      <c r="FCL55" s="467"/>
      <c r="FCM55" s="467"/>
      <c r="FCN55" s="467"/>
      <c r="FCO55" s="467"/>
      <c r="FCP55" s="467"/>
      <c r="FCQ55" s="467"/>
      <c r="FCR55" s="467"/>
      <c r="FCS55" s="467"/>
      <c r="FCT55" s="467"/>
      <c r="FCU55" s="467"/>
      <c r="FCV55" s="467"/>
      <c r="FCW55" s="467"/>
      <c r="FCX55" s="467"/>
      <c r="FCY55" s="467"/>
      <c r="FCZ55" s="467"/>
      <c r="FDA55" s="467"/>
      <c r="FDB55" s="467"/>
      <c r="FDC55" s="467"/>
      <c r="FDD55" s="467"/>
      <c r="FDE55" s="467"/>
      <c r="FDF55" s="467"/>
      <c r="FDG55" s="467"/>
      <c r="FDH55" s="467"/>
      <c r="FDI55" s="467"/>
      <c r="FDJ55" s="467"/>
      <c r="FDK55" s="467"/>
      <c r="FDL55" s="467"/>
      <c r="FDM55" s="467"/>
      <c r="FDN55" s="467"/>
      <c r="FDO55" s="467"/>
      <c r="FDP55" s="467"/>
      <c r="FDQ55" s="467"/>
      <c r="FDR55" s="467"/>
      <c r="FDS55" s="467"/>
      <c r="FDT55" s="467"/>
      <c r="FDU55" s="467"/>
      <c r="FDV55" s="467"/>
      <c r="FDW55" s="467"/>
      <c r="FDX55" s="467"/>
      <c r="FDY55" s="467"/>
      <c r="FDZ55" s="467"/>
      <c r="FEA55" s="467"/>
      <c r="FEB55" s="467"/>
      <c r="FEC55" s="467"/>
      <c r="FED55" s="467"/>
      <c r="FEE55" s="467"/>
      <c r="FEF55" s="467"/>
      <c r="FEG55" s="467"/>
      <c r="FEH55" s="467"/>
      <c r="FEI55" s="467"/>
      <c r="FEJ55" s="467"/>
      <c r="FEK55" s="467"/>
      <c r="FEL55" s="467"/>
      <c r="FEM55" s="467"/>
      <c r="FEN55" s="467"/>
      <c r="FEO55" s="467"/>
      <c r="FEP55" s="467"/>
      <c r="FEQ55" s="467"/>
      <c r="FER55" s="467"/>
      <c r="FES55" s="467"/>
      <c r="FET55" s="467"/>
      <c r="FEU55" s="467"/>
      <c r="FEV55" s="467"/>
      <c r="FEW55" s="467"/>
      <c r="FEX55" s="467"/>
      <c r="FEY55" s="467"/>
      <c r="FEZ55" s="467"/>
      <c r="FFA55" s="467"/>
      <c r="FFB55" s="467"/>
      <c r="FFC55" s="467"/>
      <c r="FFD55" s="467"/>
      <c r="FFE55" s="467"/>
      <c r="FFF55" s="467"/>
      <c r="FFG55" s="467"/>
      <c r="FFH55" s="467"/>
      <c r="FFI55" s="467"/>
      <c r="FFJ55" s="467"/>
      <c r="FFK55" s="467"/>
      <c r="FFL55" s="467"/>
      <c r="FFM55" s="467"/>
      <c r="FFN55" s="467"/>
      <c r="FFO55" s="467"/>
      <c r="FFP55" s="467"/>
      <c r="FFQ55" s="467"/>
      <c r="FFR55" s="467"/>
      <c r="FFS55" s="467"/>
      <c r="FFT55" s="467"/>
      <c r="FFU55" s="467"/>
      <c r="FFV55" s="467"/>
      <c r="FFW55" s="467"/>
      <c r="FFX55" s="467"/>
      <c r="FFY55" s="467"/>
      <c r="FFZ55" s="467"/>
      <c r="FGA55" s="467"/>
      <c r="FGB55" s="467"/>
      <c r="FGC55" s="467"/>
      <c r="FGD55" s="467"/>
      <c r="FGE55" s="467"/>
      <c r="FGF55" s="467"/>
      <c r="FGG55" s="467"/>
      <c r="FGH55" s="467"/>
      <c r="FGI55" s="467"/>
      <c r="FGJ55" s="467"/>
      <c r="FGK55" s="467"/>
      <c r="FGL55" s="467"/>
      <c r="FGM55" s="467"/>
      <c r="FGN55" s="467"/>
      <c r="FGO55" s="467"/>
      <c r="FGP55" s="467"/>
      <c r="FGQ55" s="467"/>
      <c r="FGR55" s="467"/>
      <c r="FGS55" s="467"/>
      <c r="FGT55" s="467"/>
      <c r="FGU55" s="467"/>
      <c r="FGV55" s="467"/>
      <c r="FGW55" s="467"/>
      <c r="FGX55" s="467"/>
      <c r="FGY55" s="467"/>
      <c r="FGZ55" s="467"/>
      <c r="FHA55" s="467"/>
      <c r="FHB55" s="467"/>
      <c r="FHC55" s="467"/>
      <c r="FHD55" s="467"/>
      <c r="FHE55" s="467"/>
      <c r="FHF55" s="467"/>
      <c r="FHG55" s="467"/>
      <c r="FHH55" s="467"/>
      <c r="FHI55" s="467"/>
      <c r="FHJ55" s="467"/>
      <c r="FHK55" s="467"/>
      <c r="FHL55" s="467"/>
      <c r="FHM55" s="467"/>
      <c r="FHN55" s="467"/>
      <c r="FHO55" s="467"/>
      <c r="FHP55" s="467"/>
      <c r="FHQ55" s="467"/>
      <c r="FHR55" s="467"/>
      <c r="FHS55" s="467"/>
      <c r="FHT55" s="467"/>
      <c r="FHU55" s="467"/>
      <c r="FHV55" s="467"/>
      <c r="FHW55" s="467"/>
      <c r="FHX55" s="467"/>
      <c r="FHY55" s="467"/>
      <c r="FHZ55" s="467"/>
      <c r="FIA55" s="467"/>
      <c r="FIB55" s="467"/>
      <c r="FIC55" s="467"/>
      <c r="FID55" s="467"/>
      <c r="FIE55" s="467"/>
      <c r="FIF55" s="467"/>
      <c r="FIG55" s="467"/>
      <c r="FIH55" s="467"/>
      <c r="FII55" s="467"/>
      <c r="FIJ55" s="467"/>
      <c r="FIK55" s="467"/>
      <c r="FIL55" s="467"/>
      <c r="FIM55" s="467"/>
      <c r="FIN55" s="467"/>
      <c r="FIO55" s="467"/>
      <c r="FIP55" s="467"/>
      <c r="FIQ55" s="467"/>
      <c r="FIR55" s="467"/>
      <c r="FIS55" s="467"/>
      <c r="FIT55" s="467"/>
      <c r="FIU55" s="467"/>
      <c r="FIV55" s="467"/>
      <c r="FIW55" s="467"/>
      <c r="FIX55" s="467"/>
      <c r="FIY55" s="467"/>
      <c r="FIZ55" s="467"/>
      <c r="FJA55" s="467"/>
      <c r="FJB55" s="467"/>
      <c r="FJC55" s="467"/>
      <c r="FJD55" s="467"/>
      <c r="FJE55" s="467"/>
      <c r="FJF55" s="467"/>
      <c r="FJG55" s="467"/>
      <c r="FJH55" s="467"/>
      <c r="FJI55" s="467"/>
      <c r="FJJ55" s="467"/>
      <c r="FJK55" s="467"/>
      <c r="FJL55" s="467"/>
      <c r="FJM55" s="467"/>
      <c r="FJN55" s="467"/>
      <c r="FJO55" s="467"/>
      <c r="FJP55" s="467"/>
      <c r="FJQ55" s="467"/>
      <c r="FJR55" s="467"/>
      <c r="FJS55" s="467"/>
      <c r="FJT55" s="467"/>
      <c r="FJU55" s="467"/>
      <c r="FJV55" s="467"/>
      <c r="FJW55" s="467"/>
      <c r="FJX55" s="467"/>
      <c r="FJY55" s="467"/>
      <c r="FJZ55" s="467"/>
      <c r="FKA55" s="467"/>
      <c r="FKB55" s="467"/>
      <c r="FKC55" s="467"/>
      <c r="FKD55" s="467"/>
      <c r="FKE55" s="467"/>
      <c r="FKF55" s="467"/>
      <c r="FKG55" s="467"/>
      <c r="FKH55" s="467"/>
      <c r="FKI55" s="467"/>
      <c r="FKJ55" s="467"/>
      <c r="FKK55" s="467"/>
      <c r="FKL55" s="467"/>
      <c r="FKM55" s="467"/>
      <c r="FKN55" s="467"/>
      <c r="FKO55" s="467"/>
      <c r="FKP55" s="467"/>
      <c r="FKQ55" s="467"/>
      <c r="FKR55" s="467"/>
      <c r="FKS55" s="467"/>
      <c r="FKT55" s="467"/>
      <c r="FKU55" s="467"/>
      <c r="FKV55" s="467"/>
      <c r="FKW55" s="467"/>
      <c r="FKX55" s="467"/>
      <c r="FKY55" s="467"/>
      <c r="FKZ55" s="467"/>
      <c r="FLA55" s="467"/>
      <c r="FLB55" s="467"/>
      <c r="FLC55" s="467"/>
      <c r="FLD55" s="467"/>
      <c r="FLE55" s="467"/>
      <c r="FLF55" s="467"/>
      <c r="FLG55" s="467"/>
      <c r="FLH55" s="467"/>
      <c r="FLI55" s="467"/>
      <c r="FLJ55" s="467"/>
      <c r="FLK55" s="467"/>
      <c r="FLL55" s="467"/>
      <c r="FLM55" s="467"/>
      <c r="FLN55" s="467"/>
      <c r="FLO55" s="467"/>
      <c r="FLP55" s="467"/>
      <c r="FLQ55" s="467"/>
      <c r="FLR55" s="467"/>
      <c r="FLS55" s="467"/>
      <c r="FLT55" s="467"/>
      <c r="FLU55" s="467"/>
      <c r="FLV55" s="467"/>
      <c r="FLW55" s="467"/>
      <c r="FLX55" s="467"/>
      <c r="FLY55" s="467"/>
      <c r="FLZ55" s="467"/>
      <c r="FMA55" s="467"/>
      <c r="FMB55" s="467"/>
      <c r="FMC55" s="467"/>
      <c r="FMD55" s="467"/>
      <c r="FME55" s="467"/>
      <c r="FMF55" s="467"/>
      <c r="FMG55" s="467"/>
      <c r="FMH55" s="467"/>
      <c r="FMI55" s="467"/>
      <c r="FMJ55" s="467"/>
      <c r="FMK55" s="467"/>
      <c r="FML55" s="467"/>
      <c r="FMM55" s="467"/>
      <c r="FMN55" s="467"/>
      <c r="FMO55" s="467"/>
      <c r="FMP55" s="467"/>
      <c r="FMQ55" s="467"/>
      <c r="FMR55" s="467"/>
      <c r="FMS55" s="467"/>
      <c r="FMT55" s="467"/>
      <c r="FMU55" s="467"/>
      <c r="FMV55" s="467"/>
      <c r="FMW55" s="467"/>
      <c r="FMX55" s="467"/>
      <c r="FMY55" s="467"/>
      <c r="FMZ55" s="467"/>
      <c r="FNA55" s="467"/>
      <c r="FNB55" s="467"/>
      <c r="FNC55" s="467"/>
      <c r="FND55" s="467"/>
      <c r="FNE55" s="467"/>
      <c r="FNF55" s="467"/>
      <c r="FNG55" s="467"/>
      <c r="FNH55" s="467"/>
      <c r="FNI55" s="467"/>
      <c r="FNJ55" s="467"/>
      <c r="FNK55" s="467"/>
      <c r="FNL55" s="467"/>
      <c r="FNM55" s="467"/>
      <c r="FNN55" s="467"/>
      <c r="FNO55" s="467"/>
      <c r="FNP55" s="467"/>
      <c r="FNQ55" s="467"/>
      <c r="FNR55" s="467"/>
      <c r="FNS55" s="467"/>
      <c r="FNT55" s="467"/>
      <c r="FNU55" s="467"/>
      <c r="FNV55" s="467"/>
      <c r="FNW55" s="467"/>
      <c r="FNX55" s="467"/>
      <c r="FNY55" s="467"/>
      <c r="FNZ55" s="467"/>
      <c r="FOA55" s="467"/>
      <c r="FOB55" s="467"/>
      <c r="FOC55" s="467"/>
      <c r="FOD55" s="467"/>
      <c r="FOE55" s="467"/>
      <c r="FOF55" s="467"/>
      <c r="FOG55" s="467"/>
      <c r="FOH55" s="467"/>
      <c r="FOI55" s="467"/>
      <c r="FOJ55" s="467"/>
      <c r="FOK55" s="467"/>
      <c r="FOL55" s="467"/>
      <c r="FOM55" s="467"/>
      <c r="FON55" s="467"/>
      <c r="FOO55" s="467"/>
      <c r="FOP55" s="467"/>
      <c r="FOQ55" s="467"/>
      <c r="FOR55" s="467"/>
      <c r="FOS55" s="467"/>
      <c r="FOT55" s="467"/>
      <c r="FOU55" s="467"/>
      <c r="FOV55" s="467"/>
      <c r="FOW55" s="467"/>
      <c r="FOX55" s="467"/>
      <c r="FOY55" s="467"/>
      <c r="FOZ55" s="467"/>
      <c r="FPA55" s="467"/>
      <c r="FPB55" s="467"/>
      <c r="FPC55" s="467"/>
      <c r="FPD55" s="467"/>
      <c r="FPE55" s="467"/>
      <c r="FPF55" s="467"/>
      <c r="FPG55" s="467"/>
      <c r="FPH55" s="467"/>
      <c r="FPI55" s="467"/>
      <c r="FPJ55" s="467"/>
      <c r="FPK55" s="467"/>
      <c r="FPL55" s="467"/>
      <c r="FPM55" s="467"/>
      <c r="FPN55" s="467"/>
      <c r="FPO55" s="467"/>
      <c r="FPP55" s="467"/>
      <c r="FPQ55" s="467"/>
      <c r="FPR55" s="467"/>
      <c r="FPS55" s="467"/>
      <c r="FPT55" s="467"/>
      <c r="FPU55" s="467"/>
      <c r="FPV55" s="467"/>
      <c r="FPW55" s="467"/>
      <c r="FPX55" s="467"/>
      <c r="FPY55" s="467"/>
      <c r="FPZ55" s="467"/>
      <c r="FQA55" s="467"/>
      <c r="FQB55" s="467"/>
      <c r="FQC55" s="467"/>
      <c r="FQD55" s="467"/>
      <c r="FQE55" s="467"/>
      <c r="FQF55" s="467"/>
      <c r="FQG55" s="467"/>
      <c r="FQH55" s="467"/>
      <c r="FQI55" s="467"/>
      <c r="FQJ55" s="467"/>
      <c r="FQK55" s="467"/>
      <c r="FQL55" s="467"/>
      <c r="FQM55" s="467"/>
      <c r="FQN55" s="467"/>
      <c r="FQO55" s="467"/>
      <c r="FQP55" s="467"/>
      <c r="FQQ55" s="467"/>
      <c r="FQR55" s="467"/>
      <c r="FQS55" s="467"/>
      <c r="FQT55" s="467"/>
      <c r="FQU55" s="467"/>
      <c r="FQV55" s="467"/>
      <c r="FQW55" s="467"/>
      <c r="FQX55" s="467"/>
      <c r="FQY55" s="467"/>
      <c r="FQZ55" s="467"/>
      <c r="FRA55" s="467"/>
      <c r="FRB55" s="467"/>
      <c r="FRC55" s="467"/>
      <c r="FRD55" s="467"/>
      <c r="FRE55" s="467"/>
      <c r="FRF55" s="467"/>
      <c r="FRG55" s="467"/>
      <c r="FRH55" s="467"/>
      <c r="FRI55" s="467"/>
      <c r="FRJ55" s="467"/>
      <c r="FRK55" s="467"/>
      <c r="FRL55" s="467"/>
      <c r="FRM55" s="467"/>
      <c r="FRN55" s="467"/>
      <c r="FRO55" s="467"/>
      <c r="FRP55" s="467"/>
      <c r="FRQ55" s="467"/>
      <c r="FRR55" s="467"/>
      <c r="FRS55" s="467"/>
      <c r="FRT55" s="467"/>
      <c r="FRU55" s="467"/>
      <c r="FRV55" s="467"/>
      <c r="FRW55" s="467"/>
      <c r="FRX55" s="467"/>
      <c r="FRY55" s="467"/>
      <c r="FRZ55" s="467"/>
      <c r="FSA55" s="467"/>
      <c r="FSB55" s="467"/>
      <c r="FSC55" s="467"/>
      <c r="FSD55" s="467"/>
      <c r="FSE55" s="467"/>
      <c r="FSF55" s="467"/>
      <c r="FSG55" s="467"/>
      <c r="FSH55" s="467"/>
      <c r="FSI55" s="467"/>
      <c r="FSJ55" s="467"/>
      <c r="FSK55" s="467"/>
      <c r="FSL55" s="467"/>
      <c r="FSM55" s="467"/>
      <c r="FSN55" s="467"/>
      <c r="FSO55" s="467"/>
      <c r="FSP55" s="467"/>
      <c r="FSQ55" s="467"/>
      <c r="FSR55" s="467"/>
      <c r="FSS55" s="467"/>
      <c r="FST55" s="467"/>
      <c r="FSU55" s="467"/>
      <c r="FSV55" s="467"/>
      <c r="FSW55" s="467"/>
      <c r="FSX55" s="467"/>
      <c r="FSY55" s="467"/>
      <c r="FSZ55" s="467"/>
      <c r="FTA55" s="467"/>
      <c r="FTB55" s="467"/>
      <c r="FTC55" s="467"/>
      <c r="FTD55" s="467"/>
      <c r="FTE55" s="467"/>
      <c r="FTF55" s="467"/>
      <c r="FTG55" s="467"/>
      <c r="FTH55" s="467"/>
      <c r="FTI55" s="467"/>
      <c r="FTJ55" s="467"/>
      <c r="FTK55" s="467"/>
      <c r="FTL55" s="467"/>
      <c r="FTM55" s="467"/>
      <c r="FTN55" s="467"/>
      <c r="FTO55" s="467"/>
      <c r="FTP55" s="467"/>
      <c r="FTQ55" s="467"/>
      <c r="FTR55" s="467"/>
      <c r="FTS55" s="467"/>
      <c r="FTT55" s="467"/>
      <c r="FTU55" s="467"/>
      <c r="FTV55" s="467"/>
      <c r="FTW55" s="467"/>
      <c r="FTX55" s="467"/>
      <c r="FTY55" s="467"/>
      <c r="FTZ55" s="467"/>
      <c r="FUA55" s="467"/>
      <c r="FUB55" s="467"/>
      <c r="FUC55" s="467"/>
      <c r="FUD55" s="467"/>
      <c r="FUE55" s="467"/>
      <c r="FUF55" s="467"/>
      <c r="FUG55" s="467"/>
      <c r="FUH55" s="467"/>
      <c r="FUI55" s="467"/>
      <c r="FUJ55" s="467"/>
      <c r="FUK55" s="467"/>
      <c r="FUL55" s="467"/>
      <c r="FUM55" s="467"/>
      <c r="FUN55" s="467"/>
      <c r="FUO55" s="467"/>
      <c r="FUP55" s="467"/>
      <c r="FUQ55" s="467"/>
      <c r="FUR55" s="467"/>
      <c r="FUS55" s="467"/>
      <c r="FUT55" s="467"/>
      <c r="FUU55" s="467"/>
      <c r="FUV55" s="467"/>
      <c r="FUW55" s="467"/>
      <c r="FUX55" s="467"/>
      <c r="FUY55" s="467"/>
      <c r="FUZ55" s="467"/>
      <c r="FVA55" s="467"/>
      <c r="FVB55" s="467"/>
      <c r="FVC55" s="467"/>
      <c r="FVD55" s="467"/>
      <c r="FVE55" s="467"/>
      <c r="FVF55" s="467"/>
      <c r="FVG55" s="467"/>
      <c r="FVH55" s="467"/>
      <c r="FVI55" s="467"/>
      <c r="FVJ55" s="467"/>
      <c r="FVK55" s="467"/>
      <c r="FVL55" s="467"/>
      <c r="FVM55" s="467"/>
      <c r="FVN55" s="467"/>
      <c r="FVO55" s="467"/>
      <c r="FVP55" s="467"/>
      <c r="FVQ55" s="467"/>
      <c r="FVR55" s="467"/>
      <c r="FVS55" s="467"/>
      <c r="FVT55" s="467"/>
      <c r="FVU55" s="467"/>
      <c r="FVV55" s="467"/>
      <c r="FVW55" s="467"/>
      <c r="FVX55" s="467"/>
      <c r="FVY55" s="467"/>
      <c r="FVZ55" s="467"/>
      <c r="FWA55" s="467"/>
      <c r="FWB55" s="467"/>
      <c r="FWC55" s="467"/>
      <c r="FWD55" s="467"/>
      <c r="FWE55" s="467"/>
      <c r="FWF55" s="467"/>
      <c r="FWG55" s="467"/>
      <c r="FWH55" s="467"/>
      <c r="FWI55" s="467"/>
      <c r="FWJ55" s="467"/>
      <c r="FWK55" s="467"/>
      <c r="FWL55" s="467"/>
      <c r="FWM55" s="467"/>
      <c r="FWN55" s="467"/>
      <c r="FWO55" s="467"/>
      <c r="FWP55" s="467"/>
      <c r="FWQ55" s="467"/>
      <c r="FWR55" s="467"/>
      <c r="FWS55" s="467"/>
      <c r="FWT55" s="467"/>
      <c r="FWU55" s="467"/>
      <c r="FWV55" s="467"/>
      <c r="FWW55" s="467"/>
      <c r="FWX55" s="467"/>
      <c r="FWY55" s="467"/>
      <c r="FWZ55" s="467"/>
      <c r="FXA55" s="467"/>
      <c r="FXB55" s="467"/>
      <c r="FXC55" s="467"/>
      <c r="FXD55" s="467"/>
      <c r="FXE55" s="467"/>
      <c r="FXF55" s="467"/>
      <c r="FXG55" s="467"/>
      <c r="FXH55" s="467"/>
      <c r="FXI55" s="467"/>
      <c r="FXJ55" s="467"/>
      <c r="FXK55" s="467"/>
      <c r="FXL55" s="467"/>
      <c r="FXM55" s="467"/>
      <c r="FXN55" s="467"/>
      <c r="FXO55" s="467"/>
      <c r="FXP55" s="467"/>
      <c r="FXQ55" s="467"/>
      <c r="FXR55" s="467"/>
      <c r="FXS55" s="467"/>
      <c r="FXT55" s="467"/>
      <c r="FXU55" s="467"/>
      <c r="FXV55" s="467"/>
      <c r="FXW55" s="467"/>
      <c r="FXX55" s="467"/>
      <c r="FXY55" s="467"/>
      <c r="FXZ55" s="467"/>
      <c r="FYA55" s="467"/>
      <c r="FYB55" s="467"/>
      <c r="FYC55" s="467"/>
      <c r="FYD55" s="467"/>
      <c r="FYE55" s="467"/>
      <c r="FYF55" s="467"/>
      <c r="FYG55" s="467"/>
      <c r="FYH55" s="467"/>
      <c r="FYI55" s="467"/>
      <c r="FYJ55" s="467"/>
      <c r="FYK55" s="467"/>
      <c r="FYL55" s="467"/>
      <c r="FYM55" s="467"/>
      <c r="FYN55" s="467"/>
      <c r="FYO55" s="467"/>
      <c r="FYP55" s="467"/>
      <c r="FYQ55" s="467"/>
      <c r="FYR55" s="467"/>
      <c r="FYS55" s="467"/>
      <c r="FYT55" s="467"/>
      <c r="FYU55" s="467"/>
      <c r="FYV55" s="467"/>
      <c r="FYW55" s="467"/>
      <c r="FYX55" s="467"/>
      <c r="FYY55" s="467"/>
      <c r="FYZ55" s="467"/>
      <c r="FZA55" s="467"/>
      <c r="FZB55" s="467"/>
      <c r="FZC55" s="467"/>
      <c r="FZD55" s="467"/>
      <c r="FZE55" s="467"/>
      <c r="FZF55" s="467"/>
      <c r="FZG55" s="467"/>
      <c r="FZH55" s="467"/>
      <c r="FZI55" s="467"/>
      <c r="FZJ55" s="467"/>
      <c r="FZK55" s="467"/>
      <c r="FZL55" s="467"/>
      <c r="FZM55" s="467"/>
      <c r="FZN55" s="467"/>
      <c r="FZO55" s="467"/>
      <c r="FZP55" s="467"/>
      <c r="FZQ55" s="467"/>
      <c r="FZR55" s="467"/>
      <c r="FZS55" s="467"/>
      <c r="FZT55" s="467"/>
      <c r="FZU55" s="467"/>
      <c r="FZV55" s="467"/>
      <c r="FZW55" s="467"/>
      <c r="FZX55" s="467"/>
      <c r="FZY55" s="467"/>
      <c r="FZZ55" s="467"/>
      <c r="GAA55" s="467"/>
      <c r="GAB55" s="467"/>
      <c r="GAC55" s="467"/>
      <c r="GAD55" s="467"/>
      <c r="GAE55" s="467"/>
      <c r="GAF55" s="467"/>
      <c r="GAG55" s="467"/>
      <c r="GAH55" s="467"/>
      <c r="GAI55" s="467"/>
      <c r="GAJ55" s="467"/>
      <c r="GAK55" s="467"/>
      <c r="GAL55" s="467"/>
      <c r="GAM55" s="467"/>
      <c r="GAN55" s="467"/>
      <c r="GAO55" s="467"/>
      <c r="GAP55" s="467"/>
      <c r="GAQ55" s="467"/>
      <c r="GAR55" s="467"/>
      <c r="GAS55" s="467"/>
      <c r="GAT55" s="467"/>
      <c r="GAU55" s="467"/>
      <c r="GAV55" s="467"/>
      <c r="GAW55" s="467"/>
      <c r="GAX55" s="467"/>
      <c r="GAY55" s="467"/>
      <c r="GAZ55" s="467"/>
      <c r="GBA55" s="467"/>
      <c r="GBB55" s="467"/>
      <c r="GBC55" s="467"/>
      <c r="GBD55" s="467"/>
      <c r="GBE55" s="467"/>
      <c r="GBF55" s="467"/>
      <c r="GBG55" s="467"/>
      <c r="GBH55" s="467"/>
      <c r="GBI55" s="467"/>
      <c r="GBJ55" s="467"/>
      <c r="GBK55" s="467"/>
      <c r="GBL55" s="467"/>
      <c r="GBM55" s="467"/>
      <c r="GBN55" s="467"/>
      <c r="GBO55" s="467"/>
      <c r="GBP55" s="467"/>
      <c r="GBQ55" s="467"/>
      <c r="GBR55" s="467"/>
      <c r="GBS55" s="467"/>
      <c r="GBT55" s="467"/>
      <c r="GBU55" s="467"/>
      <c r="GBV55" s="467"/>
      <c r="GBW55" s="467"/>
      <c r="GBX55" s="467"/>
      <c r="GBY55" s="467"/>
      <c r="GBZ55" s="467"/>
      <c r="GCA55" s="467"/>
      <c r="GCB55" s="467"/>
      <c r="GCC55" s="467"/>
      <c r="GCD55" s="467"/>
      <c r="GCE55" s="467"/>
      <c r="GCF55" s="467"/>
      <c r="GCG55" s="467"/>
      <c r="GCH55" s="467"/>
      <c r="GCI55" s="467"/>
      <c r="GCJ55" s="467"/>
      <c r="GCK55" s="467"/>
      <c r="GCL55" s="467"/>
      <c r="GCM55" s="467"/>
      <c r="GCN55" s="467"/>
      <c r="GCO55" s="467"/>
      <c r="GCP55" s="467"/>
      <c r="GCQ55" s="467"/>
      <c r="GCR55" s="467"/>
      <c r="GCS55" s="467"/>
      <c r="GCT55" s="467"/>
      <c r="GCU55" s="467"/>
      <c r="GCV55" s="467"/>
      <c r="GCW55" s="467"/>
      <c r="GCX55" s="467"/>
      <c r="GCY55" s="467"/>
      <c r="GCZ55" s="467"/>
      <c r="GDA55" s="467"/>
      <c r="GDB55" s="467"/>
      <c r="GDC55" s="467"/>
      <c r="GDD55" s="467"/>
      <c r="GDE55" s="467"/>
      <c r="GDF55" s="467"/>
      <c r="GDG55" s="467"/>
      <c r="GDH55" s="467"/>
      <c r="GDI55" s="467"/>
      <c r="GDJ55" s="467"/>
      <c r="GDK55" s="467"/>
      <c r="GDL55" s="467"/>
      <c r="GDM55" s="467"/>
      <c r="GDN55" s="467"/>
      <c r="GDO55" s="467"/>
      <c r="GDP55" s="467"/>
      <c r="GDQ55" s="467"/>
      <c r="GDR55" s="467"/>
      <c r="GDS55" s="467"/>
      <c r="GDT55" s="467"/>
      <c r="GDU55" s="467"/>
      <c r="GDV55" s="467"/>
      <c r="GDW55" s="467"/>
      <c r="GDX55" s="467"/>
      <c r="GDY55" s="467"/>
      <c r="GDZ55" s="467"/>
      <c r="GEA55" s="467"/>
      <c r="GEB55" s="467"/>
      <c r="GEC55" s="467"/>
      <c r="GED55" s="467"/>
      <c r="GEE55" s="467"/>
      <c r="GEF55" s="467"/>
      <c r="GEG55" s="467"/>
      <c r="GEH55" s="467"/>
      <c r="GEI55" s="467"/>
      <c r="GEJ55" s="467"/>
      <c r="GEK55" s="467"/>
      <c r="GEL55" s="467"/>
      <c r="GEM55" s="467"/>
      <c r="GEN55" s="467"/>
      <c r="GEO55" s="467"/>
      <c r="GEP55" s="467"/>
      <c r="GEQ55" s="467"/>
      <c r="GER55" s="467"/>
      <c r="GES55" s="467"/>
      <c r="GET55" s="467"/>
      <c r="GEU55" s="467"/>
      <c r="GEV55" s="467"/>
      <c r="GEW55" s="467"/>
      <c r="GEX55" s="467"/>
      <c r="GEY55" s="467"/>
      <c r="GEZ55" s="467"/>
      <c r="GFA55" s="467"/>
      <c r="GFB55" s="467"/>
      <c r="GFC55" s="467"/>
      <c r="GFD55" s="467"/>
      <c r="GFE55" s="467"/>
      <c r="GFF55" s="467"/>
      <c r="GFG55" s="467"/>
      <c r="GFH55" s="467"/>
      <c r="GFI55" s="467"/>
      <c r="GFJ55" s="467"/>
      <c r="GFK55" s="467"/>
      <c r="GFL55" s="467"/>
      <c r="GFM55" s="467"/>
      <c r="GFN55" s="467"/>
      <c r="GFO55" s="467"/>
      <c r="GFP55" s="467"/>
      <c r="GFQ55" s="467"/>
      <c r="GFR55" s="467"/>
      <c r="GFS55" s="467"/>
      <c r="GFT55" s="467"/>
      <c r="GFU55" s="467"/>
      <c r="GFV55" s="467"/>
      <c r="GFW55" s="467"/>
      <c r="GFX55" s="467"/>
      <c r="GFY55" s="467"/>
      <c r="GFZ55" s="467"/>
      <c r="GGA55" s="467"/>
      <c r="GGB55" s="467"/>
      <c r="GGC55" s="467"/>
      <c r="GGD55" s="467"/>
      <c r="GGE55" s="467"/>
      <c r="GGF55" s="467"/>
      <c r="GGG55" s="467"/>
      <c r="GGH55" s="467"/>
      <c r="GGI55" s="467"/>
      <c r="GGJ55" s="467"/>
      <c r="GGK55" s="467"/>
      <c r="GGL55" s="467"/>
      <c r="GGM55" s="467"/>
      <c r="GGN55" s="467"/>
      <c r="GGO55" s="467"/>
      <c r="GGP55" s="467"/>
      <c r="GGQ55" s="467"/>
      <c r="GGR55" s="467"/>
      <c r="GGS55" s="467"/>
      <c r="GGT55" s="467"/>
      <c r="GGU55" s="467"/>
      <c r="GGV55" s="467"/>
      <c r="GGW55" s="467"/>
      <c r="GGX55" s="467"/>
      <c r="GGY55" s="467"/>
      <c r="GGZ55" s="467"/>
      <c r="GHA55" s="467"/>
      <c r="GHB55" s="467"/>
      <c r="GHC55" s="467"/>
      <c r="GHD55" s="467"/>
      <c r="GHE55" s="467"/>
      <c r="GHF55" s="467"/>
      <c r="GHG55" s="467"/>
      <c r="GHH55" s="467"/>
      <c r="GHI55" s="467"/>
      <c r="GHJ55" s="467"/>
      <c r="GHK55" s="467"/>
      <c r="GHL55" s="467"/>
      <c r="GHM55" s="467"/>
      <c r="GHN55" s="467"/>
      <c r="GHO55" s="467"/>
      <c r="GHP55" s="467"/>
      <c r="GHQ55" s="467"/>
      <c r="GHR55" s="467"/>
      <c r="GHS55" s="467"/>
      <c r="GHT55" s="467"/>
      <c r="GHU55" s="467"/>
      <c r="GHV55" s="467"/>
      <c r="GHW55" s="467"/>
      <c r="GHX55" s="467"/>
      <c r="GHY55" s="467"/>
      <c r="GHZ55" s="467"/>
      <c r="GIA55" s="467"/>
      <c r="GIB55" s="467"/>
      <c r="GIC55" s="467"/>
      <c r="GID55" s="467"/>
      <c r="GIE55" s="467"/>
      <c r="GIF55" s="467"/>
      <c r="GIG55" s="467"/>
      <c r="GIH55" s="467"/>
      <c r="GII55" s="467"/>
      <c r="GIJ55" s="467"/>
      <c r="GIK55" s="467"/>
      <c r="GIL55" s="467"/>
      <c r="GIM55" s="467"/>
      <c r="GIN55" s="467"/>
      <c r="GIO55" s="467"/>
      <c r="GIP55" s="467"/>
      <c r="GIQ55" s="467"/>
      <c r="GIR55" s="467"/>
      <c r="GIS55" s="467"/>
      <c r="GIT55" s="467"/>
      <c r="GIU55" s="467"/>
      <c r="GIV55" s="467"/>
      <c r="GIW55" s="467"/>
      <c r="GIX55" s="467"/>
      <c r="GIY55" s="467"/>
      <c r="GIZ55" s="467"/>
      <c r="GJA55" s="467"/>
      <c r="GJB55" s="467"/>
      <c r="GJC55" s="467"/>
      <c r="GJD55" s="467"/>
      <c r="GJE55" s="467"/>
      <c r="GJF55" s="467"/>
      <c r="GJG55" s="467"/>
      <c r="GJH55" s="467"/>
      <c r="GJI55" s="467"/>
      <c r="GJJ55" s="467"/>
      <c r="GJK55" s="467"/>
      <c r="GJL55" s="467"/>
      <c r="GJM55" s="467"/>
      <c r="GJN55" s="467"/>
      <c r="GJO55" s="467"/>
      <c r="GJP55" s="467"/>
      <c r="GJQ55" s="467"/>
      <c r="GJR55" s="467"/>
      <c r="GJS55" s="467"/>
      <c r="GJT55" s="467"/>
      <c r="GJU55" s="467"/>
      <c r="GJV55" s="467"/>
      <c r="GJW55" s="467"/>
      <c r="GJX55" s="467"/>
      <c r="GJY55" s="467"/>
      <c r="GJZ55" s="467"/>
      <c r="GKA55" s="467"/>
      <c r="GKB55" s="467"/>
      <c r="GKC55" s="467"/>
      <c r="GKD55" s="467"/>
      <c r="GKE55" s="467"/>
      <c r="GKF55" s="467"/>
      <c r="GKG55" s="467"/>
      <c r="GKH55" s="467"/>
      <c r="GKI55" s="467"/>
      <c r="GKJ55" s="467"/>
      <c r="GKK55" s="467"/>
      <c r="GKL55" s="467"/>
      <c r="GKM55" s="467"/>
      <c r="GKN55" s="467"/>
      <c r="GKO55" s="467"/>
      <c r="GKP55" s="467"/>
      <c r="GKQ55" s="467"/>
      <c r="GKR55" s="467"/>
      <c r="GKS55" s="467"/>
      <c r="GKT55" s="467"/>
      <c r="GKU55" s="467"/>
      <c r="GKV55" s="467"/>
      <c r="GKW55" s="467"/>
      <c r="GKX55" s="467"/>
      <c r="GKY55" s="467"/>
      <c r="GKZ55" s="467"/>
      <c r="GLA55" s="467"/>
      <c r="GLB55" s="467"/>
      <c r="GLC55" s="467"/>
      <c r="GLD55" s="467"/>
      <c r="GLE55" s="467"/>
      <c r="GLF55" s="467"/>
      <c r="GLG55" s="467"/>
      <c r="GLH55" s="467"/>
      <c r="GLI55" s="467"/>
      <c r="GLJ55" s="467"/>
      <c r="GLK55" s="467"/>
      <c r="GLL55" s="467"/>
      <c r="GLM55" s="467"/>
      <c r="GLN55" s="467"/>
      <c r="GLO55" s="467"/>
      <c r="GLP55" s="467"/>
      <c r="GLQ55" s="467"/>
      <c r="GLR55" s="467"/>
      <c r="GLS55" s="467"/>
      <c r="GLT55" s="467"/>
      <c r="GLU55" s="467"/>
      <c r="GLV55" s="467"/>
      <c r="GLW55" s="467"/>
      <c r="GLX55" s="467"/>
      <c r="GLY55" s="467"/>
      <c r="GLZ55" s="467"/>
      <c r="GMA55" s="467"/>
      <c r="GMB55" s="467"/>
      <c r="GMC55" s="467"/>
      <c r="GMD55" s="467"/>
      <c r="GME55" s="467"/>
      <c r="GMF55" s="467"/>
      <c r="GMG55" s="467"/>
      <c r="GMH55" s="467"/>
      <c r="GMI55" s="467"/>
      <c r="GMJ55" s="467"/>
      <c r="GMK55" s="467"/>
      <c r="GML55" s="467"/>
      <c r="GMM55" s="467"/>
      <c r="GMN55" s="467"/>
      <c r="GMO55" s="467"/>
      <c r="GMP55" s="467"/>
      <c r="GMQ55" s="467"/>
      <c r="GMR55" s="467"/>
      <c r="GMS55" s="467"/>
      <c r="GMT55" s="467"/>
      <c r="GMU55" s="467"/>
      <c r="GMV55" s="467"/>
      <c r="GMW55" s="467"/>
      <c r="GMX55" s="467"/>
      <c r="GMY55" s="467"/>
      <c r="GMZ55" s="467"/>
      <c r="GNA55" s="467"/>
      <c r="GNB55" s="467"/>
      <c r="GNC55" s="467"/>
      <c r="GND55" s="467"/>
      <c r="GNE55" s="467"/>
      <c r="GNF55" s="467"/>
      <c r="GNG55" s="467"/>
      <c r="GNH55" s="467"/>
      <c r="GNI55" s="467"/>
      <c r="GNJ55" s="467"/>
      <c r="GNK55" s="467"/>
      <c r="GNL55" s="467"/>
      <c r="GNM55" s="467"/>
      <c r="GNN55" s="467"/>
      <c r="GNO55" s="467"/>
      <c r="GNP55" s="467"/>
      <c r="GNQ55" s="467"/>
      <c r="GNR55" s="467"/>
      <c r="GNS55" s="467"/>
      <c r="GNT55" s="467"/>
      <c r="GNU55" s="467"/>
      <c r="GNV55" s="467"/>
      <c r="GNW55" s="467"/>
      <c r="GNX55" s="467"/>
      <c r="GNY55" s="467"/>
      <c r="GNZ55" s="467"/>
      <c r="GOA55" s="467"/>
      <c r="GOB55" s="467"/>
      <c r="GOC55" s="467"/>
      <c r="GOD55" s="467"/>
      <c r="GOE55" s="467"/>
      <c r="GOF55" s="467"/>
      <c r="GOG55" s="467"/>
      <c r="GOH55" s="467"/>
      <c r="GOI55" s="467"/>
      <c r="GOJ55" s="467"/>
      <c r="GOK55" s="467"/>
      <c r="GOL55" s="467"/>
      <c r="GOM55" s="467"/>
      <c r="GON55" s="467"/>
      <c r="GOO55" s="467"/>
      <c r="GOP55" s="467"/>
      <c r="GOQ55" s="467"/>
      <c r="GOR55" s="467"/>
      <c r="GOS55" s="467"/>
      <c r="GOT55" s="467"/>
      <c r="GOU55" s="467"/>
      <c r="GOV55" s="467"/>
      <c r="GOW55" s="467"/>
      <c r="GOX55" s="467"/>
      <c r="GOY55" s="467"/>
      <c r="GOZ55" s="467"/>
      <c r="GPA55" s="467"/>
      <c r="GPB55" s="467"/>
      <c r="GPC55" s="467"/>
      <c r="GPD55" s="467"/>
      <c r="GPE55" s="467"/>
      <c r="GPF55" s="467"/>
      <c r="GPG55" s="467"/>
      <c r="GPH55" s="467"/>
      <c r="GPI55" s="467"/>
      <c r="GPJ55" s="467"/>
      <c r="GPK55" s="467"/>
      <c r="GPL55" s="467"/>
      <c r="GPM55" s="467"/>
      <c r="GPN55" s="467"/>
      <c r="GPO55" s="467"/>
      <c r="GPP55" s="467"/>
      <c r="GPQ55" s="467"/>
      <c r="GPR55" s="467"/>
      <c r="GPS55" s="467"/>
      <c r="GPT55" s="467"/>
      <c r="GPU55" s="467"/>
      <c r="GPV55" s="467"/>
      <c r="GPW55" s="467"/>
      <c r="GPX55" s="467"/>
      <c r="GPY55" s="467"/>
      <c r="GPZ55" s="467"/>
      <c r="GQA55" s="467"/>
      <c r="GQB55" s="467"/>
      <c r="GQC55" s="467"/>
      <c r="GQD55" s="467"/>
      <c r="GQE55" s="467"/>
      <c r="GQF55" s="467"/>
      <c r="GQG55" s="467"/>
      <c r="GQH55" s="467"/>
      <c r="GQI55" s="467"/>
      <c r="GQJ55" s="467"/>
      <c r="GQK55" s="467"/>
      <c r="GQL55" s="467"/>
      <c r="GQM55" s="467"/>
      <c r="GQN55" s="467"/>
      <c r="GQO55" s="467"/>
      <c r="GQP55" s="467"/>
      <c r="GQQ55" s="467"/>
      <c r="GQR55" s="467"/>
      <c r="GQS55" s="467"/>
      <c r="GQT55" s="467"/>
      <c r="GQU55" s="467"/>
      <c r="GQV55" s="467"/>
      <c r="GQW55" s="467"/>
      <c r="GQX55" s="467"/>
      <c r="GQY55" s="467"/>
      <c r="GQZ55" s="467"/>
      <c r="GRA55" s="467"/>
      <c r="GRB55" s="467"/>
      <c r="GRC55" s="467"/>
      <c r="GRD55" s="467"/>
      <c r="GRE55" s="467"/>
      <c r="GRF55" s="467"/>
      <c r="GRG55" s="467"/>
      <c r="GRH55" s="467"/>
      <c r="GRI55" s="467"/>
      <c r="GRJ55" s="467"/>
      <c r="GRK55" s="467"/>
      <c r="GRL55" s="467"/>
      <c r="GRM55" s="467"/>
      <c r="GRN55" s="467"/>
      <c r="GRO55" s="467"/>
      <c r="GRP55" s="467"/>
      <c r="GRQ55" s="467"/>
      <c r="GRR55" s="467"/>
      <c r="GRS55" s="467"/>
      <c r="GRT55" s="467"/>
      <c r="GRU55" s="467"/>
      <c r="GRV55" s="467"/>
      <c r="GRW55" s="467"/>
      <c r="GRX55" s="467"/>
      <c r="GRY55" s="467"/>
      <c r="GRZ55" s="467"/>
      <c r="GSA55" s="467"/>
      <c r="GSB55" s="467"/>
      <c r="GSC55" s="467"/>
      <c r="GSD55" s="467"/>
      <c r="GSE55" s="467"/>
      <c r="GSF55" s="467"/>
      <c r="GSG55" s="467"/>
      <c r="GSH55" s="467"/>
      <c r="GSI55" s="467"/>
      <c r="GSJ55" s="467"/>
      <c r="GSK55" s="467"/>
      <c r="GSL55" s="467"/>
      <c r="GSM55" s="467"/>
      <c r="GSN55" s="467"/>
      <c r="GSO55" s="467"/>
      <c r="GSP55" s="467"/>
      <c r="GSQ55" s="467"/>
      <c r="GSR55" s="467"/>
      <c r="GSS55" s="467"/>
      <c r="GST55" s="467"/>
      <c r="GSU55" s="467"/>
      <c r="GSV55" s="467"/>
      <c r="GSW55" s="467"/>
      <c r="GSX55" s="467"/>
      <c r="GSY55" s="467"/>
      <c r="GSZ55" s="467"/>
      <c r="GTA55" s="467"/>
      <c r="GTB55" s="467"/>
      <c r="GTC55" s="467"/>
      <c r="GTD55" s="467"/>
      <c r="GTE55" s="467"/>
      <c r="GTF55" s="467"/>
      <c r="GTG55" s="467"/>
      <c r="GTH55" s="467"/>
      <c r="GTI55" s="467"/>
      <c r="GTJ55" s="467"/>
      <c r="GTK55" s="467"/>
      <c r="GTL55" s="467"/>
      <c r="GTM55" s="467"/>
      <c r="GTN55" s="467"/>
      <c r="GTO55" s="467"/>
      <c r="GTP55" s="467"/>
      <c r="GTQ55" s="467"/>
      <c r="GTR55" s="467"/>
      <c r="GTS55" s="467"/>
      <c r="GTT55" s="467"/>
      <c r="GTU55" s="467"/>
      <c r="GTV55" s="467"/>
      <c r="GTW55" s="467"/>
      <c r="GTX55" s="467"/>
      <c r="GTY55" s="467"/>
      <c r="GTZ55" s="467"/>
      <c r="GUA55" s="467"/>
      <c r="GUB55" s="467"/>
      <c r="GUC55" s="467"/>
      <c r="GUD55" s="467"/>
      <c r="GUE55" s="467"/>
      <c r="GUF55" s="467"/>
      <c r="GUG55" s="467"/>
      <c r="GUH55" s="467"/>
      <c r="GUI55" s="467"/>
      <c r="GUJ55" s="467"/>
      <c r="GUK55" s="467"/>
      <c r="GUL55" s="467"/>
      <c r="GUM55" s="467"/>
      <c r="GUN55" s="467"/>
      <c r="GUO55" s="467"/>
      <c r="GUP55" s="467"/>
      <c r="GUQ55" s="467"/>
      <c r="GUR55" s="467"/>
      <c r="GUS55" s="467"/>
      <c r="GUT55" s="467"/>
      <c r="GUU55" s="467"/>
      <c r="GUV55" s="467"/>
      <c r="GUW55" s="467"/>
      <c r="GUX55" s="467"/>
      <c r="GUY55" s="467"/>
      <c r="GUZ55" s="467"/>
      <c r="GVA55" s="467"/>
      <c r="GVB55" s="467"/>
      <c r="GVC55" s="467"/>
      <c r="GVD55" s="467"/>
      <c r="GVE55" s="467"/>
      <c r="GVF55" s="467"/>
      <c r="GVG55" s="467"/>
      <c r="GVH55" s="467"/>
      <c r="GVI55" s="467"/>
      <c r="GVJ55" s="467"/>
      <c r="GVK55" s="467"/>
      <c r="GVL55" s="467"/>
      <c r="GVM55" s="467"/>
      <c r="GVN55" s="467"/>
      <c r="GVO55" s="467"/>
      <c r="GVP55" s="467"/>
      <c r="GVQ55" s="467"/>
      <c r="GVR55" s="467"/>
      <c r="GVS55" s="467"/>
      <c r="GVT55" s="467"/>
      <c r="GVU55" s="467"/>
      <c r="GVV55" s="467"/>
      <c r="GVW55" s="467"/>
      <c r="GVX55" s="467"/>
      <c r="GVY55" s="467"/>
      <c r="GVZ55" s="467"/>
      <c r="GWA55" s="467"/>
      <c r="GWB55" s="467"/>
      <c r="GWC55" s="467"/>
      <c r="GWD55" s="467"/>
      <c r="GWE55" s="467"/>
      <c r="GWF55" s="467"/>
      <c r="GWG55" s="467"/>
      <c r="GWH55" s="467"/>
      <c r="GWI55" s="467"/>
      <c r="GWJ55" s="467"/>
      <c r="GWK55" s="467"/>
      <c r="GWL55" s="467"/>
      <c r="GWM55" s="467"/>
      <c r="GWN55" s="467"/>
      <c r="GWO55" s="467"/>
      <c r="GWP55" s="467"/>
      <c r="GWQ55" s="467"/>
      <c r="GWR55" s="467"/>
      <c r="GWS55" s="467"/>
      <c r="GWT55" s="467"/>
      <c r="GWU55" s="467"/>
      <c r="GWV55" s="467"/>
      <c r="GWW55" s="467"/>
      <c r="GWX55" s="467"/>
      <c r="GWY55" s="467"/>
      <c r="GWZ55" s="467"/>
      <c r="GXA55" s="467"/>
      <c r="GXB55" s="467"/>
      <c r="GXC55" s="467"/>
      <c r="GXD55" s="467"/>
      <c r="GXE55" s="467"/>
      <c r="GXF55" s="467"/>
      <c r="GXG55" s="467"/>
      <c r="GXH55" s="467"/>
      <c r="GXI55" s="467"/>
      <c r="GXJ55" s="467"/>
      <c r="GXK55" s="467"/>
      <c r="GXL55" s="467"/>
      <c r="GXM55" s="467"/>
      <c r="GXN55" s="467"/>
      <c r="GXO55" s="467"/>
      <c r="GXP55" s="467"/>
      <c r="GXQ55" s="467"/>
      <c r="GXR55" s="467"/>
      <c r="GXS55" s="467"/>
      <c r="GXT55" s="467"/>
      <c r="GXU55" s="467"/>
      <c r="GXV55" s="467"/>
      <c r="GXW55" s="467"/>
      <c r="GXX55" s="467"/>
      <c r="GXY55" s="467"/>
      <c r="GXZ55" s="467"/>
      <c r="GYA55" s="467"/>
      <c r="GYB55" s="467"/>
      <c r="GYC55" s="467"/>
      <c r="GYD55" s="467"/>
      <c r="GYE55" s="467"/>
      <c r="GYF55" s="467"/>
      <c r="GYG55" s="467"/>
      <c r="GYH55" s="467"/>
      <c r="GYI55" s="467"/>
      <c r="GYJ55" s="467"/>
      <c r="GYK55" s="467"/>
      <c r="GYL55" s="467"/>
      <c r="GYM55" s="467"/>
      <c r="GYN55" s="467"/>
      <c r="GYO55" s="467"/>
      <c r="GYP55" s="467"/>
      <c r="GYQ55" s="467"/>
      <c r="GYR55" s="467"/>
      <c r="GYS55" s="467"/>
      <c r="GYT55" s="467"/>
      <c r="GYU55" s="467"/>
      <c r="GYV55" s="467"/>
      <c r="GYW55" s="467"/>
      <c r="GYX55" s="467"/>
      <c r="GYY55" s="467"/>
      <c r="GYZ55" s="467"/>
      <c r="GZA55" s="467"/>
      <c r="GZB55" s="467"/>
      <c r="GZC55" s="467"/>
      <c r="GZD55" s="467"/>
      <c r="GZE55" s="467"/>
      <c r="GZF55" s="467"/>
      <c r="GZG55" s="467"/>
      <c r="GZH55" s="467"/>
      <c r="GZI55" s="467"/>
      <c r="GZJ55" s="467"/>
      <c r="GZK55" s="467"/>
      <c r="GZL55" s="467"/>
      <c r="GZM55" s="467"/>
      <c r="GZN55" s="467"/>
      <c r="GZO55" s="467"/>
      <c r="GZP55" s="467"/>
      <c r="GZQ55" s="467"/>
      <c r="GZR55" s="467"/>
      <c r="GZS55" s="467"/>
      <c r="GZT55" s="467"/>
      <c r="GZU55" s="467"/>
      <c r="GZV55" s="467"/>
      <c r="GZW55" s="467"/>
      <c r="GZX55" s="467"/>
      <c r="GZY55" s="467"/>
      <c r="GZZ55" s="467"/>
      <c r="HAA55" s="467"/>
      <c r="HAB55" s="467"/>
      <c r="HAC55" s="467"/>
      <c r="HAD55" s="467"/>
      <c r="HAE55" s="467"/>
      <c r="HAF55" s="467"/>
      <c r="HAG55" s="467"/>
      <c r="HAH55" s="467"/>
      <c r="HAI55" s="467"/>
      <c r="HAJ55" s="467"/>
      <c r="HAK55" s="467"/>
      <c r="HAL55" s="467"/>
      <c r="HAM55" s="467"/>
      <c r="HAN55" s="467"/>
      <c r="HAO55" s="467"/>
      <c r="HAP55" s="467"/>
      <c r="HAQ55" s="467"/>
      <c r="HAR55" s="467"/>
      <c r="HAS55" s="467"/>
      <c r="HAT55" s="467"/>
      <c r="HAU55" s="467"/>
      <c r="HAV55" s="467"/>
      <c r="HAW55" s="467"/>
      <c r="HAX55" s="467"/>
      <c r="HAY55" s="467"/>
      <c r="HAZ55" s="467"/>
      <c r="HBA55" s="467"/>
      <c r="HBB55" s="467"/>
      <c r="HBC55" s="467"/>
      <c r="HBD55" s="467"/>
      <c r="HBE55" s="467"/>
      <c r="HBF55" s="467"/>
      <c r="HBG55" s="467"/>
      <c r="HBH55" s="467"/>
      <c r="HBI55" s="467"/>
      <c r="HBJ55" s="467"/>
      <c r="HBK55" s="467"/>
      <c r="HBL55" s="467"/>
      <c r="HBM55" s="467"/>
      <c r="HBN55" s="467"/>
      <c r="HBO55" s="467"/>
      <c r="HBP55" s="467"/>
      <c r="HBQ55" s="467"/>
      <c r="HBR55" s="467"/>
      <c r="HBS55" s="467"/>
      <c r="HBT55" s="467"/>
      <c r="HBU55" s="467"/>
      <c r="HBV55" s="467"/>
      <c r="HBW55" s="467"/>
      <c r="HBX55" s="467"/>
      <c r="HBY55" s="467"/>
      <c r="HBZ55" s="467"/>
      <c r="HCA55" s="467"/>
      <c r="HCB55" s="467"/>
      <c r="HCC55" s="467"/>
      <c r="HCD55" s="467"/>
      <c r="HCE55" s="467"/>
      <c r="HCF55" s="467"/>
      <c r="HCG55" s="467"/>
      <c r="HCH55" s="467"/>
      <c r="HCI55" s="467"/>
      <c r="HCJ55" s="467"/>
      <c r="HCK55" s="467"/>
      <c r="HCL55" s="467"/>
      <c r="HCM55" s="467"/>
      <c r="HCN55" s="467"/>
      <c r="HCO55" s="467"/>
      <c r="HCP55" s="467"/>
      <c r="HCQ55" s="467"/>
      <c r="HCR55" s="467"/>
      <c r="HCS55" s="467"/>
      <c r="HCT55" s="467"/>
      <c r="HCU55" s="467"/>
      <c r="HCV55" s="467"/>
      <c r="HCW55" s="467"/>
      <c r="HCX55" s="467"/>
      <c r="HCY55" s="467"/>
      <c r="HCZ55" s="467"/>
      <c r="HDA55" s="467"/>
      <c r="HDB55" s="467"/>
      <c r="HDC55" s="467"/>
      <c r="HDD55" s="467"/>
      <c r="HDE55" s="467"/>
      <c r="HDF55" s="467"/>
      <c r="HDG55" s="467"/>
      <c r="HDH55" s="467"/>
      <c r="HDI55" s="467"/>
      <c r="HDJ55" s="467"/>
      <c r="HDK55" s="467"/>
      <c r="HDL55" s="467"/>
      <c r="HDM55" s="467"/>
      <c r="HDN55" s="467"/>
      <c r="HDO55" s="467"/>
      <c r="HDP55" s="467"/>
      <c r="HDQ55" s="467"/>
      <c r="HDR55" s="467"/>
      <c r="HDS55" s="467"/>
      <c r="HDT55" s="467"/>
      <c r="HDU55" s="467"/>
      <c r="HDV55" s="467"/>
      <c r="HDW55" s="467"/>
      <c r="HDX55" s="467"/>
      <c r="HDY55" s="467"/>
      <c r="HDZ55" s="467"/>
      <c r="HEA55" s="467"/>
      <c r="HEB55" s="467"/>
      <c r="HEC55" s="467"/>
      <c r="HED55" s="467"/>
      <c r="HEE55" s="467"/>
      <c r="HEF55" s="467"/>
      <c r="HEG55" s="467"/>
      <c r="HEH55" s="467"/>
      <c r="HEI55" s="467"/>
      <c r="HEJ55" s="467"/>
      <c r="HEK55" s="467"/>
      <c r="HEL55" s="467"/>
      <c r="HEM55" s="467"/>
      <c r="HEN55" s="467"/>
      <c r="HEO55" s="467"/>
      <c r="HEP55" s="467"/>
      <c r="HEQ55" s="467"/>
      <c r="HER55" s="467"/>
      <c r="HES55" s="467"/>
      <c r="HET55" s="467"/>
      <c r="HEU55" s="467"/>
      <c r="HEV55" s="467"/>
      <c r="HEW55" s="467"/>
      <c r="HEX55" s="467"/>
      <c r="HEY55" s="467"/>
      <c r="HEZ55" s="467"/>
      <c r="HFA55" s="467"/>
      <c r="HFB55" s="467"/>
      <c r="HFC55" s="467"/>
      <c r="HFD55" s="467"/>
      <c r="HFE55" s="467"/>
      <c r="HFF55" s="467"/>
      <c r="HFG55" s="467"/>
      <c r="HFH55" s="467"/>
      <c r="HFI55" s="467"/>
      <c r="HFJ55" s="467"/>
      <c r="HFK55" s="467"/>
      <c r="HFL55" s="467"/>
      <c r="HFM55" s="467"/>
      <c r="HFN55" s="467"/>
      <c r="HFO55" s="467"/>
      <c r="HFP55" s="467"/>
      <c r="HFQ55" s="467"/>
      <c r="HFR55" s="467"/>
      <c r="HFS55" s="467"/>
      <c r="HFT55" s="467"/>
      <c r="HFU55" s="467"/>
      <c r="HFV55" s="467"/>
      <c r="HFW55" s="467"/>
      <c r="HFX55" s="467"/>
      <c r="HFY55" s="467"/>
      <c r="HFZ55" s="467"/>
      <c r="HGA55" s="467"/>
      <c r="HGB55" s="467"/>
      <c r="HGC55" s="467"/>
      <c r="HGD55" s="467"/>
      <c r="HGE55" s="467"/>
      <c r="HGF55" s="467"/>
      <c r="HGG55" s="467"/>
      <c r="HGH55" s="467"/>
      <c r="HGI55" s="467"/>
      <c r="HGJ55" s="467"/>
      <c r="HGK55" s="467"/>
      <c r="HGL55" s="467"/>
      <c r="HGM55" s="467"/>
      <c r="HGN55" s="467"/>
      <c r="HGO55" s="467"/>
      <c r="HGP55" s="467"/>
      <c r="HGQ55" s="467"/>
      <c r="HGR55" s="467"/>
      <c r="HGS55" s="467"/>
      <c r="HGT55" s="467"/>
      <c r="HGU55" s="467"/>
      <c r="HGV55" s="467"/>
      <c r="HGW55" s="467"/>
      <c r="HGX55" s="467"/>
      <c r="HGY55" s="467"/>
      <c r="HGZ55" s="467"/>
      <c r="HHA55" s="467"/>
      <c r="HHB55" s="467"/>
      <c r="HHC55" s="467"/>
      <c r="HHD55" s="467"/>
      <c r="HHE55" s="467"/>
      <c r="HHF55" s="467"/>
      <c r="HHG55" s="467"/>
      <c r="HHH55" s="467"/>
      <c r="HHI55" s="467"/>
      <c r="HHJ55" s="467"/>
      <c r="HHK55" s="467"/>
      <c r="HHL55" s="467"/>
      <c r="HHM55" s="467"/>
      <c r="HHN55" s="467"/>
      <c r="HHO55" s="467"/>
      <c r="HHP55" s="467"/>
      <c r="HHQ55" s="467"/>
      <c r="HHR55" s="467"/>
      <c r="HHS55" s="467"/>
      <c r="HHT55" s="467"/>
      <c r="HHU55" s="467"/>
      <c r="HHV55" s="467"/>
      <c r="HHW55" s="467"/>
      <c r="HHX55" s="467"/>
      <c r="HHY55" s="467"/>
      <c r="HHZ55" s="467"/>
      <c r="HIA55" s="467"/>
      <c r="HIB55" s="467"/>
      <c r="HIC55" s="467"/>
      <c r="HID55" s="467"/>
      <c r="HIE55" s="467"/>
      <c r="HIF55" s="467"/>
      <c r="HIG55" s="467"/>
      <c r="HIH55" s="467"/>
      <c r="HII55" s="467"/>
      <c r="HIJ55" s="467"/>
      <c r="HIK55" s="467"/>
      <c r="HIL55" s="467"/>
      <c r="HIM55" s="467"/>
      <c r="HIN55" s="467"/>
      <c r="HIO55" s="467"/>
      <c r="HIP55" s="467"/>
      <c r="HIQ55" s="467"/>
      <c r="HIR55" s="467"/>
      <c r="HIS55" s="467"/>
      <c r="HIT55" s="467"/>
      <c r="HIU55" s="467"/>
      <c r="HIV55" s="467"/>
      <c r="HIW55" s="467"/>
      <c r="HIX55" s="467"/>
      <c r="HIY55" s="467"/>
      <c r="HIZ55" s="467"/>
      <c r="HJA55" s="467"/>
      <c r="HJB55" s="467"/>
      <c r="HJC55" s="467"/>
      <c r="HJD55" s="467"/>
      <c r="HJE55" s="467"/>
      <c r="HJF55" s="467"/>
      <c r="HJG55" s="467"/>
      <c r="HJH55" s="467"/>
      <c r="HJI55" s="467"/>
      <c r="HJJ55" s="467"/>
      <c r="HJK55" s="467"/>
      <c r="HJL55" s="467"/>
      <c r="HJM55" s="467"/>
      <c r="HJN55" s="467"/>
      <c r="HJO55" s="467"/>
      <c r="HJP55" s="467"/>
      <c r="HJQ55" s="467"/>
      <c r="HJR55" s="467"/>
      <c r="HJS55" s="467"/>
      <c r="HJT55" s="467"/>
      <c r="HJU55" s="467"/>
      <c r="HJV55" s="467"/>
      <c r="HJW55" s="467"/>
      <c r="HJX55" s="467"/>
      <c r="HJY55" s="467"/>
      <c r="HJZ55" s="467"/>
      <c r="HKA55" s="467"/>
      <c r="HKB55" s="467"/>
      <c r="HKC55" s="467"/>
      <c r="HKD55" s="467"/>
      <c r="HKE55" s="467"/>
      <c r="HKF55" s="467"/>
      <c r="HKG55" s="467"/>
      <c r="HKH55" s="467"/>
      <c r="HKI55" s="467"/>
      <c r="HKJ55" s="467"/>
      <c r="HKK55" s="467"/>
      <c r="HKL55" s="467"/>
      <c r="HKM55" s="467"/>
      <c r="HKN55" s="467"/>
      <c r="HKO55" s="467"/>
      <c r="HKP55" s="467"/>
      <c r="HKQ55" s="467"/>
      <c r="HKR55" s="467"/>
      <c r="HKS55" s="467"/>
      <c r="HKT55" s="467"/>
      <c r="HKU55" s="467"/>
      <c r="HKV55" s="467"/>
      <c r="HKW55" s="467"/>
      <c r="HKX55" s="467"/>
      <c r="HKY55" s="467"/>
      <c r="HKZ55" s="467"/>
      <c r="HLA55" s="467"/>
      <c r="HLB55" s="467"/>
      <c r="HLC55" s="467"/>
      <c r="HLD55" s="467"/>
      <c r="HLE55" s="467"/>
      <c r="HLF55" s="467"/>
      <c r="HLG55" s="467"/>
      <c r="HLH55" s="467"/>
      <c r="HLI55" s="467"/>
      <c r="HLJ55" s="467"/>
      <c r="HLK55" s="467"/>
      <c r="HLL55" s="467"/>
      <c r="HLM55" s="467"/>
      <c r="HLN55" s="467"/>
      <c r="HLO55" s="467"/>
      <c r="HLP55" s="467"/>
      <c r="HLQ55" s="467"/>
      <c r="HLR55" s="467"/>
      <c r="HLS55" s="467"/>
      <c r="HLT55" s="467"/>
      <c r="HLU55" s="467"/>
      <c r="HLV55" s="467"/>
      <c r="HLW55" s="467"/>
      <c r="HLX55" s="467"/>
      <c r="HLY55" s="467"/>
      <c r="HLZ55" s="467"/>
      <c r="HMA55" s="467"/>
      <c r="HMB55" s="467"/>
      <c r="HMC55" s="467"/>
      <c r="HMD55" s="467"/>
      <c r="HME55" s="467"/>
      <c r="HMF55" s="467"/>
      <c r="HMG55" s="467"/>
      <c r="HMH55" s="467"/>
      <c r="HMI55" s="467"/>
      <c r="HMJ55" s="467"/>
      <c r="HMK55" s="467"/>
      <c r="HML55" s="467"/>
      <c r="HMM55" s="467"/>
      <c r="HMN55" s="467"/>
      <c r="HMO55" s="467"/>
      <c r="HMP55" s="467"/>
      <c r="HMQ55" s="467"/>
      <c r="HMR55" s="467"/>
      <c r="HMS55" s="467"/>
      <c r="HMT55" s="467"/>
      <c r="HMU55" s="467"/>
      <c r="HMV55" s="467"/>
      <c r="HMW55" s="467"/>
      <c r="HMX55" s="467"/>
      <c r="HMY55" s="467"/>
      <c r="HMZ55" s="467"/>
      <c r="HNA55" s="467"/>
      <c r="HNB55" s="467"/>
      <c r="HNC55" s="467"/>
      <c r="HND55" s="467"/>
      <c r="HNE55" s="467"/>
      <c r="HNF55" s="467"/>
      <c r="HNG55" s="467"/>
      <c r="HNH55" s="467"/>
      <c r="HNI55" s="467"/>
      <c r="HNJ55" s="467"/>
      <c r="HNK55" s="467"/>
      <c r="HNL55" s="467"/>
      <c r="HNM55" s="467"/>
      <c r="HNN55" s="467"/>
      <c r="HNO55" s="467"/>
      <c r="HNP55" s="467"/>
      <c r="HNQ55" s="467"/>
      <c r="HNR55" s="467"/>
      <c r="HNS55" s="467"/>
      <c r="HNT55" s="467"/>
      <c r="HNU55" s="467"/>
      <c r="HNV55" s="467"/>
      <c r="HNW55" s="467"/>
      <c r="HNX55" s="467"/>
      <c r="HNY55" s="467"/>
      <c r="HNZ55" s="467"/>
      <c r="HOA55" s="467"/>
      <c r="HOB55" s="467"/>
      <c r="HOC55" s="467"/>
      <c r="HOD55" s="467"/>
      <c r="HOE55" s="467"/>
      <c r="HOF55" s="467"/>
      <c r="HOG55" s="467"/>
      <c r="HOH55" s="467"/>
      <c r="HOI55" s="467"/>
      <c r="HOJ55" s="467"/>
      <c r="HOK55" s="467"/>
      <c r="HOL55" s="467"/>
      <c r="HOM55" s="467"/>
      <c r="HON55" s="467"/>
      <c r="HOO55" s="467"/>
      <c r="HOP55" s="467"/>
      <c r="HOQ55" s="467"/>
      <c r="HOR55" s="467"/>
      <c r="HOS55" s="467"/>
      <c r="HOT55" s="467"/>
      <c r="HOU55" s="467"/>
      <c r="HOV55" s="467"/>
      <c r="HOW55" s="467"/>
      <c r="HOX55" s="467"/>
      <c r="HOY55" s="467"/>
      <c r="HOZ55" s="467"/>
      <c r="HPA55" s="467"/>
      <c r="HPB55" s="467"/>
      <c r="HPC55" s="467"/>
      <c r="HPD55" s="467"/>
      <c r="HPE55" s="467"/>
      <c r="HPF55" s="467"/>
      <c r="HPG55" s="467"/>
      <c r="HPH55" s="467"/>
      <c r="HPI55" s="467"/>
      <c r="HPJ55" s="467"/>
      <c r="HPK55" s="467"/>
      <c r="HPL55" s="467"/>
      <c r="HPM55" s="467"/>
      <c r="HPN55" s="467"/>
      <c r="HPO55" s="467"/>
      <c r="HPP55" s="467"/>
      <c r="HPQ55" s="467"/>
      <c r="HPR55" s="467"/>
      <c r="HPS55" s="467"/>
      <c r="HPT55" s="467"/>
      <c r="HPU55" s="467"/>
      <c r="HPV55" s="467"/>
      <c r="HPW55" s="467"/>
      <c r="HPX55" s="467"/>
      <c r="HPY55" s="467"/>
      <c r="HPZ55" s="467"/>
      <c r="HQA55" s="467"/>
      <c r="HQB55" s="467"/>
      <c r="HQC55" s="467"/>
      <c r="HQD55" s="467"/>
      <c r="HQE55" s="467"/>
      <c r="HQF55" s="467"/>
      <c r="HQG55" s="467"/>
      <c r="HQH55" s="467"/>
      <c r="HQI55" s="467"/>
      <c r="HQJ55" s="467"/>
      <c r="HQK55" s="467"/>
      <c r="HQL55" s="467"/>
      <c r="HQM55" s="467"/>
      <c r="HQN55" s="467"/>
      <c r="HQO55" s="467"/>
      <c r="HQP55" s="467"/>
      <c r="HQQ55" s="467"/>
      <c r="HQR55" s="467"/>
      <c r="HQS55" s="467"/>
      <c r="HQT55" s="467"/>
      <c r="HQU55" s="467"/>
      <c r="HQV55" s="467"/>
      <c r="HQW55" s="467"/>
      <c r="HQX55" s="467"/>
      <c r="HQY55" s="467"/>
      <c r="HQZ55" s="467"/>
      <c r="HRA55" s="467"/>
      <c r="HRB55" s="467"/>
      <c r="HRC55" s="467"/>
      <c r="HRD55" s="467"/>
      <c r="HRE55" s="467"/>
      <c r="HRF55" s="467"/>
      <c r="HRG55" s="467"/>
      <c r="HRH55" s="467"/>
      <c r="HRI55" s="467"/>
      <c r="HRJ55" s="467"/>
      <c r="HRK55" s="467"/>
      <c r="HRL55" s="467"/>
      <c r="HRM55" s="467"/>
      <c r="HRN55" s="467"/>
      <c r="HRO55" s="467"/>
      <c r="HRP55" s="467"/>
      <c r="HRQ55" s="467"/>
      <c r="HRR55" s="467"/>
      <c r="HRS55" s="467"/>
      <c r="HRT55" s="467"/>
      <c r="HRU55" s="467"/>
      <c r="HRV55" s="467"/>
      <c r="HRW55" s="467"/>
      <c r="HRX55" s="467"/>
      <c r="HRY55" s="467"/>
      <c r="HRZ55" s="467"/>
      <c r="HSA55" s="467"/>
      <c r="HSB55" s="467"/>
      <c r="HSC55" s="467"/>
      <c r="HSD55" s="467"/>
      <c r="HSE55" s="467"/>
      <c r="HSF55" s="467"/>
      <c r="HSG55" s="467"/>
      <c r="HSH55" s="467"/>
      <c r="HSI55" s="467"/>
      <c r="HSJ55" s="467"/>
      <c r="HSK55" s="467"/>
      <c r="HSL55" s="467"/>
      <c r="HSM55" s="467"/>
      <c r="HSN55" s="467"/>
      <c r="HSO55" s="467"/>
      <c r="HSP55" s="467"/>
      <c r="HSQ55" s="467"/>
      <c r="HSR55" s="467"/>
      <c r="HSS55" s="467"/>
      <c r="HST55" s="467"/>
      <c r="HSU55" s="467"/>
      <c r="HSV55" s="467"/>
      <c r="HSW55" s="467"/>
      <c r="HSX55" s="467"/>
      <c r="HSY55" s="467"/>
      <c r="HSZ55" s="467"/>
      <c r="HTA55" s="467"/>
      <c r="HTB55" s="467"/>
      <c r="HTC55" s="467"/>
      <c r="HTD55" s="467"/>
      <c r="HTE55" s="467"/>
      <c r="HTF55" s="467"/>
      <c r="HTG55" s="467"/>
      <c r="HTH55" s="467"/>
      <c r="HTI55" s="467"/>
      <c r="HTJ55" s="467"/>
      <c r="HTK55" s="467"/>
      <c r="HTL55" s="467"/>
      <c r="HTM55" s="467"/>
      <c r="HTN55" s="467"/>
      <c r="HTO55" s="467"/>
      <c r="HTP55" s="467"/>
      <c r="HTQ55" s="467"/>
      <c r="HTR55" s="467"/>
      <c r="HTS55" s="467"/>
      <c r="HTT55" s="467"/>
      <c r="HTU55" s="467"/>
      <c r="HTV55" s="467"/>
      <c r="HTW55" s="467"/>
      <c r="HTX55" s="467"/>
      <c r="HTY55" s="467"/>
      <c r="HTZ55" s="467"/>
      <c r="HUA55" s="467"/>
      <c r="HUB55" s="467"/>
      <c r="HUC55" s="467"/>
      <c r="HUD55" s="467"/>
      <c r="HUE55" s="467"/>
      <c r="HUF55" s="467"/>
      <c r="HUG55" s="467"/>
      <c r="HUH55" s="467"/>
      <c r="HUI55" s="467"/>
      <c r="HUJ55" s="467"/>
      <c r="HUK55" s="467"/>
      <c r="HUL55" s="467"/>
      <c r="HUM55" s="467"/>
      <c r="HUN55" s="467"/>
      <c r="HUO55" s="467"/>
      <c r="HUP55" s="467"/>
      <c r="HUQ55" s="467"/>
      <c r="HUR55" s="467"/>
      <c r="HUS55" s="467"/>
      <c r="HUT55" s="467"/>
      <c r="HUU55" s="467"/>
      <c r="HUV55" s="467"/>
      <c r="HUW55" s="467"/>
      <c r="HUX55" s="467"/>
      <c r="HUY55" s="467"/>
      <c r="HUZ55" s="467"/>
      <c r="HVA55" s="467"/>
      <c r="HVB55" s="467"/>
      <c r="HVC55" s="467"/>
      <c r="HVD55" s="467"/>
      <c r="HVE55" s="467"/>
      <c r="HVF55" s="467"/>
      <c r="HVG55" s="467"/>
      <c r="HVH55" s="467"/>
      <c r="HVI55" s="467"/>
      <c r="HVJ55" s="467"/>
      <c r="HVK55" s="467"/>
      <c r="HVL55" s="467"/>
      <c r="HVM55" s="467"/>
      <c r="HVN55" s="467"/>
      <c r="HVO55" s="467"/>
      <c r="HVP55" s="467"/>
      <c r="HVQ55" s="467"/>
      <c r="HVR55" s="467"/>
      <c r="HVS55" s="467"/>
      <c r="HVT55" s="467"/>
      <c r="HVU55" s="467"/>
      <c r="HVV55" s="467"/>
      <c r="HVW55" s="467"/>
      <c r="HVX55" s="467"/>
      <c r="HVY55" s="467"/>
      <c r="HVZ55" s="467"/>
      <c r="HWA55" s="467"/>
      <c r="HWB55" s="467"/>
      <c r="HWC55" s="467"/>
      <c r="HWD55" s="467"/>
      <c r="HWE55" s="467"/>
      <c r="HWF55" s="467"/>
      <c r="HWG55" s="467"/>
      <c r="HWH55" s="467"/>
      <c r="HWI55" s="467"/>
      <c r="HWJ55" s="467"/>
      <c r="HWK55" s="467"/>
      <c r="HWL55" s="467"/>
      <c r="HWM55" s="467"/>
      <c r="HWN55" s="467"/>
      <c r="HWO55" s="467"/>
      <c r="HWP55" s="467"/>
      <c r="HWQ55" s="467"/>
      <c r="HWR55" s="467"/>
      <c r="HWS55" s="467"/>
      <c r="HWT55" s="467"/>
      <c r="HWU55" s="467"/>
      <c r="HWV55" s="467"/>
      <c r="HWW55" s="467"/>
      <c r="HWX55" s="467"/>
      <c r="HWY55" s="467"/>
      <c r="HWZ55" s="467"/>
      <c r="HXA55" s="467"/>
      <c r="HXB55" s="467"/>
      <c r="HXC55" s="467"/>
      <c r="HXD55" s="467"/>
      <c r="HXE55" s="467"/>
      <c r="HXF55" s="467"/>
      <c r="HXG55" s="467"/>
      <c r="HXH55" s="467"/>
      <c r="HXI55" s="467"/>
      <c r="HXJ55" s="467"/>
      <c r="HXK55" s="467"/>
      <c r="HXL55" s="467"/>
      <c r="HXM55" s="467"/>
      <c r="HXN55" s="467"/>
      <c r="HXO55" s="467"/>
      <c r="HXP55" s="467"/>
      <c r="HXQ55" s="467"/>
      <c r="HXR55" s="467"/>
      <c r="HXS55" s="467"/>
      <c r="HXT55" s="467"/>
      <c r="HXU55" s="467"/>
      <c r="HXV55" s="467"/>
      <c r="HXW55" s="467"/>
      <c r="HXX55" s="467"/>
      <c r="HXY55" s="467"/>
      <c r="HXZ55" s="467"/>
      <c r="HYA55" s="467"/>
      <c r="HYB55" s="467"/>
      <c r="HYC55" s="467"/>
      <c r="HYD55" s="467"/>
      <c r="HYE55" s="467"/>
      <c r="HYF55" s="467"/>
      <c r="HYG55" s="467"/>
      <c r="HYH55" s="467"/>
      <c r="HYI55" s="467"/>
      <c r="HYJ55" s="467"/>
      <c r="HYK55" s="467"/>
      <c r="HYL55" s="467"/>
      <c r="HYM55" s="467"/>
      <c r="HYN55" s="467"/>
      <c r="HYO55" s="467"/>
      <c r="HYP55" s="467"/>
      <c r="HYQ55" s="467"/>
      <c r="HYR55" s="467"/>
      <c r="HYS55" s="467"/>
      <c r="HYT55" s="467"/>
      <c r="HYU55" s="467"/>
      <c r="HYV55" s="467"/>
      <c r="HYW55" s="467"/>
      <c r="HYX55" s="467"/>
      <c r="HYY55" s="467"/>
      <c r="HYZ55" s="467"/>
      <c r="HZA55" s="467"/>
      <c r="HZB55" s="467"/>
      <c r="HZC55" s="467"/>
      <c r="HZD55" s="467"/>
      <c r="HZE55" s="467"/>
      <c r="HZF55" s="467"/>
      <c r="HZG55" s="467"/>
      <c r="HZH55" s="467"/>
      <c r="HZI55" s="467"/>
      <c r="HZJ55" s="467"/>
      <c r="HZK55" s="467"/>
      <c r="HZL55" s="467"/>
      <c r="HZM55" s="467"/>
      <c r="HZN55" s="467"/>
      <c r="HZO55" s="467"/>
      <c r="HZP55" s="467"/>
      <c r="HZQ55" s="467"/>
      <c r="HZR55" s="467"/>
      <c r="HZS55" s="467"/>
      <c r="HZT55" s="467"/>
      <c r="HZU55" s="467"/>
      <c r="HZV55" s="467"/>
      <c r="HZW55" s="467"/>
      <c r="HZX55" s="467"/>
      <c r="HZY55" s="467"/>
      <c r="HZZ55" s="467"/>
      <c r="IAA55" s="467"/>
      <c r="IAB55" s="467"/>
      <c r="IAC55" s="467"/>
      <c r="IAD55" s="467"/>
      <c r="IAE55" s="467"/>
      <c r="IAF55" s="467"/>
      <c r="IAG55" s="467"/>
      <c r="IAH55" s="467"/>
      <c r="IAI55" s="467"/>
      <c r="IAJ55" s="467"/>
      <c r="IAK55" s="467"/>
      <c r="IAL55" s="467"/>
      <c r="IAM55" s="467"/>
      <c r="IAN55" s="467"/>
      <c r="IAO55" s="467"/>
      <c r="IAP55" s="467"/>
      <c r="IAQ55" s="467"/>
      <c r="IAR55" s="467"/>
      <c r="IAS55" s="467"/>
      <c r="IAT55" s="467"/>
      <c r="IAU55" s="467"/>
      <c r="IAV55" s="467"/>
      <c r="IAW55" s="467"/>
      <c r="IAX55" s="467"/>
      <c r="IAY55" s="467"/>
      <c r="IAZ55" s="467"/>
      <c r="IBA55" s="467"/>
      <c r="IBB55" s="467"/>
      <c r="IBC55" s="467"/>
      <c r="IBD55" s="467"/>
      <c r="IBE55" s="467"/>
      <c r="IBF55" s="467"/>
      <c r="IBG55" s="467"/>
      <c r="IBH55" s="467"/>
      <c r="IBI55" s="467"/>
      <c r="IBJ55" s="467"/>
      <c r="IBK55" s="467"/>
      <c r="IBL55" s="467"/>
      <c r="IBM55" s="467"/>
      <c r="IBN55" s="467"/>
      <c r="IBO55" s="467"/>
      <c r="IBP55" s="467"/>
      <c r="IBQ55" s="467"/>
      <c r="IBR55" s="467"/>
      <c r="IBS55" s="467"/>
      <c r="IBT55" s="467"/>
      <c r="IBU55" s="467"/>
      <c r="IBV55" s="467"/>
      <c r="IBW55" s="467"/>
      <c r="IBX55" s="467"/>
      <c r="IBY55" s="467"/>
      <c r="IBZ55" s="467"/>
      <c r="ICA55" s="467"/>
      <c r="ICB55" s="467"/>
      <c r="ICC55" s="467"/>
      <c r="ICD55" s="467"/>
      <c r="ICE55" s="467"/>
      <c r="ICF55" s="467"/>
      <c r="ICG55" s="467"/>
      <c r="ICH55" s="467"/>
      <c r="ICI55" s="467"/>
      <c r="ICJ55" s="467"/>
      <c r="ICK55" s="467"/>
      <c r="ICL55" s="467"/>
      <c r="ICM55" s="467"/>
      <c r="ICN55" s="467"/>
      <c r="ICO55" s="467"/>
      <c r="ICP55" s="467"/>
      <c r="ICQ55" s="467"/>
      <c r="ICR55" s="467"/>
      <c r="ICS55" s="467"/>
      <c r="ICT55" s="467"/>
      <c r="ICU55" s="467"/>
      <c r="ICV55" s="467"/>
      <c r="ICW55" s="467"/>
      <c r="ICX55" s="467"/>
      <c r="ICY55" s="467"/>
      <c r="ICZ55" s="467"/>
      <c r="IDA55" s="467"/>
      <c r="IDB55" s="467"/>
      <c r="IDC55" s="467"/>
      <c r="IDD55" s="467"/>
      <c r="IDE55" s="467"/>
      <c r="IDF55" s="467"/>
      <c r="IDG55" s="467"/>
      <c r="IDH55" s="467"/>
      <c r="IDI55" s="467"/>
      <c r="IDJ55" s="467"/>
      <c r="IDK55" s="467"/>
      <c r="IDL55" s="467"/>
      <c r="IDM55" s="467"/>
      <c r="IDN55" s="467"/>
      <c r="IDO55" s="467"/>
      <c r="IDP55" s="467"/>
      <c r="IDQ55" s="467"/>
      <c r="IDR55" s="467"/>
      <c r="IDS55" s="467"/>
      <c r="IDT55" s="467"/>
      <c r="IDU55" s="467"/>
      <c r="IDV55" s="467"/>
      <c r="IDW55" s="467"/>
      <c r="IDX55" s="467"/>
      <c r="IDY55" s="467"/>
      <c r="IDZ55" s="467"/>
      <c r="IEA55" s="467"/>
      <c r="IEB55" s="467"/>
      <c r="IEC55" s="467"/>
      <c r="IED55" s="467"/>
      <c r="IEE55" s="467"/>
      <c r="IEF55" s="467"/>
      <c r="IEG55" s="467"/>
      <c r="IEH55" s="467"/>
      <c r="IEI55" s="467"/>
      <c r="IEJ55" s="467"/>
      <c r="IEK55" s="467"/>
      <c r="IEL55" s="467"/>
      <c r="IEM55" s="467"/>
      <c r="IEN55" s="467"/>
      <c r="IEO55" s="467"/>
      <c r="IEP55" s="467"/>
      <c r="IEQ55" s="467"/>
      <c r="IER55" s="467"/>
      <c r="IES55" s="467"/>
      <c r="IET55" s="467"/>
      <c r="IEU55" s="467"/>
      <c r="IEV55" s="467"/>
      <c r="IEW55" s="467"/>
      <c r="IEX55" s="467"/>
      <c r="IEY55" s="467"/>
      <c r="IEZ55" s="467"/>
      <c r="IFA55" s="467"/>
      <c r="IFB55" s="467"/>
      <c r="IFC55" s="467"/>
      <c r="IFD55" s="467"/>
      <c r="IFE55" s="467"/>
      <c r="IFF55" s="467"/>
      <c r="IFG55" s="467"/>
      <c r="IFH55" s="467"/>
      <c r="IFI55" s="467"/>
      <c r="IFJ55" s="467"/>
      <c r="IFK55" s="467"/>
      <c r="IFL55" s="467"/>
      <c r="IFM55" s="467"/>
      <c r="IFN55" s="467"/>
      <c r="IFO55" s="467"/>
      <c r="IFP55" s="467"/>
      <c r="IFQ55" s="467"/>
      <c r="IFR55" s="467"/>
      <c r="IFS55" s="467"/>
      <c r="IFT55" s="467"/>
      <c r="IFU55" s="467"/>
      <c r="IFV55" s="467"/>
      <c r="IFW55" s="467"/>
      <c r="IFX55" s="467"/>
      <c r="IFY55" s="467"/>
      <c r="IFZ55" s="467"/>
      <c r="IGA55" s="467"/>
      <c r="IGB55" s="467"/>
      <c r="IGC55" s="467"/>
      <c r="IGD55" s="467"/>
      <c r="IGE55" s="467"/>
      <c r="IGF55" s="467"/>
      <c r="IGG55" s="467"/>
      <c r="IGH55" s="467"/>
      <c r="IGI55" s="467"/>
      <c r="IGJ55" s="467"/>
      <c r="IGK55" s="467"/>
      <c r="IGL55" s="467"/>
      <c r="IGM55" s="467"/>
      <c r="IGN55" s="467"/>
      <c r="IGO55" s="467"/>
      <c r="IGP55" s="467"/>
      <c r="IGQ55" s="467"/>
      <c r="IGR55" s="467"/>
      <c r="IGS55" s="467"/>
      <c r="IGT55" s="467"/>
      <c r="IGU55" s="467"/>
      <c r="IGV55" s="467"/>
      <c r="IGW55" s="467"/>
      <c r="IGX55" s="467"/>
      <c r="IGY55" s="467"/>
      <c r="IGZ55" s="467"/>
      <c r="IHA55" s="467"/>
      <c r="IHB55" s="467"/>
      <c r="IHC55" s="467"/>
      <c r="IHD55" s="467"/>
      <c r="IHE55" s="467"/>
      <c r="IHF55" s="467"/>
      <c r="IHG55" s="467"/>
      <c r="IHH55" s="467"/>
      <c r="IHI55" s="467"/>
      <c r="IHJ55" s="467"/>
      <c r="IHK55" s="467"/>
      <c r="IHL55" s="467"/>
      <c r="IHM55" s="467"/>
      <c r="IHN55" s="467"/>
      <c r="IHO55" s="467"/>
      <c r="IHP55" s="467"/>
      <c r="IHQ55" s="467"/>
      <c r="IHR55" s="467"/>
      <c r="IHS55" s="467"/>
      <c r="IHT55" s="467"/>
      <c r="IHU55" s="467"/>
      <c r="IHV55" s="467"/>
      <c r="IHW55" s="467"/>
      <c r="IHX55" s="467"/>
      <c r="IHY55" s="467"/>
      <c r="IHZ55" s="467"/>
      <c r="IIA55" s="467"/>
      <c r="IIB55" s="467"/>
      <c r="IIC55" s="467"/>
      <c r="IID55" s="467"/>
      <c r="IIE55" s="467"/>
      <c r="IIF55" s="467"/>
      <c r="IIG55" s="467"/>
      <c r="IIH55" s="467"/>
      <c r="III55" s="467"/>
      <c r="IIJ55" s="467"/>
      <c r="IIK55" s="467"/>
      <c r="IIL55" s="467"/>
      <c r="IIM55" s="467"/>
      <c r="IIN55" s="467"/>
      <c r="IIO55" s="467"/>
      <c r="IIP55" s="467"/>
      <c r="IIQ55" s="467"/>
      <c r="IIR55" s="467"/>
      <c r="IIS55" s="467"/>
      <c r="IIT55" s="467"/>
      <c r="IIU55" s="467"/>
      <c r="IIV55" s="467"/>
      <c r="IIW55" s="467"/>
      <c r="IIX55" s="467"/>
      <c r="IIY55" s="467"/>
      <c r="IIZ55" s="467"/>
      <c r="IJA55" s="467"/>
      <c r="IJB55" s="467"/>
      <c r="IJC55" s="467"/>
      <c r="IJD55" s="467"/>
      <c r="IJE55" s="467"/>
      <c r="IJF55" s="467"/>
      <c r="IJG55" s="467"/>
      <c r="IJH55" s="467"/>
      <c r="IJI55" s="467"/>
      <c r="IJJ55" s="467"/>
      <c r="IJK55" s="467"/>
      <c r="IJL55" s="467"/>
      <c r="IJM55" s="467"/>
      <c r="IJN55" s="467"/>
      <c r="IJO55" s="467"/>
      <c r="IJP55" s="467"/>
      <c r="IJQ55" s="467"/>
      <c r="IJR55" s="467"/>
      <c r="IJS55" s="467"/>
      <c r="IJT55" s="467"/>
      <c r="IJU55" s="467"/>
      <c r="IJV55" s="467"/>
      <c r="IJW55" s="467"/>
      <c r="IJX55" s="467"/>
      <c r="IJY55" s="467"/>
      <c r="IJZ55" s="467"/>
      <c r="IKA55" s="467"/>
      <c r="IKB55" s="467"/>
      <c r="IKC55" s="467"/>
      <c r="IKD55" s="467"/>
      <c r="IKE55" s="467"/>
      <c r="IKF55" s="467"/>
      <c r="IKG55" s="467"/>
      <c r="IKH55" s="467"/>
      <c r="IKI55" s="467"/>
      <c r="IKJ55" s="467"/>
      <c r="IKK55" s="467"/>
      <c r="IKL55" s="467"/>
      <c r="IKM55" s="467"/>
      <c r="IKN55" s="467"/>
      <c r="IKO55" s="467"/>
      <c r="IKP55" s="467"/>
      <c r="IKQ55" s="467"/>
      <c r="IKR55" s="467"/>
      <c r="IKS55" s="467"/>
      <c r="IKT55" s="467"/>
      <c r="IKU55" s="467"/>
      <c r="IKV55" s="467"/>
      <c r="IKW55" s="467"/>
      <c r="IKX55" s="467"/>
      <c r="IKY55" s="467"/>
      <c r="IKZ55" s="467"/>
      <c r="ILA55" s="467"/>
      <c r="ILB55" s="467"/>
      <c r="ILC55" s="467"/>
      <c r="ILD55" s="467"/>
      <c r="ILE55" s="467"/>
      <c r="ILF55" s="467"/>
      <c r="ILG55" s="467"/>
      <c r="ILH55" s="467"/>
      <c r="ILI55" s="467"/>
      <c r="ILJ55" s="467"/>
      <c r="ILK55" s="467"/>
      <c r="ILL55" s="467"/>
      <c r="ILM55" s="467"/>
      <c r="ILN55" s="467"/>
      <c r="ILO55" s="467"/>
      <c r="ILP55" s="467"/>
      <c r="ILQ55" s="467"/>
      <c r="ILR55" s="467"/>
      <c r="ILS55" s="467"/>
      <c r="ILT55" s="467"/>
      <c r="ILU55" s="467"/>
      <c r="ILV55" s="467"/>
      <c r="ILW55" s="467"/>
      <c r="ILX55" s="467"/>
      <c r="ILY55" s="467"/>
      <c r="ILZ55" s="467"/>
      <c r="IMA55" s="467"/>
      <c r="IMB55" s="467"/>
      <c r="IMC55" s="467"/>
      <c r="IMD55" s="467"/>
      <c r="IME55" s="467"/>
      <c r="IMF55" s="467"/>
      <c r="IMG55" s="467"/>
      <c r="IMH55" s="467"/>
      <c r="IMI55" s="467"/>
      <c r="IMJ55" s="467"/>
      <c r="IMK55" s="467"/>
      <c r="IML55" s="467"/>
      <c r="IMM55" s="467"/>
      <c r="IMN55" s="467"/>
      <c r="IMO55" s="467"/>
      <c r="IMP55" s="467"/>
      <c r="IMQ55" s="467"/>
      <c r="IMR55" s="467"/>
      <c r="IMS55" s="467"/>
      <c r="IMT55" s="467"/>
      <c r="IMU55" s="467"/>
      <c r="IMV55" s="467"/>
      <c r="IMW55" s="467"/>
      <c r="IMX55" s="467"/>
      <c r="IMY55" s="467"/>
      <c r="IMZ55" s="467"/>
      <c r="INA55" s="467"/>
      <c r="INB55" s="467"/>
      <c r="INC55" s="467"/>
      <c r="IND55" s="467"/>
      <c r="INE55" s="467"/>
      <c r="INF55" s="467"/>
      <c r="ING55" s="467"/>
      <c r="INH55" s="467"/>
      <c r="INI55" s="467"/>
      <c r="INJ55" s="467"/>
      <c r="INK55" s="467"/>
      <c r="INL55" s="467"/>
      <c r="INM55" s="467"/>
      <c r="INN55" s="467"/>
      <c r="INO55" s="467"/>
      <c r="INP55" s="467"/>
      <c r="INQ55" s="467"/>
      <c r="INR55" s="467"/>
      <c r="INS55" s="467"/>
      <c r="INT55" s="467"/>
      <c r="INU55" s="467"/>
      <c r="INV55" s="467"/>
      <c r="INW55" s="467"/>
      <c r="INX55" s="467"/>
      <c r="INY55" s="467"/>
      <c r="INZ55" s="467"/>
      <c r="IOA55" s="467"/>
      <c r="IOB55" s="467"/>
      <c r="IOC55" s="467"/>
      <c r="IOD55" s="467"/>
      <c r="IOE55" s="467"/>
      <c r="IOF55" s="467"/>
      <c r="IOG55" s="467"/>
      <c r="IOH55" s="467"/>
      <c r="IOI55" s="467"/>
      <c r="IOJ55" s="467"/>
      <c r="IOK55" s="467"/>
      <c r="IOL55" s="467"/>
      <c r="IOM55" s="467"/>
      <c r="ION55" s="467"/>
      <c r="IOO55" s="467"/>
      <c r="IOP55" s="467"/>
      <c r="IOQ55" s="467"/>
      <c r="IOR55" s="467"/>
      <c r="IOS55" s="467"/>
      <c r="IOT55" s="467"/>
      <c r="IOU55" s="467"/>
      <c r="IOV55" s="467"/>
      <c r="IOW55" s="467"/>
      <c r="IOX55" s="467"/>
      <c r="IOY55" s="467"/>
      <c r="IOZ55" s="467"/>
      <c r="IPA55" s="467"/>
      <c r="IPB55" s="467"/>
      <c r="IPC55" s="467"/>
      <c r="IPD55" s="467"/>
      <c r="IPE55" s="467"/>
      <c r="IPF55" s="467"/>
      <c r="IPG55" s="467"/>
      <c r="IPH55" s="467"/>
      <c r="IPI55" s="467"/>
      <c r="IPJ55" s="467"/>
      <c r="IPK55" s="467"/>
      <c r="IPL55" s="467"/>
      <c r="IPM55" s="467"/>
      <c r="IPN55" s="467"/>
      <c r="IPO55" s="467"/>
      <c r="IPP55" s="467"/>
      <c r="IPQ55" s="467"/>
      <c r="IPR55" s="467"/>
      <c r="IPS55" s="467"/>
      <c r="IPT55" s="467"/>
      <c r="IPU55" s="467"/>
      <c r="IPV55" s="467"/>
      <c r="IPW55" s="467"/>
      <c r="IPX55" s="467"/>
      <c r="IPY55" s="467"/>
      <c r="IPZ55" s="467"/>
      <c r="IQA55" s="467"/>
      <c r="IQB55" s="467"/>
      <c r="IQC55" s="467"/>
      <c r="IQD55" s="467"/>
      <c r="IQE55" s="467"/>
      <c r="IQF55" s="467"/>
      <c r="IQG55" s="467"/>
      <c r="IQH55" s="467"/>
      <c r="IQI55" s="467"/>
      <c r="IQJ55" s="467"/>
      <c r="IQK55" s="467"/>
      <c r="IQL55" s="467"/>
      <c r="IQM55" s="467"/>
      <c r="IQN55" s="467"/>
      <c r="IQO55" s="467"/>
      <c r="IQP55" s="467"/>
      <c r="IQQ55" s="467"/>
      <c r="IQR55" s="467"/>
      <c r="IQS55" s="467"/>
      <c r="IQT55" s="467"/>
      <c r="IQU55" s="467"/>
      <c r="IQV55" s="467"/>
      <c r="IQW55" s="467"/>
      <c r="IQX55" s="467"/>
      <c r="IQY55" s="467"/>
      <c r="IQZ55" s="467"/>
      <c r="IRA55" s="467"/>
      <c r="IRB55" s="467"/>
      <c r="IRC55" s="467"/>
      <c r="IRD55" s="467"/>
      <c r="IRE55" s="467"/>
      <c r="IRF55" s="467"/>
      <c r="IRG55" s="467"/>
      <c r="IRH55" s="467"/>
      <c r="IRI55" s="467"/>
      <c r="IRJ55" s="467"/>
      <c r="IRK55" s="467"/>
      <c r="IRL55" s="467"/>
      <c r="IRM55" s="467"/>
      <c r="IRN55" s="467"/>
      <c r="IRO55" s="467"/>
      <c r="IRP55" s="467"/>
      <c r="IRQ55" s="467"/>
      <c r="IRR55" s="467"/>
      <c r="IRS55" s="467"/>
      <c r="IRT55" s="467"/>
      <c r="IRU55" s="467"/>
      <c r="IRV55" s="467"/>
      <c r="IRW55" s="467"/>
      <c r="IRX55" s="467"/>
      <c r="IRY55" s="467"/>
      <c r="IRZ55" s="467"/>
      <c r="ISA55" s="467"/>
      <c r="ISB55" s="467"/>
      <c r="ISC55" s="467"/>
      <c r="ISD55" s="467"/>
      <c r="ISE55" s="467"/>
      <c r="ISF55" s="467"/>
      <c r="ISG55" s="467"/>
      <c r="ISH55" s="467"/>
      <c r="ISI55" s="467"/>
      <c r="ISJ55" s="467"/>
      <c r="ISK55" s="467"/>
      <c r="ISL55" s="467"/>
      <c r="ISM55" s="467"/>
      <c r="ISN55" s="467"/>
      <c r="ISO55" s="467"/>
      <c r="ISP55" s="467"/>
      <c r="ISQ55" s="467"/>
      <c r="ISR55" s="467"/>
      <c r="ISS55" s="467"/>
      <c r="IST55" s="467"/>
      <c r="ISU55" s="467"/>
      <c r="ISV55" s="467"/>
      <c r="ISW55" s="467"/>
      <c r="ISX55" s="467"/>
      <c r="ISY55" s="467"/>
      <c r="ISZ55" s="467"/>
      <c r="ITA55" s="467"/>
      <c r="ITB55" s="467"/>
      <c r="ITC55" s="467"/>
      <c r="ITD55" s="467"/>
      <c r="ITE55" s="467"/>
      <c r="ITF55" s="467"/>
      <c r="ITG55" s="467"/>
      <c r="ITH55" s="467"/>
      <c r="ITI55" s="467"/>
      <c r="ITJ55" s="467"/>
      <c r="ITK55" s="467"/>
      <c r="ITL55" s="467"/>
      <c r="ITM55" s="467"/>
      <c r="ITN55" s="467"/>
      <c r="ITO55" s="467"/>
      <c r="ITP55" s="467"/>
      <c r="ITQ55" s="467"/>
      <c r="ITR55" s="467"/>
      <c r="ITS55" s="467"/>
      <c r="ITT55" s="467"/>
      <c r="ITU55" s="467"/>
      <c r="ITV55" s="467"/>
      <c r="ITW55" s="467"/>
      <c r="ITX55" s="467"/>
      <c r="ITY55" s="467"/>
      <c r="ITZ55" s="467"/>
      <c r="IUA55" s="467"/>
      <c r="IUB55" s="467"/>
      <c r="IUC55" s="467"/>
      <c r="IUD55" s="467"/>
      <c r="IUE55" s="467"/>
      <c r="IUF55" s="467"/>
      <c r="IUG55" s="467"/>
      <c r="IUH55" s="467"/>
      <c r="IUI55" s="467"/>
      <c r="IUJ55" s="467"/>
      <c r="IUK55" s="467"/>
      <c r="IUL55" s="467"/>
      <c r="IUM55" s="467"/>
      <c r="IUN55" s="467"/>
      <c r="IUO55" s="467"/>
      <c r="IUP55" s="467"/>
      <c r="IUQ55" s="467"/>
      <c r="IUR55" s="467"/>
      <c r="IUS55" s="467"/>
      <c r="IUT55" s="467"/>
      <c r="IUU55" s="467"/>
      <c r="IUV55" s="467"/>
      <c r="IUW55" s="467"/>
      <c r="IUX55" s="467"/>
      <c r="IUY55" s="467"/>
      <c r="IUZ55" s="467"/>
      <c r="IVA55" s="467"/>
      <c r="IVB55" s="467"/>
      <c r="IVC55" s="467"/>
      <c r="IVD55" s="467"/>
      <c r="IVE55" s="467"/>
      <c r="IVF55" s="467"/>
      <c r="IVG55" s="467"/>
      <c r="IVH55" s="467"/>
      <c r="IVI55" s="467"/>
      <c r="IVJ55" s="467"/>
      <c r="IVK55" s="467"/>
      <c r="IVL55" s="467"/>
      <c r="IVM55" s="467"/>
      <c r="IVN55" s="467"/>
      <c r="IVO55" s="467"/>
      <c r="IVP55" s="467"/>
      <c r="IVQ55" s="467"/>
      <c r="IVR55" s="467"/>
      <c r="IVS55" s="467"/>
      <c r="IVT55" s="467"/>
      <c r="IVU55" s="467"/>
      <c r="IVV55" s="467"/>
      <c r="IVW55" s="467"/>
      <c r="IVX55" s="467"/>
      <c r="IVY55" s="467"/>
      <c r="IVZ55" s="467"/>
      <c r="IWA55" s="467"/>
      <c r="IWB55" s="467"/>
      <c r="IWC55" s="467"/>
      <c r="IWD55" s="467"/>
      <c r="IWE55" s="467"/>
      <c r="IWF55" s="467"/>
      <c r="IWG55" s="467"/>
      <c r="IWH55" s="467"/>
      <c r="IWI55" s="467"/>
      <c r="IWJ55" s="467"/>
      <c r="IWK55" s="467"/>
      <c r="IWL55" s="467"/>
      <c r="IWM55" s="467"/>
      <c r="IWN55" s="467"/>
      <c r="IWO55" s="467"/>
      <c r="IWP55" s="467"/>
      <c r="IWQ55" s="467"/>
      <c r="IWR55" s="467"/>
      <c r="IWS55" s="467"/>
      <c r="IWT55" s="467"/>
      <c r="IWU55" s="467"/>
      <c r="IWV55" s="467"/>
      <c r="IWW55" s="467"/>
      <c r="IWX55" s="467"/>
      <c r="IWY55" s="467"/>
      <c r="IWZ55" s="467"/>
      <c r="IXA55" s="467"/>
      <c r="IXB55" s="467"/>
      <c r="IXC55" s="467"/>
      <c r="IXD55" s="467"/>
      <c r="IXE55" s="467"/>
      <c r="IXF55" s="467"/>
      <c r="IXG55" s="467"/>
      <c r="IXH55" s="467"/>
      <c r="IXI55" s="467"/>
      <c r="IXJ55" s="467"/>
      <c r="IXK55" s="467"/>
      <c r="IXL55" s="467"/>
      <c r="IXM55" s="467"/>
      <c r="IXN55" s="467"/>
      <c r="IXO55" s="467"/>
      <c r="IXP55" s="467"/>
      <c r="IXQ55" s="467"/>
      <c r="IXR55" s="467"/>
      <c r="IXS55" s="467"/>
      <c r="IXT55" s="467"/>
      <c r="IXU55" s="467"/>
      <c r="IXV55" s="467"/>
      <c r="IXW55" s="467"/>
      <c r="IXX55" s="467"/>
      <c r="IXY55" s="467"/>
      <c r="IXZ55" s="467"/>
      <c r="IYA55" s="467"/>
      <c r="IYB55" s="467"/>
      <c r="IYC55" s="467"/>
      <c r="IYD55" s="467"/>
      <c r="IYE55" s="467"/>
      <c r="IYF55" s="467"/>
      <c r="IYG55" s="467"/>
      <c r="IYH55" s="467"/>
      <c r="IYI55" s="467"/>
      <c r="IYJ55" s="467"/>
      <c r="IYK55" s="467"/>
      <c r="IYL55" s="467"/>
      <c r="IYM55" s="467"/>
      <c r="IYN55" s="467"/>
      <c r="IYO55" s="467"/>
      <c r="IYP55" s="467"/>
      <c r="IYQ55" s="467"/>
      <c r="IYR55" s="467"/>
      <c r="IYS55" s="467"/>
      <c r="IYT55" s="467"/>
      <c r="IYU55" s="467"/>
      <c r="IYV55" s="467"/>
      <c r="IYW55" s="467"/>
      <c r="IYX55" s="467"/>
      <c r="IYY55" s="467"/>
      <c r="IYZ55" s="467"/>
      <c r="IZA55" s="467"/>
      <c r="IZB55" s="467"/>
      <c r="IZC55" s="467"/>
      <c r="IZD55" s="467"/>
      <c r="IZE55" s="467"/>
      <c r="IZF55" s="467"/>
      <c r="IZG55" s="467"/>
      <c r="IZH55" s="467"/>
      <c r="IZI55" s="467"/>
      <c r="IZJ55" s="467"/>
      <c r="IZK55" s="467"/>
      <c r="IZL55" s="467"/>
      <c r="IZM55" s="467"/>
      <c r="IZN55" s="467"/>
      <c r="IZO55" s="467"/>
      <c r="IZP55" s="467"/>
      <c r="IZQ55" s="467"/>
      <c r="IZR55" s="467"/>
      <c r="IZS55" s="467"/>
      <c r="IZT55" s="467"/>
      <c r="IZU55" s="467"/>
      <c r="IZV55" s="467"/>
      <c r="IZW55" s="467"/>
      <c r="IZX55" s="467"/>
      <c r="IZY55" s="467"/>
      <c r="IZZ55" s="467"/>
      <c r="JAA55" s="467"/>
      <c r="JAB55" s="467"/>
      <c r="JAC55" s="467"/>
      <c r="JAD55" s="467"/>
      <c r="JAE55" s="467"/>
      <c r="JAF55" s="467"/>
      <c r="JAG55" s="467"/>
      <c r="JAH55" s="467"/>
      <c r="JAI55" s="467"/>
      <c r="JAJ55" s="467"/>
      <c r="JAK55" s="467"/>
      <c r="JAL55" s="467"/>
      <c r="JAM55" s="467"/>
      <c r="JAN55" s="467"/>
      <c r="JAO55" s="467"/>
      <c r="JAP55" s="467"/>
      <c r="JAQ55" s="467"/>
      <c r="JAR55" s="467"/>
      <c r="JAS55" s="467"/>
      <c r="JAT55" s="467"/>
      <c r="JAU55" s="467"/>
      <c r="JAV55" s="467"/>
      <c r="JAW55" s="467"/>
      <c r="JAX55" s="467"/>
      <c r="JAY55" s="467"/>
      <c r="JAZ55" s="467"/>
      <c r="JBA55" s="467"/>
      <c r="JBB55" s="467"/>
      <c r="JBC55" s="467"/>
      <c r="JBD55" s="467"/>
      <c r="JBE55" s="467"/>
      <c r="JBF55" s="467"/>
      <c r="JBG55" s="467"/>
      <c r="JBH55" s="467"/>
      <c r="JBI55" s="467"/>
      <c r="JBJ55" s="467"/>
      <c r="JBK55" s="467"/>
      <c r="JBL55" s="467"/>
      <c r="JBM55" s="467"/>
      <c r="JBN55" s="467"/>
      <c r="JBO55" s="467"/>
      <c r="JBP55" s="467"/>
      <c r="JBQ55" s="467"/>
      <c r="JBR55" s="467"/>
      <c r="JBS55" s="467"/>
      <c r="JBT55" s="467"/>
      <c r="JBU55" s="467"/>
      <c r="JBV55" s="467"/>
      <c r="JBW55" s="467"/>
      <c r="JBX55" s="467"/>
      <c r="JBY55" s="467"/>
      <c r="JBZ55" s="467"/>
      <c r="JCA55" s="467"/>
      <c r="JCB55" s="467"/>
      <c r="JCC55" s="467"/>
      <c r="JCD55" s="467"/>
      <c r="JCE55" s="467"/>
      <c r="JCF55" s="467"/>
      <c r="JCG55" s="467"/>
      <c r="JCH55" s="467"/>
      <c r="JCI55" s="467"/>
      <c r="JCJ55" s="467"/>
      <c r="JCK55" s="467"/>
      <c r="JCL55" s="467"/>
      <c r="JCM55" s="467"/>
      <c r="JCN55" s="467"/>
      <c r="JCO55" s="467"/>
      <c r="JCP55" s="467"/>
      <c r="JCQ55" s="467"/>
      <c r="JCR55" s="467"/>
      <c r="JCS55" s="467"/>
      <c r="JCT55" s="467"/>
      <c r="JCU55" s="467"/>
      <c r="JCV55" s="467"/>
      <c r="JCW55" s="467"/>
      <c r="JCX55" s="467"/>
      <c r="JCY55" s="467"/>
      <c r="JCZ55" s="467"/>
      <c r="JDA55" s="467"/>
      <c r="JDB55" s="467"/>
      <c r="JDC55" s="467"/>
      <c r="JDD55" s="467"/>
      <c r="JDE55" s="467"/>
      <c r="JDF55" s="467"/>
      <c r="JDG55" s="467"/>
      <c r="JDH55" s="467"/>
      <c r="JDI55" s="467"/>
      <c r="JDJ55" s="467"/>
      <c r="JDK55" s="467"/>
      <c r="JDL55" s="467"/>
      <c r="JDM55" s="467"/>
      <c r="JDN55" s="467"/>
      <c r="JDO55" s="467"/>
      <c r="JDP55" s="467"/>
      <c r="JDQ55" s="467"/>
      <c r="JDR55" s="467"/>
      <c r="JDS55" s="467"/>
      <c r="JDT55" s="467"/>
      <c r="JDU55" s="467"/>
      <c r="JDV55" s="467"/>
      <c r="JDW55" s="467"/>
      <c r="JDX55" s="467"/>
      <c r="JDY55" s="467"/>
      <c r="JDZ55" s="467"/>
      <c r="JEA55" s="467"/>
      <c r="JEB55" s="467"/>
      <c r="JEC55" s="467"/>
      <c r="JED55" s="467"/>
      <c r="JEE55" s="467"/>
      <c r="JEF55" s="467"/>
      <c r="JEG55" s="467"/>
      <c r="JEH55" s="467"/>
      <c r="JEI55" s="467"/>
      <c r="JEJ55" s="467"/>
      <c r="JEK55" s="467"/>
      <c r="JEL55" s="467"/>
      <c r="JEM55" s="467"/>
      <c r="JEN55" s="467"/>
      <c r="JEO55" s="467"/>
      <c r="JEP55" s="467"/>
      <c r="JEQ55" s="467"/>
      <c r="JER55" s="467"/>
      <c r="JES55" s="467"/>
      <c r="JET55" s="467"/>
      <c r="JEU55" s="467"/>
      <c r="JEV55" s="467"/>
      <c r="JEW55" s="467"/>
      <c r="JEX55" s="467"/>
      <c r="JEY55" s="467"/>
      <c r="JEZ55" s="467"/>
      <c r="JFA55" s="467"/>
      <c r="JFB55" s="467"/>
      <c r="JFC55" s="467"/>
      <c r="JFD55" s="467"/>
      <c r="JFE55" s="467"/>
      <c r="JFF55" s="467"/>
      <c r="JFG55" s="467"/>
      <c r="JFH55" s="467"/>
      <c r="JFI55" s="467"/>
      <c r="JFJ55" s="467"/>
      <c r="JFK55" s="467"/>
      <c r="JFL55" s="467"/>
      <c r="JFM55" s="467"/>
      <c r="JFN55" s="467"/>
      <c r="JFO55" s="467"/>
      <c r="JFP55" s="467"/>
      <c r="JFQ55" s="467"/>
      <c r="JFR55" s="467"/>
      <c r="JFS55" s="467"/>
      <c r="JFT55" s="467"/>
      <c r="JFU55" s="467"/>
      <c r="JFV55" s="467"/>
      <c r="JFW55" s="467"/>
      <c r="JFX55" s="467"/>
      <c r="JFY55" s="467"/>
      <c r="JFZ55" s="467"/>
      <c r="JGA55" s="467"/>
      <c r="JGB55" s="467"/>
      <c r="JGC55" s="467"/>
      <c r="JGD55" s="467"/>
      <c r="JGE55" s="467"/>
      <c r="JGF55" s="467"/>
      <c r="JGG55" s="467"/>
      <c r="JGH55" s="467"/>
      <c r="JGI55" s="467"/>
      <c r="JGJ55" s="467"/>
      <c r="JGK55" s="467"/>
      <c r="JGL55" s="467"/>
      <c r="JGM55" s="467"/>
      <c r="JGN55" s="467"/>
      <c r="JGO55" s="467"/>
      <c r="JGP55" s="467"/>
      <c r="JGQ55" s="467"/>
      <c r="JGR55" s="467"/>
      <c r="JGS55" s="467"/>
      <c r="JGT55" s="467"/>
      <c r="JGU55" s="467"/>
      <c r="JGV55" s="467"/>
      <c r="JGW55" s="467"/>
      <c r="JGX55" s="467"/>
      <c r="JGY55" s="467"/>
      <c r="JGZ55" s="467"/>
      <c r="JHA55" s="467"/>
      <c r="JHB55" s="467"/>
      <c r="JHC55" s="467"/>
      <c r="JHD55" s="467"/>
      <c r="JHE55" s="467"/>
      <c r="JHF55" s="467"/>
      <c r="JHG55" s="467"/>
      <c r="JHH55" s="467"/>
      <c r="JHI55" s="467"/>
      <c r="JHJ55" s="467"/>
      <c r="JHK55" s="467"/>
      <c r="JHL55" s="467"/>
      <c r="JHM55" s="467"/>
      <c r="JHN55" s="467"/>
      <c r="JHO55" s="467"/>
      <c r="JHP55" s="467"/>
      <c r="JHQ55" s="467"/>
      <c r="JHR55" s="467"/>
      <c r="JHS55" s="467"/>
      <c r="JHT55" s="467"/>
      <c r="JHU55" s="467"/>
      <c r="JHV55" s="467"/>
      <c r="JHW55" s="467"/>
      <c r="JHX55" s="467"/>
      <c r="JHY55" s="467"/>
      <c r="JHZ55" s="467"/>
      <c r="JIA55" s="467"/>
      <c r="JIB55" s="467"/>
      <c r="JIC55" s="467"/>
      <c r="JID55" s="467"/>
      <c r="JIE55" s="467"/>
      <c r="JIF55" s="467"/>
      <c r="JIG55" s="467"/>
      <c r="JIH55" s="467"/>
      <c r="JII55" s="467"/>
      <c r="JIJ55" s="467"/>
      <c r="JIK55" s="467"/>
      <c r="JIL55" s="467"/>
      <c r="JIM55" s="467"/>
      <c r="JIN55" s="467"/>
      <c r="JIO55" s="467"/>
      <c r="JIP55" s="467"/>
      <c r="JIQ55" s="467"/>
      <c r="JIR55" s="467"/>
      <c r="JIS55" s="467"/>
      <c r="JIT55" s="467"/>
      <c r="JIU55" s="467"/>
      <c r="JIV55" s="467"/>
      <c r="JIW55" s="467"/>
      <c r="JIX55" s="467"/>
      <c r="JIY55" s="467"/>
      <c r="JIZ55" s="467"/>
      <c r="JJA55" s="467"/>
      <c r="JJB55" s="467"/>
      <c r="JJC55" s="467"/>
      <c r="JJD55" s="467"/>
      <c r="JJE55" s="467"/>
      <c r="JJF55" s="467"/>
      <c r="JJG55" s="467"/>
      <c r="JJH55" s="467"/>
      <c r="JJI55" s="467"/>
      <c r="JJJ55" s="467"/>
      <c r="JJK55" s="467"/>
      <c r="JJL55" s="467"/>
      <c r="JJM55" s="467"/>
      <c r="JJN55" s="467"/>
      <c r="JJO55" s="467"/>
      <c r="JJP55" s="467"/>
      <c r="JJQ55" s="467"/>
      <c r="JJR55" s="467"/>
      <c r="JJS55" s="467"/>
      <c r="JJT55" s="467"/>
      <c r="JJU55" s="467"/>
      <c r="JJV55" s="467"/>
      <c r="JJW55" s="467"/>
      <c r="JJX55" s="467"/>
      <c r="JJY55" s="467"/>
      <c r="JJZ55" s="467"/>
      <c r="JKA55" s="467"/>
      <c r="JKB55" s="467"/>
      <c r="JKC55" s="467"/>
      <c r="JKD55" s="467"/>
      <c r="JKE55" s="467"/>
      <c r="JKF55" s="467"/>
      <c r="JKG55" s="467"/>
      <c r="JKH55" s="467"/>
      <c r="JKI55" s="467"/>
      <c r="JKJ55" s="467"/>
      <c r="JKK55" s="467"/>
      <c r="JKL55" s="467"/>
      <c r="JKM55" s="467"/>
      <c r="JKN55" s="467"/>
      <c r="JKO55" s="467"/>
      <c r="JKP55" s="467"/>
      <c r="JKQ55" s="467"/>
      <c r="JKR55" s="467"/>
      <c r="JKS55" s="467"/>
      <c r="JKT55" s="467"/>
      <c r="JKU55" s="467"/>
      <c r="JKV55" s="467"/>
      <c r="JKW55" s="467"/>
      <c r="JKX55" s="467"/>
      <c r="JKY55" s="467"/>
      <c r="JKZ55" s="467"/>
      <c r="JLA55" s="467"/>
      <c r="JLB55" s="467"/>
      <c r="JLC55" s="467"/>
      <c r="JLD55" s="467"/>
      <c r="JLE55" s="467"/>
      <c r="JLF55" s="467"/>
      <c r="JLG55" s="467"/>
      <c r="JLH55" s="467"/>
      <c r="JLI55" s="467"/>
      <c r="JLJ55" s="467"/>
      <c r="JLK55" s="467"/>
      <c r="JLL55" s="467"/>
      <c r="JLM55" s="467"/>
      <c r="JLN55" s="467"/>
      <c r="JLO55" s="467"/>
      <c r="JLP55" s="467"/>
      <c r="JLQ55" s="467"/>
      <c r="JLR55" s="467"/>
      <c r="JLS55" s="467"/>
      <c r="JLT55" s="467"/>
      <c r="JLU55" s="467"/>
      <c r="JLV55" s="467"/>
      <c r="JLW55" s="467"/>
      <c r="JLX55" s="467"/>
      <c r="JLY55" s="467"/>
      <c r="JLZ55" s="467"/>
      <c r="JMA55" s="467"/>
      <c r="JMB55" s="467"/>
      <c r="JMC55" s="467"/>
      <c r="JMD55" s="467"/>
      <c r="JME55" s="467"/>
      <c r="JMF55" s="467"/>
      <c r="JMG55" s="467"/>
      <c r="JMH55" s="467"/>
      <c r="JMI55" s="467"/>
      <c r="JMJ55" s="467"/>
      <c r="JMK55" s="467"/>
      <c r="JML55" s="467"/>
      <c r="JMM55" s="467"/>
      <c r="JMN55" s="467"/>
      <c r="JMO55" s="467"/>
      <c r="JMP55" s="467"/>
      <c r="JMQ55" s="467"/>
      <c r="JMR55" s="467"/>
      <c r="JMS55" s="467"/>
      <c r="JMT55" s="467"/>
      <c r="JMU55" s="467"/>
      <c r="JMV55" s="467"/>
      <c r="JMW55" s="467"/>
      <c r="JMX55" s="467"/>
      <c r="JMY55" s="467"/>
      <c r="JMZ55" s="467"/>
      <c r="JNA55" s="467"/>
      <c r="JNB55" s="467"/>
      <c r="JNC55" s="467"/>
      <c r="JND55" s="467"/>
      <c r="JNE55" s="467"/>
      <c r="JNF55" s="467"/>
      <c r="JNG55" s="467"/>
      <c r="JNH55" s="467"/>
      <c r="JNI55" s="467"/>
      <c r="JNJ55" s="467"/>
      <c r="JNK55" s="467"/>
      <c r="JNL55" s="467"/>
      <c r="JNM55" s="467"/>
      <c r="JNN55" s="467"/>
      <c r="JNO55" s="467"/>
      <c r="JNP55" s="467"/>
      <c r="JNQ55" s="467"/>
      <c r="JNR55" s="467"/>
      <c r="JNS55" s="467"/>
      <c r="JNT55" s="467"/>
      <c r="JNU55" s="467"/>
      <c r="JNV55" s="467"/>
      <c r="JNW55" s="467"/>
      <c r="JNX55" s="467"/>
      <c r="JNY55" s="467"/>
      <c r="JNZ55" s="467"/>
      <c r="JOA55" s="467"/>
      <c r="JOB55" s="467"/>
      <c r="JOC55" s="467"/>
      <c r="JOD55" s="467"/>
      <c r="JOE55" s="467"/>
      <c r="JOF55" s="467"/>
      <c r="JOG55" s="467"/>
      <c r="JOH55" s="467"/>
      <c r="JOI55" s="467"/>
      <c r="JOJ55" s="467"/>
      <c r="JOK55" s="467"/>
      <c r="JOL55" s="467"/>
      <c r="JOM55" s="467"/>
      <c r="JON55" s="467"/>
      <c r="JOO55" s="467"/>
      <c r="JOP55" s="467"/>
      <c r="JOQ55" s="467"/>
      <c r="JOR55" s="467"/>
      <c r="JOS55" s="467"/>
      <c r="JOT55" s="467"/>
      <c r="JOU55" s="467"/>
      <c r="JOV55" s="467"/>
      <c r="JOW55" s="467"/>
      <c r="JOX55" s="467"/>
      <c r="JOY55" s="467"/>
      <c r="JOZ55" s="467"/>
      <c r="JPA55" s="467"/>
      <c r="JPB55" s="467"/>
      <c r="JPC55" s="467"/>
      <c r="JPD55" s="467"/>
      <c r="JPE55" s="467"/>
      <c r="JPF55" s="467"/>
      <c r="JPG55" s="467"/>
      <c r="JPH55" s="467"/>
      <c r="JPI55" s="467"/>
      <c r="JPJ55" s="467"/>
      <c r="JPK55" s="467"/>
      <c r="JPL55" s="467"/>
      <c r="JPM55" s="467"/>
      <c r="JPN55" s="467"/>
      <c r="JPO55" s="467"/>
      <c r="JPP55" s="467"/>
      <c r="JPQ55" s="467"/>
      <c r="JPR55" s="467"/>
      <c r="JPS55" s="467"/>
      <c r="JPT55" s="467"/>
      <c r="JPU55" s="467"/>
      <c r="JPV55" s="467"/>
      <c r="JPW55" s="467"/>
      <c r="JPX55" s="467"/>
      <c r="JPY55" s="467"/>
      <c r="JPZ55" s="467"/>
      <c r="JQA55" s="467"/>
      <c r="JQB55" s="467"/>
      <c r="JQC55" s="467"/>
      <c r="JQD55" s="467"/>
      <c r="JQE55" s="467"/>
      <c r="JQF55" s="467"/>
      <c r="JQG55" s="467"/>
      <c r="JQH55" s="467"/>
      <c r="JQI55" s="467"/>
      <c r="JQJ55" s="467"/>
      <c r="JQK55" s="467"/>
      <c r="JQL55" s="467"/>
      <c r="JQM55" s="467"/>
      <c r="JQN55" s="467"/>
      <c r="JQO55" s="467"/>
      <c r="JQP55" s="467"/>
      <c r="JQQ55" s="467"/>
      <c r="JQR55" s="467"/>
      <c r="JQS55" s="467"/>
      <c r="JQT55" s="467"/>
      <c r="JQU55" s="467"/>
      <c r="JQV55" s="467"/>
      <c r="JQW55" s="467"/>
      <c r="JQX55" s="467"/>
      <c r="JQY55" s="467"/>
      <c r="JQZ55" s="467"/>
      <c r="JRA55" s="467"/>
      <c r="JRB55" s="467"/>
      <c r="JRC55" s="467"/>
      <c r="JRD55" s="467"/>
      <c r="JRE55" s="467"/>
      <c r="JRF55" s="467"/>
      <c r="JRG55" s="467"/>
      <c r="JRH55" s="467"/>
      <c r="JRI55" s="467"/>
      <c r="JRJ55" s="467"/>
      <c r="JRK55" s="467"/>
      <c r="JRL55" s="467"/>
      <c r="JRM55" s="467"/>
      <c r="JRN55" s="467"/>
      <c r="JRO55" s="467"/>
      <c r="JRP55" s="467"/>
      <c r="JRQ55" s="467"/>
      <c r="JRR55" s="467"/>
      <c r="JRS55" s="467"/>
      <c r="JRT55" s="467"/>
      <c r="JRU55" s="467"/>
      <c r="JRV55" s="467"/>
      <c r="JRW55" s="467"/>
      <c r="JRX55" s="467"/>
      <c r="JRY55" s="467"/>
      <c r="JRZ55" s="467"/>
      <c r="JSA55" s="467"/>
      <c r="JSB55" s="467"/>
      <c r="JSC55" s="467"/>
      <c r="JSD55" s="467"/>
      <c r="JSE55" s="467"/>
      <c r="JSF55" s="467"/>
      <c r="JSG55" s="467"/>
      <c r="JSH55" s="467"/>
      <c r="JSI55" s="467"/>
      <c r="JSJ55" s="467"/>
      <c r="JSK55" s="467"/>
      <c r="JSL55" s="467"/>
      <c r="JSM55" s="467"/>
      <c r="JSN55" s="467"/>
      <c r="JSO55" s="467"/>
      <c r="JSP55" s="467"/>
      <c r="JSQ55" s="467"/>
      <c r="JSR55" s="467"/>
      <c r="JSS55" s="467"/>
      <c r="JST55" s="467"/>
      <c r="JSU55" s="467"/>
      <c r="JSV55" s="467"/>
      <c r="JSW55" s="467"/>
      <c r="JSX55" s="467"/>
      <c r="JSY55" s="467"/>
      <c r="JSZ55" s="467"/>
      <c r="JTA55" s="467"/>
      <c r="JTB55" s="467"/>
      <c r="JTC55" s="467"/>
      <c r="JTD55" s="467"/>
      <c r="JTE55" s="467"/>
      <c r="JTF55" s="467"/>
      <c r="JTG55" s="467"/>
      <c r="JTH55" s="467"/>
      <c r="JTI55" s="467"/>
      <c r="JTJ55" s="467"/>
      <c r="JTK55" s="467"/>
      <c r="JTL55" s="467"/>
      <c r="JTM55" s="467"/>
      <c r="JTN55" s="467"/>
      <c r="JTO55" s="467"/>
      <c r="JTP55" s="467"/>
      <c r="JTQ55" s="467"/>
      <c r="JTR55" s="467"/>
      <c r="JTS55" s="467"/>
      <c r="JTT55" s="467"/>
      <c r="JTU55" s="467"/>
      <c r="JTV55" s="467"/>
      <c r="JTW55" s="467"/>
      <c r="JTX55" s="467"/>
      <c r="JTY55" s="467"/>
      <c r="JTZ55" s="467"/>
      <c r="JUA55" s="467"/>
      <c r="JUB55" s="467"/>
      <c r="JUC55" s="467"/>
      <c r="JUD55" s="467"/>
      <c r="JUE55" s="467"/>
      <c r="JUF55" s="467"/>
      <c r="JUG55" s="467"/>
      <c r="JUH55" s="467"/>
      <c r="JUI55" s="467"/>
      <c r="JUJ55" s="467"/>
      <c r="JUK55" s="467"/>
      <c r="JUL55" s="467"/>
      <c r="JUM55" s="467"/>
      <c r="JUN55" s="467"/>
      <c r="JUO55" s="467"/>
      <c r="JUP55" s="467"/>
      <c r="JUQ55" s="467"/>
      <c r="JUR55" s="467"/>
      <c r="JUS55" s="467"/>
      <c r="JUT55" s="467"/>
      <c r="JUU55" s="467"/>
      <c r="JUV55" s="467"/>
      <c r="JUW55" s="467"/>
      <c r="JUX55" s="467"/>
      <c r="JUY55" s="467"/>
      <c r="JUZ55" s="467"/>
      <c r="JVA55" s="467"/>
      <c r="JVB55" s="467"/>
      <c r="JVC55" s="467"/>
      <c r="JVD55" s="467"/>
      <c r="JVE55" s="467"/>
      <c r="JVF55" s="467"/>
      <c r="JVG55" s="467"/>
      <c r="JVH55" s="467"/>
      <c r="JVI55" s="467"/>
      <c r="JVJ55" s="467"/>
      <c r="JVK55" s="467"/>
      <c r="JVL55" s="467"/>
      <c r="JVM55" s="467"/>
      <c r="JVN55" s="467"/>
      <c r="JVO55" s="467"/>
      <c r="JVP55" s="467"/>
      <c r="JVQ55" s="467"/>
      <c r="JVR55" s="467"/>
      <c r="JVS55" s="467"/>
      <c r="JVT55" s="467"/>
      <c r="JVU55" s="467"/>
      <c r="JVV55" s="467"/>
      <c r="JVW55" s="467"/>
      <c r="JVX55" s="467"/>
      <c r="JVY55" s="467"/>
      <c r="JVZ55" s="467"/>
      <c r="JWA55" s="467"/>
      <c r="JWB55" s="467"/>
      <c r="JWC55" s="467"/>
      <c r="JWD55" s="467"/>
      <c r="JWE55" s="467"/>
      <c r="JWF55" s="467"/>
      <c r="JWG55" s="467"/>
      <c r="JWH55" s="467"/>
      <c r="JWI55" s="467"/>
      <c r="JWJ55" s="467"/>
      <c r="JWK55" s="467"/>
      <c r="JWL55" s="467"/>
      <c r="JWM55" s="467"/>
      <c r="JWN55" s="467"/>
      <c r="JWO55" s="467"/>
      <c r="JWP55" s="467"/>
      <c r="JWQ55" s="467"/>
      <c r="JWR55" s="467"/>
      <c r="JWS55" s="467"/>
      <c r="JWT55" s="467"/>
      <c r="JWU55" s="467"/>
      <c r="JWV55" s="467"/>
      <c r="JWW55" s="467"/>
      <c r="JWX55" s="467"/>
      <c r="JWY55" s="467"/>
      <c r="JWZ55" s="467"/>
      <c r="JXA55" s="467"/>
      <c r="JXB55" s="467"/>
      <c r="JXC55" s="467"/>
      <c r="JXD55" s="467"/>
      <c r="JXE55" s="467"/>
      <c r="JXF55" s="467"/>
      <c r="JXG55" s="467"/>
      <c r="JXH55" s="467"/>
      <c r="JXI55" s="467"/>
      <c r="JXJ55" s="467"/>
      <c r="JXK55" s="467"/>
      <c r="JXL55" s="467"/>
      <c r="JXM55" s="467"/>
      <c r="JXN55" s="467"/>
      <c r="JXO55" s="467"/>
      <c r="JXP55" s="467"/>
      <c r="JXQ55" s="467"/>
      <c r="JXR55" s="467"/>
      <c r="JXS55" s="467"/>
      <c r="JXT55" s="467"/>
      <c r="JXU55" s="467"/>
      <c r="JXV55" s="467"/>
      <c r="JXW55" s="467"/>
      <c r="JXX55" s="467"/>
      <c r="JXY55" s="467"/>
      <c r="JXZ55" s="467"/>
      <c r="JYA55" s="467"/>
      <c r="JYB55" s="467"/>
      <c r="JYC55" s="467"/>
      <c r="JYD55" s="467"/>
      <c r="JYE55" s="467"/>
      <c r="JYF55" s="467"/>
      <c r="JYG55" s="467"/>
      <c r="JYH55" s="467"/>
      <c r="JYI55" s="467"/>
      <c r="JYJ55" s="467"/>
      <c r="JYK55" s="467"/>
      <c r="JYL55" s="467"/>
      <c r="JYM55" s="467"/>
      <c r="JYN55" s="467"/>
      <c r="JYO55" s="467"/>
      <c r="JYP55" s="467"/>
      <c r="JYQ55" s="467"/>
      <c r="JYR55" s="467"/>
      <c r="JYS55" s="467"/>
      <c r="JYT55" s="467"/>
      <c r="JYU55" s="467"/>
      <c r="JYV55" s="467"/>
      <c r="JYW55" s="467"/>
      <c r="JYX55" s="467"/>
      <c r="JYY55" s="467"/>
      <c r="JYZ55" s="467"/>
      <c r="JZA55" s="467"/>
      <c r="JZB55" s="467"/>
      <c r="JZC55" s="467"/>
      <c r="JZD55" s="467"/>
      <c r="JZE55" s="467"/>
      <c r="JZF55" s="467"/>
      <c r="JZG55" s="467"/>
      <c r="JZH55" s="467"/>
      <c r="JZI55" s="467"/>
      <c r="JZJ55" s="467"/>
      <c r="JZK55" s="467"/>
      <c r="JZL55" s="467"/>
      <c r="JZM55" s="467"/>
      <c r="JZN55" s="467"/>
      <c r="JZO55" s="467"/>
      <c r="JZP55" s="467"/>
      <c r="JZQ55" s="467"/>
      <c r="JZR55" s="467"/>
      <c r="JZS55" s="467"/>
      <c r="JZT55" s="467"/>
      <c r="JZU55" s="467"/>
      <c r="JZV55" s="467"/>
      <c r="JZW55" s="467"/>
      <c r="JZX55" s="467"/>
      <c r="JZY55" s="467"/>
      <c r="JZZ55" s="467"/>
      <c r="KAA55" s="467"/>
      <c r="KAB55" s="467"/>
      <c r="KAC55" s="467"/>
      <c r="KAD55" s="467"/>
      <c r="KAE55" s="467"/>
      <c r="KAF55" s="467"/>
      <c r="KAG55" s="467"/>
      <c r="KAH55" s="467"/>
      <c r="KAI55" s="467"/>
      <c r="KAJ55" s="467"/>
      <c r="KAK55" s="467"/>
      <c r="KAL55" s="467"/>
      <c r="KAM55" s="467"/>
      <c r="KAN55" s="467"/>
      <c r="KAO55" s="467"/>
      <c r="KAP55" s="467"/>
      <c r="KAQ55" s="467"/>
      <c r="KAR55" s="467"/>
      <c r="KAS55" s="467"/>
      <c r="KAT55" s="467"/>
      <c r="KAU55" s="467"/>
      <c r="KAV55" s="467"/>
      <c r="KAW55" s="467"/>
      <c r="KAX55" s="467"/>
      <c r="KAY55" s="467"/>
      <c r="KAZ55" s="467"/>
      <c r="KBA55" s="467"/>
      <c r="KBB55" s="467"/>
      <c r="KBC55" s="467"/>
      <c r="KBD55" s="467"/>
      <c r="KBE55" s="467"/>
      <c r="KBF55" s="467"/>
      <c r="KBG55" s="467"/>
      <c r="KBH55" s="467"/>
      <c r="KBI55" s="467"/>
      <c r="KBJ55" s="467"/>
      <c r="KBK55" s="467"/>
      <c r="KBL55" s="467"/>
      <c r="KBM55" s="467"/>
      <c r="KBN55" s="467"/>
      <c r="KBO55" s="467"/>
      <c r="KBP55" s="467"/>
      <c r="KBQ55" s="467"/>
      <c r="KBR55" s="467"/>
      <c r="KBS55" s="467"/>
      <c r="KBT55" s="467"/>
      <c r="KBU55" s="467"/>
      <c r="KBV55" s="467"/>
      <c r="KBW55" s="467"/>
      <c r="KBX55" s="467"/>
      <c r="KBY55" s="467"/>
      <c r="KBZ55" s="467"/>
      <c r="KCA55" s="467"/>
      <c r="KCB55" s="467"/>
      <c r="KCC55" s="467"/>
      <c r="KCD55" s="467"/>
      <c r="KCE55" s="467"/>
      <c r="KCF55" s="467"/>
      <c r="KCG55" s="467"/>
      <c r="KCH55" s="467"/>
      <c r="KCI55" s="467"/>
      <c r="KCJ55" s="467"/>
      <c r="KCK55" s="467"/>
      <c r="KCL55" s="467"/>
      <c r="KCM55" s="467"/>
      <c r="KCN55" s="467"/>
      <c r="KCO55" s="467"/>
      <c r="KCP55" s="467"/>
      <c r="KCQ55" s="467"/>
      <c r="KCR55" s="467"/>
      <c r="KCS55" s="467"/>
      <c r="KCT55" s="467"/>
      <c r="KCU55" s="467"/>
      <c r="KCV55" s="467"/>
      <c r="KCW55" s="467"/>
      <c r="KCX55" s="467"/>
      <c r="KCY55" s="467"/>
      <c r="KCZ55" s="467"/>
      <c r="KDA55" s="467"/>
      <c r="KDB55" s="467"/>
      <c r="KDC55" s="467"/>
      <c r="KDD55" s="467"/>
      <c r="KDE55" s="467"/>
      <c r="KDF55" s="467"/>
      <c r="KDG55" s="467"/>
      <c r="KDH55" s="467"/>
      <c r="KDI55" s="467"/>
      <c r="KDJ55" s="467"/>
      <c r="KDK55" s="467"/>
      <c r="KDL55" s="467"/>
      <c r="KDM55" s="467"/>
      <c r="KDN55" s="467"/>
      <c r="KDO55" s="467"/>
      <c r="KDP55" s="467"/>
      <c r="KDQ55" s="467"/>
      <c r="KDR55" s="467"/>
      <c r="KDS55" s="467"/>
      <c r="KDT55" s="467"/>
      <c r="KDU55" s="467"/>
      <c r="KDV55" s="467"/>
      <c r="KDW55" s="467"/>
      <c r="KDX55" s="467"/>
      <c r="KDY55" s="467"/>
      <c r="KDZ55" s="467"/>
      <c r="KEA55" s="467"/>
      <c r="KEB55" s="467"/>
      <c r="KEC55" s="467"/>
      <c r="KED55" s="467"/>
      <c r="KEE55" s="467"/>
      <c r="KEF55" s="467"/>
      <c r="KEG55" s="467"/>
      <c r="KEH55" s="467"/>
      <c r="KEI55" s="467"/>
      <c r="KEJ55" s="467"/>
      <c r="KEK55" s="467"/>
      <c r="KEL55" s="467"/>
      <c r="KEM55" s="467"/>
      <c r="KEN55" s="467"/>
      <c r="KEO55" s="467"/>
      <c r="KEP55" s="467"/>
      <c r="KEQ55" s="467"/>
      <c r="KER55" s="467"/>
      <c r="KES55" s="467"/>
      <c r="KET55" s="467"/>
      <c r="KEU55" s="467"/>
      <c r="KEV55" s="467"/>
      <c r="KEW55" s="467"/>
      <c r="KEX55" s="467"/>
      <c r="KEY55" s="467"/>
      <c r="KEZ55" s="467"/>
      <c r="KFA55" s="467"/>
      <c r="KFB55" s="467"/>
      <c r="KFC55" s="467"/>
      <c r="KFD55" s="467"/>
      <c r="KFE55" s="467"/>
      <c r="KFF55" s="467"/>
      <c r="KFG55" s="467"/>
      <c r="KFH55" s="467"/>
      <c r="KFI55" s="467"/>
      <c r="KFJ55" s="467"/>
      <c r="KFK55" s="467"/>
      <c r="KFL55" s="467"/>
      <c r="KFM55" s="467"/>
      <c r="KFN55" s="467"/>
      <c r="KFO55" s="467"/>
      <c r="KFP55" s="467"/>
      <c r="KFQ55" s="467"/>
      <c r="KFR55" s="467"/>
      <c r="KFS55" s="467"/>
      <c r="KFT55" s="467"/>
      <c r="KFU55" s="467"/>
      <c r="KFV55" s="467"/>
      <c r="KFW55" s="467"/>
      <c r="KFX55" s="467"/>
      <c r="KFY55" s="467"/>
      <c r="KFZ55" s="467"/>
      <c r="KGA55" s="467"/>
      <c r="KGB55" s="467"/>
      <c r="KGC55" s="467"/>
      <c r="KGD55" s="467"/>
      <c r="KGE55" s="467"/>
      <c r="KGF55" s="467"/>
      <c r="KGG55" s="467"/>
      <c r="KGH55" s="467"/>
      <c r="KGI55" s="467"/>
      <c r="KGJ55" s="467"/>
      <c r="KGK55" s="467"/>
      <c r="KGL55" s="467"/>
      <c r="KGM55" s="467"/>
      <c r="KGN55" s="467"/>
      <c r="KGO55" s="467"/>
      <c r="KGP55" s="467"/>
      <c r="KGQ55" s="467"/>
      <c r="KGR55" s="467"/>
      <c r="KGS55" s="467"/>
      <c r="KGT55" s="467"/>
      <c r="KGU55" s="467"/>
      <c r="KGV55" s="467"/>
      <c r="KGW55" s="467"/>
      <c r="KGX55" s="467"/>
      <c r="KGY55" s="467"/>
      <c r="KGZ55" s="467"/>
      <c r="KHA55" s="467"/>
      <c r="KHB55" s="467"/>
      <c r="KHC55" s="467"/>
      <c r="KHD55" s="467"/>
      <c r="KHE55" s="467"/>
      <c r="KHF55" s="467"/>
      <c r="KHG55" s="467"/>
      <c r="KHH55" s="467"/>
      <c r="KHI55" s="467"/>
      <c r="KHJ55" s="467"/>
      <c r="KHK55" s="467"/>
      <c r="KHL55" s="467"/>
      <c r="KHM55" s="467"/>
      <c r="KHN55" s="467"/>
      <c r="KHO55" s="467"/>
      <c r="KHP55" s="467"/>
      <c r="KHQ55" s="467"/>
      <c r="KHR55" s="467"/>
      <c r="KHS55" s="467"/>
      <c r="KHT55" s="467"/>
      <c r="KHU55" s="467"/>
      <c r="KHV55" s="467"/>
      <c r="KHW55" s="467"/>
      <c r="KHX55" s="467"/>
      <c r="KHY55" s="467"/>
      <c r="KHZ55" s="467"/>
      <c r="KIA55" s="467"/>
      <c r="KIB55" s="467"/>
      <c r="KIC55" s="467"/>
      <c r="KID55" s="467"/>
      <c r="KIE55" s="467"/>
      <c r="KIF55" s="467"/>
      <c r="KIG55" s="467"/>
      <c r="KIH55" s="467"/>
      <c r="KII55" s="467"/>
      <c r="KIJ55" s="467"/>
      <c r="KIK55" s="467"/>
      <c r="KIL55" s="467"/>
      <c r="KIM55" s="467"/>
      <c r="KIN55" s="467"/>
      <c r="KIO55" s="467"/>
      <c r="KIP55" s="467"/>
      <c r="KIQ55" s="467"/>
      <c r="KIR55" s="467"/>
      <c r="KIS55" s="467"/>
      <c r="KIT55" s="467"/>
      <c r="KIU55" s="467"/>
      <c r="KIV55" s="467"/>
      <c r="KIW55" s="467"/>
      <c r="KIX55" s="467"/>
      <c r="KIY55" s="467"/>
      <c r="KIZ55" s="467"/>
      <c r="KJA55" s="467"/>
      <c r="KJB55" s="467"/>
      <c r="KJC55" s="467"/>
      <c r="KJD55" s="467"/>
      <c r="KJE55" s="467"/>
      <c r="KJF55" s="467"/>
      <c r="KJG55" s="467"/>
      <c r="KJH55" s="467"/>
      <c r="KJI55" s="467"/>
      <c r="KJJ55" s="467"/>
      <c r="KJK55" s="467"/>
      <c r="KJL55" s="467"/>
      <c r="KJM55" s="467"/>
      <c r="KJN55" s="467"/>
      <c r="KJO55" s="467"/>
      <c r="KJP55" s="467"/>
      <c r="KJQ55" s="467"/>
      <c r="KJR55" s="467"/>
      <c r="KJS55" s="467"/>
      <c r="KJT55" s="467"/>
      <c r="KJU55" s="467"/>
      <c r="KJV55" s="467"/>
      <c r="KJW55" s="467"/>
      <c r="KJX55" s="467"/>
      <c r="KJY55" s="467"/>
      <c r="KJZ55" s="467"/>
      <c r="KKA55" s="467"/>
      <c r="KKB55" s="467"/>
      <c r="KKC55" s="467"/>
      <c r="KKD55" s="467"/>
      <c r="KKE55" s="467"/>
      <c r="KKF55" s="467"/>
      <c r="KKG55" s="467"/>
      <c r="KKH55" s="467"/>
      <c r="KKI55" s="467"/>
      <c r="KKJ55" s="467"/>
      <c r="KKK55" s="467"/>
      <c r="KKL55" s="467"/>
      <c r="KKM55" s="467"/>
      <c r="KKN55" s="467"/>
      <c r="KKO55" s="467"/>
      <c r="KKP55" s="467"/>
      <c r="KKQ55" s="467"/>
      <c r="KKR55" s="467"/>
      <c r="KKS55" s="467"/>
      <c r="KKT55" s="467"/>
      <c r="KKU55" s="467"/>
      <c r="KKV55" s="467"/>
      <c r="KKW55" s="467"/>
      <c r="KKX55" s="467"/>
      <c r="KKY55" s="467"/>
      <c r="KKZ55" s="467"/>
      <c r="KLA55" s="467"/>
      <c r="KLB55" s="467"/>
      <c r="KLC55" s="467"/>
      <c r="KLD55" s="467"/>
      <c r="KLE55" s="467"/>
      <c r="KLF55" s="467"/>
      <c r="KLG55" s="467"/>
      <c r="KLH55" s="467"/>
      <c r="KLI55" s="467"/>
      <c r="KLJ55" s="467"/>
      <c r="KLK55" s="467"/>
      <c r="KLL55" s="467"/>
      <c r="KLM55" s="467"/>
      <c r="KLN55" s="467"/>
      <c r="KLO55" s="467"/>
      <c r="KLP55" s="467"/>
      <c r="KLQ55" s="467"/>
      <c r="KLR55" s="467"/>
      <c r="KLS55" s="467"/>
      <c r="KLT55" s="467"/>
      <c r="KLU55" s="467"/>
      <c r="KLV55" s="467"/>
      <c r="KLW55" s="467"/>
      <c r="KLX55" s="467"/>
      <c r="KLY55" s="467"/>
      <c r="KLZ55" s="467"/>
      <c r="KMA55" s="467"/>
      <c r="KMB55" s="467"/>
      <c r="KMC55" s="467"/>
      <c r="KMD55" s="467"/>
      <c r="KME55" s="467"/>
      <c r="KMF55" s="467"/>
      <c r="KMG55" s="467"/>
      <c r="KMH55" s="467"/>
      <c r="KMI55" s="467"/>
      <c r="KMJ55" s="467"/>
      <c r="KMK55" s="467"/>
      <c r="KML55" s="467"/>
      <c r="KMM55" s="467"/>
      <c r="KMN55" s="467"/>
      <c r="KMO55" s="467"/>
      <c r="KMP55" s="467"/>
      <c r="KMQ55" s="467"/>
      <c r="KMR55" s="467"/>
      <c r="KMS55" s="467"/>
      <c r="KMT55" s="467"/>
      <c r="KMU55" s="467"/>
      <c r="KMV55" s="467"/>
      <c r="KMW55" s="467"/>
      <c r="KMX55" s="467"/>
      <c r="KMY55" s="467"/>
      <c r="KMZ55" s="467"/>
      <c r="KNA55" s="467"/>
      <c r="KNB55" s="467"/>
      <c r="KNC55" s="467"/>
      <c r="KND55" s="467"/>
      <c r="KNE55" s="467"/>
      <c r="KNF55" s="467"/>
      <c r="KNG55" s="467"/>
      <c r="KNH55" s="467"/>
      <c r="KNI55" s="467"/>
      <c r="KNJ55" s="467"/>
      <c r="KNK55" s="467"/>
      <c r="KNL55" s="467"/>
      <c r="KNM55" s="467"/>
      <c r="KNN55" s="467"/>
      <c r="KNO55" s="467"/>
      <c r="KNP55" s="467"/>
      <c r="KNQ55" s="467"/>
      <c r="KNR55" s="467"/>
      <c r="KNS55" s="467"/>
      <c r="KNT55" s="467"/>
      <c r="KNU55" s="467"/>
      <c r="KNV55" s="467"/>
      <c r="KNW55" s="467"/>
      <c r="KNX55" s="467"/>
      <c r="KNY55" s="467"/>
      <c r="KNZ55" s="467"/>
      <c r="KOA55" s="467"/>
      <c r="KOB55" s="467"/>
      <c r="KOC55" s="467"/>
      <c r="KOD55" s="467"/>
      <c r="KOE55" s="467"/>
      <c r="KOF55" s="467"/>
      <c r="KOG55" s="467"/>
      <c r="KOH55" s="467"/>
      <c r="KOI55" s="467"/>
      <c r="KOJ55" s="467"/>
      <c r="KOK55" s="467"/>
      <c r="KOL55" s="467"/>
      <c r="KOM55" s="467"/>
      <c r="KON55" s="467"/>
      <c r="KOO55" s="467"/>
      <c r="KOP55" s="467"/>
      <c r="KOQ55" s="467"/>
      <c r="KOR55" s="467"/>
      <c r="KOS55" s="467"/>
      <c r="KOT55" s="467"/>
      <c r="KOU55" s="467"/>
      <c r="KOV55" s="467"/>
      <c r="KOW55" s="467"/>
      <c r="KOX55" s="467"/>
      <c r="KOY55" s="467"/>
      <c r="KOZ55" s="467"/>
      <c r="KPA55" s="467"/>
      <c r="KPB55" s="467"/>
      <c r="KPC55" s="467"/>
      <c r="KPD55" s="467"/>
      <c r="KPE55" s="467"/>
      <c r="KPF55" s="467"/>
      <c r="KPG55" s="467"/>
      <c r="KPH55" s="467"/>
      <c r="KPI55" s="467"/>
      <c r="KPJ55" s="467"/>
      <c r="KPK55" s="467"/>
      <c r="KPL55" s="467"/>
      <c r="KPM55" s="467"/>
      <c r="KPN55" s="467"/>
      <c r="KPO55" s="467"/>
      <c r="KPP55" s="467"/>
      <c r="KPQ55" s="467"/>
      <c r="KPR55" s="467"/>
      <c r="KPS55" s="467"/>
      <c r="KPT55" s="467"/>
      <c r="KPU55" s="467"/>
      <c r="KPV55" s="467"/>
      <c r="KPW55" s="467"/>
      <c r="KPX55" s="467"/>
      <c r="KPY55" s="467"/>
      <c r="KPZ55" s="467"/>
      <c r="KQA55" s="467"/>
      <c r="KQB55" s="467"/>
      <c r="KQC55" s="467"/>
      <c r="KQD55" s="467"/>
      <c r="KQE55" s="467"/>
      <c r="KQF55" s="467"/>
      <c r="KQG55" s="467"/>
      <c r="KQH55" s="467"/>
      <c r="KQI55" s="467"/>
      <c r="KQJ55" s="467"/>
      <c r="KQK55" s="467"/>
      <c r="KQL55" s="467"/>
      <c r="KQM55" s="467"/>
      <c r="KQN55" s="467"/>
      <c r="KQO55" s="467"/>
      <c r="KQP55" s="467"/>
      <c r="KQQ55" s="467"/>
      <c r="KQR55" s="467"/>
      <c r="KQS55" s="467"/>
      <c r="KQT55" s="467"/>
      <c r="KQU55" s="467"/>
      <c r="KQV55" s="467"/>
      <c r="KQW55" s="467"/>
      <c r="KQX55" s="467"/>
      <c r="KQY55" s="467"/>
      <c r="KQZ55" s="467"/>
      <c r="KRA55" s="467"/>
      <c r="KRB55" s="467"/>
      <c r="KRC55" s="467"/>
      <c r="KRD55" s="467"/>
      <c r="KRE55" s="467"/>
      <c r="KRF55" s="467"/>
      <c r="KRG55" s="467"/>
      <c r="KRH55" s="467"/>
      <c r="KRI55" s="467"/>
      <c r="KRJ55" s="467"/>
      <c r="KRK55" s="467"/>
      <c r="KRL55" s="467"/>
      <c r="KRM55" s="467"/>
      <c r="KRN55" s="467"/>
      <c r="KRO55" s="467"/>
      <c r="KRP55" s="467"/>
      <c r="KRQ55" s="467"/>
      <c r="KRR55" s="467"/>
      <c r="KRS55" s="467"/>
      <c r="KRT55" s="467"/>
      <c r="KRU55" s="467"/>
      <c r="KRV55" s="467"/>
      <c r="KRW55" s="467"/>
      <c r="KRX55" s="467"/>
      <c r="KRY55" s="467"/>
      <c r="KRZ55" s="467"/>
      <c r="KSA55" s="467"/>
      <c r="KSB55" s="467"/>
      <c r="KSC55" s="467"/>
      <c r="KSD55" s="467"/>
      <c r="KSE55" s="467"/>
      <c r="KSF55" s="467"/>
      <c r="KSG55" s="467"/>
      <c r="KSH55" s="467"/>
      <c r="KSI55" s="467"/>
      <c r="KSJ55" s="467"/>
      <c r="KSK55" s="467"/>
      <c r="KSL55" s="467"/>
      <c r="KSM55" s="467"/>
      <c r="KSN55" s="467"/>
      <c r="KSO55" s="467"/>
      <c r="KSP55" s="467"/>
      <c r="KSQ55" s="467"/>
      <c r="KSR55" s="467"/>
      <c r="KSS55" s="467"/>
      <c r="KST55" s="467"/>
      <c r="KSU55" s="467"/>
      <c r="KSV55" s="467"/>
      <c r="KSW55" s="467"/>
      <c r="KSX55" s="467"/>
      <c r="KSY55" s="467"/>
      <c r="KSZ55" s="467"/>
      <c r="KTA55" s="467"/>
      <c r="KTB55" s="467"/>
      <c r="KTC55" s="467"/>
      <c r="KTD55" s="467"/>
      <c r="KTE55" s="467"/>
      <c r="KTF55" s="467"/>
      <c r="KTG55" s="467"/>
      <c r="KTH55" s="467"/>
      <c r="KTI55" s="467"/>
      <c r="KTJ55" s="467"/>
      <c r="KTK55" s="467"/>
      <c r="KTL55" s="467"/>
      <c r="KTM55" s="467"/>
      <c r="KTN55" s="467"/>
      <c r="KTO55" s="467"/>
      <c r="KTP55" s="467"/>
      <c r="KTQ55" s="467"/>
      <c r="KTR55" s="467"/>
      <c r="KTS55" s="467"/>
      <c r="KTT55" s="467"/>
      <c r="KTU55" s="467"/>
      <c r="KTV55" s="467"/>
      <c r="KTW55" s="467"/>
      <c r="KTX55" s="467"/>
      <c r="KTY55" s="467"/>
      <c r="KTZ55" s="467"/>
      <c r="KUA55" s="467"/>
      <c r="KUB55" s="467"/>
      <c r="KUC55" s="467"/>
      <c r="KUD55" s="467"/>
      <c r="KUE55" s="467"/>
      <c r="KUF55" s="467"/>
      <c r="KUG55" s="467"/>
      <c r="KUH55" s="467"/>
      <c r="KUI55" s="467"/>
      <c r="KUJ55" s="467"/>
      <c r="KUK55" s="467"/>
      <c r="KUL55" s="467"/>
      <c r="KUM55" s="467"/>
      <c r="KUN55" s="467"/>
      <c r="KUO55" s="467"/>
      <c r="KUP55" s="467"/>
      <c r="KUQ55" s="467"/>
      <c r="KUR55" s="467"/>
      <c r="KUS55" s="467"/>
      <c r="KUT55" s="467"/>
      <c r="KUU55" s="467"/>
      <c r="KUV55" s="467"/>
      <c r="KUW55" s="467"/>
      <c r="KUX55" s="467"/>
      <c r="KUY55" s="467"/>
      <c r="KUZ55" s="467"/>
      <c r="KVA55" s="467"/>
      <c r="KVB55" s="467"/>
      <c r="KVC55" s="467"/>
      <c r="KVD55" s="467"/>
      <c r="KVE55" s="467"/>
      <c r="KVF55" s="467"/>
      <c r="KVG55" s="467"/>
      <c r="KVH55" s="467"/>
      <c r="KVI55" s="467"/>
      <c r="KVJ55" s="467"/>
      <c r="KVK55" s="467"/>
      <c r="KVL55" s="467"/>
      <c r="KVM55" s="467"/>
      <c r="KVN55" s="467"/>
      <c r="KVO55" s="467"/>
      <c r="KVP55" s="467"/>
      <c r="KVQ55" s="467"/>
      <c r="KVR55" s="467"/>
      <c r="KVS55" s="467"/>
      <c r="KVT55" s="467"/>
      <c r="KVU55" s="467"/>
      <c r="KVV55" s="467"/>
      <c r="KVW55" s="467"/>
      <c r="KVX55" s="467"/>
      <c r="KVY55" s="467"/>
      <c r="KVZ55" s="467"/>
      <c r="KWA55" s="467"/>
      <c r="KWB55" s="467"/>
      <c r="KWC55" s="467"/>
      <c r="KWD55" s="467"/>
      <c r="KWE55" s="467"/>
      <c r="KWF55" s="467"/>
      <c r="KWG55" s="467"/>
      <c r="KWH55" s="467"/>
      <c r="KWI55" s="467"/>
      <c r="KWJ55" s="467"/>
      <c r="KWK55" s="467"/>
      <c r="KWL55" s="467"/>
      <c r="KWM55" s="467"/>
      <c r="KWN55" s="467"/>
      <c r="KWO55" s="467"/>
      <c r="KWP55" s="467"/>
      <c r="KWQ55" s="467"/>
      <c r="KWR55" s="467"/>
      <c r="KWS55" s="467"/>
      <c r="KWT55" s="467"/>
      <c r="KWU55" s="467"/>
      <c r="KWV55" s="467"/>
      <c r="KWW55" s="467"/>
      <c r="KWX55" s="467"/>
      <c r="KWY55" s="467"/>
      <c r="KWZ55" s="467"/>
      <c r="KXA55" s="467"/>
      <c r="KXB55" s="467"/>
      <c r="KXC55" s="467"/>
      <c r="KXD55" s="467"/>
      <c r="KXE55" s="467"/>
      <c r="KXF55" s="467"/>
      <c r="KXG55" s="467"/>
      <c r="KXH55" s="467"/>
      <c r="KXI55" s="467"/>
      <c r="KXJ55" s="467"/>
      <c r="KXK55" s="467"/>
      <c r="KXL55" s="467"/>
      <c r="KXM55" s="467"/>
      <c r="KXN55" s="467"/>
      <c r="KXO55" s="467"/>
      <c r="KXP55" s="467"/>
      <c r="KXQ55" s="467"/>
      <c r="KXR55" s="467"/>
      <c r="KXS55" s="467"/>
      <c r="KXT55" s="467"/>
      <c r="KXU55" s="467"/>
      <c r="KXV55" s="467"/>
      <c r="KXW55" s="467"/>
      <c r="KXX55" s="467"/>
      <c r="KXY55" s="467"/>
      <c r="KXZ55" s="467"/>
      <c r="KYA55" s="467"/>
      <c r="KYB55" s="467"/>
      <c r="KYC55" s="467"/>
      <c r="KYD55" s="467"/>
      <c r="KYE55" s="467"/>
      <c r="KYF55" s="467"/>
      <c r="KYG55" s="467"/>
      <c r="KYH55" s="467"/>
      <c r="KYI55" s="467"/>
      <c r="KYJ55" s="467"/>
      <c r="KYK55" s="467"/>
      <c r="KYL55" s="467"/>
      <c r="KYM55" s="467"/>
      <c r="KYN55" s="467"/>
      <c r="KYO55" s="467"/>
      <c r="KYP55" s="467"/>
      <c r="KYQ55" s="467"/>
      <c r="KYR55" s="467"/>
      <c r="KYS55" s="467"/>
      <c r="KYT55" s="467"/>
      <c r="KYU55" s="467"/>
      <c r="KYV55" s="467"/>
      <c r="KYW55" s="467"/>
      <c r="KYX55" s="467"/>
      <c r="KYY55" s="467"/>
      <c r="KYZ55" s="467"/>
      <c r="KZA55" s="467"/>
      <c r="KZB55" s="467"/>
      <c r="KZC55" s="467"/>
      <c r="KZD55" s="467"/>
      <c r="KZE55" s="467"/>
      <c r="KZF55" s="467"/>
      <c r="KZG55" s="467"/>
      <c r="KZH55" s="467"/>
      <c r="KZI55" s="467"/>
      <c r="KZJ55" s="467"/>
      <c r="KZK55" s="467"/>
      <c r="KZL55" s="467"/>
      <c r="KZM55" s="467"/>
      <c r="KZN55" s="467"/>
      <c r="KZO55" s="467"/>
      <c r="KZP55" s="467"/>
      <c r="KZQ55" s="467"/>
      <c r="KZR55" s="467"/>
      <c r="KZS55" s="467"/>
      <c r="KZT55" s="467"/>
      <c r="KZU55" s="467"/>
      <c r="KZV55" s="467"/>
      <c r="KZW55" s="467"/>
      <c r="KZX55" s="467"/>
      <c r="KZY55" s="467"/>
      <c r="KZZ55" s="467"/>
      <c r="LAA55" s="467"/>
      <c r="LAB55" s="467"/>
      <c r="LAC55" s="467"/>
      <c r="LAD55" s="467"/>
      <c r="LAE55" s="467"/>
      <c r="LAF55" s="467"/>
      <c r="LAG55" s="467"/>
      <c r="LAH55" s="467"/>
      <c r="LAI55" s="467"/>
      <c r="LAJ55" s="467"/>
      <c r="LAK55" s="467"/>
      <c r="LAL55" s="467"/>
      <c r="LAM55" s="467"/>
      <c r="LAN55" s="467"/>
      <c r="LAO55" s="467"/>
      <c r="LAP55" s="467"/>
      <c r="LAQ55" s="467"/>
      <c r="LAR55" s="467"/>
      <c r="LAS55" s="467"/>
      <c r="LAT55" s="467"/>
      <c r="LAU55" s="467"/>
      <c r="LAV55" s="467"/>
      <c r="LAW55" s="467"/>
      <c r="LAX55" s="467"/>
      <c r="LAY55" s="467"/>
      <c r="LAZ55" s="467"/>
      <c r="LBA55" s="467"/>
      <c r="LBB55" s="467"/>
      <c r="LBC55" s="467"/>
      <c r="LBD55" s="467"/>
      <c r="LBE55" s="467"/>
      <c r="LBF55" s="467"/>
      <c r="LBG55" s="467"/>
      <c r="LBH55" s="467"/>
      <c r="LBI55" s="467"/>
      <c r="LBJ55" s="467"/>
      <c r="LBK55" s="467"/>
      <c r="LBL55" s="467"/>
      <c r="LBM55" s="467"/>
      <c r="LBN55" s="467"/>
      <c r="LBO55" s="467"/>
      <c r="LBP55" s="467"/>
      <c r="LBQ55" s="467"/>
      <c r="LBR55" s="467"/>
      <c r="LBS55" s="467"/>
      <c r="LBT55" s="467"/>
      <c r="LBU55" s="467"/>
      <c r="LBV55" s="467"/>
      <c r="LBW55" s="467"/>
      <c r="LBX55" s="467"/>
      <c r="LBY55" s="467"/>
      <c r="LBZ55" s="467"/>
      <c r="LCA55" s="467"/>
      <c r="LCB55" s="467"/>
      <c r="LCC55" s="467"/>
      <c r="LCD55" s="467"/>
      <c r="LCE55" s="467"/>
      <c r="LCF55" s="467"/>
      <c r="LCG55" s="467"/>
      <c r="LCH55" s="467"/>
      <c r="LCI55" s="467"/>
      <c r="LCJ55" s="467"/>
      <c r="LCK55" s="467"/>
      <c r="LCL55" s="467"/>
      <c r="LCM55" s="467"/>
      <c r="LCN55" s="467"/>
      <c r="LCO55" s="467"/>
      <c r="LCP55" s="467"/>
      <c r="LCQ55" s="467"/>
      <c r="LCR55" s="467"/>
      <c r="LCS55" s="467"/>
      <c r="LCT55" s="467"/>
      <c r="LCU55" s="467"/>
      <c r="LCV55" s="467"/>
      <c r="LCW55" s="467"/>
      <c r="LCX55" s="467"/>
      <c r="LCY55" s="467"/>
      <c r="LCZ55" s="467"/>
      <c r="LDA55" s="467"/>
      <c r="LDB55" s="467"/>
      <c r="LDC55" s="467"/>
      <c r="LDD55" s="467"/>
      <c r="LDE55" s="467"/>
      <c r="LDF55" s="467"/>
      <c r="LDG55" s="467"/>
      <c r="LDH55" s="467"/>
      <c r="LDI55" s="467"/>
      <c r="LDJ55" s="467"/>
      <c r="LDK55" s="467"/>
      <c r="LDL55" s="467"/>
      <c r="LDM55" s="467"/>
      <c r="LDN55" s="467"/>
      <c r="LDO55" s="467"/>
      <c r="LDP55" s="467"/>
      <c r="LDQ55" s="467"/>
      <c r="LDR55" s="467"/>
      <c r="LDS55" s="467"/>
      <c r="LDT55" s="467"/>
      <c r="LDU55" s="467"/>
      <c r="LDV55" s="467"/>
      <c r="LDW55" s="467"/>
      <c r="LDX55" s="467"/>
      <c r="LDY55" s="467"/>
      <c r="LDZ55" s="467"/>
      <c r="LEA55" s="467"/>
      <c r="LEB55" s="467"/>
      <c r="LEC55" s="467"/>
      <c r="LED55" s="467"/>
      <c r="LEE55" s="467"/>
      <c r="LEF55" s="467"/>
      <c r="LEG55" s="467"/>
      <c r="LEH55" s="467"/>
      <c r="LEI55" s="467"/>
      <c r="LEJ55" s="467"/>
      <c r="LEK55" s="467"/>
      <c r="LEL55" s="467"/>
      <c r="LEM55" s="467"/>
      <c r="LEN55" s="467"/>
      <c r="LEO55" s="467"/>
      <c r="LEP55" s="467"/>
      <c r="LEQ55" s="467"/>
      <c r="LER55" s="467"/>
      <c r="LES55" s="467"/>
      <c r="LET55" s="467"/>
      <c r="LEU55" s="467"/>
      <c r="LEV55" s="467"/>
      <c r="LEW55" s="467"/>
      <c r="LEX55" s="467"/>
      <c r="LEY55" s="467"/>
      <c r="LEZ55" s="467"/>
      <c r="LFA55" s="467"/>
      <c r="LFB55" s="467"/>
      <c r="LFC55" s="467"/>
      <c r="LFD55" s="467"/>
      <c r="LFE55" s="467"/>
      <c r="LFF55" s="467"/>
      <c r="LFG55" s="467"/>
      <c r="LFH55" s="467"/>
      <c r="LFI55" s="467"/>
      <c r="LFJ55" s="467"/>
      <c r="LFK55" s="467"/>
      <c r="LFL55" s="467"/>
      <c r="LFM55" s="467"/>
      <c r="LFN55" s="467"/>
      <c r="LFO55" s="467"/>
      <c r="LFP55" s="467"/>
      <c r="LFQ55" s="467"/>
      <c r="LFR55" s="467"/>
      <c r="LFS55" s="467"/>
      <c r="LFT55" s="467"/>
      <c r="LFU55" s="467"/>
      <c r="LFV55" s="467"/>
      <c r="LFW55" s="467"/>
      <c r="LFX55" s="467"/>
      <c r="LFY55" s="467"/>
      <c r="LFZ55" s="467"/>
      <c r="LGA55" s="467"/>
      <c r="LGB55" s="467"/>
      <c r="LGC55" s="467"/>
      <c r="LGD55" s="467"/>
      <c r="LGE55" s="467"/>
      <c r="LGF55" s="467"/>
      <c r="LGG55" s="467"/>
      <c r="LGH55" s="467"/>
      <c r="LGI55" s="467"/>
      <c r="LGJ55" s="467"/>
      <c r="LGK55" s="467"/>
      <c r="LGL55" s="467"/>
      <c r="LGM55" s="467"/>
      <c r="LGN55" s="467"/>
      <c r="LGO55" s="467"/>
      <c r="LGP55" s="467"/>
      <c r="LGQ55" s="467"/>
      <c r="LGR55" s="467"/>
      <c r="LGS55" s="467"/>
      <c r="LGT55" s="467"/>
      <c r="LGU55" s="467"/>
      <c r="LGV55" s="467"/>
      <c r="LGW55" s="467"/>
      <c r="LGX55" s="467"/>
      <c r="LGY55" s="467"/>
      <c r="LGZ55" s="467"/>
      <c r="LHA55" s="467"/>
      <c r="LHB55" s="467"/>
      <c r="LHC55" s="467"/>
      <c r="LHD55" s="467"/>
      <c r="LHE55" s="467"/>
      <c r="LHF55" s="467"/>
      <c r="LHG55" s="467"/>
      <c r="LHH55" s="467"/>
      <c r="LHI55" s="467"/>
      <c r="LHJ55" s="467"/>
      <c r="LHK55" s="467"/>
      <c r="LHL55" s="467"/>
      <c r="LHM55" s="467"/>
      <c r="LHN55" s="467"/>
      <c r="LHO55" s="467"/>
      <c r="LHP55" s="467"/>
      <c r="LHQ55" s="467"/>
      <c r="LHR55" s="467"/>
      <c r="LHS55" s="467"/>
      <c r="LHT55" s="467"/>
      <c r="LHU55" s="467"/>
      <c r="LHV55" s="467"/>
      <c r="LHW55" s="467"/>
      <c r="LHX55" s="467"/>
      <c r="LHY55" s="467"/>
      <c r="LHZ55" s="467"/>
      <c r="LIA55" s="467"/>
      <c r="LIB55" s="467"/>
      <c r="LIC55" s="467"/>
      <c r="LID55" s="467"/>
      <c r="LIE55" s="467"/>
      <c r="LIF55" s="467"/>
      <c r="LIG55" s="467"/>
      <c r="LIH55" s="467"/>
      <c r="LII55" s="467"/>
      <c r="LIJ55" s="467"/>
      <c r="LIK55" s="467"/>
      <c r="LIL55" s="467"/>
      <c r="LIM55" s="467"/>
      <c r="LIN55" s="467"/>
      <c r="LIO55" s="467"/>
      <c r="LIP55" s="467"/>
      <c r="LIQ55" s="467"/>
      <c r="LIR55" s="467"/>
      <c r="LIS55" s="467"/>
      <c r="LIT55" s="467"/>
      <c r="LIU55" s="467"/>
      <c r="LIV55" s="467"/>
      <c r="LIW55" s="467"/>
      <c r="LIX55" s="467"/>
      <c r="LIY55" s="467"/>
      <c r="LIZ55" s="467"/>
      <c r="LJA55" s="467"/>
      <c r="LJB55" s="467"/>
      <c r="LJC55" s="467"/>
      <c r="LJD55" s="467"/>
      <c r="LJE55" s="467"/>
      <c r="LJF55" s="467"/>
      <c r="LJG55" s="467"/>
      <c r="LJH55" s="467"/>
      <c r="LJI55" s="467"/>
      <c r="LJJ55" s="467"/>
      <c r="LJK55" s="467"/>
      <c r="LJL55" s="467"/>
      <c r="LJM55" s="467"/>
      <c r="LJN55" s="467"/>
      <c r="LJO55" s="467"/>
      <c r="LJP55" s="467"/>
      <c r="LJQ55" s="467"/>
      <c r="LJR55" s="467"/>
      <c r="LJS55" s="467"/>
      <c r="LJT55" s="467"/>
      <c r="LJU55" s="467"/>
      <c r="LJV55" s="467"/>
      <c r="LJW55" s="467"/>
      <c r="LJX55" s="467"/>
      <c r="LJY55" s="467"/>
      <c r="LJZ55" s="467"/>
      <c r="LKA55" s="467"/>
      <c r="LKB55" s="467"/>
      <c r="LKC55" s="467"/>
      <c r="LKD55" s="467"/>
      <c r="LKE55" s="467"/>
      <c r="LKF55" s="467"/>
      <c r="LKG55" s="467"/>
      <c r="LKH55" s="467"/>
      <c r="LKI55" s="467"/>
      <c r="LKJ55" s="467"/>
      <c r="LKK55" s="467"/>
      <c r="LKL55" s="467"/>
      <c r="LKM55" s="467"/>
      <c r="LKN55" s="467"/>
      <c r="LKO55" s="467"/>
      <c r="LKP55" s="467"/>
      <c r="LKQ55" s="467"/>
      <c r="LKR55" s="467"/>
      <c r="LKS55" s="467"/>
      <c r="LKT55" s="467"/>
      <c r="LKU55" s="467"/>
      <c r="LKV55" s="467"/>
      <c r="LKW55" s="467"/>
      <c r="LKX55" s="467"/>
      <c r="LKY55" s="467"/>
      <c r="LKZ55" s="467"/>
      <c r="LLA55" s="467"/>
      <c r="LLB55" s="467"/>
      <c r="LLC55" s="467"/>
      <c r="LLD55" s="467"/>
      <c r="LLE55" s="467"/>
      <c r="LLF55" s="467"/>
      <c r="LLG55" s="467"/>
      <c r="LLH55" s="467"/>
      <c r="LLI55" s="467"/>
      <c r="LLJ55" s="467"/>
      <c r="LLK55" s="467"/>
      <c r="LLL55" s="467"/>
      <c r="LLM55" s="467"/>
      <c r="LLN55" s="467"/>
      <c r="LLO55" s="467"/>
      <c r="LLP55" s="467"/>
      <c r="LLQ55" s="467"/>
      <c r="LLR55" s="467"/>
      <c r="LLS55" s="467"/>
      <c r="LLT55" s="467"/>
      <c r="LLU55" s="467"/>
      <c r="LLV55" s="467"/>
      <c r="LLW55" s="467"/>
      <c r="LLX55" s="467"/>
      <c r="LLY55" s="467"/>
      <c r="LLZ55" s="467"/>
      <c r="LMA55" s="467"/>
      <c r="LMB55" s="467"/>
      <c r="LMC55" s="467"/>
      <c r="LMD55" s="467"/>
      <c r="LME55" s="467"/>
      <c r="LMF55" s="467"/>
      <c r="LMG55" s="467"/>
      <c r="LMH55" s="467"/>
      <c r="LMI55" s="467"/>
      <c r="LMJ55" s="467"/>
      <c r="LMK55" s="467"/>
      <c r="LML55" s="467"/>
      <c r="LMM55" s="467"/>
      <c r="LMN55" s="467"/>
      <c r="LMO55" s="467"/>
      <c r="LMP55" s="467"/>
      <c r="LMQ55" s="467"/>
      <c r="LMR55" s="467"/>
      <c r="LMS55" s="467"/>
      <c r="LMT55" s="467"/>
      <c r="LMU55" s="467"/>
      <c r="LMV55" s="467"/>
      <c r="LMW55" s="467"/>
      <c r="LMX55" s="467"/>
      <c r="LMY55" s="467"/>
      <c r="LMZ55" s="467"/>
      <c r="LNA55" s="467"/>
      <c r="LNB55" s="467"/>
      <c r="LNC55" s="467"/>
      <c r="LND55" s="467"/>
      <c r="LNE55" s="467"/>
      <c r="LNF55" s="467"/>
      <c r="LNG55" s="467"/>
      <c r="LNH55" s="467"/>
      <c r="LNI55" s="467"/>
      <c r="LNJ55" s="467"/>
      <c r="LNK55" s="467"/>
      <c r="LNL55" s="467"/>
      <c r="LNM55" s="467"/>
      <c r="LNN55" s="467"/>
      <c r="LNO55" s="467"/>
      <c r="LNP55" s="467"/>
      <c r="LNQ55" s="467"/>
      <c r="LNR55" s="467"/>
      <c r="LNS55" s="467"/>
      <c r="LNT55" s="467"/>
      <c r="LNU55" s="467"/>
      <c r="LNV55" s="467"/>
      <c r="LNW55" s="467"/>
      <c r="LNX55" s="467"/>
      <c r="LNY55" s="467"/>
      <c r="LNZ55" s="467"/>
      <c r="LOA55" s="467"/>
      <c r="LOB55" s="467"/>
      <c r="LOC55" s="467"/>
      <c r="LOD55" s="467"/>
      <c r="LOE55" s="467"/>
      <c r="LOF55" s="467"/>
      <c r="LOG55" s="467"/>
      <c r="LOH55" s="467"/>
      <c r="LOI55" s="467"/>
      <c r="LOJ55" s="467"/>
      <c r="LOK55" s="467"/>
      <c r="LOL55" s="467"/>
      <c r="LOM55" s="467"/>
      <c r="LON55" s="467"/>
      <c r="LOO55" s="467"/>
      <c r="LOP55" s="467"/>
      <c r="LOQ55" s="467"/>
      <c r="LOR55" s="467"/>
      <c r="LOS55" s="467"/>
      <c r="LOT55" s="467"/>
      <c r="LOU55" s="467"/>
      <c r="LOV55" s="467"/>
      <c r="LOW55" s="467"/>
      <c r="LOX55" s="467"/>
      <c r="LOY55" s="467"/>
      <c r="LOZ55" s="467"/>
      <c r="LPA55" s="467"/>
      <c r="LPB55" s="467"/>
      <c r="LPC55" s="467"/>
      <c r="LPD55" s="467"/>
      <c r="LPE55" s="467"/>
      <c r="LPF55" s="467"/>
      <c r="LPG55" s="467"/>
      <c r="LPH55" s="467"/>
      <c r="LPI55" s="467"/>
      <c r="LPJ55" s="467"/>
      <c r="LPK55" s="467"/>
      <c r="LPL55" s="467"/>
      <c r="LPM55" s="467"/>
      <c r="LPN55" s="467"/>
      <c r="LPO55" s="467"/>
      <c r="LPP55" s="467"/>
      <c r="LPQ55" s="467"/>
      <c r="LPR55" s="467"/>
      <c r="LPS55" s="467"/>
      <c r="LPT55" s="467"/>
      <c r="LPU55" s="467"/>
      <c r="LPV55" s="467"/>
      <c r="LPW55" s="467"/>
      <c r="LPX55" s="467"/>
      <c r="LPY55" s="467"/>
      <c r="LPZ55" s="467"/>
      <c r="LQA55" s="467"/>
      <c r="LQB55" s="467"/>
      <c r="LQC55" s="467"/>
      <c r="LQD55" s="467"/>
      <c r="LQE55" s="467"/>
      <c r="LQF55" s="467"/>
      <c r="LQG55" s="467"/>
      <c r="LQH55" s="467"/>
      <c r="LQI55" s="467"/>
      <c r="LQJ55" s="467"/>
      <c r="LQK55" s="467"/>
      <c r="LQL55" s="467"/>
      <c r="LQM55" s="467"/>
      <c r="LQN55" s="467"/>
      <c r="LQO55" s="467"/>
      <c r="LQP55" s="467"/>
      <c r="LQQ55" s="467"/>
      <c r="LQR55" s="467"/>
      <c r="LQS55" s="467"/>
      <c r="LQT55" s="467"/>
      <c r="LQU55" s="467"/>
      <c r="LQV55" s="467"/>
      <c r="LQW55" s="467"/>
      <c r="LQX55" s="467"/>
      <c r="LQY55" s="467"/>
      <c r="LQZ55" s="467"/>
      <c r="LRA55" s="467"/>
      <c r="LRB55" s="467"/>
      <c r="LRC55" s="467"/>
      <c r="LRD55" s="467"/>
      <c r="LRE55" s="467"/>
      <c r="LRF55" s="467"/>
      <c r="LRG55" s="467"/>
      <c r="LRH55" s="467"/>
      <c r="LRI55" s="467"/>
      <c r="LRJ55" s="467"/>
      <c r="LRK55" s="467"/>
      <c r="LRL55" s="467"/>
      <c r="LRM55" s="467"/>
      <c r="LRN55" s="467"/>
      <c r="LRO55" s="467"/>
      <c r="LRP55" s="467"/>
      <c r="LRQ55" s="467"/>
      <c r="LRR55" s="467"/>
      <c r="LRS55" s="467"/>
      <c r="LRT55" s="467"/>
      <c r="LRU55" s="467"/>
      <c r="LRV55" s="467"/>
      <c r="LRW55" s="467"/>
      <c r="LRX55" s="467"/>
      <c r="LRY55" s="467"/>
      <c r="LRZ55" s="467"/>
      <c r="LSA55" s="467"/>
      <c r="LSB55" s="467"/>
      <c r="LSC55" s="467"/>
      <c r="LSD55" s="467"/>
      <c r="LSE55" s="467"/>
      <c r="LSF55" s="467"/>
      <c r="LSG55" s="467"/>
      <c r="LSH55" s="467"/>
      <c r="LSI55" s="467"/>
      <c r="LSJ55" s="467"/>
      <c r="LSK55" s="467"/>
      <c r="LSL55" s="467"/>
      <c r="LSM55" s="467"/>
      <c r="LSN55" s="467"/>
      <c r="LSO55" s="467"/>
      <c r="LSP55" s="467"/>
      <c r="LSQ55" s="467"/>
      <c r="LSR55" s="467"/>
      <c r="LSS55" s="467"/>
      <c r="LST55" s="467"/>
      <c r="LSU55" s="467"/>
      <c r="LSV55" s="467"/>
      <c r="LSW55" s="467"/>
      <c r="LSX55" s="467"/>
      <c r="LSY55" s="467"/>
      <c r="LSZ55" s="467"/>
      <c r="LTA55" s="467"/>
      <c r="LTB55" s="467"/>
      <c r="LTC55" s="467"/>
      <c r="LTD55" s="467"/>
      <c r="LTE55" s="467"/>
      <c r="LTF55" s="467"/>
      <c r="LTG55" s="467"/>
      <c r="LTH55" s="467"/>
      <c r="LTI55" s="467"/>
      <c r="LTJ55" s="467"/>
      <c r="LTK55" s="467"/>
      <c r="LTL55" s="467"/>
      <c r="LTM55" s="467"/>
      <c r="LTN55" s="467"/>
      <c r="LTO55" s="467"/>
      <c r="LTP55" s="467"/>
      <c r="LTQ55" s="467"/>
      <c r="LTR55" s="467"/>
      <c r="LTS55" s="467"/>
      <c r="LTT55" s="467"/>
      <c r="LTU55" s="467"/>
      <c r="LTV55" s="467"/>
      <c r="LTW55" s="467"/>
      <c r="LTX55" s="467"/>
      <c r="LTY55" s="467"/>
      <c r="LTZ55" s="467"/>
      <c r="LUA55" s="467"/>
      <c r="LUB55" s="467"/>
      <c r="LUC55" s="467"/>
      <c r="LUD55" s="467"/>
      <c r="LUE55" s="467"/>
      <c r="LUF55" s="467"/>
      <c r="LUG55" s="467"/>
      <c r="LUH55" s="467"/>
      <c r="LUI55" s="467"/>
      <c r="LUJ55" s="467"/>
      <c r="LUK55" s="467"/>
      <c r="LUL55" s="467"/>
      <c r="LUM55" s="467"/>
      <c r="LUN55" s="467"/>
      <c r="LUO55" s="467"/>
      <c r="LUP55" s="467"/>
      <c r="LUQ55" s="467"/>
      <c r="LUR55" s="467"/>
      <c r="LUS55" s="467"/>
      <c r="LUT55" s="467"/>
      <c r="LUU55" s="467"/>
      <c r="LUV55" s="467"/>
      <c r="LUW55" s="467"/>
      <c r="LUX55" s="467"/>
      <c r="LUY55" s="467"/>
      <c r="LUZ55" s="467"/>
      <c r="LVA55" s="467"/>
      <c r="LVB55" s="467"/>
      <c r="LVC55" s="467"/>
      <c r="LVD55" s="467"/>
      <c r="LVE55" s="467"/>
      <c r="LVF55" s="467"/>
      <c r="LVG55" s="467"/>
      <c r="LVH55" s="467"/>
      <c r="LVI55" s="467"/>
      <c r="LVJ55" s="467"/>
      <c r="LVK55" s="467"/>
      <c r="LVL55" s="467"/>
      <c r="LVM55" s="467"/>
      <c r="LVN55" s="467"/>
      <c r="LVO55" s="467"/>
      <c r="LVP55" s="467"/>
      <c r="LVQ55" s="467"/>
      <c r="LVR55" s="467"/>
      <c r="LVS55" s="467"/>
      <c r="LVT55" s="467"/>
      <c r="LVU55" s="467"/>
      <c r="LVV55" s="467"/>
      <c r="LVW55" s="467"/>
      <c r="LVX55" s="467"/>
      <c r="LVY55" s="467"/>
      <c r="LVZ55" s="467"/>
      <c r="LWA55" s="467"/>
      <c r="LWB55" s="467"/>
      <c r="LWC55" s="467"/>
      <c r="LWD55" s="467"/>
      <c r="LWE55" s="467"/>
      <c r="LWF55" s="467"/>
      <c r="LWG55" s="467"/>
      <c r="LWH55" s="467"/>
      <c r="LWI55" s="467"/>
      <c r="LWJ55" s="467"/>
      <c r="LWK55" s="467"/>
      <c r="LWL55" s="467"/>
      <c r="LWM55" s="467"/>
      <c r="LWN55" s="467"/>
      <c r="LWO55" s="467"/>
      <c r="LWP55" s="467"/>
      <c r="LWQ55" s="467"/>
      <c r="LWR55" s="467"/>
      <c r="LWS55" s="467"/>
      <c r="LWT55" s="467"/>
      <c r="LWU55" s="467"/>
      <c r="LWV55" s="467"/>
      <c r="LWW55" s="467"/>
      <c r="LWX55" s="467"/>
      <c r="LWY55" s="467"/>
      <c r="LWZ55" s="467"/>
      <c r="LXA55" s="467"/>
      <c r="LXB55" s="467"/>
      <c r="LXC55" s="467"/>
      <c r="LXD55" s="467"/>
      <c r="LXE55" s="467"/>
      <c r="LXF55" s="467"/>
      <c r="LXG55" s="467"/>
      <c r="LXH55" s="467"/>
      <c r="LXI55" s="467"/>
      <c r="LXJ55" s="467"/>
      <c r="LXK55" s="467"/>
      <c r="LXL55" s="467"/>
      <c r="LXM55" s="467"/>
      <c r="LXN55" s="467"/>
      <c r="LXO55" s="467"/>
      <c r="LXP55" s="467"/>
      <c r="LXQ55" s="467"/>
      <c r="LXR55" s="467"/>
      <c r="LXS55" s="467"/>
      <c r="LXT55" s="467"/>
      <c r="LXU55" s="467"/>
      <c r="LXV55" s="467"/>
      <c r="LXW55" s="467"/>
      <c r="LXX55" s="467"/>
      <c r="LXY55" s="467"/>
      <c r="LXZ55" s="467"/>
      <c r="LYA55" s="467"/>
      <c r="LYB55" s="467"/>
      <c r="LYC55" s="467"/>
      <c r="LYD55" s="467"/>
      <c r="LYE55" s="467"/>
      <c r="LYF55" s="467"/>
      <c r="LYG55" s="467"/>
      <c r="LYH55" s="467"/>
      <c r="LYI55" s="467"/>
      <c r="LYJ55" s="467"/>
      <c r="LYK55" s="467"/>
      <c r="LYL55" s="467"/>
      <c r="LYM55" s="467"/>
      <c r="LYN55" s="467"/>
      <c r="LYO55" s="467"/>
      <c r="LYP55" s="467"/>
      <c r="LYQ55" s="467"/>
      <c r="LYR55" s="467"/>
      <c r="LYS55" s="467"/>
      <c r="LYT55" s="467"/>
      <c r="LYU55" s="467"/>
      <c r="LYV55" s="467"/>
      <c r="LYW55" s="467"/>
      <c r="LYX55" s="467"/>
      <c r="LYY55" s="467"/>
      <c r="LYZ55" s="467"/>
      <c r="LZA55" s="467"/>
      <c r="LZB55" s="467"/>
      <c r="LZC55" s="467"/>
      <c r="LZD55" s="467"/>
      <c r="LZE55" s="467"/>
      <c r="LZF55" s="467"/>
      <c r="LZG55" s="467"/>
      <c r="LZH55" s="467"/>
      <c r="LZI55" s="467"/>
      <c r="LZJ55" s="467"/>
      <c r="LZK55" s="467"/>
      <c r="LZL55" s="467"/>
      <c r="LZM55" s="467"/>
      <c r="LZN55" s="467"/>
      <c r="LZO55" s="467"/>
      <c r="LZP55" s="467"/>
      <c r="LZQ55" s="467"/>
      <c r="LZR55" s="467"/>
      <c r="LZS55" s="467"/>
      <c r="LZT55" s="467"/>
      <c r="LZU55" s="467"/>
      <c r="LZV55" s="467"/>
      <c r="LZW55" s="467"/>
      <c r="LZX55" s="467"/>
      <c r="LZY55" s="467"/>
      <c r="LZZ55" s="467"/>
      <c r="MAA55" s="467"/>
      <c r="MAB55" s="467"/>
      <c r="MAC55" s="467"/>
      <c r="MAD55" s="467"/>
      <c r="MAE55" s="467"/>
      <c r="MAF55" s="467"/>
      <c r="MAG55" s="467"/>
      <c r="MAH55" s="467"/>
      <c r="MAI55" s="467"/>
      <c r="MAJ55" s="467"/>
      <c r="MAK55" s="467"/>
      <c r="MAL55" s="467"/>
      <c r="MAM55" s="467"/>
      <c r="MAN55" s="467"/>
      <c r="MAO55" s="467"/>
      <c r="MAP55" s="467"/>
      <c r="MAQ55" s="467"/>
      <c r="MAR55" s="467"/>
      <c r="MAS55" s="467"/>
      <c r="MAT55" s="467"/>
      <c r="MAU55" s="467"/>
      <c r="MAV55" s="467"/>
      <c r="MAW55" s="467"/>
      <c r="MAX55" s="467"/>
      <c r="MAY55" s="467"/>
      <c r="MAZ55" s="467"/>
      <c r="MBA55" s="467"/>
      <c r="MBB55" s="467"/>
      <c r="MBC55" s="467"/>
      <c r="MBD55" s="467"/>
      <c r="MBE55" s="467"/>
      <c r="MBF55" s="467"/>
      <c r="MBG55" s="467"/>
      <c r="MBH55" s="467"/>
      <c r="MBI55" s="467"/>
      <c r="MBJ55" s="467"/>
      <c r="MBK55" s="467"/>
      <c r="MBL55" s="467"/>
      <c r="MBM55" s="467"/>
      <c r="MBN55" s="467"/>
      <c r="MBO55" s="467"/>
      <c r="MBP55" s="467"/>
      <c r="MBQ55" s="467"/>
      <c r="MBR55" s="467"/>
      <c r="MBS55" s="467"/>
      <c r="MBT55" s="467"/>
      <c r="MBU55" s="467"/>
      <c r="MBV55" s="467"/>
      <c r="MBW55" s="467"/>
      <c r="MBX55" s="467"/>
      <c r="MBY55" s="467"/>
      <c r="MBZ55" s="467"/>
      <c r="MCA55" s="467"/>
      <c r="MCB55" s="467"/>
      <c r="MCC55" s="467"/>
      <c r="MCD55" s="467"/>
      <c r="MCE55" s="467"/>
      <c r="MCF55" s="467"/>
      <c r="MCG55" s="467"/>
      <c r="MCH55" s="467"/>
      <c r="MCI55" s="467"/>
      <c r="MCJ55" s="467"/>
      <c r="MCK55" s="467"/>
      <c r="MCL55" s="467"/>
      <c r="MCM55" s="467"/>
      <c r="MCN55" s="467"/>
      <c r="MCO55" s="467"/>
      <c r="MCP55" s="467"/>
      <c r="MCQ55" s="467"/>
      <c r="MCR55" s="467"/>
      <c r="MCS55" s="467"/>
      <c r="MCT55" s="467"/>
      <c r="MCU55" s="467"/>
      <c r="MCV55" s="467"/>
      <c r="MCW55" s="467"/>
      <c r="MCX55" s="467"/>
      <c r="MCY55" s="467"/>
      <c r="MCZ55" s="467"/>
      <c r="MDA55" s="467"/>
      <c r="MDB55" s="467"/>
      <c r="MDC55" s="467"/>
      <c r="MDD55" s="467"/>
      <c r="MDE55" s="467"/>
      <c r="MDF55" s="467"/>
      <c r="MDG55" s="467"/>
      <c r="MDH55" s="467"/>
      <c r="MDI55" s="467"/>
      <c r="MDJ55" s="467"/>
      <c r="MDK55" s="467"/>
      <c r="MDL55" s="467"/>
      <c r="MDM55" s="467"/>
      <c r="MDN55" s="467"/>
      <c r="MDO55" s="467"/>
      <c r="MDP55" s="467"/>
      <c r="MDQ55" s="467"/>
      <c r="MDR55" s="467"/>
      <c r="MDS55" s="467"/>
      <c r="MDT55" s="467"/>
      <c r="MDU55" s="467"/>
      <c r="MDV55" s="467"/>
      <c r="MDW55" s="467"/>
      <c r="MDX55" s="467"/>
      <c r="MDY55" s="467"/>
      <c r="MDZ55" s="467"/>
      <c r="MEA55" s="467"/>
      <c r="MEB55" s="467"/>
      <c r="MEC55" s="467"/>
      <c r="MED55" s="467"/>
      <c r="MEE55" s="467"/>
      <c r="MEF55" s="467"/>
      <c r="MEG55" s="467"/>
      <c r="MEH55" s="467"/>
      <c r="MEI55" s="467"/>
      <c r="MEJ55" s="467"/>
      <c r="MEK55" s="467"/>
      <c r="MEL55" s="467"/>
      <c r="MEM55" s="467"/>
      <c r="MEN55" s="467"/>
      <c r="MEO55" s="467"/>
      <c r="MEP55" s="467"/>
      <c r="MEQ55" s="467"/>
      <c r="MER55" s="467"/>
      <c r="MES55" s="467"/>
      <c r="MET55" s="467"/>
      <c r="MEU55" s="467"/>
      <c r="MEV55" s="467"/>
      <c r="MEW55" s="467"/>
      <c r="MEX55" s="467"/>
      <c r="MEY55" s="467"/>
      <c r="MEZ55" s="467"/>
      <c r="MFA55" s="467"/>
      <c r="MFB55" s="467"/>
      <c r="MFC55" s="467"/>
      <c r="MFD55" s="467"/>
      <c r="MFE55" s="467"/>
      <c r="MFF55" s="467"/>
      <c r="MFG55" s="467"/>
      <c r="MFH55" s="467"/>
      <c r="MFI55" s="467"/>
      <c r="MFJ55" s="467"/>
      <c r="MFK55" s="467"/>
      <c r="MFL55" s="467"/>
      <c r="MFM55" s="467"/>
      <c r="MFN55" s="467"/>
      <c r="MFO55" s="467"/>
      <c r="MFP55" s="467"/>
      <c r="MFQ55" s="467"/>
      <c r="MFR55" s="467"/>
      <c r="MFS55" s="467"/>
      <c r="MFT55" s="467"/>
      <c r="MFU55" s="467"/>
      <c r="MFV55" s="467"/>
      <c r="MFW55" s="467"/>
      <c r="MFX55" s="467"/>
      <c r="MFY55" s="467"/>
      <c r="MFZ55" s="467"/>
      <c r="MGA55" s="467"/>
      <c r="MGB55" s="467"/>
      <c r="MGC55" s="467"/>
      <c r="MGD55" s="467"/>
      <c r="MGE55" s="467"/>
      <c r="MGF55" s="467"/>
      <c r="MGG55" s="467"/>
      <c r="MGH55" s="467"/>
      <c r="MGI55" s="467"/>
      <c r="MGJ55" s="467"/>
      <c r="MGK55" s="467"/>
      <c r="MGL55" s="467"/>
      <c r="MGM55" s="467"/>
      <c r="MGN55" s="467"/>
      <c r="MGO55" s="467"/>
      <c r="MGP55" s="467"/>
      <c r="MGQ55" s="467"/>
      <c r="MGR55" s="467"/>
      <c r="MGS55" s="467"/>
      <c r="MGT55" s="467"/>
      <c r="MGU55" s="467"/>
      <c r="MGV55" s="467"/>
      <c r="MGW55" s="467"/>
      <c r="MGX55" s="467"/>
      <c r="MGY55" s="467"/>
      <c r="MGZ55" s="467"/>
      <c r="MHA55" s="467"/>
      <c r="MHB55" s="467"/>
      <c r="MHC55" s="467"/>
      <c r="MHD55" s="467"/>
      <c r="MHE55" s="467"/>
      <c r="MHF55" s="467"/>
      <c r="MHG55" s="467"/>
      <c r="MHH55" s="467"/>
      <c r="MHI55" s="467"/>
      <c r="MHJ55" s="467"/>
      <c r="MHK55" s="467"/>
      <c r="MHL55" s="467"/>
      <c r="MHM55" s="467"/>
      <c r="MHN55" s="467"/>
      <c r="MHO55" s="467"/>
      <c r="MHP55" s="467"/>
      <c r="MHQ55" s="467"/>
      <c r="MHR55" s="467"/>
      <c r="MHS55" s="467"/>
      <c r="MHT55" s="467"/>
      <c r="MHU55" s="467"/>
      <c r="MHV55" s="467"/>
      <c r="MHW55" s="467"/>
      <c r="MHX55" s="467"/>
      <c r="MHY55" s="467"/>
      <c r="MHZ55" s="467"/>
      <c r="MIA55" s="467"/>
      <c r="MIB55" s="467"/>
      <c r="MIC55" s="467"/>
      <c r="MID55" s="467"/>
      <c r="MIE55" s="467"/>
      <c r="MIF55" s="467"/>
      <c r="MIG55" s="467"/>
      <c r="MIH55" s="467"/>
      <c r="MII55" s="467"/>
      <c r="MIJ55" s="467"/>
      <c r="MIK55" s="467"/>
      <c r="MIL55" s="467"/>
      <c r="MIM55" s="467"/>
      <c r="MIN55" s="467"/>
      <c r="MIO55" s="467"/>
      <c r="MIP55" s="467"/>
      <c r="MIQ55" s="467"/>
      <c r="MIR55" s="467"/>
      <c r="MIS55" s="467"/>
      <c r="MIT55" s="467"/>
      <c r="MIU55" s="467"/>
      <c r="MIV55" s="467"/>
      <c r="MIW55" s="467"/>
      <c r="MIX55" s="467"/>
      <c r="MIY55" s="467"/>
      <c r="MIZ55" s="467"/>
      <c r="MJA55" s="467"/>
      <c r="MJB55" s="467"/>
      <c r="MJC55" s="467"/>
      <c r="MJD55" s="467"/>
      <c r="MJE55" s="467"/>
      <c r="MJF55" s="467"/>
      <c r="MJG55" s="467"/>
      <c r="MJH55" s="467"/>
      <c r="MJI55" s="467"/>
      <c r="MJJ55" s="467"/>
      <c r="MJK55" s="467"/>
      <c r="MJL55" s="467"/>
      <c r="MJM55" s="467"/>
      <c r="MJN55" s="467"/>
      <c r="MJO55" s="467"/>
      <c r="MJP55" s="467"/>
      <c r="MJQ55" s="467"/>
      <c r="MJR55" s="467"/>
      <c r="MJS55" s="467"/>
      <c r="MJT55" s="467"/>
      <c r="MJU55" s="467"/>
      <c r="MJV55" s="467"/>
      <c r="MJW55" s="467"/>
      <c r="MJX55" s="467"/>
      <c r="MJY55" s="467"/>
      <c r="MJZ55" s="467"/>
      <c r="MKA55" s="467"/>
      <c r="MKB55" s="467"/>
      <c r="MKC55" s="467"/>
      <c r="MKD55" s="467"/>
      <c r="MKE55" s="467"/>
      <c r="MKF55" s="467"/>
      <c r="MKG55" s="467"/>
      <c r="MKH55" s="467"/>
      <c r="MKI55" s="467"/>
      <c r="MKJ55" s="467"/>
      <c r="MKK55" s="467"/>
      <c r="MKL55" s="467"/>
      <c r="MKM55" s="467"/>
      <c r="MKN55" s="467"/>
      <c r="MKO55" s="467"/>
      <c r="MKP55" s="467"/>
      <c r="MKQ55" s="467"/>
      <c r="MKR55" s="467"/>
      <c r="MKS55" s="467"/>
      <c r="MKT55" s="467"/>
      <c r="MKU55" s="467"/>
      <c r="MKV55" s="467"/>
      <c r="MKW55" s="467"/>
      <c r="MKX55" s="467"/>
      <c r="MKY55" s="467"/>
      <c r="MKZ55" s="467"/>
      <c r="MLA55" s="467"/>
      <c r="MLB55" s="467"/>
      <c r="MLC55" s="467"/>
      <c r="MLD55" s="467"/>
      <c r="MLE55" s="467"/>
      <c r="MLF55" s="467"/>
      <c r="MLG55" s="467"/>
      <c r="MLH55" s="467"/>
      <c r="MLI55" s="467"/>
      <c r="MLJ55" s="467"/>
      <c r="MLK55" s="467"/>
      <c r="MLL55" s="467"/>
      <c r="MLM55" s="467"/>
      <c r="MLN55" s="467"/>
      <c r="MLO55" s="467"/>
      <c r="MLP55" s="467"/>
      <c r="MLQ55" s="467"/>
      <c r="MLR55" s="467"/>
      <c r="MLS55" s="467"/>
      <c r="MLT55" s="467"/>
      <c r="MLU55" s="467"/>
      <c r="MLV55" s="467"/>
      <c r="MLW55" s="467"/>
      <c r="MLX55" s="467"/>
      <c r="MLY55" s="467"/>
      <c r="MLZ55" s="467"/>
      <c r="MMA55" s="467"/>
      <c r="MMB55" s="467"/>
      <c r="MMC55" s="467"/>
      <c r="MMD55" s="467"/>
      <c r="MME55" s="467"/>
      <c r="MMF55" s="467"/>
      <c r="MMG55" s="467"/>
      <c r="MMH55" s="467"/>
      <c r="MMI55" s="467"/>
      <c r="MMJ55" s="467"/>
      <c r="MMK55" s="467"/>
      <c r="MML55" s="467"/>
      <c r="MMM55" s="467"/>
      <c r="MMN55" s="467"/>
      <c r="MMO55" s="467"/>
      <c r="MMP55" s="467"/>
      <c r="MMQ55" s="467"/>
      <c r="MMR55" s="467"/>
      <c r="MMS55" s="467"/>
      <c r="MMT55" s="467"/>
      <c r="MMU55" s="467"/>
      <c r="MMV55" s="467"/>
      <c r="MMW55" s="467"/>
      <c r="MMX55" s="467"/>
      <c r="MMY55" s="467"/>
      <c r="MMZ55" s="467"/>
      <c r="MNA55" s="467"/>
      <c r="MNB55" s="467"/>
      <c r="MNC55" s="467"/>
      <c r="MND55" s="467"/>
      <c r="MNE55" s="467"/>
      <c r="MNF55" s="467"/>
      <c r="MNG55" s="467"/>
      <c r="MNH55" s="467"/>
      <c r="MNI55" s="467"/>
      <c r="MNJ55" s="467"/>
      <c r="MNK55" s="467"/>
      <c r="MNL55" s="467"/>
      <c r="MNM55" s="467"/>
      <c r="MNN55" s="467"/>
      <c r="MNO55" s="467"/>
      <c r="MNP55" s="467"/>
      <c r="MNQ55" s="467"/>
      <c r="MNR55" s="467"/>
      <c r="MNS55" s="467"/>
      <c r="MNT55" s="467"/>
      <c r="MNU55" s="467"/>
      <c r="MNV55" s="467"/>
      <c r="MNW55" s="467"/>
      <c r="MNX55" s="467"/>
      <c r="MNY55" s="467"/>
      <c r="MNZ55" s="467"/>
      <c r="MOA55" s="467"/>
      <c r="MOB55" s="467"/>
      <c r="MOC55" s="467"/>
      <c r="MOD55" s="467"/>
      <c r="MOE55" s="467"/>
      <c r="MOF55" s="467"/>
      <c r="MOG55" s="467"/>
      <c r="MOH55" s="467"/>
      <c r="MOI55" s="467"/>
      <c r="MOJ55" s="467"/>
      <c r="MOK55" s="467"/>
      <c r="MOL55" s="467"/>
      <c r="MOM55" s="467"/>
      <c r="MON55" s="467"/>
      <c r="MOO55" s="467"/>
      <c r="MOP55" s="467"/>
      <c r="MOQ55" s="467"/>
      <c r="MOR55" s="467"/>
      <c r="MOS55" s="467"/>
      <c r="MOT55" s="467"/>
      <c r="MOU55" s="467"/>
      <c r="MOV55" s="467"/>
      <c r="MOW55" s="467"/>
      <c r="MOX55" s="467"/>
      <c r="MOY55" s="467"/>
      <c r="MOZ55" s="467"/>
      <c r="MPA55" s="467"/>
      <c r="MPB55" s="467"/>
      <c r="MPC55" s="467"/>
      <c r="MPD55" s="467"/>
      <c r="MPE55" s="467"/>
      <c r="MPF55" s="467"/>
      <c r="MPG55" s="467"/>
      <c r="MPH55" s="467"/>
      <c r="MPI55" s="467"/>
      <c r="MPJ55" s="467"/>
      <c r="MPK55" s="467"/>
      <c r="MPL55" s="467"/>
      <c r="MPM55" s="467"/>
      <c r="MPN55" s="467"/>
      <c r="MPO55" s="467"/>
      <c r="MPP55" s="467"/>
      <c r="MPQ55" s="467"/>
      <c r="MPR55" s="467"/>
      <c r="MPS55" s="467"/>
      <c r="MPT55" s="467"/>
      <c r="MPU55" s="467"/>
      <c r="MPV55" s="467"/>
      <c r="MPW55" s="467"/>
      <c r="MPX55" s="467"/>
      <c r="MPY55" s="467"/>
      <c r="MPZ55" s="467"/>
      <c r="MQA55" s="467"/>
      <c r="MQB55" s="467"/>
      <c r="MQC55" s="467"/>
      <c r="MQD55" s="467"/>
      <c r="MQE55" s="467"/>
      <c r="MQF55" s="467"/>
      <c r="MQG55" s="467"/>
      <c r="MQH55" s="467"/>
      <c r="MQI55" s="467"/>
      <c r="MQJ55" s="467"/>
      <c r="MQK55" s="467"/>
      <c r="MQL55" s="467"/>
      <c r="MQM55" s="467"/>
      <c r="MQN55" s="467"/>
      <c r="MQO55" s="467"/>
      <c r="MQP55" s="467"/>
      <c r="MQQ55" s="467"/>
      <c r="MQR55" s="467"/>
      <c r="MQS55" s="467"/>
      <c r="MQT55" s="467"/>
      <c r="MQU55" s="467"/>
      <c r="MQV55" s="467"/>
      <c r="MQW55" s="467"/>
      <c r="MQX55" s="467"/>
      <c r="MQY55" s="467"/>
      <c r="MQZ55" s="467"/>
      <c r="MRA55" s="467"/>
      <c r="MRB55" s="467"/>
      <c r="MRC55" s="467"/>
      <c r="MRD55" s="467"/>
      <c r="MRE55" s="467"/>
      <c r="MRF55" s="467"/>
      <c r="MRG55" s="467"/>
      <c r="MRH55" s="467"/>
      <c r="MRI55" s="467"/>
      <c r="MRJ55" s="467"/>
      <c r="MRK55" s="467"/>
      <c r="MRL55" s="467"/>
      <c r="MRM55" s="467"/>
      <c r="MRN55" s="467"/>
      <c r="MRO55" s="467"/>
      <c r="MRP55" s="467"/>
      <c r="MRQ55" s="467"/>
      <c r="MRR55" s="467"/>
      <c r="MRS55" s="467"/>
      <c r="MRT55" s="467"/>
      <c r="MRU55" s="467"/>
      <c r="MRV55" s="467"/>
      <c r="MRW55" s="467"/>
      <c r="MRX55" s="467"/>
      <c r="MRY55" s="467"/>
      <c r="MRZ55" s="467"/>
      <c r="MSA55" s="467"/>
      <c r="MSB55" s="467"/>
      <c r="MSC55" s="467"/>
      <c r="MSD55" s="467"/>
      <c r="MSE55" s="467"/>
      <c r="MSF55" s="467"/>
      <c r="MSG55" s="467"/>
      <c r="MSH55" s="467"/>
      <c r="MSI55" s="467"/>
      <c r="MSJ55" s="467"/>
      <c r="MSK55" s="467"/>
      <c r="MSL55" s="467"/>
      <c r="MSM55" s="467"/>
      <c r="MSN55" s="467"/>
      <c r="MSO55" s="467"/>
      <c r="MSP55" s="467"/>
      <c r="MSQ55" s="467"/>
      <c r="MSR55" s="467"/>
      <c r="MSS55" s="467"/>
      <c r="MST55" s="467"/>
      <c r="MSU55" s="467"/>
      <c r="MSV55" s="467"/>
      <c r="MSW55" s="467"/>
      <c r="MSX55" s="467"/>
      <c r="MSY55" s="467"/>
      <c r="MSZ55" s="467"/>
      <c r="MTA55" s="467"/>
      <c r="MTB55" s="467"/>
      <c r="MTC55" s="467"/>
      <c r="MTD55" s="467"/>
      <c r="MTE55" s="467"/>
      <c r="MTF55" s="467"/>
      <c r="MTG55" s="467"/>
      <c r="MTH55" s="467"/>
      <c r="MTI55" s="467"/>
      <c r="MTJ55" s="467"/>
      <c r="MTK55" s="467"/>
      <c r="MTL55" s="467"/>
      <c r="MTM55" s="467"/>
      <c r="MTN55" s="467"/>
      <c r="MTO55" s="467"/>
      <c r="MTP55" s="467"/>
      <c r="MTQ55" s="467"/>
      <c r="MTR55" s="467"/>
      <c r="MTS55" s="467"/>
      <c r="MTT55" s="467"/>
      <c r="MTU55" s="467"/>
      <c r="MTV55" s="467"/>
      <c r="MTW55" s="467"/>
      <c r="MTX55" s="467"/>
      <c r="MTY55" s="467"/>
      <c r="MTZ55" s="467"/>
      <c r="MUA55" s="467"/>
      <c r="MUB55" s="467"/>
      <c r="MUC55" s="467"/>
      <c r="MUD55" s="467"/>
      <c r="MUE55" s="467"/>
      <c r="MUF55" s="467"/>
      <c r="MUG55" s="467"/>
      <c r="MUH55" s="467"/>
      <c r="MUI55" s="467"/>
      <c r="MUJ55" s="467"/>
      <c r="MUK55" s="467"/>
      <c r="MUL55" s="467"/>
      <c r="MUM55" s="467"/>
      <c r="MUN55" s="467"/>
      <c r="MUO55" s="467"/>
      <c r="MUP55" s="467"/>
      <c r="MUQ55" s="467"/>
      <c r="MUR55" s="467"/>
      <c r="MUS55" s="467"/>
      <c r="MUT55" s="467"/>
      <c r="MUU55" s="467"/>
      <c r="MUV55" s="467"/>
      <c r="MUW55" s="467"/>
      <c r="MUX55" s="467"/>
      <c r="MUY55" s="467"/>
      <c r="MUZ55" s="467"/>
      <c r="MVA55" s="467"/>
      <c r="MVB55" s="467"/>
      <c r="MVC55" s="467"/>
      <c r="MVD55" s="467"/>
      <c r="MVE55" s="467"/>
      <c r="MVF55" s="467"/>
      <c r="MVG55" s="467"/>
      <c r="MVH55" s="467"/>
      <c r="MVI55" s="467"/>
      <c r="MVJ55" s="467"/>
      <c r="MVK55" s="467"/>
      <c r="MVL55" s="467"/>
      <c r="MVM55" s="467"/>
      <c r="MVN55" s="467"/>
      <c r="MVO55" s="467"/>
      <c r="MVP55" s="467"/>
      <c r="MVQ55" s="467"/>
      <c r="MVR55" s="467"/>
      <c r="MVS55" s="467"/>
      <c r="MVT55" s="467"/>
      <c r="MVU55" s="467"/>
      <c r="MVV55" s="467"/>
      <c r="MVW55" s="467"/>
      <c r="MVX55" s="467"/>
      <c r="MVY55" s="467"/>
      <c r="MVZ55" s="467"/>
      <c r="MWA55" s="467"/>
      <c r="MWB55" s="467"/>
      <c r="MWC55" s="467"/>
      <c r="MWD55" s="467"/>
      <c r="MWE55" s="467"/>
      <c r="MWF55" s="467"/>
      <c r="MWG55" s="467"/>
      <c r="MWH55" s="467"/>
      <c r="MWI55" s="467"/>
      <c r="MWJ55" s="467"/>
      <c r="MWK55" s="467"/>
      <c r="MWL55" s="467"/>
      <c r="MWM55" s="467"/>
      <c r="MWN55" s="467"/>
      <c r="MWO55" s="467"/>
      <c r="MWP55" s="467"/>
      <c r="MWQ55" s="467"/>
      <c r="MWR55" s="467"/>
      <c r="MWS55" s="467"/>
      <c r="MWT55" s="467"/>
      <c r="MWU55" s="467"/>
      <c r="MWV55" s="467"/>
      <c r="MWW55" s="467"/>
      <c r="MWX55" s="467"/>
      <c r="MWY55" s="467"/>
      <c r="MWZ55" s="467"/>
      <c r="MXA55" s="467"/>
      <c r="MXB55" s="467"/>
      <c r="MXC55" s="467"/>
      <c r="MXD55" s="467"/>
      <c r="MXE55" s="467"/>
      <c r="MXF55" s="467"/>
      <c r="MXG55" s="467"/>
      <c r="MXH55" s="467"/>
      <c r="MXI55" s="467"/>
      <c r="MXJ55" s="467"/>
      <c r="MXK55" s="467"/>
      <c r="MXL55" s="467"/>
      <c r="MXM55" s="467"/>
      <c r="MXN55" s="467"/>
      <c r="MXO55" s="467"/>
      <c r="MXP55" s="467"/>
      <c r="MXQ55" s="467"/>
      <c r="MXR55" s="467"/>
      <c r="MXS55" s="467"/>
      <c r="MXT55" s="467"/>
      <c r="MXU55" s="467"/>
      <c r="MXV55" s="467"/>
      <c r="MXW55" s="467"/>
      <c r="MXX55" s="467"/>
      <c r="MXY55" s="467"/>
      <c r="MXZ55" s="467"/>
      <c r="MYA55" s="467"/>
      <c r="MYB55" s="467"/>
      <c r="MYC55" s="467"/>
      <c r="MYD55" s="467"/>
      <c r="MYE55" s="467"/>
      <c r="MYF55" s="467"/>
      <c r="MYG55" s="467"/>
      <c r="MYH55" s="467"/>
      <c r="MYI55" s="467"/>
      <c r="MYJ55" s="467"/>
      <c r="MYK55" s="467"/>
      <c r="MYL55" s="467"/>
      <c r="MYM55" s="467"/>
      <c r="MYN55" s="467"/>
      <c r="MYO55" s="467"/>
      <c r="MYP55" s="467"/>
      <c r="MYQ55" s="467"/>
      <c r="MYR55" s="467"/>
      <c r="MYS55" s="467"/>
      <c r="MYT55" s="467"/>
      <c r="MYU55" s="467"/>
      <c r="MYV55" s="467"/>
      <c r="MYW55" s="467"/>
      <c r="MYX55" s="467"/>
      <c r="MYY55" s="467"/>
      <c r="MYZ55" s="467"/>
      <c r="MZA55" s="467"/>
      <c r="MZB55" s="467"/>
      <c r="MZC55" s="467"/>
      <c r="MZD55" s="467"/>
      <c r="MZE55" s="467"/>
      <c r="MZF55" s="467"/>
      <c r="MZG55" s="467"/>
      <c r="MZH55" s="467"/>
      <c r="MZI55" s="467"/>
      <c r="MZJ55" s="467"/>
      <c r="MZK55" s="467"/>
      <c r="MZL55" s="467"/>
      <c r="MZM55" s="467"/>
      <c r="MZN55" s="467"/>
      <c r="MZO55" s="467"/>
      <c r="MZP55" s="467"/>
      <c r="MZQ55" s="467"/>
      <c r="MZR55" s="467"/>
      <c r="MZS55" s="467"/>
      <c r="MZT55" s="467"/>
      <c r="MZU55" s="467"/>
      <c r="MZV55" s="467"/>
      <c r="MZW55" s="467"/>
      <c r="MZX55" s="467"/>
      <c r="MZY55" s="467"/>
      <c r="MZZ55" s="467"/>
      <c r="NAA55" s="467"/>
      <c r="NAB55" s="467"/>
      <c r="NAC55" s="467"/>
      <c r="NAD55" s="467"/>
      <c r="NAE55" s="467"/>
      <c r="NAF55" s="467"/>
      <c r="NAG55" s="467"/>
      <c r="NAH55" s="467"/>
      <c r="NAI55" s="467"/>
      <c r="NAJ55" s="467"/>
      <c r="NAK55" s="467"/>
      <c r="NAL55" s="467"/>
      <c r="NAM55" s="467"/>
      <c r="NAN55" s="467"/>
      <c r="NAO55" s="467"/>
      <c r="NAP55" s="467"/>
      <c r="NAQ55" s="467"/>
      <c r="NAR55" s="467"/>
      <c r="NAS55" s="467"/>
      <c r="NAT55" s="467"/>
      <c r="NAU55" s="467"/>
      <c r="NAV55" s="467"/>
      <c r="NAW55" s="467"/>
      <c r="NAX55" s="467"/>
      <c r="NAY55" s="467"/>
      <c r="NAZ55" s="467"/>
      <c r="NBA55" s="467"/>
      <c r="NBB55" s="467"/>
      <c r="NBC55" s="467"/>
      <c r="NBD55" s="467"/>
      <c r="NBE55" s="467"/>
      <c r="NBF55" s="467"/>
      <c r="NBG55" s="467"/>
      <c r="NBH55" s="467"/>
      <c r="NBI55" s="467"/>
      <c r="NBJ55" s="467"/>
      <c r="NBK55" s="467"/>
      <c r="NBL55" s="467"/>
      <c r="NBM55" s="467"/>
      <c r="NBN55" s="467"/>
      <c r="NBO55" s="467"/>
      <c r="NBP55" s="467"/>
      <c r="NBQ55" s="467"/>
      <c r="NBR55" s="467"/>
      <c r="NBS55" s="467"/>
      <c r="NBT55" s="467"/>
      <c r="NBU55" s="467"/>
      <c r="NBV55" s="467"/>
      <c r="NBW55" s="467"/>
      <c r="NBX55" s="467"/>
      <c r="NBY55" s="467"/>
      <c r="NBZ55" s="467"/>
      <c r="NCA55" s="467"/>
      <c r="NCB55" s="467"/>
      <c r="NCC55" s="467"/>
      <c r="NCD55" s="467"/>
      <c r="NCE55" s="467"/>
      <c r="NCF55" s="467"/>
      <c r="NCG55" s="467"/>
      <c r="NCH55" s="467"/>
      <c r="NCI55" s="467"/>
      <c r="NCJ55" s="467"/>
      <c r="NCK55" s="467"/>
      <c r="NCL55" s="467"/>
      <c r="NCM55" s="467"/>
      <c r="NCN55" s="467"/>
      <c r="NCO55" s="467"/>
      <c r="NCP55" s="467"/>
      <c r="NCQ55" s="467"/>
      <c r="NCR55" s="467"/>
      <c r="NCS55" s="467"/>
      <c r="NCT55" s="467"/>
      <c r="NCU55" s="467"/>
      <c r="NCV55" s="467"/>
      <c r="NCW55" s="467"/>
      <c r="NCX55" s="467"/>
      <c r="NCY55" s="467"/>
      <c r="NCZ55" s="467"/>
      <c r="NDA55" s="467"/>
      <c r="NDB55" s="467"/>
      <c r="NDC55" s="467"/>
      <c r="NDD55" s="467"/>
      <c r="NDE55" s="467"/>
      <c r="NDF55" s="467"/>
      <c r="NDG55" s="467"/>
      <c r="NDH55" s="467"/>
      <c r="NDI55" s="467"/>
      <c r="NDJ55" s="467"/>
      <c r="NDK55" s="467"/>
      <c r="NDL55" s="467"/>
      <c r="NDM55" s="467"/>
      <c r="NDN55" s="467"/>
      <c r="NDO55" s="467"/>
      <c r="NDP55" s="467"/>
      <c r="NDQ55" s="467"/>
      <c r="NDR55" s="467"/>
      <c r="NDS55" s="467"/>
      <c r="NDT55" s="467"/>
      <c r="NDU55" s="467"/>
      <c r="NDV55" s="467"/>
      <c r="NDW55" s="467"/>
      <c r="NDX55" s="467"/>
      <c r="NDY55" s="467"/>
      <c r="NDZ55" s="467"/>
      <c r="NEA55" s="467"/>
      <c r="NEB55" s="467"/>
      <c r="NEC55" s="467"/>
      <c r="NED55" s="467"/>
      <c r="NEE55" s="467"/>
      <c r="NEF55" s="467"/>
      <c r="NEG55" s="467"/>
      <c r="NEH55" s="467"/>
      <c r="NEI55" s="467"/>
      <c r="NEJ55" s="467"/>
      <c r="NEK55" s="467"/>
      <c r="NEL55" s="467"/>
      <c r="NEM55" s="467"/>
      <c r="NEN55" s="467"/>
      <c r="NEO55" s="467"/>
      <c r="NEP55" s="467"/>
      <c r="NEQ55" s="467"/>
      <c r="NER55" s="467"/>
      <c r="NES55" s="467"/>
      <c r="NET55" s="467"/>
      <c r="NEU55" s="467"/>
      <c r="NEV55" s="467"/>
      <c r="NEW55" s="467"/>
      <c r="NEX55" s="467"/>
      <c r="NEY55" s="467"/>
      <c r="NEZ55" s="467"/>
      <c r="NFA55" s="467"/>
      <c r="NFB55" s="467"/>
      <c r="NFC55" s="467"/>
      <c r="NFD55" s="467"/>
      <c r="NFE55" s="467"/>
      <c r="NFF55" s="467"/>
      <c r="NFG55" s="467"/>
      <c r="NFH55" s="467"/>
      <c r="NFI55" s="467"/>
      <c r="NFJ55" s="467"/>
      <c r="NFK55" s="467"/>
      <c r="NFL55" s="467"/>
      <c r="NFM55" s="467"/>
      <c r="NFN55" s="467"/>
      <c r="NFO55" s="467"/>
      <c r="NFP55" s="467"/>
      <c r="NFQ55" s="467"/>
      <c r="NFR55" s="467"/>
      <c r="NFS55" s="467"/>
      <c r="NFT55" s="467"/>
      <c r="NFU55" s="467"/>
      <c r="NFV55" s="467"/>
      <c r="NFW55" s="467"/>
      <c r="NFX55" s="467"/>
      <c r="NFY55" s="467"/>
      <c r="NFZ55" s="467"/>
      <c r="NGA55" s="467"/>
      <c r="NGB55" s="467"/>
      <c r="NGC55" s="467"/>
      <c r="NGD55" s="467"/>
      <c r="NGE55" s="467"/>
      <c r="NGF55" s="467"/>
      <c r="NGG55" s="467"/>
      <c r="NGH55" s="467"/>
      <c r="NGI55" s="467"/>
      <c r="NGJ55" s="467"/>
      <c r="NGK55" s="467"/>
      <c r="NGL55" s="467"/>
      <c r="NGM55" s="467"/>
      <c r="NGN55" s="467"/>
      <c r="NGO55" s="467"/>
      <c r="NGP55" s="467"/>
      <c r="NGQ55" s="467"/>
      <c r="NGR55" s="467"/>
      <c r="NGS55" s="467"/>
      <c r="NGT55" s="467"/>
      <c r="NGU55" s="467"/>
      <c r="NGV55" s="467"/>
      <c r="NGW55" s="467"/>
      <c r="NGX55" s="467"/>
      <c r="NGY55" s="467"/>
      <c r="NGZ55" s="467"/>
      <c r="NHA55" s="467"/>
      <c r="NHB55" s="467"/>
      <c r="NHC55" s="467"/>
      <c r="NHD55" s="467"/>
      <c r="NHE55" s="467"/>
      <c r="NHF55" s="467"/>
      <c r="NHG55" s="467"/>
      <c r="NHH55" s="467"/>
      <c r="NHI55" s="467"/>
      <c r="NHJ55" s="467"/>
      <c r="NHK55" s="467"/>
      <c r="NHL55" s="467"/>
      <c r="NHM55" s="467"/>
      <c r="NHN55" s="467"/>
      <c r="NHO55" s="467"/>
      <c r="NHP55" s="467"/>
      <c r="NHQ55" s="467"/>
      <c r="NHR55" s="467"/>
      <c r="NHS55" s="467"/>
      <c r="NHT55" s="467"/>
      <c r="NHU55" s="467"/>
      <c r="NHV55" s="467"/>
      <c r="NHW55" s="467"/>
      <c r="NHX55" s="467"/>
      <c r="NHY55" s="467"/>
      <c r="NHZ55" s="467"/>
      <c r="NIA55" s="467"/>
      <c r="NIB55" s="467"/>
      <c r="NIC55" s="467"/>
      <c r="NID55" s="467"/>
      <c r="NIE55" s="467"/>
      <c r="NIF55" s="467"/>
      <c r="NIG55" s="467"/>
      <c r="NIH55" s="467"/>
      <c r="NII55" s="467"/>
      <c r="NIJ55" s="467"/>
      <c r="NIK55" s="467"/>
      <c r="NIL55" s="467"/>
      <c r="NIM55" s="467"/>
      <c r="NIN55" s="467"/>
      <c r="NIO55" s="467"/>
      <c r="NIP55" s="467"/>
      <c r="NIQ55" s="467"/>
      <c r="NIR55" s="467"/>
      <c r="NIS55" s="467"/>
      <c r="NIT55" s="467"/>
      <c r="NIU55" s="467"/>
      <c r="NIV55" s="467"/>
      <c r="NIW55" s="467"/>
      <c r="NIX55" s="467"/>
      <c r="NIY55" s="467"/>
      <c r="NIZ55" s="467"/>
      <c r="NJA55" s="467"/>
      <c r="NJB55" s="467"/>
      <c r="NJC55" s="467"/>
      <c r="NJD55" s="467"/>
      <c r="NJE55" s="467"/>
      <c r="NJF55" s="467"/>
      <c r="NJG55" s="467"/>
      <c r="NJH55" s="467"/>
      <c r="NJI55" s="467"/>
      <c r="NJJ55" s="467"/>
      <c r="NJK55" s="467"/>
      <c r="NJL55" s="467"/>
      <c r="NJM55" s="467"/>
      <c r="NJN55" s="467"/>
      <c r="NJO55" s="467"/>
      <c r="NJP55" s="467"/>
      <c r="NJQ55" s="467"/>
      <c r="NJR55" s="467"/>
      <c r="NJS55" s="467"/>
      <c r="NJT55" s="467"/>
      <c r="NJU55" s="467"/>
      <c r="NJV55" s="467"/>
      <c r="NJW55" s="467"/>
      <c r="NJX55" s="467"/>
      <c r="NJY55" s="467"/>
      <c r="NJZ55" s="467"/>
      <c r="NKA55" s="467"/>
      <c r="NKB55" s="467"/>
      <c r="NKC55" s="467"/>
      <c r="NKD55" s="467"/>
      <c r="NKE55" s="467"/>
      <c r="NKF55" s="467"/>
      <c r="NKG55" s="467"/>
      <c r="NKH55" s="467"/>
      <c r="NKI55" s="467"/>
      <c r="NKJ55" s="467"/>
      <c r="NKK55" s="467"/>
      <c r="NKL55" s="467"/>
      <c r="NKM55" s="467"/>
      <c r="NKN55" s="467"/>
      <c r="NKO55" s="467"/>
      <c r="NKP55" s="467"/>
      <c r="NKQ55" s="467"/>
      <c r="NKR55" s="467"/>
      <c r="NKS55" s="467"/>
      <c r="NKT55" s="467"/>
      <c r="NKU55" s="467"/>
      <c r="NKV55" s="467"/>
      <c r="NKW55" s="467"/>
      <c r="NKX55" s="467"/>
      <c r="NKY55" s="467"/>
      <c r="NKZ55" s="467"/>
      <c r="NLA55" s="467"/>
      <c r="NLB55" s="467"/>
      <c r="NLC55" s="467"/>
      <c r="NLD55" s="467"/>
      <c r="NLE55" s="467"/>
      <c r="NLF55" s="467"/>
      <c r="NLG55" s="467"/>
      <c r="NLH55" s="467"/>
      <c r="NLI55" s="467"/>
      <c r="NLJ55" s="467"/>
      <c r="NLK55" s="467"/>
      <c r="NLL55" s="467"/>
      <c r="NLM55" s="467"/>
      <c r="NLN55" s="467"/>
      <c r="NLO55" s="467"/>
      <c r="NLP55" s="467"/>
      <c r="NLQ55" s="467"/>
      <c r="NLR55" s="467"/>
      <c r="NLS55" s="467"/>
      <c r="NLT55" s="467"/>
      <c r="NLU55" s="467"/>
      <c r="NLV55" s="467"/>
      <c r="NLW55" s="467"/>
      <c r="NLX55" s="467"/>
      <c r="NLY55" s="467"/>
      <c r="NLZ55" s="467"/>
      <c r="NMA55" s="467"/>
      <c r="NMB55" s="467"/>
      <c r="NMC55" s="467"/>
      <c r="NMD55" s="467"/>
      <c r="NME55" s="467"/>
      <c r="NMF55" s="467"/>
      <c r="NMG55" s="467"/>
      <c r="NMH55" s="467"/>
      <c r="NMI55" s="467"/>
      <c r="NMJ55" s="467"/>
      <c r="NMK55" s="467"/>
      <c r="NML55" s="467"/>
      <c r="NMM55" s="467"/>
      <c r="NMN55" s="467"/>
      <c r="NMO55" s="467"/>
      <c r="NMP55" s="467"/>
      <c r="NMQ55" s="467"/>
      <c r="NMR55" s="467"/>
      <c r="NMS55" s="467"/>
      <c r="NMT55" s="467"/>
      <c r="NMU55" s="467"/>
      <c r="NMV55" s="467"/>
      <c r="NMW55" s="467"/>
      <c r="NMX55" s="467"/>
      <c r="NMY55" s="467"/>
      <c r="NMZ55" s="467"/>
      <c r="NNA55" s="467"/>
      <c r="NNB55" s="467"/>
      <c r="NNC55" s="467"/>
      <c r="NND55" s="467"/>
      <c r="NNE55" s="467"/>
      <c r="NNF55" s="467"/>
      <c r="NNG55" s="467"/>
      <c r="NNH55" s="467"/>
      <c r="NNI55" s="467"/>
      <c r="NNJ55" s="467"/>
      <c r="NNK55" s="467"/>
      <c r="NNL55" s="467"/>
      <c r="NNM55" s="467"/>
      <c r="NNN55" s="467"/>
      <c r="NNO55" s="467"/>
      <c r="NNP55" s="467"/>
      <c r="NNQ55" s="467"/>
      <c r="NNR55" s="467"/>
      <c r="NNS55" s="467"/>
      <c r="NNT55" s="467"/>
      <c r="NNU55" s="467"/>
      <c r="NNV55" s="467"/>
      <c r="NNW55" s="467"/>
      <c r="NNX55" s="467"/>
      <c r="NNY55" s="467"/>
      <c r="NNZ55" s="467"/>
      <c r="NOA55" s="467"/>
      <c r="NOB55" s="467"/>
      <c r="NOC55" s="467"/>
      <c r="NOD55" s="467"/>
      <c r="NOE55" s="467"/>
      <c r="NOF55" s="467"/>
      <c r="NOG55" s="467"/>
      <c r="NOH55" s="467"/>
      <c r="NOI55" s="467"/>
      <c r="NOJ55" s="467"/>
      <c r="NOK55" s="467"/>
      <c r="NOL55" s="467"/>
      <c r="NOM55" s="467"/>
      <c r="NON55" s="467"/>
      <c r="NOO55" s="467"/>
      <c r="NOP55" s="467"/>
      <c r="NOQ55" s="467"/>
      <c r="NOR55" s="467"/>
      <c r="NOS55" s="467"/>
      <c r="NOT55" s="467"/>
      <c r="NOU55" s="467"/>
      <c r="NOV55" s="467"/>
      <c r="NOW55" s="467"/>
      <c r="NOX55" s="467"/>
      <c r="NOY55" s="467"/>
      <c r="NOZ55" s="467"/>
      <c r="NPA55" s="467"/>
      <c r="NPB55" s="467"/>
      <c r="NPC55" s="467"/>
      <c r="NPD55" s="467"/>
      <c r="NPE55" s="467"/>
      <c r="NPF55" s="467"/>
      <c r="NPG55" s="467"/>
      <c r="NPH55" s="467"/>
      <c r="NPI55" s="467"/>
      <c r="NPJ55" s="467"/>
      <c r="NPK55" s="467"/>
      <c r="NPL55" s="467"/>
      <c r="NPM55" s="467"/>
      <c r="NPN55" s="467"/>
      <c r="NPO55" s="467"/>
      <c r="NPP55" s="467"/>
      <c r="NPQ55" s="467"/>
      <c r="NPR55" s="467"/>
      <c r="NPS55" s="467"/>
      <c r="NPT55" s="467"/>
      <c r="NPU55" s="467"/>
      <c r="NPV55" s="467"/>
      <c r="NPW55" s="467"/>
      <c r="NPX55" s="467"/>
      <c r="NPY55" s="467"/>
      <c r="NPZ55" s="467"/>
      <c r="NQA55" s="467"/>
      <c r="NQB55" s="467"/>
      <c r="NQC55" s="467"/>
      <c r="NQD55" s="467"/>
      <c r="NQE55" s="467"/>
      <c r="NQF55" s="467"/>
      <c r="NQG55" s="467"/>
      <c r="NQH55" s="467"/>
      <c r="NQI55" s="467"/>
      <c r="NQJ55" s="467"/>
      <c r="NQK55" s="467"/>
      <c r="NQL55" s="467"/>
      <c r="NQM55" s="467"/>
      <c r="NQN55" s="467"/>
      <c r="NQO55" s="467"/>
      <c r="NQP55" s="467"/>
      <c r="NQQ55" s="467"/>
      <c r="NQR55" s="467"/>
      <c r="NQS55" s="467"/>
      <c r="NQT55" s="467"/>
      <c r="NQU55" s="467"/>
      <c r="NQV55" s="467"/>
      <c r="NQW55" s="467"/>
      <c r="NQX55" s="467"/>
      <c r="NQY55" s="467"/>
      <c r="NQZ55" s="467"/>
      <c r="NRA55" s="467"/>
      <c r="NRB55" s="467"/>
      <c r="NRC55" s="467"/>
      <c r="NRD55" s="467"/>
      <c r="NRE55" s="467"/>
      <c r="NRF55" s="467"/>
      <c r="NRG55" s="467"/>
      <c r="NRH55" s="467"/>
      <c r="NRI55" s="467"/>
      <c r="NRJ55" s="467"/>
      <c r="NRK55" s="467"/>
      <c r="NRL55" s="467"/>
      <c r="NRM55" s="467"/>
      <c r="NRN55" s="467"/>
      <c r="NRO55" s="467"/>
      <c r="NRP55" s="467"/>
      <c r="NRQ55" s="467"/>
      <c r="NRR55" s="467"/>
      <c r="NRS55" s="467"/>
      <c r="NRT55" s="467"/>
      <c r="NRU55" s="467"/>
      <c r="NRV55" s="467"/>
      <c r="NRW55" s="467"/>
      <c r="NRX55" s="467"/>
      <c r="NRY55" s="467"/>
      <c r="NRZ55" s="467"/>
      <c r="NSA55" s="467"/>
      <c r="NSB55" s="467"/>
      <c r="NSC55" s="467"/>
      <c r="NSD55" s="467"/>
      <c r="NSE55" s="467"/>
      <c r="NSF55" s="467"/>
      <c r="NSG55" s="467"/>
      <c r="NSH55" s="467"/>
      <c r="NSI55" s="467"/>
      <c r="NSJ55" s="467"/>
      <c r="NSK55" s="467"/>
      <c r="NSL55" s="467"/>
      <c r="NSM55" s="467"/>
      <c r="NSN55" s="467"/>
      <c r="NSO55" s="467"/>
      <c r="NSP55" s="467"/>
      <c r="NSQ55" s="467"/>
      <c r="NSR55" s="467"/>
      <c r="NSS55" s="467"/>
      <c r="NST55" s="467"/>
      <c r="NSU55" s="467"/>
      <c r="NSV55" s="467"/>
      <c r="NSW55" s="467"/>
      <c r="NSX55" s="467"/>
      <c r="NSY55" s="467"/>
      <c r="NSZ55" s="467"/>
      <c r="NTA55" s="467"/>
      <c r="NTB55" s="467"/>
      <c r="NTC55" s="467"/>
      <c r="NTD55" s="467"/>
      <c r="NTE55" s="467"/>
      <c r="NTF55" s="467"/>
      <c r="NTG55" s="467"/>
      <c r="NTH55" s="467"/>
      <c r="NTI55" s="467"/>
      <c r="NTJ55" s="467"/>
      <c r="NTK55" s="467"/>
      <c r="NTL55" s="467"/>
      <c r="NTM55" s="467"/>
      <c r="NTN55" s="467"/>
      <c r="NTO55" s="467"/>
      <c r="NTP55" s="467"/>
      <c r="NTQ55" s="467"/>
      <c r="NTR55" s="467"/>
      <c r="NTS55" s="467"/>
      <c r="NTT55" s="467"/>
      <c r="NTU55" s="467"/>
      <c r="NTV55" s="467"/>
      <c r="NTW55" s="467"/>
      <c r="NTX55" s="467"/>
      <c r="NTY55" s="467"/>
      <c r="NTZ55" s="467"/>
      <c r="NUA55" s="467"/>
      <c r="NUB55" s="467"/>
      <c r="NUC55" s="467"/>
      <c r="NUD55" s="467"/>
      <c r="NUE55" s="467"/>
      <c r="NUF55" s="467"/>
      <c r="NUG55" s="467"/>
      <c r="NUH55" s="467"/>
      <c r="NUI55" s="467"/>
      <c r="NUJ55" s="467"/>
      <c r="NUK55" s="467"/>
      <c r="NUL55" s="467"/>
      <c r="NUM55" s="467"/>
      <c r="NUN55" s="467"/>
      <c r="NUO55" s="467"/>
      <c r="NUP55" s="467"/>
      <c r="NUQ55" s="467"/>
      <c r="NUR55" s="467"/>
      <c r="NUS55" s="467"/>
      <c r="NUT55" s="467"/>
      <c r="NUU55" s="467"/>
      <c r="NUV55" s="467"/>
      <c r="NUW55" s="467"/>
      <c r="NUX55" s="467"/>
      <c r="NUY55" s="467"/>
      <c r="NUZ55" s="467"/>
      <c r="NVA55" s="467"/>
      <c r="NVB55" s="467"/>
      <c r="NVC55" s="467"/>
      <c r="NVD55" s="467"/>
      <c r="NVE55" s="467"/>
      <c r="NVF55" s="467"/>
      <c r="NVG55" s="467"/>
      <c r="NVH55" s="467"/>
      <c r="NVI55" s="467"/>
      <c r="NVJ55" s="467"/>
      <c r="NVK55" s="467"/>
      <c r="NVL55" s="467"/>
      <c r="NVM55" s="467"/>
      <c r="NVN55" s="467"/>
      <c r="NVO55" s="467"/>
      <c r="NVP55" s="467"/>
      <c r="NVQ55" s="467"/>
      <c r="NVR55" s="467"/>
      <c r="NVS55" s="467"/>
      <c r="NVT55" s="467"/>
      <c r="NVU55" s="467"/>
      <c r="NVV55" s="467"/>
      <c r="NVW55" s="467"/>
      <c r="NVX55" s="467"/>
      <c r="NVY55" s="467"/>
      <c r="NVZ55" s="467"/>
      <c r="NWA55" s="467"/>
      <c r="NWB55" s="467"/>
      <c r="NWC55" s="467"/>
      <c r="NWD55" s="467"/>
      <c r="NWE55" s="467"/>
      <c r="NWF55" s="467"/>
      <c r="NWG55" s="467"/>
      <c r="NWH55" s="467"/>
      <c r="NWI55" s="467"/>
      <c r="NWJ55" s="467"/>
      <c r="NWK55" s="467"/>
      <c r="NWL55" s="467"/>
      <c r="NWM55" s="467"/>
      <c r="NWN55" s="467"/>
      <c r="NWO55" s="467"/>
      <c r="NWP55" s="467"/>
      <c r="NWQ55" s="467"/>
      <c r="NWR55" s="467"/>
      <c r="NWS55" s="467"/>
      <c r="NWT55" s="467"/>
      <c r="NWU55" s="467"/>
      <c r="NWV55" s="467"/>
      <c r="NWW55" s="467"/>
      <c r="NWX55" s="467"/>
      <c r="NWY55" s="467"/>
      <c r="NWZ55" s="467"/>
      <c r="NXA55" s="467"/>
      <c r="NXB55" s="467"/>
      <c r="NXC55" s="467"/>
      <c r="NXD55" s="467"/>
      <c r="NXE55" s="467"/>
      <c r="NXF55" s="467"/>
      <c r="NXG55" s="467"/>
      <c r="NXH55" s="467"/>
      <c r="NXI55" s="467"/>
      <c r="NXJ55" s="467"/>
      <c r="NXK55" s="467"/>
      <c r="NXL55" s="467"/>
      <c r="NXM55" s="467"/>
      <c r="NXN55" s="467"/>
      <c r="NXO55" s="467"/>
      <c r="NXP55" s="467"/>
      <c r="NXQ55" s="467"/>
      <c r="NXR55" s="467"/>
      <c r="NXS55" s="467"/>
      <c r="NXT55" s="467"/>
      <c r="NXU55" s="467"/>
      <c r="NXV55" s="467"/>
      <c r="NXW55" s="467"/>
      <c r="NXX55" s="467"/>
      <c r="NXY55" s="467"/>
      <c r="NXZ55" s="467"/>
      <c r="NYA55" s="467"/>
      <c r="NYB55" s="467"/>
      <c r="NYC55" s="467"/>
      <c r="NYD55" s="467"/>
      <c r="NYE55" s="467"/>
      <c r="NYF55" s="467"/>
      <c r="NYG55" s="467"/>
      <c r="NYH55" s="467"/>
      <c r="NYI55" s="467"/>
      <c r="NYJ55" s="467"/>
      <c r="NYK55" s="467"/>
      <c r="NYL55" s="467"/>
      <c r="NYM55" s="467"/>
      <c r="NYN55" s="467"/>
      <c r="NYO55" s="467"/>
      <c r="NYP55" s="467"/>
      <c r="NYQ55" s="467"/>
      <c r="NYR55" s="467"/>
      <c r="NYS55" s="467"/>
      <c r="NYT55" s="467"/>
      <c r="NYU55" s="467"/>
      <c r="NYV55" s="467"/>
      <c r="NYW55" s="467"/>
      <c r="NYX55" s="467"/>
      <c r="NYY55" s="467"/>
      <c r="NYZ55" s="467"/>
      <c r="NZA55" s="467"/>
      <c r="NZB55" s="467"/>
      <c r="NZC55" s="467"/>
      <c r="NZD55" s="467"/>
      <c r="NZE55" s="467"/>
      <c r="NZF55" s="467"/>
      <c r="NZG55" s="467"/>
      <c r="NZH55" s="467"/>
      <c r="NZI55" s="467"/>
      <c r="NZJ55" s="467"/>
      <c r="NZK55" s="467"/>
      <c r="NZL55" s="467"/>
      <c r="NZM55" s="467"/>
      <c r="NZN55" s="467"/>
      <c r="NZO55" s="467"/>
      <c r="NZP55" s="467"/>
      <c r="NZQ55" s="467"/>
      <c r="NZR55" s="467"/>
      <c r="NZS55" s="467"/>
      <c r="NZT55" s="467"/>
      <c r="NZU55" s="467"/>
      <c r="NZV55" s="467"/>
      <c r="NZW55" s="467"/>
      <c r="NZX55" s="467"/>
      <c r="NZY55" s="467"/>
      <c r="NZZ55" s="467"/>
      <c r="OAA55" s="467"/>
      <c r="OAB55" s="467"/>
      <c r="OAC55" s="467"/>
      <c r="OAD55" s="467"/>
      <c r="OAE55" s="467"/>
      <c r="OAF55" s="467"/>
      <c r="OAG55" s="467"/>
      <c r="OAH55" s="467"/>
      <c r="OAI55" s="467"/>
      <c r="OAJ55" s="467"/>
      <c r="OAK55" s="467"/>
      <c r="OAL55" s="467"/>
      <c r="OAM55" s="467"/>
      <c r="OAN55" s="467"/>
      <c r="OAO55" s="467"/>
      <c r="OAP55" s="467"/>
      <c r="OAQ55" s="467"/>
      <c r="OAR55" s="467"/>
      <c r="OAS55" s="467"/>
      <c r="OAT55" s="467"/>
      <c r="OAU55" s="467"/>
      <c r="OAV55" s="467"/>
      <c r="OAW55" s="467"/>
      <c r="OAX55" s="467"/>
      <c r="OAY55" s="467"/>
      <c r="OAZ55" s="467"/>
      <c r="OBA55" s="467"/>
      <c r="OBB55" s="467"/>
      <c r="OBC55" s="467"/>
      <c r="OBD55" s="467"/>
      <c r="OBE55" s="467"/>
      <c r="OBF55" s="467"/>
      <c r="OBG55" s="467"/>
      <c r="OBH55" s="467"/>
      <c r="OBI55" s="467"/>
      <c r="OBJ55" s="467"/>
      <c r="OBK55" s="467"/>
      <c r="OBL55" s="467"/>
      <c r="OBM55" s="467"/>
      <c r="OBN55" s="467"/>
      <c r="OBO55" s="467"/>
      <c r="OBP55" s="467"/>
      <c r="OBQ55" s="467"/>
      <c r="OBR55" s="467"/>
      <c r="OBS55" s="467"/>
      <c r="OBT55" s="467"/>
      <c r="OBU55" s="467"/>
      <c r="OBV55" s="467"/>
      <c r="OBW55" s="467"/>
      <c r="OBX55" s="467"/>
      <c r="OBY55" s="467"/>
      <c r="OBZ55" s="467"/>
      <c r="OCA55" s="467"/>
      <c r="OCB55" s="467"/>
      <c r="OCC55" s="467"/>
      <c r="OCD55" s="467"/>
      <c r="OCE55" s="467"/>
      <c r="OCF55" s="467"/>
      <c r="OCG55" s="467"/>
      <c r="OCH55" s="467"/>
      <c r="OCI55" s="467"/>
      <c r="OCJ55" s="467"/>
      <c r="OCK55" s="467"/>
      <c r="OCL55" s="467"/>
      <c r="OCM55" s="467"/>
      <c r="OCN55" s="467"/>
      <c r="OCO55" s="467"/>
      <c r="OCP55" s="467"/>
      <c r="OCQ55" s="467"/>
      <c r="OCR55" s="467"/>
      <c r="OCS55" s="467"/>
      <c r="OCT55" s="467"/>
      <c r="OCU55" s="467"/>
      <c r="OCV55" s="467"/>
      <c r="OCW55" s="467"/>
      <c r="OCX55" s="467"/>
      <c r="OCY55" s="467"/>
      <c r="OCZ55" s="467"/>
      <c r="ODA55" s="467"/>
      <c r="ODB55" s="467"/>
      <c r="ODC55" s="467"/>
      <c r="ODD55" s="467"/>
      <c r="ODE55" s="467"/>
      <c r="ODF55" s="467"/>
      <c r="ODG55" s="467"/>
      <c r="ODH55" s="467"/>
      <c r="ODI55" s="467"/>
      <c r="ODJ55" s="467"/>
      <c r="ODK55" s="467"/>
      <c r="ODL55" s="467"/>
      <c r="ODM55" s="467"/>
      <c r="ODN55" s="467"/>
      <c r="ODO55" s="467"/>
      <c r="ODP55" s="467"/>
      <c r="ODQ55" s="467"/>
      <c r="ODR55" s="467"/>
      <c r="ODS55" s="467"/>
      <c r="ODT55" s="467"/>
      <c r="ODU55" s="467"/>
      <c r="ODV55" s="467"/>
      <c r="ODW55" s="467"/>
      <c r="ODX55" s="467"/>
      <c r="ODY55" s="467"/>
      <c r="ODZ55" s="467"/>
      <c r="OEA55" s="467"/>
      <c r="OEB55" s="467"/>
      <c r="OEC55" s="467"/>
      <c r="OED55" s="467"/>
      <c r="OEE55" s="467"/>
      <c r="OEF55" s="467"/>
      <c r="OEG55" s="467"/>
      <c r="OEH55" s="467"/>
      <c r="OEI55" s="467"/>
      <c r="OEJ55" s="467"/>
      <c r="OEK55" s="467"/>
      <c r="OEL55" s="467"/>
      <c r="OEM55" s="467"/>
      <c r="OEN55" s="467"/>
      <c r="OEO55" s="467"/>
      <c r="OEP55" s="467"/>
      <c r="OEQ55" s="467"/>
      <c r="OER55" s="467"/>
      <c r="OES55" s="467"/>
      <c r="OET55" s="467"/>
      <c r="OEU55" s="467"/>
      <c r="OEV55" s="467"/>
      <c r="OEW55" s="467"/>
      <c r="OEX55" s="467"/>
      <c r="OEY55" s="467"/>
      <c r="OEZ55" s="467"/>
      <c r="OFA55" s="467"/>
      <c r="OFB55" s="467"/>
      <c r="OFC55" s="467"/>
      <c r="OFD55" s="467"/>
      <c r="OFE55" s="467"/>
      <c r="OFF55" s="467"/>
      <c r="OFG55" s="467"/>
      <c r="OFH55" s="467"/>
      <c r="OFI55" s="467"/>
      <c r="OFJ55" s="467"/>
      <c r="OFK55" s="467"/>
      <c r="OFL55" s="467"/>
      <c r="OFM55" s="467"/>
      <c r="OFN55" s="467"/>
      <c r="OFO55" s="467"/>
      <c r="OFP55" s="467"/>
      <c r="OFQ55" s="467"/>
      <c r="OFR55" s="467"/>
      <c r="OFS55" s="467"/>
      <c r="OFT55" s="467"/>
      <c r="OFU55" s="467"/>
      <c r="OFV55" s="467"/>
      <c r="OFW55" s="467"/>
      <c r="OFX55" s="467"/>
      <c r="OFY55" s="467"/>
      <c r="OFZ55" s="467"/>
      <c r="OGA55" s="467"/>
      <c r="OGB55" s="467"/>
      <c r="OGC55" s="467"/>
      <c r="OGD55" s="467"/>
      <c r="OGE55" s="467"/>
      <c r="OGF55" s="467"/>
      <c r="OGG55" s="467"/>
      <c r="OGH55" s="467"/>
      <c r="OGI55" s="467"/>
      <c r="OGJ55" s="467"/>
      <c r="OGK55" s="467"/>
      <c r="OGL55" s="467"/>
      <c r="OGM55" s="467"/>
      <c r="OGN55" s="467"/>
      <c r="OGO55" s="467"/>
      <c r="OGP55" s="467"/>
      <c r="OGQ55" s="467"/>
      <c r="OGR55" s="467"/>
      <c r="OGS55" s="467"/>
      <c r="OGT55" s="467"/>
      <c r="OGU55" s="467"/>
      <c r="OGV55" s="467"/>
      <c r="OGW55" s="467"/>
      <c r="OGX55" s="467"/>
      <c r="OGY55" s="467"/>
      <c r="OGZ55" s="467"/>
      <c r="OHA55" s="467"/>
      <c r="OHB55" s="467"/>
      <c r="OHC55" s="467"/>
      <c r="OHD55" s="467"/>
      <c r="OHE55" s="467"/>
      <c r="OHF55" s="467"/>
      <c r="OHG55" s="467"/>
      <c r="OHH55" s="467"/>
      <c r="OHI55" s="467"/>
      <c r="OHJ55" s="467"/>
      <c r="OHK55" s="467"/>
      <c r="OHL55" s="467"/>
      <c r="OHM55" s="467"/>
      <c r="OHN55" s="467"/>
      <c r="OHO55" s="467"/>
      <c r="OHP55" s="467"/>
      <c r="OHQ55" s="467"/>
      <c r="OHR55" s="467"/>
      <c r="OHS55" s="467"/>
      <c r="OHT55" s="467"/>
      <c r="OHU55" s="467"/>
      <c r="OHV55" s="467"/>
      <c r="OHW55" s="467"/>
      <c r="OHX55" s="467"/>
      <c r="OHY55" s="467"/>
      <c r="OHZ55" s="467"/>
      <c r="OIA55" s="467"/>
      <c r="OIB55" s="467"/>
      <c r="OIC55" s="467"/>
      <c r="OID55" s="467"/>
      <c r="OIE55" s="467"/>
      <c r="OIF55" s="467"/>
      <c r="OIG55" s="467"/>
      <c r="OIH55" s="467"/>
      <c r="OII55" s="467"/>
      <c r="OIJ55" s="467"/>
      <c r="OIK55" s="467"/>
      <c r="OIL55" s="467"/>
      <c r="OIM55" s="467"/>
      <c r="OIN55" s="467"/>
      <c r="OIO55" s="467"/>
      <c r="OIP55" s="467"/>
      <c r="OIQ55" s="467"/>
      <c r="OIR55" s="467"/>
      <c r="OIS55" s="467"/>
      <c r="OIT55" s="467"/>
      <c r="OIU55" s="467"/>
      <c r="OIV55" s="467"/>
      <c r="OIW55" s="467"/>
      <c r="OIX55" s="467"/>
      <c r="OIY55" s="467"/>
      <c r="OIZ55" s="467"/>
      <c r="OJA55" s="467"/>
      <c r="OJB55" s="467"/>
      <c r="OJC55" s="467"/>
      <c r="OJD55" s="467"/>
      <c r="OJE55" s="467"/>
      <c r="OJF55" s="467"/>
      <c r="OJG55" s="467"/>
      <c r="OJH55" s="467"/>
      <c r="OJI55" s="467"/>
      <c r="OJJ55" s="467"/>
      <c r="OJK55" s="467"/>
      <c r="OJL55" s="467"/>
      <c r="OJM55" s="467"/>
      <c r="OJN55" s="467"/>
      <c r="OJO55" s="467"/>
      <c r="OJP55" s="467"/>
      <c r="OJQ55" s="467"/>
      <c r="OJR55" s="467"/>
      <c r="OJS55" s="467"/>
      <c r="OJT55" s="467"/>
      <c r="OJU55" s="467"/>
      <c r="OJV55" s="467"/>
      <c r="OJW55" s="467"/>
      <c r="OJX55" s="467"/>
      <c r="OJY55" s="467"/>
      <c r="OJZ55" s="467"/>
      <c r="OKA55" s="467"/>
      <c r="OKB55" s="467"/>
      <c r="OKC55" s="467"/>
      <c r="OKD55" s="467"/>
      <c r="OKE55" s="467"/>
      <c r="OKF55" s="467"/>
      <c r="OKG55" s="467"/>
      <c r="OKH55" s="467"/>
      <c r="OKI55" s="467"/>
      <c r="OKJ55" s="467"/>
      <c r="OKK55" s="467"/>
      <c r="OKL55" s="467"/>
      <c r="OKM55" s="467"/>
      <c r="OKN55" s="467"/>
      <c r="OKO55" s="467"/>
      <c r="OKP55" s="467"/>
      <c r="OKQ55" s="467"/>
      <c r="OKR55" s="467"/>
      <c r="OKS55" s="467"/>
      <c r="OKT55" s="467"/>
      <c r="OKU55" s="467"/>
      <c r="OKV55" s="467"/>
      <c r="OKW55" s="467"/>
      <c r="OKX55" s="467"/>
      <c r="OKY55" s="467"/>
      <c r="OKZ55" s="467"/>
      <c r="OLA55" s="467"/>
      <c r="OLB55" s="467"/>
      <c r="OLC55" s="467"/>
      <c r="OLD55" s="467"/>
      <c r="OLE55" s="467"/>
      <c r="OLF55" s="467"/>
      <c r="OLG55" s="467"/>
      <c r="OLH55" s="467"/>
      <c r="OLI55" s="467"/>
      <c r="OLJ55" s="467"/>
      <c r="OLK55" s="467"/>
      <c r="OLL55" s="467"/>
      <c r="OLM55" s="467"/>
      <c r="OLN55" s="467"/>
      <c r="OLO55" s="467"/>
      <c r="OLP55" s="467"/>
      <c r="OLQ55" s="467"/>
      <c r="OLR55" s="467"/>
      <c r="OLS55" s="467"/>
      <c r="OLT55" s="467"/>
      <c r="OLU55" s="467"/>
      <c r="OLV55" s="467"/>
      <c r="OLW55" s="467"/>
      <c r="OLX55" s="467"/>
      <c r="OLY55" s="467"/>
      <c r="OLZ55" s="467"/>
      <c r="OMA55" s="467"/>
      <c r="OMB55" s="467"/>
      <c r="OMC55" s="467"/>
      <c r="OMD55" s="467"/>
      <c r="OME55" s="467"/>
      <c r="OMF55" s="467"/>
      <c r="OMG55" s="467"/>
      <c r="OMH55" s="467"/>
      <c r="OMI55" s="467"/>
      <c r="OMJ55" s="467"/>
      <c r="OMK55" s="467"/>
      <c r="OML55" s="467"/>
      <c r="OMM55" s="467"/>
      <c r="OMN55" s="467"/>
      <c r="OMO55" s="467"/>
      <c r="OMP55" s="467"/>
      <c r="OMQ55" s="467"/>
      <c r="OMR55" s="467"/>
      <c r="OMS55" s="467"/>
      <c r="OMT55" s="467"/>
      <c r="OMU55" s="467"/>
      <c r="OMV55" s="467"/>
      <c r="OMW55" s="467"/>
      <c r="OMX55" s="467"/>
      <c r="OMY55" s="467"/>
      <c r="OMZ55" s="467"/>
      <c r="ONA55" s="467"/>
      <c r="ONB55" s="467"/>
      <c r="ONC55" s="467"/>
      <c r="OND55" s="467"/>
      <c r="ONE55" s="467"/>
      <c r="ONF55" s="467"/>
      <c r="ONG55" s="467"/>
      <c r="ONH55" s="467"/>
      <c r="ONI55" s="467"/>
      <c r="ONJ55" s="467"/>
      <c r="ONK55" s="467"/>
      <c r="ONL55" s="467"/>
      <c r="ONM55" s="467"/>
      <c r="ONN55" s="467"/>
      <c r="ONO55" s="467"/>
      <c r="ONP55" s="467"/>
      <c r="ONQ55" s="467"/>
      <c r="ONR55" s="467"/>
      <c r="ONS55" s="467"/>
      <c r="ONT55" s="467"/>
      <c r="ONU55" s="467"/>
      <c r="ONV55" s="467"/>
      <c r="ONW55" s="467"/>
      <c r="ONX55" s="467"/>
      <c r="ONY55" s="467"/>
      <c r="ONZ55" s="467"/>
      <c r="OOA55" s="467"/>
      <c r="OOB55" s="467"/>
      <c r="OOC55" s="467"/>
      <c r="OOD55" s="467"/>
      <c r="OOE55" s="467"/>
      <c r="OOF55" s="467"/>
      <c r="OOG55" s="467"/>
      <c r="OOH55" s="467"/>
      <c r="OOI55" s="467"/>
      <c r="OOJ55" s="467"/>
      <c r="OOK55" s="467"/>
      <c r="OOL55" s="467"/>
      <c r="OOM55" s="467"/>
      <c r="OON55" s="467"/>
      <c r="OOO55" s="467"/>
      <c r="OOP55" s="467"/>
      <c r="OOQ55" s="467"/>
      <c r="OOR55" s="467"/>
      <c r="OOS55" s="467"/>
      <c r="OOT55" s="467"/>
      <c r="OOU55" s="467"/>
      <c r="OOV55" s="467"/>
      <c r="OOW55" s="467"/>
      <c r="OOX55" s="467"/>
      <c r="OOY55" s="467"/>
      <c r="OOZ55" s="467"/>
      <c r="OPA55" s="467"/>
      <c r="OPB55" s="467"/>
      <c r="OPC55" s="467"/>
      <c r="OPD55" s="467"/>
      <c r="OPE55" s="467"/>
      <c r="OPF55" s="467"/>
      <c r="OPG55" s="467"/>
      <c r="OPH55" s="467"/>
      <c r="OPI55" s="467"/>
      <c r="OPJ55" s="467"/>
      <c r="OPK55" s="467"/>
      <c r="OPL55" s="467"/>
      <c r="OPM55" s="467"/>
      <c r="OPN55" s="467"/>
      <c r="OPO55" s="467"/>
      <c r="OPP55" s="467"/>
      <c r="OPQ55" s="467"/>
      <c r="OPR55" s="467"/>
      <c r="OPS55" s="467"/>
      <c r="OPT55" s="467"/>
      <c r="OPU55" s="467"/>
      <c r="OPV55" s="467"/>
      <c r="OPW55" s="467"/>
      <c r="OPX55" s="467"/>
      <c r="OPY55" s="467"/>
      <c r="OPZ55" s="467"/>
      <c r="OQA55" s="467"/>
      <c r="OQB55" s="467"/>
      <c r="OQC55" s="467"/>
      <c r="OQD55" s="467"/>
      <c r="OQE55" s="467"/>
      <c r="OQF55" s="467"/>
      <c r="OQG55" s="467"/>
      <c r="OQH55" s="467"/>
      <c r="OQI55" s="467"/>
      <c r="OQJ55" s="467"/>
      <c r="OQK55" s="467"/>
      <c r="OQL55" s="467"/>
      <c r="OQM55" s="467"/>
      <c r="OQN55" s="467"/>
      <c r="OQO55" s="467"/>
      <c r="OQP55" s="467"/>
      <c r="OQQ55" s="467"/>
      <c r="OQR55" s="467"/>
      <c r="OQS55" s="467"/>
      <c r="OQT55" s="467"/>
      <c r="OQU55" s="467"/>
      <c r="OQV55" s="467"/>
      <c r="OQW55" s="467"/>
      <c r="OQX55" s="467"/>
      <c r="OQY55" s="467"/>
      <c r="OQZ55" s="467"/>
      <c r="ORA55" s="467"/>
      <c r="ORB55" s="467"/>
      <c r="ORC55" s="467"/>
      <c r="ORD55" s="467"/>
      <c r="ORE55" s="467"/>
      <c r="ORF55" s="467"/>
      <c r="ORG55" s="467"/>
      <c r="ORH55" s="467"/>
      <c r="ORI55" s="467"/>
      <c r="ORJ55" s="467"/>
      <c r="ORK55" s="467"/>
      <c r="ORL55" s="467"/>
      <c r="ORM55" s="467"/>
      <c r="ORN55" s="467"/>
      <c r="ORO55" s="467"/>
      <c r="ORP55" s="467"/>
      <c r="ORQ55" s="467"/>
      <c r="ORR55" s="467"/>
      <c r="ORS55" s="467"/>
      <c r="ORT55" s="467"/>
      <c r="ORU55" s="467"/>
      <c r="ORV55" s="467"/>
      <c r="ORW55" s="467"/>
      <c r="ORX55" s="467"/>
      <c r="ORY55" s="467"/>
      <c r="ORZ55" s="467"/>
      <c r="OSA55" s="467"/>
      <c r="OSB55" s="467"/>
      <c r="OSC55" s="467"/>
      <c r="OSD55" s="467"/>
      <c r="OSE55" s="467"/>
      <c r="OSF55" s="467"/>
      <c r="OSG55" s="467"/>
      <c r="OSH55" s="467"/>
      <c r="OSI55" s="467"/>
      <c r="OSJ55" s="467"/>
      <c r="OSK55" s="467"/>
      <c r="OSL55" s="467"/>
      <c r="OSM55" s="467"/>
      <c r="OSN55" s="467"/>
      <c r="OSO55" s="467"/>
      <c r="OSP55" s="467"/>
      <c r="OSQ55" s="467"/>
      <c r="OSR55" s="467"/>
      <c r="OSS55" s="467"/>
      <c r="OST55" s="467"/>
      <c r="OSU55" s="467"/>
      <c r="OSV55" s="467"/>
      <c r="OSW55" s="467"/>
      <c r="OSX55" s="467"/>
      <c r="OSY55" s="467"/>
      <c r="OSZ55" s="467"/>
      <c r="OTA55" s="467"/>
      <c r="OTB55" s="467"/>
      <c r="OTC55" s="467"/>
      <c r="OTD55" s="467"/>
      <c r="OTE55" s="467"/>
      <c r="OTF55" s="467"/>
      <c r="OTG55" s="467"/>
      <c r="OTH55" s="467"/>
      <c r="OTI55" s="467"/>
      <c r="OTJ55" s="467"/>
      <c r="OTK55" s="467"/>
      <c r="OTL55" s="467"/>
      <c r="OTM55" s="467"/>
      <c r="OTN55" s="467"/>
      <c r="OTO55" s="467"/>
      <c r="OTP55" s="467"/>
      <c r="OTQ55" s="467"/>
      <c r="OTR55" s="467"/>
      <c r="OTS55" s="467"/>
      <c r="OTT55" s="467"/>
      <c r="OTU55" s="467"/>
      <c r="OTV55" s="467"/>
      <c r="OTW55" s="467"/>
      <c r="OTX55" s="467"/>
      <c r="OTY55" s="467"/>
      <c r="OTZ55" s="467"/>
      <c r="OUA55" s="467"/>
      <c r="OUB55" s="467"/>
      <c r="OUC55" s="467"/>
      <c r="OUD55" s="467"/>
      <c r="OUE55" s="467"/>
      <c r="OUF55" s="467"/>
      <c r="OUG55" s="467"/>
      <c r="OUH55" s="467"/>
      <c r="OUI55" s="467"/>
      <c r="OUJ55" s="467"/>
      <c r="OUK55" s="467"/>
      <c r="OUL55" s="467"/>
      <c r="OUM55" s="467"/>
      <c r="OUN55" s="467"/>
      <c r="OUO55" s="467"/>
      <c r="OUP55" s="467"/>
      <c r="OUQ55" s="467"/>
      <c r="OUR55" s="467"/>
      <c r="OUS55" s="467"/>
      <c r="OUT55" s="467"/>
      <c r="OUU55" s="467"/>
      <c r="OUV55" s="467"/>
      <c r="OUW55" s="467"/>
      <c r="OUX55" s="467"/>
      <c r="OUY55" s="467"/>
      <c r="OUZ55" s="467"/>
      <c r="OVA55" s="467"/>
      <c r="OVB55" s="467"/>
      <c r="OVC55" s="467"/>
      <c r="OVD55" s="467"/>
      <c r="OVE55" s="467"/>
      <c r="OVF55" s="467"/>
      <c r="OVG55" s="467"/>
      <c r="OVH55" s="467"/>
      <c r="OVI55" s="467"/>
      <c r="OVJ55" s="467"/>
      <c r="OVK55" s="467"/>
      <c r="OVL55" s="467"/>
      <c r="OVM55" s="467"/>
      <c r="OVN55" s="467"/>
      <c r="OVO55" s="467"/>
      <c r="OVP55" s="467"/>
      <c r="OVQ55" s="467"/>
      <c r="OVR55" s="467"/>
      <c r="OVS55" s="467"/>
      <c r="OVT55" s="467"/>
      <c r="OVU55" s="467"/>
      <c r="OVV55" s="467"/>
      <c r="OVW55" s="467"/>
      <c r="OVX55" s="467"/>
      <c r="OVY55" s="467"/>
      <c r="OVZ55" s="467"/>
      <c r="OWA55" s="467"/>
      <c r="OWB55" s="467"/>
      <c r="OWC55" s="467"/>
      <c r="OWD55" s="467"/>
      <c r="OWE55" s="467"/>
      <c r="OWF55" s="467"/>
      <c r="OWG55" s="467"/>
      <c r="OWH55" s="467"/>
      <c r="OWI55" s="467"/>
      <c r="OWJ55" s="467"/>
      <c r="OWK55" s="467"/>
      <c r="OWL55" s="467"/>
      <c r="OWM55" s="467"/>
      <c r="OWN55" s="467"/>
      <c r="OWO55" s="467"/>
      <c r="OWP55" s="467"/>
      <c r="OWQ55" s="467"/>
      <c r="OWR55" s="467"/>
      <c r="OWS55" s="467"/>
      <c r="OWT55" s="467"/>
      <c r="OWU55" s="467"/>
      <c r="OWV55" s="467"/>
      <c r="OWW55" s="467"/>
      <c r="OWX55" s="467"/>
      <c r="OWY55" s="467"/>
      <c r="OWZ55" s="467"/>
      <c r="OXA55" s="467"/>
      <c r="OXB55" s="467"/>
      <c r="OXC55" s="467"/>
      <c r="OXD55" s="467"/>
      <c r="OXE55" s="467"/>
      <c r="OXF55" s="467"/>
      <c r="OXG55" s="467"/>
      <c r="OXH55" s="467"/>
      <c r="OXI55" s="467"/>
      <c r="OXJ55" s="467"/>
      <c r="OXK55" s="467"/>
      <c r="OXL55" s="467"/>
      <c r="OXM55" s="467"/>
      <c r="OXN55" s="467"/>
      <c r="OXO55" s="467"/>
      <c r="OXP55" s="467"/>
      <c r="OXQ55" s="467"/>
      <c r="OXR55" s="467"/>
      <c r="OXS55" s="467"/>
      <c r="OXT55" s="467"/>
      <c r="OXU55" s="467"/>
      <c r="OXV55" s="467"/>
      <c r="OXW55" s="467"/>
      <c r="OXX55" s="467"/>
      <c r="OXY55" s="467"/>
      <c r="OXZ55" s="467"/>
      <c r="OYA55" s="467"/>
      <c r="OYB55" s="467"/>
      <c r="OYC55" s="467"/>
      <c r="OYD55" s="467"/>
      <c r="OYE55" s="467"/>
      <c r="OYF55" s="467"/>
      <c r="OYG55" s="467"/>
      <c r="OYH55" s="467"/>
      <c r="OYI55" s="467"/>
      <c r="OYJ55" s="467"/>
      <c r="OYK55" s="467"/>
      <c r="OYL55" s="467"/>
      <c r="OYM55" s="467"/>
      <c r="OYN55" s="467"/>
      <c r="OYO55" s="467"/>
      <c r="OYP55" s="467"/>
      <c r="OYQ55" s="467"/>
      <c r="OYR55" s="467"/>
      <c r="OYS55" s="467"/>
      <c r="OYT55" s="467"/>
      <c r="OYU55" s="467"/>
      <c r="OYV55" s="467"/>
      <c r="OYW55" s="467"/>
      <c r="OYX55" s="467"/>
      <c r="OYY55" s="467"/>
      <c r="OYZ55" s="467"/>
      <c r="OZA55" s="467"/>
      <c r="OZB55" s="467"/>
      <c r="OZC55" s="467"/>
      <c r="OZD55" s="467"/>
      <c r="OZE55" s="467"/>
      <c r="OZF55" s="467"/>
      <c r="OZG55" s="467"/>
      <c r="OZH55" s="467"/>
      <c r="OZI55" s="467"/>
      <c r="OZJ55" s="467"/>
      <c r="OZK55" s="467"/>
      <c r="OZL55" s="467"/>
      <c r="OZM55" s="467"/>
      <c r="OZN55" s="467"/>
      <c r="OZO55" s="467"/>
      <c r="OZP55" s="467"/>
      <c r="OZQ55" s="467"/>
      <c r="OZR55" s="467"/>
      <c r="OZS55" s="467"/>
      <c r="OZT55" s="467"/>
      <c r="OZU55" s="467"/>
      <c r="OZV55" s="467"/>
      <c r="OZW55" s="467"/>
      <c r="OZX55" s="467"/>
      <c r="OZY55" s="467"/>
      <c r="OZZ55" s="467"/>
      <c r="PAA55" s="467"/>
      <c r="PAB55" s="467"/>
      <c r="PAC55" s="467"/>
      <c r="PAD55" s="467"/>
      <c r="PAE55" s="467"/>
      <c r="PAF55" s="467"/>
      <c r="PAG55" s="467"/>
      <c r="PAH55" s="467"/>
      <c r="PAI55" s="467"/>
      <c r="PAJ55" s="467"/>
      <c r="PAK55" s="467"/>
      <c r="PAL55" s="467"/>
      <c r="PAM55" s="467"/>
      <c r="PAN55" s="467"/>
      <c r="PAO55" s="467"/>
      <c r="PAP55" s="467"/>
      <c r="PAQ55" s="467"/>
      <c r="PAR55" s="467"/>
      <c r="PAS55" s="467"/>
      <c r="PAT55" s="467"/>
      <c r="PAU55" s="467"/>
      <c r="PAV55" s="467"/>
      <c r="PAW55" s="467"/>
      <c r="PAX55" s="467"/>
      <c r="PAY55" s="467"/>
      <c r="PAZ55" s="467"/>
      <c r="PBA55" s="467"/>
      <c r="PBB55" s="467"/>
      <c r="PBC55" s="467"/>
      <c r="PBD55" s="467"/>
      <c r="PBE55" s="467"/>
      <c r="PBF55" s="467"/>
      <c r="PBG55" s="467"/>
      <c r="PBH55" s="467"/>
      <c r="PBI55" s="467"/>
      <c r="PBJ55" s="467"/>
      <c r="PBK55" s="467"/>
      <c r="PBL55" s="467"/>
      <c r="PBM55" s="467"/>
      <c r="PBN55" s="467"/>
      <c r="PBO55" s="467"/>
      <c r="PBP55" s="467"/>
      <c r="PBQ55" s="467"/>
      <c r="PBR55" s="467"/>
      <c r="PBS55" s="467"/>
      <c r="PBT55" s="467"/>
      <c r="PBU55" s="467"/>
      <c r="PBV55" s="467"/>
      <c r="PBW55" s="467"/>
      <c r="PBX55" s="467"/>
      <c r="PBY55" s="467"/>
      <c r="PBZ55" s="467"/>
      <c r="PCA55" s="467"/>
      <c r="PCB55" s="467"/>
      <c r="PCC55" s="467"/>
      <c r="PCD55" s="467"/>
      <c r="PCE55" s="467"/>
      <c r="PCF55" s="467"/>
      <c r="PCG55" s="467"/>
      <c r="PCH55" s="467"/>
      <c r="PCI55" s="467"/>
      <c r="PCJ55" s="467"/>
      <c r="PCK55" s="467"/>
      <c r="PCL55" s="467"/>
      <c r="PCM55" s="467"/>
      <c r="PCN55" s="467"/>
      <c r="PCO55" s="467"/>
      <c r="PCP55" s="467"/>
      <c r="PCQ55" s="467"/>
      <c r="PCR55" s="467"/>
      <c r="PCS55" s="467"/>
      <c r="PCT55" s="467"/>
      <c r="PCU55" s="467"/>
      <c r="PCV55" s="467"/>
      <c r="PCW55" s="467"/>
      <c r="PCX55" s="467"/>
      <c r="PCY55" s="467"/>
      <c r="PCZ55" s="467"/>
      <c r="PDA55" s="467"/>
      <c r="PDB55" s="467"/>
      <c r="PDC55" s="467"/>
      <c r="PDD55" s="467"/>
      <c r="PDE55" s="467"/>
      <c r="PDF55" s="467"/>
      <c r="PDG55" s="467"/>
      <c r="PDH55" s="467"/>
      <c r="PDI55" s="467"/>
      <c r="PDJ55" s="467"/>
      <c r="PDK55" s="467"/>
      <c r="PDL55" s="467"/>
      <c r="PDM55" s="467"/>
      <c r="PDN55" s="467"/>
      <c r="PDO55" s="467"/>
      <c r="PDP55" s="467"/>
      <c r="PDQ55" s="467"/>
      <c r="PDR55" s="467"/>
      <c r="PDS55" s="467"/>
      <c r="PDT55" s="467"/>
      <c r="PDU55" s="467"/>
      <c r="PDV55" s="467"/>
      <c r="PDW55" s="467"/>
      <c r="PDX55" s="467"/>
      <c r="PDY55" s="467"/>
      <c r="PDZ55" s="467"/>
      <c r="PEA55" s="467"/>
      <c r="PEB55" s="467"/>
      <c r="PEC55" s="467"/>
      <c r="PED55" s="467"/>
      <c r="PEE55" s="467"/>
      <c r="PEF55" s="467"/>
      <c r="PEG55" s="467"/>
      <c r="PEH55" s="467"/>
      <c r="PEI55" s="467"/>
      <c r="PEJ55" s="467"/>
      <c r="PEK55" s="467"/>
      <c r="PEL55" s="467"/>
      <c r="PEM55" s="467"/>
      <c r="PEN55" s="467"/>
      <c r="PEO55" s="467"/>
      <c r="PEP55" s="467"/>
      <c r="PEQ55" s="467"/>
      <c r="PER55" s="467"/>
      <c r="PES55" s="467"/>
      <c r="PET55" s="467"/>
      <c r="PEU55" s="467"/>
      <c r="PEV55" s="467"/>
      <c r="PEW55" s="467"/>
      <c r="PEX55" s="467"/>
      <c r="PEY55" s="467"/>
      <c r="PEZ55" s="467"/>
      <c r="PFA55" s="467"/>
      <c r="PFB55" s="467"/>
      <c r="PFC55" s="467"/>
      <c r="PFD55" s="467"/>
      <c r="PFE55" s="467"/>
      <c r="PFF55" s="467"/>
      <c r="PFG55" s="467"/>
      <c r="PFH55" s="467"/>
      <c r="PFI55" s="467"/>
      <c r="PFJ55" s="467"/>
      <c r="PFK55" s="467"/>
      <c r="PFL55" s="467"/>
      <c r="PFM55" s="467"/>
      <c r="PFN55" s="467"/>
      <c r="PFO55" s="467"/>
      <c r="PFP55" s="467"/>
      <c r="PFQ55" s="467"/>
      <c r="PFR55" s="467"/>
      <c r="PFS55" s="467"/>
      <c r="PFT55" s="467"/>
      <c r="PFU55" s="467"/>
      <c r="PFV55" s="467"/>
      <c r="PFW55" s="467"/>
      <c r="PFX55" s="467"/>
      <c r="PFY55" s="467"/>
      <c r="PFZ55" s="467"/>
      <c r="PGA55" s="467"/>
      <c r="PGB55" s="467"/>
      <c r="PGC55" s="467"/>
      <c r="PGD55" s="467"/>
      <c r="PGE55" s="467"/>
      <c r="PGF55" s="467"/>
      <c r="PGG55" s="467"/>
      <c r="PGH55" s="467"/>
      <c r="PGI55" s="467"/>
      <c r="PGJ55" s="467"/>
      <c r="PGK55" s="467"/>
      <c r="PGL55" s="467"/>
      <c r="PGM55" s="467"/>
      <c r="PGN55" s="467"/>
      <c r="PGO55" s="467"/>
      <c r="PGP55" s="467"/>
      <c r="PGQ55" s="467"/>
      <c r="PGR55" s="467"/>
      <c r="PGS55" s="467"/>
      <c r="PGT55" s="467"/>
      <c r="PGU55" s="467"/>
      <c r="PGV55" s="467"/>
      <c r="PGW55" s="467"/>
      <c r="PGX55" s="467"/>
      <c r="PGY55" s="467"/>
      <c r="PGZ55" s="467"/>
      <c r="PHA55" s="467"/>
      <c r="PHB55" s="467"/>
      <c r="PHC55" s="467"/>
      <c r="PHD55" s="467"/>
      <c r="PHE55" s="467"/>
      <c r="PHF55" s="467"/>
      <c r="PHG55" s="467"/>
      <c r="PHH55" s="467"/>
      <c r="PHI55" s="467"/>
      <c r="PHJ55" s="467"/>
      <c r="PHK55" s="467"/>
      <c r="PHL55" s="467"/>
      <c r="PHM55" s="467"/>
      <c r="PHN55" s="467"/>
      <c r="PHO55" s="467"/>
      <c r="PHP55" s="467"/>
      <c r="PHQ55" s="467"/>
      <c r="PHR55" s="467"/>
      <c r="PHS55" s="467"/>
      <c r="PHT55" s="467"/>
      <c r="PHU55" s="467"/>
      <c r="PHV55" s="467"/>
      <c r="PHW55" s="467"/>
      <c r="PHX55" s="467"/>
      <c r="PHY55" s="467"/>
      <c r="PHZ55" s="467"/>
      <c r="PIA55" s="467"/>
      <c r="PIB55" s="467"/>
      <c r="PIC55" s="467"/>
      <c r="PID55" s="467"/>
      <c r="PIE55" s="467"/>
      <c r="PIF55" s="467"/>
      <c r="PIG55" s="467"/>
      <c r="PIH55" s="467"/>
      <c r="PII55" s="467"/>
      <c r="PIJ55" s="467"/>
      <c r="PIK55" s="467"/>
      <c r="PIL55" s="467"/>
      <c r="PIM55" s="467"/>
      <c r="PIN55" s="467"/>
      <c r="PIO55" s="467"/>
      <c r="PIP55" s="467"/>
      <c r="PIQ55" s="467"/>
      <c r="PIR55" s="467"/>
      <c r="PIS55" s="467"/>
      <c r="PIT55" s="467"/>
      <c r="PIU55" s="467"/>
      <c r="PIV55" s="467"/>
      <c r="PIW55" s="467"/>
      <c r="PIX55" s="467"/>
      <c r="PIY55" s="467"/>
      <c r="PIZ55" s="467"/>
      <c r="PJA55" s="467"/>
      <c r="PJB55" s="467"/>
      <c r="PJC55" s="467"/>
      <c r="PJD55" s="467"/>
      <c r="PJE55" s="467"/>
      <c r="PJF55" s="467"/>
      <c r="PJG55" s="467"/>
      <c r="PJH55" s="467"/>
      <c r="PJI55" s="467"/>
      <c r="PJJ55" s="467"/>
      <c r="PJK55" s="467"/>
      <c r="PJL55" s="467"/>
      <c r="PJM55" s="467"/>
      <c r="PJN55" s="467"/>
      <c r="PJO55" s="467"/>
      <c r="PJP55" s="467"/>
      <c r="PJQ55" s="467"/>
      <c r="PJR55" s="467"/>
      <c r="PJS55" s="467"/>
      <c r="PJT55" s="467"/>
      <c r="PJU55" s="467"/>
      <c r="PJV55" s="467"/>
      <c r="PJW55" s="467"/>
      <c r="PJX55" s="467"/>
      <c r="PJY55" s="467"/>
      <c r="PJZ55" s="467"/>
      <c r="PKA55" s="467"/>
      <c r="PKB55" s="467"/>
      <c r="PKC55" s="467"/>
      <c r="PKD55" s="467"/>
      <c r="PKE55" s="467"/>
      <c r="PKF55" s="467"/>
      <c r="PKG55" s="467"/>
      <c r="PKH55" s="467"/>
      <c r="PKI55" s="467"/>
      <c r="PKJ55" s="467"/>
      <c r="PKK55" s="467"/>
      <c r="PKL55" s="467"/>
      <c r="PKM55" s="467"/>
      <c r="PKN55" s="467"/>
      <c r="PKO55" s="467"/>
      <c r="PKP55" s="467"/>
      <c r="PKQ55" s="467"/>
      <c r="PKR55" s="467"/>
      <c r="PKS55" s="467"/>
      <c r="PKT55" s="467"/>
      <c r="PKU55" s="467"/>
      <c r="PKV55" s="467"/>
      <c r="PKW55" s="467"/>
      <c r="PKX55" s="467"/>
      <c r="PKY55" s="467"/>
      <c r="PKZ55" s="467"/>
      <c r="PLA55" s="467"/>
      <c r="PLB55" s="467"/>
      <c r="PLC55" s="467"/>
      <c r="PLD55" s="467"/>
      <c r="PLE55" s="467"/>
      <c r="PLF55" s="467"/>
      <c r="PLG55" s="467"/>
      <c r="PLH55" s="467"/>
      <c r="PLI55" s="467"/>
      <c r="PLJ55" s="467"/>
      <c r="PLK55" s="467"/>
      <c r="PLL55" s="467"/>
      <c r="PLM55" s="467"/>
      <c r="PLN55" s="467"/>
      <c r="PLO55" s="467"/>
      <c r="PLP55" s="467"/>
      <c r="PLQ55" s="467"/>
      <c r="PLR55" s="467"/>
      <c r="PLS55" s="467"/>
      <c r="PLT55" s="467"/>
      <c r="PLU55" s="467"/>
      <c r="PLV55" s="467"/>
      <c r="PLW55" s="467"/>
      <c r="PLX55" s="467"/>
      <c r="PLY55" s="467"/>
      <c r="PLZ55" s="467"/>
      <c r="PMA55" s="467"/>
      <c r="PMB55" s="467"/>
      <c r="PMC55" s="467"/>
      <c r="PMD55" s="467"/>
      <c r="PME55" s="467"/>
      <c r="PMF55" s="467"/>
      <c r="PMG55" s="467"/>
      <c r="PMH55" s="467"/>
      <c r="PMI55" s="467"/>
      <c r="PMJ55" s="467"/>
      <c r="PMK55" s="467"/>
      <c r="PML55" s="467"/>
      <c r="PMM55" s="467"/>
      <c r="PMN55" s="467"/>
      <c r="PMO55" s="467"/>
      <c r="PMP55" s="467"/>
      <c r="PMQ55" s="467"/>
      <c r="PMR55" s="467"/>
      <c r="PMS55" s="467"/>
      <c r="PMT55" s="467"/>
      <c r="PMU55" s="467"/>
      <c r="PMV55" s="467"/>
      <c r="PMW55" s="467"/>
      <c r="PMX55" s="467"/>
      <c r="PMY55" s="467"/>
      <c r="PMZ55" s="467"/>
      <c r="PNA55" s="467"/>
      <c r="PNB55" s="467"/>
      <c r="PNC55" s="467"/>
      <c r="PND55" s="467"/>
      <c r="PNE55" s="467"/>
      <c r="PNF55" s="467"/>
      <c r="PNG55" s="467"/>
      <c r="PNH55" s="467"/>
      <c r="PNI55" s="467"/>
      <c r="PNJ55" s="467"/>
      <c r="PNK55" s="467"/>
      <c r="PNL55" s="467"/>
      <c r="PNM55" s="467"/>
      <c r="PNN55" s="467"/>
      <c r="PNO55" s="467"/>
      <c r="PNP55" s="467"/>
      <c r="PNQ55" s="467"/>
      <c r="PNR55" s="467"/>
      <c r="PNS55" s="467"/>
      <c r="PNT55" s="467"/>
      <c r="PNU55" s="467"/>
      <c r="PNV55" s="467"/>
      <c r="PNW55" s="467"/>
      <c r="PNX55" s="467"/>
      <c r="PNY55" s="467"/>
      <c r="PNZ55" s="467"/>
      <c r="POA55" s="467"/>
      <c r="POB55" s="467"/>
      <c r="POC55" s="467"/>
      <c r="POD55" s="467"/>
      <c r="POE55" s="467"/>
      <c r="POF55" s="467"/>
      <c r="POG55" s="467"/>
      <c r="POH55" s="467"/>
      <c r="POI55" s="467"/>
      <c r="POJ55" s="467"/>
      <c r="POK55" s="467"/>
      <c r="POL55" s="467"/>
      <c r="POM55" s="467"/>
      <c r="PON55" s="467"/>
      <c r="POO55" s="467"/>
      <c r="POP55" s="467"/>
      <c r="POQ55" s="467"/>
      <c r="POR55" s="467"/>
      <c r="POS55" s="467"/>
      <c r="POT55" s="467"/>
      <c r="POU55" s="467"/>
      <c r="POV55" s="467"/>
      <c r="POW55" s="467"/>
      <c r="POX55" s="467"/>
      <c r="POY55" s="467"/>
      <c r="POZ55" s="467"/>
      <c r="PPA55" s="467"/>
      <c r="PPB55" s="467"/>
      <c r="PPC55" s="467"/>
      <c r="PPD55" s="467"/>
      <c r="PPE55" s="467"/>
      <c r="PPF55" s="467"/>
      <c r="PPG55" s="467"/>
      <c r="PPH55" s="467"/>
      <c r="PPI55" s="467"/>
      <c r="PPJ55" s="467"/>
      <c r="PPK55" s="467"/>
      <c r="PPL55" s="467"/>
      <c r="PPM55" s="467"/>
      <c r="PPN55" s="467"/>
      <c r="PPO55" s="467"/>
      <c r="PPP55" s="467"/>
      <c r="PPQ55" s="467"/>
      <c r="PPR55" s="467"/>
      <c r="PPS55" s="467"/>
      <c r="PPT55" s="467"/>
      <c r="PPU55" s="467"/>
      <c r="PPV55" s="467"/>
      <c r="PPW55" s="467"/>
      <c r="PPX55" s="467"/>
      <c r="PPY55" s="467"/>
      <c r="PPZ55" s="467"/>
      <c r="PQA55" s="467"/>
      <c r="PQB55" s="467"/>
      <c r="PQC55" s="467"/>
      <c r="PQD55" s="467"/>
      <c r="PQE55" s="467"/>
      <c r="PQF55" s="467"/>
      <c r="PQG55" s="467"/>
      <c r="PQH55" s="467"/>
      <c r="PQI55" s="467"/>
      <c r="PQJ55" s="467"/>
      <c r="PQK55" s="467"/>
      <c r="PQL55" s="467"/>
      <c r="PQM55" s="467"/>
      <c r="PQN55" s="467"/>
      <c r="PQO55" s="467"/>
      <c r="PQP55" s="467"/>
      <c r="PQQ55" s="467"/>
      <c r="PQR55" s="467"/>
      <c r="PQS55" s="467"/>
      <c r="PQT55" s="467"/>
      <c r="PQU55" s="467"/>
      <c r="PQV55" s="467"/>
      <c r="PQW55" s="467"/>
      <c r="PQX55" s="467"/>
      <c r="PQY55" s="467"/>
      <c r="PQZ55" s="467"/>
      <c r="PRA55" s="467"/>
      <c r="PRB55" s="467"/>
      <c r="PRC55" s="467"/>
      <c r="PRD55" s="467"/>
      <c r="PRE55" s="467"/>
      <c r="PRF55" s="467"/>
      <c r="PRG55" s="467"/>
      <c r="PRH55" s="467"/>
      <c r="PRI55" s="467"/>
      <c r="PRJ55" s="467"/>
      <c r="PRK55" s="467"/>
      <c r="PRL55" s="467"/>
      <c r="PRM55" s="467"/>
      <c r="PRN55" s="467"/>
      <c r="PRO55" s="467"/>
      <c r="PRP55" s="467"/>
      <c r="PRQ55" s="467"/>
      <c r="PRR55" s="467"/>
      <c r="PRS55" s="467"/>
      <c r="PRT55" s="467"/>
      <c r="PRU55" s="467"/>
      <c r="PRV55" s="467"/>
      <c r="PRW55" s="467"/>
      <c r="PRX55" s="467"/>
      <c r="PRY55" s="467"/>
      <c r="PRZ55" s="467"/>
      <c r="PSA55" s="467"/>
      <c r="PSB55" s="467"/>
      <c r="PSC55" s="467"/>
      <c r="PSD55" s="467"/>
      <c r="PSE55" s="467"/>
      <c r="PSF55" s="467"/>
      <c r="PSG55" s="467"/>
      <c r="PSH55" s="467"/>
      <c r="PSI55" s="467"/>
      <c r="PSJ55" s="467"/>
      <c r="PSK55" s="467"/>
      <c r="PSL55" s="467"/>
      <c r="PSM55" s="467"/>
      <c r="PSN55" s="467"/>
      <c r="PSO55" s="467"/>
      <c r="PSP55" s="467"/>
      <c r="PSQ55" s="467"/>
      <c r="PSR55" s="467"/>
      <c r="PSS55" s="467"/>
      <c r="PST55" s="467"/>
      <c r="PSU55" s="467"/>
      <c r="PSV55" s="467"/>
      <c r="PSW55" s="467"/>
      <c r="PSX55" s="467"/>
      <c r="PSY55" s="467"/>
      <c r="PSZ55" s="467"/>
      <c r="PTA55" s="467"/>
      <c r="PTB55" s="467"/>
      <c r="PTC55" s="467"/>
      <c r="PTD55" s="467"/>
      <c r="PTE55" s="467"/>
      <c r="PTF55" s="467"/>
      <c r="PTG55" s="467"/>
      <c r="PTH55" s="467"/>
      <c r="PTI55" s="467"/>
      <c r="PTJ55" s="467"/>
      <c r="PTK55" s="467"/>
      <c r="PTL55" s="467"/>
      <c r="PTM55" s="467"/>
      <c r="PTN55" s="467"/>
      <c r="PTO55" s="467"/>
      <c r="PTP55" s="467"/>
      <c r="PTQ55" s="467"/>
      <c r="PTR55" s="467"/>
      <c r="PTS55" s="467"/>
      <c r="PTT55" s="467"/>
      <c r="PTU55" s="467"/>
      <c r="PTV55" s="467"/>
      <c r="PTW55" s="467"/>
      <c r="PTX55" s="467"/>
      <c r="PTY55" s="467"/>
      <c r="PTZ55" s="467"/>
      <c r="PUA55" s="467"/>
      <c r="PUB55" s="467"/>
      <c r="PUC55" s="467"/>
      <c r="PUD55" s="467"/>
      <c r="PUE55" s="467"/>
      <c r="PUF55" s="467"/>
      <c r="PUG55" s="467"/>
      <c r="PUH55" s="467"/>
      <c r="PUI55" s="467"/>
      <c r="PUJ55" s="467"/>
      <c r="PUK55" s="467"/>
      <c r="PUL55" s="467"/>
      <c r="PUM55" s="467"/>
      <c r="PUN55" s="467"/>
      <c r="PUO55" s="467"/>
      <c r="PUP55" s="467"/>
      <c r="PUQ55" s="467"/>
      <c r="PUR55" s="467"/>
      <c r="PUS55" s="467"/>
      <c r="PUT55" s="467"/>
      <c r="PUU55" s="467"/>
      <c r="PUV55" s="467"/>
      <c r="PUW55" s="467"/>
      <c r="PUX55" s="467"/>
      <c r="PUY55" s="467"/>
      <c r="PUZ55" s="467"/>
      <c r="PVA55" s="467"/>
      <c r="PVB55" s="467"/>
      <c r="PVC55" s="467"/>
      <c r="PVD55" s="467"/>
      <c r="PVE55" s="467"/>
      <c r="PVF55" s="467"/>
      <c r="PVG55" s="467"/>
      <c r="PVH55" s="467"/>
      <c r="PVI55" s="467"/>
      <c r="PVJ55" s="467"/>
      <c r="PVK55" s="467"/>
      <c r="PVL55" s="467"/>
      <c r="PVM55" s="467"/>
      <c r="PVN55" s="467"/>
      <c r="PVO55" s="467"/>
      <c r="PVP55" s="467"/>
      <c r="PVQ55" s="467"/>
      <c r="PVR55" s="467"/>
      <c r="PVS55" s="467"/>
      <c r="PVT55" s="467"/>
      <c r="PVU55" s="467"/>
      <c r="PVV55" s="467"/>
      <c r="PVW55" s="467"/>
      <c r="PVX55" s="467"/>
      <c r="PVY55" s="467"/>
      <c r="PVZ55" s="467"/>
      <c r="PWA55" s="467"/>
      <c r="PWB55" s="467"/>
      <c r="PWC55" s="467"/>
      <c r="PWD55" s="467"/>
      <c r="PWE55" s="467"/>
      <c r="PWF55" s="467"/>
      <c r="PWG55" s="467"/>
      <c r="PWH55" s="467"/>
      <c r="PWI55" s="467"/>
      <c r="PWJ55" s="467"/>
      <c r="PWK55" s="467"/>
      <c r="PWL55" s="467"/>
      <c r="PWM55" s="467"/>
      <c r="PWN55" s="467"/>
      <c r="PWO55" s="467"/>
      <c r="PWP55" s="467"/>
      <c r="PWQ55" s="467"/>
      <c r="PWR55" s="467"/>
      <c r="PWS55" s="467"/>
      <c r="PWT55" s="467"/>
      <c r="PWU55" s="467"/>
      <c r="PWV55" s="467"/>
      <c r="PWW55" s="467"/>
      <c r="PWX55" s="467"/>
      <c r="PWY55" s="467"/>
      <c r="PWZ55" s="467"/>
      <c r="PXA55" s="467"/>
      <c r="PXB55" s="467"/>
      <c r="PXC55" s="467"/>
      <c r="PXD55" s="467"/>
      <c r="PXE55" s="467"/>
      <c r="PXF55" s="467"/>
      <c r="PXG55" s="467"/>
      <c r="PXH55" s="467"/>
      <c r="PXI55" s="467"/>
      <c r="PXJ55" s="467"/>
      <c r="PXK55" s="467"/>
      <c r="PXL55" s="467"/>
      <c r="PXM55" s="467"/>
      <c r="PXN55" s="467"/>
      <c r="PXO55" s="467"/>
      <c r="PXP55" s="467"/>
      <c r="PXQ55" s="467"/>
      <c r="PXR55" s="467"/>
      <c r="PXS55" s="467"/>
      <c r="PXT55" s="467"/>
      <c r="PXU55" s="467"/>
      <c r="PXV55" s="467"/>
      <c r="PXW55" s="467"/>
      <c r="PXX55" s="467"/>
      <c r="PXY55" s="467"/>
      <c r="PXZ55" s="467"/>
      <c r="PYA55" s="467"/>
      <c r="PYB55" s="467"/>
      <c r="PYC55" s="467"/>
      <c r="PYD55" s="467"/>
      <c r="PYE55" s="467"/>
      <c r="PYF55" s="467"/>
      <c r="PYG55" s="467"/>
      <c r="PYH55" s="467"/>
      <c r="PYI55" s="467"/>
      <c r="PYJ55" s="467"/>
      <c r="PYK55" s="467"/>
      <c r="PYL55" s="467"/>
      <c r="PYM55" s="467"/>
      <c r="PYN55" s="467"/>
      <c r="PYO55" s="467"/>
      <c r="PYP55" s="467"/>
      <c r="PYQ55" s="467"/>
      <c r="PYR55" s="467"/>
      <c r="PYS55" s="467"/>
      <c r="PYT55" s="467"/>
      <c r="PYU55" s="467"/>
      <c r="PYV55" s="467"/>
      <c r="PYW55" s="467"/>
      <c r="PYX55" s="467"/>
      <c r="PYY55" s="467"/>
      <c r="PYZ55" s="467"/>
      <c r="PZA55" s="467"/>
      <c r="PZB55" s="467"/>
      <c r="PZC55" s="467"/>
      <c r="PZD55" s="467"/>
      <c r="PZE55" s="467"/>
      <c r="PZF55" s="467"/>
      <c r="PZG55" s="467"/>
      <c r="PZH55" s="467"/>
      <c r="PZI55" s="467"/>
      <c r="PZJ55" s="467"/>
      <c r="PZK55" s="467"/>
      <c r="PZL55" s="467"/>
      <c r="PZM55" s="467"/>
      <c r="PZN55" s="467"/>
      <c r="PZO55" s="467"/>
      <c r="PZP55" s="467"/>
      <c r="PZQ55" s="467"/>
      <c r="PZR55" s="467"/>
      <c r="PZS55" s="467"/>
      <c r="PZT55" s="467"/>
      <c r="PZU55" s="467"/>
      <c r="PZV55" s="467"/>
      <c r="PZW55" s="467"/>
      <c r="PZX55" s="467"/>
      <c r="PZY55" s="467"/>
      <c r="PZZ55" s="467"/>
      <c r="QAA55" s="467"/>
      <c r="QAB55" s="467"/>
      <c r="QAC55" s="467"/>
      <c r="QAD55" s="467"/>
      <c r="QAE55" s="467"/>
      <c r="QAF55" s="467"/>
      <c r="QAG55" s="467"/>
      <c r="QAH55" s="467"/>
      <c r="QAI55" s="467"/>
      <c r="QAJ55" s="467"/>
      <c r="QAK55" s="467"/>
      <c r="QAL55" s="467"/>
      <c r="QAM55" s="467"/>
      <c r="QAN55" s="467"/>
      <c r="QAO55" s="467"/>
      <c r="QAP55" s="467"/>
      <c r="QAQ55" s="467"/>
      <c r="QAR55" s="467"/>
      <c r="QAS55" s="467"/>
      <c r="QAT55" s="467"/>
      <c r="QAU55" s="467"/>
      <c r="QAV55" s="467"/>
      <c r="QAW55" s="467"/>
      <c r="QAX55" s="467"/>
      <c r="QAY55" s="467"/>
      <c r="QAZ55" s="467"/>
      <c r="QBA55" s="467"/>
      <c r="QBB55" s="467"/>
      <c r="QBC55" s="467"/>
      <c r="QBD55" s="467"/>
      <c r="QBE55" s="467"/>
      <c r="QBF55" s="467"/>
      <c r="QBG55" s="467"/>
      <c r="QBH55" s="467"/>
      <c r="QBI55" s="467"/>
      <c r="QBJ55" s="467"/>
      <c r="QBK55" s="467"/>
      <c r="QBL55" s="467"/>
      <c r="QBM55" s="467"/>
      <c r="QBN55" s="467"/>
      <c r="QBO55" s="467"/>
      <c r="QBP55" s="467"/>
      <c r="QBQ55" s="467"/>
      <c r="QBR55" s="467"/>
      <c r="QBS55" s="467"/>
      <c r="QBT55" s="467"/>
      <c r="QBU55" s="467"/>
      <c r="QBV55" s="467"/>
      <c r="QBW55" s="467"/>
      <c r="QBX55" s="467"/>
      <c r="QBY55" s="467"/>
      <c r="QBZ55" s="467"/>
      <c r="QCA55" s="467"/>
      <c r="QCB55" s="467"/>
      <c r="QCC55" s="467"/>
      <c r="QCD55" s="467"/>
      <c r="QCE55" s="467"/>
      <c r="QCF55" s="467"/>
      <c r="QCG55" s="467"/>
      <c r="QCH55" s="467"/>
      <c r="QCI55" s="467"/>
      <c r="QCJ55" s="467"/>
      <c r="QCK55" s="467"/>
      <c r="QCL55" s="467"/>
      <c r="QCM55" s="467"/>
      <c r="QCN55" s="467"/>
      <c r="QCO55" s="467"/>
      <c r="QCP55" s="467"/>
      <c r="QCQ55" s="467"/>
      <c r="QCR55" s="467"/>
      <c r="QCS55" s="467"/>
      <c r="QCT55" s="467"/>
      <c r="QCU55" s="467"/>
      <c r="QCV55" s="467"/>
      <c r="QCW55" s="467"/>
      <c r="QCX55" s="467"/>
      <c r="QCY55" s="467"/>
      <c r="QCZ55" s="467"/>
      <c r="QDA55" s="467"/>
      <c r="QDB55" s="467"/>
      <c r="QDC55" s="467"/>
      <c r="QDD55" s="467"/>
      <c r="QDE55" s="467"/>
      <c r="QDF55" s="467"/>
      <c r="QDG55" s="467"/>
      <c r="QDH55" s="467"/>
      <c r="QDI55" s="467"/>
      <c r="QDJ55" s="467"/>
      <c r="QDK55" s="467"/>
      <c r="QDL55" s="467"/>
      <c r="QDM55" s="467"/>
      <c r="QDN55" s="467"/>
      <c r="QDO55" s="467"/>
      <c r="QDP55" s="467"/>
      <c r="QDQ55" s="467"/>
      <c r="QDR55" s="467"/>
      <c r="QDS55" s="467"/>
      <c r="QDT55" s="467"/>
      <c r="QDU55" s="467"/>
      <c r="QDV55" s="467"/>
      <c r="QDW55" s="467"/>
      <c r="QDX55" s="467"/>
      <c r="QDY55" s="467"/>
      <c r="QDZ55" s="467"/>
      <c r="QEA55" s="467"/>
      <c r="QEB55" s="467"/>
      <c r="QEC55" s="467"/>
      <c r="QED55" s="467"/>
      <c r="QEE55" s="467"/>
      <c r="QEF55" s="467"/>
      <c r="QEG55" s="467"/>
      <c r="QEH55" s="467"/>
      <c r="QEI55" s="467"/>
      <c r="QEJ55" s="467"/>
      <c r="QEK55" s="467"/>
      <c r="QEL55" s="467"/>
      <c r="QEM55" s="467"/>
      <c r="QEN55" s="467"/>
      <c r="QEO55" s="467"/>
      <c r="QEP55" s="467"/>
      <c r="QEQ55" s="467"/>
      <c r="QER55" s="467"/>
      <c r="QES55" s="467"/>
      <c r="QET55" s="467"/>
      <c r="QEU55" s="467"/>
      <c r="QEV55" s="467"/>
      <c r="QEW55" s="467"/>
      <c r="QEX55" s="467"/>
      <c r="QEY55" s="467"/>
      <c r="QEZ55" s="467"/>
      <c r="QFA55" s="467"/>
      <c r="QFB55" s="467"/>
      <c r="QFC55" s="467"/>
      <c r="QFD55" s="467"/>
      <c r="QFE55" s="467"/>
      <c r="QFF55" s="467"/>
      <c r="QFG55" s="467"/>
      <c r="QFH55" s="467"/>
      <c r="QFI55" s="467"/>
      <c r="QFJ55" s="467"/>
      <c r="QFK55" s="467"/>
      <c r="QFL55" s="467"/>
      <c r="QFM55" s="467"/>
      <c r="QFN55" s="467"/>
      <c r="QFO55" s="467"/>
      <c r="QFP55" s="467"/>
      <c r="QFQ55" s="467"/>
      <c r="QFR55" s="467"/>
      <c r="QFS55" s="467"/>
      <c r="QFT55" s="467"/>
      <c r="QFU55" s="467"/>
      <c r="QFV55" s="467"/>
      <c r="QFW55" s="467"/>
      <c r="QFX55" s="467"/>
      <c r="QFY55" s="467"/>
      <c r="QFZ55" s="467"/>
      <c r="QGA55" s="467"/>
      <c r="QGB55" s="467"/>
      <c r="QGC55" s="467"/>
      <c r="QGD55" s="467"/>
      <c r="QGE55" s="467"/>
      <c r="QGF55" s="467"/>
      <c r="QGG55" s="467"/>
      <c r="QGH55" s="467"/>
      <c r="QGI55" s="467"/>
      <c r="QGJ55" s="467"/>
      <c r="QGK55" s="467"/>
      <c r="QGL55" s="467"/>
      <c r="QGM55" s="467"/>
      <c r="QGN55" s="467"/>
      <c r="QGO55" s="467"/>
      <c r="QGP55" s="467"/>
      <c r="QGQ55" s="467"/>
      <c r="QGR55" s="467"/>
      <c r="QGS55" s="467"/>
      <c r="QGT55" s="467"/>
      <c r="QGU55" s="467"/>
      <c r="QGV55" s="467"/>
      <c r="QGW55" s="467"/>
      <c r="QGX55" s="467"/>
      <c r="QGY55" s="467"/>
      <c r="QGZ55" s="467"/>
      <c r="QHA55" s="467"/>
      <c r="QHB55" s="467"/>
      <c r="QHC55" s="467"/>
      <c r="QHD55" s="467"/>
      <c r="QHE55" s="467"/>
      <c r="QHF55" s="467"/>
      <c r="QHG55" s="467"/>
      <c r="QHH55" s="467"/>
      <c r="QHI55" s="467"/>
      <c r="QHJ55" s="467"/>
      <c r="QHK55" s="467"/>
      <c r="QHL55" s="467"/>
      <c r="QHM55" s="467"/>
      <c r="QHN55" s="467"/>
      <c r="QHO55" s="467"/>
      <c r="QHP55" s="467"/>
      <c r="QHQ55" s="467"/>
      <c r="QHR55" s="467"/>
      <c r="QHS55" s="467"/>
      <c r="QHT55" s="467"/>
      <c r="QHU55" s="467"/>
      <c r="QHV55" s="467"/>
      <c r="QHW55" s="467"/>
      <c r="QHX55" s="467"/>
      <c r="QHY55" s="467"/>
      <c r="QHZ55" s="467"/>
      <c r="QIA55" s="467"/>
      <c r="QIB55" s="467"/>
      <c r="QIC55" s="467"/>
      <c r="QID55" s="467"/>
      <c r="QIE55" s="467"/>
      <c r="QIF55" s="467"/>
      <c r="QIG55" s="467"/>
      <c r="QIH55" s="467"/>
      <c r="QII55" s="467"/>
      <c r="QIJ55" s="467"/>
      <c r="QIK55" s="467"/>
      <c r="QIL55" s="467"/>
      <c r="QIM55" s="467"/>
      <c r="QIN55" s="467"/>
      <c r="QIO55" s="467"/>
      <c r="QIP55" s="467"/>
      <c r="QIQ55" s="467"/>
      <c r="QIR55" s="467"/>
      <c r="QIS55" s="467"/>
      <c r="QIT55" s="467"/>
      <c r="QIU55" s="467"/>
      <c r="QIV55" s="467"/>
      <c r="QIW55" s="467"/>
      <c r="QIX55" s="467"/>
      <c r="QIY55" s="467"/>
      <c r="QIZ55" s="467"/>
      <c r="QJA55" s="467"/>
      <c r="QJB55" s="467"/>
      <c r="QJC55" s="467"/>
      <c r="QJD55" s="467"/>
      <c r="QJE55" s="467"/>
      <c r="QJF55" s="467"/>
      <c r="QJG55" s="467"/>
      <c r="QJH55" s="467"/>
      <c r="QJI55" s="467"/>
      <c r="QJJ55" s="467"/>
      <c r="QJK55" s="467"/>
      <c r="QJL55" s="467"/>
      <c r="QJM55" s="467"/>
      <c r="QJN55" s="467"/>
      <c r="QJO55" s="467"/>
      <c r="QJP55" s="467"/>
      <c r="QJQ55" s="467"/>
      <c r="QJR55" s="467"/>
      <c r="QJS55" s="467"/>
      <c r="QJT55" s="467"/>
      <c r="QJU55" s="467"/>
      <c r="QJV55" s="467"/>
      <c r="QJW55" s="467"/>
      <c r="QJX55" s="467"/>
      <c r="QJY55" s="467"/>
      <c r="QJZ55" s="467"/>
      <c r="QKA55" s="467"/>
      <c r="QKB55" s="467"/>
      <c r="QKC55" s="467"/>
      <c r="QKD55" s="467"/>
      <c r="QKE55" s="467"/>
      <c r="QKF55" s="467"/>
      <c r="QKG55" s="467"/>
      <c r="QKH55" s="467"/>
      <c r="QKI55" s="467"/>
      <c r="QKJ55" s="467"/>
      <c r="QKK55" s="467"/>
      <c r="QKL55" s="467"/>
      <c r="QKM55" s="467"/>
      <c r="QKN55" s="467"/>
      <c r="QKO55" s="467"/>
      <c r="QKP55" s="467"/>
      <c r="QKQ55" s="467"/>
      <c r="QKR55" s="467"/>
      <c r="QKS55" s="467"/>
      <c r="QKT55" s="467"/>
      <c r="QKU55" s="467"/>
      <c r="QKV55" s="467"/>
      <c r="QKW55" s="467"/>
      <c r="QKX55" s="467"/>
      <c r="QKY55" s="467"/>
      <c r="QKZ55" s="467"/>
      <c r="QLA55" s="467"/>
      <c r="QLB55" s="467"/>
      <c r="QLC55" s="467"/>
      <c r="QLD55" s="467"/>
      <c r="QLE55" s="467"/>
      <c r="QLF55" s="467"/>
      <c r="QLG55" s="467"/>
      <c r="QLH55" s="467"/>
      <c r="QLI55" s="467"/>
      <c r="QLJ55" s="467"/>
      <c r="QLK55" s="467"/>
      <c r="QLL55" s="467"/>
      <c r="QLM55" s="467"/>
      <c r="QLN55" s="467"/>
      <c r="QLO55" s="467"/>
      <c r="QLP55" s="467"/>
      <c r="QLQ55" s="467"/>
      <c r="QLR55" s="467"/>
      <c r="QLS55" s="467"/>
      <c r="QLT55" s="467"/>
      <c r="QLU55" s="467"/>
      <c r="QLV55" s="467"/>
      <c r="QLW55" s="467"/>
      <c r="QLX55" s="467"/>
      <c r="QLY55" s="467"/>
      <c r="QLZ55" s="467"/>
      <c r="QMA55" s="467"/>
      <c r="QMB55" s="467"/>
      <c r="QMC55" s="467"/>
      <c r="QMD55" s="467"/>
      <c r="QME55" s="467"/>
      <c r="QMF55" s="467"/>
      <c r="QMG55" s="467"/>
      <c r="QMH55" s="467"/>
      <c r="QMI55" s="467"/>
      <c r="QMJ55" s="467"/>
      <c r="QMK55" s="467"/>
      <c r="QML55" s="467"/>
      <c r="QMM55" s="467"/>
      <c r="QMN55" s="467"/>
      <c r="QMO55" s="467"/>
      <c r="QMP55" s="467"/>
      <c r="QMQ55" s="467"/>
      <c r="QMR55" s="467"/>
      <c r="QMS55" s="467"/>
      <c r="QMT55" s="467"/>
      <c r="QMU55" s="467"/>
      <c r="QMV55" s="467"/>
      <c r="QMW55" s="467"/>
      <c r="QMX55" s="467"/>
      <c r="QMY55" s="467"/>
      <c r="QMZ55" s="467"/>
      <c r="QNA55" s="467"/>
      <c r="QNB55" s="467"/>
      <c r="QNC55" s="467"/>
      <c r="QND55" s="467"/>
      <c r="QNE55" s="467"/>
      <c r="QNF55" s="467"/>
      <c r="QNG55" s="467"/>
      <c r="QNH55" s="467"/>
      <c r="QNI55" s="467"/>
      <c r="QNJ55" s="467"/>
      <c r="QNK55" s="467"/>
      <c r="QNL55" s="467"/>
      <c r="QNM55" s="467"/>
      <c r="QNN55" s="467"/>
      <c r="QNO55" s="467"/>
      <c r="QNP55" s="467"/>
      <c r="QNQ55" s="467"/>
      <c r="QNR55" s="467"/>
      <c r="QNS55" s="467"/>
      <c r="QNT55" s="467"/>
      <c r="QNU55" s="467"/>
      <c r="QNV55" s="467"/>
      <c r="QNW55" s="467"/>
      <c r="QNX55" s="467"/>
      <c r="QNY55" s="467"/>
      <c r="QNZ55" s="467"/>
      <c r="QOA55" s="467"/>
      <c r="QOB55" s="467"/>
      <c r="QOC55" s="467"/>
      <c r="QOD55" s="467"/>
      <c r="QOE55" s="467"/>
      <c r="QOF55" s="467"/>
      <c r="QOG55" s="467"/>
      <c r="QOH55" s="467"/>
      <c r="QOI55" s="467"/>
      <c r="QOJ55" s="467"/>
      <c r="QOK55" s="467"/>
      <c r="QOL55" s="467"/>
      <c r="QOM55" s="467"/>
      <c r="QON55" s="467"/>
      <c r="QOO55" s="467"/>
      <c r="QOP55" s="467"/>
      <c r="QOQ55" s="467"/>
      <c r="QOR55" s="467"/>
      <c r="QOS55" s="467"/>
      <c r="QOT55" s="467"/>
      <c r="QOU55" s="467"/>
      <c r="QOV55" s="467"/>
      <c r="QOW55" s="467"/>
      <c r="QOX55" s="467"/>
      <c r="QOY55" s="467"/>
      <c r="QOZ55" s="467"/>
      <c r="QPA55" s="467"/>
      <c r="QPB55" s="467"/>
      <c r="QPC55" s="467"/>
      <c r="QPD55" s="467"/>
      <c r="QPE55" s="467"/>
      <c r="QPF55" s="467"/>
      <c r="QPG55" s="467"/>
      <c r="QPH55" s="467"/>
      <c r="QPI55" s="467"/>
      <c r="QPJ55" s="467"/>
      <c r="QPK55" s="467"/>
      <c r="QPL55" s="467"/>
      <c r="QPM55" s="467"/>
      <c r="QPN55" s="467"/>
      <c r="QPO55" s="467"/>
      <c r="QPP55" s="467"/>
      <c r="QPQ55" s="467"/>
      <c r="QPR55" s="467"/>
      <c r="QPS55" s="467"/>
      <c r="QPT55" s="467"/>
      <c r="QPU55" s="467"/>
      <c r="QPV55" s="467"/>
      <c r="QPW55" s="467"/>
      <c r="QPX55" s="467"/>
      <c r="QPY55" s="467"/>
      <c r="QPZ55" s="467"/>
      <c r="QQA55" s="467"/>
      <c r="QQB55" s="467"/>
      <c r="QQC55" s="467"/>
      <c r="QQD55" s="467"/>
      <c r="QQE55" s="467"/>
      <c r="QQF55" s="467"/>
      <c r="QQG55" s="467"/>
      <c r="QQH55" s="467"/>
      <c r="QQI55" s="467"/>
      <c r="QQJ55" s="467"/>
      <c r="QQK55" s="467"/>
      <c r="QQL55" s="467"/>
      <c r="QQM55" s="467"/>
      <c r="QQN55" s="467"/>
      <c r="QQO55" s="467"/>
      <c r="QQP55" s="467"/>
      <c r="QQQ55" s="467"/>
      <c r="QQR55" s="467"/>
      <c r="QQS55" s="467"/>
      <c r="QQT55" s="467"/>
      <c r="QQU55" s="467"/>
      <c r="QQV55" s="467"/>
      <c r="QQW55" s="467"/>
      <c r="QQX55" s="467"/>
      <c r="QQY55" s="467"/>
      <c r="QQZ55" s="467"/>
      <c r="QRA55" s="467"/>
      <c r="QRB55" s="467"/>
      <c r="QRC55" s="467"/>
      <c r="QRD55" s="467"/>
      <c r="QRE55" s="467"/>
      <c r="QRF55" s="467"/>
      <c r="QRG55" s="467"/>
      <c r="QRH55" s="467"/>
      <c r="QRI55" s="467"/>
      <c r="QRJ55" s="467"/>
      <c r="QRK55" s="467"/>
      <c r="QRL55" s="467"/>
      <c r="QRM55" s="467"/>
      <c r="QRN55" s="467"/>
      <c r="QRO55" s="467"/>
      <c r="QRP55" s="467"/>
      <c r="QRQ55" s="467"/>
      <c r="QRR55" s="467"/>
      <c r="QRS55" s="467"/>
      <c r="QRT55" s="467"/>
      <c r="QRU55" s="467"/>
      <c r="QRV55" s="467"/>
      <c r="QRW55" s="467"/>
      <c r="QRX55" s="467"/>
      <c r="QRY55" s="467"/>
      <c r="QRZ55" s="467"/>
      <c r="QSA55" s="467"/>
      <c r="QSB55" s="467"/>
      <c r="QSC55" s="467"/>
      <c r="QSD55" s="467"/>
      <c r="QSE55" s="467"/>
      <c r="QSF55" s="467"/>
      <c r="QSG55" s="467"/>
      <c r="QSH55" s="467"/>
      <c r="QSI55" s="467"/>
      <c r="QSJ55" s="467"/>
      <c r="QSK55" s="467"/>
      <c r="QSL55" s="467"/>
      <c r="QSM55" s="467"/>
      <c r="QSN55" s="467"/>
      <c r="QSO55" s="467"/>
      <c r="QSP55" s="467"/>
      <c r="QSQ55" s="467"/>
      <c r="QSR55" s="467"/>
      <c r="QSS55" s="467"/>
      <c r="QST55" s="467"/>
      <c r="QSU55" s="467"/>
      <c r="QSV55" s="467"/>
      <c r="QSW55" s="467"/>
      <c r="QSX55" s="467"/>
      <c r="QSY55" s="467"/>
      <c r="QSZ55" s="467"/>
      <c r="QTA55" s="467"/>
      <c r="QTB55" s="467"/>
      <c r="QTC55" s="467"/>
      <c r="QTD55" s="467"/>
      <c r="QTE55" s="467"/>
      <c r="QTF55" s="467"/>
      <c r="QTG55" s="467"/>
      <c r="QTH55" s="467"/>
      <c r="QTI55" s="467"/>
      <c r="QTJ55" s="467"/>
      <c r="QTK55" s="467"/>
      <c r="QTL55" s="467"/>
      <c r="QTM55" s="467"/>
      <c r="QTN55" s="467"/>
      <c r="QTO55" s="467"/>
      <c r="QTP55" s="467"/>
      <c r="QTQ55" s="467"/>
      <c r="QTR55" s="467"/>
      <c r="QTS55" s="467"/>
      <c r="QTT55" s="467"/>
      <c r="QTU55" s="467"/>
      <c r="QTV55" s="467"/>
      <c r="QTW55" s="467"/>
      <c r="QTX55" s="467"/>
      <c r="QTY55" s="467"/>
      <c r="QTZ55" s="467"/>
      <c r="QUA55" s="467"/>
      <c r="QUB55" s="467"/>
      <c r="QUC55" s="467"/>
      <c r="QUD55" s="467"/>
      <c r="QUE55" s="467"/>
      <c r="QUF55" s="467"/>
      <c r="QUG55" s="467"/>
      <c r="QUH55" s="467"/>
      <c r="QUI55" s="467"/>
      <c r="QUJ55" s="467"/>
      <c r="QUK55" s="467"/>
      <c r="QUL55" s="467"/>
      <c r="QUM55" s="467"/>
      <c r="QUN55" s="467"/>
      <c r="QUO55" s="467"/>
      <c r="QUP55" s="467"/>
      <c r="QUQ55" s="467"/>
      <c r="QUR55" s="467"/>
      <c r="QUS55" s="467"/>
      <c r="QUT55" s="467"/>
      <c r="QUU55" s="467"/>
      <c r="QUV55" s="467"/>
      <c r="QUW55" s="467"/>
      <c r="QUX55" s="467"/>
      <c r="QUY55" s="467"/>
      <c r="QUZ55" s="467"/>
      <c r="QVA55" s="467"/>
      <c r="QVB55" s="467"/>
      <c r="QVC55" s="467"/>
      <c r="QVD55" s="467"/>
      <c r="QVE55" s="467"/>
      <c r="QVF55" s="467"/>
      <c r="QVG55" s="467"/>
      <c r="QVH55" s="467"/>
      <c r="QVI55" s="467"/>
      <c r="QVJ55" s="467"/>
      <c r="QVK55" s="467"/>
      <c r="QVL55" s="467"/>
      <c r="QVM55" s="467"/>
      <c r="QVN55" s="467"/>
      <c r="QVO55" s="467"/>
      <c r="QVP55" s="467"/>
      <c r="QVQ55" s="467"/>
      <c r="QVR55" s="467"/>
      <c r="QVS55" s="467"/>
      <c r="QVT55" s="467"/>
      <c r="QVU55" s="467"/>
      <c r="QVV55" s="467"/>
      <c r="QVW55" s="467"/>
      <c r="QVX55" s="467"/>
      <c r="QVY55" s="467"/>
      <c r="QVZ55" s="467"/>
      <c r="QWA55" s="467"/>
      <c r="QWB55" s="467"/>
      <c r="QWC55" s="467"/>
      <c r="QWD55" s="467"/>
      <c r="QWE55" s="467"/>
      <c r="QWF55" s="467"/>
      <c r="QWG55" s="467"/>
      <c r="QWH55" s="467"/>
      <c r="QWI55" s="467"/>
      <c r="QWJ55" s="467"/>
      <c r="QWK55" s="467"/>
      <c r="QWL55" s="467"/>
      <c r="QWM55" s="467"/>
      <c r="QWN55" s="467"/>
      <c r="QWO55" s="467"/>
      <c r="QWP55" s="467"/>
      <c r="QWQ55" s="467"/>
      <c r="QWR55" s="467"/>
      <c r="QWS55" s="467"/>
      <c r="QWT55" s="467"/>
      <c r="QWU55" s="467"/>
      <c r="QWV55" s="467"/>
      <c r="QWW55" s="467"/>
      <c r="QWX55" s="467"/>
      <c r="QWY55" s="467"/>
      <c r="QWZ55" s="467"/>
      <c r="QXA55" s="467"/>
      <c r="QXB55" s="467"/>
      <c r="QXC55" s="467"/>
      <c r="QXD55" s="467"/>
      <c r="QXE55" s="467"/>
      <c r="QXF55" s="467"/>
      <c r="QXG55" s="467"/>
      <c r="QXH55" s="467"/>
      <c r="QXI55" s="467"/>
      <c r="QXJ55" s="467"/>
      <c r="QXK55" s="467"/>
      <c r="QXL55" s="467"/>
      <c r="QXM55" s="467"/>
      <c r="QXN55" s="467"/>
      <c r="QXO55" s="467"/>
      <c r="QXP55" s="467"/>
      <c r="QXQ55" s="467"/>
      <c r="QXR55" s="467"/>
      <c r="QXS55" s="467"/>
      <c r="QXT55" s="467"/>
      <c r="QXU55" s="467"/>
      <c r="QXV55" s="467"/>
      <c r="QXW55" s="467"/>
      <c r="QXX55" s="467"/>
      <c r="QXY55" s="467"/>
      <c r="QXZ55" s="467"/>
      <c r="QYA55" s="467"/>
      <c r="QYB55" s="467"/>
      <c r="QYC55" s="467"/>
      <c r="QYD55" s="467"/>
      <c r="QYE55" s="467"/>
      <c r="QYF55" s="467"/>
      <c r="QYG55" s="467"/>
      <c r="QYH55" s="467"/>
      <c r="QYI55" s="467"/>
      <c r="QYJ55" s="467"/>
      <c r="QYK55" s="467"/>
      <c r="QYL55" s="467"/>
      <c r="QYM55" s="467"/>
      <c r="QYN55" s="467"/>
      <c r="QYO55" s="467"/>
      <c r="QYP55" s="467"/>
      <c r="QYQ55" s="467"/>
      <c r="QYR55" s="467"/>
      <c r="QYS55" s="467"/>
      <c r="QYT55" s="467"/>
      <c r="QYU55" s="467"/>
      <c r="QYV55" s="467"/>
      <c r="QYW55" s="467"/>
      <c r="QYX55" s="467"/>
      <c r="QYY55" s="467"/>
      <c r="QYZ55" s="467"/>
      <c r="QZA55" s="467"/>
      <c r="QZB55" s="467"/>
      <c r="QZC55" s="467"/>
      <c r="QZD55" s="467"/>
      <c r="QZE55" s="467"/>
      <c r="QZF55" s="467"/>
      <c r="QZG55" s="467"/>
      <c r="QZH55" s="467"/>
      <c r="QZI55" s="467"/>
      <c r="QZJ55" s="467"/>
      <c r="QZK55" s="467"/>
      <c r="QZL55" s="467"/>
      <c r="QZM55" s="467"/>
      <c r="QZN55" s="467"/>
      <c r="QZO55" s="467"/>
      <c r="QZP55" s="467"/>
      <c r="QZQ55" s="467"/>
      <c r="QZR55" s="467"/>
      <c r="QZS55" s="467"/>
      <c r="QZT55" s="467"/>
      <c r="QZU55" s="467"/>
      <c r="QZV55" s="467"/>
      <c r="QZW55" s="467"/>
      <c r="QZX55" s="467"/>
      <c r="QZY55" s="467"/>
      <c r="QZZ55" s="467"/>
      <c r="RAA55" s="467"/>
      <c r="RAB55" s="467"/>
      <c r="RAC55" s="467"/>
      <c r="RAD55" s="467"/>
      <c r="RAE55" s="467"/>
      <c r="RAF55" s="467"/>
      <c r="RAG55" s="467"/>
      <c r="RAH55" s="467"/>
      <c r="RAI55" s="467"/>
      <c r="RAJ55" s="467"/>
      <c r="RAK55" s="467"/>
      <c r="RAL55" s="467"/>
      <c r="RAM55" s="467"/>
      <c r="RAN55" s="467"/>
      <c r="RAO55" s="467"/>
      <c r="RAP55" s="467"/>
      <c r="RAQ55" s="467"/>
      <c r="RAR55" s="467"/>
      <c r="RAS55" s="467"/>
      <c r="RAT55" s="467"/>
      <c r="RAU55" s="467"/>
      <c r="RAV55" s="467"/>
      <c r="RAW55" s="467"/>
      <c r="RAX55" s="467"/>
      <c r="RAY55" s="467"/>
      <c r="RAZ55" s="467"/>
      <c r="RBA55" s="467"/>
      <c r="RBB55" s="467"/>
      <c r="RBC55" s="467"/>
      <c r="RBD55" s="467"/>
      <c r="RBE55" s="467"/>
      <c r="RBF55" s="467"/>
      <c r="RBG55" s="467"/>
      <c r="RBH55" s="467"/>
      <c r="RBI55" s="467"/>
      <c r="RBJ55" s="467"/>
      <c r="RBK55" s="467"/>
      <c r="RBL55" s="467"/>
      <c r="RBM55" s="467"/>
      <c r="RBN55" s="467"/>
      <c r="RBO55" s="467"/>
      <c r="RBP55" s="467"/>
      <c r="RBQ55" s="467"/>
      <c r="RBR55" s="467"/>
      <c r="RBS55" s="467"/>
      <c r="RBT55" s="467"/>
      <c r="RBU55" s="467"/>
      <c r="RBV55" s="467"/>
      <c r="RBW55" s="467"/>
      <c r="RBX55" s="467"/>
      <c r="RBY55" s="467"/>
      <c r="RBZ55" s="467"/>
      <c r="RCA55" s="467"/>
      <c r="RCB55" s="467"/>
      <c r="RCC55" s="467"/>
      <c r="RCD55" s="467"/>
      <c r="RCE55" s="467"/>
      <c r="RCF55" s="467"/>
      <c r="RCG55" s="467"/>
      <c r="RCH55" s="467"/>
      <c r="RCI55" s="467"/>
      <c r="RCJ55" s="467"/>
      <c r="RCK55" s="467"/>
      <c r="RCL55" s="467"/>
      <c r="RCM55" s="467"/>
      <c r="RCN55" s="467"/>
      <c r="RCO55" s="467"/>
      <c r="RCP55" s="467"/>
      <c r="RCQ55" s="467"/>
      <c r="RCR55" s="467"/>
      <c r="RCS55" s="467"/>
      <c r="RCT55" s="467"/>
      <c r="RCU55" s="467"/>
      <c r="RCV55" s="467"/>
      <c r="RCW55" s="467"/>
      <c r="RCX55" s="467"/>
      <c r="RCY55" s="467"/>
      <c r="RCZ55" s="467"/>
      <c r="RDA55" s="467"/>
      <c r="RDB55" s="467"/>
      <c r="RDC55" s="467"/>
      <c r="RDD55" s="467"/>
      <c r="RDE55" s="467"/>
      <c r="RDF55" s="467"/>
      <c r="RDG55" s="467"/>
      <c r="RDH55" s="467"/>
      <c r="RDI55" s="467"/>
      <c r="RDJ55" s="467"/>
      <c r="RDK55" s="467"/>
      <c r="RDL55" s="467"/>
      <c r="RDM55" s="467"/>
      <c r="RDN55" s="467"/>
      <c r="RDO55" s="467"/>
      <c r="RDP55" s="467"/>
      <c r="RDQ55" s="467"/>
      <c r="RDR55" s="467"/>
      <c r="RDS55" s="467"/>
      <c r="RDT55" s="467"/>
      <c r="RDU55" s="467"/>
      <c r="RDV55" s="467"/>
      <c r="RDW55" s="467"/>
      <c r="RDX55" s="467"/>
      <c r="RDY55" s="467"/>
      <c r="RDZ55" s="467"/>
      <c r="REA55" s="467"/>
      <c r="REB55" s="467"/>
      <c r="REC55" s="467"/>
      <c r="RED55" s="467"/>
      <c r="REE55" s="467"/>
      <c r="REF55" s="467"/>
      <c r="REG55" s="467"/>
      <c r="REH55" s="467"/>
      <c r="REI55" s="467"/>
      <c r="REJ55" s="467"/>
      <c r="REK55" s="467"/>
      <c r="REL55" s="467"/>
      <c r="REM55" s="467"/>
      <c r="REN55" s="467"/>
      <c r="REO55" s="467"/>
      <c r="REP55" s="467"/>
      <c r="REQ55" s="467"/>
      <c r="RER55" s="467"/>
      <c r="RES55" s="467"/>
      <c r="RET55" s="467"/>
      <c r="REU55" s="467"/>
      <c r="REV55" s="467"/>
      <c r="REW55" s="467"/>
      <c r="REX55" s="467"/>
      <c r="REY55" s="467"/>
      <c r="REZ55" s="467"/>
      <c r="RFA55" s="467"/>
      <c r="RFB55" s="467"/>
      <c r="RFC55" s="467"/>
      <c r="RFD55" s="467"/>
      <c r="RFE55" s="467"/>
      <c r="RFF55" s="467"/>
      <c r="RFG55" s="467"/>
      <c r="RFH55" s="467"/>
      <c r="RFI55" s="467"/>
      <c r="RFJ55" s="467"/>
      <c r="RFK55" s="467"/>
      <c r="RFL55" s="467"/>
      <c r="RFM55" s="467"/>
      <c r="RFN55" s="467"/>
      <c r="RFO55" s="467"/>
      <c r="RFP55" s="467"/>
      <c r="RFQ55" s="467"/>
      <c r="RFR55" s="467"/>
      <c r="RFS55" s="467"/>
      <c r="RFT55" s="467"/>
      <c r="RFU55" s="467"/>
      <c r="RFV55" s="467"/>
      <c r="RFW55" s="467"/>
      <c r="RFX55" s="467"/>
      <c r="RFY55" s="467"/>
      <c r="RFZ55" s="467"/>
      <c r="RGA55" s="467"/>
      <c r="RGB55" s="467"/>
      <c r="RGC55" s="467"/>
      <c r="RGD55" s="467"/>
      <c r="RGE55" s="467"/>
      <c r="RGF55" s="467"/>
      <c r="RGG55" s="467"/>
      <c r="RGH55" s="467"/>
      <c r="RGI55" s="467"/>
      <c r="RGJ55" s="467"/>
      <c r="RGK55" s="467"/>
      <c r="RGL55" s="467"/>
      <c r="RGM55" s="467"/>
      <c r="RGN55" s="467"/>
      <c r="RGO55" s="467"/>
      <c r="RGP55" s="467"/>
      <c r="RGQ55" s="467"/>
      <c r="RGR55" s="467"/>
      <c r="RGS55" s="467"/>
      <c r="RGT55" s="467"/>
      <c r="RGU55" s="467"/>
      <c r="RGV55" s="467"/>
      <c r="RGW55" s="467"/>
      <c r="RGX55" s="467"/>
      <c r="RGY55" s="467"/>
      <c r="RGZ55" s="467"/>
      <c r="RHA55" s="467"/>
      <c r="RHB55" s="467"/>
      <c r="RHC55" s="467"/>
      <c r="RHD55" s="467"/>
      <c r="RHE55" s="467"/>
      <c r="RHF55" s="467"/>
      <c r="RHG55" s="467"/>
      <c r="RHH55" s="467"/>
      <c r="RHI55" s="467"/>
      <c r="RHJ55" s="467"/>
      <c r="RHK55" s="467"/>
      <c r="RHL55" s="467"/>
      <c r="RHM55" s="467"/>
      <c r="RHN55" s="467"/>
      <c r="RHO55" s="467"/>
      <c r="RHP55" s="467"/>
      <c r="RHQ55" s="467"/>
      <c r="RHR55" s="467"/>
      <c r="RHS55" s="467"/>
      <c r="RHT55" s="467"/>
      <c r="RHU55" s="467"/>
      <c r="RHV55" s="467"/>
      <c r="RHW55" s="467"/>
      <c r="RHX55" s="467"/>
      <c r="RHY55" s="467"/>
      <c r="RHZ55" s="467"/>
      <c r="RIA55" s="467"/>
      <c r="RIB55" s="467"/>
      <c r="RIC55" s="467"/>
      <c r="RID55" s="467"/>
      <c r="RIE55" s="467"/>
      <c r="RIF55" s="467"/>
      <c r="RIG55" s="467"/>
      <c r="RIH55" s="467"/>
      <c r="RII55" s="467"/>
      <c r="RIJ55" s="467"/>
      <c r="RIK55" s="467"/>
      <c r="RIL55" s="467"/>
      <c r="RIM55" s="467"/>
      <c r="RIN55" s="467"/>
      <c r="RIO55" s="467"/>
      <c r="RIP55" s="467"/>
      <c r="RIQ55" s="467"/>
      <c r="RIR55" s="467"/>
      <c r="RIS55" s="467"/>
      <c r="RIT55" s="467"/>
      <c r="RIU55" s="467"/>
      <c r="RIV55" s="467"/>
      <c r="RIW55" s="467"/>
      <c r="RIX55" s="467"/>
      <c r="RIY55" s="467"/>
      <c r="RIZ55" s="467"/>
      <c r="RJA55" s="467"/>
      <c r="RJB55" s="467"/>
      <c r="RJC55" s="467"/>
      <c r="RJD55" s="467"/>
      <c r="RJE55" s="467"/>
      <c r="RJF55" s="467"/>
      <c r="RJG55" s="467"/>
      <c r="RJH55" s="467"/>
      <c r="RJI55" s="467"/>
      <c r="RJJ55" s="467"/>
      <c r="RJK55" s="467"/>
      <c r="RJL55" s="467"/>
      <c r="RJM55" s="467"/>
      <c r="RJN55" s="467"/>
      <c r="RJO55" s="467"/>
      <c r="RJP55" s="467"/>
      <c r="RJQ55" s="467"/>
      <c r="RJR55" s="467"/>
      <c r="RJS55" s="467"/>
      <c r="RJT55" s="467"/>
      <c r="RJU55" s="467"/>
      <c r="RJV55" s="467"/>
      <c r="RJW55" s="467"/>
      <c r="RJX55" s="467"/>
      <c r="RJY55" s="467"/>
      <c r="RJZ55" s="467"/>
      <c r="RKA55" s="467"/>
      <c r="RKB55" s="467"/>
      <c r="RKC55" s="467"/>
      <c r="RKD55" s="467"/>
      <c r="RKE55" s="467"/>
      <c r="RKF55" s="467"/>
      <c r="RKG55" s="467"/>
      <c r="RKH55" s="467"/>
      <c r="RKI55" s="467"/>
      <c r="RKJ55" s="467"/>
      <c r="RKK55" s="467"/>
      <c r="RKL55" s="467"/>
      <c r="RKM55" s="467"/>
      <c r="RKN55" s="467"/>
      <c r="RKO55" s="467"/>
      <c r="RKP55" s="467"/>
      <c r="RKQ55" s="467"/>
      <c r="RKR55" s="467"/>
      <c r="RKS55" s="467"/>
      <c r="RKT55" s="467"/>
      <c r="RKU55" s="467"/>
      <c r="RKV55" s="467"/>
      <c r="RKW55" s="467"/>
      <c r="RKX55" s="467"/>
      <c r="RKY55" s="467"/>
      <c r="RKZ55" s="467"/>
      <c r="RLA55" s="467"/>
      <c r="RLB55" s="467"/>
      <c r="RLC55" s="467"/>
      <c r="RLD55" s="467"/>
      <c r="RLE55" s="467"/>
      <c r="RLF55" s="467"/>
      <c r="RLG55" s="467"/>
      <c r="RLH55" s="467"/>
      <c r="RLI55" s="467"/>
      <c r="RLJ55" s="467"/>
      <c r="RLK55" s="467"/>
      <c r="RLL55" s="467"/>
      <c r="RLM55" s="467"/>
      <c r="RLN55" s="467"/>
      <c r="RLO55" s="467"/>
      <c r="RLP55" s="467"/>
      <c r="RLQ55" s="467"/>
      <c r="RLR55" s="467"/>
      <c r="RLS55" s="467"/>
      <c r="RLT55" s="467"/>
      <c r="RLU55" s="467"/>
      <c r="RLV55" s="467"/>
      <c r="RLW55" s="467"/>
      <c r="RLX55" s="467"/>
      <c r="RLY55" s="467"/>
      <c r="RLZ55" s="467"/>
      <c r="RMA55" s="467"/>
      <c r="RMB55" s="467"/>
      <c r="RMC55" s="467"/>
      <c r="RMD55" s="467"/>
      <c r="RME55" s="467"/>
      <c r="RMF55" s="467"/>
      <c r="RMG55" s="467"/>
      <c r="RMH55" s="467"/>
      <c r="RMI55" s="467"/>
      <c r="RMJ55" s="467"/>
      <c r="RMK55" s="467"/>
      <c r="RML55" s="467"/>
      <c r="RMM55" s="467"/>
      <c r="RMN55" s="467"/>
      <c r="RMO55" s="467"/>
      <c r="RMP55" s="467"/>
      <c r="RMQ55" s="467"/>
      <c r="RMR55" s="467"/>
      <c r="RMS55" s="467"/>
      <c r="RMT55" s="467"/>
      <c r="RMU55" s="467"/>
      <c r="RMV55" s="467"/>
      <c r="RMW55" s="467"/>
      <c r="RMX55" s="467"/>
      <c r="RMY55" s="467"/>
      <c r="RMZ55" s="467"/>
      <c r="RNA55" s="467"/>
      <c r="RNB55" s="467"/>
      <c r="RNC55" s="467"/>
      <c r="RND55" s="467"/>
      <c r="RNE55" s="467"/>
      <c r="RNF55" s="467"/>
      <c r="RNG55" s="467"/>
      <c r="RNH55" s="467"/>
      <c r="RNI55" s="467"/>
      <c r="RNJ55" s="467"/>
      <c r="RNK55" s="467"/>
      <c r="RNL55" s="467"/>
      <c r="RNM55" s="467"/>
      <c r="RNN55" s="467"/>
      <c r="RNO55" s="467"/>
      <c r="RNP55" s="467"/>
      <c r="RNQ55" s="467"/>
      <c r="RNR55" s="467"/>
      <c r="RNS55" s="467"/>
      <c r="RNT55" s="467"/>
      <c r="RNU55" s="467"/>
      <c r="RNV55" s="467"/>
      <c r="RNW55" s="467"/>
      <c r="RNX55" s="467"/>
      <c r="RNY55" s="467"/>
      <c r="RNZ55" s="467"/>
      <c r="ROA55" s="467"/>
      <c r="ROB55" s="467"/>
      <c r="ROC55" s="467"/>
      <c r="ROD55" s="467"/>
      <c r="ROE55" s="467"/>
      <c r="ROF55" s="467"/>
      <c r="ROG55" s="467"/>
      <c r="ROH55" s="467"/>
      <c r="ROI55" s="467"/>
      <c r="ROJ55" s="467"/>
      <c r="ROK55" s="467"/>
      <c r="ROL55" s="467"/>
      <c r="ROM55" s="467"/>
      <c r="RON55" s="467"/>
      <c r="ROO55" s="467"/>
      <c r="ROP55" s="467"/>
      <c r="ROQ55" s="467"/>
      <c r="ROR55" s="467"/>
      <c r="ROS55" s="467"/>
      <c r="ROT55" s="467"/>
      <c r="ROU55" s="467"/>
      <c r="ROV55" s="467"/>
      <c r="ROW55" s="467"/>
      <c r="ROX55" s="467"/>
      <c r="ROY55" s="467"/>
      <c r="ROZ55" s="467"/>
      <c r="RPA55" s="467"/>
      <c r="RPB55" s="467"/>
      <c r="RPC55" s="467"/>
      <c r="RPD55" s="467"/>
      <c r="RPE55" s="467"/>
      <c r="RPF55" s="467"/>
      <c r="RPG55" s="467"/>
      <c r="RPH55" s="467"/>
      <c r="RPI55" s="467"/>
      <c r="RPJ55" s="467"/>
      <c r="RPK55" s="467"/>
      <c r="RPL55" s="467"/>
      <c r="RPM55" s="467"/>
      <c r="RPN55" s="467"/>
      <c r="RPO55" s="467"/>
      <c r="RPP55" s="467"/>
      <c r="RPQ55" s="467"/>
      <c r="RPR55" s="467"/>
      <c r="RPS55" s="467"/>
      <c r="RPT55" s="467"/>
      <c r="RPU55" s="467"/>
      <c r="RPV55" s="467"/>
      <c r="RPW55" s="467"/>
      <c r="RPX55" s="467"/>
      <c r="RPY55" s="467"/>
      <c r="RPZ55" s="467"/>
      <c r="RQA55" s="467"/>
      <c r="RQB55" s="467"/>
      <c r="RQC55" s="467"/>
      <c r="RQD55" s="467"/>
      <c r="RQE55" s="467"/>
      <c r="RQF55" s="467"/>
      <c r="RQG55" s="467"/>
      <c r="RQH55" s="467"/>
      <c r="RQI55" s="467"/>
      <c r="RQJ55" s="467"/>
      <c r="RQK55" s="467"/>
      <c r="RQL55" s="467"/>
      <c r="RQM55" s="467"/>
      <c r="RQN55" s="467"/>
      <c r="RQO55" s="467"/>
      <c r="RQP55" s="467"/>
      <c r="RQQ55" s="467"/>
      <c r="RQR55" s="467"/>
      <c r="RQS55" s="467"/>
      <c r="RQT55" s="467"/>
      <c r="RQU55" s="467"/>
      <c r="RQV55" s="467"/>
      <c r="RQW55" s="467"/>
      <c r="RQX55" s="467"/>
      <c r="RQY55" s="467"/>
      <c r="RQZ55" s="467"/>
      <c r="RRA55" s="467"/>
      <c r="RRB55" s="467"/>
      <c r="RRC55" s="467"/>
      <c r="RRD55" s="467"/>
      <c r="RRE55" s="467"/>
      <c r="RRF55" s="467"/>
      <c r="RRG55" s="467"/>
      <c r="RRH55" s="467"/>
      <c r="RRI55" s="467"/>
      <c r="RRJ55" s="467"/>
      <c r="RRK55" s="467"/>
      <c r="RRL55" s="467"/>
      <c r="RRM55" s="467"/>
      <c r="RRN55" s="467"/>
      <c r="RRO55" s="467"/>
      <c r="RRP55" s="467"/>
      <c r="RRQ55" s="467"/>
      <c r="RRR55" s="467"/>
      <c r="RRS55" s="467"/>
      <c r="RRT55" s="467"/>
      <c r="RRU55" s="467"/>
      <c r="RRV55" s="467"/>
      <c r="RRW55" s="467"/>
      <c r="RRX55" s="467"/>
      <c r="RRY55" s="467"/>
      <c r="RRZ55" s="467"/>
      <c r="RSA55" s="467"/>
      <c r="RSB55" s="467"/>
      <c r="RSC55" s="467"/>
      <c r="RSD55" s="467"/>
      <c r="RSE55" s="467"/>
      <c r="RSF55" s="467"/>
      <c r="RSG55" s="467"/>
      <c r="RSH55" s="467"/>
      <c r="RSI55" s="467"/>
      <c r="RSJ55" s="467"/>
      <c r="RSK55" s="467"/>
      <c r="RSL55" s="467"/>
      <c r="RSM55" s="467"/>
      <c r="RSN55" s="467"/>
      <c r="RSO55" s="467"/>
      <c r="RSP55" s="467"/>
      <c r="RSQ55" s="467"/>
      <c r="RSR55" s="467"/>
      <c r="RSS55" s="467"/>
      <c r="RST55" s="467"/>
      <c r="RSU55" s="467"/>
      <c r="RSV55" s="467"/>
      <c r="RSW55" s="467"/>
      <c r="RSX55" s="467"/>
      <c r="RSY55" s="467"/>
      <c r="RSZ55" s="467"/>
      <c r="RTA55" s="467"/>
      <c r="RTB55" s="467"/>
      <c r="RTC55" s="467"/>
      <c r="RTD55" s="467"/>
      <c r="RTE55" s="467"/>
      <c r="RTF55" s="467"/>
      <c r="RTG55" s="467"/>
      <c r="RTH55" s="467"/>
      <c r="RTI55" s="467"/>
      <c r="RTJ55" s="467"/>
      <c r="RTK55" s="467"/>
      <c r="RTL55" s="467"/>
      <c r="RTM55" s="467"/>
      <c r="RTN55" s="467"/>
      <c r="RTO55" s="467"/>
      <c r="RTP55" s="467"/>
      <c r="RTQ55" s="467"/>
      <c r="RTR55" s="467"/>
      <c r="RTS55" s="467"/>
      <c r="RTT55" s="467"/>
      <c r="RTU55" s="467"/>
      <c r="RTV55" s="467"/>
      <c r="RTW55" s="467"/>
      <c r="RTX55" s="467"/>
      <c r="RTY55" s="467"/>
      <c r="RTZ55" s="467"/>
      <c r="RUA55" s="467"/>
      <c r="RUB55" s="467"/>
      <c r="RUC55" s="467"/>
      <c r="RUD55" s="467"/>
      <c r="RUE55" s="467"/>
      <c r="RUF55" s="467"/>
      <c r="RUG55" s="467"/>
      <c r="RUH55" s="467"/>
      <c r="RUI55" s="467"/>
      <c r="RUJ55" s="467"/>
      <c r="RUK55" s="467"/>
      <c r="RUL55" s="467"/>
      <c r="RUM55" s="467"/>
      <c r="RUN55" s="467"/>
      <c r="RUO55" s="467"/>
      <c r="RUP55" s="467"/>
      <c r="RUQ55" s="467"/>
      <c r="RUR55" s="467"/>
      <c r="RUS55" s="467"/>
      <c r="RUT55" s="467"/>
      <c r="RUU55" s="467"/>
      <c r="RUV55" s="467"/>
      <c r="RUW55" s="467"/>
      <c r="RUX55" s="467"/>
      <c r="RUY55" s="467"/>
      <c r="RUZ55" s="467"/>
      <c r="RVA55" s="467"/>
      <c r="RVB55" s="467"/>
      <c r="RVC55" s="467"/>
      <c r="RVD55" s="467"/>
      <c r="RVE55" s="467"/>
      <c r="RVF55" s="467"/>
      <c r="RVG55" s="467"/>
      <c r="RVH55" s="467"/>
      <c r="RVI55" s="467"/>
      <c r="RVJ55" s="467"/>
      <c r="RVK55" s="467"/>
      <c r="RVL55" s="467"/>
      <c r="RVM55" s="467"/>
      <c r="RVN55" s="467"/>
      <c r="RVO55" s="467"/>
      <c r="RVP55" s="467"/>
      <c r="RVQ55" s="467"/>
      <c r="RVR55" s="467"/>
      <c r="RVS55" s="467"/>
      <c r="RVT55" s="467"/>
      <c r="RVU55" s="467"/>
      <c r="RVV55" s="467"/>
      <c r="RVW55" s="467"/>
      <c r="RVX55" s="467"/>
      <c r="RVY55" s="467"/>
      <c r="RVZ55" s="467"/>
      <c r="RWA55" s="467"/>
      <c r="RWB55" s="467"/>
      <c r="RWC55" s="467"/>
      <c r="RWD55" s="467"/>
      <c r="RWE55" s="467"/>
      <c r="RWF55" s="467"/>
      <c r="RWG55" s="467"/>
      <c r="RWH55" s="467"/>
      <c r="RWI55" s="467"/>
      <c r="RWJ55" s="467"/>
      <c r="RWK55" s="467"/>
      <c r="RWL55" s="467"/>
      <c r="RWM55" s="467"/>
      <c r="RWN55" s="467"/>
      <c r="RWO55" s="467"/>
      <c r="RWP55" s="467"/>
      <c r="RWQ55" s="467"/>
      <c r="RWR55" s="467"/>
      <c r="RWS55" s="467"/>
      <c r="RWT55" s="467"/>
      <c r="RWU55" s="467"/>
      <c r="RWV55" s="467"/>
      <c r="RWW55" s="467"/>
      <c r="RWX55" s="467"/>
      <c r="RWY55" s="467"/>
      <c r="RWZ55" s="467"/>
      <c r="RXA55" s="467"/>
      <c r="RXB55" s="467"/>
      <c r="RXC55" s="467"/>
      <c r="RXD55" s="467"/>
      <c r="RXE55" s="467"/>
      <c r="RXF55" s="467"/>
      <c r="RXG55" s="467"/>
      <c r="RXH55" s="467"/>
      <c r="RXI55" s="467"/>
      <c r="RXJ55" s="467"/>
      <c r="RXK55" s="467"/>
      <c r="RXL55" s="467"/>
      <c r="RXM55" s="467"/>
      <c r="RXN55" s="467"/>
      <c r="RXO55" s="467"/>
      <c r="RXP55" s="467"/>
      <c r="RXQ55" s="467"/>
      <c r="RXR55" s="467"/>
      <c r="RXS55" s="467"/>
      <c r="RXT55" s="467"/>
      <c r="RXU55" s="467"/>
      <c r="RXV55" s="467"/>
      <c r="RXW55" s="467"/>
      <c r="RXX55" s="467"/>
      <c r="RXY55" s="467"/>
      <c r="RXZ55" s="467"/>
      <c r="RYA55" s="467"/>
      <c r="RYB55" s="467"/>
      <c r="RYC55" s="467"/>
      <c r="RYD55" s="467"/>
      <c r="RYE55" s="467"/>
      <c r="RYF55" s="467"/>
      <c r="RYG55" s="467"/>
      <c r="RYH55" s="467"/>
      <c r="RYI55" s="467"/>
      <c r="RYJ55" s="467"/>
      <c r="RYK55" s="467"/>
      <c r="RYL55" s="467"/>
      <c r="RYM55" s="467"/>
      <c r="RYN55" s="467"/>
      <c r="RYO55" s="467"/>
      <c r="RYP55" s="467"/>
      <c r="RYQ55" s="467"/>
      <c r="RYR55" s="467"/>
      <c r="RYS55" s="467"/>
      <c r="RYT55" s="467"/>
      <c r="RYU55" s="467"/>
      <c r="RYV55" s="467"/>
      <c r="RYW55" s="467"/>
      <c r="RYX55" s="467"/>
      <c r="RYY55" s="467"/>
      <c r="RYZ55" s="467"/>
      <c r="RZA55" s="467"/>
      <c r="RZB55" s="467"/>
      <c r="RZC55" s="467"/>
      <c r="RZD55" s="467"/>
      <c r="RZE55" s="467"/>
      <c r="RZF55" s="467"/>
      <c r="RZG55" s="467"/>
      <c r="RZH55" s="467"/>
      <c r="RZI55" s="467"/>
      <c r="RZJ55" s="467"/>
      <c r="RZK55" s="467"/>
      <c r="RZL55" s="467"/>
      <c r="RZM55" s="467"/>
      <c r="RZN55" s="467"/>
      <c r="RZO55" s="467"/>
      <c r="RZP55" s="467"/>
      <c r="RZQ55" s="467"/>
      <c r="RZR55" s="467"/>
      <c r="RZS55" s="467"/>
      <c r="RZT55" s="467"/>
      <c r="RZU55" s="467"/>
      <c r="RZV55" s="467"/>
      <c r="RZW55" s="467"/>
      <c r="RZX55" s="467"/>
      <c r="RZY55" s="467"/>
      <c r="RZZ55" s="467"/>
      <c r="SAA55" s="467"/>
      <c r="SAB55" s="467"/>
      <c r="SAC55" s="467"/>
      <c r="SAD55" s="467"/>
      <c r="SAE55" s="467"/>
      <c r="SAF55" s="467"/>
      <c r="SAG55" s="467"/>
      <c r="SAH55" s="467"/>
      <c r="SAI55" s="467"/>
      <c r="SAJ55" s="467"/>
      <c r="SAK55" s="467"/>
      <c r="SAL55" s="467"/>
      <c r="SAM55" s="467"/>
      <c r="SAN55" s="467"/>
      <c r="SAO55" s="467"/>
      <c r="SAP55" s="467"/>
      <c r="SAQ55" s="467"/>
      <c r="SAR55" s="467"/>
      <c r="SAS55" s="467"/>
      <c r="SAT55" s="467"/>
      <c r="SAU55" s="467"/>
      <c r="SAV55" s="467"/>
      <c r="SAW55" s="467"/>
      <c r="SAX55" s="467"/>
      <c r="SAY55" s="467"/>
      <c r="SAZ55" s="467"/>
      <c r="SBA55" s="467"/>
      <c r="SBB55" s="467"/>
      <c r="SBC55" s="467"/>
      <c r="SBD55" s="467"/>
      <c r="SBE55" s="467"/>
      <c r="SBF55" s="467"/>
      <c r="SBG55" s="467"/>
      <c r="SBH55" s="467"/>
      <c r="SBI55" s="467"/>
      <c r="SBJ55" s="467"/>
      <c r="SBK55" s="467"/>
      <c r="SBL55" s="467"/>
      <c r="SBM55" s="467"/>
      <c r="SBN55" s="467"/>
      <c r="SBO55" s="467"/>
      <c r="SBP55" s="467"/>
      <c r="SBQ55" s="467"/>
      <c r="SBR55" s="467"/>
      <c r="SBS55" s="467"/>
      <c r="SBT55" s="467"/>
      <c r="SBU55" s="467"/>
      <c r="SBV55" s="467"/>
      <c r="SBW55" s="467"/>
      <c r="SBX55" s="467"/>
      <c r="SBY55" s="467"/>
      <c r="SBZ55" s="467"/>
      <c r="SCA55" s="467"/>
      <c r="SCB55" s="467"/>
      <c r="SCC55" s="467"/>
      <c r="SCD55" s="467"/>
      <c r="SCE55" s="467"/>
      <c r="SCF55" s="467"/>
      <c r="SCG55" s="467"/>
      <c r="SCH55" s="467"/>
      <c r="SCI55" s="467"/>
      <c r="SCJ55" s="467"/>
      <c r="SCK55" s="467"/>
      <c r="SCL55" s="467"/>
      <c r="SCM55" s="467"/>
      <c r="SCN55" s="467"/>
      <c r="SCO55" s="467"/>
      <c r="SCP55" s="467"/>
      <c r="SCQ55" s="467"/>
      <c r="SCR55" s="467"/>
      <c r="SCS55" s="467"/>
      <c r="SCT55" s="467"/>
      <c r="SCU55" s="467"/>
      <c r="SCV55" s="467"/>
      <c r="SCW55" s="467"/>
      <c r="SCX55" s="467"/>
      <c r="SCY55" s="467"/>
      <c r="SCZ55" s="467"/>
      <c r="SDA55" s="467"/>
      <c r="SDB55" s="467"/>
      <c r="SDC55" s="467"/>
      <c r="SDD55" s="467"/>
      <c r="SDE55" s="467"/>
      <c r="SDF55" s="467"/>
      <c r="SDG55" s="467"/>
      <c r="SDH55" s="467"/>
      <c r="SDI55" s="467"/>
      <c r="SDJ55" s="467"/>
      <c r="SDK55" s="467"/>
      <c r="SDL55" s="467"/>
      <c r="SDM55" s="467"/>
      <c r="SDN55" s="467"/>
      <c r="SDO55" s="467"/>
      <c r="SDP55" s="467"/>
      <c r="SDQ55" s="467"/>
      <c r="SDR55" s="467"/>
      <c r="SDS55" s="467"/>
      <c r="SDT55" s="467"/>
      <c r="SDU55" s="467"/>
      <c r="SDV55" s="467"/>
      <c r="SDW55" s="467"/>
      <c r="SDX55" s="467"/>
      <c r="SDY55" s="467"/>
      <c r="SDZ55" s="467"/>
      <c r="SEA55" s="467"/>
      <c r="SEB55" s="467"/>
      <c r="SEC55" s="467"/>
      <c r="SED55" s="467"/>
      <c r="SEE55" s="467"/>
      <c r="SEF55" s="467"/>
      <c r="SEG55" s="467"/>
      <c r="SEH55" s="467"/>
      <c r="SEI55" s="467"/>
      <c r="SEJ55" s="467"/>
      <c r="SEK55" s="467"/>
      <c r="SEL55" s="467"/>
      <c r="SEM55" s="467"/>
      <c r="SEN55" s="467"/>
      <c r="SEO55" s="467"/>
      <c r="SEP55" s="467"/>
      <c r="SEQ55" s="467"/>
      <c r="SER55" s="467"/>
      <c r="SES55" s="467"/>
      <c r="SET55" s="467"/>
      <c r="SEU55" s="467"/>
      <c r="SEV55" s="467"/>
      <c r="SEW55" s="467"/>
      <c r="SEX55" s="467"/>
      <c r="SEY55" s="467"/>
      <c r="SEZ55" s="467"/>
      <c r="SFA55" s="467"/>
      <c r="SFB55" s="467"/>
      <c r="SFC55" s="467"/>
      <c r="SFD55" s="467"/>
      <c r="SFE55" s="467"/>
      <c r="SFF55" s="467"/>
      <c r="SFG55" s="467"/>
      <c r="SFH55" s="467"/>
      <c r="SFI55" s="467"/>
      <c r="SFJ55" s="467"/>
      <c r="SFK55" s="467"/>
      <c r="SFL55" s="467"/>
      <c r="SFM55" s="467"/>
      <c r="SFN55" s="467"/>
      <c r="SFO55" s="467"/>
      <c r="SFP55" s="467"/>
      <c r="SFQ55" s="467"/>
      <c r="SFR55" s="467"/>
      <c r="SFS55" s="467"/>
      <c r="SFT55" s="467"/>
      <c r="SFU55" s="467"/>
      <c r="SFV55" s="467"/>
      <c r="SFW55" s="467"/>
      <c r="SFX55" s="467"/>
      <c r="SFY55" s="467"/>
      <c r="SFZ55" s="467"/>
      <c r="SGA55" s="467"/>
      <c r="SGB55" s="467"/>
      <c r="SGC55" s="467"/>
      <c r="SGD55" s="467"/>
      <c r="SGE55" s="467"/>
      <c r="SGF55" s="467"/>
      <c r="SGG55" s="467"/>
      <c r="SGH55" s="467"/>
      <c r="SGI55" s="467"/>
      <c r="SGJ55" s="467"/>
      <c r="SGK55" s="467"/>
      <c r="SGL55" s="467"/>
      <c r="SGM55" s="467"/>
      <c r="SGN55" s="467"/>
      <c r="SGO55" s="467"/>
      <c r="SGP55" s="467"/>
      <c r="SGQ55" s="467"/>
      <c r="SGR55" s="467"/>
      <c r="SGS55" s="467"/>
      <c r="SGT55" s="467"/>
      <c r="SGU55" s="467"/>
      <c r="SGV55" s="467"/>
      <c r="SGW55" s="467"/>
      <c r="SGX55" s="467"/>
      <c r="SGY55" s="467"/>
      <c r="SGZ55" s="467"/>
      <c r="SHA55" s="467"/>
      <c r="SHB55" s="467"/>
      <c r="SHC55" s="467"/>
      <c r="SHD55" s="467"/>
      <c r="SHE55" s="467"/>
      <c r="SHF55" s="467"/>
      <c r="SHG55" s="467"/>
      <c r="SHH55" s="467"/>
      <c r="SHI55" s="467"/>
      <c r="SHJ55" s="467"/>
      <c r="SHK55" s="467"/>
      <c r="SHL55" s="467"/>
      <c r="SHM55" s="467"/>
      <c r="SHN55" s="467"/>
      <c r="SHO55" s="467"/>
      <c r="SHP55" s="467"/>
      <c r="SHQ55" s="467"/>
      <c r="SHR55" s="467"/>
      <c r="SHS55" s="467"/>
      <c r="SHT55" s="467"/>
      <c r="SHU55" s="467"/>
      <c r="SHV55" s="467"/>
      <c r="SHW55" s="467"/>
      <c r="SHX55" s="467"/>
      <c r="SHY55" s="467"/>
      <c r="SHZ55" s="467"/>
      <c r="SIA55" s="467"/>
      <c r="SIB55" s="467"/>
      <c r="SIC55" s="467"/>
      <c r="SID55" s="467"/>
      <c r="SIE55" s="467"/>
      <c r="SIF55" s="467"/>
      <c r="SIG55" s="467"/>
      <c r="SIH55" s="467"/>
      <c r="SII55" s="467"/>
      <c r="SIJ55" s="467"/>
      <c r="SIK55" s="467"/>
      <c r="SIL55" s="467"/>
      <c r="SIM55" s="467"/>
      <c r="SIN55" s="467"/>
      <c r="SIO55" s="467"/>
      <c r="SIP55" s="467"/>
      <c r="SIQ55" s="467"/>
      <c r="SIR55" s="467"/>
      <c r="SIS55" s="467"/>
      <c r="SIT55" s="467"/>
      <c r="SIU55" s="467"/>
      <c r="SIV55" s="467"/>
      <c r="SIW55" s="467"/>
      <c r="SIX55" s="467"/>
      <c r="SIY55" s="467"/>
      <c r="SIZ55" s="467"/>
      <c r="SJA55" s="467"/>
      <c r="SJB55" s="467"/>
      <c r="SJC55" s="467"/>
      <c r="SJD55" s="467"/>
      <c r="SJE55" s="467"/>
      <c r="SJF55" s="467"/>
      <c r="SJG55" s="467"/>
      <c r="SJH55" s="467"/>
      <c r="SJI55" s="467"/>
      <c r="SJJ55" s="467"/>
      <c r="SJK55" s="467"/>
      <c r="SJL55" s="467"/>
      <c r="SJM55" s="467"/>
      <c r="SJN55" s="467"/>
      <c r="SJO55" s="467"/>
      <c r="SJP55" s="467"/>
      <c r="SJQ55" s="467"/>
      <c r="SJR55" s="467"/>
      <c r="SJS55" s="467"/>
      <c r="SJT55" s="467"/>
      <c r="SJU55" s="467"/>
      <c r="SJV55" s="467"/>
      <c r="SJW55" s="467"/>
      <c r="SJX55" s="467"/>
      <c r="SJY55" s="467"/>
      <c r="SJZ55" s="467"/>
      <c r="SKA55" s="467"/>
      <c r="SKB55" s="467"/>
      <c r="SKC55" s="467"/>
      <c r="SKD55" s="467"/>
      <c r="SKE55" s="467"/>
      <c r="SKF55" s="467"/>
      <c r="SKG55" s="467"/>
      <c r="SKH55" s="467"/>
      <c r="SKI55" s="467"/>
      <c r="SKJ55" s="467"/>
      <c r="SKK55" s="467"/>
      <c r="SKL55" s="467"/>
      <c r="SKM55" s="467"/>
      <c r="SKN55" s="467"/>
      <c r="SKO55" s="467"/>
      <c r="SKP55" s="467"/>
      <c r="SKQ55" s="467"/>
      <c r="SKR55" s="467"/>
      <c r="SKS55" s="467"/>
      <c r="SKT55" s="467"/>
      <c r="SKU55" s="467"/>
      <c r="SKV55" s="467"/>
      <c r="SKW55" s="467"/>
      <c r="SKX55" s="467"/>
      <c r="SKY55" s="467"/>
      <c r="SKZ55" s="467"/>
      <c r="SLA55" s="467"/>
      <c r="SLB55" s="467"/>
      <c r="SLC55" s="467"/>
      <c r="SLD55" s="467"/>
      <c r="SLE55" s="467"/>
      <c r="SLF55" s="467"/>
      <c r="SLG55" s="467"/>
      <c r="SLH55" s="467"/>
      <c r="SLI55" s="467"/>
      <c r="SLJ55" s="467"/>
      <c r="SLK55" s="467"/>
      <c r="SLL55" s="467"/>
      <c r="SLM55" s="467"/>
      <c r="SLN55" s="467"/>
      <c r="SLO55" s="467"/>
      <c r="SLP55" s="467"/>
      <c r="SLQ55" s="467"/>
      <c r="SLR55" s="467"/>
      <c r="SLS55" s="467"/>
      <c r="SLT55" s="467"/>
      <c r="SLU55" s="467"/>
      <c r="SLV55" s="467"/>
      <c r="SLW55" s="467"/>
      <c r="SLX55" s="467"/>
      <c r="SLY55" s="467"/>
      <c r="SLZ55" s="467"/>
      <c r="SMA55" s="467"/>
      <c r="SMB55" s="467"/>
      <c r="SMC55" s="467"/>
      <c r="SMD55" s="467"/>
      <c r="SME55" s="467"/>
      <c r="SMF55" s="467"/>
      <c r="SMG55" s="467"/>
      <c r="SMH55" s="467"/>
      <c r="SMI55" s="467"/>
      <c r="SMJ55" s="467"/>
      <c r="SMK55" s="467"/>
      <c r="SML55" s="467"/>
      <c r="SMM55" s="467"/>
      <c r="SMN55" s="467"/>
      <c r="SMO55" s="467"/>
      <c r="SMP55" s="467"/>
      <c r="SMQ55" s="467"/>
      <c r="SMR55" s="467"/>
      <c r="SMS55" s="467"/>
      <c r="SMT55" s="467"/>
      <c r="SMU55" s="467"/>
      <c r="SMV55" s="467"/>
      <c r="SMW55" s="467"/>
      <c r="SMX55" s="467"/>
      <c r="SMY55" s="467"/>
      <c r="SMZ55" s="467"/>
      <c r="SNA55" s="467"/>
      <c r="SNB55" s="467"/>
      <c r="SNC55" s="467"/>
      <c r="SND55" s="467"/>
      <c r="SNE55" s="467"/>
      <c r="SNF55" s="467"/>
      <c r="SNG55" s="467"/>
      <c r="SNH55" s="467"/>
      <c r="SNI55" s="467"/>
      <c r="SNJ55" s="467"/>
      <c r="SNK55" s="467"/>
      <c r="SNL55" s="467"/>
      <c r="SNM55" s="467"/>
      <c r="SNN55" s="467"/>
      <c r="SNO55" s="467"/>
      <c r="SNP55" s="467"/>
      <c r="SNQ55" s="467"/>
      <c r="SNR55" s="467"/>
      <c r="SNS55" s="467"/>
      <c r="SNT55" s="467"/>
      <c r="SNU55" s="467"/>
      <c r="SNV55" s="467"/>
      <c r="SNW55" s="467"/>
      <c r="SNX55" s="467"/>
      <c r="SNY55" s="467"/>
      <c r="SNZ55" s="467"/>
      <c r="SOA55" s="467"/>
      <c r="SOB55" s="467"/>
      <c r="SOC55" s="467"/>
      <c r="SOD55" s="467"/>
      <c r="SOE55" s="467"/>
      <c r="SOF55" s="467"/>
      <c r="SOG55" s="467"/>
      <c r="SOH55" s="467"/>
      <c r="SOI55" s="467"/>
      <c r="SOJ55" s="467"/>
      <c r="SOK55" s="467"/>
      <c r="SOL55" s="467"/>
      <c r="SOM55" s="467"/>
      <c r="SON55" s="467"/>
      <c r="SOO55" s="467"/>
      <c r="SOP55" s="467"/>
      <c r="SOQ55" s="467"/>
      <c r="SOR55" s="467"/>
      <c r="SOS55" s="467"/>
      <c r="SOT55" s="467"/>
      <c r="SOU55" s="467"/>
      <c r="SOV55" s="467"/>
      <c r="SOW55" s="467"/>
      <c r="SOX55" s="467"/>
      <c r="SOY55" s="467"/>
      <c r="SOZ55" s="467"/>
      <c r="SPA55" s="467"/>
      <c r="SPB55" s="467"/>
      <c r="SPC55" s="467"/>
      <c r="SPD55" s="467"/>
      <c r="SPE55" s="467"/>
      <c r="SPF55" s="467"/>
      <c r="SPG55" s="467"/>
      <c r="SPH55" s="467"/>
      <c r="SPI55" s="467"/>
      <c r="SPJ55" s="467"/>
      <c r="SPK55" s="467"/>
      <c r="SPL55" s="467"/>
      <c r="SPM55" s="467"/>
      <c r="SPN55" s="467"/>
      <c r="SPO55" s="467"/>
      <c r="SPP55" s="467"/>
      <c r="SPQ55" s="467"/>
      <c r="SPR55" s="467"/>
      <c r="SPS55" s="467"/>
      <c r="SPT55" s="467"/>
      <c r="SPU55" s="467"/>
      <c r="SPV55" s="467"/>
      <c r="SPW55" s="467"/>
      <c r="SPX55" s="467"/>
      <c r="SPY55" s="467"/>
      <c r="SPZ55" s="467"/>
      <c r="SQA55" s="467"/>
      <c r="SQB55" s="467"/>
      <c r="SQC55" s="467"/>
      <c r="SQD55" s="467"/>
      <c r="SQE55" s="467"/>
      <c r="SQF55" s="467"/>
      <c r="SQG55" s="467"/>
      <c r="SQH55" s="467"/>
      <c r="SQI55" s="467"/>
      <c r="SQJ55" s="467"/>
      <c r="SQK55" s="467"/>
      <c r="SQL55" s="467"/>
      <c r="SQM55" s="467"/>
      <c r="SQN55" s="467"/>
      <c r="SQO55" s="467"/>
      <c r="SQP55" s="467"/>
      <c r="SQQ55" s="467"/>
      <c r="SQR55" s="467"/>
      <c r="SQS55" s="467"/>
      <c r="SQT55" s="467"/>
      <c r="SQU55" s="467"/>
      <c r="SQV55" s="467"/>
      <c r="SQW55" s="467"/>
      <c r="SQX55" s="467"/>
      <c r="SQY55" s="467"/>
      <c r="SQZ55" s="467"/>
      <c r="SRA55" s="467"/>
      <c r="SRB55" s="467"/>
      <c r="SRC55" s="467"/>
      <c r="SRD55" s="467"/>
      <c r="SRE55" s="467"/>
      <c r="SRF55" s="467"/>
      <c r="SRG55" s="467"/>
      <c r="SRH55" s="467"/>
      <c r="SRI55" s="467"/>
      <c r="SRJ55" s="467"/>
      <c r="SRK55" s="467"/>
      <c r="SRL55" s="467"/>
      <c r="SRM55" s="467"/>
      <c r="SRN55" s="467"/>
      <c r="SRO55" s="467"/>
      <c r="SRP55" s="467"/>
      <c r="SRQ55" s="467"/>
      <c r="SRR55" s="467"/>
      <c r="SRS55" s="467"/>
      <c r="SRT55" s="467"/>
      <c r="SRU55" s="467"/>
      <c r="SRV55" s="467"/>
      <c r="SRW55" s="467"/>
      <c r="SRX55" s="467"/>
      <c r="SRY55" s="467"/>
      <c r="SRZ55" s="467"/>
      <c r="SSA55" s="467"/>
      <c r="SSB55" s="467"/>
      <c r="SSC55" s="467"/>
      <c r="SSD55" s="467"/>
      <c r="SSE55" s="467"/>
      <c r="SSF55" s="467"/>
      <c r="SSG55" s="467"/>
      <c r="SSH55" s="467"/>
      <c r="SSI55" s="467"/>
      <c r="SSJ55" s="467"/>
      <c r="SSK55" s="467"/>
      <c r="SSL55" s="467"/>
      <c r="SSM55" s="467"/>
      <c r="SSN55" s="467"/>
      <c r="SSO55" s="467"/>
      <c r="SSP55" s="467"/>
      <c r="SSQ55" s="467"/>
      <c r="SSR55" s="467"/>
      <c r="SSS55" s="467"/>
      <c r="SST55" s="467"/>
      <c r="SSU55" s="467"/>
      <c r="SSV55" s="467"/>
      <c r="SSW55" s="467"/>
      <c r="SSX55" s="467"/>
      <c r="SSY55" s="467"/>
      <c r="SSZ55" s="467"/>
      <c r="STA55" s="467"/>
      <c r="STB55" s="467"/>
      <c r="STC55" s="467"/>
      <c r="STD55" s="467"/>
      <c r="STE55" s="467"/>
      <c r="STF55" s="467"/>
      <c r="STG55" s="467"/>
      <c r="STH55" s="467"/>
      <c r="STI55" s="467"/>
      <c r="STJ55" s="467"/>
      <c r="STK55" s="467"/>
      <c r="STL55" s="467"/>
      <c r="STM55" s="467"/>
      <c r="STN55" s="467"/>
      <c r="STO55" s="467"/>
      <c r="STP55" s="467"/>
      <c r="STQ55" s="467"/>
      <c r="STR55" s="467"/>
      <c r="STS55" s="467"/>
      <c r="STT55" s="467"/>
      <c r="STU55" s="467"/>
      <c r="STV55" s="467"/>
      <c r="STW55" s="467"/>
      <c r="STX55" s="467"/>
      <c r="STY55" s="467"/>
      <c r="STZ55" s="467"/>
      <c r="SUA55" s="467"/>
      <c r="SUB55" s="467"/>
      <c r="SUC55" s="467"/>
      <c r="SUD55" s="467"/>
      <c r="SUE55" s="467"/>
      <c r="SUF55" s="467"/>
      <c r="SUG55" s="467"/>
      <c r="SUH55" s="467"/>
      <c r="SUI55" s="467"/>
      <c r="SUJ55" s="467"/>
      <c r="SUK55" s="467"/>
      <c r="SUL55" s="467"/>
      <c r="SUM55" s="467"/>
      <c r="SUN55" s="467"/>
      <c r="SUO55" s="467"/>
      <c r="SUP55" s="467"/>
      <c r="SUQ55" s="467"/>
      <c r="SUR55" s="467"/>
      <c r="SUS55" s="467"/>
      <c r="SUT55" s="467"/>
      <c r="SUU55" s="467"/>
      <c r="SUV55" s="467"/>
      <c r="SUW55" s="467"/>
      <c r="SUX55" s="467"/>
      <c r="SUY55" s="467"/>
      <c r="SUZ55" s="467"/>
      <c r="SVA55" s="467"/>
      <c r="SVB55" s="467"/>
      <c r="SVC55" s="467"/>
      <c r="SVD55" s="467"/>
      <c r="SVE55" s="467"/>
      <c r="SVF55" s="467"/>
      <c r="SVG55" s="467"/>
      <c r="SVH55" s="467"/>
      <c r="SVI55" s="467"/>
      <c r="SVJ55" s="467"/>
      <c r="SVK55" s="467"/>
      <c r="SVL55" s="467"/>
      <c r="SVM55" s="467"/>
      <c r="SVN55" s="467"/>
      <c r="SVO55" s="467"/>
      <c r="SVP55" s="467"/>
      <c r="SVQ55" s="467"/>
      <c r="SVR55" s="467"/>
      <c r="SVS55" s="467"/>
      <c r="SVT55" s="467"/>
      <c r="SVU55" s="467"/>
      <c r="SVV55" s="467"/>
      <c r="SVW55" s="467"/>
      <c r="SVX55" s="467"/>
      <c r="SVY55" s="467"/>
      <c r="SVZ55" s="467"/>
      <c r="SWA55" s="467"/>
      <c r="SWB55" s="467"/>
      <c r="SWC55" s="467"/>
      <c r="SWD55" s="467"/>
      <c r="SWE55" s="467"/>
      <c r="SWF55" s="467"/>
      <c r="SWG55" s="467"/>
      <c r="SWH55" s="467"/>
      <c r="SWI55" s="467"/>
      <c r="SWJ55" s="467"/>
      <c r="SWK55" s="467"/>
      <c r="SWL55" s="467"/>
      <c r="SWM55" s="467"/>
      <c r="SWN55" s="467"/>
      <c r="SWO55" s="467"/>
      <c r="SWP55" s="467"/>
      <c r="SWQ55" s="467"/>
      <c r="SWR55" s="467"/>
      <c r="SWS55" s="467"/>
      <c r="SWT55" s="467"/>
      <c r="SWU55" s="467"/>
      <c r="SWV55" s="467"/>
      <c r="SWW55" s="467"/>
      <c r="SWX55" s="467"/>
      <c r="SWY55" s="467"/>
      <c r="SWZ55" s="467"/>
      <c r="SXA55" s="467"/>
      <c r="SXB55" s="467"/>
      <c r="SXC55" s="467"/>
      <c r="SXD55" s="467"/>
      <c r="SXE55" s="467"/>
      <c r="SXF55" s="467"/>
      <c r="SXG55" s="467"/>
      <c r="SXH55" s="467"/>
      <c r="SXI55" s="467"/>
      <c r="SXJ55" s="467"/>
      <c r="SXK55" s="467"/>
      <c r="SXL55" s="467"/>
      <c r="SXM55" s="467"/>
      <c r="SXN55" s="467"/>
      <c r="SXO55" s="467"/>
      <c r="SXP55" s="467"/>
      <c r="SXQ55" s="467"/>
      <c r="SXR55" s="467"/>
      <c r="SXS55" s="467"/>
      <c r="SXT55" s="467"/>
      <c r="SXU55" s="467"/>
      <c r="SXV55" s="467"/>
      <c r="SXW55" s="467"/>
      <c r="SXX55" s="467"/>
      <c r="SXY55" s="467"/>
      <c r="SXZ55" s="467"/>
      <c r="SYA55" s="467"/>
      <c r="SYB55" s="467"/>
      <c r="SYC55" s="467"/>
      <c r="SYD55" s="467"/>
      <c r="SYE55" s="467"/>
      <c r="SYF55" s="467"/>
      <c r="SYG55" s="467"/>
      <c r="SYH55" s="467"/>
      <c r="SYI55" s="467"/>
      <c r="SYJ55" s="467"/>
      <c r="SYK55" s="467"/>
      <c r="SYL55" s="467"/>
      <c r="SYM55" s="467"/>
      <c r="SYN55" s="467"/>
      <c r="SYO55" s="467"/>
      <c r="SYP55" s="467"/>
      <c r="SYQ55" s="467"/>
      <c r="SYR55" s="467"/>
      <c r="SYS55" s="467"/>
      <c r="SYT55" s="467"/>
      <c r="SYU55" s="467"/>
      <c r="SYV55" s="467"/>
      <c r="SYW55" s="467"/>
      <c r="SYX55" s="467"/>
      <c r="SYY55" s="467"/>
      <c r="SYZ55" s="467"/>
      <c r="SZA55" s="467"/>
      <c r="SZB55" s="467"/>
      <c r="SZC55" s="467"/>
      <c r="SZD55" s="467"/>
      <c r="SZE55" s="467"/>
      <c r="SZF55" s="467"/>
      <c r="SZG55" s="467"/>
      <c r="SZH55" s="467"/>
      <c r="SZI55" s="467"/>
      <c r="SZJ55" s="467"/>
      <c r="SZK55" s="467"/>
      <c r="SZL55" s="467"/>
      <c r="SZM55" s="467"/>
      <c r="SZN55" s="467"/>
      <c r="SZO55" s="467"/>
      <c r="SZP55" s="467"/>
      <c r="SZQ55" s="467"/>
      <c r="SZR55" s="467"/>
      <c r="SZS55" s="467"/>
      <c r="SZT55" s="467"/>
      <c r="SZU55" s="467"/>
      <c r="SZV55" s="467"/>
      <c r="SZW55" s="467"/>
      <c r="SZX55" s="467"/>
      <c r="SZY55" s="467"/>
      <c r="SZZ55" s="467"/>
      <c r="TAA55" s="467"/>
      <c r="TAB55" s="467"/>
      <c r="TAC55" s="467"/>
      <c r="TAD55" s="467"/>
      <c r="TAE55" s="467"/>
      <c r="TAF55" s="467"/>
      <c r="TAG55" s="467"/>
      <c r="TAH55" s="467"/>
      <c r="TAI55" s="467"/>
      <c r="TAJ55" s="467"/>
      <c r="TAK55" s="467"/>
      <c r="TAL55" s="467"/>
      <c r="TAM55" s="467"/>
      <c r="TAN55" s="467"/>
      <c r="TAO55" s="467"/>
      <c r="TAP55" s="467"/>
      <c r="TAQ55" s="467"/>
      <c r="TAR55" s="467"/>
      <c r="TAS55" s="467"/>
      <c r="TAT55" s="467"/>
      <c r="TAU55" s="467"/>
      <c r="TAV55" s="467"/>
      <c r="TAW55" s="467"/>
      <c r="TAX55" s="467"/>
      <c r="TAY55" s="467"/>
      <c r="TAZ55" s="467"/>
      <c r="TBA55" s="467"/>
      <c r="TBB55" s="467"/>
      <c r="TBC55" s="467"/>
      <c r="TBD55" s="467"/>
      <c r="TBE55" s="467"/>
      <c r="TBF55" s="467"/>
      <c r="TBG55" s="467"/>
      <c r="TBH55" s="467"/>
      <c r="TBI55" s="467"/>
      <c r="TBJ55" s="467"/>
      <c r="TBK55" s="467"/>
      <c r="TBL55" s="467"/>
      <c r="TBM55" s="467"/>
      <c r="TBN55" s="467"/>
      <c r="TBO55" s="467"/>
      <c r="TBP55" s="467"/>
      <c r="TBQ55" s="467"/>
      <c r="TBR55" s="467"/>
      <c r="TBS55" s="467"/>
      <c r="TBT55" s="467"/>
      <c r="TBU55" s="467"/>
      <c r="TBV55" s="467"/>
      <c r="TBW55" s="467"/>
      <c r="TBX55" s="467"/>
      <c r="TBY55" s="467"/>
      <c r="TBZ55" s="467"/>
      <c r="TCA55" s="467"/>
      <c r="TCB55" s="467"/>
      <c r="TCC55" s="467"/>
      <c r="TCD55" s="467"/>
      <c r="TCE55" s="467"/>
      <c r="TCF55" s="467"/>
      <c r="TCG55" s="467"/>
      <c r="TCH55" s="467"/>
      <c r="TCI55" s="467"/>
      <c r="TCJ55" s="467"/>
      <c r="TCK55" s="467"/>
      <c r="TCL55" s="467"/>
      <c r="TCM55" s="467"/>
      <c r="TCN55" s="467"/>
      <c r="TCO55" s="467"/>
      <c r="TCP55" s="467"/>
      <c r="TCQ55" s="467"/>
      <c r="TCR55" s="467"/>
      <c r="TCS55" s="467"/>
      <c r="TCT55" s="467"/>
      <c r="TCU55" s="467"/>
      <c r="TCV55" s="467"/>
      <c r="TCW55" s="467"/>
      <c r="TCX55" s="467"/>
      <c r="TCY55" s="467"/>
      <c r="TCZ55" s="467"/>
      <c r="TDA55" s="467"/>
      <c r="TDB55" s="467"/>
      <c r="TDC55" s="467"/>
      <c r="TDD55" s="467"/>
      <c r="TDE55" s="467"/>
      <c r="TDF55" s="467"/>
      <c r="TDG55" s="467"/>
      <c r="TDH55" s="467"/>
      <c r="TDI55" s="467"/>
      <c r="TDJ55" s="467"/>
      <c r="TDK55" s="467"/>
      <c r="TDL55" s="467"/>
      <c r="TDM55" s="467"/>
      <c r="TDN55" s="467"/>
      <c r="TDO55" s="467"/>
      <c r="TDP55" s="467"/>
      <c r="TDQ55" s="467"/>
      <c r="TDR55" s="467"/>
      <c r="TDS55" s="467"/>
      <c r="TDT55" s="467"/>
      <c r="TDU55" s="467"/>
      <c r="TDV55" s="467"/>
      <c r="TDW55" s="467"/>
      <c r="TDX55" s="467"/>
      <c r="TDY55" s="467"/>
      <c r="TDZ55" s="467"/>
      <c r="TEA55" s="467"/>
      <c r="TEB55" s="467"/>
      <c r="TEC55" s="467"/>
      <c r="TED55" s="467"/>
      <c r="TEE55" s="467"/>
      <c r="TEF55" s="467"/>
      <c r="TEG55" s="467"/>
      <c r="TEH55" s="467"/>
      <c r="TEI55" s="467"/>
      <c r="TEJ55" s="467"/>
      <c r="TEK55" s="467"/>
      <c r="TEL55" s="467"/>
      <c r="TEM55" s="467"/>
      <c r="TEN55" s="467"/>
      <c r="TEO55" s="467"/>
      <c r="TEP55" s="467"/>
      <c r="TEQ55" s="467"/>
      <c r="TER55" s="467"/>
      <c r="TES55" s="467"/>
      <c r="TET55" s="467"/>
      <c r="TEU55" s="467"/>
      <c r="TEV55" s="467"/>
      <c r="TEW55" s="467"/>
      <c r="TEX55" s="467"/>
      <c r="TEY55" s="467"/>
      <c r="TEZ55" s="467"/>
      <c r="TFA55" s="467"/>
      <c r="TFB55" s="467"/>
      <c r="TFC55" s="467"/>
      <c r="TFD55" s="467"/>
      <c r="TFE55" s="467"/>
      <c r="TFF55" s="467"/>
      <c r="TFG55" s="467"/>
      <c r="TFH55" s="467"/>
      <c r="TFI55" s="467"/>
      <c r="TFJ55" s="467"/>
      <c r="TFK55" s="467"/>
      <c r="TFL55" s="467"/>
      <c r="TFM55" s="467"/>
      <c r="TFN55" s="467"/>
      <c r="TFO55" s="467"/>
      <c r="TFP55" s="467"/>
      <c r="TFQ55" s="467"/>
      <c r="TFR55" s="467"/>
      <c r="TFS55" s="467"/>
      <c r="TFT55" s="467"/>
      <c r="TFU55" s="467"/>
      <c r="TFV55" s="467"/>
      <c r="TFW55" s="467"/>
      <c r="TFX55" s="467"/>
      <c r="TFY55" s="467"/>
      <c r="TFZ55" s="467"/>
      <c r="TGA55" s="467"/>
      <c r="TGB55" s="467"/>
      <c r="TGC55" s="467"/>
      <c r="TGD55" s="467"/>
      <c r="TGE55" s="467"/>
      <c r="TGF55" s="467"/>
      <c r="TGG55" s="467"/>
      <c r="TGH55" s="467"/>
      <c r="TGI55" s="467"/>
      <c r="TGJ55" s="467"/>
      <c r="TGK55" s="467"/>
      <c r="TGL55" s="467"/>
      <c r="TGM55" s="467"/>
      <c r="TGN55" s="467"/>
      <c r="TGO55" s="467"/>
      <c r="TGP55" s="467"/>
      <c r="TGQ55" s="467"/>
      <c r="TGR55" s="467"/>
      <c r="TGS55" s="467"/>
      <c r="TGT55" s="467"/>
      <c r="TGU55" s="467"/>
      <c r="TGV55" s="467"/>
      <c r="TGW55" s="467"/>
      <c r="TGX55" s="467"/>
      <c r="TGY55" s="467"/>
      <c r="TGZ55" s="467"/>
      <c r="THA55" s="467"/>
      <c r="THB55" s="467"/>
      <c r="THC55" s="467"/>
      <c r="THD55" s="467"/>
      <c r="THE55" s="467"/>
      <c r="THF55" s="467"/>
      <c r="THG55" s="467"/>
      <c r="THH55" s="467"/>
      <c r="THI55" s="467"/>
      <c r="THJ55" s="467"/>
      <c r="THK55" s="467"/>
      <c r="THL55" s="467"/>
      <c r="THM55" s="467"/>
      <c r="THN55" s="467"/>
      <c r="THO55" s="467"/>
      <c r="THP55" s="467"/>
      <c r="THQ55" s="467"/>
      <c r="THR55" s="467"/>
      <c r="THS55" s="467"/>
      <c r="THT55" s="467"/>
      <c r="THU55" s="467"/>
      <c r="THV55" s="467"/>
      <c r="THW55" s="467"/>
      <c r="THX55" s="467"/>
      <c r="THY55" s="467"/>
      <c r="THZ55" s="467"/>
      <c r="TIA55" s="467"/>
      <c r="TIB55" s="467"/>
      <c r="TIC55" s="467"/>
      <c r="TID55" s="467"/>
      <c r="TIE55" s="467"/>
      <c r="TIF55" s="467"/>
      <c r="TIG55" s="467"/>
      <c r="TIH55" s="467"/>
      <c r="TII55" s="467"/>
      <c r="TIJ55" s="467"/>
      <c r="TIK55" s="467"/>
      <c r="TIL55" s="467"/>
      <c r="TIM55" s="467"/>
      <c r="TIN55" s="467"/>
      <c r="TIO55" s="467"/>
      <c r="TIP55" s="467"/>
      <c r="TIQ55" s="467"/>
      <c r="TIR55" s="467"/>
      <c r="TIS55" s="467"/>
      <c r="TIT55" s="467"/>
      <c r="TIU55" s="467"/>
      <c r="TIV55" s="467"/>
      <c r="TIW55" s="467"/>
      <c r="TIX55" s="467"/>
      <c r="TIY55" s="467"/>
      <c r="TIZ55" s="467"/>
      <c r="TJA55" s="467"/>
      <c r="TJB55" s="467"/>
      <c r="TJC55" s="467"/>
      <c r="TJD55" s="467"/>
      <c r="TJE55" s="467"/>
      <c r="TJF55" s="467"/>
      <c r="TJG55" s="467"/>
      <c r="TJH55" s="467"/>
      <c r="TJI55" s="467"/>
      <c r="TJJ55" s="467"/>
      <c r="TJK55" s="467"/>
      <c r="TJL55" s="467"/>
      <c r="TJM55" s="467"/>
      <c r="TJN55" s="467"/>
      <c r="TJO55" s="467"/>
      <c r="TJP55" s="467"/>
      <c r="TJQ55" s="467"/>
      <c r="TJR55" s="467"/>
      <c r="TJS55" s="467"/>
      <c r="TJT55" s="467"/>
      <c r="TJU55" s="467"/>
      <c r="TJV55" s="467"/>
      <c r="TJW55" s="467"/>
      <c r="TJX55" s="467"/>
      <c r="TJY55" s="467"/>
      <c r="TJZ55" s="467"/>
      <c r="TKA55" s="467"/>
      <c r="TKB55" s="467"/>
      <c r="TKC55" s="467"/>
      <c r="TKD55" s="467"/>
      <c r="TKE55" s="467"/>
      <c r="TKF55" s="467"/>
      <c r="TKG55" s="467"/>
      <c r="TKH55" s="467"/>
      <c r="TKI55" s="467"/>
      <c r="TKJ55" s="467"/>
      <c r="TKK55" s="467"/>
      <c r="TKL55" s="467"/>
      <c r="TKM55" s="467"/>
      <c r="TKN55" s="467"/>
      <c r="TKO55" s="467"/>
      <c r="TKP55" s="467"/>
      <c r="TKQ55" s="467"/>
      <c r="TKR55" s="467"/>
      <c r="TKS55" s="467"/>
      <c r="TKT55" s="467"/>
      <c r="TKU55" s="467"/>
      <c r="TKV55" s="467"/>
      <c r="TKW55" s="467"/>
      <c r="TKX55" s="467"/>
      <c r="TKY55" s="467"/>
      <c r="TKZ55" s="467"/>
      <c r="TLA55" s="467"/>
      <c r="TLB55" s="467"/>
      <c r="TLC55" s="467"/>
      <c r="TLD55" s="467"/>
      <c r="TLE55" s="467"/>
      <c r="TLF55" s="467"/>
      <c r="TLG55" s="467"/>
      <c r="TLH55" s="467"/>
      <c r="TLI55" s="467"/>
      <c r="TLJ55" s="467"/>
      <c r="TLK55" s="467"/>
      <c r="TLL55" s="467"/>
      <c r="TLM55" s="467"/>
      <c r="TLN55" s="467"/>
      <c r="TLO55" s="467"/>
      <c r="TLP55" s="467"/>
      <c r="TLQ55" s="467"/>
      <c r="TLR55" s="467"/>
      <c r="TLS55" s="467"/>
      <c r="TLT55" s="467"/>
      <c r="TLU55" s="467"/>
      <c r="TLV55" s="467"/>
      <c r="TLW55" s="467"/>
      <c r="TLX55" s="467"/>
      <c r="TLY55" s="467"/>
      <c r="TLZ55" s="467"/>
      <c r="TMA55" s="467"/>
      <c r="TMB55" s="467"/>
      <c r="TMC55" s="467"/>
      <c r="TMD55" s="467"/>
      <c r="TME55" s="467"/>
      <c r="TMF55" s="467"/>
      <c r="TMG55" s="467"/>
      <c r="TMH55" s="467"/>
      <c r="TMI55" s="467"/>
      <c r="TMJ55" s="467"/>
      <c r="TMK55" s="467"/>
      <c r="TML55" s="467"/>
      <c r="TMM55" s="467"/>
      <c r="TMN55" s="467"/>
      <c r="TMO55" s="467"/>
      <c r="TMP55" s="467"/>
      <c r="TMQ55" s="467"/>
      <c r="TMR55" s="467"/>
      <c r="TMS55" s="467"/>
      <c r="TMT55" s="467"/>
      <c r="TMU55" s="467"/>
      <c r="TMV55" s="467"/>
      <c r="TMW55" s="467"/>
      <c r="TMX55" s="467"/>
      <c r="TMY55" s="467"/>
      <c r="TMZ55" s="467"/>
      <c r="TNA55" s="467"/>
      <c r="TNB55" s="467"/>
      <c r="TNC55" s="467"/>
      <c r="TND55" s="467"/>
      <c r="TNE55" s="467"/>
      <c r="TNF55" s="467"/>
      <c r="TNG55" s="467"/>
      <c r="TNH55" s="467"/>
      <c r="TNI55" s="467"/>
      <c r="TNJ55" s="467"/>
      <c r="TNK55" s="467"/>
      <c r="TNL55" s="467"/>
      <c r="TNM55" s="467"/>
      <c r="TNN55" s="467"/>
      <c r="TNO55" s="467"/>
      <c r="TNP55" s="467"/>
      <c r="TNQ55" s="467"/>
      <c r="TNR55" s="467"/>
      <c r="TNS55" s="467"/>
      <c r="TNT55" s="467"/>
      <c r="TNU55" s="467"/>
      <c r="TNV55" s="467"/>
      <c r="TNW55" s="467"/>
      <c r="TNX55" s="467"/>
      <c r="TNY55" s="467"/>
      <c r="TNZ55" s="467"/>
      <c r="TOA55" s="467"/>
      <c r="TOB55" s="467"/>
      <c r="TOC55" s="467"/>
      <c r="TOD55" s="467"/>
      <c r="TOE55" s="467"/>
      <c r="TOF55" s="467"/>
      <c r="TOG55" s="467"/>
      <c r="TOH55" s="467"/>
      <c r="TOI55" s="467"/>
      <c r="TOJ55" s="467"/>
      <c r="TOK55" s="467"/>
      <c r="TOL55" s="467"/>
      <c r="TOM55" s="467"/>
      <c r="TON55" s="467"/>
      <c r="TOO55" s="467"/>
      <c r="TOP55" s="467"/>
      <c r="TOQ55" s="467"/>
      <c r="TOR55" s="467"/>
      <c r="TOS55" s="467"/>
      <c r="TOT55" s="467"/>
      <c r="TOU55" s="467"/>
      <c r="TOV55" s="467"/>
      <c r="TOW55" s="467"/>
      <c r="TOX55" s="467"/>
      <c r="TOY55" s="467"/>
      <c r="TOZ55" s="467"/>
      <c r="TPA55" s="467"/>
      <c r="TPB55" s="467"/>
      <c r="TPC55" s="467"/>
      <c r="TPD55" s="467"/>
      <c r="TPE55" s="467"/>
      <c r="TPF55" s="467"/>
      <c r="TPG55" s="467"/>
      <c r="TPH55" s="467"/>
      <c r="TPI55" s="467"/>
      <c r="TPJ55" s="467"/>
      <c r="TPK55" s="467"/>
      <c r="TPL55" s="467"/>
      <c r="TPM55" s="467"/>
      <c r="TPN55" s="467"/>
      <c r="TPO55" s="467"/>
      <c r="TPP55" s="467"/>
      <c r="TPQ55" s="467"/>
      <c r="TPR55" s="467"/>
      <c r="TPS55" s="467"/>
      <c r="TPT55" s="467"/>
      <c r="TPU55" s="467"/>
      <c r="TPV55" s="467"/>
      <c r="TPW55" s="467"/>
      <c r="TPX55" s="467"/>
      <c r="TPY55" s="467"/>
      <c r="TPZ55" s="467"/>
      <c r="TQA55" s="467"/>
      <c r="TQB55" s="467"/>
      <c r="TQC55" s="467"/>
      <c r="TQD55" s="467"/>
      <c r="TQE55" s="467"/>
      <c r="TQF55" s="467"/>
      <c r="TQG55" s="467"/>
      <c r="TQH55" s="467"/>
      <c r="TQI55" s="467"/>
      <c r="TQJ55" s="467"/>
      <c r="TQK55" s="467"/>
      <c r="TQL55" s="467"/>
      <c r="TQM55" s="467"/>
      <c r="TQN55" s="467"/>
      <c r="TQO55" s="467"/>
      <c r="TQP55" s="467"/>
      <c r="TQQ55" s="467"/>
      <c r="TQR55" s="467"/>
      <c r="TQS55" s="467"/>
      <c r="TQT55" s="467"/>
      <c r="TQU55" s="467"/>
      <c r="TQV55" s="467"/>
      <c r="TQW55" s="467"/>
      <c r="TQX55" s="467"/>
      <c r="TQY55" s="467"/>
      <c r="TQZ55" s="467"/>
      <c r="TRA55" s="467"/>
      <c r="TRB55" s="467"/>
      <c r="TRC55" s="467"/>
      <c r="TRD55" s="467"/>
      <c r="TRE55" s="467"/>
      <c r="TRF55" s="467"/>
      <c r="TRG55" s="467"/>
      <c r="TRH55" s="467"/>
      <c r="TRI55" s="467"/>
      <c r="TRJ55" s="467"/>
      <c r="TRK55" s="467"/>
      <c r="TRL55" s="467"/>
      <c r="TRM55" s="467"/>
      <c r="TRN55" s="467"/>
      <c r="TRO55" s="467"/>
      <c r="TRP55" s="467"/>
      <c r="TRQ55" s="467"/>
      <c r="TRR55" s="467"/>
      <c r="TRS55" s="467"/>
      <c r="TRT55" s="467"/>
      <c r="TRU55" s="467"/>
      <c r="TRV55" s="467"/>
      <c r="TRW55" s="467"/>
      <c r="TRX55" s="467"/>
      <c r="TRY55" s="467"/>
      <c r="TRZ55" s="467"/>
      <c r="TSA55" s="467"/>
      <c r="TSB55" s="467"/>
      <c r="TSC55" s="467"/>
      <c r="TSD55" s="467"/>
      <c r="TSE55" s="467"/>
      <c r="TSF55" s="467"/>
      <c r="TSG55" s="467"/>
      <c r="TSH55" s="467"/>
      <c r="TSI55" s="467"/>
      <c r="TSJ55" s="467"/>
      <c r="TSK55" s="467"/>
      <c r="TSL55" s="467"/>
      <c r="TSM55" s="467"/>
      <c r="TSN55" s="467"/>
      <c r="TSO55" s="467"/>
      <c r="TSP55" s="467"/>
      <c r="TSQ55" s="467"/>
      <c r="TSR55" s="467"/>
      <c r="TSS55" s="467"/>
      <c r="TST55" s="467"/>
      <c r="TSU55" s="467"/>
      <c r="TSV55" s="467"/>
      <c r="TSW55" s="467"/>
      <c r="TSX55" s="467"/>
      <c r="TSY55" s="467"/>
      <c r="TSZ55" s="467"/>
      <c r="TTA55" s="467"/>
      <c r="TTB55" s="467"/>
      <c r="TTC55" s="467"/>
      <c r="TTD55" s="467"/>
      <c r="TTE55" s="467"/>
      <c r="TTF55" s="467"/>
      <c r="TTG55" s="467"/>
      <c r="TTH55" s="467"/>
      <c r="TTI55" s="467"/>
      <c r="TTJ55" s="467"/>
      <c r="TTK55" s="467"/>
      <c r="TTL55" s="467"/>
      <c r="TTM55" s="467"/>
      <c r="TTN55" s="467"/>
      <c r="TTO55" s="467"/>
      <c r="TTP55" s="467"/>
      <c r="TTQ55" s="467"/>
      <c r="TTR55" s="467"/>
      <c r="TTS55" s="467"/>
      <c r="TTT55" s="467"/>
      <c r="TTU55" s="467"/>
      <c r="TTV55" s="467"/>
      <c r="TTW55" s="467"/>
      <c r="TTX55" s="467"/>
      <c r="TTY55" s="467"/>
      <c r="TTZ55" s="467"/>
      <c r="TUA55" s="467"/>
      <c r="TUB55" s="467"/>
      <c r="TUC55" s="467"/>
      <c r="TUD55" s="467"/>
      <c r="TUE55" s="467"/>
      <c r="TUF55" s="467"/>
      <c r="TUG55" s="467"/>
      <c r="TUH55" s="467"/>
      <c r="TUI55" s="467"/>
      <c r="TUJ55" s="467"/>
      <c r="TUK55" s="467"/>
      <c r="TUL55" s="467"/>
      <c r="TUM55" s="467"/>
      <c r="TUN55" s="467"/>
      <c r="TUO55" s="467"/>
      <c r="TUP55" s="467"/>
      <c r="TUQ55" s="467"/>
      <c r="TUR55" s="467"/>
      <c r="TUS55" s="467"/>
      <c r="TUT55" s="467"/>
      <c r="TUU55" s="467"/>
      <c r="TUV55" s="467"/>
      <c r="TUW55" s="467"/>
      <c r="TUX55" s="467"/>
      <c r="TUY55" s="467"/>
      <c r="TUZ55" s="467"/>
      <c r="TVA55" s="467"/>
      <c r="TVB55" s="467"/>
      <c r="TVC55" s="467"/>
      <c r="TVD55" s="467"/>
      <c r="TVE55" s="467"/>
      <c r="TVF55" s="467"/>
      <c r="TVG55" s="467"/>
      <c r="TVH55" s="467"/>
      <c r="TVI55" s="467"/>
      <c r="TVJ55" s="467"/>
      <c r="TVK55" s="467"/>
      <c r="TVL55" s="467"/>
      <c r="TVM55" s="467"/>
      <c r="TVN55" s="467"/>
      <c r="TVO55" s="467"/>
      <c r="TVP55" s="467"/>
      <c r="TVQ55" s="467"/>
      <c r="TVR55" s="467"/>
      <c r="TVS55" s="467"/>
      <c r="TVT55" s="467"/>
      <c r="TVU55" s="467"/>
      <c r="TVV55" s="467"/>
      <c r="TVW55" s="467"/>
      <c r="TVX55" s="467"/>
      <c r="TVY55" s="467"/>
      <c r="TVZ55" s="467"/>
      <c r="TWA55" s="467"/>
      <c r="TWB55" s="467"/>
      <c r="TWC55" s="467"/>
      <c r="TWD55" s="467"/>
      <c r="TWE55" s="467"/>
      <c r="TWF55" s="467"/>
      <c r="TWG55" s="467"/>
      <c r="TWH55" s="467"/>
      <c r="TWI55" s="467"/>
      <c r="TWJ55" s="467"/>
      <c r="TWK55" s="467"/>
      <c r="TWL55" s="467"/>
      <c r="TWM55" s="467"/>
      <c r="TWN55" s="467"/>
      <c r="TWO55" s="467"/>
      <c r="TWP55" s="467"/>
      <c r="TWQ55" s="467"/>
      <c r="TWR55" s="467"/>
      <c r="TWS55" s="467"/>
      <c r="TWT55" s="467"/>
      <c r="TWU55" s="467"/>
      <c r="TWV55" s="467"/>
      <c r="TWW55" s="467"/>
      <c r="TWX55" s="467"/>
      <c r="TWY55" s="467"/>
      <c r="TWZ55" s="467"/>
      <c r="TXA55" s="467"/>
      <c r="TXB55" s="467"/>
      <c r="TXC55" s="467"/>
      <c r="TXD55" s="467"/>
      <c r="TXE55" s="467"/>
      <c r="TXF55" s="467"/>
      <c r="TXG55" s="467"/>
      <c r="TXH55" s="467"/>
      <c r="TXI55" s="467"/>
      <c r="TXJ55" s="467"/>
      <c r="TXK55" s="467"/>
      <c r="TXL55" s="467"/>
      <c r="TXM55" s="467"/>
      <c r="TXN55" s="467"/>
      <c r="TXO55" s="467"/>
      <c r="TXP55" s="467"/>
      <c r="TXQ55" s="467"/>
      <c r="TXR55" s="467"/>
      <c r="TXS55" s="467"/>
      <c r="TXT55" s="467"/>
      <c r="TXU55" s="467"/>
      <c r="TXV55" s="467"/>
      <c r="TXW55" s="467"/>
      <c r="TXX55" s="467"/>
      <c r="TXY55" s="467"/>
      <c r="TXZ55" s="467"/>
      <c r="TYA55" s="467"/>
      <c r="TYB55" s="467"/>
      <c r="TYC55" s="467"/>
      <c r="TYD55" s="467"/>
      <c r="TYE55" s="467"/>
      <c r="TYF55" s="467"/>
      <c r="TYG55" s="467"/>
      <c r="TYH55" s="467"/>
      <c r="TYI55" s="467"/>
      <c r="TYJ55" s="467"/>
      <c r="TYK55" s="467"/>
      <c r="TYL55" s="467"/>
      <c r="TYM55" s="467"/>
      <c r="TYN55" s="467"/>
      <c r="TYO55" s="467"/>
      <c r="TYP55" s="467"/>
      <c r="TYQ55" s="467"/>
      <c r="TYR55" s="467"/>
      <c r="TYS55" s="467"/>
      <c r="TYT55" s="467"/>
      <c r="TYU55" s="467"/>
      <c r="TYV55" s="467"/>
      <c r="TYW55" s="467"/>
      <c r="TYX55" s="467"/>
      <c r="TYY55" s="467"/>
      <c r="TYZ55" s="467"/>
      <c r="TZA55" s="467"/>
      <c r="TZB55" s="467"/>
      <c r="TZC55" s="467"/>
      <c r="TZD55" s="467"/>
      <c r="TZE55" s="467"/>
      <c r="TZF55" s="467"/>
      <c r="TZG55" s="467"/>
      <c r="TZH55" s="467"/>
      <c r="TZI55" s="467"/>
      <c r="TZJ55" s="467"/>
      <c r="TZK55" s="467"/>
      <c r="TZL55" s="467"/>
      <c r="TZM55" s="467"/>
      <c r="TZN55" s="467"/>
      <c r="TZO55" s="467"/>
      <c r="TZP55" s="467"/>
      <c r="TZQ55" s="467"/>
      <c r="TZR55" s="467"/>
      <c r="TZS55" s="467"/>
      <c r="TZT55" s="467"/>
      <c r="TZU55" s="467"/>
      <c r="TZV55" s="467"/>
      <c r="TZW55" s="467"/>
      <c r="TZX55" s="467"/>
      <c r="TZY55" s="467"/>
      <c r="TZZ55" s="467"/>
      <c r="UAA55" s="467"/>
      <c r="UAB55" s="467"/>
      <c r="UAC55" s="467"/>
      <c r="UAD55" s="467"/>
      <c r="UAE55" s="467"/>
      <c r="UAF55" s="467"/>
      <c r="UAG55" s="467"/>
      <c r="UAH55" s="467"/>
      <c r="UAI55" s="467"/>
      <c r="UAJ55" s="467"/>
      <c r="UAK55" s="467"/>
      <c r="UAL55" s="467"/>
      <c r="UAM55" s="467"/>
      <c r="UAN55" s="467"/>
      <c r="UAO55" s="467"/>
      <c r="UAP55" s="467"/>
      <c r="UAQ55" s="467"/>
      <c r="UAR55" s="467"/>
      <c r="UAS55" s="467"/>
      <c r="UAT55" s="467"/>
      <c r="UAU55" s="467"/>
      <c r="UAV55" s="467"/>
      <c r="UAW55" s="467"/>
      <c r="UAX55" s="467"/>
      <c r="UAY55" s="467"/>
      <c r="UAZ55" s="467"/>
      <c r="UBA55" s="467"/>
      <c r="UBB55" s="467"/>
      <c r="UBC55" s="467"/>
      <c r="UBD55" s="467"/>
      <c r="UBE55" s="467"/>
      <c r="UBF55" s="467"/>
      <c r="UBG55" s="467"/>
      <c r="UBH55" s="467"/>
      <c r="UBI55" s="467"/>
      <c r="UBJ55" s="467"/>
      <c r="UBK55" s="467"/>
      <c r="UBL55" s="467"/>
      <c r="UBM55" s="467"/>
      <c r="UBN55" s="467"/>
      <c r="UBO55" s="467"/>
      <c r="UBP55" s="467"/>
      <c r="UBQ55" s="467"/>
      <c r="UBR55" s="467"/>
      <c r="UBS55" s="467"/>
      <c r="UBT55" s="467"/>
      <c r="UBU55" s="467"/>
      <c r="UBV55" s="467"/>
      <c r="UBW55" s="467"/>
      <c r="UBX55" s="467"/>
      <c r="UBY55" s="467"/>
      <c r="UBZ55" s="467"/>
      <c r="UCA55" s="467"/>
      <c r="UCB55" s="467"/>
      <c r="UCC55" s="467"/>
      <c r="UCD55" s="467"/>
      <c r="UCE55" s="467"/>
      <c r="UCF55" s="467"/>
      <c r="UCG55" s="467"/>
      <c r="UCH55" s="467"/>
      <c r="UCI55" s="467"/>
      <c r="UCJ55" s="467"/>
      <c r="UCK55" s="467"/>
      <c r="UCL55" s="467"/>
      <c r="UCM55" s="467"/>
      <c r="UCN55" s="467"/>
      <c r="UCO55" s="467"/>
      <c r="UCP55" s="467"/>
      <c r="UCQ55" s="467"/>
      <c r="UCR55" s="467"/>
      <c r="UCS55" s="467"/>
      <c r="UCT55" s="467"/>
      <c r="UCU55" s="467"/>
      <c r="UCV55" s="467"/>
      <c r="UCW55" s="467"/>
      <c r="UCX55" s="467"/>
      <c r="UCY55" s="467"/>
      <c r="UCZ55" s="467"/>
      <c r="UDA55" s="467"/>
      <c r="UDB55" s="467"/>
      <c r="UDC55" s="467"/>
      <c r="UDD55" s="467"/>
      <c r="UDE55" s="467"/>
      <c r="UDF55" s="467"/>
      <c r="UDG55" s="467"/>
      <c r="UDH55" s="467"/>
      <c r="UDI55" s="467"/>
      <c r="UDJ55" s="467"/>
      <c r="UDK55" s="467"/>
      <c r="UDL55" s="467"/>
      <c r="UDM55" s="467"/>
      <c r="UDN55" s="467"/>
      <c r="UDO55" s="467"/>
      <c r="UDP55" s="467"/>
      <c r="UDQ55" s="467"/>
      <c r="UDR55" s="467"/>
      <c r="UDS55" s="467"/>
      <c r="UDT55" s="467"/>
      <c r="UDU55" s="467"/>
      <c r="UDV55" s="467"/>
      <c r="UDW55" s="467"/>
      <c r="UDX55" s="467"/>
      <c r="UDY55" s="467"/>
      <c r="UDZ55" s="467"/>
      <c r="UEA55" s="467"/>
      <c r="UEB55" s="467"/>
      <c r="UEC55" s="467"/>
      <c r="UED55" s="467"/>
      <c r="UEE55" s="467"/>
      <c r="UEF55" s="467"/>
      <c r="UEG55" s="467"/>
      <c r="UEH55" s="467"/>
      <c r="UEI55" s="467"/>
      <c r="UEJ55" s="467"/>
      <c r="UEK55" s="467"/>
      <c r="UEL55" s="467"/>
      <c r="UEM55" s="467"/>
      <c r="UEN55" s="467"/>
      <c r="UEO55" s="467"/>
      <c r="UEP55" s="467"/>
      <c r="UEQ55" s="467"/>
      <c r="UER55" s="467"/>
      <c r="UES55" s="467"/>
      <c r="UET55" s="467"/>
      <c r="UEU55" s="467"/>
      <c r="UEV55" s="467"/>
      <c r="UEW55" s="467"/>
      <c r="UEX55" s="467"/>
      <c r="UEY55" s="467"/>
      <c r="UEZ55" s="467"/>
      <c r="UFA55" s="467"/>
      <c r="UFB55" s="467"/>
      <c r="UFC55" s="467"/>
      <c r="UFD55" s="467"/>
      <c r="UFE55" s="467"/>
      <c r="UFF55" s="467"/>
      <c r="UFG55" s="467"/>
      <c r="UFH55" s="467"/>
      <c r="UFI55" s="467"/>
      <c r="UFJ55" s="467"/>
      <c r="UFK55" s="467"/>
      <c r="UFL55" s="467"/>
      <c r="UFM55" s="467"/>
      <c r="UFN55" s="467"/>
      <c r="UFO55" s="467"/>
      <c r="UFP55" s="467"/>
      <c r="UFQ55" s="467"/>
      <c r="UFR55" s="467"/>
      <c r="UFS55" s="467"/>
      <c r="UFT55" s="467"/>
      <c r="UFU55" s="467"/>
      <c r="UFV55" s="467"/>
      <c r="UFW55" s="467"/>
      <c r="UFX55" s="467"/>
      <c r="UFY55" s="467"/>
      <c r="UFZ55" s="467"/>
      <c r="UGA55" s="467"/>
      <c r="UGB55" s="467"/>
      <c r="UGC55" s="467"/>
      <c r="UGD55" s="467"/>
      <c r="UGE55" s="467"/>
      <c r="UGF55" s="467"/>
      <c r="UGG55" s="467"/>
      <c r="UGH55" s="467"/>
      <c r="UGI55" s="467"/>
      <c r="UGJ55" s="467"/>
      <c r="UGK55" s="467"/>
      <c r="UGL55" s="467"/>
      <c r="UGM55" s="467"/>
      <c r="UGN55" s="467"/>
      <c r="UGO55" s="467"/>
      <c r="UGP55" s="467"/>
      <c r="UGQ55" s="467"/>
      <c r="UGR55" s="467"/>
      <c r="UGS55" s="467"/>
      <c r="UGT55" s="467"/>
      <c r="UGU55" s="467"/>
      <c r="UGV55" s="467"/>
      <c r="UGW55" s="467"/>
      <c r="UGX55" s="467"/>
      <c r="UGY55" s="467"/>
      <c r="UGZ55" s="467"/>
      <c r="UHA55" s="467"/>
      <c r="UHB55" s="467"/>
      <c r="UHC55" s="467"/>
      <c r="UHD55" s="467"/>
      <c r="UHE55" s="467"/>
      <c r="UHF55" s="467"/>
      <c r="UHG55" s="467"/>
      <c r="UHH55" s="467"/>
      <c r="UHI55" s="467"/>
      <c r="UHJ55" s="467"/>
      <c r="UHK55" s="467"/>
      <c r="UHL55" s="467"/>
      <c r="UHM55" s="467"/>
      <c r="UHN55" s="467"/>
      <c r="UHO55" s="467"/>
      <c r="UHP55" s="467"/>
      <c r="UHQ55" s="467"/>
      <c r="UHR55" s="467"/>
      <c r="UHS55" s="467"/>
      <c r="UHT55" s="467"/>
      <c r="UHU55" s="467"/>
      <c r="UHV55" s="467"/>
      <c r="UHW55" s="467"/>
      <c r="UHX55" s="467"/>
      <c r="UHY55" s="467"/>
      <c r="UHZ55" s="467"/>
      <c r="UIA55" s="467"/>
      <c r="UIB55" s="467"/>
      <c r="UIC55" s="467"/>
      <c r="UID55" s="467"/>
      <c r="UIE55" s="467"/>
      <c r="UIF55" s="467"/>
      <c r="UIG55" s="467"/>
      <c r="UIH55" s="467"/>
      <c r="UII55" s="467"/>
      <c r="UIJ55" s="467"/>
      <c r="UIK55" s="467"/>
      <c r="UIL55" s="467"/>
      <c r="UIM55" s="467"/>
      <c r="UIN55" s="467"/>
      <c r="UIO55" s="467"/>
      <c r="UIP55" s="467"/>
      <c r="UIQ55" s="467"/>
      <c r="UIR55" s="467"/>
      <c r="UIS55" s="467"/>
      <c r="UIT55" s="467"/>
      <c r="UIU55" s="467"/>
      <c r="UIV55" s="467"/>
      <c r="UIW55" s="467"/>
      <c r="UIX55" s="467"/>
      <c r="UIY55" s="467"/>
      <c r="UIZ55" s="467"/>
      <c r="UJA55" s="467"/>
      <c r="UJB55" s="467"/>
      <c r="UJC55" s="467"/>
      <c r="UJD55" s="467"/>
      <c r="UJE55" s="467"/>
      <c r="UJF55" s="467"/>
      <c r="UJG55" s="467"/>
      <c r="UJH55" s="467"/>
      <c r="UJI55" s="467"/>
      <c r="UJJ55" s="467"/>
      <c r="UJK55" s="467"/>
      <c r="UJL55" s="467"/>
      <c r="UJM55" s="467"/>
      <c r="UJN55" s="467"/>
      <c r="UJO55" s="467"/>
      <c r="UJP55" s="467"/>
      <c r="UJQ55" s="467"/>
      <c r="UJR55" s="467"/>
      <c r="UJS55" s="467"/>
      <c r="UJT55" s="467"/>
      <c r="UJU55" s="467"/>
      <c r="UJV55" s="467"/>
      <c r="UJW55" s="467"/>
      <c r="UJX55" s="467"/>
      <c r="UJY55" s="467"/>
      <c r="UJZ55" s="467"/>
      <c r="UKA55" s="467"/>
      <c r="UKB55" s="467"/>
      <c r="UKC55" s="467"/>
      <c r="UKD55" s="467"/>
      <c r="UKE55" s="467"/>
      <c r="UKF55" s="467"/>
      <c r="UKG55" s="467"/>
      <c r="UKH55" s="467"/>
      <c r="UKI55" s="467"/>
      <c r="UKJ55" s="467"/>
      <c r="UKK55" s="467"/>
      <c r="UKL55" s="467"/>
      <c r="UKM55" s="467"/>
      <c r="UKN55" s="467"/>
      <c r="UKO55" s="467"/>
      <c r="UKP55" s="467"/>
      <c r="UKQ55" s="467"/>
      <c r="UKR55" s="467"/>
      <c r="UKS55" s="467"/>
      <c r="UKT55" s="467"/>
      <c r="UKU55" s="467"/>
      <c r="UKV55" s="467"/>
      <c r="UKW55" s="467"/>
      <c r="UKX55" s="467"/>
      <c r="UKY55" s="467"/>
      <c r="UKZ55" s="467"/>
      <c r="ULA55" s="467"/>
      <c r="ULB55" s="467"/>
      <c r="ULC55" s="467"/>
      <c r="ULD55" s="467"/>
      <c r="ULE55" s="467"/>
      <c r="ULF55" s="467"/>
      <c r="ULG55" s="467"/>
      <c r="ULH55" s="467"/>
      <c r="ULI55" s="467"/>
      <c r="ULJ55" s="467"/>
      <c r="ULK55" s="467"/>
      <c r="ULL55" s="467"/>
      <c r="ULM55" s="467"/>
      <c r="ULN55" s="467"/>
      <c r="ULO55" s="467"/>
      <c r="ULP55" s="467"/>
      <c r="ULQ55" s="467"/>
      <c r="ULR55" s="467"/>
      <c r="ULS55" s="467"/>
      <c r="ULT55" s="467"/>
      <c r="ULU55" s="467"/>
      <c r="ULV55" s="467"/>
      <c r="ULW55" s="467"/>
      <c r="ULX55" s="467"/>
      <c r="ULY55" s="467"/>
      <c r="ULZ55" s="467"/>
      <c r="UMA55" s="467"/>
      <c r="UMB55" s="467"/>
      <c r="UMC55" s="467"/>
      <c r="UMD55" s="467"/>
      <c r="UME55" s="467"/>
      <c r="UMF55" s="467"/>
      <c r="UMG55" s="467"/>
      <c r="UMH55" s="467"/>
      <c r="UMI55" s="467"/>
      <c r="UMJ55" s="467"/>
      <c r="UMK55" s="467"/>
      <c r="UML55" s="467"/>
      <c r="UMM55" s="467"/>
      <c r="UMN55" s="467"/>
      <c r="UMO55" s="467"/>
      <c r="UMP55" s="467"/>
      <c r="UMQ55" s="467"/>
      <c r="UMR55" s="467"/>
      <c r="UMS55" s="467"/>
      <c r="UMT55" s="467"/>
      <c r="UMU55" s="467"/>
      <c r="UMV55" s="467"/>
      <c r="UMW55" s="467"/>
      <c r="UMX55" s="467"/>
      <c r="UMY55" s="467"/>
      <c r="UMZ55" s="467"/>
      <c r="UNA55" s="467"/>
      <c r="UNB55" s="467"/>
      <c r="UNC55" s="467"/>
      <c r="UND55" s="467"/>
      <c r="UNE55" s="467"/>
      <c r="UNF55" s="467"/>
      <c r="UNG55" s="467"/>
      <c r="UNH55" s="467"/>
      <c r="UNI55" s="467"/>
      <c r="UNJ55" s="467"/>
      <c r="UNK55" s="467"/>
      <c r="UNL55" s="467"/>
      <c r="UNM55" s="467"/>
      <c r="UNN55" s="467"/>
      <c r="UNO55" s="467"/>
      <c r="UNP55" s="467"/>
      <c r="UNQ55" s="467"/>
      <c r="UNR55" s="467"/>
      <c r="UNS55" s="467"/>
      <c r="UNT55" s="467"/>
      <c r="UNU55" s="467"/>
      <c r="UNV55" s="467"/>
      <c r="UNW55" s="467"/>
      <c r="UNX55" s="467"/>
      <c r="UNY55" s="467"/>
      <c r="UNZ55" s="467"/>
      <c r="UOA55" s="467"/>
      <c r="UOB55" s="467"/>
      <c r="UOC55" s="467"/>
      <c r="UOD55" s="467"/>
      <c r="UOE55" s="467"/>
      <c r="UOF55" s="467"/>
      <c r="UOG55" s="467"/>
      <c r="UOH55" s="467"/>
      <c r="UOI55" s="467"/>
      <c r="UOJ55" s="467"/>
      <c r="UOK55" s="467"/>
      <c r="UOL55" s="467"/>
      <c r="UOM55" s="467"/>
      <c r="UON55" s="467"/>
      <c r="UOO55" s="467"/>
      <c r="UOP55" s="467"/>
      <c r="UOQ55" s="467"/>
      <c r="UOR55" s="467"/>
      <c r="UOS55" s="467"/>
      <c r="UOT55" s="467"/>
      <c r="UOU55" s="467"/>
      <c r="UOV55" s="467"/>
      <c r="UOW55" s="467"/>
      <c r="UOX55" s="467"/>
      <c r="UOY55" s="467"/>
      <c r="UOZ55" s="467"/>
      <c r="UPA55" s="467"/>
      <c r="UPB55" s="467"/>
      <c r="UPC55" s="467"/>
      <c r="UPD55" s="467"/>
      <c r="UPE55" s="467"/>
      <c r="UPF55" s="467"/>
      <c r="UPG55" s="467"/>
      <c r="UPH55" s="467"/>
      <c r="UPI55" s="467"/>
      <c r="UPJ55" s="467"/>
      <c r="UPK55" s="467"/>
      <c r="UPL55" s="467"/>
      <c r="UPM55" s="467"/>
      <c r="UPN55" s="467"/>
      <c r="UPO55" s="467"/>
      <c r="UPP55" s="467"/>
      <c r="UPQ55" s="467"/>
      <c r="UPR55" s="467"/>
      <c r="UPS55" s="467"/>
      <c r="UPT55" s="467"/>
      <c r="UPU55" s="467"/>
      <c r="UPV55" s="467"/>
      <c r="UPW55" s="467"/>
      <c r="UPX55" s="467"/>
      <c r="UPY55" s="467"/>
      <c r="UPZ55" s="467"/>
      <c r="UQA55" s="467"/>
      <c r="UQB55" s="467"/>
      <c r="UQC55" s="467"/>
      <c r="UQD55" s="467"/>
      <c r="UQE55" s="467"/>
      <c r="UQF55" s="467"/>
      <c r="UQG55" s="467"/>
      <c r="UQH55" s="467"/>
      <c r="UQI55" s="467"/>
      <c r="UQJ55" s="467"/>
      <c r="UQK55" s="467"/>
      <c r="UQL55" s="467"/>
      <c r="UQM55" s="467"/>
      <c r="UQN55" s="467"/>
      <c r="UQO55" s="467"/>
      <c r="UQP55" s="467"/>
      <c r="UQQ55" s="467"/>
      <c r="UQR55" s="467"/>
      <c r="UQS55" s="467"/>
      <c r="UQT55" s="467"/>
      <c r="UQU55" s="467"/>
      <c r="UQV55" s="467"/>
      <c r="UQW55" s="467"/>
      <c r="UQX55" s="467"/>
      <c r="UQY55" s="467"/>
      <c r="UQZ55" s="467"/>
      <c r="URA55" s="467"/>
      <c r="URB55" s="467"/>
      <c r="URC55" s="467"/>
      <c r="URD55" s="467"/>
      <c r="URE55" s="467"/>
      <c r="URF55" s="467"/>
      <c r="URG55" s="467"/>
      <c r="URH55" s="467"/>
      <c r="URI55" s="467"/>
      <c r="URJ55" s="467"/>
      <c r="URK55" s="467"/>
      <c r="URL55" s="467"/>
      <c r="URM55" s="467"/>
      <c r="URN55" s="467"/>
      <c r="URO55" s="467"/>
      <c r="URP55" s="467"/>
      <c r="URQ55" s="467"/>
      <c r="URR55" s="467"/>
      <c r="URS55" s="467"/>
      <c r="URT55" s="467"/>
      <c r="URU55" s="467"/>
      <c r="URV55" s="467"/>
      <c r="URW55" s="467"/>
      <c r="URX55" s="467"/>
      <c r="URY55" s="467"/>
      <c r="URZ55" s="467"/>
      <c r="USA55" s="467"/>
      <c r="USB55" s="467"/>
      <c r="USC55" s="467"/>
      <c r="USD55" s="467"/>
      <c r="USE55" s="467"/>
      <c r="USF55" s="467"/>
      <c r="USG55" s="467"/>
      <c r="USH55" s="467"/>
      <c r="USI55" s="467"/>
      <c r="USJ55" s="467"/>
      <c r="USK55" s="467"/>
      <c r="USL55" s="467"/>
      <c r="USM55" s="467"/>
      <c r="USN55" s="467"/>
      <c r="USO55" s="467"/>
      <c r="USP55" s="467"/>
      <c r="USQ55" s="467"/>
      <c r="USR55" s="467"/>
      <c r="USS55" s="467"/>
      <c r="UST55" s="467"/>
      <c r="USU55" s="467"/>
      <c r="USV55" s="467"/>
      <c r="USW55" s="467"/>
      <c r="USX55" s="467"/>
      <c r="USY55" s="467"/>
      <c r="USZ55" s="467"/>
      <c r="UTA55" s="467"/>
      <c r="UTB55" s="467"/>
      <c r="UTC55" s="467"/>
      <c r="UTD55" s="467"/>
      <c r="UTE55" s="467"/>
      <c r="UTF55" s="467"/>
      <c r="UTG55" s="467"/>
      <c r="UTH55" s="467"/>
      <c r="UTI55" s="467"/>
      <c r="UTJ55" s="467"/>
      <c r="UTK55" s="467"/>
      <c r="UTL55" s="467"/>
      <c r="UTM55" s="467"/>
      <c r="UTN55" s="467"/>
      <c r="UTO55" s="467"/>
      <c r="UTP55" s="467"/>
      <c r="UTQ55" s="467"/>
      <c r="UTR55" s="467"/>
      <c r="UTS55" s="467"/>
      <c r="UTT55" s="467"/>
      <c r="UTU55" s="467"/>
      <c r="UTV55" s="467"/>
      <c r="UTW55" s="467"/>
      <c r="UTX55" s="467"/>
      <c r="UTY55" s="467"/>
      <c r="UTZ55" s="467"/>
      <c r="UUA55" s="467"/>
      <c r="UUB55" s="467"/>
      <c r="UUC55" s="467"/>
      <c r="UUD55" s="467"/>
      <c r="UUE55" s="467"/>
      <c r="UUF55" s="467"/>
      <c r="UUG55" s="467"/>
      <c r="UUH55" s="467"/>
      <c r="UUI55" s="467"/>
      <c r="UUJ55" s="467"/>
      <c r="UUK55" s="467"/>
      <c r="UUL55" s="467"/>
      <c r="UUM55" s="467"/>
      <c r="UUN55" s="467"/>
      <c r="UUO55" s="467"/>
      <c r="UUP55" s="467"/>
      <c r="UUQ55" s="467"/>
      <c r="UUR55" s="467"/>
      <c r="UUS55" s="467"/>
      <c r="UUT55" s="467"/>
      <c r="UUU55" s="467"/>
      <c r="UUV55" s="467"/>
      <c r="UUW55" s="467"/>
      <c r="UUX55" s="467"/>
      <c r="UUY55" s="467"/>
      <c r="UUZ55" s="467"/>
      <c r="UVA55" s="467"/>
      <c r="UVB55" s="467"/>
      <c r="UVC55" s="467"/>
      <c r="UVD55" s="467"/>
      <c r="UVE55" s="467"/>
      <c r="UVF55" s="467"/>
      <c r="UVG55" s="467"/>
      <c r="UVH55" s="467"/>
      <c r="UVI55" s="467"/>
      <c r="UVJ55" s="467"/>
      <c r="UVK55" s="467"/>
      <c r="UVL55" s="467"/>
      <c r="UVM55" s="467"/>
      <c r="UVN55" s="467"/>
      <c r="UVO55" s="467"/>
      <c r="UVP55" s="467"/>
      <c r="UVQ55" s="467"/>
      <c r="UVR55" s="467"/>
      <c r="UVS55" s="467"/>
      <c r="UVT55" s="467"/>
      <c r="UVU55" s="467"/>
      <c r="UVV55" s="467"/>
      <c r="UVW55" s="467"/>
      <c r="UVX55" s="467"/>
      <c r="UVY55" s="467"/>
      <c r="UVZ55" s="467"/>
      <c r="UWA55" s="467"/>
      <c r="UWB55" s="467"/>
      <c r="UWC55" s="467"/>
      <c r="UWD55" s="467"/>
      <c r="UWE55" s="467"/>
      <c r="UWF55" s="467"/>
      <c r="UWG55" s="467"/>
      <c r="UWH55" s="467"/>
      <c r="UWI55" s="467"/>
      <c r="UWJ55" s="467"/>
      <c r="UWK55" s="467"/>
      <c r="UWL55" s="467"/>
      <c r="UWM55" s="467"/>
      <c r="UWN55" s="467"/>
      <c r="UWO55" s="467"/>
      <c r="UWP55" s="467"/>
      <c r="UWQ55" s="467"/>
      <c r="UWR55" s="467"/>
      <c r="UWS55" s="467"/>
      <c r="UWT55" s="467"/>
      <c r="UWU55" s="467"/>
      <c r="UWV55" s="467"/>
      <c r="UWW55" s="467"/>
      <c r="UWX55" s="467"/>
      <c r="UWY55" s="467"/>
      <c r="UWZ55" s="467"/>
      <c r="UXA55" s="467"/>
      <c r="UXB55" s="467"/>
      <c r="UXC55" s="467"/>
      <c r="UXD55" s="467"/>
      <c r="UXE55" s="467"/>
      <c r="UXF55" s="467"/>
      <c r="UXG55" s="467"/>
      <c r="UXH55" s="467"/>
      <c r="UXI55" s="467"/>
      <c r="UXJ55" s="467"/>
      <c r="UXK55" s="467"/>
      <c r="UXL55" s="467"/>
      <c r="UXM55" s="467"/>
      <c r="UXN55" s="467"/>
      <c r="UXO55" s="467"/>
      <c r="UXP55" s="467"/>
      <c r="UXQ55" s="467"/>
      <c r="UXR55" s="467"/>
      <c r="UXS55" s="467"/>
      <c r="UXT55" s="467"/>
      <c r="UXU55" s="467"/>
      <c r="UXV55" s="467"/>
      <c r="UXW55" s="467"/>
      <c r="UXX55" s="467"/>
      <c r="UXY55" s="467"/>
      <c r="UXZ55" s="467"/>
      <c r="UYA55" s="467"/>
      <c r="UYB55" s="467"/>
      <c r="UYC55" s="467"/>
      <c r="UYD55" s="467"/>
      <c r="UYE55" s="467"/>
      <c r="UYF55" s="467"/>
      <c r="UYG55" s="467"/>
      <c r="UYH55" s="467"/>
      <c r="UYI55" s="467"/>
      <c r="UYJ55" s="467"/>
      <c r="UYK55" s="467"/>
      <c r="UYL55" s="467"/>
      <c r="UYM55" s="467"/>
      <c r="UYN55" s="467"/>
      <c r="UYO55" s="467"/>
      <c r="UYP55" s="467"/>
      <c r="UYQ55" s="467"/>
      <c r="UYR55" s="467"/>
      <c r="UYS55" s="467"/>
      <c r="UYT55" s="467"/>
      <c r="UYU55" s="467"/>
      <c r="UYV55" s="467"/>
      <c r="UYW55" s="467"/>
      <c r="UYX55" s="467"/>
      <c r="UYY55" s="467"/>
      <c r="UYZ55" s="467"/>
      <c r="UZA55" s="467"/>
      <c r="UZB55" s="467"/>
      <c r="UZC55" s="467"/>
      <c r="UZD55" s="467"/>
      <c r="UZE55" s="467"/>
      <c r="UZF55" s="467"/>
      <c r="UZG55" s="467"/>
      <c r="UZH55" s="467"/>
      <c r="UZI55" s="467"/>
      <c r="UZJ55" s="467"/>
      <c r="UZK55" s="467"/>
      <c r="UZL55" s="467"/>
      <c r="UZM55" s="467"/>
      <c r="UZN55" s="467"/>
      <c r="UZO55" s="467"/>
      <c r="UZP55" s="467"/>
      <c r="UZQ55" s="467"/>
      <c r="UZR55" s="467"/>
      <c r="UZS55" s="467"/>
      <c r="UZT55" s="467"/>
      <c r="UZU55" s="467"/>
      <c r="UZV55" s="467"/>
      <c r="UZW55" s="467"/>
      <c r="UZX55" s="467"/>
      <c r="UZY55" s="467"/>
      <c r="UZZ55" s="467"/>
      <c r="VAA55" s="467"/>
      <c r="VAB55" s="467"/>
      <c r="VAC55" s="467"/>
      <c r="VAD55" s="467"/>
      <c r="VAE55" s="467"/>
      <c r="VAF55" s="467"/>
      <c r="VAG55" s="467"/>
      <c r="VAH55" s="467"/>
      <c r="VAI55" s="467"/>
      <c r="VAJ55" s="467"/>
      <c r="VAK55" s="467"/>
      <c r="VAL55" s="467"/>
      <c r="VAM55" s="467"/>
      <c r="VAN55" s="467"/>
      <c r="VAO55" s="467"/>
      <c r="VAP55" s="467"/>
      <c r="VAQ55" s="467"/>
      <c r="VAR55" s="467"/>
      <c r="VAS55" s="467"/>
      <c r="VAT55" s="467"/>
      <c r="VAU55" s="467"/>
      <c r="VAV55" s="467"/>
      <c r="VAW55" s="467"/>
      <c r="VAX55" s="467"/>
      <c r="VAY55" s="467"/>
      <c r="VAZ55" s="467"/>
      <c r="VBA55" s="467"/>
      <c r="VBB55" s="467"/>
      <c r="VBC55" s="467"/>
      <c r="VBD55" s="467"/>
      <c r="VBE55" s="467"/>
      <c r="VBF55" s="467"/>
      <c r="VBG55" s="467"/>
      <c r="VBH55" s="467"/>
      <c r="VBI55" s="467"/>
      <c r="VBJ55" s="467"/>
      <c r="VBK55" s="467"/>
      <c r="VBL55" s="467"/>
      <c r="VBM55" s="467"/>
      <c r="VBN55" s="467"/>
      <c r="VBO55" s="467"/>
      <c r="VBP55" s="467"/>
      <c r="VBQ55" s="467"/>
      <c r="VBR55" s="467"/>
      <c r="VBS55" s="467"/>
      <c r="VBT55" s="467"/>
      <c r="VBU55" s="467"/>
      <c r="VBV55" s="467"/>
      <c r="VBW55" s="467"/>
      <c r="VBX55" s="467"/>
      <c r="VBY55" s="467"/>
      <c r="VBZ55" s="467"/>
      <c r="VCA55" s="467"/>
      <c r="VCB55" s="467"/>
      <c r="VCC55" s="467"/>
      <c r="VCD55" s="467"/>
      <c r="VCE55" s="467"/>
      <c r="VCF55" s="467"/>
      <c r="VCG55" s="467"/>
      <c r="VCH55" s="467"/>
      <c r="VCI55" s="467"/>
      <c r="VCJ55" s="467"/>
      <c r="VCK55" s="467"/>
      <c r="VCL55" s="467"/>
      <c r="VCM55" s="467"/>
      <c r="VCN55" s="467"/>
      <c r="VCO55" s="467"/>
      <c r="VCP55" s="467"/>
      <c r="VCQ55" s="467"/>
      <c r="VCR55" s="467"/>
      <c r="VCS55" s="467"/>
      <c r="VCT55" s="467"/>
      <c r="VCU55" s="467"/>
      <c r="VCV55" s="467"/>
      <c r="VCW55" s="467"/>
      <c r="VCX55" s="467"/>
      <c r="VCY55" s="467"/>
      <c r="VCZ55" s="467"/>
      <c r="VDA55" s="467"/>
      <c r="VDB55" s="467"/>
      <c r="VDC55" s="467"/>
      <c r="VDD55" s="467"/>
      <c r="VDE55" s="467"/>
      <c r="VDF55" s="467"/>
      <c r="VDG55" s="467"/>
      <c r="VDH55" s="467"/>
      <c r="VDI55" s="467"/>
      <c r="VDJ55" s="467"/>
      <c r="VDK55" s="467"/>
      <c r="VDL55" s="467"/>
      <c r="VDM55" s="467"/>
      <c r="VDN55" s="467"/>
      <c r="VDO55" s="467"/>
      <c r="VDP55" s="467"/>
      <c r="VDQ55" s="467"/>
      <c r="VDR55" s="467"/>
      <c r="VDS55" s="467"/>
      <c r="VDT55" s="467"/>
      <c r="VDU55" s="467"/>
      <c r="VDV55" s="467"/>
      <c r="VDW55" s="467"/>
      <c r="VDX55" s="467"/>
      <c r="VDY55" s="467"/>
      <c r="VDZ55" s="467"/>
      <c r="VEA55" s="467"/>
      <c r="VEB55" s="467"/>
      <c r="VEC55" s="467"/>
      <c r="VED55" s="467"/>
      <c r="VEE55" s="467"/>
      <c r="VEF55" s="467"/>
      <c r="VEG55" s="467"/>
      <c r="VEH55" s="467"/>
      <c r="VEI55" s="467"/>
      <c r="VEJ55" s="467"/>
      <c r="VEK55" s="467"/>
      <c r="VEL55" s="467"/>
      <c r="VEM55" s="467"/>
      <c r="VEN55" s="467"/>
      <c r="VEO55" s="467"/>
      <c r="VEP55" s="467"/>
      <c r="VEQ55" s="467"/>
      <c r="VER55" s="467"/>
      <c r="VES55" s="467"/>
      <c r="VET55" s="467"/>
      <c r="VEU55" s="467"/>
      <c r="VEV55" s="467"/>
      <c r="VEW55" s="467"/>
      <c r="VEX55" s="467"/>
      <c r="VEY55" s="467"/>
      <c r="VEZ55" s="467"/>
      <c r="VFA55" s="467"/>
      <c r="VFB55" s="467"/>
      <c r="VFC55" s="467"/>
      <c r="VFD55" s="467"/>
      <c r="VFE55" s="467"/>
      <c r="VFF55" s="467"/>
      <c r="VFG55" s="467"/>
      <c r="VFH55" s="467"/>
      <c r="VFI55" s="467"/>
      <c r="VFJ55" s="467"/>
      <c r="VFK55" s="467"/>
      <c r="VFL55" s="467"/>
      <c r="VFM55" s="467"/>
      <c r="VFN55" s="467"/>
      <c r="VFO55" s="467"/>
      <c r="VFP55" s="467"/>
      <c r="VFQ55" s="467"/>
      <c r="VFR55" s="467"/>
      <c r="VFS55" s="467"/>
      <c r="VFT55" s="467"/>
      <c r="VFU55" s="467"/>
      <c r="VFV55" s="467"/>
      <c r="VFW55" s="467"/>
      <c r="VFX55" s="467"/>
      <c r="VFY55" s="467"/>
      <c r="VFZ55" s="467"/>
      <c r="VGA55" s="467"/>
      <c r="VGB55" s="467"/>
      <c r="VGC55" s="467"/>
      <c r="VGD55" s="467"/>
      <c r="VGE55" s="467"/>
      <c r="VGF55" s="467"/>
      <c r="VGG55" s="467"/>
      <c r="VGH55" s="467"/>
      <c r="VGI55" s="467"/>
      <c r="VGJ55" s="467"/>
      <c r="VGK55" s="467"/>
      <c r="VGL55" s="467"/>
      <c r="VGM55" s="467"/>
      <c r="VGN55" s="467"/>
      <c r="VGO55" s="467"/>
      <c r="VGP55" s="467"/>
      <c r="VGQ55" s="467"/>
      <c r="VGR55" s="467"/>
      <c r="VGS55" s="467"/>
      <c r="VGT55" s="467"/>
      <c r="VGU55" s="467"/>
      <c r="VGV55" s="467"/>
      <c r="VGW55" s="467"/>
      <c r="VGX55" s="467"/>
      <c r="VGY55" s="467"/>
      <c r="VGZ55" s="467"/>
      <c r="VHA55" s="467"/>
      <c r="VHB55" s="467"/>
      <c r="VHC55" s="467"/>
      <c r="VHD55" s="467"/>
      <c r="VHE55" s="467"/>
      <c r="VHF55" s="467"/>
      <c r="VHG55" s="467"/>
      <c r="VHH55" s="467"/>
      <c r="VHI55" s="467"/>
      <c r="VHJ55" s="467"/>
      <c r="VHK55" s="467"/>
      <c r="VHL55" s="467"/>
      <c r="VHM55" s="467"/>
      <c r="VHN55" s="467"/>
      <c r="VHO55" s="467"/>
      <c r="VHP55" s="467"/>
      <c r="VHQ55" s="467"/>
      <c r="VHR55" s="467"/>
      <c r="VHS55" s="467"/>
      <c r="VHT55" s="467"/>
      <c r="VHU55" s="467"/>
      <c r="VHV55" s="467"/>
      <c r="VHW55" s="467"/>
      <c r="VHX55" s="467"/>
      <c r="VHY55" s="467"/>
      <c r="VHZ55" s="467"/>
      <c r="VIA55" s="467"/>
      <c r="VIB55" s="467"/>
      <c r="VIC55" s="467"/>
      <c r="VID55" s="467"/>
      <c r="VIE55" s="467"/>
      <c r="VIF55" s="467"/>
      <c r="VIG55" s="467"/>
      <c r="VIH55" s="467"/>
      <c r="VII55" s="467"/>
      <c r="VIJ55" s="467"/>
      <c r="VIK55" s="467"/>
      <c r="VIL55" s="467"/>
      <c r="VIM55" s="467"/>
      <c r="VIN55" s="467"/>
      <c r="VIO55" s="467"/>
      <c r="VIP55" s="467"/>
      <c r="VIQ55" s="467"/>
      <c r="VIR55" s="467"/>
      <c r="VIS55" s="467"/>
      <c r="VIT55" s="467"/>
      <c r="VIU55" s="467"/>
      <c r="VIV55" s="467"/>
      <c r="VIW55" s="467"/>
      <c r="VIX55" s="467"/>
      <c r="VIY55" s="467"/>
      <c r="VIZ55" s="467"/>
      <c r="VJA55" s="467"/>
      <c r="VJB55" s="467"/>
      <c r="VJC55" s="467"/>
      <c r="VJD55" s="467"/>
      <c r="VJE55" s="467"/>
      <c r="VJF55" s="467"/>
      <c r="VJG55" s="467"/>
      <c r="VJH55" s="467"/>
      <c r="VJI55" s="467"/>
      <c r="VJJ55" s="467"/>
      <c r="VJK55" s="467"/>
      <c r="VJL55" s="467"/>
      <c r="VJM55" s="467"/>
      <c r="VJN55" s="467"/>
      <c r="VJO55" s="467"/>
      <c r="VJP55" s="467"/>
      <c r="VJQ55" s="467"/>
      <c r="VJR55" s="467"/>
      <c r="VJS55" s="467"/>
      <c r="VJT55" s="467"/>
      <c r="VJU55" s="467"/>
      <c r="VJV55" s="467"/>
      <c r="VJW55" s="467"/>
      <c r="VJX55" s="467"/>
      <c r="VJY55" s="467"/>
      <c r="VJZ55" s="467"/>
      <c r="VKA55" s="467"/>
      <c r="VKB55" s="467"/>
      <c r="VKC55" s="467"/>
      <c r="VKD55" s="467"/>
      <c r="VKE55" s="467"/>
      <c r="VKF55" s="467"/>
      <c r="VKG55" s="467"/>
      <c r="VKH55" s="467"/>
      <c r="VKI55" s="467"/>
      <c r="VKJ55" s="467"/>
      <c r="VKK55" s="467"/>
      <c r="VKL55" s="467"/>
      <c r="VKM55" s="467"/>
      <c r="VKN55" s="467"/>
      <c r="VKO55" s="467"/>
      <c r="VKP55" s="467"/>
      <c r="VKQ55" s="467"/>
      <c r="VKR55" s="467"/>
      <c r="VKS55" s="467"/>
      <c r="VKT55" s="467"/>
      <c r="VKU55" s="467"/>
      <c r="VKV55" s="467"/>
      <c r="VKW55" s="467"/>
      <c r="VKX55" s="467"/>
      <c r="VKY55" s="467"/>
      <c r="VKZ55" s="467"/>
      <c r="VLA55" s="467"/>
      <c r="VLB55" s="467"/>
      <c r="VLC55" s="467"/>
      <c r="VLD55" s="467"/>
      <c r="VLE55" s="467"/>
      <c r="VLF55" s="467"/>
      <c r="VLG55" s="467"/>
      <c r="VLH55" s="467"/>
      <c r="VLI55" s="467"/>
      <c r="VLJ55" s="467"/>
      <c r="VLK55" s="467"/>
      <c r="VLL55" s="467"/>
      <c r="VLM55" s="467"/>
      <c r="VLN55" s="467"/>
      <c r="VLO55" s="467"/>
      <c r="VLP55" s="467"/>
      <c r="VLQ55" s="467"/>
      <c r="VLR55" s="467"/>
      <c r="VLS55" s="467"/>
      <c r="VLT55" s="467"/>
      <c r="VLU55" s="467"/>
      <c r="VLV55" s="467"/>
      <c r="VLW55" s="467"/>
      <c r="VLX55" s="467"/>
      <c r="VLY55" s="467"/>
      <c r="VLZ55" s="467"/>
      <c r="VMA55" s="467"/>
      <c r="VMB55" s="467"/>
      <c r="VMC55" s="467"/>
      <c r="VMD55" s="467"/>
      <c r="VME55" s="467"/>
      <c r="VMF55" s="467"/>
      <c r="VMG55" s="467"/>
      <c r="VMH55" s="467"/>
      <c r="VMI55" s="467"/>
      <c r="VMJ55" s="467"/>
      <c r="VMK55" s="467"/>
      <c r="VML55" s="467"/>
      <c r="VMM55" s="467"/>
      <c r="VMN55" s="467"/>
      <c r="VMO55" s="467"/>
      <c r="VMP55" s="467"/>
      <c r="VMQ55" s="467"/>
      <c r="VMR55" s="467"/>
      <c r="VMS55" s="467"/>
      <c r="VMT55" s="467"/>
      <c r="VMU55" s="467"/>
      <c r="VMV55" s="467"/>
      <c r="VMW55" s="467"/>
      <c r="VMX55" s="467"/>
      <c r="VMY55" s="467"/>
      <c r="VMZ55" s="467"/>
      <c r="VNA55" s="467"/>
      <c r="VNB55" s="467"/>
      <c r="VNC55" s="467"/>
      <c r="VND55" s="467"/>
      <c r="VNE55" s="467"/>
      <c r="VNF55" s="467"/>
      <c r="VNG55" s="467"/>
      <c r="VNH55" s="467"/>
      <c r="VNI55" s="467"/>
      <c r="VNJ55" s="467"/>
      <c r="VNK55" s="467"/>
      <c r="VNL55" s="467"/>
      <c r="VNM55" s="467"/>
      <c r="VNN55" s="467"/>
      <c r="VNO55" s="467"/>
      <c r="VNP55" s="467"/>
      <c r="VNQ55" s="467"/>
      <c r="VNR55" s="467"/>
      <c r="VNS55" s="467"/>
      <c r="VNT55" s="467"/>
      <c r="VNU55" s="467"/>
      <c r="VNV55" s="467"/>
      <c r="VNW55" s="467"/>
      <c r="VNX55" s="467"/>
      <c r="VNY55" s="467"/>
      <c r="VNZ55" s="467"/>
      <c r="VOA55" s="467"/>
      <c r="VOB55" s="467"/>
      <c r="VOC55" s="467"/>
      <c r="VOD55" s="467"/>
      <c r="VOE55" s="467"/>
      <c r="VOF55" s="467"/>
      <c r="VOG55" s="467"/>
      <c r="VOH55" s="467"/>
      <c r="VOI55" s="467"/>
      <c r="VOJ55" s="467"/>
      <c r="VOK55" s="467"/>
      <c r="VOL55" s="467"/>
      <c r="VOM55" s="467"/>
      <c r="VON55" s="467"/>
      <c r="VOO55" s="467"/>
      <c r="VOP55" s="467"/>
      <c r="VOQ55" s="467"/>
      <c r="VOR55" s="467"/>
      <c r="VOS55" s="467"/>
      <c r="VOT55" s="467"/>
      <c r="VOU55" s="467"/>
      <c r="VOV55" s="467"/>
      <c r="VOW55" s="467"/>
      <c r="VOX55" s="467"/>
      <c r="VOY55" s="467"/>
      <c r="VOZ55" s="467"/>
      <c r="VPA55" s="467"/>
      <c r="VPB55" s="467"/>
      <c r="VPC55" s="467"/>
      <c r="VPD55" s="467"/>
      <c r="VPE55" s="467"/>
      <c r="VPF55" s="467"/>
      <c r="VPG55" s="467"/>
      <c r="VPH55" s="467"/>
      <c r="VPI55" s="467"/>
      <c r="VPJ55" s="467"/>
      <c r="VPK55" s="467"/>
      <c r="VPL55" s="467"/>
      <c r="VPM55" s="467"/>
      <c r="VPN55" s="467"/>
      <c r="VPO55" s="467"/>
      <c r="VPP55" s="467"/>
      <c r="VPQ55" s="467"/>
      <c r="VPR55" s="467"/>
      <c r="VPS55" s="467"/>
      <c r="VPT55" s="467"/>
      <c r="VPU55" s="467"/>
      <c r="VPV55" s="467"/>
      <c r="VPW55" s="467"/>
      <c r="VPX55" s="467"/>
      <c r="VPY55" s="467"/>
      <c r="VPZ55" s="467"/>
      <c r="VQA55" s="467"/>
      <c r="VQB55" s="467"/>
      <c r="VQC55" s="467"/>
      <c r="VQD55" s="467"/>
      <c r="VQE55" s="467"/>
      <c r="VQF55" s="467"/>
      <c r="VQG55" s="467"/>
      <c r="VQH55" s="467"/>
      <c r="VQI55" s="467"/>
      <c r="VQJ55" s="467"/>
      <c r="VQK55" s="467"/>
      <c r="VQL55" s="467"/>
      <c r="VQM55" s="467"/>
      <c r="VQN55" s="467"/>
      <c r="VQO55" s="467"/>
      <c r="VQP55" s="467"/>
      <c r="VQQ55" s="467"/>
      <c r="VQR55" s="467"/>
      <c r="VQS55" s="467"/>
      <c r="VQT55" s="467"/>
      <c r="VQU55" s="467"/>
      <c r="VQV55" s="467"/>
      <c r="VQW55" s="467"/>
      <c r="VQX55" s="467"/>
      <c r="VQY55" s="467"/>
      <c r="VQZ55" s="467"/>
      <c r="VRA55" s="467"/>
      <c r="VRB55" s="467"/>
      <c r="VRC55" s="467"/>
      <c r="VRD55" s="467"/>
      <c r="VRE55" s="467"/>
      <c r="VRF55" s="467"/>
      <c r="VRG55" s="467"/>
      <c r="VRH55" s="467"/>
      <c r="VRI55" s="467"/>
      <c r="VRJ55" s="467"/>
      <c r="VRK55" s="467"/>
      <c r="VRL55" s="467"/>
      <c r="VRM55" s="467"/>
      <c r="VRN55" s="467"/>
      <c r="VRO55" s="467"/>
      <c r="VRP55" s="467"/>
      <c r="VRQ55" s="467"/>
      <c r="VRR55" s="467"/>
      <c r="VRS55" s="467"/>
      <c r="VRT55" s="467"/>
      <c r="VRU55" s="467"/>
      <c r="VRV55" s="467"/>
      <c r="VRW55" s="467"/>
      <c r="VRX55" s="467"/>
      <c r="VRY55" s="467"/>
      <c r="VRZ55" s="467"/>
      <c r="VSA55" s="467"/>
      <c r="VSB55" s="467"/>
      <c r="VSC55" s="467"/>
      <c r="VSD55" s="467"/>
      <c r="VSE55" s="467"/>
      <c r="VSF55" s="467"/>
      <c r="VSG55" s="467"/>
      <c r="VSH55" s="467"/>
      <c r="VSI55" s="467"/>
      <c r="VSJ55" s="467"/>
      <c r="VSK55" s="467"/>
      <c r="VSL55" s="467"/>
      <c r="VSM55" s="467"/>
      <c r="VSN55" s="467"/>
      <c r="VSO55" s="467"/>
      <c r="VSP55" s="467"/>
      <c r="VSQ55" s="467"/>
      <c r="VSR55" s="467"/>
      <c r="VSS55" s="467"/>
      <c r="VST55" s="467"/>
      <c r="VSU55" s="467"/>
      <c r="VSV55" s="467"/>
      <c r="VSW55" s="467"/>
      <c r="VSX55" s="467"/>
      <c r="VSY55" s="467"/>
      <c r="VSZ55" s="467"/>
      <c r="VTA55" s="467"/>
      <c r="VTB55" s="467"/>
      <c r="VTC55" s="467"/>
      <c r="VTD55" s="467"/>
      <c r="VTE55" s="467"/>
      <c r="VTF55" s="467"/>
      <c r="VTG55" s="467"/>
      <c r="VTH55" s="467"/>
      <c r="VTI55" s="467"/>
      <c r="VTJ55" s="467"/>
      <c r="VTK55" s="467"/>
      <c r="VTL55" s="467"/>
      <c r="VTM55" s="467"/>
      <c r="VTN55" s="467"/>
      <c r="VTO55" s="467"/>
      <c r="VTP55" s="467"/>
      <c r="VTQ55" s="467"/>
      <c r="VTR55" s="467"/>
      <c r="VTS55" s="467"/>
      <c r="VTT55" s="467"/>
      <c r="VTU55" s="467"/>
      <c r="VTV55" s="467"/>
      <c r="VTW55" s="467"/>
      <c r="VTX55" s="467"/>
      <c r="VTY55" s="467"/>
      <c r="VTZ55" s="467"/>
      <c r="VUA55" s="467"/>
      <c r="VUB55" s="467"/>
      <c r="VUC55" s="467"/>
      <c r="VUD55" s="467"/>
      <c r="VUE55" s="467"/>
      <c r="VUF55" s="467"/>
      <c r="VUG55" s="467"/>
      <c r="VUH55" s="467"/>
      <c r="VUI55" s="467"/>
      <c r="VUJ55" s="467"/>
      <c r="VUK55" s="467"/>
      <c r="VUL55" s="467"/>
      <c r="VUM55" s="467"/>
      <c r="VUN55" s="467"/>
      <c r="VUO55" s="467"/>
      <c r="VUP55" s="467"/>
      <c r="VUQ55" s="467"/>
      <c r="VUR55" s="467"/>
      <c r="VUS55" s="467"/>
      <c r="VUT55" s="467"/>
      <c r="VUU55" s="467"/>
      <c r="VUV55" s="467"/>
      <c r="VUW55" s="467"/>
      <c r="VUX55" s="467"/>
      <c r="VUY55" s="467"/>
      <c r="VUZ55" s="467"/>
      <c r="VVA55" s="467"/>
      <c r="VVB55" s="467"/>
      <c r="VVC55" s="467"/>
      <c r="VVD55" s="467"/>
      <c r="VVE55" s="467"/>
      <c r="VVF55" s="467"/>
      <c r="VVG55" s="467"/>
      <c r="VVH55" s="467"/>
      <c r="VVI55" s="467"/>
      <c r="VVJ55" s="467"/>
      <c r="VVK55" s="467"/>
      <c r="VVL55" s="467"/>
      <c r="VVM55" s="467"/>
      <c r="VVN55" s="467"/>
      <c r="VVO55" s="467"/>
      <c r="VVP55" s="467"/>
      <c r="VVQ55" s="467"/>
      <c r="VVR55" s="467"/>
      <c r="VVS55" s="467"/>
      <c r="VVT55" s="467"/>
      <c r="VVU55" s="467"/>
      <c r="VVV55" s="467"/>
      <c r="VVW55" s="467"/>
      <c r="VVX55" s="467"/>
      <c r="VVY55" s="467"/>
      <c r="VVZ55" s="467"/>
      <c r="VWA55" s="467"/>
      <c r="VWB55" s="467"/>
      <c r="VWC55" s="467"/>
      <c r="VWD55" s="467"/>
      <c r="VWE55" s="467"/>
      <c r="VWF55" s="467"/>
      <c r="VWG55" s="467"/>
      <c r="VWH55" s="467"/>
      <c r="VWI55" s="467"/>
      <c r="VWJ55" s="467"/>
      <c r="VWK55" s="467"/>
      <c r="VWL55" s="467"/>
      <c r="VWM55" s="467"/>
      <c r="VWN55" s="467"/>
      <c r="VWO55" s="467"/>
      <c r="VWP55" s="467"/>
      <c r="VWQ55" s="467"/>
      <c r="VWR55" s="467"/>
      <c r="VWS55" s="467"/>
      <c r="VWT55" s="467"/>
      <c r="VWU55" s="467"/>
      <c r="VWV55" s="467"/>
      <c r="VWW55" s="467"/>
      <c r="VWX55" s="467"/>
      <c r="VWY55" s="467"/>
      <c r="VWZ55" s="467"/>
      <c r="VXA55" s="467"/>
      <c r="VXB55" s="467"/>
      <c r="VXC55" s="467"/>
      <c r="VXD55" s="467"/>
      <c r="VXE55" s="467"/>
      <c r="VXF55" s="467"/>
      <c r="VXG55" s="467"/>
      <c r="VXH55" s="467"/>
      <c r="VXI55" s="467"/>
      <c r="VXJ55" s="467"/>
      <c r="VXK55" s="467"/>
      <c r="VXL55" s="467"/>
      <c r="VXM55" s="467"/>
      <c r="VXN55" s="467"/>
      <c r="VXO55" s="467"/>
      <c r="VXP55" s="467"/>
      <c r="VXQ55" s="467"/>
      <c r="VXR55" s="467"/>
      <c r="VXS55" s="467"/>
      <c r="VXT55" s="467"/>
      <c r="VXU55" s="467"/>
      <c r="VXV55" s="467"/>
      <c r="VXW55" s="467"/>
      <c r="VXX55" s="467"/>
      <c r="VXY55" s="467"/>
      <c r="VXZ55" s="467"/>
      <c r="VYA55" s="467"/>
      <c r="VYB55" s="467"/>
      <c r="VYC55" s="467"/>
      <c r="VYD55" s="467"/>
      <c r="VYE55" s="467"/>
      <c r="VYF55" s="467"/>
      <c r="VYG55" s="467"/>
      <c r="VYH55" s="467"/>
      <c r="VYI55" s="467"/>
      <c r="VYJ55" s="467"/>
      <c r="VYK55" s="467"/>
      <c r="VYL55" s="467"/>
      <c r="VYM55" s="467"/>
      <c r="VYN55" s="467"/>
      <c r="VYO55" s="467"/>
      <c r="VYP55" s="467"/>
      <c r="VYQ55" s="467"/>
      <c r="VYR55" s="467"/>
      <c r="VYS55" s="467"/>
      <c r="VYT55" s="467"/>
      <c r="VYU55" s="467"/>
      <c r="VYV55" s="467"/>
      <c r="VYW55" s="467"/>
      <c r="VYX55" s="467"/>
      <c r="VYY55" s="467"/>
      <c r="VYZ55" s="467"/>
      <c r="VZA55" s="467"/>
      <c r="VZB55" s="467"/>
      <c r="VZC55" s="467"/>
      <c r="VZD55" s="467"/>
      <c r="VZE55" s="467"/>
      <c r="VZF55" s="467"/>
      <c r="VZG55" s="467"/>
      <c r="VZH55" s="467"/>
      <c r="VZI55" s="467"/>
      <c r="VZJ55" s="467"/>
      <c r="VZK55" s="467"/>
      <c r="VZL55" s="467"/>
      <c r="VZM55" s="467"/>
      <c r="VZN55" s="467"/>
      <c r="VZO55" s="467"/>
      <c r="VZP55" s="467"/>
      <c r="VZQ55" s="467"/>
      <c r="VZR55" s="467"/>
      <c r="VZS55" s="467"/>
      <c r="VZT55" s="467"/>
      <c r="VZU55" s="467"/>
      <c r="VZV55" s="467"/>
      <c r="VZW55" s="467"/>
      <c r="VZX55" s="467"/>
      <c r="VZY55" s="467"/>
      <c r="VZZ55" s="467"/>
      <c r="WAA55" s="467"/>
      <c r="WAB55" s="467"/>
      <c r="WAC55" s="467"/>
      <c r="WAD55" s="467"/>
      <c r="WAE55" s="467"/>
      <c r="WAF55" s="467"/>
      <c r="WAG55" s="467"/>
      <c r="WAH55" s="467"/>
      <c r="WAI55" s="467"/>
      <c r="WAJ55" s="467"/>
      <c r="WAK55" s="467"/>
      <c r="WAL55" s="467"/>
      <c r="WAM55" s="467"/>
      <c r="WAN55" s="467"/>
      <c r="WAO55" s="467"/>
      <c r="WAP55" s="467"/>
      <c r="WAQ55" s="467"/>
      <c r="WAR55" s="467"/>
      <c r="WAS55" s="467"/>
      <c r="WAT55" s="467"/>
      <c r="WAU55" s="467"/>
      <c r="WAV55" s="467"/>
      <c r="WAW55" s="467"/>
      <c r="WAX55" s="467"/>
      <c r="WAY55" s="467"/>
      <c r="WAZ55" s="467"/>
      <c r="WBA55" s="467"/>
      <c r="WBB55" s="467"/>
      <c r="WBC55" s="467"/>
      <c r="WBD55" s="467"/>
      <c r="WBE55" s="467"/>
      <c r="WBF55" s="467"/>
      <c r="WBG55" s="467"/>
      <c r="WBH55" s="467"/>
      <c r="WBI55" s="467"/>
      <c r="WBJ55" s="467"/>
      <c r="WBK55" s="467"/>
      <c r="WBL55" s="467"/>
      <c r="WBM55" s="467"/>
      <c r="WBN55" s="467"/>
      <c r="WBO55" s="467"/>
      <c r="WBP55" s="467"/>
      <c r="WBQ55" s="467"/>
      <c r="WBR55" s="467"/>
      <c r="WBS55" s="467"/>
      <c r="WBT55" s="467"/>
      <c r="WBU55" s="467"/>
      <c r="WBV55" s="467"/>
      <c r="WBW55" s="467"/>
      <c r="WBX55" s="467"/>
      <c r="WBY55" s="467"/>
      <c r="WBZ55" s="467"/>
      <c r="WCA55" s="467"/>
      <c r="WCB55" s="467"/>
      <c r="WCC55" s="467"/>
      <c r="WCD55" s="467"/>
      <c r="WCE55" s="467"/>
      <c r="WCF55" s="467"/>
      <c r="WCG55" s="467"/>
      <c r="WCH55" s="467"/>
      <c r="WCI55" s="467"/>
      <c r="WCJ55" s="467"/>
      <c r="WCK55" s="467"/>
      <c r="WCL55" s="467"/>
      <c r="WCM55" s="467"/>
      <c r="WCN55" s="467"/>
      <c r="WCO55" s="467"/>
      <c r="WCP55" s="467"/>
      <c r="WCQ55" s="467"/>
      <c r="WCR55" s="467"/>
      <c r="WCS55" s="467"/>
      <c r="WCT55" s="467"/>
      <c r="WCU55" s="467"/>
      <c r="WCV55" s="467"/>
      <c r="WCW55" s="467"/>
      <c r="WCX55" s="467"/>
      <c r="WCY55" s="467"/>
      <c r="WCZ55" s="467"/>
      <c r="WDA55" s="467"/>
      <c r="WDB55" s="467"/>
      <c r="WDC55" s="467"/>
      <c r="WDD55" s="467"/>
      <c r="WDE55" s="467"/>
      <c r="WDF55" s="467"/>
      <c r="WDG55" s="467"/>
      <c r="WDH55" s="467"/>
      <c r="WDI55" s="467"/>
      <c r="WDJ55" s="467"/>
      <c r="WDK55" s="467"/>
      <c r="WDL55" s="467"/>
      <c r="WDM55" s="467"/>
      <c r="WDN55" s="467"/>
      <c r="WDO55" s="467"/>
      <c r="WDP55" s="467"/>
      <c r="WDQ55" s="467"/>
      <c r="WDR55" s="467"/>
      <c r="WDS55" s="467"/>
      <c r="WDT55" s="467"/>
      <c r="WDU55" s="467"/>
      <c r="WDV55" s="467"/>
      <c r="WDW55" s="467"/>
      <c r="WDX55" s="467"/>
      <c r="WDY55" s="467"/>
      <c r="WDZ55" s="467"/>
      <c r="WEA55" s="467"/>
      <c r="WEB55" s="467"/>
      <c r="WEC55" s="467"/>
      <c r="WED55" s="467"/>
      <c r="WEE55" s="467"/>
      <c r="WEF55" s="467"/>
      <c r="WEG55" s="467"/>
      <c r="WEH55" s="467"/>
      <c r="WEI55" s="467"/>
      <c r="WEJ55" s="467"/>
      <c r="WEK55" s="467"/>
      <c r="WEL55" s="467"/>
      <c r="WEM55" s="467"/>
      <c r="WEN55" s="467"/>
      <c r="WEO55" s="467"/>
      <c r="WEP55" s="467"/>
      <c r="WEQ55" s="467"/>
      <c r="WER55" s="467"/>
      <c r="WES55" s="467"/>
      <c r="WET55" s="467"/>
      <c r="WEU55" s="467"/>
      <c r="WEV55" s="467"/>
      <c r="WEW55" s="467"/>
      <c r="WEX55" s="467"/>
      <c r="WEY55" s="467"/>
      <c r="WEZ55" s="467"/>
      <c r="WFA55" s="467"/>
      <c r="WFB55" s="467"/>
      <c r="WFC55" s="467"/>
      <c r="WFD55" s="467"/>
      <c r="WFE55" s="467"/>
      <c r="WFF55" s="467"/>
      <c r="WFG55" s="467"/>
      <c r="WFH55" s="467"/>
      <c r="WFI55" s="467"/>
      <c r="WFJ55" s="467"/>
      <c r="WFK55" s="467"/>
      <c r="WFL55" s="467"/>
      <c r="WFM55" s="467"/>
      <c r="WFN55" s="467"/>
      <c r="WFO55" s="467"/>
      <c r="WFP55" s="467"/>
      <c r="WFQ55" s="467"/>
      <c r="WFR55" s="467"/>
      <c r="WFS55" s="467"/>
      <c r="WFT55" s="467"/>
      <c r="WFU55" s="467"/>
      <c r="WFV55" s="467"/>
      <c r="WFW55" s="467"/>
      <c r="WFX55" s="467"/>
      <c r="WFY55" s="467"/>
      <c r="WFZ55" s="467"/>
      <c r="WGA55" s="467"/>
      <c r="WGB55" s="467"/>
      <c r="WGC55" s="467"/>
      <c r="WGD55" s="467"/>
      <c r="WGE55" s="467"/>
      <c r="WGF55" s="467"/>
      <c r="WGG55" s="467"/>
      <c r="WGH55" s="467"/>
      <c r="WGI55" s="467"/>
      <c r="WGJ55" s="467"/>
      <c r="WGK55" s="467"/>
      <c r="WGL55" s="467"/>
      <c r="WGM55" s="467"/>
      <c r="WGN55" s="467"/>
      <c r="WGO55" s="467"/>
      <c r="WGP55" s="467"/>
      <c r="WGQ55" s="467"/>
      <c r="WGR55" s="467"/>
      <c r="WGS55" s="467"/>
      <c r="WGT55" s="467"/>
      <c r="WGU55" s="467"/>
      <c r="WGV55" s="467"/>
      <c r="WGW55" s="467"/>
      <c r="WGX55" s="467"/>
      <c r="WGY55" s="467"/>
      <c r="WGZ55" s="467"/>
      <c r="WHA55" s="467"/>
      <c r="WHB55" s="467"/>
      <c r="WHC55" s="467"/>
      <c r="WHD55" s="467"/>
      <c r="WHE55" s="467"/>
      <c r="WHF55" s="467"/>
      <c r="WHG55" s="467"/>
      <c r="WHH55" s="467"/>
      <c r="WHI55" s="467"/>
      <c r="WHJ55" s="467"/>
      <c r="WHK55" s="467"/>
      <c r="WHL55" s="467"/>
      <c r="WHM55" s="467"/>
      <c r="WHN55" s="467"/>
      <c r="WHO55" s="467"/>
      <c r="WHP55" s="467"/>
      <c r="WHQ55" s="467"/>
      <c r="WHR55" s="467"/>
      <c r="WHS55" s="467"/>
      <c r="WHT55" s="467"/>
      <c r="WHU55" s="467"/>
      <c r="WHV55" s="467"/>
      <c r="WHW55" s="467"/>
      <c r="WHX55" s="467"/>
      <c r="WHY55" s="467"/>
      <c r="WHZ55" s="467"/>
      <c r="WIA55" s="467"/>
      <c r="WIB55" s="467"/>
      <c r="WIC55" s="467"/>
      <c r="WID55" s="467"/>
      <c r="WIE55" s="467"/>
      <c r="WIF55" s="467"/>
      <c r="WIG55" s="467"/>
      <c r="WIH55" s="467"/>
      <c r="WII55" s="467"/>
      <c r="WIJ55" s="467"/>
      <c r="WIK55" s="467"/>
      <c r="WIL55" s="467"/>
      <c r="WIM55" s="467"/>
      <c r="WIN55" s="467"/>
      <c r="WIO55" s="467"/>
      <c r="WIP55" s="467"/>
      <c r="WIQ55" s="467"/>
      <c r="WIR55" s="467"/>
      <c r="WIS55" s="467"/>
      <c r="WIT55" s="467"/>
      <c r="WIU55" s="467"/>
      <c r="WIV55" s="467"/>
      <c r="WIW55" s="467"/>
      <c r="WIX55" s="467"/>
      <c r="WIY55" s="467"/>
      <c r="WIZ55" s="467"/>
      <c r="WJA55" s="467"/>
      <c r="WJB55" s="467"/>
      <c r="WJC55" s="467"/>
      <c r="WJD55" s="467"/>
      <c r="WJE55" s="467"/>
      <c r="WJF55" s="467"/>
      <c r="WJG55" s="467"/>
      <c r="WJH55" s="467"/>
      <c r="WJI55" s="467"/>
      <c r="WJJ55" s="467"/>
      <c r="WJK55" s="467"/>
      <c r="WJL55" s="467"/>
      <c r="WJM55" s="467"/>
      <c r="WJN55" s="467"/>
      <c r="WJO55" s="467"/>
      <c r="WJP55" s="467"/>
      <c r="WJQ55" s="467"/>
      <c r="WJR55" s="467"/>
      <c r="WJS55" s="467"/>
      <c r="WJT55" s="467"/>
      <c r="WJU55" s="467"/>
      <c r="WJV55" s="467"/>
      <c r="WJW55" s="467"/>
      <c r="WJX55" s="467"/>
      <c r="WJY55" s="467"/>
      <c r="WJZ55" s="467"/>
      <c r="WKA55" s="467"/>
      <c r="WKB55" s="467"/>
      <c r="WKC55" s="467"/>
      <c r="WKD55" s="467"/>
      <c r="WKE55" s="467"/>
      <c r="WKF55" s="467"/>
      <c r="WKG55" s="467"/>
      <c r="WKH55" s="467"/>
      <c r="WKI55" s="467"/>
      <c r="WKJ55" s="467"/>
      <c r="WKK55" s="467"/>
      <c r="WKL55" s="467"/>
      <c r="WKM55" s="467"/>
      <c r="WKN55" s="467"/>
      <c r="WKO55" s="467"/>
      <c r="WKP55" s="467"/>
      <c r="WKQ55" s="467"/>
      <c r="WKR55" s="467"/>
      <c r="WKS55" s="467"/>
      <c r="WKT55" s="467"/>
      <c r="WKU55" s="467"/>
      <c r="WKV55" s="467"/>
      <c r="WKW55" s="467"/>
      <c r="WKX55" s="467"/>
      <c r="WKY55" s="467"/>
      <c r="WKZ55" s="467"/>
      <c r="WLA55" s="467"/>
      <c r="WLB55" s="467"/>
      <c r="WLC55" s="467"/>
      <c r="WLD55" s="467"/>
      <c r="WLE55" s="467"/>
      <c r="WLF55" s="467"/>
      <c r="WLG55" s="467"/>
      <c r="WLH55" s="467"/>
      <c r="WLI55" s="467"/>
      <c r="WLJ55" s="467"/>
      <c r="WLK55" s="467"/>
      <c r="WLL55" s="467"/>
      <c r="WLM55" s="467"/>
      <c r="WLN55" s="467"/>
      <c r="WLO55" s="467"/>
      <c r="WLP55" s="467"/>
      <c r="WLQ55" s="467"/>
      <c r="WLR55" s="467"/>
      <c r="WLS55" s="467"/>
      <c r="WLT55" s="467"/>
      <c r="WLU55" s="467"/>
      <c r="WLV55" s="467"/>
      <c r="WLW55" s="467"/>
      <c r="WLX55" s="467"/>
      <c r="WLY55" s="467"/>
      <c r="WLZ55" s="467"/>
      <c r="WMA55" s="467"/>
      <c r="WMB55" s="467"/>
      <c r="WMC55" s="467"/>
      <c r="WMD55" s="467"/>
      <c r="WME55" s="467"/>
      <c r="WMF55" s="467"/>
      <c r="WMG55" s="467"/>
      <c r="WMH55" s="467"/>
      <c r="WMI55" s="467"/>
      <c r="WMJ55" s="467"/>
      <c r="WMK55" s="467"/>
      <c r="WML55" s="467"/>
      <c r="WMM55" s="467"/>
      <c r="WMN55" s="467"/>
      <c r="WMO55" s="467"/>
      <c r="WMP55" s="467"/>
      <c r="WMQ55" s="467"/>
      <c r="WMR55" s="467"/>
      <c r="WMS55" s="467"/>
      <c r="WMT55" s="467"/>
      <c r="WMU55" s="467"/>
      <c r="WMV55" s="467"/>
      <c r="WMW55" s="467"/>
      <c r="WMX55" s="467"/>
      <c r="WMY55" s="467"/>
      <c r="WMZ55" s="467"/>
      <c r="WNA55" s="467"/>
      <c r="WNB55" s="467"/>
      <c r="WNC55" s="467"/>
      <c r="WND55" s="467"/>
      <c r="WNE55" s="467"/>
      <c r="WNF55" s="467"/>
      <c r="WNG55" s="467"/>
      <c r="WNH55" s="467"/>
      <c r="WNI55" s="467"/>
      <c r="WNJ55" s="467"/>
      <c r="WNK55" s="467"/>
      <c r="WNL55" s="467"/>
      <c r="WNM55" s="467"/>
      <c r="WNN55" s="467"/>
      <c r="WNO55" s="467"/>
      <c r="WNP55" s="467"/>
      <c r="WNQ55" s="467"/>
      <c r="WNR55" s="467"/>
      <c r="WNS55" s="467"/>
      <c r="WNT55" s="467"/>
      <c r="WNU55" s="467"/>
      <c r="WNV55" s="467"/>
      <c r="WNW55" s="467"/>
      <c r="WNX55" s="467"/>
      <c r="WNY55" s="467"/>
      <c r="WNZ55" s="467"/>
      <c r="WOA55" s="467"/>
      <c r="WOB55" s="467"/>
      <c r="WOC55" s="467"/>
      <c r="WOD55" s="467"/>
      <c r="WOE55" s="467"/>
      <c r="WOF55" s="467"/>
      <c r="WOG55" s="467"/>
      <c r="WOH55" s="467"/>
      <c r="WOI55" s="467"/>
      <c r="WOJ55" s="467"/>
      <c r="WOK55" s="467"/>
      <c r="WOL55" s="467"/>
      <c r="WOM55" s="467"/>
      <c r="WON55" s="467"/>
      <c r="WOO55" s="467"/>
      <c r="WOP55" s="467"/>
      <c r="WOQ55" s="467"/>
      <c r="WOR55" s="467"/>
      <c r="WOS55" s="467"/>
      <c r="WOT55" s="467"/>
      <c r="WOU55" s="467"/>
      <c r="WOV55" s="467"/>
      <c r="WOW55" s="467"/>
      <c r="WOX55" s="467"/>
      <c r="WOY55" s="467"/>
      <c r="WOZ55" s="467"/>
      <c r="WPA55" s="467"/>
      <c r="WPB55" s="467"/>
      <c r="WPC55" s="467"/>
      <c r="WPD55" s="467"/>
      <c r="WPE55" s="467"/>
      <c r="WPF55" s="467"/>
      <c r="WPG55" s="467"/>
      <c r="WPH55" s="467"/>
      <c r="WPI55" s="467"/>
      <c r="WPJ55" s="467"/>
      <c r="WPK55" s="467"/>
      <c r="WPL55" s="467"/>
      <c r="WPM55" s="467"/>
      <c r="WPN55" s="467"/>
      <c r="WPO55" s="467"/>
      <c r="WPP55" s="467"/>
      <c r="WPQ55" s="467"/>
      <c r="WPR55" s="467"/>
      <c r="WPS55" s="467"/>
      <c r="WPT55" s="467"/>
      <c r="WPU55" s="467"/>
      <c r="WPV55" s="467"/>
      <c r="WPW55" s="467"/>
      <c r="WPX55" s="467"/>
      <c r="WPY55" s="467"/>
      <c r="WPZ55" s="467"/>
      <c r="WQA55" s="467"/>
      <c r="WQB55" s="467"/>
      <c r="WQC55" s="467"/>
      <c r="WQD55" s="467"/>
      <c r="WQE55" s="467"/>
      <c r="WQF55" s="467"/>
      <c r="WQG55" s="467"/>
      <c r="WQH55" s="467"/>
      <c r="WQI55" s="467"/>
      <c r="WQJ55" s="467"/>
      <c r="WQK55" s="467"/>
      <c r="WQL55" s="467"/>
      <c r="WQM55" s="467"/>
      <c r="WQN55" s="467"/>
      <c r="WQO55" s="467"/>
      <c r="WQP55" s="467"/>
      <c r="WQQ55" s="467"/>
      <c r="WQR55" s="467"/>
      <c r="WQS55" s="467"/>
      <c r="WQT55" s="467"/>
      <c r="WQU55" s="467"/>
      <c r="WQV55" s="467"/>
      <c r="WQW55" s="467"/>
      <c r="WQX55" s="467"/>
      <c r="WQY55" s="467"/>
      <c r="WQZ55" s="467"/>
      <c r="WRA55" s="467"/>
      <c r="WRB55" s="467"/>
      <c r="WRC55" s="467"/>
      <c r="WRD55" s="467"/>
      <c r="WRE55" s="467"/>
      <c r="WRF55" s="467"/>
      <c r="WRG55" s="467"/>
      <c r="WRH55" s="467"/>
      <c r="WRI55" s="467"/>
      <c r="WRJ55" s="467"/>
      <c r="WRK55" s="467"/>
      <c r="WRL55" s="467"/>
      <c r="WRM55" s="467"/>
      <c r="WRN55" s="467"/>
      <c r="WRO55" s="467"/>
      <c r="WRP55" s="467"/>
      <c r="WRQ55" s="467"/>
      <c r="WRR55" s="467"/>
      <c r="WRS55" s="467"/>
      <c r="WRT55" s="467"/>
      <c r="WRU55" s="467"/>
      <c r="WRV55" s="467"/>
      <c r="WRW55" s="467"/>
      <c r="WRX55" s="467"/>
      <c r="WRY55" s="467"/>
      <c r="WRZ55" s="467"/>
      <c r="WSA55" s="467"/>
      <c r="WSB55" s="467"/>
      <c r="WSC55" s="467"/>
      <c r="WSD55" s="467"/>
      <c r="WSE55" s="467"/>
      <c r="WSF55" s="467"/>
      <c r="WSG55" s="467"/>
      <c r="WSH55" s="467"/>
      <c r="WSI55" s="467"/>
      <c r="WSJ55" s="467"/>
      <c r="WSK55" s="467"/>
      <c r="WSL55" s="467"/>
      <c r="WSM55" s="467"/>
      <c r="WSN55" s="467"/>
      <c r="WSO55" s="467"/>
      <c r="WSP55" s="467"/>
      <c r="WSQ55" s="467"/>
      <c r="WSR55" s="467"/>
      <c r="WSS55" s="467"/>
      <c r="WST55" s="467"/>
      <c r="WSU55" s="467"/>
      <c r="WSV55" s="467"/>
      <c r="WSW55" s="467"/>
      <c r="WSX55" s="467"/>
      <c r="WSY55" s="467"/>
      <c r="WSZ55" s="467"/>
      <c r="WTA55" s="467"/>
      <c r="WTB55" s="467"/>
      <c r="WTC55" s="467"/>
      <c r="WTD55" s="467"/>
      <c r="WTE55" s="467"/>
      <c r="WTF55" s="467"/>
      <c r="WTG55" s="467"/>
      <c r="WTH55" s="467"/>
      <c r="WTI55" s="467"/>
      <c r="WTJ55" s="467"/>
      <c r="WTK55" s="467"/>
      <c r="WTL55" s="467"/>
      <c r="WTM55" s="467"/>
      <c r="WTN55" s="467"/>
      <c r="WTO55" s="467"/>
      <c r="WTP55" s="467"/>
      <c r="WTQ55" s="467"/>
      <c r="WTR55" s="467"/>
      <c r="WTS55" s="467"/>
      <c r="WTT55" s="467"/>
      <c r="WTU55" s="467"/>
      <c r="WTV55" s="467"/>
      <c r="WTW55" s="467"/>
      <c r="WTX55" s="467"/>
      <c r="WTY55" s="467"/>
      <c r="WTZ55" s="467"/>
      <c r="WUA55" s="467"/>
      <c r="WUB55" s="467"/>
      <c r="WUC55" s="467"/>
      <c r="WUD55" s="467"/>
      <c r="WUE55" s="467"/>
      <c r="WUF55" s="467"/>
      <c r="WUG55" s="467"/>
      <c r="WUH55" s="467"/>
      <c r="WUI55" s="467"/>
      <c r="WUJ55" s="467"/>
      <c r="WUK55" s="467"/>
      <c r="WUL55" s="467"/>
      <c r="WUM55" s="467"/>
      <c r="WUN55" s="467"/>
      <c r="WUO55" s="467"/>
      <c r="WUP55" s="467"/>
      <c r="WUQ55" s="467"/>
      <c r="WUR55" s="467"/>
      <c r="WUS55" s="467"/>
      <c r="WUT55" s="467"/>
      <c r="WUU55" s="467"/>
      <c r="WUV55" s="467"/>
      <c r="WUW55" s="467"/>
      <c r="WUX55" s="467"/>
      <c r="WUY55" s="467"/>
      <c r="WUZ55" s="467"/>
      <c r="WVA55" s="467"/>
      <c r="WVB55" s="467"/>
      <c r="WVC55" s="467"/>
      <c r="WVD55" s="467"/>
      <c r="WVE55" s="467"/>
      <c r="WVF55" s="467"/>
      <c r="WVG55" s="467"/>
      <c r="WVH55" s="467"/>
      <c r="WVI55" s="467"/>
      <c r="WVJ55" s="467"/>
      <c r="WVK55" s="467"/>
      <c r="WVL55" s="467"/>
      <c r="WVM55" s="467"/>
      <c r="WVN55" s="467"/>
      <c r="WVO55" s="467"/>
      <c r="WVP55" s="467"/>
      <c r="WVQ55" s="467"/>
      <c r="WVR55" s="467"/>
      <c r="WVS55" s="467"/>
      <c r="WVT55" s="467"/>
      <c r="WVU55" s="467"/>
      <c r="WVV55" s="467"/>
      <c r="WVW55" s="467"/>
      <c r="WVX55" s="467"/>
      <c r="WVY55" s="467"/>
      <c r="WVZ55" s="467"/>
      <c r="WWA55" s="467"/>
      <c r="WWB55" s="467"/>
      <c r="WWC55" s="467"/>
      <c r="WWD55" s="467"/>
      <c r="WWE55" s="467"/>
      <c r="WWF55" s="467"/>
      <c r="WWG55" s="467"/>
      <c r="WWH55" s="467"/>
      <c r="WWI55" s="467"/>
      <c r="WWJ55" s="467"/>
      <c r="WWK55" s="467"/>
      <c r="WWL55" s="467"/>
      <c r="WWM55" s="467"/>
      <c r="WWN55" s="467"/>
      <c r="WWO55" s="467"/>
      <c r="WWP55" s="467"/>
      <c r="WWQ55" s="467"/>
      <c r="WWR55" s="467"/>
      <c r="WWS55" s="467"/>
      <c r="WWT55" s="467"/>
      <c r="WWU55" s="467"/>
      <c r="WWV55" s="467"/>
      <c r="WWW55" s="467"/>
      <c r="WWX55" s="467"/>
      <c r="WWY55" s="467"/>
      <c r="WWZ55" s="467"/>
      <c r="WXA55" s="467"/>
      <c r="WXB55" s="467"/>
      <c r="WXC55" s="467"/>
      <c r="WXD55" s="467"/>
      <c r="WXE55" s="467"/>
      <c r="WXF55" s="467"/>
      <c r="WXG55" s="467"/>
      <c r="WXH55" s="467"/>
      <c r="WXI55" s="467"/>
      <c r="WXJ55" s="467"/>
      <c r="WXK55" s="467"/>
      <c r="WXL55" s="467"/>
      <c r="WXM55" s="467"/>
      <c r="WXN55" s="467"/>
      <c r="WXO55" s="467"/>
      <c r="WXP55" s="467"/>
      <c r="WXQ55" s="467"/>
      <c r="WXR55" s="467"/>
      <c r="WXS55" s="467"/>
      <c r="WXT55" s="467"/>
      <c r="WXU55" s="467"/>
      <c r="WXV55" s="467"/>
      <c r="WXW55" s="467"/>
      <c r="WXX55" s="467"/>
      <c r="WXY55" s="467"/>
      <c r="WXZ55" s="467"/>
      <c r="WYA55" s="467"/>
      <c r="WYB55" s="467"/>
      <c r="WYC55" s="467"/>
      <c r="WYD55" s="467"/>
      <c r="WYE55" s="467"/>
      <c r="WYF55" s="467"/>
      <c r="WYG55" s="467"/>
      <c r="WYH55" s="467"/>
      <c r="WYI55" s="467"/>
      <c r="WYJ55" s="467"/>
      <c r="WYK55" s="467"/>
      <c r="WYL55" s="467"/>
      <c r="WYM55" s="467"/>
      <c r="WYN55" s="467"/>
      <c r="WYO55" s="467"/>
      <c r="WYP55" s="467"/>
      <c r="WYQ55" s="467"/>
      <c r="WYR55" s="467"/>
      <c r="WYS55" s="467"/>
      <c r="WYT55" s="467"/>
      <c r="WYU55" s="467"/>
      <c r="WYV55" s="467"/>
      <c r="WYW55" s="467"/>
      <c r="WYX55" s="467"/>
      <c r="WYY55" s="467"/>
      <c r="WYZ55" s="467"/>
      <c r="WZA55" s="467"/>
      <c r="WZB55" s="467"/>
      <c r="WZC55" s="467"/>
      <c r="WZD55" s="467"/>
      <c r="WZE55" s="467"/>
      <c r="WZF55" s="467"/>
      <c r="WZG55" s="467"/>
      <c r="WZH55" s="467"/>
      <c r="WZI55" s="467"/>
      <c r="WZJ55" s="467"/>
      <c r="WZK55" s="467"/>
      <c r="WZL55" s="467"/>
      <c r="WZM55" s="467"/>
      <c r="WZN55" s="467"/>
      <c r="WZO55" s="467"/>
      <c r="WZP55" s="467"/>
      <c r="WZQ55" s="467"/>
      <c r="WZR55" s="467"/>
      <c r="WZS55" s="467"/>
      <c r="WZT55" s="467"/>
      <c r="WZU55" s="467"/>
      <c r="WZV55" s="467"/>
      <c r="WZW55" s="467"/>
      <c r="WZX55" s="467"/>
      <c r="WZY55" s="467"/>
      <c r="WZZ55" s="467"/>
      <c r="XAA55" s="467"/>
      <c r="XAB55" s="467"/>
      <c r="XAC55" s="467"/>
      <c r="XAD55" s="467"/>
      <c r="XAE55" s="467"/>
      <c r="XAF55" s="467"/>
      <c r="XAG55" s="467"/>
      <c r="XAH55" s="467"/>
      <c r="XAI55" s="467"/>
      <c r="XAJ55" s="467"/>
      <c r="XAK55" s="467"/>
      <c r="XAL55" s="467"/>
      <c r="XAM55" s="467"/>
      <c r="XAN55" s="467"/>
      <c r="XAO55" s="467"/>
      <c r="XAP55" s="467"/>
      <c r="XAQ55" s="467"/>
      <c r="XAR55" s="467"/>
      <c r="XAS55" s="467"/>
      <c r="XAT55" s="467"/>
      <c r="XAU55" s="467"/>
      <c r="XAV55" s="467"/>
      <c r="XAW55" s="467"/>
      <c r="XAX55" s="467"/>
      <c r="XAY55" s="467"/>
      <c r="XAZ55" s="467"/>
      <c r="XBA55" s="467"/>
      <c r="XBB55" s="467"/>
      <c r="XBC55" s="467"/>
      <c r="XBD55" s="467"/>
      <c r="XBE55" s="467"/>
      <c r="XBF55" s="467"/>
      <c r="XBG55" s="467"/>
      <c r="XBH55" s="467"/>
      <c r="XBI55" s="467"/>
      <c r="XBJ55" s="467"/>
      <c r="XBK55" s="467"/>
      <c r="XBL55" s="467"/>
      <c r="XBM55" s="467"/>
      <c r="XBN55" s="467"/>
      <c r="XBO55" s="467"/>
      <c r="XBP55" s="467"/>
      <c r="XBQ55" s="467"/>
      <c r="XBR55" s="467"/>
      <c r="XBS55" s="467"/>
      <c r="XBT55" s="467"/>
      <c r="XBU55" s="467"/>
      <c r="XBV55" s="467"/>
      <c r="XBW55" s="467"/>
      <c r="XBX55" s="467"/>
      <c r="XBY55" s="467"/>
      <c r="XBZ55" s="467"/>
      <c r="XCA55" s="467"/>
      <c r="XCB55" s="467"/>
      <c r="XCC55" s="467"/>
      <c r="XCD55" s="467"/>
      <c r="XCE55" s="467"/>
      <c r="XCF55" s="467"/>
      <c r="XCG55" s="467"/>
      <c r="XCH55" s="467"/>
      <c r="XCI55" s="467"/>
      <c r="XCJ55" s="467"/>
      <c r="XCK55" s="467"/>
      <c r="XCL55" s="467"/>
      <c r="XCM55" s="467"/>
      <c r="XCN55" s="467"/>
      <c r="XCO55" s="467"/>
      <c r="XCP55" s="467"/>
      <c r="XCQ55" s="467"/>
      <c r="XCR55" s="467"/>
      <c r="XCS55" s="467"/>
      <c r="XCT55" s="467"/>
      <c r="XCU55" s="467"/>
      <c r="XCV55" s="467"/>
      <c r="XCW55" s="467"/>
      <c r="XCX55" s="467"/>
      <c r="XCY55" s="467"/>
      <c r="XCZ55" s="467"/>
      <c r="XDA55" s="467"/>
      <c r="XDB55" s="467"/>
      <c r="XDC55" s="467"/>
      <c r="XDD55" s="467"/>
      <c r="XDE55" s="467"/>
      <c r="XDF55" s="467"/>
      <c r="XDG55" s="467"/>
      <c r="XDH55" s="467"/>
      <c r="XDI55" s="467"/>
      <c r="XDJ55" s="467"/>
      <c r="XDK55" s="467"/>
      <c r="XDL55" s="467"/>
      <c r="XDM55" s="467"/>
      <c r="XDN55" s="467"/>
      <c r="XDO55" s="467"/>
      <c r="XDP55" s="467"/>
      <c r="XDQ55" s="467"/>
      <c r="XDR55" s="467"/>
      <c r="XDS55" s="467"/>
      <c r="XDT55" s="467"/>
      <c r="XDU55" s="467"/>
      <c r="XDV55" s="467"/>
      <c r="XDW55" s="467"/>
      <c r="XDX55" s="467"/>
      <c r="XDY55" s="467"/>
      <c r="XDZ55" s="467"/>
      <c r="XEA55" s="467"/>
      <c r="XEB55" s="467"/>
      <c r="XEC55" s="467"/>
      <c r="XED55" s="467"/>
      <c r="XEE55" s="467"/>
      <c r="XEF55" s="467"/>
      <c r="XEG55" s="467"/>
      <c r="XEH55" s="467"/>
      <c r="XEI55" s="467"/>
      <c r="XEJ55" s="467"/>
      <c r="XEK55" s="467"/>
      <c r="XEL55" s="467"/>
      <c r="XEM55" s="467"/>
      <c r="XEN55" s="467"/>
      <c r="XEO55" s="467"/>
      <c r="XEP55" s="467"/>
      <c r="XEQ55" s="467"/>
      <c r="XER55" s="467"/>
      <c r="XES55" s="467"/>
      <c r="XET55" s="467"/>
      <c r="XEU55" s="467"/>
      <c r="XEV55" s="467"/>
      <c r="XEW55" s="467"/>
      <c r="XEX55" s="467"/>
      <c r="XEY55" s="467"/>
      <c r="XEZ55" s="467"/>
      <c r="XFA55" s="467"/>
      <c r="XFB55" s="467"/>
    </row>
    <row r="56" spans="1:16382" s="364" customFormat="1" ht="13" customHeight="1">
      <c r="A56" s="412">
        <f>IF(details!A56="","",details!A56)</f>
        <v>48</v>
      </c>
      <c r="B56" s="394" t="str">
        <f>IF(details!B56="","",details!B56)</f>
        <v>OBC</v>
      </c>
      <c r="C56" s="394" t="str">
        <f>IF(details!C56="","",details!C56)</f>
        <v>G</v>
      </c>
      <c r="D56" s="394">
        <f>IF(details!D56="","",details!D56)</f>
        <v>10438</v>
      </c>
      <c r="E56" s="401">
        <f>IF(details!E56="","",details!E56)</f>
        <v>11448</v>
      </c>
      <c r="F56" s="72">
        <f>IF(details!F56="","",details!F56)</f>
        <v>34696</v>
      </c>
      <c r="G56" s="89" t="str">
        <f>IF(details!G56="","",details!G56)</f>
        <v>A 048</v>
      </c>
      <c r="H56" s="89" t="str">
        <f>IF(details!H56="","",details!H56)</f>
        <v>B 048</v>
      </c>
      <c r="I56" s="89" t="str">
        <f>IF(details!I56="","",details!I56)</f>
        <v>C 048</v>
      </c>
      <c r="J56" s="394">
        <f>IF(details!J56="","",details!J56)</f>
        <v>3</v>
      </c>
      <c r="K56" s="394">
        <f>IF(details!K56="","",details!K56)</f>
        <v>4</v>
      </c>
      <c r="L56" s="394">
        <f>IF(details!L56="","",details!L56)</f>
        <v>4</v>
      </c>
      <c r="M56" s="205">
        <f t="shared" si="171"/>
        <v>11</v>
      </c>
      <c r="N56" s="394">
        <f>IF(details!M56="","",details!M56)</f>
        <v>25</v>
      </c>
      <c r="O56" s="205">
        <f t="shared" si="172"/>
        <v>36</v>
      </c>
      <c r="P56" s="394">
        <f>IF(details!N56="","",details!N56)</f>
        <v>41</v>
      </c>
      <c r="Q56" s="392">
        <f t="shared" si="173"/>
        <v>77</v>
      </c>
      <c r="R56" s="409">
        <f t="shared" si="282"/>
        <v>0</v>
      </c>
      <c r="S56" s="66">
        <f t="shared" si="39"/>
        <v>200</v>
      </c>
      <c r="T56" s="409" t="str">
        <f t="shared" si="311"/>
        <v/>
      </c>
      <c r="U56" s="409" t="str">
        <f t="shared" si="40"/>
        <v>P</v>
      </c>
      <c r="V56" s="409" t="str">
        <f t="shared" si="312"/>
        <v>III</v>
      </c>
      <c r="W56" s="394">
        <f>IF(details!O56="","",details!O56)</f>
        <v>7</v>
      </c>
      <c r="X56" s="394">
        <f>IF(details!P56="","",details!P56)</f>
        <v>6</v>
      </c>
      <c r="Y56" s="394">
        <f>IF(details!Q56="","",details!Q56)</f>
        <v>7</v>
      </c>
      <c r="Z56" s="205">
        <f t="shared" si="174"/>
        <v>20</v>
      </c>
      <c r="AA56" s="394">
        <f>IF(details!R56="","",details!R56)</f>
        <v>38</v>
      </c>
      <c r="AB56" s="205">
        <f t="shared" si="175"/>
        <v>58</v>
      </c>
      <c r="AC56" s="394">
        <f>IF(details!S56="","",details!S56)</f>
        <v>49</v>
      </c>
      <c r="AD56" s="392">
        <f t="shared" si="176"/>
        <v>107</v>
      </c>
      <c r="AE56" s="409">
        <f t="shared" si="281"/>
        <v>0</v>
      </c>
      <c r="AF56" s="66">
        <f t="shared" si="45"/>
        <v>200</v>
      </c>
      <c r="AG56" s="409" t="str">
        <f t="shared" si="313"/>
        <v/>
      </c>
      <c r="AH56" s="409" t="str">
        <f>IF(OR($E56="NSO",$E56="",AC56=""),"",IF(OR(AG56="AB",AC56="ab"),"AB",IF(AC56="ML","RE",IF(AND(AD56&gt;=36%*AF56,AC56&gt;=20),"P",IF(AND(AD56&gt;=34%*AF56,#REF!=0,AC56&gt;=20),"G2",IF(AND(AD56&gt;=31%*AF56,#REF!=0,AC56&gt;=20),"G1",IF(AD56&gt;=25%*AF56,"S","F")))))))</f>
        <v>P</v>
      </c>
      <c r="AI56" s="409" t="str">
        <f t="shared" si="314"/>
        <v>II</v>
      </c>
      <c r="AJ56" s="394" t="str">
        <f>IF(details!T56="","",details!T56)</f>
        <v>a</v>
      </c>
      <c r="AK56" s="89" t="str">
        <f t="shared" si="177"/>
        <v>PHYSICS</v>
      </c>
      <c r="AL56" s="394">
        <f>IF(details!U56="","",details!U56)</f>
        <v>2</v>
      </c>
      <c r="AM56" s="394">
        <f>IF(details!V56="","",details!V56)</f>
        <v>3</v>
      </c>
      <c r="AN56" s="394">
        <f>IF(details!W56="","",details!W56)</f>
        <v>8</v>
      </c>
      <c r="AO56" s="205">
        <f t="shared" si="178"/>
        <v>13</v>
      </c>
      <c r="AP56" s="394">
        <f>IF(details!X56="","",details!X56)</f>
        <v>13</v>
      </c>
      <c r="AQ56" s="394">
        <f>IF(details!Y56="","",details!Y56)</f>
        <v>12</v>
      </c>
      <c r="AR56" s="205">
        <f t="shared" si="179"/>
        <v>25</v>
      </c>
      <c r="AS56" s="205">
        <f t="shared" si="180"/>
        <v>26</v>
      </c>
      <c r="AT56" s="205">
        <f t="shared" si="181"/>
        <v>38</v>
      </c>
      <c r="AU56" s="394">
        <f>IF(details!Z56="","",details!Z56)</f>
        <v>30</v>
      </c>
      <c r="AV56" s="394">
        <f>IF(details!AA56="","",details!AA56)</f>
        <v>22</v>
      </c>
      <c r="AW56" s="205">
        <f t="shared" si="182"/>
        <v>52</v>
      </c>
      <c r="AX56" s="205">
        <f t="shared" si="183"/>
        <v>56</v>
      </c>
      <c r="AY56" s="205">
        <f t="shared" si="184"/>
        <v>34</v>
      </c>
      <c r="AZ56" s="401">
        <f t="shared" si="185"/>
        <v>90</v>
      </c>
      <c r="BA56" s="332">
        <f t="shared" si="186"/>
        <v>0</v>
      </c>
      <c r="BB56" s="409">
        <f t="shared" si="187"/>
        <v>0</v>
      </c>
      <c r="BC56" s="66">
        <f t="shared" si="188"/>
        <v>70</v>
      </c>
      <c r="BD56" s="66">
        <f t="shared" si="189"/>
        <v>30</v>
      </c>
      <c r="BE56" s="66">
        <f t="shared" si="190"/>
        <v>150</v>
      </c>
      <c r="BF56" s="66">
        <f t="shared" si="93"/>
        <v>50</v>
      </c>
      <c r="BG56" s="332">
        <f t="shared" si="94"/>
        <v>200</v>
      </c>
      <c r="BH56" s="409" t="str">
        <f t="shared" si="95"/>
        <v/>
      </c>
      <c r="BI56" s="66" t="str">
        <f t="shared" si="96"/>
        <v>P</v>
      </c>
      <c r="BJ56" s="66" t="str">
        <f t="shared" si="97"/>
        <v>P</v>
      </c>
      <c r="BK56" s="409" t="str">
        <f t="shared" si="98"/>
        <v>III</v>
      </c>
      <c r="BL56" s="394" t="str">
        <f>IF(details!AB56="","",details!AB56)</f>
        <v>A</v>
      </c>
      <c r="BM56" s="89" t="str">
        <f t="shared" si="191"/>
        <v>CHEMISTRY</v>
      </c>
      <c r="BN56" s="394">
        <f>IF(details!AC56="","",details!AC56)</f>
        <v>6</v>
      </c>
      <c r="BO56" s="394">
        <f>IF(details!AD56="","",details!AD56)</f>
        <v>7</v>
      </c>
      <c r="BP56" s="394">
        <f>IF(details!AE56="","",details!AE56)</f>
        <v>6</v>
      </c>
      <c r="BQ56" s="205">
        <f t="shared" si="192"/>
        <v>19</v>
      </c>
      <c r="BR56" s="394">
        <f>IF(details!AF56="","",details!AF56)</f>
        <v>13</v>
      </c>
      <c r="BS56" s="394">
        <f>IF(details!AG56="","",details!AG56)</f>
        <v>16</v>
      </c>
      <c r="BT56" s="205">
        <f t="shared" si="193"/>
        <v>29</v>
      </c>
      <c r="BU56" s="205">
        <f t="shared" si="194"/>
        <v>32</v>
      </c>
      <c r="BV56" s="205">
        <f t="shared" si="195"/>
        <v>48</v>
      </c>
      <c r="BW56" s="394">
        <f>IF(details!AH56="","",details!AH56)</f>
        <v>23</v>
      </c>
      <c r="BX56" s="394">
        <f>IF(details!AI56="","",details!AI56)</f>
        <v>28</v>
      </c>
      <c r="BY56" s="205">
        <f t="shared" si="196"/>
        <v>51</v>
      </c>
      <c r="BZ56" s="205">
        <f t="shared" si="197"/>
        <v>55</v>
      </c>
      <c r="CA56" s="205">
        <f t="shared" si="198"/>
        <v>44</v>
      </c>
      <c r="CB56" s="401">
        <f t="shared" si="199"/>
        <v>99</v>
      </c>
      <c r="CC56" s="332">
        <f t="shared" si="56"/>
        <v>0</v>
      </c>
      <c r="CD56" s="409">
        <f t="shared" si="57"/>
        <v>0</v>
      </c>
      <c r="CE56" s="66">
        <f t="shared" si="58"/>
        <v>70</v>
      </c>
      <c r="CF56" s="66">
        <f t="shared" si="200"/>
        <v>30</v>
      </c>
      <c r="CG56" s="66">
        <f t="shared" si="201"/>
        <v>150</v>
      </c>
      <c r="CH56" s="66">
        <f t="shared" si="61"/>
        <v>50</v>
      </c>
      <c r="CI56" s="332">
        <f t="shared" si="62"/>
        <v>200</v>
      </c>
      <c r="CJ56" s="409" t="str">
        <f t="shared" si="63"/>
        <v/>
      </c>
      <c r="CK56" s="66" t="str">
        <f t="shared" si="64"/>
        <v>P</v>
      </c>
      <c r="CL56" s="66" t="str">
        <f t="shared" si="65"/>
        <v>P</v>
      </c>
      <c r="CM56" s="409" t="str">
        <f t="shared" si="66"/>
        <v>II</v>
      </c>
      <c r="CN56" s="394" t="str">
        <f>IF(details!AJ56="","",details!AJ56)</f>
        <v>a</v>
      </c>
      <c r="CO56" s="89" t="str">
        <f t="shared" si="202"/>
        <v>BIOLOGY</v>
      </c>
      <c r="CP56" s="394">
        <f>IF(details!AK56="","",details!AK56)</f>
        <v>7</v>
      </c>
      <c r="CQ56" s="394">
        <f>IF(details!AL56="","",details!AL56)</f>
        <v>7</v>
      </c>
      <c r="CR56" s="394">
        <f>IF(details!AM56="","",details!AM56)</f>
        <v>8</v>
      </c>
      <c r="CS56" s="205">
        <f t="shared" si="203"/>
        <v>22</v>
      </c>
      <c r="CT56" s="394">
        <f>IF(details!AN56="","",details!AN56)</f>
        <v>7</v>
      </c>
      <c r="CU56" s="394">
        <f>IF(details!AO56="","",details!AO56)</f>
        <v>16</v>
      </c>
      <c r="CV56" s="205">
        <f t="shared" si="204"/>
        <v>23</v>
      </c>
      <c r="CW56" s="205">
        <f t="shared" si="205"/>
        <v>29</v>
      </c>
      <c r="CX56" s="205">
        <f t="shared" si="206"/>
        <v>45</v>
      </c>
      <c r="CY56" s="394">
        <f>IF(details!AP56="","",details!AP56)</f>
        <v>29</v>
      </c>
      <c r="CZ56" s="394">
        <f>IF(details!AQ56="","",details!AQ56)</f>
        <v>25</v>
      </c>
      <c r="DA56" s="205">
        <f t="shared" si="207"/>
        <v>54</v>
      </c>
      <c r="DB56" s="205">
        <f t="shared" si="208"/>
        <v>58</v>
      </c>
      <c r="DC56" s="205">
        <f t="shared" si="209"/>
        <v>41</v>
      </c>
      <c r="DD56" s="401">
        <f t="shared" si="210"/>
        <v>99</v>
      </c>
      <c r="DE56" s="332">
        <f t="shared" si="75"/>
        <v>0</v>
      </c>
      <c r="DF56" s="409">
        <f t="shared" si="76"/>
        <v>0</v>
      </c>
      <c r="DG56" s="66">
        <f t="shared" si="77"/>
        <v>70</v>
      </c>
      <c r="DH56" s="66">
        <f t="shared" si="211"/>
        <v>30</v>
      </c>
      <c r="DI56" s="66">
        <f t="shared" si="79"/>
        <v>150</v>
      </c>
      <c r="DJ56" s="66">
        <f t="shared" si="80"/>
        <v>50</v>
      </c>
      <c r="DK56" s="332">
        <f t="shared" si="81"/>
        <v>200</v>
      </c>
      <c r="DL56" s="409" t="str">
        <f t="shared" si="82"/>
        <v/>
      </c>
      <c r="DM56" s="66" t="str">
        <f t="shared" si="83"/>
        <v>P</v>
      </c>
      <c r="DN56" s="66" t="str">
        <f t="shared" si="84"/>
        <v>P</v>
      </c>
      <c r="DO56" s="409" t="str">
        <f t="shared" si="85"/>
        <v>II</v>
      </c>
      <c r="DP56" s="66">
        <f t="shared" si="86"/>
        <v>0</v>
      </c>
      <c r="DQ56" s="394">
        <f>IF(details!AR56="","",details!AR56)</f>
        <v>7</v>
      </c>
      <c r="DR56" s="394">
        <f>IF(details!AS56="","",details!AS56)</f>
        <v>8</v>
      </c>
      <c r="DS56" s="394">
        <f>IF(details!AT56="","",details!AT56)</f>
        <v>8</v>
      </c>
      <c r="DT56" s="205">
        <f t="shared" si="212"/>
        <v>23</v>
      </c>
      <c r="DU56" s="394" t="str">
        <f>IF(details!AU56="","",details!AU56)</f>
        <v>AB</v>
      </c>
      <c r="DV56" s="205">
        <f t="shared" si="213"/>
        <v>23</v>
      </c>
      <c r="DW56" s="394">
        <f>IF(details!AV56="","",details!AV56)</f>
        <v>63</v>
      </c>
      <c r="DX56" s="392">
        <f t="shared" si="214"/>
        <v>86</v>
      </c>
      <c r="DY56" s="409">
        <f t="shared" si="215"/>
        <v>0</v>
      </c>
      <c r="DZ56" s="409">
        <f t="shared" si="216"/>
        <v>0</v>
      </c>
      <c r="EA56" s="66">
        <f t="shared" si="217"/>
        <v>200</v>
      </c>
      <c r="EB56" s="409" t="str">
        <f t="shared" si="218"/>
        <v/>
      </c>
      <c r="EC56" s="409" t="str">
        <f t="shared" si="315"/>
        <v>C</v>
      </c>
      <c r="ED56" s="394">
        <f>IF(details!AW56="","",details!AW56)</f>
        <v>22</v>
      </c>
      <c r="EE56" s="394">
        <f>IF(details!AX56="","",details!AX56)</f>
        <v>27</v>
      </c>
      <c r="EF56" s="394">
        <f>IF(details!AY56="","",details!AY56)</f>
        <v>25</v>
      </c>
      <c r="EG56" s="392">
        <f t="shared" si="219"/>
        <v>74</v>
      </c>
      <c r="EH56" s="409">
        <f t="shared" si="220"/>
        <v>0</v>
      </c>
      <c r="EI56" s="409">
        <f t="shared" si="221"/>
        <v>0</v>
      </c>
      <c r="EJ56" s="66">
        <f t="shared" si="222"/>
        <v>100</v>
      </c>
      <c r="EK56" s="409" t="str">
        <f t="shared" si="223"/>
        <v/>
      </c>
      <c r="EL56" s="409" t="str">
        <f t="shared" si="316"/>
        <v>B</v>
      </c>
      <c r="EM56" s="409" t="str">
        <f t="shared" si="317"/>
        <v>III</v>
      </c>
      <c r="EN56" s="409" t="str">
        <f t="shared" si="318"/>
        <v>II</v>
      </c>
      <c r="EO56" s="409" t="str">
        <f t="shared" si="319"/>
        <v>III</v>
      </c>
      <c r="EP56" s="409" t="str">
        <f t="shared" si="224"/>
        <v>II</v>
      </c>
      <c r="EQ56" s="409" t="str">
        <f t="shared" si="225"/>
        <v>II</v>
      </c>
      <c r="ER56" s="409">
        <f t="shared" si="226"/>
        <v>0</v>
      </c>
      <c r="ES56" s="409">
        <f t="shared" si="227"/>
        <v>0</v>
      </c>
      <c r="ET56" s="409">
        <f t="shared" si="228"/>
        <v>0</v>
      </c>
      <c r="EU56" s="409">
        <f t="shared" si="229"/>
        <v>0</v>
      </c>
      <c r="EV56" s="409">
        <f t="shared" si="230"/>
        <v>0</v>
      </c>
      <c r="EW56" s="409" t="str">
        <f t="shared" si="231"/>
        <v/>
      </c>
      <c r="EX56" s="74" t="str">
        <f t="shared" si="320"/>
        <v>PASS</v>
      </c>
      <c r="EY56" s="68" t="str">
        <f>IF(details!CF56="","",details!CF56)</f>
        <v/>
      </c>
      <c r="EZ56" s="69" t="str">
        <f>IF(details!CG56="","",details!CG56)</f>
        <v/>
      </c>
      <c r="FA56" s="68" t="str">
        <f>IF(details!CJ56="","",details!CJ56)</f>
        <v/>
      </c>
      <c r="FB56" s="69" t="str">
        <f>IF(details!CK56="","",details!CK56)</f>
        <v/>
      </c>
      <c r="FC56" s="68" t="str">
        <f>IF(details!CN56="","",details!CN56)</f>
        <v/>
      </c>
      <c r="FD56" s="69" t="str">
        <f>IF(details!CO56="","",details!CO56)</f>
        <v/>
      </c>
      <c r="FE56" s="68" t="str">
        <f>IF(details!CR56="","",details!CR56)</f>
        <v/>
      </c>
      <c r="FF56" s="69" t="str">
        <f>IF(details!CS56="","",details!CS56)</f>
        <v/>
      </c>
      <c r="FG56" s="68">
        <f>IF(details!CV56="","",details!CV56)</f>
        <v>44</v>
      </c>
      <c r="FH56" s="69">
        <f>IF(details!CW56="","",details!CW56)</f>
        <v>0</v>
      </c>
      <c r="FI56" s="343">
        <f t="shared" si="250"/>
        <v>0</v>
      </c>
      <c r="FJ56" s="394" t="str">
        <f t="shared" si="321"/>
        <v>III</v>
      </c>
      <c r="FK56" s="394" t="str">
        <f t="shared" si="232"/>
        <v/>
      </c>
      <c r="FL56" s="460" t="str">
        <f t="shared" si="322"/>
        <v/>
      </c>
      <c r="FM56" s="394" t="str">
        <f t="shared" si="323"/>
        <v>II</v>
      </c>
      <c r="FN56" s="77" t="str">
        <f t="shared" si="233"/>
        <v/>
      </c>
      <c r="FO56" s="460" t="str">
        <f t="shared" si="324"/>
        <v/>
      </c>
      <c r="FP56" s="78" t="str">
        <f t="shared" si="325"/>
        <v>III</v>
      </c>
      <c r="FQ56" s="394" t="str">
        <f t="shared" si="326"/>
        <v>III</v>
      </c>
      <c r="FR56" s="394" t="str">
        <f t="shared" si="234"/>
        <v/>
      </c>
      <c r="FS56" s="394" t="str">
        <f t="shared" si="235"/>
        <v/>
      </c>
      <c r="FT56" s="394" t="str">
        <f t="shared" si="236"/>
        <v/>
      </c>
      <c r="FU56" s="364" t="str">
        <f t="shared" si="237"/>
        <v/>
      </c>
      <c r="FV56" s="394" t="str">
        <f t="shared" si="238"/>
        <v/>
      </c>
      <c r="FW56" s="394" t="str">
        <f t="shared" si="239"/>
        <v/>
      </c>
      <c r="FX56" s="394" t="str">
        <f t="shared" si="240"/>
        <v/>
      </c>
      <c r="FY56" s="394" t="str">
        <f t="shared" si="327"/>
        <v/>
      </c>
      <c r="FZ56" s="461" t="str">
        <f t="shared" si="328"/>
        <v/>
      </c>
      <c r="GA56" s="78" t="str">
        <f t="shared" si="329"/>
        <v>II</v>
      </c>
      <c r="GB56" s="394" t="str">
        <f t="shared" si="330"/>
        <v>II</v>
      </c>
      <c r="GC56" s="394" t="str">
        <f t="shared" si="331"/>
        <v/>
      </c>
      <c r="GD56" s="394" t="str">
        <f t="shared" si="332"/>
        <v/>
      </c>
      <c r="GE56" s="394" t="str">
        <f t="shared" si="333"/>
        <v/>
      </c>
      <c r="GF56" s="462" t="str">
        <f t="shared" si="241"/>
        <v/>
      </c>
      <c r="GG56" s="397" t="str">
        <f t="shared" si="242"/>
        <v/>
      </c>
      <c r="GH56" s="394" t="str">
        <f t="shared" si="243"/>
        <v/>
      </c>
      <c r="GI56" s="394" t="str">
        <f t="shared" si="244"/>
        <v/>
      </c>
      <c r="GJ56" s="394" t="str">
        <f t="shared" si="334"/>
        <v/>
      </c>
      <c r="GK56" s="461" t="str">
        <f t="shared" si="335"/>
        <v/>
      </c>
      <c r="GL56" s="78" t="str">
        <f t="shared" si="336"/>
        <v>II</v>
      </c>
      <c r="GM56" s="394" t="str">
        <f t="shared" si="337"/>
        <v>II</v>
      </c>
      <c r="GN56" s="394" t="str">
        <f t="shared" si="338"/>
        <v/>
      </c>
      <c r="GO56" s="394" t="str">
        <f t="shared" si="339"/>
        <v/>
      </c>
      <c r="GP56" s="394" t="str">
        <f t="shared" si="340"/>
        <v/>
      </c>
      <c r="GQ56" s="394" t="str">
        <f t="shared" si="245"/>
        <v/>
      </c>
      <c r="GR56" s="394" t="str">
        <f t="shared" si="246"/>
        <v/>
      </c>
      <c r="GS56" s="394" t="str">
        <f t="shared" si="247"/>
        <v/>
      </c>
      <c r="GT56" s="394" t="str">
        <f t="shared" si="248"/>
        <v/>
      </c>
      <c r="GU56" s="394" t="str">
        <f t="shared" si="341"/>
        <v/>
      </c>
      <c r="GV56" s="461" t="str">
        <f t="shared" si="342"/>
        <v/>
      </c>
      <c r="GW56" s="394" t="str">
        <f t="shared" si="343"/>
        <v>C</v>
      </c>
      <c r="GX56" s="394" t="str">
        <f t="shared" si="344"/>
        <v>B</v>
      </c>
      <c r="GY56" s="394" t="str">
        <f t="shared" si="345"/>
        <v xml:space="preserve">    </v>
      </c>
      <c r="GZ56" s="394" t="str">
        <f t="shared" si="346"/>
        <v xml:space="preserve">    </v>
      </c>
      <c r="HA56" s="394" t="str">
        <f t="shared" si="347"/>
        <v xml:space="preserve">    </v>
      </c>
      <c r="HB56" s="394" t="str">
        <f t="shared" si="348"/>
        <v xml:space="preserve">        </v>
      </c>
      <c r="HC56" s="394" t="str">
        <f t="shared" si="349"/>
        <v xml:space="preserve">    </v>
      </c>
      <c r="HD56" s="394" t="str">
        <f t="shared" si="350"/>
        <v>PASS</v>
      </c>
      <c r="HE56" s="67">
        <f t="shared" si="351"/>
        <v>472</v>
      </c>
      <c r="HF56" s="73">
        <f t="shared" si="352"/>
        <v>47.2</v>
      </c>
      <c r="HG56" s="394" t="str">
        <f t="shared" si="353"/>
        <v>III</v>
      </c>
      <c r="HH56" s="75">
        <f t="shared" si="354"/>
        <v>47.2</v>
      </c>
      <c r="HI56" s="76">
        <f t="shared" si="249"/>
        <v>41.000000000000149</v>
      </c>
      <c r="HJ56" s="394" t="str">
        <f>IF(OR(HD56="SUPPL.",HD56="RE-EXAM."),'result subject-wise'!AR56,HD56)</f>
        <v>PASS</v>
      </c>
      <c r="HK56" s="463" t="str">
        <f t="shared" si="355"/>
        <v/>
      </c>
      <c r="HL56" s="464">
        <f t="shared" si="356"/>
        <v>47.2</v>
      </c>
      <c r="HM56" s="394" t="str">
        <f t="shared" si="357"/>
        <v>III</v>
      </c>
      <c r="HN56" s="304"/>
      <c r="HP56" s="465" t="str">
        <f>'full report'!V1286</f>
        <v/>
      </c>
      <c r="HQ56" s="466"/>
      <c r="HR56" s="373"/>
      <c r="HS56" s="373"/>
      <c r="HT56" s="373"/>
      <c r="HU56" s="373"/>
      <c r="HV56" s="373"/>
      <c r="HW56" s="373"/>
      <c r="HX56" s="373"/>
      <c r="HY56" s="373"/>
      <c r="HZ56" s="373"/>
      <c r="IA56" s="373"/>
      <c r="IB56" s="373"/>
      <c r="IC56" s="373"/>
      <c r="ID56" s="373"/>
      <c r="IE56" s="373"/>
      <c r="JJ56" s="467"/>
      <c r="JK56" s="467"/>
      <c r="JL56" s="467"/>
      <c r="JM56" s="467"/>
      <c r="JN56" s="467"/>
      <c r="JO56" s="467"/>
      <c r="JP56" s="467"/>
      <c r="JQ56" s="467"/>
      <c r="JR56" s="467"/>
      <c r="JS56" s="467"/>
      <c r="JT56" s="467"/>
      <c r="JU56" s="467"/>
      <c r="JV56" s="467"/>
      <c r="JW56" s="467"/>
      <c r="JX56" s="467"/>
      <c r="JY56" s="467"/>
      <c r="JZ56" s="467"/>
      <c r="KA56" s="467"/>
      <c r="KB56" s="467"/>
      <c r="KC56" s="467"/>
      <c r="KD56" s="467"/>
      <c r="KE56" s="467"/>
      <c r="KF56" s="467"/>
      <c r="KG56" s="467"/>
      <c r="KH56" s="467"/>
      <c r="KI56" s="467"/>
      <c r="KJ56" s="467"/>
      <c r="KK56" s="467"/>
      <c r="KL56" s="467"/>
      <c r="KM56" s="467"/>
      <c r="KN56" s="467"/>
      <c r="KO56" s="467"/>
      <c r="KP56" s="467"/>
      <c r="KQ56" s="467"/>
      <c r="KR56" s="467"/>
      <c r="KS56" s="467"/>
      <c r="KT56" s="467"/>
      <c r="KU56" s="467"/>
      <c r="KV56" s="467"/>
      <c r="KW56" s="467"/>
      <c r="KX56" s="467"/>
      <c r="KY56" s="467"/>
      <c r="KZ56" s="467"/>
      <c r="LA56" s="467"/>
      <c r="LB56" s="467"/>
      <c r="LC56" s="467"/>
      <c r="LD56" s="467"/>
      <c r="LE56" s="467"/>
      <c r="LF56" s="467"/>
      <c r="LG56" s="467"/>
      <c r="LH56" s="467"/>
      <c r="LI56" s="467"/>
      <c r="LJ56" s="467"/>
      <c r="LK56" s="467"/>
      <c r="LL56" s="467"/>
      <c r="LM56" s="467"/>
      <c r="LN56" s="467"/>
      <c r="LO56" s="467"/>
      <c r="LP56" s="467"/>
      <c r="LQ56" s="467"/>
      <c r="LR56" s="467"/>
      <c r="LS56" s="467"/>
      <c r="LT56" s="467"/>
      <c r="LU56" s="467"/>
      <c r="LV56" s="467"/>
      <c r="LW56" s="467"/>
      <c r="LX56" s="467"/>
      <c r="LY56" s="467"/>
      <c r="LZ56" s="467"/>
      <c r="MA56" s="467"/>
      <c r="MB56" s="467"/>
      <c r="MC56" s="467"/>
      <c r="MD56" s="467"/>
      <c r="ME56" s="467"/>
      <c r="MF56" s="467"/>
      <c r="MG56" s="467"/>
      <c r="MH56" s="467"/>
      <c r="MI56" s="467"/>
      <c r="MJ56" s="467"/>
      <c r="MK56" s="467"/>
      <c r="ML56" s="467"/>
      <c r="MM56" s="467"/>
      <c r="MN56" s="467"/>
      <c r="MO56" s="467"/>
      <c r="MP56" s="467"/>
      <c r="MQ56" s="467"/>
      <c r="MR56" s="467"/>
      <c r="MS56" s="467"/>
      <c r="MT56" s="467"/>
      <c r="MU56" s="467"/>
      <c r="MV56" s="467"/>
      <c r="MW56" s="467"/>
      <c r="MX56" s="467"/>
      <c r="MY56" s="467"/>
      <c r="MZ56" s="467"/>
      <c r="NA56" s="467"/>
      <c r="NB56" s="467"/>
      <c r="NC56" s="467"/>
      <c r="ND56" s="467"/>
      <c r="NE56" s="467"/>
      <c r="NF56" s="467"/>
      <c r="NG56" s="467"/>
      <c r="NH56" s="467"/>
      <c r="NI56" s="467"/>
      <c r="NJ56" s="467"/>
      <c r="NK56" s="467"/>
      <c r="NL56" s="467"/>
      <c r="NM56" s="467"/>
      <c r="NN56" s="467"/>
      <c r="NO56" s="467"/>
      <c r="NP56" s="467"/>
      <c r="NQ56" s="467"/>
      <c r="NR56" s="467"/>
      <c r="NS56" s="467"/>
      <c r="NT56" s="467"/>
      <c r="NU56" s="467"/>
      <c r="NV56" s="467"/>
      <c r="NW56" s="467"/>
      <c r="NX56" s="467"/>
      <c r="NY56" s="467"/>
      <c r="NZ56" s="467"/>
      <c r="OA56" s="467"/>
      <c r="OB56" s="467"/>
      <c r="OC56" s="467"/>
      <c r="OD56" s="467"/>
      <c r="OE56" s="467"/>
      <c r="OF56" s="467"/>
      <c r="OG56" s="467"/>
      <c r="OH56" s="467"/>
      <c r="OI56" s="467"/>
      <c r="OJ56" s="467"/>
      <c r="OK56" s="467"/>
      <c r="OL56" s="467"/>
      <c r="OM56" s="467"/>
      <c r="ON56" s="467"/>
      <c r="OO56" s="467"/>
      <c r="OP56" s="467"/>
      <c r="OQ56" s="467"/>
      <c r="OR56" s="467"/>
      <c r="OS56" s="467"/>
      <c r="OT56" s="467"/>
      <c r="OU56" s="467"/>
      <c r="OV56" s="467"/>
      <c r="OW56" s="467"/>
      <c r="OX56" s="467"/>
      <c r="OY56" s="467"/>
      <c r="OZ56" s="467"/>
      <c r="PA56" s="467"/>
      <c r="PB56" s="467"/>
      <c r="PC56" s="467"/>
      <c r="PD56" s="467"/>
      <c r="PE56" s="467"/>
      <c r="PF56" s="467"/>
      <c r="PG56" s="467"/>
      <c r="PH56" s="467"/>
      <c r="PI56" s="467"/>
      <c r="PJ56" s="467"/>
      <c r="PK56" s="467"/>
      <c r="PL56" s="467"/>
      <c r="PM56" s="467"/>
      <c r="PN56" s="467"/>
      <c r="PO56" s="467"/>
      <c r="PP56" s="467"/>
      <c r="PQ56" s="467"/>
      <c r="PR56" s="467"/>
      <c r="PS56" s="467"/>
      <c r="PT56" s="467"/>
      <c r="PU56" s="467"/>
      <c r="PV56" s="467"/>
      <c r="PW56" s="467"/>
      <c r="PX56" s="467"/>
      <c r="PY56" s="467"/>
      <c r="PZ56" s="467"/>
      <c r="QA56" s="467"/>
      <c r="QB56" s="467"/>
      <c r="QC56" s="467"/>
      <c r="QD56" s="467"/>
      <c r="QE56" s="467"/>
      <c r="QF56" s="467"/>
      <c r="QG56" s="467"/>
      <c r="QH56" s="467"/>
      <c r="QI56" s="467"/>
      <c r="QJ56" s="467"/>
      <c r="QK56" s="467"/>
      <c r="QL56" s="467"/>
      <c r="QM56" s="467"/>
      <c r="QN56" s="467"/>
      <c r="QO56" s="467"/>
      <c r="QP56" s="467"/>
      <c r="QQ56" s="467"/>
      <c r="QR56" s="467"/>
      <c r="QS56" s="467"/>
      <c r="QT56" s="467"/>
      <c r="QU56" s="467"/>
      <c r="QV56" s="467"/>
      <c r="QW56" s="467"/>
      <c r="QX56" s="467"/>
      <c r="QY56" s="467"/>
      <c r="QZ56" s="467"/>
      <c r="RA56" s="467"/>
      <c r="RB56" s="467"/>
      <c r="RC56" s="467"/>
      <c r="RD56" s="467"/>
      <c r="RE56" s="467"/>
      <c r="RF56" s="467"/>
      <c r="RG56" s="467"/>
      <c r="RH56" s="467"/>
      <c r="RI56" s="467"/>
      <c r="RJ56" s="467"/>
      <c r="RK56" s="467"/>
      <c r="RL56" s="467"/>
      <c r="RM56" s="467"/>
      <c r="RN56" s="467"/>
      <c r="RO56" s="467"/>
      <c r="RP56" s="467"/>
      <c r="RQ56" s="467"/>
      <c r="RR56" s="467"/>
      <c r="RS56" s="467"/>
      <c r="RT56" s="467"/>
      <c r="RU56" s="467"/>
      <c r="RV56" s="467"/>
      <c r="RW56" s="467"/>
      <c r="RX56" s="467"/>
      <c r="RY56" s="467"/>
      <c r="RZ56" s="467"/>
      <c r="SA56" s="467"/>
      <c r="SB56" s="467"/>
      <c r="SC56" s="467"/>
      <c r="SD56" s="467"/>
      <c r="SE56" s="467"/>
      <c r="SF56" s="467"/>
      <c r="SG56" s="467"/>
      <c r="SH56" s="467"/>
      <c r="SI56" s="467"/>
      <c r="SJ56" s="467"/>
      <c r="SK56" s="467"/>
      <c r="SL56" s="467"/>
      <c r="SM56" s="467"/>
      <c r="SN56" s="467"/>
      <c r="SO56" s="467"/>
      <c r="SP56" s="467"/>
      <c r="SQ56" s="467"/>
      <c r="SR56" s="467"/>
      <c r="SS56" s="467"/>
      <c r="ST56" s="467"/>
      <c r="SU56" s="467"/>
      <c r="SV56" s="467"/>
      <c r="SW56" s="467"/>
      <c r="SX56" s="467"/>
      <c r="SY56" s="467"/>
      <c r="SZ56" s="467"/>
      <c r="TA56" s="467"/>
      <c r="TB56" s="467"/>
      <c r="TC56" s="467"/>
      <c r="TD56" s="467"/>
      <c r="TE56" s="467"/>
      <c r="TF56" s="467"/>
      <c r="TG56" s="467"/>
      <c r="TH56" s="467"/>
      <c r="TI56" s="467"/>
      <c r="TJ56" s="467"/>
      <c r="TK56" s="467"/>
      <c r="TL56" s="467"/>
      <c r="TM56" s="467"/>
      <c r="TN56" s="467"/>
      <c r="TO56" s="467"/>
      <c r="TP56" s="467"/>
      <c r="TQ56" s="467"/>
      <c r="TR56" s="467"/>
      <c r="TS56" s="467"/>
      <c r="TT56" s="467"/>
      <c r="TU56" s="467"/>
      <c r="TV56" s="467"/>
      <c r="TW56" s="467"/>
      <c r="TX56" s="467"/>
      <c r="TY56" s="467"/>
      <c r="TZ56" s="467"/>
      <c r="UA56" s="467"/>
      <c r="UB56" s="467"/>
      <c r="UC56" s="467"/>
      <c r="UD56" s="467"/>
      <c r="UE56" s="467"/>
      <c r="UF56" s="467"/>
      <c r="UG56" s="467"/>
      <c r="UH56" s="467"/>
      <c r="UI56" s="467"/>
      <c r="UJ56" s="467"/>
      <c r="UK56" s="467"/>
      <c r="UL56" s="467"/>
      <c r="UM56" s="467"/>
      <c r="UN56" s="467"/>
      <c r="UO56" s="467"/>
      <c r="UP56" s="467"/>
      <c r="UQ56" s="467"/>
      <c r="UR56" s="467"/>
      <c r="US56" s="467"/>
      <c r="UT56" s="467"/>
      <c r="UU56" s="467"/>
      <c r="UV56" s="467"/>
      <c r="UW56" s="467"/>
      <c r="UX56" s="467"/>
      <c r="UY56" s="467"/>
      <c r="UZ56" s="467"/>
      <c r="VA56" s="467"/>
      <c r="VB56" s="467"/>
      <c r="VC56" s="467"/>
      <c r="VD56" s="467"/>
      <c r="VE56" s="467"/>
      <c r="VF56" s="467"/>
      <c r="VG56" s="467"/>
      <c r="VH56" s="467"/>
      <c r="VI56" s="467"/>
      <c r="VJ56" s="467"/>
      <c r="VK56" s="467"/>
      <c r="VL56" s="467"/>
      <c r="VM56" s="467"/>
      <c r="VN56" s="467"/>
      <c r="VO56" s="467"/>
      <c r="VP56" s="467"/>
      <c r="VQ56" s="467"/>
      <c r="VR56" s="467"/>
      <c r="VS56" s="467"/>
      <c r="VT56" s="467"/>
      <c r="VU56" s="467"/>
      <c r="VV56" s="467"/>
      <c r="VW56" s="467"/>
      <c r="VX56" s="467"/>
      <c r="VY56" s="467"/>
      <c r="VZ56" s="467"/>
      <c r="WA56" s="467"/>
      <c r="WB56" s="467"/>
      <c r="WC56" s="467"/>
      <c r="WD56" s="467"/>
      <c r="WE56" s="467"/>
      <c r="WF56" s="467"/>
      <c r="WG56" s="467"/>
      <c r="WH56" s="467"/>
      <c r="WI56" s="467"/>
      <c r="WJ56" s="467"/>
      <c r="WK56" s="467"/>
      <c r="WL56" s="467"/>
      <c r="WM56" s="467"/>
      <c r="WN56" s="467"/>
      <c r="WO56" s="467"/>
      <c r="WP56" s="467"/>
      <c r="WQ56" s="467"/>
      <c r="WR56" s="467"/>
      <c r="WS56" s="467"/>
      <c r="WT56" s="467"/>
      <c r="WU56" s="467"/>
      <c r="WV56" s="467"/>
      <c r="WW56" s="467"/>
      <c r="WX56" s="467"/>
      <c r="WY56" s="467"/>
      <c r="WZ56" s="467"/>
      <c r="XA56" s="467"/>
      <c r="XB56" s="467"/>
      <c r="XC56" s="467"/>
      <c r="XD56" s="467"/>
      <c r="XE56" s="467"/>
      <c r="XF56" s="467"/>
      <c r="XG56" s="467"/>
      <c r="XH56" s="467"/>
      <c r="XI56" s="467"/>
      <c r="XJ56" s="467"/>
      <c r="XK56" s="467"/>
      <c r="XL56" s="467"/>
      <c r="XM56" s="467"/>
      <c r="XN56" s="467"/>
      <c r="XO56" s="467"/>
      <c r="XP56" s="467"/>
      <c r="XQ56" s="467"/>
      <c r="XR56" s="467"/>
      <c r="XS56" s="467"/>
      <c r="XT56" s="467"/>
      <c r="XU56" s="467"/>
      <c r="XV56" s="467"/>
      <c r="XW56" s="467"/>
      <c r="XX56" s="467"/>
      <c r="XY56" s="467"/>
      <c r="XZ56" s="467"/>
      <c r="YA56" s="467"/>
      <c r="YB56" s="467"/>
      <c r="YC56" s="467"/>
      <c r="YD56" s="467"/>
      <c r="YE56" s="467"/>
      <c r="YF56" s="467"/>
      <c r="YG56" s="467"/>
      <c r="YH56" s="467"/>
      <c r="YI56" s="467"/>
      <c r="YJ56" s="467"/>
      <c r="YK56" s="467"/>
      <c r="YL56" s="467"/>
      <c r="YM56" s="467"/>
      <c r="YN56" s="467"/>
      <c r="YO56" s="467"/>
      <c r="YP56" s="467"/>
      <c r="YQ56" s="467"/>
      <c r="YR56" s="467"/>
      <c r="YS56" s="467"/>
      <c r="YT56" s="467"/>
      <c r="YU56" s="467"/>
      <c r="YV56" s="467"/>
      <c r="YW56" s="467"/>
      <c r="YX56" s="467"/>
      <c r="YY56" s="467"/>
      <c r="YZ56" s="467"/>
      <c r="ZA56" s="467"/>
      <c r="ZB56" s="467"/>
      <c r="ZC56" s="467"/>
      <c r="ZD56" s="467"/>
      <c r="ZE56" s="467"/>
      <c r="ZF56" s="467"/>
      <c r="ZG56" s="467"/>
      <c r="ZH56" s="467"/>
      <c r="ZI56" s="467"/>
      <c r="ZJ56" s="467"/>
      <c r="ZK56" s="467"/>
      <c r="ZL56" s="467"/>
      <c r="ZM56" s="467"/>
      <c r="ZN56" s="467"/>
      <c r="ZO56" s="467"/>
      <c r="ZP56" s="467"/>
      <c r="ZQ56" s="467"/>
      <c r="ZR56" s="467"/>
      <c r="ZS56" s="467"/>
      <c r="ZT56" s="467"/>
      <c r="ZU56" s="467"/>
      <c r="ZV56" s="467"/>
      <c r="ZW56" s="467"/>
      <c r="ZX56" s="467"/>
      <c r="ZY56" s="467"/>
      <c r="ZZ56" s="467"/>
      <c r="AAA56" s="467"/>
      <c r="AAB56" s="467"/>
      <c r="AAC56" s="467"/>
      <c r="AAD56" s="467"/>
      <c r="AAE56" s="467"/>
      <c r="AAF56" s="467"/>
      <c r="AAG56" s="467"/>
      <c r="AAH56" s="467"/>
      <c r="AAI56" s="467"/>
      <c r="AAJ56" s="467"/>
      <c r="AAK56" s="467"/>
      <c r="AAL56" s="467"/>
      <c r="AAM56" s="467"/>
      <c r="AAN56" s="467"/>
      <c r="AAO56" s="467"/>
      <c r="AAP56" s="467"/>
      <c r="AAQ56" s="467"/>
      <c r="AAR56" s="467"/>
      <c r="AAS56" s="467"/>
      <c r="AAT56" s="467"/>
      <c r="AAU56" s="467"/>
      <c r="AAV56" s="467"/>
      <c r="AAW56" s="467"/>
      <c r="AAX56" s="467"/>
      <c r="AAY56" s="467"/>
      <c r="AAZ56" s="467"/>
      <c r="ABA56" s="467"/>
      <c r="ABB56" s="467"/>
      <c r="ABC56" s="467"/>
      <c r="ABD56" s="467"/>
      <c r="ABE56" s="467"/>
      <c r="ABF56" s="467"/>
      <c r="ABG56" s="467"/>
      <c r="ABH56" s="467"/>
      <c r="ABI56" s="467"/>
      <c r="ABJ56" s="467"/>
      <c r="ABK56" s="467"/>
      <c r="ABL56" s="467"/>
      <c r="ABM56" s="467"/>
      <c r="ABN56" s="467"/>
      <c r="ABO56" s="467"/>
      <c r="ABP56" s="467"/>
      <c r="ABQ56" s="467"/>
      <c r="ABR56" s="467"/>
      <c r="ABS56" s="467"/>
      <c r="ABT56" s="467"/>
      <c r="ABU56" s="467"/>
      <c r="ABV56" s="467"/>
      <c r="ABW56" s="467"/>
      <c r="ABX56" s="467"/>
      <c r="ABY56" s="467"/>
      <c r="ABZ56" s="467"/>
      <c r="ACA56" s="467"/>
      <c r="ACB56" s="467"/>
      <c r="ACC56" s="467"/>
      <c r="ACD56" s="467"/>
      <c r="ACE56" s="467"/>
      <c r="ACF56" s="467"/>
      <c r="ACG56" s="467"/>
      <c r="ACH56" s="467"/>
      <c r="ACI56" s="467"/>
      <c r="ACJ56" s="467"/>
      <c r="ACK56" s="467"/>
      <c r="ACL56" s="467"/>
      <c r="ACM56" s="467"/>
      <c r="ACN56" s="467"/>
      <c r="ACO56" s="467"/>
      <c r="ACP56" s="467"/>
      <c r="ACQ56" s="467"/>
      <c r="ACR56" s="467"/>
      <c r="ACS56" s="467"/>
      <c r="ACT56" s="467"/>
      <c r="ACU56" s="467"/>
      <c r="ACV56" s="467"/>
      <c r="ACW56" s="467"/>
      <c r="ACX56" s="467"/>
      <c r="ACY56" s="467"/>
      <c r="ACZ56" s="467"/>
      <c r="ADA56" s="467"/>
      <c r="ADB56" s="467"/>
      <c r="ADC56" s="467"/>
      <c r="ADD56" s="467"/>
      <c r="ADE56" s="467"/>
      <c r="ADF56" s="467"/>
      <c r="ADG56" s="467"/>
      <c r="ADH56" s="467"/>
      <c r="ADI56" s="467"/>
      <c r="ADJ56" s="467"/>
      <c r="ADK56" s="467"/>
      <c r="ADL56" s="467"/>
      <c r="ADM56" s="467"/>
      <c r="ADN56" s="467"/>
      <c r="ADO56" s="467"/>
      <c r="ADP56" s="467"/>
      <c r="ADQ56" s="467"/>
      <c r="ADR56" s="467"/>
      <c r="ADS56" s="467"/>
      <c r="ADT56" s="467"/>
      <c r="ADU56" s="467"/>
      <c r="ADV56" s="467"/>
      <c r="ADW56" s="467"/>
      <c r="ADX56" s="467"/>
      <c r="ADY56" s="467"/>
      <c r="ADZ56" s="467"/>
      <c r="AEA56" s="467"/>
      <c r="AEB56" s="467"/>
      <c r="AEC56" s="467"/>
      <c r="AED56" s="467"/>
      <c r="AEE56" s="467"/>
      <c r="AEF56" s="467"/>
      <c r="AEG56" s="467"/>
      <c r="AEH56" s="467"/>
      <c r="AEI56" s="467"/>
      <c r="AEJ56" s="467"/>
      <c r="AEK56" s="467"/>
      <c r="AEL56" s="467"/>
      <c r="AEM56" s="467"/>
      <c r="AEN56" s="467"/>
      <c r="AEO56" s="467"/>
      <c r="AEP56" s="467"/>
      <c r="AEQ56" s="467"/>
      <c r="AER56" s="467"/>
      <c r="AES56" s="467"/>
      <c r="AET56" s="467"/>
      <c r="AEU56" s="467"/>
      <c r="AEV56" s="467"/>
      <c r="AEW56" s="467"/>
      <c r="AEX56" s="467"/>
      <c r="AEY56" s="467"/>
      <c r="AEZ56" s="467"/>
      <c r="AFA56" s="467"/>
      <c r="AFB56" s="467"/>
      <c r="AFC56" s="467"/>
      <c r="AFD56" s="467"/>
      <c r="AFE56" s="467"/>
      <c r="AFF56" s="467"/>
      <c r="AFG56" s="467"/>
      <c r="AFH56" s="467"/>
      <c r="AFI56" s="467"/>
      <c r="AFJ56" s="467"/>
      <c r="AFK56" s="467"/>
      <c r="AFL56" s="467"/>
      <c r="AFM56" s="467"/>
      <c r="AFN56" s="467"/>
      <c r="AFO56" s="467"/>
      <c r="AFP56" s="467"/>
      <c r="AFQ56" s="467"/>
      <c r="AFR56" s="467"/>
      <c r="AFS56" s="467"/>
      <c r="AFT56" s="467"/>
      <c r="AFU56" s="467"/>
      <c r="AFV56" s="467"/>
      <c r="AFW56" s="467"/>
      <c r="AFX56" s="467"/>
      <c r="AFY56" s="467"/>
      <c r="AFZ56" s="467"/>
      <c r="AGA56" s="467"/>
      <c r="AGB56" s="467"/>
      <c r="AGC56" s="467"/>
      <c r="AGD56" s="467"/>
      <c r="AGE56" s="467"/>
      <c r="AGF56" s="467"/>
      <c r="AGG56" s="467"/>
      <c r="AGH56" s="467"/>
      <c r="AGI56" s="467"/>
      <c r="AGJ56" s="467"/>
      <c r="AGK56" s="467"/>
      <c r="AGL56" s="467"/>
      <c r="AGM56" s="467"/>
      <c r="AGN56" s="467"/>
      <c r="AGO56" s="467"/>
      <c r="AGP56" s="467"/>
      <c r="AGQ56" s="467"/>
      <c r="AGR56" s="467"/>
      <c r="AGS56" s="467"/>
      <c r="AGT56" s="467"/>
      <c r="AGU56" s="467"/>
      <c r="AGV56" s="467"/>
      <c r="AGW56" s="467"/>
      <c r="AGX56" s="467"/>
      <c r="AGY56" s="467"/>
      <c r="AGZ56" s="467"/>
      <c r="AHA56" s="467"/>
      <c r="AHB56" s="467"/>
      <c r="AHC56" s="467"/>
      <c r="AHD56" s="467"/>
      <c r="AHE56" s="467"/>
      <c r="AHF56" s="467"/>
      <c r="AHG56" s="467"/>
      <c r="AHH56" s="467"/>
      <c r="AHI56" s="467"/>
      <c r="AHJ56" s="467"/>
      <c r="AHK56" s="467"/>
      <c r="AHL56" s="467"/>
      <c r="AHM56" s="467"/>
      <c r="AHN56" s="467"/>
      <c r="AHO56" s="467"/>
      <c r="AHP56" s="467"/>
      <c r="AHQ56" s="467"/>
      <c r="AHR56" s="467"/>
      <c r="AHS56" s="467"/>
      <c r="AHT56" s="467"/>
      <c r="AHU56" s="467"/>
      <c r="AHV56" s="467"/>
      <c r="AHW56" s="467"/>
      <c r="AHX56" s="467"/>
      <c r="AHY56" s="467"/>
      <c r="AHZ56" s="467"/>
      <c r="AIA56" s="467"/>
      <c r="AIB56" s="467"/>
      <c r="AIC56" s="467"/>
      <c r="AID56" s="467"/>
      <c r="AIE56" s="467"/>
      <c r="AIF56" s="467"/>
      <c r="AIG56" s="467"/>
      <c r="AIH56" s="467"/>
      <c r="AII56" s="467"/>
      <c r="AIJ56" s="467"/>
      <c r="AIK56" s="467"/>
      <c r="AIL56" s="467"/>
      <c r="AIM56" s="467"/>
      <c r="AIN56" s="467"/>
      <c r="AIO56" s="467"/>
      <c r="AIP56" s="467"/>
      <c r="AIQ56" s="467"/>
      <c r="AIR56" s="467"/>
      <c r="AIS56" s="467"/>
      <c r="AIT56" s="467"/>
      <c r="AIU56" s="467"/>
      <c r="AIV56" s="467"/>
      <c r="AIW56" s="467"/>
      <c r="AIX56" s="467"/>
      <c r="AIY56" s="467"/>
      <c r="AIZ56" s="467"/>
      <c r="AJA56" s="467"/>
      <c r="AJB56" s="467"/>
      <c r="AJC56" s="467"/>
      <c r="AJD56" s="467"/>
      <c r="AJE56" s="467"/>
      <c r="AJF56" s="467"/>
      <c r="AJG56" s="467"/>
      <c r="AJH56" s="467"/>
      <c r="AJI56" s="467"/>
      <c r="AJJ56" s="467"/>
      <c r="AJK56" s="467"/>
      <c r="AJL56" s="467"/>
      <c r="AJM56" s="467"/>
      <c r="AJN56" s="467"/>
      <c r="AJO56" s="467"/>
      <c r="AJP56" s="467"/>
      <c r="AJQ56" s="467"/>
      <c r="AJR56" s="467"/>
      <c r="AJS56" s="467"/>
      <c r="AJT56" s="467"/>
      <c r="AJU56" s="467"/>
      <c r="AJV56" s="467"/>
      <c r="AJW56" s="467"/>
      <c r="AJX56" s="467"/>
      <c r="AJY56" s="467"/>
      <c r="AJZ56" s="467"/>
      <c r="AKA56" s="467"/>
      <c r="AKB56" s="467"/>
      <c r="AKC56" s="467"/>
      <c r="AKD56" s="467"/>
      <c r="AKE56" s="467"/>
      <c r="AKF56" s="467"/>
      <c r="AKG56" s="467"/>
      <c r="AKH56" s="467"/>
      <c r="AKI56" s="467"/>
      <c r="AKJ56" s="467"/>
      <c r="AKK56" s="467"/>
      <c r="AKL56" s="467"/>
      <c r="AKM56" s="467"/>
      <c r="AKN56" s="467"/>
      <c r="AKO56" s="467"/>
      <c r="AKP56" s="467"/>
      <c r="AKQ56" s="467"/>
      <c r="AKR56" s="467"/>
      <c r="AKS56" s="467"/>
      <c r="AKT56" s="467"/>
      <c r="AKU56" s="467"/>
      <c r="AKV56" s="467"/>
      <c r="AKW56" s="467"/>
      <c r="AKX56" s="467"/>
      <c r="AKY56" s="467"/>
      <c r="AKZ56" s="467"/>
      <c r="ALA56" s="467"/>
      <c r="ALB56" s="467"/>
      <c r="ALC56" s="467"/>
      <c r="ALD56" s="467"/>
      <c r="ALE56" s="467"/>
      <c r="ALF56" s="467"/>
      <c r="ALG56" s="467"/>
      <c r="ALH56" s="467"/>
      <c r="ALI56" s="467"/>
      <c r="ALJ56" s="467"/>
      <c r="ALK56" s="467"/>
      <c r="ALL56" s="467"/>
      <c r="ALM56" s="467"/>
      <c r="ALN56" s="467"/>
      <c r="ALO56" s="467"/>
      <c r="ALP56" s="467"/>
      <c r="ALQ56" s="467"/>
      <c r="ALR56" s="467"/>
      <c r="ALS56" s="467"/>
      <c r="ALT56" s="467"/>
      <c r="ALU56" s="467"/>
      <c r="ALV56" s="467"/>
      <c r="ALW56" s="467"/>
      <c r="ALX56" s="467"/>
      <c r="ALY56" s="467"/>
      <c r="ALZ56" s="467"/>
      <c r="AMA56" s="467"/>
      <c r="AMB56" s="467"/>
      <c r="AMC56" s="467"/>
      <c r="AMD56" s="467"/>
      <c r="AME56" s="467"/>
      <c r="AMF56" s="467"/>
      <c r="AMG56" s="467"/>
      <c r="AMH56" s="467"/>
      <c r="AMI56" s="467"/>
      <c r="AMJ56" s="467"/>
      <c r="AMK56" s="467"/>
      <c r="AML56" s="467"/>
      <c r="AMM56" s="467"/>
      <c r="AMN56" s="467"/>
      <c r="AMO56" s="467"/>
      <c r="AMP56" s="467"/>
      <c r="AMQ56" s="467"/>
      <c r="AMR56" s="467"/>
      <c r="AMS56" s="467"/>
      <c r="AMT56" s="467"/>
      <c r="AMU56" s="467"/>
      <c r="AMV56" s="467"/>
      <c r="AMW56" s="467"/>
      <c r="AMX56" s="467"/>
      <c r="AMY56" s="467"/>
      <c r="AMZ56" s="467"/>
      <c r="ANA56" s="467"/>
      <c r="ANB56" s="467"/>
      <c r="ANC56" s="467"/>
      <c r="AND56" s="467"/>
      <c r="ANE56" s="467"/>
      <c r="ANF56" s="467"/>
      <c r="ANG56" s="467"/>
      <c r="ANH56" s="467"/>
      <c r="ANI56" s="467"/>
      <c r="ANJ56" s="467"/>
      <c r="ANK56" s="467"/>
      <c r="ANL56" s="467"/>
      <c r="ANM56" s="467"/>
      <c r="ANN56" s="467"/>
      <c r="ANO56" s="467"/>
      <c r="ANP56" s="467"/>
      <c r="ANQ56" s="467"/>
      <c r="ANR56" s="467"/>
      <c r="ANS56" s="467"/>
      <c r="ANT56" s="467"/>
      <c r="ANU56" s="467"/>
      <c r="ANV56" s="467"/>
      <c r="ANW56" s="467"/>
      <c r="ANX56" s="467"/>
      <c r="ANY56" s="467"/>
      <c r="ANZ56" s="467"/>
      <c r="AOA56" s="467"/>
      <c r="AOB56" s="467"/>
      <c r="AOC56" s="467"/>
      <c r="AOD56" s="467"/>
      <c r="AOE56" s="467"/>
      <c r="AOF56" s="467"/>
      <c r="AOG56" s="467"/>
      <c r="AOH56" s="467"/>
      <c r="AOI56" s="467"/>
      <c r="AOJ56" s="467"/>
      <c r="AOK56" s="467"/>
      <c r="AOL56" s="467"/>
      <c r="AOM56" s="467"/>
      <c r="AON56" s="467"/>
      <c r="AOO56" s="467"/>
      <c r="AOP56" s="467"/>
      <c r="AOQ56" s="467"/>
      <c r="AOR56" s="467"/>
      <c r="AOS56" s="467"/>
      <c r="AOT56" s="467"/>
      <c r="AOU56" s="467"/>
      <c r="AOV56" s="467"/>
      <c r="AOW56" s="467"/>
      <c r="AOX56" s="467"/>
      <c r="AOY56" s="467"/>
      <c r="AOZ56" s="467"/>
      <c r="APA56" s="467"/>
      <c r="APB56" s="467"/>
      <c r="APC56" s="467"/>
      <c r="APD56" s="467"/>
      <c r="APE56" s="467"/>
      <c r="APF56" s="467"/>
      <c r="APG56" s="467"/>
      <c r="APH56" s="467"/>
      <c r="API56" s="467"/>
      <c r="APJ56" s="467"/>
      <c r="APK56" s="467"/>
      <c r="APL56" s="467"/>
      <c r="APM56" s="467"/>
      <c r="APN56" s="467"/>
      <c r="APO56" s="467"/>
      <c r="APP56" s="467"/>
      <c r="APQ56" s="467"/>
      <c r="APR56" s="467"/>
      <c r="APS56" s="467"/>
      <c r="APT56" s="467"/>
      <c r="APU56" s="467"/>
      <c r="APV56" s="467"/>
      <c r="APW56" s="467"/>
      <c r="APX56" s="467"/>
      <c r="APY56" s="467"/>
      <c r="APZ56" s="467"/>
      <c r="AQA56" s="467"/>
      <c r="AQB56" s="467"/>
      <c r="AQC56" s="467"/>
      <c r="AQD56" s="467"/>
      <c r="AQE56" s="467"/>
      <c r="AQF56" s="467"/>
      <c r="AQG56" s="467"/>
      <c r="AQH56" s="467"/>
      <c r="AQI56" s="467"/>
      <c r="AQJ56" s="467"/>
      <c r="AQK56" s="467"/>
      <c r="AQL56" s="467"/>
      <c r="AQM56" s="467"/>
      <c r="AQN56" s="467"/>
      <c r="AQO56" s="467"/>
      <c r="AQP56" s="467"/>
      <c r="AQQ56" s="467"/>
      <c r="AQR56" s="467"/>
      <c r="AQS56" s="467"/>
      <c r="AQT56" s="467"/>
      <c r="AQU56" s="467"/>
      <c r="AQV56" s="467"/>
      <c r="AQW56" s="467"/>
      <c r="AQX56" s="467"/>
      <c r="AQY56" s="467"/>
      <c r="AQZ56" s="467"/>
      <c r="ARA56" s="467"/>
      <c r="ARB56" s="467"/>
      <c r="ARC56" s="467"/>
      <c r="ARD56" s="467"/>
      <c r="ARE56" s="467"/>
      <c r="ARF56" s="467"/>
      <c r="ARG56" s="467"/>
      <c r="ARH56" s="467"/>
      <c r="ARI56" s="467"/>
      <c r="ARJ56" s="467"/>
      <c r="ARK56" s="467"/>
      <c r="ARL56" s="467"/>
      <c r="ARM56" s="467"/>
      <c r="ARN56" s="467"/>
      <c r="ARO56" s="467"/>
      <c r="ARP56" s="467"/>
      <c r="ARQ56" s="467"/>
      <c r="ARR56" s="467"/>
      <c r="ARS56" s="467"/>
      <c r="ART56" s="467"/>
      <c r="ARU56" s="467"/>
      <c r="ARV56" s="467"/>
      <c r="ARW56" s="467"/>
      <c r="ARX56" s="467"/>
      <c r="ARY56" s="467"/>
      <c r="ARZ56" s="467"/>
      <c r="ASA56" s="467"/>
      <c r="ASB56" s="467"/>
      <c r="ASC56" s="467"/>
      <c r="ASD56" s="467"/>
      <c r="ASE56" s="467"/>
      <c r="ASF56" s="467"/>
      <c r="ASG56" s="467"/>
      <c r="ASH56" s="467"/>
      <c r="ASI56" s="467"/>
      <c r="ASJ56" s="467"/>
      <c r="ASK56" s="467"/>
      <c r="ASL56" s="467"/>
      <c r="ASM56" s="467"/>
      <c r="ASN56" s="467"/>
      <c r="ASO56" s="467"/>
      <c r="ASP56" s="467"/>
      <c r="ASQ56" s="467"/>
      <c r="ASR56" s="467"/>
      <c r="ASS56" s="467"/>
      <c r="AST56" s="467"/>
      <c r="ASU56" s="467"/>
      <c r="ASV56" s="467"/>
      <c r="ASW56" s="467"/>
      <c r="ASX56" s="467"/>
      <c r="ASY56" s="467"/>
      <c r="ASZ56" s="467"/>
      <c r="ATA56" s="467"/>
      <c r="ATB56" s="467"/>
      <c r="ATC56" s="467"/>
      <c r="ATD56" s="467"/>
      <c r="ATE56" s="467"/>
      <c r="ATF56" s="467"/>
      <c r="ATG56" s="467"/>
      <c r="ATH56" s="467"/>
      <c r="ATI56" s="467"/>
      <c r="ATJ56" s="467"/>
      <c r="ATK56" s="467"/>
      <c r="ATL56" s="467"/>
      <c r="ATM56" s="467"/>
      <c r="ATN56" s="467"/>
      <c r="ATO56" s="467"/>
      <c r="ATP56" s="467"/>
      <c r="ATQ56" s="467"/>
      <c r="ATR56" s="467"/>
      <c r="ATS56" s="467"/>
      <c r="ATT56" s="467"/>
      <c r="ATU56" s="467"/>
      <c r="ATV56" s="467"/>
      <c r="ATW56" s="467"/>
      <c r="ATX56" s="467"/>
      <c r="ATY56" s="467"/>
      <c r="ATZ56" s="467"/>
      <c r="AUA56" s="467"/>
      <c r="AUB56" s="467"/>
      <c r="AUC56" s="467"/>
      <c r="AUD56" s="467"/>
      <c r="AUE56" s="467"/>
      <c r="AUF56" s="467"/>
      <c r="AUG56" s="467"/>
      <c r="AUH56" s="467"/>
      <c r="AUI56" s="467"/>
      <c r="AUJ56" s="467"/>
      <c r="AUK56" s="467"/>
      <c r="AUL56" s="467"/>
      <c r="AUM56" s="467"/>
      <c r="AUN56" s="467"/>
      <c r="AUO56" s="467"/>
      <c r="AUP56" s="467"/>
      <c r="AUQ56" s="467"/>
      <c r="AUR56" s="467"/>
      <c r="AUS56" s="467"/>
      <c r="AUT56" s="467"/>
      <c r="AUU56" s="467"/>
      <c r="AUV56" s="467"/>
      <c r="AUW56" s="467"/>
      <c r="AUX56" s="467"/>
      <c r="AUY56" s="467"/>
      <c r="AUZ56" s="467"/>
      <c r="AVA56" s="467"/>
      <c r="AVB56" s="467"/>
      <c r="AVC56" s="467"/>
      <c r="AVD56" s="467"/>
      <c r="AVE56" s="467"/>
      <c r="AVF56" s="467"/>
      <c r="AVG56" s="467"/>
      <c r="AVH56" s="467"/>
      <c r="AVI56" s="467"/>
      <c r="AVJ56" s="467"/>
      <c r="AVK56" s="467"/>
      <c r="AVL56" s="467"/>
      <c r="AVM56" s="467"/>
      <c r="AVN56" s="467"/>
      <c r="AVO56" s="467"/>
      <c r="AVP56" s="467"/>
      <c r="AVQ56" s="467"/>
      <c r="AVR56" s="467"/>
      <c r="AVS56" s="467"/>
      <c r="AVT56" s="467"/>
      <c r="AVU56" s="467"/>
      <c r="AVV56" s="467"/>
      <c r="AVW56" s="467"/>
      <c r="AVX56" s="467"/>
      <c r="AVY56" s="467"/>
      <c r="AVZ56" s="467"/>
      <c r="AWA56" s="467"/>
      <c r="AWB56" s="467"/>
      <c r="AWC56" s="467"/>
      <c r="AWD56" s="467"/>
      <c r="AWE56" s="467"/>
      <c r="AWF56" s="467"/>
      <c r="AWG56" s="467"/>
      <c r="AWH56" s="467"/>
      <c r="AWI56" s="467"/>
      <c r="AWJ56" s="467"/>
      <c r="AWK56" s="467"/>
      <c r="AWL56" s="467"/>
      <c r="AWM56" s="467"/>
      <c r="AWN56" s="467"/>
      <c r="AWO56" s="467"/>
      <c r="AWP56" s="467"/>
      <c r="AWQ56" s="467"/>
      <c r="AWR56" s="467"/>
      <c r="AWS56" s="467"/>
      <c r="AWT56" s="467"/>
      <c r="AWU56" s="467"/>
      <c r="AWV56" s="467"/>
      <c r="AWW56" s="467"/>
      <c r="AWX56" s="467"/>
      <c r="AWY56" s="467"/>
      <c r="AWZ56" s="467"/>
      <c r="AXA56" s="467"/>
      <c r="AXB56" s="467"/>
      <c r="AXC56" s="467"/>
      <c r="AXD56" s="467"/>
      <c r="AXE56" s="467"/>
      <c r="AXF56" s="467"/>
      <c r="AXG56" s="467"/>
      <c r="AXH56" s="467"/>
      <c r="AXI56" s="467"/>
      <c r="AXJ56" s="467"/>
      <c r="AXK56" s="467"/>
      <c r="AXL56" s="467"/>
      <c r="AXM56" s="467"/>
      <c r="AXN56" s="467"/>
      <c r="AXO56" s="467"/>
      <c r="AXP56" s="467"/>
      <c r="AXQ56" s="467"/>
      <c r="AXR56" s="467"/>
      <c r="AXS56" s="467"/>
      <c r="AXT56" s="467"/>
      <c r="AXU56" s="467"/>
      <c r="AXV56" s="467"/>
      <c r="AXW56" s="467"/>
      <c r="AXX56" s="467"/>
      <c r="AXY56" s="467"/>
      <c r="AXZ56" s="467"/>
      <c r="AYA56" s="467"/>
      <c r="AYB56" s="467"/>
      <c r="AYC56" s="467"/>
      <c r="AYD56" s="467"/>
      <c r="AYE56" s="467"/>
      <c r="AYF56" s="467"/>
      <c r="AYG56" s="467"/>
      <c r="AYH56" s="467"/>
      <c r="AYI56" s="467"/>
      <c r="AYJ56" s="467"/>
      <c r="AYK56" s="467"/>
      <c r="AYL56" s="467"/>
      <c r="AYM56" s="467"/>
      <c r="AYN56" s="467"/>
      <c r="AYO56" s="467"/>
      <c r="AYP56" s="467"/>
      <c r="AYQ56" s="467"/>
      <c r="AYR56" s="467"/>
      <c r="AYS56" s="467"/>
      <c r="AYT56" s="467"/>
      <c r="AYU56" s="467"/>
      <c r="AYV56" s="467"/>
      <c r="AYW56" s="467"/>
      <c r="AYX56" s="467"/>
      <c r="AYY56" s="467"/>
      <c r="AYZ56" s="467"/>
      <c r="AZA56" s="467"/>
      <c r="AZB56" s="467"/>
      <c r="AZC56" s="467"/>
      <c r="AZD56" s="467"/>
      <c r="AZE56" s="467"/>
      <c r="AZF56" s="467"/>
      <c r="AZG56" s="467"/>
      <c r="AZH56" s="467"/>
      <c r="AZI56" s="467"/>
      <c r="AZJ56" s="467"/>
      <c r="AZK56" s="467"/>
      <c r="AZL56" s="467"/>
      <c r="AZM56" s="467"/>
      <c r="AZN56" s="467"/>
      <c r="AZO56" s="467"/>
      <c r="AZP56" s="467"/>
      <c r="AZQ56" s="467"/>
      <c r="AZR56" s="467"/>
      <c r="AZS56" s="467"/>
      <c r="AZT56" s="467"/>
      <c r="AZU56" s="467"/>
      <c r="AZV56" s="467"/>
      <c r="AZW56" s="467"/>
      <c r="AZX56" s="467"/>
      <c r="AZY56" s="467"/>
      <c r="AZZ56" s="467"/>
      <c r="BAA56" s="467"/>
      <c r="BAB56" s="467"/>
      <c r="BAC56" s="467"/>
      <c r="BAD56" s="467"/>
      <c r="BAE56" s="467"/>
      <c r="BAF56" s="467"/>
      <c r="BAG56" s="467"/>
      <c r="BAH56" s="467"/>
      <c r="BAI56" s="467"/>
      <c r="BAJ56" s="467"/>
      <c r="BAK56" s="467"/>
      <c r="BAL56" s="467"/>
      <c r="BAM56" s="467"/>
      <c r="BAN56" s="467"/>
      <c r="BAO56" s="467"/>
      <c r="BAP56" s="467"/>
      <c r="BAQ56" s="467"/>
      <c r="BAR56" s="467"/>
      <c r="BAS56" s="467"/>
      <c r="BAT56" s="467"/>
      <c r="BAU56" s="467"/>
      <c r="BAV56" s="467"/>
      <c r="BAW56" s="467"/>
      <c r="BAX56" s="467"/>
      <c r="BAY56" s="467"/>
      <c r="BAZ56" s="467"/>
      <c r="BBA56" s="467"/>
      <c r="BBB56" s="467"/>
      <c r="BBC56" s="467"/>
      <c r="BBD56" s="467"/>
      <c r="BBE56" s="467"/>
      <c r="BBF56" s="467"/>
      <c r="BBG56" s="467"/>
      <c r="BBH56" s="467"/>
      <c r="BBI56" s="467"/>
      <c r="BBJ56" s="467"/>
      <c r="BBK56" s="467"/>
      <c r="BBL56" s="467"/>
      <c r="BBM56" s="467"/>
      <c r="BBN56" s="467"/>
      <c r="BBO56" s="467"/>
      <c r="BBP56" s="467"/>
      <c r="BBQ56" s="467"/>
      <c r="BBR56" s="467"/>
      <c r="BBS56" s="467"/>
      <c r="BBT56" s="467"/>
      <c r="BBU56" s="467"/>
      <c r="BBV56" s="467"/>
      <c r="BBW56" s="467"/>
      <c r="BBX56" s="467"/>
      <c r="BBY56" s="467"/>
      <c r="BBZ56" s="467"/>
      <c r="BCA56" s="467"/>
      <c r="BCB56" s="467"/>
      <c r="BCC56" s="467"/>
      <c r="BCD56" s="467"/>
      <c r="BCE56" s="467"/>
      <c r="BCF56" s="467"/>
      <c r="BCG56" s="467"/>
      <c r="BCH56" s="467"/>
      <c r="BCI56" s="467"/>
      <c r="BCJ56" s="467"/>
      <c r="BCK56" s="467"/>
      <c r="BCL56" s="467"/>
      <c r="BCM56" s="467"/>
      <c r="BCN56" s="467"/>
      <c r="BCO56" s="467"/>
      <c r="BCP56" s="467"/>
      <c r="BCQ56" s="467"/>
      <c r="BCR56" s="467"/>
      <c r="BCS56" s="467"/>
      <c r="BCT56" s="467"/>
      <c r="BCU56" s="467"/>
      <c r="BCV56" s="467"/>
      <c r="BCW56" s="467"/>
      <c r="BCX56" s="467"/>
      <c r="BCY56" s="467"/>
      <c r="BCZ56" s="467"/>
      <c r="BDA56" s="467"/>
      <c r="BDB56" s="467"/>
      <c r="BDC56" s="467"/>
      <c r="BDD56" s="467"/>
      <c r="BDE56" s="467"/>
      <c r="BDF56" s="467"/>
      <c r="BDG56" s="467"/>
      <c r="BDH56" s="467"/>
      <c r="BDI56" s="467"/>
      <c r="BDJ56" s="467"/>
      <c r="BDK56" s="467"/>
      <c r="BDL56" s="467"/>
      <c r="BDM56" s="467"/>
      <c r="BDN56" s="467"/>
      <c r="BDO56" s="467"/>
      <c r="BDP56" s="467"/>
      <c r="BDQ56" s="467"/>
      <c r="BDR56" s="467"/>
      <c r="BDS56" s="467"/>
      <c r="BDT56" s="467"/>
      <c r="BDU56" s="467"/>
      <c r="BDV56" s="467"/>
      <c r="BDW56" s="467"/>
      <c r="BDX56" s="467"/>
      <c r="BDY56" s="467"/>
      <c r="BDZ56" s="467"/>
      <c r="BEA56" s="467"/>
      <c r="BEB56" s="467"/>
      <c r="BEC56" s="467"/>
      <c r="BED56" s="467"/>
      <c r="BEE56" s="467"/>
      <c r="BEF56" s="467"/>
      <c r="BEG56" s="467"/>
      <c r="BEH56" s="467"/>
      <c r="BEI56" s="467"/>
      <c r="BEJ56" s="467"/>
      <c r="BEK56" s="467"/>
      <c r="BEL56" s="467"/>
      <c r="BEM56" s="467"/>
      <c r="BEN56" s="467"/>
      <c r="BEO56" s="467"/>
      <c r="BEP56" s="467"/>
      <c r="BEQ56" s="467"/>
      <c r="BER56" s="467"/>
      <c r="BES56" s="467"/>
      <c r="BET56" s="467"/>
      <c r="BEU56" s="467"/>
      <c r="BEV56" s="467"/>
      <c r="BEW56" s="467"/>
      <c r="BEX56" s="467"/>
      <c r="BEY56" s="467"/>
      <c r="BEZ56" s="467"/>
      <c r="BFA56" s="467"/>
      <c r="BFB56" s="467"/>
      <c r="BFC56" s="467"/>
      <c r="BFD56" s="467"/>
      <c r="BFE56" s="467"/>
      <c r="BFF56" s="467"/>
      <c r="BFG56" s="467"/>
      <c r="BFH56" s="467"/>
      <c r="BFI56" s="467"/>
      <c r="BFJ56" s="467"/>
      <c r="BFK56" s="467"/>
      <c r="BFL56" s="467"/>
      <c r="BFM56" s="467"/>
      <c r="BFN56" s="467"/>
      <c r="BFO56" s="467"/>
      <c r="BFP56" s="467"/>
      <c r="BFQ56" s="467"/>
      <c r="BFR56" s="467"/>
      <c r="BFS56" s="467"/>
      <c r="BFT56" s="467"/>
      <c r="BFU56" s="467"/>
      <c r="BFV56" s="467"/>
      <c r="BFW56" s="467"/>
      <c r="BFX56" s="467"/>
      <c r="BFY56" s="467"/>
      <c r="BFZ56" s="467"/>
      <c r="BGA56" s="467"/>
      <c r="BGB56" s="467"/>
      <c r="BGC56" s="467"/>
      <c r="BGD56" s="467"/>
      <c r="BGE56" s="467"/>
      <c r="BGF56" s="467"/>
      <c r="BGG56" s="467"/>
      <c r="BGH56" s="467"/>
      <c r="BGI56" s="467"/>
      <c r="BGJ56" s="467"/>
      <c r="BGK56" s="467"/>
      <c r="BGL56" s="467"/>
      <c r="BGM56" s="467"/>
      <c r="BGN56" s="467"/>
      <c r="BGO56" s="467"/>
      <c r="BGP56" s="467"/>
      <c r="BGQ56" s="467"/>
      <c r="BGR56" s="467"/>
      <c r="BGS56" s="467"/>
      <c r="BGT56" s="467"/>
      <c r="BGU56" s="467"/>
      <c r="BGV56" s="467"/>
      <c r="BGW56" s="467"/>
      <c r="BGX56" s="467"/>
      <c r="BGY56" s="467"/>
      <c r="BGZ56" s="467"/>
      <c r="BHA56" s="467"/>
      <c r="BHB56" s="467"/>
      <c r="BHC56" s="467"/>
      <c r="BHD56" s="467"/>
      <c r="BHE56" s="467"/>
      <c r="BHF56" s="467"/>
      <c r="BHG56" s="467"/>
      <c r="BHH56" s="467"/>
      <c r="BHI56" s="467"/>
      <c r="BHJ56" s="467"/>
      <c r="BHK56" s="467"/>
      <c r="BHL56" s="467"/>
      <c r="BHM56" s="467"/>
      <c r="BHN56" s="467"/>
      <c r="BHO56" s="467"/>
      <c r="BHP56" s="467"/>
      <c r="BHQ56" s="467"/>
      <c r="BHR56" s="467"/>
      <c r="BHS56" s="467"/>
      <c r="BHT56" s="467"/>
      <c r="BHU56" s="467"/>
      <c r="BHV56" s="467"/>
      <c r="BHW56" s="467"/>
      <c r="BHX56" s="467"/>
      <c r="BHY56" s="467"/>
      <c r="BHZ56" s="467"/>
      <c r="BIA56" s="467"/>
      <c r="BIB56" s="467"/>
      <c r="BIC56" s="467"/>
      <c r="BID56" s="467"/>
      <c r="BIE56" s="467"/>
      <c r="BIF56" s="467"/>
      <c r="BIG56" s="467"/>
      <c r="BIH56" s="467"/>
      <c r="BII56" s="467"/>
      <c r="BIJ56" s="467"/>
      <c r="BIK56" s="467"/>
      <c r="BIL56" s="467"/>
      <c r="BIM56" s="467"/>
      <c r="BIN56" s="467"/>
      <c r="BIO56" s="467"/>
      <c r="BIP56" s="467"/>
      <c r="BIQ56" s="467"/>
      <c r="BIR56" s="467"/>
      <c r="BIS56" s="467"/>
      <c r="BIT56" s="467"/>
      <c r="BIU56" s="467"/>
      <c r="BIV56" s="467"/>
      <c r="BIW56" s="467"/>
      <c r="BIX56" s="467"/>
      <c r="BIY56" s="467"/>
      <c r="BIZ56" s="467"/>
      <c r="BJA56" s="467"/>
      <c r="BJB56" s="467"/>
      <c r="BJC56" s="467"/>
      <c r="BJD56" s="467"/>
      <c r="BJE56" s="467"/>
      <c r="BJF56" s="467"/>
      <c r="BJG56" s="467"/>
      <c r="BJH56" s="467"/>
      <c r="BJI56" s="467"/>
      <c r="BJJ56" s="467"/>
      <c r="BJK56" s="467"/>
      <c r="BJL56" s="467"/>
      <c r="BJM56" s="467"/>
      <c r="BJN56" s="467"/>
      <c r="BJO56" s="467"/>
      <c r="BJP56" s="467"/>
      <c r="BJQ56" s="467"/>
      <c r="BJR56" s="467"/>
      <c r="BJS56" s="467"/>
      <c r="BJT56" s="467"/>
      <c r="BJU56" s="467"/>
      <c r="BJV56" s="467"/>
      <c r="BJW56" s="467"/>
      <c r="BJX56" s="467"/>
      <c r="BJY56" s="467"/>
      <c r="BJZ56" s="467"/>
      <c r="BKA56" s="467"/>
      <c r="BKB56" s="467"/>
      <c r="BKC56" s="467"/>
      <c r="BKD56" s="467"/>
      <c r="BKE56" s="467"/>
      <c r="BKF56" s="467"/>
      <c r="BKG56" s="467"/>
      <c r="BKH56" s="467"/>
      <c r="BKI56" s="467"/>
      <c r="BKJ56" s="467"/>
      <c r="BKK56" s="467"/>
      <c r="BKL56" s="467"/>
      <c r="BKM56" s="467"/>
      <c r="BKN56" s="467"/>
      <c r="BKO56" s="467"/>
      <c r="BKP56" s="467"/>
      <c r="BKQ56" s="467"/>
      <c r="BKR56" s="467"/>
      <c r="BKS56" s="467"/>
      <c r="BKT56" s="467"/>
      <c r="BKU56" s="467"/>
      <c r="BKV56" s="467"/>
      <c r="BKW56" s="467"/>
      <c r="BKX56" s="467"/>
      <c r="BKY56" s="467"/>
      <c r="BKZ56" s="467"/>
      <c r="BLA56" s="467"/>
      <c r="BLB56" s="467"/>
      <c r="BLC56" s="467"/>
      <c r="BLD56" s="467"/>
      <c r="BLE56" s="467"/>
      <c r="BLF56" s="467"/>
      <c r="BLG56" s="467"/>
      <c r="BLH56" s="467"/>
      <c r="BLI56" s="467"/>
      <c r="BLJ56" s="467"/>
      <c r="BLK56" s="467"/>
      <c r="BLL56" s="467"/>
      <c r="BLM56" s="467"/>
      <c r="BLN56" s="467"/>
      <c r="BLO56" s="467"/>
      <c r="BLP56" s="467"/>
      <c r="BLQ56" s="467"/>
      <c r="BLR56" s="467"/>
      <c r="BLS56" s="467"/>
      <c r="BLT56" s="467"/>
      <c r="BLU56" s="467"/>
      <c r="BLV56" s="467"/>
      <c r="BLW56" s="467"/>
      <c r="BLX56" s="467"/>
      <c r="BLY56" s="467"/>
      <c r="BLZ56" s="467"/>
      <c r="BMA56" s="467"/>
      <c r="BMB56" s="467"/>
      <c r="BMC56" s="467"/>
      <c r="BMD56" s="467"/>
      <c r="BME56" s="467"/>
      <c r="BMF56" s="467"/>
      <c r="BMG56" s="467"/>
      <c r="BMH56" s="467"/>
      <c r="BMI56" s="467"/>
      <c r="BMJ56" s="467"/>
      <c r="BMK56" s="467"/>
      <c r="BML56" s="467"/>
      <c r="BMM56" s="467"/>
      <c r="BMN56" s="467"/>
      <c r="BMO56" s="467"/>
      <c r="BMP56" s="467"/>
      <c r="BMQ56" s="467"/>
      <c r="BMR56" s="467"/>
      <c r="BMS56" s="467"/>
      <c r="BMT56" s="467"/>
      <c r="BMU56" s="467"/>
      <c r="BMV56" s="467"/>
      <c r="BMW56" s="467"/>
      <c r="BMX56" s="467"/>
      <c r="BMY56" s="467"/>
      <c r="BMZ56" s="467"/>
      <c r="BNA56" s="467"/>
      <c r="BNB56" s="467"/>
      <c r="BNC56" s="467"/>
      <c r="BND56" s="467"/>
      <c r="BNE56" s="467"/>
      <c r="BNF56" s="467"/>
      <c r="BNG56" s="467"/>
      <c r="BNH56" s="467"/>
      <c r="BNI56" s="467"/>
      <c r="BNJ56" s="467"/>
      <c r="BNK56" s="467"/>
      <c r="BNL56" s="467"/>
      <c r="BNM56" s="467"/>
      <c r="BNN56" s="467"/>
      <c r="BNO56" s="467"/>
      <c r="BNP56" s="467"/>
      <c r="BNQ56" s="467"/>
      <c r="BNR56" s="467"/>
      <c r="BNS56" s="467"/>
      <c r="BNT56" s="467"/>
      <c r="BNU56" s="467"/>
      <c r="BNV56" s="467"/>
      <c r="BNW56" s="467"/>
      <c r="BNX56" s="467"/>
      <c r="BNY56" s="467"/>
      <c r="BNZ56" s="467"/>
      <c r="BOA56" s="467"/>
      <c r="BOB56" s="467"/>
      <c r="BOC56" s="467"/>
      <c r="BOD56" s="467"/>
      <c r="BOE56" s="467"/>
      <c r="BOF56" s="467"/>
      <c r="BOG56" s="467"/>
      <c r="BOH56" s="467"/>
      <c r="BOI56" s="467"/>
      <c r="BOJ56" s="467"/>
      <c r="BOK56" s="467"/>
      <c r="BOL56" s="467"/>
      <c r="BOM56" s="467"/>
      <c r="BON56" s="467"/>
      <c r="BOO56" s="467"/>
      <c r="BOP56" s="467"/>
      <c r="BOQ56" s="467"/>
      <c r="BOR56" s="467"/>
      <c r="BOS56" s="467"/>
      <c r="BOT56" s="467"/>
      <c r="BOU56" s="467"/>
      <c r="BOV56" s="467"/>
      <c r="BOW56" s="467"/>
      <c r="BOX56" s="467"/>
      <c r="BOY56" s="467"/>
      <c r="BOZ56" s="467"/>
      <c r="BPA56" s="467"/>
      <c r="BPB56" s="467"/>
      <c r="BPC56" s="467"/>
      <c r="BPD56" s="467"/>
      <c r="BPE56" s="467"/>
      <c r="BPF56" s="467"/>
      <c r="BPG56" s="467"/>
      <c r="BPH56" s="467"/>
      <c r="BPI56" s="467"/>
      <c r="BPJ56" s="467"/>
      <c r="BPK56" s="467"/>
      <c r="BPL56" s="467"/>
      <c r="BPM56" s="467"/>
      <c r="BPN56" s="467"/>
      <c r="BPO56" s="467"/>
      <c r="BPP56" s="467"/>
      <c r="BPQ56" s="467"/>
      <c r="BPR56" s="467"/>
      <c r="BPS56" s="467"/>
      <c r="BPT56" s="467"/>
      <c r="BPU56" s="467"/>
      <c r="BPV56" s="467"/>
      <c r="BPW56" s="467"/>
      <c r="BPX56" s="467"/>
      <c r="BPY56" s="467"/>
      <c r="BPZ56" s="467"/>
      <c r="BQA56" s="467"/>
      <c r="BQB56" s="467"/>
      <c r="BQC56" s="467"/>
      <c r="BQD56" s="467"/>
      <c r="BQE56" s="467"/>
      <c r="BQF56" s="467"/>
      <c r="BQG56" s="467"/>
      <c r="BQH56" s="467"/>
      <c r="BQI56" s="467"/>
      <c r="BQJ56" s="467"/>
      <c r="BQK56" s="467"/>
      <c r="BQL56" s="467"/>
      <c r="BQM56" s="467"/>
      <c r="BQN56" s="467"/>
      <c r="BQO56" s="467"/>
      <c r="BQP56" s="467"/>
      <c r="BQQ56" s="467"/>
      <c r="BQR56" s="467"/>
      <c r="BQS56" s="467"/>
      <c r="BQT56" s="467"/>
      <c r="BQU56" s="467"/>
      <c r="BQV56" s="467"/>
      <c r="BQW56" s="467"/>
      <c r="BQX56" s="467"/>
      <c r="BQY56" s="467"/>
      <c r="BQZ56" s="467"/>
      <c r="BRA56" s="467"/>
      <c r="BRB56" s="467"/>
      <c r="BRC56" s="467"/>
      <c r="BRD56" s="467"/>
      <c r="BRE56" s="467"/>
      <c r="BRF56" s="467"/>
      <c r="BRG56" s="467"/>
      <c r="BRH56" s="467"/>
      <c r="BRI56" s="467"/>
      <c r="BRJ56" s="467"/>
      <c r="BRK56" s="467"/>
      <c r="BRL56" s="467"/>
      <c r="BRM56" s="467"/>
      <c r="BRN56" s="467"/>
      <c r="BRO56" s="467"/>
      <c r="BRP56" s="467"/>
      <c r="BRQ56" s="467"/>
      <c r="BRR56" s="467"/>
      <c r="BRS56" s="467"/>
      <c r="BRT56" s="467"/>
      <c r="BRU56" s="467"/>
      <c r="BRV56" s="467"/>
      <c r="BRW56" s="467"/>
      <c r="BRX56" s="467"/>
      <c r="BRY56" s="467"/>
      <c r="BRZ56" s="467"/>
      <c r="BSA56" s="467"/>
      <c r="BSB56" s="467"/>
      <c r="BSC56" s="467"/>
      <c r="BSD56" s="467"/>
      <c r="BSE56" s="467"/>
      <c r="BSF56" s="467"/>
      <c r="BSG56" s="467"/>
      <c r="BSH56" s="467"/>
      <c r="BSI56" s="467"/>
      <c r="BSJ56" s="467"/>
      <c r="BSK56" s="467"/>
      <c r="BSL56" s="467"/>
      <c r="BSM56" s="467"/>
      <c r="BSN56" s="467"/>
      <c r="BSO56" s="467"/>
      <c r="BSP56" s="467"/>
      <c r="BSQ56" s="467"/>
      <c r="BSR56" s="467"/>
      <c r="BSS56" s="467"/>
      <c r="BST56" s="467"/>
      <c r="BSU56" s="467"/>
      <c r="BSV56" s="467"/>
      <c r="BSW56" s="467"/>
      <c r="BSX56" s="467"/>
      <c r="BSY56" s="467"/>
      <c r="BSZ56" s="467"/>
      <c r="BTA56" s="467"/>
      <c r="BTB56" s="467"/>
      <c r="BTC56" s="467"/>
      <c r="BTD56" s="467"/>
      <c r="BTE56" s="467"/>
      <c r="BTF56" s="467"/>
      <c r="BTG56" s="467"/>
      <c r="BTH56" s="467"/>
      <c r="BTI56" s="467"/>
      <c r="BTJ56" s="467"/>
      <c r="BTK56" s="467"/>
      <c r="BTL56" s="467"/>
      <c r="BTM56" s="467"/>
      <c r="BTN56" s="467"/>
      <c r="BTO56" s="467"/>
      <c r="BTP56" s="467"/>
      <c r="BTQ56" s="467"/>
      <c r="BTR56" s="467"/>
      <c r="BTS56" s="467"/>
      <c r="BTT56" s="467"/>
      <c r="BTU56" s="467"/>
      <c r="BTV56" s="467"/>
      <c r="BTW56" s="467"/>
      <c r="BTX56" s="467"/>
      <c r="BTY56" s="467"/>
      <c r="BTZ56" s="467"/>
      <c r="BUA56" s="467"/>
      <c r="BUB56" s="467"/>
      <c r="BUC56" s="467"/>
      <c r="BUD56" s="467"/>
      <c r="BUE56" s="467"/>
      <c r="BUF56" s="467"/>
      <c r="BUG56" s="467"/>
      <c r="BUH56" s="467"/>
      <c r="BUI56" s="467"/>
      <c r="BUJ56" s="467"/>
      <c r="BUK56" s="467"/>
      <c r="BUL56" s="467"/>
      <c r="BUM56" s="467"/>
      <c r="BUN56" s="467"/>
      <c r="BUO56" s="467"/>
      <c r="BUP56" s="467"/>
      <c r="BUQ56" s="467"/>
      <c r="BUR56" s="467"/>
      <c r="BUS56" s="467"/>
      <c r="BUT56" s="467"/>
      <c r="BUU56" s="467"/>
      <c r="BUV56" s="467"/>
      <c r="BUW56" s="467"/>
      <c r="BUX56" s="467"/>
      <c r="BUY56" s="467"/>
      <c r="BUZ56" s="467"/>
      <c r="BVA56" s="467"/>
      <c r="BVB56" s="467"/>
      <c r="BVC56" s="467"/>
      <c r="BVD56" s="467"/>
      <c r="BVE56" s="467"/>
      <c r="BVF56" s="467"/>
      <c r="BVG56" s="467"/>
      <c r="BVH56" s="467"/>
      <c r="BVI56" s="467"/>
      <c r="BVJ56" s="467"/>
      <c r="BVK56" s="467"/>
      <c r="BVL56" s="467"/>
      <c r="BVM56" s="467"/>
      <c r="BVN56" s="467"/>
      <c r="BVO56" s="467"/>
      <c r="BVP56" s="467"/>
      <c r="BVQ56" s="467"/>
      <c r="BVR56" s="467"/>
      <c r="BVS56" s="467"/>
      <c r="BVT56" s="467"/>
      <c r="BVU56" s="467"/>
      <c r="BVV56" s="467"/>
      <c r="BVW56" s="467"/>
      <c r="BVX56" s="467"/>
      <c r="BVY56" s="467"/>
      <c r="BVZ56" s="467"/>
      <c r="BWA56" s="467"/>
      <c r="BWB56" s="467"/>
      <c r="BWC56" s="467"/>
      <c r="BWD56" s="467"/>
      <c r="BWE56" s="467"/>
      <c r="BWF56" s="467"/>
      <c r="BWG56" s="467"/>
      <c r="BWH56" s="467"/>
      <c r="BWI56" s="467"/>
      <c r="BWJ56" s="467"/>
      <c r="BWK56" s="467"/>
      <c r="BWL56" s="467"/>
      <c r="BWM56" s="467"/>
      <c r="BWN56" s="467"/>
      <c r="BWO56" s="467"/>
      <c r="BWP56" s="467"/>
      <c r="BWQ56" s="467"/>
      <c r="BWR56" s="467"/>
      <c r="BWS56" s="467"/>
      <c r="BWT56" s="467"/>
      <c r="BWU56" s="467"/>
      <c r="BWV56" s="467"/>
      <c r="BWW56" s="467"/>
      <c r="BWX56" s="467"/>
      <c r="BWY56" s="467"/>
      <c r="BWZ56" s="467"/>
      <c r="BXA56" s="467"/>
      <c r="BXB56" s="467"/>
      <c r="BXC56" s="467"/>
      <c r="BXD56" s="467"/>
      <c r="BXE56" s="467"/>
      <c r="BXF56" s="467"/>
      <c r="BXG56" s="467"/>
      <c r="BXH56" s="467"/>
      <c r="BXI56" s="467"/>
      <c r="BXJ56" s="467"/>
      <c r="BXK56" s="467"/>
      <c r="BXL56" s="467"/>
      <c r="BXM56" s="467"/>
      <c r="BXN56" s="467"/>
      <c r="BXO56" s="467"/>
      <c r="BXP56" s="467"/>
      <c r="BXQ56" s="467"/>
      <c r="BXR56" s="467"/>
      <c r="BXS56" s="467"/>
      <c r="BXT56" s="467"/>
      <c r="BXU56" s="467"/>
      <c r="BXV56" s="467"/>
      <c r="BXW56" s="467"/>
      <c r="BXX56" s="467"/>
      <c r="BXY56" s="467"/>
      <c r="BXZ56" s="467"/>
      <c r="BYA56" s="467"/>
      <c r="BYB56" s="467"/>
      <c r="BYC56" s="467"/>
      <c r="BYD56" s="467"/>
      <c r="BYE56" s="467"/>
      <c r="BYF56" s="467"/>
      <c r="BYG56" s="467"/>
      <c r="BYH56" s="467"/>
      <c r="BYI56" s="467"/>
      <c r="BYJ56" s="467"/>
      <c r="BYK56" s="467"/>
      <c r="BYL56" s="467"/>
      <c r="BYM56" s="467"/>
      <c r="BYN56" s="467"/>
      <c r="BYO56" s="467"/>
      <c r="BYP56" s="467"/>
      <c r="BYQ56" s="467"/>
      <c r="BYR56" s="467"/>
      <c r="BYS56" s="467"/>
      <c r="BYT56" s="467"/>
      <c r="BYU56" s="467"/>
      <c r="BYV56" s="467"/>
      <c r="BYW56" s="467"/>
      <c r="BYX56" s="467"/>
      <c r="BYY56" s="467"/>
      <c r="BYZ56" s="467"/>
      <c r="BZA56" s="467"/>
      <c r="BZB56" s="467"/>
      <c r="BZC56" s="467"/>
      <c r="BZD56" s="467"/>
      <c r="BZE56" s="467"/>
      <c r="BZF56" s="467"/>
      <c r="BZG56" s="467"/>
      <c r="BZH56" s="467"/>
      <c r="BZI56" s="467"/>
      <c r="BZJ56" s="467"/>
      <c r="BZK56" s="467"/>
      <c r="BZL56" s="467"/>
      <c r="BZM56" s="467"/>
      <c r="BZN56" s="467"/>
      <c r="BZO56" s="467"/>
      <c r="BZP56" s="467"/>
      <c r="BZQ56" s="467"/>
      <c r="BZR56" s="467"/>
      <c r="BZS56" s="467"/>
      <c r="BZT56" s="467"/>
      <c r="BZU56" s="467"/>
      <c r="BZV56" s="467"/>
      <c r="BZW56" s="467"/>
      <c r="BZX56" s="467"/>
      <c r="BZY56" s="467"/>
      <c r="BZZ56" s="467"/>
      <c r="CAA56" s="467"/>
      <c r="CAB56" s="467"/>
      <c r="CAC56" s="467"/>
      <c r="CAD56" s="467"/>
      <c r="CAE56" s="467"/>
      <c r="CAF56" s="467"/>
      <c r="CAG56" s="467"/>
      <c r="CAH56" s="467"/>
      <c r="CAI56" s="467"/>
      <c r="CAJ56" s="467"/>
      <c r="CAK56" s="467"/>
      <c r="CAL56" s="467"/>
      <c r="CAM56" s="467"/>
      <c r="CAN56" s="467"/>
      <c r="CAO56" s="467"/>
      <c r="CAP56" s="467"/>
      <c r="CAQ56" s="467"/>
      <c r="CAR56" s="467"/>
      <c r="CAS56" s="467"/>
      <c r="CAT56" s="467"/>
      <c r="CAU56" s="467"/>
      <c r="CAV56" s="467"/>
      <c r="CAW56" s="467"/>
      <c r="CAX56" s="467"/>
      <c r="CAY56" s="467"/>
      <c r="CAZ56" s="467"/>
      <c r="CBA56" s="467"/>
      <c r="CBB56" s="467"/>
      <c r="CBC56" s="467"/>
      <c r="CBD56" s="467"/>
      <c r="CBE56" s="467"/>
      <c r="CBF56" s="467"/>
      <c r="CBG56" s="467"/>
      <c r="CBH56" s="467"/>
      <c r="CBI56" s="467"/>
      <c r="CBJ56" s="467"/>
      <c r="CBK56" s="467"/>
      <c r="CBL56" s="467"/>
      <c r="CBM56" s="467"/>
      <c r="CBN56" s="467"/>
      <c r="CBO56" s="467"/>
      <c r="CBP56" s="467"/>
      <c r="CBQ56" s="467"/>
      <c r="CBR56" s="467"/>
      <c r="CBS56" s="467"/>
      <c r="CBT56" s="467"/>
      <c r="CBU56" s="467"/>
      <c r="CBV56" s="467"/>
      <c r="CBW56" s="467"/>
      <c r="CBX56" s="467"/>
      <c r="CBY56" s="467"/>
      <c r="CBZ56" s="467"/>
      <c r="CCA56" s="467"/>
      <c r="CCB56" s="467"/>
      <c r="CCC56" s="467"/>
      <c r="CCD56" s="467"/>
      <c r="CCE56" s="467"/>
      <c r="CCF56" s="467"/>
      <c r="CCG56" s="467"/>
      <c r="CCH56" s="467"/>
      <c r="CCI56" s="467"/>
      <c r="CCJ56" s="467"/>
      <c r="CCK56" s="467"/>
      <c r="CCL56" s="467"/>
      <c r="CCM56" s="467"/>
      <c r="CCN56" s="467"/>
      <c r="CCO56" s="467"/>
      <c r="CCP56" s="467"/>
      <c r="CCQ56" s="467"/>
      <c r="CCR56" s="467"/>
      <c r="CCS56" s="467"/>
      <c r="CCT56" s="467"/>
      <c r="CCU56" s="467"/>
      <c r="CCV56" s="467"/>
      <c r="CCW56" s="467"/>
      <c r="CCX56" s="467"/>
      <c r="CCY56" s="467"/>
      <c r="CCZ56" s="467"/>
      <c r="CDA56" s="467"/>
      <c r="CDB56" s="467"/>
      <c r="CDC56" s="467"/>
      <c r="CDD56" s="467"/>
      <c r="CDE56" s="467"/>
      <c r="CDF56" s="467"/>
      <c r="CDG56" s="467"/>
      <c r="CDH56" s="467"/>
      <c r="CDI56" s="467"/>
      <c r="CDJ56" s="467"/>
      <c r="CDK56" s="467"/>
      <c r="CDL56" s="467"/>
      <c r="CDM56" s="467"/>
      <c r="CDN56" s="467"/>
      <c r="CDO56" s="467"/>
      <c r="CDP56" s="467"/>
      <c r="CDQ56" s="467"/>
      <c r="CDR56" s="467"/>
      <c r="CDS56" s="467"/>
      <c r="CDT56" s="467"/>
      <c r="CDU56" s="467"/>
      <c r="CDV56" s="467"/>
      <c r="CDW56" s="467"/>
      <c r="CDX56" s="467"/>
      <c r="CDY56" s="467"/>
      <c r="CDZ56" s="467"/>
      <c r="CEA56" s="467"/>
      <c r="CEB56" s="467"/>
      <c r="CEC56" s="467"/>
      <c r="CED56" s="467"/>
      <c r="CEE56" s="467"/>
      <c r="CEF56" s="467"/>
      <c r="CEG56" s="467"/>
      <c r="CEH56" s="467"/>
      <c r="CEI56" s="467"/>
      <c r="CEJ56" s="467"/>
      <c r="CEK56" s="467"/>
      <c r="CEL56" s="467"/>
      <c r="CEM56" s="467"/>
      <c r="CEN56" s="467"/>
      <c r="CEO56" s="467"/>
      <c r="CEP56" s="467"/>
      <c r="CEQ56" s="467"/>
      <c r="CER56" s="467"/>
      <c r="CES56" s="467"/>
      <c r="CET56" s="467"/>
      <c r="CEU56" s="467"/>
      <c r="CEV56" s="467"/>
      <c r="CEW56" s="467"/>
      <c r="CEX56" s="467"/>
      <c r="CEY56" s="467"/>
      <c r="CEZ56" s="467"/>
      <c r="CFA56" s="467"/>
      <c r="CFB56" s="467"/>
      <c r="CFC56" s="467"/>
      <c r="CFD56" s="467"/>
      <c r="CFE56" s="467"/>
      <c r="CFF56" s="467"/>
      <c r="CFG56" s="467"/>
      <c r="CFH56" s="467"/>
      <c r="CFI56" s="467"/>
      <c r="CFJ56" s="467"/>
      <c r="CFK56" s="467"/>
      <c r="CFL56" s="467"/>
      <c r="CFM56" s="467"/>
      <c r="CFN56" s="467"/>
      <c r="CFO56" s="467"/>
      <c r="CFP56" s="467"/>
      <c r="CFQ56" s="467"/>
      <c r="CFR56" s="467"/>
      <c r="CFS56" s="467"/>
      <c r="CFT56" s="467"/>
      <c r="CFU56" s="467"/>
      <c r="CFV56" s="467"/>
      <c r="CFW56" s="467"/>
      <c r="CFX56" s="467"/>
      <c r="CFY56" s="467"/>
      <c r="CFZ56" s="467"/>
      <c r="CGA56" s="467"/>
      <c r="CGB56" s="467"/>
      <c r="CGC56" s="467"/>
      <c r="CGD56" s="467"/>
      <c r="CGE56" s="467"/>
      <c r="CGF56" s="467"/>
      <c r="CGG56" s="467"/>
      <c r="CGH56" s="467"/>
      <c r="CGI56" s="467"/>
      <c r="CGJ56" s="467"/>
      <c r="CGK56" s="467"/>
      <c r="CGL56" s="467"/>
      <c r="CGM56" s="467"/>
      <c r="CGN56" s="467"/>
      <c r="CGO56" s="467"/>
      <c r="CGP56" s="467"/>
      <c r="CGQ56" s="467"/>
      <c r="CGR56" s="467"/>
      <c r="CGS56" s="467"/>
      <c r="CGT56" s="467"/>
      <c r="CGU56" s="467"/>
      <c r="CGV56" s="467"/>
      <c r="CGW56" s="467"/>
      <c r="CGX56" s="467"/>
      <c r="CGY56" s="467"/>
      <c r="CGZ56" s="467"/>
      <c r="CHA56" s="467"/>
      <c r="CHB56" s="467"/>
      <c r="CHC56" s="467"/>
      <c r="CHD56" s="467"/>
      <c r="CHE56" s="467"/>
      <c r="CHF56" s="467"/>
      <c r="CHG56" s="467"/>
      <c r="CHH56" s="467"/>
      <c r="CHI56" s="467"/>
      <c r="CHJ56" s="467"/>
      <c r="CHK56" s="467"/>
      <c r="CHL56" s="467"/>
      <c r="CHM56" s="467"/>
      <c r="CHN56" s="467"/>
      <c r="CHO56" s="467"/>
      <c r="CHP56" s="467"/>
      <c r="CHQ56" s="467"/>
      <c r="CHR56" s="467"/>
      <c r="CHS56" s="467"/>
      <c r="CHT56" s="467"/>
      <c r="CHU56" s="467"/>
      <c r="CHV56" s="467"/>
      <c r="CHW56" s="467"/>
      <c r="CHX56" s="467"/>
      <c r="CHY56" s="467"/>
      <c r="CHZ56" s="467"/>
      <c r="CIA56" s="467"/>
      <c r="CIB56" s="467"/>
      <c r="CIC56" s="467"/>
      <c r="CID56" s="467"/>
      <c r="CIE56" s="467"/>
      <c r="CIF56" s="467"/>
      <c r="CIG56" s="467"/>
      <c r="CIH56" s="467"/>
      <c r="CII56" s="467"/>
      <c r="CIJ56" s="467"/>
      <c r="CIK56" s="467"/>
      <c r="CIL56" s="467"/>
      <c r="CIM56" s="467"/>
      <c r="CIN56" s="467"/>
      <c r="CIO56" s="467"/>
      <c r="CIP56" s="467"/>
      <c r="CIQ56" s="467"/>
      <c r="CIR56" s="467"/>
      <c r="CIS56" s="467"/>
      <c r="CIT56" s="467"/>
      <c r="CIU56" s="467"/>
      <c r="CIV56" s="467"/>
      <c r="CIW56" s="467"/>
      <c r="CIX56" s="467"/>
      <c r="CIY56" s="467"/>
      <c r="CIZ56" s="467"/>
      <c r="CJA56" s="467"/>
      <c r="CJB56" s="467"/>
      <c r="CJC56" s="467"/>
      <c r="CJD56" s="467"/>
      <c r="CJE56" s="467"/>
      <c r="CJF56" s="467"/>
      <c r="CJG56" s="467"/>
      <c r="CJH56" s="467"/>
      <c r="CJI56" s="467"/>
      <c r="CJJ56" s="467"/>
      <c r="CJK56" s="467"/>
      <c r="CJL56" s="467"/>
      <c r="CJM56" s="467"/>
      <c r="CJN56" s="467"/>
      <c r="CJO56" s="467"/>
      <c r="CJP56" s="467"/>
      <c r="CJQ56" s="467"/>
      <c r="CJR56" s="467"/>
      <c r="CJS56" s="467"/>
      <c r="CJT56" s="467"/>
      <c r="CJU56" s="467"/>
      <c r="CJV56" s="467"/>
      <c r="CJW56" s="467"/>
      <c r="CJX56" s="467"/>
      <c r="CJY56" s="467"/>
      <c r="CJZ56" s="467"/>
      <c r="CKA56" s="467"/>
      <c r="CKB56" s="467"/>
      <c r="CKC56" s="467"/>
      <c r="CKD56" s="467"/>
      <c r="CKE56" s="467"/>
      <c r="CKF56" s="467"/>
      <c r="CKG56" s="467"/>
      <c r="CKH56" s="467"/>
      <c r="CKI56" s="467"/>
      <c r="CKJ56" s="467"/>
      <c r="CKK56" s="467"/>
      <c r="CKL56" s="467"/>
      <c r="CKM56" s="467"/>
      <c r="CKN56" s="467"/>
      <c r="CKO56" s="467"/>
      <c r="CKP56" s="467"/>
      <c r="CKQ56" s="467"/>
      <c r="CKR56" s="467"/>
      <c r="CKS56" s="467"/>
      <c r="CKT56" s="467"/>
      <c r="CKU56" s="467"/>
      <c r="CKV56" s="467"/>
      <c r="CKW56" s="467"/>
      <c r="CKX56" s="467"/>
      <c r="CKY56" s="467"/>
      <c r="CKZ56" s="467"/>
      <c r="CLA56" s="467"/>
      <c r="CLB56" s="467"/>
      <c r="CLC56" s="467"/>
      <c r="CLD56" s="467"/>
      <c r="CLE56" s="467"/>
      <c r="CLF56" s="467"/>
      <c r="CLG56" s="467"/>
      <c r="CLH56" s="467"/>
      <c r="CLI56" s="467"/>
      <c r="CLJ56" s="467"/>
      <c r="CLK56" s="467"/>
      <c r="CLL56" s="467"/>
      <c r="CLM56" s="467"/>
      <c r="CLN56" s="467"/>
      <c r="CLO56" s="467"/>
      <c r="CLP56" s="467"/>
      <c r="CLQ56" s="467"/>
      <c r="CLR56" s="467"/>
      <c r="CLS56" s="467"/>
      <c r="CLT56" s="467"/>
      <c r="CLU56" s="467"/>
      <c r="CLV56" s="467"/>
      <c r="CLW56" s="467"/>
      <c r="CLX56" s="467"/>
      <c r="CLY56" s="467"/>
      <c r="CLZ56" s="467"/>
      <c r="CMA56" s="467"/>
      <c r="CMB56" s="467"/>
      <c r="CMC56" s="467"/>
      <c r="CMD56" s="467"/>
      <c r="CME56" s="467"/>
      <c r="CMF56" s="467"/>
      <c r="CMG56" s="467"/>
      <c r="CMH56" s="467"/>
      <c r="CMI56" s="467"/>
      <c r="CMJ56" s="467"/>
      <c r="CMK56" s="467"/>
      <c r="CML56" s="467"/>
      <c r="CMM56" s="467"/>
      <c r="CMN56" s="467"/>
      <c r="CMO56" s="467"/>
      <c r="CMP56" s="467"/>
      <c r="CMQ56" s="467"/>
      <c r="CMR56" s="467"/>
      <c r="CMS56" s="467"/>
      <c r="CMT56" s="467"/>
      <c r="CMU56" s="467"/>
      <c r="CMV56" s="467"/>
      <c r="CMW56" s="467"/>
      <c r="CMX56" s="467"/>
      <c r="CMY56" s="467"/>
      <c r="CMZ56" s="467"/>
      <c r="CNA56" s="467"/>
      <c r="CNB56" s="467"/>
      <c r="CNC56" s="467"/>
      <c r="CND56" s="467"/>
      <c r="CNE56" s="467"/>
      <c r="CNF56" s="467"/>
      <c r="CNG56" s="467"/>
      <c r="CNH56" s="467"/>
      <c r="CNI56" s="467"/>
      <c r="CNJ56" s="467"/>
      <c r="CNK56" s="467"/>
      <c r="CNL56" s="467"/>
      <c r="CNM56" s="467"/>
      <c r="CNN56" s="467"/>
      <c r="CNO56" s="467"/>
      <c r="CNP56" s="467"/>
      <c r="CNQ56" s="467"/>
      <c r="CNR56" s="467"/>
      <c r="CNS56" s="467"/>
      <c r="CNT56" s="467"/>
      <c r="CNU56" s="467"/>
      <c r="CNV56" s="467"/>
      <c r="CNW56" s="467"/>
      <c r="CNX56" s="467"/>
      <c r="CNY56" s="467"/>
      <c r="CNZ56" s="467"/>
      <c r="COA56" s="467"/>
      <c r="COB56" s="467"/>
      <c r="COC56" s="467"/>
      <c r="COD56" s="467"/>
      <c r="COE56" s="467"/>
      <c r="COF56" s="467"/>
      <c r="COG56" s="467"/>
      <c r="COH56" s="467"/>
      <c r="COI56" s="467"/>
      <c r="COJ56" s="467"/>
      <c r="COK56" s="467"/>
      <c r="COL56" s="467"/>
      <c r="COM56" s="467"/>
      <c r="CON56" s="467"/>
      <c r="COO56" s="467"/>
      <c r="COP56" s="467"/>
      <c r="COQ56" s="467"/>
      <c r="COR56" s="467"/>
      <c r="COS56" s="467"/>
      <c r="COT56" s="467"/>
      <c r="COU56" s="467"/>
      <c r="COV56" s="467"/>
      <c r="COW56" s="467"/>
      <c r="COX56" s="467"/>
      <c r="COY56" s="467"/>
      <c r="COZ56" s="467"/>
      <c r="CPA56" s="467"/>
      <c r="CPB56" s="467"/>
      <c r="CPC56" s="467"/>
      <c r="CPD56" s="467"/>
      <c r="CPE56" s="467"/>
      <c r="CPF56" s="467"/>
      <c r="CPG56" s="467"/>
      <c r="CPH56" s="467"/>
      <c r="CPI56" s="467"/>
      <c r="CPJ56" s="467"/>
      <c r="CPK56" s="467"/>
      <c r="CPL56" s="467"/>
      <c r="CPM56" s="467"/>
      <c r="CPN56" s="467"/>
      <c r="CPO56" s="467"/>
      <c r="CPP56" s="467"/>
      <c r="CPQ56" s="467"/>
      <c r="CPR56" s="467"/>
      <c r="CPS56" s="467"/>
      <c r="CPT56" s="467"/>
      <c r="CPU56" s="467"/>
      <c r="CPV56" s="467"/>
      <c r="CPW56" s="467"/>
      <c r="CPX56" s="467"/>
      <c r="CPY56" s="467"/>
      <c r="CPZ56" s="467"/>
      <c r="CQA56" s="467"/>
      <c r="CQB56" s="467"/>
      <c r="CQC56" s="467"/>
      <c r="CQD56" s="467"/>
      <c r="CQE56" s="467"/>
      <c r="CQF56" s="467"/>
      <c r="CQG56" s="467"/>
      <c r="CQH56" s="467"/>
      <c r="CQI56" s="467"/>
      <c r="CQJ56" s="467"/>
      <c r="CQK56" s="467"/>
      <c r="CQL56" s="467"/>
      <c r="CQM56" s="467"/>
      <c r="CQN56" s="467"/>
      <c r="CQO56" s="467"/>
      <c r="CQP56" s="467"/>
      <c r="CQQ56" s="467"/>
      <c r="CQR56" s="467"/>
      <c r="CQS56" s="467"/>
      <c r="CQT56" s="467"/>
      <c r="CQU56" s="467"/>
      <c r="CQV56" s="467"/>
      <c r="CQW56" s="467"/>
      <c r="CQX56" s="467"/>
      <c r="CQY56" s="467"/>
      <c r="CQZ56" s="467"/>
      <c r="CRA56" s="467"/>
      <c r="CRB56" s="467"/>
      <c r="CRC56" s="467"/>
      <c r="CRD56" s="467"/>
      <c r="CRE56" s="467"/>
      <c r="CRF56" s="467"/>
      <c r="CRG56" s="467"/>
      <c r="CRH56" s="467"/>
      <c r="CRI56" s="467"/>
      <c r="CRJ56" s="467"/>
      <c r="CRK56" s="467"/>
      <c r="CRL56" s="467"/>
      <c r="CRM56" s="467"/>
      <c r="CRN56" s="467"/>
      <c r="CRO56" s="467"/>
      <c r="CRP56" s="467"/>
      <c r="CRQ56" s="467"/>
      <c r="CRR56" s="467"/>
      <c r="CRS56" s="467"/>
      <c r="CRT56" s="467"/>
      <c r="CRU56" s="467"/>
      <c r="CRV56" s="467"/>
      <c r="CRW56" s="467"/>
      <c r="CRX56" s="467"/>
      <c r="CRY56" s="467"/>
      <c r="CRZ56" s="467"/>
      <c r="CSA56" s="467"/>
      <c r="CSB56" s="467"/>
      <c r="CSC56" s="467"/>
      <c r="CSD56" s="467"/>
      <c r="CSE56" s="467"/>
      <c r="CSF56" s="467"/>
      <c r="CSG56" s="467"/>
      <c r="CSH56" s="467"/>
      <c r="CSI56" s="467"/>
      <c r="CSJ56" s="467"/>
      <c r="CSK56" s="467"/>
      <c r="CSL56" s="467"/>
      <c r="CSM56" s="467"/>
      <c r="CSN56" s="467"/>
      <c r="CSO56" s="467"/>
      <c r="CSP56" s="467"/>
      <c r="CSQ56" s="467"/>
      <c r="CSR56" s="467"/>
      <c r="CSS56" s="467"/>
      <c r="CST56" s="467"/>
      <c r="CSU56" s="467"/>
      <c r="CSV56" s="467"/>
      <c r="CSW56" s="467"/>
      <c r="CSX56" s="467"/>
      <c r="CSY56" s="467"/>
      <c r="CSZ56" s="467"/>
      <c r="CTA56" s="467"/>
      <c r="CTB56" s="467"/>
      <c r="CTC56" s="467"/>
      <c r="CTD56" s="467"/>
      <c r="CTE56" s="467"/>
      <c r="CTF56" s="467"/>
      <c r="CTG56" s="467"/>
      <c r="CTH56" s="467"/>
      <c r="CTI56" s="467"/>
      <c r="CTJ56" s="467"/>
      <c r="CTK56" s="467"/>
      <c r="CTL56" s="467"/>
      <c r="CTM56" s="467"/>
      <c r="CTN56" s="467"/>
      <c r="CTO56" s="467"/>
      <c r="CTP56" s="467"/>
      <c r="CTQ56" s="467"/>
      <c r="CTR56" s="467"/>
      <c r="CTS56" s="467"/>
      <c r="CTT56" s="467"/>
      <c r="CTU56" s="467"/>
      <c r="CTV56" s="467"/>
      <c r="CTW56" s="467"/>
      <c r="CTX56" s="467"/>
      <c r="CTY56" s="467"/>
      <c r="CTZ56" s="467"/>
      <c r="CUA56" s="467"/>
      <c r="CUB56" s="467"/>
      <c r="CUC56" s="467"/>
      <c r="CUD56" s="467"/>
      <c r="CUE56" s="467"/>
      <c r="CUF56" s="467"/>
      <c r="CUG56" s="467"/>
      <c r="CUH56" s="467"/>
      <c r="CUI56" s="467"/>
      <c r="CUJ56" s="467"/>
      <c r="CUK56" s="467"/>
      <c r="CUL56" s="467"/>
      <c r="CUM56" s="467"/>
      <c r="CUN56" s="467"/>
      <c r="CUO56" s="467"/>
      <c r="CUP56" s="467"/>
      <c r="CUQ56" s="467"/>
      <c r="CUR56" s="467"/>
      <c r="CUS56" s="467"/>
      <c r="CUT56" s="467"/>
      <c r="CUU56" s="467"/>
      <c r="CUV56" s="467"/>
      <c r="CUW56" s="467"/>
      <c r="CUX56" s="467"/>
      <c r="CUY56" s="467"/>
      <c r="CUZ56" s="467"/>
      <c r="CVA56" s="467"/>
      <c r="CVB56" s="467"/>
      <c r="CVC56" s="467"/>
      <c r="CVD56" s="467"/>
      <c r="CVE56" s="467"/>
      <c r="CVF56" s="467"/>
      <c r="CVG56" s="467"/>
      <c r="CVH56" s="467"/>
      <c r="CVI56" s="467"/>
      <c r="CVJ56" s="467"/>
      <c r="CVK56" s="467"/>
      <c r="CVL56" s="467"/>
      <c r="CVM56" s="467"/>
      <c r="CVN56" s="467"/>
      <c r="CVO56" s="467"/>
      <c r="CVP56" s="467"/>
      <c r="CVQ56" s="467"/>
      <c r="CVR56" s="467"/>
      <c r="CVS56" s="467"/>
      <c r="CVT56" s="467"/>
      <c r="CVU56" s="467"/>
      <c r="CVV56" s="467"/>
      <c r="CVW56" s="467"/>
      <c r="CVX56" s="467"/>
      <c r="CVY56" s="467"/>
      <c r="CVZ56" s="467"/>
      <c r="CWA56" s="467"/>
      <c r="CWB56" s="467"/>
      <c r="CWC56" s="467"/>
      <c r="CWD56" s="467"/>
      <c r="CWE56" s="467"/>
      <c r="CWF56" s="467"/>
      <c r="CWG56" s="467"/>
      <c r="CWH56" s="467"/>
      <c r="CWI56" s="467"/>
      <c r="CWJ56" s="467"/>
      <c r="CWK56" s="467"/>
      <c r="CWL56" s="467"/>
      <c r="CWM56" s="467"/>
      <c r="CWN56" s="467"/>
      <c r="CWO56" s="467"/>
      <c r="CWP56" s="467"/>
      <c r="CWQ56" s="467"/>
      <c r="CWR56" s="467"/>
      <c r="CWS56" s="467"/>
      <c r="CWT56" s="467"/>
      <c r="CWU56" s="467"/>
      <c r="CWV56" s="467"/>
      <c r="CWW56" s="467"/>
      <c r="CWX56" s="467"/>
      <c r="CWY56" s="467"/>
      <c r="CWZ56" s="467"/>
      <c r="CXA56" s="467"/>
      <c r="CXB56" s="467"/>
      <c r="CXC56" s="467"/>
      <c r="CXD56" s="467"/>
      <c r="CXE56" s="467"/>
      <c r="CXF56" s="467"/>
      <c r="CXG56" s="467"/>
      <c r="CXH56" s="467"/>
      <c r="CXI56" s="467"/>
      <c r="CXJ56" s="467"/>
      <c r="CXK56" s="467"/>
      <c r="CXL56" s="467"/>
      <c r="CXM56" s="467"/>
      <c r="CXN56" s="467"/>
      <c r="CXO56" s="467"/>
      <c r="CXP56" s="467"/>
      <c r="CXQ56" s="467"/>
      <c r="CXR56" s="467"/>
      <c r="CXS56" s="467"/>
      <c r="CXT56" s="467"/>
      <c r="CXU56" s="467"/>
      <c r="CXV56" s="467"/>
      <c r="CXW56" s="467"/>
      <c r="CXX56" s="467"/>
      <c r="CXY56" s="467"/>
      <c r="CXZ56" s="467"/>
      <c r="CYA56" s="467"/>
      <c r="CYB56" s="467"/>
      <c r="CYC56" s="467"/>
      <c r="CYD56" s="467"/>
      <c r="CYE56" s="467"/>
      <c r="CYF56" s="467"/>
      <c r="CYG56" s="467"/>
      <c r="CYH56" s="467"/>
      <c r="CYI56" s="467"/>
      <c r="CYJ56" s="467"/>
      <c r="CYK56" s="467"/>
      <c r="CYL56" s="467"/>
      <c r="CYM56" s="467"/>
      <c r="CYN56" s="467"/>
      <c r="CYO56" s="467"/>
      <c r="CYP56" s="467"/>
      <c r="CYQ56" s="467"/>
      <c r="CYR56" s="467"/>
      <c r="CYS56" s="467"/>
      <c r="CYT56" s="467"/>
      <c r="CYU56" s="467"/>
      <c r="CYV56" s="467"/>
      <c r="CYW56" s="467"/>
      <c r="CYX56" s="467"/>
      <c r="CYY56" s="467"/>
      <c r="CYZ56" s="467"/>
      <c r="CZA56" s="467"/>
      <c r="CZB56" s="467"/>
      <c r="CZC56" s="467"/>
      <c r="CZD56" s="467"/>
      <c r="CZE56" s="467"/>
      <c r="CZF56" s="467"/>
      <c r="CZG56" s="467"/>
      <c r="CZH56" s="467"/>
      <c r="CZI56" s="467"/>
      <c r="CZJ56" s="467"/>
      <c r="CZK56" s="467"/>
      <c r="CZL56" s="467"/>
      <c r="CZM56" s="467"/>
      <c r="CZN56" s="467"/>
      <c r="CZO56" s="467"/>
      <c r="CZP56" s="467"/>
      <c r="CZQ56" s="467"/>
      <c r="CZR56" s="467"/>
      <c r="CZS56" s="467"/>
      <c r="CZT56" s="467"/>
      <c r="CZU56" s="467"/>
      <c r="CZV56" s="467"/>
      <c r="CZW56" s="467"/>
      <c r="CZX56" s="467"/>
      <c r="CZY56" s="467"/>
      <c r="CZZ56" s="467"/>
      <c r="DAA56" s="467"/>
      <c r="DAB56" s="467"/>
      <c r="DAC56" s="467"/>
      <c r="DAD56" s="467"/>
      <c r="DAE56" s="467"/>
      <c r="DAF56" s="467"/>
      <c r="DAG56" s="467"/>
      <c r="DAH56" s="467"/>
      <c r="DAI56" s="467"/>
      <c r="DAJ56" s="467"/>
      <c r="DAK56" s="467"/>
      <c r="DAL56" s="467"/>
      <c r="DAM56" s="467"/>
      <c r="DAN56" s="467"/>
      <c r="DAO56" s="467"/>
      <c r="DAP56" s="467"/>
      <c r="DAQ56" s="467"/>
      <c r="DAR56" s="467"/>
      <c r="DAS56" s="467"/>
      <c r="DAT56" s="467"/>
      <c r="DAU56" s="467"/>
      <c r="DAV56" s="467"/>
      <c r="DAW56" s="467"/>
      <c r="DAX56" s="467"/>
      <c r="DAY56" s="467"/>
      <c r="DAZ56" s="467"/>
      <c r="DBA56" s="467"/>
      <c r="DBB56" s="467"/>
      <c r="DBC56" s="467"/>
      <c r="DBD56" s="467"/>
      <c r="DBE56" s="467"/>
      <c r="DBF56" s="467"/>
      <c r="DBG56" s="467"/>
      <c r="DBH56" s="467"/>
      <c r="DBI56" s="467"/>
      <c r="DBJ56" s="467"/>
      <c r="DBK56" s="467"/>
      <c r="DBL56" s="467"/>
      <c r="DBM56" s="467"/>
      <c r="DBN56" s="467"/>
      <c r="DBO56" s="467"/>
      <c r="DBP56" s="467"/>
      <c r="DBQ56" s="467"/>
      <c r="DBR56" s="467"/>
      <c r="DBS56" s="467"/>
      <c r="DBT56" s="467"/>
      <c r="DBU56" s="467"/>
      <c r="DBV56" s="467"/>
      <c r="DBW56" s="467"/>
      <c r="DBX56" s="467"/>
      <c r="DBY56" s="467"/>
      <c r="DBZ56" s="467"/>
      <c r="DCA56" s="467"/>
      <c r="DCB56" s="467"/>
      <c r="DCC56" s="467"/>
      <c r="DCD56" s="467"/>
      <c r="DCE56" s="467"/>
      <c r="DCF56" s="467"/>
      <c r="DCG56" s="467"/>
      <c r="DCH56" s="467"/>
      <c r="DCI56" s="467"/>
      <c r="DCJ56" s="467"/>
      <c r="DCK56" s="467"/>
      <c r="DCL56" s="467"/>
      <c r="DCM56" s="467"/>
      <c r="DCN56" s="467"/>
      <c r="DCO56" s="467"/>
      <c r="DCP56" s="467"/>
      <c r="DCQ56" s="467"/>
      <c r="DCR56" s="467"/>
      <c r="DCS56" s="467"/>
      <c r="DCT56" s="467"/>
      <c r="DCU56" s="467"/>
      <c r="DCV56" s="467"/>
      <c r="DCW56" s="467"/>
      <c r="DCX56" s="467"/>
      <c r="DCY56" s="467"/>
      <c r="DCZ56" s="467"/>
      <c r="DDA56" s="467"/>
      <c r="DDB56" s="467"/>
      <c r="DDC56" s="467"/>
      <c r="DDD56" s="467"/>
      <c r="DDE56" s="467"/>
      <c r="DDF56" s="467"/>
      <c r="DDG56" s="467"/>
      <c r="DDH56" s="467"/>
      <c r="DDI56" s="467"/>
      <c r="DDJ56" s="467"/>
      <c r="DDK56" s="467"/>
      <c r="DDL56" s="467"/>
      <c r="DDM56" s="467"/>
      <c r="DDN56" s="467"/>
      <c r="DDO56" s="467"/>
      <c r="DDP56" s="467"/>
      <c r="DDQ56" s="467"/>
      <c r="DDR56" s="467"/>
      <c r="DDS56" s="467"/>
      <c r="DDT56" s="467"/>
      <c r="DDU56" s="467"/>
      <c r="DDV56" s="467"/>
      <c r="DDW56" s="467"/>
      <c r="DDX56" s="467"/>
      <c r="DDY56" s="467"/>
      <c r="DDZ56" s="467"/>
      <c r="DEA56" s="467"/>
      <c r="DEB56" s="467"/>
      <c r="DEC56" s="467"/>
      <c r="DED56" s="467"/>
      <c r="DEE56" s="467"/>
      <c r="DEF56" s="467"/>
      <c r="DEG56" s="467"/>
      <c r="DEH56" s="467"/>
      <c r="DEI56" s="467"/>
      <c r="DEJ56" s="467"/>
      <c r="DEK56" s="467"/>
      <c r="DEL56" s="467"/>
      <c r="DEM56" s="467"/>
      <c r="DEN56" s="467"/>
      <c r="DEO56" s="467"/>
      <c r="DEP56" s="467"/>
      <c r="DEQ56" s="467"/>
      <c r="DER56" s="467"/>
      <c r="DES56" s="467"/>
      <c r="DET56" s="467"/>
      <c r="DEU56" s="467"/>
      <c r="DEV56" s="467"/>
      <c r="DEW56" s="467"/>
      <c r="DEX56" s="467"/>
      <c r="DEY56" s="467"/>
      <c r="DEZ56" s="467"/>
      <c r="DFA56" s="467"/>
      <c r="DFB56" s="467"/>
      <c r="DFC56" s="467"/>
      <c r="DFD56" s="467"/>
      <c r="DFE56" s="467"/>
      <c r="DFF56" s="467"/>
      <c r="DFG56" s="467"/>
      <c r="DFH56" s="467"/>
      <c r="DFI56" s="467"/>
      <c r="DFJ56" s="467"/>
      <c r="DFK56" s="467"/>
      <c r="DFL56" s="467"/>
      <c r="DFM56" s="467"/>
      <c r="DFN56" s="467"/>
      <c r="DFO56" s="467"/>
      <c r="DFP56" s="467"/>
      <c r="DFQ56" s="467"/>
      <c r="DFR56" s="467"/>
      <c r="DFS56" s="467"/>
      <c r="DFT56" s="467"/>
      <c r="DFU56" s="467"/>
      <c r="DFV56" s="467"/>
      <c r="DFW56" s="467"/>
      <c r="DFX56" s="467"/>
      <c r="DFY56" s="467"/>
      <c r="DFZ56" s="467"/>
      <c r="DGA56" s="467"/>
      <c r="DGB56" s="467"/>
      <c r="DGC56" s="467"/>
      <c r="DGD56" s="467"/>
      <c r="DGE56" s="467"/>
      <c r="DGF56" s="467"/>
      <c r="DGG56" s="467"/>
      <c r="DGH56" s="467"/>
      <c r="DGI56" s="467"/>
      <c r="DGJ56" s="467"/>
      <c r="DGK56" s="467"/>
      <c r="DGL56" s="467"/>
      <c r="DGM56" s="467"/>
      <c r="DGN56" s="467"/>
      <c r="DGO56" s="467"/>
      <c r="DGP56" s="467"/>
      <c r="DGQ56" s="467"/>
      <c r="DGR56" s="467"/>
      <c r="DGS56" s="467"/>
      <c r="DGT56" s="467"/>
      <c r="DGU56" s="467"/>
      <c r="DGV56" s="467"/>
      <c r="DGW56" s="467"/>
      <c r="DGX56" s="467"/>
      <c r="DGY56" s="467"/>
      <c r="DGZ56" s="467"/>
      <c r="DHA56" s="467"/>
      <c r="DHB56" s="467"/>
      <c r="DHC56" s="467"/>
      <c r="DHD56" s="467"/>
      <c r="DHE56" s="467"/>
      <c r="DHF56" s="467"/>
      <c r="DHG56" s="467"/>
      <c r="DHH56" s="467"/>
      <c r="DHI56" s="467"/>
      <c r="DHJ56" s="467"/>
      <c r="DHK56" s="467"/>
      <c r="DHL56" s="467"/>
      <c r="DHM56" s="467"/>
      <c r="DHN56" s="467"/>
      <c r="DHO56" s="467"/>
      <c r="DHP56" s="467"/>
      <c r="DHQ56" s="467"/>
      <c r="DHR56" s="467"/>
      <c r="DHS56" s="467"/>
      <c r="DHT56" s="467"/>
      <c r="DHU56" s="467"/>
      <c r="DHV56" s="467"/>
      <c r="DHW56" s="467"/>
      <c r="DHX56" s="467"/>
      <c r="DHY56" s="467"/>
      <c r="DHZ56" s="467"/>
      <c r="DIA56" s="467"/>
      <c r="DIB56" s="467"/>
      <c r="DIC56" s="467"/>
      <c r="DID56" s="467"/>
      <c r="DIE56" s="467"/>
      <c r="DIF56" s="467"/>
      <c r="DIG56" s="467"/>
      <c r="DIH56" s="467"/>
      <c r="DII56" s="467"/>
      <c r="DIJ56" s="467"/>
      <c r="DIK56" s="467"/>
      <c r="DIL56" s="467"/>
      <c r="DIM56" s="467"/>
      <c r="DIN56" s="467"/>
      <c r="DIO56" s="467"/>
      <c r="DIP56" s="467"/>
      <c r="DIQ56" s="467"/>
      <c r="DIR56" s="467"/>
      <c r="DIS56" s="467"/>
      <c r="DIT56" s="467"/>
      <c r="DIU56" s="467"/>
      <c r="DIV56" s="467"/>
      <c r="DIW56" s="467"/>
      <c r="DIX56" s="467"/>
      <c r="DIY56" s="467"/>
      <c r="DIZ56" s="467"/>
      <c r="DJA56" s="467"/>
      <c r="DJB56" s="467"/>
      <c r="DJC56" s="467"/>
      <c r="DJD56" s="467"/>
      <c r="DJE56" s="467"/>
      <c r="DJF56" s="467"/>
      <c r="DJG56" s="467"/>
      <c r="DJH56" s="467"/>
      <c r="DJI56" s="467"/>
      <c r="DJJ56" s="467"/>
      <c r="DJK56" s="467"/>
      <c r="DJL56" s="467"/>
      <c r="DJM56" s="467"/>
      <c r="DJN56" s="467"/>
      <c r="DJO56" s="467"/>
      <c r="DJP56" s="467"/>
      <c r="DJQ56" s="467"/>
      <c r="DJR56" s="467"/>
      <c r="DJS56" s="467"/>
      <c r="DJT56" s="467"/>
      <c r="DJU56" s="467"/>
      <c r="DJV56" s="467"/>
      <c r="DJW56" s="467"/>
      <c r="DJX56" s="467"/>
      <c r="DJY56" s="467"/>
      <c r="DJZ56" s="467"/>
      <c r="DKA56" s="467"/>
      <c r="DKB56" s="467"/>
      <c r="DKC56" s="467"/>
      <c r="DKD56" s="467"/>
      <c r="DKE56" s="467"/>
      <c r="DKF56" s="467"/>
      <c r="DKG56" s="467"/>
      <c r="DKH56" s="467"/>
      <c r="DKI56" s="467"/>
      <c r="DKJ56" s="467"/>
      <c r="DKK56" s="467"/>
      <c r="DKL56" s="467"/>
      <c r="DKM56" s="467"/>
      <c r="DKN56" s="467"/>
      <c r="DKO56" s="467"/>
      <c r="DKP56" s="467"/>
      <c r="DKQ56" s="467"/>
      <c r="DKR56" s="467"/>
      <c r="DKS56" s="467"/>
      <c r="DKT56" s="467"/>
      <c r="DKU56" s="467"/>
      <c r="DKV56" s="467"/>
      <c r="DKW56" s="467"/>
      <c r="DKX56" s="467"/>
      <c r="DKY56" s="467"/>
      <c r="DKZ56" s="467"/>
      <c r="DLA56" s="467"/>
      <c r="DLB56" s="467"/>
      <c r="DLC56" s="467"/>
      <c r="DLD56" s="467"/>
      <c r="DLE56" s="467"/>
      <c r="DLF56" s="467"/>
      <c r="DLG56" s="467"/>
      <c r="DLH56" s="467"/>
      <c r="DLI56" s="467"/>
      <c r="DLJ56" s="467"/>
      <c r="DLK56" s="467"/>
      <c r="DLL56" s="467"/>
      <c r="DLM56" s="467"/>
      <c r="DLN56" s="467"/>
      <c r="DLO56" s="467"/>
      <c r="DLP56" s="467"/>
      <c r="DLQ56" s="467"/>
      <c r="DLR56" s="467"/>
      <c r="DLS56" s="467"/>
      <c r="DLT56" s="467"/>
      <c r="DLU56" s="467"/>
      <c r="DLV56" s="467"/>
      <c r="DLW56" s="467"/>
      <c r="DLX56" s="467"/>
      <c r="DLY56" s="467"/>
      <c r="DLZ56" s="467"/>
      <c r="DMA56" s="467"/>
      <c r="DMB56" s="467"/>
      <c r="DMC56" s="467"/>
      <c r="DMD56" s="467"/>
      <c r="DME56" s="467"/>
      <c r="DMF56" s="467"/>
      <c r="DMG56" s="467"/>
      <c r="DMH56" s="467"/>
      <c r="DMI56" s="467"/>
      <c r="DMJ56" s="467"/>
      <c r="DMK56" s="467"/>
      <c r="DML56" s="467"/>
      <c r="DMM56" s="467"/>
      <c r="DMN56" s="467"/>
      <c r="DMO56" s="467"/>
      <c r="DMP56" s="467"/>
      <c r="DMQ56" s="467"/>
      <c r="DMR56" s="467"/>
      <c r="DMS56" s="467"/>
      <c r="DMT56" s="467"/>
      <c r="DMU56" s="467"/>
      <c r="DMV56" s="467"/>
      <c r="DMW56" s="467"/>
      <c r="DMX56" s="467"/>
      <c r="DMY56" s="467"/>
      <c r="DMZ56" s="467"/>
      <c r="DNA56" s="467"/>
      <c r="DNB56" s="467"/>
      <c r="DNC56" s="467"/>
      <c r="DND56" s="467"/>
      <c r="DNE56" s="467"/>
      <c r="DNF56" s="467"/>
      <c r="DNG56" s="467"/>
      <c r="DNH56" s="467"/>
      <c r="DNI56" s="467"/>
      <c r="DNJ56" s="467"/>
      <c r="DNK56" s="467"/>
      <c r="DNL56" s="467"/>
      <c r="DNM56" s="467"/>
      <c r="DNN56" s="467"/>
      <c r="DNO56" s="467"/>
      <c r="DNP56" s="467"/>
      <c r="DNQ56" s="467"/>
      <c r="DNR56" s="467"/>
      <c r="DNS56" s="467"/>
      <c r="DNT56" s="467"/>
      <c r="DNU56" s="467"/>
      <c r="DNV56" s="467"/>
      <c r="DNW56" s="467"/>
      <c r="DNX56" s="467"/>
      <c r="DNY56" s="467"/>
      <c r="DNZ56" s="467"/>
      <c r="DOA56" s="467"/>
      <c r="DOB56" s="467"/>
      <c r="DOC56" s="467"/>
      <c r="DOD56" s="467"/>
      <c r="DOE56" s="467"/>
      <c r="DOF56" s="467"/>
      <c r="DOG56" s="467"/>
      <c r="DOH56" s="467"/>
      <c r="DOI56" s="467"/>
      <c r="DOJ56" s="467"/>
      <c r="DOK56" s="467"/>
      <c r="DOL56" s="467"/>
      <c r="DOM56" s="467"/>
      <c r="DON56" s="467"/>
      <c r="DOO56" s="467"/>
      <c r="DOP56" s="467"/>
      <c r="DOQ56" s="467"/>
      <c r="DOR56" s="467"/>
      <c r="DOS56" s="467"/>
      <c r="DOT56" s="467"/>
      <c r="DOU56" s="467"/>
      <c r="DOV56" s="467"/>
      <c r="DOW56" s="467"/>
      <c r="DOX56" s="467"/>
      <c r="DOY56" s="467"/>
      <c r="DOZ56" s="467"/>
      <c r="DPA56" s="467"/>
      <c r="DPB56" s="467"/>
      <c r="DPC56" s="467"/>
      <c r="DPD56" s="467"/>
      <c r="DPE56" s="467"/>
      <c r="DPF56" s="467"/>
      <c r="DPG56" s="467"/>
      <c r="DPH56" s="467"/>
      <c r="DPI56" s="467"/>
      <c r="DPJ56" s="467"/>
      <c r="DPK56" s="467"/>
      <c r="DPL56" s="467"/>
      <c r="DPM56" s="467"/>
      <c r="DPN56" s="467"/>
      <c r="DPO56" s="467"/>
      <c r="DPP56" s="467"/>
      <c r="DPQ56" s="467"/>
      <c r="DPR56" s="467"/>
      <c r="DPS56" s="467"/>
      <c r="DPT56" s="467"/>
      <c r="DPU56" s="467"/>
      <c r="DPV56" s="467"/>
      <c r="DPW56" s="467"/>
      <c r="DPX56" s="467"/>
      <c r="DPY56" s="467"/>
      <c r="DPZ56" s="467"/>
      <c r="DQA56" s="467"/>
      <c r="DQB56" s="467"/>
      <c r="DQC56" s="467"/>
      <c r="DQD56" s="467"/>
      <c r="DQE56" s="467"/>
      <c r="DQF56" s="467"/>
      <c r="DQG56" s="467"/>
      <c r="DQH56" s="467"/>
      <c r="DQI56" s="467"/>
      <c r="DQJ56" s="467"/>
      <c r="DQK56" s="467"/>
      <c r="DQL56" s="467"/>
      <c r="DQM56" s="467"/>
      <c r="DQN56" s="467"/>
      <c r="DQO56" s="467"/>
      <c r="DQP56" s="467"/>
      <c r="DQQ56" s="467"/>
      <c r="DQR56" s="467"/>
      <c r="DQS56" s="467"/>
      <c r="DQT56" s="467"/>
      <c r="DQU56" s="467"/>
      <c r="DQV56" s="467"/>
      <c r="DQW56" s="467"/>
      <c r="DQX56" s="467"/>
      <c r="DQY56" s="467"/>
      <c r="DQZ56" s="467"/>
      <c r="DRA56" s="467"/>
      <c r="DRB56" s="467"/>
      <c r="DRC56" s="467"/>
      <c r="DRD56" s="467"/>
      <c r="DRE56" s="467"/>
      <c r="DRF56" s="467"/>
      <c r="DRG56" s="467"/>
      <c r="DRH56" s="467"/>
      <c r="DRI56" s="467"/>
      <c r="DRJ56" s="467"/>
      <c r="DRK56" s="467"/>
      <c r="DRL56" s="467"/>
      <c r="DRM56" s="467"/>
      <c r="DRN56" s="467"/>
      <c r="DRO56" s="467"/>
      <c r="DRP56" s="467"/>
      <c r="DRQ56" s="467"/>
      <c r="DRR56" s="467"/>
      <c r="DRS56" s="467"/>
      <c r="DRT56" s="467"/>
      <c r="DRU56" s="467"/>
      <c r="DRV56" s="467"/>
      <c r="DRW56" s="467"/>
      <c r="DRX56" s="467"/>
      <c r="DRY56" s="467"/>
      <c r="DRZ56" s="467"/>
      <c r="DSA56" s="467"/>
      <c r="DSB56" s="467"/>
      <c r="DSC56" s="467"/>
      <c r="DSD56" s="467"/>
      <c r="DSE56" s="467"/>
      <c r="DSF56" s="467"/>
      <c r="DSG56" s="467"/>
      <c r="DSH56" s="467"/>
      <c r="DSI56" s="467"/>
      <c r="DSJ56" s="467"/>
      <c r="DSK56" s="467"/>
      <c r="DSL56" s="467"/>
      <c r="DSM56" s="467"/>
      <c r="DSN56" s="467"/>
      <c r="DSO56" s="467"/>
      <c r="DSP56" s="467"/>
      <c r="DSQ56" s="467"/>
      <c r="DSR56" s="467"/>
      <c r="DSS56" s="467"/>
      <c r="DST56" s="467"/>
      <c r="DSU56" s="467"/>
      <c r="DSV56" s="467"/>
      <c r="DSW56" s="467"/>
      <c r="DSX56" s="467"/>
      <c r="DSY56" s="467"/>
      <c r="DSZ56" s="467"/>
      <c r="DTA56" s="467"/>
      <c r="DTB56" s="467"/>
      <c r="DTC56" s="467"/>
      <c r="DTD56" s="467"/>
      <c r="DTE56" s="467"/>
      <c r="DTF56" s="467"/>
      <c r="DTG56" s="467"/>
      <c r="DTH56" s="467"/>
      <c r="DTI56" s="467"/>
      <c r="DTJ56" s="467"/>
      <c r="DTK56" s="467"/>
      <c r="DTL56" s="467"/>
      <c r="DTM56" s="467"/>
      <c r="DTN56" s="467"/>
      <c r="DTO56" s="467"/>
      <c r="DTP56" s="467"/>
      <c r="DTQ56" s="467"/>
      <c r="DTR56" s="467"/>
      <c r="DTS56" s="467"/>
      <c r="DTT56" s="467"/>
      <c r="DTU56" s="467"/>
      <c r="DTV56" s="467"/>
      <c r="DTW56" s="467"/>
      <c r="DTX56" s="467"/>
      <c r="DTY56" s="467"/>
      <c r="DTZ56" s="467"/>
      <c r="DUA56" s="467"/>
      <c r="DUB56" s="467"/>
      <c r="DUC56" s="467"/>
      <c r="DUD56" s="467"/>
      <c r="DUE56" s="467"/>
      <c r="DUF56" s="467"/>
      <c r="DUG56" s="467"/>
      <c r="DUH56" s="467"/>
      <c r="DUI56" s="467"/>
      <c r="DUJ56" s="467"/>
      <c r="DUK56" s="467"/>
      <c r="DUL56" s="467"/>
      <c r="DUM56" s="467"/>
      <c r="DUN56" s="467"/>
      <c r="DUO56" s="467"/>
      <c r="DUP56" s="467"/>
      <c r="DUQ56" s="467"/>
      <c r="DUR56" s="467"/>
      <c r="DUS56" s="467"/>
      <c r="DUT56" s="467"/>
      <c r="DUU56" s="467"/>
      <c r="DUV56" s="467"/>
      <c r="DUW56" s="467"/>
      <c r="DUX56" s="467"/>
      <c r="DUY56" s="467"/>
      <c r="DUZ56" s="467"/>
      <c r="DVA56" s="467"/>
      <c r="DVB56" s="467"/>
      <c r="DVC56" s="467"/>
      <c r="DVD56" s="467"/>
      <c r="DVE56" s="467"/>
      <c r="DVF56" s="467"/>
      <c r="DVG56" s="467"/>
      <c r="DVH56" s="467"/>
      <c r="DVI56" s="467"/>
      <c r="DVJ56" s="467"/>
      <c r="DVK56" s="467"/>
      <c r="DVL56" s="467"/>
      <c r="DVM56" s="467"/>
      <c r="DVN56" s="467"/>
      <c r="DVO56" s="467"/>
      <c r="DVP56" s="467"/>
      <c r="DVQ56" s="467"/>
      <c r="DVR56" s="467"/>
      <c r="DVS56" s="467"/>
      <c r="DVT56" s="467"/>
      <c r="DVU56" s="467"/>
      <c r="DVV56" s="467"/>
      <c r="DVW56" s="467"/>
      <c r="DVX56" s="467"/>
      <c r="DVY56" s="467"/>
      <c r="DVZ56" s="467"/>
      <c r="DWA56" s="467"/>
      <c r="DWB56" s="467"/>
      <c r="DWC56" s="467"/>
      <c r="DWD56" s="467"/>
      <c r="DWE56" s="467"/>
      <c r="DWF56" s="467"/>
      <c r="DWG56" s="467"/>
      <c r="DWH56" s="467"/>
      <c r="DWI56" s="467"/>
      <c r="DWJ56" s="467"/>
      <c r="DWK56" s="467"/>
      <c r="DWL56" s="467"/>
      <c r="DWM56" s="467"/>
      <c r="DWN56" s="467"/>
      <c r="DWO56" s="467"/>
      <c r="DWP56" s="467"/>
      <c r="DWQ56" s="467"/>
      <c r="DWR56" s="467"/>
      <c r="DWS56" s="467"/>
      <c r="DWT56" s="467"/>
      <c r="DWU56" s="467"/>
      <c r="DWV56" s="467"/>
      <c r="DWW56" s="467"/>
      <c r="DWX56" s="467"/>
      <c r="DWY56" s="467"/>
      <c r="DWZ56" s="467"/>
      <c r="DXA56" s="467"/>
      <c r="DXB56" s="467"/>
      <c r="DXC56" s="467"/>
      <c r="DXD56" s="467"/>
      <c r="DXE56" s="467"/>
      <c r="DXF56" s="467"/>
      <c r="DXG56" s="467"/>
      <c r="DXH56" s="467"/>
      <c r="DXI56" s="467"/>
      <c r="DXJ56" s="467"/>
      <c r="DXK56" s="467"/>
      <c r="DXL56" s="467"/>
      <c r="DXM56" s="467"/>
      <c r="DXN56" s="467"/>
      <c r="DXO56" s="467"/>
      <c r="DXP56" s="467"/>
      <c r="DXQ56" s="467"/>
      <c r="DXR56" s="467"/>
      <c r="DXS56" s="467"/>
      <c r="DXT56" s="467"/>
      <c r="DXU56" s="467"/>
      <c r="DXV56" s="467"/>
      <c r="DXW56" s="467"/>
      <c r="DXX56" s="467"/>
      <c r="DXY56" s="467"/>
      <c r="DXZ56" s="467"/>
      <c r="DYA56" s="467"/>
      <c r="DYB56" s="467"/>
      <c r="DYC56" s="467"/>
      <c r="DYD56" s="467"/>
      <c r="DYE56" s="467"/>
      <c r="DYF56" s="467"/>
      <c r="DYG56" s="467"/>
      <c r="DYH56" s="467"/>
      <c r="DYI56" s="467"/>
      <c r="DYJ56" s="467"/>
      <c r="DYK56" s="467"/>
      <c r="DYL56" s="467"/>
      <c r="DYM56" s="467"/>
      <c r="DYN56" s="467"/>
      <c r="DYO56" s="467"/>
      <c r="DYP56" s="467"/>
      <c r="DYQ56" s="467"/>
      <c r="DYR56" s="467"/>
      <c r="DYS56" s="467"/>
      <c r="DYT56" s="467"/>
      <c r="DYU56" s="467"/>
      <c r="DYV56" s="467"/>
      <c r="DYW56" s="467"/>
      <c r="DYX56" s="467"/>
      <c r="DYY56" s="467"/>
      <c r="DYZ56" s="467"/>
      <c r="DZA56" s="467"/>
      <c r="DZB56" s="467"/>
      <c r="DZC56" s="467"/>
      <c r="DZD56" s="467"/>
      <c r="DZE56" s="467"/>
      <c r="DZF56" s="467"/>
      <c r="DZG56" s="467"/>
      <c r="DZH56" s="467"/>
      <c r="DZI56" s="467"/>
      <c r="DZJ56" s="467"/>
      <c r="DZK56" s="467"/>
      <c r="DZL56" s="467"/>
      <c r="DZM56" s="467"/>
      <c r="DZN56" s="467"/>
      <c r="DZO56" s="467"/>
      <c r="DZP56" s="467"/>
      <c r="DZQ56" s="467"/>
      <c r="DZR56" s="467"/>
      <c r="DZS56" s="467"/>
      <c r="DZT56" s="467"/>
      <c r="DZU56" s="467"/>
      <c r="DZV56" s="467"/>
      <c r="DZW56" s="467"/>
      <c r="DZX56" s="467"/>
      <c r="DZY56" s="467"/>
      <c r="DZZ56" s="467"/>
      <c r="EAA56" s="467"/>
      <c r="EAB56" s="467"/>
      <c r="EAC56" s="467"/>
      <c r="EAD56" s="467"/>
      <c r="EAE56" s="467"/>
      <c r="EAF56" s="467"/>
      <c r="EAG56" s="467"/>
      <c r="EAH56" s="467"/>
      <c r="EAI56" s="467"/>
      <c r="EAJ56" s="467"/>
      <c r="EAK56" s="467"/>
      <c r="EAL56" s="467"/>
      <c r="EAM56" s="467"/>
      <c r="EAN56" s="467"/>
      <c r="EAO56" s="467"/>
      <c r="EAP56" s="467"/>
      <c r="EAQ56" s="467"/>
      <c r="EAR56" s="467"/>
      <c r="EAS56" s="467"/>
      <c r="EAT56" s="467"/>
      <c r="EAU56" s="467"/>
      <c r="EAV56" s="467"/>
      <c r="EAW56" s="467"/>
      <c r="EAX56" s="467"/>
      <c r="EAY56" s="467"/>
      <c r="EAZ56" s="467"/>
      <c r="EBA56" s="467"/>
      <c r="EBB56" s="467"/>
      <c r="EBC56" s="467"/>
      <c r="EBD56" s="467"/>
      <c r="EBE56" s="467"/>
      <c r="EBF56" s="467"/>
      <c r="EBG56" s="467"/>
      <c r="EBH56" s="467"/>
      <c r="EBI56" s="467"/>
      <c r="EBJ56" s="467"/>
      <c r="EBK56" s="467"/>
      <c r="EBL56" s="467"/>
      <c r="EBM56" s="467"/>
      <c r="EBN56" s="467"/>
      <c r="EBO56" s="467"/>
      <c r="EBP56" s="467"/>
      <c r="EBQ56" s="467"/>
      <c r="EBR56" s="467"/>
      <c r="EBS56" s="467"/>
      <c r="EBT56" s="467"/>
      <c r="EBU56" s="467"/>
      <c r="EBV56" s="467"/>
      <c r="EBW56" s="467"/>
      <c r="EBX56" s="467"/>
      <c r="EBY56" s="467"/>
      <c r="EBZ56" s="467"/>
      <c r="ECA56" s="467"/>
      <c r="ECB56" s="467"/>
      <c r="ECC56" s="467"/>
      <c r="ECD56" s="467"/>
      <c r="ECE56" s="467"/>
      <c r="ECF56" s="467"/>
      <c r="ECG56" s="467"/>
      <c r="ECH56" s="467"/>
      <c r="ECI56" s="467"/>
      <c r="ECJ56" s="467"/>
      <c r="ECK56" s="467"/>
      <c r="ECL56" s="467"/>
      <c r="ECM56" s="467"/>
      <c r="ECN56" s="467"/>
      <c r="ECO56" s="467"/>
      <c r="ECP56" s="467"/>
      <c r="ECQ56" s="467"/>
      <c r="ECR56" s="467"/>
      <c r="ECS56" s="467"/>
      <c r="ECT56" s="467"/>
      <c r="ECU56" s="467"/>
      <c r="ECV56" s="467"/>
      <c r="ECW56" s="467"/>
      <c r="ECX56" s="467"/>
      <c r="ECY56" s="467"/>
      <c r="ECZ56" s="467"/>
      <c r="EDA56" s="467"/>
      <c r="EDB56" s="467"/>
      <c r="EDC56" s="467"/>
      <c r="EDD56" s="467"/>
      <c r="EDE56" s="467"/>
      <c r="EDF56" s="467"/>
      <c r="EDG56" s="467"/>
      <c r="EDH56" s="467"/>
      <c r="EDI56" s="467"/>
      <c r="EDJ56" s="467"/>
      <c r="EDK56" s="467"/>
      <c r="EDL56" s="467"/>
      <c r="EDM56" s="467"/>
      <c r="EDN56" s="467"/>
      <c r="EDO56" s="467"/>
      <c r="EDP56" s="467"/>
      <c r="EDQ56" s="467"/>
      <c r="EDR56" s="467"/>
      <c r="EDS56" s="467"/>
      <c r="EDT56" s="467"/>
      <c r="EDU56" s="467"/>
      <c r="EDV56" s="467"/>
      <c r="EDW56" s="467"/>
      <c r="EDX56" s="467"/>
      <c r="EDY56" s="467"/>
      <c r="EDZ56" s="467"/>
      <c r="EEA56" s="467"/>
      <c r="EEB56" s="467"/>
      <c r="EEC56" s="467"/>
      <c r="EED56" s="467"/>
      <c r="EEE56" s="467"/>
      <c r="EEF56" s="467"/>
      <c r="EEG56" s="467"/>
      <c r="EEH56" s="467"/>
      <c r="EEI56" s="467"/>
      <c r="EEJ56" s="467"/>
      <c r="EEK56" s="467"/>
      <c r="EEL56" s="467"/>
      <c r="EEM56" s="467"/>
      <c r="EEN56" s="467"/>
      <c r="EEO56" s="467"/>
      <c r="EEP56" s="467"/>
      <c r="EEQ56" s="467"/>
      <c r="EER56" s="467"/>
      <c r="EES56" s="467"/>
      <c r="EET56" s="467"/>
      <c r="EEU56" s="467"/>
      <c r="EEV56" s="467"/>
      <c r="EEW56" s="467"/>
      <c r="EEX56" s="467"/>
      <c r="EEY56" s="467"/>
      <c r="EEZ56" s="467"/>
      <c r="EFA56" s="467"/>
      <c r="EFB56" s="467"/>
      <c r="EFC56" s="467"/>
      <c r="EFD56" s="467"/>
      <c r="EFE56" s="467"/>
      <c r="EFF56" s="467"/>
      <c r="EFG56" s="467"/>
      <c r="EFH56" s="467"/>
      <c r="EFI56" s="467"/>
      <c r="EFJ56" s="467"/>
      <c r="EFK56" s="467"/>
      <c r="EFL56" s="467"/>
      <c r="EFM56" s="467"/>
      <c r="EFN56" s="467"/>
      <c r="EFO56" s="467"/>
      <c r="EFP56" s="467"/>
      <c r="EFQ56" s="467"/>
      <c r="EFR56" s="467"/>
      <c r="EFS56" s="467"/>
      <c r="EFT56" s="467"/>
      <c r="EFU56" s="467"/>
      <c r="EFV56" s="467"/>
      <c r="EFW56" s="467"/>
      <c r="EFX56" s="467"/>
      <c r="EFY56" s="467"/>
      <c r="EFZ56" s="467"/>
      <c r="EGA56" s="467"/>
      <c r="EGB56" s="467"/>
      <c r="EGC56" s="467"/>
      <c r="EGD56" s="467"/>
      <c r="EGE56" s="467"/>
      <c r="EGF56" s="467"/>
      <c r="EGG56" s="467"/>
      <c r="EGH56" s="467"/>
      <c r="EGI56" s="467"/>
      <c r="EGJ56" s="467"/>
      <c r="EGK56" s="467"/>
      <c r="EGL56" s="467"/>
      <c r="EGM56" s="467"/>
      <c r="EGN56" s="467"/>
      <c r="EGO56" s="467"/>
      <c r="EGP56" s="467"/>
      <c r="EGQ56" s="467"/>
      <c r="EGR56" s="467"/>
      <c r="EGS56" s="467"/>
      <c r="EGT56" s="467"/>
      <c r="EGU56" s="467"/>
      <c r="EGV56" s="467"/>
      <c r="EGW56" s="467"/>
      <c r="EGX56" s="467"/>
      <c r="EGY56" s="467"/>
      <c r="EGZ56" s="467"/>
      <c r="EHA56" s="467"/>
      <c r="EHB56" s="467"/>
      <c r="EHC56" s="467"/>
      <c r="EHD56" s="467"/>
      <c r="EHE56" s="467"/>
      <c r="EHF56" s="467"/>
      <c r="EHG56" s="467"/>
      <c r="EHH56" s="467"/>
      <c r="EHI56" s="467"/>
      <c r="EHJ56" s="467"/>
      <c r="EHK56" s="467"/>
      <c r="EHL56" s="467"/>
      <c r="EHM56" s="467"/>
      <c r="EHN56" s="467"/>
      <c r="EHO56" s="467"/>
      <c r="EHP56" s="467"/>
      <c r="EHQ56" s="467"/>
      <c r="EHR56" s="467"/>
      <c r="EHS56" s="467"/>
      <c r="EHT56" s="467"/>
      <c r="EHU56" s="467"/>
      <c r="EHV56" s="467"/>
      <c r="EHW56" s="467"/>
      <c r="EHX56" s="467"/>
      <c r="EHY56" s="467"/>
      <c r="EHZ56" s="467"/>
      <c r="EIA56" s="467"/>
      <c r="EIB56" s="467"/>
      <c r="EIC56" s="467"/>
      <c r="EID56" s="467"/>
      <c r="EIE56" s="467"/>
      <c r="EIF56" s="467"/>
      <c r="EIG56" s="467"/>
      <c r="EIH56" s="467"/>
      <c r="EII56" s="467"/>
      <c r="EIJ56" s="467"/>
      <c r="EIK56" s="467"/>
      <c r="EIL56" s="467"/>
      <c r="EIM56" s="467"/>
      <c r="EIN56" s="467"/>
      <c r="EIO56" s="467"/>
      <c r="EIP56" s="467"/>
      <c r="EIQ56" s="467"/>
      <c r="EIR56" s="467"/>
      <c r="EIS56" s="467"/>
      <c r="EIT56" s="467"/>
      <c r="EIU56" s="467"/>
      <c r="EIV56" s="467"/>
      <c r="EIW56" s="467"/>
      <c r="EIX56" s="467"/>
      <c r="EIY56" s="467"/>
      <c r="EIZ56" s="467"/>
      <c r="EJA56" s="467"/>
      <c r="EJB56" s="467"/>
      <c r="EJC56" s="467"/>
      <c r="EJD56" s="467"/>
      <c r="EJE56" s="467"/>
      <c r="EJF56" s="467"/>
      <c r="EJG56" s="467"/>
      <c r="EJH56" s="467"/>
      <c r="EJI56" s="467"/>
      <c r="EJJ56" s="467"/>
      <c r="EJK56" s="467"/>
      <c r="EJL56" s="467"/>
      <c r="EJM56" s="467"/>
      <c r="EJN56" s="467"/>
      <c r="EJO56" s="467"/>
      <c r="EJP56" s="467"/>
      <c r="EJQ56" s="467"/>
      <c r="EJR56" s="467"/>
      <c r="EJS56" s="467"/>
      <c r="EJT56" s="467"/>
      <c r="EJU56" s="467"/>
      <c r="EJV56" s="467"/>
      <c r="EJW56" s="467"/>
      <c r="EJX56" s="467"/>
      <c r="EJY56" s="467"/>
      <c r="EJZ56" s="467"/>
      <c r="EKA56" s="467"/>
      <c r="EKB56" s="467"/>
      <c r="EKC56" s="467"/>
      <c r="EKD56" s="467"/>
      <c r="EKE56" s="467"/>
      <c r="EKF56" s="467"/>
      <c r="EKG56" s="467"/>
      <c r="EKH56" s="467"/>
      <c r="EKI56" s="467"/>
      <c r="EKJ56" s="467"/>
      <c r="EKK56" s="467"/>
      <c r="EKL56" s="467"/>
      <c r="EKM56" s="467"/>
      <c r="EKN56" s="467"/>
      <c r="EKO56" s="467"/>
      <c r="EKP56" s="467"/>
      <c r="EKQ56" s="467"/>
      <c r="EKR56" s="467"/>
      <c r="EKS56" s="467"/>
      <c r="EKT56" s="467"/>
      <c r="EKU56" s="467"/>
      <c r="EKV56" s="467"/>
      <c r="EKW56" s="467"/>
      <c r="EKX56" s="467"/>
      <c r="EKY56" s="467"/>
      <c r="EKZ56" s="467"/>
      <c r="ELA56" s="467"/>
      <c r="ELB56" s="467"/>
      <c r="ELC56" s="467"/>
      <c r="ELD56" s="467"/>
      <c r="ELE56" s="467"/>
      <c r="ELF56" s="467"/>
      <c r="ELG56" s="467"/>
      <c r="ELH56" s="467"/>
      <c r="ELI56" s="467"/>
      <c r="ELJ56" s="467"/>
      <c r="ELK56" s="467"/>
      <c r="ELL56" s="467"/>
      <c r="ELM56" s="467"/>
      <c r="ELN56" s="467"/>
      <c r="ELO56" s="467"/>
      <c r="ELP56" s="467"/>
      <c r="ELQ56" s="467"/>
      <c r="ELR56" s="467"/>
      <c r="ELS56" s="467"/>
      <c r="ELT56" s="467"/>
      <c r="ELU56" s="467"/>
      <c r="ELV56" s="467"/>
      <c r="ELW56" s="467"/>
      <c r="ELX56" s="467"/>
      <c r="ELY56" s="467"/>
      <c r="ELZ56" s="467"/>
      <c r="EMA56" s="467"/>
      <c r="EMB56" s="467"/>
      <c r="EMC56" s="467"/>
      <c r="EMD56" s="467"/>
      <c r="EME56" s="467"/>
      <c r="EMF56" s="467"/>
      <c r="EMG56" s="467"/>
      <c r="EMH56" s="467"/>
      <c r="EMI56" s="467"/>
      <c r="EMJ56" s="467"/>
      <c r="EMK56" s="467"/>
      <c r="EML56" s="467"/>
      <c r="EMM56" s="467"/>
      <c r="EMN56" s="467"/>
      <c r="EMO56" s="467"/>
      <c r="EMP56" s="467"/>
      <c r="EMQ56" s="467"/>
      <c r="EMR56" s="467"/>
      <c r="EMS56" s="467"/>
      <c r="EMT56" s="467"/>
      <c r="EMU56" s="467"/>
      <c r="EMV56" s="467"/>
      <c r="EMW56" s="467"/>
      <c r="EMX56" s="467"/>
      <c r="EMY56" s="467"/>
      <c r="EMZ56" s="467"/>
      <c r="ENA56" s="467"/>
      <c r="ENB56" s="467"/>
      <c r="ENC56" s="467"/>
      <c r="END56" s="467"/>
      <c r="ENE56" s="467"/>
      <c r="ENF56" s="467"/>
      <c r="ENG56" s="467"/>
      <c r="ENH56" s="467"/>
      <c r="ENI56" s="467"/>
      <c r="ENJ56" s="467"/>
      <c r="ENK56" s="467"/>
      <c r="ENL56" s="467"/>
      <c r="ENM56" s="467"/>
      <c r="ENN56" s="467"/>
      <c r="ENO56" s="467"/>
      <c r="ENP56" s="467"/>
      <c r="ENQ56" s="467"/>
      <c r="ENR56" s="467"/>
      <c r="ENS56" s="467"/>
      <c r="ENT56" s="467"/>
      <c r="ENU56" s="467"/>
      <c r="ENV56" s="467"/>
      <c r="ENW56" s="467"/>
      <c r="ENX56" s="467"/>
      <c r="ENY56" s="467"/>
      <c r="ENZ56" s="467"/>
      <c r="EOA56" s="467"/>
      <c r="EOB56" s="467"/>
      <c r="EOC56" s="467"/>
      <c r="EOD56" s="467"/>
      <c r="EOE56" s="467"/>
      <c r="EOF56" s="467"/>
      <c r="EOG56" s="467"/>
      <c r="EOH56" s="467"/>
      <c r="EOI56" s="467"/>
      <c r="EOJ56" s="467"/>
      <c r="EOK56" s="467"/>
      <c r="EOL56" s="467"/>
      <c r="EOM56" s="467"/>
      <c r="EON56" s="467"/>
      <c r="EOO56" s="467"/>
      <c r="EOP56" s="467"/>
      <c r="EOQ56" s="467"/>
      <c r="EOR56" s="467"/>
      <c r="EOS56" s="467"/>
      <c r="EOT56" s="467"/>
      <c r="EOU56" s="467"/>
      <c r="EOV56" s="467"/>
      <c r="EOW56" s="467"/>
      <c r="EOX56" s="467"/>
      <c r="EOY56" s="467"/>
      <c r="EOZ56" s="467"/>
      <c r="EPA56" s="467"/>
      <c r="EPB56" s="467"/>
      <c r="EPC56" s="467"/>
      <c r="EPD56" s="467"/>
      <c r="EPE56" s="467"/>
      <c r="EPF56" s="467"/>
      <c r="EPG56" s="467"/>
      <c r="EPH56" s="467"/>
      <c r="EPI56" s="467"/>
      <c r="EPJ56" s="467"/>
      <c r="EPK56" s="467"/>
      <c r="EPL56" s="467"/>
      <c r="EPM56" s="467"/>
      <c r="EPN56" s="467"/>
      <c r="EPO56" s="467"/>
      <c r="EPP56" s="467"/>
      <c r="EPQ56" s="467"/>
      <c r="EPR56" s="467"/>
      <c r="EPS56" s="467"/>
      <c r="EPT56" s="467"/>
      <c r="EPU56" s="467"/>
      <c r="EPV56" s="467"/>
      <c r="EPW56" s="467"/>
      <c r="EPX56" s="467"/>
      <c r="EPY56" s="467"/>
      <c r="EPZ56" s="467"/>
      <c r="EQA56" s="467"/>
      <c r="EQB56" s="467"/>
      <c r="EQC56" s="467"/>
      <c r="EQD56" s="467"/>
      <c r="EQE56" s="467"/>
      <c r="EQF56" s="467"/>
      <c r="EQG56" s="467"/>
      <c r="EQH56" s="467"/>
      <c r="EQI56" s="467"/>
      <c r="EQJ56" s="467"/>
      <c r="EQK56" s="467"/>
      <c r="EQL56" s="467"/>
      <c r="EQM56" s="467"/>
      <c r="EQN56" s="467"/>
      <c r="EQO56" s="467"/>
      <c r="EQP56" s="467"/>
      <c r="EQQ56" s="467"/>
      <c r="EQR56" s="467"/>
      <c r="EQS56" s="467"/>
      <c r="EQT56" s="467"/>
      <c r="EQU56" s="467"/>
      <c r="EQV56" s="467"/>
      <c r="EQW56" s="467"/>
      <c r="EQX56" s="467"/>
      <c r="EQY56" s="467"/>
      <c r="EQZ56" s="467"/>
      <c r="ERA56" s="467"/>
      <c r="ERB56" s="467"/>
      <c r="ERC56" s="467"/>
      <c r="ERD56" s="467"/>
      <c r="ERE56" s="467"/>
      <c r="ERF56" s="467"/>
      <c r="ERG56" s="467"/>
      <c r="ERH56" s="467"/>
      <c r="ERI56" s="467"/>
      <c r="ERJ56" s="467"/>
      <c r="ERK56" s="467"/>
      <c r="ERL56" s="467"/>
      <c r="ERM56" s="467"/>
      <c r="ERN56" s="467"/>
      <c r="ERO56" s="467"/>
      <c r="ERP56" s="467"/>
      <c r="ERQ56" s="467"/>
      <c r="ERR56" s="467"/>
      <c r="ERS56" s="467"/>
      <c r="ERT56" s="467"/>
      <c r="ERU56" s="467"/>
      <c r="ERV56" s="467"/>
      <c r="ERW56" s="467"/>
      <c r="ERX56" s="467"/>
      <c r="ERY56" s="467"/>
      <c r="ERZ56" s="467"/>
      <c r="ESA56" s="467"/>
      <c r="ESB56" s="467"/>
      <c r="ESC56" s="467"/>
      <c r="ESD56" s="467"/>
      <c r="ESE56" s="467"/>
      <c r="ESF56" s="467"/>
      <c r="ESG56" s="467"/>
      <c r="ESH56" s="467"/>
      <c r="ESI56" s="467"/>
      <c r="ESJ56" s="467"/>
      <c r="ESK56" s="467"/>
      <c r="ESL56" s="467"/>
      <c r="ESM56" s="467"/>
      <c r="ESN56" s="467"/>
      <c r="ESO56" s="467"/>
      <c r="ESP56" s="467"/>
      <c r="ESQ56" s="467"/>
      <c r="ESR56" s="467"/>
      <c r="ESS56" s="467"/>
      <c r="EST56" s="467"/>
      <c r="ESU56" s="467"/>
      <c r="ESV56" s="467"/>
      <c r="ESW56" s="467"/>
      <c r="ESX56" s="467"/>
      <c r="ESY56" s="467"/>
      <c r="ESZ56" s="467"/>
      <c r="ETA56" s="467"/>
      <c r="ETB56" s="467"/>
      <c r="ETC56" s="467"/>
      <c r="ETD56" s="467"/>
      <c r="ETE56" s="467"/>
      <c r="ETF56" s="467"/>
      <c r="ETG56" s="467"/>
      <c r="ETH56" s="467"/>
      <c r="ETI56" s="467"/>
      <c r="ETJ56" s="467"/>
      <c r="ETK56" s="467"/>
      <c r="ETL56" s="467"/>
      <c r="ETM56" s="467"/>
      <c r="ETN56" s="467"/>
      <c r="ETO56" s="467"/>
      <c r="ETP56" s="467"/>
      <c r="ETQ56" s="467"/>
      <c r="ETR56" s="467"/>
      <c r="ETS56" s="467"/>
      <c r="ETT56" s="467"/>
      <c r="ETU56" s="467"/>
      <c r="ETV56" s="467"/>
      <c r="ETW56" s="467"/>
      <c r="ETX56" s="467"/>
      <c r="ETY56" s="467"/>
      <c r="ETZ56" s="467"/>
      <c r="EUA56" s="467"/>
      <c r="EUB56" s="467"/>
      <c r="EUC56" s="467"/>
      <c r="EUD56" s="467"/>
      <c r="EUE56" s="467"/>
      <c r="EUF56" s="467"/>
      <c r="EUG56" s="467"/>
      <c r="EUH56" s="467"/>
      <c r="EUI56" s="467"/>
      <c r="EUJ56" s="467"/>
      <c r="EUK56" s="467"/>
      <c r="EUL56" s="467"/>
      <c r="EUM56" s="467"/>
      <c r="EUN56" s="467"/>
      <c r="EUO56" s="467"/>
      <c r="EUP56" s="467"/>
      <c r="EUQ56" s="467"/>
      <c r="EUR56" s="467"/>
      <c r="EUS56" s="467"/>
      <c r="EUT56" s="467"/>
      <c r="EUU56" s="467"/>
      <c r="EUV56" s="467"/>
      <c r="EUW56" s="467"/>
      <c r="EUX56" s="467"/>
      <c r="EUY56" s="467"/>
      <c r="EUZ56" s="467"/>
      <c r="EVA56" s="467"/>
      <c r="EVB56" s="467"/>
      <c r="EVC56" s="467"/>
      <c r="EVD56" s="467"/>
      <c r="EVE56" s="467"/>
      <c r="EVF56" s="467"/>
      <c r="EVG56" s="467"/>
      <c r="EVH56" s="467"/>
      <c r="EVI56" s="467"/>
      <c r="EVJ56" s="467"/>
      <c r="EVK56" s="467"/>
      <c r="EVL56" s="467"/>
      <c r="EVM56" s="467"/>
      <c r="EVN56" s="467"/>
      <c r="EVO56" s="467"/>
      <c r="EVP56" s="467"/>
      <c r="EVQ56" s="467"/>
      <c r="EVR56" s="467"/>
      <c r="EVS56" s="467"/>
      <c r="EVT56" s="467"/>
      <c r="EVU56" s="467"/>
      <c r="EVV56" s="467"/>
      <c r="EVW56" s="467"/>
      <c r="EVX56" s="467"/>
      <c r="EVY56" s="467"/>
      <c r="EVZ56" s="467"/>
      <c r="EWA56" s="467"/>
      <c r="EWB56" s="467"/>
      <c r="EWC56" s="467"/>
      <c r="EWD56" s="467"/>
      <c r="EWE56" s="467"/>
      <c r="EWF56" s="467"/>
      <c r="EWG56" s="467"/>
      <c r="EWH56" s="467"/>
      <c r="EWI56" s="467"/>
      <c r="EWJ56" s="467"/>
      <c r="EWK56" s="467"/>
      <c r="EWL56" s="467"/>
      <c r="EWM56" s="467"/>
      <c r="EWN56" s="467"/>
      <c r="EWO56" s="467"/>
      <c r="EWP56" s="467"/>
      <c r="EWQ56" s="467"/>
      <c r="EWR56" s="467"/>
      <c r="EWS56" s="467"/>
      <c r="EWT56" s="467"/>
      <c r="EWU56" s="467"/>
      <c r="EWV56" s="467"/>
      <c r="EWW56" s="467"/>
      <c r="EWX56" s="467"/>
      <c r="EWY56" s="467"/>
      <c r="EWZ56" s="467"/>
      <c r="EXA56" s="467"/>
      <c r="EXB56" s="467"/>
      <c r="EXC56" s="467"/>
      <c r="EXD56" s="467"/>
      <c r="EXE56" s="467"/>
      <c r="EXF56" s="467"/>
      <c r="EXG56" s="467"/>
      <c r="EXH56" s="467"/>
      <c r="EXI56" s="467"/>
      <c r="EXJ56" s="467"/>
      <c r="EXK56" s="467"/>
      <c r="EXL56" s="467"/>
      <c r="EXM56" s="467"/>
      <c r="EXN56" s="467"/>
      <c r="EXO56" s="467"/>
      <c r="EXP56" s="467"/>
      <c r="EXQ56" s="467"/>
      <c r="EXR56" s="467"/>
      <c r="EXS56" s="467"/>
      <c r="EXT56" s="467"/>
      <c r="EXU56" s="467"/>
      <c r="EXV56" s="467"/>
      <c r="EXW56" s="467"/>
      <c r="EXX56" s="467"/>
      <c r="EXY56" s="467"/>
      <c r="EXZ56" s="467"/>
      <c r="EYA56" s="467"/>
      <c r="EYB56" s="467"/>
      <c r="EYC56" s="467"/>
      <c r="EYD56" s="467"/>
      <c r="EYE56" s="467"/>
      <c r="EYF56" s="467"/>
      <c r="EYG56" s="467"/>
      <c r="EYH56" s="467"/>
      <c r="EYI56" s="467"/>
      <c r="EYJ56" s="467"/>
      <c r="EYK56" s="467"/>
      <c r="EYL56" s="467"/>
      <c r="EYM56" s="467"/>
      <c r="EYN56" s="467"/>
      <c r="EYO56" s="467"/>
      <c r="EYP56" s="467"/>
      <c r="EYQ56" s="467"/>
      <c r="EYR56" s="467"/>
      <c r="EYS56" s="467"/>
      <c r="EYT56" s="467"/>
      <c r="EYU56" s="467"/>
      <c r="EYV56" s="467"/>
      <c r="EYW56" s="467"/>
      <c r="EYX56" s="467"/>
      <c r="EYY56" s="467"/>
      <c r="EYZ56" s="467"/>
      <c r="EZA56" s="467"/>
      <c r="EZB56" s="467"/>
      <c r="EZC56" s="467"/>
      <c r="EZD56" s="467"/>
      <c r="EZE56" s="467"/>
      <c r="EZF56" s="467"/>
      <c r="EZG56" s="467"/>
      <c r="EZH56" s="467"/>
      <c r="EZI56" s="467"/>
      <c r="EZJ56" s="467"/>
      <c r="EZK56" s="467"/>
      <c r="EZL56" s="467"/>
      <c r="EZM56" s="467"/>
      <c r="EZN56" s="467"/>
      <c r="EZO56" s="467"/>
      <c r="EZP56" s="467"/>
      <c r="EZQ56" s="467"/>
      <c r="EZR56" s="467"/>
      <c r="EZS56" s="467"/>
      <c r="EZT56" s="467"/>
      <c r="EZU56" s="467"/>
      <c r="EZV56" s="467"/>
      <c r="EZW56" s="467"/>
      <c r="EZX56" s="467"/>
      <c r="EZY56" s="467"/>
      <c r="EZZ56" s="467"/>
      <c r="FAA56" s="467"/>
      <c r="FAB56" s="467"/>
      <c r="FAC56" s="467"/>
      <c r="FAD56" s="467"/>
      <c r="FAE56" s="467"/>
      <c r="FAF56" s="467"/>
      <c r="FAG56" s="467"/>
      <c r="FAH56" s="467"/>
      <c r="FAI56" s="467"/>
      <c r="FAJ56" s="467"/>
      <c r="FAK56" s="467"/>
      <c r="FAL56" s="467"/>
      <c r="FAM56" s="467"/>
      <c r="FAN56" s="467"/>
      <c r="FAO56" s="467"/>
      <c r="FAP56" s="467"/>
      <c r="FAQ56" s="467"/>
      <c r="FAR56" s="467"/>
      <c r="FAS56" s="467"/>
      <c r="FAT56" s="467"/>
      <c r="FAU56" s="467"/>
      <c r="FAV56" s="467"/>
      <c r="FAW56" s="467"/>
      <c r="FAX56" s="467"/>
      <c r="FAY56" s="467"/>
      <c r="FAZ56" s="467"/>
      <c r="FBA56" s="467"/>
      <c r="FBB56" s="467"/>
      <c r="FBC56" s="467"/>
      <c r="FBD56" s="467"/>
      <c r="FBE56" s="467"/>
      <c r="FBF56" s="467"/>
      <c r="FBG56" s="467"/>
      <c r="FBH56" s="467"/>
      <c r="FBI56" s="467"/>
      <c r="FBJ56" s="467"/>
      <c r="FBK56" s="467"/>
      <c r="FBL56" s="467"/>
      <c r="FBM56" s="467"/>
      <c r="FBN56" s="467"/>
      <c r="FBO56" s="467"/>
      <c r="FBP56" s="467"/>
      <c r="FBQ56" s="467"/>
      <c r="FBR56" s="467"/>
      <c r="FBS56" s="467"/>
      <c r="FBT56" s="467"/>
      <c r="FBU56" s="467"/>
      <c r="FBV56" s="467"/>
      <c r="FBW56" s="467"/>
      <c r="FBX56" s="467"/>
      <c r="FBY56" s="467"/>
      <c r="FBZ56" s="467"/>
      <c r="FCA56" s="467"/>
      <c r="FCB56" s="467"/>
      <c r="FCC56" s="467"/>
      <c r="FCD56" s="467"/>
      <c r="FCE56" s="467"/>
      <c r="FCF56" s="467"/>
      <c r="FCG56" s="467"/>
      <c r="FCH56" s="467"/>
      <c r="FCI56" s="467"/>
      <c r="FCJ56" s="467"/>
      <c r="FCK56" s="467"/>
      <c r="FCL56" s="467"/>
      <c r="FCM56" s="467"/>
      <c r="FCN56" s="467"/>
      <c r="FCO56" s="467"/>
      <c r="FCP56" s="467"/>
      <c r="FCQ56" s="467"/>
      <c r="FCR56" s="467"/>
      <c r="FCS56" s="467"/>
      <c r="FCT56" s="467"/>
      <c r="FCU56" s="467"/>
      <c r="FCV56" s="467"/>
      <c r="FCW56" s="467"/>
      <c r="FCX56" s="467"/>
      <c r="FCY56" s="467"/>
      <c r="FCZ56" s="467"/>
      <c r="FDA56" s="467"/>
      <c r="FDB56" s="467"/>
      <c r="FDC56" s="467"/>
      <c r="FDD56" s="467"/>
      <c r="FDE56" s="467"/>
      <c r="FDF56" s="467"/>
      <c r="FDG56" s="467"/>
      <c r="FDH56" s="467"/>
      <c r="FDI56" s="467"/>
      <c r="FDJ56" s="467"/>
      <c r="FDK56" s="467"/>
      <c r="FDL56" s="467"/>
      <c r="FDM56" s="467"/>
      <c r="FDN56" s="467"/>
      <c r="FDO56" s="467"/>
      <c r="FDP56" s="467"/>
      <c r="FDQ56" s="467"/>
      <c r="FDR56" s="467"/>
      <c r="FDS56" s="467"/>
      <c r="FDT56" s="467"/>
      <c r="FDU56" s="467"/>
      <c r="FDV56" s="467"/>
      <c r="FDW56" s="467"/>
      <c r="FDX56" s="467"/>
      <c r="FDY56" s="467"/>
      <c r="FDZ56" s="467"/>
      <c r="FEA56" s="467"/>
      <c r="FEB56" s="467"/>
      <c r="FEC56" s="467"/>
      <c r="FED56" s="467"/>
      <c r="FEE56" s="467"/>
      <c r="FEF56" s="467"/>
      <c r="FEG56" s="467"/>
      <c r="FEH56" s="467"/>
      <c r="FEI56" s="467"/>
      <c r="FEJ56" s="467"/>
      <c r="FEK56" s="467"/>
      <c r="FEL56" s="467"/>
      <c r="FEM56" s="467"/>
      <c r="FEN56" s="467"/>
      <c r="FEO56" s="467"/>
      <c r="FEP56" s="467"/>
      <c r="FEQ56" s="467"/>
      <c r="FER56" s="467"/>
      <c r="FES56" s="467"/>
      <c r="FET56" s="467"/>
      <c r="FEU56" s="467"/>
      <c r="FEV56" s="467"/>
      <c r="FEW56" s="467"/>
      <c r="FEX56" s="467"/>
      <c r="FEY56" s="467"/>
      <c r="FEZ56" s="467"/>
      <c r="FFA56" s="467"/>
      <c r="FFB56" s="467"/>
      <c r="FFC56" s="467"/>
      <c r="FFD56" s="467"/>
      <c r="FFE56" s="467"/>
      <c r="FFF56" s="467"/>
      <c r="FFG56" s="467"/>
      <c r="FFH56" s="467"/>
      <c r="FFI56" s="467"/>
      <c r="FFJ56" s="467"/>
      <c r="FFK56" s="467"/>
      <c r="FFL56" s="467"/>
      <c r="FFM56" s="467"/>
      <c r="FFN56" s="467"/>
      <c r="FFO56" s="467"/>
      <c r="FFP56" s="467"/>
      <c r="FFQ56" s="467"/>
      <c r="FFR56" s="467"/>
      <c r="FFS56" s="467"/>
      <c r="FFT56" s="467"/>
      <c r="FFU56" s="467"/>
      <c r="FFV56" s="467"/>
      <c r="FFW56" s="467"/>
      <c r="FFX56" s="467"/>
      <c r="FFY56" s="467"/>
      <c r="FFZ56" s="467"/>
      <c r="FGA56" s="467"/>
      <c r="FGB56" s="467"/>
      <c r="FGC56" s="467"/>
      <c r="FGD56" s="467"/>
      <c r="FGE56" s="467"/>
      <c r="FGF56" s="467"/>
      <c r="FGG56" s="467"/>
      <c r="FGH56" s="467"/>
      <c r="FGI56" s="467"/>
      <c r="FGJ56" s="467"/>
      <c r="FGK56" s="467"/>
      <c r="FGL56" s="467"/>
      <c r="FGM56" s="467"/>
      <c r="FGN56" s="467"/>
      <c r="FGO56" s="467"/>
      <c r="FGP56" s="467"/>
      <c r="FGQ56" s="467"/>
      <c r="FGR56" s="467"/>
      <c r="FGS56" s="467"/>
      <c r="FGT56" s="467"/>
      <c r="FGU56" s="467"/>
      <c r="FGV56" s="467"/>
      <c r="FGW56" s="467"/>
      <c r="FGX56" s="467"/>
      <c r="FGY56" s="467"/>
      <c r="FGZ56" s="467"/>
      <c r="FHA56" s="467"/>
      <c r="FHB56" s="467"/>
      <c r="FHC56" s="467"/>
      <c r="FHD56" s="467"/>
      <c r="FHE56" s="467"/>
      <c r="FHF56" s="467"/>
      <c r="FHG56" s="467"/>
      <c r="FHH56" s="467"/>
      <c r="FHI56" s="467"/>
      <c r="FHJ56" s="467"/>
      <c r="FHK56" s="467"/>
      <c r="FHL56" s="467"/>
      <c r="FHM56" s="467"/>
      <c r="FHN56" s="467"/>
      <c r="FHO56" s="467"/>
      <c r="FHP56" s="467"/>
      <c r="FHQ56" s="467"/>
      <c r="FHR56" s="467"/>
      <c r="FHS56" s="467"/>
      <c r="FHT56" s="467"/>
      <c r="FHU56" s="467"/>
      <c r="FHV56" s="467"/>
      <c r="FHW56" s="467"/>
      <c r="FHX56" s="467"/>
      <c r="FHY56" s="467"/>
      <c r="FHZ56" s="467"/>
      <c r="FIA56" s="467"/>
      <c r="FIB56" s="467"/>
      <c r="FIC56" s="467"/>
      <c r="FID56" s="467"/>
      <c r="FIE56" s="467"/>
      <c r="FIF56" s="467"/>
      <c r="FIG56" s="467"/>
      <c r="FIH56" s="467"/>
      <c r="FII56" s="467"/>
      <c r="FIJ56" s="467"/>
      <c r="FIK56" s="467"/>
      <c r="FIL56" s="467"/>
      <c r="FIM56" s="467"/>
      <c r="FIN56" s="467"/>
      <c r="FIO56" s="467"/>
      <c r="FIP56" s="467"/>
      <c r="FIQ56" s="467"/>
      <c r="FIR56" s="467"/>
      <c r="FIS56" s="467"/>
      <c r="FIT56" s="467"/>
      <c r="FIU56" s="467"/>
      <c r="FIV56" s="467"/>
      <c r="FIW56" s="467"/>
      <c r="FIX56" s="467"/>
      <c r="FIY56" s="467"/>
      <c r="FIZ56" s="467"/>
      <c r="FJA56" s="467"/>
      <c r="FJB56" s="467"/>
      <c r="FJC56" s="467"/>
      <c r="FJD56" s="467"/>
      <c r="FJE56" s="467"/>
      <c r="FJF56" s="467"/>
      <c r="FJG56" s="467"/>
      <c r="FJH56" s="467"/>
      <c r="FJI56" s="467"/>
      <c r="FJJ56" s="467"/>
      <c r="FJK56" s="467"/>
      <c r="FJL56" s="467"/>
      <c r="FJM56" s="467"/>
      <c r="FJN56" s="467"/>
      <c r="FJO56" s="467"/>
      <c r="FJP56" s="467"/>
      <c r="FJQ56" s="467"/>
      <c r="FJR56" s="467"/>
      <c r="FJS56" s="467"/>
      <c r="FJT56" s="467"/>
      <c r="FJU56" s="467"/>
      <c r="FJV56" s="467"/>
      <c r="FJW56" s="467"/>
      <c r="FJX56" s="467"/>
      <c r="FJY56" s="467"/>
      <c r="FJZ56" s="467"/>
      <c r="FKA56" s="467"/>
      <c r="FKB56" s="467"/>
      <c r="FKC56" s="467"/>
      <c r="FKD56" s="467"/>
      <c r="FKE56" s="467"/>
      <c r="FKF56" s="467"/>
      <c r="FKG56" s="467"/>
      <c r="FKH56" s="467"/>
      <c r="FKI56" s="467"/>
      <c r="FKJ56" s="467"/>
      <c r="FKK56" s="467"/>
      <c r="FKL56" s="467"/>
      <c r="FKM56" s="467"/>
      <c r="FKN56" s="467"/>
      <c r="FKO56" s="467"/>
      <c r="FKP56" s="467"/>
      <c r="FKQ56" s="467"/>
      <c r="FKR56" s="467"/>
      <c r="FKS56" s="467"/>
      <c r="FKT56" s="467"/>
      <c r="FKU56" s="467"/>
      <c r="FKV56" s="467"/>
      <c r="FKW56" s="467"/>
      <c r="FKX56" s="467"/>
      <c r="FKY56" s="467"/>
      <c r="FKZ56" s="467"/>
      <c r="FLA56" s="467"/>
      <c r="FLB56" s="467"/>
      <c r="FLC56" s="467"/>
      <c r="FLD56" s="467"/>
      <c r="FLE56" s="467"/>
      <c r="FLF56" s="467"/>
      <c r="FLG56" s="467"/>
      <c r="FLH56" s="467"/>
      <c r="FLI56" s="467"/>
      <c r="FLJ56" s="467"/>
      <c r="FLK56" s="467"/>
      <c r="FLL56" s="467"/>
      <c r="FLM56" s="467"/>
      <c r="FLN56" s="467"/>
      <c r="FLO56" s="467"/>
      <c r="FLP56" s="467"/>
      <c r="FLQ56" s="467"/>
      <c r="FLR56" s="467"/>
      <c r="FLS56" s="467"/>
      <c r="FLT56" s="467"/>
      <c r="FLU56" s="467"/>
      <c r="FLV56" s="467"/>
      <c r="FLW56" s="467"/>
      <c r="FLX56" s="467"/>
      <c r="FLY56" s="467"/>
      <c r="FLZ56" s="467"/>
      <c r="FMA56" s="467"/>
      <c r="FMB56" s="467"/>
      <c r="FMC56" s="467"/>
      <c r="FMD56" s="467"/>
      <c r="FME56" s="467"/>
      <c r="FMF56" s="467"/>
      <c r="FMG56" s="467"/>
      <c r="FMH56" s="467"/>
      <c r="FMI56" s="467"/>
      <c r="FMJ56" s="467"/>
      <c r="FMK56" s="467"/>
      <c r="FML56" s="467"/>
      <c r="FMM56" s="467"/>
      <c r="FMN56" s="467"/>
      <c r="FMO56" s="467"/>
      <c r="FMP56" s="467"/>
      <c r="FMQ56" s="467"/>
      <c r="FMR56" s="467"/>
      <c r="FMS56" s="467"/>
      <c r="FMT56" s="467"/>
      <c r="FMU56" s="467"/>
      <c r="FMV56" s="467"/>
      <c r="FMW56" s="467"/>
      <c r="FMX56" s="467"/>
      <c r="FMY56" s="467"/>
      <c r="FMZ56" s="467"/>
      <c r="FNA56" s="467"/>
      <c r="FNB56" s="467"/>
      <c r="FNC56" s="467"/>
      <c r="FND56" s="467"/>
      <c r="FNE56" s="467"/>
      <c r="FNF56" s="467"/>
      <c r="FNG56" s="467"/>
      <c r="FNH56" s="467"/>
      <c r="FNI56" s="467"/>
      <c r="FNJ56" s="467"/>
      <c r="FNK56" s="467"/>
      <c r="FNL56" s="467"/>
      <c r="FNM56" s="467"/>
      <c r="FNN56" s="467"/>
      <c r="FNO56" s="467"/>
      <c r="FNP56" s="467"/>
      <c r="FNQ56" s="467"/>
      <c r="FNR56" s="467"/>
      <c r="FNS56" s="467"/>
      <c r="FNT56" s="467"/>
      <c r="FNU56" s="467"/>
      <c r="FNV56" s="467"/>
      <c r="FNW56" s="467"/>
      <c r="FNX56" s="467"/>
      <c r="FNY56" s="467"/>
      <c r="FNZ56" s="467"/>
      <c r="FOA56" s="467"/>
      <c r="FOB56" s="467"/>
      <c r="FOC56" s="467"/>
      <c r="FOD56" s="467"/>
      <c r="FOE56" s="467"/>
      <c r="FOF56" s="467"/>
      <c r="FOG56" s="467"/>
      <c r="FOH56" s="467"/>
      <c r="FOI56" s="467"/>
      <c r="FOJ56" s="467"/>
      <c r="FOK56" s="467"/>
      <c r="FOL56" s="467"/>
      <c r="FOM56" s="467"/>
      <c r="FON56" s="467"/>
      <c r="FOO56" s="467"/>
      <c r="FOP56" s="467"/>
      <c r="FOQ56" s="467"/>
      <c r="FOR56" s="467"/>
      <c r="FOS56" s="467"/>
      <c r="FOT56" s="467"/>
      <c r="FOU56" s="467"/>
      <c r="FOV56" s="467"/>
      <c r="FOW56" s="467"/>
      <c r="FOX56" s="467"/>
      <c r="FOY56" s="467"/>
      <c r="FOZ56" s="467"/>
      <c r="FPA56" s="467"/>
      <c r="FPB56" s="467"/>
      <c r="FPC56" s="467"/>
      <c r="FPD56" s="467"/>
      <c r="FPE56" s="467"/>
      <c r="FPF56" s="467"/>
      <c r="FPG56" s="467"/>
      <c r="FPH56" s="467"/>
      <c r="FPI56" s="467"/>
      <c r="FPJ56" s="467"/>
      <c r="FPK56" s="467"/>
      <c r="FPL56" s="467"/>
      <c r="FPM56" s="467"/>
      <c r="FPN56" s="467"/>
      <c r="FPO56" s="467"/>
      <c r="FPP56" s="467"/>
      <c r="FPQ56" s="467"/>
      <c r="FPR56" s="467"/>
      <c r="FPS56" s="467"/>
      <c r="FPT56" s="467"/>
      <c r="FPU56" s="467"/>
      <c r="FPV56" s="467"/>
      <c r="FPW56" s="467"/>
      <c r="FPX56" s="467"/>
      <c r="FPY56" s="467"/>
      <c r="FPZ56" s="467"/>
      <c r="FQA56" s="467"/>
      <c r="FQB56" s="467"/>
      <c r="FQC56" s="467"/>
      <c r="FQD56" s="467"/>
      <c r="FQE56" s="467"/>
      <c r="FQF56" s="467"/>
      <c r="FQG56" s="467"/>
      <c r="FQH56" s="467"/>
      <c r="FQI56" s="467"/>
      <c r="FQJ56" s="467"/>
      <c r="FQK56" s="467"/>
      <c r="FQL56" s="467"/>
      <c r="FQM56" s="467"/>
      <c r="FQN56" s="467"/>
      <c r="FQO56" s="467"/>
      <c r="FQP56" s="467"/>
      <c r="FQQ56" s="467"/>
      <c r="FQR56" s="467"/>
      <c r="FQS56" s="467"/>
      <c r="FQT56" s="467"/>
      <c r="FQU56" s="467"/>
      <c r="FQV56" s="467"/>
      <c r="FQW56" s="467"/>
      <c r="FQX56" s="467"/>
      <c r="FQY56" s="467"/>
      <c r="FQZ56" s="467"/>
      <c r="FRA56" s="467"/>
      <c r="FRB56" s="467"/>
      <c r="FRC56" s="467"/>
      <c r="FRD56" s="467"/>
      <c r="FRE56" s="467"/>
      <c r="FRF56" s="467"/>
      <c r="FRG56" s="467"/>
      <c r="FRH56" s="467"/>
      <c r="FRI56" s="467"/>
      <c r="FRJ56" s="467"/>
      <c r="FRK56" s="467"/>
      <c r="FRL56" s="467"/>
      <c r="FRM56" s="467"/>
      <c r="FRN56" s="467"/>
      <c r="FRO56" s="467"/>
      <c r="FRP56" s="467"/>
      <c r="FRQ56" s="467"/>
      <c r="FRR56" s="467"/>
      <c r="FRS56" s="467"/>
      <c r="FRT56" s="467"/>
      <c r="FRU56" s="467"/>
      <c r="FRV56" s="467"/>
      <c r="FRW56" s="467"/>
      <c r="FRX56" s="467"/>
      <c r="FRY56" s="467"/>
      <c r="FRZ56" s="467"/>
      <c r="FSA56" s="467"/>
      <c r="FSB56" s="467"/>
      <c r="FSC56" s="467"/>
      <c r="FSD56" s="467"/>
      <c r="FSE56" s="467"/>
      <c r="FSF56" s="467"/>
      <c r="FSG56" s="467"/>
      <c r="FSH56" s="467"/>
      <c r="FSI56" s="467"/>
      <c r="FSJ56" s="467"/>
      <c r="FSK56" s="467"/>
      <c r="FSL56" s="467"/>
      <c r="FSM56" s="467"/>
      <c r="FSN56" s="467"/>
      <c r="FSO56" s="467"/>
      <c r="FSP56" s="467"/>
      <c r="FSQ56" s="467"/>
      <c r="FSR56" s="467"/>
      <c r="FSS56" s="467"/>
      <c r="FST56" s="467"/>
      <c r="FSU56" s="467"/>
      <c r="FSV56" s="467"/>
      <c r="FSW56" s="467"/>
      <c r="FSX56" s="467"/>
      <c r="FSY56" s="467"/>
      <c r="FSZ56" s="467"/>
      <c r="FTA56" s="467"/>
      <c r="FTB56" s="467"/>
      <c r="FTC56" s="467"/>
      <c r="FTD56" s="467"/>
      <c r="FTE56" s="467"/>
      <c r="FTF56" s="467"/>
      <c r="FTG56" s="467"/>
      <c r="FTH56" s="467"/>
      <c r="FTI56" s="467"/>
      <c r="FTJ56" s="467"/>
      <c r="FTK56" s="467"/>
      <c r="FTL56" s="467"/>
      <c r="FTM56" s="467"/>
      <c r="FTN56" s="467"/>
      <c r="FTO56" s="467"/>
      <c r="FTP56" s="467"/>
      <c r="FTQ56" s="467"/>
      <c r="FTR56" s="467"/>
      <c r="FTS56" s="467"/>
      <c r="FTT56" s="467"/>
      <c r="FTU56" s="467"/>
      <c r="FTV56" s="467"/>
      <c r="FTW56" s="467"/>
      <c r="FTX56" s="467"/>
      <c r="FTY56" s="467"/>
      <c r="FTZ56" s="467"/>
      <c r="FUA56" s="467"/>
      <c r="FUB56" s="467"/>
      <c r="FUC56" s="467"/>
      <c r="FUD56" s="467"/>
      <c r="FUE56" s="467"/>
      <c r="FUF56" s="467"/>
      <c r="FUG56" s="467"/>
      <c r="FUH56" s="467"/>
      <c r="FUI56" s="467"/>
      <c r="FUJ56" s="467"/>
      <c r="FUK56" s="467"/>
      <c r="FUL56" s="467"/>
      <c r="FUM56" s="467"/>
      <c r="FUN56" s="467"/>
      <c r="FUO56" s="467"/>
      <c r="FUP56" s="467"/>
      <c r="FUQ56" s="467"/>
      <c r="FUR56" s="467"/>
      <c r="FUS56" s="467"/>
      <c r="FUT56" s="467"/>
      <c r="FUU56" s="467"/>
      <c r="FUV56" s="467"/>
      <c r="FUW56" s="467"/>
      <c r="FUX56" s="467"/>
      <c r="FUY56" s="467"/>
      <c r="FUZ56" s="467"/>
      <c r="FVA56" s="467"/>
      <c r="FVB56" s="467"/>
      <c r="FVC56" s="467"/>
      <c r="FVD56" s="467"/>
      <c r="FVE56" s="467"/>
      <c r="FVF56" s="467"/>
      <c r="FVG56" s="467"/>
      <c r="FVH56" s="467"/>
      <c r="FVI56" s="467"/>
      <c r="FVJ56" s="467"/>
      <c r="FVK56" s="467"/>
      <c r="FVL56" s="467"/>
      <c r="FVM56" s="467"/>
      <c r="FVN56" s="467"/>
      <c r="FVO56" s="467"/>
      <c r="FVP56" s="467"/>
      <c r="FVQ56" s="467"/>
      <c r="FVR56" s="467"/>
      <c r="FVS56" s="467"/>
      <c r="FVT56" s="467"/>
      <c r="FVU56" s="467"/>
      <c r="FVV56" s="467"/>
      <c r="FVW56" s="467"/>
      <c r="FVX56" s="467"/>
      <c r="FVY56" s="467"/>
      <c r="FVZ56" s="467"/>
      <c r="FWA56" s="467"/>
      <c r="FWB56" s="467"/>
      <c r="FWC56" s="467"/>
      <c r="FWD56" s="467"/>
      <c r="FWE56" s="467"/>
      <c r="FWF56" s="467"/>
      <c r="FWG56" s="467"/>
      <c r="FWH56" s="467"/>
      <c r="FWI56" s="467"/>
      <c r="FWJ56" s="467"/>
      <c r="FWK56" s="467"/>
      <c r="FWL56" s="467"/>
      <c r="FWM56" s="467"/>
      <c r="FWN56" s="467"/>
      <c r="FWO56" s="467"/>
      <c r="FWP56" s="467"/>
      <c r="FWQ56" s="467"/>
      <c r="FWR56" s="467"/>
      <c r="FWS56" s="467"/>
      <c r="FWT56" s="467"/>
      <c r="FWU56" s="467"/>
      <c r="FWV56" s="467"/>
      <c r="FWW56" s="467"/>
      <c r="FWX56" s="467"/>
      <c r="FWY56" s="467"/>
      <c r="FWZ56" s="467"/>
      <c r="FXA56" s="467"/>
      <c r="FXB56" s="467"/>
      <c r="FXC56" s="467"/>
      <c r="FXD56" s="467"/>
      <c r="FXE56" s="467"/>
      <c r="FXF56" s="467"/>
      <c r="FXG56" s="467"/>
      <c r="FXH56" s="467"/>
      <c r="FXI56" s="467"/>
      <c r="FXJ56" s="467"/>
      <c r="FXK56" s="467"/>
      <c r="FXL56" s="467"/>
      <c r="FXM56" s="467"/>
      <c r="FXN56" s="467"/>
      <c r="FXO56" s="467"/>
      <c r="FXP56" s="467"/>
      <c r="FXQ56" s="467"/>
      <c r="FXR56" s="467"/>
      <c r="FXS56" s="467"/>
      <c r="FXT56" s="467"/>
      <c r="FXU56" s="467"/>
      <c r="FXV56" s="467"/>
      <c r="FXW56" s="467"/>
      <c r="FXX56" s="467"/>
      <c r="FXY56" s="467"/>
      <c r="FXZ56" s="467"/>
      <c r="FYA56" s="467"/>
      <c r="FYB56" s="467"/>
      <c r="FYC56" s="467"/>
      <c r="FYD56" s="467"/>
      <c r="FYE56" s="467"/>
      <c r="FYF56" s="467"/>
      <c r="FYG56" s="467"/>
      <c r="FYH56" s="467"/>
      <c r="FYI56" s="467"/>
      <c r="FYJ56" s="467"/>
      <c r="FYK56" s="467"/>
      <c r="FYL56" s="467"/>
      <c r="FYM56" s="467"/>
      <c r="FYN56" s="467"/>
      <c r="FYO56" s="467"/>
      <c r="FYP56" s="467"/>
      <c r="FYQ56" s="467"/>
      <c r="FYR56" s="467"/>
      <c r="FYS56" s="467"/>
      <c r="FYT56" s="467"/>
      <c r="FYU56" s="467"/>
      <c r="FYV56" s="467"/>
      <c r="FYW56" s="467"/>
      <c r="FYX56" s="467"/>
      <c r="FYY56" s="467"/>
      <c r="FYZ56" s="467"/>
      <c r="FZA56" s="467"/>
      <c r="FZB56" s="467"/>
      <c r="FZC56" s="467"/>
      <c r="FZD56" s="467"/>
      <c r="FZE56" s="467"/>
      <c r="FZF56" s="467"/>
      <c r="FZG56" s="467"/>
      <c r="FZH56" s="467"/>
      <c r="FZI56" s="467"/>
      <c r="FZJ56" s="467"/>
      <c r="FZK56" s="467"/>
      <c r="FZL56" s="467"/>
      <c r="FZM56" s="467"/>
      <c r="FZN56" s="467"/>
      <c r="FZO56" s="467"/>
      <c r="FZP56" s="467"/>
      <c r="FZQ56" s="467"/>
      <c r="FZR56" s="467"/>
      <c r="FZS56" s="467"/>
      <c r="FZT56" s="467"/>
      <c r="FZU56" s="467"/>
      <c r="FZV56" s="467"/>
      <c r="FZW56" s="467"/>
      <c r="FZX56" s="467"/>
      <c r="FZY56" s="467"/>
      <c r="FZZ56" s="467"/>
      <c r="GAA56" s="467"/>
      <c r="GAB56" s="467"/>
      <c r="GAC56" s="467"/>
      <c r="GAD56" s="467"/>
      <c r="GAE56" s="467"/>
      <c r="GAF56" s="467"/>
      <c r="GAG56" s="467"/>
      <c r="GAH56" s="467"/>
      <c r="GAI56" s="467"/>
      <c r="GAJ56" s="467"/>
      <c r="GAK56" s="467"/>
      <c r="GAL56" s="467"/>
      <c r="GAM56" s="467"/>
      <c r="GAN56" s="467"/>
      <c r="GAO56" s="467"/>
      <c r="GAP56" s="467"/>
      <c r="GAQ56" s="467"/>
      <c r="GAR56" s="467"/>
      <c r="GAS56" s="467"/>
      <c r="GAT56" s="467"/>
      <c r="GAU56" s="467"/>
      <c r="GAV56" s="467"/>
      <c r="GAW56" s="467"/>
      <c r="GAX56" s="467"/>
      <c r="GAY56" s="467"/>
      <c r="GAZ56" s="467"/>
      <c r="GBA56" s="467"/>
      <c r="GBB56" s="467"/>
      <c r="GBC56" s="467"/>
      <c r="GBD56" s="467"/>
      <c r="GBE56" s="467"/>
      <c r="GBF56" s="467"/>
      <c r="GBG56" s="467"/>
      <c r="GBH56" s="467"/>
      <c r="GBI56" s="467"/>
      <c r="GBJ56" s="467"/>
      <c r="GBK56" s="467"/>
      <c r="GBL56" s="467"/>
      <c r="GBM56" s="467"/>
      <c r="GBN56" s="467"/>
      <c r="GBO56" s="467"/>
      <c r="GBP56" s="467"/>
      <c r="GBQ56" s="467"/>
      <c r="GBR56" s="467"/>
      <c r="GBS56" s="467"/>
      <c r="GBT56" s="467"/>
      <c r="GBU56" s="467"/>
      <c r="GBV56" s="467"/>
      <c r="GBW56" s="467"/>
      <c r="GBX56" s="467"/>
      <c r="GBY56" s="467"/>
      <c r="GBZ56" s="467"/>
      <c r="GCA56" s="467"/>
      <c r="GCB56" s="467"/>
      <c r="GCC56" s="467"/>
      <c r="GCD56" s="467"/>
      <c r="GCE56" s="467"/>
      <c r="GCF56" s="467"/>
      <c r="GCG56" s="467"/>
      <c r="GCH56" s="467"/>
      <c r="GCI56" s="467"/>
      <c r="GCJ56" s="467"/>
      <c r="GCK56" s="467"/>
      <c r="GCL56" s="467"/>
      <c r="GCM56" s="467"/>
      <c r="GCN56" s="467"/>
      <c r="GCO56" s="467"/>
      <c r="GCP56" s="467"/>
      <c r="GCQ56" s="467"/>
      <c r="GCR56" s="467"/>
      <c r="GCS56" s="467"/>
      <c r="GCT56" s="467"/>
      <c r="GCU56" s="467"/>
      <c r="GCV56" s="467"/>
      <c r="GCW56" s="467"/>
      <c r="GCX56" s="467"/>
      <c r="GCY56" s="467"/>
      <c r="GCZ56" s="467"/>
      <c r="GDA56" s="467"/>
      <c r="GDB56" s="467"/>
      <c r="GDC56" s="467"/>
      <c r="GDD56" s="467"/>
      <c r="GDE56" s="467"/>
      <c r="GDF56" s="467"/>
      <c r="GDG56" s="467"/>
      <c r="GDH56" s="467"/>
      <c r="GDI56" s="467"/>
      <c r="GDJ56" s="467"/>
      <c r="GDK56" s="467"/>
      <c r="GDL56" s="467"/>
      <c r="GDM56" s="467"/>
      <c r="GDN56" s="467"/>
      <c r="GDO56" s="467"/>
      <c r="GDP56" s="467"/>
      <c r="GDQ56" s="467"/>
      <c r="GDR56" s="467"/>
      <c r="GDS56" s="467"/>
      <c r="GDT56" s="467"/>
      <c r="GDU56" s="467"/>
      <c r="GDV56" s="467"/>
      <c r="GDW56" s="467"/>
      <c r="GDX56" s="467"/>
      <c r="GDY56" s="467"/>
      <c r="GDZ56" s="467"/>
      <c r="GEA56" s="467"/>
      <c r="GEB56" s="467"/>
      <c r="GEC56" s="467"/>
      <c r="GED56" s="467"/>
      <c r="GEE56" s="467"/>
      <c r="GEF56" s="467"/>
      <c r="GEG56" s="467"/>
      <c r="GEH56" s="467"/>
      <c r="GEI56" s="467"/>
      <c r="GEJ56" s="467"/>
      <c r="GEK56" s="467"/>
      <c r="GEL56" s="467"/>
      <c r="GEM56" s="467"/>
      <c r="GEN56" s="467"/>
      <c r="GEO56" s="467"/>
      <c r="GEP56" s="467"/>
      <c r="GEQ56" s="467"/>
      <c r="GER56" s="467"/>
      <c r="GES56" s="467"/>
      <c r="GET56" s="467"/>
      <c r="GEU56" s="467"/>
      <c r="GEV56" s="467"/>
      <c r="GEW56" s="467"/>
      <c r="GEX56" s="467"/>
      <c r="GEY56" s="467"/>
      <c r="GEZ56" s="467"/>
      <c r="GFA56" s="467"/>
      <c r="GFB56" s="467"/>
      <c r="GFC56" s="467"/>
      <c r="GFD56" s="467"/>
      <c r="GFE56" s="467"/>
      <c r="GFF56" s="467"/>
      <c r="GFG56" s="467"/>
      <c r="GFH56" s="467"/>
      <c r="GFI56" s="467"/>
      <c r="GFJ56" s="467"/>
      <c r="GFK56" s="467"/>
      <c r="GFL56" s="467"/>
      <c r="GFM56" s="467"/>
      <c r="GFN56" s="467"/>
      <c r="GFO56" s="467"/>
      <c r="GFP56" s="467"/>
      <c r="GFQ56" s="467"/>
      <c r="GFR56" s="467"/>
      <c r="GFS56" s="467"/>
      <c r="GFT56" s="467"/>
      <c r="GFU56" s="467"/>
      <c r="GFV56" s="467"/>
      <c r="GFW56" s="467"/>
      <c r="GFX56" s="467"/>
      <c r="GFY56" s="467"/>
      <c r="GFZ56" s="467"/>
      <c r="GGA56" s="467"/>
      <c r="GGB56" s="467"/>
      <c r="GGC56" s="467"/>
      <c r="GGD56" s="467"/>
      <c r="GGE56" s="467"/>
      <c r="GGF56" s="467"/>
      <c r="GGG56" s="467"/>
      <c r="GGH56" s="467"/>
      <c r="GGI56" s="467"/>
      <c r="GGJ56" s="467"/>
      <c r="GGK56" s="467"/>
      <c r="GGL56" s="467"/>
      <c r="GGM56" s="467"/>
      <c r="GGN56" s="467"/>
      <c r="GGO56" s="467"/>
      <c r="GGP56" s="467"/>
      <c r="GGQ56" s="467"/>
      <c r="GGR56" s="467"/>
      <c r="GGS56" s="467"/>
      <c r="GGT56" s="467"/>
      <c r="GGU56" s="467"/>
      <c r="GGV56" s="467"/>
      <c r="GGW56" s="467"/>
      <c r="GGX56" s="467"/>
      <c r="GGY56" s="467"/>
      <c r="GGZ56" s="467"/>
      <c r="GHA56" s="467"/>
      <c r="GHB56" s="467"/>
      <c r="GHC56" s="467"/>
      <c r="GHD56" s="467"/>
      <c r="GHE56" s="467"/>
      <c r="GHF56" s="467"/>
      <c r="GHG56" s="467"/>
      <c r="GHH56" s="467"/>
      <c r="GHI56" s="467"/>
      <c r="GHJ56" s="467"/>
      <c r="GHK56" s="467"/>
      <c r="GHL56" s="467"/>
      <c r="GHM56" s="467"/>
      <c r="GHN56" s="467"/>
      <c r="GHO56" s="467"/>
      <c r="GHP56" s="467"/>
      <c r="GHQ56" s="467"/>
      <c r="GHR56" s="467"/>
      <c r="GHS56" s="467"/>
      <c r="GHT56" s="467"/>
      <c r="GHU56" s="467"/>
      <c r="GHV56" s="467"/>
      <c r="GHW56" s="467"/>
      <c r="GHX56" s="467"/>
      <c r="GHY56" s="467"/>
      <c r="GHZ56" s="467"/>
      <c r="GIA56" s="467"/>
      <c r="GIB56" s="467"/>
      <c r="GIC56" s="467"/>
      <c r="GID56" s="467"/>
      <c r="GIE56" s="467"/>
      <c r="GIF56" s="467"/>
      <c r="GIG56" s="467"/>
      <c r="GIH56" s="467"/>
      <c r="GII56" s="467"/>
      <c r="GIJ56" s="467"/>
      <c r="GIK56" s="467"/>
      <c r="GIL56" s="467"/>
      <c r="GIM56" s="467"/>
      <c r="GIN56" s="467"/>
      <c r="GIO56" s="467"/>
      <c r="GIP56" s="467"/>
      <c r="GIQ56" s="467"/>
      <c r="GIR56" s="467"/>
      <c r="GIS56" s="467"/>
      <c r="GIT56" s="467"/>
      <c r="GIU56" s="467"/>
      <c r="GIV56" s="467"/>
      <c r="GIW56" s="467"/>
      <c r="GIX56" s="467"/>
      <c r="GIY56" s="467"/>
      <c r="GIZ56" s="467"/>
      <c r="GJA56" s="467"/>
      <c r="GJB56" s="467"/>
      <c r="GJC56" s="467"/>
      <c r="GJD56" s="467"/>
      <c r="GJE56" s="467"/>
      <c r="GJF56" s="467"/>
      <c r="GJG56" s="467"/>
      <c r="GJH56" s="467"/>
      <c r="GJI56" s="467"/>
      <c r="GJJ56" s="467"/>
      <c r="GJK56" s="467"/>
      <c r="GJL56" s="467"/>
      <c r="GJM56" s="467"/>
      <c r="GJN56" s="467"/>
      <c r="GJO56" s="467"/>
      <c r="GJP56" s="467"/>
      <c r="GJQ56" s="467"/>
      <c r="GJR56" s="467"/>
      <c r="GJS56" s="467"/>
      <c r="GJT56" s="467"/>
      <c r="GJU56" s="467"/>
      <c r="GJV56" s="467"/>
      <c r="GJW56" s="467"/>
      <c r="GJX56" s="467"/>
      <c r="GJY56" s="467"/>
      <c r="GJZ56" s="467"/>
      <c r="GKA56" s="467"/>
      <c r="GKB56" s="467"/>
      <c r="GKC56" s="467"/>
      <c r="GKD56" s="467"/>
      <c r="GKE56" s="467"/>
      <c r="GKF56" s="467"/>
      <c r="GKG56" s="467"/>
      <c r="GKH56" s="467"/>
      <c r="GKI56" s="467"/>
      <c r="GKJ56" s="467"/>
      <c r="GKK56" s="467"/>
      <c r="GKL56" s="467"/>
      <c r="GKM56" s="467"/>
      <c r="GKN56" s="467"/>
      <c r="GKO56" s="467"/>
      <c r="GKP56" s="467"/>
      <c r="GKQ56" s="467"/>
      <c r="GKR56" s="467"/>
      <c r="GKS56" s="467"/>
      <c r="GKT56" s="467"/>
      <c r="GKU56" s="467"/>
      <c r="GKV56" s="467"/>
      <c r="GKW56" s="467"/>
      <c r="GKX56" s="467"/>
      <c r="GKY56" s="467"/>
      <c r="GKZ56" s="467"/>
      <c r="GLA56" s="467"/>
      <c r="GLB56" s="467"/>
      <c r="GLC56" s="467"/>
      <c r="GLD56" s="467"/>
      <c r="GLE56" s="467"/>
      <c r="GLF56" s="467"/>
      <c r="GLG56" s="467"/>
      <c r="GLH56" s="467"/>
      <c r="GLI56" s="467"/>
      <c r="GLJ56" s="467"/>
      <c r="GLK56" s="467"/>
      <c r="GLL56" s="467"/>
      <c r="GLM56" s="467"/>
      <c r="GLN56" s="467"/>
      <c r="GLO56" s="467"/>
      <c r="GLP56" s="467"/>
      <c r="GLQ56" s="467"/>
      <c r="GLR56" s="467"/>
      <c r="GLS56" s="467"/>
      <c r="GLT56" s="467"/>
      <c r="GLU56" s="467"/>
      <c r="GLV56" s="467"/>
      <c r="GLW56" s="467"/>
      <c r="GLX56" s="467"/>
      <c r="GLY56" s="467"/>
      <c r="GLZ56" s="467"/>
      <c r="GMA56" s="467"/>
      <c r="GMB56" s="467"/>
      <c r="GMC56" s="467"/>
      <c r="GMD56" s="467"/>
      <c r="GME56" s="467"/>
      <c r="GMF56" s="467"/>
      <c r="GMG56" s="467"/>
      <c r="GMH56" s="467"/>
      <c r="GMI56" s="467"/>
      <c r="GMJ56" s="467"/>
      <c r="GMK56" s="467"/>
      <c r="GML56" s="467"/>
      <c r="GMM56" s="467"/>
      <c r="GMN56" s="467"/>
      <c r="GMO56" s="467"/>
      <c r="GMP56" s="467"/>
      <c r="GMQ56" s="467"/>
      <c r="GMR56" s="467"/>
      <c r="GMS56" s="467"/>
      <c r="GMT56" s="467"/>
      <c r="GMU56" s="467"/>
      <c r="GMV56" s="467"/>
      <c r="GMW56" s="467"/>
      <c r="GMX56" s="467"/>
      <c r="GMY56" s="467"/>
      <c r="GMZ56" s="467"/>
      <c r="GNA56" s="467"/>
      <c r="GNB56" s="467"/>
      <c r="GNC56" s="467"/>
      <c r="GND56" s="467"/>
      <c r="GNE56" s="467"/>
      <c r="GNF56" s="467"/>
      <c r="GNG56" s="467"/>
      <c r="GNH56" s="467"/>
      <c r="GNI56" s="467"/>
      <c r="GNJ56" s="467"/>
      <c r="GNK56" s="467"/>
      <c r="GNL56" s="467"/>
      <c r="GNM56" s="467"/>
      <c r="GNN56" s="467"/>
      <c r="GNO56" s="467"/>
      <c r="GNP56" s="467"/>
      <c r="GNQ56" s="467"/>
      <c r="GNR56" s="467"/>
      <c r="GNS56" s="467"/>
      <c r="GNT56" s="467"/>
      <c r="GNU56" s="467"/>
      <c r="GNV56" s="467"/>
      <c r="GNW56" s="467"/>
      <c r="GNX56" s="467"/>
      <c r="GNY56" s="467"/>
      <c r="GNZ56" s="467"/>
      <c r="GOA56" s="467"/>
      <c r="GOB56" s="467"/>
      <c r="GOC56" s="467"/>
      <c r="GOD56" s="467"/>
      <c r="GOE56" s="467"/>
      <c r="GOF56" s="467"/>
      <c r="GOG56" s="467"/>
      <c r="GOH56" s="467"/>
      <c r="GOI56" s="467"/>
      <c r="GOJ56" s="467"/>
      <c r="GOK56" s="467"/>
      <c r="GOL56" s="467"/>
      <c r="GOM56" s="467"/>
      <c r="GON56" s="467"/>
      <c r="GOO56" s="467"/>
      <c r="GOP56" s="467"/>
      <c r="GOQ56" s="467"/>
      <c r="GOR56" s="467"/>
      <c r="GOS56" s="467"/>
      <c r="GOT56" s="467"/>
      <c r="GOU56" s="467"/>
      <c r="GOV56" s="467"/>
      <c r="GOW56" s="467"/>
      <c r="GOX56" s="467"/>
      <c r="GOY56" s="467"/>
      <c r="GOZ56" s="467"/>
      <c r="GPA56" s="467"/>
      <c r="GPB56" s="467"/>
      <c r="GPC56" s="467"/>
      <c r="GPD56" s="467"/>
      <c r="GPE56" s="467"/>
      <c r="GPF56" s="467"/>
      <c r="GPG56" s="467"/>
      <c r="GPH56" s="467"/>
      <c r="GPI56" s="467"/>
      <c r="GPJ56" s="467"/>
      <c r="GPK56" s="467"/>
      <c r="GPL56" s="467"/>
      <c r="GPM56" s="467"/>
      <c r="GPN56" s="467"/>
      <c r="GPO56" s="467"/>
      <c r="GPP56" s="467"/>
      <c r="GPQ56" s="467"/>
      <c r="GPR56" s="467"/>
      <c r="GPS56" s="467"/>
      <c r="GPT56" s="467"/>
      <c r="GPU56" s="467"/>
      <c r="GPV56" s="467"/>
      <c r="GPW56" s="467"/>
      <c r="GPX56" s="467"/>
      <c r="GPY56" s="467"/>
      <c r="GPZ56" s="467"/>
      <c r="GQA56" s="467"/>
      <c r="GQB56" s="467"/>
      <c r="GQC56" s="467"/>
      <c r="GQD56" s="467"/>
      <c r="GQE56" s="467"/>
      <c r="GQF56" s="467"/>
      <c r="GQG56" s="467"/>
      <c r="GQH56" s="467"/>
      <c r="GQI56" s="467"/>
      <c r="GQJ56" s="467"/>
      <c r="GQK56" s="467"/>
      <c r="GQL56" s="467"/>
      <c r="GQM56" s="467"/>
      <c r="GQN56" s="467"/>
      <c r="GQO56" s="467"/>
      <c r="GQP56" s="467"/>
      <c r="GQQ56" s="467"/>
      <c r="GQR56" s="467"/>
      <c r="GQS56" s="467"/>
      <c r="GQT56" s="467"/>
      <c r="GQU56" s="467"/>
      <c r="GQV56" s="467"/>
      <c r="GQW56" s="467"/>
      <c r="GQX56" s="467"/>
      <c r="GQY56" s="467"/>
      <c r="GQZ56" s="467"/>
      <c r="GRA56" s="467"/>
      <c r="GRB56" s="467"/>
      <c r="GRC56" s="467"/>
      <c r="GRD56" s="467"/>
      <c r="GRE56" s="467"/>
      <c r="GRF56" s="467"/>
      <c r="GRG56" s="467"/>
      <c r="GRH56" s="467"/>
      <c r="GRI56" s="467"/>
      <c r="GRJ56" s="467"/>
      <c r="GRK56" s="467"/>
      <c r="GRL56" s="467"/>
      <c r="GRM56" s="467"/>
      <c r="GRN56" s="467"/>
      <c r="GRO56" s="467"/>
      <c r="GRP56" s="467"/>
      <c r="GRQ56" s="467"/>
      <c r="GRR56" s="467"/>
      <c r="GRS56" s="467"/>
      <c r="GRT56" s="467"/>
      <c r="GRU56" s="467"/>
      <c r="GRV56" s="467"/>
      <c r="GRW56" s="467"/>
      <c r="GRX56" s="467"/>
      <c r="GRY56" s="467"/>
      <c r="GRZ56" s="467"/>
      <c r="GSA56" s="467"/>
      <c r="GSB56" s="467"/>
      <c r="GSC56" s="467"/>
      <c r="GSD56" s="467"/>
      <c r="GSE56" s="467"/>
      <c r="GSF56" s="467"/>
      <c r="GSG56" s="467"/>
      <c r="GSH56" s="467"/>
      <c r="GSI56" s="467"/>
      <c r="GSJ56" s="467"/>
      <c r="GSK56" s="467"/>
      <c r="GSL56" s="467"/>
      <c r="GSM56" s="467"/>
      <c r="GSN56" s="467"/>
      <c r="GSO56" s="467"/>
      <c r="GSP56" s="467"/>
      <c r="GSQ56" s="467"/>
      <c r="GSR56" s="467"/>
      <c r="GSS56" s="467"/>
      <c r="GST56" s="467"/>
      <c r="GSU56" s="467"/>
      <c r="GSV56" s="467"/>
      <c r="GSW56" s="467"/>
      <c r="GSX56" s="467"/>
      <c r="GSY56" s="467"/>
      <c r="GSZ56" s="467"/>
      <c r="GTA56" s="467"/>
      <c r="GTB56" s="467"/>
      <c r="GTC56" s="467"/>
      <c r="GTD56" s="467"/>
      <c r="GTE56" s="467"/>
      <c r="GTF56" s="467"/>
      <c r="GTG56" s="467"/>
      <c r="GTH56" s="467"/>
      <c r="GTI56" s="467"/>
      <c r="GTJ56" s="467"/>
      <c r="GTK56" s="467"/>
      <c r="GTL56" s="467"/>
      <c r="GTM56" s="467"/>
      <c r="GTN56" s="467"/>
      <c r="GTO56" s="467"/>
      <c r="GTP56" s="467"/>
      <c r="GTQ56" s="467"/>
      <c r="GTR56" s="467"/>
      <c r="GTS56" s="467"/>
      <c r="GTT56" s="467"/>
      <c r="GTU56" s="467"/>
      <c r="GTV56" s="467"/>
      <c r="GTW56" s="467"/>
      <c r="GTX56" s="467"/>
      <c r="GTY56" s="467"/>
      <c r="GTZ56" s="467"/>
      <c r="GUA56" s="467"/>
      <c r="GUB56" s="467"/>
      <c r="GUC56" s="467"/>
      <c r="GUD56" s="467"/>
      <c r="GUE56" s="467"/>
      <c r="GUF56" s="467"/>
      <c r="GUG56" s="467"/>
      <c r="GUH56" s="467"/>
      <c r="GUI56" s="467"/>
      <c r="GUJ56" s="467"/>
      <c r="GUK56" s="467"/>
      <c r="GUL56" s="467"/>
      <c r="GUM56" s="467"/>
      <c r="GUN56" s="467"/>
      <c r="GUO56" s="467"/>
      <c r="GUP56" s="467"/>
      <c r="GUQ56" s="467"/>
      <c r="GUR56" s="467"/>
      <c r="GUS56" s="467"/>
      <c r="GUT56" s="467"/>
      <c r="GUU56" s="467"/>
      <c r="GUV56" s="467"/>
      <c r="GUW56" s="467"/>
      <c r="GUX56" s="467"/>
      <c r="GUY56" s="467"/>
      <c r="GUZ56" s="467"/>
      <c r="GVA56" s="467"/>
      <c r="GVB56" s="467"/>
      <c r="GVC56" s="467"/>
      <c r="GVD56" s="467"/>
      <c r="GVE56" s="467"/>
      <c r="GVF56" s="467"/>
      <c r="GVG56" s="467"/>
      <c r="GVH56" s="467"/>
      <c r="GVI56" s="467"/>
      <c r="GVJ56" s="467"/>
      <c r="GVK56" s="467"/>
      <c r="GVL56" s="467"/>
      <c r="GVM56" s="467"/>
      <c r="GVN56" s="467"/>
      <c r="GVO56" s="467"/>
      <c r="GVP56" s="467"/>
      <c r="GVQ56" s="467"/>
      <c r="GVR56" s="467"/>
      <c r="GVS56" s="467"/>
      <c r="GVT56" s="467"/>
      <c r="GVU56" s="467"/>
      <c r="GVV56" s="467"/>
      <c r="GVW56" s="467"/>
      <c r="GVX56" s="467"/>
      <c r="GVY56" s="467"/>
      <c r="GVZ56" s="467"/>
      <c r="GWA56" s="467"/>
      <c r="GWB56" s="467"/>
      <c r="GWC56" s="467"/>
      <c r="GWD56" s="467"/>
      <c r="GWE56" s="467"/>
      <c r="GWF56" s="467"/>
      <c r="GWG56" s="467"/>
      <c r="GWH56" s="467"/>
      <c r="GWI56" s="467"/>
      <c r="GWJ56" s="467"/>
      <c r="GWK56" s="467"/>
      <c r="GWL56" s="467"/>
      <c r="GWM56" s="467"/>
      <c r="GWN56" s="467"/>
      <c r="GWO56" s="467"/>
      <c r="GWP56" s="467"/>
      <c r="GWQ56" s="467"/>
      <c r="GWR56" s="467"/>
      <c r="GWS56" s="467"/>
      <c r="GWT56" s="467"/>
      <c r="GWU56" s="467"/>
      <c r="GWV56" s="467"/>
      <c r="GWW56" s="467"/>
      <c r="GWX56" s="467"/>
      <c r="GWY56" s="467"/>
      <c r="GWZ56" s="467"/>
      <c r="GXA56" s="467"/>
      <c r="GXB56" s="467"/>
      <c r="GXC56" s="467"/>
      <c r="GXD56" s="467"/>
      <c r="GXE56" s="467"/>
      <c r="GXF56" s="467"/>
      <c r="GXG56" s="467"/>
      <c r="GXH56" s="467"/>
      <c r="GXI56" s="467"/>
      <c r="GXJ56" s="467"/>
      <c r="GXK56" s="467"/>
      <c r="GXL56" s="467"/>
      <c r="GXM56" s="467"/>
      <c r="GXN56" s="467"/>
      <c r="GXO56" s="467"/>
      <c r="GXP56" s="467"/>
      <c r="GXQ56" s="467"/>
      <c r="GXR56" s="467"/>
      <c r="GXS56" s="467"/>
      <c r="GXT56" s="467"/>
      <c r="GXU56" s="467"/>
      <c r="GXV56" s="467"/>
      <c r="GXW56" s="467"/>
      <c r="GXX56" s="467"/>
      <c r="GXY56" s="467"/>
      <c r="GXZ56" s="467"/>
      <c r="GYA56" s="467"/>
      <c r="GYB56" s="467"/>
      <c r="GYC56" s="467"/>
      <c r="GYD56" s="467"/>
      <c r="GYE56" s="467"/>
      <c r="GYF56" s="467"/>
      <c r="GYG56" s="467"/>
      <c r="GYH56" s="467"/>
      <c r="GYI56" s="467"/>
      <c r="GYJ56" s="467"/>
      <c r="GYK56" s="467"/>
      <c r="GYL56" s="467"/>
      <c r="GYM56" s="467"/>
      <c r="GYN56" s="467"/>
      <c r="GYO56" s="467"/>
      <c r="GYP56" s="467"/>
      <c r="GYQ56" s="467"/>
      <c r="GYR56" s="467"/>
      <c r="GYS56" s="467"/>
      <c r="GYT56" s="467"/>
      <c r="GYU56" s="467"/>
      <c r="GYV56" s="467"/>
      <c r="GYW56" s="467"/>
      <c r="GYX56" s="467"/>
      <c r="GYY56" s="467"/>
      <c r="GYZ56" s="467"/>
      <c r="GZA56" s="467"/>
      <c r="GZB56" s="467"/>
      <c r="GZC56" s="467"/>
      <c r="GZD56" s="467"/>
      <c r="GZE56" s="467"/>
      <c r="GZF56" s="467"/>
      <c r="GZG56" s="467"/>
      <c r="GZH56" s="467"/>
      <c r="GZI56" s="467"/>
      <c r="GZJ56" s="467"/>
      <c r="GZK56" s="467"/>
      <c r="GZL56" s="467"/>
      <c r="GZM56" s="467"/>
      <c r="GZN56" s="467"/>
      <c r="GZO56" s="467"/>
      <c r="GZP56" s="467"/>
      <c r="GZQ56" s="467"/>
      <c r="GZR56" s="467"/>
      <c r="GZS56" s="467"/>
      <c r="GZT56" s="467"/>
      <c r="GZU56" s="467"/>
      <c r="GZV56" s="467"/>
      <c r="GZW56" s="467"/>
      <c r="GZX56" s="467"/>
      <c r="GZY56" s="467"/>
      <c r="GZZ56" s="467"/>
      <c r="HAA56" s="467"/>
      <c r="HAB56" s="467"/>
      <c r="HAC56" s="467"/>
      <c r="HAD56" s="467"/>
      <c r="HAE56" s="467"/>
      <c r="HAF56" s="467"/>
      <c r="HAG56" s="467"/>
      <c r="HAH56" s="467"/>
      <c r="HAI56" s="467"/>
      <c r="HAJ56" s="467"/>
      <c r="HAK56" s="467"/>
      <c r="HAL56" s="467"/>
      <c r="HAM56" s="467"/>
      <c r="HAN56" s="467"/>
      <c r="HAO56" s="467"/>
      <c r="HAP56" s="467"/>
      <c r="HAQ56" s="467"/>
      <c r="HAR56" s="467"/>
      <c r="HAS56" s="467"/>
      <c r="HAT56" s="467"/>
      <c r="HAU56" s="467"/>
      <c r="HAV56" s="467"/>
      <c r="HAW56" s="467"/>
      <c r="HAX56" s="467"/>
      <c r="HAY56" s="467"/>
      <c r="HAZ56" s="467"/>
      <c r="HBA56" s="467"/>
      <c r="HBB56" s="467"/>
      <c r="HBC56" s="467"/>
      <c r="HBD56" s="467"/>
      <c r="HBE56" s="467"/>
      <c r="HBF56" s="467"/>
      <c r="HBG56" s="467"/>
      <c r="HBH56" s="467"/>
      <c r="HBI56" s="467"/>
      <c r="HBJ56" s="467"/>
      <c r="HBK56" s="467"/>
      <c r="HBL56" s="467"/>
      <c r="HBM56" s="467"/>
      <c r="HBN56" s="467"/>
      <c r="HBO56" s="467"/>
      <c r="HBP56" s="467"/>
      <c r="HBQ56" s="467"/>
      <c r="HBR56" s="467"/>
      <c r="HBS56" s="467"/>
      <c r="HBT56" s="467"/>
      <c r="HBU56" s="467"/>
      <c r="HBV56" s="467"/>
      <c r="HBW56" s="467"/>
      <c r="HBX56" s="467"/>
      <c r="HBY56" s="467"/>
      <c r="HBZ56" s="467"/>
      <c r="HCA56" s="467"/>
      <c r="HCB56" s="467"/>
      <c r="HCC56" s="467"/>
      <c r="HCD56" s="467"/>
      <c r="HCE56" s="467"/>
      <c r="HCF56" s="467"/>
      <c r="HCG56" s="467"/>
      <c r="HCH56" s="467"/>
      <c r="HCI56" s="467"/>
      <c r="HCJ56" s="467"/>
      <c r="HCK56" s="467"/>
      <c r="HCL56" s="467"/>
      <c r="HCM56" s="467"/>
      <c r="HCN56" s="467"/>
      <c r="HCO56" s="467"/>
      <c r="HCP56" s="467"/>
      <c r="HCQ56" s="467"/>
      <c r="HCR56" s="467"/>
      <c r="HCS56" s="467"/>
      <c r="HCT56" s="467"/>
      <c r="HCU56" s="467"/>
      <c r="HCV56" s="467"/>
      <c r="HCW56" s="467"/>
      <c r="HCX56" s="467"/>
      <c r="HCY56" s="467"/>
      <c r="HCZ56" s="467"/>
      <c r="HDA56" s="467"/>
      <c r="HDB56" s="467"/>
      <c r="HDC56" s="467"/>
      <c r="HDD56" s="467"/>
      <c r="HDE56" s="467"/>
      <c r="HDF56" s="467"/>
      <c r="HDG56" s="467"/>
      <c r="HDH56" s="467"/>
      <c r="HDI56" s="467"/>
      <c r="HDJ56" s="467"/>
      <c r="HDK56" s="467"/>
      <c r="HDL56" s="467"/>
      <c r="HDM56" s="467"/>
      <c r="HDN56" s="467"/>
      <c r="HDO56" s="467"/>
      <c r="HDP56" s="467"/>
      <c r="HDQ56" s="467"/>
      <c r="HDR56" s="467"/>
      <c r="HDS56" s="467"/>
      <c r="HDT56" s="467"/>
      <c r="HDU56" s="467"/>
      <c r="HDV56" s="467"/>
      <c r="HDW56" s="467"/>
      <c r="HDX56" s="467"/>
      <c r="HDY56" s="467"/>
      <c r="HDZ56" s="467"/>
      <c r="HEA56" s="467"/>
      <c r="HEB56" s="467"/>
      <c r="HEC56" s="467"/>
      <c r="HED56" s="467"/>
      <c r="HEE56" s="467"/>
      <c r="HEF56" s="467"/>
      <c r="HEG56" s="467"/>
      <c r="HEH56" s="467"/>
      <c r="HEI56" s="467"/>
      <c r="HEJ56" s="467"/>
      <c r="HEK56" s="467"/>
      <c r="HEL56" s="467"/>
      <c r="HEM56" s="467"/>
      <c r="HEN56" s="467"/>
      <c r="HEO56" s="467"/>
      <c r="HEP56" s="467"/>
      <c r="HEQ56" s="467"/>
      <c r="HER56" s="467"/>
      <c r="HES56" s="467"/>
      <c r="HET56" s="467"/>
      <c r="HEU56" s="467"/>
      <c r="HEV56" s="467"/>
      <c r="HEW56" s="467"/>
      <c r="HEX56" s="467"/>
      <c r="HEY56" s="467"/>
      <c r="HEZ56" s="467"/>
      <c r="HFA56" s="467"/>
      <c r="HFB56" s="467"/>
      <c r="HFC56" s="467"/>
      <c r="HFD56" s="467"/>
      <c r="HFE56" s="467"/>
      <c r="HFF56" s="467"/>
      <c r="HFG56" s="467"/>
      <c r="HFH56" s="467"/>
      <c r="HFI56" s="467"/>
      <c r="HFJ56" s="467"/>
      <c r="HFK56" s="467"/>
      <c r="HFL56" s="467"/>
      <c r="HFM56" s="467"/>
      <c r="HFN56" s="467"/>
      <c r="HFO56" s="467"/>
      <c r="HFP56" s="467"/>
      <c r="HFQ56" s="467"/>
      <c r="HFR56" s="467"/>
      <c r="HFS56" s="467"/>
      <c r="HFT56" s="467"/>
      <c r="HFU56" s="467"/>
      <c r="HFV56" s="467"/>
      <c r="HFW56" s="467"/>
      <c r="HFX56" s="467"/>
      <c r="HFY56" s="467"/>
      <c r="HFZ56" s="467"/>
      <c r="HGA56" s="467"/>
      <c r="HGB56" s="467"/>
      <c r="HGC56" s="467"/>
      <c r="HGD56" s="467"/>
      <c r="HGE56" s="467"/>
      <c r="HGF56" s="467"/>
      <c r="HGG56" s="467"/>
      <c r="HGH56" s="467"/>
      <c r="HGI56" s="467"/>
      <c r="HGJ56" s="467"/>
      <c r="HGK56" s="467"/>
      <c r="HGL56" s="467"/>
      <c r="HGM56" s="467"/>
      <c r="HGN56" s="467"/>
      <c r="HGO56" s="467"/>
      <c r="HGP56" s="467"/>
      <c r="HGQ56" s="467"/>
      <c r="HGR56" s="467"/>
      <c r="HGS56" s="467"/>
      <c r="HGT56" s="467"/>
      <c r="HGU56" s="467"/>
      <c r="HGV56" s="467"/>
      <c r="HGW56" s="467"/>
      <c r="HGX56" s="467"/>
      <c r="HGY56" s="467"/>
      <c r="HGZ56" s="467"/>
      <c r="HHA56" s="467"/>
      <c r="HHB56" s="467"/>
      <c r="HHC56" s="467"/>
      <c r="HHD56" s="467"/>
      <c r="HHE56" s="467"/>
      <c r="HHF56" s="467"/>
      <c r="HHG56" s="467"/>
      <c r="HHH56" s="467"/>
      <c r="HHI56" s="467"/>
      <c r="HHJ56" s="467"/>
      <c r="HHK56" s="467"/>
      <c r="HHL56" s="467"/>
      <c r="HHM56" s="467"/>
      <c r="HHN56" s="467"/>
      <c r="HHO56" s="467"/>
      <c r="HHP56" s="467"/>
      <c r="HHQ56" s="467"/>
      <c r="HHR56" s="467"/>
      <c r="HHS56" s="467"/>
      <c r="HHT56" s="467"/>
      <c r="HHU56" s="467"/>
      <c r="HHV56" s="467"/>
      <c r="HHW56" s="467"/>
      <c r="HHX56" s="467"/>
      <c r="HHY56" s="467"/>
      <c r="HHZ56" s="467"/>
      <c r="HIA56" s="467"/>
      <c r="HIB56" s="467"/>
      <c r="HIC56" s="467"/>
      <c r="HID56" s="467"/>
      <c r="HIE56" s="467"/>
      <c r="HIF56" s="467"/>
      <c r="HIG56" s="467"/>
      <c r="HIH56" s="467"/>
      <c r="HII56" s="467"/>
      <c r="HIJ56" s="467"/>
      <c r="HIK56" s="467"/>
      <c r="HIL56" s="467"/>
      <c r="HIM56" s="467"/>
      <c r="HIN56" s="467"/>
      <c r="HIO56" s="467"/>
      <c r="HIP56" s="467"/>
      <c r="HIQ56" s="467"/>
      <c r="HIR56" s="467"/>
      <c r="HIS56" s="467"/>
      <c r="HIT56" s="467"/>
      <c r="HIU56" s="467"/>
      <c r="HIV56" s="467"/>
      <c r="HIW56" s="467"/>
      <c r="HIX56" s="467"/>
      <c r="HIY56" s="467"/>
      <c r="HIZ56" s="467"/>
      <c r="HJA56" s="467"/>
      <c r="HJB56" s="467"/>
      <c r="HJC56" s="467"/>
      <c r="HJD56" s="467"/>
      <c r="HJE56" s="467"/>
      <c r="HJF56" s="467"/>
      <c r="HJG56" s="467"/>
      <c r="HJH56" s="467"/>
      <c r="HJI56" s="467"/>
      <c r="HJJ56" s="467"/>
      <c r="HJK56" s="467"/>
      <c r="HJL56" s="467"/>
      <c r="HJM56" s="467"/>
      <c r="HJN56" s="467"/>
      <c r="HJO56" s="467"/>
      <c r="HJP56" s="467"/>
      <c r="HJQ56" s="467"/>
      <c r="HJR56" s="467"/>
      <c r="HJS56" s="467"/>
      <c r="HJT56" s="467"/>
      <c r="HJU56" s="467"/>
      <c r="HJV56" s="467"/>
      <c r="HJW56" s="467"/>
      <c r="HJX56" s="467"/>
      <c r="HJY56" s="467"/>
      <c r="HJZ56" s="467"/>
      <c r="HKA56" s="467"/>
      <c r="HKB56" s="467"/>
      <c r="HKC56" s="467"/>
      <c r="HKD56" s="467"/>
      <c r="HKE56" s="467"/>
      <c r="HKF56" s="467"/>
      <c r="HKG56" s="467"/>
      <c r="HKH56" s="467"/>
      <c r="HKI56" s="467"/>
      <c r="HKJ56" s="467"/>
      <c r="HKK56" s="467"/>
      <c r="HKL56" s="467"/>
      <c r="HKM56" s="467"/>
      <c r="HKN56" s="467"/>
      <c r="HKO56" s="467"/>
      <c r="HKP56" s="467"/>
      <c r="HKQ56" s="467"/>
      <c r="HKR56" s="467"/>
      <c r="HKS56" s="467"/>
      <c r="HKT56" s="467"/>
      <c r="HKU56" s="467"/>
      <c r="HKV56" s="467"/>
      <c r="HKW56" s="467"/>
      <c r="HKX56" s="467"/>
      <c r="HKY56" s="467"/>
      <c r="HKZ56" s="467"/>
      <c r="HLA56" s="467"/>
      <c r="HLB56" s="467"/>
      <c r="HLC56" s="467"/>
      <c r="HLD56" s="467"/>
      <c r="HLE56" s="467"/>
      <c r="HLF56" s="467"/>
      <c r="HLG56" s="467"/>
      <c r="HLH56" s="467"/>
      <c r="HLI56" s="467"/>
      <c r="HLJ56" s="467"/>
      <c r="HLK56" s="467"/>
      <c r="HLL56" s="467"/>
      <c r="HLM56" s="467"/>
      <c r="HLN56" s="467"/>
      <c r="HLO56" s="467"/>
      <c r="HLP56" s="467"/>
      <c r="HLQ56" s="467"/>
      <c r="HLR56" s="467"/>
      <c r="HLS56" s="467"/>
      <c r="HLT56" s="467"/>
      <c r="HLU56" s="467"/>
      <c r="HLV56" s="467"/>
      <c r="HLW56" s="467"/>
      <c r="HLX56" s="467"/>
      <c r="HLY56" s="467"/>
      <c r="HLZ56" s="467"/>
      <c r="HMA56" s="467"/>
      <c r="HMB56" s="467"/>
      <c r="HMC56" s="467"/>
      <c r="HMD56" s="467"/>
      <c r="HME56" s="467"/>
      <c r="HMF56" s="467"/>
      <c r="HMG56" s="467"/>
      <c r="HMH56" s="467"/>
      <c r="HMI56" s="467"/>
      <c r="HMJ56" s="467"/>
      <c r="HMK56" s="467"/>
      <c r="HML56" s="467"/>
      <c r="HMM56" s="467"/>
      <c r="HMN56" s="467"/>
      <c r="HMO56" s="467"/>
      <c r="HMP56" s="467"/>
      <c r="HMQ56" s="467"/>
      <c r="HMR56" s="467"/>
      <c r="HMS56" s="467"/>
      <c r="HMT56" s="467"/>
      <c r="HMU56" s="467"/>
      <c r="HMV56" s="467"/>
      <c r="HMW56" s="467"/>
      <c r="HMX56" s="467"/>
      <c r="HMY56" s="467"/>
      <c r="HMZ56" s="467"/>
      <c r="HNA56" s="467"/>
      <c r="HNB56" s="467"/>
      <c r="HNC56" s="467"/>
      <c r="HND56" s="467"/>
      <c r="HNE56" s="467"/>
      <c r="HNF56" s="467"/>
      <c r="HNG56" s="467"/>
      <c r="HNH56" s="467"/>
      <c r="HNI56" s="467"/>
      <c r="HNJ56" s="467"/>
      <c r="HNK56" s="467"/>
      <c r="HNL56" s="467"/>
      <c r="HNM56" s="467"/>
      <c r="HNN56" s="467"/>
      <c r="HNO56" s="467"/>
      <c r="HNP56" s="467"/>
      <c r="HNQ56" s="467"/>
      <c r="HNR56" s="467"/>
      <c r="HNS56" s="467"/>
      <c r="HNT56" s="467"/>
      <c r="HNU56" s="467"/>
      <c r="HNV56" s="467"/>
      <c r="HNW56" s="467"/>
      <c r="HNX56" s="467"/>
      <c r="HNY56" s="467"/>
      <c r="HNZ56" s="467"/>
      <c r="HOA56" s="467"/>
      <c r="HOB56" s="467"/>
      <c r="HOC56" s="467"/>
      <c r="HOD56" s="467"/>
      <c r="HOE56" s="467"/>
      <c r="HOF56" s="467"/>
      <c r="HOG56" s="467"/>
      <c r="HOH56" s="467"/>
      <c r="HOI56" s="467"/>
      <c r="HOJ56" s="467"/>
      <c r="HOK56" s="467"/>
      <c r="HOL56" s="467"/>
      <c r="HOM56" s="467"/>
      <c r="HON56" s="467"/>
      <c r="HOO56" s="467"/>
      <c r="HOP56" s="467"/>
      <c r="HOQ56" s="467"/>
      <c r="HOR56" s="467"/>
      <c r="HOS56" s="467"/>
      <c r="HOT56" s="467"/>
      <c r="HOU56" s="467"/>
      <c r="HOV56" s="467"/>
      <c r="HOW56" s="467"/>
      <c r="HOX56" s="467"/>
      <c r="HOY56" s="467"/>
      <c r="HOZ56" s="467"/>
      <c r="HPA56" s="467"/>
      <c r="HPB56" s="467"/>
      <c r="HPC56" s="467"/>
      <c r="HPD56" s="467"/>
      <c r="HPE56" s="467"/>
      <c r="HPF56" s="467"/>
      <c r="HPG56" s="467"/>
      <c r="HPH56" s="467"/>
      <c r="HPI56" s="467"/>
      <c r="HPJ56" s="467"/>
      <c r="HPK56" s="467"/>
      <c r="HPL56" s="467"/>
      <c r="HPM56" s="467"/>
      <c r="HPN56" s="467"/>
      <c r="HPO56" s="467"/>
      <c r="HPP56" s="467"/>
      <c r="HPQ56" s="467"/>
      <c r="HPR56" s="467"/>
      <c r="HPS56" s="467"/>
      <c r="HPT56" s="467"/>
      <c r="HPU56" s="467"/>
      <c r="HPV56" s="467"/>
      <c r="HPW56" s="467"/>
      <c r="HPX56" s="467"/>
      <c r="HPY56" s="467"/>
      <c r="HPZ56" s="467"/>
      <c r="HQA56" s="467"/>
      <c r="HQB56" s="467"/>
      <c r="HQC56" s="467"/>
      <c r="HQD56" s="467"/>
      <c r="HQE56" s="467"/>
      <c r="HQF56" s="467"/>
      <c r="HQG56" s="467"/>
      <c r="HQH56" s="467"/>
      <c r="HQI56" s="467"/>
      <c r="HQJ56" s="467"/>
      <c r="HQK56" s="467"/>
      <c r="HQL56" s="467"/>
      <c r="HQM56" s="467"/>
      <c r="HQN56" s="467"/>
      <c r="HQO56" s="467"/>
      <c r="HQP56" s="467"/>
      <c r="HQQ56" s="467"/>
      <c r="HQR56" s="467"/>
      <c r="HQS56" s="467"/>
      <c r="HQT56" s="467"/>
      <c r="HQU56" s="467"/>
      <c r="HQV56" s="467"/>
      <c r="HQW56" s="467"/>
      <c r="HQX56" s="467"/>
      <c r="HQY56" s="467"/>
      <c r="HQZ56" s="467"/>
      <c r="HRA56" s="467"/>
      <c r="HRB56" s="467"/>
      <c r="HRC56" s="467"/>
      <c r="HRD56" s="467"/>
      <c r="HRE56" s="467"/>
      <c r="HRF56" s="467"/>
      <c r="HRG56" s="467"/>
      <c r="HRH56" s="467"/>
      <c r="HRI56" s="467"/>
      <c r="HRJ56" s="467"/>
      <c r="HRK56" s="467"/>
      <c r="HRL56" s="467"/>
      <c r="HRM56" s="467"/>
      <c r="HRN56" s="467"/>
      <c r="HRO56" s="467"/>
      <c r="HRP56" s="467"/>
      <c r="HRQ56" s="467"/>
      <c r="HRR56" s="467"/>
      <c r="HRS56" s="467"/>
      <c r="HRT56" s="467"/>
      <c r="HRU56" s="467"/>
      <c r="HRV56" s="467"/>
      <c r="HRW56" s="467"/>
      <c r="HRX56" s="467"/>
      <c r="HRY56" s="467"/>
      <c r="HRZ56" s="467"/>
      <c r="HSA56" s="467"/>
      <c r="HSB56" s="467"/>
      <c r="HSC56" s="467"/>
      <c r="HSD56" s="467"/>
      <c r="HSE56" s="467"/>
      <c r="HSF56" s="467"/>
      <c r="HSG56" s="467"/>
      <c r="HSH56" s="467"/>
      <c r="HSI56" s="467"/>
      <c r="HSJ56" s="467"/>
      <c r="HSK56" s="467"/>
      <c r="HSL56" s="467"/>
      <c r="HSM56" s="467"/>
      <c r="HSN56" s="467"/>
      <c r="HSO56" s="467"/>
      <c r="HSP56" s="467"/>
      <c r="HSQ56" s="467"/>
      <c r="HSR56" s="467"/>
      <c r="HSS56" s="467"/>
      <c r="HST56" s="467"/>
      <c r="HSU56" s="467"/>
      <c r="HSV56" s="467"/>
      <c r="HSW56" s="467"/>
      <c r="HSX56" s="467"/>
      <c r="HSY56" s="467"/>
      <c r="HSZ56" s="467"/>
      <c r="HTA56" s="467"/>
      <c r="HTB56" s="467"/>
      <c r="HTC56" s="467"/>
      <c r="HTD56" s="467"/>
      <c r="HTE56" s="467"/>
      <c r="HTF56" s="467"/>
      <c r="HTG56" s="467"/>
      <c r="HTH56" s="467"/>
      <c r="HTI56" s="467"/>
      <c r="HTJ56" s="467"/>
      <c r="HTK56" s="467"/>
      <c r="HTL56" s="467"/>
      <c r="HTM56" s="467"/>
      <c r="HTN56" s="467"/>
      <c r="HTO56" s="467"/>
      <c r="HTP56" s="467"/>
      <c r="HTQ56" s="467"/>
      <c r="HTR56" s="467"/>
      <c r="HTS56" s="467"/>
      <c r="HTT56" s="467"/>
      <c r="HTU56" s="467"/>
      <c r="HTV56" s="467"/>
      <c r="HTW56" s="467"/>
      <c r="HTX56" s="467"/>
      <c r="HTY56" s="467"/>
      <c r="HTZ56" s="467"/>
      <c r="HUA56" s="467"/>
      <c r="HUB56" s="467"/>
      <c r="HUC56" s="467"/>
      <c r="HUD56" s="467"/>
      <c r="HUE56" s="467"/>
      <c r="HUF56" s="467"/>
      <c r="HUG56" s="467"/>
      <c r="HUH56" s="467"/>
      <c r="HUI56" s="467"/>
      <c r="HUJ56" s="467"/>
      <c r="HUK56" s="467"/>
      <c r="HUL56" s="467"/>
      <c r="HUM56" s="467"/>
      <c r="HUN56" s="467"/>
      <c r="HUO56" s="467"/>
      <c r="HUP56" s="467"/>
      <c r="HUQ56" s="467"/>
      <c r="HUR56" s="467"/>
      <c r="HUS56" s="467"/>
      <c r="HUT56" s="467"/>
      <c r="HUU56" s="467"/>
      <c r="HUV56" s="467"/>
      <c r="HUW56" s="467"/>
      <c r="HUX56" s="467"/>
      <c r="HUY56" s="467"/>
      <c r="HUZ56" s="467"/>
      <c r="HVA56" s="467"/>
      <c r="HVB56" s="467"/>
      <c r="HVC56" s="467"/>
      <c r="HVD56" s="467"/>
      <c r="HVE56" s="467"/>
      <c r="HVF56" s="467"/>
      <c r="HVG56" s="467"/>
      <c r="HVH56" s="467"/>
      <c r="HVI56" s="467"/>
      <c r="HVJ56" s="467"/>
      <c r="HVK56" s="467"/>
      <c r="HVL56" s="467"/>
      <c r="HVM56" s="467"/>
      <c r="HVN56" s="467"/>
      <c r="HVO56" s="467"/>
      <c r="HVP56" s="467"/>
      <c r="HVQ56" s="467"/>
      <c r="HVR56" s="467"/>
      <c r="HVS56" s="467"/>
      <c r="HVT56" s="467"/>
      <c r="HVU56" s="467"/>
      <c r="HVV56" s="467"/>
      <c r="HVW56" s="467"/>
      <c r="HVX56" s="467"/>
      <c r="HVY56" s="467"/>
      <c r="HVZ56" s="467"/>
      <c r="HWA56" s="467"/>
      <c r="HWB56" s="467"/>
      <c r="HWC56" s="467"/>
      <c r="HWD56" s="467"/>
      <c r="HWE56" s="467"/>
      <c r="HWF56" s="467"/>
      <c r="HWG56" s="467"/>
      <c r="HWH56" s="467"/>
      <c r="HWI56" s="467"/>
      <c r="HWJ56" s="467"/>
      <c r="HWK56" s="467"/>
      <c r="HWL56" s="467"/>
      <c r="HWM56" s="467"/>
      <c r="HWN56" s="467"/>
      <c r="HWO56" s="467"/>
      <c r="HWP56" s="467"/>
      <c r="HWQ56" s="467"/>
      <c r="HWR56" s="467"/>
      <c r="HWS56" s="467"/>
      <c r="HWT56" s="467"/>
      <c r="HWU56" s="467"/>
      <c r="HWV56" s="467"/>
      <c r="HWW56" s="467"/>
      <c r="HWX56" s="467"/>
      <c r="HWY56" s="467"/>
      <c r="HWZ56" s="467"/>
      <c r="HXA56" s="467"/>
      <c r="HXB56" s="467"/>
      <c r="HXC56" s="467"/>
      <c r="HXD56" s="467"/>
      <c r="HXE56" s="467"/>
      <c r="HXF56" s="467"/>
      <c r="HXG56" s="467"/>
      <c r="HXH56" s="467"/>
      <c r="HXI56" s="467"/>
      <c r="HXJ56" s="467"/>
      <c r="HXK56" s="467"/>
      <c r="HXL56" s="467"/>
      <c r="HXM56" s="467"/>
      <c r="HXN56" s="467"/>
      <c r="HXO56" s="467"/>
      <c r="HXP56" s="467"/>
      <c r="HXQ56" s="467"/>
      <c r="HXR56" s="467"/>
      <c r="HXS56" s="467"/>
      <c r="HXT56" s="467"/>
      <c r="HXU56" s="467"/>
      <c r="HXV56" s="467"/>
      <c r="HXW56" s="467"/>
      <c r="HXX56" s="467"/>
      <c r="HXY56" s="467"/>
      <c r="HXZ56" s="467"/>
      <c r="HYA56" s="467"/>
      <c r="HYB56" s="467"/>
      <c r="HYC56" s="467"/>
      <c r="HYD56" s="467"/>
      <c r="HYE56" s="467"/>
      <c r="HYF56" s="467"/>
      <c r="HYG56" s="467"/>
      <c r="HYH56" s="467"/>
      <c r="HYI56" s="467"/>
      <c r="HYJ56" s="467"/>
      <c r="HYK56" s="467"/>
      <c r="HYL56" s="467"/>
      <c r="HYM56" s="467"/>
      <c r="HYN56" s="467"/>
      <c r="HYO56" s="467"/>
      <c r="HYP56" s="467"/>
      <c r="HYQ56" s="467"/>
      <c r="HYR56" s="467"/>
      <c r="HYS56" s="467"/>
      <c r="HYT56" s="467"/>
      <c r="HYU56" s="467"/>
      <c r="HYV56" s="467"/>
      <c r="HYW56" s="467"/>
      <c r="HYX56" s="467"/>
      <c r="HYY56" s="467"/>
      <c r="HYZ56" s="467"/>
      <c r="HZA56" s="467"/>
      <c r="HZB56" s="467"/>
      <c r="HZC56" s="467"/>
      <c r="HZD56" s="467"/>
      <c r="HZE56" s="467"/>
      <c r="HZF56" s="467"/>
      <c r="HZG56" s="467"/>
      <c r="HZH56" s="467"/>
      <c r="HZI56" s="467"/>
      <c r="HZJ56" s="467"/>
      <c r="HZK56" s="467"/>
      <c r="HZL56" s="467"/>
      <c r="HZM56" s="467"/>
      <c r="HZN56" s="467"/>
      <c r="HZO56" s="467"/>
      <c r="HZP56" s="467"/>
      <c r="HZQ56" s="467"/>
      <c r="HZR56" s="467"/>
      <c r="HZS56" s="467"/>
      <c r="HZT56" s="467"/>
      <c r="HZU56" s="467"/>
      <c r="HZV56" s="467"/>
      <c r="HZW56" s="467"/>
      <c r="HZX56" s="467"/>
      <c r="HZY56" s="467"/>
      <c r="HZZ56" s="467"/>
      <c r="IAA56" s="467"/>
      <c r="IAB56" s="467"/>
      <c r="IAC56" s="467"/>
      <c r="IAD56" s="467"/>
      <c r="IAE56" s="467"/>
      <c r="IAF56" s="467"/>
      <c r="IAG56" s="467"/>
      <c r="IAH56" s="467"/>
      <c r="IAI56" s="467"/>
      <c r="IAJ56" s="467"/>
      <c r="IAK56" s="467"/>
      <c r="IAL56" s="467"/>
      <c r="IAM56" s="467"/>
      <c r="IAN56" s="467"/>
      <c r="IAO56" s="467"/>
      <c r="IAP56" s="467"/>
      <c r="IAQ56" s="467"/>
      <c r="IAR56" s="467"/>
      <c r="IAS56" s="467"/>
      <c r="IAT56" s="467"/>
      <c r="IAU56" s="467"/>
      <c r="IAV56" s="467"/>
      <c r="IAW56" s="467"/>
      <c r="IAX56" s="467"/>
      <c r="IAY56" s="467"/>
      <c r="IAZ56" s="467"/>
      <c r="IBA56" s="467"/>
      <c r="IBB56" s="467"/>
      <c r="IBC56" s="467"/>
      <c r="IBD56" s="467"/>
      <c r="IBE56" s="467"/>
      <c r="IBF56" s="467"/>
      <c r="IBG56" s="467"/>
      <c r="IBH56" s="467"/>
      <c r="IBI56" s="467"/>
      <c r="IBJ56" s="467"/>
      <c r="IBK56" s="467"/>
      <c r="IBL56" s="467"/>
      <c r="IBM56" s="467"/>
      <c r="IBN56" s="467"/>
      <c r="IBO56" s="467"/>
      <c r="IBP56" s="467"/>
      <c r="IBQ56" s="467"/>
      <c r="IBR56" s="467"/>
      <c r="IBS56" s="467"/>
      <c r="IBT56" s="467"/>
      <c r="IBU56" s="467"/>
      <c r="IBV56" s="467"/>
      <c r="IBW56" s="467"/>
      <c r="IBX56" s="467"/>
      <c r="IBY56" s="467"/>
      <c r="IBZ56" s="467"/>
      <c r="ICA56" s="467"/>
      <c r="ICB56" s="467"/>
      <c r="ICC56" s="467"/>
      <c r="ICD56" s="467"/>
      <c r="ICE56" s="467"/>
      <c r="ICF56" s="467"/>
      <c r="ICG56" s="467"/>
      <c r="ICH56" s="467"/>
      <c r="ICI56" s="467"/>
      <c r="ICJ56" s="467"/>
      <c r="ICK56" s="467"/>
      <c r="ICL56" s="467"/>
      <c r="ICM56" s="467"/>
      <c r="ICN56" s="467"/>
      <c r="ICO56" s="467"/>
      <c r="ICP56" s="467"/>
      <c r="ICQ56" s="467"/>
      <c r="ICR56" s="467"/>
      <c r="ICS56" s="467"/>
      <c r="ICT56" s="467"/>
      <c r="ICU56" s="467"/>
      <c r="ICV56" s="467"/>
      <c r="ICW56" s="467"/>
      <c r="ICX56" s="467"/>
      <c r="ICY56" s="467"/>
      <c r="ICZ56" s="467"/>
      <c r="IDA56" s="467"/>
      <c r="IDB56" s="467"/>
      <c r="IDC56" s="467"/>
      <c r="IDD56" s="467"/>
      <c r="IDE56" s="467"/>
      <c r="IDF56" s="467"/>
      <c r="IDG56" s="467"/>
      <c r="IDH56" s="467"/>
      <c r="IDI56" s="467"/>
      <c r="IDJ56" s="467"/>
      <c r="IDK56" s="467"/>
      <c r="IDL56" s="467"/>
      <c r="IDM56" s="467"/>
      <c r="IDN56" s="467"/>
      <c r="IDO56" s="467"/>
      <c r="IDP56" s="467"/>
      <c r="IDQ56" s="467"/>
      <c r="IDR56" s="467"/>
      <c r="IDS56" s="467"/>
      <c r="IDT56" s="467"/>
      <c r="IDU56" s="467"/>
      <c r="IDV56" s="467"/>
      <c r="IDW56" s="467"/>
      <c r="IDX56" s="467"/>
      <c r="IDY56" s="467"/>
      <c r="IDZ56" s="467"/>
      <c r="IEA56" s="467"/>
      <c r="IEB56" s="467"/>
      <c r="IEC56" s="467"/>
      <c r="IED56" s="467"/>
      <c r="IEE56" s="467"/>
      <c r="IEF56" s="467"/>
      <c r="IEG56" s="467"/>
      <c r="IEH56" s="467"/>
      <c r="IEI56" s="467"/>
      <c r="IEJ56" s="467"/>
      <c r="IEK56" s="467"/>
      <c r="IEL56" s="467"/>
      <c r="IEM56" s="467"/>
      <c r="IEN56" s="467"/>
      <c r="IEO56" s="467"/>
      <c r="IEP56" s="467"/>
      <c r="IEQ56" s="467"/>
      <c r="IER56" s="467"/>
      <c r="IES56" s="467"/>
      <c r="IET56" s="467"/>
      <c r="IEU56" s="467"/>
      <c r="IEV56" s="467"/>
      <c r="IEW56" s="467"/>
      <c r="IEX56" s="467"/>
      <c r="IEY56" s="467"/>
      <c r="IEZ56" s="467"/>
      <c r="IFA56" s="467"/>
      <c r="IFB56" s="467"/>
      <c r="IFC56" s="467"/>
      <c r="IFD56" s="467"/>
      <c r="IFE56" s="467"/>
      <c r="IFF56" s="467"/>
      <c r="IFG56" s="467"/>
      <c r="IFH56" s="467"/>
      <c r="IFI56" s="467"/>
      <c r="IFJ56" s="467"/>
      <c r="IFK56" s="467"/>
      <c r="IFL56" s="467"/>
      <c r="IFM56" s="467"/>
      <c r="IFN56" s="467"/>
      <c r="IFO56" s="467"/>
      <c r="IFP56" s="467"/>
      <c r="IFQ56" s="467"/>
      <c r="IFR56" s="467"/>
      <c r="IFS56" s="467"/>
      <c r="IFT56" s="467"/>
      <c r="IFU56" s="467"/>
      <c r="IFV56" s="467"/>
      <c r="IFW56" s="467"/>
      <c r="IFX56" s="467"/>
      <c r="IFY56" s="467"/>
      <c r="IFZ56" s="467"/>
      <c r="IGA56" s="467"/>
      <c r="IGB56" s="467"/>
      <c r="IGC56" s="467"/>
      <c r="IGD56" s="467"/>
      <c r="IGE56" s="467"/>
      <c r="IGF56" s="467"/>
      <c r="IGG56" s="467"/>
      <c r="IGH56" s="467"/>
      <c r="IGI56" s="467"/>
      <c r="IGJ56" s="467"/>
      <c r="IGK56" s="467"/>
      <c r="IGL56" s="467"/>
      <c r="IGM56" s="467"/>
      <c r="IGN56" s="467"/>
      <c r="IGO56" s="467"/>
      <c r="IGP56" s="467"/>
      <c r="IGQ56" s="467"/>
      <c r="IGR56" s="467"/>
      <c r="IGS56" s="467"/>
      <c r="IGT56" s="467"/>
      <c r="IGU56" s="467"/>
      <c r="IGV56" s="467"/>
      <c r="IGW56" s="467"/>
      <c r="IGX56" s="467"/>
      <c r="IGY56" s="467"/>
      <c r="IGZ56" s="467"/>
      <c r="IHA56" s="467"/>
      <c r="IHB56" s="467"/>
      <c r="IHC56" s="467"/>
      <c r="IHD56" s="467"/>
      <c r="IHE56" s="467"/>
      <c r="IHF56" s="467"/>
      <c r="IHG56" s="467"/>
      <c r="IHH56" s="467"/>
      <c r="IHI56" s="467"/>
      <c r="IHJ56" s="467"/>
      <c r="IHK56" s="467"/>
      <c r="IHL56" s="467"/>
      <c r="IHM56" s="467"/>
      <c r="IHN56" s="467"/>
      <c r="IHO56" s="467"/>
      <c r="IHP56" s="467"/>
      <c r="IHQ56" s="467"/>
      <c r="IHR56" s="467"/>
      <c r="IHS56" s="467"/>
      <c r="IHT56" s="467"/>
      <c r="IHU56" s="467"/>
      <c r="IHV56" s="467"/>
      <c r="IHW56" s="467"/>
      <c r="IHX56" s="467"/>
      <c r="IHY56" s="467"/>
      <c r="IHZ56" s="467"/>
      <c r="IIA56" s="467"/>
      <c r="IIB56" s="467"/>
      <c r="IIC56" s="467"/>
      <c r="IID56" s="467"/>
      <c r="IIE56" s="467"/>
      <c r="IIF56" s="467"/>
      <c r="IIG56" s="467"/>
      <c r="IIH56" s="467"/>
      <c r="III56" s="467"/>
      <c r="IIJ56" s="467"/>
      <c r="IIK56" s="467"/>
      <c r="IIL56" s="467"/>
      <c r="IIM56" s="467"/>
      <c r="IIN56" s="467"/>
      <c r="IIO56" s="467"/>
      <c r="IIP56" s="467"/>
      <c r="IIQ56" s="467"/>
      <c r="IIR56" s="467"/>
      <c r="IIS56" s="467"/>
      <c r="IIT56" s="467"/>
      <c r="IIU56" s="467"/>
      <c r="IIV56" s="467"/>
      <c r="IIW56" s="467"/>
      <c r="IIX56" s="467"/>
      <c r="IIY56" s="467"/>
      <c r="IIZ56" s="467"/>
      <c r="IJA56" s="467"/>
      <c r="IJB56" s="467"/>
      <c r="IJC56" s="467"/>
      <c r="IJD56" s="467"/>
      <c r="IJE56" s="467"/>
      <c r="IJF56" s="467"/>
      <c r="IJG56" s="467"/>
      <c r="IJH56" s="467"/>
      <c r="IJI56" s="467"/>
      <c r="IJJ56" s="467"/>
      <c r="IJK56" s="467"/>
      <c r="IJL56" s="467"/>
      <c r="IJM56" s="467"/>
      <c r="IJN56" s="467"/>
      <c r="IJO56" s="467"/>
      <c r="IJP56" s="467"/>
      <c r="IJQ56" s="467"/>
      <c r="IJR56" s="467"/>
      <c r="IJS56" s="467"/>
      <c r="IJT56" s="467"/>
      <c r="IJU56" s="467"/>
      <c r="IJV56" s="467"/>
      <c r="IJW56" s="467"/>
      <c r="IJX56" s="467"/>
      <c r="IJY56" s="467"/>
      <c r="IJZ56" s="467"/>
      <c r="IKA56" s="467"/>
      <c r="IKB56" s="467"/>
      <c r="IKC56" s="467"/>
      <c r="IKD56" s="467"/>
      <c r="IKE56" s="467"/>
      <c r="IKF56" s="467"/>
      <c r="IKG56" s="467"/>
      <c r="IKH56" s="467"/>
      <c r="IKI56" s="467"/>
      <c r="IKJ56" s="467"/>
      <c r="IKK56" s="467"/>
      <c r="IKL56" s="467"/>
      <c r="IKM56" s="467"/>
      <c r="IKN56" s="467"/>
      <c r="IKO56" s="467"/>
      <c r="IKP56" s="467"/>
      <c r="IKQ56" s="467"/>
      <c r="IKR56" s="467"/>
      <c r="IKS56" s="467"/>
      <c r="IKT56" s="467"/>
      <c r="IKU56" s="467"/>
      <c r="IKV56" s="467"/>
      <c r="IKW56" s="467"/>
      <c r="IKX56" s="467"/>
      <c r="IKY56" s="467"/>
      <c r="IKZ56" s="467"/>
      <c r="ILA56" s="467"/>
      <c r="ILB56" s="467"/>
      <c r="ILC56" s="467"/>
      <c r="ILD56" s="467"/>
      <c r="ILE56" s="467"/>
      <c r="ILF56" s="467"/>
      <c r="ILG56" s="467"/>
      <c r="ILH56" s="467"/>
      <c r="ILI56" s="467"/>
      <c r="ILJ56" s="467"/>
      <c r="ILK56" s="467"/>
      <c r="ILL56" s="467"/>
      <c r="ILM56" s="467"/>
      <c r="ILN56" s="467"/>
      <c r="ILO56" s="467"/>
      <c r="ILP56" s="467"/>
      <c r="ILQ56" s="467"/>
      <c r="ILR56" s="467"/>
      <c r="ILS56" s="467"/>
      <c r="ILT56" s="467"/>
      <c r="ILU56" s="467"/>
      <c r="ILV56" s="467"/>
      <c r="ILW56" s="467"/>
      <c r="ILX56" s="467"/>
      <c r="ILY56" s="467"/>
      <c r="ILZ56" s="467"/>
      <c r="IMA56" s="467"/>
      <c r="IMB56" s="467"/>
      <c r="IMC56" s="467"/>
      <c r="IMD56" s="467"/>
      <c r="IME56" s="467"/>
      <c r="IMF56" s="467"/>
      <c r="IMG56" s="467"/>
      <c r="IMH56" s="467"/>
      <c r="IMI56" s="467"/>
      <c r="IMJ56" s="467"/>
      <c r="IMK56" s="467"/>
      <c r="IML56" s="467"/>
      <c r="IMM56" s="467"/>
      <c r="IMN56" s="467"/>
      <c r="IMO56" s="467"/>
      <c r="IMP56" s="467"/>
      <c r="IMQ56" s="467"/>
      <c r="IMR56" s="467"/>
      <c r="IMS56" s="467"/>
      <c r="IMT56" s="467"/>
      <c r="IMU56" s="467"/>
      <c r="IMV56" s="467"/>
      <c r="IMW56" s="467"/>
      <c r="IMX56" s="467"/>
      <c r="IMY56" s="467"/>
      <c r="IMZ56" s="467"/>
      <c r="INA56" s="467"/>
      <c r="INB56" s="467"/>
      <c r="INC56" s="467"/>
      <c r="IND56" s="467"/>
      <c r="INE56" s="467"/>
      <c r="INF56" s="467"/>
      <c r="ING56" s="467"/>
      <c r="INH56" s="467"/>
      <c r="INI56" s="467"/>
      <c r="INJ56" s="467"/>
      <c r="INK56" s="467"/>
      <c r="INL56" s="467"/>
      <c r="INM56" s="467"/>
      <c r="INN56" s="467"/>
      <c r="INO56" s="467"/>
      <c r="INP56" s="467"/>
      <c r="INQ56" s="467"/>
      <c r="INR56" s="467"/>
      <c r="INS56" s="467"/>
      <c r="INT56" s="467"/>
      <c r="INU56" s="467"/>
      <c r="INV56" s="467"/>
      <c r="INW56" s="467"/>
      <c r="INX56" s="467"/>
      <c r="INY56" s="467"/>
      <c r="INZ56" s="467"/>
      <c r="IOA56" s="467"/>
      <c r="IOB56" s="467"/>
      <c r="IOC56" s="467"/>
      <c r="IOD56" s="467"/>
      <c r="IOE56" s="467"/>
      <c r="IOF56" s="467"/>
      <c r="IOG56" s="467"/>
      <c r="IOH56" s="467"/>
      <c r="IOI56" s="467"/>
      <c r="IOJ56" s="467"/>
      <c r="IOK56" s="467"/>
      <c r="IOL56" s="467"/>
      <c r="IOM56" s="467"/>
      <c r="ION56" s="467"/>
      <c r="IOO56" s="467"/>
      <c r="IOP56" s="467"/>
      <c r="IOQ56" s="467"/>
      <c r="IOR56" s="467"/>
      <c r="IOS56" s="467"/>
      <c r="IOT56" s="467"/>
      <c r="IOU56" s="467"/>
      <c r="IOV56" s="467"/>
      <c r="IOW56" s="467"/>
      <c r="IOX56" s="467"/>
      <c r="IOY56" s="467"/>
      <c r="IOZ56" s="467"/>
      <c r="IPA56" s="467"/>
      <c r="IPB56" s="467"/>
      <c r="IPC56" s="467"/>
      <c r="IPD56" s="467"/>
      <c r="IPE56" s="467"/>
      <c r="IPF56" s="467"/>
      <c r="IPG56" s="467"/>
      <c r="IPH56" s="467"/>
      <c r="IPI56" s="467"/>
      <c r="IPJ56" s="467"/>
      <c r="IPK56" s="467"/>
      <c r="IPL56" s="467"/>
      <c r="IPM56" s="467"/>
      <c r="IPN56" s="467"/>
      <c r="IPO56" s="467"/>
      <c r="IPP56" s="467"/>
      <c r="IPQ56" s="467"/>
      <c r="IPR56" s="467"/>
      <c r="IPS56" s="467"/>
      <c r="IPT56" s="467"/>
      <c r="IPU56" s="467"/>
      <c r="IPV56" s="467"/>
      <c r="IPW56" s="467"/>
      <c r="IPX56" s="467"/>
      <c r="IPY56" s="467"/>
      <c r="IPZ56" s="467"/>
      <c r="IQA56" s="467"/>
      <c r="IQB56" s="467"/>
      <c r="IQC56" s="467"/>
      <c r="IQD56" s="467"/>
      <c r="IQE56" s="467"/>
      <c r="IQF56" s="467"/>
      <c r="IQG56" s="467"/>
      <c r="IQH56" s="467"/>
      <c r="IQI56" s="467"/>
      <c r="IQJ56" s="467"/>
      <c r="IQK56" s="467"/>
      <c r="IQL56" s="467"/>
      <c r="IQM56" s="467"/>
      <c r="IQN56" s="467"/>
      <c r="IQO56" s="467"/>
      <c r="IQP56" s="467"/>
      <c r="IQQ56" s="467"/>
      <c r="IQR56" s="467"/>
      <c r="IQS56" s="467"/>
      <c r="IQT56" s="467"/>
      <c r="IQU56" s="467"/>
      <c r="IQV56" s="467"/>
      <c r="IQW56" s="467"/>
      <c r="IQX56" s="467"/>
      <c r="IQY56" s="467"/>
      <c r="IQZ56" s="467"/>
      <c r="IRA56" s="467"/>
      <c r="IRB56" s="467"/>
      <c r="IRC56" s="467"/>
      <c r="IRD56" s="467"/>
      <c r="IRE56" s="467"/>
      <c r="IRF56" s="467"/>
      <c r="IRG56" s="467"/>
      <c r="IRH56" s="467"/>
      <c r="IRI56" s="467"/>
      <c r="IRJ56" s="467"/>
      <c r="IRK56" s="467"/>
      <c r="IRL56" s="467"/>
      <c r="IRM56" s="467"/>
      <c r="IRN56" s="467"/>
      <c r="IRO56" s="467"/>
      <c r="IRP56" s="467"/>
      <c r="IRQ56" s="467"/>
      <c r="IRR56" s="467"/>
      <c r="IRS56" s="467"/>
      <c r="IRT56" s="467"/>
      <c r="IRU56" s="467"/>
      <c r="IRV56" s="467"/>
      <c r="IRW56" s="467"/>
      <c r="IRX56" s="467"/>
      <c r="IRY56" s="467"/>
      <c r="IRZ56" s="467"/>
      <c r="ISA56" s="467"/>
      <c r="ISB56" s="467"/>
      <c r="ISC56" s="467"/>
      <c r="ISD56" s="467"/>
      <c r="ISE56" s="467"/>
      <c r="ISF56" s="467"/>
      <c r="ISG56" s="467"/>
      <c r="ISH56" s="467"/>
      <c r="ISI56" s="467"/>
      <c r="ISJ56" s="467"/>
      <c r="ISK56" s="467"/>
      <c r="ISL56" s="467"/>
      <c r="ISM56" s="467"/>
      <c r="ISN56" s="467"/>
      <c r="ISO56" s="467"/>
      <c r="ISP56" s="467"/>
      <c r="ISQ56" s="467"/>
      <c r="ISR56" s="467"/>
      <c r="ISS56" s="467"/>
      <c r="IST56" s="467"/>
      <c r="ISU56" s="467"/>
      <c r="ISV56" s="467"/>
      <c r="ISW56" s="467"/>
      <c r="ISX56" s="467"/>
      <c r="ISY56" s="467"/>
      <c r="ISZ56" s="467"/>
      <c r="ITA56" s="467"/>
      <c r="ITB56" s="467"/>
      <c r="ITC56" s="467"/>
      <c r="ITD56" s="467"/>
      <c r="ITE56" s="467"/>
      <c r="ITF56" s="467"/>
      <c r="ITG56" s="467"/>
      <c r="ITH56" s="467"/>
      <c r="ITI56" s="467"/>
      <c r="ITJ56" s="467"/>
      <c r="ITK56" s="467"/>
      <c r="ITL56" s="467"/>
      <c r="ITM56" s="467"/>
      <c r="ITN56" s="467"/>
      <c r="ITO56" s="467"/>
      <c r="ITP56" s="467"/>
      <c r="ITQ56" s="467"/>
      <c r="ITR56" s="467"/>
      <c r="ITS56" s="467"/>
      <c r="ITT56" s="467"/>
      <c r="ITU56" s="467"/>
      <c r="ITV56" s="467"/>
      <c r="ITW56" s="467"/>
      <c r="ITX56" s="467"/>
      <c r="ITY56" s="467"/>
      <c r="ITZ56" s="467"/>
      <c r="IUA56" s="467"/>
      <c r="IUB56" s="467"/>
      <c r="IUC56" s="467"/>
      <c r="IUD56" s="467"/>
      <c r="IUE56" s="467"/>
      <c r="IUF56" s="467"/>
      <c r="IUG56" s="467"/>
      <c r="IUH56" s="467"/>
      <c r="IUI56" s="467"/>
      <c r="IUJ56" s="467"/>
      <c r="IUK56" s="467"/>
      <c r="IUL56" s="467"/>
      <c r="IUM56" s="467"/>
      <c r="IUN56" s="467"/>
      <c r="IUO56" s="467"/>
      <c r="IUP56" s="467"/>
      <c r="IUQ56" s="467"/>
      <c r="IUR56" s="467"/>
      <c r="IUS56" s="467"/>
      <c r="IUT56" s="467"/>
      <c r="IUU56" s="467"/>
      <c r="IUV56" s="467"/>
      <c r="IUW56" s="467"/>
      <c r="IUX56" s="467"/>
      <c r="IUY56" s="467"/>
      <c r="IUZ56" s="467"/>
      <c r="IVA56" s="467"/>
      <c r="IVB56" s="467"/>
      <c r="IVC56" s="467"/>
      <c r="IVD56" s="467"/>
      <c r="IVE56" s="467"/>
      <c r="IVF56" s="467"/>
      <c r="IVG56" s="467"/>
      <c r="IVH56" s="467"/>
      <c r="IVI56" s="467"/>
      <c r="IVJ56" s="467"/>
      <c r="IVK56" s="467"/>
      <c r="IVL56" s="467"/>
      <c r="IVM56" s="467"/>
      <c r="IVN56" s="467"/>
      <c r="IVO56" s="467"/>
      <c r="IVP56" s="467"/>
      <c r="IVQ56" s="467"/>
      <c r="IVR56" s="467"/>
      <c r="IVS56" s="467"/>
      <c r="IVT56" s="467"/>
      <c r="IVU56" s="467"/>
      <c r="IVV56" s="467"/>
      <c r="IVW56" s="467"/>
      <c r="IVX56" s="467"/>
      <c r="IVY56" s="467"/>
      <c r="IVZ56" s="467"/>
      <c r="IWA56" s="467"/>
      <c r="IWB56" s="467"/>
      <c r="IWC56" s="467"/>
      <c r="IWD56" s="467"/>
      <c r="IWE56" s="467"/>
      <c r="IWF56" s="467"/>
      <c r="IWG56" s="467"/>
      <c r="IWH56" s="467"/>
      <c r="IWI56" s="467"/>
      <c r="IWJ56" s="467"/>
      <c r="IWK56" s="467"/>
      <c r="IWL56" s="467"/>
      <c r="IWM56" s="467"/>
      <c r="IWN56" s="467"/>
      <c r="IWO56" s="467"/>
      <c r="IWP56" s="467"/>
      <c r="IWQ56" s="467"/>
      <c r="IWR56" s="467"/>
      <c r="IWS56" s="467"/>
      <c r="IWT56" s="467"/>
      <c r="IWU56" s="467"/>
      <c r="IWV56" s="467"/>
      <c r="IWW56" s="467"/>
      <c r="IWX56" s="467"/>
      <c r="IWY56" s="467"/>
      <c r="IWZ56" s="467"/>
      <c r="IXA56" s="467"/>
      <c r="IXB56" s="467"/>
      <c r="IXC56" s="467"/>
      <c r="IXD56" s="467"/>
      <c r="IXE56" s="467"/>
      <c r="IXF56" s="467"/>
      <c r="IXG56" s="467"/>
      <c r="IXH56" s="467"/>
      <c r="IXI56" s="467"/>
      <c r="IXJ56" s="467"/>
      <c r="IXK56" s="467"/>
      <c r="IXL56" s="467"/>
      <c r="IXM56" s="467"/>
      <c r="IXN56" s="467"/>
      <c r="IXO56" s="467"/>
      <c r="IXP56" s="467"/>
      <c r="IXQ56" s="467"/>
      <c r="IXR56" s="467"/>
      <c r="IXS56" s="467"/>
      <c r="IXT56" s="467"/>
      <c r="IXU56" s="467"/>
      <c r="IXV56" s="467"/>
      <c r="IXW56" s="467"/>
      <c r="IXX56" s="467"/>
      <c r="IXY56" s="467"/>
      <c r="IXZ56" s="467"/>
      <c r="IYA56" s="467"/>
      <c r="IYB56" s="467"/>
      <c r="IYC56" s="467"/>
      <c r="IYD56" s="467"/>
      <c r="IYE56" s="467"/>
      <c r="IYF56" s="467"/>
      <c r="IYG56" s="467"/>
      <c r="IYH56" s="467"/>
      <c r="IYI56" s="467"/>
      <c r="IYJ56" s="467"/>
      <c r="IYK56" s="467"/>
      <c r="IYL56" s="467"/>
      <c r="IYM56" s="467"/>
      <c r="IYN56" s="467"/>
      <c r="IYO56" s="467"/>
      <c r="IYP56" s="467"/>
      <c r="IYQ56" s="467"/>
      <c r="IYR56" s="467"/>
      <c r="IYS56" s="467"/>
      <c r="IYT56" s="467"/>
      <c r="IYU56" s="467"/>
      <c r="IYV56" s="467"/>
      <c r="IYW56" s="467"/>
      <c r="IYX56" s="467"/>
      <c r="IYY56" s="467"/>
      <c r="IYZ56" s="467"/>
      <c r="IZA56" s="467"/>
      <c r="IZB56" s="467"/>
      <c r="IZC56" s="467"/>
      <c r="IZD56" s="467"/>
      <c r="IZE56" s="467"/>
      <c r="IZF56" s="467"/>
      <c r="IZG56" s="467"/>
      <c r="IZH56" s="467"/>
      <c r="IZI56" s="467"/>
      <c r="IZJ56" s="467"/>
      <c r="IZK56" s="467"/>
      <c r="IZL56" s="467"/>
      <c r="IZM56" s="467"/>
      <c r="IZN56" s="467"/>
      <c r="IZO56" s="467"/>
      <c r="IZP56" s="467"/>
      <c r="IZQ56" s="467"/>
      <c r="IZR56" s="467"/>
      <c r="IZS56" s="467"/>
      <c r="IZT56" s="467"/>
      <c r="IZU56" s="467"/>
      <c r="IZV56" s="467"/>
      <c r="IZW56" s="467"/>
      <c r="IZX56" s="467"/>
      <c r="IZY56" s="467"/>
      <c r="IZZ56" s="467"/>
      <c r="JAA56" s="467"/>
      <c r="JAB56" s="467"/>
      <c r="JAC56" s="467"/>
      <c r="JAD56" s="467"/>
      <c r="JAE56" s="467"/>
      <c r="JAF56" s="467"/>
      <c r="JAG56" s="467"/>
      <c r="JAH56" s="467"/>
      <c r="JAI56" s="467"/>
      <c r="JAJ56" s="467"/>
      <c r="JAK56" s="467"/>
      <c r="JAL56" s="467"/>
      <c r="JAM56" s="467"/>
      <c r="JAN56" s="467"/>
      <c r="JAO56" s="467"/>
      <c r="JAP56" s="467"/>
      <c r="JAQ56" s="467"/>
      <c r="JAR56" s="467"/>
      <c r="JAS56" s="467"/>
      <c r="JAT56" s="467"/>
      <c r="JAU56" s="467"/>
      <c r="JAV56" s="467"/>
      <c r="JAW56" s="467"/>
      <c r="JAX56" s="467"/>
      <c r="JAY56" s="467"/>
      <c r="JAZ56" s="467"/>
      <c r="JBA56" s="467"/>
      <c r="JBB56" s="467"/>
      <c r="JBC56" s="467"/>
      <c r="JBD56" s="467"/>
      <c r="JBE56" s="467"/>
      <c r="JBF56" s="467"/>
      <c r="JBG56" s="467"/>
      <c r="JBH56" s="467"/>
      <c r="JBI56" s="467"/>
      <c r="JBJ56" s="467"/>
      <c r="JBK56" s="467"/>
      <c r="JBL56" s="467"/>
      <c r="JBM56" s="467"/>
      <c r="JBN56" s="467"/>
      <c r="JBO56" s="467"/>
      <c r="JBP56" s="467"/>
      <c r="JBQ56" s="467"/>
      <c r="JBR56" s="467"/>
      <c r="JBS56" s="467"/>
      <c r="JBT56" s="467"/>
      <c r="JBU56" s="467"/>
      <c r="JBV56" s="467"/>
      <c r="JBW56" s="467"/>
      <c r="JBX56" s="467"/>
      <c r="JBY56" s="467"/>
      <c r="JBZ56" s="467"/>
      <c r="JCA56" s="467"/>
      <c r="JCB56" s="467"/>
      <c r="JCC56" s="467"/>
      <c r="JCD56" s="467"/>
      <c r="JCE56" s="467"/>
      <c r="JCF56" s="467"/>
      <c r="JCG56" s="467"/>
      <c r="JCH56" s="467"/>
      <c r="JCI56" s="467"/>
      <c r="JCJ56" s="467"/>
      <c r="JCK56" s="467"/>
      <c r="JCL56" s="467"/>
      <c r="JCM56" s="467"/>
      <c r="JCN56" s="467"/>
      <c r="JCO56" s="467"/>
      <c r="JCP56" s="467"/>
      <c r="JCQ56" s="467"/>
      <c r="JCR56" s="467"/>
      <c r="JCS56" s="467"/>
      <c r="JCT56" s="467"/>
      <c r="JCU56" s="467"/>
      <c r="JCV56" s="467"/>
      <c r="JCW56" s="467"/>
      <c r="JCX56" s="467"/>
      <c r="JCY56" s="467"/>
      <c r="JCZ56" s="467"/>
      <c r="JDA56" s="467"/>
      <c r="JDB56" s="467"/>
      <c r="JDC56" s="467"/>
      <c r="JDD56" s="467"/>
      <c r="JDE56" s="467"/>
      <c r="JDF56" s="467"/>
      <c r="JDG56" s="467"/>
      <c r="JDH56" s="467"/>
      <c r="JDI56" s="467"/>
      <c r="JDJ56" s="467"/>
      <c r="JDK56" s="467"/>
      <c r="JDL56" s="467"/>
      <c r="JDM56" s="467"/>
      <c r="JDN56" s="467"/>
      <c r="JDO56" s="467"/>
      <c r="JDP56" s="467"/>
      <c r="JDQ56" s="467"/>
      <c r="JDR56" s="467"/>
      <c r="JDS56" s="467"/>
      <c r="JDT56" s="467"/>
      <c r="JDU56" s="467"/>
      <c r="JDV56" s="467"/>
      <c r="JDW56" s="467"/>
      <c r="JDX56" s="467"/>
      <c r="JDY56" s="467"/>
      <c r="JDZ56" s="467"/>
      <c r="JEA56" s="467"/>
      <c r="JEB56" s="467"/>
      <c r="JEC56" s="467"/>
      <c r="JED56" s="467"/>
      <c r="JEE56" s="467"/>
      <c r="JEF56" s="467"/>
      <c r="JEG56" s="467"/>
      <c r="JEH56" s="467"/>
      <c r="JEI56" s="467"/>
      <c r="JEJ56" s="467"/>
      <c r="JEK56" s="467"/>
      <c r="JEL56" s="467"/>
      <c r="JEM56" s="467"/>
      <c r="JEN56" s="467"/>
      <c r="JEO56" s="467"/>
      <c r="JEP56" s="467"/>
      <c r="JEQ56" s="467"/>
      <c r="JER56" s="467"/>
      <c r="JES56" s="467"/>
      <c r="JET56" s="467"/>
      <c r="JEU56" s="467"/>
      <c r="JEV56" s="467"/>
      <c r="JEW56" s="467"/>
      <c r="JEX56" s="467"/>
      <c r="JEY56" s="467"/>
      <c r="JEZ56" s="467"/>
      <c r="JFA56" s="467"/>
      <c r="JFB56" s="467"/>
      <c r="JFC56" s="467"/>
      <c r="JFD56" s="467"/>
      <c r="JFE56" s="467"/>
      <c r="JFF56" s="467"/>
      <c r="JFG56" s="467"/>
      <c r="JFH56" s="467"/>
      <c r="JFI56" s="467"/>
      <c r="JFJ56" s="467"/>
      <c r="JFK56" s="467"/>
      <c r="JFL56" s="467"/>
      <c r="JFM56" s="467"/>
      <c r="JFN56" s="467"/>
      <c r="JFO56" s="467"/>
      <c r="JFP56" s="467"/>
      <c r="JFQ56" s="467"/>
      <c r="JFR56" s="467"/>
      <c r="JFS56" s="467"/>
      <c r="JFT56" s="467"/>
      <c r="JFU56" s="467"/>
      <c r="JFV56" s="467"/>
      <c r="JFW56" s="467"/>
      <c r="JFX56" s="467"/>
      <c r="JFY56" s="467"/>
      <c r="JFZ56" s="467"/>
      <c r="JGA56" s="467"/>
      <c r="JGB56" s="467"/>
      <c r="JGC56" s="467"/>
      <c r="JGD56" s="467"/>
      <c r="JGE56" s="467"/>
      <c r="JGF56" s="467"/>
      <c r="JGG56" s="467"/>
      <c r="JGH56" s="467"/>
      <c r="JGI56" s="467"/>
      <c r="JGJ56" s="467"/>
      <c r="JGK56" s="467"/>
      <c r="JGL56" s="467"/>
      <c r="JGM56" s="467"/>
      <c r="JGN56" s="467"/>
      <c r="JGO56" s="467"/>
      <c r="JGP56" s="467"/>
      <c r="JGQ56" s="467"/>
      <c r="JGR56" s="467"/>
      <c r="JGS56" s="467"/>
      <c r="JGT56" s="467"/>
      <c r="JGU56" s="467"/>
      <c r="JGV56" s="467"/>
      <c r="JGW56" s="467"/>
      <c r="JGX56" s="467"/>
      <c r="JGY56" s="467"/>
      <c r="JGZ56" s="467"/>
      <c r="JHA56" s="467"/>
      <c r="JHB56" s="467"/>
      <c r="JHC56" s="467"/>
      <c r="JHD56" s="467"/>
      <c r="JHE56" s="467"/>
      <c r="JHF56" s="467"/>
      <c r="JHG56" s="467"/>
      <c r="JHH56" s="467"/>
      <c r="JHI56" s="467"/>
      <c r="JHJ56" s="467"/>
      <c r="JHK56" s="467"/>
      <c r="JHL56" s="467"/>
      <c r="JHM56" s="467"/>
      <c r="JHN56" s="467"/>
      <c r="JHO56" s="467"/>
      <c r="JHP56" s="467"/>
      <c r="JHQ56" s="467"/>
      <c r="JHR56" s="467"/>
      <c r="JHS56" s="467"/>
      <c r="JHT56" s="467"/>
      <c r="JHU56" s="467"/>
      <c r="JHV56" s="467"/>
      <c r="JHW56" s="467"/>
      <c r="JHX56" s="467"/>
      <c r="JHY56" s="467"/>
      <c r="JHZ56" s="467"/>
      <c r="JIA56" s="467"/>
      <c r="JIB56" s="467"/>
      <c r="JIC56" s="467"/>
      <c r="JID56" s="467"/>
      <c r="JIE56" s="467"/>
      <c r="JIF56" s="467"/>
      <c r="JIG56" s="467"/>
      <c r="JIH56" s="467"/>
      <c r="JII56" s="467"/>
      <c r="JIJ56" s="467"/>
      <c r="JIK56" s="467"/>
      <c r="JIL56" s="467"/>
      <c r="JIM56" s="467"/>
      <c r="JIN56" s="467"/>
      <c r="JIO56" s="467"/>
      <c r="JIP56" s="467"/>
      <c r="JIQ56" s="467"/>
      <c r="JIR56" s="467"/>
      <c r="JIS56" s="467"/>
      <c r="JIT56" s="467"/>
      <c r="JIU56" s="467"/>
      <c r="JIV56" s="467"/>
      <c r="JIW56" s="467"/>
      <c r="JIX56" s="467"/>
      <c r="JIY56" s="467"/>
      <c r="JIZ56" s="467"/>
      <c r="JJA56" s="467"/>
      <c r="JJB56" s="467"/>
      <c r="JJC56" s="467"/>
      <c r="JJD56" s="467"/>
      <c r="JJE56" s="467"/>
      <c r="JJF56" s="467"/>
      <c r="JJG56" s="467"/>
      <c r="JJH56" s="467"/>
      <c r="JJI56" s="467"/>
      <c r="JJJ56" s="467"/>
      <c r="JJK56" s="467"/>
      <c r="JJL56" s="467"/>
      <c r="JJM56" s="467"/>
      <c r="JJN56" s="467"/>
      <c r="JJO56" s="467"/>
      <c r="JJP56" s="467"/>
      <c r="JJQ56" s="467"/>
      <c r="JJR56" s="467"/>
      <c r="JJS56" s="467"/>
      <c r="JJT56" s="467"/>
      <c r="JJU56" s="467"/>
      <c r="JJV56" s="467"/>
      <c r="JJW56" s="467"/>
      <c r="JJX56" s="467"/>
      <c r="JJY56" s="467"/>
      <c r="JJZ56" s="467"/>
      <c r="JKA56" s="467"/>
      <c r="JKB56" s="467"/>
      <c r="JKC56" s="467"/>
      <c r="JKD56" s="467"/>
      <c r="JKE56" s="467"/>
      <c r="JKF56" s="467"/>
      <c r="JKG56" s="467"/>
      <c r="JKH56" s="467"/>
      <c r="JKI56" s="467"/>
      <c r="JKJ56" s="467"/>
      <c r="JKK56" s="467"/>
      <c r="JKL56" s="467"/>
      <c r="JKM56" s="467"/>
      <c r="JKN56" s="467"/>
      <c r="JKO56" s="467"/>
      <c r="JKP56" s="467"/>
      <c r="JKQ56" s="467"/>
      <c r="JKR56" s="467"/>
      <c r="JKS56" s="467"/>
      <c r="JKT56" s="467"/>
      <c r="JKU56" s="467"/>
      <c r="JKV56" s="467"/>
      <c r="JKW56" s="467"/>
      <c r="JKX56" s="467"/>
      <c r="JKY56" s="467"/>
      <c r="JKZ56" s="467"/>
      <c r="JLA56" s="467"/>
      <c r="JLB56" s="467"/>
      <c r="JLC56" s="467"/>
      <c r="JLD56" s="467"/>
      <c r="JLE56" s="467"/>
      <c r="JLF56" s="467"/>
      <c r="JLG56" s="467"/>
      <c r="JLH56" s="467"/>
      <c r="JLI56" s="467"/>
      <c r="JLJ56" s="467"/>
      <c r="JLK56" s="467"/>
      <c r="JLL56" s="467"/>
      <c r="JLM56" s="467"/>
      <c r="JLN56" s="467"/>
      <c r="JLO56" s="467"/>
      <c r="JLP56" s="467"/>
      <c r="JLQ56" s="467"/>
      <c r="JLR56" s="467"/>
      <c r="JLS56" s="467"/>
      <c r="JLT56" s="467"/>
      <c r="JLU56" s="467"/>
      <c r="JLV56" s="467"/>
      <c r="JLW56" s="467"/>
      <c r="JLX56" s="467"/>
      <c r="JLY56" s="467"/>
      <c r="JLZ56" s="467"/>
      <c r="JMA56" s="467"/>
      <c r="JMB56" s="467"/>
      <c r="JMC56" s="467"/>
      <c r="JMD56" s="467"/>
      <c r="JME56" s="467"/>
      <c r="JMF56" s="467"/>
      <c r="JMG56" s="467"/>
      <c r="JMH56" s="467"/>
      <c r="JMI56" s="467"/>
      <c r="JMJ56" s="467"/>
      <c r="JMK56" s="467"/>
      <c r="JML56" s="467"/>
      <c r="JMM56" s="467"/>
      <c r="JMN56" s="467"/>
      <c r="JMO56" s="467"/>
      <c r="JMP56" s="467"/>
      <c r="JMQ56" s="467"/>
      <c r="JMR56" s="467"/>
      <c r="JMS56" s="467"/>
      <c r="JMT56" s="467"/>
      <c r="JMU56" s="467"/>
      <c r="JMV56" s="467"/>
      <c r="JMW56" s="467"/>
      <c r="JMX56" s="467"/>
      <c r="JMY56" s="467"/>
      <c r="JMZ56" s="467"/>
      <c r="JNA56" s="467"/>
      <c r="JNB56" s="467"/>
      <c r="JNC56" s="467"/>
      <c r="JND56" s="467"/>
      <c r="JNE56" s="467"/>
      <c r="JNF56" s="467"/>
      <c r="JNG56" s="467"/>
      <c r="JNH56" s="467"/>
      <c r="JNI56" s="467"/>
      <c r="JNJ56" s="467"/>
      <c r="JNK56" s="467"/>
      <c r="JNL56" s="467"/>
      <c r="JNM56" s="467"/>
      <c r="JNN56" s="467"/>
      <c r="JNO56" s="467"/>
      <c r="JNP56" s="467"/>
      <c r="JNQ56" s="467"/>
      <c r="JNR56" s="467"/>
      <c r="JNS56" s="467"/>
      <c r="JNT56" s="467"/>
      <c r="JNU56" s="467"/>
      <c r="JNV56" s="467"/>
      <c r="JNW56" s="467"/>
      <c r="JNX56" s="467"/>
      <c r="JNY56" s="467"/>
      <c r="JNZ56" s="467"/>
      <c r="JOA56" s="467"/>
      <c r="JOB56" s="467"/>
      <c r="JOC56" s="467"/>
      <c r="JOD56" s="467"/>
      <c r="JOE56" s="467"/>
      <c r="JOF56" s="467"/>
      <c r="JOG56" s="467"/>
      <c r="JOH56" s="467"/>
      <c r="JOI56" s="467"/>
      <c r="JOJ56" s="467"/>
      <c r="JOK56" s="467"/>
      <c r="JOL56" s="467"/>
      <c r="JOM56" s="467"/>
      <c r="JON56" s="467"/>
      <c r="JOO56" s="467"/>
      <c r="JOP56" s="467"/>
      <c r="JOQ56" s="467"/>
      <c r="JOR56" s="467"/>
      <c r="JOS56" s="467"/>
      <c r="JOT56" s="467"/>
      <c r="JOU56" s="467"/>
      <c r="JOV56" s="467"/>
      <c r="JOW56" s="467"/>
      <c r="JOX56" s="467"/>
      <c r="JOY56" s="467"/>
      <c r="JOZ56" s="467"/>
      <c r="JPA56" s="467"/>
      <c r="JPB56" s="467"/>
      <c r="JPC56" s="467"/>
      <c r="JPD56" s="467"/>
      <c r="JPE56" s="467"/>
      <c r="JPF56" s="467"/>
      <c r="JPG56" s="467"/>
      <c r="JPH56" s="467"/>
      <c r="JPI56" s="467"/>
      <c r="JPJ56" s="467"/>
      <c r="JPK56" s="467"/>
      <c r="JPL56" s="467"/>
      <c r="JPM56" s="467"/>
      <c r="JPN56" s="467"/>
      <c r="JPO56" s="467"/>
      <c r="JPP56" s="467"/>
      <c r="JPQ56" s="467"/>
      <c r="JPR56" s="467"/>
      <c r="JPS56" s="467"/>
      <c r="JPT56" s="467"/>
      <c r="JPU56" s="467"/>
      <c r="JPV56" s="467"/>
      <c r="JPW56" s="467"/>
      <c r="JPX56" s="467"/>
      <c r="JPY56" s="467"/>
      <c r="JPZ56" s="467"/>
      <c r="JQA56" s="467"/>
      <c r="JQB56" s="467"/>
      <c r="JQC56" s="467"/>
      <c r="JQD56" s="467"/>
      <c r="JQE56" s="467"/>
      <c r="JQF56" s="467"/>
      <c r="JQG56" s="467"/>
      <c r="JQH56" s="467"/>
      <c r="JQI56" s="467"/>
      <c r="JQJ56" s="467"/>
      <c r="JQK56" s="467"/>
      <c r="JQL56" s="467"/>
      <c r="JQM56" s="467"/>
      <c r="JQN56" s="467"/>
      <c r="JQO56" s="467"/>
      <c r="JQP56" s="467"/>
      <c r="JQQ56" s="467"/>
      <c r="JQR56" s="467"/>
      <c r="JQS56" s="467"/>
      <c r="JQT56" s="467"/>
      <c r="JQU56" s="467"/>
      <c r="JQV56" s="467"/>
      <c r="JQW56" s="467"/>
      <c r="JQX56" s="467"/>
      <c r="JQY56" s="467"/>
      <c r="JQZ56" s="467"/>
      <c r="JRA56" s="467"/>
      <c r="JRB56" s="467"/>
      <c r="JRC56" s="467"/>
      <c r="JRD56" s="467"/>
      <c r="JRE56" s="467"/>
      <c r="JRF56" s="467"/>
      <c r="JRG56" s="467"/>
      <c r="JRH56" s="467"/>
      <c r="JRI56" s="467"/>
      <c r="JRJ56" s="467"/>
      <c r="JRK56" s="467"/>
      <c r="JRL56" s="467"/>
      <c r="JRM56" s="467"/>
      <c r="JRN56" s="467"/>
      <c r="JRO56" s="467"/>
      <c r="JRP56" s="467"/>
      <c r="JRQ56" s="467"/>
      <c r="JRR56" s="467"/>
      <c r="JRS56" s="467"/>
      <c r="JRT56" s="467"/>
      <c r="JRU56" s="467"/>
      <c r="JRV56" s="467"/>
      <c r="JRW56" s="467"/>
      <c r="JRX56" s="467"/>
      <c r="JRY56" s="467"/>
      <c r="JRZ56" s="467"/>
      <c r="JSA56" s="467"/>
      <c r="JSB56" s="467"/>
      <c r="JSC56" s="467"/>
      <c r="JSD56" s="467"/>
      <c r="JSE56" s="467"/>
      <c r="JSF56" s="467"/>
      <c r="JSG56" s="467"/>
      <c r="JSH56" s="467"/>
      <c r="JSI56" s="467"/>
      <c r="JSJ56" s="467"/>
      <c r="JSK56" s="467"/>
      <c r="JSL56" s="467"/>
      <c r="JSM56" s="467"/>
      <c r="JSN56" s="467"/>
      <c r="JSO56" s="467"/>
      <c r="JSP56" s="467"/>
      <c r="JSQ56" s="467"/>
      <c r="JSR56" s="467"/>
      <c r="JSS56" s="467"/>
      <c r="JST56" s="467"/>
      <c r="JSU56" s="467"/>
      <c r="JSV56" s="467"/>
      <c r="JSW56" s="467"/>
      <c r="JSX56" s="467"/>
      <c r="JSY56" s="467"/>
      <c r="JSZ56" s="467"/>
      <c r="JTA56" s="467"/>
      <c r="JTB56" s="467"/>
      <c r="JTC56" s="467"/>
      <c r="JTD56" s="467"/>
      <c r="JTE56" s="467"/>
      <c r="JTF56" s="467"/>
      <c r="JTG56" s="467"/>
      <c r="JTH56" s="467"/>
      <c r="JTI56" s="467"/>
      <c r="JTJ56" s="467"/>
      <c r="JTK56" s="467"/>
      <c r="JTL56" s="467"/>
      <c r="JTM56" s="467"/>
      <c r="JTN56" s="467"/>
      <c r="JTO56" s="467"/>
      <c r="JTP56" s="467"/>
      <c r="JTQ56" s="467"/>
      <c r="JTR56" s="467"/>
      <c r="JTS56" s="467"/>
      <c r="JTT56" s="467"/>
      <c r="JTU56" s="467"/>
      <c r="JTV56" s="467"/>
      <c r="JTW56" s="467"/>
      <c r="JTX56" s="467"/>
      <c r="JTY56" s="467"/>
      <c r="JTZ56" s="467"/>
      <c r="JUA56" s="467"/>
      <c r="JUB56" s="467"/>
      <c r="JUC56" s="467"/>
      <c r="JUD56" s="467"/>
      <c r="JUE56" s="467"/>
      <c r="JUF56" s="467"/>
      <c r="JUG56" s="467"/>
      <c r="JUH56" s="467"/>
      <c r="JUI56" s="467"/>
      <c r="JUJ56" s="467"/>
      <c r="JUK56" s="467"/>
      <c r="JUL56" s="467"/>
      <c r="JUM56" s="467"/>
      <c r="JUN56" s="467"/>
      <c r="JUO56" s="467"/>
      <c r="JUP56" s="467"/>
      <c r="JUQ56" s="467"/>
      <c r="JUR56" s="467"/>
      <c r="JUS56" s="467"/>
      <c r="JUT56" s="467"/>
      <c r="JUU56" s="467"/>
      <c r="JUV56" s="467"/>
      <c r="JUW56" s="467"/>
      <c r="JUX56" s="467"/>
      <c r="JUY56" s="467"/>
      <c r="JUZ56" s="467"/>
      <c r="JVA56" s="467"/>
      <c r="JVB56" s="467"/>
      <c r="JVC56" s="467"/>
      <c r="JVD56" s="467"/>
      <c r="JVE56" s="467"/>
      <c r="JVF56" s="467"/>
      <c r="JVG56" s="467"/>
      <c r="JVH56" s="467"/>
      <c r="JVI56" s="467"/>
      <c r="JVJ56" s="467"/>
      <c r="JVK56" s="467"/>
      <c r="JVL56" s="467"/>
      <c r="JVM56" s="467"/>
      <c r="JVN56" s="467"/>
      <c r="JVO56" s="467"/>
      <c r="JVP56" s="467"/>
      <c r="JVQ56" s="467"/>
      <c r="JVR56" s="467"/>
      <c r="JVS56" s="467"/>
      <c r="JVT56" s="467"/>
      <c r="JVU56" s="467"/>
      <c r="JVV56" s="467"/>
      <c r="JVW56" s="467"/>
      <c r="JVX56" s="467"/>
      <c r="JVY56" s="467"/>
      <c r="JVZ56" s="467"/>
      <c r="JWA56" s="467"/>
      <c r="JWB56" s="467"/>
      <c r="JWC56" s="467"/>
      <c r="JWD56" s="467"/>
      <c r="JWE56" s="467"/>
      <c r="JWF56" s="467"/>
      <c r="JWG56" s="467"/>
      <c r="JWH56" s="467"/>
      <c r="JWI56" s="467"/>
      <c r="JWJ56" s="467"/>
      <c r="JWK56" s="467"/>
      <c r="JWL56" s="467"/>
      <c r="JWM56" s="467"/>
      <c r="JWN56" s="467"/>
      <c r="JWO56" s="467"/>
      <c r="JWP56" s="467"/>
      <c r="JWQ56" s="467"/>
      <c r="JWR56" s="467"/>
      <c r="JWS56" s="467"/>
      <c r="JWT56" s="467"/>
      <c r="JWU56" s="467"/>
      <c r="JWV56" s="467"/>
      <c r="JWW56" s="467"/>
      <c r="JWX56" s="467"/>
      <c r="JWY56" s="467"/>
      <c r="JWZ56" s="467"/>
      <c r="JXA56" s="467"/>
      <c r="JXB56" s="467"/>
      <c r="JXC56" s="467"/>
      <c r="JXD56" s="467"/>
      <c r="JXE56" s="467"/>
      <c r="JXF56" s="467"/>
      <c r="JXG56" s="467"/>
      <c r="JXH56" s="467"/>
      <c r="JXI56" s="467"/>
      <c r="JXJ56" s="467"/>
      <c r="JXK56" s="467"/>
      <c r="JXL56" s="467"/>
      <c r="JXM56" s="467"/>
      <c r="JXN56" s="467"/>
      <c r="JXO56" s="467"/>
      <c r="JXP56" s="467"/>
      <c r="JXQ56" s="467"/>
      <c r="JXR56" s="467"/>
      <c r="JXS56" s="467"/>
      <c r="JXT56" s="467"/>
      <c r="JXU56" s="467"/>
      <c r="JXV56" s="467"/>
      <c r="JXW56" s="467"/>
      <c r="JXX56" s="467"/>
      <c r="JXY56" s="467"/>
      <c r="JXZ56" s="467"/>
      <c r="JYA56" s="467"/>
      <c r="JYB56" s="467"/>
      <c r="JYC56" s="467"/>
      <c r="JYD56" s="467"/>
      <c r="JYE56" s="467"/>
      <c r="JYF56" s="467"/>
      <c r="JYG56" s="467"/>
      <c r="JYH56" s="467"/>
      <c r="JYI56" s="467"/>
      <c r="JYJ56" s="467"/>
      <c r="JYK56" s="467"/>
      <c r="JYL56" s="467"/>
      <c r="JYM56" s="467"/>
      <c r="JYN56" s="467"/>
      <c r="JYO56" s="467"/>
      <c r="JYP56" s="467"/>
      <c r="JYQ56" s="467"/>
      <c r="JYR56" s="467"/>
      <c r="JYS56" s="467"/>
      <c r="JYT56" s="467"/>
      <c r="JYU56" s="467"/>
      <c r="JYV56" s="467"/>
      <c r="JYW56" s="467"/>
      <c r="JYX56" s="467"/>
      <c r="JYY56" s="467"/>
      <c r="JYZ56" s="467"/>
      <c r="JZA56" s="467"/>
      <c r="JZB56" s="467"/>
      <c r="JZC56" s="467"/>
      <c r="JZD56" s="467"/>
      <c r="JZE56" s="467"/>
      <c r="JZF56" s="467"/>
      <c r="JZG56" s="467"/>
      <c r="JZH56" s="467"/>
      <c r="JZI56" s="467"/>
      <c r="JZJ56" s="467"/>
      <c r="JZK56" s="467"/>
      <c r="JZL56" s="467"/>
      <c r="JZM56" s="467"/>
      <c r="JZN56" s="467"/>
      <c r="JZO56" s="467"/>
      <c r="JZP56" s="467"/>
      <c r="JZQ56" s="467"/>
      <c r="JZR56" s="467"/>
      <c r="JZS56" s="467"/>
      <c r="JZT56" s="467"/>
      <c r="JZU56" s="467"/>
      <c r="JZV56" s="467"/>
      <c r="JZW56" s="467"/>
      <c r="JZX56" s="467"/>
      <c r="JZY56" s="467"/>
      <c r="JZZ56" s="467"/>
      <c r="KAA56" s="467"/>
      <c r="KAB56" s="467"/>
      <c r="KAC56" s="467"/>
      <c r="KAD56" s="467"/>
      <c r="KAE56" s="467"/>
      <c r="KAF56" s="467"/>
      <c r="KAG56" s="467"/>
      <c r="KAH56" s="467"/>
      <c r="KAI56" s="467"/>
      <c r="KAJ56" s="467"/>
      <c r="KAK56" s="467"/>
      <c r="KAL56" s="467"/>
      <c r="KAM56" s="467"/>
      <c r="KAN56" s="467"/>
      <c r="KAO56" s="467"/>
      <c r="KAP56" s="467"/>
      <c r="KAQ56" s="467"/>
      <c r="KAR56" s="467"/>
      <c r="KAS56" s="467"/>
      <c r="KAT56" s="467"/>
      <c r="KAU56" s="467"/>
      <c r="KAV56" s="467"/>
      <c r="KAW56" s="467"/>
      <c r="KAX56" s="467"/>
      <c r="KAY56" s="467"/>
      <c r="KAZ56" s="467"/>
      <c r="KBA56" s="467"/>
      <c r="KBB56" s="467"/>
      <c r="KBC56" s="467"/>
      <c r="KBD56" s="467"/>
      <c r="KBE56" s="467"/>
      <c r="KBF56" s="467"/>
      <c r="KBG56" s="467"/>
      <c r="KBH56" s="467"/>
      <c r="KBI56" s="467"/>
      <c r="KBJ56" s="467"/>
      <c r="KBK56" s="467"/>
      <c r="KBL56" s="467"/>
      <c r="KBM56" s="467"/>
      <c r="KBN56" s="467"/>
      <c r="KBO56" s="467"/>
      <c r="KBP56" s="467"/>
      <c r="KBQ56" s="467"/>
      <c r="KBR56" s="467"/>
      <c r="KBS56" s="467"/>
      <c r="KBT56" s="467"/>
      <c r="KBU56" s="467"/>
      <c r="KBV56" s="467"/>
      <c r="KBW56" s="467"/>
      <c r="KBX56" s="467"/>
      <c r="KBY56" s="467"/>
      <c r="KBZ56" s="467"/>
      <c r="KCA56" s="467"/>
      <c r="KCB56" s="467"/>
      <c r="KCC56" s="467"/>
      <c r="KCD56" s="467"/>
      <c r="KCE56" s="467"/>
      <c r="KCF56" s="467"/>
      <c r="KCG56" s="467"/>
      <c r="KCH56" s="467"/>
      <c r="KCI56" s="467"/>
      <c r="KCJ56" s="467"/>
      <c r="KCK56" s="467"/>
      <c r="KCL56" s="467"/>
      <c r="KCM56" s="467"/>
      <c r="KCN56" s="467"/>
      <c r="KCO56" s="467"/>
      <c r="KCP56" s="467"/>
      <c r="KCQ56" s="467"/>
      <c r="KCR56" s="467"/>
      <c r="KCS56" s="467"/>
      <c r="KCT56" s="467"/>
      <c r="KCU56" s="467"/>
      <c r="KCV56" s="467"/>
      <c r="KCW56" s="467"/>
      <c r="KCX56" s="467"/>
      <c r="KCY56" s="467"/>
      <c r="KCZ56" s="467"/>
      <c r="KDA56" s="467"/>
      <c r="KDB56" s="467"/>
      <c r="KDC56" s="467"/>
      <c r="KDD56" s="467"/>
      <c r="KDE56" s="467"/>
      <c r="KDF56" s="467"/>
      <c r="KDG56" s="467"/>
      <c r="KDH56" s="467"/>
      <c r="KDI56" s="467"/>
      <c r="KDJ56" s="467"/>
      <c r="KDK56" s="467"/>
      <c r="KDL56" s="467"/>
      <c r="KDM56" s="467"/>
      <c r="KDN56" s="467"/>
      <c r="KDO56" s="467"/>
      <c r="KDP56" s="467"/>
      <c r="KDQ56" s="467"/>
      <c r="KDR56" s="467"/>
      <c r="KDS56" s="467"/>
      <c r="KDT56" s="467"/>
      <c r="KDU56" s="467"/>
      <c r="KDV56" s="467"/>
      <c r="KDW56" s="467"/>
      <c r="KDX56" s="467"/>
      <c r="KDY56" s="467"/>
      <c r="KDZ56" s="467"/>
      <c r="KEA56" s="467"/>
      <c r="KEB56" s="467"/>
      <c r="KEC56" s="467"/>
      <c r="KED56" s="467"/>
      <c r="KEE56" s="467"/>
      <c r="KEF56" s="467"/>
      <c r="KEG56" s="467"/>
      <c r="KEH56" s="467"/>
      <c r="KEI56" s="467"/>
      <c r="KEJ56" s="467"/>
      <c r="KEK56" s="467"/>
      <c r="KEL56" s="467"/>
      <c r="KEM56" s="467"/>
      <c r="KEN56" s="467"/>
      <c r="KEO56" s="467"/>
      <c r="KEP56" s="467"/>
      <c r="KEQ56" s="467"/>
      <c r="KER56" s="467"/>
      <c r="KES56" s="467"/>
      <c r="KET56" s="467"/>
      <c r="KEU56" s="467"/>
      <c r="KEV56" s="467"/>
      <c r="KEW56" s="467"/>
      <c r="KEX56" s="467"/>
      <c r="KEY56" s="467"/>
      <c r="KEZ56" s="467"/>
      <c r="KFA56" s="467"/>
      <c r="KFB56" s="467"/>
      <c r="KFC56" s="467"/>
      <c r="KFD56" s="467"/>
      <c r="KFE56" s="467"/>
      <c r="KFF56" s="467"/>
      <c r="KFG56" s="467"/>
      <c r="KFH56" s="467"/>
      <c r="KFI56" s="467"/>
      <c r="KFJ56" s="467"/>
      <c r="KFK56" s="467"/>
      <c r="KFL56" s="467"/>
      <c r="KFM56" s="467"/>
      <c r="KFN56" s="467"/>
      <c r="KFO56" s="467"/>
      <c r="KFP56" s="467"/>
      <c r="KFQ56" s="467"/>
      <c r="KFR56" s="467"/>
      <c r="KFS56" s="467"/>
      <c r="KFT56" s="467"/>
      <c r="KFU56" s="467"/>
      <c r="KFV56" s="467"/>
      <c r="KFW56" s="467"/>
      <c r="KFX56" s="467"/>
      <c r="KFY56" s="467"/>
      <c r="KFZ56" s="467"/>
      <c r="KGA56" s="467"/>
      <c r="KGB56" s="467"/>
      <c r="KGC56" s="467"/>
      <c r="KGD56" s="467"/>
      <c r="KGE56" s="467"/>
      <c r="KGF56" s="467"/>
      <c r="KGG56" s="467"/>
      <c r="KGH56" s="467"/>
      <c r="KGI56" s="467"/>
      <c r="KGJ56" s="467"/>
      <c r="KGK56" s="467"/>
      <c r="KGL56" s="467"/>
      <c r="KGM56" s="467"/>
      <c r="KGN56" s="467"/>
      <c r="KGO56" s="467"/>
      <c r="KGP56" s="467"/>
      <c r="KGQ56" s="467"/>
      <c r="KGR56" s="467"/>
      <c r="KGS56" s="467"/>
      <c r="KGT56" s="467"/>
      <c r="KGU56" s="467"/>
      <c r="KGV56" s="467"/>
      <c r="KGW56" s="467"/>
      <c r="KGX56" s="467"/>
      <c r="KGY56" s="467"/>
      <c r="KGZ56" s="467"/>
      <c r="KHA56" s="467"/>
      <c r="KHB56" s="467"/>
      <c r="KHC56" s="467"/>
      <c r="KHD56" s="467"/>
      <c r="KHE56" s="467"/>
      <c r="KHF56" s="467"/>
      <c r="KHG56" s="467"/>
      <c r="KHH56" s="467"/>
      <c r="KHI56" s="467"/>
      <c r="KHJ56" s="467"/>
      <c r="KHK56" s="467"/>
      <c r="KHL56" s="467"/>
      <c r="KHM56" s="467"/>
      <c r="KHN56" s="467"/>
      <c r="KHO56" s="467"/>
      <c r="KHP56" s="467"/>
      <c r="KHQ56" s="467"/>
      <c r="KHR56" s="467"/>
      <c r="KHS56" s="467"/>
      <c r="KHT56" s="467"/>
      <c r="KHU56" s="467"/>
      <c r="KHV56" s="467"/>
      <c r="KHW56" s="467"/>
      <c r="KHX56" s="467"/>
      <c r="KHY56" s="467"/>
      <c r="KHZ56" s="467"/>
      <c r="KIA56" s="467"/>
      <c r="KIB56" s="467"/>
      <c r="KIC56" s="467"/>
      <c r="KID56" s="467"/>
      <c r="KIE56" s="467"/>
      <c r="KIF56" s="467"/>
      <c r="KIG56" s="467"/>
      <c r="KIH56" s="467"/>
      <c r="KII56" s="467"/>
      <c r="KIJ56" s="467"/>
      <c r="KIK56" s="467"/>
      <c r="KIL56" s="467"/>
      <c r="KIM56" s="467"/>
      <c r="KIN56" s="467"/>
      <c r="KIO56" s="467"/>
      <c r="KIP56" s="467"/>
      <c r="KIQ56" s="467"/>
      <c r="KIR56" s="467"/>
      <c r="KIS56" s="467"/>
      <c r="KIT56" s="467"/>
      <c r="KIU56" s="467"/>
      <c r="KIV56" s="467"/>
      <c r="KIW56" s="467"/>
      <c r="KIX56" s="467"/>
      <c r="KIY56" s="467"/>
      <c r="KIZ56" s="467"/>
      <c r="KJA56" s="467"/>
      <c r="KJB56" s="467"/>
      <c r="KJC56" s="467"/>
      <c r="KJD56" s="467"/>
      <c r="KJE56" s="467"/>
      <c r="KJF56" s="467"/>
      <c r="KJG56" s="467"/>
      <c r="KJH56" s="467"/>
      <c r="KJI56" s="467"/>
      <c r="KJJ56" s="467"/>
      <c r="KJK56" s="467"/>
      <c r="KJL56" s="467"/>
      <c r="KJM56" s="467"/>
      <c r="KJN56" s="467"/>
      <c r="KJO56" s="467"/>
      <c r="KJP56" s="467"/>
      <c r="KJQ56" s="467"/>
      <c r="KJR56" s="467"/>
      <c r="KJS56" s="467"/>
      <c r="KJT56" s="467"/>
      <c r="KJU56" s="467"/>
      <c r="KJV56" s="467"/>
      <c r="KJW56" s="467"/>
      <c r="KJX56" s="467"/>
      <c r="KJY56" s="467"/>
      <c r="KJZ56" s="467"/>
      <c r="KKA56" s="467"/>
      <c r="KKB56" s="467"/>
      <c r="KKC56" s="467"/>
      <c r="KKD56" s="467"/>
      <c r="KKE56" s="467"/>
      <c r="KKF56" s="467"/>
      <c r="KKG56" s="467"/>
      <c r="KKH56" s="467"/>
      <c r="KKI56" s="467"/>
      <c r="KKJ56" s="467"/>
      <c r="KKK56" s="467"/>
      <c r="KKL56" s="467"/>
      <c r="KKM56" s="467"/>
      <c r="KKN56" s="467"/>
      <c r="KKO56" s="467"/>
      <c r="KKP56" s="467"/>
      <c r="KKQ56" s="467"/>
      <c r="KKR56" s="467"/>
      <c r="KKS56" s="467"/>
      <c r="KKT56" s="467"/>
      <c r="KKU56" s="467"/>
      <c r="KKV56" s="467"/>
      <c r="KKW56" s="467"/>
      <c r="KKX56" s="467"/>
      <c r="KKY56" s="467"/>
      <c r="KKZ56" s="467"/>
      <c r="KLA56" s="467"/>
      <c r="KLB56" s="467"/>
      <c r="KLC56" s="467"/>
      <c r="KLD56" s="467"/>
      <c r="KLE56" s="467"/>
      <c r="KLF56" s="467"/>
      <c r="KLG56" s="467"/>
      <c r="KLH56" s="467"/>
      <c r="KLI56" s="467"/>
      <c r="KLJ56" s="467"/>
      <c r="KLK56" s="467"/>
      <c r="KLL56" s="467"/>
      <c r="KLM56" s="467"/>
      <c r="KLN56" s="467"/>
      <c r="KLO56" s="467"/>
      <c r="KLP56" s="467"/>
      <c r="KLQ56" s="467"/>
      <c r="KLR56" s="467"/>
      <c r="KLS56" s="467"/>
      <c r="KLT56" s="467"/>
      <c r="KLU56" s="467"/>
      <c r="KLV56" s="467"/>
      <c r="KLW56" s="467"/>
      <c r="KLX56" s="467"/>
      <c r="KLY56" s="467"/>
      <c r="KLZ56" s="467"/>
      <c r="KMA56" s="467"/>
      <c r="KMB56" s="467"/>
      <c r="KMC56" s="467"/>
      <c r="KMD56" s="467"/>
      <c r="KME56" s="467"/>
      <c r="KMF56" s="467"/>
      <c r="KMG56" s="467"/>
      <c r="KMH56" s="467"/>
      <c r="KMI56" s="467"/>
      <c r="KMJ56" s="467"/>
      <c r="KMK56" s="467"/>
      <c r="KML56" s="467"/>
      <c r="KMM56" s="467"/>
      <c r="KMN56" s="467"/>
      <c r="KMO56" s="467"/>
      <c r="KMP56" s="467"/>
      <c r="KMQ56" s="467"/>
      <c r="KMR56" s="467"/>
      <c r="KMS56" s="467"/>
      <c r="KMT56" s="467"/>
      <c r="KMU56" s="467"/>
      <c r="KMV56" s="467"/>
      <c r="KMW56" s="467"/>
      <c r="KMX56" s="467"/>
      <c r="KMY56" s="467"/>
      <c r="KMZ56" s="467"/>
      <c r="KNA56" s="467"/>
      <c r="KNB56" s="467"/>
      <c r="KNC56" s="467"/>
      <c r="KND56" s="467"/>
      <c r="KNE56" s="467"/>
      <c r="KNF56" s="467"/>
      <c r="KNG56" s="467"/>
      <c r="KNH56" s="467"/>
      <c r="KNI56" s="467"/>
      <c r="KNJ56" s="467"/>
      <c r="KNK56" s="467"/>
      <c r="KNL56" s="467"/>
      <c r="KNM56" s="467"/>
      <c r="KNN56" s="467"/>
      <c r="KNO56" s="467"/>
      <c r="KNP56" s="467"/>
      <c r="KNQ56" s="467"/>
      <c r="KNR56" s="467"/>
      <c r="KNS56" s="467"/>
      <c r="KNT56" s="467"/>
      <c r="KNU56" s="467"/>
      <c r="KNV56" s="467"/>
      <c r="KNW56" s="467"/>
      <c r="KNX56" s="467"/>
      <c r="KNY56" s="467"/>
      <c r="KNZ56" s="467"/>
      <c r="KOA56" s="467"/>
      <c r="KOB56" s="467"/>
      <c r="KOC56" s="467"/>
      <c r="KOD56" s="467"/>
      <c r="KOE56" s="467"/>
      <c r="KOF56" s="467"/>
      <c r="KOG56" s="467"/>
      <c r="KOH56" s="467"/>
      <c r="KOI56" s="467"/>
      <c r="KOJ56" s="467"/>
      <c r="KOK56" s="467"/>
      <c r="KOL56" s="467"/>
      <c r="KOM56" s="467"/>
      <c r="KON56" s="467"/>
      <c r="KOO56" s="467"/>
      <c r="KOP56" s="467"/>
      <c r="KOQ56" s="467"/>
      <c r="KOR56" s="467"/>
      <c r="KOS56" s="467"/>
      <c r="KOT56" s="467"/>
      <c r="KOU56" s="467"/>
      <c r="KOV56" s="467"/>
      <c r="KOW56" s="467"/>
      <c r="KOX56" s="467"/>
      <c r="KOY56" s="467"/>
      <c r="KOZ56" s="467"/>
      <c r="KPA56" s="467"/>
      <c r="KPB56" s="467"/>
      <c r="KPC56" s="467"/>
      <c r="KPD56" s="467"/>
      <c r="KPE56" s="467"/>
      <c r="KPF56" s="467"/>
      <c r="KPG56" s="467"/>
      <c r="KPH56" s="467"/>
      <c r="KPI56" s="467"/>
      <c r="KPJ56" s="467"/>
      <c r="KPK56" s="467"/>
      <c r="KPL56" s="467"/>
      <c r="KPM56" s="467"/>
      <c r="KPN56" s="467"/>
      <c r="KPO56" s="467"/>
      <c r="KPP56" s="467"/>
      <c r="KPQ56" s="467"/>
      <c r="KPR56" s="467"/>
      <c r="KPS56" s="467"/>
      <c r="KPT56" s="467"/>
      <c r="KPU56" s="467"/>
      <c r="KPV56" s="467"/>
      <c r="KPW56" s="467"/>
      <c r="KPX56" s="467"/>
      <c r="KPY56" s="467"/>
      <c r="KPZ56" s="467"/>
      <c r="KQA56" s="467"/>
      <c r="KQB56" s="467"/>
      <c r="KQC56" s="467"/>
      <c r="KQD56" s="467"/>
      <c r="KQE56" s="467"/>
      <c r="KQF56" s="467"/>
      <c r="KQG56" s="467"/>
      <c r="KQH56" s="467"/>
      <c r="KQI56" s="467"/>
      <c r="KQJ56" s="467"/>
      <c r="KQK56" s="467"/>
      <c r="KQL56" s="467"/>
      <c r="KQM56" s="467"/>
      <c r="KQN56" s="467"/>
      <c r="KQO56" s="467"/>
      <c r="KQP56" s="467"/>
      <c r="KQQ56" s="467"/>
      <c r="KQR56" s="467"/>
      <c r="KQS56" s="467"/>
      <c r="KQT56" s="467"/>
      <c r="KQU56" s="467"/>
      <c r="KQV56" s="467"/>
      <c r="KQW56" s="467"/>
      <c r="KQX56" s="467"/>
      <c r="KQY56" s="467"/>
      <c r="KQZ56" s="467"/>
      <c r="KRA56" s="467"/>
      <c r="KRB56" s="467"/>
      <c r="KRC56" s="467"/>
      <c r="KRD56" s="467"/>
      <c r="KRE56" s="467"/>
      <c r="KRF56" s="467"/>
      <c r="KRG56" s="467"/>
      <c r="KRH56" s="467"/>
      <c r="KRI56" s="467"/>
      <c r="KRJ56" s="467"/>
      <c r="KRK56" s="467"/>
      <c r="KRL56" s="467"/>
      <c r="KRM56" s="467"/>
      <c r="KRN56" s="467"/>
      <c r="KRO56" s="467"/>
      <c r="KRP56" s="467"/>
      <c r="KRQ56" s="467"/>
      <c r="KRR56" s="467"/>
      <c r="KRS56" s="467"/>
      <c r="KRT56" s="467"/>
      <c r="KRU56" s="467"/>
      <c r="KRV56" s="467"/>
      <c r="KRW56" s="467"/>
      <c r="KRX56" s="467"/>
      <c r="KRY56" s="467"/>
      <c r="KRZ56" s="467"/>
      <c r="KSA56" s="467"/>
      <c r="KSB56" s="467"/>
      <c r="KSC56" s="467"/>
      <c r="KSD56" s="467"/>
      <c r="KSE56" s="467"/>
      <c r="KSF56" s="467"/>
      <c r="KSG56" s="467"/>
      <c r="KSH56" s="467"/>
      <c r="KSI56" s="467"/>
      <c r="KSJ56" s="467"/>
      <c r="KSK56" s="467"/>
      <c r="KSL56" s="467"/>
      <c r="KSM56" s="467"/>
      <c r="KSN56" s="467"/>
      <c r="KSO56" s="467"/>
      <c r="KSP56" s="467"/>
      <c r="KSQ56" s="467"/>
      <c r="KSR56" s="467"/>
      <c r="KSS56" s="467"/>
      <c r="KST56" s="467"/>
      <c r="KSU56" s="467"/>
      <c r="KSV56" s="467"/>
      <c r="KSW56" s="467"/>
      <c r="KSX56" s="467"/>
      <c r="KSY56" s="467"/>
      <c r="KSZ56" s="467"/>
      <c r="KTA56" s="467"/>
      <c r="KTB56" s="467"/>
      <c r="KTC56" s="467"/>
      <c r="KTD56" s="467"/>
      <c r="KTE56" s="467"/>
      <c r="KTF56" s="467"/>
      <c r="KTG56" s="467"/>
      <c r="KTH56" s="467"/>
      <c r="KTI56" s="467"/>
      <c r="KTJ56" s="467"/>
      <c r="KTK56" s="467"/>
      <c r="KTL56" s="467"/>
      <c r="KTM56" s="467"/>
      <c r="KTN56" s="467"/>
      <c r="KTO56" s="467"/>
      <c r="KTP56" s="467"/>
      <c r="KTQ56" s="467"/>
      <c r="KTR56" s="467"/>
      <c r="KTS56" s="467"/>
      <c r="KTT56" s="467"/>
      <c r="KTU56" s="467"/>
      <c r="KTV56" s="467"/>
      <c r="KTW56" s="467"/>
      <c r="KTX56" s="467"/>
      <c r="KTY56" s="467"/>
      <c r="KTZ56" s="467"/>
      <c r="KUA56" s="467"/>
      <c r="KUB56" s="467"/>
      <c r="KUC56" s="467"/>
      <c r="KUD56" s="467"/>
      <c r="KUE56" s="467"/>
      <c r="KUF56" s="467"/>
      <c r="KUG56" s="467"/>
      <c r="KUH56" s="467"/>
      <c r="KUI56" s="467"/>
      <c r="KUJ56" s="467"/>
      <c r="KUK56" s="467"/>
      <c r="KUL56" s="467"/>
      <c r="KUM56" s="467"/>
      <c r="KUN56" s="467"/>
      <c r="KUO56" s="467"/>
      <c r="KUP56" s="467"/>
      <c r="KUQ56" s="467"/>
      <c r="KUR56" s="467"/>
      <c r="KUS56" s="467"/>
      <c r="KUT56" s="467"/>
      <c r="KUU56" s="467"/>
      <c r="KUV56" s="467"/>
      <c r="KUW56" s="467"/>
      <c r="KUX56" s="467"/>
      <c r="KUY56" s="467"/>
      <c r="KUZ56" s="467"/>
      <c r="KVA56" s="467"/>
      <c r="KVB56" s="467"/>
      <c r="KVC56" s="467"/>
      <c r="KVD56" s="467"/>
      <c r="KVE56" s="467"/>
      <c r="KVF56" s="467"/>
      <c r="KVG56" s="467"/>
      <c r="KVH56" s="467"/>
      <c r="KVI56" s="467"/>
      <c r="KVJ56" s="467"/>
      <c r="KVK56" s="467"/>
      <c r="KVL56" s="467"/>
      <c r="KVM56" s="467"/>
      <c r="KVN56" s="467"/>
      <c r="KVO56" s="467"/>
      <c r="KVP56" s="467"/>
      <c r="KVQ56" s="467"/>
      <c r="KVR56" s="467"/>
      <c r="KVS56" s="467"/>
      <c r="KVT56" s="467"/>
      <c r="KVU56" s="467"/>
      <c r="KVV56" s="467"/>
      <c r="KVW56" s="467"/>
      <c r="KVX56" s="467"/>
      <c r="KVY56" s="467"/>
      <c r="KVZ56" s="467"/>
      <c r="KWA56" s="467"/>
      <c r="KWB56" s="467"/>
      <c r="KWC56" s="467"/>
      <c r="KWD56" s="467"/>
      <c r="KWE56" s="467"/>
      <c r="KWF56" s="467"/>
      <c r="KWG56" s="467"/>
      <c r="KWH56" s="467"/>
      <c r="KWI56" s="467"/>
      <c r="KWJ56" s="467"/>
      <c r="KWK56" s="467"/>
      <c r="KWL56" s="467"/>
      <c r="KWM56" s="467"/>
      <c r="KWN56" s="467"/>
      <c r="KWO56" s="467"/>
      <c r="KWP56" s="467"/>
      <c r="KWQ56" s="467"/>
      <c r="KWR56" s="467"/>
      <c r="KWS56" s="467"/>
      <c r="KWT56" s="467"/>
      <c r="KWU56" s="467"/>
      <c r="KWV56" s="467"/>
      <c r="KWW56" s="467"/>
      <c r="KWX56" s="467"/>
      <c r="KWY56" s="467"/>
      <c r="KWZ56" s="467"/>
      <c r="KXA56" s="467"/>
      <c r="KXB56" s="467"/>
      <c r="KXC56" s="467"/>
      <c r="KXD56" s="467"/>
      <c r="KXE56" s="467"/>
      <c r="KXF56" s="467"/>
      <c r="KXG56" s="467"/>
      <c r="KXH56" s="467"/>
      <c r="KXI56" s="467"/>
      <c r="KXJ56" s="467"/>
      <c r="KXK56" s="467"/>
      <c r="KXL56" s="467"/>
      <c r="KXM56" s="467"/>
      <c r="KXN56" s="467"/>
      <c r="KXO56" s="467"/>
      <c r="KXP56" s="467"/>
      <c r="KXQ56" s="467"/>
      <c r="KXR56" s="467"/>
      <c r="KXS56" s="467"/>
      <c r="KXT56" s="467"/>
      <c r="KXU56" s="467"/>
      <c r="KXV56" s="467"/>
      <c r="KXW56" s="467"/>
      <c r="KXX56" s="467"/>
      <c r="KXY56" s="467"/>
      <c r="KXZ56" s="467"/>
      <c r="KYA56" s="467"/>
      <c r="KYB56" s="467"/>
      <c r="KYC56" s="467"/>
      <c r="KYD56" s="467"/>
      <c r="KYE56" s="467"/>
      <c r="KYF56" s="467"/>
      <c r="KYG56" s="467"/>
      <c r="KYH56" s="467"/>
      <c r="KYI56" s="467"/>
      <c r="KYJ56" s="467"/>
      <c r="KYK56" s="467"/>
      <c r="KYL56" s="467"/>
      <c r="KYM56" s="467"/>
      <c r="KYN56" s="467"/>
      <c r="KYO56" s="467"/>
      <c r="KYP56" s="467"/>
      <c r="KYQ56" s="467"/>
      <c r="KYR56" s="467"/>
      <c r="KYS56" s="467"/>
      <c r="KYT56" s="467"/>
      <c r="KYU56" s="467"/>
      <c r="KYV56" s="467"/>
      <c r="KYW56" s="467"/>
      <c r="KYX56" s="467"/>
      <c r="KYY56" s="467"/>
      <c r="KYZ56" s="467"/>
      <c r="KZA56" s="467"/>
      <c r="KZB56" s="467"/>
      <c r="KZC56" s="467"/>
      <c r="KZD56" s="467"/>
      <c r="KZE56" s="467"/>
      <c r="KZF56" s="467"/>
      <c r="KZG56" s="467"/>
      <c r="KZH56" s="467"/>
      <c r="KZI56" s="467"/>
      <c r="KZJ56" s="467"/>
      <c r="KZK56" s="467"/>
      <c r="KZL56" s="467"/>
      <c r="KZM56" s="467"/>
      <c r="KZN56" s="467"/>
      <c r="KZO56" s="467"/>
      <c r="KZP56" s="467"/>
      <c r="KZQ56" s="467"/>
      <c r="KZR56" s="467"/>
      <c r="KZS56" s="467"/>
      <c r="KZT56" s="467"/>
      <c r="KZU56" s="467"/>
      <c r="KZV56" s="467"/>
      <c r="KZW56" s="467"/>
      <c r="KZX56" s="467"/>
      <c r="KZY56" s="467"/>
      <c r="KZZ56" s="467"/>
      <c r="LAA56" s="467"/>
      <c r="LAB56" s="467"/>
      <c r="LAC56" s="467"/>
      <c r="LAD56" s="467"/>
      <c r="LAE56" s="467"/>
      <c r="LAF56" s="467"/>
      <c r="LAG56" s="467"/>
      <c r="LAH56" s="467"/>
      <c r="LAI56" s="467"/>
      <c r="LAJ56" s="467"/>
      <c r="LAK56" s="467"/>
      <c r="LAL56" s="467"/>
      <c r="LAM56" s="467"/>
      <c r="LAN56" s="467"/>
      <c r="LAO56" s="467"/>
      <c r="LAP56" s="467"/>
      <c r="LAQ56" s="467"/>
      <c r="LAR56" s="467"/>
      <c r="LAS56" s="467"/>
      <c r="LAT56" s="467"/>
      <c r="LAU56" s="467"/>
      <c r="LAV56" s="467"/>
      <c r="LAW56" s="467"/>
      <c r="LAX56" s="467"/>
      <c r="LAY56" s="467"/>
      <c r="LAZ56" s="467"/>
      <c r="LBA56" s="467"/>
      <c r="LBB56" s="467"/>
      <c r="LBC56" s="467"/>
      <c r="LBD56" s="467"/>
      <c r="LBE56" s="467"/>
      <c r="LBF56" s="467"/>
      <c r="LBG56" s="467"/>
      <c r="LBH56" s="467"/>
      <c r="LBI56" s="467"/>
      <c r="LBJ56" s="467"/>
      <c r="LBK56" s="467"/>
      <c r="LBL56" s="467"/>
      <c r="LBM56" s="467"/>
      <c r="LBN56" s="467"/>
      <c r="LBO56" s="467"/>
      <c r="LBP56" s="467"/>
      <c r="LBQ56" s="467"/>
      <c r="LBR56" s="467"/>
      <c r="LBS56" s="467"/>
      <c r="LBT56" s="467"/>
      <c r="LBU56" s="467"/>
      <c r="LBV56" s="467"/>
      <c r="LBW56" s="467"/>
      <c r="LBX56" s="467"/>
      <c r="LBY56" s="467"/>
      <c r="LBZ56" s="467"/>
      <c r="LCA56" s="467"/>
      <c r="LCB56" s="467"/>
      <c r="LCC56" s="467"/>
      <c r="LCD56" s="467"/>
      <c r="LCE56" s="467"/>
      <c r="LCF56" s="467"/>
      <c r="LCG56" s="467"/>
      <c r="LCH56" s="467"/>
      <c r="LCI56" s="467"/>
      <c r="LCJ56" s="467"/>
      <c r="LCK56" s="467"/>
      <c r="LCL56" s="467"/>
      <c r="LCM56" s="467"/>
      <c r="LCN56" s="467"/>
      <c r="LCO56" s="467"/>
      <c r="LCP56" s="467"/>
      <c r="LCQ56" s="467"/>
      <c r="LCR56" s="467"/>
      <c r="LCS56" s="467"/>
      <c r="LCT56" s="467"/>
      <c r="LCU56" s="467"/>
      <c r="LCV56" s="467"/>
      <c r="LCW56" s="467"/>
      <c r="LCX56" s="467"/>
      <c r="LCY56" s="467"/>
      <c r="LCZ56" s="467"/>
      <c r="LDA56" s="467"/>
      <c r="LDB56" s="467"/>
      <c r="LDC56" s="467"/>
      <c r="LDD56" s="467"/>
      <c r="LDE56" s="467"/>
      <c r="LDF56" s="467"/>
      <c r="LDG56" s="467"/>
      <c r="LDH56" s="467"/>
      <c r="LDI56" s="467"/>
      <c r="LDJ56" s="467"/>
      <c r="LDK56" s="467"/>
      <c r="LDL56" s="467"/>
      <c r="LDM56" s="467"/>
      <c r="LDN56" s="467"/>
      <c r="LDO56" s="467"/>
      <c r="LDP56" s="467"/>
      <c r="LDQ56" s="467"/>
      <c r="LDR56" s="467"/>
      <c r="LDS56" s="467"/>
      <c r="LDT56" s="467"/>
      <c r="LDU56" s="467"/>
      <c r="LDV56" s="467"/>
      <c r="LDW56" s="467"/>
      <c r="LDX56" s="467"/>
      <c r="LDY56" s="467"/>
      <c r="LDZ56" s="467"/>
      <c r="LEA56" s="467"/>
      <c r="LEB56" s="467"/>
      <c r="LEC56" s="467"/>
      <c r="LED56" s="467"/>
      <c r="LEE56" s="467"/>
      <c r="LEF56" s="467"/>
      <c r="LEG56" s="467"/>
      <c r="LEH56" s="467"/>
      <c r="LEI56" s="467"/>
      <c r="LEJ56" s="467"/>
      <c r="LEK56" s="467"/>
      <c r="LEL56" s="467"/>
      <c r="LEM56" s="467"/>
      <c r="LEN56" s="467"/>
      <c r="LEO56" s="467"/>
      <c r="LEP56" s="467"/>
      <c r="LEQ56" s="467"/>
      <c r="LER56" s="467"/>
      <c r="LES56" s="467"/>
      <c r="LET56" s="467"/>
      <c r="LEU56" s="467"/>
      <c r="LEV56" s="467"/>
      <c r="LEW56" s="467"/>
      <c r="LEX56" s="467"/>
      <c r="LEY56" s="467"/>
      <c r="LEZ56" s="467"/>
      <c r="LFA56" s="467"/>
      <c r="LFB56" s="467"/>
      <c r="LFC56" s="467"/>
      <c r="LFD56" s="467"/>
      <c r="LFE56" s="467"/>
      <c r="LFF56" s="467"/>
      <c r="LFG56" s="467"/>
      <c r="LFH56" s="467"/>
      <c r="LFI56" s="467"/>
      <c r="LFJ56" s="467"/>
      <c r="LFK56" s="467"/>
      <c r="LFL56" s="467"/>
      <c r="LFM56" s="467"/>
      <c r="LFN56" s="467"/>
      <c r="LFO56" s="467"/>
      <c r="LFP56" s="467"/>
      <c r="LFQ56" s="467"/>
      <c r="LFR56" s="467"/>
      <c r="LFS56" s="467"/>
      <c r="LFT56" s="467"/>
      <c r="LFU56" s="467"/>
      <c r="LFV56" s="467"/>
      <c r="LFW56" s="467"/>
      <c r="LFX56" s="467"/>
      <c r="LFY56" s="467"/>
      <c r="LFZ56" s="467"/>
      <c r="LGA56" s="467"/>
      <c r="LGB56" s="467"/>
      <c r="LGC56" s="467"/>
      <c r="LGD56" s="467"/>
      <c r="LGE56" s="467"/>
      <c r="LGF56" s="467"/>
      <c r="LGG56" s="467"/>
      <c r="LGH56" s="467"/>
      <c r="LGI56" s="467"/>
      <c r="LGJ56" s="467"/>
      <c r="LGK56" s="467"/>
      <c r="LGL56" s="467"/>
      <c r="LGM56" s="467"/>
      <c r="LGN56" s="467"/>
      <c r="LGO56" s="467"/>
      <c r="LGP56" s="467"/>
      <c r="LGQ56" s="467"/>
      <c r="LGR56" s="467"/>
      <c r="LGS56" s="467"/>
      <c r="LGT56" s="467"/>
      <c r="LGU56" s="467"/>
      <c r="LGV56" s="467"/>
      <c r="LGW56" s="467"/>
      <c r="LGX56" s="467"/>
      <c r="LGY56" s="467"/>
      <c r="LGZ56" s="467"/>
      <c r="LHA56" s="467"/>
      <c r="LHB56" s="467"/>
      <c r="LHC56" s="467"/>
      <c r="LHD56" s="467"/>
      <c r="LHE56" s="467"/>
      <c r="LHF56" s="467"/>
      <c r="LHG56" s="467"/>
      <c r="LHH56" s="467"/>
      <c r="LHI56" s="467"/>
      <c r="LHJ56" s="467"/>
      <c r="LHK56" s="467"/>
      <c r="LHL56" s="467"/>
      <c r="LHM56" s="467"/>
      <c r="LHN56" s="467"/>
      <c r="LHO56" s="467"/>
      <c r="LHP56" s="467"/>
      <c r="LHQ56" s="467"/>
      <c r="LHR56" s="467"/>
      <c r="LHS56" s="467"/>
      <c r="LHT56" s="467"/>
      <c r="LHU56" s="467"/>
      <c r="LHV56" s="467"/>
      <c r="LHW56" s="467"/>
      <c r="LHX56" s="467"/>
      <c r="LHY56" s="467"/>
      <c r="LHZ56" s="467"/>
      <c r="LIA56" s="467"/>
      <c r="LIB56" s="467"/>
      <c r="LIC56" s="467"/>
      <c r="LID56" s="467"/>
      <c r="LIE56" s="467"/>
      <c r="LIF56" s="467"/>
      <c r="LIG56" s="467"/>
      <c r="LIH56" s="467"/>
      <c r="LII56" s="467"/>
      <c r="LIJ56" s="467"/>
      <c r="LIK56" s="467"/>
      <c r="LIL56" s="467"/>
      <c r="LIM56" s="467"/>
      <c r="LIN56" s="467"/>
      <c r="LIO56" s="467"/>
      <c r="LIP56" s="467"/>
      <c r="LIQ56" s="467"/>
      <c r="LIR56" s="467"/>
      <c r="LIS56" s="467"/>
      <c r="LIT56" s="467"/>
      <c r="LIU56" s="467"/>
      <c r="LIV56" s="467"/>
      <c r="LIW56" s="467"/>
      <c r="LIX56" s="467"/>
      <c r="LIY56" s="467"/>
      <c r="LIZ56" s="467"/>
      <c r="LJA56" s="467"/>
      <c r="LJB56" s="467"/>
      <c r="LJC56" s="467"/>
      <c r="LJD56" s="467"/>
      <c r="LJE56" s="467"/>
      <c r="LJF56" s="467"/>
      <c r="LJG56" s="467"/>
      <c r="LJH56" s="467"/>
      <c r="LJI56" s="467"/>
      <c r="LJJ56" s="467"/>
      <c r="LJK56" s="467"/>
      <c r="LJL56" s="467"/>
      <c r="LJM56" s="467"/>
      <c r="LJN56" s="467"/>
      <c r="LJO56" s="467"/>
      <c r="LJP56" s="467"/>
      <c r="LJQ56" s="467"/>
      <c r="LJR56" s="467"/>
      <c r="LJS56" s="467"/>
      <c r="LJT56" s="467"/>
      <c r="LJU56" s="467"/>
      <c r="LJV56" s="467"/>
      <c r="LJW56" s="467"/>
      <c r="LJX56" s="467"/>
      <c r="LJY56" s="467"/>
      <c r="LJZ56" s="467"/>
      <c r="LKA56" s="467"/>
      <c r="LKB56" s="467"/>
      <c r="LKC56" s="467"/>
      <c r="LKD56" s="467"/>
      <c r="LKE56" s="467"/>
      <c r="LKF56" s="467"/>
      <c r="LKG56" s="467"/>
      <c r="LKH56" s="467"/>
      <c r="LKI56" s="467"/>
      <c r="LKJ56" s="467"/>
      <c r="LKK56" s="467"/>
      <c r="LKL56" s="467"/>
      <c r="LKM56" s="467"/>
      <c r="LKN56" s="467"/>
      <c r="LKO56" s="467"/>
      <c r="LKP56" s="467"/>
      <c r="LKQ56" s="467"/>
      <c r="LKR56" s="467"/>
      <c r="LKS56" s="467"/>
      <c r="LKT56" s="467"/>
      <c r="LKU56" s="467"/>
      <c r="LKV56" s="467"/>
      <c r="LKW56" s="467"/>
      <c r="LKX56" s="467"/>
      <c r="LKY56" s="467"/>
      <c r="LKZ56" s="467"/>
      <c r="LLA56" s="467"/>
      <c r="LLB56" s="467"/>
      <c r="LLC56" s="467"/>
      <c r="LLD56" s="467"/>
      <c r="LLE56" s="467"/>
      <c r="LLF56" s="467"/>
      <c r="LLG56" s="467"/>
      <c r="LLH56" s="467"/>
      <c r="LLI56" s="467"/>
      <c r="LLJ56" s="467"/>
      <c r="LLK56" s="467"/>
      <c r="LLL56" s="467"/>
      <c r="LLM56" s="467"/>
      <c r="LLN56" s="467"/>
      <c r="LLO56" s="467"/>
      <c r="LLP56" s="467"/>
      <c r="LLQ56" s="467"/>
      <c r="LLR56" s="467"/>
      <c r="LLS56" s="467"/>
      <c r="LLT56" s="467"/>
      <c r="LLU56" s="467"/>
      <c r="LLV56" s="467"/>
      <c r="LLW56" s="467"/>
      <c r="LLX56" s="467"/>
      <c r="LLY56" s="467"/>
      <c r="LLZ56" s="467"/>
      <c r="LMA56" s="467"/>
      <c r="LMB56" s="467"/>
      <c r="LMC56" s="467"/>
      <c r="LMD56" s="467"/>
      <c r="LME56" s="467"/>
      <c r="LMF56" s="467"/>
      <c r="LMG56" s="467"/>
      <c r="LMH56" s="467"/>
      <c r="LMI56" s="467"/>
      <c r="LMJ56" s="467"/>
      <c r="LMK56" s="467"/>
      <c r="LML56" s="467"/>
      <c r="LMM56" s="467"/>
      <c r="LMN56" s="467"/>
      <c r="LMO56" s="467"/>
      <c r="LMP56" s="467"/>
      <c r="LMQ56" s="467"/>
      <c r="LMR56" s="467"/>
      <c r="LMS56" s="467"/>
      <c r="LMT56" s="467"/>
      <c r="LMU56" s="467"/>
      <c r="LMV56" s="467"/>
      <c r="LMW56" s="467"/>
      <c r="LMX56" s="467"/>
      <c r="LMY56" s="467"/>
      <c r="LMZ56" s="467"/>
      <c r="LNA56" s="467"/>
      <c r="LNB56" s="467"/>
      <c r="LNC56" s="467"/>
      <c r="LND56" s="467"/>
      <c r="LNE56" s="467"/>
      <c r="LNF56" s="467"/>
      <c r="LNG56" s="467"/>
      <c r="LNH56" s="467"/>
      <c r="LNI56" s="467"/>
      <c r="LNJ56" s="467"/>
      <c r="LNK56" s="467"/>
      <c r="LNL56" s="467"/>
      <c r="LNM56" s="467"/>
      <c r="LNN56" s="467"/>
      <c r="LNO56" s="467"/>
      <c r="LNP56" s="467"/>
      <c r="LNQ56" s="467"/>
      <c r="LNR56" s="467"/>
      <c r="LNS56" s="467"/>
      <c r="LNT56" s="467"/>
      <c r="LNU56" s="467"/>
      <c r="LNV56" s="467"/>
      <c r="LNW56" s="467"/>
      <c r="LNX56" s="467"/>
      <c r="LNY56" s="467"/>
      <c r="LNZ56" s="467"/>
      <c r="LOA56" s="467"/>
      <c r="LOB56" s="467"/>
      <c r="LOC56" s="467"/>
      <c r="LOD56" s="467"/>
      <c r="LOE56" s="467"/>
      <c r="LOF56" s="467"/>
      <c r="LOG56" s="467"/>
      <c r="LOH56" s="467"/>
      <c r="LOI56" s="467"/>
      <c r="LOJ56" s="467"/>
      <c r="LOK56" s="467"/>
      <c r="LOL56" s="467"/>
      <c r="LOM56" s="467"/>
      <c r="LON56" s="467"/>
      <c r="LOO56" s="467"/>
      <c r="LOP56" s="467"/>
      <c r="LOQ56" s="467"/>
      <c r="LOR56" s="467"/>
      <c r="LOS56" s="467"/>
      <c r="LOT56" s="467"/>
      <c r="LOU56" s="467"/>
      <c r="LOV56" s="467"/>
      <c r="LOW56" s="467"/>
      <c r="LOX56" s="467"/>
      <c r="LOY56" s="467"/>
      <c r="LOZ56" s="467"/>
      <c r="LPA56" s="467"/>
      <c r="LPB56" s="467"/>
      <c r="LPC56" s="467"/>
      <c r="LPD56" s="467"/>
      <c r="LPE56" s="467"/>
      <c r="LPF56" s="467"/>
      <c r="LPG56" s="467"/>
      <c r="LPH56" s="467"/>
      <c r="LPI56" s="467"/>
      <c r="LPJ56" s="467"/>
      <c r="LPK56" s="467"/>
      <c r="LPL56" s="467"/>
      <c r="LPM56" s="467"/>
      <c r="LPN56" s="467"/>
      <c r="LPO56" s="467"/>
      <c r="LPP56" s="467"/>
      <c r="LPQ56" s="467"/>
      <c r="LPR56" s="467"/>
      <c r="LPS56" s="467"/>
      <c r="LPT56" s="467"/>
      <c r="LPU56" s="467"/>
      <c r="LPV56" s="467"/>
      <c r="LPW56" s="467"/>
      <c r="LPX56" s="467"/>
      <c r="LPY56" s="467"/>
      <c r="LPZ56" s="467"/>
      <c r="LQA56" s="467"/>
      <c r="LQB56" s="467"/>
      <c r="LQC56" s="467"/>
      <c r="LQD56" s="467"/>
      <c r="LQE56" s="467"/>
      <c r="LQF56" s="467"/>
      <c r="LQG56" s="467"/>
      <c r="LQH56" s="467"/>
      <c r="LQI56" s="467"/>
      <c r="LQJ56" s="467"/>
      <c r="LQK56" s="467"/>
      <c r="LQL56" s="467"/>
      <c r="LQM56" s="467"/>
      <c r="LQN56" s="467"/>
      <c r="LQO56" s="467"/>
      <c r="LQP56" s="467"/>
      <c r="LQQ56" s="467"/>
      <c r="LQR56" s="467"/>
      <c r="LQS56" s="467"/>
      <c r="LQT56" s="467"/>
      <c r="LQU56" s="467"/>
      <c r="LQV56" s="467"/>
      <c r="LQW56" s="467"/>
      <c r="LQX56" s="467"/>
      <c r="LQY56" s="467"/>
      <c r="LQZ56" s="467"/>
      <c r="LRA56" s="467"/>
      <c r="LRB56" s="467"/>
      <c r="LRC56" s="467"/>
      <c r="LRD56" s="467"/>
      <c r="LRE56" s="467"/>
      <c r="LRF56" s="467"/>
      <c r="LRG56" s="467"/>
      <c r="LRH56" s="467"/>
      <c r="LRI56" s="467"/>
      <c r="LRJ56" s="467"/>
      <c r="LRK56" s="467"/>
      <c r="LRL56" s="467"/>
      <c r="LRM56" s="467"/>
      <c r="LRN56" s="467"/>
      <c r="LRO56" s="467"/>
      <c r="LRP56" s="467"/>
      <c r="LRQ56" s="467"/>
      <c r="LRR56" s="467"/>
      <c r="LRS56" s="467"/>
      <c r="LRT56" s="467"/>
      <c r="LRU56" s="467"/>
      <c r="LRV56" s="467"/>
      <c r="LRW56" s="467"/>
      <c r="LRX56" s="467"/>
      <c r="LRY56" s="467"/>
      <c r="LRZ56" s="467"/>
      <c r="LSA56" s="467"/>
      <c r="LSB56" s="467"/>
      <c r="LSC56" s="467"/>
      <c r="LSD56" s="467"/>
      <c r="LSE56" s="467"/>
      <c r="LSF56" s="467"/>
      <c r="LSG56" s="467"/>
      <c r="LSH56" s="467"/>
      <c r="LSI56" s="467"/>
      <c r="LSJ56" s="467"/>
      <c r="LSK56" s="467"/>
      <c r="LSL56" s="467"/>
      <c r="LSM56" s="467"/>
      <c r="LSN56" s="467"/>
      <c r="LSO56" s="467"/>
      <c r="LSP56" s="467"/>
      <c r="LSQ56" s="467"/>
      <c r="LSR56" s="467"/>
      <c r="LSS56" s="467"/>
      <c r="LST56" s="467"/>
      <c r="LSU56" s="467"/>
      <c r="LSV56" s="467"/>
      <c r="LSW56" s="467"/>
      <c r="LSX56" s="467"/>
      <c r="LSY56" s="467"/>
      <c r="LSZ56" s="467"/>
      <c r="LTA56" s="467"/>
      <c r="LTB56" s="467"/>
      <c r="LTC56" s="467"/>
      <c r="LTD56" s="467"/>
      <c r="LTE56" s="467"/>
      <c r="LTF56" s="467"/>
      <c r="LTG56" s="467"/>
      <c r="LTH56" s="467"/>
      <c r="LTI56" s="467"/>
      <c r="LTJ56" s="467"/>
      <c r="LTK56" s="467"/>
      <c r="LTL56" s="467"/>
      <c r="LTM56" s="467"/>
      <c r="LTN56" s="467"/>
      <c r="LTO56" s="467"/>
      <c r="LTP56" s="467"/>
      <c r="LTQ56" s="467"/>
      <c r="LTR56" s="467"/>
      <c r="LTS56" s="467"/>
      <c r="LTT56" s="467"/>
      <c r="LTU56" s="467"/>
      <c r="LTV56" s="467"/>
      <c r="LTW56" s="467"/>
      <c r="LTX56" s="467"/>
      <c r="LTY56" s="467"/>
      <c r="LTZ56" s="467"/>
      <c r="LUA56" s="467"/>
      <c r="LUB56" s="467"/>
      <c r="LUC56" s="467"/>
      <c r="LUD56" s="467"/>
      <c r="LUE56" s="467"/>
      <c r="LUF56" s="467"/>
      <c r="LUG56" s="467"/>
      <c r="LUH56" s="467"/>
      <c r="LUI56" s="467"/>
      <c r="LUJ56" s="467"/>
      <c r="LUK56" s="467"/>
      <c r="LUL56" s="467"/>
      <c r="LUM56" s="467"/>
      <c r="LUN56" s="467"/>
      <c r="LUO56" s="467"/>
      <c r="LUP56" s="467"/>
      <c r="LUQ56" s="467"/>
      <c r="LUR56" s="467"/>
      <c r="LUS56" s="467"/>
      <c r="LUT56" s="467"/>
      <c r="LUU56" s="467"/>
      <c r="LUV56" s="467"/>
      <c r="LUW56" s="467"/>
      <c r="LUX56" s="467"/>
      <c r="LUY56" s="467"/>
      <c r="LUZ56" s="467"/>
      <c r="LVA56" s="467"/>
      <c r="LVB56" s="467"/>
      <c r="LVC56" s="467"/>
      <c r="LVD56" s="467"/>
      <c r="LVE56" s="467"/>
      <c r="LVF56" s="467"/>
      <c r="LVG56" s="467"/>
      <c r="LVH56" s="467"/>
      <c r="LVI56" s="467"/>
      <c r="LVJ56" s="467"/>
      <c r="LVK56" s="467"/>
      <c r="LVL56" s="467"/>
      <c r="LVM56" s="467"/>
      <c r="LVN56" s="467"/>
      <c r="LVO56" s="467"/>
      <c r="LVP56" s="467"/>
      <c r="LVQ56" s="467"/>
      <c r="LVR56" s="467"/>
      <c r="LVS56" s="467"/>
      <c r="LVT56" s="467"/>
      <c r="LVU56" s="467"/>
      <c r="LVV56" s="467"/>
      <c r="LVW56" s="467"/>
      <c r="LVX56" s="467"/>
      <c r="LVY56" s="467"/>
      <c r="LVZ56" s="467"/>
      <c r="LWA56" s="467"/>
      <c r="LWB56" s="467"/>
      <c r="LWC56" s="467"/>
      <c r="LWD56" s="467"/>
      <c r="LWE56" s="467"/>
      <c r="LWF56" s="467"/>
      <c r="LWG56" s="467"/>
      <c r="LWH56" s="467"/>
      <c r="LWI56" s="467"/>
      <c r="LWJ56" s="467"/>
      <c r="LWK56" s="467"/>
      <c r="LWL56" s="467"/>
      <c r="LWM56" s="467"/>
      <c r="LWN56" s="467"/>
      <c r="LWO56" s="467"/>
      <c r="LWP56" s="467"/>
      <c r="LWQ56" s="467"/>
      <c r="LWR56" s="467"/>
      <c r="LWS56" s="467"/>
      <c r="LWT56" s="467"/>
      <c r="LWU56" s="467"/>
      <c r="LWV56" s="467"/>
      <c r="LWW56" s="467"/>
      <c r="LWX56" s="467"/>
      <c r="LWY56" s="467"/>
      <c r="LWZ56" s="467"/>
      <c r="LXA56" s="467"/>
      <c r="LXB56" s="467"/>
      <c r="LXC56" s="467"/>
      <c r="LXD56" s="467"/>
      <c r="LXE56" s="467"/>
      <c r="LXF56" s="467"/>
      <c r="LXG56" s="467"/>
      <c r="LXH56" s="467"/>
      <c r="LXI56" s="467"/>
      <c r="LXJ56" s="467"/>
      <c r="LXK56" s="467"/>
      <c r="LXL56" s="467"/>
      <c r="LXM56" s="467"/>
      <c r="LXN56" s="467"/>
      <c r="LXO56" s="467"/>
      <c r="LXP56" s="467"/>
      <c r="LXQ56" s="467"/>
      <c r="LXR56" s="467"/>
      <c r="LXS56" s="467"/>
      <c r="LXT56" s="467"/>
      <c r="LXU56" s="467"/>
      <c r="LXV56" s="467"/>
      <c r="LXW56" s="467"/>
      <c r="LXX56" s="467"/>
      <c r="LXY56" s="467"/>
      <c r="LXZ56" s="467"/>
      <c r="LYA56" s="467"/>
      <c r="LYB56" s="467"/>
      <c r="LYC56" s="467"/>
      <c r="LYD56" s="467"/>
      <c r="LYE56" s="467"/>
      <c r="LYF56" s="467"/>
      <c r="LYG56" s="467"/>
      <c r="LYH56" s="467"/>
      <c r="LYI56" s="467"/>
      <c r="LYJ56" s="467"/>
      <c r="LYK56" s="467"/>
      <c r="LYL56" s="467"/>
      <c r="LYM56" s="467"/>
      <c r="LYN56" s="467"/>
      <c r="LYO56" s="467"/>
      <c r="LYP56" s="467"/>
      <c r="LYQ56" s="467"/>
      <c r="LYR56" s="467"/>
      <c r="LYS56" s="467"/>
      <c r="LYT56" s="467"/>
      <c r="LYU56" s="467"/>
      <c r="LYV56" s="467"/>
      <c r="LYW56" s="467"/>
      <c r="LYX56" s="467"/>
      <c r="LYY56" s="467"/>
      <c r="LYZ56" s="467"/>
      <c r="LZA56" s="467"/>
      <c r="LZB56" s="467"/>
      <c r="LZC56" s="467"/>
      <c r="LZD56" s="467"/>
      <c r="LZE56" s="467"/>
      <c r="LZF56" s="467"/>
      <c r="LZG56" s="467"/>
      <c r="LZH56" s="467"/>
      <c r="LZI56" s="467"/>
      <c r="LZJ56" s="467"/>
      <c r="LZK56" s="467"/>
      <c r="LZL56" s="467"/>
      <c r="LZM56" s="467"/>
      <c r="LZN56" s="467"/>
      <c r="LZO56" s="467"/>
      <c r="LZP56" s="467"/>
      <c r="LZQ56" s="467"/>
      <c r="LZR56" s="467"/>
      <c r="LZS56" s="467"/>
      <c r="LZT56" s="467"/>
      <c r="LZU56" s="467"/>
      <c r="LZV56" s="467"/>
      <c r="LZW56" s="467"/>
      <c r="LZX56" s="467"/>
      <c r="LZY56" s="467"/>
      <c r="LZZ56" s="467"/>
      <c r="MAA56" s="467"/>
      <c r="MAB56" s="467"/>
      <c r="MAC56" s="467"/>
      <c r="MAD56" s="467"/>
      <c r="MAE56" s="467"/>
      <c r="MAF56" s="467"/>
      <c r="MAG56" s="467"/>
      <c r="MAH56" s="467"/>
      <c r="MAI56" s="467"/>
      <c r="MAJ56" s="467"/>
      <c r="MAK56" s="467"/>
      <c r="MAL56" s="467"/>
      <c r="MAM56" s="467"/>
      <c r="MAN56" s="467"/>
      <c r="MAO56" s="467"/>
      <c r="MAP56" s="467"/>
      <c r="MAQ56" s="467"/>
      <c r="MAR56" s="467"/>
      <c r="MAS56" s="467"/>
      <c r="MAT56" s="467"/>
      <c r="MAU56" s="467"/>
      <c r="MAV56" s="467"/>
      <c r="MAW56" s="467"/>
      <c r="MAX56" s="467"/>
      <c r="MAY56" s="467"/>
      <c r="MAZ56" s="467"/>
      <c r="MBA56" s="467"/>
      <c r="MBB56" s="467"/>
      <c r="MBC56" s="467"/>
      <c r="MBD56" s="467"/>
      <c r="MBE56" s="467"/>
      <c r="MBF56" s="467"/>
      <c r="MBG56" s="467"/>
      <c r="MBH56" s="467"/>
      <c r="MBI56" s="467"/>
      <c r="MBJ56" s="467"/>
      <c r="MBK56" s="467"/>
      <c r="MBL56" s="467"/>
      <c r="MBM56" s="467"/>
      <c r="MBN56" s="467"/>
      <c r="MBO56" s="467"/>
      <c r="MBP56" s="467"/>
      <c r="MBQ56" s="467"/>
      <c r="MBR56" s="467"/>
      <c r="MBS56" s="467"/>
      <c r="MBT56" s="467"/>
      <c r="MBU56" s="467"/>
      <c r="MBV56" s="467"/>
      <c r="MBW56" s="467"/>
      <c r="MBX56" s="467"/>
      <c r="MBY56" s="467"/>
      <c r="MBZ56" s="467"/>
      <c r="MCA56" s="467"/>
      <c r="MCB56" s="467"/>
      <c r="MCC56" s="467"/>
      <c r="MCD56" s="467"/>
      <c r="MCE56" s="467"/>
      <c r="MCF56" s="467"/>
      <c r="MCG56" s="467"/>
      <c r="MCH56" s="467"/>
      <c r="MCI56" s="467"/>
      <c r="MCJ56" s="467"/>
      <c r="MCK56" s="467"/>
      <c r="MCL56" s="467"/>
      <c r="MCM56" s="467"/>
      <c r="MCN56" s="467"/>
      <c r="MCO56" s="467"/>
      <c r="MCP56" s="467"/>
      <c r="MCQ56" s="467"/>
      <c r="MCR56" s="467"/>
      <c r="MCS56" s="467"/>
      <c r="MCT56" s="467"/>
      <c r="MCU56" s="467"/>
      <c r="MCV56" s="467"/>
      <c r="MCW56" s="467"/>
      <c r="MCX56" s="467"/>
      <c r="MCY56" s="467"/>
      <c r="MCZ56" s="467"/>
      <c r="MDA56" s="467"/>
      <c r="MDB56" s="467"/>
      <c r="MDC56" s="467"/>
      <c r="MDD56" s="467"/>
      <c r="MDE56" s="467"/>
      <c r="MDF56" s="467"/>
      <c r="MDG56" s="467"/>
      <c r="MDH56" s="467"/>
      <c r="MDI56" s="467"/>
      <c r="MDJ56" s="467"/>
      <c r="MDK56" s="467"/>
      <c r="MDL56" s="467"/>
      <c r="MDM56" s="467"/>
      <c r="MDN56" s="467"/>
      <c r="MDO56" s="467"/>
      <c r="MDP56" s="467"/>
      <c r="MDQ56" s="467"/>
      <c r="MDR56" s="467"/>
      <c r="MDS56" s="467"/>
      <c r="MDT56" s="467"/>
      <c r="MDU56" s="467"/>
      <c r="MDV56" s="467"/>
      <c r="MDW56" s="467"/>
      <c r="MDX56" s="467"/>
      <c r="MDY56" s="467"/>
      <c r="MDZ56" s="467"/>
      <c r="MEA56" s="467"/>
      <c r="MEB56" s="467"/>
      <c r="MEC56" s="467"/>
      <c r="MED56" s="467"/>
      <c r="MEE56" s="467"/>
      <c r="MEF56" s="467"/>
      <c r="MEG56" s="467"/>
      <c r="MEH56" s="467"/>
      <c r="MEI56" s="467"/>
      <c r="MEJ56" s="467"/>
      <c r="MEK56" s="467"/>
      <c r="MEL56" s="467"/>
      <c r="MEM56" s="467"/>
      <c r="MEN56" s="467"/>
      <c r="MEO56" s="467"/>
      <c r="MEP56" s="467"/>
      <c r="MEQ56" s="467"/>
      <c r="MER56" s="467"/>
      <c r="MES56" s="467"/>
      <c r="MET56" s="467"/>
      <c r="MEU56" s="467"/>
      <c r="MEV56" s="467"/>
      <c r="MEW56" s="467"/>
      <c r="MEX56" s="467"/>
      <c r="MEY56" s="467"/>
      <c r="MEZ56" s="467"/>
      <c r="MFA56" s="467"/>
      <c r="MFB56" s="467"/>
      <c r="MFC56" s="467"/>
      <c r="MFD56" s="467"/>
      <c r="MFE56" s="467"/>
      <c r="MFF56" s="467"/>
      <c r="MFG56" s="467"/>
      <c r="MFH56" s="467"/>
      <c r="MFI56" s="467"/>
      <c r="MFJ56" s="467"/>
      <c r="MFK56" s="467"/>
      <c r="MFL56" s="467"/>
      <c r="MFM56" s="467"/>
      <c r="MFN56" s="467"/>
      <c r="MFO56" s="467"/>
      <c r="MFP56" s="467"/>
      <c r="MFQ56" s="467"/>
      <c r="MFR56" s="467"/>
      <c r="MFS56" s="467"/>
      <c r="MFT56" s="467"/>
      <c r="MFU56" s="467"/>
      <c r="MFV56" s="467"/>
      <c r="MFW56" s="467"/>
      <c r="MFX56" s="467"/>
      <c r="MFY56" s="467"/>
      <c r="MFZ56" s="467"/>
      <c r="MGA56" s="467"/>
      <c r="MGB56" s="467"/>
      <c r="MGC56" s="467"/>
      <c r="MGD56" s="467"/>
      <c r="MGE56" s="467"/>
      <c r="MGF56" s="467"/>
      <c r="MGG56" s="467"/>
      <c r="MGH56" s="467"/>
      <c r="MGI56" s="467"/>
      <c r="MGJ56" s="467"/>
      <c r="MGK56" s="467"/>
      <c r="MGL56" s="467"/>
      <c r="MGM56" s="467"/>
      <c r="MGN56" s="467"/>
      <c r="MGO56" s="467"/>
      <c r="MGP56" s="467"/>
      <c r="MGQ56" s="467"/>
      <c r="MGR56" s="467"/>
      <c r="MGS56" s="467"/>
      <c r="MGT56" s="467"/>
      <c r="MGU56" s="467"/>
      <c r="MGV56" s="467"/>
      <c r="MGW56" s="467"/>
      <c r="MGX56" s="467"/>
      <c r="MGY56" s="467"/>
      <c r="MGZ56" s="467"/>
      <c r="MHA56" s="467"/>
      <c r="MHB56" s="467"/>
      <c r="MHC56" s="467"/>
      <c r="MHD56" s="467"/>
      <c r="MHE56" s="467"/>
      <c r="MHF56" s="467"/>
      <c r="MHG56" s="467"/>
      <c r="MHH56" s="467"/>
      <c r="MHI56" s="467"/>
      <c r="MHJ56" s="467"/>
      <c r="MHK56" s="467"/>
      <c r="MHL56" s="467"/>
      <c r="MHM56" s="467"/>
      <c r="MHN56" s="467"/>
      <c r="MHO56" s="467"/>
      <c r="MHP56" s="467"/>
      <c r="MHQ56" s="467"/>
      <c r="MHR56" s="467"/>
      <c r="MHS56" s="467"/>
      <c r="MHT56" s="467"/>
      <c r="MHU56" s="467"/>
      <c r="MHV56" s="467"/>
      <c r="MHW56" s="467"/>
      <c r="MHX56" s="467"/>
      <c r="MHY56" s="467"/>
      <c r="MHZ56" s="467"/>
      <c r="MIA56" s="467"/>
      <c r="MIB56" s="467"/>
      <c r="MIC56" s="467"/>
      <c r="MID56" s="467"/>
      <c r="MIE56" s="467"/>
      <c r="MIF56" s="467"/>
      <c r="MIG56" s="467"/>
      <c r="MIH56" s="467"/>
      <c r="MII56" s="467"/>
      <c r="MIJ56" s="467"/>
      <c r="MIK56" s="467"/>
      <c r="MIL56" s="467"/>
      <c r="MIM56" s="467"/>
      <c r="MIN56" s="467"/>
      <c r="MIO56" s="467"/>
      <c r="MIP56" s="467"/>
      <c r="MIQ56" s="467"/>
      <c r="MIR56" s="467"/>
      <c r="MIS56" s="467"/>
      <c r="MIT56" s="467"/>
      <c r="MIU56" s="467"/>
      <c r="MIV56" s="467"/>
      <c r="MIW56" s="467"/>
      <c r="MIX56" s="467"/>
      <c r="MIY56" s="467"/>
      <c r="MIZ56" s="467"/>
      <c r="MJA56" s="467"/>
      <c r="MJB56" s="467"/>
      <c r="MJC56" s="467"/>
      <c r="MJD56" s="467"/>
      <c r="MJE56" s="467"/>
      <c r="MJF56" s="467"/>
      <c r="MJG56" s="467"/>
      <c r="MJH56" s="467"/>
      <c r="MJI56" s="467"/>
      <c r="MJJ56" s="467"/>
      <c r="MJK56" s="467"/>
      <c r="MJL56" s="467"/>
      <c r="MJM56" s="467"/>
      <c r="MJN56" s="467"/>
      <c r="MJO56" s="467"/>
      <c r="MJP56" s="467"/>
      <c r="MJQ56" s="467"/>
      <c r="MJR56" s="467"/>
      <c r="MJS56" s="467"/>
      <c r="MJT56" s="467"/>
      <c r="MJU56" s="467"/>
      <c r="MJV56" s="467"/>
      <c r="MJW56" s="467"/>
      <c r="MJX56" s="467"/>
      <c r="MJY56" s="467"/>
      <c r="MJZ56" s="467"/>
      <c r="MKA56" s="467"/>
      <c r="MKB56" s="467"/>
      <c r="MKC56" s="467"/>
      <c r="MKD56" s="467"/>
      <c r="MKE56" s="467"/>
      <c r="MKF56" s="467"/>
      <c r="MKG56" s="467"/>
      <c r="MKH56" s="467"/>
      <c r="MKI56" s="467"/>
      <c r="MKJ56" s="467"/>
      <c r="MKK56" s="467"/>
      <c r="MKL56" s="467"/>
      <c r="MKM56" s="467"/>
      <c r="MKN56" s="467"/>
      <c r="MKO56" s="467"/>
      <c r="MKP56" s="467"/>
      <c r="MKQ56" s="467"/>
      <c r="MKR56" s="467"/>
      <c r="MKS56" s="467"/>
      <c r="MKT56" s="467"/>
      <c r="MKU56" s="467"/>
      <c r="MKV56" s="467"/>
      <c r="MKW56" s="467"/>
      <c r="MKX56" s="467"/>
      <c r="MKY56" s="467"/>
      <c r="MKZ56" s="467"/>
      <c r="MLA56" s="467"/>
      <c r="MLB56" s="467"/>
      <c r="MLC56" s="467"/>
      <c r="MLD56" s="467"/>
      <c r="MLE56" s="467"/>
      <c r="MLF56" s="467"/>
      <c r="MLG56" s="467"/>
      <c r="MLH56" s="467"/>
      <c r="MLI56" s="467"/>
      <c r="MLJ56" s="467"/>
      <c r="MLK56" s="467"/>
      <c r="MLL56" s="467"/>
      <c r="MLM56" s="467"/>
      <c r="MLN56" s="467"/>
      <c r="MLO56" s="467"/>
      <c r="MLP56" s="467"/>
      <c r="MLQ56" s="467"/>
      <c r="MLR56" s="467"/>
      <c r="MLS56" s="467"/>
      <c r="MLT56" s="467"/>
      <c r="MLU56" s="467"/>
      <c r="MLV56" s="467"/>
      <c r="MLW56" s="467"/>
      <c r="MLX56" s="467"/>
      <c r="MLY56" s="467"/>
      <c r="MLZ56" s="467"/>
      <c r="MMA56" s="467"/>
      <c r="MMB56" s="467"/>
      <c r="MMC56" s="467"/>
      <c r="MMD56" s="467"/>
      <c r="MME56" s="467"/>
      <c r="MMF56" s="467"/>
      <c r="MMG56" s="467"/>
      <c r="MMH56" s="467"/>
      <c r="MMI56" s="467"/>
      <c r="MMJ56" s="467"/>
      <c r="MMK56" s="467"/>
      <c r="MML56" s="467"/>
      <c r="MMM56" s="467"/>
      <c r="MMN56" s="467"/>
      <c r="MMO56" s="467"/>
      <c r="MMP56" s="467"/>
      <c r="MMQ56" s="467"/>
      <c r="MMR56" s="467"/>
      <c r="MMS56" s="467"/>
      <c r="MMT56" s="467"/>
      <c r="MMU56" s="467"/>
      <c r="MMV56" s="467"/>
      <c r="MMW56" s="467"/>
      <c r="MMX56" s="467"/>
      <c r="MMY56" s="467"/>
      <c r="MMZ56" s="467"/>
      <c r="MNA56" s="467"/>
      <c r="MNB56" s="467"/>
      <c r="MNC56" s="467"/>
      <c r="MND56" s="467"/>
      <c r="MNE56" s="467"/>
      <c r="MNF56" s="467"/>
      <c r="MNG56" s="467"/>
      <c r="MNH56" s="467"/>
      <c r="MNI56" s="467"/>
      <c r="MNJ56" s="467"/>
      <c r="MNK56" s="467"/>
      <c r="MNL56" s="467"/>
      <c r="MNM56" s="467"/>
      <c r="MNN56" s="467"/>
      <c r="MNO56" s="467"/>
      <c r="MNP56" s="467"/>
      <c r="MNQ56" s="467"/>
      <c r="MNR56" s="467"/>
      <c r="MNS56" s="467"/>
      <c r="MNT56" s="467"/>
      <c r="MNU56" s="467"/>
      <c r="MNV56" s="467"/>
      <c r="MNW56" s="467"/>
      <c r="MNX56" s="467"/>
      <c r="MNY56" s="467"/>
      <c r="MNZ56" s="467"/>
      <c r="MOA56" s="467"/>
      <c r="MOB56" s="467"/>
      <c r="MOC56" s="467"/>
      <c r="MOD56" s="467"/>
      <c r="MOE56" s="467"/>
      <c r="MOF56" s="467"/>
      <c r="MOG56" s="467"/>
      <c r="MOH56" s="467"/>
      <c r="MOI56" s="467"/>
      <c r="MOJ56" s="467"/>
      <c r="MOK56" s="467"/>
      <c r="MOL56" s="467"/>
      <c r="MOM56" s="467"/>
      <c r="MON56" s="467"/>
      <c r="MOO56" s="467"/>
      <c r="MOP56" s="467"/>
      <c r="MOQ56" s="467"/>
      <c r="MOR56" s="467"/>
      <c r="MOS56" s="467"/>
      <c r="MOT56" s="467"/>
      <c r="MOU56" s="467"/>
      <c r="MOV56" s="467"/>
      <c r="MOW56" s="467"/>
      <c r="MOX56" s="467"/>
      <c r="MOY56" s="467"/>
      <c r="MOZ56" s="467"/>
      <c r="MPA56" s="467"/>
      <c r="MPB56" s="467"/>
      <c r="MPC56" s="467"/>
      <c r="MPD56" s="467"/>
      <c r="MPE56" s="467"/>
      <c r="MPF56" s="467"/>
      <c r="MPG56" s="467"/>
      <c r="MPH56" s="467"/>
      <c r="MPI56" s="467"/>
      <c r="MPJ56" s="467"/>
      <c r="MPK56" s="467"/>
      <c r="MPL56" s="467"/>
      <c r="MPM56" s="467"/>
      <c r="MPN56" s="467"/>
      <c r="MPO56" s="467"/>
      <c r="MPP56" s="467"/>
      <c r="MPQ56" s="467"/>
      <c r="MPR56" s="467"/>
      <c r="MPS56" s="467"/>
      <c r="MPT56" s="467"/>
      <c r="MPU56" s="467"/>
      <c r="MPV56" s="467"/>
      <c r="MPW56" s="467"/>
      <c r="MPX56" s="467"/>
      <c r="MPY56" s="467"/>
      <c r="MPZ56" s="467"/>
      <c r="MQA56" s="467"/>
      <c r="MQB56" s="467"/>
      <c r="MQC56" s="467"/>
      <c r="MQD56" s="467"/>
      <c r="MQE56" s="467"/>
      <c r="MQF56" s="467"/>
      <c r="MQG56" s="467"/>
      <c r="MQH56" s="467"/>
      <c r="MQI56" s="467"/>
      <c r="MQJ56" s="467"/>
      <c r="MQK56" s="467"/>
      <c r="MQL56" s="467"/>
      <c r="MQM56" s="467"/>
      <c r="MQN56" s="467"/>
      <c r="MQO56" s="467"/>
      <c r="MQP56" s="467"/>
      <c r="MQQ56" s="467"/>
      <c r="MQR56" s="467"/>
      <c r="MQS56" s="467"/>
      <c r="MQT56" s="467"/>
      <c r="MQU56" s="467"/>
      <c r="MQV56" s="467"/>
      <c r="MQW56" s="467"/>
      <c r="MQX56" s="467"/>
      <c r="MQY56" s="467"/>
      <c r="MQZ56" s="467"/>
      <c r="MRA56" s="467"/>
      <c r="MRB56" s="467"/>
      <c r="MRC56" s="467"/>
      <c r="MRD56" s="467"/>
      <c r="MRE56" s="467"/>
      <c r="MRF56" s="467"/>
      <c r="MRG56" s="467"/>
      <c r="MRH56" s="467"/>
      <c r="MRI56" s="467"/>
      <c r="MRJ56" s="467"/>
      <c r="MRK56" s="467"/>
      <c r="MRL56" s="467"/>
      <c r="MRM56" s="467"/>
      <c r="MRN56" s="467"/>
      <c r="MRO56" s="467"/>
      <c r="MRP56" s="467"/>
      <c r="MRQ56" s="467"/>
      <c r="MRR56" s="467"/>
      <c r="MRS56" s="467"/>
      <c r="MRT56" s="467"/>
      <c r="MRU56" s="467"/>
      <c r="MRV56" s="467"/>
      <c r="MRW56" s="467"/>
      <c r="MRX56" s="467"/>
      <c r="MRY56" s="467"/>
      <c r="MRZ56" s="467"/>
      <c r="MSA56" s="467"/>
      <c r="MSB56" s="467"/>
      <c r="MSC56" s="467"/>
      <c r="MSD56" s="467"/>
      <c r="MSE56" s="467"/>
      <c r="MSF56" s="467"/>
      <c r="MSG56" s="467"/>
      <c r="MSH56" s="467"/>
      <c r="MSI56" s="467"/>
      <c r="MSJ56" s="467"/>
      <c r="MSK56" s="467"/>
      <c r="MSL56" s="467"/>
      <c r="MSM56" s="467"/>
      <c r="MSN56" s="467"/>
      <c r="MSO56" s="467"/>
      <c r="MSP56" s="467"/>
      <c r="MSQ56" s="467"/>
      <c r="MSR56" s="467"/>
      <c r="MSS56" s="467"/>
      <c r="MST56" s="467"/>
      <c r="MSU56" s="467"/>
      <c r="MSV56" s="467"/>
      <c r="MSW56" s="467"/>
      <c r="MSX56" s="467"/>
      <c r="MSY56" s="467"/>
      <c r="MSZ56" s="467"/>
      <c r="MTA56" s="467"/>
      <c r="MTB56" s="467"/>
      <c r="MTC56" s="467"/>
      <c r="MTD56" s="467"/>
      <c r="MTE56" s="467"/>
      <c r="MTF56" s="467"/>
      <c r="MTG56" s="467"/>
      <c r="MTH56" s="467"/>
      <c r="MTI56" s="467"/>
      <c r="MTJ56" s="467"/>
      <c r="MTK56" s="467"/>
      <c r="MTL56" s="467"/>
      <c r="MTM56" s="467"/>
      <c r="MTN56" s="467"/>
      <c r="MTO56" s="467"/>
      <c r="MTP56" s="467"/>
      <c r="MTQ56" s="467"/>
      <c r="MTR56" s="467"/>
      <c r="MTS56" s="467"/>
      <c r="MTT56" s="467"/>
      <c r="MTU56" s="467"/>
      <c r="MTV56" s="467"/>
      <c r="MTW56" s="467"/>
      <c r="MTX56" s="467"/>
      <c r="MTY56" s="467"/>
      <c r="MTZ56" s="467"/>
      <c r="MUA56" s="467"/>
      <c r="MUB56" s="467"/>
      <c r="MUC56" s="467"/>
      <c r="MUD56" s="467"/>
      <c r="MUE56" s="467"/>
      <c r="MUF56" s="467"/>
      <c r="MUG56" s="467"/>
      <c r="MUH56" s="467"/>
      <c r="MUI56" s="467"/>
      <c r="MUJ56" s="467"/>
      <c r="MUK56" s="467"/>
      <c r="MUL56" s="467"/>
      <c r="MUM56" s="467"/>
      <c r="MUN56" s="467"/>
      <c r="MUO56" s="467"/>
      <c r="MUP56" s="467"/>
      <c r="MUQ56" s="467"/>
      <c r="MUR56" s="467"/>
      <c r="MUS56" s="467"/>
      <c r="MUT56" s="467"/>
      <c r="MUU56" s="467"/>
      <c r="MUV56" s="467"/>
      <c r="MUW56" s="467"/>
      <c r="MUX56" s="467"/>
      <c r="MUY56" s="467"/>
      <c r="MUZ56" s="467"/>
      <c r="MVA56" s="467"/>
      <c r="MVB56" s="467"/>
      <c r="MVC56" s="467"/>
      <c r="MVD56" s="467"/>
      <c r="MVE56" s="467"/>
      <c r="MVF56" s="467"/>
      <c r="MVG56" s="467"/>
      <c r="MVH56" s="467"/>
      <c r="MVI56" s="467"/>
      <c r="MVJ56" s="467"/>
      <c r="MVK56" s="467"/>
      <c r="MVL56" s="467"/>
      <c r="MVM56" s="467"/>
      <c r="MVN56" s="467"/>
      <c r="MVO56" s="467"/>
      <c r="MVP56" s="467"/>
      <c r="MVQ56" s="467"/>
      <c r="MVR56" s="467"/>
      <c r="MVS56" s="467"/>
      <c r="MVT56" s="467"/>
      <c r="MVU56" s="467"/>
      <c r="MVV56" s="467"/>
      <c r="MVW56" s="467"/>
      <c r="MVX56" s="467"/>
      <c r="MVY56" s="467"/>
      <c r="MVZ56" s="467"/>
      <c r="MWA56" s="467"/>
      <c r="MWB56" s="467"/>
      <c r="MWC56" s="467"/>
      <c r="MWD56" s="467"/>
      <c r="MWE56" s="467"/>
      <c r="MWF56" s="467"/>
      <c r="MWG56" s="467"/>
      <c r="MWH56" s="467"/>
      <c r="MWI56" s="467"/>
      <c r="MWJ56" s="467"/>
      <c r="MWK56" s="467"/>
      <c r="MWL56" s="467"/>
      <c r="MWM56" s="467"/>
      <c r="MWN56" s="467"/>
      <c r="MWO56" s="467"/>
      <c r="MWP56" s="467"/>
      <c r="MWQ56" s="467"/>
      <c r="MWR56" s="467"/>
      <c r="MWS56" s="467"/>
      <c r="MWT56" s="467"/>
      <c r="MWU56" s="467"/>
      <c r="MWV56" s="467"/>
      <c r="MWW56" s="467"/>
      <c r="MWX56" s="467"/>
      <c r="MWY56" s="467"/>
      <c r="MWZ56" s="467"/>
      <c r="MXA56" s="467"/>
      <c r="MXB56" s="467"/>
      <c r="MXC56" s="467"/>
      <c r="MXD56" s="467"/>
      <c r="MXE56" s="467"/>
      <c r="MXF56" s="467"/>
      <c r="MXG56" s="467"/>
      <c r="MXH56" s="467"/>
      <c r="MXI56" s="467"/>
      <c r="MXJ56" s="467"/>
      <c r="MXK56" s="467"/>
      <c r="MXL56" s="467"/>
      <c r="MXM56" s="467"/>
      <c r="MXN56" s="467"/>
      <c r="MXO56" s="467"/>
      <c r="MXP56" s="467"/>
      <c r="MXQ56" s="467"/>
      <c r="MXR56" s="467"/>
      <c r="MXS56" s="467"/>
      <c r="MXT56" s="467"/>
      <c r="MXU56" s="467"/>
      <c r="MXV56" s="467"/>
      <c r="MXW56" s="467"/>
      <c r="MXX56" s="467"/>
      <c r="MXY56" s="467"/>
      <c r="MXZ56" s="467"/>
      <c r="MYA56" s="467"/>
      <c r="MYB56" s="467"/>
      <c r="MYC56" s="467"/>
      <c r="MYD56" s="467"/>
      <c r="MYE56" s="467"/>
      <c r="MYF56" s="467"/>
      <c r="MYG56" s="467"/>
      <c r="MYH56" s="467"/>
      <c r="MYI56" s="467"/>
      <c r="MYJ56" s="467"/>
      <c r="MYK56" s="467"/>
      <c r="MYL56" s="467"/>
      <c r="MYM56" s="467"/>
      <c r="MYN56" s="467"/>
      <c r="MYO56" s="467"/>
      <c r="MYP56" s="467"/>
      <c r="MYQ56" s="467"/>
      <c r="MYR56" s="467"/>
      <c r="MYS56" s="467"/>
      <c r="MYT56" s="467"/>
      <c r="MYU56" s="467"/>
      <c r="MYV56" s="467"/>
      <c r="MYW56" s="467"/>
      <c r="MYX56" s="467"/>
      <c r="MYY56" s="467"/>
      <c r="MYZ56" s="467"/>
      <c r="MZA56" s="467"/>
      <c r="MZB56" s="467"/>
      <c r="MZC56" s="467"/>
      <c r="MZD56" s="467"/>
      <c r="MZE56" s="467"/>
      <c r="MZF56" s="467"/>
      <c r="MZG56" s="467"/>
      <c r="MZH56" s="467"/>
      <c r="MZI56" s="467"/>
      <c r="MZJ56" s="467"/>
      <c r="MZK56" s="467"/>
      <c r="MZL56" s="467"/>
      <c r="MZM56" s="467"/>
      <c r="MZN56" s="467"/>
      <c r="MZO56" s="467"/>
      <c r="MZP56" s="467"/>
      <c r="MZQ56" s="467"/>
      <c r="MZR56" s="467"/>
      <c r="MZS56" s="467"/>
      <c r="MZT56" s="467"/>
      <c r="MZU56" s="467"/>
      <c r="MZV56" s="467"/>
      <c r="MZW56" s="467"/>
      <c r="MZX56" s="467"/>
      <c r="MZY56" s="467"/>
      <c r="MZZ56" s="467"/>
      <c r="NAA56" s="467"/>
      <c r="NAB56" s="467"/>
      <c r="NAC56" s="467"/>
      <c r="NAD56" s="467"/>
      <c r="NAE56" s="467"/>
      <c r="NAF56" s="467"/>
      <c r="NAG56" s="467"/>
      <c r="NAH56" s="467"/>
      <c r="NAI56" s="467"/>
      <c r="NAJ56" s="467"/>
      <c r="NAK56" s="467"/>
      <c r="NAL56" s="467"/>
      <c r="NAM56" s="467"/>
      <c r="NAN56" s="467"/>
      <c r="NAO56" s="467"/>
      <c r="NAP56" s="467"/>
      <c r="NAQ56" s="467"/>
      <c r="NAR56" s="467"/>
      <c r="NAS56" s="467"/>
      <c r="NAT56" s="467"/>
      <c r="NAU56" s="467"/>
      <c r="NAV56" s="467"/>
      <c r="NAW56" s="467"/>
      <c r="NAX56" s="467"/>
      <c r="NAY56" s="467"/>
      <c r="NAZ56" s="467"/>
      <c r="NBA56" s="467"/>
      <c r="NBB56" s="467"/>
      <c r="NBC56" s="467"/>
      <c r="NBD56" s="467"/>
      <c r="NBE56" s="467"/>
      <c r="NBF56" s="467"/>
      <c r="NBG56" s="467"/>
      <c r="NBH56" s="467"/>
      <c r="NBI56" s="467"/>
      <c r="NBJ56" s="467"/>
      <c r="NBK56" s="467"/>
      <c r="NBL56" s="467"/>
      <c r="NBM56" s="467"/>
      <c r="NBN56" s="467"/>
      <c r="NBO56" s="467"/>
      <c r="NBP56" s="467"/>
      <c r="NBQ56" s="467"/>
      <c r="NBR56" s="467"/>
      <c r="NBS56" s="467"/>
      <c r="NBT56" s="467"/>
      <c r="NBU56" s="467"/>
      <c r="NBV56" s="467"/>
      <c r="NBW56" s="467"/>
      <c r="NBX56" s="467"/>
      <c r="NBY56" s="467"/>
      <c r="NBZ56" s="467"/>
      <c r="NCA56" s="467"/>
      <c r="NCB56" s="467"/>
      <c r="NCC56" s="467"/>
      <c r="NCD56" s="467"/>
      <c r="NCE56" s="467"/>
      <c r="NCF56" s="467"/>
      <c r="NCG56" s="467"/>
      <c r="NCH56" s="467"/>
      <c r="NCI56" s="467"/>
      <c r="NCJ56" s="467"/>
      <c r="NCK56" s="467"/>
      <c r="NCL56" s="467"/>
      <c r="NCM56" s="467"/>
      <c r="NCN56" s="467"/>
      <c r="NCO56" s="467"/>
      <c r="NCP56" s="467"/>
      <c r="NCQ56" s="467"/>
      <c r="NCR56" s="467"/>
      <c r="NCS56" s="467"/>
      <c r="NCT56" s="467"/>
      <c r="NCU56" s="467"/>
      <c r="NCV56" s="467"/>
      <c r="NCW56" s="467"/>
      <c r="NCX56" s="467"/>
      <c r="NCY56" s="467"/>
      <c r="NCZ56" s="467"/>
      <c r="NDA56" s="467"/>
      <c r="NDB56" s="467"/>
      <c r="NDC56" s="467"/>
      <c r="NDD56" s="467"/>
      <c r="NDE56" s="467"/>
      <c r="NDF56" s="467"/>
      <c r="NDG56" s="467"/>
      <c r="NDH56" s="467"/>
      <c r="NDI56" s="467"/>
      <c r="NDJ56" s="467"/>
      <c r="NDK56" s="467"/>
      <c r="NDL56" s="467"/>
      <c r="NDM56" s="467"/>
      <c r="NDN56" s="467"/>
      <c r="NDO56" s="467"/>
      <c r="NDP56" s="467"/>
      <c r="NDQ56" s="467"/>
      <c r="NDR56" s="467"/>
      <c r="NDS56" s="467"/>
      <c r="NDT56" s="467"/>
      <c r="NDU56" s="467"/>
      <c r="NDV56" s="467"/>
      <c r="NDW56" s="467"/>
      <c r="NDX56" s="467"/>
      <c r="NDY56" s="467"/>
      <c r="NDZ56" s="467"/>
      <c r="NEA56" s="467"/>
      <c r="NEB56" s="467"/>
      <c r="NEC56" s="467"/>
      <c r="NED56" s="467"/>
      <c r="NEE56" s="467"/>
      <c r="NEF56" s="467"/>
      <c r="NEG56" s="467"/>
      <c r="NEH56" s="467"/>
      <c r="NEI56" s="467"/>
      <c r="NEJ56" s="467"/>
      <c r="NEK56" s="467"/>
      <c r="NEL56" s="467"/>
      <c r="NEM56" s="467"/>
      <c r="NEN56" s="467"/>
      <c r="NEO56" s="467"/>
      <c r="NEP56" s="467"/>
      <c r="NEQ56" s="467"/>
      <c r="NER56" s="467"/>
      <c r="NES56" s="467"/>
      <c r="NET56" s="467"/>
      <c r="NEU56" s="467"/>
      <c r="NEV56" s="467"/>
      <c r="NEW56" s="467"/>
      <c r="NEX56" s="467"/>
      <c r="NEY56" s="467"/>
      <c r="NEZ56" s="467"/>
      <c r="NFA56" s="467"/>
      <c r="NFB56" s="467"/>
      <c r="NFC56" s="467"/>
      <c r="NFD56" s="467"/>
      <c r="NFE56" s="467"/>
      <c r="NFF56" s="467"/>
      <c r="NFG56" s="467"/>
      <c r="NFH56" s="467"/>
      <c r="NFI56" s="467"/>
      <c r="NFJ56" s="467"/>
      <c r="NFK56" s="467"/>
      <c r="NFL56" s="467"/>
      <c r="NFM56" s="467"/>
      <c r="NFN56" s="467"/>
      <c r="NFO56" s="467"/>
      <c r="NFP56" s="467"/>
      <c r="NFQ56" s="467"/>
      <c r="NFR56" s="467"/>
      <c r="NFS56" s="467"/>
      <c r="NFT56" s="467"/>
      <c r="NFU56" s="467"/>
      <c r="NFV56" s="467"/>
      <c r="NFW56" s="467"/>
      <c r="NFX56" s="467"/>
      <c r="NFY56" s="467"/>
      <c r="NFZ56" s="467"/>
      <c r="NGA56" s="467"/>
      <c r="NGB56" s="467"/>
      <c r="NGC56" s="467"/>
      <c r="NGD56" s="467"/>
      <c r="NGE56" s="467"/>
      <c r="NGF56" s="467"/>
      <c r="NGG56" s="467"/>
      <c r="NGH56" s="467"/>
      <c r="NGI56" s="467"/>
      <c r="NGJ56" s="467"/>
      <c r="NGK56" s="467"/>
      <c r="NGL56" s="467"/>
      <c r="NGM56" s="467"/>
      <c r="NGN56" s="467"/>
      <c r="NGO56" s="467"/>
      <c r="NGP56" s="467"/>
      <c r="NGQ56" s="467"/>
      <c r="NGR56" s="467"/>
      <c r="NGS56" s="467"/>
      <c r="NGT56" s="467"/>
      <c r="NGU56" s="467"/>
      <c r="NGV56" s="467"/>
      <c r="NGW56" s="467"/>
      <c r="NGX56" s="467"/>
      <c r="NGY56" s="467"/>
      <c r="NGZ56" s="467"/>
      <c r="NHA56" s="467"/>
      <c r="NHB56" s="467"/>
      <c r="NHC56" s="467"/>
      <c r="NHD56" s="467"/>
      <c r="NHE56" s="467"/>
      <c r="NHF56" s="467"/>
      <c r="NHG56" s="467"/>
      <c r="NHH56" s="467"/>
      <c r="NHI56" s="467"/>
      <c r="NHJ56" s="467"/>
      <c r="NHK56" s="467"/>
      <c r="NHL56" s="467"/>
      <c r="NHM56" s="467"/>
      <c r="NHN56" s="467"/>
      <c r="NHO56" s="467"/>
      <c r="NHP56" s="467"/>
      <c r="NHQ56" s="467"/>
      <c r="NHR56" s="467"/>
      <c r="NHS56" s="467"/>
      <c r="NHT56" s="467"/>
      <c r="NHU56" s="467"/>
      <c r="NHV56" s="467"/>
      <c r="NHW56" s="467"/>
      <c r="NHX56" s="467"/>
      <c r="NHY56" s="467"/>
      <c r="NHZ56" s="467"/>
      <c r="NIA56" s="467"/>
      <c r="NIB56" s="467"/>
      <c r="NIC56" s="467"/>
      <c r="NID56" s="467"/>
      <c r="NIE56" s="467"/>
      <c r="NIF56" s="467"/>
      <c r="NIG56" s="467"/>
      <c r="NIH56" s="467"/>
      <c r="NII56" s="467"/>
      <c r="NIJ56" s="467"/>
      <c r="NIK56" s="467"/>
      <c r="NIL56" s="467"/>
      <c r="NIM56" s="467"/>
      <c r="NIN56" s="467"/>
      <c r="NIO56" s="467"/>
      <c r="NIP56" s="467"/>
      <c r="NIQ56" s="467"/>
      <c r="NIR56" s="467"/>
      <c r="NIS56" s="467"/>
      <c r="NIT56" s="467"/>
      <c r="NIU56" s="467"/>
      <c r="NIV56" s="467"/>
      <c r="NIW56" s="467"/>
      <c r="NIX56" s="467"/>
      <c r="NIY56" s="467"/>
      <c r="NIZ56" s="467"/>
      <c r="NJA56" s="467"/>
      <c r="NJB56" s="467"/>
      <c r="NJC56" s="467"/>
      <c r="NJD56" s="467"/>
      <c r="NJE56" s="467"/>
      <c r="NJF56" s="467"/>
      <c r="NJG56" s="467"/>
      <c r="NJH56" s="467"/>
      <c r="NJI56" s="467"/>
      <c r="NJJ56" s="467"/>
      <c r="NJK56" s="467"/>
      <c r="NJL56" s="467"/>
      <c r="NJM56" s="467"/>
      <c r="NJN56" s="467"/>
      <c r="NJO56" s="467"/>
      <c r="NJP56" s="467"/>
      <c r="NJQ56" s="467"/>
      <c r="NJR56" s="467"/>
      <c r="NJS56" s="467"/>
      <c r="NJT56" s="467"/>
      <c r="NJU56" s="467"/>
      <c r="NJV56" s="467"/>
      <c r="NJW56" s="467"/>
      <c r="NJX56" s="467"/>
      <c r="NJY56" s="467"/>
      <c r="NJZ56" s="467"/>
      <c r="NKA56" s="467"/>
      <c r="NKB56" s="467"/>
      <c r="NKC56" s="467"/>
      <c r="NKD56" s="467"/>
      <c r="NKE56" s="467"/>
      <c r="NKF56" s="467"/>
      <c r="NKG56" s="467"/>
      <c r="NKH56" s="467"/>
      <c r="NKI56" s="467"/>
      <c r="NKJ56" s="467"/>
      <c r="NKK56" s="467"/>
      <c r="NKL56" s="467"/>
      <c r="NKM56" s="467"/>
      <c r="NKN56" s="467"/>
      <c r="NKO56" s="467"/>
      <c r="NKP56" s="467"/>
      <c r="NKQ56" s="467"/>
      <c r="NKR56" s="467"/>
      <c r="NKS56" s="467"/>
      <c r="NKT56" s="467"/>
      <c r="NKU56" s="467"/>
      <c r="NKV56" s="467"/>
      <c r="NKW56" s="467"/>
      <c r="NKX56" s="467"/>
      <c r="NKY56" s="467"/>
      <c r="NKZ56" s="467"/>
      <c r="NLA56" s="467"/>
      <c r="NLB56" s="467"/>
      <c r="NLC56" s="467"/>
      <c r="NLD56" s="467"/>
      <c r="NLE56" s="467"/>
      <c r="NLF56" s="467"/>
      <c r="NLG56" s="467"/>
      <c r="NLH56" s="467"/>
      <c r="NLI56" s="467"/>
      <c r="NLJ56" s="467"/>
      <c r="NLK56" s="467"/>
      <c r="NLL56" s="467"/>
      <c r="NLM56" s="467"/>
      <c r="NLN56" s="467"/>
      <c r="NLO56" s="467"/>
      <c r="NLP56" s="467"/>
      <c r="NLQ56" s="467"/>
      <c r="NLR56" s="467"/>
      <c r="NLS56" s="467"/>
      <c r="NLT56" s="467"/>
      <c r="NLU56" s="467"/>
      <c r="NLV56" s="467"/>
      <c r="NLW56" s="467"/>
      <c r="NLX56" s="467"/>
      <c r="NLY56" s="467"/>
      <c r="NLZ56" s="467"/>
      <c r="NMA56" s="467"/>
      <c r="NMB56" s="467"/>
      <c r="NMC56" s="467"/>
      <c r="NMD56" s="467"/>
      <c r="NME56" s="467"/>
      <c r="NMF56" s="467"/>
      <c r="NMG56" s="467"/>
      <c r="NMH56" s="467"/>
      <c r="NMI56" s="467"/>
      <c r="NMJ56" s="467"/>
      <c r="NMK56" s="467"/>
      <c r="NML56" s="467"/>
      <c r="NMM56" s="467"/>
      <c r="NMN56" s="467"/>
      <c r="NMO56" s="467"/>
      <c r="NMP56" s="467"/>
      <c r="NMQ56" s="467"/>
      <c r="NMR56" s="467"/>
      <c r="NMS56" s="467"/>
      <c r="NMT56" s="467"/>
      <c r="NMU56" s="467"/>
      <c r="NMV56" s="467"/>
      <c r="NMW56" s="467"/>
      <c r="NMX56" s="467"/>
      <c r="NMY56" s="467"/>
      <c r="NMZ56" s="467"/>
      <c r="NNA56" s="467"/>
      <c r="NNB56" s="467"/>
      <c r="NNC56" s="467"/>
      <c r="NND56" s="467"/>
      <c r="NNE56" s="467"/>
      <c r="NNF56" s="467"/>
      <c r="NNG56" s="467"/>
      <c r="NNH56" s="467"/>
      <c r="NNI56" s="467"/>
      <c r="NNJ56" s="467"/>
      <c r="NNK56" s="467"/>
      <c r="NNL56" s="467"/>
      <c r="NNM56" s="467"/>
      <c r="NNN56" s="467"/>
      <c r="NNO56" s="467"/>
      <c r="NNP56" s="467"/>
      <c r="NNQ56" s="467"/>
      <c r="NNR56" s="467"/>
      <c r="NNS56" s="467"/>
      <c r="NNT56" s="467"/>
      <c r="NNU56" s="467"/>
      <c r="NNV56" s="467"/>
      <c r="NNW56" s="467"/>
      <c r="NNX56" s="467"/>
      <c r="NNY56" s="467"/>
      <c r="NNZ56" s="467"/>
      <c r="NOA56" s="467"/>
      <c r="NOB56" s="467"/>
      <c r="NOC56" s="467"/>
      <c r="NOD56" s="467"/>
      <c r="NOE56" s="467"/>
      <c r="NOF56" s="467"/>
      <c r="NOG56" s="467"/>
      <c r="NOH56" s="467"/>
      <c r="NOI56" s="467"/>
      <c r="NOJ56" s="467"/>
      <c r="NOK56" s="467"/>
      <c r="NOL56" s="467"/>
      <c r="NOM56" s="467"/>
      <c r="NON56" s="467"/>
      <c r="NOO56" s="467"/>
      <c r="NOP56" s="467"/>
      <c r="NOQ56" s="467"/>
      <c r="NOR56" s="467"/>
      <c r="NOS56" s="467"/>
      <c r="NOT56" s="467"/>
      <c r="NOU56" s="467"/>
      <c r="NOV56" s="467"/>
      <c r="NOW56" s="467"/>
      <c r="NOX56" s="467"/>
      <c r="NOY56" s="467"/>
      <c r="NOZ56" s="467"/>
      <c r="NPA56" s="467"/>
      <c r="NPB56" s="467"/>
      <c r="NPC56" s="467"/>
      <c r="NPD56" s="467"/>
      <c r="NPE56" s="467"/>
      <c r="NPF56" s="467"/>
      <c r="NPG56" s="467"/>
      <c r="NPH56" s="467"/>
      <c r="NPI56" s="467"/>
      <c r="NPJ56" s="467"/>
      <c r="NPK56" s="467"/>
      <c r="NPL56" s="467"/>
      <c r="NPM56" s="467"/>
      <c r="NPN56" s="467"/>
      <c r="NPO56" s="467"/>
      <c r="NPP56" s="467"/>
      <c r="NPQ56" s="467"/>
      <c r="NPR56" s="467"/>
      <c r="NPS56" s="467"/>
      <c r="NPT56" s="467"/>
      <c r="NPU56" s="467"/>
      <c r="NPV56" s="467"/>
      <c r="NPW56" s="467"/>
      <c r="NPX56" s="467"/>
      <c r="NPY56" s="467"/>
      <c r="NPZ56" s="467"/>
      <c r="NQA56" s="467"/>
      <c r="NQB56" s="467"/>
      <c r="NQC56" s="467"/>
      <c r="NQD56" s="467"/>
      <c r="NQE56" s="467"/>
      <c r="NQF56" s="467"/>
      <c r="NQG56" s="467"/>
      <c r="NQH56" s="467"/>
      <c r="NQI56" s="467"/>
      <c r="NQJ56" s="467"/>
      <c r="NQK56" s="467"/>
      <c r="NQL56" s="467"/>
      <c r="NQM56" s="467"/>
      <c r="NQN56" s="467"/>
      <c r="NQO56" s="467"/>
      <c r="NQP56" s="467"/>
      <c r="NQQ56" s="467"/>
      <c r="NQR56" s="467"/>
      <c r="NQS56" s="467"/>
      <c r="NQT56" s="467"/>
      <c r="NQU56" s="467"/>
      <c r="NQV56" s="467"/>
      <c r="NQW56" s="467"/>
      <c r="NQX56" s="467"/>
      <c r="NQY56" s="467"/>
      <c r="NQZ56" s="467"/>
      <c r="NRA56" s="467"/>
      <c r="NRB56" s="467"/>
      <c r="NRC56" s="467"/>
      <c r="NRD56" s="467"/>
      <c r="NRE56" s="467"/>
      <c r="NRF56" s="467"/>
      <c r="NRG56" s="467"/>
      <c r="NRH56" s="467"/>
      <c r="NRI56" s="467"/>
      <c r="NRJ56" s="467"/>
      <c r="NRK56" s="467"/>
      <c r="NRL56" s="467"/>
      <c r="NRM56" s="467"/>
      <c r="NRN56" s="467"/>
      <c r="NRO56" s="467"/>
      <c r="NRP56" s="467"/>
      <c r="NRQ56" s="467"/>
      <c r="NRR56" s="467"/>
      <c r="NRS56" s="467"/>
      <c r="NRT56" s="467"/>
      <c r="NRU56" s="467"/>
      <c r="NRV56" s="467"/>
      <c r="NRW56" s="467"/>
      <c r="NRX56" s="467"/>
      <c r="NRY56" s="467"/>
      <c r="NRZ56" s="467"/>
      <c r="NSA56" s="467"/>
      <c r="NSB56" s="467"/>
      <c r="NSC56" s="467"/>
      <c r="NSD56" s="467"/>
      <c r="NSE56" s="467"/>
      <c r="NSF56" s="467"/>
      <c r="NSG56" s="467"/>
      <c r="NSH56" s="467"/>
      <c r="NSI56" s="467"/>
      <c r="NSJ56" s="467"/>
      <c r="NSK56" s="467"/>
      <c r="NSL56" s="467"/>
      <c r="NSM56" s="467"/>
      <c r="NSN56" s="467"/>
      <c r="NSO56" s="467"/>
      <c r="NSP56" s="467"/>
      <c r="NSQ56" s="467"/>
      <c r="NSR56" s="467"/>
      <c r="NSS56" s="467"/>
      <c r="NST56" s="467"/>
      <c r="NSU56" s="467"/>
      <c r="NSV56" s="467"/>
      <c r="NSW56" s="467"/>
      <c r="NSX56" s="467"/>
      <c r="NSY56" s="467"/>
      <c r="NSZ56" s="467"/>
      <c r="NTA56" s="467"/>
      <c r="NTB56" s="467"/>
      <c r="NTC56" s="467"/>
      <c r="NTD56" s="467"/>
      <c r="NTE56" s="467"/>
      <c r="NTF56" s="467"/>
      <c r="NTG56" s="467"/>
      <c r="NTH56" s="467"/>
      <c r="NTI56" s="467"/>
      <c r="NTJ56" s="467"/>
      <c r="NTK56" s="467"/>
      <c r="NTL56" s="467"/>
      <c r="NTM56" s="467"/>
      <c r="NTN56" s="467"/>
      <c r="NTO56" s="467"/>
      <c r="NTP56" s="467"/>
      <c r="NTQ56" s="467"/>
      <c r="NTR56" s="467"/>
      <c r="NTS56" s="467"/>
      <c r="NTT56" s="467"/>
      <c r="NTU56" s="467"/>
      <c r="NTV56" s="467"/>
      <c r="NTW56" s="467"/>
      <c r="NTX56" s="467"/>
      <c r="NTY56" s="467"/>
      <c r="NTZ56" s="467"/>
      <c r="NUA56" s="467"/>
      <c r="NUB56" s="467"/>
      <c r="NUC56" s="467"/>
      <c r="NUD56" s="467"/>
      <c r="NUE56" s="467"/>
      <c r="NUF56" s="467"/>
      <c r="NUG56" s="467"/>
      <c r="NUH56" s="467"/>
      <c r="NUI56" s="467"/>
      <c r="NUJ56" s="467"/>
      <c r="NUK56" s="467"/>
      <c r="NUL56" s="467"/>
      <c r="NUM56" s="467"/>
      <c r="NUN56" s="467"/>
      <c r="NUO56" s="467"/>
      <c r="NUP56" s="467"/>
      <c r="NUQ56" s="467"/>
      <c r="NUR56" s="467"/>
      <c r="NUS56" s="467"/>
      <c r="NUT56" s="467"/>
      <c r="NUU56" s="467"/>
      <c r="NUV56" s="467"/>
      <c r="NUW56" s="467"/>
      <c r="NUX56" s="467"/>
      <c r="NUY56" s="467"/>
      <c r="NUZ56" s="467"/>
      <c r="NVA56" s="467"/>
      <c r="NVB56" s="467"/>
      <c r="NVC56" s="467"/>
      <c r="NVD56" s="467"/>
      <c r="NVE56" s="467"/>
      <c r="NVF56" s="467"/>
      <c r="NVG56" s="467"/>
      <c r="NVH56" s="467"/>
      <c r="NVI56" s="467"/>
      <c r="NVJ56" s="467"/>
      <c r="NVK56" s="467"/>
      <c r="NVL56" s="467"/>
      <c r="NVM56" s="467"/>
      <c r="NVN56" s="467"/>
      <c r="NVO56" s="467"/>
      <c r="NVP56" s="467"/>
      <c r="NVQ56" s="467"/>
      <c r="NVR56" s="467"/>
      <c r="NVS56" s="467"/>
      <c r="NVT56" s="467"/>
      <c r="NVU56" s="467"/>
      <c r="NVV56" s="467"/>
      <c r="NVW56" s="467"/>
      <c r="NVX56" s="467"/>
      <c r="NVY56" s="467"/>
      <c r="NVZ56" s="467"/>
      <c r="NWA56" s="467"/>
      <c r="NWB56" s="467"/>
      <c r="NWC56" s="467"/>
      <c r="NWD56" s="467"/>
      <c r="NWE56" s="467"/>
      <c r="NWF56" s="467"/>
      <c r="NWG56" s="467"/>
      <c r="NWH56" s="467"/>
      <c r="NWI56" s="467"/>
      <c r="NWJ56" s="467"/>
      <c r="NWK56" s="467"/>
      <c r="NWL56" s="467"/>
      <c r="NWM56" s="467"/>
      <c r="NWN56" s="467"/>
      <c r="NWO56" s="467"/>
      <c r="NWP56" s="467"/>
      <c r="NWQ56" s="467"/>
      <c r="NWR56" s="467"/>
      <c r="NWS56" s="467"/>
      <c r="NWT56" s="467"/>
      <c r="NWU56" s="467"/>
      <c r="NWV56" s="467"/>
      <c r="NWW56" s="467"/>
      <c r="NWX56" s="467"/>
      <c r="NWY56" s="467"/>
      <c r="NWZ56" s="467"/>
      <c r="NXA56" s="467"/>
      <c r="NXB56" s="467"/>
      <c r="NXC56" s="467"/>
      <c r="NXD56" s="467"/>
      <c r="NXE56" s="467"/>
      <c r="NXF56" s="467"/>
      <c r="NXG56" s="467"/>
      <c r="NXH56" s="467"/>
      <c r="NXI56" s="467"/>
      <c r="NXJ56" s="467"/>
      <c r="NXK56" s="467"/>
      <c r="NXL56" s="467"/>
      <c r="NXM56" s="467"/>
      <c r="NXN56" s="467"/>
      <c r="NXO56" s="467"/>
      <c r="NXP56" s="467"/>
      <c r="NXQ56" s="467"/>
      <c r="NXR56" s="467"/>
      <c r="NXS56" s="467"/>
      <c r="NXT56" s="467"/>
      <c r="NXU56" s="467"/>
      <c r="NXV56" s="467"/>
      <c r="NXW56" s="467"/>
      <c r="NXX56" s="467"/>
      <c r="NXY56" s="467"/>
      <c r="NXZ56" s="467"/>
      <c r="NYA56" s="467"/>
      <c r="NYB56" s="467"/>
      <c r="NYC56" s="467"/>
      <c r="NYD56" s="467"/>
      <c r="NYE56" s="467"/>
      <c r="NYF56" s="467"/>
      <c r="NYG56" s="467"/>
      <c r="NYH56" s="467"/>
      <c r="NYI56" s="467"/>
      <c r="NYJ56" s="467"/>
      <c r="NYK56" s="467"/>
      <c r="NYL56" s="467"/>
      <c r="NYM56" s="467"/>
      <c r="NYN56" s="467"/>
      <c r="NYO56" s="467"/>
      <c r="NYP56" s="467"/>
      <c r="NYQ56" s="467"/>
      <c r="NYR56" s="467"/>
      <c r="NYS56" s="467"/>
      <c r="NYT56" s="467"/>
      <c r="NYU56" s="467"/>
      <c r="NYV56" s="467"/>
      <c r="NYW56" s="467"/>
      <c r="NYX56" s="467"/>
      <c r="NYY56" s="467"/>
      <c r="NYZ56" s="467"/>
      <c r="NZA56" s="467"/>
      <c r="NZB56" s="467"/>
      <c r="NZC56" s="467"/>
      <c r="NZD56" s="467"/>
      <c r="NZE56" s="467"/>
      <c r="NZF56" s="467"/>
      <c r="NZG56" s="467"/>
      <c r="NZH56" s="467"/>
      <c r="NZI56" s="467"/>
      <c r="NZJ56" s="467"/>
      <c r="NZK56" s="467"/>
      <c r="NZL56" s="467"/>
      <c r="NZM56" s="467"/>
      <c r="NZN56" s="467"/>
      <c r="NZO56" s="467"/>
      <c r="NZP56" s="467"/>
      <c r="NZQ56" s="467"/>
      <c r="NZR56" s="467"/>
      <c r="NZS56" s="467"/>
      <c r="NZT56" s="467"/>
      <c r="NZU56" s="467"/>
      <c r="NZV56" s="467"/>
      <c r="NZW56" s="467"/>
      <c r="NZX56" s="467"/>
      <c r="NZY56" s="467"/>
      <c r="NZZ56" s="467"/>
      <c r="OAA56" s="467"/>
      <c r="OAB56" s="467"/>
      <c r="OAC56" s="467"/>
      <c r="OAD56" s="467"/>
      <c r="OAE56" s="467"/>
      <c r="OAF56" s="467"/>
      <c r="OAG56" s="467"/>
      <c r="OAH56" s="467"/>
      <c r="OAI56" s="467"/>
      <c r="OAJ56" s="467"/>
      <c r="OAK56" s="467"/>
      <c r="OAL56" s="467"/>
      <c r="OAM56" s="467"/>
      <c r="OAN56" s="467"/>
      <c r="OAO56" s="467"/>
      <c r="OAP56" s="467"/>
      <c r="OAQ56" s="467"/>
      <c r="OAR56" s="467"/>
      <c r="OAS56" s="467"/>
      <c r="OAT56" s="467"/>
      <c r="OAU56" s="467"/>
      <c r="OAV56" s="467"/>
      <c r="OAW56" s="467"/>
      <c r="OAX56" s="467"/>
      <c r="OAY56" s="467"/>
      <c r="OAZ56" s="467"/>
      <c r="OBA56" s="467"/>
      <c r="OBB56" s="467"/>
      <c r="OBC56" s="467"/>
      <c r="OBD56" s="467"/>
      <c r="OBE56" s="467"/>
      <c r="OBF56" s="467"/>
      <c r="OBG56" s="467"/>
      <c r="OBH56" s="467"/>
      <c r="OBI56" s="467"/>
      <c r="OBJ56" s="467"/>
      <c r="OBK56" s="467"/>
      <c r="OBL56" s="467"/>
      <c r="OBM56" s="467"/>
      <c r="OBN56" s="467"/>
      <c r="OBO56" s="467"/>
      <c r="OBP56" s="467"/>
      <c r="OBQ56" s="467"/>
      <c r="OBR56" s="467"/>
      <c r="OBS56" s="467"/>
      <c r="OBT56" s="467"/>
      <c r="OBU56" s="467"/>
      <c r="OBV56" s="467"/>
      <c r="OBW56" s="467"/>
      <c r="OBX56" s="467"/>
      <c r="OBY56" s="467"/>
      <c r="OBZ56" s="467"/>
      <c r="OCA56" s="467"/>
      <c r="OCB56" s="467"/>
      <c r="OCC56" s="467"/>
      <c r="OCD56" s="467"/>
      <c r="OCE56" s="467"/>
      <c r="OCF56" s="467"/>
      <c r="OCG56" s="467"/>
      <c r="OCH56" s="467"/>
      <c r="OCI56" s="467"/>
      <c r="OCJ56" s="467"/>
      <c r="OCK56" s="467"/>
      <c r="OCL56" s="467"/>
      <c r="OCM56" s="467"/>
      <c r="OCN56" s="467"/>
      <c r="OCO56" s="467"/>
      <c r="OCP56" s="467"/>
      <c r="OCQ56" s="467"/>
      <c r="OCR56" s="467"/>
      <c r="OCS56" s="467"/>
      <c r="OCT56" s="467"/>
      <c r="OCU56" s="467"/>
      <c r="OCV56" s="467"/>
      <c r="OCW56" s="467"/>
      <c r="OCX56" s="467"/>
      <c r="OCY56" s="467"/>
      <c r="OCZ56" s="467"/>
      <c r="ODA56" s="467"/>
      <c r="ODB56" s="467"/>
      <c r="ODC56" s="467"/>
      <c r="ODD56" s="467"/>
      <c r="ODE56" s="467"/>
      <c r="ODF56" s="467"/>
      <c r="ODG56" s="467"/>
      <c r="ODH56" s="467"/>
      <c r="ODI56" s="467"/>
      <c r="ODJ56" s="467"/>
      <c r="ODK56" s="467"/>
      <c r="ODL56" s="467"/>
      <c r="ODM56" s="467"/>
      <c r="ODN56" s="467"/>
      <c r="ODO56" s="467"/>
      <c r="ODP56" s="467"/>
      <c r="ODQ56" s="467"/>
      <c r="ODR56" s="467"/>
      <c r="ODS56" s="467"/>
      <c r="ODT56" s="467"/>
      <c r="ODU56" s="467"/>
      <c r="ODV56" s="467"/>
      <c r="ODW56" s="467"/>
      <c r="ODX56" s="467"/>
      <c r="ODY56" s="467"/>
      <c r="ODZ56" s="467"/>
      <c r="OEA56" s="467"/>
      <c r="OEB56" s="467"/>
      <c r="OEC56" s="467"/>
      <c r="OED56" s="467"/>
      <c r="OEE56" s="467"/>
      <c r="OEF56" s="467"/>
      <c r="OEG56" s="467"/>
      <c r="OEH56" s="467"/>
      <c r="OEI56" s="467"/>
      <c r="OEJ56" s="467"/>
      <c r="OEK56" s="467"/>
      <c r="OEL56" s="467"/>
      <c r="OEM56" s="467"/>
      <c r="OEN56" s="467"/>
      <c r="OEO56" s="467"/>
      <c r="OEP56" s="467"/>
      <c r="OEQ56" s="467"/>
      <c r="OER56" s="467"/>
      <c r="OES56" s="467"/>
      <c r="OET56" s="467"/>
      <c r="OEU56" s="467"/>
      <c r="OEV56" s="467"/>
      <c r="OEW56" s="467"/>
      <c r="OEX56" s="467"/>
      <c r="OEY56" s="467"/>
      <c r="OEZ56" s="467"/>
      <c r="OFA56" s="467"/>
      <c r="OFB56" s="467"/>
      <c r="OFC56" s="467"/>
      <c r="OFD56" s="467"/>
      <c r="OFE56" s="467"/>
      <c r="OFF56" s="467"/>
      <c r="OFG56" s="467"/>
      <c r="OFH56" s="467"/>
      <c r="OFI56" s="467"/>
      <c r="OFJ56" s="467"/>
      <c r="OFK56" s="467"/>
      <c r="OFL56" s="467"/>
      <c r="OFM56" s="467"/>
      <c r="OFN56" s="467"/>
      <c r="OFO56" s="467"/>
      <c r="OFP56" s="467"/>
      <c r="OFQ56" s="467"/>
      <c r="OFR56" s="467"/>
      <c r="OFS56" s="467"/>
      <c r="OFT56" s="467"/>
      <c r="OFU56" s="467"/>
      <c r="OFV56" s="467"/>
      <c r="OFW56" s="467"/>
      <c r="OFX56" s="467"/>
      <c r="OFY56" s="467"/>
      <c r="OFZ56" s="467"/>
      <c r="OGA56" s="467"/>
      <c r="OGB56" s="467"/>
      <c r="OGC56" s="467"/>
      <c r="OGD56" s="467"/>
      <c r="OGE56" s="467"/>
      <c r="OGF56" s="467"/>
      <c r="OGG56" s="467"/>
      <c r="OGH56" s="467"/>
      <c r="OGI56" s="467"/>
      <c r="OGJ56" s="467"/>
      <c r="OGK56" s="467"/>
      <c r="OGL56" s="467"/>
      <c r="OGM56" s="467"/>
      <c r="OGN56" s="467"/>
      <c r="OGO56" s="467"/>
      <c r="OGP56" s="467"/>
      <c r="OGQ56" s="467"/>
      <c r="OGR56" s="467"/>
      <c r="OGS56" s="467"/>
      <c r="OGT56" s="467"/>
      <c r="OGU56" s="467"/>
      <c r="OGV56" s="467"/>
      <c r="OGW56" s="467"/>
      <c r="OGX56" s="467"/>
      <c r="OGY56" s="467"/>
      <c r="OGZ56" s="467"/>
      <c r="OHA56" s="467"/>
      <c r="OHB56" s="467"/>
      <c r="OHC56" s="467"/>
      <c r="OHD56" s="467"/>
      <c r="OHE56" s="467"/>
      <c r="OHF56" s="467"/>
      <c r="OHG56" s="467"/>
      <c r="OHH56" s="467"/>
      <c r="OHI56" s="467"/>
      <c r="OHJ56" s="467"/>
      <c r="OHK56" s="467"/>
      <c r="OHL56" s="467"/>
      <c r="OHM56" s="467"/>
      <c r="OHN56" s="467"/>
      <c r="OHO56" s="467"/>
      <c r="OHP56" s="467"/>
      <c r="OHQ56" s="467"/>
      <c r="OHR56" s="467"/>
      <c r="OHS56" s="467"/>
      <c r="OHT56" s="467"/>
      <c r="OHU56" s="467"/>
      <c r="OHV56" s="467"/>
      <c r="OHW56" s="467"/>
      <c r="OHX56" s="467"/>
      <c r="OHY56" s="467"/>
      <c r="OHZ56" s="467"/>
      <c r="OIA56" s="467"/>
      <c r="OIB56" s="467"/>
      <c r="OIC56" s="467"/>
      <c r="OID56" s="467"/>
      <c r="OIE56" s="467"/>
      <c r="OIF56" s="467"/>
      <c r="OIG56" s="467"/>
      <c r="OIH56" s="467"/>
      <c r="OII56" s="467"/>
      <c r="OIJ56" s="467"/>
      <c r="OIK56" s="467"/>
      <c r="OIL56" s="467"/>
      <c r="OIM56" s="467"/>
      <c r="OIN56" s="467"/>
      <c r="OIO56" s="467"/>
      <c r="OIP56" s="467"/>
      <c r="OIQ56" s="467"/>
      <c r="OIR56" s="467"/>
      <c r="OIS56" s="467"/>
      <c r="OIT56" s="467"/>
      <c r="OIU56" s="467"/>
      <c r="OIV56" s="467"/>
      <c r="OIW56" s="467"/>
      <c r="OIX56" s="467"/>
      <c r="OIY56" s="467"/>
      <c r="OIZ56" s="467"/>
      <c r="OJA56" s="467"/>
      <c r="OJB56" s="467"/>
      <c r="OJC56" s="467"/>
      <c r="OJD56" s="467"/>
      <c r="OJE56" s="467"/>
      <c r="OJF56" s="467"/>
      <c r="OJG56" s="467"/>
      <c r="OJH56" s="467"/>
      <c r="OJI56" s="467"/>
      <c r="OJJ56" s="467"/>
      <c r="OJK56" s="467"/>
      <c r="OJL56" s="467"/>
      <c r="OJM56" s="467"/>
      <c r="OJN56" s="467"/>
      <c r="OJO56" s="467"/>
      <c r="OJP56" s="467"/>
      <c r="OJQ56" s="467"/>
      <c r="OJR56" s="467"/>
      <c r="OJS56" s="467"/>
      <c r="OJT56" s="467"/>
      <c r="OJU56" s="467"/>
      <c r="OJV56" s="467"/>
      <c r="OJW56" s="467"/>
      <c r="OJX56" s="467"/>
      <c r="OJY56" s="467"/>
      <c r="OJZ56" s="467"/>
      <c r="OKA56" s="467"/>
      <c r="OKB56" s="467"/>
      <c r="OKC56" s="467"/>
      <c r="OKD56" s="467"/>
      <c r="OKE56" s="467"/>
      <c r="OKF56" s="467"/>
      <c r="OKG56" s="467"/>
      <c r="OKH56" s="467"/>
      <c r="OKI56" s="467"/>
      <c r="OKJ56" s="467"/>
      <c r="OKK56" s="467"/>
      <c r="OKL56" s="467"/>
      <c r="OKM56" s="467"/>
      <c r="OKN56" s="467"/>
      <c r="OKO56" s="467"/>
      <c r="OKP56" s="467"/>
      <c r="OKQ56" s="467"/>
      <c r="OKR56" s="467"/>
      <c r="OKS56" s="467"/>
      <c r="OKT56" s="467"/>
      <c r="OKU56" s="467"/>
      <c r="OKV56" s="467"/>
      <c r="OKW56" s="467"/>
      <c r="OKX56" s="467"/>
      <c r="OKY56" s="467"/>
      <c r="OKZ56" s="467"/>
      <c r="OLA56" s="467"/>
      <c r="OLB56" s="467"/>
      <c r="OLC56" s="467"/>
      <c r="OLD56" s="467"/>
      <c r="OLE56" s="467"/>
      <c r="OLF56" s="467"/>
      <c r="OLG56" s="467"/>
      <c r="OLH56" s="467"/>
      <c r="OLI56" s="467"/>
      <c r="OLJ56" s="467"/>
      <c r="OLK56" s="467"/>
      <c r="OLL56" s="467"/>
      <c r="OLM56" s="467"/>
      <c r="OLN56" s="467"/>
      <c r="OLO56" s="467"/>
      <c r="OLP56" s="467"/>
      <c r="OLQ56" s="467"/>
      <c r="OLR56" s="467"/>
      <c r="OLS56" s="467"/>
      <c r="OLT56" s="467"/>
      <c r="OLU56" s="467"/>
      <c r="OLV56" s="467"/>
      <c r="OLW56" s="467"/>
      <c r="OLX56" s="467"/>
      <c r="OLY56" s="467"/>
      <c r="OLZ56" s="467"/>
      <c r="OMA56" s="467"/>
      <c r="OMB56" s="467"/>
      <c r="OMC56" s="467"/>
      <c r="OMD56" s="467"/>
      <c r="OME56" s="467"/>
      <c r="OMF56" s="467"/>
      <c r="OMG56" s="467"/>
      <c r="OMH56" s="467"/>
      <c r="OMI56" s="467"/>
      <c r="OMJ56" s="467"/>
      <c r="OMK56" s="467"/>
      <c r="OML56" s="467"/>
      <c r="OMM56" s="467"/>
      <c r="OMN56" s="467"/>
      <c r="OMO56" s="467"/>
      <c r="OMP56" s="467"/>
      <c r="OMQ56" s="467"/>
      <c r="OMR56" s="467"/>
      <c r="OMS56" s="467"/>
      <c r="OMT56" s="467"/>
      <c r="OMU56" s="467"/>
      <c r="OMV56" s="467"/>
      <c r="OMW56" s="467"/>
      <c r="OMX56" s="467"/>
      <c r="OMY56" s="467"/>
      <c r="OMZ56" s="467"/>
      <c r="ONA56" s="467"/>
      <c r="ONB56" s="467"/>
      <c r="ONC56" s="467"/>
      <c r="OND56" s="467"/>
      <c r="ONE56" s="467"/>
      <c r="ONF56" s="467"/>
      <c r="ONG56" s="467"/>
      <c r="ONH56" s="467"/>
      <c r="ONI56" s="467"/>
      <c r="ONJ56" s="467"/>
      <c r="ONK56" s="467"/>
      <c r="ONL56" s="467"/>
      <c r="ONM56" s="467"/>
      <c r="ONN56" s="467"/>
      <c r="ONO56" s="467"/>
      <c r="ONP56" s="467"/>
      <c r="ONQ56" s="467"/>
      <c r="ONR56" s="467"/>
      <c r="ONS56" s="467"/>
      <c r="ONT56" s="467"/>
      <c r="ONU56" s="467"/>
      <c r="ONV56" s="467"/>
      <c r="ONW56" s="467"/>
      <c r="ONX56" s="467"/>
      <c r="ONY56" s="467"/>
      <c r="ONZ56" s="467"/>
      <c r="OOA56" s="467"/>
      <c r="OOB56" s="467"/>
      <c r="OOC56" s="467"/>
      <c r="OOD56" s="467"/>
      <c r="OOE56" s="467"/>
      <c r="OOF56" s="467"/>
      <c r="OOG56" s="467"/>
      <c r="OOH56" s="467"/>
      <c r="OOI56" s="467"/>
      <c r="OOJ56" s="467"/>
      <c r="OOK56" s="467"/>
      <c r="OOL56" s="467"/>
      <c r="OOM56" s="467"/>
      <c r="OON56" s="467"/>
      <c r="OOO56" s="467"/>
      <c r="OOP56" s="467"/>
      <c r="OOQ56" s="467"/>
      <c r="OOR56" s="467"/>
      <c r="OOS56" s="467"/>
      <c r="OOT56" s="467"/>
      <c r="OOU56" s="467"/>
      <c r="OOV56" s="467"/>
      <c r="OOW56" s="467"/>
      <c r="OOX56" s="467"/>
      <c r="OOY56" s="467"/>
      <c r="OOZ56" s="467"/>
      <c r="OPA56" s="467"/>
      <c r="OPB56" s="467"/>
      <c r="OPC56" s="467"/>
      <c r="OPD56" s="467"/>
      <c r="OPE56" s="467"/>
      <c r="OPF56" s="467"/>
      <c r="OPG56" s="467"/>
      <c r="OPH56" s="467"/>
      <c r="OPI56" s="467"/>
      <c r="OPJ56" s="467"/>
      <c r="OPK56" s="467"/>
      <c r="OPL56" s="467"/>
      <c r="OPM56" s="467"/>
      <c r="OPN56" s="467"/>
      <c r="OPO56" s="467"/>
      <c r="OPP56" s="467"/>
      <c r="OPQ56" s="467"/>
      <c r="OPR56" s="467"/>
      <c r="OPS56" s="467"/>
      <c r="OPT56" s="467"/>
      <c r="OPU56" s="467"/>
      <c r="OPV56" s="467"/>
      <c r="OPW56" s="467"/>
      <c r="OPX56" s="467"/>
      <c r="OPY56" s="467"/>
      <c r="OPZ56" s="467"/>
      <c r="OQA56" s="467"/>
      <c r="OQB56" s="467"/>
      <c r="OQC56" s="467"/>
      <c r="OQD56" s="467"/>
      <c r="OQE56" s="467"/>
      <c r="OQF56" s="467"/>
      <c r="OQG56" s="467"/>
      <c r="OQH56" s="467"/>
      <c r="OQI56" s="467"/>
      <c r="OQJ56" s="467"/>
      <c r="OQK56" s="467"/>
      <c r="OQL56" s="467"/>
      <c r="OQM56" s="467"/>
      <c r="OQN56" s="467"/>
      <c r="OQO56" s="467"/>
      <c r="OQP56" s="467"/>
      <c r="OQQ56" s="467"/>
      <c r="OQR56" s="467"/>
      <c r="OQS56" s="467"/>
      <c r="OQT56" s="467"/>
      <c r="OQU56" s="467"/>
      <c r="OQV56" s="467"/>
      <c r="OQW56" s="467"/>
      <c r="OQX56" s="467"/>
      <c r="OQY56" s="467"/>
      <c r="OQZ56" s="467"/>
      <c r="ORA56" s="467"/>
      <c r="ORB56" s="467"/>
      <c r="ORC56" s="467"/>
      <c r="ORD56" s="467"/>
      <c r="ORE56" s="467"/>
      <c r="ORF56" s="467"/>
      <c r="ORG56" s="467"/>
      <c r="ORH56" s="467"/>
      <c r="ORI56" s="467"/>
      <c r="ORJ56" s="467"/>
      <c r="ORK56" s="467"/>
      <c r="ORL56" s="467"/>
      <c r="ORM56" s="467"/>
      <c r="ORN56" s="467"/>
      <c r="ORO56" s="467"/>
      <c r="ORP56" s="467"/>
      <c r="ORQ56" s="467"/>
      <c r="ORR56" s="467"/>
      <c r="ORS56" s="467"/>
      <c r="ORT56" s="467"/>
      <c r="ORU56" s="467"/>
      <c r="ORV56" s="467"/>
      <c r="ORW56" s="467"/>
      <c r="ORX56" s="467"/>
      <c r="ORY56" s="467"/>
      <c r="ORZ56" s="467"/>
      <c r="OSA56" s="467"/>
      <c r="OSB56" s="467"/>
      <c r="OSC56" s="467"/>
      <c r="OSD56" s="467"/>
      <c r="OSE56" s="467"/>
      <c r="OSF56" s="467"/>
      <c r="OSG56" s="467"/>
      <c r="OSH56" s="467"/>
      <c r="OSI56" s="467"/>
      <c r="OSJ56" s="467"/>
      <c r="OSK56" s="467"/>
      <c r="OSL56" s="467"/>
      <c r="OSM56" s="467"/>
      <c r="OSN56" s="467"/>
      <c r="OSO56" s="467"/>
      <c r="OSP56" s="467"/>
      <c r="OSQ56" s="467"/>
      <c r="OSR56" s="467"/>
      <c r="OSS56" s="467"/>
      <c r="OST56" s="467"/>
      <c r="OSU56" s="467"/>
      <c r="OSV56" s="467"/>
      <c r="OSW56" s="467"/>
      <c r="OSX56" s="467"/>
      <c r="OSY56" s="467"/>
      <c r="OSZ56" s="467"/>
      <c r="OTA56" s="467"/>
      <c r="OTB56" s="467"/>
      <c r="OTC56" s="467"/>
      <c r="OTD56" s="467"/>
      <c r="OTE56" s="467"/>
      <c r="OTF56" s="467"/>
      <c r="OTG56" s="467"/>
      <c r="OTH56" s="467"/>
      <c r="OTI56" s="467"/>
      <c r="OTJ56" s="467"/>
      <c r="OTK56" s="467"/>
      <c r="OTL56" s="467"/>
      <c r="OTM56" s="467"/>
      <c r="OTN56" s="467"/>
      <c r="OTO56" s="467"/>
      <c r="OTP56" s="467"/>
      <c r="OTQ56" s="467"/>
      <c r="OTR56" s="467"/>
      <c r="OTS56" s="467"/>
      <c r="OTT56" s="467"/>
      <c r="OTU56" s="467"/>
      <c r="OTV56" s="467"/>
      <c r="OTW56" s="467"/>
      <c r="OTX56" s="467"/>
      <c r="OTY56" s="467"/>
      <c r="OTZ56" s="467"/>
      <c r="OUA56" s="467"/>
      <c r="OUB56" s="467"/>
      <c r="OUC56" s="467"/>
      <c r="OUD56" s="467"/>
      <c r="OUE56" s="467"/>
      <c r="OUF56" s="467"/>
      <c r="OUG56" s="467"/>
      <c r="OUH56" s="467"/>
      <c r="OUI56" s="467"/>
      <c r="OUJ56" s="467"/>
      <c r="OUK56" s="467"/>
      <c r="OUL56" s="467"/>
      <c r="OUM56" s="467"/>
      <c r="OUN56" s="467"/>
      <c r="OUO56" s="467"/>
      <c r="OUP56" s="467"/>
      <c r="OUQ56" s="467"/>
      <c r="OUR56" s="467"/>
      <c r="OUS56" s="467"/>
      <c r="OUT56" s="467"/>
      <c r="OUU56" s="467"/>
      <c r="OUV56" s="467"/>
      <c r="OUW56" s="467"/>
      <c r="OUX56" s="467"/>
      <c r="OUY56" s="467"/>
      <c r="OUZ56" s="467"/>
      <c r="OVA56" s="467"/>
      <c r="OVB56" s="467"/>
      <c r="OVC56" s="467"/>
      <c r="OVD56" s="467"/>
      <c r="OVE56" s="467"/>
      <c r="OVF56" s="467"/>
      <c r="OVG56" s="467"/>
      <c r="OVH56" s="467"/>
      <c r="OVI56" s="467"/>
      <c r="OVJ56" s="467"/>
      <c r="OVK56" s="467"/>
      <c r="OVL56" s="467"/>
      <c r="OVM56" s="467"/>
      <c r="OVN56" s="467"/>
      <c r="OVO56" s="467"/>
      <c r="OVP56" s="467"/>
      <c r="OVQ56" s="467"/>
      <c r="OVR56" s="467"/>
      <c r="OVS56" s="467"/>
      <c r="OVT56" s="467"/>
      <c r="OVU56" s="467"/>
      <c r="OVV56" s="467"/>
      <c r="OVW56" s="467"/>
      <c r="OVX56" s="467"/>
      <c r="OVY56" s="467"/>
      <c r="OVZ56" s="467"/>
      <c r="OWA56" s="467"/>
      <c r="OWB56" s="467"/>
      <c r="OWC56" s="467"/>
      <c r="OWD56" s="467"/>
      <c r="OWE56" s="467"/>
      <c r="OWF56" s="467"/>
      <c r="OWG56" s="467"/>
      <c r="OWH56" s="467"/>
      <c r="OWI56" s="467"/>
      <c r="OWJ56" s="467"/>
      <c r="OWK56" s="467"/>
      <c r="OWL56" s="467"/>
      <c r="OWM56" s="467"/>
      <c r="OWN56" s="467"/>
      <c r="OWO56" s="467"/>
      <c r="OWP56" s="467"/>
      <c r="OWQ56" s="467"/>
      <c r="OWR56" s="467"/>
      <c r="OWS56" s="467"/>
      <c r="OWT56" s="467"/>
      <c r="OWU56" s="467"/>
      <c r="OWV56" s="467"/>
      <c r="OWW56" s="467"/>
      <c r="OWX56" s="467"/>
      <c r="OWY56" s="467"/>
      <c r="OWZ56" s="467"/>
      <c r="OXA56" s="467"/>
      <c r="OXB56" s="467"/>
      <c r="OXC56" s="467"/>
      <c r="OXD56" s="467"/>
      <c r="OXE56" s="467"/>
      <c r="OXF56" s="467"/>
      <c r="OXG56" s="467"/>
      <c r="OXH56" s="467"/>
      <c r="OXI56" s="467"/>
      <c r="OXJ56" s="467"/>
      <c r="OXK56" s="467"/>
      <c r="OXL56" s="467"/>
      <c r="OXM56" s="467"/>
      <c r="OXN56" s="467"/>
      <c r="OXO56" s="467"/>
      <c r="OXP56" s="467"/>
      <c r="OXQ56" s="467"/>
      <c r="OXR56" s="467"/>
      <c r="OXS56" s="467"/>
      <c r="OXT56" s="467"/>
      <c r="OXU56" s="467"/>
      <c r="OXV56" s="467"/>
      <c r="OXW56" s="467"/>
      <c r="OXX56" s="467"/>
      <c r="OXY56" s="467"/>
      <c r="OXZ56" s="467"/>
      <c r="OYA56" s="467"/>
      <c r="OYB56" s="467"/>
      <c r="OYC56" s="467"/>
      <c r="OYD56" s="467"/>
      <c r="OYE56" s="467"/>
      <c r="OYF56" s="467"/>
      <c r="OYG56" s="467"/>
      <c r="OYH56" s="467"/>
      <c r="OYI56" s="467"/>
      <c r="OYJ56" s="467"/>
      <c r="OYK56" s="467"/>
      <c r="OYL56" s="467"/>
      <c r="OYM56" s="467"/>
      <c r="OYN56" s="467"/>
      <c r="OYO56" s="467"/>
      <c r="OYP56" s="467"/>
      <c r="OYQ56" s="467"/>
      <c r="OYR56" s="467"/>
      <c r="OYS56" s="467"/>
      <c r="OYT56" s="467"/>
      <c r="OYU56" s="467"/>
      <c r="OYV56" s="467"/>
      <c r="OYW56" s="467"/>
      <c r="OYX56" s="467"/>
      <c r="OYY56" s="467"/>
      <c r="OYZ56" s="467"/>
      <c r="OZA56" s="467"/>
      <c r="OZB56" s="467"/>
      <c r="OZC56" s="467"/>
      <c r="OZD56" s="467"/>
      <c r="OZE56" s="467"/>
      <c r="OZF56" s="467"/>
      <c r="OZG56" s="467"/>
      <c r="OZH56" s="467"/>
      <c r="OZI56" s="467"/>
      <c r="OZJ56" s="467"/>
      <c r="OZK56" s="467"/>
      <c r="OZL56" s="467"/>
      <c r="OZM56" s="467"/>
      <c r="OZN56" s="467"/>
      <c r="OZO56" s="467"/>
      <c r="OZP56" s="467"/>
      <c r="OZQ56" s="467"/>
      <c r="OZR56" s="467"/>
      <c r="OZS56" s="467"/>
      <c r="OZT56" s="467"/>
      <c r="OZU56" s="467"/>
      <c r="OZV56" s="467"/>
      <c r="OZW56" s="467"/>
      <c r="OZX56" s="467"/>
      <c r="OZY56" s="467"/>
      <c r="OZZ56" s="467"/>
      <c r="PAA56" s="467"/>
      <c r="PAB56" s="467"/>
      <c r="PAC56" s="467"/>
      <c r="PAD56" s="467"/>
      <c r="PAE56" s="467"/>
      <c r="PAF56" s="467"/>
      <c r="PAG56" s="467"/>
      <c r="PAH56" s="467"/>
      <c r="PAI56" s="467"/>
      <c r="PAJ56" s="467"/>
      <c r="PAK56" s="467"/>
      <c r="PAL56" s="467"/>
      <c r="PAM56" s="467"/>
      <c r="PAN56" s="467"/>
      <c r="PAO56" s="467"/>
      <c r="PAP56" s="467"/>
      <c r="PAQ56" s="467"/>
      <c r="PAR56" s="467"/>
      <c r="PAS56" s="467"/>
      <c r="PAT56" s="467"/>
      <c r="PAU56" s="467"/>
      <c r="PAV56" s="467"/>
      <c r="PAW56" s="467"/>
      <c r="PAX56" s="467"/>
      <c r="PAY56" s="467"/>
      <c r="PAZ56" s="467"/>
      <c r="PBA56" s="467"/>
      <c r="PBB56" s="467"/>
      <c r="PBC56" s="467"/>
      <c r="PBD56" s="467"/>
      <c r="PBE56" s="467"/>
      <c r="PBF56" s="467"/>
      <c r="PBG56" s="467"/>
      <c r="PBH56" s="467"/>
      <c r="PBI56" s="467"/>
      <c r="PBJ56" s="467"/>
      <c r="PBK56" s="467"/>
      <c r="PBL56" s="467"/>
      <c r="PBM56" s="467"/>
      <c r="PBN56" s="467"/>
      <c r="PBO56" s="467"/>
      <c r="PBP56" s="467"/>
      <c r="PBQ56" s="467"/>
      <c r="PBR56" s="467"/>
      <c r="PBS56" s="467"/>
      <c r="PBT56" s="467"/>
      <c r="PBU56" s="467"/>
      <c r="PBV56" s="467"/>
      <c r="PBW56" s="467"/>
      <c r="PBX56" s="467"/>
      <c r="PBY56" s="467"/>
      <c r="PBZ56" s="467"/>
      <c r="PCA56" s="467"/>
      <c r="PCB56" s="467"/>
      <c r="PCC56" s="467"/>
      <c r="PCD56" s="467"/>
      <c r="PCE56" s="467"/>
      <c r="PCF56" s="467"/>
      <c r="PCG56" s="467"/>
      <c r="PCH56" s="467"/>
      <c r="PCI56" s="467"/>
      <c r="PCJ56" s="467"/>
      <c r="PCK56" s="467"/>
      <c r="PCL56" s="467"/>
      <c r="PCM56" s="467"/>
      <c r="PCN56" s="467"/>
      <c r="PCO56" s="467"/>
      <c r="PCP56" s="467"/>
      <c r="PCQ56" s="467"/>
      <c r="PCR56" s="467"/>
      <c r="PCS56" s="467"/>
      <c r="PCT56" s="467"/>
      <c r="PCU56" s="467"/>
      <c r="PCV56" s="467"/>
      <c r="PCW56" s="467"/>
      <c r="PCX56" s="467"/>
      <c r="PCY56" s="467"/>
      <c r="PCZ56" s="467"/>
      <c r="PDA56" s="467"/>
      <c r="PDB56" s="467"/>
      <c r="PDC56" s="467"/>
      <c r="PDD56" s="467"/>
      <c r="PDE56" s="467"/>
      <c r="PDF56" s="467"/>
      <c r="PDG56" s="467"/>
      <c r="PDH56" s="467"/>
      <c r="PDI56" s="467"/>
      <c r="PDJ56" s="467"/>
      <c r="PDK56" s="467"/>
      <c r="PDL56" s="467"/>
      <c r="PDM56" s="467"/>
      <c r="PDN56" s="467"/>
      <c r="PDO56" s="467"/>
      <c r="PDP56" s="467"/>
      <c r="PDQ56" s="467"/>
      <c r="PDR56" s="467"/>
      <c r="PDS56" s="467"/>
      <c r="PDT56" s="467"/>
      <c r="PDU56" s="467"/>
      <c r="PDV56" s="467"/>
      <c r="PDW56" s="467"/>
      <c r="PDX56" s="467"/>
      <c r="PDY56" s="467"/>
      <c r="PDZ56" s="467"/>
      <c r="PEA56" s="467"/>
      <c r="PEB56" s="467"/>
      <c r="PEC56" s="467"/>
      <c r="PED56" s="467"/>
      <c r="PEE56" s="467"/>
      <c r="PEF56" s="467"/>
      <c r="PEG56" s="467"/>
      <c r="PEH56" s="467"/>
      <c r="PEI56" s="467"/>
      <c r="PEJ56" s="467"/>
      <c r="PEK56" s="467"/>
      <c r="PEL56" s="467"/>
      <c r="PEM56" s="467"/>
      <c r="PEN56" s="467"/>
      <c r="PEO56" s="467"/>
      <c r="PEP56" s="467"/>
      <c r="PEQ56" s="467"/>
      <c r="PER56" s="467"/>
      <c r="PES56" s="467"/>
      <c r="PET56" s="467"/>
      <c r="PEU56" s="467"/>
      <c r="PEV56" s="467"/>
      <c r="PEW56" s="467"/>
      <c r="PEX56" s="467"/>
      <c r="PEY56" s="467"/>
      <c r="PEZ56" s="467"/>
      <c r="PFA56" s="467"/>
      <c r="PFB56" s="467"/>
      <c r="PFC56" s="467"/>
      <c r="PFD56" s="467"/>
      <c r="PFE56" s="467"/>
      <c r="PFF56" s="467"/>
      <c r="PFG56" s="467"/>
      <c r="PFH56" s="467"/>
      <c r="PFI56" s="467"/>
      <c r="PFJ56" s="467"/>
      <c r="PFK56" s="467"/>
      <c r="PFL56" s="467"/>
      <c r="PFM56" s="467"/>
      <c r="PFN56" s="467"/>
      <c r="PFO56" s="467"/>
      <c r="PFP56" s="467"/>
      <c r="PFQ56" s="467"/>
      <c r="PFR56" s="467"/>
      <c r="PFS56" s="467"/>
      <c r="PFT56" s="467"/>
      <c r="PFU56" s="467"/>
      <c r="PFV56" s="467"/>
      <c r="PFW56" s="467"/>
      <c r="PFX56" s="467"/>
      <c r="PFY56" s="467"/>
      <c r="PFZ56" s="467"/>
      <c r="PGA56" s="467"/>
      <c r="PGB56" s="467"/>
      <c r="PGC56" s="467"/>
      <c r="PGD56" s="467"/>
      <c r="PGE56" s="467"/>
      <c r="PGF56" s="467"/>
      <c r="PGG56" s="467"/>
      <c r="PGH56" s="467"/>
      <c r="PGI56" s="467"/>
      <c r="PGJ56" s="467"/>
      <c r="PGK56" s="467"/>
      <c r="PGL56" s="467"/>
      <c r="PGM56" s="467"/>
      <c r="PGN56" s="467"/>
      <c r="PGO56" s="467"/>
      <c r="PGP56" s="467"/>
      <c r="PGQ56" s="467"/>
      <c r="PGR56" s="467"/>
      <c r="PGS56" s="467"/>
      <c r="PGT56" s="467"/>
      <c r="PGU56" s="467"/>
      <c r="PGV56" s="467"/>
      <c r="PGW56" s="467"/>
      <c r="PGX56" s="467"/>
      <c r="PGY56" s="467"/>
      <c r="PGZ56" s="467"/>
      <c r="PHA56" s="467"/>
      <c r="PHB56" s="467"/>
      <c r="PHC56" s="467"/>
      <c r="PHD56" s="467"/>
      <c r="PHE56" s="467"/>
      <c r="PHF56" s="467"/>
      <c r="PHG56" s="467"/>
      <c r="PHH56" s="467"/>
      <c r="PHI56" s="467"/>
      <c r="PHJ56" s="467"/>
      <c r="PHK56" s="467"/>
      <c r="PHL56" s="467"/>
      <c r="PHM56" s="467"/>
      <c r="PHN56" s="467"/>
      <c r="PHO56" s="467"/>
      <c r="PHP56" s="467"/>
      <c r="PHQ56" s="467"/>
      <c r="PHR56" s="467"/>
      <c r="PHS56" s="467"/>
      <c r="PHT56" s="467"/>
      <c r="PHU56" s="467"/>
      <c r="PHV56" s="467"/>
      <c r="PHW56" s="467"/>
      <c r="PHX56" s="467"/>
      <c r="PHY56" s="467"/>
      <c r="PHZ56" s="467"/>
      <c r="PIA56" s="467"/>
      <c r="PIB56" s="467"/>
      <c r="PIC56" s="467"/>
      <c r="PID56" s="467"/>
      <c r="PIE56" s="467"/>
      <c r="PIF56" s="467"/>
      <c r="PIG56" s="467"/>
      <c r="PIH56" s="467"/>
      <c r="PII56" s="467"/>
      <c r="PIJ56" s="467"/>
      <c r="PIK56" s="467"/>
      <c r="PIL56" s="467"/>
      <c r="PIM56" s="467"/>
      <c r="PIN56" s="467"/>
      <c r="PIO56" s="467"/>
      <c r="PIP56" s="467"/>
      <c r="PIQ56" s="467"/>
      <c r="PIR56" s="467"/>
      <c r="PIS56" s="467"/>
      <c r="PIT56" s="467"/>
      <c r="PIU56" s="467"/>
      <c r="PIV56" s="467"/>
      <c r="PIW56" s="467"/>
      <c r="PIX56" s="467"/>
      <c r="PIY56" s="467"/>
      <c r="PIZ56" s="467"/>
      <c r="PJA56" s="467"/>
      <c r="PJB56" s="467"/>
      <c r="PJC56" s="467"/>
      <c r="PJD56" s="467"/>
      <c r="PJE56" s="467"/>
      <c r="PJF56" s="467"/>
      <c r="PJG56" s="467"/>
      <c r="PJH56" s="467"/>
      <c r="PJI56" s="467"/>
      <c r="PJJ56" s="467"/>
      <c r="PJK56" s="467"/>
      <c r="PJL56" s="467"/>
      <c r="PJM56" s="467"/>
      <c r="PJN56" s="467"/>
      <c r="PJO56" s="467"/>
      <c r="PJP56" s="467"/>
      <c r="PJQ56" s="467"/>
      <c r="PJR56" s="467"/>
      <c r="PJS56" s="467"/>
      <c r="PJT56" s="467"/>
      <c r="PJU56" s="467"/>
      <c r="PJV56" s="467"/>
      <c r="PJW56" s="467"/>
      <c r="PJX56" s="467"/>
      <c r="PJY56" s="467"/>
      <c r="PJZ56" s="467"/>
      <c r="PKA56" s="467"/>
      <c r="PKB56" s="467"/>
      <c r="PKC56" s="467"/>
      <c r="PKD56" s="467"/>
      <c r="PKE56" s="467"/>
      <c r="PKF56" s="467"/>
      <c r="PKG56" s="467"/>
      <c r="PKH56" s="467"/>
      <c r="PKI56" s="467"/>
      <c r="PKJ56" s="467"/>
      <c r="PKK56" s="467"/>
      <c r="PKL56" s="467"/>
      <c r="PKM56" s="467"/>
      <c r="PKN56" s="467"/>
      <c r="PKO56" s="467"/>
      <c r="PKP56" s="467"/>
      <c r="PKQ56" s="467"/>
      <c r="PKR56" s="467"/>
      <c r="PKS56" s="467"/>
      <c r="PKT56" s="467"/>
      <c r="PKU56" s="467"/>
      <c r="PKV56" s="467"/>
      <c r="PKW56" s="467"/>
      <c r="PKX56" s="467"/>
      <c r="PKY56" s="467"/>
      <c r="PKZ56" s="467"/>
      <c r="PLA56" s="467"/>
      <c r="PLB56" s="467"/>
      <c r="PLC56" s="467"/>
      <c r="PLD56" s="467"/>
      <c r="PLE56" s="467"/>
      <c r="PLF56" s="467"/>
      <c r="PLG56" s="467"/>
      <c r="PLH56" s="467"/>
      <c r="PLI56" s="467"/>
      <c r="PLJ56" s="467"/>
      <c r="PLK56" s="467"/>
      <c r="PLL56" s="467"/>
      <c r="PLM56" s="467"/>
      <c r="PLN56" s="467"/>
      <c r="PLO56" s="467"/>
      <c r="PLP56" s="467"/>
      <c r="PLQ56" s="467"/>
      <c r="PLR56" s="467"/>
      <c r="PLS56" s="467"/>
      <c r="PLT56" s="467"/>
      <c r="PLU56" s="467"/>
      <c r="PLV56" s="467"/>
      <c r="PLW56" s="467"/>
      <c r="PLX56" s="467"/>
      <c r="PLY56" s="467"/>
      <c r="PLZ56" s="467"/>
      <c r="PMA56" s="467"/>
      <c r="PMB56" s="467"/>
      <c r="PMC56" s="467"/>
      <c r="PMD56" s="467"/>
      <c r="PME56" s="467"/>
      <c r="PMF56" s="467"/>
      <c r="PMG56" s="467"/>
      <c r="PMH56" s="467"/>
      <c r="PMI56" s="467"/>
      <c r="PMJ56" s="467"/>
      <c r="PMK56" s="467"/>
      <c r="PML56" s="467"/>
      <c r="PMM56" s="467"/>
      <c r="PMN56" s="467"/>
      <c r="PMO56" s="467"/>
      <c r="PMP56" s="467"/>
      <c r="PMQ56" s="467"/>
      <c r="PMR56" s="467"/>
      <c r="PMS56" s="467"/>
      <c r="PMT56" s="467"/>
      <c r="PMU56" s="467"/>
      <c r="PMV56" s="467"/>
      <c r="PMW56" s="467"/>
      <c r="PMX56" s="467"/>
      <c r="PMY56" s="467"/>
      <c r="PMZ56" s="467"/>
      <c r="PNA56" s="467"/>
      <c r="PNB56" s="467"/>
      <c r="PNC56" s="467"/>
      <c r="PND56" s="467"/>
      <c r="PNE56" s="467"/>
      <c r="PNF56" s="467"/>
      <c r="PNG56" s="467"/>
      <c r="PNH56" s="467"/>
      <c r="PNI56" s="467"/>
      <c r="PNJ56" s="467"/>
      <c r="PNK56" s="467"/>
      <c r="PNL56" s="467"/>
      <c r="PNM56" s="467"/>
      <c r="PNN56" s="467"/>
      <c r="PNO56" s="467"/>
      <c r="PNP56" s="467"/>
      <c r="PNQ56" s="467"/>
      <c r="PNR56" s="467"/>
      <c r="PNS56" s="467"/>
      <c r="PNT56" s="467"/>
      <c r="PNU56" s="467"/>
      <c r="PNV56" s="467"/>
      <c r="PNW56" s="467"/>
      <c r="PNX56" s="467"/>
      <c r="PNY56" s="467"/>
      <c r="PNZ56" s="467"/>
      <c r="POA56" s="467"/>
      <c r="POB56" s="467"/>
      <c r="POC56" s="467"/>
      <c r="POD56" s="467"/>
      <c r="POE56" s="467"/>
      <c r="POF56" s="467"/>
      <c r="POG56" s="467"/>
      <c r="POH56" s="467"/>
      <c r="POI56" s="467"/>
      <c r="POJ56" s="467"/>
      <c r="POK56" s="467"/>
      <c r="POL56" s="467"/>
      <c r="POM56" s="467"/>
      <c r="PON56" s="467"/>
      <c r="POO56" s="467"/>
      <c r="POP56" s="467"/>
      <c r="POQ56" s="467"/>
      <c r="POR56" s="467"/>
      <c r="POS56" s="467"/>
      <c r="POT56" s="467"/>
      <c r="POU56" s="467"/>
      <c r="POV56" s="467"/>
      <c r="POW56" s="467"/>
      <c r="POX56" s="467"/>
      <c r="POY56" s="467"/>
      <c r="POZ56" s="467"/>
      <c r="PPA56" s="467"/>
      <c r="PPB56" s="467"/>
      <c r="PPC56" s="467"/>
      <c r="PPD56" s="467"/>
      <c r="PPE56" s="467"/>
      <c r="PPF56" s="467"/>
      <c r="PPG56" s="467"/>
      <c r="PPH56" s="467"/>
      <c r="PPI56" s="467"/>
      <c r="PPJ56" s="467"/>
      <c r="PPK56" s="467"/>
      <c r="PPL56" s="467"/>
      <c r="PPM56" s="467"/>
      <c r="PPN56" s="467"/>
      <c r="PPO56" s="467"/>
      <c r="PPP56" s="467"/>
      <c r="PPQ56" s="467"/>
      <c r="PPR56" s="467"/>
      <c r="PPS56" s="467"/>
      <c r="PPT56" s="467"/>
      <c r="PPU56" s="467"/>
      <c r="PPV56" s="467"/>
      <c r="PPW56" s="467"/>
      <c r="PPX56" s="467"/>
      <c r="PPY56" s="467"/>
      <c r="PPZ56" s="467"/>
      <c r="PQA56" s="467"/>
      <c r="PQB56" s="467"/>
      <c r="PQC56" s="467"/>
      <c r="PQD56" s="467"/>
      <c r="PQE56" s="467"/>
      <c r="PQF56" s="467"/>
      <c r="PQG56" s="467"/>
      <c r="PQH56" s="467"/>
      <c r="PQI56" s="467"/>
      <c r="PQJ56" s="467"/>
      <c r="PQK56" s="467"/>
      <c r="PQL56" s="467"/>
      <c r="PQM56" s="467"/>
      <c r="PQN56" s="467"/>
      <c r="PQO56" s="467"/>
      <c r="PQP56" s="467"/>
      <c r="PQQ56" s="467"/>
      <c r="PQR56" s="467"/>
      <c r="PQS56" s="467"/>
      <c r="PQT56" s="467"/>
      <c r="PQU56" s="467"/>
      <c r="PQV56" s="467"/>
      <c r="PQW56" s="467"/>
      <c r="PQX56" s="467"/>
      <c r="PQY56" s="467"/>
      <c r="PQZ56" s="467"/>
      <c r="PRA56" s="467"/>
      <c r="PRB56" s="467"/>
      <c r="PRC56" s="467"/>
      <c r="PRD56" s="467"/>
      <c r="PRE56" s="467"/>
      <c r="PRF56" s="467"/>
      <c r="PRG56" s="467"/>
      <c r="PRH56" s="467"/>
      <c r="PRI56" s="467"/>
      <c r="PRJ56" s="467"/>
      <c r="PRK56" s="467"/>
      <c r="PRL56" s="467"/>
      <c r="PRM56" s="467"/>
      <c r="PRN56" s="467"/>
      <c r="PRO56" s="467"/>
      <c r="PRP56" s="467"/>
      <c r="PRQ56" s="467"/>
      <c r="PRR56" s="467"/>
      <c r="PRS56" s="467"/>
      <c r="PRT56" s="467"/>
      <c r="PRU56" s="467"/>
      <c r="PRV56" s="467"/>
      <c r="PRW56" s="467"/>
      <c r="PRX56" s="467"/>
      <c r="PRY56" s="467"/>
      <c r="PRZ56" s="467"/>
      <c r="PSA56" s="467"/>
      <c r="PSB56" s="467"/>
      <c r="PSC56" s="467"/>
      <c r="PSD56" s="467"/>
      <c r="PSE56" s="467"/>
      <c r="PSF56" s="467"/>
      <c r="PSG56" s="467"/>
      <c r="PSH56" s="467"/>
      <c r="PSI56" s="467"/>
      <c r="PSJ56" s="467"/>
      <c r="PSK56" s="467"/>
      <c r="PSL56" s="467"/>
      <c r="PSM56" s="467"/>
      <c r="PSN56" s="467"/>
      <c r="PSO56" s="467"/>
      <c r="PSP56" s="467"/>
      <c r="PSQ56" s="467"/>
      <c r="PSR56" s="467"/>
      <c r="PSS56" s="467"/>
      <c r="PST56" s="467"/>
      <c r="PSU56" s="467"/>
      <c r="PSV56" s="467"/>
      <c r="PSW56" s="467"/>
      <c r="PSX56" s="467"/>
      <c r="PSY56" s="467"/>
      <c r="PSZ56" s="467"/>
      <c r="PTA56" s="467"/>
      <c r="PTB56" s="467"/>
      <c r="PTC56" s="467"/>
      <c r="PTD56" s="467"/>
      <c r="PTE56" s="467"/>
      <c r="PTF56" s="467"/>
      <c r="PTG56" s="467"/>
      <c r="PTH56" s="467"/>
      <c r="PTI56" s="467"/>
      <c r="PTJ56" s="467"/>
      <c r="PTK56" s="467"/>
      <c r="PTL56" s="467"/>
      <c r="PTM56" s="467"/>
      <c r="PTN56" s="467"/>
      <c r="PTO56" s="467"/>
      <c r="PTP56" s="467"/>
      <c r="PTQ56" s="467"/>
      <c r="PTR56" s="467"/>
      <c r="PTS56" s="467"/>
      <c r="PTT56" s="467"/>
      <c r="PTU56" s="467"/>
      <c r="PTV56" s="467"/>
      <c r="PTW56" s="467"/>
      <c r="PTX56" s="467"/>
      <c r="PTY56" s="467"/>
      <c r="PTZ56" s="467"/>
      <c r="PUA56" s="467"/>
      <c r="PUB56" s="467"/>
      <c r="PUC56" s="467"/>
      <c r="PUD56" s="467"/>
      <c r="PUE56" s="467"/>
      <c r="PUF56" s="467"/>
      <c r="PUG56" s="467"/>
      <c r="PUH56" s="467"/>
      <c r="PUI56" s="467"/>
      <c r="PUJ56" s="467"/>
      <c r="PUK56" s="467"/>
      <c r="PUL56" s="467"/>
      <c r="PUM56" s="467"/>
      <c r="PUN56" s="467"/>
      <c r="PUO56" s="467"/>
      <c r="PUP56" s="467"/>
      <c r="PUQ56" s="467"/>
      <c r="PUR56" s="467"/>
      <c r="PUS56" s="467"/>
      <c r="PUT56" s="467"/>
      <c r="PUU56" s="467"/>
      <c r="PUV56" s="467"/>
      <c r="PUW56" s="467"/>
      <c r="PUX56" s="467"/>
      <c r="PUY56" s="467"/>
      <c r="PUZ56" s="467"/>
      <c r="PVA56" s="467"/>
      <c r="PVB56" s="467"/>
      <c r="PVC56" s="467"/>
      <c r="PVD56" s="467"/>
      <c r="PVE56" s="467"/>
      <c r="PVF56" s="467"/>
      <c r="PVG56" s="467"/>
      <c r="PVH56" s="467"/>
      <c r="PVI56" s="467"/>
      <c r="PVJ56" s="467"/>
      <c r="PVK56" s="467"/>
      <c r="PVL56" s="467"/>
      <c r="PVM56" s="467"/>
      <c r="PVN56" s="467"/>
      <c r="PVO56" s="467"/>
      <c r="PVP56" s="467"/>
      <c r="PVQ56" s="467"/>
      <c r="PVR56" s="467"/>
      <c r="PVS56" s="467"/>
      <c r="PVT56" s="467"/>
      <c r="PVU56" s="467"/>
      <c r="PVV56" s="467"/>
      <c r="PVW56" s="467"/>
      <c r="PVX56" s="467"/>
      <c r="PVY56" s="467"/>
      <c r="PVZ56" s="467"/>
      <c r="PWA56" s="467"/>
      <c r="PWB56" s="467"/>
      <c r="PWC56" s="467"/>
      <c r="PWD56" s="467"/>
      <c r="PWE56" s="467"/>
      <c r="PWF56" s="467"/>
      <c r="PWG56" s="467"/>
      <c r="PWH56" s="467"/>
      <c r="PWI56" s="467"/>
      <c r="PWJ56" s="467"/>
      <c r="PWK56" s="467"/>
      <c r="PWL56" s="467"/>
      <c r="PWM56" s="467"/>
      <c r="PWN56" s="467"/>
      <c r="PWO56" s="467"/>
      <c r="PWP56" s="467"/>
      <c r="PWQ56" s="467"/>
      <c r="PWR56" s="467"/>
      <c r="PWS56" s="467"/>
      <c r="PWT56" s="467"/>
      <c r="PWU56" s="467"/>
      <c r="PWV56" s="467"/>
      <c r="PWW56" s="467"/>
      <c r="PWX56" s="467"/>
      <c r="PWY56" s="467"/>
      <c r="PWZ56" s="467"/>
      <c r="PXA56" s="467"/>
      <c r="PXB56" s="467"/>
      <c r="PXC56" s="467"/>
      <c r="PXD56" s="467"/>
      <c r="PXE56" s="467"/>
      <c r="PXF56" s="467"/>
      <c r="PXG56" s="467"/>
      <c r="PXH56" s="467"/>
      <c r="PXI56" s="467"/>
      <c r="PXJ56" s="467"/>
      <c r="PXK56" s="467"/>
      <c r="PXL56" s="467"/>
      <c r="PXM56" s="467"/>
      <c r="PXN56" s="467"/>
      <c r="PXO56" s="467"/>
      <c r="PXP56" s="467"/>
      <c r="PXQ56" s="467"/>
      <c r="PXR56" s="467"/>
      <c r="PXS56" s="467"/>
      <c r="PXT56" s="467"/>
      <c r="PXU56" s="467"/>
      <c r="PXV56" s="467"/>
      <c r="PXW56" s="467"/>
      <c r="PXX56" s="467"/>
      <c r="PXY56" s="467"/>
      <c r="PXZ56" s="467"/>
      <c r="PYA56" s="467"/>
      <c r="PYB56" s="467"/>
      <c r="PYC56" s="467"/>
      <c r="PYD56" s="467"/>
      <c r="PYE56" s="467"/>
      <c r="PYF56" s="467"/>
      <c r="PYG56" s="467"/>
      <c r="PYH56" s="467"/>
      <c r="PYI56" s="467"/>
      <c r="PYJ56" s="467"/>
      <c r="PYK56" s="467"/>
      <c r="PYL56" s="467"/>
      <c r="PYM56" s="467"/>
      <c r="PYN56" s="467"/>
      <c r="PYO56" s="467"/>
      <c r="PYP56" s="467"/>
      <c r="PYQ56" s="467"/>
      <c r="PYR56" s="467"/>
      <c r="PYS56" s="467"/>
      <c r="PYT56" s="467"/>
      <c r="PYU56" s="467"/>
      <c r="PYV56" s="467"/>
      <c r="PYW56" s="467"/>
      <c r="PYX56" s="467"/>
      <c r="PYY56" s="467"/>
      <c r="PYZ56" s="467"/>
      <c r="PZA56" s="467"/>
      <c r="PZB56" s="467"/>
      <c r="PZC56" s="467"/>
      <c r="PZD56" s="467"/>
      <c r="PZE56" s="467"/>
      <c r="PZF56" s="467"/>
      <c r="PZG56" s="467"/>
      <c r="PZH56" s="467"/>
      <c r="PZI56" s="467"/>
      <c r="PZJ56" s="467"/>
      <c r="PZK56" s="467"/>
      <c r="PZL56" s="467"/>
      <c r="PZM56" s="467"/>
      <c r="PZN56" s="467"/>
      <c r="PZO56" s="467"/>
      <c r="PZP56" s="467"/>
      <c r="PZQ56" s="467"/>
      <c r="PZR56" s="467"/>
      <c r="PZS56" s="467"/>
      <c r="PZT56" s="467"/>
      <c r="PZU56" s="467"/>
      <c r="PZV56" s="467"/>
      <c r="PZW56" s="467"/>
      <c r="PZX56" s="467"/>
      <c r="PZY56" s="467"/>
      <c r="PZZ56" s="467"/>
      <c r="QAA56" s="467"/>
      <c r="QAB56" s="467"/>
      <c r="QAC56" s="467"/>
      <c r="QAD56" s="467"/>
      <c r="QAE56" s="467"/>
      <c r="QAF56" s="467"/>
      <c r="QAG56" s="467"/>
      <c r="QAH56" s="467"/>
      <c r="QAI56" s="467"/>
      <c r="QAJ56" s="467"/>
      <c r="QAK56" s="467"/>
      <c r="QAL56" s="467"/>
      <c r="QAM56" s="467"/>
      <c r="QAN56" s="467"/>
      <c r="QAO56" s="467"/>
      <c r="QAP56" s="467"/>
      <c r="QAQ56" s="467"/>
      <c r="QAR56" s="467"/>
      <c r="QAS56" s="467"/>
      <c r="QAT56" s="467"/>
      <c r="QAU56" s="467"/>
      <c r="QAV56" s="467"/>
      <c r="QAW56" s="467"/>
      <c r="QAX56" s="467"/>
      <c r="QAY56" s="467"/>
      <c r="QAZ56" s="467"/>
      <c r="QBA56" s="467"/>
      <c r="QBB56" s="467"/>
      <c r="QBC56" s="467"/>
      <c r="QBD56" s="467"/>
      <c r="QBE56" s="467"/>
      <c r="QBF56" s="467"/>
      <c r="QBG56" s="467"/>
      <c r="QBH56" s="467"/>
      <c r="QBI56" s="467"/>
      <c r="QBJ56" s="467"/>
      <c r="QBK56" s="467"/>
      <c r="QBL56" s="467"/>
      <c r="QBM56" s="467"/>
      <c r="QBN56" s="467"/>
      <c r="QBO56" s="467"/>
      <c r="QBP56" s="467"/>
      <c r="QBQ56" s="467"/>
      <c r="QBR56" s="467"/>
      <c r="QBS56" s="467"/>
      <c r="QBT56" s="467"/>
      <c r="QBU56" s="467"/>
      <c r="QBV56" s="467"/>
      <c r="QBW56" s="467"/>
      <c r="QBX56" s="467"/>
      <c r="QBY56" s="467"/>
      <c r="QBZ56" s="467"/>
      <c r="QCA56" s="467"/>
      <c r="QCB56" s="467"/>
      <c r="QCC56" s="467"/>
      <c r="QCD56" s="467"/>
      <c r="QCE56" s="467"/>
      <c r="QCF56" s="467"/>
      <c r="QCG56" s="467"/>
      <c r="QCH56" s="467"/>
      <c r="QCI56" s="467"/>
      <c r="QCJ56" s="467"/>
      <c r="QCK56" s="467"/>
      <c r="QCL56" s="467"/>
      <c r="QCM56" s="467"/>
      <c r="QCN56" s="467"/>
      <c r="QCO56" s="467"/>
      <c r="QCP56" s="467"/>
      <c r="QCQ56" s="467"/>
      <c r="QCR56" s="467"/>
      <c r="QCS56" s="467"/>
      <c r="QCT56" s="467"/>
      <c r="QCU56" s="467"/>
      <c r="QCV56" s="467"/>
      <c r="QCW56" s="467"/>
      <c r="QCX56" s="467"/>
      <c r="QCY56" s="467"/>
      <c r="QCZ56" s="467"/>
      <c r="QDA56" s="467"/>
      <c r="QDB56" s="467"/>
      <c r="QDC56" s="467"/>
      <c r="QDD56" s="467"/>
      <c r="QDE56" s="467"/>
      <c r="QDF56" s="467"/>
      <c r="QDG56" s="467"/>
      <c r="QDH56" s="467"/>
      <c r="QDI56" s="467"/>
      <c r="QDJ56" s="467"/>
      <c r="QDK56" s="467"/>
      <c r="QDL56" s="467"/>
      <c r="QDM56" s="467"/>
      <c r="QDN56" s="467"/>
      <c r="QDO56" s="467"/>
      <c r="QDP56" s="467"/>
      <c r="QDQ56" s="467"/>
      <c r="QDR56" s="467"/>
      <c r="QDS56" s="467"/>
      <c r="QDT56" s="467"/>
      <c r="QDU56" s="467"/>
      <c r="QDV56" s="467"/>
      <c r="QDW56" s="467"/>
      <c r="QDX56" s="467"/>
      <c r="QDY56" s="467"/>
      <c r="QDZ56" s="467"/>
      <c r="QEA56" s="467"/>
      <c r="QEB56" s="467"/>
      <c r="QEC56" s="467"/>
      <c r="QED56" s="467"/>
      <c r="QEE56" s="467"/>
      <c r="QEF56" s="467"/>
      <c r="QEG56" s="467"/>
      <c r="QEH56" s="467"/>
      <c r="QEI56" s="467"/>
      <c r="QEJ56" s="467"/>
      <c r="QEK56" s="467"/>
      <c r="QEL56" s="467"/>
      <c r="QEM56" s="467"/>
      <c r="QEN56" s="467"/>
      <c r="QEO56" s="467"/>
      <c r="QEP56" s="467"/>
      <c r="QEQ56" s="467"/>
      <c r="QER56" s="467"/>
      <c r="QES56" s="467"/>
      <c r="QET56" s="467"/>
      <c r="QEU56" s="467"/>
      <c r="QEV56" s="467"/>
      <c r="QEW56" s="467"/>
      <c r="QEX56" s="467"/>
      <c r="QEY56" s="467"/>
      <c r="QEZ56" s="467"/>
      <c r="QFA56" s="467"/>
      <c r="QFB56" s="467"/>
      <c r="QFC56" s="467"/>
      <c r="QFD56" s="467"/>
      <c r="QFE56" s="467"/>
      <c r="QFF56" s="467"/>
      <c r="QFG56" s="467"/>
      <c r="QFH56" s="467"/>
      <c r="QFI56" s="467"/>
      <c r="QFJ56" s="467"/>
      <c r="QFK56" s="467"/>
      <c r="QFL56" s="467"/>
      <c r="QFM56" s="467"/>
      <c r="QFN56" s="467"/>
      <c r="QFO56" s="467"/>
      <c r="QFP56" s="467"/>
      <c r="QFQ56" s="467"/>
      <c r="QFR56" s="467"/>
      <c r="QFS56" s="467"/>
      <c r="QFT56" s="467"/>
      <c r="QFU56" s="467"/>
      <c r="QFV56" s="467"/>
      <c r="QFW56" s="467"/>
      <c r="QFX56" s="467"/>
      <c r="QFY56" s="467"/>
      <c r="QFZ56" s="467"/>
      <c r="QGA56" s="467"/>
      <c r="QGB56" s="467"/>
      <c r="QGC56" s="467"/>
      <c r="QGD56" s="467"/>
      <c r="QGE56" s="467"/>
      <c r="QGF56" s="467"/>
      <c r="QGG56" s="467"/>
      <c r="QGH56" s="467"/>
      <c r="QGI56" s="467"/>
      <c r="QGJ56" s="467"/>
      <c r="QGK56" s="467"/>
      <c r="QGL56" s="467"/>
      <c r="QGM56" s="467"/>
      <c r="QGN56" s="467"/>
      <c r="QGO56" s="467"/>
      <c r="QGP56" s="467"/>
      <c r="QGQ56" s="467"/>
      <c r="QGR56" s="467"/>
      <c r="QGS56" s="467"/>
      <c r="QGT56" s="467"/>
      <c r="QGU56" s="467"/>
      <c r="QGV56" s="467"/>
      <c r="QGW56" s="467"/>
      <c r="QGX56" s="467"/>
      <c r="QGY56" s="467"/>
      <c r="QGZ56" s="467"/>
      <c r="QHA56" s="467"/>
      <c r="QHB56" s="467"/>
      <c r="QHC56" s="467"/>
      <c r="QHD56" s="467"/>
      <c r="QHE56" s="467"/>
      <c r="QHF56" s="467"/>
      <c r="QHG56" s="467"/>
      <c r="QHH56" s="467"/>
      <c r="QHI56" s="467"/>
      <c r="QHJ56" s="467"/>
      <c r="QHK56" s="467"/>
      <c r="QHL56" s="467"/>
      <c r="QHM56" s="467"/>
      <c r="QHN56" s="467"/>
      <c r="QHO56" s="467"/>
      <c r="QHP56" s="467"/>
      <c r="QHQ56" s="467"/>
      <c r="QHR56" s="467"/>
      <c r="QHS56" s="467"/>
      <c r="QHT56" s="467"/>
      <c r="QHU56" s="467"/>
      <c r="QHV56" s="467"/>
      <c r="QHW56" s="467"/>
      <c r="QHX56" s="467"/>
      <c r="QHY56" s="467"/>
      <c r="QHZ56" s="467"/>
      <c r="QIA56" s="467"/>
      <c r="QIB56" s="467"/>
      <c r="QIC56" s="467"/>
      <c r="QID56" s="467"/>
      <c r="QIE56" s="467"/>
      <c r="QIF56" s="467"/>
      <c r="QIG56" s="467"/>
      <c r="QIH56" s="467"/>
      <c r="QII56" s="467"/>
      <c r="QIJ56" s="467"/>
      <c r="QIK56" s="467"/>
      <c r="QIL56" s="467"/>
      <c r="QIM56" s="467"/>
      <c r="QIN56" s="467"/>
      <c r="QIO56" s="467"/>
      <c r="QIP56" s="467"/>
      <c r="QIQ56" s="467"/>
      <c r="QIR56" s="467"/>
      <c r="QIS56" s="467"/>
      <c r="QIT56" s="467"/>
      <c r="QIU56" s="467"/>
      <c r="QIV56" s="467"/>
      <c r="QIW56" s="467"/>
      <c r="QIX56" s="467"/>
      <c r="QIY56" s="467"/>
      <c r="QIZ56" s="467"/>
      <c r="QJA56" s="467"/>
      <c r="QJB56" s="467"/>
      <c r="QJC56" s="467"/>
      <c r="QJD56" s="467"/>
      <c r="QJE56" s="467"/>
      <c r="QJF56" s="467"/>
      <c r="QJG56" s="467"/>
      <c r="QJH56" s="467"/>
      <c r="QJI56" s="467"/>
      <c r="QJJ56" s="467"/>
      <c r="QJK56" s="467"/>
      <c r="QJL56" s="467"/>
      <c r="QJM56" s="467"/>
      <c r="QJN56" s="467"/>
      <c r="QJO56" s="467"/>
      <c r="QJP56" s="467"/>
      <c r="QJQ56" s="467"/>
      <c r="QJR56" s="467"/>
      <c r="QJS56" s="467"/>
      <c r="QJT56" s="467"/>
      <c r="QJU56" s="467"/>
      <c r="QJV56" s="467"/>
      <c r="QJW56" s="467"/>
      <c r="QJX56" s="467"/>
      <c r="QJY56" s="467"/>
      <c r="QJZ56" s="467"/>
      <c r="QKA56" s="467"/>
      <c r="QKB56" s="467"/>
      <c r="QKC56" s="467"/>
      <c r="QKD56" s="467"/>
      <c r="QKE56" s="467"/>
      <c r="QKF56" s="467"/>
      <c r="QKG56" s="467"/>
      <c r="QKH56" s="467"/>
      <c r="QKI56" s="467"/>
      <c r="QKJ56" s="467"/>
      <c r="QKK56" s="467"/>
      <c r="QKL56" s="467"/>
      <c r="QKM56" s="467"/>
      <c r="QKN56" s="467"/>
      <c r="QKO56" s="467"/>
      <c r="QKP56" s="467"/>
      <c r="QKQ56" s="467"/>
      <c r="QKR56" s="467"/>
      <c r="QKS56" s="467"/>
      <c r="QKT56" s="467"/>
      <c r="QKU56" s="467"/>
      <c r="QKV56" s="467"/>
      <c r="QKW56" s="467"/>
      <c r="QKX56" s="467"/>
      <c r="QKY56" s="467"/>
      <c r="QKZ56" s="467"/>
      <c r="QLA56" s="467"/>
      <c r="QLB56" s="467"/>
      <c r="QLC56" s="467"/>
      <c r="QLD56" s="467"/>
      <c r="QLE56" s="467"/>
      <c r="QLF56" s="467"/>
      <c r="QLG56" s="467"/>
      <c r="QLH56" s="467"/>
      <c r="QLI56" s="467"/>
      <c r="QLJ56" s="467"/>
      <c r="QLK56" s="467"/>
      <c r="QLL56" s="467"/>
      <c r="QLM56" s="467"/>
      <c r="QLN56" s="467"/>
      <c r="QLO56" s="467"/>
      <c r="QLP56" s="467"/>
      <c r="QLQ56" s="467"/>
      <c r="QLR56" s="467"/>
      <c r="QLS56" s="467"/>
      <c r="QLT56" s="467"/>
      <c r="QLU56" s="467"/>
      <c r="QLV56" s="467"/>
      <c r="QLW56" s="467"/>
      <c r="QLX56" s="467"/>
      <c r="QLY56" s="467"/>
      <c r="QLZ56" s="467"/>
      <c r="QMA56" s="467"/>
      <c r="QMB56" s="467"/>
      <c r="QMC56" s="467"/>
      <c r="QMD56" s="467"/>
      <c r="QME56" s="467"/>
      <c r="QMF56" s="467"/>
      <c r="QMG56" s="467"/>
      <c r="QMH56" s="467"/>
      <c r="QMI56" s="467"/>
      <c r="QMJ56" s="467"/>
      <c r="QMK56" s="467"/>
      <c r="QML56" s="467"/>
      <c r="QMM56" s="467"/>
      <c r="QMN56" s="467"/>
      <c r="QMO56" s="467"/>
      <c r="QMP56" s="467"/>
      <c r="QMQ56" s="467"/>
      <c r="QMR56" s="467"/>
      <c r="QMS56" s="467"/>
      <c r="QMT56" s="467"/>
      <c r="QMU56" s="467"/>
      <c r="QMV56" s="467"/>
      <c r="QMW56" s="467"/>
      <c r="QMX56" s="467"/>
      <c r="QMY56" s="467"/>
      <c r="QMZ56" s="467"/>
      <c r="QNA56" s="467"/>
      <c r="QNB56" s="467"/>
      <c r="QNC56" s="467"/>
      <c r="QND56" s="467"/>
      <c r="QNE56" s="467"/>
      <c r="QNF56" s="467"/>
      <c r="QNG56" s="467"/>
      <c r="QNH56" s="467"/>
      <c r="QNI56" s="467"/>
      <c r="QNJ56" s="467"/>
      <c r="QNK56" s="467"/>
      <c r="QNL56" s="467"/>
      <c r="QNM56" s="467"/>
      <c r="QNN56" s="467"/>
      <c r="QNO56" s="467"/>
      <c r="QNP56" s="467"/>
      <c r="QNQ56" s="467"/>
      <c r="QNR56" s="467"/>
      <c r="QNS56" s="467"/>
      <c r="QNT56" s="467"/>
      <c r="QNU56" s="467"/>
      <c r="QNV56" s="467"/>
      <c r="QNW56" s="467"/>
      <c r="QNX56" s="467"/>
      <c r="QNY56" s="467"/>
      <c r="QNZ56" s="467"/>
      <c r="QOA56" s="467"/>
      <c r="QOB56" s="467"/>
      <c r="QOC56" s="467"/>
      <c r="QOD56" s="467"/>
      <c r="QOE56" s="467"/>
      <c r="QOF56" s="467"/>
      <c r="QOG56" s="467"/>
      <c r="QOH56" s="467"/>
      <c r="QOI56" s="467"/>
      <c r="QOJ56" s="467"/>
      <c r="QOK56" s="467"/>
      <c r="QOL56" s="467"/>
      <c r="QOM56" s="467"/>
      <c r="QON56" s="467"/>
      <c r="QOO56" s="467"/>
      <c r="QOP56" s="467"/>
      <c r="QOQ56" s="467"/>
      <c r="QOR56" s="467"/>
      <c r="QOS56" s="467"/>
      <c r="QOT56" s="467"/>
      <c r="QOU56" s="467"/>
      <c r="QOV56" s="467"/>
      <c r="QOW56" s="467"/>
      <c r="QOX56" s="467"/>
      <c r="QOY56" s="467"/>
      <c r="QOZ56" s="467"/>
      <c r="QPA56" s="467"/>
      <c r="QPB56" s="467"/>
      <c r="QPC56" s="467"/>
      <c r="QPD56" s="467"/>
      <c r="QPE56" s="467"/>
      <c r="QPF56" s="467"/>
      <c r="QPG56" s="467"/>
      <c r="QPH56" s="467"/>
      <c r="QPI56" s="467"/>
      <c r="QPJ56" s="467"/>
      <c r="QPK56" s="467"/>
      <c r="QPL56" s="467"/>
      <c r="QPM56" s="467"/>
      <c r="QPN56" s="467"/>
      <c r="QPO56" s="467"/>
      <c r="QPP56" s="467"/>
      <c r="QPQ56" s="467"/>
      <c r="QPR56" s="467"/>
      <c r="QPS56" s="467"/>
      <c r="QPT56" s="467"/>
      <c r="QPU56" s="467"/>
      <c r="QPV56" s="467"/>
      <c r="QPW56" s="467"/>
      <c r="QPX56" s="467"/>
      <c r="QPY56" s="467"/>
      <c r="QPZ56" s="467"/>
      <c r="QQA56" s="467"/>
      <c r="QQB56" s="467"/>
      <c r="QQC56" s="467"/>
      <c r="QQD56" s="467"/>
      <c r="QQE56" s="467"/>
      <c r="QQF56" s="467"/>
      <c r="QQG56" s="467"/>
      <c r="QQH56" s="467"/>
      <c r="QQI56" s="467"/>
      <c r="QQJ56" s="467"/>
      <c r="QQK56" s="467"/>
      <c r="QQL56" s="467"/>
      <c r="QQM56" s="467"/>
      <c r="QQN56" s="467"/>
      <c r="QQO56" s="467"/>
      <c r="QQP56" s="467"/>
      <c r="QQQ56" s="467"/>
      <c r="QQR56" s="467"/>
      <c r="QQS56" s="467"/>
      <c r="QQT56" s="467"/>
      <c r="QQU56" s="467"/>
      <c r="QQV56" s="467"/>
      <c r="QQW56" s="467"/>
      <c r="QQX56" s="467"/>
      <c r="QQY56" s="467"/>
      <c r="QQZ56" s="467"/>
      <c r="QRA56" s="467"/>
      <c r="QRB56" s="467"/>
      <c r="QRC56" s="467"/>
      <c r="QRD56" s="467"/>
      <c r="QRE56" s="467"/>
      <c r="QRF56" s="467"/>
      <c r="QRG56" s="467"/>
      <c r="QRH56" s="467"/>
      <c r="QRI56" s="467"/>
      <c r="QRJ56" s="467"/>
      <c r="QRK56" s="467"/>
      <c r="QRL56" s="467"/>
      <c r="QRM56" s="467"/>
      <c r="QRN56" s="467"/>
      <c r="QRO56" s="467"/>
      <c r="QRP56" s="467"/>
      <c r="QRQ56" s="467"/>
      <c r="QRR56" s="467"/>
      <c r="QRS56" s="467"/>
      <c r="QRT56" s="467"/>
      <c r="QRU56" s="467"/>
      <c r="QRV56" s="467"/>
      <c r="QRW56" s="467"/>
      <c r="QRX56" s="467"/>
      <c r="QRY56" s="467"/>
      <c r="QRZ56" s="467"/>
      <c r="QSA56" s="467"/>
      <c r="QSB56" s="467"/>
      <c r="QSC56" s="467"/>
      <c r="QSD56" s="467"/>
      <c r="QSE56" s="467"/>
      <c r="QSF56" s="467"/>
      <c r="QSG56" s="467"/>
      <c r="QSH56" s="467"/>
      <c r="QSI56" s="467"/>
      <c r="QSJ56" s="467"/>
      <c r="QSK56" s="467"/>
      <c r="QSL56" s="467"/>
      <c r="QSM56" s="467"/>
      <c r="QSN56" s="467"/>
      <c r="QSO56" s="467"/>
      <c r="QSP56" s="467"/>
      <c r="QSQ56" s="467"/>
      <c r="QSR56" s="467"/>
      <c r="QSS56" s="467"/>
      <c r="QST56" s="467"/>
      <c r="QSU56" s="467"/>
      <c r="QSV56" s="467"/>
      <c r="QSW56" s="467"/>
      <c r="QSX56" s="467"/>
      <c r="QSY56" s="467"/>
      <c r="QSZ56" s="467"/>
      <c r="QTA56" s="467"/>
      <c r="QTB56" s="467"/>
      <c r="QTC56" s="467"/>
      <c r="QTD56" s="467"/>
      <c r="QTE56" s="467"/>
      <c r="QTF56" s="467"/>
      <c r="QTG56" s="467"/>
      <c r="QTH56" s="467"/>
      <c r="QTI56" s="467"/>
      <c r="QTJ56" s="467"/>
      <c r="QTK56" s="467"/>
      <c r="QTL56" s="467"/>
      <c r="QTM56" s="467"/>
      <c r="QTN56" s="467"/>
      <c r="QTO56" s="467"/>
      <c r="QTP56" s="467"/>
      <c r="QTQ56" s="467"/>
      <c r="QTR56" s="467"/>
      <c r="QTS56" s="467"/>
      <c r="QTT56" s="467"/>
      <c r="QTU56" s="467"/>
      <c r="QTV56" s="467"/>
      <c r="QTW56" s="467"/>
      <c r="QTX56" s="467"/>
      <c r="QTY56" s="467"/>
      <c r="QTZ56" s="467"/>
      <c r="QUA56" s="467"/>
      <c r="QUB56" s="467"/>
      <c r="QUC56" s="467"/>
      <c r="QUD56" s="467"/>
      <c r="QUE56" s="467"/>
      <c r="QUF56" s="467"/>
      <c r="QUG56" s="467"/>
      <c r="QUH56" s="467"/>
      <c r="QUI56" s="467"/>
      <c r="QUJ56" s="467"/>
      <c r="QUK56" s="467"/>
      <c r="QUL56" s="467"/>
      <c r="QUM56" s="467"/>
      <c r="QUN56" s="467"/>
      <c r="QUO56" s="467"/>
      <c r="QUP56" s="467"/>
      <c r="QUQ56" s="467"/>
      <c r="QUR56" s="467"/>
      <c r="QUS56" s="467"/>
      <c r="QUT56" s="467"/>
      <c r="QUU56" s="467"/>
      <c r="QUV56" s="467"/>
      <c r="QUW56" s="467"/>
      <c r="QUX56" s="467"/>
      <c r="QUY56" s="467"/>
      <c r="QUZ56" s="467"/>
      <c r="QVA56" s="467"/>
      <c r="QVB56" s="467"/>
      <c r="QVC56" s="467"/>
      <c r="QVD56" s="467"/>
      <c r="QVE56" s="467"/>
      <c r="QVF56" s="467"/>
      <c r="QVG56" s="467"/>
      <c r="QVH56" s="467"/>
      <c r="QVI56" s="467"/>
      <c r="QVJ56" s="467"/>
      <c r="QVK56" s="467"/>
      <c r="QVL56" s="467"/>
      <c r="QVM56" s="467"/>
      <c r="QVN56" s="467"/>
      <c r="QVO56" s="467"/>
      <c r="QVP56" s="467"/>
      <c r="QVQ56" s="467"/>
      <c r="QVR56" s="467"/>
      <c r="QVS56" s="467"/>
      <c r="QVT56" s="467"/>
      <c r="QVU56" s="467"/>
      <c r="QVV56" s="467"/>
      <c r="QVW56" s="467"/>
      <c r="QVX56" s="467"/>
      <c r="QVY56" s="467"/>
      <c r="QVZ56" s="467"/>
      <c r="QWA56" s="467"/>
      <c r="QWB56" s="467"/>
      <c r="QWC56" s="467"/>
      <c r="QWD56" s="467"/>
      <c r="QWE56" s="467"/>
      <c r="QWF56" s="467"/>
      <c r="QWG56" s="467"/>
      <c r="QWH56" s="467"/>
      <c r="QWI56" s="467"/>
      <c r="QWJ56" s="467"/>
      <c r="QWK56" s="467"/>
      <c r="QWL56" s="467"/>
      <c r="QWM56" s="467"/>
      <c r="QWN56" s="467"/>
      <c r="QWO56" s="467"/>
      <c r="QWP56" s="467"/>
      <c r="QWQ56" s="467"/>
      <c r="QWR56" s="467"/>
      <c r="QWS56" s="467"/>
      <c r="QWT56" s="467"/>
      <c r="QWU56" s="467"/>
      <c r="QWV56" s="467"/>
      <c r="QWW56" s="467"/>
      <c r="QWX56" s="467"/>
      <c r="QWY56" s="467"/>
      <c r="QWZ56" s="467"/>
      <c r="QXA56" s="467"/>
      <c r="QXB56" s="467"/>
      <c r="QXC56" s="467"/>
      <c r="QXD56" s="467"/>
      <c r="QXE56" s="467"/>
      <c r="QXF56" s="467"/>
      <c r="QXG56" s="467"/>
      <c r="QXH56" s="467"/>
      <c r="QXI56" s="467"/>
      <c r="QXJ56" s="467"/>
      <c r="QXK56" s="467"/>
      <c r="QXL56" s="467"/>
      <c r="QXM56" s="467"/>
      <c r="QXN56" s="467"/>
      <c r="QXO56" s="467"/>
      <c r="QXP56" s="467"/>
      <c r="QXQ56" s="467"/>
      <c r="QXR56" s="467"/>
      <c r="QXS56" s="467"/>
      <c r="QXT56" s="467"/>
      <c r="QXU56" s="467"/>
      <c r="QXV56" s="467"/>
      <c r="QXW56" s="467"/>
      <c r="QXX56" s="467"/>
      <c r="QXY56" s="467"/>
      <c r="QXZ56" s="467"/>
      <c r="QYA56" s="467"/>
      <c r="QYB56" s="467"/>
      <c r="QYC56" s="467"/>
      <c r="QYD56" s="467"/>
      <c r="QYE56" s="467"/>
      <c r="QYF56" s="467"/>
      <c r="QYG56" s="467"/>
      <c r="QYH56" s="467"/>
      <c r="QYI56" s="467"/>
      <c r="QYJ56" s="467"/>
      <c r="QYK56" s="467"/>
      <c r="QYL56" s="467"/>
      <c r="QYM56" s="467"/>
      <c r="QYN56" s="467"/>
      <c r="QYO56" s="467"/>
      <c r="QYP56" s="467"/>
      <c r="QYQ56" s="467"/>
      <c r="QYR56" s="467"/>
      <c r="QYS56" s="467"/>
      <c r="QYT56" s="467"/>
      <c r="QYU56" s="467"/>
      <c r="QYV56" s="467"/>
      <c r="QYW56" s="467"/>
      <c r="QYX56" s="467"/>
      <c r="QYY56" s="467"/>
      <c r="QYZ56" s="467"/>
      <c r="QZA56" s="467"/>
      <c r="QZB56" s="467"/>
      <c r="QZC56" s="467"/>
      <c r="QZD56" s="467"/>
      <c r="QZE56" s="467"/>
      <c r="QZF56" s="467"/>
      <c r="QZG56" s="467"/>
      <c r="QZH56" s="467"/>
      <c r="QZI56" s="467"/>
      <c r="QZJ56" s="467"/>
      <c r="QZK56" s="467"/>
      <c r="QZL56" s="467"/>
      <c r="QZM56" s="467"/>
      <c r="QZN56" s="467"/>
      <c r="QZO56" s="467"/>
      <c r="QZP56" s="467"/>
      <c r="QZQ56" s="467"/>
      <c r="QZR56" s="467"/>
      <c r="QZS56" s="467"/>
      <c r="QZT56" s="467"/>
      <c r="QZU56" s="467"/>
      <c r="QZV56" s="467"/>
      <c r="QZW56" s="467"/>
      <c r="QZX56" s="467"/>
      <c r="QZY56" s="467"/>
      <c r="QZZ56" s="467"/>
      <c r="RAA56" s="467"/>
      <c r="RAB56" s="467"/>
      <c r="RAC56" s="467"/>
      <c r="RAD56" s="467"/>
      <c r="RAE56" s="467"/>
      <c r="RAF56" s="467"/>
      <c r="RAG56" s="467"/>
      <c r="RAH56" s="467"/>
      <c r="RAI56" s="467"/>
      <c r="RAJ56" s="467"/>
      <c r="RAK56" s="467"/>
      <c r="RAL56" s="467"/>
      <c r="RAM56" s="467"/>
      <c r="RAN56" s="467"/>
      <c r="RAO56" s="467"/>
      <c r="RAP56" s="467"/>
      <c r="RAQ56" s="467"/>
      <c r="RAR56" s="467"/>
      <c r="RAS56" s="467"/>
      <c r="RAT56" s="467"/>
      <c r="RAU56" s="467"/>
      <c r="RAV56" s="467"/>
      <c r="RAW56" s="467"/>
      <c r="RAX56" s="467"/>
      <c r="RAY56" s="467"/>
      <c r="RAZ56" s="467"/>
      <c r="RBA56" s="467"/>
      <c r="RBB56" s="467"/>
      <c r="RBC56" s="467"/>
      <c r="RBD56" s="467"/>
      <c r="RBE56" s="467"/>
      <c r="RBF56" s="467"/>
      <c r="RBG56" s="467"/>
      <c r="RBH56" s="467"/>
      <c r="RBI56" s="467"/>
      <c r="RBJ56" s="467"/>
      <c r="RBK56" s="467"/>
      <c r="RBL56" s="467"/>
      <c r="RBM56" s="467"/>
      <c r="RBN56" s="467"/>
      <c r="RBO56" s="467"/>
      <c r="RBP56" s="467"/>
      <c r="RBQ56" s="467"/>
      <c r="RBR56" s="467"/>
      <c r="RBS56" s="467"/>
      <c r="RBT56" s="467"/>
      <c r="RBU56" s="467"/>
      <c r="RBV56" s="467"/>
      <c r="RBW56" s="467"/>
      <c r="RBX56" s="467"/>
      <c r="RBY56" s="467"/>
      <c r="RBZ56" s="467"/>
      <c r="RCA56" s="467"/>
      <c r="RCB56" s="467"/>
      <c r="RCC56" s="467"/>
      <c r="RCD56" s="467"/>
      <c r="RCE56" s="467"/>
      <c r="RCF56" s="467"/>
      <c r="RCG56" s="467"/>
      <c r="RCH56" s="467"/>
      <c r="RCI56" s="467"/>
      <c r="RCJ56" s="467"/>
      <c r="RCK56" s="467"/>
      <c r="RCL56" s="467"/>
      <c r="RCM56" s="467"/>
      <c r="RCN56" s="467"/>
      <c r="RCO56" s="467"/>
      <c r="RCP56" s="467"/>
      <c r="RCQ56" s="467"/>
      <c r="RCR56" s="467"/>
      <c r="RCS56" s="467"/>
      <c r="RCT56" s="467"/>
      <c r="RCU56" s="467"/>
      <c r="RCV56" s="467"/>
      <c r="RCW56" s="467"/>
      <c r="RCX56" s="467"/>
      <c r="RCY56" s="467"/>
      <c r="RCZ56" s="467"/>
      <c r="RDA56" s="467"/>
      <c r="RDB56" s="467"/>
      <c r="RDC56" s="467"/>
      <c r="RDD56" s="467"/>
      <c r="RDE56" s="467"/>
      <c r="RDF56" s="467"/>
      <c r="RDG56" s="467"/>
      <c r="RDH56" s="467"/>
      <c r="RDI56" s="467"/>
      <c r="RDJ56" s="467"/>
      <c r="RDK56" s="467"/>
      <c r="RDL56" s="467"/>
      <c r="RDM56" s="467"/>
      <c r="RDN56" s="467"/>
      <c r="RDO56" s="467"/>
      <c r="RDP56" s="467"/>
      <c r="RDQ56" s="467"/>
      <c r="RDR56" s="467"/>
      <c r="RDS56" s="467"/>
      <c r="RDT56" s="467"/>
      <c r="RDU56" s="467"/>
      <c r="RDV56" s="467"/>
      <c r="RDW56" s="467"/>
      <c r="RDX56" s="467"/>
      <c r="RDY56" s="467"/>
      <c r="RDZ56" s="467"/>
      <c r="REA56" s="467"/>
      <c r="REB56" s="467"/>
      <c r="REC56" s="467"/>
      <c r="RED56" s="467"/>
      <c r="REE56" s="467"/>
      <c r="REF56" s="467"/>
      <c r="REG56" s="467"/>
      <c r="REH56" s="467"/>
      <c r="REI56" s="467"/>
      <c r="REJ56" s="467"/>
      <c r="REK56" s="467"/>
      <c r="REL56" s="467"/>
      <c r="REM56" s="467"/>
      <c r="REN56" s="467"/>
      <c r="REO56" s="467"/>
      <c r="REP56" s="467"/>
      <c r="REQ56" s="467"/>
      <c r="RER56" s="467"/>
      <c r="RES56" s="467"/>
      <c r="RET56" s="467"/>
      <c r="REU56" s="467"/>
      <c r="REV56" s="467"/>
      <c r="REW56" s="467"/>
      <c r="REX56" s="467"/>
      <c r="REY56" s="467"/>
      <c r="REZ56" s="467"/>
      <c r="RFA56" s="467"/>
      <c r="RFB56" s="467"/>
      <c r="RFC56" s="467"/>
      <c r="RFD56" s="467"/>
      <c r="RFE56" s="467"/>
      <c r="RFF56" s="467"/>
      <c r="RFG56" s="467"/>
      <c r="RFH56" s="467"/>
      <c r="RFI56" s="467"/>
      <c r="RFJ56" s="467"/>
      <c r="RFK56" s="467"/>
      <c r="RFL56" s="467"/>
      <c r="RFM56" s="467"/>
      <c r="RFN56" s="467"/>
      <c r="RFO56" s="467"/>
      <c r="RFP56" s="467"/>
      <c r="RFQ56" s="467"/>
      <c r="RFR56" s="467"/>
      <c r="RFS56" s="467"/>
      <c r="RFT56" s="467"/>
      <c r="RFU56" s="467"/>
      <c r="RFV56" s="467"/>
      <c r="RFW56" s="467"/>
      <c r="RFX56" s="467"/>
      <c r="RFY56" s="467"/>
      <c r="RFZ56" s="467"/>
      <c r="RGA56" s="467"/>
      <c r="RGB56" s="467"/>
      <c r="RGC56" s="467"/>
      <c r="RGD56" s="467"/>
      <c r="RGE56" s="467"/>
      <c r="RGF56" s="467"/>
      <c r="RGG56" s="467"/>
      <c r="RGH56" s="467"/>
      <c r="RGI56" s="467"/>
      <c r="RGJ56" s="467"/>
      <c r="RGK56" s="467"/>
      <c r="RGL56" s="467"/>
      <c r="RGM56" s="467"/>
      <c r="RGN56" s="467"/>
      <c r="RGO56" s="467"/>
      <c r="RGP56" s="467"/>
      <c r="RGQ56" s="467"/>
      <c r="RGR56" s="467"/>
      <c r="RGS56" s="467"/>
      <c r="RGT56" s="467"/>
      <c r="RGU56" s="467"/>
      <c r="RGV56" s="467"/>
      <c r="RGW56" s="467"/>
      <c r="RGX56" s="467"/>
      <c r="RGY56" s="467"/>
      <c r="RGZ56" s="467"/>
      <c r="RHA56" s="467"/>
      <c r="RHB56" s="467"/>
      <c r="RHC56" s="467"/>
      <c r="RHD56" s="467"/>
      <c r="RHE56" s="467"/>
      <c r="RHF56" s="467"/>
      <c r="RHG56" s="467"/>
      <c r="RHH56" s="467"/>
      <c r="RHI56" s="467"/>
      <c r="RHJ56" s="467"/>
      <c r="RHK56" s="467"/>
      <c r="RHL56" s="467"/>
      <c r="RHM56" s="467"/>
      <c r="RHN56" s="467"/>
      <c r="RHO56" s="467"/>
      <c r="RHP56" s="467"/>
      <c r="RHQ56" s="467"/>
      <c r="RHR56" s="467"/>
      <c r="RHS56" s="467"/>
      <c r="RHT56" s="467"/>
      <c r="RHU56" s="467"/>
      <c r="RHV56" s="467"/>
      <c r="RHW56" s="467"/>
      <c r="RHX56" s="467"/>
      <c r="RHY56" s="467"/>
      <c r="RHZ56" s="467"/>
      <c r="RIA56" s="467"/>
      <c r="RIB56" s="467"/>
      <c r="RIC56" s="467"/>
      <c r="RID56" s="467"/>
      <c r="RIE56" s="467"/>
      <c r="RIF56" s="467"/>
      <c r="RIG56" s="467"/>
      <c r="RIH56" s="467"/>
      <c r="RII56" s="467"/>
      <c r="RIJ56" s="467"/>
      <c r="RIK56" s="467"/>
      <c r="RIL56" s="467"/>
      <c r="RIM56" s="467"/>
      <c r="RIN56" s="467"/>
      <c r="RIO56" s="467"/>
      <c r="RIP56" s="467"/>
      <c r="RIQ56" s="467"/>
      <c r="RIR56" s="467"/>
      <c r="RIS56" s="467"/>
      <c r="RIT56" s="467"/>
      <c r="RIU56" s="467"/>
      <c r="RIV56" s="467"/>
      <c r="RIW56" s="467"/>
      <c r="RIX56" s="467"/>
      <c r="RIY56" s="467"/>
      <c r="RIZ56" s="467"/>
      <c r="RJA56" s="467"/>
      <c r="RJB56" s="467"/>
      <c r="RJC56" s="467"/>
      <c r="RJD56" s="467"/>
      <c r="RJE56" s="467"/>
      <c r="RJF56" s="467"/>
      <c r="RJG56" s="467"/>
      <c r="RJH56" s="467"/>
      <c r="RJI56" s="467"/>
      <c r="RJJ56" s="467"/>
      <c r="RJK56" s="467"/>
      <c r="RJL56" s="467"/>
      <c r="RJM56" s="467"/>
      <c r="RJN56" s="467"/>
      <c r="RJO56" s="467"/>
      <c r="RJP56" s="467"/>
      <c r="RJQ56" s="467"/>
      <c r="RJR56" s="467"/>
      <c r="RJS56" s="467"/>
      <c r="RJT56" s="467"/>
      <c r="RJU56" s="467"/>
      <c r="RJV56" s="467"/>
      <c r="RJW56" s="467"/>
      <c r="RJX56" s="467"/>
      <c r="RJY56" s="467"/>
      <c r="RJZ56" s="467"/>
      <c r="RKA56" s="467"/>
      <c r="RKB56" s="467"/>
      <c r="RKC56" s="467"/>
      <c r="RKD56" s="467"/>
      <c r="RKE56" s="467"/>
      <c r="RKF56" s="467"/>
      <c r="RKG56" s="467"/>
      <c r="RKH56" s="467"/>
      <c r="RKI56" s="467"/>
      <c r="RKJ56" s="467"/>
      <c r="RKK56" s="467"/>
      <c r="RKL56" s="467"/>
      <c r="RKM56" s="467"/>
      <c r="RKN56" s="467"/>
      <c r="RKO56" s="467"/>
      <c r="RKP56" s="467"/>
      <c r="RKQ56" s="467"/>
      <c r="RKR56" s="467"/>
      <c r="RKS56" s="467"/>
      <c r="RKT56" s="467"/>
      <c r="RKU56" s="467"/>
      <c r="RKV56" s="467"/>
      <c r="RKW56" s="467"/>
      <c r="RKX56" s="467"/>
      <c r="RKY56" s="467"/>
      <c r="RKZ56" s="467"/>
      <c r="RLA56" s="467"/>
      <c r="RLB56" s="467"/>
      <c r="RLC56" s="467"/>
      <c r="RLD56" s="467"/>
      <c r="RLE56" s="467"/>
      <c r="RLF56" s="467"/>
      <c r="RLG56" s="467"/>
      <c r="RLH56" s="467"/>
      <c r="RLI56" s="467"/>
      <c r="RLJ56" s="467"/>
      <c r="RLK56" s="467"/>
      <c r="RLL56" s="467"/>
      <c r="RLM56" s="467"/>
      <c r="RLN56" s="467"/>
      <c r="RLO56" s="467"/>
      <c r="RLP56" s="467"/>
      <c r="RLQ56" s="467"/>
      <c r="RLR56" s="467"/>
      <c r="RLS56" s="467"/>
      <c r="RLT56" s="467"/>
      <c r="RLU56" s="467"/>
      <c r="RLV56" s="467"/>
      <c r="RLW56" s="467"/>
      <c r="RLX56" s="467"/>
      <c r="RLY56" s="467"/>
      <c r="RLZ56" s="467"/>
      <c r="RMA56" s="467"/>
      <c r="RMB56" s="467"/>
      <c r="RMC56" s="467"/>
      <c r="RMD56" s="467"/>
      <c r="RME56" s="467"/>
      <c r="RMF56" s="467"/>
      <c r="RMG56" s="467"/>
      <c r="RMH56" s="467"/>
      <c r="RMI56" s="467"/>
      <c r="RMJ56" s="467"/>
      <c r="RMK56" s="467"/>
      <c r="RML56" s="467"/>
      <c r="RMM56" s="467"/>
      <c r="RMN56" s="467"/>
      <c r="RMO56" s="467"/>
      <c r="RMP56" s="467"/>
      <c r="RMQ56" s="467"/>
      <c r="RMR56" s="467"/>
      <c r="RMS56" s="467"/>
      <c r="RMT56" s="467"/>
      <c r="RMU56" s="467"/>
      <c r="RMV56" s="467"/>
      <c r="RMW56" s="467"/>
      <c r="RMX56" s="467"/>
      <c r="RMY56" s="467"/>
      <c r="RMZ56" s="467"/>
      <c r="RNA56" s="467"/>
      <c r="RNB56" s="467"/>
      <c r="RNC56" s="467"/>
      <c r="RND56" s="467"/>
      <c r="RNE56" s="467"/>
      <c r="RNF56" s="467"/>
      <c r="RNG56" s="467"/>
      <c r="RNH56" s="467"/>
      <c r="RNI56" s="467"/>
      <c r="RNJ56" s="467"/>
      <c r="RNK56" s="467"/>
      <c r="RNL56" s="467"/>
      <c r="RNM56" s="467"/>
      <c r="RNN56" s="467"/>
      <c r="RNO56" s="467"/>
      <c r="RNP56" s="467"/>
      <c r="RNQ56" s="467"/>
      <c r="RNR56" s="467"/>
      <c r="RNS56" s="467"/>
      <c r="RNT56" s="467"/>
      <c r="RNU56" s="467"/>
      <c r="RNV56" s="467"/>
      <c r="RNW56" s="467"/>
      <c r="RNX56" s="467"/>
      <c r="RNY56" s="467"/>
      <c r="RNZ56" s="467"/>
      <c r="ROA56" s="467"/>
      <c r="ROB56" s="467"/>
      <c r="ROC56" s="467"/>
      <c r="ROD56" s="467"/>
      <c r="ROE56" s="467"/>
      <c r="ROF56" s="467"/>
      <c r="ROG56" s="467"/>
      <c r="ROH56" s="467"/>
      <c r="ROI56" s="467"/>
      <c r="ROJ56" s="467"/>
      <c r="ROK56" s="467"/>
      <c r="ROL56" s="467"/>
      <c r="ROM56" s="467"/>
      <c r="RON56" s="467"/>
      <c r="ROO56" s="467"/>
      <c r="ROP56" s="467"/>
      <c r="ROQ56" s="467"/>
      <c r="ROR56" s="467"/>
      <c r="ROS56" s="467"/>
      <c r="ROT56" s="467"/>
      <c r="ROU56" s="467"/>
      <c r="ROV56" s="467"/>
      <c r="ROW56" s="467"/>
      <c r="ROX56" s="467"/>
      <c r="ROY56" s="467"/>
      <c r="ROZ56" s="467"/>
      <c r="RPA56" s="467"/>
      <c r="RPB56" s="467"/>
      <c r="RPC56" s="467"/>
      <c r="RPD56" s="467"/>
      <c r="RPE56" s="467"/>
      <c r="RPF56" s="467"/>
      <c r="RPG56" s="467"/>
      <c r="RPH56" s="467"/>
      <c r="RPI56" s="467"/>
      <c r="RPJ56" s="467"/>
      <c r="RPK56" s="467"/>
      <c r="RPL56" s="467"/>
      <c r="RPM56" s="467"/>
      <c r="RPN56" s="467"/>
      <c r="RPO56" s="467"/>
      <c r="RPP56" s="467"/>
      <c r="RPQ56" s="467"/>
      <c r="RPR56" s="467"/>
      <c r="RPS56" s="467"/>
      <c r="RPT56" s="467"/>
      <c r="RPU56" s="467"/>
      <c r="RPV56" s="467"/>
      <c r="RPW56" s="467"/>
      <c r="RPX56" s="467"/>
      <c r="RPY56" s="467"/>
      <c r="RPZ56" s="467"/>
      <c r="RQA56" s="467"/>
      <c r="RQB56" s="467"/>
      <c r="RQC56" s="467"/>
      <c r="RQD56" s="467"/>
      <c r="RQE56" s="467"/>
      <c r="RQF56" s="467"/>
      <c r="RQG56" s="467"/>
      <c r="RQH56" s="467"/>
      <c r="RQI56" s="467"/>
      <c r="RQJ56" s="467"/>
      <c r="RQK56" s="467"/>
      <c r="RQL56" s="467"/>
      <c r="RQM56" s="467"/>
      <c r="RQN56" s="467"/>
      <c r="RQO56" s="467"/>
      <c r="RQP56" s="467"/>
      <c r="RQQ56" s="467"/>
      <c r="RQR56" s="467"/>
      <c r="RQS56" s="467"/>
      <c r="RQT56" s="467"/>
      <c r="RQU56" s="467"/>
      <c r="RQV56" s="467"/>
      <c r="RQW56" s="467"/>
      <c r="RQX56" s="467"/>
      <c r="RQY56" s="467"/>
      <c r="RQZ56" s="467"/>
      <c r="RRA56" s="467"/>
      <c r="RRB56" s="467"/>
      <c r="RRC56" s="467"/>
      <c r="RRD56" s="467"/>
      <c r="RRE56" s="467"/>
      <c r="RRF56" s="467"/>
      <c r="RRG56" s="467"/>
      <c r="RRH56" s="467"/>
      <c r="RRI56" s="467"/>
      <c r="RRJ56" s="467"/>
      <c r="RRK56" s="467"/>
      <c r="RRL56" s="467"/>
      <c r="RRM56" s="467"/>
      <c r="RRN56" s="467"/>
      <c r="RRO56" s="467"/>
      <c r="RRP56" s="467"/>
      <c r="RRQ56" s="467"/>
      <c r="RRR56" s="467"/>
      <c r="RRS56" s="467"/>
      <c r="RRT56" s="467"/>
      <c r="RRU56" s="467"/>
      <c r="RRV56" s="467"/>
      <c r="RRW56" s="467"/>
      <c r="RRX56" s="467"/>
      <c r="RRY56" s="467"/>
      <c r="RRZ56" s="467"/>
      <c r="RSA56" s="467"/>
      <c r="RSB56" s="467"/>
      <c r="RSC56" s="467"/>
      <c r="RSD56" s="467"/>
      <c r="RSE56" s="467"/>
      <c r="RSF56" s="467"/>
      <c r="RSG56" s="467"/>
      <c r="RSH56" s="467"/>
      <c r="RSI56" s="467"/>
      <c r="RSJ56" s="467"/>
      <c r="RSK56" s="467"/>
      <c r="RSL56" s="467"/>
      <c r="RSM56" s="467"/>
      <c r="RSN56" s="467"/>
      <c r="RSO56" s="467"/>
      <c r="RSP56" s="467"/>
      <c r="RSQ56" s="467"/>
      <c r="RSR56" s="467"/>
      <c r="RSS56" s="467"/>
      <c r="RST56" s="467"/>
      <c r="RSU56" s="467"/>
      <c r="RSV56" s="467"/>
      <c r="RSW56" s="467"/>
      <c r="RSX56" s="467"/>
      <c r="RSY56" s="467"/>
      <c r="RSZ56" s="467"/>
      <c r="RTA56" s="467"/>
      <c r="RTB56" s="467"/>
      <c r="RTC56" s="467"/>
      <c r="RTD56" s="467"/>
      <c r="RTE56" s="467"/>
      <c r="RTF56" s="467"/>
      <c r="RTG56" s="467"/>
      <c r="RTH56" s="467"/>
      <c r="RTI56" s="467"/>
      <c r="RTJ56" s="467"/>
      <c r="RTK56" s="467"/>
      <c r="RTL56" s="467"/>
      <c r="RTM56" s="467"/>
      <c r="RTN56" s="467"/>
      <c r="RTO56" s="467"/>
      <c r="RTP56" s="467"/>
      <c r="RTQ56" s="467"/>
      <c r="RTR56" s="467"/>
      <c r="RTS56" s="467"/>
      <c r="RTT56" s="467"/>
      <c r="RTU56" s="467"/>
      <c r="RTV56" s="467"/>
      <c r="RTW56" s="467"/>
      <c r="RTX56" s="467"/>
      <c r="RTY56" s="467"/>
      <c r="RTZ56" s="467"/>
      <c r="RUA56" s="467"/>
      <c r="RUB56" s="467"/>
      <c r="RUC56" s="467"/>
      <c r="RUD56" s="467"/>
      <c r="RUE56" s="467"/>
      <c r="RUF56" s="467"/>
      <c r="RUG56" s="467"/>
      <c r="RUH56" s="467"/>
      <c r="RUI56" s="467"/>
      <c r="RUJ56" s="467"/>
      <c r="RUK56" s="467"/>
      <c r="RUL56" s="467"/>
      <c r="RUM56" s="467"/>
      <c r="RUN56" s="467"/>
      <c r="RUO56" s="467"/>
      <c r="RUP56" s="467"/>
      <c r="RUQ56" s="467"/>
      <c r="RUR56" s="467"/>
      <c r="RUS56" s="467"/>
      <c r="RUT56" s="467"/>
      <c r="RUU56" s="467"/>
      <c r="RUV56" s="467"/>
      <c r="RUW56" s="467"/>
      <c r="RUX56" s="467"/>
      <c r="RUY56" s="467"/>
      <c r="RUZ56" s="467"/>
      <c r="RVA56" s="467"/>
      <c r="RVB56" s="467"/>
      <c r="RVC56" s="467"/>
      <c r="RVD56" s="467"/>
      <c r="RVE56" s="467"/>
      <c r="RVF56" s="467"/>
      <c r="RVG56" s="467"/>
      <c r="RVH56" s="467"/>
      <c r="RVI56" s="467"/>
      <c r="RVJ56" s="467"/>
      <c r="RVK56" s="467"/>
      <c r="RVL56" s="467"/>
      <c r="RVM56" s="467"/>
      <c r="RVN56" s="467"/>
      <c r="RVO56" s="467"/>
      <c r="RVP56" s="467"/>
      <c r="RVQ56" s="467"/>
      <c r="RVR56" s="467"/>
      <c r="RVS56" s="467"/>
      <c r="RVT56" s="467"/>
      <c r="RVU56" s="467"/>
      <c r="RVV56" s="467"/>
      <c r="RVW56" s="467"/>
      <c r="RVX56" s="467"/>
      <c r="RVY56" s="467"/>
      <c r="RVZ56" s="467"/>
      <c r="RWA56" s="467"/>
      <c r="RWB56" s="467"/>
      <c r="RWC56" s="467"/>
      <c r="RWD56" s="467"/>
      <c r="RWE56" s="467"/>
      <c r="RWF56" s="467"/>
      <c r="RWG56" s="467"/>
      <c r="RWH56" s="467"/>
      <c r="RWI56" s="467"/>
      <c r="RWJ56" s="467"/>
      <c r="RWK56" s="467"/>
      <c r="RWL56" s="467"/>
      <c r="RWM56" s="467"/>
      <c r="RWN56" s="467"/>
      <c r="RWO56" s="467"/>
      <c r="RWP56" s="467"/>
      <c r="RWQ56" s="467"/>
      <c r="RWR56" s="467"/>
      <c r="RWS56" s="467"/>
      <c r="RWT56" s="467"/>
      <c r="RWU56" s="467"/>
      <c r="RWV56" s="467"/>
      <c r="RWW56" s="467"/>
      <c r="RWX56" s="467"/>
      <c r="RWY56" s="467"/>
      <c r="RWZ56" s="467"/>
      <c r="RXA56" s="467"/>
      <c r="RXB56" s="467"/>
      <c r="RXC56" s="467"/>
      <c r="RXD56" s="467"/>
      <c r="RXE56" s="467"/>
      <c r="RXF56" s="467"/>
      <c r="RXG56" s="467"/>
      <c r="RXH56" s="467"/>
      <c r="RXI56" s="467"/>
      <c r="RXJ56" s="467"/>
      <c r="RXK56" s="467"/>
      <c r="RXL56" s="467"/>
      <c r="RXM56" s="467"/>
      <c r="RXN56" s="467"/>
      <c r="RXO56" s="467"/>
      <c r="RXP56" s="467"/>
      <c r="RXQ56" s="467"/>
      <c r="RXR56" s="467"/>
      <c r="RXS56" s="467"/>
      <c r="RXT56" s="467"/>
      <c r="RXU56" s="467"/>
      <c r="RXV56" s="467"/>
      <c r="RXW56" s="467"/>
      <c r="RXX56" s="467"/>
      <c r="RXY56" s="467"/>
      <c r="RXZ56" s="467"/>
      <c r="RYA56" s="467"/>
      <c r="RYB56" s="467"/>
      <c r="RYC56" s="467"/>
      <c r="RYD56" s="467"/>
      <c r="RYE56" s="467"/>
      <c r="RYF56" s="467"/>
      <c r="RYG56" s="467"/>
      <c r="RYH56" s="467"/>
      <c r="RYI56" s="467"/>
      <c r="RYJ56" s="467"/>
      <c r="RYK56" s="467"/>
      <c r="RYL56" s="467"/>
      <c r="RYM56" s="467"/>
      <c r="RYN56" s="467"/>
      <c r="RYO56" s="467"/>
      <c r="RYP56" s="467"/>
      <c r="RYQ56" s="467"/>
      <c r="RYR56" s="467"/>
      <c r="RYS56" s="467"/>
      <c r="RYT56" s="467"/>
      <c r="RYU56" s="467"/>
      <c r="RYV56" s="467"/>
      <c r="RYW56" s="467"/>
      <c r="RYX56" s="467"/>
      <c r="RYY56" s="467"/>
      <c r="RYZ56" s="467"/>
      <c r="RZA56" s="467"/>
      <c r="RZB56" s="467"/>
      <c r="RZC56" s="467"/>
      <c r="RZD56" s="467"/>
      <c r="RZE56" s="467"/>
      <c r="RZF56" s="467"/>
      <c r="RZG56" s="467"/>
      <c r="RZH56" s="467"/>
      <c r="RZI56" s="467"/>
      <c r="RZJ56" s="467"/>
      <c r="RZK56" s="467"/>
      <c r="RZL56" s="467"/>
      <c r="RZM56" s="467"/>
      <c r="RZN56" s="467"/>
      <c r="RZO56" s="467"/>
      <c r="RZP56" s="467"/>
      <c r="RZQ56" s="467"/>
      <c r="RZR56" s="467"/>
      <c r="RZS56" s="467"/>
      <c r="RZT56" s="467"/>
      <c r="RZU56" s="467"/>
      <c r="RZV56" s="467"/>
      <c r="RZW56" s="467"/>
      <c r="RZX56" s="467"/>
      <c r="RZY56" s="467"/>
      <c r="RZZ56" s="467"/>
      <c r="SAA56" s="467"/>
      <c r="SAB56" s="467"/>
      <c r="SAC56" s="467"/>
      <c r="SAD56" s="467"/>
      <c r="SAE56" s="467"/>
      <c r="SAF56" s="467"/>
      <c r="SAG56" s="467"/>
      <c r="SAH56" s="467"/>
      <c r="SAI56" s="467"/>
      <c r="SAJ56" s="467"/>
      <c r="SAK56" s="467"/>
      <c r="SAL56" s="467"/>
      <c r="SAM56" s="467"/>
      <c r="SAN56" s="467"/>
      <c r="SAO56" s="467"/>
      <c r="SAP56" s="467"/>
      <c r="SAQ56" s="467"/>
      <c r="SAR56" s="467"/>
      <c r="SAS56" s="467"/>
      <c r="SAT56" s="467"/>
      <c r="SAU56" s="467"/>
      <c r="SAV56" s="467"/>
      <c r="SAW56" s="467"/>
      <c r="SAX56" s="467"/>
      <c r="SAY56" s="467"/>
      <c r="SAZ56" s="467"/>
      <c r="SBA56" s="467"/>
      <c r="SBB56" s="467"/>
      <c r="SBC56" s="467"/>
      <c r="SBD56" s="467"/>
      <c r="SBE56" s="467"/>
      <c r="SBF56" s="467"/>
      <c r="SBG56" s="467"/>
      <c r="SBH56" s="467"/>
      <c r="SBI56" s="467"/>
      <c r="SBJ56" s="467"/>
      <c r="SBK56" s="467"/>
      <c r="SBL56" s="467"/>
      <c r="SBM56" s="467"/>
      <c r="SBN56" s="467"/>
      <c r="SBO56" s="467"/>
      <c r="SBP56" s="467"/>
      <c r="SBQ56" s="467"/>
      <c r="SBR56" s="467"/>
      <c r="SBS56" s="467"/>
      <c r="SBT56" s="467"/>
      <c r="SBU56" s="467"/>
      <c r="SBV56" s="467"/>
      <c r="SBW56" s="467"/>
      <c r="SBX56" s="467"/>
      <c r="SBY56" s="467"/>
      <c r="SBZ56" s="467"/>
      <c r="SCA56" s="467"/>
      <c r="SCB56" s="467"/>
      <c r="SCC56" s="467"/>
      <c r="SCD56" s="467"/>
      <c r="SCE56" s="467"/>
      <c r="SCF56" s="467"/>
      <c r="SCG56" s="467"/>
      <c r="SCH56" s="467"/>
      <c r="SCI56" s="467"/>
      <c r="SCJ56" s="467"/>
      <c r="SCK56" s="467"/>
      <c r="SCL56" s="467"/>
      <c r="SCM56" s="467"/>
      <c r="SCN56" s="467"/>
      <c r="SCO56" s="467"/>
      <c r="SCP56" s="467"/>
      <c r="SCQ56" s="467"/>
      <c r="SCR56" s="467"/>
      <c r="SCS56" s="467"/>
      <c r="SCT56" s="467"/>
      <c r="SCU56" s="467"/>
      <c r="SCV56" s="467"/>
      <c r="SCW56" s="467"/>
      <c r="SCX56" s="467"/>
      <c r="SCY56" s="467"/>
      <c r="SCZ56" s="467"/>
      <c r="SDA56" s="467"/>
      <c r="SDB56" s="467"/>
      <c r="SDC56" s="467"/>
      <c r="SDD56" s="467"/>
      <c r="SDE56" s="467"/>
      <c r="SDF56" s="467"/>
      <c r="SDG56" s="467"/>
      <c r="SDH56" s="467"/>
      <c r="SDI56" s="467"/>
      <c r="SDJ56" s="467"/>
      <c r="SDK56" s="467"/>
      <c r="SDL56" s="467"/>
      <c r="SDM56" s="467"/>
      <c r="SDN56" s="467"/>
      <c r="SDO56" s="467"/>
      <c r="SDP56" s="467"/>
      <c r="SDQ56" s="467"/>
      <c r="SDR56" s="467"/>
      <c r="SDS56" s="467"/>
      <c r="SDT56" s="467"/>
      <c r="SDU56" s="467"/>
      <c r="SDV56" s="467"/>
      <c r="SDW56" s="467"/>
      <c r="SDX56" s="467"/>
      <c r="SDY56" s="467"/>
      <c r="SDZ56" s="467"/>
      <c r="SEA56" s="467"/>
      <c r="SEB56" s="467"/>
      <c r="SEC56" s="467"/>
      <c r="SED56" s="467"/>
      <c r="SEE56" s="467"/>
      <c r="SEF56" s="467"/>
      <c r="SEG56" s="467"/>
      <c r="SEH56" s="467"/>
      <c r="SEI56" s="467"/>
      <c r="SEJ56" s="467"/>
      <c r="SEK56" s="467"/>
      <c r="SEL56" s="467"/>
      <c r="SEM56" s="467"/>
      <c r="SEN56" s="467"/>
      <c r="SEO56" s="467"/>
      <c r="SEP56" s="467"/>
      <c r="SEQ56" s="467"/>
      <c r="SER56" s="467"/>
      <c r="SES56" s="467"/>
      <c r="SET56" s="467"/>
      <c r="SEU56" s="467"/>
      <c r="SEV56" s="467"/>
      <c r="SEW56" s="467"/>
      <c r="SEX56" s="467"/>
      <c r="SEY56" s="467"/>
      <c r="SEZ56" s="467"/>
      <c r="SFA56" s="467"/>
      <c r="SFB56" s="467"/>
      <c r="SFC56" s="467"/>
      <c r="SFD56" s="467"/>
      <c r="SFE56" s="467"/>
      <c r="SFF56" s="467"/>
      <c r="SFG56" s="467"/>
      <c r="SFH56" s="467"/>
      <c r="SFI56" s="467"/>
      <c r="SFJ56" s="467"/>
      <c r="SFK56" s="467"/>
      <c r="SFL56" s="467"/>
      <c r="SFM56" s="467"/>
      <c r="SFN56" s="467"/>
      <c r="SFO56" s="467"/>
      <c r="SFP56" s="467"/>
      <c r="SFQ56" s="467"/>
      <c r="SFR56" s="467"/>
      <c r="SFS56" s="467"/>
      <c r="SFT56" s="467"/>
      <c r="SFU56" s="467"/>
      <c r="SFV56" s="467"/>
      <c r="SFW56" s="467"/>
      <c r="SFX56" s="467"/>
      <c r="SFY56" s="467"/>
      <c r="SFZ56" s="467"/>
      <c r="SGA56" s="467"/>
      <c r="SGB56" s="467"/>
      <c r="SGC56" s="467"/>
      <c r="SGD56" s="467"/>
      <c r="SGE56" s="467"/>
      <c r="SGF56" s="467"/>
      <c r="SGG56" s="467"/>
      <c r="SGH56" s="467"/>
      <c r="SGI56" s="467"/>
      <c r="SGJ56" s="467"/>
      <c r="SGK56" s="467"/>
      <c r="SGL56" s="467"/>
      <c r="SGM56" s="467"/>
      <c r="SGN56" s="467"/>
      <c r="SGO56" s="467"/>
      <c r="SGP56" s="467"/>
      <c r="SGQ56" s="467"/>
      <c r="SGR56" s="467"/>
      <c r="SGS56" s="467"/>
      <c r="SGT56" s="467"/>
      <c r="SGU56" s="467"/>
      <c r="SGV56" s="467"/>
      <c r="SGW56" s="467"/>
      <c r="SGX56" s="467"/>
      <c r="SGY56" s="467"/>
      <c r="SGZ56" s="467"/>
      <c r="SHA56" s="467"/>
      <c r="SHB56" s="467"/>
      <c r="SHC56" s="467"/>
      <c r="SHD56" s="467"/>
      <c r="SHE56" s="467"/>
      <c r="SHF56" s="467"/>
      <c r="SHG56" s="467"/>
      <c r="SHH56" s="467"/>
      <c r="SHI56" s="467"/>
      <c r="SHJ56" s="467"/>
      <c r="SHK56" s="467"/>
      <c r="SHL56" s="467"/>
      <c r="SHM56" s="467"/>
      <c r="SHN56" s="467"/>
      <c r="SHO56" s="467"/>
      <c r="SHP56" s="467"/>
      <c r="SHQ56" s="467"/>
      <c r="SHR56" s="467"/>
      <c r="SHS56" s="467"/>
      <c r="SHT56" s="467"/>
      <c r="SHU56" s="467"/>
      <c r="SHV56" s="467"/>
      <c r="SHW56" s="467"/>
      <c r="SHX56" s="467"/>
      <c r="SHY56" s="467"/>
      <c r="SHZ56" s="467"/>
      <c r="SIA56" s="467"/>
      <c r="SIB56" s="467"/>
      <c r="SIC56" s="467"/>
      <c r="SID56" s="467"/>
      <c r="SIE56" s="467"/>
      <c r="SIF56" s="467"/>
      <c r="SIG56" s="467"/>
      <c r="SIH56" s="467"/>
      <c r="SII56" s="467"/>
      <c r="SIJ56" s="467"/>
      <c r="SIK56" s="467"/>
      <c r="SIL56" s="467"/>
      <c r="SIM56" s="467"/>
      <c r="SIN56" s="467"/>
      <c r="SIO56" s="467"/>
      <c r="SIP56" s="467"/>
      <c r="SIQ56" s="467"/>
      <c r="SIR56" s="467"/>
      <c r="SIS56" s="467"/>
      <c r="SIT56" s="467"/>
      <c r="SIU56" s="467"/>
      <c r="SIV56" s="467"/>
      <c r="SIW56" s="467"/>
      <c r="SIX56" s="467"/>
      <c r="SIY56" s="467"/>
      <c r="SIZ56" s="467"/>
      <c r="SJA56" s="467"/>
      <c r="SJB56" s="467"/>
      <c r="SJC56" s="467"/>
      <c r="SJD56" s="467"/>
      <c r="SJE56" s="467"/>
      <c r="SJF56" s="467"/>
      <c r="SJG56" s="467"/>
      <c r="SJH56" s="467"/>
      <c r="SJI56" s="467"/>
      <c r="SJJ56" s="467"/>
      <c r="SJK56" s="467"/>
      <c r="SJL56" s="467"/>
      <c r="SJM56" s="467"/>
      <c r="SJN56" s="467"/>
      <c r="SJO56" s="467"/>
      <c r="SJP56" s="467"/>
      <c r="SJQ56" s="467"/>
      <c r="SJR56" s="467"/>
      <c r="SJS56" s="467"/>
      <c r="SJT56" s="467"/>
      <c r="SJU56" s="467"/>
      <c r="SJV56" s="467"/>
      <c r="SJW56" s="467"/>
      <c r="SJX56" s="467"/>
      <c r="SJY56" s="467"/>
      <c r="SJZ56" s="467"/>
      <c r="SKA56" s="467"/>
      <c r="SKB56" s="467"/>
      <c r="SKC56" s="467"/>
      <c r="SKD56" s="467"/>
      <c r="SKE56" s="467"/>
      <c r="SKF56" s="467"/>
      <c r="SKG56" s="467"/>
      <c r="SKH56" s="467"/>
      <c r="SKI56" s="467"/>
      <c r="SKJ56" s="467"/>
      <c r="SKK56" s="467"/>
      <c r="SKL56" s="467"/>
      <c r="SKM56" s="467"/>
      <c r="SKN56" s="467"/>
      <c r="SKO56" s="467"/>
      <c r="SKP56" s="467"/>
      <c r="SKQ56" s="467"/>
      <c r="SKR56" s="467"/>
      <c r="SKS56" s="467"/>
      <c r="SKT56" s="467"/>
      <c r="SKU56" s="467"/>
      <c r="SKV56" s="467"/>
      <c r="SKW56" s="467"/>
      <c r="SKX56" s="467"/>
      <c r="SKY56" s="467"/>
      <c r="SKZ56" s="467"/>
      <c r="SLA56" s="467"/>
      <c r="SLB56" s="467"/>
      <c r="SLC56" s="467"/>
      <c r="SLD56" s="467"/>
      <c r="SLE56" s="467"/>
      <c r="SLF56" s="467"/>
      <c r="SLG56" s="467"/>
      <c r="SLH56" s="467"/>
      <c r="SLI56" s="467"/>
      <c r="SLJ56" s="467"/>
      <c r="SLK56" s="467"/>
      <c r="SLL56" s="467"/>
      <c r="SLM56" s="467"/>
      <c r="SLN56" s="467"/>
      <c r="SLO56" s="467"/>
      <c r="SLP56" s="467"/>
      <c r="SLQ56" s="467"/>
      <c r="SLR56" s="467"/>
      <c r="SLS56" s="467"/>
      <c r="SLT56" s="467"/>
      <c r="SLU56" s="467"/>
      <c r="SLV56" s="467"/>
      <c r="SLW56" s="467"/>
      <c r="SLX56" s="467"/>
      <c r="SLY56" s="467"/>
      <c r="SLZ56" s="467"/>
      <c r="SMA56" s="467"/>
      <c r="SMB56" s="467"/>
      <c r="SMC56" s="467"/>
      <c r="SMD56" s="467"/>
      <c r="SME56" s="467"/>
      <c r="SMF56" s="467"/>
      <c r="SMG56" s="467"/>
      <c r="SMH56" s="467"/>
      <c r="SMI56" s="467"/>
      <c r="SMJ56" s="467"/>
      <c r="SMK56" s="467"/>
      <c r="SML56" s="467"/>
      <c r="SMM56" s="467"/>
      <c r="SMN56" s="467"/>
      <c r="SMO56" s="467"/>
      <c r="SMP56" s="467"/>
      <c r="SMQ56" s="467"/>
      <c r="SMR56" s="467"/>
      <c r="SMS56" s="467"/>
      <c r="SMT56" s="467"/>
      <c r="SMU56" s="467"/>
      <c r="SMV56" s="467"/>
      <c r="SMW56" s="467"/>
      <c r="SMX56" s="467"/>
      <c r="SMY56" s="467"/>
      <c r="SMZ56" s="467"/>
      <c r="SNA56" s="467"/>
      <c r="SNB56" s="467"/>
      <c r="SNC56" s="467"/>
      <c r="SND56" s="467"/>
      <c r="SNE56" s="467"/>
      <c r="SNF56" s="467"/>
      <c r="SNG56" s="467"/>
      <c r="SNH56" s="467"/>
      <c r="SNI56" s="467"/>
      <c r="SNJ56" s="467"/>
      <c r="SNK56" s="467"/>
      <c r="SNL56" s="467"/>
      <c r="SNM56" s="467"/>
      <c r="SNN56" s="467"/>
      <c r="SNO56" s="467"/>
      <c r="SNP56" s="467"/>
      <c r="SNQ56" s="467"/>
      <c r="SNR56" s="467"/>
      <c r="SNS56" s="467"/>
      <c r="SNT56" s="467"/>
      <c r="SNU56" s="467"/>
      <c r="SNV56" s="467"/>
      <c r="SNW56" s="467"/>
      <c r="SNX56" s="467"/>
      <c r="SNY56" s="467"/>
      <c r="SNZ56" s="467"/>
      <c r="SOA56" s="467"/>
      <c r="SOB56" s="467"/>
      <c r="SOC56" s="467"/>
      <c r="SOD56" s="467"/>
      <c r="SOE56" s="467"/>
      <c r="SOF56" s="467"/>
      <c r="SOG56" s="467"/>
      <c r="SOH56" s="467"/>
      <c r="SOI56" s="467"/>
      <c r="SOJ56" s="467"/>
      <c r="SOK56" s="467"/>
      <c r="SOL56" s="467"/>
      <c r="SOM56" s="467"/>
      <c r="SON56" s="467"/>
      <c r="SOO56" s="467"/>
      <c r="SOP56" s="467"/>
      <c r="SOQ56" s="467"/>
      <c r="SOR56" s="467"/>
      <c r="SOS56" s="467"/>
      <c r="SOT56" s="467"/>
      <c r="SOU56" s="467"/>
      <c r="SOV56" s="467"/>
      <c r="SOW56" s="467"/>
      <c r="SOX56" s="467"/>
      <c r="SOY56" s="467"/>
      <c r="SOZ56" s="467"/>
      <c r="SPA56" s="467"/>
      <c r="SPB56" s="467"/>
      <c r="SPC56" s="467"/>
      <c r="SPD56" s="467"/>
      <c r="SPE56" s="467"/>
      <c r="SPF56" s="467"/>
      <c r="SPG56" s="467"/>
      <c r="SPH56" s="467"/>
      <c r="SPI56" s="467"/>
      <c r="SPJ56" s="467"/>
      <c r="SPK56" s="467"/>
      <c r="SPL56" s="467"/>
      <c r="SPM56" s="467"/>
      <c r="SPN56" s="467"/>
      <c r="SPO56" s="467"/>
      <c r="SPP56" s="467"/>
      <c r="SPQ56" s="467"/>
      <c r="SPR56" s="467"/>
      <c r="SPS56" s="467"/>
      <c r="SPT56" s="467"/>
      <c r="SPU56" s="467"/>
      <c r="SPV56" s="467"/>
      <c r="SPW56" s="467"/>
      <c r="SPX56" s="467"/>
      <c r="SPY56" s="467"/>
      <c r="SPZ56" s="467"/>
      <c r="SQA56" s="467"/>
      <c r="SQB56" s="467"/>
      <c r="SQC56" s="467"/>
      <c r="SQD56" s="467"/>
      <c r="SQE56" s="467"/>
      <c r="SQF56" s="467"/>
      <c r="SQG56" s="467"/>
      <c r="SQH56" s="467"/>
      <c r="SQI56" s="467"/>
      <c r="SQJ56" s="467"/>
      <c r="SQK56" s="467"/>
      <c r="SQL56" s="467"/>
      <c r="SQM56" s="467"/>
      <c r="SQN56" s="467"/>
      <c r="SQO56" s="467"/>
      <c r="SQP56" s="467"/>
      <c r="SQQ56" s="467"/>
      <c r="SQR56" s="467"/>
      <c r="SQS56" s="467"/>
      <c r="SQT56" s="467"/>
      <c r="SQU56" s="467"/>
      <c r="SQV56" s="467"/>
      <c r="SQW56" s="467"/>
      <c r="SQX56" s="467"/>
      <c r="SQY56" s="467"/>
      <c r="SQZ56" s="467"/>
      <c r="SRA56" s="467"/>
      <c r="SRB56" s="467"/>
      <c r="SRC56" s="467"/>
      <c r="SRD56" s="467"/>
      <c r="SRE56" s="467"/>
      <c r="SRF56" s="467"/>
      <c r="SRG56" s="467"/>
      <c r="SRH56" s="467"/>
      <c r="SRI56" s="467"/>
      <c r="SRJ56" s="467"/>
      <c r="SRK56" s="467"/>
      <c r="SRL56" s="467"/>
      <c r="SRM56" s="467"/>
      <c r="SRN56" s="467"/>
      <c r="SRO56" s="467"/>
      <c r="SRP56" s="467"/>
      <c r="SRQ56" s="467"/>
      <c r="SRR56" s="467"/>
      <c r="SRS56" s="467"/>
      <c r="SRT56" s="467"/>
      <c r="SRU56" s="467"/>
      <c r="SRV56" s="467"/>
      <c r="SRW56" s="467"/>
      <c r="SRX56" s="467"/>
      <c r="SRY56" s="467"/>
      <c r="SRZ56" s="467"/>
      <c r="SSA56" s="467"/>
      <c r="SSB56" s="467"/>
      <c r="SSC56" s="467"/>
      <c r="SSD56" s="467"/>
      <c r="SSE56" s="467"/>
      <c r="SSF56" s="467"/>
      <c r="SSG56" s="467"/>
      <c r="SSH56" s="467"/>
      <c r="SSI56" s="467"/>
      <c r="SSJ56" s="467"/>
      <c r="SSK56" s="467"/>
      <c r="SSL56" s="467"/>
      <c r="SSM56" s="467"/>
      <c r="SSN56" s="467"/>
      <c r="SSO56" s="467"/>
      <c r="SSP56" s="467"/>
      <c r="SSQ56" s="467"/>
      <c r="SSR56" s="467"/>
      <c r="SSS56" s="467"/>
      <c r="SST56" s="467"/>
      <c r="SSU56" s="467"/>
      <c r="SSV56" s="467"/>
      <c r="SSW56" s="467"/>
      <c r="SSX56" s="467"/>
      <c r="SSY56" s="467"/>
      <c r="SSZ56" s="467"/>
      <c r="STA56" s="467"/>
      <c r="STB56" s="467"/>
      <c r="STC56" s="467"/>
      <c r="STD56" s="467"/>
      <c r="STE56" s="467"/>
      <c r="STF56" s="467"/>
      <c r="STG56" s="467"/>
      <c r="STH56" s="467"/>
      <c r="STI56" s="467"/>
      <c r="STJ56" s="467"/>
      <c r="STK56" s="467"/>
      <c r="STL56" s="467"/>
      <c r="STM56" s="467"/>
      <c r="STN56" s="467"/>
      <c r="STO56" s="467"/>
      <c r="STP56" s="467"/>
      <c r="STQ56" s="467"/>
      <c r="STR56" s="467"/>
      <c r="STS56" s="467"/>
      <c r="STT56" s="467"/>
      <c r="STU56" s="467"/>
      <c r="STV56" s="467"/>
      <c r="STW56" s="467"/>
      <c r="STX56" s="467"/>
      <c r="STY56" s="467"/>
      <c r="STZ56" s="467"/>
      <c r="SUA56" s="467"/>
      <c r="SUB56" s="467"/>
      <c r="SUC56" s="467"/>
      <c r="SUD56" s="467"/>
      <c r="SUE56" s="467"/>
      <c r="SUF56" s="467"/>
      <c r="SUG56" s="467"/>
      <c r="SUH56" s="467"/>
      <c r="SUI56" s="467"/>
      <c r="SUJ56" s="467"/>
      <c r="SUK56" s="467"/>
      <c r="SUL56" s="467"/>
      <c r="SUM56" s="467"/>
      <c r="SUN56" s="467"/>
      <c r="SUO56" s="467"/>
      <c r="SUP56" s="467"/>
      <c r="SUQ56" s="467"/>
      <c r="SUR56" s="467"/>
      <c r="SUS56" s="467"/>
      <c r="SUT56" s="467"/>
      <c r="SUU56" s="467"/>
      <c r="SUV56" s="467"/>
      <c r="SUW56" s="467"/>
      <c r="SUX56" s="467"/>
      <c r="SUY56" s="467"/>
      <c r="SUZ56" s="467"/>
      <c r="SVA56" s="467"/>
      <c r="SVB56" s="467"/>
      <c r="SVC56" s="467"/>
      <c r="SVD56" s="467"/>
      <c r="SVE56" s="467"/>
      <c r="SVF56" s="467"/>
      <c r="SVG56" s="467"/>
      <c r="SVH56" s="467"/>
      <c r="SVI56" s="467"/>
      <c r="SVJ56" s="467"/>
      <c r="SVK56" s="467"/>
      <c r="SVL56" s="467"/>
      <c r="SVM56" s="467"/>
      <c r="SVN56" s="467"/>
      <c r="SVO56" s="467"/>
      <c r="SVP56" s="467"/>
      <c r="SVQ56" s="467"/>
      <c r="SVR56" s="467"/>
      <c r="SVS56" s="467"/>
      <c r="SVT56" s="467"/>
      <c r="SVU56" s="467"/>
      <c r="SVV56" s="467"/>
      <c r="SVW56" s="467"/>
      <c r="SVX56" s="467"/>
      <c r="SVY56" s="467"/>
      <c r="SVZ56" s="467"/>
      <c r="SWA56" s="467"/>
      <c r="SWB56" s="467"/>
      <c r="SWC56" s="467"/>
      <c r="SWD56" s="467"/>
      <c r="SWE56" s="467"/>
      <c r="SWF56" s="467"/>
      <c r="SWG56" s="467"/>
      <c r="SWH56" s="467"/>
      <c r="SWI56" s="467"/>
      <c r="SWJ56" s="467"/>
      <c r="SWK56" s="467"/>
      <c r="SWL56" s="467"/>
      <c r="SWM56" s="467"/>
      <c r="SWN56" s="467"/>
      <c r="SWO56" s="467"/>
      <c r="SWP56" s="467"/>
      <c r="SWQ56" s="467"/>
      <c r="SWR56" s="467"/>
      <c r="SWS56" s="467"/>
      <c r="SWT56" s="467"/>
      <c r="SWU56" s="467"/>
      <c r="SWV56" s="467"/>
      <c r="SWW56" s="467"/>
      <c r="SWX56" s="467"/>
      <c r="SWY56" s="467"/>
      <c r="SWZ56" s="467"/>
      <c r="SXA56" s="467"/>
      <c r="SXB56" s="467"/>
      <c r="SXC56" s="467"/>
      <c r="SXD56" s="467"/>
      <c r="SXE56" s="467"/>
      <c r="SXF56" s="467"/>
      <c r="SXG56" s="467"/>
      <c r="SXH56" s="467"/>
      <c r="SXI56" s="467"/>
      <c r="SXJ56" s="467"/>
      <c r="SXK56" s="467"/>
      <c r="SXL56" s="467"/>
      <c r="SXM56" s="467"/>
      <c r="SXN56" s="467"/>
      <c r="SXO56" s="467"/>
      <c r="SXP56" s="467"/>
      <c r="SXQ56" s="467"/>
      <c r="SXR56" s="467"/>
      <c r="SXS56" s="467"/>
      <c r="SXT56" s="467"/>
      <c r="SXU56" s="467"/>
      <c r="SXV56" s="467"/>
      <c r="SXW56" s="467"/>
      <c r="SXX56" s="467"/>
      <c r="SXY56" s="467"/>
      <c r="SXZ56" s="467"/>
      <c r="SYA56" s="467"/>
      <c r="SYB56" s="467"/>
      <c r="SYC56" s="467"/>
      <c r="SYD56" s="467"/>
      <c r="SYE56" s="467"/>
      <c r="SYF56" s="467"/>
      <c r="SYG56" s="467"/>
      <c r="SYH56" s="467"/>
      <c r="SYI56" s="467"/>
      <c r="SYJ56" s="467"/>
      <c r="SYK56" s="467"/>
      <c r="SYL56" s="467"/>
      <c r="SYM56" s="467"/>
      <c r="SYN56" s="467"/>
      <c r="SYO56" s="467"/>
      <c r="SYP56" s="467"/>
      <c r="SYQ56" s="467"/>
      <c r="SYR56" s="467"/>
      <c r="SYS56" s="467"/>
      <c r="SYT56" s="467"/>
      <c r="SYU56" s="467"/>
      <c r="SYV56" s="467"/>
      <c r="SYW56" s="467"/>
      <c r="SYX56" s="467"/>
      <c r="SYY56" s="467"/>
      <c r="SYZ56" s="467"/>
      <c r="SZA56" s="467"/>
      <c r="SZB56" s="467"/>
      <c r="SZC56" s="467"/>
      <c r="SZD56" s="467"/>
      <c r="SZE56" s="467"/>
      <c r="SZF56" s="467"/>
      <c r="SZG56" s="467"/>
      <c r="SZH56" s="467"/>
      <c r="SZI56" s="467"/>
      <c r="SZJ56" s="467"/>
      <c r="SZK56" s="467"/>
      <c r="SZL56" s="467"/>
      <c r="SZM56" s="467"/>
      <c r="SZN56" s="467"/>
      <c r="SZO56" s="467"/>
      <c r="SZP56" s="467"/>
      <c r="SZQ56" s="467"/>
      <c r="SZR56" s="467"/>
      <c r="SZS56" s="467"/>
      <c r="SZT56" s="467"/>
      <c r="SZU56" s="467"/>
      <c r="SZV56" s="467"/>
      <c r="SZW56" s="467"/>
      <c r="SZX56" s="467"/>
      <c r="SZY56" s="467"/>
      <c r="SZZ56" s="467"/>
      <c r="TAA56" s="467"/>
      <c r="TAB56" s="467"/>
      <c r="TAC56" s="467"/>
      <c r="TAD56" s="467"/>
      <c r="TAE56" s="467"/>
      <c r="TAF56" s="467"/>
      <c r="TAG56" s="467"/>
      <c r="TAH56" s="467"/>
      <c r="TAI56" s="467"/>
      <c r="TAJ56" s="467"/>
      <c r="TAK56" s="467"/>
      <c r="TAL56" s="467"/>
      <c r="TAM56" s="467"/>
      <c r="TAN56" s="467"/>
      <c r="TAO56" s="467"/>
      <c r="TAP56" s="467"/>
      <c r="TAQ56" s="467"/>
      <c r="TAR56" s="467"/>
      <c r="TAS56" s="467"/>
      <c r="TAT56" s="467"/>
      <c r="TAU56" s="467"/>
      <c r="TAV56" s="467"/>
      <c r="TAW56" s="467"/>
      <c r="TAX56" s="467"/>
      <c r="TAY56" s="467"/>
      <c r="TAZ56" s="467"/>
      <c r="TBA56" s="467"/>
      <c r="TBB56" s="467"/>
      <c r="TBC56" s="467"/>
      <c r="TBD56" s="467"/>
      <c r="TBE56" s="467"/>
      <c r="TBF56" s="467"/>
      <c r="TBG56" s="467"/>
      <c r="TBH56" s="467"/>
      <c r="TBI56" s="467"/>
      <c r="TBJ56" s="467"/>
      <c r="TBK56" s="467"/>
      <c r="TBL56" s="467"/>
      <c r="TBM56" s="467"/>
      <c r="TBN56" s="467"/>
      <c r="TBO56" s="467"/>
      <c r="TBP56" s="467"/>
      <c r="TBQ56" s="467"/>
      <c r="TBR56" s="467"/>
      <c r="TBS56" s="467"/>
      <c r="TBT56" s="467"/>
      <c r="TBU56" s="467"/>
      <c r="TBV56" s="467"/>
      <c r="TBW56" s="467"/>
      <c r="TBX56" s="467"/>
      <c r="TBY56" s="467"/>
      <c r="TBZ56" s="467"/>
      <c r="TCA56" s="467"/>
      <c r="TCB56" s="467"/>
      <c r="TCC56" s="467"/>
      <c r="TCD56" s="467"/>
      <c r="TCE56" s="467"/>
      <c r="TCF56" s="467"/>
      <c r="TCG56" s="467"/>
      <c r="TCH56" s="467"/>
      <c r="TCI56" s="467"/>
      <c r="TCJ56" s="467"/>
      <c r="TCK56" s="467"/>
      <c r="TCL56" s="467"/>
      <c r="TCM56" s="467"/>
      <c r="TCN56" s="467"/>
      <c r="TCO56" s="467"/>
      <c r="TCP56" s="467"/>
      <c r="TCQ56" s="467"/>
      <c r="TCR56" s="467"/>
      <c r="TCS56" s="467"/>
      <c r="TCT56" s="467"/>
      <c r="TCU56" s="467"/>
      <c r="TCV56" s="467"/>
      <c r="TCW56" s="467"/>
      <c r="TCX56" s="467"/>
      <c r="TCY56" s="467"/>
      <c r="TCZ56" s="467"/>
      <c r="TDA56" s="467"/>
      <c r="TDB56" s="467"/>
      <c r="TDC56" s="467"/>
      <c r="TDD56" s="467"/>
      <c r="TDE56" s="467"/>
      <c r="TDF56" s="467"/>
      <c r="TDG56" s="467"/>
      <c r="TDH56" s="467"/>
      <c r="TDI56" s="467"/>
      <c r="TDJ56" s="467"/>
      <c r="TDK56" s="467"/>
      <c r="TDL56" s="467"/>
      <c r="TDM56" s="467"/>
      <c r="TDN56" s="467"/>
      <c r="TDO56" s="467"/>
      <c r="TDP56" s="467"/>
      <c r="TDQ56" s="467"/>
      <c r="TDR56" s="467"/>
      <c r="TDS56" s="467"/>
      <c r="TDT56" s="467"/>
      <c r="TDU56" s="467"/>
      <c r="TDV56" s="467"/>
      <c r="TDW56" s="467"/>
      <c r="TDX56" s="467"/>
      <c r="TDY56" s="467"/>
      <c r="TDZ56" s="467"/>
      <c r="TEA56" s="467"/>
      <c r="TEB56" s="467"/>
      <c r="TEC56" s="467"/>
      <c r="TED56" s="467"/>
      <c r="TEE56" s="467"/>
      <c r="TEF56" s="467"/>
      <c r="TEG56" s="467"/>
      <c r="TEH56" s="467"/>
      <c r="TEI56" s="467"/>
      <c r="TEJ56" s="467"/>
      <c r="TEK56" s="467"/>
      <c r="TEL56" s="467"/>
      <c r="TEM56" s="467"/>
      <c r="TEN56" s="467"/>
      <c r="TEO56" s="467"/>
      <c r="TEP56" s="467"/>
      <c r="TEQ56" s="467"/>
      <c r="TER56" s="467"/>
      <c r="TES56" s="467"/>
      <c r="TET56" s="467"/>
      <c r="TEU56" s="467"/>
      <c r="TEV56" s="467"/>
      <c r="TEW56" s="467"/>
      <c r="TEX56" s="467"/>
      <c r="TEY56" s="467"/>
      <c r="TEZ56" s="467"/>
      <c r="TFA56" s="467"/>
      <c r="TFB56" s="467"/>
      <c r="TFC56" s="467"/>
      <c r="TFD56" s="467"/>
      <c r="TFE56" s="467"/>
      <c r="TFF56" s="467"/>
      <c r="TFG56" s="467"/>
      <c r="TFH56" s="467"/>
      <c r="TFI56" s="467"/>
      <c r="TFJ56" s="467"/>
      <c r="TFK56" s="467"/>
      <c r="TFL56" s="467"/>
      <c r="TFM56" s="467"/>
      <c r="TFN56" s="467"/>
      <c r="TFO56" s="467"/>
      <c r="TFP56" s="467"/>
      <c r="TFQ56" s="467"/>
      <c r="TFR56" s="467"/>
      <c r="TFS56" s="467"/>
      <c r="TFT56" s="467"/>
      <c r="TFU56" s="467"/>
      <c r="TFV56" s="467"/>
      <c r="TFW56" s="467"/>
      <c r="TFX56" s="467"/>
      <c r="TFY56" s="467"/>
      <c r="TFZ56" s="467"/>
      <c r="TGA56" s="467"/>
      <c r="TGB56" s="467"/>
      <c r="TGC56" s="467"/>
      <c r="TGD56" s="467"/>
      <c r="TGE56" s="467"/>
      <c r="TGF56" s="467"/>
      <c r="TGG56" s="467"/>
      <c r="TGH56" s="467"/>
      <c r="TGI56" s="467"/>
      <c r="TGJ56" s="467"/>
      <c r="TGK56" s="467"/>
      <c r="TGL56" s="467"/>
      <c r="TGM56" s="467"/>
      <c r="TGN56" s="467"/>
      <c r="TGO56" s="467"/>
      <c r="TGP56" s="467"/>
      <c r="TGQ56" s="467"/>
      <c r="TGR56" s="467"/>
      <c r="TGS56" s="467"/>
      <c r="TGT56" s="467"/>
      <c r="TGU56" s="467"/>
      <c r="TGV56" s="467"/>
      <c r="TGW56" s="467"/>
      <c r="TGX56" s="467"/>
      <c r="TGY56" s="467"/>
      <c r="TGZ56" s="467"/>
      <c r="THA56" s="467"/>
      <c r="THB56" s="467"/>
      <c r="THC56" s="467"/>
      <c r="THD56" s="467"/>
      <c r="THE56" s="467"/>
      <c r="THF56" s="467"/>
      <c r="THG56" s="467"/>
      <c r="THH56" s="467"/>
      <c r="THI56" s="467"/>
      <c r="THJ56" s="467"/>
      <c r="THK56" s="467"/>
      <c r="THL56" s="467"/>
      <c r="THM56" s="467"/>
      <c r="THN56" s="467"/>
      <c r="THO56" s="467"/>
      <c r="THP56" s="467"/>
      <c r="THQ56" s="467"/>
      <c r="THR56" s="467"/>
      <c r="THS56" s="467"/>
      <c r="THT56" s="467"/>
      <c r="THU56" s="467"/>
      <c r="THV56" s="467"/>
      <c r="THW56" s="467"/>
      <c r="THX56" s="467"/>
      <c r="THY56" s="467"/>
      <c r="THZ56" s="467"/>
      <c r="TIA56" s="467"/>
      <c r="TIB56" s="467"/>
      <c r="TIC56" s="467"/>
      <c r="TID56" s="467"/>
      <c r="TIE56" s="467"/>
      <c r="TIF56" s="467"/>
      <c r="TIG56" s="467"/>
      <c r="TIH56" s="467"/>
      <c r="TII56" s="467"/>
      <c r="TIJ56" s="467"/>
      <c r="TIK56" s="467"/>
      <c r="TIL56" s="467"/>
      <c r="TIM56" s="467"/>
      <c r="TIN56" s="467"/>
      <c r="TIO56" s="467"/>
      <c r="TIP56" s="467"/>
      <c r="TIQ56" s="467"/>
      <c r="TIR56" s="467"/>
      <c r="TIS56" s="467"/>
      <c r="TIT56" s="467"/>
      <c r="TIU56" s="467"/>
      <c r="TIV56" s="467"/>
      <c r="TIW56" s="467"/>
      <c r="TIX56" s="467"/>
      <c r="TIY56" s="467"/>
      <c r="TIZ56" s="467"/>
      <c r="TJA56" s="467"/>
      <c r="TJB56" s="467"/>
      <c r="TJC56" s="467"/>
      <c r="TJD56" s="467"/>
      <c r="TJE56" s="467"/>
      <c r="TJF56" s="467"/>
      <c r="TJG56" s="467"/>
      <c r="TJH56" s="467"/>
      <c r="TJI56" s="467"/>
      <c r="TJJ56" s="467"/>
      <c r="TJK56" s="467"/>
      <c r="TJL56" s="467"/>
      <c r="TJM56" s="467"/>
      <c r="TJN56" s="467"/>
      <c r="TJO56" s="467"/>
      <c r="TJP56" s="467"/>
      <c r="TJQ56" s="467"/>
      <c r="TJR56" s="467"/>
      <c r="TJS56" s="467"/>
      <c r="TJT56" s="467"/>
      <c r="TJU56" s="467"/>
      <c r="TJV56" s="467"/>
      <c r="TJW56" s="467"/>
      <c r="TJX56" s="467"/>
      <c r="TJY56" s="467"/>
      <c r="TJZ56" s="467"/>
      <c r="TKA56" s="467"/>
      <c r="TKB56" s="467"/>
      <c r="TKC56" s="467"/>
      <c r="TKD56" s="467"/>
      <c r="TKE56" s="467"/>
      <c r="TKF56" s="467"/>
      <c r="TKG56" s="467"/>
      <c r="TKH56" s="467"/>
      <c r="TKI56" s="467"/>
      <c r="TKJ56" s="467"/>
      <c r="TKK56" s="467"/>
      <c r="TKL56" s="467"/>
      <c r="TKM56" s="467"/>
      <c r="TKN56" s="467"/>
      <c r="TKO56" s="467"/>
      <c r="TKP56" s="467"/>
      <c r="TKQ56" s="467"/>
      <c r="TKR56" s="467"/>
      <c r="TKS56" s="467"/>
      <c r="TKT56" s="467"/>
      <c r="TKU56" s="467"/>
      <c r="TKV56" s="467"/>
      <c r="TKW56" s="467"/>
      <c r="TKX56" s="467"/>
      <c r="TKY56" s="467"/>
      <c r="TKZ56" s="467"/>
      <c r="TLA56" s="467"/>
      <c r="TLB56" s="467"/>
      <c r="TLC56" s="467"/>
      <c r="TLD56" s="467"/>
      <c r="TLE56" s="467"/>
      <c r="TLF56" s="467"/>
      <c r="TLG56" s="467"/>
      <c r="TLH56" s="467"/>
      <c r="TLI56" s="467"/>
      <c r="TLJ56" s="467"/>
      <c r="TLK56" s="467"/>
      <c r="TLL56" s="467"/>
      <c r="TLM56" s="467"/>
      <c r="TLN56" s="467"/>
      <c r="TLO56" s="467"/>
      <c r="TLP56" s="467"/>
      <c r="TLQ56" s="467"/>
      <c r="TLR56" s="467"/>
      <c r="TLS56" s="467"/>
      <c r="TLT56" s="467"/>
      <c r="TLU56" s="467"/>
      <c r="TLV56" s="467"/>
      <c r="TLW56" s="467"/>
      <c r="TLX56" s="467"/>
      <c r="TLY56" s="467"/>
      <c r="TLZ56" s="467"/>
      <c r="TMA56" s="467"/>
      <c r="TMB56" s="467"/>
      <c r="TMC56" s="467"/>
      <c r="TMD56" s="467"/>
      <c r="TME56" s="467"/>
      <c r="TMF56" s="467"/>
      <c r="TMG56" s="467"/>
      <c r="TMH56" s="467"/>
      <c r="TMI56" s="467"/>
      <c r="TMJ56" s="467"/>
      <c r="TMK56" s="467"/>
      <c r="TML56" s="467"/>
      <c r="TMM56" s="467"/>
      <c r="TMN56" s="467"/>
      <c r="TMO56" s="467"/>
      <c r="TMP56" s="467"/>
      <c r="TMQ56" s="467"/>
      <c r="TMR56" s="467"/>
      <c r="TMS56" s="467"/>
      <c r="TMT56" s="467"/>
      <c r="TMU56" s="467"/>
      <c r="TMV56" s="467"/>
      <c r="TMW56" s="467"/>
      <c r="TMX56" s="467"/>
      <c r="TMY56" s="467"/>
      <c r="TMZ56" s="467"/>
      <c r="TNA56" s="467"/>
      <c r="TNB56" s="467"/>
      <c r="TNC56" s="467"/>
      <c r="TND56" s="467"/>
      <c r="TNE56" s="467"/>
      <c r="TNF56" s="467"/>
      <c r="TNG56" s="467"/>
      <c r="TNH56" s="467"/>
      <c r="TNI56" s="467"/>
      <c r="TNJ56" s="467"/>
      <c r="TNK56" s="467"/>
      <c r="TNL56" s="467"/>
      <c r="TNM56" s="467"/>
      <c r="TNN56" s="467"/>
      <c r="TNO56" s="467"/>
      <c r="TNP56" s="467"/>
      <c r="TNQ56" s="467"/>
      <c r="TNR56" s="467"/>
      <c r="TNS56" s="467"/>
      <c r="TNT56" s="467"/>
      <c r="TNU56" s="467"/>
      <c r="TNV56" s="467"/>
      <c r="TNW56" s="467"/>
      <c r="TNX56" s="467"/>
      <c r="TNY56" s="467"/>
      <c r="TNZ56" s="467"/>
      <c r="TOA56" s="467"/>
      <c r="TOB56" s="467"/>
      <c r="TOC56" s="467"/>
      <c r="TOD56" s="467"/>
      <c r="TOE56" s="467"/>
      <c r="TOF56" s="467"/>
      <c r="TOG56" s="467"/>
      <c r="TOH56" s="467"/>
      <c r="TOI56" s="467"/>
      <c r="TOJ56" s="467"/>
      <c r="TOK56" s="467"/>
      <c r="TOL56" s="467"/>
      <c r="TOM56" s="467"/>
      <c r="TON56" s="467"/>
      <c r="TOO56" s="467"/>
      <c r="TOP56" s="467"/>
      <c r="TOQ56" s="467"/>
      <c r="TOR56" s="467"/>
      <c r="TOS56" s="467"/>
      <c r="TOT56" s="467"/>
      <c r="TOU56" s="467"/>
      <c r="TOV56" s="467"/>
      <c r="TOW56" s="467"/>
      <c r="TOX56" s="467"/>
      <c r="TOY56" s="467"/>
      <c r="TOZ56" s="467"/>
      <c r="TPA56" s="467"/>
      <c r="TPB56" s="467"/>
      <c r="TPC56" s="467"/>
      <c r="TPD56" s="467"/>
      <c r="TPE56" s="467"/>
      <c r="TPF56" s="467"/>
      <c r="TPG56" s="467"/>
      <c r="TPH56" s="467"/>
      <c r="TPI56" s="467"/>
      <c r="TPJ56" s="467"/>
      <c r="TPK56" s="467"/>
      <c r="TPL56" s="467"/>
      <c r="TPM56" s="467"/>
      <c r="TPN56" s="467"/>
      <c r="TPO56" s="467"/>
      <c r="TPP56" s="467"/>
      <c r="TPQ56" s="467"/>
      <c r="TPR56" s="467"/>
      <c r="TPS56" s="467"/>
      <c r="TPT56" s="467"/>
      <c r="TPU56" s="467"/>
      <c r="TPV56" s="467"/>
      <c r="TPW56" s="467"/>
      <c r="TPX56" s="467"/>
      <c r="TPY56" s="467"/>
      <c r="TPZ56" s="467"/>
      <c r="TQA56" s="467"/>
      <c r="TQB56" s="467"/>
      <c r="TQC56" s="467"/>
      <c r="TQD56" s="467"/>
      <c r="TQE56" s="467"/>
      <c r="TQF56" s="467"/>
      <c r="TQG56" s="467"/>
      <c r="TQH56" s="467"/>
      <c r="TQI56" s="467"/>
      <c r="TQJ56" s="467"/>
      <c r="TQK56" s="467"/>
      <c r="TQL56" s="467"/>
      <c r="TQM56" s="467"/>
      <c r="TQN56" s="467"/>
      <c r="TQO56" s="467"/>
      <c r="TQP56" s="467"/>
      <c r="TQQ56" s="467"/>
      <c r="TQR56" s="467"/>
      <c r="TQS56" s="467"/>
      <c r="TQT56" s="467"/>
      <c r="TQU56" s="467"/>
      <c r="TQV56" s="467"/>
      <c r="TQW56" s="467"/>
      <c r="TQX56" s="467"/>
      <c r="TQY56" s="467"/>
      <c r="TQZ56" s="467"/>
      <c r="TRA56" s="467"/>
      <c r="TRB56" s="467"/>
      <c r="TRC56" s="467"/>
      <c r="TRD56" s="467"/>
      <c r="TRE56" s="467"/>
      <c r="TRF56" s="467"/>
      <c r="TRG56" s="467"/>
      <c r="TRH56" s="467"/>
      <c r="TRI56" s="467"/>
      <c r="TRJ56" s="467"/>
      <c r="TRK56" s="467"/>
      <c r="TRL56" s="467"/>
      <c r="TRM56" s="467"/>
      <c r="TRN56" s="467"/>
      <c r="TRO56" s="467"/>
      <c r="TRP56" s="467"/>
      <c r="TRQ56" s="467"/>
      <c r="TRR56" s="467"/>
      <c r="TRS56" s="467"/>
      <c r="TRT56" s="467"/>
      <c r="TRU56" s="467"/>
      <c r="TRV56" s="467"/>
      <c r="TRW56" s="467"/>
      <c r="TRX56" s="467"/>
      <c r="TRY56" s="467"/>
      <c r="TRZ56" s="467"/>
      <c r="TSA56" s="467"/>
      <c r="TSB56" s="467"/>
      <c r="TSC56" s="467"/>
      <c r="TSD56" s="467"/>
      <c r="TSE56" s="467"/>
      <c r="TSF56" s="467"/>
      <c r="TSG56" s="467"/>
      <c r="TSH56" s="467"/>
      <c r="TSI56" s="467"/>
      <c r="TSJ56" s="467"/>
      <c r="TSK56" s="467"/>
      <c r="TSL56" s="467"/>
      <c r="TSM56" s="467"/>
      <c r="TSN56" s="467"/>
      <c r="TSO56" s="467"/>
      <c r="TSP56" s="467"/>
      <c r="TSQ56" s="467"/>
      <c r="TSR56" s="467"/>
      <c r="TSS56" s="467"/>
      <c r="TST56" s="467"/>
      <c r="TSU56" s="467"/>
      <c r="TSV56" s="467"/>
      <c r="TSW56" s="467"/>
      <c r="TSX56" s="467"/>
      <c r="TSY56" s="467"/>
      <c r="TSZ56" s="467"/>
      <c r="TTA56" s="467"/>
      <c r="TTB56" s="467"/>
      <c r="TTC56" s="467"/>
      <c r="TTD56" s="467"/>
      <c r="TTE56" s="467"/>
      <c r="TTF56" s="467"/>
      <c r="TTG56" s="467"/>
      <c r="TTH56" s="467"/>
      <c r="TTI56" s="467"/>
      <c r="TTJ56" s="467"/>
      <c r="TTK56" s="467"/>
      <c r="TTL56" s="467"/>
      <c r="TTM56" s="467"/>
      <c r="TTN56" s="467"/>
      <c r="TTO56" s="467"/>
      <c r="TTP56" s="467"/>
      <c r="TTQ56" s="467"/>
      <c r="TTR56" s="467"/>
      <c r="TTS56" s="467"/>
      <c r="TTT56" s="467"/>
      <c r="TTU56" s="467"/>
      <c r="TTV56" s="467"/>
      <c r="TTW56" s="467"/>
      <c r="TTX56" s="467"/>
      <c r="TTY56" s="467"/>
      <c r="TTZ56" s="467"/>
      <c r="TUA56" s="467"/>
      <c r="TUB56" s="467"/>
      <c r="TUC56" s="467"/>
      <c r="TUD56" s="467"/>
      <c r="TUE56" s="467"/>
      <c r="TUF56" s="467"/>
      <c r="TUG56" s="467"/>
      <c r="TUH56" s="467"/>
      <c r="TUI56" s="467"/>
      <c r="TUJ56" s="467"/>
      <c r="TUK56" s="467"/>
      <c r="TUL56" s="467"/>
      <c r="TUM56" s="467"/>
      <c r="TUN56" s="467"/>
      <c r="TUO56" s="467"/>
      <c r="TUP56" s="467"/>
      <c r="TUQ56" s="467"/>
      <c r="TUR56" s="467"/>
      <c r="TUS56" s="467"/>
      <c r="TUT56" s="467"/>
      <c r="TUU56" s="467"/>
      <c r="TUV56" s="467"/>
      <c r="TUW56" s="467"/>
      <c r="TUX56" s="467"/>
      <c r="TUY56" s="467"/>
      <c r="TUZ56" s="467"/>
      <c r="TVA56" s="467"/>
      <c r="TVB56" s="467"/>
      <c r="TVC56" s="467"/>
      <c r="TVD56" s="467"/>
      <c r="TVE56" s="467"/>
      <c r="TVF56" s="467"/>
      <c r="TVG56" s="467"/>
      <c r="TVH56" s="467"/>
      <c r="TVI56" s="467"/>
      <c r="TVJ56" s="467"/>
      <c r="TVK56" s="467"/>
      <c r="TVL56" s="467"/>
      <c r="TVM56" s="467"/>
      <c r="TVN56" s="467"/>
      <c r="TVO56" s="467"/>
      <c r="TVP56" s="467"/>
      <c r="TVQ56" s="467"/>
      <c r="TVR56" s="467"/>
      <c r="TVS56" s="467"/>
      <c r="TVT56" s="467"/>
      <c r="TVU56" s="467"/>
      <c r="TVV56" s="467"/>
      <c r="TVW56" s="467"/>
      <c r="TVX56" s="467"/>
      <c r="TVY56" s="467"/>
      <c r="TVZ56" s="467"/>
      <c r="TWA56" s="467"/>
      <c r="TWB56" s="467"/>
      <c r="TWC56" s="467"/>
      <c r="TWD56" s="467"/>
      <c r="TWE56" s="467"/>
      <c r="TWF56" s="467"/>
      <c r="TWG56" s="467"/>
      <c r="TWH56" s="467"/>
      <c r="TWI56" s="467"/>
      <c r="TWJ56" s="467"/>
      <c r="TWK56" s="467"/>
      <c r="TWL56" s="467"/>
      <c r="TWM56" s="467"/>
      <c r="TWN56" s="467"/>
      <c r="TWO56" s="467"/>
      <c r="TWP56" s="467"/>
      <c r="TWQ56" s="467"/>
      <c r="TWR56" s="467"/>
      <c r="TWS56" s="467"/>
      <c r="TWT56" s="467"/>
      <c r="TWU56" s="467"/>
      <c r="TWV56" s="467"/>
      <c r="TWW56" s="467"/>
      <c r="TWX56" s="467"/>
      <c r="TWY56" s="467"/>
      <c r="TWZ56" s="467"/>
      <c r="TXA56" s="467"/>
      <c r="TXB56" s="467"/>
      <c r="TXC56" s="467"/>
      <c r="TXD56" s="467"/>
      <c r="TXE56" s="467"/>
      <c r="TXF56" s="467"/>
      <c r="TXG56" s="467"/>
      <c r="TXH56" s="467"/>
      <c r="TXI56" s="467"/>
      <c r="TXJ56" s="467"/>
      <c r="TXK56" s="467"/>
      <c r="TXL56" s="467"/>
      <c r="TXM56" s="467"/>
      <c r="TXN56" s="467"/>
      <c r="TXO56" s="467"/>
      <c r="TXP56" s="467"/>
      <c r="TXQ56" s="467"/>
      <c r="TXR56" s="467"/>
      <c r="TXS56" s="467"/>
      <c r="TXT56" s="467"/>
      <c r="TXU56" s="467"/>
      <c r="TXV56" s="467"/>
      <c r="TXW56" s="467"/>
      <c r="TXX56" s="467"/>
      <c r="TXY56" s="467"/>
      <c r="TXZ56" s="467"/>
      <c r="TYA56" s="467"/>
      <c r="TYB56" s="467"/>
      <c r="TYC56" s="467"/>
      <c r="TYD56" s="467"/>
      <c r="TYE56" s="467"/>
      <c r="TYF56" s="467"/>
      <c r="TYG56" s="467"/>
      <c r="TYH56" s="467"/>
      <c r="TYI56" s="467"/>
      <c r="TYJ56" s="467"/>
      <c r="TYK56" s="467"/>
      <c r="TYL56" s="467"/>
      <c r="TYM56" s="467"/>
      <c r="TYN56" s="467"/>
      <c r="TYO56" s="467"/>
      <c r="TYP56" s="467"/>
      <c r="TYQ56" s="467"/>
      <c r="TYR56" s="467"/>
      <c r="TYS56" s="467"/>
      <c r="TYT56" s="467"/>
      <c r="TYU56" s="467"/>
      <c r="TYV56" s="467"/>
      <c r="TYW56" s="467"/>
      <c r="TYX56" s="467"/>
      <c r="TYY56" s="467"/>
      <c r="TYZ56" s="467"/>
      <c r="TZA56" s="467"/>
      <c r="TZB56" s="467"/>
      <c r="TZC56" s="467"/>
      <c r="TZD56" s="467"/>
      <c r="TZE56" s="467"/>
      <c r="TZF56" s="467"/>
      <c r="TZG56" s="467"/>
      <c r="TZH56" s="467"/>
      <c r="TZI56" s="467"/>
      <c r="TZJ56" s="467"/>
      <c r="TZK56" s="467"/>
      <c r="TZL56" s="467"/>
      <c r="TZM56" s="467"/>
      <c r="TZN56" s="467"/>
      <c r="TZO56" s="467"/>
      <c r="TZP56" s="467"/>
      <c r="TZQ56" s="467"/>
      <c r="TZR56" s="467"/>
      <c r="TZS56" s="467"/>
      <c r="TZT56" s="467"/>
      <c r="TZU56" s="467"/>
      <c r="TZV56" s="467"/>
      <c r="TZW56" s="467"/>
      <c r="TZX56" s="467"/>
      <c r="TZY56" s="467"/>
      <c r="TZZ56" s="467"/>
      <c r="UAA56" s="467"/>
      <c r="UAB56" s="467"/>
      <c r="UAC56" s="467"/>
      <c r="UAD56" s="467"/>
      <c r="UAE56" s="467"/>
      <c r="UAF56" s="467"/>
      <c r="UAG56" s="467"/>
      <c r="UAH56" s="467"/>
      <c r="UAI56" s="467"/>
      <c r="UAJ56" s="467"/>
      <c r="UAK56" s="467"/>
      <c r="UAL56" s="467"/>
      <c r="UAM56" s="467"/>
      <c r="UAN56" s="467"/>
      <c r="UAO56" s="467"/>
      <c r="UAP56" s="467"/>
      <c r="UAQ56" s="467"/>
      <c r="UAR56" s="467"/>
      <c r="UAS56" s="467"/>
      <c r="UAT56" s="467"/>
      <c r="UAU56" s="467"/>
      <c r="UAV56" s="467"/>
      <c r="UAW56" s="467"/>
      <c r="UAX56" s="467"/>
      <c r="UAY56" s="467"/>
      <c r="UAZ56" s="467"/>
      <c r="UBA56" s="467"/>
      <c r="UBB56" s="467"/>
      <c r="UBC56" s="467"/>
      <c r="UBD56" s="467"/>
      <c r="UBE56" s="467"/>
      <c r="UBF56" s="467"/>
      <c r="UBG56" s="467"/>
      <c r="UBH56" s="467"/>
      <c r="UBI56" s="467"/>
      <c r="UBJ56" s="467"/>
      <c r="UBK56" s="467"/>
      <c r="UBL56" s="467"/>
      <c r="UBM56" s="467"/>
      <c r="UBN56" s="467"/>
      <c r="UBO56" s="467"/>
      <c r="UBP56" s="467"/>
      <c r="UBQ56" s="467"/>
      <c r="UBR56" s="467"/>
      <c r="UBS56" s="467"/>
      <c r="UBT56" s="467"/>
      <c r="UBU56" s="467"/>
      <c r="UBV56" s="467"/>
      <c r="UBW56" s="467"/>
      <c r="UBX56" s="467"/>
      <c r="UBY56" s="467"/>
      <c r="UBZ56" s="467"/>
      <c r="UCA56" s="467"/>
      <c r="UCB56" s="467"/>
      <c r="UCC56" s="467"/>
      <c r="UCD56" s="467"/>
      <c r="UCE56" s="467"/>
      <c r="UCF56" s="467"/>
      <c r="UCG56" s="467"/>
      <c r="UCH56" s="467"/>
      <c r="UCI56" s="467"/>
      <c r="UCJ56" s="467"/>
      <c r="UCK56" s="467"/>
      <c r="UCL56" s="467"/>
      <c r="UCM56" s="467"/>
      <c r="UCN56" s="467"/>
      <c r="UCO56" s="467"/>
      <c r="UCP56" s="467"/>
      <c r="UCQ56" s="467"/>
      <c r="UCR56" s="467"/>
      <c r="UCS56" s="467"/>
      <c r="UCT56" s="467"/>
      <c r="UCU56" s="467"/>
      <c r="UCV56" s="467"/>
      <c r="UCW56" s="467"/>
      <c r="UCX56" s="467"/>
      <c r="UCY56" s="467"/>
      <c r="UCZ56" s="467"/>
      <c r="UDA56" s="467"/>
      <c r="UDB56" s="467"/>
      <c r="UDC56" s="467"/>
      <c r="UDD56" s="467"/>
      <c r="UDE56" s="467"/>
      <c r="UDF56" s="467"/>
      <c r="UDG56" s="467"/>
      <c r="UDH56" s="467"/>
      <c r="UDI56" s="467"/>
      <c r="UDJ56" s="467"/>
      <c r="UDK56" s="467"/>
      <c r="UDL56" s="467"/>
      <c r="UDM56" s="467"/>
      <c r="UDN56" s="467"/>
      <c r="UDO56" s="467"/>
      <c r="UDP56" s="467"/>
      <c r="UDQ56" s="467"/>
      <c r="UDR56" s="467"/>
      <c r="UDS56" s="467"/>
      <c r="UDT56" s="467"/>
      <c r="UDU56" s="467"/>
      <c r="UDV56" s="467"/>
      <c r="UDW56" s="467"/>
      <c r="UDX56" s="467"/>
      <c r="UDY56" s="467"/>
      <c r="UDZ56" s="467"/>
      <c r="UEA56" s="467"/>
      <c r="UEB56" s="467"/>
      <c r="UEC56" s="467"/>
      <c r="UED56" s="467"/>
      <c r="UEE56" s="467"/>
      <c r="UEF56" s="467"/>
      <c r="UEG56" s="467"/>
      <c r="UEH56" s="467"/>
      <c r="UEI56" s="467"/>
      <c r="UEJ56" s="467"/>
      <c r="UEK56" s="467"/>
      <c r="UEL56" s="467"/>
      <c r="UEM56" s="467"/>
      <c r="UEN56" s="467"/>
      <c r="UEO56" s="467"/>
      <c r="UEP56" s="467"/>
      <c r="UEQ56" s="467"/>
      <c r="UER56" s="467"/>
      <c r="UES56" s="467"/>
      <c r="UET56" s="467"/>
      <c r="UEU56" s="467"/>
      <c r="UEV56" s="467"/>
      <c r="UEW56" s="467"/>
      <c r="UEX56" s="467"/>
      <c r="UEY56" s="467"/>
      <c r="UEZ56" s="467"/>
      <c r="UFA56" s="467"/>
      <c r="UFB56" s="467"/>
      <c r="UFC56" s="467"/>
      <c r="UFD56" s="467"/>
      <c r="UFE56" s="467"/>
      <c r="UFF56" s="467"/>
      <c r="UFG56" s="467"/>
      <c r="UFH56" s="467"/>
      <c r="UFI56" s="467"/>
      <c r="UFJ56" s="467"/>
      <c r="UFK56" s="467"/>
      <c r="UFL56" s="467"/>
      <c r="UFM56" s="467"/>
      <c r="UFN56" s="467"/>
      <c r="UFO56" s="467"/>
      <c r="UFP56" s="467"/>
      <c r="UFQ56" s="467"/>
      <c r="UFR56" s="467"/>
      <c r="UFS56" s="467"/>
      <c r="UFT56" s="467"/>
      <c r="UFU56" s="467"/>
      <c r="UFV56" s="467"/>
      <c r="UFW56" s="467"/>
      <c r="UFX56" s="467"/>
      <c r="UFY56" s="467"/>
      <c r="UFZ56" s="467"/>
      <c r="UGA56" s="467"/>
      <c r="UGB56" s="467"/>
      <c r="UGC56" s="467"/>
      <c r="UGD56" s="467"/>
      <c r="UGE56" s="467"/>
      <c r="UGF56" s="467"/>
      <c r="UGG56" s="467"/>
      <c r="UGH56" s="467"/>
      <c r="UGI56" s="467"/>
      <c r="UGJ56" s="467"/>
      <c r="UGK56" s="467"/>
      <c r="UGL56" s="467"/>
      <c r="UGM56" s="467"/>
      <c r="UGN56" s="467"/>
      <c r="UGO56" s="467"/>
      <c r="UGP56" s="467"/>
      <c r="UGQ56" s="467"/>
      <c r="UGR56" s="467"/>
      <c r="UGS56" s="467"/>
      <c r="UGT56" s="467"/>
      <c r="UGU56" s="467"/>
      <c r="UGV56" s="467"/>
      <c r="UGW56" s="467"/>
      <c r="UGX56" s="467"/>
      <c r="UGY56" s="467"/>
      <c r="UGZ56" s="467"/>
      <c r="UHA56" s="467"/>
      <c r="UHB56" s="467"/>
      <c r="UHC56" s="467"/>
      <c r="UHD56" s="467"/>
      <c r="UHE56" s="467"/>
      <c r="UHF56" s="467"/>
      <c r="UHG56" s="467"/>
      <c r="UHH56" s="467"/>
      <c r="UHI56" s="467"/>
      <c r="UHJ56" s="467"/>
      <c r="UHK56" s="467"/>
      <c r="UHL56" s="467"/>
      <c r="UHM56" s="467"/>
      <c r="UHN56" s="467"/>
      <c r="UHO56" s="467"/>
      <c r="UHP56" s="467"/>
      <c r="UHQ56" s="467"/>
      <c r="UHR56" s="467"/>
      <c r="UHS56" s="467"/>
      <c r="UHT56" s="467"/>
      <c r="UHU56" s="467"/>
      <c r="UHV56" s="467"/>
      <c r="UHW56" s="467"/>
      <c r="UHX56" s="467"/>
      <c r="UHY56" s="467"/>
      <c r="UHZ56" s="467"/>
      <c r="UIA56" s="467"/>
      <c r="UIB56" s="467"/>
      <c r="UIC56" s="467"/>
      <c r="UID56" s="467"/>
      <c r="UIE56" s="467"/>
      <c r="UIF56" s="467"/>
      <c r="UIG56" s="467"/>
      <c r="UIH56" s="467"/>
      <c r="UII56" s="467"/>
      <c r="UIJ56" s="467"/>
      <c r="UIK56" s="467"/>
      <c r="UIL56" s="467"/>
      <c r="UIM56" s="467"/>
      <c r="UIN56" s="467"/>
      <c r="UIO56" s="467"/>
      <c r="UIP56" s="467"/>
      <c r="UIQ56" s="467"/>
      <c r="UIR56" s="467"/>
      <c r="UIS56" s="467"/>
      <c r="UIT56" s="467"/>
      <c r="UIU56" s="467"/>
      <c r="UIV56" s="467"/>
      <c r="UIW56" s="467"/>
      <c r="UIX56" s="467"/>
      <c r="UIY56" s="467"/>
      <c r="UIZ56" s="467"/>
      <c r="UJA56" s="467"/>
      <c r="UJB56" s="467"/>
      <c r="UJC56" s="467"/>
      <c r="UJD56" s="467"/>
      <c r="UJE56" s="467"/>
      <c r="UJF56" s="467"/>
      <c r="UJG56" s="467"/>
      <c r="UJH56" s="467"/>
      <c r="UJI56" s="467"/>
      <c r="UJJ56" s="467"/>
      <c r="UJK56" s="467"/>
      <c r="UJL56" s="467"/>
      <c r="UJM56" s="467"/>
      <c r="UJN56" s="467"/>
      <c r="UJO56" s="467"/>
      <c r="UJP56" s="467"/>
      <c r="UJQ56" s="467"/>
      <c r="UJR56" s="467"/>
      <c r="UJS56" s="467"/>
      <c r="UJT56" s="467"/>
      <c r="UJU56" s="467"/>
      <c r="UJV56" s="467"/>
      <c r="UJW56" s="467"/>
      <c r="UJX56" s="467"/>
      <c r="UJY56" s="467"/>
      <c r="UJZ56" s="467"/>
      <c r="UKA56" s="467"/>
      <c r="UKB56" s="467"/>
      <c r="UKC56" s="467"/>
      <c r="UKD56" s="467"/>
      <c r="UKE56" s="467"/>
      <c r="UKF56" s="467"/>
      <c r="UKG56" s="467"/>
      <c r="UKH56" s="467"/>
      <c r="UKI56" s="467"/>
      <c r="UKJ56" s="467"/>
      <c r="UKK56" s="467"/>
      <c r="UKL56" s="467"/>
      <c r="UKM56" s="467"/>
      <c r="UKN56" s="467"/>
      <c r="UKO56" s="467"/>
      <c r="UKP56" s="467"/>
      <c r="UKQ56" s="467"/>
      <c r="UKR56" s="467"/>
      <c r="UKS56" s="467"/>
      <c r="UKT56" s="467"/>
      <c r="UKU56" s="467"/>
      <c r="UKV56" s="467"/>
      <c r="UKW56" s="467"/>
      <c r="UKX56" s="467"/>
      <c r="UKY56" s="467"/>
      <c r="UKZ56" s="467"/>
      <c r="ULA56" s="467"/>
      <c r="ULB56" s="467"/>
      <c r="ULC56" s="467"/>
      <c r="ULD56" s="467"/>
      <c r="ULE56" s="467"/>
      <c r="ULF56" s="467"/>
      <c r="ULG56" s="467"/>
      <c r="ULH56" s="467"/>
      <c r="ULI56" s="467"/>
      <c r="ULJ56" s="467"/>
      <c r="ULK56" s="467"/>
      <c r="ULL56" s="467"/>
      <c r="ULM56" s="467"/>
      <c r="ULN56" s="467"/>
      <c r="ULO56" s="467"/>
      <c r="ULP56" s="467"/>
      <c r="ULQ56" s="467"/>
      <c r="ULR56" s="467"/>
      <c r="ULS56" s="467"/>
      <c r="ULT56" s="467"/>
      <c r="ULU56" s="467"/>
      <c r="ULV56" s="467"/>
      <c r="ULW56" s="467"/>
      <c r="ULX56" s="467"/>
      <c r="ULY56" s="467"/>
      <c r="ULZ56" s="467"/>
      <c r="UMA56" s="467"/>
      <c r="UMB56" s="467"/>
      <c r="UMC56" s="467"/>
      <c r="UMD56" s="467"/>
      <c r="UME56" s="467"/>
      <c r="UMF56" s="467"/>
      <c r="UMG56" s="467"/>
      <c r="UMH56" s="467"/>
      <c r="UMI56" s="467"/>
      <c r="UMJ56" s="467"/>
      <c r="UMK56" s="467"/>
      <c r="UML56" s="467"/>
      <c r="UMM56" s="467"/>
      <c r="UMN56" s="467"/>
      <c r="UMO56" s="467"/>
      <c r="UMP56" s="467"/>
      <c r="UMQ56" s="467"/>
      <c r="UMR56" s="467"/>
      <c r="UMS56" s="467"/>
      <c r="UMT56" s="467"/>
      <c r="UMU56" s="467"/>
      <c r="UMV56" s="467"/>
      <c r="UMW56" s="467"/>
      <c r="UMX56" s="467"/>
      <c r="UMY56" s="467"/>
      <c r="UMZ56" s="467"/>
      <c r="UNA56" s="467"/>
      <c r="UNB56" s="467"/>
      <c r="UNC56" s="467"/>
      <c r="UND56" s="467"/>
      <c r="UNE56" s="467"/>
      <c r="UNF56" s="467"/>
      <c r="UNG56" s="467"/>
      <c r="UNH56" s="467"/>
      <c r="UNI56" s="467"/>
      <c r="UNJ56" s="467"/>
      <c r="UNK56" s="467"/>
      <c r="UNL56" s="467"/>
      <c r="UNM56" s="467"/>
      <c r="UNN56" s="467"/>
      <c r="UNO56" s="467"/>
      <c r="UNP56" s="467"/>
      <c r="UNQ56" s="467"/>
      <c r="UNR56" s="467"/>
      <c r="UNS56" s="467"/>
      <c r="UNT56" s="467"/>
      <c r="UNU56" s="467"/>
      <c r="UNV56" s="467"/>
      <c r="UNW56" s="467"/>
      <c r="UNX56" s="467"/>
      <c r="UNY56" s="467"/>
      <c r="UNZ56" s="467"/>
      <c r="UOA56" s="467"/>
      <c r="UOB56" s="467"/>
      <c r="UOC56" s="467"/>
      <c r="UOD56" s="467"/>
      <c r="UOE56" s="467"/>
      <c r="UOF56" s="467"/>
      <c r="UOG56" s="467"/>
      <c r="UOH56" s="467"/>
      <c r="UOI56" s="467"/>
      <c r="UOJ56" s="467"/>
      <c r="UOK56" s="467"/>
      <c r="UOL56" s="467"/>
      <c r="UOM56" s="467"/>
      <c r="UON56" s="467"/>
      <c r="UOO56" s="467"/>
      <c r="UOP56" s="467"/>
      <c r="UOQ56" s="467"/>
      <c r="UOR56" s="467"/>
      <c r="UOS56" s="467"/>
      <c r="UOT56" s="467"/>
      <c r="UOU56" s="467"/>
      <c r="UOV56" s="467"/>
      <c r="UOW56" s="467"/>
      <c r="UOX56" s="467"/>
      <c r="UOY56" s="467"/>
      <c r="UOZ56" s="467"/>
      <c r="UPA56" s="467"/>
      <c r="UPB56" s="467"/>
      <c r="UPC56" s="467"/>
      <c r="UPD56" s="467"/>
      <c r="UPE56" s="467"/>
      <c r="UPF56" s="467"/>
      <c r="UPG56" s="467"/>
      <c r="UPH56" s="467"/>
      <c r="UPI56" s="467"/>
      <c r="UPJ56" s="467"/>
      <c r="UPK56" s="467"/>
      <c r="UPL56" s="467"/>
      <c r="UPM56" s="467"/>
      <c r="UPN56" s="467"/>
      <c r="UPO56" s="467"/>
      <c r="UPP56" s="467"/>
      <c r="UPQ56" s="467"/>
      <c r="UPR56" s="467"/>
      <c r="UPS56" s="467"/>
      <c r="UPT56" s="467"/>
      <c r="UPU56" s="467"/>
      <c r="UPV56" s="467"/>
      <c r="UPW56" s="467"/>
      <c r="UPX56" s="467"/>
      <c r="UPY56" s="467"/>
      <c r="UPZ56" s="467"/>
      <c r="UQA56" s="467"/>
      <c r="UQB56" s="467"/>
      <c r="UQC56" s="467"/>
      <c r="UQD56" s="467"/>
      <c r="UQE56" s="467"/>
      <c r="UQF56" s="467"/>
      <c r="UQG56" s="467"/>
      <c r="UQH56" s="467"/>
      <c r="UQI56" s="467"/>
      <c r="UQJ56" s="467"/>
      <c r="UQK56" s="467"/>
      <c r="UQL56" s="467"/>
      <c r="UQM56" s="467"/>
      <c r="UQN56" s="467"/>
      <c r="UQO56" s="467"/>
      <c r="UQP56" s="467"/>
      <c r="UQQ56" s="467"/>
      <c r="UQR56" s="467"/>
      <c r="UQS56" s="467"/>
      <c r="UQT56" s="467"/>
      <c r="UQU56" s="467"/>
      <c r="UQV56" s="467"/>
      <c r="UQW56" s="467"/>
      <c r="UQX56" s="467"/>
      <c r="UQY56" s="467"/>
      <c r="UQZ56" s="467"/>
      <c r="URA56" s="467"/>
      <c r="URB56" s="467"/>
      <c r="URC56" s="467"/>
      <c r="URD56" s="467"/>
      <c r="URE56" s="467"/>
      <c r="URF56" s="467"/>
      <c r="URG56" s="467"/>
      <c r="URH56" s="467"/>
      <c r="URI56" s="467"/>
      <c r="URJ56" s="467"/>
      <c r="URK56" s="467"/>
      <c r="URL56" s="467"/>
      <c r="URM56" s="467"/>
      <c r="URN56" s="467"/>
      <c r="URO56" s="467"/>
      <c r="URP56" s="467"/>
      <c r="URQ56" s="467"/>
      <c r="URR56" s="467"/>
      <c r="URS56" s="467"/>
      <c r="URT56" s="467"/>
      <c r="URU56" s="467"/>
      <c r="URV56" s="467"/>
      <c r="URW56" s="467"/>
      <c r="URX56" s="467"/>
      <c r="URY56" s="467"/>
      <c r="URZ56" s="467"/>
      <c r="USA56" s="467"/>
      <c r="USB56" s="467"/>
      <c r="USC56" s="467"/>
      <c r="USD56" s="467"/>
      <c r="USE56" s="467"/>
      <c r="USF56" s="467"/>
      <c r="USG56" s="467"/>
      <c r="USH56" s="467"/>
      <c r="USI56" s="467"/>
      <c r="USJ56" s="467"/>
      <c r="USK56" s="467"/>
      <c r="USL56" s="467"/>
      <c r="USM56" s="467"/>
      <c r="USN56" s="467"/>
      <c r="USO56" s="467"/>
      <c r="USP56" s="467"/>
      <c r="USQ56" s="467"/>
      <c r="USR56" s="467"/>
      <c r="USS56" s="467"/>
      <c r="UST56" s="467"/>
      <c r="USU56" s="467"/>
      <c r="USV56" s="467"/>
      <c r="USW56" s="467"/>
      <c r="USX56" s="467"/>
      <c r="USY56" s="467"/>
      <c r="USZ56" s="467"/>
      <c r="UTA56" s="467"/>
      <c r="UTB56" s="467"/>
      <c r="UTC56" s="467"/>
      <c r="UTD56" s="467"/>
      <c r="UTE56" s="467"/>
      <c r="UTF56" s="467"/>
      <c r="UTG56" s="467"/>
      <c r="UTH56" s="467"/>
      <c r="UTI56" s="467"/>
      <c r="UTJ56" s="467"/>
      <c r="UTK56" s="467"/>
      <c r="UTL56" s="467"/>
      <c r="UTM56" s="467"/>
      <c r="UTN56" s="467"/>
      <c r="UTO56" s="467"/>
      <c r="UTP56" s="467"/>
      <c r="UTQ56" s="467"/>
      <c r="UTR56" s="467"/>
      <c r="UTS56" s="467"/>
      <c r="UTT56" s="467"/>
      <c r="UTU56" s="467"/>
      <c r="UTV56" s="467"/>
      <c r="UTW56" s="467"/>
      <c r="UTX56" s="467"/>
      <c r="UTY56" s="467"/>
      <c r="UTZ56" s="467"/>
      <c r="UUA56" s="467"/>
      <c r="UUB56" s="467"/>
      <c r="UUC56" s="467"/>
      <c r="UUD56" s="467"/>
      <c r="UUE56" s="467"/>
      <c r="UUF56" s="467"/>
      <c r="UUG56" s="467"/>
      <c r="UUH56" s="467"/>
      <c r="UUI56" s="467"/>
      <c r="UUJ56" s="467"/>
      <c r="UUK56" s="467"/>
      <c r="UUL56" s="467"/>
      <c r="UUM56" s="467"/>
      <c r="UUN56" s="467"/>
      <c r="UUO56" s="467"/>
      <c r="UUP56" s="467"/>
      <c r="UUQ56" s="467"/>
      <c r="UUR56" s="467"/>
      <c r="UUS56" s="467"/>
      <c r="UUT56" s="467"/>
      <c r="UUU56" s="467"/>
      <c r="UUV56" s="467"/>
      <c r="UUW56" s="467"/>
      <c r="UUX56" s="467"/>
      <c r="UUY56" s="467"/>
      <c r="UUZ56" s="467"/>
      <c r="UVA56" s="467"/>
      <c r="UVB56" s="467"/>
      <c r="UVC56" s="467"/>
      <c r="UVD56" s="467"/>
      <c r="UVE56" s="467"/>
      <c r="UVF56" s="467"/>
      <c r="UVG56" s="467"/>
      <c r="UVH56" s="467"/>
      <c r="UVI56" s="467"/>
      <c r="UVJ56" s="467"/>
      <c r="UVK56" s="467"/>
      <c r="UVL56" s="467"/>
      <c r="UVM56" s="467"/>
      <c r="UVN56" s="467"/>
      <c r="UVO56" s="467"/>
      <c r="UVP56" s="467"/>
      <c r="UVQ56" s="467"/>
      <c r="UVR56" s="467"/>
      <c r="UVS56" s="467"/>
      <c r="UVT56" s="467"/>
      <c r="UVU56" s="467"/>
      <c r="UVV56" s="467"/>
      <c r="UVW56" s="467"/>
      <c r="UVX56" s="467"/>
      <c r="UVY56" s="467"/>
      <c r="UVZ56" s="467"/>
      <c r="UWA56" s="467"/>
      <c r="UWB56" s="467"/>
      <c r="UWC56" s="467"/>
      <c r="UWD56" s="467"/>
      <c r="UWE56" s="467"/>
      <c r="UWF56" s="467"/>
      <c r="UWG56" s="467"/>
      <c r="UWH56" s="467"/>
      <c r="UWI56" s="467"/>
      <c r="UWJ56" s="467"/>
      <c r="UWK56" s="467"/>
      <c r="UWL56" s="467"/>
      <c r="UWM56" s="467"/>
      <c r="UWN56" s="467"/>
      <c r="UWO56" s="467"/>
      <c r="UWP56" s="467"/>
      <c r="UWQ56" s="467"/>
      <c r="UWR56" s="467"/>
      <c r="UWS56" s="467"/>
      <c r="UWT56" s="467"/>
      <c r="UWU56" s="467"/>
      <c r="UWV56" s="467"/>
      <c r="UWW56" s="467"/>
      <c r="UWX56" s="467"/>
      <c r="UWY56" s="467"/>
      <c r="UWZ56" s="467"/>
      <c r="UXA56" s="467"/>
      <c r="UXB56" s="467"/>
      <c r="UXC56" s="467"/>
      <c r="UXD56" s="467"/>
      <c r="UXE56" s="467"/>
      <c r="UXF56" s="467"/>
      <c r="UXG56" s="467"/>
      <c r="UXH56" s="467"/>
      <c r="UXI56" s="467"/>
      <c r="UXJ56" s="467"/>
      <c r="UXK56" s="467"/>
      <c r="UXL56" s="467"/>
      <c r="UXM56" s="467"/>
      <c r="UXN56" s="467"/>
      <c r="UXO56" s="467"/>
      <c r="UXP56" s="467"/>
      <c r="UXQ56" s="467"/>
      <c r="UXR56" s="467"/>
      <c r="UXS56" s="467"/>
      <c r="UXT56" s="467"/>
      <c r="UXU56" s="467"/>
      <c r="UXV56" s="467"/>
      <c r="UXW56" s="467"/>
      <c r="UXX56" s="467"/>
      <c r="UXY56" s="467"/>
      <c r="UXZ56" s="467"/>
      <c r="UYA56" s="467"/>
      <c r="UYB56" s="467"/>
      <c r="UYC56" s="467"/>
      <c r="UYD56" s="467"/>
      <c r="UYE56" s="467"/>
      <c r="UYF56" s="467"/>
      <c r="UYG56" s="467"/>
      <c r="UYH56" s="467"/>
      <c r="UYI56" s="467"/>
      <c r="UYJ56" s="467"/>
      <c r="UYK56" s="467"/>
      <c r="UYL56" s="467"/>
      <c r="UYM56" s="467"/>
      <c r="UYN56" s="467"/>
      <c r="UYO56" s="467"/>
      <c r="UYP56" s="467"/>
      <c r="UYQ56" s="467"/>
      <c r="UYR56" s="467"/>
      <c r="UYS56" s="467"/>
      <c r="UYT56" s="467"/>
      <c r="UYU56" s="467"/>
      <c r="UYV56" s="467"/>
      <c r="UYW56" s="467"/>
      <c r="UYX56" s="467"/>
      <c r="UYY56" s="467"/>
      <c r="UYZ56" s="467"/>
      <c r="UZA56" s="467"/>
      <c r="UZB56" s="467"/>
      <c r="UZC56" s="467"/>
      <c r="UZD56" s="467"/>
      <c r="UZE56" s="467"/>
      <c r="UZF56" s="467"/>
      <c r="UZG56" s="467"/>
      <c r="UZH56" s="467"/>
      <c r="UZI56" s="467"/>
      <c r="UZJ56" s="467"/>
      <c r="UZK56" s="467"/>
      <c r="UZL56" s="467"/>
      <c r="UZM56" s="467"/>
      <c r="UZN56" s="467"/>
      <c r="UZO56" s="467"/>
      <c r="UZP56" s="467"/>
      <c r="UZQ56" s="467"/>
      <c r="UZR56" s="467"/>
      <c r="UZS56" s="467"/>
      <c r="UZT56" s="467"/>
      <c r="UZU56" s="467"/>
      <c r="UZV56" s="467"/>
      <c r="UZW56" s="467"/>
      <c r="UZX56" s="467"/>
      <c r="UZY56" s="467"/>
      <c r="UZZ56" s="467"/>
      <c r="VAA56" s="467"/>
      <c r="VAB56" s="467"/>
      <c r="VAC56" s="467"/>
      <c r="VAD56" s="467"/>
      <c r="VAE56" s="467"/>
      <c r="VAF56" s="467"/>
      <c r="VAG56" s="467"/>
      <c r="VAH56" s="467"/>
      <c r="VAI56" s="467"/>
      <c r="VAJ56" s="467"/>
      <c r="VAK56" s="467"/>
      <c r="VAL56" s="467"/>
      <c r="VAM56" s="467"/>
      <c r="VAN56" s="467"/>
      <c r="VAO56" s="467"/>
      <c r="VAP56" s="467"/>
      <c r="VAQ56" s="467"/>
      <c r="VAR56" s="467"/>
      <c r="VAS56" s="467"/>
      <c r="VAT56" s="467"/>
      <c r="VAU56" s="467"/>
      <c r="VAV56" s="467"/>
      <c r="VAW56" s="467"/>
      <c r="VAX56" s="467"/>
      <c r="VAY56" s="467"/>
      <c r="VAZ56" s="467"/>
      <c r="VBA56" s="467"/>
      <c r="VBB56" s="467"/>
      <c r="VBC56" s="467"/>
      <c r="VBD56" s="467"/>
      <c r="VBE56" s="467"/>
      <c r="VBF56" s="467"/>
      <c r="VBG56" s="467"/>
      <c r="VBH56" s="467"/>
      <c r="VBI56" s="467"/>
      <c r="VBJ56" s="467"/>
      <c r="VBK56" s="467"/>
      <c r="VBL56" s="467"/>
      <c r="VBM56" s="467"/>
      <c r="VBN56" s="467"/>
      <c r="VBO56" s="467"/>
      <c r="VBP56" s="467"/>
      <c r="VBQ56" s="467"/>
      <c r="VBR56" s="467"/>
      <c r="VBS56" s="467"/>
      <c r="VBT56" s="467"/>
      <c r="VBU56" s="467"/>
      <c r="VBV56" s="467"/>
      <c r="VBW56" s="467"/>
      <c r="VBX56" s="467"/>
      <c r="VBY56" s="467"/>
      <c r="VBZ56" s="467"/>
      <c r="VCA56" s="467"/>
      <c r="VCB56" s="467"/>
      <c r="VCC56" s="467"/>
      <c r="VCD56" s="467"/>
      <c r="VCE56" s="467"/>
      <c r="VCF56" s="467"/>
      <c r="VCG56" s="467"/>
      <c r="VCH56" s="467"/>
      <c r="VCI56" s="467"/>
      <c r="VCJ56" s="467"/>
      <c r="VCK56" s="467"/>
      <c r="VCL56" s="467"/>
      <c r="VCM56" s="467"/>
      <c r="VCN56" s="467"/>
      <c r="VCO56" s="467"/>
      <c r="VCP56" s="467"/>
      <c r="VCQ56" s="467"/>
      <c r="VCR56" s="467"/>
      <c r="VCS56" s="467"/>
      <c r="VCT56" s="467"/>
      <c r="VCU56" s="467"/>
      <c r="VCV56" s="467"/>
      <c r="VCW56" s="467"/>
      <c r="VCX56" s="467"/>
      <c r="VCY56" s="467"/>
      <c r="VCZ56" s="467"/>
      <c r="VDA56" s="467"/>
      <c r="VDB56" s="467"/>
      <c r="VDC56" s="467"/>
      <c r="VDD56" s="467"/>
      <c r="VDE56" s="467"/>
      <c r="VDF56" s="467"/>
      <c r="VDG56" s="467"/>
      <c r="VDH56" s="467"/>
      <c r="VDI56" s="467"/>
      <c r="VDJ56" s="467"/>
      <c r="VDK56" s="467"/>
      <c r="VDL56" s="467"/>
      <c r="VDM56" s="467"/>
      <c r="VDN56" s="467"/>
      <c r="VDO56" s="467"/>
      <c r="VDP56" s="467"/>
      <c r="VDQ56" s="467"/>
      <c r="VDR56" s="467"/>
      <c r="VDS56" s="467"/>
      <c r="VDT56" s="467"/>
      <c r="VDU56" s="467"/>
      <c r="VDV56" s="467"/>
      <c r="VDW56" s="467"/>
      <c r="VDX56" s="467"/>
      <c r="VDY56" s="467"/>
      <c r="VDZ56" s="467"/>
      <c r="VEA56" s="467"/>
      <c r="VEB56" s="467"/>
      <c r="VEC56" s="467"/>
      <c r="VED56" s="467"/>
      <c r="VEE56" s="467"/>
      <c r="VEF56" s="467"/>
      <c r="VEG56" s="467"/>
      <c r="VEH56" s="467"/>
      <c r="VEI56" s="467"/>
      <c r="VEJ56" s="467"/>
      <c r="VEK56" s="467"/>
      <c r="VEL56" s="467"/>
      <c r="VEM56" s="467"/>
      <c r="VEN56" s="467"/>
      <c r="VEO56" s="467"/>
      <c r="VEP56" s="467"/>
      <c r="VEQ56" s="467"/>
      <c r="VER56" s="467"/>
      <c r="VES56" s="467"/>
      <c r="VET56" s="467"/>
      <c r="VEU56" s="467"/>
      <c r="VEV56" s="467"/>
      <c r="VEW56" s="467"/>
      <c r="VEX56" s="467"/>
      <c r="VEY56" s="467"/>
      <c r="VEZ56" s="467"/>
      <c r="VFA56" s="467"/>
      <c r="VFB56" s="467"/>
      <c r="VFC56" s="467"/>
      <c r="VFD56" s="467"/>
      <c r="VFE56" s="467"/>
      <c r="VFF56" s="467"/>
      <c r="VFG56" s="467"/>
      <c r="VFH56" s="467"/>
      <c r="VFI56" s="467"/>
      <c r="VFJ56" s="467"/>
      <c r="VFK56" s="467"/>
      <c r="VFL56" s="467"/>
      <c r="VFM56" s="467"/>
      <c r="VFN56" s="467"/>
      <c r="VFO56" s="467"/>
      <c r="VFP56" s="467"/>
      <c r="VFQ56" s="467"/>
      <c r="VFR56" s="467"/>
      <c r="VFS56" s="467"/>
      <c r="VFT56" s="467"/>
      <c r="VFU56" s="467"/>
      <c r="VFV56" s="467"/>
      <c r="VFW56" s="467"/>
      <c r="VFX56" s="467"/>
      <c r="VFY56" s="467"/>
      <c r="VFZ56" s="467"/>
      <c r="VGA56" s="467"/>
      <c r="VGB56" s="467"/>
      <c r="VGC56" s="467"/>
      <c r="VGD56" s="467"/>
      <c r="VGE56" s="467"/>
      <c r="VGF56" s="467"/>
      <c r="VGG56" s="467"/>
      <c r="VGH56" s="467"/>
      <c r="VGI56" s="467"/>
      <c r="VGJ56" s="467"/>
      <c r="VGK56" s="467"/>
      <c r="VGL56" s="467"/>
      <c r="VGM56" s="467"/>
      <c r="VGN56" s="467"/>
      <c r="VGO56" s="467"/>
      <c r="VGP56" s="467"/>
      <c r="VGQ56" s="467"/>
      <c r="VGR56" s="467"/>
      <c r="VGS56" s="467"/>
      <c r="VGT56" s="467"/>
      <c r="VGU56" s="467"/>
      <c r="VGV56" s="467"/>
      <c r="VGW56" s="467"/>
      <c r="VGX56" s="467"/>
      <c r="VGY56" s="467"/>
      <c r="VGZ56" s="467"/>
      <c r="VHA56" s="467"/>
      <c r="VHB56" s="467"/>
      <c r="VHC56" s="467"/>
      <c r="VHD56" s="467"/>
      <c r="VHE56" s="467"/>
      <c r="VHF56" s="467"/>
      <c r="VHG56" s="467"/>
      <c r="VHH56" s="467"/>
      <c r="VHI56" s="467"/>
      <c r="VHJ56" s="467"/>
      <c r="VHK56" s="467"/>
      <c r="VHL56" s="467"/>
      <c r="VHM56" s="467"/>
      <c r="VHN56" s="467"/>
      <c r="VHO56" s="467"/>
      <c r="VHP56" s="467"/>
      <c r="VHQ56" s="467"/>
      <c r="VHR56" s="467"/>
      <c r="VHS56" s="467"/>
      <c r="VHT56" s="467"/>
      <c r="VHU56" s="467"/>
      <c r="VHV56" s="467"/>
      <c r="VHW56" s="467"/>
      <c r="VHX56" s="467"/>
      <c r="VHY56" s="467"/>
      <c r="VHZ56" s="467"/>
      <c r="VIA56" s="467"/>
      <c r="VIB56" s="467"/>
      <c r="VIC56" s="467"/>
      <c r="VID56" s="467"/>
      <c r="VIE56" s="467"/>
      <c r="VIF56" s="467"/>
      <c r="VIG56" s="467"/>
      <c r="VIH56" s="467"/>
      <c r="VII56" s="467"/>
      <c r="VIJ56" s="467"/>
      <c r="VIK56" s="467"/>
      <c r="VIL56" s="467"/>
      <c r="VIM56" s="467"/>
      <c r="VIN56" s="467"/>
      <c r="VIO56" s="467"/>
      <c r="VIP56" s="467"/>
      <c r="VIQ56" s="467"/>
      <c r="VIR56" s="467"/>
      <c r="VIS56" s="467"/>
      <c r="VIT56" s="467"/>
      <c r="VIU56" s="467"/>
      <c r="VIV56" s="467"/>
      <c r="VIW56" s="467"/>
      <c r="VIX56" s="467"/>
      <c r="VIY56" s="467"/>
      <c r="VIZ56" s="467"/>
      <c r="VJA56" s="467"/>
      <c r="VJB56" s="467"/>
      <c r="VJC56" s="467"/>
      <c r="VJD56" s="467"/>
      <c r="VJE56" s="467"/>
      <c r="VJF56" s="467"/>
      <c r="VJG56" s="467"/>
      <c r="VJH56" s="467"/>
      <c r="VJI56" s="467"/>
      <c r="VJJ56" s="467"/>
      <c r="VJK56" s="467"/>
      <c r="VJL56" s="467"/>
      <c r="VJM56" s="467"/>
      <c r="VJN56" s="467"/>
      <c r="VJO56" s="467"/>
      <c r="VJP56" s="467"/>
      <c r="VJQ56" s="467"/>
      <c r="VJR56" s="467"/>
      <c r="VJS56" s="467"/>
      <c r="VJT56" s="467"/>
      <c r="VJU56" s="467"/>
      <c r="VJV56" s="467"/>
      <c r="VJW56" s="467"/>
      <c r="VJX56" s="467"/>
      <c r="VJY56" s="467"/>
      <c r="VJZ56" s="467"/>
      <c r="VKA56" s="467"/>
      <c r="VKB56" s="467"/>
      <c r="VKC56" s="467"/>
      <c r="VKD56" s="467"/>
      <c r="VKE56" s="467"/>
      <c r="VKF56" s="467"/>
      <c r="VKG56" s="467"/>
      <c r="VKH56" s="467"/>
      <c r="VKI56" s="467"/>
      <c r="VKJ56" s="467"/>
      <c r="VKK56" s="467"/>
      <c r="VKL56" s="467"/>
      <c r="VKM56" s="467"/>
      <c r="VKN56" s="467"/>
      <c r="VKO56" s="467"/>
      <c r="VKP56" s="467"/>
      <c r="VKQ56" s="467"/>
      <c r="VKR56" s="467"/>
      <c r="VKS56" s="467"/>
      <c r="VKT56" s="467"/>
      <c r="VKU56" s="467"/>
      <c r="VKV56" s="467"/>
      <c r="VKW56" s="467"/>
      <c r="VKX56" s="467"/>
      <c r="VKY56" s="467"/>
      <c r="VKZ56" s="467"/>
      <c r="VLA56" s="467"/>
      <c r="VLB56" s="467"/>
      <c r="VLC56" s="467"/>
      <c r="VLD56" s="467"/>
      <c r="VLE56" s="467"/>
      <c r="VLF56" s="467"/>
      <c r="VLG56" s="467"/>
      <c r="VLH56" s="467"/>
      <c r="VLI56" s="467"/>
      <c r="VLJ56" s="467"/>
      <c r="VLK56" s="467"/>
      <c r="VLL56" s="467"/>
      <c r="VLM56" s="467"/>
      <c r="VLN56" s="467"/>
      <c r="VLO56" s="467"/>
      <c r="VLP56" s="467"/>
      <c r="VLQ56" s="467"/>
      <c r="VLR56" s="467"/>
      <c r="VLS56" s="467"/>
      <c r="VLT56" s="467"/>
      <c r="VLU56" s="467"/>
      <c r="VLV56" s="467"/>
      <c r="VLW56" s="467"/>
      <c r="VLX56" s="467"/>
      <c r="VLY56" s="467"/>
      <c r="VLZ56" s="467"/>
      <c r="VMA56" s="467"/>
      <c r="VMB56" s="467"/>
      <c r="VMC56" s="467"/>
      <c r="VMD56" s="467"/>
      <c r="VME56" s="467"/>
      <c r="VMF56" s="467"/>
      <c r="VMG56" s="467"/>
      <c r="VMH56" s="467"/>
      <c r="VMI56" s="467"/>
      <c r="VMJ56" s="467"/>
      <c r="VMK56" s="467"/>
      <c r="VML56" s="467"/>
      <c r="VMM56" s="467"/>
      <c r="VMN56" s="467"/>
      <c r="VMO56" s="467"/>
      <c r="VMP56" s="467"/>
      <c r="VMQ56" s="467"/>
      <c r="VMR56" s="467"/>
      <c r="VMS56" s="467"/>
      <c r="VMT56" s="467"/>
      <c r="VMU56" s="467"/>
      <c r="VMV56" s="467"/>
      <c r="VMW56" s="467"/>
      <c r="VMX56" s="467"/>
      <c r="VMY56" s="467"/>
      <c r="VMZ56" s="467"/>
      <c r="VNA56" s="467"/>
      <c r="VNB56" s="467"/>
      <c r="VNC56" s="467"/>
      <c r="VND56" s="467"/>
      <c r="VNE56" s="467"/>
      <c r="VNF56" s="467"/>
      <c r="VNG56" s="467"/>
      <c r="VNH56" s="467"/>
      <c r="VNI56" s="467"/>
      <c r="VNJ56" s="467"/>
      <c r="VNK56" s="467"/>
      <c r="VNL56" s="467"/>
      <c r="VNM56" s="467"/>
      <c r="VNN56" s="467"/>
      <c r="VNO56" s="467"/>
      <c r="VNP56" s="467"/>
      <c r="VNQ56" s="467"/>
      <c r="VNR56" s="467"/>
      <c r="VNS56" s="467"/>
      <c r="VNT56" s="467"/>
      <c r="VNU56" s="467"/>
      <c r="VNV56" s="467"/>
      <c r="VNW56" s="467"/>
      <c r="VNX56" s="467"/>
      <c r="VNY56" s="467"/>
      <c r="VNZ56" s="467"/>
      <c r="VOA56" s="467"/>
      <c r="VOB56" s="467"/>
      <c r="VOC56" s="467"/>
      <c r="VOD56" s="467"/>
      <c r="VOE56" s="467"/>
      <c r="VOF56" s="467"/>
      <c r="VOG56" s="467"/>
      <c r="VOH56" s="467"/>
      <c r="VOI56" s="467"/>
      <c r="VOJ56" s="467"/>
      <c r="VOK56" s="467"/>
      <c r="VOL56" s="467"/>
      <c r="VOM56" s="467"/>
      <c r="VON56" s="467"/>
      <c r="VOO56" s="467"/>
      <c r="VOP56" s="467"/>
      <c r="VOQ56" s="467"/>
      <c r="VOR56" s="467"/>
      <c r="VOS56" s="467"/>
      <c r="VOT56" s="467"/>
      <c r="VOU56" s="467"/>
      <c r="VOV56" s="467"/>
      <c r="VOW56" s="467"/>
      <c r="VOX56" s="467"/>
      <c r="VOY56" s="467"/>
      <c r="VOZ56" s="467"/>
      <c r="VPA56" s="467"/>
      <c r="VPB56" s="467"/>
      <c r="VPC56" s="467"/>
      <c r="VPD56" s="467"/>
      <c r="VPE56" s="467"/>
      <c r="VPF56" s="467"/>
      <c r="VPG56" s="467"/>
      <c r="VPH56" s="467"/>
      <c r="VPI56" s="467"/>
      <c r="VPJ56" s="467"/>
      <c r="VPK56" s="467"/>
      <c r="VPL56" s="467"/>
      <c r="VPM56" s="467"/>
      <c r="VPN56" s="467"/>
      <c r="VPO56" s="467"/>
      <c r="VPP56" s="467"/>
      <c r="VPQ56" s="467"/>
      <c r="VPR56" s="467"/>
      <c r="VPS56" s="467"/>
      <c r="VPT56" s="467"/>
      <c r="VPU56" s="467"/>
      <c r="VPV56" s="467"/>
      <c r="VPW56" s="467"/>
      <c r="VPX56" s="467"/>
      <c r="VPY56" s="467"/>
      <c r="VPZ56" s="467"/>
      <c r="VQA56" s="467"/>
      <c r="VQB56" s="467"/>
      <c r="VQC56" s="467"/>
      <c r="VQD56" s="467"/>
      <c r="VQE56" s="467"/>
      <c r="VQF56" s="467"/>
      <c r="VQG56" s="467"/>
      <c r="VQH56" s="467"/>
      <c r="VQI56" s="467"/>
      <c r="VQJ56" s="467"/>
      <c r="VQK56" s="467"/>
      <c r="VQL56" s="467"/>
      <c r="VQM56" s="467"/>
      <c r="VQN56" s="467"/>
      <c r="VQO56" s="467"/>
      <c r="VQP56" s="467"/>
      <c r="VQQ56" s="467"/>
      <c r="VQR56" s="467"/>
      <c r="VQS56" s="467"/>
      <c r="VQT56" s="467"/>
      <c r="VQU56" s="467"/>
      <c r="VQV56" s="467"/>
      <c r="VQW56" s="467"/>
      <c r="VQX56" s="467"/>
      <c r="VQY56" s="467"/>
      <c r="VQZ56" s="467"/>
      <c r="VRA56" s="467"/>
      <c r="VRB56" s="467"/>
      <c r="VRC56" s="467"/>
      <c r="VRD56" s="467"/>
      <c r="VRE56" s="467"/>
      <c r="VRF56" s="467"/>
      <c r="VRG56" s="467"/>
      <c r="VRH56" s="467"/>
      <c r="VRI56" s="467"/>
      <c r="VRJ56" s="467"/>
      <c r="VRK56" s="467"/>
      <c r="VRL56" s="467"/>
      <c r="VRM56" s="467"/>
      <c r="VRN56" s="467"/>
      <c r="VRO56" s="467"/>
      <c r="VRP56" s="467"/>
      <c r="VRQ56" s="467"/>
      <c r="VRR56" s="467"/>
      <c r="VRS56" s="467"/>
      <c r="VRT56" s="467"/>
      <c r="VRU56" s="467"/>
      <c r="VRV56" s="467"/>
      <c r="VRW56" s="467"/>
      <c r="VRX56" s="467"/>
      <c r="VRY56" s="467"/>
      <c r="VRZ56" s="467"/>
      <c r="VSA56" s="467"/>
      <c r="VSB56" s="467"/>
      <c r="VSC56" s="467"/>
      <c r="VSD56" s="467"/>
      <c r="VSE56" s="467"/>
      <c r="VSF56" s="467"/>
      <c r="VSG56" s="467"/>
      <c r="VSH56" s="467"/>
      <c r="VSI56" s="467"/>
      <c r="VSJ56" s="467"/>
      <c r="VSK56" s="467"/>
      <c r="VSL56" s="467"/>
      <c r="VSM56" s="467"/>
      <c r="VSN56" s="467"/>
      <c r="VSO56" s="467"/>
      <c r="VSP56" s="467"/>
      <c r="VSQ56" s="467"/>
      <c r="VSR56" s="467"/>
      <c r="VSS56" s="467"/>
      <c r="VST56" s="467"/>
      <c r="VSU56" s="467"/>
      <c r="VSV56" s="467"/>
      <c r="VSW56" s="467"/>
      <c r="VSX56" s="467"/>
      <c r="VSY56" s="467"/>
      <c r="VSZ56" s="467"/>
      <c r="VTA56" s="467"/>
      <c r="VTB56" s="467"/>
      <c r="VTC56" s="467"/>
      <c r="VTD56" s="467"/>
      <c r="VTE56" s="467"/>
      <c r="VTF56" s="467"/>
      <c r="VTG56" s="467"/>
      <c r="VTH56" s="467"/>
      <c r="VTI56" s="467"/>
      <c r="VTJ56" s="467"/>
      <c r="VTK56" s="467"/>
      <c r="VTL56" s="467"/>
      <c r="VTM56" s="467"/>
      <c r="VTN56" s="467"/>
      <c r="VTO56" s="467"/>
      <c r="VTP56" s="467"/>
      <c r="VTQ56" s="467"/>
      <c r="VTR56" s="467"/>
      <c r="VTS56" s="467"/>
      <c r="VTT56" s="467"/>
      <c r="VTU56" s="467"/>
      <c r="VTV56" s="467"/>
      <c r="VTW56" s="467"/>
      <c r="VTX56" s="467"/>
      <c r="VTY56" s="467"/>
      <c r="VTZ56" s="467"/>
      <c r="VUA56" s="467"/>
      <c r="VUB56" s="467"/>
      <c r="VUC56" s="467"/>
      <c r="VUD56" s="467"/>
      <c r="VUE56" s="467"/>
      <c r="VUF56" s="467"/>
      <c r="VUG56" s="467"/>
      <c r="VUH56" s="467"/>
      <c r="VUI56" s="467"/>
      <c r="VUJ56" s="467"/>
      <c r="VUK56" s="467"/>
      <c r="VUL56" s="467"/>
      <c r="VUM56" s="467"/>
      <c r="VUN56" s="467"/>
      <c r="VUO56" s="467"/>
      <c r="VUP56" s="467"/>
      <c r="VUQ56" s="467"/>
      <c r="VUR56" s="467"/>
      <c r="VUS56" s="467"/>
      <c r="VUT56" s="467"/>
      <c r="VUU56" s="467"/>
      <c r="VUV56" s="467"/>
      <c r="VUW56" s="467"/>
      <c r="VUX56" s="467"/>
      <c r="VUY56" s="467"/>
      <c r="VUZ56" s="467"/>
      <c r="VVA56" s="467"/>
      <c r="VVB56" s="467"/>
      <c r="VVC56" s="467"/>
      <c r="VVD56" s="467"/>
      <c r="VVE56" s="467"/>
      <c r="VVF56" s="467"/>
      <c r="VVG56" s="467"/>
      <c r="VVH56" s="467"/>
      <c r="VVI56" s="467"/>
      <c r="VVJ56" s="467"/>
      <c r="VVK56" s="467"/>
      <c r="VVL56" s="467"/>
      <c r="VVM56" s="467"/>
      <c r="VVN56" s="467"/>
      <c r="VVO56" s="467"/>
      <c r="VVP56" s="467"/>
      <c r="VVQ56" s="467"/>
      <c r="VVR56" s="467"/>
      <c r="VVS56" s="467"/>
      <c r="VVT56" s="467"/>
      <c r="VVU56" s="467"/>
      <c r="VVV56" s="467"/>
      <c r="VVW56" s="467"/>
      <c r="VVX56" s="467"/>
      <c r="VVY56" s="467"/>
      <c r="VVZ56" s="467"/>
      <c r="VWA56" s="467"/>
      <c r="VWB56" s="467"/>
      <c r="VWC56" s="467"/>
      <c r="VWD56" s="467"/>
      <c r="VWE56" s="467"/>
      <c r="VWF56" s="467"/>
      <c r="VWG56" s="467"/>
      <c r="VWH56" s="467"/>
      <c r="VWI56" s="467"/>
      <c r="VWJ56" s="467"/>
      <c r="VWK56" s="467"/>
      <c r="VWL56" s="467"/>
      <c r="VWM56" s="467"/>
      <c r="VWN56" s="467"/>
      <c r="VWO56" s="467"/>
      <c r="VWP56" s="467"/>
      <c r="VWQ56" s="467"/>
      <c r="VWR56" s="467"/>
      <c r="VWS56" s="467"/>
      <c r="VWT56" s="467"/>
      <c r="VWU56" s="467"/>
      <c r="VWV56" s="467"/>
      <c r="VWW56" s="467"/>
      <c r="VWX56" s="467"/>
      <c r="VWY56" s="467"/>
      <c r="VWZ56" s="467"/>
      <c r="VXA56" s="467"/>
      <c r="VXB56" s="467"/>
      <c r="VXC56" s="467"/>
      <c r="VXD56" s="467"/>
      <c r="VXE56" s="467"/>
      <c r="VXF56" s="467"/>
      <c r="VXG56" s="467"/>
      <c r="VXH56" s="467"/>
      <c r="VXI56" s="467"/>
      <c r="VXJ56" s="467"/>
      <c r="VXK56" s="467"/>
      <c r="VXL56" s="467"/>
      <c r="VXM56" s="467"/>
      <c r="VXN56" s="467"/>
      <c r="VXO56" s="467"/>
      <c r="VXP56" s="467"/>
      <c r="VXQ56" s="467"/>
      <c r="VXR56" s="467"/>
      <c r="VXS56" s="467"/>
      <c r="VXT56" s="467"/>
      <c r="VXU56" s="467"/>
      <c r="VXV56" s="467"/>
      <c r="VXW56" s="467"/>
      <c r="VXX56" s="467"/>
      <c r="VXY56" s="467"/>
      <c r="VXZ56" s="467"/>
      <c r="VYA56" s="467"/>
      <c r="VYB56" s="467"/>
      <c r="VYC56" s="467"/>
      <c r="VYD56" s="467"/>
      <c r="VYE56" s="467"/>
      <c r="VYF56" s="467"/>
      <c r="VYG56" s="467"/>
      <c r="VYH56" s="467"/>
      <c r="VYI56" s="467"/>
      <c r="VYJ56" s="467"/>
      <c r="VYK56" s="467"/>
      <c r="VYL56" s="467"/>
      <c r="VYM56" s="467"/>
      <c r="VYN56" s="467"/>
      <c r="VYO56" s="467"/>
      <c r="VYP56" s="467"/>
      <c r="VYQ56" s="467"/>
      <c r="VYR56" s="467"/>
      <c r="VYS56" s="467"/>
      <c r="VYT56" s="467"/>
      <c r="VYU56" s="467"/>
      <c r="VYV56" s="467"/>
      <c r="VYW56" s="467"/>
      <c r="VYX56" s="467"/>
      <c r="VYY56" s="467"/>
      <c r="VYZ56" s="467"/>
      <c r="VZA56" s="467"/>
      <c r="VZB56" s="467"/>
      <c r="VZC56" s="467"/>
      <c r="VZD56" s="467"/>
      <c r="VZE56" s="467"/>
      <c r="VZF56" s="467"/>
      <c r="VZG56" s="467"/>
      <c r="VZH56" s="467"/>
      <c r="VZI56" s="467"/>
      <c r="VZJ56" s="467"/>
      <c r="VZK56" s="467"/>
      <c r="VZL56" s="467"/>
      <c r="VZM56" s="467"/>
      <c r="VZN56" s="467"/>
      <c r="VZO56" s="467"/>
      <c r="VZP56" s="467"/>
      <c r="VZQ56" s="467"/>
      <c r="VZR56" s="467"/>
      <c r="VZS56" s="467"/>
      <c r="VZT56" s="467"/>
      <c r="VZU56" s="467"/>
      <c r="VZV56" s="467"/>
      <c r="VZW56" s="467"/>
      <c r="VZX56" s="467"/>
      <c r="VZY56" s="467"/>
      <c r="VZZ56" s="467"/>
      <c r="WAA56" s="467"/>
      <c r="WAB56" s="467"/>
      <c r="WAC56" s="467"/>
      <c r="WAD56" s="467"/>
      <c r="WAE56" s="467"/>
      <c r="WAF56" s="467"/>
      <c r="WAG56" s="467"/>
      <c r="WAH56" s="467"/>
      <c r="WAI56" s="467"/>
      <c r="WAJ56" s="467"/>
      <c r="WAK56" s="467"/>
      <c r="WAL56" s="467"/>
      <c r="WAM56" s="467"/>
      <c r="WAN56" s="467"/>
      <c r="WAO56" s="467"/>
      <c r="WAP56" s="467"/>
      <c r="WAQ56" s="467"/>
      <c r="WAR56" s="467"/>
      <c r="WAS56" s="467"/>
      <c r="WAT56" s="467"/>
      <c r="WAU56" s="467"/>
      <c r="WAV56" s="467"/>
      <c r="WAW56" s="467"/>
      <c r="WAX56" s="467"/>
      <c r="WAY56" s="467"/>
      <c r="WAZ56" s="467"/>
      <c r="WBA56" s="467"/>
      <c r="WBB56" s="467"/>
      <c r="WBC56" s="467"/>
      <c r="WBD56" s="467"/>
      <c r="WBE56" s="467"/>
      <c r="WBF56" s="467"/>
      <c r="WBG56" s="467"/>
      <c r="WBH56" s="467"/>
      <c r="WBI56" s="467"/>
      <c r="WBJ56" s="467"/>
      <c r="WBK56" s="467"/>
      <c r="WBL56" s="467"/>
      <c r="WBM56" s="467"/>
      <c r="WBN56" s="467"/>
      <c r="WBO56" s="467"/>
      <c r="WBP56" s="467"/>
      <c r="WBQ56" s="467"/>
      <c r="WBR56" s="467"/>
      <c r="WBS56" s="467"/>
      <c r="WBT56" s="467"/>
      <c r="WBU56" s="467"/>
      <c r="WBV56" s="467"/>
      <c r="WBW56" s="467"/>
      <c r="WBX56" s="467"/>
      <c r="WBY56" s="467"/>
      <c r="WBZ56" s="467"/>
      <c r="WCA56" s="467"/>
      <c r="WCB56" s="467"/>
      <c r="WCC56" s="467"/>
      <c r="WCD56" s="467"/>
      <c r="WCE56" s="467"/>
      <c r="WCF56" s="467"/>
      <c r="WCG56" s="467"/>
      <c r="WCH56" s="467"/>
      <c r="WCI56" s="467"/>
      <c r="WCJ56" s="467"/>
      <c r="WCK56" s="467"/>
      <c r="WCL56" s="467"/>
      <c r="WCM56" s="467"/>
      <c r="WCN56" s="467"/>
      <c r="WCO56" s="467"/>
      <c r="WCP56" s="467"/>
      <c r="WCQ56" s="467"/>
      <c r="WCR56" s="467"/>
      <c r="WCS56" s="467"/>
      <c r="WCT56" s="467"/>
      <c r="WCU56" s="467"/>
      <c r="WCV56" s="467"/>
      <c r="WCW56" s="467"/>
      <c r="WCX56" s="467"/>
      <c r="WCY56" s="467"/>
      <c r="WCZ56" s="467"/>
      <c r="WDA56" s="467"/>
      <c r="WDB56" s="467"/>
      <c r="WDC56" s="467"/>
      <c r="WDD56" s="467"/>
      <c r="WDE56" s="467"/>
      <c r="WDF56" s="467"/>
      <c r="WDG56" s="467"/>
      <c r="WDH56" s="467"/>
      <c r="WDI56" s="467"/>
      <c r="WDJ56" s="467"/>
      <c r="WDK56" s="467"/>
      <c r="WDL56" s="467"/>
      <c r="WDM56" s="467"/>
      <c r="WDN56" s="467"/>
      <c r="WDO56" s="467"/>
      <c r="WDP56" s="467"/>
      <c r="WDQ56" s="467"/>
      <c r="WDR56" s="467"/>
      <c r="WDS56" s="467"/>
      <c r="WDT56" s="467"/>
      <c r="WDU56" s="467"/>
      <c r="WDV56" s="467"/>
      <c r="WDW56" s="467"/>
      <c r="WDX56" s="467"/>
      <c r="WDY56" s="467"/>
      <c r="WDZ56" s="467"/>
      <c r="WEA56" s="467"/>
      <c r="WEB56" s="467"/>
      <c r="WEC56" s="467"/>
      <c r="WED56" s="467"/>
      <c r="WEE56" s="467"/>
      <c r="WEF56" s="467"/>
      <c r="WEG56" s="467"/>
      <c r="WEH56" s="467"/>
      <c r="WEI56" s="467"/>
      <c r="WEJ56" s="467"/>
      <c r="WEK56" s="467"/>
      <c r="WEL56" s="467"/>
      <c r="WEM56" s="467"/>
      <c r="WEN56" s="467"/>
      <c r="WEO56" s="467"/>
      <c r="WEP56" s="467"/>
      <c r="WEQ56" s="467"/>
      <c r="WER56" s="467"/>
      <c r="WES56" s="467"/>
      <c r="WET56" s="467"/>
      <c r="WEU56" s="467"/>
      <c r="WEV56" s="467"/>
      <c r="WEW56" s="467"/>
      <c r="WEX56" s="467"/>
      <c r="WEY56" s="467"/>
      <c r="WEZ56" s="467"/>
      <c r="WFA56" s="467"/>
      <c r="WFB56" s="467"/>
      <c r="WFC56" s="467"/>
      <c r="WFD56" s="467"/>
      <c r="WFE56" s="467"/>
      <c r="WFF56" s="467"/>
      <c r="WFG56" s="467"/>
      <c r="WFH56" s="467"/>
      <c r="WFI56" s="467"/>
      <c r="WFJ56" s="467"/>
      <c r="WFK56" s="467"/>
      <c r="WFL56" s="467"/>
      <c r="WFM56" s="467"/>
      <c r="WFN56" s="467"/>
      <c r="WFO56" s="467"/>
      <c r="WFP56" s="467"/>
      <c r="WFQ56" s="467"/>
      <c r="WFR56" s="467"/>
      <c r="WFS56" s="467"/>
      <c r="WFT56" s="467"/>
      <c r="WFU56" s="467"/>
      <c r="WFV56" s="467"/>
      <c r="WFW56" s="467"/>
      <c r="WFX56" s="467"/>
      <c r="WFY56" s="467"/>
      <c r="WFZ56" s="467"/>
      <c r="WGA56" s="467"/>
      <c r="WGB56" s="467"/>
      <c r="WGC56" s="467"/>
      <c r="WGD56" s="467"/>
      <c r="WGE56" s="467"/>
      <c r="WGF56" s="467"/>
      <c r="WGG56" s="467"/>
      <c r="WGH56" s="467"/>
      <c r="WGI56" s="467"/>
      <c r="WGJ56" s="467"/>
      <c r="WGK56" s="467"/>
      <c r="WGL56" s="467"/>
      <c r="WGM56" s="467"/>
      <c r="WGN56" s="467"/>
      <c r="WGO56" s="467"/>
      <c r="WGP56" s="467"/>
      <c r="WGQ56" s="467"/>
      <c r="WGR56" s="467"/>
      <c r="WGS56" s="467"/>
      <c r="WGT56" s="467"/>
      <c r="WGU56" s="467"/>
      <c r="WGV56" s="467"/>
      <c r="WGW56" s="467"/>
      <c r="WGX56" s="467"/>
      <c r="WGY56" s="467"/>
      <c r="WGZ56" s="467"/>
      <c r="WHA56" s="467"/>
      <c r="WHB56" s="467"/>
      <c r="WHC56" s="467"/>
      <c r="WHD56" s="467"/>
      <c r="WHE56" s="467"/>
      <c r="WHF56" s="467"/>
      <c r="WHG56" s="467"/>
      <c r="WHH56" s="467"/>
      <c r="WHI56" s="467"/>
      <c r="WHJ56" s="467"/>
      <c r="WHK56" s="467"/>
      <c r="WHL56" s="467"/>
      <c r="WHM56" s="467"/>
      <c r="WHN56" s="467"/>
      <c r="WHO56" s="467"/>
      <c r="WHP56" s="467"/>
      <c r="WHQ56" s="467"/>
      <c r="WHR56" s="467"/>
      <c r="WHS56" s="467"/>
      <c r="WHT56" s="467"/>
      <c r="WHU56" s="467"/>
      <c r="WHV56" s="467"/>
      <c r="WHW56" s="467"/>
      <c r="WHX56" s="467"/>
      <c r="WHY56" s="467"/>
      <c r="WHZ56" s="467"/>
      <c r="WIA56" s="467"/>
      <c r="WIB56" s="467"/>
      <c r="WIC56" s="467"/>
      <c r="WID56" s="467"/>
      <c r="WIE56" s="467"/>
      <c r="WIF56" s="467"/>
      <c r="WIG56" s="467"/>
      <c r="WIH56" s="467"/>
      <c r="WII56" s="467"/>
      <c r="WIJ56" s="467"/>
      <c r="WIK56" s="467"/>
      <c r="WIL56" s="467"/>
      <c r="WIM56" s="467"/>
      <c r="WIN56" s="467"/>
      <c r="WIO56" s="467"/>
      <c r="WIP56" s="467"/>
      <c r="WIQ56" s="467"/>
      <c r="WIR56" s="467"/>
      <c r="WIS56" s="467"/>
      <c r="WIT56" s="467"/>
      <c r="WIU56" s="467"/>
      <c r="WIV56" s="467"/>
      <c r="WIW56" s="467"/>
      <c r="WIX56" s="467"/>
      <c r="WIY56" s="467"/>
      <c r="WIZ56" s="467"/>
      <c r="WJA56" s="467"/>
      <c r="WJB56" s="467"/>
      <c r="WJC56" s="467"/>
      <c r="WJD56" s="467"/>
      <c r="WJE56" s="467"/>
      <c r="WJF56" s="467"/>
      <c r="WJG56" s="467"/>
      <c r="WJH56" s="467"/>
      <c r="WJI56" s="467"/>
      <c r="WJJ56" s="467"/>
      <c r="WJK56" s="467"/>
      <c r="WJL56" s="467"/>
      <c r="WJM56" s="467"/>
      <c r="WJN56" s="467"/>
      <c r="WJO56" s="467"/>
      <c r="WJP56" s="467"/>
      <c r="WJQ56" s="467"/>
      <c r="WJR56" s="467"/>
      <c r="WJS56" s="467"/>
      <c r="WJT56" s="467"/>
      <c r="WJU56" s="467"/>
      <c r="WJV56" s="467"/>
      <c r="WJW56" s="467"/>
      <c r="WJX56" s="467"/>
      <c r="WJY56" s="467"/>
      <c r="WJZ56" s="467"/>
      <c r="WKA56" s="467"/>
      <c r="WKB56" s="467"/>
      <c r="WKC56" s="467"/>
      <c r="WKD56" s="467"/>
      <c r="WKE56" s="467"/>
      <c r="WKF56" s="467"/>
      <c r="WKG56" s="467"/>
      <c r="WKH56" s="467"/>
      <c r="WKI56" s="467"/>
      <c r="WKJ56" s="467"/>
      <c r="WKK56" s="467"/>
      <c r="WKL56" s="467"/>
      <c r="WKM56" s="467"/>
      <c r="WKN56" s="467"/>
      <c r="WKO56" s="467"/>
      <c r="WKP56" s="467"/>
      <c r="WKQ56" s="467"/>
      <c r="WKR56" s="467"/>
      <c r="WKS56" s="467"/>
      <c r="WKT56" s="467"/>
      <c r="WKU56" s="467"/>
      <c r="WKV56" s="467"/>
      <c r="WKW56" s="467"/>
      <c r="WKX56" s="467"/>
      <c r="WKY56" s="467"/>
      <c r="WKZ56" s="467"/>
      <c r="WLA56" s="467"/>
      <c r="WLB56" s="467"/>
      <c r="WLC56" s="467"/>
      <c r="WLD56" s="467"/>
      <c r="WLE56" s="467"/>
      <c r="WLF56" s="467"/>
      <c r="WLG56" s="467"/>
      <c r="WLH56" s="467"/>
      <c r="WLI56" s="467"/>
      <c r="WLJ56" s="467"/>
      <c r="WLK56" s="467"/>
      <c r="WLL56" s="467"/>
      <c r="WLM56" s="467"/>
      <c r="WLN56" s="467"/>
      <c r="WLO56" s="467"/>
      <c r="WLP56" s="467"/>
      <c r="WLQ56" s="467"/>
      <c r="WLR56" s="467"/>
      <c r="WLS56" s="467"/>
      <c r="WLT56" s="467"/>
      <c r="WLU56" s="467"/>
      <c r="WLV56" s="467"/>
      <c r="WLW56" s="467"/>
      <c r="WLX56" s="467"/>
      <c r="WLY56" s="467"/>
      <c r="WLZ56" s="467"/>
      <c r="WMA56" s="467"/>
      <c r="WMB56" s="467"/>
      <c r="WMC56" s="467"/>
      <c r="WMD56" s="467"/>
      <c r="WME56" s="467"/>
      <c r="WMF56" s="467"/>
      <c r="WMG56" s="467"/>
      <c r="WMH56" s="467"/>
      <c r="WMI56" s="467"/>
      <c r="WMJ56" s="467"/>
      <c r="WMK56" s="467"/>
      <c r="WML56" s="467"/>
      <c r="WMM56" s="467"/>
      <c r="WMN56" s="467"/>
      <c r="WMO56" s="467"/>
      <c r="WMP56" s="467"/>
      <c r="WMQ56" s="467"/>
      <c r="WMR56" s="467"/>
      <c r="WMS56" s="467"/>
      <c r="WMT56" s="467"/>
      <c r="WMU56" s="467"/>
      <c r="WMV56" s="467"/>
      <c r="WMW56" s="467"/>
      <c r="WMX56" s="467"/>
      <c r="WMY56" s="467"/>
      <c r="WMZ56" s="467"/>
      <c r="WNA56" s="467"/>
      <c r="WNB56" s="467"/>
      <c r="WNC56" s="467"/>
      <c r="WND56" s="467"/>
      <c r="WNE56" s="467"/>
      <c r="WNF56" s="467"/>
      <c r="WNG56" s="467"/>
      <c r="WNH56" s="467"/>
      <c r="WNI56" s="467"/>
      <c r="WNJ56" s="467"/>
      <c r="WNK56" s="467"/>
      <c r="WNL56" s="467"/>
      <c r="WNM56" s="467"/>
      <c r="WNN56" s="467"/>
      <c r="WNO56" s="467"/>
      <c r="WNP56" s="467"/>
      <c r="WNQ56" s="467"/>
      <c r="WNR56" s="467"/>
      <c r="WNS56" s="467"/>
      <c r="WNT56" s="467"/>
      <c r="WNU56" s="467"/>
      <c r="WNV56" s="467"/>
      <c r="WNW56" s="467"/>
      <c r="WNX56" s="467"/>
      <c r="WNY56" s="467"/>
      <c r="WNZ56" s="467"/>
      <c r="WOA56" s="467"/>
      <c r="WOB56" s="467"/>
      <c r="WOC56" s="467"/>
      <c r="WOD56" s="467"/>
      <c r="WOE56" s="467"/>
      <c r="WOF56" s="467"/>
      <c r="WOG56" s="467"/>
      <c r="WOH56" s="467"/>
      <c r="WOI56" s="467"/>
      <c r="WOJ56" s="467"/>
      <c r="WOK56" s="467"/>
      <c r="WOL56" s="467"/>
      <c r="WOM56" s="467"/>
      <c r="WON56" s="467"/>
      <c r="WOO56" s="467"/>
      <c r="WOP56" s="467"/>
      <c r="WOQ56" s="467"/>
      <c r="WOR56" s="467"/>
      <c r="WOS56" s="467"/>
      <c r="WOT56" s="467"/>
      <c r="WOU56" s="467"/>
      <c r="WOV56" s="467"/>
      <c r="WOW56" s="467"/>
      <c r="WOX56" s="467"/>
      <c r="WOY56" s="467"/>
      <c r="WOZ56" s="467"/>
      <c r="WPA56" s="467"/>
      <c r="WPB56" s="467"/>
      <c r="WPC56" s="467"/>
      <c r="WPD56" s="467"/>
      <c r="WPE56" s="467"/>
      <c r="WPF56" s="467"/>
      <c r="WPG56" s="467"/>
      <c r="WPH56" s="467"/>
      <c r="WPI56" s="467"/>
      <c r="WPJ56" s="467"/>
      <c r="WPK56" s="467"/>
      <c r="WPL56" s="467"/>
      <c r="WPM56" s="467"/>
      <c r="WPN56" s="467"/>
      <c r="WPO56" s="467"/>
      <c r="WPP56" s="467"/>
      <c r="WPQ56" s="467"/>
      <c r="WPR56" s="467"/>
      <c r="WPS56" s="467"/>
      <c r="WPT56" s="467"/>
      <c r="WPU56" s="467"/>
      <c r="WPV56" s="467"/>
      <c r="WPW56" s="467"/>
      <c r="WPX56" s="467"/>
      <c r="WPY56" s="467"/>
      <c r="WPZ56" s="467"/>
      <c r="WQA56" s="467"/>
      <c r="WQB56" s="467"/>
      <c r="WQC56" s="467"/>
      <c r="WQD56" s="467"/>
      <c r="WQE56" s="467"/>
      <c r="WQF56" s="467"/>
      <c r="WQG56" s="467"/>
      <c r="WQH56" s="467"/>
      <c r="WQI56" s="467"/>
      <c r="WQJ56" s="467"/>
      <c r="WQK56" s="467"/>
      <c r="WQL56" s="467"/>
      <c r="WQM56" s="467"/>
      <c r="WQN56" s="467"/>
      <c r="WQO56" s="467"/>
      <c r="WQP56" s="467"/>
      <c r="WQQ56" s="467"/>
      <c r="WQR56" s="467"/>
      <c r="WQS56" s="467"/>
      <c r="WQT56" s="467"/>
      <c r="WQU56" s="467"/>
      <c r="WQV56" s="467"/>
      <c r="WQW56" s="467"/>
      <c r="WQX56" s="467"/>
      <c r="WQY56" s="467"/>
      <c r="WQZ56" s="467"/>
      <c r="WRA56" s="467"/>
      <c r="WRB56" s="467"/>
      <c r="WRC56" s="467"/>
      <c r="WRD56" s="467"/>
      <c r="WRE56" s="467"/>
      <c r="WRF56" s="467"/>
      <c r="WRG56" s="467"/>
      <c r="WRH56" s="467"/>
      <c r="WRI56" s="467"/>
      <c r="WRJ56" s="467"/>
      <c r="WRK56" s="467"/>
      <c r="WRL56" s="467"/>
      <c r="WRM56" s="467"/>
      <c r="WRN56" s="467"/>
      <c r="WRO56" s="467"/>
      <c r="WRP56" s="467"/>
      <c r="WRQ56" s="467"/>
      <c r="WRR56" s="467"/>
      <c r="WRS56" s="467"/>
      <c r="WRT56" s="467"/>
      <c r="WRU56" s="467"/>
      <c r="WRV56" s="467"/>
      <c r="WRW56" s="467"/>
      <c r="WRX56" s="467"/>
      <c r="WRY56" s="467"/>
      <c r="WRZ56" s="467"/>
      <c r="WSA56" s="467"/>
      <c r="WSB56" s="467"/>
      <c r="WSC56" s="467"/>
      <c r="WSD56" s="467"/>
      <c r="WSE56" s="467"/>
      <c r="WSF56" s="467"/>
      <c r="WSG56" s="467"/>
      <c r="WSH56" s="467"/>
      <c r="WSI56" s="467"/>
      <c r="WSJ56" s="467"/>
      <c r="WSK56" s="467"/>
      <c r="WSL56" s="467"/>
      <c r="WSM56" s="467"/>
      <c r="WSN56" s="467"/>
      <c r="WSO56" s="467"/>
      <c r="WSP56" s="467"/>
      <c r="WSQ56" s="467"/>
      <c r="WSR56" s="467"/>
      <c r="WSS56" s="467"/>
      <c r="WST56" s="467"/>
      <c r="WSU56" s="467"/>
      <c r="WSV56" s="467"/>
      <c r="WSW56" s="467"/>
      <c r="WSX56" s="467"/>
      <c r="WSY56" s="467"/>
      <c r="WSZ56" s="467"/>
      <c r="WTA56" s="467"/>
      <c r="WTB56" s="467"/>
      <c r="WTC56" s="467"/>
      <c r="WTD56" s="467"/>
      <c r="WTE56" s="467"/>
      <c r="WTF56" s="467"/>
      <c r="WTG56" s="467"/>
      <c r="WTH56" s="467"/>
      <c r="WTI56" s="467"/>
      <c r="WTJ56" s="467"/>
      <c r="WTK56" s="467"/>
      <c r="WTL56" s="467"/>
      <c r="WTM56" s="467"/>
      <c r="WTN56" s="467"/>
      <c r="WTO56" s="467"/>
      <c r="WTP56" s="467"/>
      <c r="WTQ56" s="467"/>
      <c r="WTR56" s="467"/>
      <c r="WTS56" s="467"/>
      <c r="WTT56" s="467"/>
      <c r="WTU56" s="467"/>
      <c r="WTV56" s="467"/>
      <c r="WTW56" s="467"/>
      <c r="WTX56" s="467"/>
      <c r="WTY56" s="467"/>
      <c r="WTZ56" s="467"/>
      <c r="WUA56" s="467"/>
      <c r="WUB56" s="467"/>
      <c r="WUC56" s="467"/>
      <c r="WUD56" s="467"/>
      <c r="WUE56" s="467"/>
      <c r="WUF56" s="467"/>
      <c r="WUG56" s="467"/>
      <c r="WUH56" s="467"/>
      <c r="WUI56" s="467"/>
      <c r="WUJ56" s="467"/>
      <c r="WUK56" s="467"/>
      <c r="WUL56" s="467"/>
      <c r="WUM56" s="467"/>
      <c r="WUN56" s="467"/>
      <c r="WUO56" s="467"/>
      <c r="WUP56" s="467"/>
      <c r="WUQ56" s="467"/>
      <c r="WUR56" s="467"/>
      <c r="WUS56" s="467"/>
      <c r="WUT56" s="467"/>
      <c r="WUU56" s="467"/>
      <c r="WUV56" s="467"/>
      <c r="WUW56" s="467"/>
      <c r="WUX56" s="467"/>
      <c r="WUY56" s="467"/>
      <c r="WUZ56" s="467"/>
      <c r="WVA56" s="467"/>
      <c r="WVB56" s="467"/>
      <c r="WVC56" s="467"/>
      <c r="WVD56" s="467"/>
      <c r="WVE56" s="467"/>
      <c r="WVF56" s="467"/>
      <c r="WVG56" s="467"/>
      <c r="WVH56" s="467"/>
      <c r="WVI56" s="467"/>
      <c r="WVJ56" s="467"/>
      <c r="WVK56" s="467"/>
      <c r="WVL56" s="467"/>
      <c r="WVM56" s="467"/>
      <c r="WVN56" s="467"/>
      <c r="WVO56" s="467"/>
      <c r="WVP56" s="467"/>
      <c r="WVQ56" s="467"/>
      <c r="WVR56" s="467"/>
      <c r="WVS56" s="467"/>
      <c r="WVT56" s="467"/>
      <c r="WVU56" s="467"/>
      <c r="WVV56" s="467"/>
      <c r="WVW56" s="467"/>
      <c r="WVX56" s="467"/>
      <c r="WVY56" s="467"/>
      <c r="WVZ56" s="467"/>
      <c r="WWA56" s="467"/>
      <c r="WWB56" s="467"/>
      <c r="WWC56" s="467"/>
      <c r="WWD56" s="467"/>
      <c r="WWE56" s="467"/>
      <c r="WWF56" s="467"/>
      <c r="WWG56" s="467"/>
      <c r="WWH56" s="467"/>
      <c r="WWI56" s="467"/>
      <c r="WWJ56" s="467"/>
      <c r="WWK56" s="467"/>
      <c r="WWL56" s="467"/>
      <c r="WWM56" s="467"/>
      <c r="WWN56" s="467"/>
      <c r="WWO56" s="467"/>
      <c r="WWP56" s="467"/>
      <c r="WWQ56" s="467"/>
      <c r="WWR56" s="467"/>
      <c r="WWS56" s="467"/>
      <c r="WWT56" s="467"/>
      <c r="WWU56" s="467"/>
      <c r="WWV56" s="467"/>
      <c r="WWW56" s="467"/>
      <c r="WWX56" s="467"/>
      <c r="WWY56" s="467"/>
      <c r="WWZ56" s="467"/>
      <c r="WXA56" s="467"/>
      <c r="WXB56" s="467"/>
      <c r="WXC56" s="467"/>
      <c r="WXD56" s="467"/>
      <c r="WXE56" s="467"/>
      <c r="WXF56" s="467"/>
      <c r="WXG56" s="467"/>
      <c r="WXH56" s="467"/>
      <c r="WXI56" s="467"/>
      <c r="WXJ56" s="467"/>
      <c r="WXK56" s="467"/>
      <c r="WXL56" s="467"/>
      <c r="WXM56" s="467"/>
      <c r="WXN56" s="467"/>
      <c r="WXO56" s="467"/>
      <c r="WXP56" s="467"/>
      <c r="WXQ56" s="467"/>
      <c r="WXR56" s="467"/>
      <c r="WXS56" s="467"/>
      <c r="WXT56" s="467"/>
      <c r="WXU56" s="467"/>
      <c r="WXV56" s="467"/>
      <c r="WXW56" s="467"/>
      <c r="WXX56" s="467"/>
      <c r="WXY56" s="467"/>
      <c r="WXZ56" s="467"/>
      <c r="WYA56" s="467"/>
      <c r="WYB56" s="467"/>
      <c r="WYC56" s="467"/>
      <c r="WYD56" s="467"/>
      <c r="WYE56" s="467"/>
      <c r="WYF56" s="467"/>
      <c r="WYG56" s="467"/>
      <c r="WYH56" s="467"/>
      <c r="WYI56" s="467"/>
      <c r="WYJ56" s="467"/>
      <c r="WYK56" s="467"/>
      <c r="WYL56" s="467"/>
      <c r="WYM56" s="467"/>
      <c r="WYN56" s="467"/>
      <c r="WYO56" s="467"/>
      <c r="WYP56" s="467"/>
      <c r="WYQ56" s="467"/>
      <c r="WYR56" s="467"/>
      <c r="WYS56" s="467"/>
      <c r="WYT56" s="467"/>
      <c r="WYU56" s="467"/>
      <c r="WYV56" s="467"/>
      <c r="WYW56" s="467"/>
      <c r="WYX56" s="467"/>
      <c r="WYY56" s="467"/>
      <c r="WYZ56" s="467"/>
      <c r="WZA56" s="467"/>
      <c r="WZB56" s="467"/>
      <c r="WZC56" s="467"/>
      <c r="WZD56" s="467"/>
      <c r="WZE56" s="467"/>
      <c r="WZF56" s="467"/>
      <c r="WZG56" s="467"/>
      <c r="WZH56" s="467"/>
      <c r="WZI56" s="467"/>
      <c r="WZJ56" s="467"/>
      <c r="WZK56" s="467"/>
      <c r="WZL56" s="467"/>
      <c r="WZM56" s="467"/>
      <c r="WZN56" s="467"/>
      <c r="WZO56" s="467"/>
      <c r="WZP56" s="467"/>
      <c r="WZQ56" s="467"/>
      <c r="WZR56" s="467"/>
      <c r="WZS56" s="467"/>
      <c r="WZT56" s="467"/>
      <c r="WZU56" s="467"/>
      <c r="WZV56" s="467"/>
      <c r="WZW56" s="467"/>
      <c r="WZX56" s="467"/>
      <c r="WZY56" s="467"/>
      <c r="WZZ56" s="467"/>
      <c r="XAA56" s="467"/>
      <c r="XAB56" s="467"/>
      <c r="XAC56" s="467"/>
      <c r="XAD56" s="467"/>
      <c r="XAE56" s="467"/>
      <c r="XAF56" s="467"/>
      <c r="XAG56" s="467"/>
      <c r="XAH56" s="467"/>
      <c r="XAI56" s="467"/>
      <c r="XAJ56" s="467"/>
      <c r="XAK56" s="467"/>
      <c r="XAL56" s="467"/>
      <c r="XAM56" s="467"/>
      <c r="XAN56" s="467"/>
      <c r="XAO56" s="467"/>
      <c r="XAP56" s="467"/>
      <c r="XAQ56" s="467"/>
      <c r="XAR56" s="467"/>
      <c r="XAS56" s="467"/>
      <c r="XAT56" s="467"/>
      <c r="XAU56" s="467"/>
      <c r="XAV56" s="467"/>
      <c r="XAW56" s="467"/>
      <c r="XAX56" s="467"/>
      <c r="XAY56" s="467"/>
      <c r="XAZ56" s="467"/>
      <c r="XBA56" s="467"/>
      <c r="XBB56" s="467"/>
      <c r="XBC56" s="467"/>
      <c r="XBD56" s="467"/>
      <c r="XBE56" s="467"/>
      <c r="XBF56" s="467"/>
      <c r="XBG56" s="467"/>
      <c r="XBH56" s="467"/>
      <c r="XBI56" s="467"/>
      <c r="XBJ56" s="467"/>
      <c r="XBK56" s="467"/>
      <c r="XBL56" s="467"/>
      <c r="XBM56" s="467"/>
      <c r="XBN56" s="467"/>
      <c r="XBO56" s="467"/>
      <c r="XBP56" s="467"/>
      <c r="XBQ56" s="467"/>
      <c r="XBR56" s="467"/>
      <c r="XBS56" s="467"/>
      <c r="XBT56" s="467"/>
      <c r="XBU56" s="467"/>
      <c r="XBV56" s="467"/>
      <c r="XBW56" s="467"/>
      <c r="XBX56" s="467"/>
      <c r="XBY56" s="467"/>
      <c r="XBZ56" s="467"/>
      <c r="XCA56" s="467"/>
      <c r="XCB56" s="467"/>
      <c r="XCC56" s="467"/>
      <c r="XCD56" s="467"/>
      <c r="XCE56" s="467"/>
      <c r="XCF56" s="467"/>
      <c r="XCG56" s="467"/>
      <c r="XCH56" s="467"/>
      <c r="XCI56" s="467"/>
      <c r="XCJ56" s="467"/>
      <c r="XCK56" s="467"/>
      <c r="XCL56" s="467"/>
      <c r="XCM56" s="467"/>
      <c r="XCN56" s="467"/>
      <c r="XCO56" s="467"/>
      <c r="XCP56" s="467"/>
      <c r="XCQ56" s="467"/>
      <c r="XCR56" s="467"/>
      <c r="XCS56" s="467"/>
      <c r="XCT56" s="467"/>
      <c r="XCU56" s="467"/>
      <c r="XCV56" s="467"/>
      <c r="XCW56" s="467"/>
      <c r="XCX56" s="467"/>
      <c r="XCY56" s="467"/>
      <c r="XCZ56" s="467"/>
      <c r="XDA56" s="467"/>
      <c r="XDB56" s="467"/>
      <c r="XDC56" s="467"/>
      <c r="XDD56" s="467"/>
      <c r="XDE56" s="467"/>
      <c r="XDF56" s="467"/>
      <c r="XDG56" s="467"/>
      <c r="XDH56" s="467"/>
      <c r="XDI56" s="467"/>
      <c r="XDJ56" s="467"/>
      <c r="XDK56" s="467"/>
      <c r="XDL56" s="467"/>
      <c r="XDM56" s="467"/>
      <c r="XDN56" s="467"/>
      <c r="XDO56" s="467"/>
      <c r="XDP56" s="467"/>
      <c r="XDQ56" s="467"/>
      <c r="XDR56" s="467"/>
      <c r="XDS56" s="467"/>
      <c r="XDT56" s="467"/>
      <c r="XDU56" s="467"/>
      <c r="XDV56" s="467"/>
      <c r="XDW56" s="467"/>
      <c r="XDX56" s="467"/>
      <c r="XDY56" s="467"/>
      <c r="XDZ56" s="467"/>
      <c r="XEA56" s="467"/>
      <c r="XEB56" s="467"/>
      <c r="XEC56" s="467"/>
      <c r="XED56" s="467"/>
      <c r="XEE56" s="467"/>
      <c r="XEF56" s="467"/>
      <c r="XEG56" s="467"/>
      <c r="XEH56" s="467"/>
      <c r="XEI56" s="467"/>
      <c r="XEJ56" s="467"/>
      <c r="XEK56" s="467"/>
      <c r="XEL56" s="467"/>
      <c r="XEM56" s="467"/>
      <c r="XEN56" s="467"/>
      <c r="XEO56" s="467"/>
      <c r="XEP56" s="467"/>
      <c r="XEQ56" s="467"/>
      <c r="XER56" s="467"/>
      <c r="XES56" s="467"/>
      <c r="XET56" s="467"/>
      <c r="XEU56" s="467"/>
      <c r="XEV56" s="467"/>
      <c r="XEW56" s="467"/>
      <c r="XEX56" s="467"/>
      <c r="XEY56" s="467"/>
      <c r="XEZ56" s="467"/>
      <c r="XFA56" s="467"/>
      <c r="XFB56" s="467"/>
    </row>
    <row r="57" spans="1:16382" s="364" customFormat="1" ht="13" customHeight="1">
      <c r="A57" s="412">
        <f>IF(details!A57="","",details!A57)</f>
        <v>49</v>
      </c>
      <c r="B57" s="394" t="str">
        <f>IF(details!B57="","",details!B57)</f>
        <v>GEN</v>
      </c>
      <c r="C57" s="394" t="str">
        <f>IF(details!C57="","",details!C57)</f>
        <v>G</v>
      </c>
      <c r="D57" s="394">
        <f>IF(details!D57="","",details!D57)</f>
        <v>10296</v>
      </c>
      <c r="E57" s="401" t="str">
        <f>IF(details!E57="","",details!E57)</f>
        <v>NSO</v>
      </c>
      <c r="F57" s="72">
        <f>IF(details!F57="","",details!F57)</f>
        <v>35787</v>
      </c>
      <c r="G57" s="89" t="str">
        <f>IF(details!G57="","",details!G57)</f>
        <v>A 049</v>
      </c>
      <c r="H57" s="89" t="str">
        <f>IF(details!H57="","",details!H57)</f>
        <v>B 049</v>
      </c>
      <c r="I57" s="89" t="str">
        <f>IF(details!I57="","",details!I57)</f>
        <v>C 049</v>
      </c>
      <c r="J57" s="394">
        <f>IF(details!J57="","",details!J57)</f>
        <v>3</v>
      </c>
      <c r="K57" s="394" t="str">
        <f>IF(details!K57="","",details!K57)</f>
        <v>AB</v>
      </c>
      <c r="L57" s="394" t="str">
        <f>IF(details!L57="","",details!L57)</f>
        <v>AB</v>
      </c>
      <c r="M57" s="205">
        <f t="shared" si="171"/>
        <v>3</v>
      </c>
      <c r="N57" s="394" t="str">
        <f>IF(details!M57="","",details!M57)</f>
        <v>AB</v>
      </c>
      <c r="O57" s="205">
        <f t="shared" si="172"/>
        <v>3</v>
      </c>
      <c r="P57" s="394" t="str">
        <f>IF(details!N57="","",details!N57)</f>
        <v>AB</v>
      </c>
      <c r="Q57" s="392">
        <f t="shared" si="173"/>
        <v>3</v>
      </c>
      <c r="R57" s="409">
        <f t="shared" si="282"/>
        <v>0</v>
      </c>
      <c r="S57" s="66" t="str">
        <f t="shared" si="39"/>
        <v/>
      </c>
      <c r="T57" s="409" t="str">
        <f t="shared" si="311"/>
        <v>AB</v>
      </c>
      <c r="U57" s="409" t="str">
        <f t="shared" si="40"/>
        <v/>
      </c>
      <c r="V57" s="409" t="str">
        <f t="shared" si="312"/>
        <v/>
      </c>
      <c r="W57" s="394">
        <f>IF(details!O57="","",details!O57)</f>
        <v>6</v>
      </c>
      <c r="X57" s="394" t="str">
        <f>IF(details!P57="","",details!P57)</f>
        <v>AB</v>
      </c>
      <c r="Y57" s="394" t="str">
        <f>IF(details!Q57="","",details!Q57)</f>
        <v>AB</v>
      </c>
      <c r="Z57" s="205">
        <f t="shared" si="174"/>
        <v>6</v>
      </c>
      <c r="AA57" s="394" t="str">
        <f>IF(details!R57="","",details!R57)</f>
        <v>AB</v>
      </c>
      <c r="AB57" s="205">
        <f t="shared" si="175"/>
        <v>6</v>
      </c>
      <c r="AC57" s="394" t="str">
        <f>IF(details!S57="","",details!S57)</f>
        <v>AB</v>
      </c>
      <c r="AD57" s="392">
        <f t="shared" si="176"/>
        <v>6</v>
      </c>
      <c r="AE57" s="409">
        <f t="shared" si="281"/>
        <v>0</v>
      </c>
      <c r="AF57" s="66" t="str">
        <f t="shared" si="45"/>
        <v/>
      </c>
      <c r="AG57" s="409" t="str">
        <f t="shared" si="313"/>
        <v>AB</v>
      </c>
      <c r="AH57" s="409" t="str">
        <f>IF(OR($E57="NSO",$E57="",AC57=""),"",IF(OR(AG57="AB",AC57="ab"),"AB",IF(AC57="ML","RE",IF(AND(AD57&gt;=36%*AF57,AC57&gt;=20),"P",IF(AND(AD57&gt;=34%*AF57,#REF!=0,AC57&gt;=20),"G2",IF(AND(AD57&gt;=31%*AF57,#REF!=0,AC57&gt;=20),"G1",IF(AD57&gt;=25%*AF57,"S","F")))))))</f>
        <v/>
      </c>
      <c r="AI57" s="409" t="str">
        <f t="shared" si="314"/>
        <v/>
      </c>
      <c r="AJ57" s="394" t="str">
        <f>IF(details!T57="","",details!T57)</f>
        <v>a</v>
      </c>
      <c r="AK57" s="89" t="str">
        <f t="shared" si="177"/>
        <v>PHYSICS</v>
      </c>
      <c r="AL57" s="394">
        <f>IF(details!U57="","",details!U57)</f>
        <v>2</v>
      </c>
      <c r="AM57" s="394" t="str">
        <f>IF(details!V57="","",details!V57)</f>
        <v>AB</v>
      </c>
      <c r="AN57" s="394" t="str">
        <f>IF(details!W57="","",details!W57)</f>
        <v>AB</v>
      </c>
      <c r="AO57" s="205">
        <f t="shared" si="178"/>
        <v>2</v>
      </c>
      <c r="AP57" s="394" t="str">
        <f>IF(details!X57="","",details!X57)</f>
        <v>AB</v>
      </c>
      <c r="AQ57" s="394" t="str">
        <f>IF(details!Y57="","",details!Y57)</f>
        <v>AB</v>
      </c>
      <c r="AR57" s="205" t="str">
        <f t="shared" si="179"/>
        <v>AB</v>
      </c>
      <c r="AS57" s="205">
        <f t="shared" si="180"/>
        <v>2</v>
      </c>
      <c r="AT57" s="205">
        <f t="shared" si="181"/>
        <v>2</v>
      </c>
      <c r="AU57" s="394" t="str">
        <f>IF(details!Z57="","",details!Z57)</f>
        <v>AB</v>
      </c>
      <c r="AV57" s="394" t="str">
        <f>IF(details!AA57="","",details!AA57)</f>
        <v>AB</v>
      </c>
      <c r="AW57" s="205" t="str">
        <f t="shared" si="182"/>
        <v>AB</v>
      </c>
      <c r="AX57" s="205">
        <f t="shared" si="183"/>
        <v>2</v>
      </c>
      <c r="AY57" s="205">
        <f t="shared" si="184"/>
        <v>0</v>
      </c>
      <c r="AZ57" s="401">
        <f t="shared" si="185"/>
        <v>2</v>
      </c>
      <c r="BA57" s="332">
        <f t="shared" si="186"/>
        <v>0</v>
      </c>
      <c r="BB57" s="409">
        <f t="shared" si="187"/>
        <v>0</v>
      </c>
      <c r="BC57" s="66" t="str">
        <f t="shared" si="188"/>
        <v/>
      </c>
      <c r="BD57" s="66" t="str">
        <f t="shared" si="189"/>
        <v/>
      </c>
      <c r="BE57" s="66" t="str">
        <f t="shared" si="190"/>
        <v/>
      </c>
      <c r="BF57" s="66" t="str">
        <f t="shared" si="93"/>
        <v/>
      </c>
      <c r="BG57" s="332">
        <f t="shared" si="94"/>
        <v>0</v>
      </c>
      <c r="BH57" s="409" t="str">
        <f t="shared" si="95"/>
        <v>AB</v>
      </c>
      <c r="BI57" s="66" t="str">
        <f t="shared" si="96"/>
        <v/>
      </c>
      <c r="BJ57" s="66" t="str">
        <f t="shared" si="97"/>
        <v/>
      </c>
      <c r="BK57" s="409" t="str">
        <f t="shared" si="98"/>
        <v/>
      </c>
      <c r="BL57" s="394" t="str">
        <f>IF(details!AB57="","",details!AB57)</f>
        <v>A</v>
      </c>
      <c r="BM57" s="89" t="str">
        <f t="shared" si="191"/>
        <v>CHEMISTRY</v>
      </c>
      <c r="BN57" s="394">
        <f>IF(details!AC57="","",details!AC57)</f>
        <v>7</v>
      </c>
      <c r="BO57" s="394" t="str">
        <f>IF(details!AD57="","",details!AD57)</f>
        <v>AB</v>
      </c>
      <c r="BP57" s="394" t="str">
        <f>IF(details!AE57="","",details!AE57)</f>
        <v>AB</v>
      </c>
      <c r="BQ57" s="205">
        <f t="shared" si="192"/>
        <v>7</v>
      </c>
      <c r="BR57" s="394" t="str">
        <f>IF(details!AF57="","",details!AF57)</f>
        <v>AB</v>
      </c>
      <c r="BS57" s="394" t="str">
        <f>IF(details!AG57="","",details!AG57)</f>
        <v>AB</v>
      </c>
      <c r="BT57" s="205" t="str">
        <f t="shared" si="193"/>
        <v>AB</v>
      </c>
      <c r="BU57" s="205">
        <f t="shared" si="194"/>
        <v>7</v>
      </c>
      <c r="BV57" s="205">
        <f t="shared" si="195"/>
        <v>7</v>
      </c>
      <c r="BW57" s="394" t="str">
        <f>IF(details!AH57="","",details!AH57)</f>
        <v>AB</v>
      </c>
      <c r="BX57" s="394" t="str">
        <f>IF(details!AI57="","",details!AI57)</f>
        <v>AB</v>
      </c>
      <c r="BY57" s="205" t="str">
        <f t="shared" si="196"/>
        <v>AB</v>
      </c>
      <c r="BZ57" s="205">
        <f t="shared" si="197"/>
        <v>7</v>
      </c>
      <c r="CA57" s="205">
        <f t="shared" si="198"/>
        <v>0</v>
      </c>
      <c r="CB57" s="401">
        <f t="shared" si="199"/>
        <v>7</v>
      </c>
      <c r="CC57" s="332">
        <f t="shared" si="56"/>
        <v>0</v>
      </c>
      <c r="CD57" s="409">
        <f t="shared" si="57"/>
        <v>0</v>
      </c>
      <c r="CE57" s="66" t="str">
        <f t="shared" si="58"/>
        <v/>
      </c>
      <c r="CF57" s="66" t="str">
        <f t="shared" si="200"/>
        <v/>
      </c>
      <c r="CG57" s="66" t="str">
        <f t="shared" si="201"/>
        <v/>
      </c>
      <c r="CH57" s="66" t="str">
        <f t="shared" si="61"/>
        <v/>
      </c>
      <c r="CI57" s="332">
        <f t="shared" si="62"/>
        <v>0</v>
      </c>
      <c r="CJ57" s="409" t="str">
        <f t="shared" si="63"/>
        <v>AB</v>
      </c>
      <c r="CK57" s="66" t="str">
        <f t="shared" si="64"/>
        <v/>
      </c>
      <c r="CL57" s="66" t="str">
        <f t="shared" si="65"/>
        <v/>
      </c>
      <c r="CM57" s="409" t="str">
        <f t="shared" si="66"/>
        <v/>
      </c>
      <c r="CN57" s="394" t="str">
        <f>IF(details!AJ57="","",details!AJ57)</f>
        <v>a</v>
      </c>
      <c r="CO57" s="89" t="str">
        <f t="shared" si="202"/>
        <v>BIOLOGY</v>
      </c>
      <c r="CP57" s="394">
        <f>IF(details!AK57="","",details!AK57)</f>
        <v>3</v>
      </c>
      <c r="CQ57" s="394" t="str">
        <f>IF(details!AL57="","",details!AL57)</f>
        <v>AB</v>
      </c>
      <c r="CR57" s="394" t="str">
        <f>IF(details!AM57="","",details!AM57)</f>
        <v>AB</v>
      </c>
      <c r="CS57" s="205">
        <f t="shared" si="203"/>
        <v>3</v>
      </c>
      <c r="CT57" s="394" t="str">
        <f>IF(details!AN57="","",details!AN57)</f>
        <v>AB</v>
      </c>
      <c r="CU57" s="394" t="str">
        <f>IF(details!AO57="","",details!AO57)</f>
        <v>AB</v>
      </c>
      <c r="CV57" s="205" t="str">
        <f t="shared" si="204"/>
        <v>AB</v>
      </c>
      <c r="CW57" s="205">
        <f t="shared" si="205"/>
        <v>3</v>
      </c>
      <c r="CX57" s="205">
        <f t="shared" si="206"/>
        <v>3</v>
      </c>
      <c r="CY57" s="394" t="str">
        <f>IF(details!AP57="","",details!AP57)</f>
        <v>AB</v>
      </c>
      <c r="CZ57" s="394" t="str">
        <f>IF(details!AQ57="","",details!AQ57)</f>
        <v>AB</v>
      </c>
      <c r="DA57" s="205" t="str">
        <f t="shared" si="207"/>
        <v>AB</v>
      </c>
      <c r="DB57" s="205">
        <f t="shared" si="208"/>
        <v>3</v>
      </c>
      <c r="DC57" s="205">
        <f t="shared" si="209"/>
        <v>0</v>
      </c>
      <c r="DD57" s="401">
        <f t="shared" si="210"/>
        <v>3</v>
      </c>
      <c r="DE57" s="332">
        <f t="shared" si="75"/>
        <v>0</v>
      </c>
      <c r="DF57" s="409">
        <f t="shared" si="76"/>
        <v>0</v>
      </c>
      <c r="DG57" s="66" t="str">
        <f t="shared" si="77"/>
        <v/>
      </c>
      <c r="DH57" s="66" t="str">
        <f t="shared" si="211"/>
        <v/>
      </c>
      <c r="DI57" s="66" t="str">
        <f t="shared" si="79"/>
        <v/>
      </c>
      <c r="DJ57" s="66" t="str">
        <f t="shared" si="80"/>
        <v/>
      </c>
      <c r="DK57" s="332">
        <f t="shared" si="81"/>
        <v>0</v>
      </c>
      <c r="DL57" s="409" t="str">
        <f t="shared" si="82"/>
        <v>AB</v>
      </c>
      <c r="DM57" s="66" t="str">
        <f t="shared" si="83"/>
        <v/>
      </c>
      <c r="DN57" s="66" t="str">
        <f t="shared" si="84"/>
        <v/>
      </c>
      <c r="DO57" s="409" t="str">
        <f t="shared" si="85"/>
        <v/>
      </c>
      <c r="DP57" s="66">
        <f t="shared" si="86"/>
        <v>0</v>
      </c>
      <c r="DQ57" s="394">
        <f>IF(details!AR57="","",details!AR57)</f>
        <v>9</v>
      </c>
      <c r="DR57" s="394" t="str">
        <f>IF(details!AS57="","",details!AS57)</f>
        <v>AB</v>
      </c>
      <c r="DS57" s="394" t="str">
        <f>IF(details!AT57="","",details!AT57)</f>
        <v>AB</v>
      </c>
      <c r="DT57" s="205">
        <f t="shared" si="212"/>
        <v>9</v>
      </c>
      <c r="DU57" s="394" t="str">
        <f>IF(details!AU57="","",details!AU57)</f>
        <v>AB</v>
      </c>
      <c r="DV57" s="205">
        <f t="shared" si="213"/>
        <v>9</v>
      </c>
      <c r="DW57" s="394" t="str">
        <f>IF(details!AV57="","",details!AV57)</f>
        <v>AB</v>
      </c>
      <c r="DX57" s="392">
        <f t="shared" si="214"/>
        <v>9</v>
      </c>
      <c r="DY57" s="409">
        <f t="shared" si="215"/>
        <v>0</v>
      </c>
      <c r="DZ57" s="409">
        <f t="shared" si="216"/>
        <v>0</v>
      </c>
      <c r="EA57" s="66" t="str">
        <f t="shared" si="217"/>
        <v/>
      </c>
      <c r="EB57" s="409" t="str">
        <f t="shared" si="218"/>
        <v>AB</v>
      </c>
      <c r="EC57" s="409" t="str">
        <f t="shared" si="315"/>
        <v/>
      </c>
      <c r="ED57" s="394" t="str">
        <f>IF(details!AW57="","",details!AW57)</f>
        <v>AB</v>
      </c>
      <c r="EE57" s="394" t="str">
        <f>IF(details!AX57="","",details!AX57)</f>
        <v>AB</v>
      </c>
      <c r="EF57" s="394" t="str">
        <f>IF(details!AY57="","",details!AY57)</f>
        <v>AB</v>
      </c>
      <c r="EG57" s="392">
        <f t="shared" si="219"/>
        <v>0</v>
      </c>
      <c r="EH57" s="409">
        <f t="shared" si="220"/>
        <v>0</v>
      </c>
      <c r="EI57" s="409">
        <f t="shared" si="221"/>
        <v>0</v>
      </c>
      <c r="EJ57" s="66" t="str">
        <f t="shared" si="222"/>
        <v/>
      </c>
      <c r="EK57" s="409" t="str">
        <f t="shared" si="223"/>
        <v>AB</v>
      </c>
      <c r="EL57" s="409" t="str">
        <f t="shared" si="316"/>
        <v/>
      </c>
      <c r="EM57" s="409" t="str">
        <f t="shared" si="317"/>
        <v/>
      </c>
      <c r="EN57" s="409" t="str">
        <f t="shared" si="318"/>
        <v/>
      </c>
      <c r="EO57" s="409" t="str">
        <f t="shared" si="319"/>
        <v/>
      </c>
      <c r="EP57" s="409" t="str">
        <f t="shared" si="224"/>
        <v/>
      </c>
      <c r="EQ57" s="409" t="str">
        <f t="shared" si="225"/>
        <v/>
      </c>
      <c r="ER57" s="409">
        <f t="shared" si="226"/>
        <v>0</v>
      </c>
      <c r="ES57" s="409">
        <f t="shared" si="227"/>
        <v>0</v>
      </c>
      <c r="ET57" s="409">
        <f t="shared" si="228"/>
        <v>0</v>
      </c>
      <c r="EU57" s="409">
        <f t="shared" si="229"/>
        <v>0</v>
      </c>
      <c r="EV57" s="409">
        <f t="shared" si="230"/>
        <v>0</v>
      </c>
      <c r="EW57" s="409" t="str">
        <f t="shared" si="231"/>
        <v/>
      </c>
      <c r="EX57" s="74" t="str">
        <f t="shared" si="320"/>
        <v>NSO</v>
      </c>
      <c r="EY57" s="68" t="str">
        <f>IF(details!CF57="","",details!CF57)</f>
        <v/>
      </c>
      <c r="EZ57" s="69" t="str">
        <f>IF(details!CG57="","",details!CG57)</f>
        <v/>
      </c>
      <c r="FA57" s="68" t="str">
        <f>IF(details!CJ57="","",details!CJ57)</f>
        <v/>
      </c>
      <c r="FB57" s="69" t="str">
        <f>IF(details!CK57="","",details!CK57)</f>
        <v/>
      </c>
      <c r="FC57" s="68" t="str">
        <f>IF(details!CN57="","",details!CN57)</f>
        <v/>
      </c>
      <c r="FD57" s="69" t="str">
        <f>IF(details!CO57="","",details!CO57)</f>
        <v/>
      </c>
      <c r="FE57" s="68" t="str">
        <f>IF(details!CR57="","",details!CR57)</f>
        <v/>
      </c>
      <c r="FF57" s="69" t="str">
        <f>IF(details!CS57="","",details!CS57)</f>
        <v/>
      </c>
      <c r="FG57" s="68">
        <f>IF(details!CV57="","",details!CV57)</f>
        <v>44</v>
      </c>
      <c r="FH57" s="69">
        <f>IF(details!CW57="","",details!CW57)</f>
        <v>0</v>
      </c>
      <c r="FI57" s="343">
        <f t="shared" si="250"/>
        <v>0</v>
      </c>
      <c r="FJ57" s="394" t="str">
        <f t="shared" si="321"/>
        <v/>
      </c>
      <c r="FK57" s="394" t="str">
        <f t="shared" si="232"/>
        <v/>
      </c>
      <c r="FL57" s="460" t="str">
        <f t="shared" si="322"/>
        <v/>
      </c>
      <c r="FM57" s="394" t="str">
        <f t="shared" si="323"/>
        <v/>
      </c>
      <c r="FN57" s="77" t="str">
        <f t="shared" si="233"/>
        <v/>
      </c>
      <c r="FO57" s="460" t="str">
        <f t="shared" si="324"/>
        <v/>
      </c>
      <c r="FP57" s="78" t="str">
        <f t="shared" si="325"/>
        <v/>
      </c>
      <c r="FQ57" s="394" t="str">
        <f t="shared" si="326"/>
        <v/>
      </c>
      <c r="FR57" s="394" t="str">
        <f t="shared" si="234"/>
        <v/>
      </c>
      <c r="FS57" s="394" t="str">
        <f t="shared" si="235"/>
        <v/>
      </c>
      <c r="FT57" s="394" t="str">
        <f t="shared" si="236"/>
        <v/>
      </c>
      <c r="FU57" s="364" t="str">
        <f t="shared" si="237"/>
        <v/>
      </c>
      <c r="FV57" s="394" t="str">
        <f t="shared" si="238"/>
        <v/>
      </c>
      <c r="FW57" s="394" t="str">
        <f t="shared" si="239"/>
        <v/>
      </c>
      <c r="FX57" s="394" t="str">
        <f t="shared" si="240"/>
        <v/>
      </c>
      <c r="FY57" s="394" t="str">
        <f t="shared" si="327"/>
        <v/>
      </c>
      <c r="FZ57" s="461" t="str">
        <f t="shared" si="328"/>
        <v/>
      </c>
      <c r="GA57" s="78" t="str">
        <f t="shared" si="329"/>
        <v/>
      </c>
      <c r="GB57" s="394" t="str">
        <f t="shared" si="330"/>
        <v/>
      </c>
      <c r="GC57" s="394" t="str">
        <f t="shared" si="331"/>
        <v/>
      </c>
      <c r="GD57" s="394" t="str">
        <f t="shared" si="332"/>
        <v/>
      </c>
      <c r="GE57" s="394" t="str">
        <f t="shared" si="333"/>
        <v/>
      </c>
      <c r="GF57" s="462" t="str">
        <f t="shared" si="241"/>
        <v/>
      </c>
      <c r="GG57" s="397" t="str">
        <f t="shared" si="242"/>
        <v/>
      </c>
      <c r="GH57" s="394" t="str">
        <f t="shared" si="243"/>
        <v/>
      </c>
      <c r="GI57" s="394" t="str">
        <f t="shared" si="244"/>
        <v/>
      </c>
      <c r="GJ57" s="394" t="str">
        <f t="shared" si="334"/>
        <v/>
      </c>
      <c r="GK57" s="461" t="str">
        <f t="shared" si="335"/>
        <v/>
      </c>
      <c r="GL57" s="78" t="str">
        <f t="shared" si="336"/>
        <v/>
      </c>
      <c r="GM57" s="394" t="str">
        <f t="shared" si="337"/>
        <v/>
      </c>
      <c r="GN57" s="394" t="str">
        <f t="shared" si="338"/>
        <v/>
      </c>
      <c r="GO57" s="394" t="str">
        <f t="shared" si="339"/>
        <v/>
      </c>
      <c r="GP57" s="394" t="str">
        <f t="shared" si="340"/>
        <v/>
      </c>
      <c r="GQ57" s="394" t="str">
        <f t="shared" si="245"/>
        <v/>
      </c>
      <c r="GR57" s="394" t="str">
        <f t="shared" si="246"/>
        <v/>
      </c>
      <c r="GS57" s="394" t="str">
        <f t="shared" si="247"/>
        <v/>
      </c>
      <c r="GT57" s="394" t="str">
        <f t="shared" si="248"/>
        <v/>
      </c>
      <c r="GU57" s="394" t="str">
        <f t="shared" si="341"/>
        <v/>
      </c>
      <c r="GV57" s="461" t="str">
        <f t="shared" si="342"/>
        <v/>
      </c>
      <c r="GW57" s="394" t="str">
        <f t="shared" si="343"/>
        <v/>
      </c>
      <c r="GX57" s="394" t="str">
        <f t="shared" si="344"/>
        <v/>
      </c>
      <c r="GY57" s="394" t="str">
        <f t="shared" si="345"/>
        <v xml:space="preserve">    </v>
      </c>
      <c r="GZ57" s="394" t="str">
        <f t="shared" si="346"/>
        <v xml:space="preserve">    </v>
      </c>
      <c r="HA57" s="394" t="str">
        <f t="shared" si="347"/>
        <v xml:space="preserve">    </v>
      </c>
      <c r="HB57" s="394" t="str">
        <f t="shared" si="348"/>
        <v xml:space="preserve">        </v>
      </c>
      <c r="HC57" s="394" t="str">
        <f t="shared" si="349"/>
        <v xml:space="preserve">    </v>
      </c>
      <c r="HD57" s="394" t="str">
        <f t="shared" si="350"/>
        <v>NSO</v>
      </c>
      <c r="HE57" s="67">
        <f t="shared" si="351"/>
        <v>21</v>
      </c>
      <c r="HF57" s="73">
        <f t="shared" si="352"/>
        <v>2.1</v>
      </c>
      <c r="HG57" s="394" t="str">
        <f t="shared" si="353"/>
        <v/>
      </c>
      <c r="HH57" s="75" t="str">
        <f t="shared" si="354"/>
        <v/>
      </c>
      <c r="HI57" s="76" t="str">
        <f t="shared" si="249"/>
        <v/>
      </c>
      <c r="HJ57" s="394" t="str">
        <f>IF(OR(HD57="SUPPL.",HD57="RE-EXAM."),'result subject-wise'!AR57,HD57)</f>
        <v>NSO</v>
      </c>
      <c r="HK57" s="463" t="str">
        <f t="shared" si="355"/>
        <v/>
      </c>
      <c r="HL57" s="464">
        <f t="shared" si="356"/>
        <v>2.1</v>
      </c>
      <c r="HM57" s="394" t="str">
        <f t="shared" si="357"/>
        <v/>
      </c>
      <c r="HN57" s="304"/>
      <c r="HP57" s="465" t="str">
        <f>'full report'!V1313</f>
        <v/>
      </c>
      <c r="HQ57" s="466"/>
      <c r="HR57" s="373"/>
      <c r="HS57" s="373"/>
      <c r="HT57" s="373"/>
      <c r="HU57" s="373"/>
      <c r="HV57" s="373"/>
      <c r="HW57" s="373"/>
      <c r="HX57" s="373"/>
      <c r="HY57" s="373"/>
      <c r="HZ57" s="373"/>
      <c r="IA57" s="373"/>
      <c r="IB57" s="373"/>
      <c r="IC57" s="373"/>
      <c r="ID57" s="373"/>
      <c r="IE57" s="373"/>
      <c r="JJ57" s="467"/>
      <c r="JK57" s="467"/>
      <c r="JL57" s="467"/>
      <c r="JM57" s="467"/>
      <c r="JN57" s="467"/>
      <c r="JO57" s="467"/>
      <c r="JP57" s="467"/>
      <c r="JQ57" s="467"/>
      <c r="JR57" s="467"/>
      <c r="JS57" s="467"/>
      <c r="JT57" s="467"/>
      <c r="JU57" s="467"/>
      <c r="JV57" s="467"/>
      <c r="JW57" s="467"/>
      <c r="JX57" s="467"/>
      <c r="JY57" s="467"/>
      <c r="JZ57" s="467"/>
      <c r="KA57" s="467"/>
      <c r="KB57" s="467"/>
      <c r="KC57" s="467"/>
      <c r="KD57" s="467"/>
      <c r="KE57" s="467"/>
      <c r="KF57" s="467"/>
      <c r="KG57" s="467"/>
      <c r="KH57" s="467"/>
      <c r="KI57" s="467"/>
      <c r="KJ57" s="467"/>
      <c r="KK57" s="467"/>
      <c r="KL57" s="467"/>
      <c r="KM57" s="467"/>
      <c r="KN57" s="467"/>
      <c r="KO57" s="467"/>
      <c r="KP57" s="467"/>
      <c r="KQ57" s="467"/>
      <c r="KR57" s="467"/>
      <c r="KS57" s="467"/>
      <c r="KT57" s="467"/>
      <c r="KU57" s="467"/>
      <c r="KV57" s="467"/>
      <c r="KW57" s="467"/>
      <c r="KX57" s="467"/>
      <c r="KY57" s="467"/>
      <c r="KZ57" s="467"/>
      <c r="LA57" s="467"/>
      <c r="LB57" s="467"/>
      <c r="LC57" s="467"/>
      <c r="LD57" s="467"/>
      <c r="LE57" s="467"/>
      <c r="LF57" s="467"/>
      <c r="LG57" s="467"/>
      <c r="LH57" s="467"/>
      <c r="LI57" s="467"/>
      <c r="LJ57" s="467"/>
      <c r="LK57" s="467"/>
      <c r="LL57" s="467"/>
      <c r="LM57" s="467"/>
      <c r="LN57" s="467"/>
      <c r="LO57" s="467"/>
      <c r="LP57" s="467"/>
      <c r="LQ57" s="467"/>
      <c r="LR57" s="467"/>
      <c r="LS57" s="467"/>
      <c r="LT57" s="467"/>
      <c r="LU57" s="467"/>
      <c r="LV57" s="467"/>
      <c r="LW57" s="467"/>
      <c r="LX57" s="467"/>
      <c r="LY57" s="467"/>
      <c r="LZ57" s="467"/>
      <c r="MA57" s="467"/>
      <c r="MB57" s="467"/>
      <c r="MC57" s="467"/>
      <c r="MD57" s="467"/>
      <c r="ME57" s="467"/>
      <c r="MF57" s="467"/>
      <c r="MG57" s="467"/>
      <c r="MH57" s="467"/>
      <c r="MI57" s="467"/>
      <c r="MJ57" s="467"/>
      <c r="MK57" s="467"/>
      <c r="ML57" s="467"/>
      <c r="MM57" s="467"/>
      <c r="MN57" s="467"/>
      <c r="MO57" s="467"/>
      <c r="MP57" s="467"/>
      <c r="MQ57" s="467"/>
      <c r="MR57" s="467"/>
      <c r="MS57" s="467"/>
      <c r="MT57" s="467"/>
      <c r="MU57" s="467"/>
      <c r="MV57" s="467"/>
      <c r="MW57" s="467"/>
      <c r="MX57" s="467"/>
      <c r="MY57" s="467"/>
      <c r="MZ57" s="467"/>
      <c r="NA57" s="467"/>
      <c r="NB57" s="467"/>
      <c r="NC57" s="467"/>
      <c r="ND57" s="467"/>
      <c r="NE57" s="467"/>
      <c r="NF57" s="467"/>
      <c r="NG57" s="467"/>
      <c r="NH57" s="467"/>
      <c r="NI57" s="467"/>
      <c r="NJ57" s="467"/>
      <c r="NK57" s="467"/>
      <c r="NL57" s="467"/>
      <c r="NM57" s="467"/>
      <c r="NN57" s="467"/>
      <c r="NO57" s="467"/>
      <c r="NP57" s="467"/>
      <c r="NQ57" s="467"/>
      <c r="NR57" s="467"/>
      <c r="NS57" s="467"/>
      <c r="NT57" s="467"/>
      <c r="NU57" s="467"/>
      <c r="NV57" s="467"/>
      <c r="NW57" s="467"/>
      <c r="NX57" s="467"/>
      <c r="NY57" s="467"/>
      <c r="NZ57" s="467"/>
      <c r="OA57" s="467"/>
      <c r="OB57" s="467"/>
      <c r="OC57" s="467"/>
      <c r="OD57" s="467"/>
      <c r="OE57" s="467"/>
      <c r="OF57" s="467"/>
      <c r="OG57" s="467"/>
      <c r="OH57" s="467"/>
      <c r="OI57" s="467"/>
      <c r="OJ57" s="467"/>
      <c r="OK57" s="467"/>
      <c r="OL57" s="467"/>
      <c r="OM57" s="467"/>
      <c r="ON57" s="467"/>
      <c r="OO57" s="467"/>
      <c r="OP57" s="467"/>
      <c r="OQ57" s="467"/>
      <c r="OR57" s="467"/>
      <c r="OS57" s="467"/>
      <c r="OT57" s="467"/>
      <c r="OU57" s="467"/>
      <c r="OV57" s="467"/>
      <c r="OW57" s="467"/>
      <c r="OX57" s="467"/>
      <c r="OY57" s="467"/>
      <c r="OZ57" s="467"/>
      <c r="PA57" s="467"/>
      <c r="PB57" s="467"/>
      <c r="PC57" s="467"/>
      <c r="PD57" s="467"/>
      <c r="PE57" s="467"/>
      <c r="PF57" s="467"/>
      <c r="PG57" s="467"/>
      <c r="PH57" s="467"/>
      <c r="PI57" s="467"/>
      <c r="PJ57" s="467"/>
      <c r="PK57" s="467"/>
      <c r="PL57" s="467"/>
      <c r="PM57" s="467"/>
      <c r="PN57" s="467"/>
      <c r="PO57" s="467"/>
      <c r="PP57" s="467"/>
      <c r="PQ57" s="467"/>
      <c r="PR57" s="467"/>
      <c r="PS57" s="467"/>
      <c r="PT57" s="467"/>
      <c r="PU57" s="467"/>
      <c r="PV57" s="467"/>
      <c r="PW57" s="467"/>
      <c r="PX57" s="467"/>
      <c r="PY57" s="467"/>
      <c r="PZ57" s="467"/>
      <c r="QA57" s="467"/>
      <c r="QB57" s="467"/>
      <c r="QC57" s="467"/>
      <c r="QD57" s="467"/>
      <c r="QE57" s="467"/>
      <c r="QF57" s="467"/>
      <c r="QG57" s="467"/>
      <c r="QH57" s="467"/>
      <c r="QI57" s="467"/>
      <c r="QJ57" s="467"/>
      <c r="QK57" s="467"/>
      <c r="QL57" s="467"/>
      <c r="QM57" s="467"/>
      <c r="QN57" s="467"/>
      <c r="QO57" s="467"/>
      <c r="QP57" s="467"/>
      <c r="QQ57" s="467"/>
      <c r="QR57" s="467"/>
      <c r="QS57" s="467"/>
      <c r="QT57" s="467"/>
      <c r="QU57" s="467"/>
      <c r="QV57" s="467"/>
      <c r="QW57" s="467"/>
      <c r="QX57" s="467"/>
      <c r="QY57" s="467"/>
      <c r="QZ57" s="467"/>
      <c r="RA57" s="467"/>
      <c r="RB57" s="467"/>
      <c r="RC57" s="467"/>
      <c r="RD57" s="467"/>
      <c r="RE57" s="467"/>
      <c r="RF57" s="467"/>
      <c r="RG57" s="467"/>
      <c r="RH57" s="467"/>
      <c r="RI57" s="467"/>
      <c r="RJ57" s="467"/>
      <c r="RK57" s="467"/>
      <c r="RL57" s="467"/>
      <c r="RM57" s="467"/>
      <c r="RN57" s="467"/>
      <c r="RO57" s="467"/>
      <c r="RP57" s="467"/>
      <c r="RQ57" s="467"/>
      <c r="RR57" s="467"/>
      <c r="RS57" s="467"/>
      <c r="RT57" s="467"/>
      <c r="RU57" s="467"/>
      <c r="RV57" s="467"/>
      <c r="RW57" s="467"/>
      <c r="RX57" s="467"/>
      <c r="RY57" s="467"/>
      <c r="RZ57" s="467"/>
      <c r="SA57" s="467"/>
      <c r="SB57" s="467"/>
      <c r="SC57" s="467"/>
      <c r="SD57" s="467"/>
      <c r="SE57" s="467"/>
      <c r="SF57" s="467"/>
      <c r="SG57" s="467"/>
      <c r="SH57" s="467"/>
      <c r="SI57" s="467"/>
      <c r="SJ57" s="467"/>
      <c r="SK57" s="467"/>
      <c r="SL57" s="467"/>
      <c r="SM57" s="467"/>
      <c r="SN57" s="467"/>
      <c r="SO57" s="467"/>
      <c r="SP57" s="467"/>
      <c r="SQ57" s="467"/>
      <c r="SR57" s="467"/>
      <c r="SS57" s="467"/>
      <c r="ST57" s="467"/>
      <c r="SU57" s="467"/>
      <c r="SV57" s="467"/>
      <c r="SW57" s="467"/>
      <c r="SX57" s="467"/>
      <c r="SY57" s="467"/>
      <c r="SZ57" s="467"/>
      <c r="TA57" s="467"/>
      <c r="TB57" s="467"/>
      <c r="TC57" s="467"/>
      <c r="TD57" s="467"/>
      <c r="TE57" s="467"/>
      <c r="TF57" s="467"/>
      <c r="TG57" s="467"/>
      <c r="TH57" s="467"/>
      <c r="TI57" s="467"/>
      <c r="TJ57" s="467"/>
      <c r="TK57" s="467"/>
      <c r="TL57" s="467"/>
      <c r="TM57" s="467"/>
      <c r="TN57" s="467"/>
      <c r="TO57" s="467"/>
      <c r="TP57" s="467"/>
      <c r="TQ57" s="467"/>
      <c r="TR57" s="467"/>
      <c r="TS57" s="467"/>
      <c r="TT57" s="467"/>
      <c r="TU57" s="467"/>
      <c r="TV57" s="467"/>
      <c r="TW57" s="467"/>
      <c r="TX57" s="467"/>
      <c r="TY57" s="467"/>
      <c r="TZ57" s="467"/>
      <c r="UA57" s="467"/>
      <c r="UB57" s="467"/>
      <c r="UC57" s="467"/>
      <c r="UD57" s="467"/>
      <c r="UE57" s="467"/>
      <c r="UF57" s="467"/>
      <c r="UG57" s="467"/>
      <c r="UH57" s="467"/>
      <c r="UI57" s="467"/>
      <c r="UJ57" s="467"/>
      <c r="UK57" s="467"/>
      <c r="UL57" s="467"/>
      <c r="UM57" s="467"/>
      <c r="UN57" s="467"/>
      <c r="UO57" s="467"/>
      <c r="UP57" s="467"/>
      <c r="UQ57" s="467"/>
      <c r="UR57" s="467"/>
      <c r="US57" s="467"/>
      <c r="UT57" s="467"/>
      <c r="UU57" s="467"/>
      <c r="UV57" s="467"/>
      <c r="UW57" s="467"/>
      <c r="UX57" s="467"/>
      <c r="UY57" s="467"/>
      <c r="UZ57" s="467"/>
      <c r="VA57" s="467"/>
      <c r="VB57" s="467"/>
      <c r="VC57" s="467"/>
      <c r="VD57" s="467"/>
      <c r="VE57" s="467"/>
      <c r="VF57" s="467"/>
      <c r="VG57" s="467"/>
      <c r="VH57" s="467"/>
      <c r="VI57" s="467"/>
      <c r="VJ57" s="467"/>
      <c r="VK57" s="467"/>
      <c r="VL57" s="467"/>
      <c r="VM57" s="467"/>
      <c r="VN57" s="467"/>
      <c r="VO57" s="467"/>
      <c r="VP57" s="467"/>
      <c r="VQ57" s="467"/>
      <c r="VR57" s="467"/>
      <c r="VS57" s="467"/>
      <c r="VT57" s="467"/>
      <c r="VU57" s="467"/>
      <c r="VV57" s="467"/>
      <c r="VW57" s="467"/>
      <c r="VX57" s="467"/>
      <c r="VY57" s="467"/>
      <c r="VZ57" s="467"/>
      <c r="WA57" s="467"/>
      <c r="WB57" s="467"/>
      <c r="WC57" s="467"/>
      <c r="WD57" s="467"/>
      <c r="WE57" s="467"/>
      <c r="WF57" s="467"/>
      <c r="WG57" s="467"/>
      <c r="WH57" s="467"/>
      <c r="WI57" s="467"/>
      <c r="WJ57" s="467"/>
      <c r="WK57" s="467"/>
      <c r="WL57" s="467"/>
      <c r="WM57" s="467"/>
      <c r="WN57" s="467"/>
      <c r="WO57" s="467"/>
      <c r="WP57" s="467"/>
      <c r="WQ57" s="467"/>
      <c r="WR57" s="467"/>
      <c r="WS57" s="467"/>
      <c r="WT57" s="467"/>
      <c r="WU57" s="467"/>
      <c r="WV57" s="467"/>
      <c r="WW57" s="467"/>
      <c r="WX57" s="467"/>
      <c r="WY57" s="467"/>
      <c r="WZ57" s="467"/>
      <c r="XA57" s="467"/>
      <c r="XB57" s="467"/>
      <c r="XC57" s="467"/>
      <c r="XD57" s="467"/>
      <c r="XE57" s="467"/>
      <c r="XF57" s="467"/>
      <c r="XG57" s="467"/>
      <c r="XH57" s="467"/>
      <c r="XI57" s="467"/>
      <c r="XJ57" s="467"/>
      <c r="XK57" s="467"/>
      <c r="XL57" s="467"/>
      <c r="XM57" s="467"/>
      <c r="XN57" s="467"/>
      <c r="XO57" s="467"/>
      <c r="XP57" s="467"/>
      <c r="XQ57" s="467"/>
      <c r="XR57" s="467"/>
      <c r="XS57" s="467"/>
      <c r="XT57" s="467"/>
      <c r="XU57" s="467"/>
      <c r="XV57" s="467"/>
      <c r="XW57" s="467"/>
      <c r="XX57" s="467"/>
      <c r="XY57" s="467"/>
      <c r="XZ57" s="467"/>
      <c r="YA57" s="467"/>
      <c r="YB57" s="467"/>
      <c r="YC57" s="467"/>
      <c r="YD57" s="467"/>
      <c r="YE57" s="467"/>
      <c r="YF57" s="467"/>
      <c r="YG57" s="467"/>
      <c r="YH57" s="467"/>
      <c r="YI57" s="467"/>
      <c r="YJ57" s="467"/>
      <c r="YK57" s="467"/>
      <c r="YL57" s="467"/>
      <c r="YM57" s="467"/>
      <c r="YN57" s="467"/>
      <c r="YO57" s="467"/>
      <c r="YP57" s="467"/>
      <c r="YQ57" s="467"/>
      <c r="YR57" s="467"/>
      <c r="YS57" s="467"/>
      <c r="YT57" s="467"/>
      <c r="YU57" s="467"/>
      <c r="YV57" s="467"/>
      <c r="YW57" s="467"/>
      <c r="YX57" s="467"/>
      <c r="YY57" s="467"/>
      <c r="YZ57" s="467"/>
      <c r="ZA57" s="467"/>
      <c r="ZB57" s="467"/>
      <c r="ZC57" s="467"/>
      <c r="ZD57" s="467"/>
      <c r="ZE57" s="467"/>
      <c r="ZF57" s="467"/>
      <c r="ZG57" s="467"/>
      <c r="ZH57" s="467"/>
      <c r="ZI57" s="467"/>
      <c r="ZJ57" s="467"/>
      <c r="ZK57" s="467"/>
      <c r="ZL57" s="467"/>
      <c r="ZM57" s="467"/>
      <c r="ZN57" s="467"/>
      <c r="ZO57" s="467"/>
      <c r="ZP57" s="467"/>
      <c r="ZQ57" s="467"/>
      <c r="ZR57" s="467"/>
      <c r="ZS57" s="467"/>
      <c r="ZT57" s="467"/>
      <c r="ZU57" s="467"/>
      <c r="ZV57" s="467"/>
      <c r="ZW57" s="467"/>
      <c r="ZX57" s="467"/>
      <c r="ZY57" s="467"/>
      <c r="ZZ57" s="467"/>
      <c r="AAA57" s="467"/>
      <c r="AAB57" s="467"/>
      <c r="AAC57" s="467"/>
      <c r="AAD57" s="467"/>
      <c r="AAE57" s="467"/>
      <c r="AAF57" s="467"/>
      <c r="AAG57" s="467"/>
      <c r="AAH57" s="467"/>
      <c r="AAI57" s="467"/>
      <c r="AAJ57" s="467"/>
      <c r="AAK57" s="467"/>
      <c r="AAL57" s="467"/>
      <c r="AAM57" s="467"/>
      <c r="AAN57" s="467"/>
      <c r="AAO57" s="467"/>
      <c r="AAP57" s="467"/>
      <c r="AAQ57" s="467"/>
      <c r="AAR57" s="467"/>
      <c r="AAS57" s="467"/>
      <c r="AAT57" s="467"/>
      <c r="AAU57" s="467"/>
      <c r="AAV57" s="467"/>
      <c r="AAW57" s="467"/>
      <c r="AAX57" s="467"/>
      <c r="AAY57" s="467"/>
      <c r="AAZ57" s="467"/>
      <c r="ABA57" s="467"/>
      <c r="ABB57" s="467"/>
      <c r="ABC57" s="467"/>
      <c r="ABD57" s="467"/>
      <c r="ABE57" s="467"/>
      <c r="ABF57" s="467"/>
      <c r="ABG57" s="467"/>
      <c r="ABH57" s="467"/>
      <c r="ABI57" s="467"/>
      <c r="ABJ57" s="467"/>
      <c r="ABK57" s="467"/>
      <c r="ABL57" s="467"/>
      <c r="ABM57" s="467"/>
      <c r="ABN57" s="467"/>
      <c r="ABO57" s="467"/>
      <c r="ABP57" s="467"/>
      <c r="ABQ57" s="467"/>
      <c r="ABR57" s="467"/>
      <c r="ABS57" s="467"/>
      <c r="ABT57" s="467"/>
      <c r="ABU57" s="467"/>
      <c r="ABV57" s="467"/>
      <c r="ABW57" s="467"/>
      <c r="ABX57" s="467"/>
      <c r="ABY57" s="467"/>
      <c r="ABZ57" s="467"/>
      <c r="ACA57" s="467"/>
      <c r="ACB57" s="467"/>
      <c r="ACC57" s="467"/>
      <c r="ACD57" s="467"/>
      <c r="ACE57" s="467"/>
      <c r="ACF57" s="467"/>
      <c r="ACG57" s="467"/>
      <c r="ACH57" s="467"/>
      <c r="ACI57" s="467"/>
      <c r="ACJ57" s="467"/>
      <c r="ACK57" s="467"/>
      <c r="ACL57" s="467"/>
      <c r="ACM57" s="467"/>
      <c r="ACN57" s="467"/>
      <c r="ACO57" s="467"/>
      <c r="ACP57" s="467"/>
      <c r="ACQ57" s="467"/>
      <c r="ACR57" s="467"/>
      <c r="ACS57" s="467"/>
      <c r="ACT57" s="467"/>
      <c r="ACU57" s="467"/>
      <c r="ACV57" s="467"/>
      <c r="ACW57" s="467"/>
      <c r="ACX57" s="467"/>
      <c r="ACY57" s="467"/>
      <c r="ACZ57" s="467"/>
      <c r="ADA57" s="467"/>
      <c r="ADB57" s="467"/>
      <c r="ADC57" s="467"/>
      <c r="ADD57" s="467"/>
      <c r="ADE57" s="467"/>
      <c r="ADF57" s="467"/>
      <c r="ADG57" s="467"/>
      <c r="ADH57" s="467"/>
      <c r="ADI57" s="467"/>
      <c r="ADJ57" s="467"/>
      <c r="ADK57" s="467"/>
      <c r="ADL57" s="467"/>
      <c r="ADM57" s="467"/>
      <c r="ADN57" s="467"/>
      <c r="ADO57" s="467"/>
      <c r="ADP57" s="467"/>
      <c r="ADQ57" s="467"/>
      <c r="ADR57" s="467"/>
      <c r="ADS57" s="467"/>
      <c r="ADT57" s="467"/>
      <c r="ADU57" s="467"/>
      <c r="ADV57" s="467"/>
      <c r="ADW57" s="467"/>
      <c r="ADX57" s="467"/>
      <c r="ADY57" s="467"/>
      <c r="ADZ57" s="467"/>
      <c r="AEA57" s="467"/>
      <c r="AEB57" s="467"/>
      <c r="AEC57" s="467"/>
      <c r="AED57" s="467"/>
      <c r="AEE57" s="467"/>
      <c r="AEF57" s="467"/>
      <c r="AEG57" s="467"/>
      <c r="AEH57" s="467"/>
      <c r="AEI57" s="467"/>
      <c r="AEJ57" s="467"/>
      <c r="AEK57" s="467"/>
      <c r="AEL57" s="467"/>
      <c r="AEM57" s="467"/>
      <c r="AEN57" s="467"/>
      <c r="AEO57" s="467"/>
      <c r="AEP57" s="467"/>
      <c r="AEQ57" s="467"/>
      <c r="AER57" s="467"/>
      <c r="AES57" s="467"/>
      <c r="AET57" s="467"/>
      <c r="AEU57" s="467"/>
      <c r="AEV57" s="467"/>
      <c r="AEW57" s="467"/>
      <c r="AEX57" s="467"/>
      <c r="AEY57" s="467"/>
      <c r="AEZ57" s="467"/>
      <c r="AFA57" s="467"/>
      <c r="AFB57" s="467"/>
      <c r="AFC57" s="467"/>
      <c r="AFD57" s="467"/>
      <c r="AFE57" s="467"/>
      <c r="AFF57" s="467"/>
      <c r="AFG57" s="467"/>
      <c r="AFH57" s="467"/>
      <c r="AFI57" s="467"/>
      <c r="AFJ57" s="467"/>
      <c r="AFK57" s="467"/>
      <c r="AFL57" s="467"/>
      <c r="AFM57" s="467"/>
      <c r="AFN57" s="467"/>
      <c r="AFO57" s="467"/>
      <c r="AFP57" s="467"/>
      <c r="AFQ57" s="467"/>
      <c r="AFR57" s="467"/>
      <c r="AFS57" s="467"/>
      <c r="AFT57" s="467"/>
      <c r="AFU57" s="467"/>
      <c r="AFV57" s="467"/>
      <c r="AFW57" s="467"/>
      <c r="AFX57" s="467"/>
      <c r="AFY57" s="467"/>
      <c r="AFZ57" s="467"/>
      <c r="AGA57" s="467"/>
      <c r="AGB57" s="467"/>
      <c r="AGC57" s="467"/>
      <c r="AGD57" s="467"/>
      <c r="AGE57" s="467"/>
      <c r="AGF57" s="467"/>
      <c r="AGG57" s="467"/>
      <c r="AGH57" s="467"/>
      <c r="AGI57" s="467"/>
      <c r="AGJ57" s="467"/>
      <c r="AGK57" s="467"/>
      <c r="AGL57" s="467"/>
      <c r="AGM57" s="467"/>
      <c r="AGN57" s="467"/>
      <c r="AGO57" s="467"/>
      <c r="AGP57" s="467"/>
      <c r="AGQ57" s="467"/>
      <c r="AGR57" s="467"/>
      <c r="AGS57" s="467"/>
      <c r="AGT57" s="467"/>
      <c r="AGU57" s="467"/>
      <c r="AGV57" s="467"/>
      <c r="AGW57" s="467"/>
      <c r="AGX57" s="467"/>
      <c r="AGY57" s="467"/>
      <c r="AGZ57" s="467"/>
      <c r="AHA57" s="467"/>
      <c r="AHB57" s="467"/>
      <c r="AHC57" s="467"/>
      <c r="AHD57" s="467"/>
      <c r="AHE57" s="467"/>
      <c r="AHF57" s="467"/>
      <c r="AHG57" s="467"/>
      <c r="AHH57" s="467"/>
      <c r="AHI57" s="467"/>
      <c r="AHJ57" s="467"/>
      <c r="AHK57" s="467"/>
      <c r="AHL57" s="467"/>
      <c r="AHM57" s="467"/>
      <c r="AHN57" s="467"/>
      <c r="AHO57" s="467"/>
      <c r="AHP57" s="467"/>
      <c r="AHQ57" s="467"/>
      <c r="AHR57" s="467"/>
      <c r="AHS57" s="467"/>
      <c r="AHT57" s="467"/>
      <c r="AHU57" s="467"/>
      <c r="AHV57" s="467"/>
      <c r="AHW57" s="467"/>
      <c r="AHX57" s="467"/>
      <c r="AHY57" s="467"/>
      <c r="AHZ57" s="467"/>
      <c r="AIA57" s="467"/>
      <c r="AIB57" s="467"/>
      <c r="AIC57" s="467"/>
      <c r="AID57" s="467"/>
      <c r="AIE57" s="467"/>
      <c r="AIF57" s="467"/>
      <c r="AIG57" s="467"/>
      <c r="AIH57" s="467"/>
      <c r="AII57" s="467"/>
      <c r="AIJ57" s="467"/>
      <c r="AIK57" s="467"/>
      <c r="AIL57" s="467"/>
      <c r="AIM57" s="467"/>
      <c r="AIN57" s="467"/>
      <c r="AIO57" s="467"/>
      <c r="AIP57" s="467"/>
      <c r="AIQ57" s="467"/>
      <c r="AIR57" s="467"/>
      <c r="AIS57" s="467"/>
      <c r="AIT57" s="467"/>
      <c r="AIU57" s="467"/>
      <c r="AIV57" s="467"/>
      <c r="AIW57" s="467"/>
      <c r="AIX57" s="467"/>
      <c r="AIY57" s="467"/>
      <c r="AIZ57" s="467"/>
      <c r="AJA57" s="467"/>
      <c r="AJB57" s="467"/>
      <c r="AJC57" s="467"/>
      <c r="AJD57" s="467"/>
      <c r="AJE57" s="467"/>
      <c r="AJF57" s="467"/>
      <c r="AJG57" s="467"/>
      <c r="AJH57" s="467"/>
      <c r="AJI57" s="467"/>
      <c r="AJJ57" s="467"/>
      <c r="AJK57" s="467"/>
      <c r="AJL57" s="467"/>
      <c r="AJM57" s="467"/>
      <c r="AJN57" s="467"/>
      <c r="AJO57" s="467"/>
      <c r="AJP57" s="467"/>
      <c r="AJQ57" s="467"/>
      <c r="AJR57" s="467"/>
      <c r="AJS57" s="467"/>
      <c r="AJT57" s="467"/>
      <c r="AJU57" s="467"/>
      <c r="AJV57" s="467"/>
      <c r="AJW57" s="467"/>
      <c r="AJX57" s="467"/>
      <c r="AJY57" s="467"/>
      <c r="AJZ57" s="467"/>
      <c r="AKA57" s="467"/>
      <c r="AKB57" s="467"/>
      <c r="AKC57" s="467"/>
      <c r="AKD57" s="467"/>
      <c r="AKE57" s="467"/>
      <c r="AKF57" s="467"/>
      <c r="AKG57" s="467"/>
      <c r="AKH57" s="467"/>
      <c r="AKI57" s="467"/>
      <c r="AKJ57" s="467"/>
      <c r="AKK57" s="467"/>
      <c r="AKL57" s="467"/>
      <c r="AKM57" s="467"/>
      <c r="AKN57" s="467"/>
      <c r="AKO57" s="467"/>
      <c r="AKP57" s="467"/>
      <c r="AKQ57" s="467"/>
      <c r="AKR57" s="467"/>
      <c r="AKS57" s="467"/>
      <c r="AKT57" s="467"/>
      <c r="AKU57" s="467"/>
      <c r="AKV57" s="467"/>
      <c r="AKW57" s="467"/>
      <c r="AKX57" s="467"/>
      <c r="AKY57" s="467"/>
      <c r="AKZ57" s="467"/>
      <c r="ALA57" s="467"/>
      <c r="ALB57" s="467"/>
      <c r="ALC57" s="467"/>
      <c r="ALD57" s="467"/>
      <c r="ALE57" s="467"/>
      <c r="ALF57" s="467"/>
      <c r="ALG57" s="467"/>
      <c r="ALH57" s="467"/>
      <c r="ALI57" s="467"/>
      <c r="ALJ57" s="467"/>
      <c r="ALK57" s="467"/>
      <c r="ALL57" s="467"/>
      <c r="ALM57" s="467"/>
      <c r="ALN57" s="467"/>
      <c r="ALO57" s="467"/>
      <c r="ALP57" s="467"/>
      <c r="ALQ57" s="467"/>
      <c r="ALR57" s="467"/>
      <c r="ALS57" s="467"/>
      <c r="ALT57" s="467"/>
      <c r="ALU57" s="467"/>
      <c r="ALV57" s="467"/>
      <c r="ALW57" s="467"/>
      <c r="ALX57" s="467"/>
      <c r="ALY57" s="467"/>
      <c r="ALZ57" s="467"/>
      <c r="AMA57" s="467"/>
      <c r="AMB57" s="467"/>
      <c r="AMC57" s="467"/>
      <c r="AMD57" s="467"/>
      <c r="AME57" s="467"/>
      <c r="AMF57" s="467"/>
      <c r="AMG57" s="467"/>
      <c r="AMH57" s="467"/>
      <c r="AMI57" s="467"/>
      <c r="AMJ57" s="467"/>
      <c r="AMK57" s="467"/>
      <c r="AML57" s="467"/>
      <c r="AMM57" s="467"/>
      <c r="AMN57" s="467"/>
      <c r="AMO57" s="467"/>
      <c r="AMP57" s="467"/>
      <c r="AMQ57" s="467"/>
      <c r="AMR57" s="467"/>
      <c r="AMS57" s="467"/>
      <c r="AMT57" s="467"/>
      <c r="AMU57" s="467"/>
      <c r="AMV57" s="467"/>
      <c r="AMW57" s="467"/>
      <c r="AMX57" s="467"/>
      <c r="AMY57" s="467"/>
      <c r="AMZ57" s="467"/>
      <c r="ANA57" s="467"/>
      <c r="ANB57" s="467"/>
      <c r="ANC57" s="467"/>
      <c r="AND57" s="467"/>
      <c r="ANE57" s="467"/>
      <c r="ANF57" s="467"/>
      <c r="ANG57" s="467"/>
      <c r="ANH57" s="467"/>
      <c r="ANI57" s="467"/>
      <c r="ANJ57" s="467"/>
      <c r="ANK57" s="467"/>
      <c r="ANL57" s="467"/>
      <c r="ANM57" s="467"/>
      <c r="ANN57" s="467"/>
      <c r="ANO57" s="467"/>
      <c r="ANP57" s="467"/>
      <c r="ANQ57" s="467"/>
      <c r="ANR57" s="467"/>
      <c r="ANS57" s="467"/>
      <c r="ANT57" s="467"/>
      <c r="ANU57" s="467"/>
      <c r="ANV57" s="467"/>
      <c r="ANW57" s="467"/>
      <c r="ANX57" s="467"/>
      <c r="ANY57" s="467"/>
      <c r="ANZ57" s="467"/>
      <c r="AOA57" s="467"/>
      <c r="AOB57" s="467"/>
      <c r="AOC57" s="467"/>
      <c r="AOD57" s="467"/>
      <c r="AOE57" s="467"/>
      <c r="AOF57" s="467"/>
      <c r="AOG57" s="467"/>
      <c r="AOH57" s="467"/>
      <c r="AOI57" s="467"/>
      <c r="AOJ57" s="467"/>
      <c r="AOK57" s="467"/>
      <c r="AOL57" s="467"/>
      <c r="AOM57" s="467"/>
      <c r="AON57" s="467"/>
      <c r="AOO57" s="467"/>
      <c r="AOP57" s="467"/>
      <c r="AOQ57" s="467"/>
      <c r="AOR57" s="467"/>
      <c r="AOS57" s="467"/>
      <c r="AOT57" s="467"/>
      <c r="AOU57" s="467"/>
      <c r="AOV57" s="467"/>
      <c r="AOW57" s="467"/>
      <c r="AOX57" s="467"/>
      <c r="AOY57" s="467"/>
      <c r="AOZ57" s="467"/>
      <c r="APA57" s="467"/>
      <c r="APB57" s="467"/>
      <c r="APC57" s="467"/>
      <c r="APD57" s="467"/>
      <c r="APE57" s="467"/>
      <c r="APF57" s="467"/>
      <c r="APG57" s="467"/>
      <c r="APH57" s="467"/>
      <c r="API57" s="467"/>
      <c r="APJ57" s="467"/>
      <c r="APK57" s="467"/>
      <c r="APL57" s="467"/>
      <c r="APM57" s="467"/>
      <c r="APN57" s="467"/>
      <c r="APO57" s="467"/>
      <c r="APP57" s="467"/>
      <c r="APQ57" s="467"/>
      <c r="APR57" s="467"/>
      <c r="APS57" s="467"/>
      <c r="APT57" s="467"/>
      <c r="APU57" s="467"/>
      <c r="APV57" s="467"/>
      <c r="APW57" s="467"/>
      <c r="APX57" s="467"/>
      <c r="APY57" s="467"/>
      <c r="APZ57" s="467"/>
      <c r="AQA57" s="467"/>
      <c r="AQB57" s="467"/>
      <c r="AQC57" s="467"/>
      <c r="AQD57" s="467"/>
      <c r="AQE57" s="467"/>
      <c r="AQF57" s="467"/>
      <c r="AQG57" s="467"/>
      <c r="AQH57" s="467"/>
      <c r="AQI57" s="467"/>
      <c r="AQJ57" s="467"/>
      <c r="AQK57" s="467"/>
      <c r="AQL57" s="467"/>
      <c r="AQM57" s="467"/>
      <c r="AQN57" s="467"/>
      <c r="AQO57" s="467"/>
      <c r="AQP57" s="467"/>
      <c r="AQQ57" s="467"/>
      <c r="AQR57" s="467"/>
      <c r="AQS57" s="467"/>
      <c r="AQT57" s="467"/>
      <c r="AQU57" s="467"/>
      <c r="AQV57" s="467"/>
      <c r="AQW57" s="467"/>
      <c r="AQX57" s="467"/>
      <c r="AQY57" s="467"/>
      <c r="AQZ57" s="467"/>
      <c r="ARA57" s="467"/>
      <c r="ARB57" s="467"/>
      <c r="ARC57" s="467"/>
      <c r="ARD57" s="467"/>
      <c r="ARE57" s="467"/>
      <c r="ARF57" s="467"/>
      <c r="ARG57" s="467"/>
      <c r="ARH57" s="467"/>
      <c r="ARI57" s="467"/>
      <c r="ARJ57" s="467"/>
      <c r="ARK57" s="467"/>
      <c r="ARL57" s="467"/>
      <c r="ARM57" s="467"/>
      <c r="ARN57" s="467"/>
      <c r="ARO57" s="467"/>
      <c r="ARP57" s="467"/>
      <c r="ARQ57" s="467"/>
      <c r="ARR57" s="467"/>
      <c r="ARS57" s="467"/>
      <c r="ART57" s="467"/>
      <c r="ARU57" s="467"/>
      <c r="ARV57" s="467"/>
      <c r="ARW57" s="467"/>
      <c r="ARX57" s="467"/>
      <c r="ARY57" s="467"/>
      <c r="ARZ57" s="467"/>
      <c r="ASA57" s="467"/>
      <c r="ASB57" s="467"/>
      <c r="ASC57" s="467"/>
      <c r="ASD57" s="467"/>
      <c r="ASE57" s="467"/>
      <c r="ASF57" s="467"/>
      <c r="ASG57" s="467"/>
      <c r="ASH57" s="467"/>
      <c r="ASI57" s="467"/>
      <c r="ASJ57" s="467"/>
      <c r="ASK57" s="467"/>
      <c r="ASL57" s="467"/>
      <c r="ASM57" s="467"/>
      <c r="ASN57" s="467"/>
      <c r="ASO57" s="467"/>
      <c r="ASP57" s="467"/>
      <c r="ASQ57" s="467"/>
      <c r="ASR57" s="467"/>
      <c r="ASS57" s="467"/>
      <c r="AST57" s="467"/>
      <c r="ASU57" s="467"/>
      <c r="ASV57" s="467"/>
      <c r="ASW57" s="467"/>
      <c r="ASX57" s="467"/>
      <c r="ASY57" s="467"/>
      <c r="ASZ57" s="467"/>
      <c r="ATA57" s="467"/>
      <c r="ATB57" s="467"/>
      <c r="ATC57" s="467"/>
      <c r="ATD57" s="467"/>
      <c r="ATE57" s="467"/>
      <c r="ATF57" s="467"/>
      <c r="ATG57" s="467"/>
      <c r="ATH57" s="467"/>
      <c r="ATI57" s="467"/>
      <c r="ATJ57" s="467"/>
      <c r="ATK57" s="467"/>
      <c r="ATL57" s="467"/>
      <c r="ATM57" s="467"/>
      <c r="ATN57" s="467"/>
      <c r="ATO57" s="467"/>
      <c r="ATP57" s="467"/>
      <c r="ATQ57" s="467"/>
      <c r="ATR57" s="467"/>
      <c r="ATS57" s="467"/>
      <c r="ATT57" s="467"/>
      <c r="ATU57" s="467"/>
      <c r="ATV57" s="467"/>
      <c r="ATW57" s="467"/>
      <c r="ATX57" s="467"/>
      <c r="ATY57" s="467"/>
      <c r="ATZ57" s="467"/>
      <c r="AUA57" s="467"/>
      <c r="AUB57" s="467"/>
      <c r="AUC57" s="467"/>
      <c r="AUD57" s="467"/>
      <c r="AUE57" s="467"/>
      <c r="AUF57" s="467"/>
      <c r="AUG57" s="467"/>
      <c r="AUH57" s="467"/>
      <c r="AUI57" s="467"/>
      <c r="AUJ57" s="467"/>
      <c r="AUK57" s="467"/>
      <c r="AUL57" s="467"/>
      <c r="AUM57" s="467"/>
      <c r="AUN57" s="467"/>
      <c r="AUO57" s="467"/>
      <c r="AUP57" s="467"/>
      <c r="AUQ57" s="467"/>
      <c r="AUR57" s="467"/>
      <c r="AUS57" s="467"/>
      <c r="AUT57" s="467"/>
      <c r="AUU57" s="467"/>
      <c r="AUV57" s="467"/>
      <c r="AUW57" s="467"/>
      <c r="AUX57" s="467"/>
      <c r="AUY57" s="467"/>
      <c r="AUZ57" s="467"/>
      <c r="AVA57" s="467"/>
      <c r="AVB57" s="467"/>
      <c r="AVC57" s="467"/>
      <c r="AVD57" s="467"/>
      <c r="AVE57" s="467"/>
      <c r="AVF57" s="467"/>
      <c r="AVG57" s="467"/>
      <c r="AVH57" s="467"/>
      <c r="AVI57" s="467"/>
      <c r="AVJ57" s="467"/>
      <c r="AVK57" s="467"/>
      <c r="AVL57" s="467"/>
      <c r="AVM57" s="467"/>
      <c r="AVN57" s="467"/>
      <c r="AVO57" s="467"/>
      <c r="AVP57" s="467"/>
      <c r="AVQ57" s="467"/>
      <c r="AVR57" s="467"/>
      <c r="AVS57" s="467"/>
      <c r="AVT57" s="467"/>
      <c r="AVU57" s="467"/>
      <c r="AVV57" s="467"/>
      <c r="AVW57" s="467"/>
      <c r="AVX57" s="467"/>
      <c r="AVY57" s="467"/>
      <c r="AVZ57" s="467"/>
      <c r="AWA57" s="467"/>
      <c r="AWB57" s="467"/>
      <c r="AWC57" s="467"/>
      <c r="AWD57" s="467"/>
      <c r="AWE57" s="467"/>
      <c r="AWF57" s="467"/>
      <c r="AWG57" s="467"/>
      <c r="AWH57" s="467"/>
      <c r="AWI57" s="467"/>
      <c r="AWJ57" s="467"/>
      <c r="AWK57" s="467"/>
      <c r="AWL57" s="467"/>
      <c r="AWM57" s="467"/>
      <c r="AWN57" s="467"/>
      <c r="AWO57" s="467"/>
      <c r="AWP57" s="467"/>
      <c r="AWQ57" s="467"/>
      <c r="AWR57" s="467"/>
      <c r="AWS57" s="467"/>
      <c r="AWT57" s="467"/>
      <c r="AWU57" s="467"/>
      <c r="AWV57" s="467"/>
      <c r="AWW57" s="467"/>
      <c r="AWX57" s="467"/>
      <c r="AWY57" s="467"/>
      <c r="AWZ57" s="467"/>
      <c r="AXA57" s="467"/>
      <c r="AXB57" s="467"/>
      <c r="AXC57" s="467"/>
      <c r="AXD57" s="467"/>
      <c r="AXE57" s="467"/>
      <c r="AXF57" s="467"/>
      <c r="AXG57" s="467"/>
      <c r="AXH57" s="467"/>
      <c r="AXI57" s="467"/>
      <c r="AXJ57" s="467"/>
      <c r="AXK57" s="467"/>
      <c r="AXL57" s="467"/>
      <c r="AXM57" s="467"/>
      <c r="AXN57" s="467"/>
      <c r="AXO57" s="467"/>
      <c r="AXP57" s="467"/>
      <c r="AXQ57" s="467"/>
      <c r="AXR57" s="467"/>
      <c r="AXS57" s="467"/>
      <c r="AXT57" s="467"/>
      <c r="AXU57" s="467"/>
      <c r="AXV57" s="467"/>
      <c r="AXW57" s="467"/>
      <c r="AXX57" s="467"/>
      <c r="AXY57" s="467"/>
      <c r="AXZ57" s="467"/>
      <c r="AYA57" s="467"/>
      <c r="AYB57" s="467"/>
      <c r="AYC57" s="467"/>
      <c r="AYD57" s="467"/>
      <c r="AYE57" s="467"/>
      <c r="AYF57" s="467"/>
      <c r="AYG57" s="467"/>
      <c r="AYH57" s="467"/>
      <c r="AYI57" s="467"/>
      <c r="AYJ57" s="467"/>
      <c r="AYK57" s="467"/>
      <c r="AYL57" s="467"/>
      <c r="AYM57" s="467"/>
      <c r="AYN57" s="467"/>
      <c r="AYO57" s="467"/>
      <c r="AYP57" s="467"/>
      <c r="AYQ57" s="467"/>
      <c r="AYR57" s="467"/>
      <c r="AYS57" s="467"/>
      <c r="AYT57" s="467"/>
      <c r="AYU57" s="467"/>
      <c r="AYV57" s="467"/>
      <c r="AYW57" s="467"/>
      <c r="AYX57" s="467"/>
      <c r="AYY57" s="467"/>
      <c r="AYZ57" s="467"/>
      <c r="AZA57" s="467"/>
      <c r="AZB57" s="467"/>
      <c r="AZC57" s="467"/>
      <c r="AZD57" s="467"/>
      <c r="AZE57" s="467"/>
      <c r="AZF57" s="467"/>
      <c r="AZG57" s="467"/>
      <c r="AZH57" s="467"/>
      <c r="AZI57" s="467"/>
      <c r="AZJ57" s="467"/>
      <c r="AZK57" s="467"/>
      <c r="AZL57" s="467"/>
      <c r="AZM57" s="467"/>
      <c r="AZN57" s="467"/>
      <c r="AZO57" s="467"/>
      <c r="AZP57" s="467"/>
      <c r="AZQ57" s="467"/>
      <c r="AZR57" s="467"/>
      <c r="AZS57" s="467"/>
      <c r="AZT57" s="467"/>
      <c r="AZU57" s="467"/>
      <c r="AZV57" s="467"/>
      <c r="AZW57" s="467"/>
      <c r="AZX57" s="467"/>
      <c r="AZY57" s="467"/>
      <c r="AZZ57" s="467"/>
      <c r="BAA57" s="467"/>
      <c r="BAB57" s="467"/>
      <c r="BAC57" s="467"/>
      <c r="BAD57" s="467"/>
      <c r="BAE57" s="467"/>
      <c r="BAF57" s="467"/>
      <c r="BAG57" s="467"/>
      <c r="BAH57" s="467"/>
      <c r="BAI57" s="467"/>
      <c r="BAJ57" s="467"/>
      <c r="BAK57" s="467"/>
      <c r="BAL57" s="467"/>
      <c r="BAM57" s="467"/>
      <c r="BAN57" s="467"/>
      <c r="BAO57" s="467"/>
      <c r="BAP57" s="467"/>
      <c r="BAQ57" s="467"/>
      <c r="BAR57" s="467"/>
      <c r="BAS57" s="467"/>
      <c r="BAT57" s="467"/>
      <c r="BAU57" s="467"/>
      <c r="BAV57" s="467"/>
      <c r="BAW57" s="467"/>
      <c r="BAX57" s="467"/>
      <c r="BAY57" s="467"/>
      <c r="BAZ57" s="467"/>
      <c r="BBA57" s="467"/>
      <c r="BBB57" s="467"/>
      <c r="BBC57" s="467"/>
      <c r="BBD57" s="467"/>
      <c r="BBE57" s="467"/>
      <c r="BBF57" s="467"/>
      <c r="BBG57" s="467"/>
      <c r="BBH57" s="467"/>
      <c r="BBI57" s="467"/>
      <c r="BBJ57" s="467"/>
      <c r="BBK57" s="467"/>
      <c r="BBL57" s="467"/>
      <c r="BBM57" s="467"/>
      <c r="BBN57" s="467"/>
      <c r="BBO57" s="467"/>
      <c r="BBP57" s="467"/>
      <c r="BBQ57" s="467"/>
      <c r="BBR57" s="467"/>
      <c r="BBS57" s="467"/>
      <c r="BBT57" s="467"/>
      <c r="BBU57" s="467"/>
      <c r="BBV57" s="467"/>
      <c r="BBW57" s="467"/>
      <c r="BBX57" s="467"/>
      <c r="BBY57" s="467"/>
      <c r="BBZ57" s="467"/>
      <c r="BCA57" s="467"/>
      <c r="BCB57" s="467"/>
      <c r="BCC57" s="467"/>
      <c r="BCD57" s="467"/>
      <c r="BCE57" s="467"/>
      <c r="BCF57" s="467"/>
      <c r="BCG57" s="467"/>
      <c r="BCH57" s="467"/>
      <c r="BCI57" s="467"/>
      <c r="BCJ57" s="467"/>
      <c r="BCK57" s="467"/>
      <c r="BCL57" s="467"/>
      <c r="BCM57" s="467"/>
      <c r="BCN57" s="467"/>
      <c r="BCO57" s="467"/>
      <c r="BCP57" s="467"/>
      <c r="BCQ57" s="467"/>
      <c r="BCR57" s="467"/>
      <c r="BCS57" s="467"/>
      <c r="BCT57" s="467"/>
      <c r="BCU57" s="467"/>
      <c r="BCV57" s="467"/>
      <c r="BCW57" s="467"/>
      <c r="BCX57" s="467"/>
      <c r="BCY57" s="467"/>
      <c r="BCZ57" s="467"/>
      <c r="BDA57" s="467"/>
      <c r="BDB57" s="467"/>
      <c r="BDC57" s="467"/>
      <c r="BDD57" s="467"/>
      <c r="BDE57" s="467"/>
      <c r="BDF57" s="467"/>
      <c r="BDG57" s="467"/>
      <c r="BDH57" s="467"/>
      <c r="BDI57" s="467"/>
      <c r="BDJ57" s="467"/>
      <c r="BDK57" s="467"/>
      <c r="BDL57" s="467"/>
      <c r="BDM57" s="467"/>
      <c r="BDN57" s="467"/>
      <c r="BDO57" s="467"/>
      <c r="BDP57" s="467"/>
      <c r="BDQ57" s="467"/>
      <c r="BDR57" s="467"/>
      <c r="BDS57" s="467"/>
      <c r="BDT57" s="467"/>
      <c r="BDU57" s="467"/>
      <c r="BDV57" s="467"/>
      <c r="BDW57" s="467"/>
      <c r="BDX57" s="467"/>
      <c r="BDY57" s="467"/>
      <c r="BDZ57" s="467"/>
      <c r="BEA57" s="467"/>
      <c r="BEB57" s="467"/>
      <c r="BEC57" s="467"/>
      <c r="BED57" s="467"/>
      <c r="BEE57" s="467"/>
      <c r="BEF57" s="467"/>
      <c r="BEG57" s="467"/>
      <c r="BEH57" s="467"/>
      <c r="BEI57" s="467"/>
      <c r="BEJ57" s="467"/>
      <c r="BEK57" s="467"/>
      <c r="BEL57" s="467"/>
      <c r="BEM57" s="467"/>
      <c r="BEN57" s="467"/>
      <c r="BEO57" s="467"/>
      <c r="BEP57" s="467"/>
      <c r="BEQ57" s="467"/>
      <c r="BER57" s="467"/>
      <c r="BES57" s="467"/>
      <c r="BET57" s="467"/>
      <c r="BEU57" s="467"/>
      <c r="BEV57" s="467"/>
      <c r="BEW57" s="467"/>
      <c r="BEX57" s="467"/>
      <c r="BEY57" s="467"/>
      <c r="BEZ57" s="467"/>
      <c r="BFA57" s="467"/>
      <c r="BFB57" s="467"/>
      <c r="BFC57" s="467"/>
      <c r="BFD57" s="467"/>
      <c r="BFE57" s="467"/>
      <c r="BFF57" s="467"/>
      <c r="BFG57" s="467"/>
      <c r="BFH57" s="467"/>
      <c r="BFI57" s="467"/>
      <c r="BFJ57" s="467"/>
      <c r="BFK57" s="467"/>
      <c r="BFL57" s="467"/>
      <c r="BFM57" s="467"/>
      <c r="BFN57" s="467"/>
      <c r="BFO57" s="467"/>
      <c r="BFP57" s="467"/>
      <c r="BFQ57" s="467"/>
      <c r="BFR57" s="467"/>
      <c r="BFS57" s="467"/>
      <c r="BFT57" s="467"/>
      <c r="BFU57" s="467"/>
      <c r="BFV57" s="467"/>
      <c r="BFW57" s="467"/>
      <c r="BFX57" s="467"/>
      <c r="BFY57" s="467"/>
      <c r="BFZ57" s="467"/>
      <c r="BGA57" s="467"/>
      <c r="BGB57" s="467"/>
      <c r="BGC57" s="467"/>
      <c r="BGD57" s="467"/>
      <c r="BGE57" s="467"/>
      <c r="BGF57" s="467"/>
      <c r="BGG57" s="467"/>
      <c r="BGH57" s="467"/>
      <c r="BGI57" s="467"/>
      <c r="BGJ57" s="467"/>
      <c r="BGK57" s="467"/>
      <c r="BGL57" s="467"/>
      <c r="BGM57" s="467"/>
      <c r="BGN57" s="467"/>
      <c r="BGO57" s="467"/>
      <c r="BGP57" s="467"/>
      <c r="BGQ57" s="467"/>
      <c r="BGR57" s="467"/>
      <c r="BGS57" s="467"/>
      <c r="BGT57" s="467"/>
      <c r="BGU57" s="467"/>
      <c r="BGV57" s="467"/>
      <c r="BGW57" s="467"/>
      <c r="BGX57" s="467"/>
      <c r="BGY57" s="467"/>
      <c r="BGZ57" s="467"/>
      <c r="BHA57" s="467"/>
      <c r="BHB57" s="467"/>
      <c r="BHC57" s="467"/>
      <c r="BHD57" s="467"/>
      <c r="BHE57" s="467"/>
      <c r="BHF57" s="467"/>
      <c r="BHG57" s="467"/>
      <c r="BHH57" s="467"/>
      <c r="BHI57" s="467"/>
      <c r="BHJ57" s="467"/>
      <c r="BHK57" s="467"/>
      <c r="BHL57" s="467"/>
      <c r="BHM57" s="467"/>
      <c r="BHN57" s="467"/>
      <c r="BHO57" s="467"/>
      <c r="BHP57" s="467"/>
      <c r="BHQ57" s="467"/>
      <c r="BHR57" s="467"/>
      <c r="BHS57" s="467"/>
      <c r="BHT57" s="467"/>
      <c r="BHU57" s="467"/>
      <c r="BHV57" s="467"/>
      <c r="BHW57" s="467"/>
      <c r="BHX57" s="467"/>
      <c r="BHY57" s="467"/>
      <c r="BHZ57" s="467"/>
      <c r="BIA57" s="467"/>
      <c r="BIB57" s="467"/>
      <c r="BIC57" s="467"/>
      <c r="BID57" s="467"/>
      <c r="BIE57" s="467"/>
      <c r="BIF57" s="467"/>
      <c r="BIG57" s="467"/>
      <c r="BIH57" s="467"/>
      <c r="BII57" s="467"/>
      <c r="BIJ57" s="467"/>
      <c r="BIK57" s="467"/>
      <c r="BIL57" s="467"/>
      <c r="BIM57" s="467"/>
      <c r="BIN57" s="467"/>
      <c r="BIO57" s="467"/>
      <c r="BIP57" s="467"/>
      <c r="BIQ57" s="467"/>
      <c r="BIR57" s="467"/>
      <c r="BIS57" s="467"/>
      <c r="BIT57" s="467"/>
      <c r="BIU57" s="467"/>
      <c r="BIV57" s="467"/>
      <c r="BIW57" s="467"/>
      <c r="BIX57" s="467"/>
      <c r="BIY57" s="467"/>
      <c r="BIZ57" s="467"/>
      <c r="BJA57" s="467"/>
      <c r="BJB57" s="467"/>
      <c r="BJC57" s="467"/>
      <c r="BJD57" s="467"/>
      <c r="BJE57" s="467"/>
      <c r="BJF57" s="467"/>
      <c r="BJG57" s="467"/>
      <c r="BJH57" s="467"/>
      <c r="BJI57" s="467"/>
      <c r="BJJ57" s="467"/>
      <c r="BJK57" s="467"/>
      <c r="BJL57" s="467"/>
      <c r="BJM57" s="467"/>
      <c r="BJN57" s="467"/>
      <c r="BJO57" s="467"/>
      <c r="BJP57" s="467"/>
      <c r="BJQ57" s="467"/>
      <c r="BJR57" s="467"/>
      <c r="BJS57" s="467"/>
      <c r="BJT57" s="467"/>
      <c r="BJU57" s="467"/>
      <c r="BJV57" s="467"/>
      <c r="BJW57" s="467"/>
      <c r="BJX57" s="467"/>
      <c r="BJY57" s="467"/>
      <c r="BJZ57" s="467"/>
      <c r="BKA57" s="467"/>
      <c r="BKB57" s="467"/>
      <c r="BKC57" s="467"/>
      <c r="BKD57" s="467"/>
      <c r="BKE57" s="467"/>
      <c r="BKF57" s="467"/>
      <c r="BKG57" s="467"/>
      <c r="BKH57" s="467"/>
      <c r="BKI57" s="467"/>
      <c r="BKJ57" s="467"/>
      <c r="BKK57" s="467"/>
      <c r="BKL57" s="467"/>
      <c r="BKM57" s="467"/>
      <c r="BKN57" s="467"/>
      <c r="BKO57" s="467"/>
      <c r="BKP57" s="467"/>
      <c r="BKQ57" s="467"/>
      <c r="BKR57" s="467"/>
      <c r="BKS57" s="467"/>
      <c r="BKT57" s="467"/>
      <c r="BKU57" s="467"/>
      <c r="BKV57" s="467"/>
      <c r="BKW57" s="467"/>
      <c r="BKX57" s="467"/>
      <c r="BKY57" s="467"/>
      <c r="BKZ57" s="467"/>
      <c r="BLA57" s="467"/>
      <c r="BLB57" s="467"/>
      <c r="BLC57" s="467"/>
      <c r="BLD57" s="467"/>
      <c r="BLE57" s="467"/>
      <c r="BLF57" s="467"/>
      <c r="BLG57" s="467"/>
      <c r="BLH57" s="467"/>
      <c r="BLI57" s="467"/>
      <c r="BLJ57" s="467"/>
      <c r="BLK57" s="467"/>
      <c r="BLL57" s="467"/>
      <c r="BLM57" s="467"/>
      <c r="BLN57" s="467"/>
      <c r="BLO57" s="467"/>
      <c r="BLP57" s="467"/>
      <c r="BLQ57" s="467"/>
      <c r="BLR57" s="467"/>
      <c r="BLS57" s="467"/>
      <c r="BLT57" s="467"/>
      <c r="BLU57" s="467"/>
      <c r="BLV57" s="467"/>
      <c r="BLW57" s="467"/>
      <c r="BLX57" s="467"/>
      <c r="BLY57" s="467"/>
      <c r="BLZ57" s="467"/>
      <c r="BMA57" s="467"/>
      <c r="BMB57" s="467"/>
      <c r="BMC57" s="467"/>
      <c r="BMD57" s="467"/>
      <c r="BME57" s="467"/>
      <c r="BMF57" s="467"/>
      <c r="BMG57" s="467"/>
      <c r="BMH57" s="467"/>
      <c r="BMI57" s="467"/>
      <c r="BMJ57" s="467"/>
      <c r="BMK57" s="467"/>
      <c r="BML57" s="467"/>
      <c r="BMM57" s="467"/>
      <c r="BMN57" s="467"/>
      <c r="BMO57" s="467"/>
      <c r="BMP57" s="467"/>
      <c r="BMQ57" s="467"/>
      <c r="BMR57" s="467"/>
      <c r="BMS57" s="467"/>
      <c r="BMT57" s="467"/>
      <c r="BMU57" s="467"/>
      <c r="BMV57" s="467"/>
      <c r="BMW57" s="467"/>
      <c r="BMX57" s="467"/>
      <c r="BMY57" s="467"/>
      <c r="BMZ57" s="467"/>
      <c r="BNA57" s="467"/>
      <c r="BNB57" s="467"/>
      <c r="BNC57" s="467"/>
      <c r="BND57" s="467"/>
      <c r="BNE57" s="467"/>
      <c r="BNF57" s="467"/>
      <c r="BNG57" s="467"/>
      <c r="BNH57" s="467"/>
      <c r="BNI57" s="467"/>
      <c r="BNJ57" s="467"/>
      <c r="BNK57" s="467"/>
      <c r="BNL57" s="467"/>
      <c r="BNM57" s="467"/>
      <c r="BNN57" s="467"/>
      <c r="BNO57" s="467"/>
      <c r="BNP57" s="467"/>
      <c r="BNQ57" s="467"/>
      <c r="BNR57" s="467"/>
      <c r="BNS57" s="467"/>
      <c r="BNT57" s="467"/>
      <c r="BNU57" s="467"/>
      <c r="BNV57" s="467"/>
      <c r="BNW57" s="467"/>
      <c r="BNX57" s="467"/>
      <c r="BNY57" s="467"/>
      <c r="BNZ57" s="467"/>
      <c r="BOA57" s="467"/>
      <c r="BOB57" s="467"/>
      <c r="BOC57" s="467"/>
      <c r="BOD57" s="467"/>
      <c r="BOE57" s="467"/>
      <c r="BOF57" s="467"/>
      <c r="BOG57" s="467"/>
      <c r="BOH57" s="467"/>
      <c r="BOI57" s="467"/>
      <c r="BOJ57" s="467"/>
      <c r="BOK57" s="467"/>
      <c r="BOL57" s="467"/>
      <c r="BOM57" s="467"/>
      <c r="BON57" s="467"/>
      <c r="BOO57" s="467"/>
      <c r="BOP57" s="467"/>
      <c r="BOQ57" s="467"/>
      <c r="BOR57" s="467"/>
      <c r="BOS57" s="467"/>
      <c r="BOT57" s="467"/>
      <c r="BOU57" s="467"/>
      <c r="BOV57" s="467"/>
      <c r="BOW57" s="467"/>
      <c r="BOX57" s="467"/>
      <c r="BOY57" s="467"/>
      <c r="BOZ57" s="467"/>
      <c r="BPA57" s="467"/>
      <c r="BPB57" s="467"/>
      <c r="BPC57" s="467"/>
      <c r="BPD57" s="467"/>
      <c r="BPE57" s="467"/>
      <c r="BPF57" s="467"/>
      <c r="BPG57" s="467"/>
      <c r="BPH57" s="467"/>
      <c r="BPI57" s="467"/>
      <c r="BPJ57" s="467"/>
      <c r="BPK57" s="467"/>
      <c r="BPL57" s="467"/>
      <c r="BPM57" s="467"/>
      <c r="BPN57" s="467"/>
      <c r="BPO57" s="467"/>
      <c r="BPP57" s="467"/>
      <c r="BPQ57" s="467"/>
      <c r="BPR57" s="467"/>
      <c r="BPS57" s="467"/>
      <c r="BPT57" s="467"/>
      <c r="BPU57" s="467"/>
      <c r="BPV57" s="467"/>
      <c r="BPW57" s="467"/>
      <c r="BPX57" s="467"/>
      <c r="BPY57" s="467"/>
      <c r="BPZ57" s="467"/>
      <c r="BQA57" s="467"/>
      <c r="BQB57" s="467"/>
      <c r="BQC57" s="467"/>
      <c r="BQD57" s="467"/>
      <c r="BQE57" s="467"/>
      <c r="BQF57" s="467"/>
      <c r="BQG57" s="467"/>
      <c r="BQH57" s="467"/>
      <c r="BQI57" s="467"/>
      <c r="BQJ57" s="467"/>
      <c r="BQK57" s="467"/>
      <c r="BQL57" s="467"/>
      <c r="BQM57" s="467"/>
      <c r="BQN57" s="467"/>
      <c r="BQO57" s="467"/>
      <c r="BQP57" s="467"/>
      <c r="BQQ57" s="467"/>
      <c r="BQR57" s="467"/>
      <c r="BQS57" s="467"/>
      <c r="BQT57" s="467"/>
      <c r="BQU57" s="467"/>
      <c r="BQV57" s="467"/>
      <c r="BQW57" s="467"/>
      <c r="BQX57" s="467"/>
      <c r="BQY57" s="467"/>
      <c r="BQZ57" s="467"/>
      <c r="BRA57" s="467"/>
      <c r="BRB57" s="467"/>
      <c r="BRC57" s="467"/>
      <c r="BRD57" s="467"/>
      <c r="BRE57" s="467"/>
      <c r="BRF57" s="467"/>
      <c r="BRG57" s="467"/>
      <c r="BRH57" s="467"/>
      <c r="BRI57" s="467"/>
      <c r="BRJ57" s="467"/>
      <c r="BRK57" s="467"/>
      <c r="BRL57" s="467"/>
      <c r="BRM57" s="467"/>
      <c r="BRN57" s="467"/>
      <c r="BRO57" s="467"/>
      <c r="BRP57" s="467"/>
      <c r="BRQ57" s="467"/>
      <c r="BRR57" s="467"/>
      <c r="BRS57" s="467"/>
      <c r="BRT57" s="467"/>
      <c r="BRU57" s="467"/>
      <c r="BRV57" s="467"/>
      <c r="BRW57" s="467"/>
      <c r="BRX57" s="467"/>
      <c r="BRY57" s="467"/>
      <c r="BRZ57" s="467"/>
      <c r="BSA57" s="467"/>
      <c r="BSB57" s="467"/>
      <c r="BSC57" s="467"/>
      <c r="BSD57" s="467"/>
      <c r="BSE57" s="467"/>
      <c r="BSF57" s="467"/>
      <c r="BSG57" s="467"/>
      <c r="BSH57" s="467"/>
      <c r="BSI57" s="467"/>
      <c r="BSJ57" s="467"/>
      <c r="BSK57" s="467"/>
      <c r="BSL57" s="467"/>
      <c r="BSM57" s="467"/>
      <c r="BSN57" s="467"/>
      <c r="BSO57" s="467"/>
      <c r="BSP57" s="467"/>
      <c r="BSQ57" s="467"/>
      <c r="BSR57" s="467"/>
      <c r="BSS57" s="467"/>
      <c r="BST57" s="467"/>
      <c r="BSU57" s="467"/>
      <c r="BSV57" s="467"/>
      <c r="BSW57" s="467"/>
      <c r="BSX57" s="467"/>
      <c r="BSY57" s="467"/>
      <c r="BSZ57" s="467"/>
      <c r="BTA57" s="467"/>
      <c r="BTB57" s="467"/>
      <c r="BTC57" s="467"/>
      <c r="BTD57" s="467"/>
      <c r="BTE57" s="467"/>
      <c r="BTF57" s="467"/>
      <c r="BTG57" s="467"/>
      <c r="BTH57" s="467"/>
      <c r="BTI57" s="467"/>
      <c r="BTJ57" s="467"/>
      <c r="BTK57" s="467"/>
      <c r="BTL57" s="467"/>
      <c r="BTM57" s="467"/>
      <c r="BTN57" s="467"/>
      <c r="BTO57" s="467"/>
      <c r="BTP57" s="467"/>
      <c r="BTQ57" s="467"/>
      <c r="BTR57" s="467"/>
      <c r="BTS57" s="467"/>
      <c r="BTT57" s="467"/>
      <c r="BTU57" s="467"/>
      <c r="BTV57" s="467"/>
      <c r="BTW57" s="467"/>
      <c r="BTX57" s="467"/>
      <c r="BTY57" s="467"/>
      <c r="BTZ57" s="467"/>
      <c r="BUA57" s="467"/>
      <c r="BUB57" s="467"/>
      <c r="BUC57" s="467"/>
      <c r="BUD57" s="467"/>
      <c r="BUE57" s="467"/>
      <c r="BUF57" s="467"/>
      <c r="BUG57" s="467"/>
      <c r="BUH57" s="467"/>
      <c r="BUI57" s="467"/>
      <c r="BUJ57" s="467"/>
      <c r="BUK57" s="467"/>
      <c r="BUL57" s="467"/>
      <c r="BUM57" s="467"/>
      <c r="BUN57" s="467"/>
      <c r="BUO57" s="467"/>
      <c r="BUP57" s="467"/>
      <c r="BUQ57" s="467"/>
      <c r="BUR57" s="467"/>
      <c r="BUS57" s="467"/>
      <c r="BUT57" s="467"/>
      <c r="BUU57" s="467"/>
      <c r="BUV57" s="467"/>
      <c r="BUW57" s="467"/>
      <c r="BUX57" s="467"/>
      <c r="BUY57" s="467"/>
      <c r="BUZ57" s="467"/>
      <c r="BVA57" s="467"/>
      <c r="BVB57" s="467"/>
      <c r="BVC57" s="467"/>
      <c r="BVD57" s="467"/>
      <c r="BVE57" s="467"/>
      <c r="BVF57" s="467"/>
      <c r="BVG57" s="467"/>
      <c r="BVH57" s="467"/>
      <c r="BVI57" s="467"/>
      <c r="BVJ57" s="467"/>
      <c r="BVK57" s="467"/>
      <c r="BVL57" s="467"/>
      <c r="BVM57" s="467"/>
      <c r="BVN57" s="467"/>
      <c r="BVO57" s="467"/>
      <c r="BVP57" s="467"/>
      <c r="BVQ57" s="467"/>
      <c r="BVR57" s="467"/>
      <c r="BVS57" s="467"/>
      <c r="BVT57" s="467"/>
      <c r="BVU57" s="467"/>
      <c r="BVV57" s="467"/>
      <c r="BVW57" s="467"/>
      <c r="BVX57" s="467"/>
      <c r="BVY57" s="467"/>
      <c r="BVZ57" s="467"/>
      <c r="BWA57" s="467"/>
      <c r="BWB57" s="467"/>
      <c r="BWC57" s="467"/>
      <c r="BWD57" s="467"/>
      <c r="BWE57" s="467"/>
      <c r="BWF57" s="467"/>
      <c r="BWG57" s="467"/>
      <c r="BWH57" s="467"/>
      <c r="BWI57" s="467"/>
      <c r="BWJ57" s="467"/>
      <c r="BWK57" s="467"/>
      <c r="BWL57" s="467"/>
      <c r="BWM57" s="467"/>
      <c r="BWN57" s="467"/>
      <c r="BWO57" s="467"/>
      <c r="BWP57" s="467"/>
      <c r="BWQ57" s="467"/>
      <c r="BWR57" s="467"/>
      <c r="BWS57" s="467"/>
      <c r="BWT57" s="467"/>
      <c r="BWU57" s="467"/>
      <c r="BWV57" s="467"/>
      <c r="BWW57" s="467"/>
      <c r="BWX57" s="467"/>
      <c r="BWY57" s="467"/>
      <c r="BWZ57" s="467"/>
      <c r="BXA57" s="467"/>
      <c r="BXB57" s="467"/>
      <c r="BXC57" s="467"/>
      <c r="BXD57" s="467"/>
      <c r="BXE57" s="467"/>
      <c r="BXF57" s="467"/>
      <c r="BXG57" s="467"/>
      <c r="BXH57" s="467"/>
      <c r="BXI57" s="467"/>
      <c r="BXJ57" s="467"/>
      <c r="BXK57" s="467"/>
      <c r="BXL57" s="467"/>
      <c r="BXM57" s="467"/>
      <c r="BXN57" s="467"/>
      <c r="BXO57" s="467"/>
      <c r="BXP57" s="467"/>
      <c r="BXQ57" s="467"/>
      <c r="BXR57" s="467"/>
      <c r="BXS57" s="467"/>
      <c r="BXT57" s="467"/>
      <c r="BXU57" s="467"/>
      <c r="BXV57" s="467"/>
      <c r="BXW57" s="467"/>
      <c r="BXX57" s="467"/>
      <c r="BXY57" s="467"/>
      <c r="BXZ57" s="467"/>
      <c r="BYA57" s="467"/>
      <c r="BYB57" s="467"/>
      <c r="BYC57" s="467"/>
      <c r="BYD57" s="467"/>
      <c r="BYE57" s="467"/>
      <c r="BYF57" s="467"/>
      <c r="BYG57" s="467"/>
      <c r="BYH57" s="467"/>
      <c r="BYI57" s="467"/>
      <c r="BYJ57" s="467"/>
      <c r="BYK57" s="467"/>
      <c r="BYL57" s="467"/>
      <c r="BYM57" s="467"/>
      <c r="BYN57" s="467"/>
      <c r="BYO57" s="467"/>
      <c r="BYP57" s="467"/>
      <c r="BYQ57" s="467"/>
      <c r="BYR57" s="467"/>
      <c r="BYS57" s="467"/>
      <c r="BYT57" s="467"/>
      <c r="BYU57" s="467"/>
      <c r="BYV57" s="467"/>
      <c r="BYW57" s="467"/>
      <c r="BYX57" s="467"/>
      <c r="BYY57" s="467"/>
      <c r="BYZ57" s="467"/>
      <c r="BZA57" s="467"/>
      <c r="BZB57" s="467"/>
      <c r="BZC57" s="467"/>
      <c r="BZD57" s="467"/>
      <c r="BZE57" s="467"/>
      <c r="BZF57" s="467"/>
      <c r="BZG57" s="467"/>
      <c r="BZH57" s="467"/>
      <c r="BZI57" s="467"/>
      <c r="BZJ57" s="467"/>
      <c r="BZK57" s="467"/>
      <c r="BZL57" s="467"/>
      <c r="BZM57" s="467"/>
      <c r="BZN57" s="467"/>
      <c r="BZO57" s="467"/>
      <c r="BZP57" s="467"/>
      <c r="BZQ57" s="467"/>
      <c r="BZR57" s="467"/>
      <c r="BZS57" s="467"/>
      <c r="BZT57" s="467"/>
      <c r="BZU57" s="467"/>
      <c r="BZV57" s="467"/>
      <c r="BZW57" s="467"/>
      <c r="BZX57" s="467"/>
      <c r="BZY57" s="467"/>
      <c r="BZZ57" s="467"/>
      <c r="CAA57" s="467"/>
      <c r="CAB57" s="467"/>
      <c r="CAC57" s="467"/>
      <c r="CAD57" s="467"/>
      <c r="CAE57" s="467"/>
      <c r="CAF57" s="467"/>
      <c r="CAG57" s="467"/>
      <c r="CAH57" s="467"/>
      <c r="CAI57" s="467"/>
      <c r="CAJ57" s="467"/>
      <c r="CAK57" s="467"/>
      <c r="CAL57" s="467"/>
      <c r="CAM57" s="467"/>
      <c r="CAN57" s="467"/>
      <c r="CAO57" s="467"/>
      <c r="CAP57" s="467"/>
      <c r="CAQ57" s="467"/>
      <c r="CAR57" s="467"/>
      <c r="CAS57" s="467"/>
      <c r="CAT57" s="467"/>
      <c r="CAU57" s="467"/>
      <c r="CAV57" s="467"/>
      <c r="CAW57" s="467"/>
      <c r="CAX57" s="467"/>
      <c r="CAY57" s="467"/>
      <c r="CAZ57" s="467"/>
      <c r="CBA57" s="467"/>
      <c r="CBB57" s="467"/>
      <c r="CBC57" s="467"/>
      <c r="CBD57" s="467"/>
      <c r="CBE57" s="467"/>
      <c r="CBF57" s="467"/>
      <c r="CBG57" s="467"/>
      <c r="CBH57" s="467"/>
      <c r="CBI57" s="467"/>
      <c r="CBJ57" s="467"/>
      <c r="CBK57" s="467"/>
      <c r="CBL57" s="467"/>
      <c r="CBM57" s="467"/>
      <c r="CBN57" s="467"/>
      <c r="CBO57" s="467"/>
      <c r="CBP57" s="467"/>
      <c r="CBQ57" s="467"/>
      <c r="CBR57" s="467"/>
      <c r="CBS57" s="467"/>
      <c r="CBT57" s="467"/>
      <c r="CBU57" s="467"/>
      <c r="CBV57" s="467"/>
      <c r="CBW57" s="467"/>
      <c r="CBX57" s="467"/>
      <c r="CBY57" s="467"/>
      <c r="CBZ57" s="467"/>
      <c r="CCA57" s="467"/>
      <c r="CCB57" s="467"/>
      <c r="CCC57" s="467"/>
      <c r="CCD57" s="467"/>
      <c r="CCE57" s="467"/>
      <c r="CCF57" s="467"/>
      <c r="CCG57" s="467"/>
      <c r="CCH57" s="467"/>
      <c r="CCI57" s="467"/>
      <c r="CCJ57" s="467"/>
      <c r="CCK57" s="467"/>
      <c r="CCL57" s="467"/>
      <c r="CCM57" s="467"/>
      <c r="CCN57" s="467"/>
      <c r="CCO57" s="467"/>
      <c r="CCP57" s="467"/>
      <c r="CCQ57" s="467"/>
      <c r="CCR57" s="467"/>
      <c r="CCS57" s="467"/>
      <c r="CCT57" s="467"/>
      <c r="CCU57" s="467"/>
      <c r="CCV57" s="467"/>
      <c r="CCW57" s="467"/>
      <c r="CCX57" s="467"/>
      <c r="CCY57" s="467"/>
      <c r="CCZ57" s="467"/>
      <c r="CDA57" s="467"/>
      <c r="CDB57" s="467"/>
      <c r="CDC57" s="467"/>
      <c r="CDD57" s="467"/>
      <c r="CDE57" s="467"/>
      <c r="CDF57" s="467"/>
      <c r="CDG57" s="467"/>
      <c r="CDH57" s="467"/>
      <c r="CDI57" s="467"/>
      <c r="CDJ57" s="467"/>
      <c r="CDK57" s="467"/>
      <c r="CDL57" s="467"/>
      <c r="CDM57" s="467"/>
      <c r="CDN57" s="467"/>
      <c r="CDO57" s="467"/>
      <c r="CDP57" s="467"/>
      <c r="CDQ57" s="467"/>
      <c r="CDR57" s="467"/>
      <c r="CDS57" s="467"/>
      <c r="CDT57" s="467"/>
      <c r="CDU57" s="467"/>
      <c r="CDV57" s="467"/>
      <c r="CDW57" s="467"/>
      <c r="CDX57" s="467"/>
      <c r="CDY57" s="467"/>
      <c r="CDZ57" s="467"/>
      <c r="CEA57" s="467"/>
      <c r="CEB57" s="467"/>
      <c r="CEC57" s="467"/>
      <c r="CED57" s="467"/>
      <c r="CEE57" s="467"/>
      <c r="CEF57" s="467"/>
      <c r="CEG57" s="467"/>
      <c r="CEH57" s="467"/>
      <c r="CEI57" s="467"/>
      <c r="CEJ57" s="467"/>
      <c r="CEK57" s="467"/>
      <c r="CEL57" s="467"/>
      <c r="CEM57" s="467"/>
      <c r="CEN57" s="467"/>
      <c r="CEO57" s="467"/>
      <c r="CEP57" s="467"/>
      <c r="CEQ57" s="467"/>
      <c r="CER57" s="467"/>
      <c r="CES57" s="467"/>
      <c r="CET57" s="467"/>
      <c r="CEU57" s="467"/>
      <c r="CEV57" s="467"/>
      <c r="CEW57" s="467"/>
      <c r="CEX57" s="467"/>
      <c r="CEY57" s="467"/>
      <c r="CEZ57" s="467"/>
      <c r="CFA57" s="467"/>
      <c r="CFB57" s="467"/>
      <c r="CFC57" s="467"/>
      <c r="CFD57" s="467"/>
      <c r="CFE57" s="467"/>
      <c r="CFF57" s="467"/>
      <c r="CFG57" s="467"/>
      <c r="CFH57" s="467"/>
      <c r="CFI57" s="467"/>
      <c r="CFJ57" s="467"/>
      <c r="CFK57" s="467"/>
      <c r="CFL57" s="467"/>
      <c r="CFM57" s="467"/>
      <c r="CFN57" s="467"/>
      <c r="CFO57" s="467"/>
      <c r="CFP57" s="467"/>
      <c r="CFQ57" s="467"/>
      <c r="CFR57" s="467"/>
      <c r="CFS57" s="467"/>
      <c r="CFT57" s="467"/>
      <c r="CFU57" s="467"/>
      <c r="CFV57" s="467"/>
      <c r="CFW57" s="467"/>
      <c r="CFX57" s="467"/>
      <c r="CFY57" s="467"/>
      <c r="CFZ57" s="467"/>
      <c r="CGA57" s="467"/>
      <c r="CGB57" s="467"/>
      <c r="CGC57" s="467"/>
      <c r="CGD57" s="467"/>
      <c r="CGE57" s="467"/>
      <c r="CGF57" s="467"/>
      <c r="CGG57" s="467"/>
      <c r="CGH57" s="467"/>
      <c r="CGI57" s="467"/>
      <c r="CGJ57" s="467"/>
      <c r="CGK57" s="467"/>
      <c r="CGL57" s="467"/>
      <c r="CGM57" s="467"/>
      <c r="CGN57" s="467"/>
      <c r="CGO57" s="467"/>
      <c r="CGP57" s="467"/>
      <c r="CGQ57" s="467"/>
      <c r="CGR57" s="467"/>
      <c r="CGS57" s="467"/>
      <c r="CGT57" s="467"/>
      <c r="CGU57" s="467"/>
      <c r="CGV57" s="467"/>
      <c r="CGW57" s="467"/>
      <c r="CGX57" s="467"/>
      <c r="CGY57" s="467"/>
      <c r="CGZ57" s="467"/>
      <c r="CHA57" s="467"/>
      <c r="CHB57" s="467"/>
      <c r="CHC57" s="467"/>
      <c r="CHD57" s="467"/>
      <c r="CHE57" s="467"/>
      <c r="CHF57" s="467"/>
      <c r="CHG57" s="467"/>
      <c r="CHH57" s="467"/>
      <c r="CHI57" s="467"/>
      <c r="CHJ57" s="467"/>
      <c r="CHK57" s="467"/>
      <c r="CHL57" s="467"/>
      <c r="CHM57" s="467"/>
      <c r="CHN57" s="467"/>
      <c r="CHO57" s="467"/>
      <c r="CHP57" s="467"/>
      <c r="CHQ57" s="467"/>
      <c r="CHR57" s="467"/>
      <c r="CHS57" s="467"/>
      <c r="CHT57" s="467"/>
      <c r="CHU57" s="467"/>
      <c r="CHV57" s="467"/>
      <c r="CHW57" s="467"/>
      <c r="CHX57" s="467"/>
      <c r="CHY57" s="467"/>
      <c r="CHZ57" s="467"/>
      <c r="CIA57" s="467"/>
      <c r="CIB57" s="467"/>
      <c r="CIC57" s="467"/>
      <c r="CID57" s="467"/>
      <c r="CIE57" s="467"/>
      <c r="CIF57" s="467"/>
      <c r="CIG57" s="467"/>
      <c r="CIH57" s="467"/>
      <c r="CII57" s="467"/>
      <c r="CIJ57" s="467"/>
      <c r="CIK57" s="467"/>
      <c r="CIL57" s="467"/>
      <c r="CIM57" s="467"/>
      <c r="CIN57" s="467"/>
      <c r="CIO57" s="467"/>
      <c r="CIP57" s="467"/>
      <c r="CIQ57" s="467"/>
      <c r="CIR57" s="467"/>
      <c r="CIS57" s="467"/>
      <c r="CIT57" s="467"/>
      <c r="CIU57" s="467"/>
      <c r="CIV57" s="467"/>
      <c r="CIW57" s="467"/>
      <c r="CIX57" s="467"/>
      <c r="CIY57" s="467"/>
      <c r="CIZ57" s="467"/>
      <c r="CJA57" s="467"/>
      <c r="CJB57" s="467"/>
      <c r="CJC57" s="467"/>
      <c r="CJD57" s="467"/>
      <c r="CJE57" s="467"/>
      <c r="CJF57" s="467"/>
      <c r="CJG57" s="467"/>
      <c r="CJH57" s="467"/>
      <c r="CJI57" s="467"/>
      <c r="CJJ57" s="467"/>
      <c r="CJK57" s="467"/>
      <c r="CJL57" s="467"/>
      <c r="CJM57" s="467"/>
      <c r="CJN57" s="467"/>
      <c r="CJO57" s="467"/>
      <c r="CJP57" s="467"/>
      <c r="CJQ57" s="467"/>
      <c r="CJR57" s="467"/>
      <c r="CJS57" s="467"/>
      <c r="CJT57" s="467"/>
      <c r="CJU57" s="467"/>
      <c r="CJV57" s="467"/>
      <c r="CJW57" s="467"/>
      <c r="CJX57" s="467"/>
      <c r="CJY57" s="467"/>
      <c r="CJZ57" s="467"/>
      <c r="CKA57" s="467"/>
      <c r="CKB57" s="467"/>
      <c r="CKC57" s="467"/>
      <c r="CKD57" s="467"/>
      <c r="CKE57" s="467"/>
      <c r="CKF57" s="467"/>
      <c r="CKG57" s="467"/>
      <c r="CKH57" s="467"/>
      <c r="CKI57" s="467"/>
      <c r="CKJ57" s="467"/>
      <c r="CKK57" s="467"/>
      <c r="CKL57" s="467"/>
      <c r="CKM57" s="467"/>
      <c r="CKN57" s="467"/>
      <c r="CKO57" s="467"/>
      <c r="CKP57" s="467"/>
      <c r="CKQ57" s="467"/>
      <c r="CKR57" s="467"/>
      <c r="CKS57" s="467"/>
      <c r="CKT57" s="467"/>
      <c r="CKU57" s="467"/>
      <c r="CKV57" s="467"/>
      <c r="CKW57" s="467"/>
      <c r="CKX57" s="467"/>
      <c r="CKY57" s="467"/>
      <c r="CKZ57" s="467"/>
      <c r="CLA57" s="467"/>
      <c r="CLB57" s="467"/>
      <c r="CLC57" s="467"/>
      <c r="CLD57" s="467"/>
      <c r="CLE57" s="467"/>
      <c r="CLF57" s="467"/>
      <c r="CLG57" s="467"/>
      <c r="CLH57" s="467"/>
      <c r="CLI57" s="467"/>
      <c r="CLJ57" s="467"/>
      <c r="CLK57" s="467"/>
      <c r="CLL57" s="467"/>
      <c r="CLM57" s="467"/>
      <c r="CLN57" s="467"/>
      <c r="CLO57" s="467"/>
      <c r="CLP57" s="467"/>
      <c r="CLQ57" s="467"/>
      <c r="CLR57" s="467"/>
      <c r="CLS57" s="467"/>
      <c r="CLT57" s="467"/>
      <c r="CLU57" s="467"/>
      <c r="CLV57" s="467"/>
      <c r="CLW57" s="467"/>
      <c r="CLX57" s="467"/>
      <c r="CLY57" s="467"/>
      <c r="CLZ57" s="467"/>
      <c r="CMA57" s="467"/>
      <c r="CMB57" s="467"/>
      <c r="CMC57" s="467"/>
      <c r="CMD57" s="467"/>
      <c r="CME57" s="467"/>
      <c r="CMF57" s="467"/>
      <c r="CMG57" s="467"/>
      <c r="CMH57" s="467"/>
      <c r="CMI57" s="467"/>
      <c r="CMJ57" s="467"/>
      <c r="CMK57" s="467"/>
      <c r="CML57" s="467"/>
      <c r="CMM57" s="467"/>
      <c r="CMN57" s="467"/>
      <c r="CMO57" s="467"/>
      <c r="CMP57" s="467"/>
      <c r="CMQ57" s="467"/>
      <c r="CMR57" s="467"/>
      <c r="CMS57" s="467"/>
      <c r="CMT57" s="467"/>
      <c r="CMU57" s="467"/>
      <c r="CMV57" s="467"/>
      <c r="CMW57" s="467"/>
      <c r="CMX57" s="467"/>
      <c r="CMY57" s="467"/>
      <c r="CMZ57" s="467"/>
      <c r="CNA57" s="467"/>
      <c r="CNB57" s="467"/>
      <c r="CNC57" s="467"/>
      <c r="CND57" s="467"/>
      <c r="CNE57" s="467"/>
      <c r="CNF57" s="467"/>
      <c r="CNG57" s="467"/>
      <c r="CNH57" s="467"/>
      <c r="CNI57" s="467"/>
      <c r="CNJ57" s="467"/>
      <c r="CNK57" s="467"/>
      <c r="CNL57" s="467"/>
      <c r="CNM57" s="467"/>
      <c r="CNN57" s="467"/>
      <c r="CNO57" s="467"/>
      <c r="CNP57" s="467"/>
      <c r="CNQ57" s="467"/>
      <c r="CNR57" s="467"/>
      <c r="CNS57" s="467"/>
      <c r="CNT57" s="467"/>
      <c r="CNU57" s="467"/>
      <c r="CNV57" s="467"/>
      <c r="CNW57" s="467"/>
      <c r="CNX57" s="467"/>
      <c r="CNY57" s="467"/>
      <c r="CNZ57" s="467"/>
      <c r="COA57" s="467"/>
      <c r="COB57" s="467"/>
      <c r="COC57" s="467"/>
      <c r="COD57" s="467"/>
      <c r="COE57" s="467"/>
      <c r="COF57" s="467"/>
      <c r="COG57" s="467"/>
      <c r="COH57" s="467"/>
      <c r="COI57" s="467"/>
      <c r="COJ57" s="467"/>
      <c r="COK57" s="467"/>
      <c r="COL57" s="467"/>
      <c r="COM57" s="467"/>
      <c r="CON57" s="467"/>
      <c r="COO57" s="467"/>
      <c r="COP57" s="467"/>
      <c r="COQ57" s="467"/>
      <c r="COR57" s="467"/>
      <c r="COS57" s="467"/>
      <c r="COT57" s="467"/>
      <c r="COU57" s="467"/>
      <c r="COV57" s="467"/>
      <c r="COW57" s="467"/>
      <c r="COX57" s="467"/>
      <c r="COY57" s="467"/>
      <c r="COZ57" s="467"/>
      <c r="CPA57" s="467"/>
      <c r="CPB57" s="467"/>
      <c r="CPC57" s="467"/>
      <c r="CPD57" s="467"/>
      <c r="CPE57" s="467"/>
      <c r="CPF57" s="467"/>
      <c r="CPG57" s="467"/>
      <c r="CPH57" s="467"/>
      <c r="CPI57" s="467"/>
      <c r="CPJ57" s="467"/>
      <c r="CPK57" s="467"/>
      <c r="CPL57" s="467"/>
      <c r="CPM57" s="467"/>
      <c r="CPN57" s="467"/>
      <c r="CPO57" s="467"/>
      <c r="CPP57" s="467"/>
      <c r="CPQ57" s="467"/>
      <c r="CPR57" s="467"/>
      <c r="CPS57" s="467"/>
      <c r="CPT57" s="467"/>
      <c r="CPU57" s="467"/>
      <c r="CPV57" s="467"/>
      <c r="CPW57" s="467"/>
      <c r="CPX57" s="467"/>
      <c r="CPY57" s="467"/>
      <c r="CPZ57" s="467"/>
      <c r="CQA57" s="467"/>
      <c r="CQB57" s="467"/>
      <c r="CQC57" s="467"/>
      <c r="CQD57" s="467"/>
      <c r="CQE57" s="467"/>
      <c r="CQF57" s="467"/>
      <c r="CQG57" s="467"/>
      <c r="CQH57" s="467"/>
      <c r="CQI57" s="467"/>
      <c r="CQJ57" s="467"/>
      <c r="CQK57" s="467"/>
      <c r="CQL57" s="467"/>
      <c r="CQM57" s="467"/>
      <c r="CQN57" s="467"/>
      <c r="CQO57" s="467"/>
      <c r="CQP57" s="467"/>
      <c r="CQQ57" s="467"/>
      <c r="CQR57" s="467"/>
      <c r="CQS57" s="467"/>
      <c r="CQT57" s="467"/>
      <c r="CQU57" s="467"/>
      <c r="CQV57" s="467"/>
      <c r="CQW57" s="467"/>
      <c r="CQX57" s="467"/>
      <c r="CQY57" s="467"/>
      <c r="CQZ57" s="467"/>
      <c r="CRA57" s="467"/>
      <c r="CRB57" s="467"/>
      <c r="CRC57" s="467"/>
      <c r="CRD57" s="467"/>
      <c r="CRE57" s="467"/>
      <c r="CRF57" s="467"/>
      <c r="CRG57" s="467"/>
      <c r="CRH57" s="467"/>
      <c r="CRI57" s="467"/>
      <c r="CRJ57" s="467"/>
      <c r="CRK57" s="467"/>
      <c r="CRL57" s="467"/>
      <c r="CRM57" s="467"/>
      <c r="CRN57" s="467"/>
      <c r="CRO57" s="467"/>
      <c r="CRP57" s="467"/>
      <c r="CRQ57" s="467"/>
      <c r="CRR57" s="467"/>
      <c r="CRS57" s="467"/>
      <c r="CRT57" s="467"/>
      <c r="CRU57" s="467"/>
      <c r="CRV57" s="467"/>
      <c r="CRW57" s="467"/>
      <c r="CRX57" s="467"/>
      <c r="CRY57" s="467"/>
      <c r="CRZ57" s="467"/>
      <c r="CSA57" s="467"/>
      <c r="CSB57" s="467"/>
      <c r="CSC57" s="467"/>
      <c r="CSD57" s="467"/>
      <c r="CSE57" s="467"/>
      <c r="CSF57" s="467"/>
      <c r="CSG57" s="467"/>
      <c r="CSH57" s="467"/>
      <c r="CSI57" s="467"/>
      <c r="CSJ57" s="467"/>
      <c r="CSK57" s="467"/>
      <c r="CSL57" s="467"/>
      <c r="CSM57" s="467"/>
      <c r="CSN57" s="467"/>
      <c r="CSO57" s="467"/>
      <c r="CSP57" s="467"/>
      <c r="CSQ57" s="467"/>
      <c r="CSR57" s="467"/>
      <c r="CSS57" s="467"/>
      <c r="CST57" s="467"/>
      <c r="CSU57" s="467"/>
      <c r="CSV57" s="467"/>
      <c r="CSW57" s="467"/>
      <c r="CSX57" s="467"/>
      <c r="CSY57" s="467"/>
      <c r="CSZ57" s="467"/>
      <c r="CTA57" s="467"/>
      <c r="CTB57" s="467"/>
      <c r="CTC57" s="467"/>
      <c r="CTD57" s="467"/>
      <c r="CTE57" s="467"/>
      <c r="CTF57" s="467"/>
      <c r="CTG57" s="467"/>
      <c r="CTH57" s="467"/>
      <c r="CTI57" s="467"/>
      <c r="CTJ57" s="467"/>
      <c r="CTK57" s="467"/>
      <c r="CTL57" s="467"/>
      <c r="CTM57" s="467"/>
      <c r="CTN57" s="467"/>
      <c r="CTO57" s="467"/>
      <c r="CTP57" s="467"/>
      <c r="CTQ57" s="467"/>
      <c r="CTR57" s="467"/>
      <c r="CTS57" s="467"/>
      <c r="CTT57" s="467"/>
      <c r="CTU57" s="467"/>
      <c r="CTV57" s="467"/>
      <c r="CTW57" s="467"/>
      <c r="CTX57" s="467"/>
      <c r="CTY57" s="467"/>
      <c r="CTZ57" s="467"/>
      <c r="CUA57" s="467"/>
      <c r="CUB57" s="467"/>
      <c r="CUC57" s="467"/>
      <c r="CUD57" s="467"/>
      <c r="CUE57" s="467"/>
      <c r="CUF57" s="467"/>
      <c r="CUG57" s="467"/>
      <c r="CUH57" s="467"/>
      <c r="CUI57" s="467"/>
      <c r="CUJ57" s="467"/>
      <c r="CUK57" s="467"/>
      <c r="CUL57" s="467"/>
      <c r="CUM57" s="467"/>
      <c r="CUN57" s="467"/>
      <c r="CUO57" s="467"/>
      <c r="CUP57" s="467"/>
      <c r="CUQ57" s="467"/>
      <c r="CUR57" s="467"/>
      <c r="CUS57" s="467"/>
      <c r="CUT57" s="467"/>
      <c r="CUU57" s="467"/>
      <c r="CUV57" s="467"/>
      <c r="CUW57" s="467"/>
      <c r="CUX57" s="467"/>
      <c r="CUY57" s="467"/>
      <c r="CUZ57" s="467"/>
      <c r="CVA57" s="467"/>
      <c r="CVB57" s="467"/>
      <c r="CVC57" s="467"/>
      <c r="CVD57" s="467"/>
      <c r="CVE57" s="467"/>
      <c r="CVF57" s="467"/>
      <c r="CVG57" s="467"/>
      <c r="CVH57" s="467"/>
      <c r="CVI57" s="467"/>
      <c r="CVJ57" s="467"/>
      <c r="CVK57" s="467"/>
      <c r="CVL57" s="467"/>
      <c r="CVM57" s="467"/>
      <c r="CVN57" s="467"/>
      <c r="CVO57" s="467"/>
      <c r="CVP57" s="467"/>
      <c r="CVQ57" s="467"/>
      <c r="CVR57" s="467"/>
      <c r="CVS57" s="467"/>
      <c r="CVT57" s="467"/>
      <c r="CVU57" s="467"/>
      <c r="CVV57" s="467"/>
      <c r="CVW57" s="467"/>
      <c r="CVX57" s="467"/>
      <c r="CVY57" s="467"/>
      <c r="CVZ57" s="467"/>
      <c r="CWA57" s="467"/>
      <c r="CWB57" s="467"/>
      <c r="CWC57" s="467"/>
      <c r="CWD57" s="467"/>
      <c r="CWE57" s="467"/>
      <c r="CWF57" s="467"/>
      <c r="CWG57" s="467"/>
      <c r="CWH57" s="467"/>
      <c r="CWI57" s="467"/>
      <c r="CWJ57" s="467"/>
      <c r="CWK57" s="467"/>
      <c r="CWL57" s="467"/>
      <c r="CWM57" s="467"/>
      <c r="CWN57" s="467"/>
      <c r="CWO57" s="467"/>
      <c r="CWP57" s="467"/>
      <c r="CWQ57" s="467"/>
      <c r="CWR57" s="467"/>
      <c r="CWS57" s="467"/>
      <c r="CWT57" s="467"/>
      <c r="CWU57" s="467"/>
      <c r="CWV57" s="467"/>
      <c r="CWW57" s="467"/>
      <c r="CWX57" s="467"/>
      <c r="CWY57" s="467"/>
      <c r="CWZ57" s="467"/>
      <c r="CXA57" s="467"/>
      <c r="CXB57" s="467"/>
      <c r="CXC57" s="467"/>
      <c r="CXD57" s="467"/>
      <c r="CXE57" s="467"/>
      <c r="CXF57" s="467"/>
      <c r="CXG57" s="467"/>
      <c r="CXH57" s="467"/>
      <c r="CXI57" s="467"/>
      <c r="CXJ57" s="467"/>
      <c r="CXK57" s="467"/>
      <c r="CXL57" s="467"/>
      <c r="CXM57" s="467"/>
      <c r="CXN57" s="467"/>
      <c r="CXO57" s="467"/>
      <c r="CXP57" s="467"/>
      <c r="CXQ57" s="467"/>
      <c r="CXR57" s="467"/>
      <c r="CXS57" s="467"/>
      <c r="CXT57" s="467"/>
      <c r="CXU57" s="467"/>
      <c r="CXV57" s="467"/>
      <c r="CXW57" s="467"/>
      <c r="CXX57" s="467"/>
      <c r="CXY57" s="467"/>
      <c r="CXZ57" s="467"/>
      <c r="CYA57" s="467"/>
      <c r="CYB57" s="467"/>
      <c r="CYC57" s="467"/>
      <c r="CYD57" s="467"/>
      <c r="CYE57" s="467"/>
      <c r="CYF57" s="467"/>
      <c r="CYG57" s="467"/>
      <c r="CYH57" s="467"/>
      <c r="CYI57" s="467"/>
      <c r="CYJ57" s="467"/>
      <c r="CYK57" s="467"/>
      <c r="CYL57" s="467"/>
      <c r="CYM57" s="467"/>
      <c r="CYN57" s="467"/>
      <c r="CYO57" s="467"/>
      <c r="CYP57" s="467"/>
      <c r="CYQ57" s="467"/>
      <c r="CYR57" s="467"/>
      <c r="CYS57" s="467"/>
      <c r="CYT57" s="467"/>
      <c r="CYU57" s="467"/>
      <c r="CYV57" s="467"/>
      <c r="CYW57" s="467"/>
      <c r="CYX57" s="467"/>
      <c r="CYY57" s="467"/>
      <c r="CYZ57" s="467"/>
      <c r="CZA57" s="467"/>
      <c r="CZB57" s="467"/>
      <c r="CZC57" s="467"/>
      <c r="CZD57" s="467"/>
      <c r="CZE57" s="467"/>
      <c r="CZF57" s="467"/>
      <c r="CZG57" s="467"/>
      <c r="CZH57" s="467"/>
      <c r="CZI57" s="467"/>
      <c r="CZJ57" s="467"/>
      <c r="CZK57" s="467"/>
      <c r="CZL57" s="467"/>
      <c r="CZM57" s="467"/>
      <c r="CZN57" s="467"/>
      <c r="CZO57" s="467"/>
      <c r="CZP57" s="467"/>
      <c r="CZQ57" s="467"/>
      <c r="CZR57" s="467"/>
      <c r="CZS57" s="467"/>
      <c r="CZT57" s="467"/>
      <c r="CZU57" s="467"/>
      <c r="CZV57" s="467"/>
      <c r="CZW57" s="467"/>
      <c r="CZX57" s="467"/>
      <c r="CZY57" s="467"/>
      <c r="CZZ57" s="467"/>
      <c r="DAA57" s="467"/>
      <c r="DAB57" s="467"/>
      <c r="DAC57" s="467"/>
      <c r="DAD57" s="467"/>
      <c r="DAE57" s="467"/>
      <c r="DAF57" s="467"/>
      <c r="DAG57" s="467"/>
      <c r="DAH57" s="467"/>
      <c r="DAI57" s="467"/>
      <c r="DAJ57" s="467"/>
      <c r="DAK57" s="467"/>
      <c r="DAL57" s="467"/>
      <c r="DAM57" s="467"/>
      <c r="DAN57" s="467"/>
      <c r="DAO57" s="467"/>
      <c r="DAP57" s="467"/>
      <c r="DAQ57" s="467"/>
      <c r="DAR57" s="467"/>
      <c r="DAS57" s="467"/>
      <c r="DAT57" s="467"/>
      <c r="DAU57" s="467"/>
      <c r="DAV57" s="467"/>
      <c r="DAW57" s="467"/>
      <c r="DAX57" s="467"/>
      <c r="DAY57" s="467"/>
      <c r="DAZ57" s="467"/>
      <c r="DBA57" s="467"/>
      <c r="DBB57" s="467"/>
      <c r="DBC57" s="467"/>
      <c r="DBD57" s="467"/>
      <c r="DBE57" s="467"/>
      <c r="DBF57" s="467"/>
      <c r="DBG57" s="467"/>
      <c r="DBH57" s="467"/>
      <c r="DBI57" s="467"/>
      <c r="DBJ57" s="467"/>
      <c r="DBK57" s="467"/>
      <c r="DBL57" s="467"/>
      <c r="DBM57" s="467"/>
      <c r="DBN57" s="467"/>
      <c r="DBO57" s="467"/>
      <c r="DBP57" s="467"/>
      <c r="DBQ57" s="467"/>
      <c r="DBR57" s="467"/>
      <c r="DBS57" s="467"/>
      <c r="DBT57" s="467"/>
      <c r="DBU57" s="467"/>
      <c r="DBV57" s="467"/>
      <c r="DBW57" s="467"/>
      <c r="DBX57" s="467"/>
      <c r="DBY57" s="467"/>
      <c r="DBZ57" s="467"/>
      <c r="DCA57" s="467"/>
      <c r="DCB57" s="467"/>
      <c r="DCC57" s="467"/>
      <c r="DCD57" s="467"/>
      <c r="DCE57" s="467"/>
      <c r="DCF57" s="467"/>
      <c r="DCG57" s="467"/>
      <c r="DCH57" s="467"/>
      <c r="DCI57" s="467"/>
      <c r="DCJ57" s="467"/>
      <c r="DCK57" s="467"/>
      <c r="DCL57" s="467"/>
      <c r="DCM57" s="467"/>
      <c r="DCN57" s="467"/>
      <c r="DCO57" s="467"/>
      <c r="DCP57" s="467"/>
      <c r="DCQ57" s="467"/>
      <c r="DCR57" s="467"/>
      <c r="DCS57" s="467"/>
      <c r="DCT57" s="467"/>
      <c r="DCU57" s="467"/>
      <c r="DCV57" s="467"/>
      <c r="DCW57" s="467"/>
      <c r="DCX57" s="467"/>
      <c r="DCY57" s="467"/>
      <c r="DCZ57" s="467"/>
      <c r="DDA57" s="467"/>
      <c r="DDB57" s="467"/>
      <c r="DDC57" s="467"/>
      <c r="DDD57" s="467"/>
      <c r="DDE57" s="467"/>
      <c r="DDF57" s="467"/>
      <c r="DDG57" s="467"/>
      <c r="DDH57" s="467"/>
      <c r="DDI57" s="467"/>
      <c r="DDJ57" s="467"/>
      <c r="DDK57" s="467"/>
      <c r="DDL57" s="467"/>
      <c r="DDM57" s="467"/>
      <c r="DDN57" s="467"/>
      <c r="DDO57" s="467"/>
      <c r="DDP57" s="467"/>
      <c r="DDQ57" s="467"/>
      <c r="DDR57" s="467"/>
      <c r="DDS57" s="467"/>
      <c r="DDT57" s="467"/>
      <c r="DDU57" s="467"/>
      <c r="DDV57" s="467"/>
      <c r="DDW57" s="467"/>
      <c r="DDX57" s="467"/>
      <c r="DDY57" s="467"/>
      <c r="DDZ57" s="467"/>
      <c r="DEA57" s="467"/>
      <c r="DEB57" s="467"/>
      <c r="DEC57" s="467"/>
      <c r="DED57" s="467"/>
      <c r="DEE57" s="467"/>
      <c r="DEF57" s="467"/>
      <c r="DEG57" s="467"/>
      <c r="DEH57" s="467"/>
      <c r="DEI57" s="467"/>
      <c r="DEJ57" s="467"/>
      <c r="DEK57" s="467"/>
      <c r="DEL57" s="467"/>
      <c r="DEM57" s="467"/>
      <c r="DEN57" s="467"/>
      <c r="DEO57" s="467"/>
      <c r="DEP57" s="467"/>
      <c r="DEQ57" s="467"/>
      <c r="DER57" s="467"/>
      <c r="DES57" s="467"/>
      <c r="DET57" s="467"/>
      <c r="DEU57" s="467"/>
      <c r="DEV57" s="467"/>
      <c r="DEW57" s="467"/>
      <c r="DEX57" s="467"/>
      <c r="DEY57" s="467"/>
      <c r="DEZ57" s="467"/>
      <c r="DFA57" s="467"/>
      <c r="DFB57" s="467"/>
      <c r="DFC57" s="467"/>
      <c r="DFD57" s="467"/>
      <c r="DFE57" s="467"/>
      <c r="DFF57" s="467"/>
      <c r="DFG57" s="467"/>
      <c r="DFH57" s="467"/>
      <c r="DFI57" s="467"/>
      <c r="DFJ57" s="467"/>
      <c r="DFK57" s="467"/>
      <c r="DFL57" s="467"/>
      <c r="DFM57" s="467"/>
      <c r="DFN57" s="467"/>
      <c r="DFO57" s="467"/>
      <c r="DFP57" s="467"/>
      <c r="DFQ57" s="467"/>
      <c r="DFR57" s="467"/>
      <c r="DFS57" s="467"/>
      <c r="DFT57" s="467"/>
      <c r="DFU57" s="467"/>
      <c r="DFV57" s="467"/>
      <c r="DFW57" s="467"/>
      <c r="DFX57" s="467"/>
      <c r="DFY57" s="467"/>
      <c r="DFZ57" s="467"/>
      <c r="DGA57" s="467"/>
      <c r="DGB57" s="467"/>
      <c r="DGC57" s="467"/>
      <c r="DGD57" s="467"/>
      <c r="DGE57" s="467"/>
      <c r="DGF57" s="467"/>
      <c r="DGG57" s="467"/>
      <c r="DGH57" s="467"/>
      <c r="DGI57" s="467"/>
      <c r="DGJ57" s="467"/>
      <c r="DGK57" s="467"/>
      <c r="DGL57" s="467"/>
      <c r="DGM57" s="467"/>
      <c r="DGN57" s="467"/>
      <c r="DGO57" s="467"/>
      <c r="DGP57" s="467"/>
      <c r="DGQ57" s="467"/>
      <c r="DGR57" s="467"/>
      <c r="DGS57" s="467"/>
      <c r="DGT57" s="467"/>
      <c r="DGU57" s="467"/>
      <c r="DGV57" s="467"/>
      <c r="DGW57" s="467"/>
      <c r="DGX57" s="467"/>
      <c r="DGY57" s="467"/>
      <c r="DGZ57" s="467"/>
      <c r="DHA57" s="467"/>
      <c r="DHB57" s="467"/>
      <c r="DHC57" s="467"/>
      <c r="DHD57" s="467"/>
      <c r="DHE57" s="467"/>
      <c r="DHF57" s="467"/>
      <c r="DHG57" s="467"/>
      <c r="DHH57" s="467"/>
      <c r="DHI57" s="467"/>
      <c r="DHJ57" s="467"/>
      <c r="DHK57" s="467"/>
      <c r="DHL57" s="467"/>
      <c r="DHM57" s="467"/>
      <c r="DHN57" s="467"/>
      <c r="DHO57" s="467"/>
      <c r="DHP57" s="467"/>
      <c r="DHQ57" s="467"/>
      <c r="DHR57" s="467"/>
      <c r="DHS57" s="467"/>
      <c r="DHT57" s="467"/>
      <c r="DHU57" s="467"/>
      <c r="DHV57" s="467"/>
      <c r="DHW57" s="467"/>
      <c r="DHX57" s="467"/>
      <c r="DHY57" s="467"/>
      <c r="DHZ57" s="467"/>
      <c r="DIA57" s="467"/>
      <c r="DIB57" s="467"/>
      <c r="DIC57" s="467"/>
      <c r="DID57" s="467"/>
      <c r="DIE57" s="467"/>
      <c r="DIF57" s="467"/>
      <c r="DIG57" s="467"/>
      <c r="DIH57" s="467"/>
      <c r="DII57" s="467"/>
      <c r="DIJ57" s="467"/>
      <c r="DIK57" s="467"/>
      <c r="DIL57" s="467"/>
      <c r="DIM57" s="467"/>
      <c r="DIN57" s="467"/>
      <c r="DIO57" s="467"/>
      <c r="DIP57" s="467"/>
      <c r="DIQ57" s="467"/>
      <c r="DIR57" s="467"/>
      <c r="DIS57" s="467"/>
      <c r="DIT57" s="467"/>
      <c r="DIU57" s="467"/>
      <c r="DIV57" s="467"/>
      <c r="DIW57" s="467"/>
      <c r="DIX57" s="467"/>
      <c r="DIY57" s="467"/>
      <c r="DIZ57" s="467"/>
      <c r="DJA57" s="467"/>
      <c r="DJB57" s="467"/>
      <c r="DJC57" s="467"/>
      <c r="DJD57" s="467"/>
      <c r="DJE57" s="467"/>
      <c r="DJF57" s="467"/>
      <c r="DJG57" s="467"/>
      <c r="DJH57" s="467"/>
      <c r="DJI57" s="467"/>
      <c r="DJJ57" s="467"/>
      <c r="DJK57" s="467"/>
      <c r="DJL57" s="467"/>
      <c r="DJM57" s="467"/>
      <c r="DJN57" s="467"/>
      <c r="DJO57" s="467"/>
      <c r="DJP57" s="467"/>
      <c r="DJQ57" s="467"/>
      <c r="DJR57" s="467"/>
      <c r="DJS57" s="467"/>
      <c r="DJT57" s="467"/>
      <c r="DJU57" s="467"/>
      <c r="DJV57" s="467"/>
      <c r="DJW57" s="467"/>
      <c r="DJX57" s="467"/>
      <c r="DJY57" s="467"/>
      <c r="DJZ57" s="467"/>
      <c r="DKA57" s="467"/>
      <c r="DKB57" s="467"/>
      <c r="DKC57" s="467"/>
      <c r="DKD57" s="467"/>
      <c r="DKE57" s="467"/>
      <c r="DKF57" s="467"/>
      <c r="DKG57" s="467"/>
      <c r="DKH57" s="467"/>
      <c r="DKI57" s="467"/>
      <c r="DKJ57" s="467"/>
      <c r="DKK57" s="467"/>
      <c r="DKL57" s="467"/>
      <c r="DKM57" s="467"/>
      <c r="DKN57" s="467"/>
      <c r="DKO57" s="467"/>
      <c r="DKP57" s="467"/>
      <c r="DKQ57" s="467"/>
      <c r="DKR57" s="467"/>
      <c r="DKS57" s="467"/>
      <c r="DKT57" s="467"/>
      <c r="DKU57" s="467"/>
      <c r="DKV57" s="467"/>
      <c r="DKW57" s="467"/>
      <c r="DKX57" s="467"/>
      <c r="DKY57" s="467"/>
      <c r="DKZ57" s="467"/>
      <c r="DLA57" s="467"/>
      <c r="DLB57" s="467"/>
      <c r="DLC57" s="467"/>
      <c r="DLD57" s="467"/>
      <c r="DLE57" s="467"/>
      <c r="DLF57" s="467"/>
      <c r="DLG57" s="467"/>
      <c r="DLH57" s="467"/>
      <c r="DLI57" s="467"/>
      <c r="DLJ57" s="467"/>
      <c r="DLK57" s="467"/>
      <c r="DLL57" s="467"/>
      <c r="DLM57" s="467"/>
      <c r="DLN57" s="467"/>
      <c r="DLO57" s="467"/>
      <c r="DLP57" s="467"/>
      <c r="DLQ57" s="467"/>
      <c r="DLR57" s="467"/>
      <c r="DLS57" s="467"/>
      <c r="DLT57" s="467"/>
      <c r="DLU57" s="467"/>
      <c r="DLV57" s="467"/>
      <c r="DLW57" s="467"/>
      <c r="DLX57" s="467"/>
      <c r="DLY57" s="467"/>
      <c r="DLZ57" s="467"/>
      <c r="DMA57" s="467"/>
      <c r="DMB57" s="467"/>
      <c r="DMC57" s="467"/>
      <c r="DMD57" s="467"/>
      <c r="DME57" s="467"/>
      <c r="DMF57" s="467"/>
      <c r="DMG57" s="467"/>
      <c r="DMH57" s="467"/>
      <c r="DMI57" s="467"/>
      <c r="DMJ57" s="467"/>
      <c r="DMK57" s="467"/>
      <c r="DML57" s="467"/>
      <c r="DMM57" s="467"/>
      <c r="DMN57" s="467"/>
      <c r="DMO57" s="467"/>
      <c r="DMP57" s="467"/>
      <c r="DMQ57" s="467"/>
      <c r="DMR57" s="467"/>
      <c r="DMS57" s="467"/>
      <c r="DMT57" s="467"/>
      <c r="DMU57" s="467"/>
      <c r="DMV57" s="467"/>
      <c r="DMW57" s="467"/>
      <c r="DMX57" s="467"/>
      <c r="DMY57" s="467"/>
      <c r="DMZ57" s="467"/>
      <c r="DNA57" s="467"/>
      <c r="DNB57" s="467"/>
      <c r="DNC57" s="467"/>
      <c r="DND57" s="467"/>
      <c r="DNE57" s="467"/>
      <c r="DNF57" s="467"/>
      <c r="DNG57" s="467"/>
      <c r="DNH57" s="467"/>
      <c r="DNI57" s="467"/>
      <c r="DNJ57" s="467"/>
      <c r="DNK57" s="467"/>
      <c r="DNL57" s="467"/>
      <c r="DNM57" s="467"/>
      <c r="DNN57" s="467"/>
      <c r="DNO57" s="467"/>
      <c r="DNP57" s="467"/>
      <c r="DNQ57" s="467"/>
      <c r="DNR57" s="467"/>
      <c r="DNS57" s="467"/>
      <c r="DNT57" s="467"/>
      <c r="DNU57" s="467"/>
      <c r="DNV57" s="467"/>
      <c r="DNW57" s="467"/>
      <c r="DNX57" s="467"/>
      <c r="DNY57" s="467"/>
      <c r="DNZ57" s="467"/>
      <c r="DOA57" s="467"/>
      <c r="DOB57" s="467"/>
      <c r="DOC57" s="467"/>
      <c r="DOD57" s="467"/>
      <c r="DOE57" s="467"/>
      <c r="DOF57" s="467"/>
      <c r="DOG57" s="467"/>
      <c r="DOH57" s="467"/>
      <c r="DOI57" s="467"/>
      <c r="DOJ57" s="467"/>
      <c r="DOK57" s="467"/>
      <c r="DOL57" s="467"/>
      <c r="DOM57" s="467"/>
      <c r="DON57" s="467"/>
      <c r="DOO57" s="467"/>
      <c r="DOP57" s="467"/>
      <c r="DOQ57" s="467"/>
      <c r="DOR57" s="467"/>
      <c r="DOS57" s="467"/>
      <c r="DOT57" s="467"/>
      <c r="DOU57" s="467"/>
      <c r="DOV57" s="467"/>
      <c r="DOW57" s="467"/>
      <c r="DOX57" s="467"/>
      <c r="DOY57" s="467"/>
      <c r="DOZ57" s="467"/>
      <c r="DPA57" s="467"/>
      <c r="DPB57" s="467"/>
      <c r="DPC57" s="467"/>
      <c r="DPD57" s="467"/>
      <c r="DPE57" s="467"/>
      <c r="DPF57" s="467"/>
      <c r="DPG57" s="467"/>
      <c r="DPH57" s="467"/>
      <c r="DPI57" s="467"/>
      <c r="DPJ57" s="467"/>
      <c r="DPK57" s="467"/>
      <c r="DPL57" s="467"/>
      <c r="DPM57" s="467"/>
      <c r="DPN57" s="467"/>
      <c r="DPO57" s="467"/>
      <c r="DPP57" s="467"/>
      <c r="DPQ57" s="467"/>
      <c r="DPR57" s="467"/>
      <c r="DPS57" s="467"/>
      <c r="DPT57" s="467"/>
      <c r="DPU57" s="467"/>
      <c r="DPV57" s="467"/>
      <c r="DPW57" s="467"/>
      <c r="DPX57" s="467"/>
      <c r="DPY57" s="467"/>
      <c r="DPZ57" s="467"/>
      <c r="DQA57" s="467"/>
      <c r="DQB57" s="467"/>
      <c r="DQC57" s="467"/>
      <c r="DQD57" s="467"/>
      <c r="DQE57" s="467"/>
      <c r="DQF57" s="467"/>
      <c r="DQG57" s="467"/>
      <c r="DQH57" s="467"/>
      <c r="DQI57" s="467"/>
      <c r="DQJ57" s="467"/>
      <c r="DQK57" s="467"/>
      <c r="DQL57" s="467"/>
      <c r="DQM57" s="467"/>
      <c r="DQN57" s="467"/>
      <c r="DQO57" s="467"/>
      <c r="DQP57" s="467"/>
      <c r="DQQ57" s="467"/>
      <c r="DQR57" s="467"/>
      <c r="DQS57" s="467"/>
      <c r="DQT57" s="467"/>
      <c r="DQU57" s="467"/>
      <c r="DQV57" s="467"/>
      <c r="DQW57" s="467"/>
      <c r="DQX57" s="467"/>
      <c r="DQY57" s="467"/>
      <c r="DQZ57" s="467"/>
      <c r="DRA57" s="467"/>
      <c r="DRB57" s="467"/>
      <c r="DRC57" s="467"/>
      <c r="DRD57" s="467"/>
      <c r="DRE57" s="467"/>
      <c r="DRF57" s="467"/>
      <c r="DRG57" s="467"/>
      <c r="DRH57" s="467"/>
      <c r="DRI57" s="467"/>
      <c r="DRJ57" s="467"/>
      <c r="DRK57" s="467"/>
      <c r="DRL57" s="467"/>
      <c r="DRM57" s="467"/>
      <c r="DRN57" s="467"/>
      <c r="DRO57" s="467"/>
      <c r="DRP57" s="467"/>
      <c r="DRQ57" s="467"/>
      <c r="DRR57" s="467"/>
      <c r="DRS57" s="467"/>
      <c r="DRT57" s="467"/>
      <c r="DRU57" s="467"/>
      <c r="DRV57" s="467"/>
      <c r="DRW57" s="467"/>
      <c r="DRX57" s="467"/>
      <c r="DRY57" s="467"/>
      <c r="DRZ57" s="467"/>
      <c r="DSA57" s="467"/>
      <c r="DSB57" s="467"/>
      <c r="DSC57" s="467"/>
      <c r="DSD57" s="467"/>
      <c r="DSE57" s="467"/>
      <c r="DSF57" s="467"/>
      <c r="DSG57" s="467"/>
      <c r="DSH57" s="467"/>
      <c r="DSI57" s="467"/>
      <c r="DSJ57" s="467"/>
      <c r="DSK57" s="467"/>
      <c r="DSL57" s="467"/>
      <c r="DSM57" s="467"/>
      <c r="DSN57" s="467"/>
      <c r="DSO57" s="467"/>
      <c r="DSP57" s="467"/>
      <c r="DSQ57" s="467"/>
      <c r="DSR57" s="467"/>
      <c r="DSS57" s="467"/>
      <c r="DST57" s="467"/>
      <c r="DSU57" s="467"/>
      <c r="DSV57" s="467"/>
      <c r="DSW57" s="467"/>
      <c r="DSX57" s="467"/>
      <c r="DSY57" s="467"/>
      <c r="DSZ57" s="467"/>
      <c r="DTA57" s="467"/>
      <c r="DTB57" s="467"/>
      <c r="DTC57" s="467"/>
      <c r="DTD57" s="467"/>
      <c r="DTE57" s="467"/>
      <c r="DTF57" s="467"/>
      <c r="DTG57" s="467"/>
      <c r="DTH57" s="467"/>
      <c r="DTI57" s="467"/>
      <c r="DTJ57" s="467"/>
      <c r="DTK57" s="467"/>
      <c r="DTL57" s="467"/>
      <c r="DTM57" s="467"/>
      <c r="DTN57" s="467"/>
      <c r="DTO57" s="467"/>
      <c r="DTP57" s="467"/>
      <c r="DTQ57" s="467"/>
      <c r="DTR57" s="467"/>
      <c r="DTS57" s="467"/>
      <c r="DTT57" s="467"/>
      <c r="DTU57" s="467"/>
      <c r="DTV57" s="467"/>
      <c r="DTW57" s="467"/>
      <c r="DTX57" s="467"/>
      <c r="DTY57" s="467"/>
      <c r="DTZ57" s="467"/>
      <c r="DUA57" s="467"/>
      <c r="DUB57" s="467"/>
      <c r="DUC57" s="467"/>
      <c r="DUD57" s="467"/>
      <c r="DUE57" s="467"/>
      <c r="DUF57" s="467"/>
      <c r="DUG57" s="467"/>
      <c r="DUH57" s="467"/>
      <c r="DUI57" s="467"/>
      <c r="DUJ57" s="467"/>
      <c r="DUK57" s="467"/>
      <c r="DUL57" s="467"/>
      <c r="DUM57" s="467"/>
      <c r="DUN57" s="467"/>
      <c r="DUO57" s="467"/>
      <c r="DUP57" s="467"/>
      <c r="DUQ57" s="467"/>
      <c r="DUR57" s="467"/>
      <c r="DUS57" s="467"/>
      <c r="DUT57" s="467"/>
      <c r="DUU57" s="467"/>
      <c r="DUV57" s="467"/>
      <c r="DUW57" s="467"/>
      <c r="DUX57" s="467"/>
      <c r="DUY57" s="467"/>
      <c r="DUZ57" s="467"/>
      <c r="DVA57" s="467"/>
      <c r="DVB57" s="467"/>
      <c r="DVC57" s="467"/>
      <c r="DVD57" s="467"/>
      <c r="DVE57" s="467"/>
      <c r="DVF57" s="467"/>
      <c r="DVG57" s="467"/>
      <c r="DVH57" s="467"/>
      <c r="DVI57" s="467"/>
      <c r="DVJ57" s="467"/>
      <c r="DVK57" s="467"/>
      <c r="DVL57" s="467"/>
      <c r="DVM57" s="467"/>
      <c r="DVN57" s="467"/>
      <c r="DVO57" s="467"/>
      <c r="DVP57" s="467"/>
      <c r="DVQ57" s="467"/>
      <c r="DVR57" s="467"/>
      <c r="DVS57" s="467"/>
      <c r="DVT57" s="467"/>
      <c r="DVU57" s="467"/>
      <c r="DVV57" s="467"/>
      <c r="DVW57" s="467"/>
      <c r="DVX57" s="467"/>
      <c r="DVY57" s="467"/>
      <c r="DVZ57" s="467"/>
      <c r="DWA57" s="467"/>
      <c r="DWB57" s="467"/>
      <c r="DWC57" s="467"/>
      <c r="DWD57" s="467"/>
      <c r="DWE57" s="467"/>
      <c r="DWF57" s="467"/>
      <c r="DWG57" s="467"/>
      <c r="DWH57" s="467"/>
      <c r="DWI57" s="467"/>
      <c r="DWJ57" s="467"/>
      <c r="DWK57" s="467"/>
      <c r="DWL57" s="467"/>
      <c r="DWM57" s="467"/>
      <c r="DWN57" s="467"/>
      <c r="DWO57" s="467"/>
      <c r="DWP57" s="467"/>
      <c r="DWQ57" s="467"/>
      <c r="DWR57" s="467"/>
      <c r="DWS57" s="467"/>
      <c r="DWT57" s="467"/>
      <c r="DWU57" s="467"/>
      <c r="DWV57" s="467"/>
      <c r="DWW57" s="467"/>
      <c r="DWX57" s="467"/>
      <c r="DWY57" s="467"/>
      <c r="DWZ57" s="467"/>
      <c r="DXA57" s="467"/>
      <c r="DXB57" s="467"/>
      <c r="DXC57" s="467"/>
      <c r="DXD57" s="467"/>
      <c r="DXE57" s="467"/>
      <c r="DXF57" s="467"/>
      <c r="DXG57" s="467"/>
      <c r="DXH57" s="467"/>
      <c r="DXI57" s="467"/>
      <c r="DXJ57" s="467"/>
      <c r="DXK57" s="467"/>
      <c r="DXL57" s="467"/>
      <c r="DXM57" s="467"/>
      <c r="DXN57" s="467"/>
      <c r="DXO57" s="467"/>
      <c r="DXP57" s="467"/>
      <c r="DXQ57" s="467"/>
      <c r="DXR57" s="467"/>
      <c r="DXS57" s="467"/>
      <c r="DXT57" s="467"/>
      <c r="DXU57" s="467"/>
      <c r="DXV57" s="467"/>
      <c r="DXW57" s="467"/>
      <c r="DXX57" s="467"/>
      <c r="DXY57" s="467"/>
      <c r="DXZ57" s="467"/>
      <c r="DYA57" s="467"/>
      <c r="DYB57" s="467"/>
      <c r="DYC57" s="467"/>
      <c r="DYD57" s="467"/>
      <c r="DYE57" s="467"/>
      <c r="DYF57" s="467"/>
      <c r="DYG57" s="467"/>
      <c r="DYH57" s="467"/>
      <c r="DYI57" s="467"/>
      <c r="DYJ57" s="467"/>
      <c r="DYK57" s="467"/>
      <c r="DYL57" s="467"/>
      <c r="DYM57" s="467"/>
      <c r="DYN57" s="467"/>
      <c r="DYO57" s="467"/>
      <c r="DYP57" s="467"/>
      <c r="DYQ57" s="467"/>
      <c r="DYR57" s="467"/>
      <c r="DYS57" s="467"/>
      <c r="DYT57" s="467"/>
      <c r="DYU57" s="467"/>
      <c r="DYV57" s="467"/>
      <c r="DYW57" s="467"/>
      <c r="DYX57" s="467"/>
      <c r="DYY57" s="467"/>
      <c r="DYZ57" s="467"/>
      <c r="DZA57" s="467"/>
      <c r="DZB57" s="467"/>
      <c r="DZC57" s="467"/>
      <c r="DZD57" s="467"/>
      <c r="DZE57" s="467"/>
      <c r="DZF57" s="467"/>
      <c r="DZG57" s="467"/>
      <c r="DZH57" s="467"/>
      <c r="DZI57" s="467"/>
      <c r="DZJ57" s="467"/>
      <c r="DZK57" s="467"/>
      <c r="DZL57" s="467"/>
      <c r="DZM57" s="467"/>
      <c r="DZN57" s="467"/>
      <c r="DZO57" s="467"/>
      <c r="DZP57" s="467"/>
      <c r="DZQ57" s="467"/>
      <c r="DZR57" s="467"/>
      <c r="DZS57" s="467"/>
      <c r="DZT57" s="467"/>
      <c r="DZU57" s="467"/>
      <c r="DZV57" s="467"/>
      <c r="DZW57" s="467"/>
      <c r="DZX57" s="467"/>
      <c r="DZY57" s="467"/>
      <c r="DZZ57" s="467"/>
      <c r="EAA57" s="467"/>
      <c r="EAB57" s="467"/>
      <c r="EAC57" s="467"/>
      <c r="EAD57" s="467"/>
      <c r="EAE57" s="467"/>
      <c r="EAF57" s="467"/>
      <c r="EAG57" s="467"/>
      <c r="EAH57" s="467"/>
      <c r="EAI57" s="467"/>
      <c r="EAJ57" s="467"/>
      <c r="EAK57" s="467"/>
      <c r="EAL57" s="467"/>
      <c r="EAM57" s="467"/>
      <c r="EAN57" s="467"/>
      <c r="EAO57" s="467"/>
      <c r="EAP57" s="467"/>
      <c r="EAQ57" s="467"/>
      <c r="EAR57" s="467"/>
      <c r="EAS57" s="467"/>
      <c r="EAT57" s="467"/>
      <c r="EAU57" s="467"/>
      <c r="EAV57" s="467"/>
      <c r="EAW57" s="467"/>
      <c r="EAX57" s="467"/>
      <c r="EAY57" s="467"/>
      <c r="EAZ57" s="467"/>
      <c r="EBA57" s="467"/>
      <c r="EBB57" s="467"/>
      <c r="EBC57" s="467"/>
      <c r="EBD57" s="467"/>
      <c r="EBE57" s="467"/>
      <c r="EBF57" s="467"/>
      <c r="EBG57" s="467"/>
      <c r="EBH57" s="467"/>
      <c r="EBI57" s="467"/>
      <c r="EBJ57" s="467"/>
      <c r="EBK57" s="467"/>
      <c r="EBL57" s="467"/>
      <c r="EBM57" s="467"/>
      <c r="EBN57" s="467"/>
      <c r="EBO57" s="467"/>
      <c r="EBP57" s="467"/>
      <c r="EBQ57" s="467"/>
      <c r="EBR57" s="467"/>
      <c r="EBS57" s="467"/>
      <c r="EBT57" s="467"/>
      <c r="EBU57" s="467"/>
      <c r="EBV57" s="467"/>
      <c r="EBW57" s="467"/>
      <c r="EBX57" s="467"/>
      <c r="EBY57" s="467"/>
      <c r="EBZ57" s="467"/>
      <c r="ECA57" s="467"/>
      <c r="ECB57" s="467"/>
      <c r="ECC57" s="467"/>
      <c r="ECD57" s="467"/>
      <c r="ECE57" s="467"/>
      <c r="ECF57" s="467"/>
      <c r="ECG57" s="467"/>
      <c r="ECH57" s="467"/>
      <c r="ECI57" s="467"/>
      <c r="ECJ57" s="467"/>
      <c r="ECK57" s="467"/>
      <c r="ECL57" s="467"/>
      <c r="ECM57" s="467"/>
      <c r="ECN57" s="467"/>
      <c r="ECO57" s="467"/>
      <c r="ECP57" s="467"/>
      <c r="ECQ57" s="467"/>
      <c r="ECR57" s="467"/>
      <c r="ECS57" s="467"/>
      <c r="ECT57" s="467"/>
      <c r="ECU57" s="467"/>
      <c r="ECV57" s="467"/>
      <c r="ECW57" s="467"/>
      <c r="ECX57" s="467"/>
      <c r="ECY57" s="467"/>
      <c r="ECZ57" s="467"/>
      <c r="EDA57" s="467"/>
      <c r="EDB57" s="467"/>
      <c r="EDC57" s="467"/>
      <c r="EDD57" s="467"/>
      <c r="EDE57" s="467"/>
      <c r="EDF57" s="467"/>
      <c r="EDG57" s="467"/>
      <c r="EDH57" s="467"/>
      <c r="EDI57" s="467"/>
      <c r="EDJ57" s="467"/>
      <c r="EDK57" s="467"/>
      <c r="EDL57" s="467"/>
      <c r="EDM57" s="467"/>
      <c r="EDN57" s="467"/>
      <c r="EDO57" s="467"/>
      <c r="EDP57" s="467"/>
      <c r="EDQ57" s="467"/>
      <c r="EDR57" s="467"/>
      <c r="EDS57" s="467"/>
      <c r="EDT57" s="467"/>
      <c r="EDU57" s="467"/>
      <c r="EDV57" s="467"/>
      <c r="EDW57" s="467"/>
      <c r="EDX57" s="467"/>
      <c r="EDY57" s="467"/>
      <c r="EDZ57" s="467"/>
      <c r="EEA57" s="467"/>
      <c r="EEB57" s="467"/>
      <c r="EEC57" s="467"/>
      <c r="EED57" s="467"/>
      <c r="EEE57" s="467"/>
      <c r="EEF57" s="467"/>
      <c r="EEG57" s="467"/>
      <c r="EEH57" s="467"/>
      <c r="EEI57" s="467"/>
      <c r="EEJ57" s="467"/>
      <c r="EEK57" s="467"/>
      <c r="EEL57" s="467"/>
      <c r="EEM57" s="467"/>
      <c r="EEN57" s="467"/>
      <c r="EEO57" s="467"/>
      <c r="EEP57" s="467"/>
      <c r="EEQ57" s="467"/>
      <c r="EER57" s="467"/>
      <c r="EES57" s="467"/>
      <c r="EET57" s="467"/>
      <c r="EEU57" s="467"/>
      <c r="EEV57" s="467"/>
      <c r="EEW57" s="467"/>
      <c r="EEX57" s="467"/>
      <c r="EEY57" s="467"/>
      <c r="EEZ57" s="467"/>
      <c r="EFA57" s="467"/>
      <c r="EFB57" s="467"/>
      <c r="EFC57" s="467"/>
      <c r="EFD57" s="467"/>
      <c r="EFE57" s="467"/>
      <c r="EFF57" s="467"/>
      <c r="EFG57" s="467"/>
      <c r="EFH57" s="467"/>
      <c r="EFI57" s="467"/>
      <c r="EFJ57" s="467"/>
      <c r="EFK57" s="467"/>
      <c r="EFL57" s="467"/>
      <c r="EFM57" s="467"/>
      <c r="EFN57" s="467"/>
      <c r="EFO57" s="467"/>
      <c r="EFP57" s="467"/>
      <c r="EFQ57" s="467"/>
      <c r="EFR57" s="467"/>
      <c r="EFS57" s="467"/>
      <c r="EFT57" s="467"/>
      <c r="EFU57" s="467"/>
      <c r="EFV57" s="467"/>
      <c r="EFW57" s="467"/>
      <c r="EFX57" s="467"/>
      <c r="EFY57" s="467"/>
      <c r="EFZ57" s="467"/>
      <c r="EGA57" s="467"/>
      <c r="EGB57" s="467"/>
      <c r="EGC57" s="467"/>
      <c r="EGD57" s="467"/>
      <c r="EGE57" s="467"/>
      <c r="EGF57" s="467"/>
      <c r="EGG57" s="467"/>
      <c r="EGH57" s="467"/>
      <c r="EGI57" s="467"/>
      <c r="EGJ57" s="467"/>
      <c r="EGK57" s="467"/>
      <c r="EGL57" s="467"/>
      <c r="EGM57" s="467"/>
      <c r="EGN57" s="467"/>
      <c r="EGO57" s="467"/>
      <c r="EGP57" s="467"/>
      <c r="EGQ57" s="467"/>
      <c r="EGR57" s="467"/>
      <c r="EGS57" s="467"/>
      <c r="EGT57" s="467"/>
      <c r="EGU57" s="467"/>
      <c r="EGV57" s="467"/>
      <c r="EGW57" s="467"/>
      <c r="EGX57" s="467"/>
      <c r="EGY57" s="467"/>
      <c r="EGZ57" s="467"/>
      <c r="EHA57" s="467"/>
      <c r="EHB57" s="467"/>
      <c r="EHC57" s="467"/>
      <c r="EHD57" s="467"/>
      <c r="EHE57" s="467"/>
      <c r="EHF57" s="467"/>
      <c r="EHG57" s="467"/>
      <c r="EHH57" s="467"/>
      <c r="EHI57" s="467"/>
      <c r="EHJ57" s="467"/>
      <c r="EHK57" s="467"/>
      <c r="EHL57" s="467"/>
      <c r="EHM57" s="467"/>
      <c r="EHN57" s="467"/>
      <c r="EHO57" s="467"/>
      <c r="EHP57" s="467"/>
      <c r="EHQ57" s="467"/>
      <c r="EHR57" s="467"/>
      <c r="EHS57" s="467"/>
      <c r="EHT57" s="467"/>
      <c r="EHU57" s="467"/>
      <c r="EHV57" s="467"/>
      <c r="EHW57" s="467"/>
      <c r="EHX57" s="467"/>
      <c r="EHY57" s="467"/>
      <c r="EHZ57" s="467"/>
      <c r="EIA57" s="467"/>
      <c r="EIB57" s="467"/>
      <c r="EIC57" s="467"/>
      <c r="EID57" s="467"/>
      <c r="EIE57" s="467"/>
      <c r="EIF57" s="467"/>
      <c r="EIG57" s="467"/>
      <c r="EIH57" s="467"/>
      <c r="EII57" s="467"/>
      <c r="EIJ57" s="467"/>
      <c r="EIK57" s="467"/>
      <c r="EIL57" s="467"/>
      <c r="EIM57" s="467"/>
      <c r="EIN57" s="467"/>
      <c r="EIO57" s="467"/>
      <c r="EIP57" s="467"/>
      <c r="EIQ57" s="467"/>
      <c r="EIR57" s="467"/>
      <c r="EIS57" s="467"/>
      <c r="EIT57" s="467"/>
      <c r="EIU57" s="467"/>
      <c r="EIV57" s="467"/>
      <c r="EIW57" s="467"/>
      <c r="EIX57" s="467"/>
      <c r="EIY57" s="467"/>
      <c r="EIZ57" s="467"/>
      <c r="EJA57" s="467"/>
      <c r="EJB57" s="467"/>
      <c r="EJC57" s="467"/>
      <c r="EJD57" s="467"/>
      <c r="EJE57" s="467"/>
      <c r="EJF57" s="467"/>
      <c r="EJG57" s="467"/>
      <c r="EJH57" s="467"/>
      <c r="EJI57" s="467"/>
      <c r="EJJ57" s="467"/>
      <c r="EJK57" s="467"/>
      <c r="EJL57" s="467"/>
      <c r="EJM57" s="467"/>
      <c r="EJN57" s="467"/>
      <c r="EJO57" s="467"/>
      <c r="EJP57" s="467"/>
      <c r="EJQ57" s="467"/>
      <c r="EJR57" s="467"/>
      <c r="EJS57" s="467"/>
      <c r="EJT57" s="467"/>
      <c r="EJU57" s="467"/>
      <c r="EJV57" s="467"/>
      <c r="EJW57" s="467"/>
      <c r="EJX57" s="467"/>
      <c r="EJY57" s="467"/>
      <c r="EJZ57" s="467"/>
      <c r="EKA57" s="467"/>
      <c r="EKB57" s="467"/>
      <c r="EKC57" s="467"/>
      <c r="EKD57" s="467"/>
      <c r="EKE57" s="467"/>
      <c r="EKF57" s="467"/>
      <c r="EKG57" s="467"/>
      <c r="EKH57" s="467"/>
      <c r="EKI57" s="467"/>
      <c r="EKJ57" s="467"/>
      <c r="EKK57" s="467"/>
      <c r="EKL57" s="467"/>
      <c r="EKM57" s="467"/>
      <c r="EKN57" s="467"/>
      <c r="EKO57" s="467"/>
      <c r="EKP57" s="467"/>
      <c r="EKQ57" s="467"/>
      <c r="EKR57" s="467"/>
      <c r="EKS57" s="467"/>
      <c r="EKT57" s="467"/>
      <c r="EKU57" s="467"/>
      <c r="EKV57" s="467"/>
      <c r="EKW57" s="467"/>
      <c r="EKX57" s="467"/>
      <c r="EKY57" s="467"/>
      <c r="EKZ57" s="467"/>
      <c r="ELA57" s="467"/>
      <c r="ELB57" s="467"/>
      <c r="ELC57" s="467"/>
      <c r="ELD57" s="467"/>
      <c r="ELE57" s="467"/>
      <c r="ELF57" s="467"/>
      <c r="ELG57" s="467"/>
      <c r="ELH57" s="467"/>
      <c r="ELI57" s="467"/>
      <c r="ELJ57" s="467"/>
      <c r="ELK57" s="467"/>
      <c r="ELL57" s="467"/>
      <c r="ELM57" s="467"/>
      <c r="ELN57" s="467"/>
      <c r="ELO57" s="467"/>
      <c r="ELP57" s="467"/>
      <c r="ELQ57" s="467"/>
      <c r="ELR57" s="467"/>
      <c r="ELS57" s="467"/>
      <c r="ELT57" s="467"/>
      <c r="ELU57" s="467"/>
      <c r="ELV57" s="467"/>
      <c r="ELW57" s="467"/>
      <c r="ELX57" s="467"/>
      <c r="ELY57" s="467"/>
      <c r="ELZ57" s="467"/>
      <c r="EMA57" s="467"/>
      <c r="EMB57" s="467"/>
      <c r="EMC57" s="467"/>
      <c r="EMD57" s="467"/>
      <c r="EME57" s="467"/>
      <c r="EMF57" s="467"/>
      <c r="EMG57" s="467"/>
      <c r="EMH57" s="467"/>
      <c r="EMI57" s="467"/>
      <c r="EMJ57" s="467"/>
      <c r="EMK57" s="467"/>
      <c r="EML57" s="467"/>
      <c r="EMM57" s="467"/>
      <c r="EMN57" s="467"/>
      <c r="EMO57" s="467"/>
      <c r="EMP57" s="467"/>
      <c r="EMQ57" s="467"/>
      <c r="EMR57" s="467"/>
      <c r="EMS57" s="467"/>
      <c r="EMT57" s="467"/>
      <c r="EMU57" s="467"/>
      <c r="EMV57" s="467"/>
      <c r="EMW57" s="467"/>
      <c r="EMX57" s="467"/>
      <c r="EMY57" s="467"/>
      <c r="EMZ57" s="467"/>
      <c r="ENA57" s="467"/>
      <c r="ENB57" s="467"/>
      <c r="ENC57" s="467"/>
      <c r="END57" s="467"/>
      <c r="ENE57" s="467"/>
      <c r="ENF57" s="467"/>
      <c r="ENG57" s="467"/>
      <c r="ENH57" s="467"/>
      <c r="ENI57" s="467"/>
      <c r="ENJ57" s="467"/>
      <c r="ENK57" s="467"/>
      <c r="ENL57" s="467"/>
      <c r="ENM57" s="467"/>
      <c r="ENN57" s="467"/>
      <c r="ENO57" s="467"/>
      <c r="ENP57" s="467"/>
      <c r="ENQ57" s="467"/>
      <c r="ENR57" s="467"/>
      <c r="ENS57" s="467"/>
      <c r="ENT57" s="467"/>
      <c r="ENU57" s="467"/>
      <c r="ENV57" s="467"/>
      <c r="ENW57" s="467"/>
      <c r="ENX57" s="467"/>
      <c r="ENY57" s="467"/>
      <c r="ENZ57" s="467"/>
      <c r="EOA57" s="467"/>
      <c r="EOB57" s="467"/>
      <c r="EOC57" s="467"/>
      <c r="EOD57" s="467"/>
      <c r="EOE57" s="467"/>
      <c r="EOF57" s="467"/>
      <c r="EOG57" s="467"/>
      <c r="EOH57" s="467"/>
      <c r="EOI57" s="467"/>
      <c r="EOJ57" s="467"/>
      <c r="EOK57" s="467"/>
      <c r="EOL57" s="467"/>
      <c r="EOM57" s="467"/>
      <c r="EON57" s="467"/>
      <c r="EOO57" s="467"/>
      <c r="EOP57" s="467"/>
      <c r="EOQ57" s="467"/>
      <c r="EOR57" s="467"/>
      <c r="EOS57" s="467"/>
      <c r="EOT57" s="467"/>
      <c r="EOU57" s="467"/>
      <c r="EOV57" s="467"/>
      <c r="EOW57" s="467"/>
      <c r="EOX57" s="467"/>
      <c r="EOY57" s="467"/>
      <c r="EOZ57" s="467"/>
      <c r="EPA57" s="467"/>
      <c r="EPB57" s="467"/>
      <c r="EPC57" s="467"/>
      <c r="EPD57" s="467"/>
      <c r="EPE57" s="467"/>
      <c r="EPF57" s="467"/>
      <c r="EPG57" s="467"/>
      <c r="EPH57" s="467"/>
      <c r="EPI57" s="467"/>
      <c r="EPJ57" s="467"/>
      <c r="EPK57" s="467"/>
      <c r="EPL57" s="467"/>
      <c r="EPM57" s="467"/>
      <c r="EPN57" s="467"/>
      <c r="EPO57" s="467"/>
      <c r="EPP57" s="467"/>
      <c r="EPQ57" s="467"/>
      <c r="EPR57" s="467"/>
      <c r="EPS57" s="467"/>
      <c r="EPT57" s="467"/>
      <c r="EPU57" s="467"/>
      <c r="EPV57" s="467"/>
      <c r="EPW57" s="467"/>
      <c r="EPX57" s="467"/>
      <c r="EPY57" s="467"/>
      <c r="EPZ57" s="467"/>
      <c r="EQA57" s="467"/>
      <c r="EQB57" s="467"/>
      <c r="EQC57" s="467"/>
      <c r="EQD57" s="467"/>
      <c r="EQE57" s="467"/>
      <c r="EQF57" s="467"/>
      <c r="EQG57" s="467"/>
      <c r="EQH57" s="467"/>
      <c r="EQI57" s="467"/>
      <c r="EQJ57" s="467"/>
      <c r="EQK57" s="467"/>
      <c r="EQL57" s="467"/>
      <c r="EQM57" s="467"/>
      <c r="EQN57" s="467"/>
      <c r="EQO57" s="467"/>
      <c r="EQP57" s="467"/>
      <c r="EQQ57" s="467"/>
      <c r="EQR57" s="467"/>
      <c r="EQS57" s="467"/>
      <c r="EQT57" s="467"/>
      <c r="EQU57" s="467"/>
      <c r="EQV57" s="467"/>
      <c r="EQW57" s="467"/>
      <c r="EQX57" s="467"/>
      <c r="EQY57" s="467"/>
      <c r="EQZ57" s="467"/>
      <c r="ERA57" s="467"/>
      <c r="ERB57" s="467"/>
      <c r="ERC57" s="467"/>
      <c r="ERD57" s="467"/>
      <c r="ERE57" s="467"/>
      <c r="ERF57" s="467"/>
      <c r="ERG57" s="467"/>
      <c r="ERH57" s="467"/>
      <c r="ERI57" s="467"/>
      <c r="ERJ57" s="467"/>
      <c r="ERK57" s="467"/>
      <c r="ERL57" s="467"/>
      <c r="ERM57" s="467"/>
      <c r="ERN57" s="467"/>
      <c r="ERO57" s="467"/>
      <c r="ERP57" s="467"/>
      <c r="ERQ57" s="467"/>
      <c r="ERR57" s="467"/>
      <c r="ERS57" s="467"/>
      <c r="ERT57" s="467"/>
      <c r="ERU57" s="467"/>
      <c r="ERV57" s="467"/>
      <c r="ERW57" s="467"/>
      <c r="ERX57" s="467"/>
      <c r="ERY57" s="467"/>
      <c r="ERZ57" s="467"/>
      <c r="ESA57" s="467"/>
      <c r="ESB57" s="467"/>
      <c r="ESC57" s="467"/>
      <c r="ESD57" s="467"/>
      <c r="ESE57" s="467"/>
      <c r="ESF57" s="467"/>
      <c r="ESG57" s="467"/>
      <c r="ESH57" s="467"/>
      <c r="ESI57" s="467"/>
      <c r="ESJ57" s="467"/>
      <c r="ESK57" s="467"/>
      <c r="ESL57" s="467"/>
      <c r="ESM57" s="467"/>
      <c r="ESN57" s="467"/>
      <c r="ESO57" s="467"/>
      <c r="ESP57" s="467"/>
      <c r="ESQ57" s="467"/>
      <c r="ESR57" s="467"/>
      <c r="ESS57" s="467"/>
      <c r="EST57" s="467"/>
      <c r="ESU57" s="467"/>
      <c r="ESV57" s="467"/>
      <c r="ESW57" s="467"/>
      <c r="ESX57" s="467"/>
      <c r="ESY57" s="467"/>
      <c r="ESZ57" s="467"/>
      <c r="ETA57" s="467"/>
      <c r="ETB57" s="467"/>
      <c r="ETC57" s="467"/>
      <c r="ETD57" s="467"/>
      <c r="ETE57" s="467"/>
      <c r="ETF57" s="467"/>
      <c r="ETG57" s="467"/>
      <c r="ETH57" s="467"/>
      <c r="ETI57" s="467"/>
      <c r="ETJ57" s="467"/>
      <c r="ETK57" s="467"/>
      <c r="ETL57" s="467"/>
      <c r="ETM57" s="467"/>
      <c r="ETN57" s="467"/>
      <c r="ETO57" s="467"/>
      <c r="ETP57" s="467"/>
      <c r="ETQ57" s="467"/>
      <c r="ETR57" s="467"/>
      <c r="ETS57" s="467"/>
      <c r="ETT57" s="467"/>
      <c r="ETU57" s="467"/>
      <c r="ETV57" s="467"/>
      <c r="ETW57" s="467"/>
      <c r="ETX57" s="467"/>
      <c r="ETY57" s="467"/>
      <c r="ETZ57" s="467"/>
      <c r="EUA57" s="467"/>
      <c r="EUB57" s="467"/>
      <c r="EUC57" s="467"/>
      <c r="EUD57" s="467"/>
      <c r="EUE57" s="467"/>
      <c r="EUF57" s="467"/>
      <c r="EUG57" s="467"/>
      <c r="EUH57" s="467"/>
      <c r="EUI57" s="467"/>
      <c r="EUJ57" s="467"/>
      <c r="EUK57" s="467"/>
      <c r="EUL57" s="467"/>
      <c r="EUM57" s="467"/>
      <c r="EUN57" s="467"/>
      <c r="EUO57" s="467"/>
      <c r="EUP57" s="467"/>
      <c r="EUQ57" s="467"/>
      <c r="EUR57" s="467"/>
      <c r="EUS57" s="467"/>
      <c r="EUT57" s="467"/>
      <c r="EUU57" s="467"/>
      <c r="EUV57" s="467"/>
      <c r="EUW57" s="467"/>
      <c r="EUX57" s="467"/>
      <c r="EUY57" s="467"/>
      <c r="EUZ57" s="467"/>
      <c r="EVA57" s="467"/>
      <c r="EVB57" s="467"/>
      <c r="EVC57" s="467"/>
      <c r="EVD57" s="467"/>
      <c r="EVE57" s="467"/>
      <c r="EVF57" s="467"/>
      <c r="EVG57" s="467"/>
      <c r="EVH57" s="467"/>
      <c r="EVI57" s="467"/>
      <c r="EVJ57" s="467"/>
      <c r="EVK57" s="467"/>
      <c r="EVL57" s="467"/>
      <c r="EVM57" s="467"/>
      <c r="EVN57" s="467"/>
      <c r="EVO57" s="467"/>
      <c r="EVP57" s="467"/>
      <c r="EVQ57" s="467"/>
      <c r="EVR57" s="467"/>
      <c r="EVS57" s="467"/>
      <c r="EVT57" s="467"/>
      <c r="EVU57" s="467"/>
      <c r="EVV57" s="467"/>
      <c r="EVW57" s="467"/>
      <c r="EVX57" s="467"/>
      <c r="EVY57" s="467"/>
      <c r="EVZ57" s="467"/>
      <c r="EWA57" s="467"/>
      <c r="EWB57" s="467"/>
      <c r="EWC57" s="467"/>
      <c r="EWD57" s="467"/>
      <c r="EWE57" s="467"/>
      <c r="EWF57" s="467"/>
      <c r="EWG57" s="467"/>
      <c r="EWH57" s="467"/>
      <c r="EWI57" s="467"/>
      <c r="EWJ57" s="467"/>
      <c r="EWK57" s="467"/>
      <c r="EWL57" s="467"/>
      <c r="EWM57" s="467"/>
      <c r="EWN57" s="467"/>
      <c r="EWO57" s="467"/>
      <c r="EWP57" s="467"/>
      <c r="EWQ57" s="467"/>
      <c r="EWR57" s="467"/>
      <c r="EWS57" s="467"/>
      <c r="EWT57" s="467"/>
      <c r="EWU57" s="467"/>
      <c r="EWV57" s="467"/>
      <c r="EWW57" s="467"/>
      <c r="EWX57" s="467"/>
      <c r="EWY57" s="467"/>
      <c r="EWZ57" s="467"/>
      <c r="EXA57" s="467"/>
      <c r="EXB57" s="467"/>
      <c r="EXC57" s="467"/>
      <c r="EXD57" s="467"/>
      <c r="EXE57" s="467"/>
      <c r="EXF57" s="467"/>
      <c r="EXG57" s="467"/>
      <c r="EXH57" s="467"/>
      <c r="EXI57" s="467"/>
      <c r="EXJ57" s="467"/>
      <c r="EXK57" s="467"/>
      <c r="EXL57" s="467"/>
      <c r="EXM57" s="467"/>
      <c r="EXN57" s="467"/>
      <c r="EXO57" s="467"/>
      <c r="EXP57" s="467"/>
      <c r="EXQ57" s="467"/>
      <c r="EXR57" s="467"/>
      <c r="EXS57" s="467"/>
      <c r="EXT57" s="467"/>
      <c r="EXU57" s="467"/>
      <c r="EXV57" s="467"/>
      <c r="EXW57" s="467"/>
      <c r="EXX57" s="467"/>
      <c r="EXY57" s="467"/>
      <c r="EXZ57" s="467"/>
      <c r="EYA57" s="467"/>
      <c r="EYB57" s="467"/>
      <c r="EYC57" s="467"/>
      <c r="EYD57" s="467"/>
      <c r="EYE57" s="467"/>
      <c r="EYF57" s="467"/>
      <c r="EYG57" s="467"/>
      <c r="EYH57" s="467"/>
      <c r="EYI57" s="467"/>
      <c r="EYJ57" s="467"/>
      <c r="EYK57" s="467"/>
      <c r="EYL57" s="467"/>
      <c r="EYM57" s="467"/>
      <c r="EYN57" s="467"/>
      <c r="EYO57" s="467"/>
      <c r="EYP57" s="467"/>
      <c r="EYQ57" s="467"/>
      <c r="EYR57" s="467"/>
      <c r="EYS57" s="467"/>
      <c r="EYT57" s="467"/>
      <c r="EYU57" s="467"/>
      <c r="EYV57" s="467"/>
      <c r="EYW57" s="467"/>
      <c r="EYX57" s="467"/>
      <c r="EYY57" s="467"/>
      <c r="EYZ57" s="467"/>
      <c r="EZA57" s="467"/>
      <c r="EZB57" s="467"/>
      <c r="EZC57" s="467"/>
      <c r="EZD57" s="467"/>
      <c r="EZE57" s="467"/>
      <c r="EZF57" s="467"/>
      <c r="EZG57" s="467"/>
      <c r="EZH57" s="467"/>
      <c r="EZI57" s="467"/>
      <c r="EZJ57" s="467"/>
      <c r="EZK57" s="467"/>
      <c r="EZL57" s="467"/>
      <c r="EZM57" s="467"/>
      <c r="EZN57" s="467"/>
      <c r="EZO57" s="467"/>
      <c r="EZP57" s="467"/>
      <c r="EZQ57" s="467"/>
      <c r="EZR57" s="467"/>
      <c r="EZS57" s="467"/>
      <c r="EZT57" s="467"/>
      <c r="EZU57" s="467"/>
      <c r="EZV57" s="467"/>
      <c r="EZW57" s="467"/>
      <c r="EZX57" s="467"/>
      <c r="EZY57" s="467"/>
      <c r="EZZ57" s="467"/>
      <c r="FAA57" s="467"/>
      <c r="FAB57" s="467"/>
      <c r="FAC57" s="467"/>
      <c r="FAD57" s="467"/>
      <c r="FAE57" s="467"/>
      <c r="FAF57" s="467"/>
      <c r="FAG57" s="467"/>
      <c r="FAH57" s="467"/>
      <c r="FAI57" s="467"/>
      <c r="FAJ57" s="467"/>
      <c r="FAK57" s="467"/>
      <c r="FAL57" s="467"/>
      <c r="FAM57" s="467"/>
      <c r="FAN57" s="467"/>
      <c r="FAO57" s="467"/>
      <c r="FAP57" s="467"/>
      <c r="FAQ57" s="467"/>
      <c r="FAR57" s="467"/>
      <c r="FAS57" s="467"/>
      <c r="FAT57" s="467"/>
      <c r="FAU57" s="467"/>
      <c r="FAV57" s="467"/>
      <c r="FAW57" s="467"/>
      <c r="FAX57" s="467"/>
      <c r="FAY57" s="467"/>
      <c r="FAZ57" s="467"/>
      <c r="FBA57" s="467"/>
      <c r="FBB57" s="467"/>
      <c r="FBC57" s="467"/>
      <c r="FBD57" s="467"/>
      <c r="FBE57" s="467"/>
      <c r="FBF57" s="467"/>
      <c r="FBG57" s="467"/>
      <c r="FBH57" s="467"/>
      <c r="FBI57" s="467"/>
      <c r="FBJ57" s="467"/>
      <c r="FBK57" s="467"/>
      <c r="FBL57" s="467"/>
      <c r="FBM57" s="467"/>
      <c r="FBN57" s="467"/>
      <c r="FBO57" s="467"/>
      <c r="FBP57" s="467"/>
      <c r="FBQ57" s="467"/>
      <c r="FBR57" s="467"/>
      <c r="FBS57" s="467"/>
      <c r="FBT57" s="467"/>
      <c r="FBU57" s="467"/>
      <c r="FBV57" s="467"/>
      <c r="FBW57" s="467"/>
      <c r="FBX57" s="467"/>
      <c r="FBY57" s="467"/>
      <c r="FBZ57" s="467"/>
      <c r="FCA57" s="467"/>
      <c r="FCB57" s="467"/>
      <c r="FCC57" s="467"/>
      <c r="FCD57" s="467"/>
      <c r="FCE57" s="467"/>
      <c r="FCF57" s="467"/>
      <c r="FCG57" s="467"/>
      <c r="FCH57" s="467"/>
      <c r="FCI57" s="467"/>
      <c r="FCJ57" s="467"/>
      <c r="FCK57" s="467"/>
      <c r="FCL57" s="467"/>
      <c r="FCM57" s="467"/>
      <c r="FCN57" s="467"/>
      <c r="FCO57" s="467"/>
      <c r="FCP57" s="467"/>
      <c r="FCQ57" s="467"/>
      <c r="FCR57" s="467"/>
      <c r="FCS57" s="467"/>
      <c r="FCT57" s="467"/>
      <c r="FCU57" s="467"/>
      <c r="FCV57" s="467"/>
      <c r="FCW57" s="467"/>
      <c r="FCX57" s="467"/>
      <c r="FCY57" s="467"/>
      <c r="FCZ57" s="467"/>
      <c r="FDA57" s="467"/>
      <c r="FDB57" s="467"/>
      <c r="FDC57" s="467"/>
      <c r="FDD57" s="467"/>
      <c r="FDE57" s="467"/>
      <c r="FDF57" s="467"/>
      <c r="FDG57" s="467"/>
      <c r="FDH57" s="467"/>
      <c r="FDI57" s="467"/>
      <c r="FDJ57" s="467"/>
      <c r="FDK57" s="467"/>
      <c r="FDL57" s="467"/>
      <c r="FDM57" s="467"/>
      <c r="FDN57" s="467"/>
      <c r="FDO57" s="467"/>
      <c r="FDP57" s="467"/>
      <c r="FDQ57" s="467"/>
      <c r="FDR57" s="467"/>
      <c r="FDS57" s="467"/>
      <c r="FDT57" s="467"/>
      <c r="FDU57" s="467"/>
      <c r="FDV57" s="467"/>
      <c r="FDW57" s="467"/>
      <c r="FDX57" s="467"/>
      <c r="FDY57" s="467"/>
      <c r="FDZ57" s="467"/>
      <c r="FEA57" s="467"/>
      <c r="FEB57" s="467"/>
      <c r="FEC57" s="467"/>
      <c r="FED57" s="467"/>
      <c r="FEE57" s="467"/>
      <c r="FEF57" s="467"/>
      <c r="FEG57" s="467"/>
      <c r="FEH57" s="467"/>
      <c r="FEI57" s="467"/>
      <c r="FEJ57" s="467"/>
      <c r="FEK57" s="467"/>
      <c r="FEL57" s="467"/>
      <c r="FEM57" s="467"/>
      <c r="FEN57" s="467"/>
      <c r="FEO57" s="467"/>
      <c r="FEP57" s="467"/>
      <c r="FEQ57" s="467"/>
      <c r="FER57" s="467"/>
      <c r="FES57" s="467"/>
      <c r="FET57" s="467"/>
      <c r="FEU57" s="467"/>
      <c r="FEV57" s="467"/>
      <c r="FEW57" s="467"/>
      <c r="FEX57" s="467"/>
      <c r="FEY57" s="467"/>
      <c r="FEZ57" s="467"/>
      <c r="FFA57" s="467"/>
      <c r="FFB57" s="467"/>
      <c r="FFC57" s="467"/>
      <c r="FFD57" s="467"/>
      <c r="FFE57" s="467"/>
      <c r="FFF57" s="467"/>
      <c r="FFG57" s="467"/>
      <c r="FFH57" s="467"/>
      <c r="FFI57" s="467"/>
      <c r="FFJ57" s="467"/>
      <c r="FFK57" s="467"/>
      <c r="FFL57" s="467"/>
      <c r="FFM57" s="467"/>
      <c r="FFN57" s="467"/>
      <c r="FFO57" s="467"/>
      <c r="FFP57" s="467"/>
      <c r="FFQ57" s="467"/>
      <c r="FFR57" s="467"/>
      <c r="FFS57" s="467"/>
      <c r="FFT57" s="467"/>
      <c r="FFU57" s="467"/>
      <c r="FFV57" s="467"/>
      <c r="FFW57" s="467"/>
      <c r="FFX57" s="467"/>
      <c r="FFY57" s="467"/>
      <c r="FFZ57" s="467"/>
      <c r="FGA57" s="467"/>
      <c r="FGB57" s="467"/>
      <c r="FGC57" s="467"/>
      <c r="FGD57" s="467"/>
      <c r="FGE57" s="467"/>
      <c r="FGF57" s="467"/>
      <c r="FGG57" s="467"/>
      <c r="FGH57" s="467"/>
      <c r="FGI57" s="467"/>
      <c r="FGJ57" s="467"/>
      <c r="FGK57" s="467"/>
      <c r="FGL57" s="467"/>
      <c r="FGM57" s="467"/>
      <c r="FGN57" s="467"/>
      <c r="FGO57" s="467"/>
      <c r="FGP57" s="467"/>
      <c r="FGQ57" s="467"/>
      <c r="FGR57" s="467"/>
      <c r="FGS57" s="467"/>
      <c r="FGT57" s="467"/>
      <c r="FGU57" s="467"/>
      <c r="FGV57" s="467"/>
      <c r="FGW57" s="467"/>
      <c r="FGX57" s="467"/>
      <c r="FGY57" s="467"/>
      <c r="FGZ57" s="467"/>
      <c r="FHA57" s="467"/>
      <c r="FHB57" s="467"/>
      <c r="FHC57" s="467"/>
      <c r="FHD57" s="467"/>
      <c r="FHE57" s="467"/>
      <c r="FHF57" s="467"/>
      <c r="FHG57" s="467"/>
      <c r="FHH57" s="467"/>
      <c r="FHI57" s="467"/>
      <c r="FHJ57" s="467"/>
      <c r="FHK57" s="467"/>
      <c r="FHL57" s="467"/>
      <c r="FHM57" s="467"/>
      <c r="FHN57" s="467"/>
      <c r="FHO57" s="467"/>
      <c r="FHP57" s="467"/>
      <c r="FHQ57" s="467"/>
      <c r="FHR57" s="467"/>
      <c r="FHS57" s="467"/>
      <c r="FHT57" s="467"/>
      <c r="FHU57" s="467"/>
      <c r="FHV57" s="467"/>
      <c r="FHW57" s="467"/>
      <c r="FHX57" s="467"/>
      <c r="FHY57" s="467"/>
      <c r="FHZ57" s="467"/>
      <c r="FIA57" s="467"/>
      <c r="FIB57" s="467"/>
      <c r="FIC57" s="467"/>
      <c r="FID57" s="467"/>
      <c r="FIE57" s="467"/>
      <c r="FIF57" s="467"/>
      <c r="FIG57" s="467"/>
      <c r="FIH57" s="467"/>
      <c r="FII57" s="467"/>
      <c r="FIJ57" s="467"/>
      <c r="FIK57" s="467"/>
      <c r="FIL57" s="467"/>
      <c r="FIM57" s="467"/>
      <c r="FIN57" s="467"/>
      <c r="FIO57" s="467"/>
      <c r="FIP57" s="467"/>
      <c r="FIQ57" s="467"/>
      <c r="FIR57" s="467"/>
      <c r="FIS57" s="467"/>
      <c r="FIT57" s="467"/>
      <c r="FIU57" s="467"/>
      <c r="FIV57" s="467"/>
      <c r="FIW57" s="467"/>
      <c r="FIX57" s="467"/>
      <c r="FIY57" s="467"/>
      <c r="FIZ57" s="467"/>
      <c r="FJA57" s="467"/>
      <c r="FJB57" s="467"/>
      <c r="FJC57" s="467"/>
      <c r="FJD57" s="467"/>
      <c r="FJE57" s="467"/>
      <c r="FJF57" s="467"/>
      <c r="FJG57" s="467"/>
      <c r="FJH57" s="467"/>
      <c r="FJI57" s="467"/>
      <c r="FJJ57" s="467"/>
      <c r="FJK57" s="467"/>
      <c r="FJL57" s="467"/>
      <c r="FJM57" s="467"/>
      <c r="FJN57" s="467"/>
      <c r="FJO57" s="467"/>
      <c r="FJP57" s="467"/>
      <c r="FJQ57" s="467"/>
      <c r="FJR57" s="467"/>
      <c r="FJS57" s="467"/>
      <c r="FJT57" s="467"/>
      <c r="FJU57" s="467"/>
      <c r="FJV57" s="467"/>
      <c r="FJW57" s="467"/>
      <c r="FJX57" s="467"/>
      <c r="FJY57" s="467"/>
      <c r="FJZ57" s="467"/>
      <c r="FKA57" s="467"/>
      <c r="FKB57" s="467"/>
      <c r="FKC57" s="467"/>
      <c r="FKD57" s="467"/>
      <c r="FKE57" s="467"/>
      <c r="FKF57" s="467"/>
      <c r="FKG57" s="467"/>
      <c r="FKH57" s="467"/>
      <c r="FKI57" s="467"/>
      <c r="FKJ57" s="467"/>
      <c r="FKK57" s="467"/>
      <c r="FKL57" s="467"/>
      <c r="FKM57" s="467"/>
      <c r="FKN57" s="467"/>
      <c r="FKO57" s="467"/>
      <c r="FKP57" s="467"/>
      <c r="FKQ57" s="467"/>
      <c r="FKR57" s="467"/>
      <c r="FKS57" s="467"/>
      <c r="FKT57" s="467"/>
      <c r="FKU57" s="467"/>
      <c r="FKV57" s="467"/>
      <c r="FKW57" s="467"/>
      <c r="FKX57" s="467"/>
      <c r="FKY57" s="467"/>
      <c r="FKZ57" s="467"/>
      <c r="FLA57" s="467"/>
      <c r="FLB57" s="467"/>
      <c r="FLC57" s="467"/>
      <c r="FLD57" s="467"/>
      <c r="FLE57" s="467"/>
      <c r="FLF57" s="467"/>
      <c r="FLG57" s="467"/>
      <c r="FLH57" s="467"/>
      <c r="FLI57" s="467"/>
      <c r="FLJ57" s="467"/>
      <c r="FLK57" s="467"/>
      <c r="FLL57" s="467"/>
      <c r="FLM57" s="467"/>
      <c r="FLN57" s="467"/>
      <c r="FLO57" s="467"/>
      <c r="FLP57" s="467"/>
      <c r="FLQ57" s="467"/>
      <c r="FLR57" s="467"/>
      <c r="FLS57" s="467"/>
      <c r="FLT57" s="467"/>
      <c r="FLU57" s="467"/>
      <c r="FLV57" s="467"/>
      <c r="FLW57" s="467"/>
      <c r="FLX57" s="467"/>
      <c r="FLY57" s="467"/>
      <c r="FLZ57" s="467"/>
      <c r="FMA57" s="467"/>
      <c r="FMB57" s="467"/>
      <c r="FMC57" s="467"/>
      <c r="FMD57" s="467"/>
      <c r="FME57" s="467"/>
      <c r="FMF57" s="467"/>
      <c r="FMG57" s="467"/>
      <c r="FMH57" s="467"/>
      <c r="FMI57" s="467"/>
      <c r="FMJ57" s="467"/>
      <c r="FMK57" s="467"/>
      <c r="FML57" s="467"/>
      <c r="FMM57" s="467"/>
      <c r="FMN57" s="467"/>
      <c r="FMO57" s="467"/>
      <c r="FMP57" s="467"/>
      <c r="FMQ57" s="467"/>
      <c r="FMR57" s="467"/>
      <c r="FMS57" s="467"/>
      <c r="FMT57" s="467"/>
      <c r="FMU57" s="467"/>
      <c r="FMV57" s="467"/>
      <c r="FMW57" s="467"/>
      <c r="FMX57" s="467"/>
      <c r="FMY57" s="467"/>
      <c r="FMZ57" s="467"/>
      <c r="FNA57" s="467"/>
      <c r="FNB57" s="467"/>
      <c r="FNC57" s="467"/>
      <c r="FND57" s="467"/>
      <c r="FNE57" s="467"/>
      <c r="FNF57" s="467"/>
      <c r="FNG57" s="467"/>
      <c r="FNH57" s="467"/>
      <c r="FNI57" s="467"/>
      <c r="FNJ57" s="467"/>
      <c r="FNK57" s="467"/>
      <c r="FNL57" s="467"/>
      <c r="FNM57" s="467"/>
      <c r="FNN57" s="467"/>
      <c r="FNO57" s="467"/>
      <c r="FNP57" s="467"/>
      <c r="FNQ57" s="467"/>
      <c r="FNR57" s="467"/>
      <c r="FNS57" s="467"/>
      <c r="FNT57" s="467"/>
      <c r="FNU57" s="467"/>
      <c r="FNV57" s="467"/>
      <c r="FNW57" s="467"/>
      <c r="FNX57" s="467"/>
      <c r="FNY57" s="467"/>
      <c r="FNZ57" s="467"/>
      <c r="FOA57" s="467"/>
      <c r="FOB57" s="467"/>
      <c r="FOC57" s="467"/>
      <c r="FOD57" s="467"/>
      <c r="FOE57" s="467"/>
      <c r="FOF57" s="467"/>
      <c r="FOG57" s="467"/>
      <c r="FOH57" s="467"/>
      <c r="FOI57" s="467"/>
      <c r="FOJ57" s="467"/>
      <c r="FOK57" s="467"/>
      <c r="FOL57" s="467"/>
      <c r="FOM57" s="467"/>
      <c r="FON57" s="467"/>
      <c r="FOO57" s="467"/>
      <c r="FOP57" s="467"/>
      <c r="FOQ57" s="467"/>
      <c r="FOR57" s="467"/>
      <c r="FOS57" s="467"/>
      <c r="FOT57" s="467"/>
      <c r="FOU57" s="467"/>
      <c r="FOV57" s="467"/>
      <c r="FOW57" s="467"/>
      <c r="FOX57" s="467"/>
      <c r="FOY57" s="467"/>
      <c r="FOZ57" s="467"/>
      <c r="FPA57" s="467"/>
      <c r="FPB57" s="467"/>
      <c r="FPC57" s="467"/>
      <c r="FPD57" s="467"/>
      <c r="FPE57" s="467"/>
      <c r="FPF57" s="467"/>
      <c r="FPG57" s="467"/>
      <c r="FPH57" s="467"/>
      <c r="FPI57" s="467"/>
      <c r="FPJ57" s="467"/>
      <c r="FPK57" s="467"/>
      <c r="FPL57" s="467"/>
      <c r="FPM57" s="467"/>
      <c r="FPN57" s="467"/>
      <c r="FPO57" s="467"/>
      <c r="FPP57" s="467"/>
      <c r="FPQ57" s="467"/>
      <c r="FPR57" s="467"/>
      <c r="FPS57" s="467"/>
      <c r="FPT57" s="467"/>
      <c r="FPU57" s="467"/>
      <c r="FPV57" s="467"/>
      <c r="FPW57" s="467"/>
      <c r="FPX57" s="467"/>
      <c r="FPY57" s="467"/>
      <c r="FPZ57" s="467"/>
      <c r="FQA57" s="467"/>
      <c r="FQB57" s="467"/>
      <c r="FQC57" s="467"/>
      <c r="FQD57" s="467"/>
      <c r="FQE57" s="467"/>
      <c r="FQF57" s="467"/>
      <c r="FQG57" s="467"/>
      <c r="FQH57" s="467"/>
      <c r="FQI57" s="467"/>
      <c r="FQJ57" s="467"/>
      <c r="FQK57" s="467"/>
      <c r="FQL57" s="467"/>
      <c r="FQM57" s="467"/>
      <c r="FQN57" s="467"/>
      <c r="FQO57" s="467"/>
      <c r="FQP57" s="467"/>
      <c r="FQQ57" s="467"/>
      <c r="FQR57" s="467"/>
      <c r="FQS57" s="467"/>
      <c r="FQT57" s="467"/>
      <c r="FQU57" s="467"/>
      <c r="FQV57" s="467"/>
      <c r="FQW57" s="467"/>
      <c r="FQX57" s="467"/>
      <c r="FQY57" s="467"/>
      <c r="FQZ57" s="467"/>
      <c r="FRA57" s="467"/>
      <c r="FRB57" s="467"/>
      <c r="FRC57" s="467"/>
      <c r="FRD57" s="467"/>
      <c r="FRE57" s="467"/>
      <c r="FRF57" s="467"/>
      <c r="FRG57" s="467"/>
      <c r="FRH57" s="467"/>
      <c r="FRI57" s="467"/>
      <c r="FRJ57" s="467"/>
      <c r="FRK57" s="467"/>
      <c r="FRL57" s="467"/>
      <c r="FRM57" s="467"/>
      <c r="FRN57" s="467"/>
      <c r="FRO57" s="467"/>
      <c r="FRP57" s="467"/>
      <c r="FRQ57" s="467"/>
      <c r="FRR57" s="467"/>
      <c r="FRS57" s="467"/>
      <c r="FRT57" s="467"/>
      <c r="FRU57" s="467"/>
      <c r="FRV57" s="467"/>
      <c r="FRW57" s="467"/>
      <c r="FRX57" s="467"/>
      <c r="FRY57" s="467"/>
      <c r="FRZ57" s="467"/>
      <c r="FSA57" s="467"/>
      <c r="FSB57" s="467"/>
      <c r="FSC57" s="467"/>
      <c r="FSD57" s="467"/>
      <c r="FSE57" s="467"/>
      <c r="FSF57" s="467"/>
      <c r="FSG57" s="467"/>
      <c r="FSH57" s="467"/>
      <c r="FSI57" s="467"/>
      <c r="FSJ57" s="467"/>
      <c r="FSK57" s="467"/>
      <c r="FSL57" s="467"/>
      <c r="FSM57" s="467"/>
      <c r="FSN57" s="467"/>
      <c r="FSO57" s="467"/>
      <c r="FSP57" s="467"/>
      <c r="FSQ57" s="467"/>
      <c r="FSR57" s="467"/>
      <c r="FSS57" s="467"/>
      <c r="FST57" s="467"/>
      <c r="FSU57" s="467"/>
      <c r="FSV57" s="467"/>
      <c r="FSW57" s="467"/>
      <c r="FSX57" s="467"/>
      <c r="FSY57" s="467"/>
      <c r="FSZ57" s="467"/>
      <c r="FTA57" s="467"/>
      <c r="FTB57" s="467"/>
      <c r="FTC57" s="467"/>
      <c r="FTD57" s="467"/>
      <c r="FTE57" s="467"/>
      <c r="FTF57" s="467"/>
      <c r="FTG57" s="467"/>
      <c r="FTH57" s="467"/>
      <c r="FTI57" s="467"/>
      <c r="FTJ57" s="467"/>
      <c r="FTK57" s="467"/>
      <c r="FTL57" s="467"/>
      <c r="FTM57" s="467"/>
      <c r="FTN57" s="467"/>
      <c r="FTO57" s="467"/>
      <c r="FTP57" s="467"/>
      <c r="FTQ57" s="467"/>
      <c r="FTR57" s="467"/>
      <c r="FTS57" s="467"/>
      <c r="FTT57" s="467"/>
      <c r="FTU57" s="467"/>
      <c r="FTV57" s="467"/>
      <c r="FTW57" s="467"/>
      <c r="FTX57" s="467"/>
      <c r="FTY57" s="467"/>
      <c r="FTZ57" s="467"/>
      <c r="FUA57" s="467"/>
      <c r="FUB57" s="467"/>
      <c r="FUC57" s="467"/>
      <c r="FUD57" s="467"/>
      <c r="FUE57" s="467"/>
      <c r="FUF57" s="467"/>
      <c r="FUG57" s="467"/>
      <c r="FUH57" s="467"/>
      <c r="FUI57" s="467"/>
      <c r="FUJ57" s="467"/>
      <c r="FUK57" s="467"/>
      <c r="FUL57" s="467"/>
      <c r="FUM57" s="467"/>
      <c r="FUN57" s="467"/>
      <c r="FUO57" s="467"/>
      <c r="FUP57" s="467"/>
      <c r="FUQ57" s="467"/>
      <c r="FUR57" s="467"/>
      <c r="FUS57" s="467"/>
      <c r="FUT57" s="467"/>
      <c r="FUU57" s="467"/>
      <c r="FUV57" s="467"/>
      <c r="FUW57" s="467"/>
      <c r="FUX57" s="467"/>
      <c r="FUY57" s="467"/>
      <c r="FUZ57" s="467"/>
      <c r="FVA57" s="467"/>
      <c r="FVB57" s="467"/>
      <c r="FVC57" s="467"/>
      <c r="FVD57" s="467"/>
      <c r="FVE57" s="467"/>
      <c r="FVF57" s="467"/>
      <c r="FVG57" s="467"/>
      <c r="FVH57" s="467"/>
      <c r="FVI57" s="467"/>
      <c r="FVJ57" s="467"/>
      <c r="FVK57" s="467"/>
      <c r="FVL57" s="467"/>
      <c r="FVM57" s="467"/>
      <c r="FVN57" s="467"/>
      <c r="FVO57" s="467"/>
      <c r="FVP57" s="467"/>
      <c r="FVQ57" s="467"/>
      <c r="FVR57" s="467"/>
      <c r="FVS57" s="467"/>
      <c r="FVT57" s="467"/>
      <c r="FVU57" s="467"/>
      <c r="FVV57" s="467"/>
      <c r="FVW57" s="467"/>
      <c r="FVX57" s="467"/>
      <c r="FVY57" s="467"/>
      <c r="FVZ57" s="467"/>
      <c r="FWA57" s="467"/>
      <c r="FWB57" s="467"/>
      <c r="FWC57" s="467"/>
      <c r="FWD57" s="467"/>
      <c r="FWE57" s="467"/>
      <c r="FWF57" s="467"/>
      <c r="FWG57" s="467"/>
      <c r="FWH57" s="467"/>
      <c r="FWI57" s="467"/>
      <c r="FWJ57" s="467"/>
      <c r="FWK57" s="467"/>
      <c r="FWL57" s="467"/>
      <c r="FWM57" s="467"/>
      <c r="FWN57" s="467"/>
      <c r="FWO57" s="467"/>
      <c r="FWP57" s="467"/>
      <c r="FWQ57" s="467"/>
      <c r="FWR57" s="467"/>
      <c r="FWS57" s="467"/>
      <c r="FWT57" s="467"/>
      <c r="FWU57" s="467"/>
      <c r="FWV57" s="467"/>
      <c r="FWW57" s="467"/>
      <c r="FWX57" s="467"/>
      <c r="FWY57" s="467"/>
      <c r="FWZ57" s="467"/>
      <c r="FXA57" s="467"/>
      <c r="FXB57" s="467"/>
      <c r="FXC57" s="467"/>
      <c r="FXD57" s="467"/>
      <c r="FXE57" s="467"/>
      <c r="FXF57" s="467"/>
      <c r="FXG57" s="467"/>
      <c r="FXH57" s="467"/>
      <c r="FXI57" s="467"/>
      <c r="FXJ57" s="467"/>
      <c r="FXK57" s="467"/>
      <c r="FXL57" s="467"/>
      <c r="FXM57" s="467"/>
      <c r="FXN57" s="467"/>
      <c r="FXO57" s="467"/>
      <c r="FXP57" s="467"/>
      <c r="FXQ57" s="467"/>
      <c r="FXR57" s="467"/>
      <c r="FXS57" s="467"/>
      <c r="FXT57" s="467"/>
      <c r="FXU57" s="467"/>
      <c r="FXV57" s="467"/>
      <c r="FXW57" s="467"/>
      <c r="FXX57" s="467"/>
      <c r="FXY57" s="467"/>
      <c r="FXZ57" s="467"/>
      <c r="FYA57" s="467"/>
      <c r="FYB57" s="467"/>
      <c r="FYC57" s="467"/>
      <c r="FYD57" s="467"/>
      <c r="FYE57" s="467"/>
      <c r="FYF57" s="467"/>
      <c r="FYG57" s="467"/>
      <c r="FYH57" s="467"/>
      <c r="FYI57" s="467"/>
      <c r="FYJ57" s="467"/>
      <c r="FYK57" s="467"/>
      <c r="FYL57" s="467"/>
      <c r="FYM57" s="467"/>
      <c r="FYN57" s="467"/>
      <c r="FYO57" s="467"/>
      <c r="FYP57" s="467"/>
      <c r="FYQ57" s="467"/>
      <c r="FYR57" s="467"/>
      <c r="FYS57" s="467"/>
      <c r="FYT57" s="467"/>
      <c r="FYU57" s="467"/>
      <c r="FYV57" s="467"/>
      <c r="FYW57" s="467"/>
      <c r="FYX57" s="467"/>
      <c r="FYY57" s="467"/>
      <c r="FYZ57" s="467"/>
      <c r="FZA57" s="467"/>
      <c r="FZB57" s="467"/>
      <c r="FZC57" s="467"/>
      <c r="FZD57" s="467"/>
      <c r="FZE57" s="467"/>
      <c r="FZF57" s="467"/>
      <c r="FZG57" s="467"/>
      <c r="FZH57" s="467"/>
      <c r="FZI57" s="467"/>
      <c r="FZJ57" s="467"/>
      <c r="FZK57" s="467"/>
      <c r="FZL57" s="467"/>
      <c r="FZM57" s="467"/>
      <c r="FZN57" s="467"/>
      <c r="FZO57" s="467"/>
      <c r="FZP57" s="467"/>
      <c r="FZQ57" s="467"/>
      <c r="FZR57" s="467"/>
      <c r="FZS57" s="467"/>
      <c r="FZT57" s="467"/>
      <c r="FZU57" s="467"/>
      <c r="FZV57" s="467"/>
      <c r="FZW57" s="467"/>
      <c r="FZX57" s="467"/>
      <c r="FZY57" s="467"/>
      <c r="FZZ57" s="467"/>
      <c r="GAA57" s="467"/>
      <c r="GAB57" s="467"/>
      <c r="GAC57" s="467"/>
      <c r="GAD57" s="467"/>
      <c r="GAE57" s="467"/>
      <c r="GAF57" s="467"/>
      <c r="GAG57" s="467"/>
      <c r="GAH57" s="467"/>
      <c r="GAI57" s="467"/>
      <c r="GAJ57" s="467"/>
      <c r="GAK57" s="467"/>
      <c r="GAL57" s="467"/>
      <c r="GAM57" s="467"/>
      <c r="GAN57" s="467"/>
      <c r="GAO57" s="467"/>
      <c r="GAP57" s="467"/>
      <c r="GAQ57" s="467"/>
      <c r="GAR57" s="467"/>
      <c r="GAS57" s="467"/>
      <c r="GAT57" s="467"/>
      <c r="GAU57" s="467"/>
      <c r="GAV57" s="467"/>
      <c r="GAW57" s="467"/>
      <c r="GAX57" s="467"/>
      <c r="GAY57" s="467"/>
      <c r="GAZ57" s="467"/>
      <c r="GBA57" s="467"/>
      <c r="GBB57" s="467"/>
      <c r="GBC57" s="467"/>
      <c r="GBD57" s="467"/>
      <c r="GBE57" s="467"/>
      <c r="GBF57" s="467"/>
      <c r="GBG57" s="467"/>
      <c r="GBH57" s="467"/>
      <c r="GBI57" s="467"/>
      <c r="GBJ57" s="467"/>
      <c r="GBK57" s="467"/>
      <c r="GBL57" s="467"/>
      <c r="GBM57" s="467"/>
      <c r="GBN57" s="467"/>
      <c r="GBO57" s="467"/>
      <c r="GBP57" s="467"/>
      <c r="GBQ57" s="467"/>
      <c r="GBR57" s="467"/>
      <c r="GBS57" s="467"/>
      <c r="GBT57" s="467"/>
      <c r="GBU57" s="467"/>
      <c r="GBV57" s="467"/>
      <c r="GBW57" s="467"/>
      <c r="GBX57" s="467"/>
      <c r="GBY57" s="467"/>
      <c r="GBZ57" s="467"/>
      <c r="GCA57" s="467"/>
      <c r="GCB57" s="467"/>
      <c r="GCC57" s="467"/>
      <c r="GCD57" s="467"/>
      <c r="GCE57" s="467"/>
      <c r="GCF57" s="467"/>
      <c r="GCG57" s="467"/>
      <c r="GCH57" s="467"/>
      <c r="GCI57" s="467"/>
      <c r="GCJ57" s="467"/>
      <c r="GCK57" s="467"/>
      <c r="GCL57" s="467"/>
      <c r="GCM57" s="467"/>
      <c r="GCN57" s="467"/>
      <c r="GCO57" s="467"/>
      <c r="GCP57" s="467"/>
      <c r="GCQ57" s="467"/>
      <c r="GCR57" s="467"/>
      <c r="GCS57" s="467"/>
      <c r="GCT57" s="467"/>
      <c r="GCU57" s="467"/>
      <c r="GCV57" s="467"/>
      <c r="GCW57" s="467"/>
      <c r="GCX57" s="467"/>
      <c r="GCY57" s="467"/>
      <c r="GCZ57" s="467"/>
      <c r="GDA57" s="467"/>
      <c r="GDB57" s="467"/>
      <c r="GDC57" s="467"/>
      <c r="GDD57" s="467"/>
      <c r="GDE57" s="467"/>
      <c r="GDF57" s="467"/>
      <c r="GDG57" s="467"/>
      <c r="GDH57" s="467"/>
      <c r="GDI57" s="467"/>
      <c r="GDJ57" s="467"/>
      <c r="GDK57" s="467"/>
      <c r="GDL57" s="467"/>
      <c r="GDM57" s="467"/>
      <c r="GDN57" s="467"/>
      <c r="GDO57" s="467"/>
      <c r="GDP57" s="467"/>
      <c r="GDQ57" s="467"/>
      <c r="GDR57" s="467"/>
      <c r="GDS57" s="467"/>
      <c r="GDT57" s="467"/>
      <c r="GDU57" s="467"/>
      <c r="GDV57" s="467"/>
      <c r="GDW57" s="467"/>
      <c r="GDX57" s="467"/>
      <c r="GDY57" s="467"/>
      <c r="GDZ57" s="467"/>
      <c r="GEA57" s="467"/>
      <c r="GEB57" s="467"/>
      <c r="GEC57" s="467"/>
      <c r="GED57" s="467"/>
      <c r="GEE57" s="467"/>
      <c r="GEF57" s="467"/>
      <c r="GEG57" s="467"/>
      <c r="GEH57" s="467"/>
      <c r="GEI57" s="467"/>
      <c r="GEJ57" s="467"/>
      <c r="GEK57" s="467"/>
      <c r="GEL57" s="467"/>
      <c r="GEM57" s="467"/>
      <c r="GEN57" s="467"/>
      <c r="GEO57" s="467"/>
      <c r="GEP57" s="467"/>
      <c r="GEQ57" s="467"/>
      <c r="GER57" s="467"/>
      <c r="GES57" s="467"/>
      <c r="GET57" s="467"/>
      <c r="GEU57" s="467"/>
      <c r="GEV57" s="467"/>
      <c r="GEW57" s="467"/>
      <c r="GEX57" s="467"/>
      <c r="GEY57" s="467"/>
      <c r="GEZ57" s="467"/>
      <c r="GFA57" s="467"/>
      <c r="GFB57" s="467"/>
      <c r="GFC57" s="467"/>
      <c r="GFD57" s="467"/>
      <c r="GFE57" s="467"/>
      <c r="GFF57" s="467"/>
      <c r="GFG57" s="467"/>
      <c r="GFH57" s="467"/>
      <c r="GFI57" s="467"/>
      <c r="GFJ57" s="467"/>
      <c r="GFK57" s="467"/>
      <c r="GFL57" s="467"/>
      <c r="GFM57" s="467"/>
      <c r="GFN57" s="467"/>
      <c r="GFO57" s="467"/>
      <c r="GFP57" s="467"/>
      <c r="GFQ57" s="467"/>
      <c r="GFR57" s="467"/>
      <c r="GFS57" s="467"/>
      <c r="GFT57" s="467"/>
      <c r="GFU57" s="467"/>
      <c r="GFV57" s="467"/>
      <c r="GFW57" s="467"/>
      <c r="GFX57" s="467"/>
      <c r="GFY57" s="467"/>
      <c r="GFZ57" s="467"/>
      <c r="GGA57" s="467"/>
      <c r="GGB57" s="467"/>
      <c r="GGC57" s="467"/>
      <c r="GGD57" s="467"/>
      <c r="GGE57" s="467"/>
      <c r="GGF57" s="467"/>
      <c r="GGG57" s="467"/>
      <c r="GGH57" s="467"/>
      <c r="GGI57" s="467"/>
      <c r="GGJ57" s="467"/>
      <c r="GGK57" s="467"/>
      <c r="GGL57" s="467"/>
      <c r="GGM57" s="467"/>
      <c r="GGN57" s="467"/>
      <c r="GGO57" s="467"/>
      <c r="GGP57" s="467"/>
      <c r="GGQ57" s="467"/>
      <c r="GGR57" s="467"/>
      <c r="GGS57" s="467"/>
      <c r="GGT57" s="467"/>
      <c r="GGU57" s="467"/>
      <c r="GGV57" s="467"/>
      <c r="GGW57" s="467"/>
      <c r="GGX57" s="467"/>
      <c r="GGY57" s="467"/>
      <c r="GGZ57" s="467"/>
      <c r="GHA57" s="467"/>
      <c r="GHB57" s="467"/>
      <c r="GHC57" s="467"/>
      <c r="GHD57" s="467"/>
      <c r="GHE57" s="467"/>
      <c r="GHF57" s="467"/>
      <c r="GHG57" s="467"/>
      <c r="GHH57" s="467"/>
      <c r="GHI57" s="467"/>
      <c r="GHJ57" s="467"/>
      <c r="GHK57" s="467"/>
      <c r="GHL57" s="467"/>
      <c r="GHM57" s="467"/>
      <c r="GHN57" s="467"/>
      <c r="GHO57" s="467"/>
      <c r="GHP57" s="467"/>
      <c r="GHQ57" s="467"/>
      <c r="GHR57" s="467"/>
      <c r="GHS57" s="467"/>
      <c r="GHT57" s="467"/>
      <c r="GHU57" s="467"/>
      <c r="GHV57" s="467"/>
      <c r="GHW57" s="467"/>
      <c r="GHX57" s="467"/>
      <c r="GHY57" s="467"/>
      <c r="GHZ57" s="467"/>
      <c r="GIA57" s="467"/>
      <c r="GIB57" s="467"/>
      <c r="GIC57" s="467"/>
      <c r="GID57" s="467"/>
      <c r="GIE57" s="467"/>
      <c r="GIF57" s="467"/>
      <c r="GIG57" s="467"/>
      <c r="GIH57" s="467"/>
      <c r="GII57" s="467"/>
      <c r="GIJ57" s="467"/>
      <c r="GIK57" s="467"/>
      <c r="GIL57" s="467"/>
      <c r="GIM57" s="467"/>
      <c r="GIN57" s="467"/>
      <c r="GIO57" s="467"/>
      <c r="GIP57" s="467"/>
      <c r="GIQ57" s="467"/>
      <c r="GIR57" s="467"/>
      <c r="GIS57" s="467"/>
      <c r="GIT57" s="467"/>
      <c r="GIU57" s="467"/>
      <c r="GIV57" s="467"/>
      <c r="GIW57" s="467"/>
      <c r="GIX57" s="467"/>
      <c r="GIY57" s="467"/>
      <c r="GIZ57" s="467"/>
      <c r="GJA57" s="467"/>
      <c r="GJB57" s="467"/>
      <c r="GJC57" s="467"/>
      <c r="GJD57" s="467"/>
      <c r="GJE57" s="467"/>
      <c r="GJF57" s="467"/>
      <c r="GJG57" s="467"/>
      <c r="GJH57" s="467"/>
      <c r="GJI57" s="467"/>
      <c r="GJJ57" s="467"/>
      <c r="GJK57" s="467"/>
      <c r="GJL57" s="467"/>
      <c r="GJM57" s="467"/>
      <c r="GJN57" s="467"/>
      <c r="GJO57" s="467"/>
      <c r="GJP57" s="467"/>
      <c r="GJQ57" s="467"/>
      <c r="GJR57" s="467"/>
      <c r="GJS57" s="467"/>
      <c r="GJT57" s="467"/>
      <c r="GJU57" s="467"/>
      <c r="GJV57" s="467"/>
      <c r="GJW57" s="467"/>
      <c r="GJX57" s="467"/>
      <c r="GJY57" s="467"/>
      <c r="GJZ57" s="467"/>
      <c r="GKA57" s="467"/>
      <c r="GKB57" s="467"/>
      <c r="GKC57" s="467"/>
      <c r="GKD57" s="467"/>
      <c r="GKE57" s="467"/>
      <c r="GKF57" s="467"/>
      <c r="GKG57" s="467"/>
      <c r="GKH57" s="467"/>
      <c r="GKI57" s="467"/>
      <c r="GKJ57" s="467"/>
      <c r="GKK57" s="467"/>
      <c r="GKL57" s="467"/>
      <c r="GKM57" s="467"/>
      <c r="GKN57" s="467"/>
      <c r="GKO57" s="467"/>
      <c r="GKP57" s="467"/>
      <c r="GKQ57" s="467"/>
      <c r="GKR57" s="467"/>
      <c r="GKS57" s="467"/>
      <c r="GKT57" s="467"/>
      <c r="GKU57" s="467"/>
      <c r="GKV57" s="467"/>
      <c r="GKW57" s="467"/>
      <c r="GKX57" s="467"/>
      <c r="GKY57" s="467"/>
      <c r="GKZ57" s="467"/>
      <c r="GLA57" s="467"/>
      <c r="GLB57" s="467"/>
      <c r="GLC57" s="467"/>
      <c r="GLD57" s="467"/>
      <c r="GLE57" s="467"/>
      <c r="GLF57" s="467"/>
      <c r="GLG57" s="467"/>
      <c r="GLH57" s="467"/>
      <c r="GLI57" s="467"/>
      <c r="GLJ57" s="467"/>
      <c r="GLK57" s="467"/>
      <c r="GLL57" s="467"/>
      <c r="GLM57" s="467"/>
      <c r="GLN57" s="467"/>
      <c r="GLO57" s="467"/>
      <c r="GLP57" s="467"/>
      <c r="GLQ57" s="467"/>
      <c r="GLR57" s="467"/>
      <c r="GLS57" s="467"/>
      <c r="GLT57" s="467"/>
      <c r="GLU57" s="467"/>
      <c r="GLV57" s="467"/>
      <c r="GLW57" s="467"/>
      <c r="GLX57" s="467"/>
      <c r="GLY57" s="467"/>
      <c r="GLZ57" s="467"/>
      <c r="GMA57" s="467"/>
      <c r="GMB57" s="467"/>
      <c r="GMC57" s="467"/>
      <c r="GMD57" s="467"/>
      <c r="GME57" s="467"/>
      <c r="GMF57" s="467"/>
      <c r="GMG57" s="467"/>
      <c r="GMH57" s="467"/>
      <c r="GMI57" s="467"/>
      <c r="GMJ57" s="467"/>
      <c r="GMK57" s="467"/>
      <c r="GML57" s="467"/>
      <c r="GMM57" s="467"/>
      <c r="GMN57" s="467"/>
      <c r="GMO57" s="467"/>
      <c r="GMP57" s="467"/>
      <c r="GMQ57" s="467"/>
      <c r="GMR57" s="467"/>
      <c r="GMS57" s="467"/>
      <c r="GMT57" s="467"/>
      <c r="GMU57" s="467"/>
      <c r="GMV57" s="467"/>
      <c r="GMW57" s="467"/>
      <c r="GMX57" s="467"/>
      <c r="GMY57" s="467"/>
      <c r="GMZ57" s="467"/>
      <c r="GNA57" s="467"/>
      <c r="GNB57" s="467"/>
      <c r="GNC57" s="467"/>
      <c r="GND57" s="467"/>
      <c r="GNE57" s="467"/>
      <c r="GNF57" s="467"/>
      <c r="GNG57" s="467"/>
      <c r="GNH57" s="467"/>
      <c r="GNI57" s="467"/>
      <c r="GNJ57" s="467"/>
      <c r="GNK57" s="467"/>
      <c r="GNL57" s="467"/>
      <c r="GNM57" s="467"/>
      <c r="GNN57" s="467"/>
      <c r="GNO57" s="467"/>
      <c r="GNP57" s="467"/>
      <c r="GNQ57" s="467"/>
      <c r="GNR57" s="467"/>
      <c r="GNS57" s="467"/>
      <c r="GNT57" s="467"/>
      <c r="GNU57" s="467"/>
      <c r="GNV57" s="467"/>
      <c r="GNW57" s="467"/>
      <c r="GNX57" s="467"/>
      <c r="GNY57" s="467"/>
      <c r="GNZ57" s="467"/>
      <c r="GOA57" s="467"/>
      <c r="GOB57" s="467"/>
      <c r="GOC57" s="467"/>
      <c r="GOD57" s="467"/>
      <c r="GOE57" s="467"/>
      <c r="GOF57" s="467"/>
      <c r="GOG57" s="467"/>
      <c r="GOH57" s="467"/>
      <c r="GOI57" s="467"/>
      <c r="GOJ57" s="467"/>
      <c r="GOK57" s="467"/>
      <c r="GOL57" s="467"/>
      <c r="GOM57" s="467"/>
      <c r="GON57" s="467"/>
      <c r="GOO57" s="467"/>
      <c r="GOP57" s="467"/>
      <c r="GOQ57" s="467"/>
      <c r="GOR57" s="467"/>
      <c r="GOS57" s="467"/>
      <c r="GOT57" s="467"/>
      <c r="GOU57" s="467"/>
      <c r="GOV57" s="467"/>
      <c r="GOW57" s="467"/>
      <c r="GOX57" s="467"/>
      <c r="GOY57" s="467"/>
      <c r="GOZ57" s="467"/>
      <c r="GPA57" s="467"/>
      <c r="GPB57" s="467"/>
      <c r="GPC57" s="467"/>
      <c r="GPD57" s="467"/>
      <c r="GPE57" s="467"/>
      <c r="GPF57" s="467"/>
      <c r="GPG57" s="467"/>
      <c r="GPH57" s="467"/>
      <c r="GPI57" s="467"/>
      <c r="GPJ57" s="467"/>
      <c r="GPK57" s="467"/>
      <c r="GPL57" s="467"/>
      <c r="GPM57" s="467"/>
      <c r="GPN57" s="467"/>
      <c r="GPO57" s="467"/>
      <c r="GPP57" s="467"/>
      <c r="GPQ57" s="467"/>
      <c r="GPR57" s="467"/>
      <c r="GPS57" s="467"/>
      <c r="GPT57" s="467"/>
      <c r="GPU57" s="467"/>
      <c r="GPV57" s="467"/>
      <c r="GPW57" s="467"/>
      <c r="GPX57" s="467"/>
      <c r="GPY57" s="467"/>
      <c r="GPZ57" s="467"/>
      <c r="GQA57" s="467"/>
      <c r="GQB57" s="467"/>
      <c r="GQC57" s="467"/>
      <c r="GQD57" s="467"/>
      <c r="GQE57" s="467"/>
      <c r="GQF57" s="467"/>
      <c r="GQG57" s="467"/>
      <c r="GQH57" s="467"/>
      <c r="GQI57" s="467"/>
      <c r="GQJ57" s="467"/>
      <c r="GQK57" s="467"/>
      <c r="GQL57" s="467"/>
      <c r="GQM57" s="467"/>
      <c r="GQN57" s="467"/>
      <c r="GQO57" s="467"/>
      <c r="GQP57" s="467"/>
      <c r="GQQ57" s="467"/>
      <c r="GQR57" s="467"/>
      <c r="GQS57" s="467"/>
      <c r="GQT57" s="467"/>
      <c r="GQU57" s="467"/>
      <c r="GQV57" s="467"/>
      <c r="GQW57" s="467"/>
      <c r="GQX57" s="467"/>
      <c r="GQY57" s="467"/>
      <c r="GQZ57" s="467"/>
      <c r="GRA57" s="467"/>
      <c r="GRB57" s="467"/>
      <c r="GRC57" s="467"/>
      <c r="GRD57" s="467"/>
      <c r="GRE57" s="467"/>
      <c r="GRF57" s="467"/>
      <c r="GRG57" s="467"/>
      <c r="GRH57" s="467"/>
      <c r="GRI57" s="467"/>
      <c r="GRJ57" s="467"/>
      <c r="GRK57" s="467"/>
      <c r="GRL57" s="467"/>
      <c r="GRM57" s="467"/>
      <c r="GRN57" s="467"/>
      <c r="GRO57" s="467"/>
      <c r="GRP57" s="467"/>
      <c r="GRQ57" s="467"/>
      <c r="GRR57" s="467"/>
      <c r="GRS57" s="467"/>
      <c r="GRT57" s="467"/>
      <c r="GRU57" s="467"/>
      <c r="GRV57" s="467"/>
      <c r="GRW57" s="467"/>
      <c r="GRX57" s="467"/>
      <c r="GRY57" s="467"/>
      <c r="GRZ57" s="467"/>
      <c r="GSA57" s="467"/>
      <c r="GSB57" s="467"/>
      <c r="GSC57" s="467"/>
      <c r="GSD57" s="467"/>
      <c r="GSE57" s="467"/>
      <c r="GSF57" s="467"/>
      <c r="GSG57" s="467"/>
      <c r="GSH57" s="467"/>
      <c r="GSI57" s="467"/>
      <c r="GSJ57" s="467"/>
      <c r="GSK57" s="467"/>
      <c r="GSL57" s="467"/>
      <c r="GSM57" s="467"/>
      <c r="GSN57" s="467"/>
      <c r="GSO57" s="467"/>
      <c r="GSP57" s="467"/>
      <c r="GSQ57" s="467"/>
      <c r="GSR57" s="467"/>
      <c r="GSS57" s="467"/>
      <c r="GST57" s="467"/>
      <c r="GSU57" s="467"/>
      <c r="GSV57" s="467"/>
      <c r="GSW57" s="467"/>
      <c r="GSX57" s="467"/>
      <c r="GSY57" s="467"/>
      <c r="GSZ57" s="467"/>
      <c r="GTA57" s="467"/>
      <c r="GTB57" s="467"/>
      <c r="GTC57" s="467"/>
      <c r="GTD57" s="467"/>
      <c r="GTE57" s="467"/>
      <c r="GTF57" s="467"/>
      <c r="GTG57" s="467"/>
      <c r="GTH57" s="467"/>
      <c r="GTI57" s="467"/>
      <c r="GTJ57" s="467"/>
      <c r="GTK57" s="467"/>
      <c r="GTL57" s="467"/>
      <c r="GTM57" s="467"/>
      <c r="GTN57" s="467"/>
      <c r="GTO57" s="467"/>
      <c r="GTP57" s="467"/>
      <c r="GTQ57" s="467"/>
      <c r="GTR57" s="467"/>
      <c r="GTS57" s="467"/>
      <c r="GTT57" s="467"/>
      <c r="GTU57" s="467"/>
      <c r="GTV57" s="467"/>
      <c r="GTW57" s="467"/>
      <c r="GTX57" s="467"/>
      <c r="GTY57" s="467"/>
      <c r="GTZ57" s="467"/>
      <c r="GUA57" s="467"/>
      <c r="GUB57" s="467"/>
      <c r="GUC57" s="467"/>
      <c r="GUD57" s="467"/>
      <c r="GUE57" s="467"/>
      <c r="GUF57" s="467"/>
      <c r="GUG57" s="467"/>
      <c r="GUH57" s="467"/>
      <c r="GUI57" s="467"/>
      <c r="GUJ57" s="467"/>
      <c r="GUK57" s="467"/>
      <c r="GUL57" s="467"/>
      <c r="GUM57" s="467"/>
      <c r="GUN57" s="467"/>
      <c r="GUO57" s="467"/>
      <c r="GUP57" s="467"/>
      <c r="GUQ57" s="467"/>
      <c r="GUR57" s="467"/>
      <c r="GUS57" s="467"/>
      <c r="GUT57" s="467"/>
      <c r="GUU57" s="467"/>
      <c r="GUV57" s="467"/>
      <c r="GUW57" s="467"/>
      <c r="GUX57" s="467"/>
      <c r="GUY57" s="467"/>
      <c r="GUZ57" s="467"/>
      <c r="GVA57" s="467"/>
      <c r="GVB57" s="467"/>
      <c r="GVC57" s="467"/>
      <c r="GVD57" s="467"/>
      <c r="GVE57" s="467"/>
      <c r="GVF57" s="467"/>
      <c r="GVG57" s="467"/>
      <c r="GVH57" s="467"/>
      <c r="GVI57" s="467"/>
      <c r="GVJ57" s="467"/>
      <c r="GVK57" s="467"/>
      <c r="GVL57" s="467"/>
      <c r="GVM57" s="467"/>
      <c r="GVN57" s="467"/>
      <c r="GVO57" s="467"/>
      <c r="GVP57" s="467"/>
      <c r="GVQ57" s="467"/>
      <c r="GVR57" s="467"/>
      <c r="GVS57" s="467"/>
      <c r="GVT57" s="467"/>
      <c r="GVU57" s="467"/>
      <c r="GVV57" s="467"/>
      <c r="GVW57" s="467"/>
      <c r="GVX57" s="467"/>
      <c r="GVY57" s="467"/>
      <c r="GVZ57" s="467"/>
      <c r="GWA57" s="467"/>
      <c r="GWB57" s="467"/>
      <c r="GWC57" s="467"/>
      <c r="GWD57" s="467"/>
      <c r="GWE57" s="467"/>
      <c r="GWF57" s="467"/>
      <c r="GWG57" s="467"/>
      <c r="GWH57" s="467"/>
      <c r="GWI57" s="467"/>
      <c r="GWJ57" s="467"/>
      <c r="GWK57" s="467"/>
      <c r="GWL57" s="467"/>
      <c r="GWM57" s="467"/>
      <c r="GWN57" s="467"/>
      <c r="GWO57" s="467"/>
      <c r="GWP57" s="467"/>
      <c r="GWQ57" s="467"/>
      <c r="GWR57" s="467"/>
      <c r="GWS57" s="467"/>
      <c r="GWT57" s="467"/>
      <c r="GWU57" s="467"/>
      <c r="GWV57" s="467"/>
      <c r="GWW57" s="467"/>
      <c r="GWX57" s="467"/>
      <c r="GWY57" s="467"/>
      <c r="GWZ57" s="467"/>
      <c r="GXA57" s="467"/>
      <c r="GXB57" s="467"/>
      <c r="GXC57" s="467"/>
      <c r="GXD57" s="467"/>
      <c r="GXE57" s="467"/>
      <c r="GXF57" s="467"/>
      <c r="GXG57" s="467"/>
      <c r="GXH57" s="467"/>
      <c r="GXI57" s="467"/>
      <c r="GXJ57" s="467"/>
      <c r="GXK57" s="467"/>
      <c r="GXL57" s="467"/>
      <c r="GXM57" s="467"/>
      <c r="GXN57" s="467"/>
      <c r="GXO57" s="467"/>
      <c r="GXP57" s="467"/>
      <c r="GXQ57" s="467"/>
      <c r="GXR57" s="467"/>
      <c r="GXS57" s="467"/>
      <c r="GXT57" s="467"/>
      <c r="GXU57" s="467"/>
      <c r="GXV57" s="467"/>
      <c r="GXW57" s="467"/>
      <c r="GXX57" s="467"/>
      <c r="GXY57" s="467"/>
      <c r="GXZ57" s="467"/>
      <c r="GYA57" s="467"/>
      <c r="GYB57" s="467"/>
      <c r="GYC57" s="467"/>
      <c r="GYD57" s="467"/>
      <c r="GYE57" s="467"/>
      <c r="GYF57" s="467"/>
      <c r="GYG57" s="467"/>
      <c r="GYH57" s="467"/>
      <c r="GYI57" s="467"/>
      <c r="GYJ57" s="467"/>
      <c r="GYK57" s="467"/>
      <c r="GYL57" s="467"/>
      <c r="GYM57" s="467"/>
      <c r="GYN57" s="467"/>
      <c r="GYO57" s="467"/>
      <c r="GYP57" s="467"/>
      <c r="GYQ57" s="467"/>
      <c r="GYR57" s="467"/>
      <c r="GYS57" s="467"/>
      <c r="GYT57" s="467"/>
      <c r="GYU57" s="467"/>
      <c r="GYV57" s="467"/>
      <c r="GYW57" s="467"/>
      <c r="GYX57" s="467"/>
      <c r="GYY57" s="467"/>
      <c r="GYZ57" s="467"/>
      <c r="GZA57" s="467"/>
      <c r="GZB57" s="467"/>
      <c r="GZC57" s="467"/>
      <c r="GZD57" s="467"/>
      <c r="GZE57" s="467"/>
      <c r="GZF57" s="467"/>
      <c r="GZG57" s="467"/>
      <c r="GZH57" s="467"/>
      <c r="GZI57" s="467"/>
      <c r="GZJ57" s="467"/>
      <c r="GZK57" s="467"/>
      <c r="GZL57" s="467"/>
      <c r="GZM57" s="467"/>
      <c r="GZN57" s="467"/>
      <c r="GZO57" s="467"/>
      <c r="GZP57" s="467"/>
      <c r="GZQ57" s="467"/>
      <c r="GZR57" s="467"/>
      <c r="GZS57" s="467"/>
      <c r="GZT57" s="467"/>
      <c r="GZU57" s="467"/>
      <c r="GZV57" s="467"/>
      <c r="GZW57" s="467"/>
      <c r="GZX57" s="467"/>
      <c r="GZY57" s="467"/>
      <c r="GZZ57" s="467"/>
      <c r="HAA57" s="467"/>
      <c r="HAB57" s="467"/>
      <c r="HAC57" s="467"/>
      <c r="HAD57" s="467"/>
      <c r="HAE57" s="467"/>
      <c r="HAF57" s="467"/>
      <c r="HAG57" s="467"/>
      <c r="HAH57" s="467"/>
      <c r="HAI57" s="467"/>
      <c r="HAJ57" s="467"/>
      <c r="HAK57" s="467"/>
      <c r="HAL57" s="467"/>
      <c r="HAM57" s="467"/>
      <c r="HAN57" s="467"/>
      <c r="HAO57" s="467"/>
      <c r="HAP57" s="467"/>
      <c r="HAQ57" s="467"/>
      <c r="HAR57" s="467"/>
      <c r="HAS57" s="467"/>
      <c r="HAT57" s="467"/>
      <c r="HAU57" s="467"/>
      <c r="HAV57" s="467"/>
      <c r="HAW57" s="467"/>
      <c r="HAX57" s="467"/>
      <c r="HAY57" s="467"/>
      <c r="HAZ57" s="467"/>
      <c r="HBA57" s="467"/>
      <c r="HBB57" s="467"/>
      <c r="HBC57" s="467"/>
      <c r="HBD57" s="467"/>
      <c r="HBE57" s="467"/>
      <c r="HBF57" s="467"/>
      <c r="HBG57" s="467"/>
      <c r="HBH57" s="467"/>
      <c r="HBI57" s="467"/>
      <c r="HBJ57" s="467"/>
      <c r="HBK57" s="467"/>
      <c r="HBL57" s="467"/>
      <c r="HBM57" s="467"/>
      <c r="HBN57" s="467"/>
      <c r="HBO57" s="467"/>
      <c r="HBP57" s="467"/>
      <c r="HBQ57" s="467"/>
      <c r="HBR57" s="467"/>
      <c r="HBS57" s="467"/>
      <c r="HBT57" s="467"/>
      <c r="HBU57" s="467"/>
      <c r="HBV57" s="467"/>
      <c r="HBW57" s="467"/>
      <c r="HBX57" s="467"/>
      <c r="HBY57" s="467"/>
      <c r="HBZ57" s="467"/>
      <c r="HCA57" s="467"/>
      <c r="HCB57" s="467"/>
      <c r="HCC57" s="467"/>
      <c r="HCD57" s="467"/>
      <c r="HCE57" s="467"/>
      <c r="HCF57" s="467"/>
      <c r="HCG57" s="467"/>
      <c r="HCH57" s="467"/>
      <c r="HCI57" s="467"/>
      <c r="HCJ57" s="467"/>
      <c r="HCK57" s="467"/>
      <c r="HCL57" s="467"/>
      <c r="HCM57" s="467"/>
      <c r="HCN57" s="467"/>
      <c r="HCO57" s="467"/>
      <c r="HCP57" s="467"/>
      <c r="HCQ57" s="467"/>
      <c r="HCR57" s="467"/>
      <c r="HCS57" s="467"/>
      <c r="HCT57" s="467"/>
      <c r="HCU57" s="467"/>
      <c r="HCV57" s="467"/>
      <c r="HCW57" s="467"/>
      <c r="HCX57" s="467"/>
      <c r="HCY57" s="467"/>
      <c r="HCZ57" s="467"/>
      <c r="HDA57" s="467"/>
      <c r="HDB57" s="467"/>
      <c r="HDC57" s="467"/>
      <c r="HDD57" s="467"/>
      <c r="HDE57" s="467"/>
      <c r="HDF57" s="467"/>
      <c r="HDG57" s="467"/>
      <c r="HDH57" s="467"/>
      <c r="HDI57" s="467"/>
      <c r="HDJ57" s="467"/>
      <c r="HDK57" s="467"/>
      <c r="HDL57" s="467"/>
      <c r="HDM57" s="467"/>
      <c r="HDN57" s="467"/>
      <c r="HDO57" s="467"/>
      <c r="HDP57" s="467"/>
      <c r="HDQ57" s="467"/>
      <c r="HDR57" s="467"/>
      <c r="HDS57" s="467"/>
      <c r="HDT57" s="467"/>
      <c r="HDU57" s="467"/>
      <c r="HDV57" s="467"/>
      <c r="HDW57" s="467"/>
      <c r="HDX57" s="467"/>
      <c r="HDY57" s="467"/>
      <c r="HDZ57" s="467"/>
      <c r="HEA57" s="467"/>
      <c r="HEB57" s="467"/>
      <c r="HEC57" s="467"/>
      <c r="HED57" s="467"/>
      <c r="HEE57" s="467"/>
      <c r="HEF57" s="467"/>
      <c r="HEG57" s="467"/>
      <c r="HEH57" s="467"/>
      <c r="HEI57" s="467"/>
      <c r="HEJ57" s="467"/>
      <c r="HEK57" s="467"/>
      <c r="HEL57" s="467"/>
      <c r="HEM57" s="467"/>
      <c r="HEN57" s="467"/>
      <c r="HEO57" s="467"/>
      <c r="HEP57" s="467"/>
      <c r="HEQ57" s="467"/>
      <c r="HER57" s="467"/>
      <c r="HES57" s="467"/>
      <c r="HET57" s="467"/>
      <c r="HEU57" s="467"/>
      <c r="HEV57" s="467"/>
      <c r="HEW57" s="467"/>
      <c r="HEX57" s="467"/>
      <c r="HEY57" s="467"/>
      <c r="HEZ57" s="467"/>
      <c r="HFA57" s="467"/>
      <c r="HFB57" s="467"/>
      <c r="HFC57" s="467"/>
      <c r="HFD57" s="467"/>
      <c r="HFE57" s="467"/>
      <c r="HFF57" s="467"/>
      <c r="HFG57" s="467"/>
      <c r="HFH57" s="467"/>
      <c r="HFI57" s="467"/>
      <c r="HFJ57" s="467"/>
      <c r="HFK57" s="467"/>
      <c r="HFL57" s="467"/>
      <c r="HFM57" s="467"/>
      <c r="HFN57" s="467"/>
      <c r="HFO57" s="467"/>
      <c r="HFP57" s="467"/>
      <c r="HFQ57" s="467"/>
      <c r="HFR57" s="467"/>
      <c r="HFS57" s="467"/>
      <c r="HFT57" s="467"/>
      <c r="HFU57" s="467"/>
      <c r="HFV57" s="467"/>
      <c r="HFW57" s="467"/>
      <c r="HFX57" s="467"/>
      <c r="HFY57" s="467"/>
      <c r="HFZ57" s="467"/>
      <c r="HGA57" s="467"/>
      <c r="HGB57" s="467"/>
      <c r="HGC57" s="467"/>
      <c r="HGD57" s="467"/>
      <c r="HGE57" s="467"/>
      <c r="HGF57" s="467"/>
      <c r="HGG57" s="467"/>
      <c r="HGH57" s="467"/>
      <c r="HGI57" s="467"/>
      <c r="HGJ57" s="467"/>
      <c r="HGK57" s="467"/>
      <c r="HGL57" s="467"/>
      <c r="HGM57" s="467"/>
      <c r="HGN57" s="467"/>
      <c r="HGO57" s="467"/>
      <c r="HGP57" s="467"/>
      <c r="HGQ57" s="467"/>
      <c r="HGR57" s="467"/>
      <c r="HGS57" s="467"/>
      <c r="HGT57" s="467"/>
      <c r="HGU57" s="467"/>
      <c r="HGV57" s="467"/>
      <c r="HGW57" s="467"/>
      <c r="HGX57" s="467"/>
      <c r="HGY57" s="467"/>
      <c r="HGZ57" s="467"/>
      <c r="HHA57" s="467"/>
      <c r="HHB57" s="467"/>
      <c r="HHC57" s="467"/>
      <c r="HHD57" s="467"/>
      <c r="HHE57" s="467"/>
      <c r="HHF57" s="467"/>
      <c r="HHG57" s="467"/>
      <c r="HHH57" s="467"/>
      <c r="HHI57" s="467"/>
      <c r="HHJ57" s="467"/>
      <c r="HHK57" s="467"/>
      <c r="HHL57" s="467"/>
      <c r="HHM57" s="467"/>
      <c r="HHN57" s="467"/>
      <c r="HHO57" s="467"/>
      <c r="HHP57" s="467"/>
      <c r="HHQ57" s="467"/>
      <c r="HHR57" s="467"/>
      <c r="HHS57" s="467"/>
      <c r="HHT57" s="467"/>
      <c r="HHU57" s="467"/>
      <c r="HHV57" s="467"/>
      <c r="HHW57" s="467"/>
      <c r="HHX57" s="467"/>
      <c r="HHY57" s="467"/>
      <c r="HHZ57" s="467"/>
      <c r="HIA57" s="467"/>
      <c r="HIB57" s="467"/>
      <c r="HIC57" s="467"/>
      <c r="HID57" s="467"/>
      <c r="HIE57" s="467"/>
      <c r="HIF57" s="467"/>
      <c r="HIG57" s="467"/>
      <c r="HIH57" s="467"/>
      <c r="HII57" s="467"/>
      <c r="HIJ57" s="467"/>
      <c r="HIK57" s="467"/>
      <c r="HIL57" s="467"/>
      <c r="HIM57" s="467"/>
      <c r="HIN57" s="467"/>
      <c r="HIO57" s="467"/>
      <c r="HIP57" s="467"/>
      <c r="HIQ57" s="467"/>
      <c r="HIR57" s="467"/>
      <c r="HIS57" s="467"/>
      <c r="HIT57" s="467"/>
      <c r="HIU57" s="467"/>
      <c r="HIV57" s="467"/>
      <c r="HIW57" s="467"/>
      <c r="HIX57" s="467"/>
      <c r="HIY57" s="467"/>
      <c r="HIZ57" s="467"/>
      <c r="HJA57" s="467"/>
      <c r="HJB57" s="467"/>
      <c r="HJC57" s="467"/>
      <c r="HJD57" s="467"/>
      <c r="HJE57" s="467"/>
      <c r="HJF57" s="467"/>
      <c r="HJG57" s="467"/>
      <c r="HJH57" s="467"/>
      <c r="HJI57" s="467"/>
      <c r="HJJ57" s="467"/>
      <c r="HJK57" s="467"/>
      <c r="HJL57" s="467"/>
      <c r="HJM57" s="467"/>
      <c r="HJN57" s="467"/>
      <c r="HJO57" s="467"/>
      <c r="HJP57" s="467"/>
      <c r="HJQ57" s="467"/>
      <c r="HJR57" s="467"/>
      <c r="HJS57" s="467"/>
      <c r="HJT57" s="467"/>
      <c r="HJU57" s="467"/>
      <c r="HJV57" s="467"/>
      <c r="HJW57" s="467"/>
      <c r="HJX57" s="467"/>
      <c r="HJY57" s="467"/>
      <c r="HJZ57" s="467"/>
      <c r="HKA57" s="467"/>
      <c r="HKB57" s="467"/>
      <c r="HKC57" s="467"/>
      <c r="HKD57" s="467"/>
      <c r="HKE57" s="467"/>
      <c r="HKF57" s="467"/>
      <c r="HKG57" s="467"/>
      <c r="HKH57" s="467"/>
      <c r="HKI57" s="467"/>
      <c r="HKJ57" s="467"/>
      <c r="HKK57" s="467"/>
      <c r="HKL57" s="467"/>
      <c r="HKM57" s="467"/>
      <c r="HKN57" s="467"/>
      <c r="HKO57" s="467"/>
      <c r="HKP57" s="467"/>
      <c r="HKQ57" s="467"/>
      <c r="HKR57" s="467"/>
      <c r="HKS57" s="467"/>
      <c r="HKT57" s="467"/>
      <c r="HKU57" s="467"/>
      <c r="HKV57" s="467"/>
      <c r="HKW57" s="467"/>
      <c r="HKX57" s="467"/>
      <c r="HKY57" s="467"/>
      <c r="HKZ57" s="467"/>
      <c r="HLA57" s="467"/>
      <c r="HLB57" s="467"/>
      <c r="HLC57" s="467"/>
      <c r="HLD57" s="467"/>
      <c r="HLE57" s="467"/>
      <c r="HLF57" s="467"/>
      <c r="HLG57" s="467"/>
      <c r="HLH57" s="467"/>
      <c r="HLI57" s="467"/>
      <c r="HLJ57" s="467"/>
      <c r="HLK57" s="467"/>
      <c r="HLL57" s="467"/>
      <c r="HLM57" s="467"/>
      <c r="HLN57" s="467"/>
      <c r="HLO57" s="467"/>
      <c r="HLP57" s="467"/>
      <c r="HLQ57" s="467"/>
      <c r="HLR57" s="467"/>
      <c r="HLS57" s="467"/>
      <c r="HLT57" s="467"/>
      <c r="HLU57" s="467"/>
      <c r="HLV57" s="467"/>
      <c r="HLW57" s="467"/>
      <c r="HLX57" s="467"/>
      <c r="HLY57" s="467"/>
      <c r="HLZ57" s="467"/>
      <c r="HMA57" s="467"/>
      <c r="HMB57" s="467"/>
      <c r="HMC57" s="467"/>
      <c r="HMD57" s="467"/>
      <c r="HME57" s="467"/>
      <c r="HMF57" s="467"/>
      <c r="HMG57" s="467"/>
      <c r="HMH57" s="467"/>
      <c r="HMI57" s="467"/>
      <c r="HMJ57" s="467"/>
      <c r="HMK57" s="467"/>
      <c r="HML57" s="467"/>
      <c r="HMM57" s="467"/>
      <c r="HMN57" s="467"/>
      <c r="HMO57" s="467"/>
      <c r="HMP57" s="467"/>
      <c r="HMQ57" s="467"/>
      <c r="HMR57" s="467"/>
      <c r="HMS57" s="467"/>
      <c r="HMT57" s="467"/>
      <c r="HMU57" s="467"/>
      <c r="HMV57" s="467"/>
      <c r="HMW57" s="467"/>
      <c r="HMX57" s="467"/>
      <c r="HMY57" s="467"/>
      <c r="HMZ57" s="467"/>
      <c r="HNA57" s="467"/>
      <c r="HNB57" s="467"/>
      <c r="HNC57" s="467"/>
      <c r="HND57" s="467"/>
      <c r="HNE57" s="467"/>
      <c r="HNF57" s="467"/>
      <c r="HNG57" s="467"/>
      <c r="HNH57" s="467"/>
      <c r="HNI57" s="467"/>
      <c r="HNJ57" s="467"/>
      <c r="HNK57" s="467"/>
      <c r="HNL57" s="467"/>
      <c r="HNM57" s="467"/>
      <c r="HNN57" s="467"/>
      <c r="HNO57" s="467"/>
      <c r="HNP57" s="467"/>
      <c r="HNQ57" s="467"/>
      <c r="HNR57" s="467"/>
      <c r="HNS57" s="467"/>
      <c r="HNT57" s="467"/>
      <c r="HNU57" s="467"/>
      <c r="HNV57" s="467"/>
      <c r="HNW57" s="467"/>
      <c r="HNX57" s="467"/>
      <c r="HNY57" s="467"/>
      <c r="HNZ57" s="467"/>
      <c r="HOA57" s="467"/>
      <c r="HOB57" s="467"/>
      <c r="HOC57" s="467"/>
      <c r="HOD57" s="467"/>
      <c r="HOE57" s="467"/>
      <c r="HOF57" s="467"/>
      <c r="HOG57" s="467"/>
      <c r="HOH57" s="467"/>
      <c r="HOI57" s="467"/>
      <c r="HOJ57" s="467"/>
      <c r="HOK57" s="467"/>
      <c r="HOL57" s="467"/>
      <c r="HOM57" s="467"/>
      <c r="HON57" s="467"/>
      <c r="HOO57" s="467"/>
      <c r="HOP57" s="467"/>
      <c r="HOQ57" s="467"/>
      <c r="HOR57" s="467"/>
      <c r="HOS57" s="467"/>
      <c r="HOT57" s="467"/>
      <c r="HOU57" s="467"/>
      <c r="HOV57" s="467"/>
      <c r="HOW57" s="467"/>
      <c r="HOX57" s="467"/>
      <c r="HOY57" s="467"/>
      <c r="HOZ57" s="467"/>
      <c r="HPA57" s="467"/>
      <c r="HPB57" s="467"/>
      <c r="HPC57" s="467"/>
      <c r="HPD57" s="467"/>
      <c r="HPE57" s="467"/>
      <c r="HPF57" s="467"/>
      <c r="HPG57" s="467"/>
      <c r="HPH57" s="467"/>
      <c r="HPI57" s="467"/>
      <c r="HPJ57" s="467"/>
      <c r="HPK57" s="467"/>
      <c r="HPL57" s="467"/>
      <c r="HPM57" s="467"/>
      <c r="HPN57" s="467"/>
      <c r="HPO57" s="467"/>
      <c r="HPP57" s="467"/>
      <c r="HPQ57" s="467"/>
      <c r="HPR57" s="467"/>
      <c r="HPS57" s="467"/>
      <c r="HPT57" s="467"/>
      <c r="HPU57" s="467"/>
      <c r="HPV57" s="467"/>
      <c r="HPW57" s="467"/>
      <c r="HPX57" s="467"/>
      <c r="HPY57" s="467"/>
      <c r="HPZ57" s="467"/>
      <c r="HQA57" s="467"/>
      <c r="HQB57" s="467"/>
      <c r="HQC57" s="467"/>
      <c r="HQD57" s="467"/>
      <c r="HQE57" s="467"/>
      <c r="HQF57" s="467"/>
      <c r="HQG57" s="467"/>
      <c r="HQH57" s="467"/>
      <c r="HQI57" s="467"/>
      <c r="HQJ57" s="467"/>
      <c r="HQK57" s="467"/>
      <c r="HQL57" s="467"/>
      <c r="HQM57" s="467"/>
      <c r="HQN57" s="467"/>
      <c r="HQO57" s="467"/>
      <c r="HQP57" s="467"/>
      <c r="HQQ57" s="467"/>
      <c r="HQR57" s="467"/>
      <c r="HQS57" s="467"/>
      <c r="HQT57" s="467"/>
      <c r="HQU57" s="467"/>
      <c r="HQV57" s="467"/>
      <c r="HQW57" s="467"/>
      <c r="HQX57" s="467"/>
      <c r="HQY57" s="467"/>
      <c r="HQZ57" s="467"/>
      <c r="HRA57" s="467"/>
      <c r="HRB57" s="467"/>
      <c r="HRC57" s="467"/>
      <c r="HRD57" s="467"/>
      <c r="HRE57" s="467"/>
      <c r="HRF57" s="467"/>
      <c r="HRG57" s="467"/>
      <c r="HRH57" s="467"/>
      <c r="HRI57" s="467"/>
      <c r="HRJ57" s="467"/>
      <c r="HRK57" s="467"/>
      <c r="HRL57" s="467"/>
      <c r="HRM57" s="467"/>
      <c r="HRN57" s="467"/>
      <c r="HRO57" s="467"/>
      <c r="HRP57" s="467"/>
      <c r="HRQ57" s="467"/>
      <c r="HRR57" s="467"/>
      <c r="HRS57" s="467"/>
      <c r="HRT57" s="467"/>
      <c r="HRU57" s="467"/>
      <c r="HRV57" s="467"/>
      <c r="HRW57" s="467"/>
      <c r="HRX57" s="467"/>
      <c r="HRY57" s="467"/>
      <c r="HRZ57" s="467"/>
      <c r="HSA57" s="467"/>
      <c r="HSB57" s="467"/>
      <c r="HSC57" s="467"/>
      <c r="HSD57" s="467"/>
      <c r="HSE57" s="467"/>
      <c r="HSF57" s="467"/>
      <c r="HSG57" s="467"/>
      <c r="HSH57" s="467"/>
      <c r="HSI57" s="467"/>
      <c r="HSJ57" s="467"/>
      <c r="HSK57" s="467"/>
      <c r="HSL57" s="467"/>
      <c r="HSM57" s="467"/>
      <c r="HSN57" s="467"/>
      <c r="HSO57" s="467"/>
      <c r="HSP57" s="467"/>
      <c r="HSQ57" s="467"/>
      <c r="HSR57" s="467"/>
      <c r="HSS57" s="467"/>
      <c r="HST57" s="467"/>
      <c r="HSU57" s="467"/>
      <c r="HSV57" s="467"/>
      <c r="HSW57" s="467"/>
      <c r="HSX57" s="467"/>
      <c r="HSY57" s="467"/>
      <c r="HSZ57" s="467"/>
      <c r="HTA57" s="467"/>
      <c r="HTB57" s="467"/>
      <c r="HTC57" s="467"/>
      <c r="HTD57" s="467"/>
      <c r="HTE57" s="467"/>
      <c r="HTF57" s="467"/>
      <c r="HTG57" s="467"/>
      <c r="HTH57" s="467"/>
      <c r="HTI57" s="467"/>
      <c r="HTJ57" s="467"/>
      <c r="HTK57" s="467"/>
      <c r="HTL57" s="467"/>
      <c r="HTM57" s="467"/>
      <c r="HTN57" s="467"/>
      <c r="HTO57" s="467"/>
      <c r="HTP57" s="467"/>
      <c r="HTQ57" s="467"/>
      <c r="HTR57" s="467"/>
      <c r="HTS57" s="467"/>
      <c r="HTT57" s="467"/>
      <c r="HTU57" s="467"/>
      <c r="HTV57" s="467"/>
      <c r="HTW57" s="467"/>
      <c r="HTX57" s="467"/>
      <c r="HTY57" s="467"/>
      <c r="HTZ57" s="467"/>
      <c r="HUA57" s="467"/>
      <c r="HUB57" s="467"/>
      <c r="HUC57" s="467"/>
      <c r="HUD57" s="467"/>
      <c r="HUE57" s="467"/>
      <c r="HUF57" s="467"/>
      <c r="HUG57" s="467"/>
      <c r="HUH57" s="467"/>
      <c r="HUI57" s="467"/>
      <c r="HUJ57" s="467"/>
      <c r="HUK57" s="467"/>
      <c r="HUL57" s="467"/>
      <c r="HUM57" s="467"/>
      <c r="HUN57" s="467"/>
      <c r="HUO57" s="467"/>
      <c r="HUP57" s="467"/>
      <c r="HUQ57" s="467"/>
      <c r="HUR57" s="467"/>
      <c r="HUS57" s="467"/>
      <c r="HUT57" s="467"/>
      <c r="HUU57" s="467"/>
      <c r="HUV57" s="467"/>
      <c r="HUW57" s="467"/>
      <c r="HUX57" s="467"/>
      <c r="HUY57" s="467"/>
      <c r="HUZ57" s="467"/>
      <c r="HVA57" s="467"/>
      <c r="HVB57" s="467"/>
      <c r="HVC57" s="467"/>
      <c r="HVD57" s="467"/>
      <c r="HVE57" s="467"/>
      <c r="HVF57" s="467"/>
      <c r="HVG57" s="467"/>
      <c r="HVH57" s="467"/>
      <c r="HVI57" s="467"/>
      <c r="HVJ57" s="467"/>
      <c r="HVK57" s="467"/>
      <c r="HVL57" s="467"/>
      <c r="HVM57" s="467"/>
      <c r="HVN57" s="467"/>
      <c r="HVO57" s="467"/>
      <c r="HVP57" s="467"/>
      <c r="HVQ57" s="467"/>
      <c r="HVR57" s="467"/>
      <c r="HVS57" s="467"/>
      <c r="HVT57" s="467"/>
      <c r="HVU57" s="467"/>
      <c r="HVV57" s="467"/>
      <c r="HVW57" s="467"/>
      <c r="HVX57" s="467"/>
      <c r="HVY57" s="467"/>
      <c r="HVZ57" s="467"/>
      <c r="HWA57" s="467"/>
      <c r="HWB57" s="467"/>
      <c r="HWC57" s="467"/>
      <c r="HWD57" s="467"/>
      <c r="HWE57" s="467"/>
      <c r="HWF57" s="467"/>
      <c r="HWG57" s="467"/>
      <c r="HWH57" s="467"/>
      <c r="HWI57" s="467"/>
      <c r="HWJ57" s="467"/>
      <c r="HWK57" s="467"/>
      <c r="HWL57" s="467"/>
      <c r="HWM57" s="467"/>
      <c r="HWN57" s="467"/>
      <c r="HWO57" s="467"/>
      <c r="HWP57" s="467"/>
      <c r="HWQ57" s="467"/>
      <c r="HWR57" s="467"/>
      <c r="HWS57" s="467"/>
      <c r="HWT57" s="467"/>
      <c r="HWU57" s="467"/>
      <c r="HWV57" s="467"/>
      <c r="HWW57" s="467"/>
      <c r="HWX57" s="467"/>
      <c r="HWY57" s="467"/>
      <c r="HWZ57" s="467"/>
      <c r="HXA57" s="467"/>
      <c r="HXB57" s="467"/>
      <c r="HXC57" s="467"/>
      <c r="HXD57" s="467"/>
      <c r="HXE57" s="467"/>
      <c r="HXF57" s="467"/>
      <c r="HXG57" s="467"/>
      <c r="HXH57" s="467"/>
      <c r="HXI57" s="467"/>
      <c r="HXJ57" s="467"/>
      <c r="HXK57" s="467"/>
      <c r="HXL57" s="467"/>
      <c r="HXM57" s="467"/>
      <c r="HXN57" s="467"/>
      <c r="HXO57" s="467"/>
      <c r="HXP57" s="467"/>
      <c r="HXQ57" s="467"/>
      <c r="HXR57" s="467"/>
      <c r="HXS57" s="467"/>
      <c r="HXT57" s="467"/>
      <c r="HXU57" s="467"/>
      <c r="HXV57" s="467"/>
      <c r="HXW57" s="467"/>
      <c r="HXX57" s="467"/>
      <c r="HXY57" s="467"/>
      <c r="HXZ57" s="467"/>
      <c r="HYA57" s="467"/>
      <c r="HYB57" s="467"/>
      <c r="HYC57" s="467"/>
      <c r="HYD57" s="467"/>
      <c r="HYE57" s="467"/>
      <c r="HYF57" s="467"/>
      <c r="HYG57" s="467"/>
      <c r="HYH57" s="467"/>
      <c r="HYI57" s="467"/>
      <c r="HYJ57" s="467"/>
      <c r="HYK57" s="467"/>
      <c r="HYL57" s="467"/>
      <c r="HYM57" s="467"/>
      <c r="HYN57" s="467"/>
      <c r="HYO57" s="467"/>
      <c r="HYP57" s="467"/>
      <c r="HYQ57" s="467"/>
      <c r="HYR57" s="467"/>
      <c r="HYS57" s="467"/>
      <c r="HYT57" s="467"/>
      <c r="HYU57" s="467"/>
      <c r="HYV57" s="467"/>
      <c r="HYW57" s="467"/>
      <c r="HYX57" s="467"/>
      <c r="HYY57" s="467"/>
      <c r="HYZ57" s="467"/>
      <c r="HZA57" s="467"/>
      <c r="HZB57" s="467"/>
      <c r="HZC57" s="467"/>
      <c r="HZD57" s="467"/>
      <c r="HZE57" s="467"/>
      <c r="HZF57" s="467"/>
      <c r="HZG57" s="467"/>
      <c r="HZH57" s="467"/>
      <c r="HZI57" s="467"/>
      <c r="HZJ57" s="467"/>
      <c r="HZK57" s="467"/>
      <c r="HZL57" s="467"/>
      <c r="HZM57" s="467"/>
      <c r="HZN57" s="467"/>
      <c r="HZO57" s="467"/>
      <c r="HZP57" s="467"/>
      <c r="HZQ57" s="467"/>
      <c r="HZR57" s="467"/>
      <c r="HZS57" s="467"/>
      <c r="HZT57" s="467"/>
      <c r="HZU57" s="467"/>
      <c r="HZV57" s="467"/>
      <c r="HZW57" s="467"/>
      <c r="HZX57" s="467"/>
      <c r="HZY57" s="467"/>
      <c r="HZZ57" s="467"/>
      <c r="IAA57" s="467"/>
      <c r="IAB57" s="467"/>
      <c r="IAC57" s="467"/>
      <c r="IAD57" s="467"/>
      <c r="IAE57" s="467"/>
      <c r="IAF57" s="467"/>
      <c r="IAG57" s="467"/>
      <c r="IAH57" s="467"/>
      <c r="IAI57" s="467"/>
      <c r="IAJ57" s="467"/>
      <c r="IAK57" s="467"/>
      <c r="IAL57" s="467"/>
      <c r="IAM57" s="467"/>
      <c r="IAN57" s="467"/>
      <c r="IAO57" s="467"/>
      <c r="IAP57" s="467"/>
      <c r="IAQ57" s="467"/>
      <c r="IAR57" s="467"/>
      <c r="IAS57" s="467"/>
      <c r="IAT57" s="467"/>
      <c r="IAU57" s="467"/>
      <c r="IAV57" s="467"/>
      <c r="IAW57" s="467"/>
      <c r="IAX57" s="467"/>
      <c r="IAY57" s="467"/>
      <c r="IAZ57" s="467"/>
      <c r="IBA57" s="467"/>
      <c r="IBB57" s="467"/>
      <c r="IBC57" s="467"/>
      <c r="IBD57" s="467"/>
      <c r="IBE57" s="467"/>
      <c r="IBF57" s="467"/>
      <c r="IBG57" s="467"/>
      <c r="IBH57" s="467"/>
      <c r="IBI57" s="467"/>
      <c r="IBJ57" s="467"/>
      <c r="IBK57" s="467"/>
      <c r="IBL57" s="467"/>
      <c r="IBM57" s="467"/>
      <c r="IBN57" s="467"/>
      <c r="IBO57" s="467"/>
      <c r="IBP57" s="467"/>
      <c r="IBQ57" s="467"/>
      <c r="IBR57" s="467"/>
      <c r="IBS57" s="467"/>
      <c r="IBT57" s="467"/>
      <c r="IBU57" s="467"/>
      <c r="IBV57" s="467"/>
      <c r="IBW57" s="467"/>
      <c r="IBX57" s="467"/>
      <c r="IBY57" s="467"/>
      <c r="IBZ57" s="467"/>
      <c r="ICA57" s="467"/>
      <c r="ICB57" s="467"/>
      <c r="ICC57" s="467"/>
      <c r="ICD57" s="467"/>
      <c r="ICE57" s="467"/>
      <c r="ICF57" s="467"/>
      <c r="ICG57" s="467"/>
      <c r="ICH57" s="467"/>
      <c r="ICI57" s="467"/>
      <c r="ICJ57" s="467"/>
      <c r="ICK57" s="467"/>
      <c r="ICL57" s="467"/>
      <c r="ICM57" s="467"/>
      <c r="ICN57" s="467"/>
      <c r="ICO57" s="467"/>
      <c r="ICP57" s="467"/>
      <c r="ICQ57" s="467"/>
      <c r="ICR57" s="467"/>
      <c r="ICS57" s="467"/>
      <c r="ICT57" s="467"/>
      <c r="ICU57" s="467"/>
      <c r="ICV57" s="467"/>
      <c r="ICW57" s="467"/>
      <c r="ICX57" s="467"/>
      <c r="ICY57" s="467"/>
      <c r="ICZ57" s="467"/>
      <c r="IDA57" s="467"/>
      <c r="IDB57" s="467"/>
      <c r="IDC57" s="467"/>
      <c r="IDD57" s="467"/>
      <c r="IDE57" s="467"/>
      <c r="IDF57" s="467"/>
      <c r="IDG57" s="467"/>
      <c r="IDH57" s="467"/>
      <c r="IDI57" s="467"/>
      <c r="IDJ57" s="467"/>
      <c r="IDK57" s="467"/>
      <c r="IDL57" s="467"/>
      <c r="IDM57" s="467"/>
      <c r="IDN57" s="467"/>
      <c r="IDO57" s="467"/>
      <c r="IDP57" s="467"/>
      <c r="IDQ57" s="467"/>
      <c r="IDR57" s="467"/>
      <c r="IDS57" s="467"/>
      <c r="IDT57" s="467"/>
      <c r="IDU57" s="467"/>
      <c r="IDV57" s="467"/>
      <c r="IDW57" s="467"/>
      <c r="IDX57" s="467"/>
      <c r="IDY57" s="467"/>
      <c r="IDZ57" s="467"/>
      <c r="IEA57" s="467"/>
      <c r="IEB57" s="467"/>
      <c r="IEC57" s="467"/>
      <c r="IED57" s="467"/>
      <c r="IEE57" s="467"/>
      <c r="IEF57" s="467"/>
      <c r="IEG57" s="467"/>
      <c r="IEH57" s="467"/>
      <c r="IEI57" s="467"/>
      <c r="IEJ57" s="467"/>
      <c r="IEK57" s="467"/>
      <c r="IEL57" s="467"/>
      <c r="IEM57" s="467"/>
      <c r="IEN57" s="467"/>
      <c r="IEO57" s="467"/>
      <c r="IEP57" s="467"/>
      <c r="IEQ57" s="467"/>
      <c r="IER57" s="467"/>
      <c r="IES57" s="467"/>
      <c r="IET57" s="467"/>
      <c r="IEU57" s="467"/>
      <c r="IEV57" s="467"/>
      <c r="IEW57" s="467"/>
      <c r="IEX57" s="467"/>
      <c r="IEY57" s="467"/>
      <c r="IEZ57" s="467"/>
      <c r="IFA57" s="467"/>
      <c r="IFB57" s="467"/>
      <c r="IFC57" s="467"/>
      <c r="IFD57" s="467"/>
      <c r="IFE57" s="467"/>
      <c r="IFF57" s="467"/>
      <c r="IFG57" s="467"/>
      <c r="IFH57" s="467"/>
      <c r="IFI57" s="467"/>
      <c r="IFJ57" s="467"/>
      <c r="IFK57" s="467"/>
      <c r="IFL57" s="467"/>
      <c r="IFM57" s="467"/>
      <c r="IFN57" s="467"/>
      <c r="IFO57" s="467"/>
      <c r="IFP57" s="467"/>
      <c r="IFQ57" s="467"/>
      <c r="IFR57" s="467"/>
      <c r="IFS57" s="467"/>
      <c r="IFT57" s="467"/>
      <c r="IFU57" s="467"/>
      <c r="IFV57" s="467"/>
      <c r="IFW57" s="467"/>
      <c r="IFX57" s="467"/>
      <c r="IFY57" s="467"/>
      <c r="IFZ57" s="467"/>
      <c r="IGA57" s="467"/>
      <c r="IGB57" s="467"/>
      <c r="IGC57" s="467"/>
      <c r="IGD57" s="467"/>
      <c r="IGE57" s="467"/>
      <c r="IGF57" s="467"/>
      <c r="IGG57" s="467"/>
      <c r="IGH57" s="467"/>
      <c r="IGI57" s="467"/>
      <c r="IGJ57" s="467"/>
      <c r="IGK57" s="467"/>
      <c r="IGL57" s="467"/>
      <c r="IGM57" s="467"/>
      <c r="IGN57" s="467"/>
      <c r="IGO57" s="467"/>
      <c r="IGP57" s="467"/>
      <c r="IGQ57" s="467"/>
      <c r="IGR57" s="467"/>
      <c r="IGS57" s="467"/>
      <c r="IGT57" s="467"/>
      <c r="IGU57" s="467"/>
      <c r="IGV57" s="467"/>
      <c r="IGW57" s="467"/>
      <c r="IGX57" s="467"/>
      <c r="IGY57" s="467"/>
      <c r="IGZ57" s="467"/>
      <c r="IHA57" s="467"/>
      <c r="IHB57" s="467"/>
      <c r="IHC57" s="467"/>
      <c r="IHD57" s="467"/>
      <c r="IHE57" s="467"/>
      <c r="IHF57" s="467"/>
      <c r="IHG57" s="467"/>
      <c r="IHH57" s="467"/>
      <c r="IHI57" s="467"/>
      <c r="IHJ57" s="467"/>
      <c r="IHK57" s="467"/>
      <c r="IHL57" s="467"/>
      <c r="IHM57" s="467"/>
      <c r="IHN57" s="467"/>
      <c r="IHO57" s="467"/>
      <c r="IHP57" s="467"/>
      <c r="IHQ57" s="467"/>
      <c r="IHR57" s="467"/>
      <c r="IHS57" s="467"/>
      <c r="IHT57" s="467"/>
      <c r="IHU57" s="467"/>
      <c r="IHV57" s="467"/>
      <c r="IHW57" s="467"/>
      <c r="IHX57" s="467"/>
      <c r="IHY57" s="467"/>
      <c r="IHZ57" s="467"/>
      <c r="IIA57" s="467"/>
      <c r="IIB57" s="467"/>
      <c r="IIC57" s="467"/>
      <c r="IID57" s="467"/>
      <c r="IIE57" s="467"/>
      <c r="IIF57" s="467"/>
      <c r="IIG57" s="467"/>
      <c r="IIH57" s="467"/>
      <c r="III57" s="467"/>
      <c r="IIJ57" s="467"/>
      <c r="IIK57" s="467"/>
      <c r="IIL57" s="467"/>
      <c r="IIM57" s="467"/>
      <c r="IIN57" s="467"/>
      <c r="IIO57" s="467"/>
      <c r="IIP57" s="467"/>
      <c r="IIQ57" s="467"/>
      <c r="IIR57" s="467"/>
      <c r="IIS57" s="467"/>
      <c r="IIT57" s="467"/>
      <c r="IIU57" s="467"/>
      <c r="IIV57" s="467"/>
      <c r="IIW57" s="467"/>
      <c r="IIX57" s="467"/>
      <c r="IIY57" s="467"/>
      <c r="IIZ57" s="467"/>
      <c r="IJA57" s="467"/>
      <c r="IJB57" s="467"/>
      <c r="IJC57" s="467"/>
      <c r="IJD57" s="467"/>
      <c r="IJE57" s="467"/>
      <c r="IJF57" s="467"/>
      <c r="IJG57" s="467"/>
      <c r="IJH57" s="467"/>
      <c r="IJI57" s="467"/>
      <c r="IJJ57" s="467"/>
      <c r="IJK57" s="467"/>
      <c r="IJL57" s="467"/>
      <c r="IJM57" s="467"/>
      <c r="IJN57" s="467"/>
      <c r="IJO57" s="467"/>
      <c r="IJP57" s="467"/>
      <c r="IJQ57" s="467"/>
      <c r="IJR57" s="467"/>
      <c r="IJS57" s="467"/>
      <c r="IJT57" s="467"/>
      <c r="IJU57" s="467"/>
      <c r="IJV57" s="467"/>
      <c r="IJW57" s="467"/>
      <c r="IJX57" s="467"/>
      <c r="IJY57" s="467"/>
      <c r="IJZ57" s="467"/>
      <c r="IKA57" s="467"/>
      <c r="IKB57" s="467"/>
      <c r="IKC57" s="467"/>
      <c r="IKD57" s="467"/>
      <c r="IKE57" s="467"/>
      <c r="IKF57" s="467"/>
      <c r="IKG57" s="467"/>
      <c r="IKH57" s="467"/>
      <c r="IKI57" s="467"/>
      <c r="IKJ57" s="467"/>
      <c r="IKK57" s="467"/>
      <c r="IKL57" s="467"/>
      <c r="IKM57" s="467"/>
      <c r="IKN57" s="467"/>
      <c r="IKO57" s="467"/>
      <c r="IKP57" s="467"/>
      <c r="IKQ57" s="467"/>
      <c r="IKR57" s="467"/>
      <c r="IKS57" s="467"/>
      <c r="IKT57" s="467"/>
      <c r="IKU57" s="467"/>
      <c r="IKV57" s="467"/>
      <c r="IKW57" s="467"/>
      <c r="IKX57" s="467"/>
      <c r="IKY57" s="467"/>
      <c r="IKZ57" s="467"/>
      <c r="ILA57" s="467"/>
      <c r="ILB57" s="467"/>
      <c r="ILC57" s="467"/>
      <c r="ILD57" s="467"/>
      <c r="ILE57" s="467"/>
      <c r="ILF57" s="467"/>
      <c r="ILG57" s="467"/>
      <c r="ILH57" s="467"/>
      <c r="ILI57" s="467"/>
      <c r="ILJ57" s="467"/>
      <c r="ILK57" s="467"/>
      <c r="ILL57" s="467"/>
      <c r="ILM57" s="467"/>
      <c r="ILN57" s="467"/>
      <c r="ILO57" s="467"/>
      <c r="ILP57" s="467"/>
      <c r="ILQ57" s="467"/>
      <c r="ILR57" s="467"/>
      <c r="ILS57" s="467"/>
      <c r="ILT57" s="467"/>
      <c r="ILU57" s="467"/>
      <c r="ILV57" s="467"/>
      <c r="ILW57" s="467"/>
      <c r="ILX57" s="467"/>
      <c r="ILY57" s="467"/>
      <c r="ILZ57" s="467"/>
      <c r="IMA57" s="467"/>
      <c r="IMB57" s="467"/>
      <c r="IMC57" s="467"/>
      <c r="IMD57" s="467"/>
      <c r="IME57" s="467"/>
      <c r="IMF57" s="467"/>
      <c r="IMG57" s="467"/>
      <c r="IMH57" s="467"/>
      <c r="IMI57" s="467"/>
      <c r="IMJ57" s="467"/>
      <c r="IMK57" s="467"/>
      <c r="IML57" s="467"/>
      <c r="IMM57" s="467"/>
      <c r="IMN57" s="467"/>
      <c r="IMO57" s="467"/>
      <c r="IMP57" s="467"/>
      <c r="IMQ57" s="467"/>
      <c r="IMR57" s="467"/>
      <c r="IMS57" s="467"/>
      <c r="IMT57" s="467"/>
      <c r="IMU57" s="467"/>
      <c r="IMV57" s="467"/>
      <c r="IMW57" s="467"/>
      <c r="IMX57" s="467"/>
      <c r="IMY57" s="467"/>
      <c r="IMZ57" s="467"/>
      <c r="INA57" s="467"/>
      <c r="INB57" s="467"/>
      <c r="INC57" s="467"/>
      <c r="IND57" s="467"/>
      <c r="INE57" s="467"/>
      <c r="INF57" s="467"/>
      <c r="ING57" s="467"/>
      <c r="INH57" s="467"/>
      <c r="INI57" s="467"/>
      <c r="INJ57" s="467"/>
      <c r="INK57" s="467"/>
      <c r="INL57" s="467"/>
      <c r="INM57" s="467"/>
      <c r="INN57" s="467"/>
      <c r="INO57" s="467"/>
      <c r="INP57" s="467"/>
      <c r="INQ57" s="467"/>
      <c r="INR57" s="467"/>
      <c r="INS57" s="467"/>
      <c r="INT57" s="467"/>
      <c r="INU57" s="467"/>
      <c r="INV57" s="467"/>
      <c r="INW57" s="467"/>
      <c r="INX57" s="467"/>
      <c r="INY57" s="467"/>
      <c r="INZ57" s="467"/>
      <c r="IOA57" s="467"/>
      <c r="IOB57" s="467"/>
      <c r="IOC57" s="467"/>
      <c r="IOD57" s="467"/>
      <c r="IOE57" s="467"/>
      <c r="IOF57" s="467"/>
      <c r="IOG57" s="467"/>
      <c r="IOH57" s="467"/>
      <c r="IOI57" s="467"/>
      <c r="IOJ57" s="467"/>
      <c r="IOK57" s="467"/>
      <c r="IOL57" s="467"/>
      <c r="IOM57" s="467"/>
      <c r="ION57" s="467"/>
      <c r="IOO57" s="467"/>
      <c r="IOP57" s="467"/>
      <c r="IOQ57" s="467"/>
      <c r="IOR57" s="467"/>
      <c r="IOS57" s="467"/>
      <c r="IOT57" s="467"/>
      <c r="IOU57" s="467"/>
      <c r="IOV57" s="467"/>
      <c r="IOW57" s="467"/>
      <c r="IOX57" s="467"/>
      <c r="IOY57" s="467"/>
      <c r="IOZ57" s="467"/>
      <c r="IPA57" s="467"/>
      <c r="IPB57" s="467"/>
      <c r="IPC57" s="467"/>
      <c r="IPD57" s="467"/>
      <c r="IPE57" s="467"/>
      <c r="IPF57" s="467"/>
      <c r="IPG57" s="467"/>
      <c r="IPH57" s="467"/>
      <c r="IPI57" s="467"/>
      <c r="IPJ57" s="467"/>
      <c r="IPK57" s="467"/>
      <c r="IPL57" s="467"/>
      <c r="IPM57" s="467"/>
      <c r="IPN57" s="467"/>
      <c r="IPO57" s="467"/>
      <c r="IPP57" s="467"/>
      <c r="IPQ57" s="467"/>
      <c r="IPR57" s="467"/>
      <c r="IPS57" s="467"/>
      <c r="IPT57" s="467"/>
      <c r="IPU57" s="467"/>
      <c r="IPV57" s="467"/>
      <c r="IPW57" s="467"/>
      <c r="IPX57" s="467"/>
      <c r="IPY57" s="467"/>
      <c r="IPZ57" s="467"/>
      <c r="IQA57" s="467"/>
      <c r="IQB57" s="467"/>
      <c r="IQC57" s="467"/>
      <c r="IQD57" s="467"/>
      <c r="IQE57" s="467"/>
      <c r="IQF57" s="467"/>
      <c r="IQG57" s="467"/>
      <c r="IQH57" s="467"/>
      <c r="IQI57" s="467"/>
      <c r="IQJ57" s="467"/>
      <c r="IQK57" s="467"/>
      <c r="IQL57" s="467"/>
      <c r="IQM57" s="467"/>
      <c r="IQN57" s="467"/>
      <c r="IQO57" s="467"/>
      <c r="IQP57" s="467"/>
      <c r="IQQ57" s="467"/>
      <c r="IQR57" s="467"/>
      <c r="IQS57" s="467"/>
      <c r="IQT57" s="467"/>
      <c r="IQU57" s="467"/>
      <c r="IQV57" s="467"/>
      <c r="IQW57" s="467"/>
      <c r="IQX57" s="467"/>
      <c r="IQY57" s="467"/>
      <c r="IQZ57" s="467"/>
      <c r="IRA57" s="467"/>
      <c r="IRB57" s="467"/>
      <c r="IRC57" s="467"/>
      <c r="IRD57" s="467"/>
      <c r="IRE57" s="467"/>
      <c r="IRF57" s="467"/>
      <c r="IRG57" s="467"/>
      <c r="IRH57" s="467"/>
      <c r="IRI57" s="467"/>
      <c r="IRJ57" s="467"/>
      <c r="IRK57" s="467"/>
      <c r="IRL57" s="467"/>
      <c r="IRM57" s="467"/>
      <c r="IRN57" s="467"/>
      <c r="IRO57" s="467"/>
      <c r="IRP57" s="467"/>
      <c r="IRQ57" s="467"/>
      <c r="IRR57" s="467"/>
      <c r="IRS57" s="467"/>
      <c r="IRT57" s="467"/>
      <c r="IRU57" s="467"/>
      <c r="IRV57" s="467"/>
      <c r="IRW57" s="467"/>
      <c r="IRX57" s="467"/>
      <c r="IRY57" s="467"/>
      <c r="IRZ57" s="467"/>
      <c r="ISA57" s="467"/>
      <c r="ISB57" s="467"/>
      <c r="ISC57" s="467"/>
      <c r="ISD57" s="467"/>
      <c r="ISE57" s="467"/>
      <c r="ISF57" s="467"/>
      <c r="ISG57" s="467"/>
      <c r="ISH57" s="467"/>
      <c r="ISI57" s="467"/>
      <c r="ISJ57" s="467"/>
      <c r="ISK57" s="467"/>
      <c r="ISL57" s="467"/>
      <c r="ISM57" s="467"/>
      <c r="ISN57" s="467"/>
      <c r="ISO57" s="467"/>
      <c r="ISP57" s="467"/>
      <c r="ISQ57" s="467"/>
      <c r="ISR57" s="467"/>
      <c r="ISS57" s="467"/>
      <c r="IST57" s="467"/>
      <c r="ISU57" s="467"/>
      <c r="ISV57" s="467"/>
      <c r="ISW57" s="467"/>
      <c r="ISX57" s="467"/>
      <c r="ISY57" s="467"/>
      <c r="ISZ57" s="467"/>
      <c r="ITA57" s="467"/>
      <c r="ITB57" s="467"/>
      <c r="ITC57" s="467"/>
      <c r="ITD57" s="467"/>
      <c r="ITE57" s="467"/>
      <c r="ITF57" s="467"/>
      <c r="ITG57" s="467"/>
      <c r="ITH57" s="467"/>
      <c r="ITI57" s="467"/>
      <c r="ITJ57" s="467"/>
      <c r="ITK57" s="467"/>
      <c r="ITL57" s="467"/>
      <c r="ITM57" s="467"/>
      <c r="ITN57" s="467"/>
      <c r="ITO57" s="467"/>
      <c r="ITP57" s="467"/>
      <c r="ITQ57" s="467"/>
      <c r="ITR57" s="467"/>
      <c r="ITS57" s="467"/>
      <c r="ITT57" s="467"/>
      <c r="ITU57" s="467"/>
      <c r="ITV57" s="467"/>
      <c r="ITW57" s="467"/>
      <c r="ITX57" s="467"/>
      <c r="ITY57" s="467"/>
      <c r="ITZ57" s="467"/>
      <c r="IUA57" s="467"/>
      <c r="IUB57" s="467"/>
      <c r="IUC57" s="467"/>
      <c r="IUD57" s="467"/>
      <c r="IUE57" s="467"/>
      <c r="IUF57" s="467"/>
      <c r="IUG57" s="467"/>
      <c r="IUH57" s="467"/>
      <c r="IUI57" s="467"/>
      <c r="IUJ57" s="467"/>
      <c r="IUK57" s="467"/>
      <c r="IUL57" s="467"/>
      <c r="IUM57" s="467"/>
      <c r="IUN57" s="467"/>
      <c r="IUO57" s="467"/>
      <c r="IUP57" s="467"/>
      <c r="IUQ57" s="467"/>
      <c r="IUR57" s="467"/>
      <c r="IUS57" s="467"/>
      <c r="IUT57" s="467"/>
      <c r="IUU57" s="467"/>
      <c r="IUV57" s="467"/>
      <c r="IUW57" s="467"/>
      <c r="IUX57" s="467"/>
      <c r="IUY57" s="467"/>
      <c r="IUZ57" s="467"/>
      <c r="IVA57" s="467"/>
      <c r="IVB57" s="467"/>
      <c r="IVC57" s="467"/>
      <c r="IVD57" s="467"/>
      <c r="IVE57" s="467"/>
      <c r="IVF57" s="467"/>
      <c r="IVG57" s="467"/>
      <c r="IVH57" s="467"/>
      <c r="IVI57" s="467"/>
      <c r="IVJ57" s="467"/>
      <c r="IVK57" s="467"/>
      <c r="IVL57" s="467"/>
      <c r="IVM57" s="467"/>
      <c r="IVN57" s="467"/>
      <c r="IVO57" s="467"/>
      <c r="IVP57" s="467"/>
      <c r="IVQ57" s="467"/>
      <c r="IVR57" s="467"/>
      <c r="IVS57" s="467"/>
      <c r="IVT57" s="467"/>
      <c r="IVU57" s="467"/>
      <c r="IVV57" s="467"/>
      <c r="IVW57" s="467"/>
      <c r="IVX57" s="467"/>
      <c r="IVY57" s="467"/>
      <c r="IVZ57" s="467"/>
      <c r="IWA57" s="467"/>
      <c r="IWB57" s="467"/>
      <c r="IWC57" s="467"/>
      <c r="IWD57" s="467"/>
      <c r="IWE57" s="467"/>
      <c r="IWF57" s="467"/>
      <c r="IWG57" s="467"/>
      <c r="IWH57" s="467"/>
      <c r="IWI57" s="467"/>
      <c r="IWJ57" s="467"/>
      <c r="IWK57" s="467"/>
      <c r="IWL57" s="467"/>
      <c r="IWM57" s="467"/>
      <c r="IWN57" s="467"/>
      <c r="IWO57" s="467"/>
      <c r="IWP57" s="467"/>
      <c r="IWQ57" s="467"/>
      <c r="IWR57" s="467"/>
      <c r="IWS57" s="467"/>
      <c r="IWT57" s="467"/>
      <c r="IWU57" s="467"/>
      <c r="IWV57" s="467"/>
      <c r="IWW57" s="467"/>
      <c r="IWX57" s="467"/>
      <c r="IWY57" s="467"/>
      <c r="IWZ57" s="467"/>
      <c r="IXA57" s="467"/>
      <c r="IXB57" s="467"/>
      <c r="IXC57" s="467"/>
      <c r="IXD57" s="467"/>
      <c r="IXE57" s="467"/>
      <c r="IXF57" s="467"/>
      <c r="IXG57" s="467"/>
      <c r="IXH57" s="467"/>
      <c r="IXI57" s="467"/>
      <c r="IXJ57" s="467"/>
      <c r="IXK57" s="467"/>
      <c r="IXL57" s="467"/>
      <c r="IXM57" s="467"/>
      <c r="IXN57" s="467"/>
      <c r="IXO57" s="467"/>
      <c r="IXP57" s="467"/>
      <c r="IXQ57" s="467"/>
      <c r="IXR57" s="467"/>
      <c r="IXS57" s="467"/>
      <c r="IXT57" s="467"/>
      <c r="IXU57" s="467"/>
      <c r="IXV57" s="467"/>
      <c r="IXW57" s="467"/>
      <c r="IXX57" s="467"/>
      <c r="IXY57" s="467"/>
      <c r="IXZ57" s="467"/>
      <c r="IYA57" s="467"/>
      <c r="IYB57" s="467"/>
      <c r="IYC57" s="467"/>
      <c r="IYD57" s="467"/>
      <c r="IYE57" s="467"/>
      <c r="IYF57" s="467"/>
      <c r="IYG57" s="467"/>
      <c r="IYH57" s="467"/>
      <c r="IYI57" s="467"/>
      <c r="IYJ57" s="467"/>
      <c r="IYK57" s="467"/>
      <c r="IYL57" s="467"/>
      <c r="IYM57" s="467"/>
      <c r="IYN57" s="467"/>
      <c r="IYO57" s="467"/>
      <c r="IYP57" s="467"/>
      <c r="IYQ57" s="467"/>
      <c r="IYR57" s="467"/>
      <c r="IYS57" s="467"/>
      <c r="IYT57" s="467"/>
      <c r="IYU57" s="467"/>
      <c r="IYV57" s="467"/>
      <c r="IYW57" s="467"/>
      <c r="IYX57" s="467"/>
      <c r="IYY57" s="467"/>
      <c r="IYZ57" s="467"/>
      <c r="IZA57" s="467"/>
      <c r="IZB57" s="467"/>
      <c r="IZC57" s="467"/>
      <c r="IZD57" s="467"/>
      <c r="IZE57" s="467"/>
      <c r="IZF57" s="467"/>
      <c r="IZG57" s="467"/>
      <c r="IZH57" s="467"/>
      <c r="IZI57" s="467"/>
      <c r="IZJ57" s="467"/>
      <c r="IZK57" s="467"/>
      <c r="IZL57" s="467"/>
      <c r="IZM57" s="467"/>
      <c r="IZN57" s="467"/>
      <c r="IZO57" s="467"/>
      <c r="IZP57" s="467"/>
      <c r="IZQ57" s="467"/>
      <c r="IZR57" s="467"/>
      <c r="IZS57" s="467"/>
      <c r="IZT57" s="467"/>
      <c r="IZU57" s="467"/>
      <c r="IZV57" s="467"/>
      <c r="IZW57" s="467"/>
      <c r="IZX57" s="467"/>
      <c r="IZY57" s="467"/>
      <c r="IZZ57" s="467"/>
      <c r="JAA57" s="467"/>
      <c r="JAB57" s="467"/>
      <c r="JAC57" s="467"/>
      <c r="JAD57" s="467"/>
      <c r="JAE57" s="467"/>
      <c r="JAF57" s="467"/>
      <c r="JAG57" s="467"/>
      <c r="JAH57" s="467"/>
      <c r="JAI57" s="467"/>
      <c r="JAJ57" s="467"/>
      <c r="JAK57" s="467"/>
      <c r="JAL57" s="467"/>
      <c r="JAM57" s="467"/>
      <c r="JAN57" s="467"/>
      <c r="JAO57" s="467"/>
      <c r="JAP57" s="467"/>
      <c r="JAQ57" s="467"/>
      <c r="JAR57" s="467"/>
      <c r="JAS57" s="467"/>
      <c r="JAT57" s="467"/>
      <c r="JAU57" s="467"/>
      <c r="JAV57" s="467"/>
      <c r="JAW57" s="467"/>
      <c r="JAX57" s="467"/>
      <c r="JAY57" s="467"/>
      <c r="JAZ57" s="467"/>
      <c r="JBA57" s="467"/>
      <c r="JBB57" s="467"/>
      <c r="JBC57" s="467"/>
      <c r="JBD57" s="467"/>
      <c r="JBE57" s="467"/>
      <c r="JBF57" s="467"/>
      <c r="JBG57" s="467"/>
      <c r="JBH57" s="467"/>
      <c r="JBI57" s="467"/>
      <c r="JBJ57" s="467"/>
      <c r="JBK57" s="467"/>
      <c r="JBL57" s="467"/>
      <c r="JBM57" s="467"/>
      <c r="JBN57" s="467"/>
      <c r="JBO57" s="467"/>
      <c r="JBP57" s="467"/>
      <c r="JBQ57" s="467"/>
      <c r="JBR57" s="467"/>
      <c r="JBS57" s="467"/>
      <c r="JBT57" s="467"/>
      <c r="JBU57" s="467"/>
      <c r="JBV57" s="467"/>
      <c r="JBW57" s="467"/>
      <c r="JBX57" s="467"/>
      <c r="JBY57" s="467"/>
      <c r="JBZ57" s="467"/>
      <c r="JCA57" s="467"/>
      <c r="JCB57" s="467"/>
      <c r="JCC57" s="467"/>
      <c r="JCD57" s="467"/>
      <c r="JCE57" s="467"/>
      <c r="JCF57" s="467"/>
      <c r="JCG57" s="467"/>
      <c r="JCH57" s="467"/>
      <c r="JCI57" s="467"/>
      <c r="JCJ57" s="467"/>
      <c r="JCK57" s="467"/>
      <c r="JCL57" s="467"/>
      <c r="JCM57" s="467"/>
      <c r="JCN57" s="467"/>
      <c r="JCO57" s="467"/>
      <c r="JCP57" s="467"/>
      <c r="JCQ57" s="467"/>
      <c r="JCR57" s="467"/>
      <c r="JCS57" s="467"/>
      <c r="JCT57" s="467"/>
      <c r="JCU57" s="467"/>
      <c r="JCV57" s="467"/>
      <c r="JCW57" s="467"/>
      <c r="JCX57" s="467"/>
      <c r="JCY57" s="467"/>
      <c r="JCZ57" s="467"/>
      <c r="JDA57" s="467"/>
      <c r="JDB57" s="467"/>
      <c r="JDC57" s="467"/>
      <c r="JDD57" s="467"/>
      <c r="JDE57" s="467"/>
      <c r="JDF57" s="467"/>
      <c r="JDG57" s="467"/>
      <c r="JDH57" s="467"/>
      <c r="JDI57" s="467"/>
      <c r="JDJ57" s="467"/>
      <c r="JDK57" s="467"/>
      <c r="JDL57" s="467"/>
      <c r="JDM57" s="467"/>
      <c r="JDN57" s="467"/>
      <c r="JDO57" s="467"/>
      <c r="JDP57" s="467"/>
      <c r="JDQ57" s="467"/>
      <c r="JDR57" s="467"/>
      <c r="JDS57" s="467"/>
      <c r="JDT57" s="467"/>
      <c r="JDU57" s="467"/>
      <c r="JDV57" s="467"/>
      <c r="JDW57" s="467"/>
      <c r="JDX57" s="467"/>
      <c r="JDY57" s="467"/>
      <c r="JDZ57" s="467"/>
      <c r="JEA57" s="467"/>
      <c r="JEB57" s="467"/>
      <c r="JEC57" s="467"/>
      <c r="JED57" s="467"/>
      <c r="JEE57" s="467"/>
      <c r="JEF57" s="467"/>
      <c r="JEG57" s="467"/>
      <c r="JEH57" s="467"/>
      <c r="JEI57" s="467"/>
      <c r="JEJ57" s="467"/>
      <c r="JEK57" s="467"/>
      <c r="JEL57" s="467"/>
      <c r="JEM57" s="467"/>
      <c r="JEN57" s="467"/>
      <c r="JEO57" s="467"/>
      <c r="JEP57" s="467"/>
      <c r="JEQ57" s="467"/>
      <c r="JER57" s="467"/>
      <c r="JES57" s="467"/>
      <c r="JET57" s="467"/>
      <c r="JEU57" s="467"/>
      <c r="JEV57" s="467"/>
      <c r="JEW57" s="467"/>
      <c r="JEX57" s="467"/>
      <c r="JEY57" s="467"/>
      <c r="JEZ57" s="467"/>
      <c r="JFA57" s="467"/>
      <c r="JFB57" s="467"/>
      <c r="JFC57" s="467"/>
      <c r="JFD57" s="467"/>
      <c r="JFE57" s="467"/>
      <c r="JFF57" s="467"/>
      <c r="JFG57" s="467"/>
      <c r="JFH57" s="467"/>
      <c r="JFI57" s="467"/>
      <c r="JFJ57" s="467"/>
      <c r="JFK57" s="467"/>
      <c r="JFL57" s="467"/>
      <c r="JFM57" s="467"/>
      <c r="JFN57" s="467"/>
      <c r="JFO57" s="467"/>
      <c r="JFP57" s="467"/>
      <c r="JFQ57" s="467"/>
      <c r="JFR57" s="467"/>
      <c r="JFS57" s="467"/>
      <c r="JFT57" s="467"/>
      <c r="JFU57" s="467"/>
      <c r="JFV57" s="467"/>
      <c r="JFW57" s="467"/>
      <c r="JFX57" s="467"/>
      <c r="JFY57" s="467"/>
      <c r="JFZ57" s="467"/>
      <c r="JGA57" s="467"/>
      <c r="JGB57" s="467"/>
      <c r="JGC57" s="467"/>
      <c r="JGD57" s="467"/>
      <c r="JGE57" s="467"/>
      <c r="JGF57" s="467"/>
      <c r="JGG57" s="467"/>
      <c r="JGH57" s="467"/>
      <c r="JGI57" s="467"/>
      <c r="JGJ57" s="467"/>
      <c r="JGK57" s="467"/>
      <c r="JGL57" s="467"/>
      <c r="JGM57" s="467"/>
      <c r="JGN57" s="467"/>
      <c r="JGO57" s="467"/>
      <c r="JGP57" s="467"/>
      <c r="JGQ57" s="467"/>
      <c r="JGR57" s="467"/>
      <c r="JGS57" s="467"/>
      <c r="JGT57" s="467"/>
      <c r="JGU57" s="467"/>
      <c r="JGV57" s="467"/>
      <c r="JGW57" s="467"/>
      <c r="JGX57" s="467"/>
      <c r="JGY57" s="467"/>
      <c r="JGZ57" s="467"/>
      <c r="JHA57" s="467"/>
      <c r="JHB57" s="467"/>
      <c r="JHC57" s="467"/>
      <c r="JHD57" s="467"/>
      <c r="JHE57" s="467"/>
      <c r="JHF57" s="467"/>
      <c r="JHG57" s="467"/>
      <c r="JHH57" s="467"/>
      <c r="JHI57" s="467"/>
      <c r="JHJ57" s="467"/>
      <c r="JHK57" s="467"/>
      <c r="JHL57" s="467"/>
      <c r="JHM57" s="467"/>
      <c r="JHN57" s="467"/>
      <c r="JHO57" s="467"/>
      <c r="JHP57" s="467"/>
      <c r="JHQ57" s="467"/>
      <c r="JHR57" s="467"/>
      <c r="JHS57" s="467"/>
      <c r="JHT57" s="467"/>
      <c r="JHU57" s="467"/>
      <c r="JHV57" s="467"/>
      <c r="JHW57" s="467"/>
      <c r="JHX57" s="467"/>
      <c r="JHY57" s="467"/>
      <c r="JHZ57" s="467"/>
      <c r="JIA57" s="467"/>
      <c r="JIB57" s="467"/>
      <c r="JIC57" s="467"/>
      <c r="JID57" s="467"/>
      <c r="JIE57" s="467"/>
      <c r="JIF57" s="467"/>
      <c r="JIG57" s="467"/>
      <c r="JIH57" s="467"/>
      <c r="JII57" s="467"/>
      <c r="JIJ57" s="467"/>
      <c r="JIK57" s="467"/>
      <c r="JIL57" s="467"/>
      <c r="JIM57" s="467"/>
      <c r="JIN57" s="467"/>
      <c r="JIO57" s="467"/>
      <c r="JIP57" s="467"/>
      <c r="JIQ57" s="467"/>
      <c r="JIR57" s="467"/>
      <c r="JIS57" s="467"/>
      <c r="JIT57" s="467"/>
      <c r="JIU57" s="467"/>
      <c r="JIV57" s="467"/>
      <c r="JIW57" s="467"/>
      <c r="JIX57" s="467"/>
      <c r="JIY57" s="467"/>
      <c r="JIZ57" s="467"/>
      <c r="JJA57" s="467"/>
      <c r="JJB57" s="467"/>
      <c r="JJC57" s="467"/>
      <c r="JJD57" s="467"/>
      <c r="JJE57" s="467"/>
      <c r="JJF57" s="467"/>
      <c r="JJG57" s="467"/>
      <c r="JJH57" s="467"/>
      <c r="JJI57" s="467"/>
      <c r="JJJ57" s="467"/>
      <c r="JJK57" s="467"/>
      <c r="JJL57" s="467"/>
      <c r="JJM57" s="467"/>
      <c r="JJN57" s="467"/>
      <c r="JJO57" s="467"/>
      <c r="JJP57" s="467"/>
      <c r="JJQ57" s="467"/>
      <c r="JJR57" s="467"/>
      <c r="JJS57" s="467"/>
      <c r="JJT57" s="467"/>
      <c r="JJU57" s="467"/>
      <c r="JJV57" s="467"/>
      <c r="JJW57" s="467"/>
      <c r="JJX57" s="467"/>
      <c r="JJY57" s="467"/>
      <c r="JJZ57" s="467"/>
      <c r="JKA57" s="467"/>
      <c r="JKB57" s="467"/>
      <c r="JKC57" s="467"/>
      <c r="JKD57" s="467"/>
      <c r="JKE57" s="467"/>
      <c r="JKF57" s="467"/>
      <c r="JKG57" s="467"/>
      <c r="JKH57" s="467"/>
      <c r="JKI57" s="467"/>
      <c r="JKJ57" s="467"/>
      <c r="JKK57" s="467"/>
      <c r="JKL57" s="467"/>
      <c r="JKM57" s="467"/>
      <c r="JKN57" s="467"/>
      <c r="JKO57" s="467"/>
      <c r="JKP57" s="467"/>
      <c r="JKQ57" s="467"/>
      <c r="JKR57" s="467"/>
      <c r="JKS57" s="467"/>
      <c r="JKT57" s="467"/>
      <c r="JKU57" s="467"/>
      <c r="JKV57" s="467"/>
      <c r="JKW57" s="467"/>
      <c r="JKX57" s="467"/>
      <c r="JKY57" s="467"/>
      <c r="JKZ57" s="467"/>
      <c r="JLA57" s="467"/>
      <c r="JLB57" s="467"/>
      <c r="JLC57" s="467"/>
      <c r="JLD57" s="467"/>
      <c r="JLE57" s="467"/>
      <c r="JLF57" s="467"/>
      <c r="JLG57" s="467"/>
      <c r="JLH57" s="467"/>
      <c r="JLI57" s="467"/>
      <c r="JLJ57" s="467"/>
      <c r="JLK57" s="467"/>
      <c r="JLL57" s="467"/>
      <c r="JLM57" s="467"/>
      <c r="JLN57" s="467"/>
      <c r="JLO57" s="467"/>
      <c r="JLP57" s="467"/>
      <c r="JLQ57" s="467"/>
      <c r="JLR57" s="467"/>
      <c r="JLS57" s="467"/>
      <c r="JLT57" s="467"/>
      <c r="JLU57" s="467"/>
      <c r="JLV57" s="467"/>
      <c r="JLW57" s="467"/>
      <c r="JLX57" s="467"/>
      <c r="JLY57" s="467"/>
      <c r="JLZ57" s="467"/>
      <c r="JMA57" s="467"/>
      <c r="JMB57" s="467"/>
      <c r="JMC57" s="467"/>
      <c r="JMD57" s="467"/>
      <c r="JME57" s="467"/>
      <c r="JMF57" s="467"/>
      <c r="JMG57" s="467"/>
      <c r="JMH57" s="467"/>
      <c r="JMI57" s="467"/>
      <c r="JMJ57" s="467"/>
      <c r="JMK57" s="467"/>
      <c r="JML57" s="467"/>
      <c r="JMM57" s="467"/>
      <c r="JMN57" s="467"/>
      <c r="JMO57" s="467"/>
      <c r="JMP57" s="467"/>
      <c r="JMQ57" s="467"/>
      <c r="JMR57" s="467"/>
      <c r="JMS57" s="467"/>
      <c r="JMT57" s="467"/>
      <c r="JMU57" s="467"/>
      <c r="JMV57" s="467"/>
      <c r="JMW57" s="467"/>
      <c r="JMX57" s="467"/>
      <c r="JMY57" s="467"/>
      <c r="JMZ57" s="467"/>
      <c r="JNA57" s="467"/>
      <c r="JNB57" s="467"/>
      <c r="JNC57" s="467"/>
      <c r="JND57" s="467"/>
      <c r="JNE57" s="467"/>
      <c r="JNF57" s="467"/>
      <c r="JNG57" s="467"/>
      <c r="JNH57" s="467"/>
      <c r="JNI57" s="467"/>
      <c r="JNJ57" s="467"/>
      <c r="JNK57" s="467"/>
      <c r="JNL57" s="467"/>
      <c r="JNM57" s="467"/>
      <c r="JNN57" s="467"/>
      <c r="JNO57" s="467"/>
      <c r="JNP57" s="467"/>
      <c r="JNQ57" s="467"/>
      <c r="JNR57" s="467"/>
      <c r="JNS57" s="467"/>
      <c r="JNT57" s="467"/>
      <c r="JNU57" s="467"/>
      <c r="JNV57" s="467"/>
      <c r="JNW57" s="467"/>
      <c r="JNX57" s="467"/>
      <c r="JNY57" s="467"/>
      <c r="JNZ57" s="467"/>
      <c r="JOA57" s="467"/>
      <c r="JOB57" s="467"/>
      <c r="JOC57" s="467"/>
      <c r="JOD57" s="467"/>
      <c r="JOE57" s="467"/>
      <c r="JOF57" s="467"/>
      <c r="JOG57" s="467"/>
      <c r="JOH57" s="467"/>
      <c r="JOI57" s="467"/>
      <c r="JOJ57" s="467"/>
      <c r="JOK57" s="467"/>
      <c r="JOL57" s="467"/>
      <c r="JOM57" s="467"/>
      <c r="JON57" s="467"/>
      <c r="JOO57" s="467"/>
      <c r="JOP57" s="467"/>
      <c r="JOQ57" s="467"/>
      <c r="JOR57" s="467"/>
      <c r="JOS57" s="467"/>
      <c r="JOT57" s="467"/>
      <c r="JOU57" s="467"/>
      <c r="JOV57" s="467"/>
      <c r="JOW57" s="467"/>
      <c r="JOX57" s="467"/>
      <c r="JOY57" s="467"/>
      <c r="JOZ57" s="467"/>
      <c r="JPA57" s="467"/>
      <c r="JPB57" s="467"/>
      <c r="JPC57" s="467"/>
      <c r="JPD57" s="467"/>
      <c r="JPE57" s="467"/>
      <c r="JPF57" s="467"/>
      <c r="JPG57" s="467"/>
      <c r="JPH57" s="467"/>
      <c r="JPI57" s="467"/>
      <c r="JPJ57" s="467"/>
      <c r="JPK57" s="467"/>
      <c r="JPL57" s="467"/>
      <c r="JPM57" s="467"/>
      <c r="JPN57" s="467"/>
      <c r="JPO57" s="467"/>
      <c r="JPP57" s="467"/>
      <c r="JPQ57" s="467"/>
      <c r="JPR57" s="467"/>
      <c r="JPS57" s="467"/>
      <c r="JPT57" s="467"/>
      <c r="JPU57" s="467"/>
      <c r="JPV57" s="467"/>
      <c r="JPW57" s="467"/>
      <c r="JPX57" s="467"/>
      <c r="JPY57" s="467"/>
      <c r="JPZ57" s="467"/>
      <c r="JQA57" s="467"/>
      <c r="JQB57" s="467"/>
      <c r="JQC57" s="467"/>
      <c r="JQD57" s="467"/>
      <c r="JQE57" s="467"/>
      <c r="JQF57" s="467"/>
      <c r="JQG57" s="467"/>
      <c r="JQH57" s="467"/>
      <c r="JQI57" s="467"/>
      <c r="JQJ57" s="467"/>
      <c r="JQK57" s="467"/>
      <c r="JQL57" s="467"/>
      <c r="JQM57" s="467"/>
      <c r="JQN57" s="467"/>
      <c r="JQO57" s="467"/>
      <c r="JQP57" s="467"/>
      <c r="JQQ57" s="467"/>
      <c r="JQR57" s="467"/>
      <c r="JQS57" s="467"/>
      <c r="JQT57" s="467"/>
      <c r="JQU57" s="467"/>
      <c r="JQV57" s="467"/>
      <c r="JQW57" s="467"/>
      <c r="JQX57" s="467"/>
      <c r="JQY57" s="467"/>
      <c r="JQZ57" s="467"/>
      <c r="JRA57" s="467"/>
      <c r="JRB57" s="467"/>
      <c r="JRC57" s="467"/>
      <c r="JRD57" s="467"/>
      <c r="JRE57" s="467"/>
      <c r="JRF57" s="467"/>
      <c r="JRG57" s="467"/>
      <c r="JRH57" s="467"/>
      <c r="JRI57" s="467"/>
      <c r="JRJ57" s="467"/>
      <c r="JRK57" s="467"/>
      <c r="JRL57" s="467"/>
      <c r="JRM57" s="467"/>
      <c r="JRN57" s="467"/>
      <c r="JRO57" s="467"/>
      <c r="JRP57" s="467"/>
      <c r="JRQ57" s="467"/>
      <c r="JRR57" s="467"/>
      <c r="JRS57" s="467"/>
      <c r="JRT57" s="467"/>
      <c r="JRU57" s="467"/>
      <c r="JRV57" s="467"/>
      <c r="JRW57" s="467"/>
      <c r="JRX57" s="467"/>
      <c r="JRY57" s="467"/>
      <c r="JRZ57" s="467"/>
      <c r="JSA57" s="467"/>
      <c r="JSB57" s="467"/>
      <c r="JSC57" s="467"/>
      <c r="JSD57" s="467"/>
      <c r="JSE57" s="467"/>
      <c r="JSF57" s="467"/>
      <c r="JSG57" s="467"/>
      <c r="JSH57" s="467"/>
      <c r="JSI57" s="467"/>
      <c r="JSJ57" s="467"/>
      <c r="JSK57" s="467"/>
      <c r="JSL57" s="467"/>
      <c r="JSM57" s="467"/>
      <c r="JSN57" s="467"/>
      <c r="JSO57" s="467"/>
      <c r="JSP57" s="467"/>
      <c r="JSQ57" s="467"/>
      <c r="JSR57" s="467"/>
      <c r="JSS57" s="467"/>
      <c r="JST57" s="467"/>
      <c r="JSU57" s="467"/>
      <c r="JSV57" s="467"/>
      <c r="JSW57" s="467"/>
      <c r="JSX57" s="467"/>
      <c r="JSY57" s="467"/>
      <c r="JSZ57" s="467"/>
      <c r="JTA57" s="467"/>
      <c r="JTB57" s="467"/>
      <c r="JTC57" s="467"/>
      <c r="JTD57" s="467"/>
      <c r="JTE57" s="467"/>
      <c r="JTF57" s="467"/>
      <c r="JTG57" s="467"/>
      <c r="JTH57" s="467"/>
      <c r="JTI57" s="467"/>
      <c r="JTJ57" s="467"/>
      <c r="JTK57" s="467"/>
      <c r="JTL57" s="467"/>
      <c r="JTM57" s="467"/>
      <c r="JTN57" s="467"/>
      <c r="JTO57" s="467"/>
      <c r="JTP57" s="467"/>
      <c r="JTQ57" s="467"/>
      <c r="JTR57" s="467"/>
      <c r="JTS57" s="467"/>
      <c r="JTT57" s="467"/>
      <c r="JTU57" s="467"/>
      <c r="JTV57" s="467"/>
      <c r="JTW57" s="467"/>
      <c r="JTX57" s="467"/>
      <c r="JTY57" s="467"/>
      <c r="JTZ57" s="467"/>
      <c r="JUA57" s="467"/>
      <c r="JUB57" s="467"/>
      <c r="JUC57" s="467"/>
      <c r="JUD57" s="467"/>
      <c r="JUE57" s="467"/>
      <c r="JUF57" s="467"/>
      <c r="JUG57" s="467"/>
      <c r="JUH57" s="467"/>
      <c r="JUI57" s="467"/>
      <c r="JUJ57" s="467"/>
      <c r="JUK57" s="467"/>
      <c r="JUL57" s="467"/>
      <c r="JUM57" s="467"/>
      <c r="JUN57" s="467"/>
      <c r="JUO57" s="467"/>
      <c r="JUP57" s="467"/>
      <c r="JUQ57" s="467"/>
      <c r="JUR57" s="467"/>
      <c r="JUS57" s="467"/>
      <c r="JUT57" s="467"/>
      <c r="JUU57" s="467"/>
      <c r="JUV57" s="467"/>
      <c r="JUW57" s="467"/>
      <c r="JUX57" s="467"/>
      <c r="JUY57" s="467"/>
      <c r="JUZ57" s="467"/>
      <c r="JVA57" s="467"/>
      <c r="JVB57" s="467"/>
      <c r="JVC57" s="467"/>
      <c r="JVD57" s="467"/>
      <c r="JVE57" s="467"/>
      <c r="JVF57" s="467"/>
      <c r="JVG57" s="467"/>
      <c r="JVH57" s="467"/>
      <c r="JVI57" s="467"/>
      <c r="JVJ57" s="467"/>
      <c r="JVK57" s="467"/>
      <c r="JVL57" s="467"/>
      <c r="JVM57" s="467"/>
      <c r="JVN57" s="467"/>
      <c r="JVO57" s="467"/>
      <c r="JVP57" s="467"/>
      <c r="JVQ57" s="467"/>
      <c r="JVR57" s="467"/>
      <c r="JVS57" s="467"/>
      <c r="JVT57" s="467"/>
      <c r="JVU57" s="467"/>
      <c r="JVV57" s="467"/>
      <c r="JVW57" s="467"/>
      <c r="JVX57" s="467"/>
      <c r="JVY57" s="467"/>
      <c r="JVZ57" s="467"/>
      <c r="JWA57" s="467"/>
      <c r="JWB57" s="467"/>
      <c r="JWC57" s="467"/>
      <c r="JWD57" s="467"/>
      <c r="JWE57" s="467"/>
      <c r="JWF57" s="467"/>
      <c r="JWG57" s="467"/>
      <c r="JWH57" s="467"/>
      <c r="JWI57" s="467"/>
      <c r="JWJ57" s="467"/>
      <c r="JWK57" s="467"/>
      <c r="JWL57" s="467"/>
      <c r="JWM57" s="467"/>
      <c r="JWN57" s="467"/>
      <c r="JWO57" s="467"/>
      <c r="JWP57" s="467"/>
      <c r="JWQ57" s="467"/>
      <c r="JWR57" s="467"/>
      <c r="JWS57" s="467"/>
      <c r="JWT57" s="467"/>
      <c r="JWU57" s="467"/>
      <c r="JWV57" s="467"/>
      <c r="JWW57" s="467"/>
      <c r="JWX57" s="467"/>
      <c r="JWY57" s="467"/>
      <c r="JWZ57" s="467"/>
      <c r="JXA57" s="467"/>
      <c r="JXB57" s="467"/>
      <c r="JXC57" s="467"/>
      <c r="JXD57" s="467"/>
      <c r="JXE57" s="467"/>
      <c r="JXF57" s="467"/>
      <c r="JXG57" s="467"/>
      <c r="JXH57" s="467"/>
      <c r="JXI57" s="467"/>
      <c r="JXJ57" s="467"/>
      <c r="JXK57" s="467"/>
      <c r="JXL57" s="467"/>
      <c r="JXM57" s="467"/>
      <c r="JXN57" s="467"/>
      <c r="JXO57" s="467"/>
      <c r="JXP57" s="467"/>
      <c r="JXQ57" s="467"/>
      <c r="JXR57" s="467"/>
      <c r="JXS57" s="467"/>
      <c r="JXT57" s="467"/>
      <c r="JXU57" s="467"/>
      <c r="JXV57" s="467"/>
      <c r="JXW57" s="467"/>
      <c r="JXX57" s="467"/>
      <c r="JXY57" s="467"/>
      <c r="JXZ57" s="467"/>
      <c r="JYA57" s="467"/>
      <c r="JYB57" s="467"/>
      <c r="JYC57" s="467"/>
      <c r="JYD57" s="467"/>
      <c r="JYE57" s="467"/>
      <c r="JYF57" s="467"/>
      <c r="JYG57" s="467"/>
      <c r="JYH57" s="467"/>
      <c r="JYI57" s="467"/>
      <c r="JYJ57" s="467"/>
      <c r="JYK57" s="467"/>
      <c r="JYL57" s="467"/>
      <c r="JYM57" s="467"/>
      <c r="JYN57" s="467"/>
      <c r="JYO57" s="467"/>
      <c r="JYP57" s="467"/>
      <c r="JYQ57" s="467"/>
      <c r="JYR57" s="467"/>
      <c r="JYS57" s="467"/>
      <c r="JYT57" s="467"/>
      <c r="JYU57" s="467"/>
      <c r="JYV57" s="467"/>
      <c r="JYW57" s="467"/>
      <c r="JYX57" s="467"/>
      <c r="JYY57" s="467"/>
      <c r="JYZ57" s="467"/>
      <c r="JZA57" s="467"/>
      <c r="JZB57" s="467"/>
      <c r="JZC57" s="467"/>
      <c r="JZD57" s="467"/>
      <c r="JZE57" s="467"/>
      <c r="JZF57" s="467"/>
      <c r="JZG57" s="467"/>
      <c r="JZH57" s="467"/>
      <c r="JZI57" s="467"/>
      <c r="JZJ57" s="467"/>
      <c r="JZK57" s="467"/>
      <c r="JZL57" s="467"/>
      <c r="JZM57" s="467"/>
      <c r="JZN57" s="467"/>
      <c r="JZO57" s="467"/>
      <c r="JZP57" s="467"/>
      <c r="JZQ57" s="467"/>
      <c r="JZR57" s="467"/>
      <c r="JZS57" s="467"/>
      <c r="JZT57" s="467"/>
      <c r="JZU57" s="467"/>
      <c r="JZV57" s="467"/>
      <c r="JZW57" s="467"/>
      <c r="JZX57" s="467"/>
      <c r="JZY57" s="467"/>
      <c r="JZZ57" s="467"/>
      <c r="KAA57" s="467"/>
      <c r="KAB57" s="467"/>
      <c r="KAC57" s="467"/>
      <c r="KAD57" s="467"/>
      <c r="KAE57" s="467"/>
      <c r="KAF57" s="467"/>
      <c r="KAG57" s="467"/>
      <c r="KAH57" s="467"/>
      <c r="KAI57" s="467"/>
      <c r="KAJ57" s="467"/>
      <c r="KAK57" s="467"/>
      <c r="KAL57" s="467"/>
      <c r="KAM57" s="467"/>
      <c r="KAN57" s="467"/>
      <c r="KAO57" s="467"/>
      <c r="KAP57" s="467"/>
      <c r="KAQ57" s="467"/>
      <c r="KAR57" s="467"/>
      <c r="KAS57" s="467"/>
      <c r="KAT57" s="467"/>
      <c r="KAU57" s="467"/>
      <c r="KAV57" s="467"/>
      <c r="KAW57" s="467"/>
      <c r="KAX57" s="467"/>
      <c r="KAY57" s="467"/>
      <c r="KAZ57" s="467"/>
      <c r="KBA57" s="467"/>
      <c r="KBB57" s="467"/>
      <c r="KBC57" s="467"/>
      <c r="KBD57" s="467"/>
      <c r="KBE57" s="467"/>
      <c r="KBF57" s="467"/>
      <c r="KBG57" s="467"/>
      <c r="KBH57" s="467"/>
      <c r="KBI57" s="467"/>
      <c r="KBJ57" s="467"/>
      <c r="KBK57" s="467"/>
      <c r="KBL57" s="467"/>
      <c r="KBM57" s="467"/>
      <c r="KBN57" s="467"/>
      <c r="KBO57" s="467"/>
      <c r="KBP57" s="467"/>
      <c r="KBQ57" s="467"/>
      <c r="KBR57" s="467"/>
      <c r="KBS57" s="467"/>
      <c r="KBT57" s="467"/>
      <c r="KBU57" s="467"/>
      <c r="KBV57" s="467"/>
      <c r="KBW57" s="467"/>
      <c r="KBX57" s="467"/>
      <c r="KBY57" s="467"/>
      <c r="KBZ57" s="467"/>
      <c r="KCA57" s="467"/>
      <c r="KCB57" s="467"/>
      <c r="KCC57" s="467"/>
      <c r="KCD57" s="467"/>
      <c r="KCE57" s="467"/>
      <c r="KCF57" s="467"/>
      <c r="KCG57" s="467"/>
      <c r="KCH57" s="467"/>
      <c r="KCI57" s="467"/>
      <c r="KCJ57" s="467"/>
      <c r="KCK57" s="467"/>
      <c r="KCL57" s="467"/>
      <c r="KCM57" s="467"/>
      <c r="KCN57" s="467"/>
      <c r="KCO57" s="467"/>
      <c r="KCP57" s="467"/>
      <c r="KCQ57" s="467"/>
      <c r="KCR57" s="467"/>
      <c r="KCS57" s="467"/>
      <c r="KCT57" s="467"/>
      <c r="KCU57" s="467"/>
      <c r="KCV57" s="467"/>
      <c r="KCW57" s="467"/>
      <c r="KCX57" s="467"/>
      <c r="KCY57" s="467"/>
      <c r="KCZ57" s="467"/>
      <c r="KDA57" s="467"/>
      <c r="KDB57" s="467"/>
      <c r="KDC57" s="467"/>
      <c r="KDD57" s="467"/>
      <c r="KDE57" s="467"/>
      <c r="KDF57" s="467"/>
      <c r="KDG57" s="467"/>
      <c r="KDH57" s="467"/>
      <c r="KDI57" s="467"/>
      <c r="KDJ57" s="467"/>
      <c r="KDK57" s="467"/>
      <c r="KDL57" s="467"/>
      <c r="KDM57" s="467"/>
      <c r="KDN57" s="467"/>
      <c r="KDO57" s="467"/>
      <c r="KDP57" s="467"/>
      <c r="KDQ57" s="467"/>
      <c r="KDR57" s="467"/>
      <c r="KDS57" s="467"/>
      <c r="KDT57" s="467"/>
      <c r="KDU57" s="467"/>
      <c r="KDV57" s="467"/>
      <c r="KDW57" s="467"/>
      <c r="KDX57" s="467"/>
      <c r="KDY57" s="467"/>
      <c r="KDZ57" s="467"/>
      <c r="KEA57" s="467"/>
      <c r="KEB57" s="467"/>
      <c r="KEC57" s="467"/>
      <c r="KED57" s="467"/>
      <c r="KEE57" s="467"/>
      <c r="KEF57" s="467"/>
      <c r="KEG57" s="467"/>
      <c r="KEH57" s="467"/>
      <c r="KEI57" s="467"/>
      <c r="KEJ57" s="467"/>
      <c r="KEK57" s="467"/>
      <c r="KEL57" s="467"/>
      <c r="KEM57" s="467"/>
      <c r="KEN57" s="467"/>
      <c r="KEO57" s="467"/>
      <c r="KEP57" s="467"/>
      <c r="KEQ57" s="467"/>
      <c r="KER57" s="467"/>
      <c r="KES57" s="467"/>
      <c r="KET57" s="467"/>
      <c r="KEU57" s="467"/>
      <c r="KEV57" s="467"/>
      <c r="KEW57" s="467"/>
      <c r="KEX57" s="467"/>
      <c r="KEY57" s="467"/>
      <c r="KEZ57" s="467"/>
      <c r="KFA57" s="467"/>
      <c r="KFB57" s="467"/>
      <c r="KFC57" s="467"/>
      <c r="KFD57" s="467"/>
      <c r="KFE57" s="467"/>
      <c r="KFF57" s="467"/>
      <c r="KFG57" s="467"/>
      <c r="KFH57" s="467"/>
      <c r="KFI57" s="467"/>
      <c r="KFJ57" s="467"/>
      <c r="KFK57" s="467"/>
      <c r="KFL57" s="467"/>
      <c r="KFM57" s="467"/>
      <c r="KFN57" s="467"/>
      <c r="KFO57" s="467"/>
      <c r="KFP57" s="467"/>
      <c r="KFQ57" s="467"/>
      <c r="KFR57" s="467"/>
      <c r="KFS57" s="467"/>
      <c r="KFT57" s="467"/>
      <c r="KFU57" s="467"/>
      <c r="KFV57" s="467"/>
      <c r="KFW57" s="467"/>
      <c r="KFX57" s="467"/>
      <c r="KFY57" s="467"/>
      <c r="KFZ57" s="467"/>
      <c r="KGA57" s="467"/>
      <c r="KGB57" s="467"/>
      <c r="KGC57" s="467"/>
      <c r="KGD57" s="467"/>
      <c r="KGE57" s="467"/>
      <c r="KGF57" s="467"/>
      <c r="KGG57" s="467"/>
      <c r="KGH57" s="467"/>
      <c r="KGI57" s="467"/>
      <c r="KGJ57" s="467"/>
      <c r="KGK57" s="467"/>
      <c r="KGL57" s="467"/>
      <c r="KGM57" s="467"/>
      <c r="KGN57" s="467"/>
      <c r="KGO57" s="467"/>
      <c r="KGP57" s="467"/>
      <c r="KGQ57" s="467"/>
      <c r="KGR57" s="467"/>
      <c r="KGS57" s="467"/>
      <c r="KGT57" s="467"/>
      <c r="KGU57" s="467"/>
      <c r="KGV57" s="467"/>
      <c r="KGW57" s="467"/>
      <c r="KGX57" s="467"/>
      <c r="KGY57" s="467"/>
      <c r="KGZ57" s="467"/>
      <c r="KHA57" s="467"/>
      <c r="KHB57" s="467"/>
      <c r="KHC57" s="467"/>
      <c r="KHD57" s="467"/>
      <c r="KHE57" s="467"/>
      <c r="KHF57" s="467"/>
      <c r="KHG57" s="467"/>
      <c r="KHH57" s="467"/>
      <c r="KHI57" s="467"/>
      <c r="KHJ57" s="467"/>
      <c r="KHK57" s="467"/>
      <c r="KHL57" s="467"/>
      <c r="KHM57" s="467"/>
      <c r="KHN57" s="467"/>
      <c r="KHO57" s="467"/>
      <c r="KHP57" s="467"/>
      <c r="KHQ57" s="467"/>
      <c r="KHR57" s="467"/>
      <c r="KHS57" s="467"/>
      <c r="KHT57" s="467"/>
      <c r="KHU57" s="467"/>
      <c r="KHV57" s="467"/>
      <c r="KHW57" s="467"/>
      <c r="KHX57" s="467"/>
      <c r="KHY57" s="467"/>
      <c r="KHZ57" s="467"/>
      <c r="KIA57" s="467"/>
      <c r="KIB57" s="467"/>
      <c r="KIC57" s="467"/>
      <c r="KID57" s="467"/>
      <c r="KIE57" s="467"/>
      <c r="KIF57" s="467"/>
      <c r="KIG57" s="467"/>
      <c r="KIH57" s="467"/>
      <c r="KII57" s="467"/>
      <c r="KIJ57" s="467"/>
      <c r="KIK57" s="467"/>
      <c r="KIL57" s="467"/>
      <c r="KIM57" s="467"/>
      <c r="KIN57" s="467"/>
      <c r="KIO57" s="467"/>
      <c r="KIP57" s="467"/>
      <c r="KIQ57" s="467"/>
      <c r="KIR57" s="467"/>
      <c r="KIS57" s="467"/>
      <c r="KIT57" s="467"/>
      <c r="KIU57" s="467"/>
      <c r="KIV57" s="467"/>
      <c r="KIW57" s="467"/>
      <c r="KIX57" s="467"/>
      <c r="KIY57" s="467"/>
      <c r="KIZ57" s="467"/>
      <c r="KJA57" s="467"/>
      <c r="KJB57" s="467"/>
      <c r="KJC57" s="467"/>
      <c r="KJD57" s="467"/>
      <c r="KJE57" s="467"/>
      <c r="KJF57" s="467"/>
      <c r="KJG57" s="467"/>
      <c r="KJH57" s="467"/>
      <c r="KJI57" s="467"/>
      <c r="KJJ57" s="467"/>
      <c r="KJK57" s="467"/>
      <c r="KJL57" s="467"/>
      <c r="KJM57" s="467"/>
      <c r="KJN57" s="467"/>
      <c r="KJO57" s="467"/>
      <c r="KJP57" s="467"/>
      <c r="KJQ57" s="467"/>
      <c r="KJR57" s="467"/>
      <c r="KJS57" s="467"/>
      <c r="KJT57" s="467"/>
      <c r="KJU57" s="467"/>
      <c r="KJV57" s="467"/>
      <c r="KJW57" s="467"/>
      <c r="KJX57" s="467"/>
      <c r="KJY57" s="467"/>
      <c r="KJZ57" s="467"/>
      <c r="KKA57" s="467"/>
      <c r="KKB57" s="467"/>
      <c r="KKC57" s="467"/>
      <c r="KKD57" s="467"/>
      <c r="KKE57" s="467"/>
      <c r="KKF57" s="467"/>
      <c r="KKG57" s="467"/>
      <c r="KKH57" s="467"/>
      <c r="KKI57" s="467"/>
      <c r="KKJ57" s="467"/>
      <c r="KKK57" s="467"/>
      <c r="KKL57" s="467"/>
      <c r="KKM57" s="467"/>
      <c r="KKN57" s="467"/>
      <c r="KKO57" s="467"/>
      <c r="KKP57" s="467"/>
      <c r="KKQ57" s="467"/>
      <c r="KKR57" s="467"/>
      <c r="KKS57" s="467"/>
      <c r="KKT57" s="467"/>
      <c r="KKU57" s="467"/>
      <c r="KKV57" s="467"/>
      <c r="KKW57" s="467"/>
      <c r="KKX57" s="467"/>
      <c r="KKY57" s="467"/>
      <c r="KKZ57" s="467"/>
      <c r="KLA57" s="467"/>
      <c r="KLB57" s="467"/>
      <c r="KLC57" s="467"/>
      <c r="KLD57" s="467"/>
      <c r="KLE57" s="467"/>
      <c r="KLF57" s="467"/>
      <c r="KLG57" s="467"/>
      <c r="KLH57" s="467"/>
      <c r="KLI57" s="467"/>
      <c r="KLJ57" s="467"/>
      <c r="KLK57" s="467"/>
      <c r="KLL57" s="467"/>
      <c r="KLM57" s="467"/>
      <c r="KLN57" s="467"/>
      <c r="KLO57" s="467"/>
      <c r="KLP57" s="467"/>
      <c r="KLQ57" s="467"/>
      <c r="KLR57" s="467"/>
      <c r="KLS57" s="467"/>
      <c r="KLT57" s="467"/>
      <c r="KLU57" s="467"/>
      <c r="KLV57" s="467"/>
      <c r="KLW57" s="467"/>
      <c r="KLX57" s="467"/>
      <c r="KLY57" s="467"/>
      <c r="KLZ57" s="467"/>
      <c r="KMA57" s="467"/>
      <c r="KMB57" s="467"/>
      <c r="KMC57" s="467"/>
      <c r="KMD57" s="467"/>
      <c r="KME57" s="467"/>
      <c r="KMF57" s="467"/>
      <c r="KMG57" s="467"/>
      <c r="KMH57" s="467"/>
      <c r="KMI57" s="467"/>
      <c r="KMJ57" s="467"/>
      <c r="KMK57" s="467"/>
      <c r="KML57" s="467"/>
      <c r="KMM57" s="467"/>
      <c r="KMN57" s="467"/>
      <c r="KMO57" s="467"/>
      <c r="KMP57" s="467"/>
      <c r="KMQ57" s="467"/>
      <c r="KMR57" s="467"/>
      <c r="KMS57" s="467"/>
      <c r="KMT57" s="467"/>
      <c r="KMU57" s="467"/>
      <c r="KMV57" s="467"/>
      <c r="KMW57" s="467"/>
      <c r="KMX57" s="467"/>
      <c r="KMY57" s="467"/>
      <c r="KMZ57" s="467"/>
      <c r="KNA57" s="467"/>
      <c r="KNB57" s="467"/>
      <c r="KNC57" s="467"/>
      <c r="KND57" s="467"/>
      <c r="KNE57" s="467"/>
      <c r="KNF57" s="467"/>
      <c r="KNG57" s="467"/>
      <c r="KNH57" s="467"/>
      <c r="KNI57" s="467"/>
      <c r="KNJ57" s="467"/>
      <c r="KNK57" s="467"/>
      <c r="KNL57" s="467"/>
      <c r="KNM57" s="467"/>
      <c r="KNN57" s="467"/>
      <c r="KNO57" s="467"/>
      <c r="KNP57" s="467"/>
      <c r="KNQ57" s="467"/>
      <c r="KNR57" s="467"/>
      <c r="KNS57" s="467"/>
      <c r="KNT57" s="467"/>
      <c r="KNU57" s="467"/>
      <c r="KNV57" s="467"/>
      <c r="KNW57" s="467"/>
      <c r="KNX57" s="467"/>
      <c r="KNY57" s="467"/>
      <c r="KNZ57" s="467"/>
      <c r="KOA57" s="467"/>
      <c r="KOB57" s="467"/>
      <c r="KOC57" s="467"/>
      <c r="KOD57" s="467"/>
      <c r="KOE57" s="467"/>
      <c r="KOF57" s="467"/>
      <c r="KOG57" s="467"/>
      <c r="KOH57" s="467"/>
      <c r="KOI57" s="467"/>
      <c r="KOJ57" s="467"/>
      <c r="KOK57" s="467"/>
      <c r="KOL57" s="467"/>
      <c r="KOM57" s="467"/>
      <c r="KON57" s="467"/>
      <c r="KOO57" s="467"/>
      <c r="KOP57" s="467"/>
      <c r="KOQ57" s="467"/>
      <c r="KOR57" s="467"/>
      <c r="KOS57" s="467"/>
      <c r="KOT57" s="467"/>
      <c r="KOU57" s="467"/>
      <c r="KOV57" s="467"/>
      <c r="KOW57" s="467"/>
      <c r="KOX57" s="467"/>
      <c r="KOY57" s="467"/>
      <c r="KOZ57" s="467"/>
      <c r="KPA57" s="467"/>
      <c r="KPB57" s="467"/>
      <c r="KPC57" s="467"/>
      <c r="KPD57" s="467"/>
      <c r="KPE57" s="467"/>
      <c r="KPF57" s="467"/>
      <c r="KPG57" s="467"/>
      <c r="KPH57" s="467"/>
      <c r="KPI57" s="467"/>
      <c r="KPJ57" s="467"/>
      <c r="KPK57" s="467"/>
      <c r="KPL57" s="467"/>
      <c r="KPM57" s="467"/>
      <c r="KPN57" s="467"/>
      <c r="KPO57" s="467"/>
      <c r="KPP57" s="467"/>
      <c r="KPQ57" s="467"/>
      <c r="KPR57" s="467"/>
      <c r="KPS57" s="467"/>
      <c r="KPT57" s="467"/>
      <c r="KPU57" s="467"/>
      <c r="KPV57" s="467"/>
      <c r="KPW57" s="467"/>
      <c r="KPX57" s="467"/>
      <c r="KPY57" s="467"/>
      <c r="KPZ57" s="467"/>
      <c r="KQA57" s="467"/>
      <c r="KQB57" s="467"/>
      <c r="KQC57" s="467"/>
      <c r="KQD57" s="467"/>
      <c r="KQE57" s="467"/>
      <c r="KQF57" s="467"/>
      <c r="KQG57" s="467"/>
      <c r="KQH57" s="467"/>
      <c r="KQI57" s="467"/>
      <c r="KQJ57" s="467"/>
      <c r="KQK57" s="467"/>
      <c r="KQL57" s="467"/>
      <c r="KQM57" s="467"/>
      <c r="KQN57" s="467"/>
      <c r="KQO57" s="467"/>
      <c r="KQP57" s="467"/>
      <c r="KQQ57" s="467"/>
      <c r="KQR57" s="467"/>
      <c r="KQS57" s="467"/>
      <c r="KQT57" s="467"/>
      <c r="KQU57" s="467"/>
      <c r="KQV57" s="467"/>
      <c r="KQW57" s="467"/>
      <c r="KQX57" s="467"/>
      <c r="KQY57" s="467"/>
      <c r="KQZ57" s="467"/>
      <c r="KRA57" s="467"/>
      <c r="KRB57" s="467"/>
      <c r="KRC57" s="467"/>
      <c r="KRD57" s="467"/>
      <c r="KRE57" s="467"/>
      <c r="KRF57" s="467"/>
      <c r="KRG57" s="467"/>
      <c r="KRH57" s="467"/>
      <c r="KRI57" s="467"/>
      <c r="KRJ57" s="467"/>
      <c r="KRK57" s="467"/>
      <c r="KRL57" s="467"/>
      <c r="KRM57" s="467"/>
      <c r="KRN57" s="467"/>
      <c r="KRO57" s="467"/>
      <c r="KRP57" s="467"/>
      <c r="KRQ57" s="467"/>
      <c r="KRR57" s="467"/>
      <c r="KRS57" s="467"/>
      <c r="KRT57" s="467"/>
      <c r="KRU57" s="467"/>
      <c r="KRV57" s="467"/>
      <c r="KRW57" s="467"/>
      <c r="KRX57" s="467"/>
      <c r="KRY57" s="467"/>
      <c r="KRZ57" s="467"/>
      <c r="KSA57" s="467"/>
      <c r="KSB57" s="467"/>
      <c r="KSC57" s="467"/>
      <c r="KSD57" s="467"/>
      <c r="KSE57" s="467"/>
      <c r="KSF57" s="467"/>
      <c r="KSG57" s="467"/>
      <c r="KSH57" s="467"/>
      <c r="KSI57" s="467"/>
      <c r="KSJ57" s="467"/>
      <c r="KSK57" s="467"/>
      <c r="KSL57" s="467"/>
      <c r="KSM57" s="467"/>
      <c r="KSN57" s="467"/>
      <c r="KSO57" s="467"/>
      <c r="KSP57" s="467"/>
      <c r="KSQ57" s="467"/>
      <c r="KSR57" s="467"/>
      <c r="KSS57" s="467"/>
      <c r="KST57" s="467"/>
      <c r="KSU57" s="467"/>
      <c r="KSV57" s="467"/>
      <c r="KSW57" s="467"/>
      <c r="KSX57" s="467"/>
      <c r="KSY57" s="467"/>
      <c r="KSZ57" s="467"/>
      <c r="KTA57" s="467"/>
      <c r="KTB57" s="467"/>
      <c r="KTC57" s="467"/>
      <c r="KTD57" s="467"/>
      <c r="KTE57" s="467"/>
      <c r="KTF57" s="467"/>
      <c r="KTG57" s="467"/>
      <c r="KTH57" s="467"/>
      <c r="KTI57" s="467"/>
      <c r="KTJ57" s="467"/>
      <c r="KTK57" s="467"/>
      <c r="KTL57" s="467"/>
      <c r="KTM57" s="467"/>
      <c r="KTN57" s="467"/>
      <c r="KTO57" s="467"/>
      <c r="KTP57" s="467"/>
      <c r="KTQ57" s="467"/>
      <c r="KTR57" s="467"/>
      <c r="KTS57" s="467"/>
      <c r="KTT57" s="467"/>
      <c r="KTU57" s="467"/>
      <c r="KTV57" s="467"/>
      <c r="KTW57" s="467"/>
      <c r="KTX57" s="467"/>
      <c r="KTY57" s="467"/>
      <c r="KTZ57" s="467"/>
      <c r="KUA57" s="467"/>
      <c r="KUB57" s="467"/>
      <c r="KUC57" s="467"/>
      <c r="KUD57" s="467"/>
      <c r="KUE57" s="467"/>
      <c r="KUF57" s="467"/>
      <c r="KUG57" s="467"/>
      <c r="KUH57" s="467"/>
      <c r="KUI57" s="467"/>
      <c r="KUJ57" s="467"/>
      <c r="KUK57" s="467"/>
      <c r="KUL57" s="467"/>
      <c r="KUM57" s="467"/>
      <c r="KUN57" s="467"/>
      <c r="KUO57" s="467"/>
      <c r="KUP57" s="467"/>
      <c r="KUQ57" s="467"/>
      <c r="KUR57" s="467"/>
      <c r="KUS57" s="467"/>
      <c r="KUT57" s="467"/>
      <c r="KUU57" s="467"/>
      <c r="KUV57" s="467"/>
      <c r="KUW57" s="467"/>
      <c r="KUX57" s="467"/>
      <c r="KUY57" s="467"/>
      <c r="KUZ57" s="467"/>
      <c r="KVA57" s="467"/>
      <c r="KVB57" s="467"/>
      <c r="KVC57" s="467"/>
      <c r="KVD57" s="467"/>
      <c r="KVE57" s="467"/>
      <c r="KVF57" s="467"/>
      <c r="KVG57" s="467"/>
      <c r="KVH57" s="467"/>
      <c r="KVI57" s="467"/>
      <c r="KVJ57" s="467"/>
      <c r="KVK57" s="467"/>
      <c r="KVL57" s="467"/>
      <c r="KVM57" s="467"/>
      <c r="KVN57" s="467"/>
      <c r="KVO57" s="467"/>
      <c r="KVP57" s="467"/>
      <c r="KVQ57" s="467"/>
      <c r="KVR57" s="467"/>
      <c r="KVS57" s="467"/>
      <c r="KVT57" s="467"/>
      <c r="KVU57" s="467"/>
      <c r="KVV57" s="467"/>
      <c r="KVW57" s="467"/>
      <c r="KVX57" s="467"/>
      <c r="KVY57" s="467"/>
      <c r="KVZ57" s="467"/>
      <c r="KWA57" s="467"/>
      <c r="KWB57" s="467"/>
      <c r="KWC57" s="467"/>
      <c r="KWD57" s="467"/>
      <c r="KWE57" s="467"/>
      <c r="KWF57" s="467"/>
      <c r="KWG57" s="467"/>
      <c r="KWH57" s="467"/>
      <c r="KWI57" s="467"/>
      <c r="KWJ57" s="467"/>
      <c r="KWK57" s="467"/>
      <c r="KWL57" s="467"/>
      <c r="KWM57" s="467"/>
      <c r="KWN57" s="467"/>
      <c r="KWO57" s="467"/>
      <c r="KWP57" s="467"/>
      <c r="KWQ57" s="467"/>
      <c r="KWR57" s="467"/>
      <c r="KWS57" s="467"/>
      <c r="KWT57" s="467"/>
      <c r="KWU57" s="467"/>
      <c r="KWV57" s="467"/>
      <c r="KWW57" s="467"/>
      <c r="KWX57" s="467"/>
      <c r="KWY57" s="467"/>
      <c r="KWZ57" s="467"/>
      <c r="KXA57" s="467"/>
      <c r="KXB57" s="467"/>
      <c r="KXC57" s="467"/>
      <c r="KXD57" s="467"/>
      <c r="KXE57" s="467"/>
      <c r="KXF57" s="467"/>
      <c r="KXG57" s="467"/>
      <c r="KXH57" s="467"/>
      <c r="KXI57" s="467"/>
      <c r="KXJ57" s="467"/>
      <c r="KXK57" s="467"/>
      <c r="KXL57" s="467"/>
      <c r="KXM57" s="467"/>
      <c r="KXN57" s="467"/>
      <c r="KXO57" s="467"/>
      <c r="KXP57" s="467"/>
      <c r="KXQ57" s="467"/>
      <c r="KXR57" s="467"/>
      <c r="KXS57" s="467"/>
      <c r="KXT57" s="467"/>
      <c r="KXU57" s="467"/>
      <c r="KXV57" s="467"/>
      <c r="KXW57" s="467"/>
      <c r="KXX57" s="467"/>
      <c r="KXY57" s="467"/>
      <c r="KXZ57" s="467"/>
      <c r="KYA57" s="467"/>
      <c r="KYB57" s="467"/>
      <c r="KYC57" s="467"/>
      <c r="KYD57" s="467"/>
      <c r="KYE57" s="467"/>
      <c r="KYF57" s="467"/>
      <c r="KYG57" s="467"/>
      <c r="KYH57" s="467"/>
      <c r="KYI57" s="467"/>
      <c r="KYJ57" s="467"/>
      <c r="KYK57" s="467"/>
      <c r="KYL57" s="467"/>
      <c r="KYM57" s="467"/>
      <c r="KYN57" s="467"/>
      <c r="KYO57" s="467"/>
      <c r="KYP57" s="467"/>
      <c r="KYQ57" s="467"/>
      <c r="KYR57" s="467"/>
      <c r="KYS57" s="467"/>
      <c r="KYT57" s="467"/>
      <c r="KYU57" s="467"/>
      <c r="KYV57" s="467"/>
      <c r="KYW57" s="467"/>
      <c r="KYX57" s="467"/>
      <c r="KYY57" s="467"/>
      <c r="KYZ57" s="467"/>
      <c r="KZA57" s="467"/>
      <c r="KZB57" s="467"/>
      <c r="KZC57" s="467"/>
      <c r="KZD57" s="467"/>
      <c r="KZE57" s="467"/>
      <c r="KZF57" s="467"/>
      <c r="KZG57" s="467"/>
      <c r="KZH57" s="467"/>
      <c r="KZI57" s="467"/>
      <c r="KZJ57" s="467"/>
      <c r="KZK57" s="467"/>
      <c r="KZL57" s="467"/>
      <c r="KZM57" s="467"/>
      <c r="KZN57" s="467"/>
      <c r="KZO57" s="467"/>
      <c r="KZP57" s="467"/>
      <c r="KZQ57" s="467"/>
      <c r="KZR57" s="467"/>
      <c r="KZS57" s="467"/>
      <c r="KZT57" s="467"/>
      <c r="KZU57" s="467"/>
      <c r="KZV57" s="467"/>
      <c r="KZW57" s="467"/>
      <c r="KZX57" s="467"/>
      <c r="KZY57" s="467"/>
      <c r="KZZ57" s="467"/>
      <c r="LAA57" s="467"/>
      <c r="LAB57" s="467"/>
      <c r="LAC57" s="467"/>
      <c r="LAD57" s="467"/>
      <c r="LAE57" s="467"/>
      <c r="LAF57" s="467"/>
      <c r="LAG57" s="467"/>
      <c r="LAH57" s="467"/>
      <c r="LAI57" s="467"/>
      <c r="LAJ57" s="467"/>
      <c r="LAK57" s="467"/>
      <c r="LAL57" s="467"/>
      <c r="LAM57" s="467"/>
      <c r="LAN57" s="467"/>
      <c r="LAO57" s="467"/>
      <c r="LAP57" s="467"/>
      <c r="LAQ57" s="467"/>
      <c r="LAR57" s="467"/>
      <c r="LAS57" s="467"/>
      <c r="LAT57" s="467"/>
      <c r="LAU57" s="467"/>
      <c r="LAV57" s="467"/>
      <c r="LAW57" s="467"/>
      <c r="LAX57" s="467"/>
      <c r="LAY57" s="467"/>
      <c r="LAZ57" s="467"/>
      <c r="LBA57" s="467"/>
      <c r="LBB57" s="467"/>
      <c r="LBC57" s="467"/>
      <c r="LBD57" s="467"/>
      <c r="LBE57" s="467"/>
      <c r="LBF57" s="467"/>
      <c r="LBG57" s="467"/>
      <c r="LBH57" s="467"/>
      <c r="LBI57" s="467"/>
      <c r="LBJ57" s="467"/>
      <c r="LBK57" s="467"/>
      <c r="LBL57" s="467"/>
      <c r="LBM57" s="467"/>
      <c r="LBN57" s="467"/>
      <c r="LBO57" s="467"/>
      <c r="LBP57" s="467"/>
      <c r="LBQ57" s="467"/>
      <c r="LBR57" s="467"/>
      <c r="LBS57" s="467"/>
      <c r="LBT57" s="467"/>
      <c r="LBU57" s="467"/>
      <c r="LBV57" s="467"/>
      <c r="LBW57" s="467"/>
      <c r="LBX57" s="467"/>
      <c r="LBY57" s="467"/>
      <c r="LBZ57" s="467"/>
      <c r="LCA57" s="467"/>
      <c r="LCB57" s="467"/>
      <c r="LCC57" s="467"/>
      <c r="LCD57" s="467"/>
      <c r="LCE57" s="467"/>
      <c r="LCF57" s="467"/>
      <c r="LCG57" s="467"/>
      <c r="LCH57" s="467"/>
      <c r="LCI57" s="467"/>
      <c r="LCJ57" s="467"/>
      <c r="LCK57" s="467"/>
      <c r="LCL57" s="467"/>
      <c r="LCM57" s="467"/>
      <c r="LCN57" s="467"/>
      <c r="LCO57" s="467"/>
      <c r="LCP57" s="467"/>
      <c r="LCQ57" s="467"/>
      <c r="LCR57" s="467"/>
      <c r="LCS57" s="467"/>
      <c r="LCT57" s="467"/>
      <c r="LCU57" s="467"/>
      <c r="LCV57" s="467"/>
      <c r="LCW57" s="467"/>
      <c r="LCX57" s="467"/>
      <c r="LCY57" s="467"/>
      <c r="LCZ57" s="467"/>
      <c r="LDA57" s="467"/>
      <c r="LDB57" s="467"/>
      <c r="LDC57" s="467"/>
      <c r="LDD57" s="467"/>
      <c r="LDE57" s="467"/>
      <c r="LDF57" s="467"/>
      <c r="LDG57" s="467"/>
      <c r="LDH57" s="467"/>
      <c r="LDI57" s="467"/>
      <c r="LDJ57" s="467"/>
      <c r="LDK57" s="467"/>
      <c r="LDL57" s="467"/>
      <c r="LDM57" s="467"/>
      <c r="LDN57" s="467"/>
      <c r="LDO57" s="467"/>
      <c r="LDP57" s="467"/>
      <c r="LDQ57" s="467"/>
      <c r="LDR57" s="467"/>
      <c r="LDS57" s="467"/>
      <c r="LDT57" s="467"/>
      <c r="LDU57" s="467"/>
      <c r="LDV57" s="467"/>
      <c r="LDW57" s="467"/>
      <c r="LDX57" s="467"/>
      <c r="LDY57" s="467"/>
      <c r="LDZ57" s="467"/>
      <c r="LEA57" s="467"/>
      <c r="LEB57" s="467"/>
      <c r="LEC57" s="467"/>
      <c r="LED57" s="467"/>
      <c r="LEE57" s="467"/>
      <c r="LEF57" s="467"/>
      <c r="LEG57" s="467"/>
      <c r="LEH57" s="467"/>
      <c r="LEI57" s="467"/>
      <c r="LEJ57" s="467"/>
      <c r="LEK57" s="467"/>
      <c r="LEL57" s="467"/>
      <c r="LEM57" s="467"/>
      <c r="LEN57" s="467"/>
      <c r="LEO57" s="467"/>
      <c r="LEP57" s="467"/>
      <c r="LEQ57" s="467"/>
      <c r="LER57" s="467"/>
      <c r="LES57" s="467"/>
      <c r="LET57" s="467"/>
      <c r="LEU57" s="467"/>
      <c r="LEV57" s="467"/>
      <c r="LEW57" s="467"/>
      <c r="LEX57" s="467"/>
      <c r="LEY57" s="467"/>
      <c r="LEZ57" s="467"/>
      <c r="LFA57" s="467"/>
      <c r="LFB57" s="467"/>
      <c r="LFC57" s="467"/>
      <c r="LFD57" s="467"/>
      <c r="LFE57" s="467"/>
      <c r="LFF57" s="467"/>
      <c r="LFG57" s="467"/>
      <c r="LFH57" s="467"/>
      <c r="LFI57" s="467"/>
      <c r="LFJ57" s="467"/>
      <c r="LFK57" s="467"/>
      <c r="LFL57" s="467"/>
      <c r="LFM57" s="467"/>
      <c r="LFN57" s="467"/>
      <c r="LFO57" s="467"/>
      <c r="LFP57" s="467"/>
      <c r="LFQ57" s="467"/>
      <c r="LFR57" s="467"/>
      <c r="LFS57" s="467"/>
      <c r="LFT57" s="467"/>
      <c r="LFU57" s="467"/>
      <c r="LFV57" s="467"/>
      <c r="LFW57" s="467"/>
      <c r="LFX57" s="467"/>
      <c r="LFY57" s="467"/>
      <c r="LFZ57" s="467"/>
      <c r="LGA57" s="467"/>
      <c r="LGB57" s="467"/>
      <c r="LGC57" s="467"/>
      <c r="LGD57" s="467"/>
      <c r="LGE57" s="467"/>
      <c r="LGF57" s="467"/>
      <c r="LGG57" s="467"/>
      <c r="LGH57" s="467"/>
      <c r="LGI57" s="467"/>
      <c r="LGJ57" s="467"/>
      <c r="LGK57" s="467"/>
      <c r="LGL57" s="467"/>
      <c r="LGM57" s="467"/>
      <c r="LGN57" s="467"/>
      <c r="LGO57" s="467"/>
      <c r="LGP57" s="467"/>
      <c r="LGQ57" s="467"/>
      <c r="LGR57" s="467"/>
      <c r="LGS57" s="467"/>
      <c r="LGT57" s="467"/>
      <c r="LGU57" s="467"/>
      <c r="LGV57" s="467"/>
      <c r="LGW57" s="467"/>
      <c r="LGX57" s="467"/>
      <c r="LGY57" s="467"/>
      <c r="LGZ57" s="467"/>
      <c r="LHA57" s="467"/>
      <c r="LHB57" s="467"/>
      <c r="LHC57" s="467"/>
      <c r="LHD57" s="467"/>
      <c r="LHE57" s="467"/>
      <c r="LHF57" s="467"/>
      <c r="LHG57" s="467"/>
      <c r="LHH57" s="467"/>
      <c r="LHI57" s="467"/>
      <c r="LHJ57" s="467"/>
      <c r="LHK57" s="467"/>
      <c r="LHL57" s="467"/>
      <c r="LHM57" s="467"/>
      <c r="LHN57" s="467"/>
      <c r="LHO57" s="467"/>
      <c r="LHP57" s="467"/>
      <c r="LHQ57" s="467"/>
      <c r="LHR57" s="467"/>
      <c r="LHS57" s="467"/>
      <c r="LHT57" s="467"/>
      <c r="LHU57" s="467"/>
      <c r="LHV57" s="467"/>
      <c r="LHW57" s="467"/>
      <c r="LHX57" s="467"/>
      <c r="LHY57" s="467"/>
      <c r="LHZ57" s="467"/>
      <c r="LIA57" s="467"/>
      <c r="LIB57" s="467"/>
      <c r="LIC57" s="467"/>
      <c r="LID57" s="467"/>
      <c r="LIE57" s="467"/>
      <c r="LIF57" s="467"/>
      <c r="LIG57" s="467"/>
      <c r="LIH57" s="467"/>
      <c r="LII57" s="467"/>
      <c r="LIJ57" s="467"/>
      <c r="LIK57" s="467"/>
      <c r="LIL57" s="467"/>
      <c r="LIM57" s="467"/>
      <c r="LIN57" s="467"/>
      <c r="LIO57" s="467"/>
      <c r="LIP57" s="467"/>
      <c r="LIQ57" s="467"/>
      <c r="LIR57" s="467"/>
      <c r="LIS57" s="467"/>
      <c r="LIT57" s="467"/>
      <c r="LIU57" s="467"/>
      <c r="LIV57" s="467"/>
      <c r="LIW57" s="467"/>
      <c r="LIX57" s="467"/>
      <c r="LIY57" s="467"/>
      <c r="LIZ57" s="467"/>
      <c r="LJA57" s="467"/>
      <c r="LJB57" s="467"/>
      <c r="LJC57" s="467"/>
      <c r="LJD57" s="467"/>
      <c r="LJE57" s="467"/>
      <c r="LJF57" s="467"/>
      <c r="LJG57" s="467"/>
      <c r="LJH57" s="467"/>
      <c r="LJI57" s="467"/>
      <c r="LJJ57" s="467"/>
      <c r="LJK57" s="467"/>
      <c r="LJL57" s="467"/>
      <c r="LJM57" s="467"/>
      <c r="LJN57" s="467"/>
      <c r="LJO57" s="467"/>
      <c r="LJP57" s="467"/>
      <c r="LJQ57" s="467"/>
      <c r="LJR57" s="467"/>
      <c r="LJS57" s="467"/>
      <c r="LJT57" s="467"/>
      <c r="LJU57" s="467"/>
      <c r="LJV57" s="467"/>
      <c r="LJW57" s="467"/>
      <c r="LJX57" s="467"/>
      <c r="LJY57" s="467"/>
      <c r="LJZ57" s="467"/>
      <c r="LKA57" s="467"/>
      <c r="LKB57" s="467"/>
      <c r="LKC57" s="467"/>
      <c r="LKD57" s="467"/>
      <c r="LKE57" s="467"/>
      <c r="LKF57" s="467"/>
      <c r="LKG57" s="467"/>
      <c r="LKH57" s="467"/>
      <c r="LKI57" s="467"/>
      <c r="LKJ57" s="467"/>
      <c r="LKK57" s="467"/>
      <c r="LKL57" s="467"/>
      <c r="LKM57" s="467"/>
      <c r="LKN57" s="467"/>
      <c r="LKO57" s="467"/>
      <c r="LKP57" s="467"/>
      <c r="LKQ57" s="467"/>
      <c r="LKR57" s="467"/>
      <c r="LKS57" s="467"/>
      <c r="LKT57" s="467"/>
      <c r="LKU57" s="467"/>
      <c r="LKV57" s="467"/>
      <c r="LKW57" s="467"/>
      <c r="LKX57" s="467"/>
      <c r="LKY57" s="467"/>
      <c r="LKZ57" s="467"/>
      <c r="LLA57" s="467"/>
      <c r="LLB57" s="467"/>
      <c r="LLC57" s="467"/>
      <c r="LLD57" s="467"/>
      <c r="LLE57" s="467"/>
      <c r="LLF57" s="467"/>
      <c r="LLG57" s="467"/>
      <c r="LLH57" s="467"/>
      <c r="LLI57" s="467"/>
      <c r="LLJ57" s="467"/>
      <c r="LLK57" s="467"/>
      <c r="LLL57" s="467"/>
      <c r="LLM57" s="467"/>
      <c r="LLN57" s="467"/>
      <c r="LLO57" s="467"/>
      <c r="LLP57" s="467"/>
      <c r="LLQ57" s="467"/>
      <c r="LLR57" s="467"/>
      <c r="LLS57" s="467"/>
      <c r="LLT57" s="467"/>
      <c r="LLU57" s="467"/>
      <c r="LLV57" s="467"/>
      <c r="LLW57" s="467"/>
      <c r="LLX57" s="467"/>
      <c r="LLY57" s="467"/>
      <c r="LLZ57" s="467"/>
      <c r="LMA57" s="467"/>
      <c r="LMB57" s="467"/>
      <c r="LMC57" s="467"/>
      <c r="LMD57" s="467"/>
      <c r="LME57" s="467"/>
      <c r="LMF57" s="467"/>
      <c r="LMG57" s="467"/>
      <c r="LMH57" s="467"/>
      <c r="LMI57" s="467"/>
      <c r="LMJ57" s="467"/>
      <c r="LMK57" s="467"/>
      <c r="LML57" s="467"/>
      <c r="LMM57" s="467"/>
      <c r="LMN57" s="467"/>
      <c r="LMO57" s="467"/>
      <c r="LMP57" s="467"/>
      <c r="LMQ57" s="467"/>
      <c r="LMR57" s="467"/>
      <c r="LMS57" s="467"/>
      <c r="LMT57" s="467"/>
      <c r="LMU57" s="467"/>
      <c r="LMV57" s="467"/>
      <c r="LMW57" s="467"/>
      <c r="LMX57" s="467"/>
      <c r="LMY57" s="467"/>
      <c r="LMZ57" s="467"/>
      <c r="LNA57" s="467"/>
      <c r="LNB57" s="467"/>
      <c r="LNC57" s="467"/>
      <c r="LND57" s="467"/>
      <c r="LNE57" s="467"/>
      <c r="LNF57" s="467"/>
      <c r="LNG57" s="467"/>
      <c r="LNH57" s="467"/>
      <c r="LNI57" s="467"/>
      <c r="LNJ57" s="467"/>
      <c r="LNK57" s="467"/>
      <c r="LNL57" s="467"/>
      <c r="LNM57" s="467"/>
      <c r="LNN57" s="467"/>
      <c r="LNO57" s="467"/>
      <c r="LNP57" s="467"/>
      <c r="LNQ57" s="467"/>
      <c r="LNR57" s="467"/>
      <c r="LNS57" s="467"/>
      <c r="LNT57" s="467"/>
      <c r="LNU57" s="467"/>
      <c r="LNV57" s="467"/>
      <c r="LNW57" s="467"/>
      <c r="LNX57" s="467"/>
      <c r="LNY57" s="467"/>
      <c r="LNZ57" s="467"/>
      <c r="LOA57" s="467"/>
      <c r="LOB57" s="467"/>
      <c r="LOC57" s="467"/>
      <c r="LOD57" s="467"/>
      <c r="LOE57" s="467"/>
      <c r="LOF57" s="467"/>
      <c r="LOG57" s="467"/>
      <c r="LOH57" s="467"/>
      <c r="LOI57" s="467"/>
      <c r="LOJ57" s="467"/>
      <c r="LOK57" s="467"/>
      <c r="LOL57" s="467"/>
      <c r="LOM57" s="467"/>
      <c r="LON57" s="467"/>
      <c r="LOO57" s="467"/>
      <c r="LOP57" s="467"/>
      <c r="LOQ57" s="467"/>
      <c r="LOR57" s="467"/>
      <c r="LOS57" s="467"/>
      <c r="LOT57" s="467"/>
      <c r="LOU57" s="467"/>
      <c r="LOV57" s="467"/>
      <c r="LOW57" s="467"/>
      <c r="LOX57" s="467"/>
      <c r="LOY57" s="467"/>
      <c r="LOZ57" s="467"/>
      <c r="LPA57" s="467"/>
      <c r="LPB57" s="467"/>
      <c r="LPC57" s="467"/>
      <c r="LPD57" s="467"/>
      <c r="LPE57" s="467"/>
      <c r="LPF57" s="467"/>
      <c r="LPG57" s="467"/>
      <c r="LPH57" s="467"/>
      <c r="LPI57" s="467"/>
      <c r="LPJ57" s="467"/>
      <c r="LPK57" s="467"/>
      <c r="LPL57" s="467"/>
      <c r="LPM57" s="467"/>
      <c r="LPN57" s="467"/>
      <c r="LPO57" s="467"/>
      <c r="LPP57" s="467"/>
      <c r="LPQ57" s="467"/>
      <c r="LPR57" s="467"/>
      <c r="LPS57" s="467"/>
      <c r="LPT57" s="467"/>
      <c r="LPU57" s="467"/>
      <c r="LPV57" s="467"/>
      <c r="LPW57" s="467"/>
      <c r="LPX57" s="467"/>
      <c r="LPY57" s="467"/>
      <c r="LPZ57" s="467"/>
      <c r="LQA57" s="467"/>
      <c r="LQB57" s="467"/>
      <c r="LQC57" s="467"/>
      <c r="LQD57" s="467"/>
      <c r="LQE57" s="467"/>
      <c r="LQF57" s="467"/>
      <c r="LQG57" s="467"/>
      <c r="LQH57" s="467"/>
      <c r="LQI57" s="467"/>
      <c r="LQJ57" s="467"/>
      <c r="LQK57" s="467"/>
      <c r="LQL57" s="467"/>
      <c r="LQM57" s="467"/>
      <c r="LQN57" s="467"/>
      <c r="LQO57" s="467"/>
      <c r="LQP57" s="467"/>
      <c r="LQQ57" s="467"/>
      <c r="LQR57" s="467"/>
      <c r="LQS57" s="467"/>
      <c r="LQT57" s="467"/>
      <c r="LQU57" s="467"/>
      <c r="LQV57" s="467"/>
      <c r="LQW57" s="467"/>
      <c r="LQX57" s="467"/>
      <c r="LQY57" s="467"/>
      <c r="LQZ57" s="467"/>
      <c r="LRA57" s="467"/>
      <c r="LRB57" s="467"/>
      <c r="LRC57" s="467"/>
      <c r="LRD57" s="467"/>
      <c r="LRE57" s="467"/>
      <c r="LRF57" s="467"/>
      <c r="LRG57" s="467"/>
      <c r="LRH57" s="467"/>
      <c r="LRI57" s="467"/>
      <c r="LRJ57" s="467"/>
      <c r="LRK57" s="467"/>
      <c r="LRL57" s="467"/>
      <c r="LRM57" s="467"/>
      <c r="LRN57" s="467"/>
      <c r="LRO57" s="467"/>
      <c r="LRP57" s="467"/>
      <c r="LRQ57" s="467"/>
      <c r="LRR57" s="467"/>
      <c r="LRS57" s="467"/>
      <c r="LRT57" s="467"/>
      <c r="LRU57" s="467"/>
      <c r="LRV57" s="467"/>
      <c r="LRW57" s="467"/>
      <c r="LRX57" s="467"/>
      <c r="LRY57" s="467"/>
      <c r="LRZ57" s="467"/>
      <c r="LSA57" s="467"/>
      <c r="LSB57" s="467"/>
      <c r="LSC57" s="467"/>
      <c r="LSD57" s="467"/>
      <c r="LSE57" s="467"/>
      <c r="LSF57" s="467"/>
      <c r="LSG57" s="467"/>
      <c r="LSH57" s="467"/>
      <c r="LSI57" s="467"/>
      <c r="LSJ57" s="467"/>
      <c r="LSK57" s="467"/>
      <c r="LSL57" s="467"/>
      <c r="LSM57" s="467"/>
      <c r="LSN57" s="467"/>
      <c r="LSO57" s="467"/>
      <c r="LSP57" s="467"/>
      <c r="LSQ57" s="467"/>
      <c r="LSR57" s="467"/>
      <c r="LSS57" s="467"/>
      <c r="LST57" s="467"/>
      <c r="LSU57" s="467"/>
      <c r="LSV57" s="467"/>
      <c r="LSW57" s="467"/>
      <c r="LSX57" s="467"/>
      <c r="LSY57" s="467"/>
      <c r="LSZ57" s="467"/>
      <c r="LTA57" s="467"/>
      <c r="LTB57" s="467"/>
      <c r="LTC57" s="467"/>
      <c r="LTD57" s="467"/>
      <c r="LTE57" s="467"/>
      <c r="LTF57" s="467"/>
      <c r="LTG57" s="467"/>
      <c r="LTH57" s="467"/>
      <c r="LTI57" s="467"/>
      <c r="LTJ57" s="467"/>
      <c r="LTK57" s="467"/>
      <c r="LTL57" s="467"/>
      <c r="LTM57" s="467"/>
      <c r="LTN57" s="467"/>
      <c r="LTO57" s="467"/>
      <c r="LTP57" s="467"/>
      <c r="LTQ57" s="467"/>
      <c r="LTR57" s="467"/>
      <c r="LTS57" s="467"/>
      <c r="LTT57" s="467"/>
      <c r="LTU57" s="467"/>
      <c r="LTV57" s="467"/>
      <c r="LTW57" s="467"/>
      <c r="LTX57" s="467"/>
      <c r="LTY57" s="467"/>
      <c r="LTZ57" s="467"/>
      <c r="LUA57" s="467"/>
      <c r="LUB57" s="467"/>
      <c r="LUC57" s="467"/>
      <c r="LUD57" s="467"/>
      <c r="LUE57" s="467"/>
      <c r="LUF57" s="467"/>
      <c r="LUG57" s="467"/>
      <c r="LUH57" s="467"/>
      <c r="LUI57" s="467"/>
      <c r="LUJ57" s="467"/>
      <c r="LUK57" s="467"/>
      <c r="LUL57" s="467"/>
      <c r="LUM57" s="467"/>
      <c r="LUN57" s="467"/>
      <c r="LUO57" s="467"/>
      <c r="LUP57" s="467"/>
      <c r="LUQ57" s="467"/>
      <c r="LUR57" s="467"/>
      <c r="LUS57" s="467"/>
      <c r="LUT57" s="467"/>
      <c r="LUU57" s="467"/>
      <c r="LUV57" s="467"/>
      <c r="LUW57" s="467"/>
      <c r="LUX57" s="467"/>
      <c r="LUY57" s="467"/>
      <c r="LUZ57" s="467"/>
      <c r="LVA57" s="467"/>
      <c r="LVB57" s="467"/>
      <c r="LVC57" s="467"/>
      <c r="LVD57" s="467"/>
      <c r="LVE57" s="467"/>
      <c r="LVF57" s="467"/>
      <c r="LVG57" s="467"/>
      <c r="LVH57" s="467"/>
      <c r="LVI57" s="467"/>
      <c r="LVJ57" s="467"/>
      <c r="LVK57" s="467"/>
      <c r="LVL57" s="467"/>
      <c r="LVM57" s="467"/>
      <c r="LVN57" s="467"/>
      <c r="LVO57" s="467"/>
      <c r="LVP57" s="467"/>
      <c r="LVQ57" s="467"/>
      <c r="LVR57" s="467"/>
      <c r="LVS57" s="467"/>
      <c r="LVT57" s="467"/>
      <c r="LVU57" s="467"/>
      <c r="LVV57" s="467"/>
      <c r="LVW57" s="467"/>
      <c r="LVX57" s="467"/>
      <c r="LVY57" s="467"/>
      <c r="LVZ57" s="467"/>
      <c r="LWA57" s="467"/>
      <c r="LWB57" s="467"/>
      <c r="LWC57" s="467"/>
      <c r="LWD57" s="467"/>
      <c r="LWE57" s="467"/>
      <c r="LWF57" s="467"/>
      <c r="LWG57" s="467"/>
      <c r="LWH57" s="467"/>
      <c r="LWI57" s="467"/>
      <c r="LWJ57" s="467"/>
      <c r="LWK57" s="467"/>
      <c r="LWL57" s="467"/>
      <c r="LWM57" s="467"/>
      <c r="LWN57" s="467"/>
      <c r="LWO57" s="467"/>
      <c r="LWP57" s="467"/>
      <c r="LWQ57" s="467"/>
      <c r="LWR57" s="467"/>
      <c r="LWS57" s="467"/>
      <c r="LWT57" s="467"/>
      <c r="LWU57" s="467"/>
      <c r="LWV57" s="467"/>
      <c r="LWW57" s="467"/>
      <c r="LWX57" s="467"/>
      <c r="LWY57" s="467"/>
      <c r="LWZ57" s="467"/>
      <c r="LXA57" s="467"/>
      <c r="LXB57" s="467"/>
      <c r="LXC57" s="467"/>
      <c r="LXD57" s="467"/>
      <c r="LXE57" s="467"/>
      <c r="LXF57" s="467"/>
      <c r="LXG57" s="467"/>
      <c r="LXH57" s="467"/>
      <c r="LXI57" s="467"/>
      <c r="LXJ57" s="467"/>
      <c r="LXK57" s="467"/>
      <c r="LXL57" s="467"/>
      <c r="LXM57" s="467"/>
      <c r="LXN57" s="467"/>
      <c r="LXO57" s="467"/>
      <c r="LXP57" s="467"/>
      <c r="LXQ57" s="467"/>
      <c r="LXR57" s="467"/>
      <c r="LXS57" s="467"/>
      <c r="LXT57" s="467"/>
      <c r="LXU57" s="467"/>
      <c r="LXV57" s="467"/>
      <c r="LXW57" s="467"/>
      <c r="LXX57" s="467"/>
      <c r="LXY57" s="467"/>
      <c r="LXZ57" s="467"/>
      <c r="LYA57" s="467"/>
      <c r="LYB57" s="467"/>
      <c r="LYC57" s="467"/>
      <c r="LYD57" s="467"/>
      <c r="LYE57" s="467"/>
      <c r="LYF57" s="467"/>
      <c r="LYG57" s="467"/>
      <c r="LYH57" s="467"/>
      <c r="LYI57" s="467"/>
      <c r="LYJ57" s="467"/>
      <c r="LYK57" s="467"/>
      <c r="LYL57" s="467"/>
      <c r="LYM57" s="467"/>
      <c r="LYN57" s="467"/>
      <c r="LYO57" s="467"/>
      <c r="LYP57" s="467"/>
      <c r="LYQ57" s="467"/>
      <c r="LYR57" s="467"/>
      <c r="LYS57" s="467"/>
      <c r="LYT57" s="467"/>
      <c r="LYU57" s="467"/>
      <c r="LYV57" s="467"/>
      <c r="LYW57" s="467"/>
      <c r="LYX57" s="467"/>
      <c r="LYY57" s="467"/>
      <c r="LYZ57" s="467"/>
      <c r="LZA57" s="467"/>
      <c r="LZB57" s="467"/>
      <c r="LZC57" s="467"/>
      <c r="LZD57" s="467"/>
      <c r="LZE57" s="467"/>
      <c r="LZF57" s="467"/>
      <c r="LZG57" s="467"/>
      <c r="LZH57" s="467"/>
      <c r="LZI57" s="467"/>
      <c r="LZJ57" s="467"/>
      <c r="LZK57" s="467"/>
      <c r="LZL57" s="467"/>
      <c r="LZM57" s="467"/>
      <c r="LZN57" s="467"/>
      <c r="LZO57" s="467"/>
      <c r="LZP57" s="467"/>
      <c r="LZQ57" s="467"/>
      <c r="LZR57" s="467"/>
      <c r="LZS57" s="467"/>
      <c r="LZT57" s="467"/>
      <c r="LZU57" s="467"/>
      <c r="LZV57" s="467"/>
      <c r="LZW57" s="467"/>
      <c r="LZX57" s="467"/>
      <c r="LZY57" s="467"/>
      <c r="LZZ57" s="467"/>
      <c r="MAA57" s="467"/>
      <c r="MAB57" s="467"/>
      <c r="MAC57" s="467"/>
      <c r="MAD57" s="467"/>
      <c r="MAE57" s="467"/>
      <c r="MAF57" s="467"/>
      <c r="MAG57" s="467"/>
      <c r="MAH57" s="467"/>
      <c r="MAI57" s="467"/>
      <c r="MAJ57" s="467"/>
      <c r="MAK57" s="467"/>
      <c r="MAL57" s="467"/>
      <c r="MAM57" s="467"/>
      <c r="MAN57" s="467"/>
      <c r="MAO57" s="467"/>
      <c r="MAP57" s="467"/>
      <c r="MAQ57" s="467"/>
      <c r="MAR57" s="467"/>
      <c r="MAS57" s="467"/>
      <c r="MAT57" s="467"/>
      <c r="MAU57" s="467"/>
      <c r="MAV57" s="467"/>
      <c r="MAW57" s="467"/>
      <c r="MAX57" s="467"/>
      <c r="MAY57" s="467"/>
      <c r="MAZ57" s="467"/>
      <c r="MBA57" s="467"/>
      <c r="MBB57" s="467"/>
      <c r="MBC57" s="467"/>
      <c r="MBD57" s="467"/>
      <c r="MBE57" s="467"/>
      <c r="MBF57" s="467"/>
      <c r="MBG57" s="467"/>
      <c r="MBH57" s="467"/>
      <c r="MBI57" s="467"/>
      <c r="MBJ57" s="467"/>
      <c r="MBK57" s="467"/>
      <c r="MBL57" s="467"/>
      <c r="MBM57" s="467"/>
      <c r="MBN57" s="467"/>
      <c r="MBO57" s="467"/>
      <c r="MBP57" s="467"/>
      <c r="MBQ57" s="467"/>
      <c r="MBR57" s="467"/>
      <c r="MBS57" s="467"/>
      <c r="MBT57" s="467"/>
      <c r="MBU57" s="467"/>
      <c r="MBV57" s="467"/>
      <c r="MBW57" s="467"/>
      <c r="MBX57" s="467"/>
      <c r="MBY57" s="467"/>
      <c r="MBZ57" s="467"/>
      <c r="MCA57" s="467"/>
      <c r="MCB57" s="467"/>
      <c r="MCC57" s="467"/>
      <c r="MCD57" s="467"/>
      <c r="MCE57" s="467"/>
      <c r="MCF57" s="467"/>
      <c r="MCG57" s="467"/>
      <c r="MCH57" s="467"/>
      <c r="MCI57" s="467"/>
      <c r="MCJ57" s="467"/>
      <c r="MCK57" s="467"/>
      <c r="MCL57" s="467"/>
      <c r="MCM57" s="467"/>
      <c r="MCN57" s="467"/>
      <c r="MCO57" s="467"/>
      <c r="MCP57" s="467"/>
      <c r="MCQ57" s="467"/>
      <c r="MCR57" s="467"/>
      <c r="MCS57" s="467"/>
      <c r="MCT57" s="467"/>
      <c r="MCU57" s="467"/>
      <c r="MCV57" s="467"/>
      <c r="MCW57" s="467"/>
      <c r="MCX57" s="467"/>
      <c r="MCY57" s="467"/>
      <c r="MCZ57" s="467"/>
      <c r="MDA57" s="467"/>
      <c r="MDB57" s="467"/>
      <c r="MDC57" s="467"/>
      <c r="MDD57" s="467"/>
      <c r="MDE57" s="467"/>
      <c r="MDF57" s="467"/>
      <c r="MDG57" s="467"/>
      <c r="MDH57" s="467"/>
      <c r="MDI57" s="467"/>
      <c r="MDJ57" s="467"/>
      <c r="MDK57" s="467"/>
      <c r="MDL57" s="467"/>
      <c r="MDM57" s="467"/>
      <c r="MDN57" s="467"/>
      <c r="MDO57" s="467"/>
      <c r="MDP57" s="467"/>
      <c r="MDQ57" s="467"/>
      <c r="MDR57" s="467"/>
      <c r="MDS57" s="467"/>
      <c r="MDT57" s="467"/>
      <c r="MDU57" s="467"/>
      <c r="MDV57" s="467"/>
      <c r="MDW57" s="467"/>
      <c r="MDX57" s="467"/>
      <c r="MDY57" s="467"/>
      <c r="MDZ57" s="467"/>
      <c r="MEA57" s="467"/>
      <c r="MEB57" s="467"/>
      <c r="MEC57" s="467"/>
      <c r="MED57" s="467"/>
      <c r="MEE57" s="467"/>
      <c r="MEF57" s="467"/>
      <c r="MEG57" s="467"/>
      <c r="MEH57" s="467"/>
      <c r="MEI57" s="467"/>
      <c r="MEJ57" s="467"/>
      <c r="MEK57" s="467"/>
      <c r="MEL57" s="467"/>
      <c r="MEM57" s="467"/>
      <c r="MEN57" s="467"/>
      <c r="MEO57" s="467"/>
      <c r="MEP57" s="467"/>
      <c r="MEQ57" s="467"/>
      <c r="MER57" s="467"/>
      <c r="MES57" s="467"/>
      <c r="MET57" s="467"/>
      <c r="MEU57" s="467"/>
      <c r="MEV57" s="467"/>
      <c r="MEW57" s="467"/>
      <c r="MEX57" s="467"/>
      <c r="MEY57" s="467"/>
      <c r="MEZ57" s="467"/>
      <c r="MFA57" s="467"/>
      <c r="MFB57" s="467"/>
      <c r="MFC57" s="467"/>
      <c r="MFD57" s="467"/>
      <c r="MFE57" s="467"/>
      <c r="MFF57" s="467"/>
      <c r="MFG57" s="467"/>
      <c r="MFH57" s="467"/>
      <c r="MFI57" s="467"/>
      <c r="MFJ57" s="467"/>
      <c r="MFK57" s="467"/>
      <c r="MFL57" s="467"/>
      <c r="MFM57" s="467"/>
      <c r="MFN57" s="467"/>
      <c r="MFO57" s="467"/>
      <c r="MFP57" s="467"/>
      <c r="MFQ57" s="467"/>
      <c r="MFR57" s="467"/>
      <c r="MFS57" s="467"/>
      <c r="MFT57" s="467"/>
      <c r="MFU57" s="467"/>
      <c r="MFV57" s="467"/>
      <c r="MFW57" s="467"/>
      <c r="MFX57" s="467"/>
      <c r="MFY57" s="467"/>
      <c r="MFZ57" s="467"/>
      <c r="MGA57" s="467"/>
      <c r="MGB57" s="467"/>
      <c r="MGC57" s="467"/>
      <c r="MGD57" s="467"/>
      <c r="MGE57" s="467"/>
      <c r="MGF57" s="467"/>
      <c r="MGG57" s="467"/>
      <c r="MGH57" s="467"/>
      <c r="MGI57" s="467"/>
      <c r="MGJ57" s="467"/>
      <c r="MGK57" s="467"/>
      <c r="MGL57" s="467"/>
      <c r="MGM57" s="467"/>
      <c r="MGN57" s="467"/>
      <c r="MGO57" s="467"/>
      <c r="MGP57" s="467"/>
      <c r="MGQ57" s="467"/>
      <c r="MGR57" s="467"/>
      <c r="MGS57" s="467"/>
      <c r="MGT57" s="467"/>
      <c r="MGU57" s="467"/>
      <c r="MGV57" s="467"/>
      <c r="MGW57" s="467"/>
      <c r="MGX57" s="467"/>
      <c r="MGY57" s="467"/>
      <c r="MGZ57" s="467"/>
      <c r="MHA57" s="467"/>
      <c r="MHB57" s="467"/>
      <c r="MHC57" s="467"/>
      <c r="MHD57" s="467"/>
      <c r="MHE57" s="467"/>
      <c r="MHF57" s="467"/>
      <c r="MHG57" s="467"/>
      <c r="MHH57" s="467"/>
      <c r="MHI57" s="467"/>
      <c r="MHJ57" s="467"/>
      <c r="MHK57" s="467"/>
      <c r="MHL57" s="467"/>
      <c r="MHM57" s="467"/>
      <c r="MHN57" s="467"/>
      <c r="MHO57" s="467"/>
      <c r="MHP57" s="467"/>
      <c r="MHQ57" s="467"/>
      <c r="MHR57" s="467"/>
      <c r="MHS57" s="467"/>
      <c r="MHT57" s="467"/>
      <c r="MHU57" s="467"/>
      <c r="MHV57" s="467"/>
      <c r="MHW57" s="467"/>
      <c r="MHX57" s="467"/>
      <c r="MHY57" s="467"/>
      <c r="MHZ57" s="467"/>
      <c r="MIA57" s="467"/>
      <c r="MIB57" s="467"/>
      <c r="MIC57" s="467"/>
      <c r="MID57" s="467"/>
      <c r="MIE57" s="467"/>
      <c r="MIF57" s="467"/>
      <c r="MIG57" s="467"/>
      <c r="MIH57" s="467"/>
      <c r="MII57" s="467"/>
      <c r="MIJ57" s="467"/>
      <c r="MIK57" s="467"/>
      <c r="MIL57" s="467"/>
      <c r="MIM57" s="467"/>
      <c r="MIN57" s="467"/>
      <c r="MIO57" s="467"/>
      <c r="MIP57" s="467"/>
      <c r="MIQ57" s="467"/>
      <c r="MIR57" s="467"/>
      <c r="MIS57" s="467"/>
      <c r="MIT57" s="467"/>
      <c r="MIU57" s="467"/>
      <c r="MIV57" s="467"/>
      <c r="MIW57" s="467"/>
      <c r="MIX57" s="467"/>
      <c r="MIY57" s="467"/>
      <c r="MIZ57" s="467"/>
      <c r="MJA57" s="467"/>
      <c r="MJB57" s="467"/>
      <c r="MJC57" s="467"/>
      <c r="MJD57" s="467"/>
      <c r="MJE57" s="467"/>
      <c r="MJF57" s="467"/>
      <c r="MJG57" s="467"/>
      <c r="MJH57" s="467"/>
      <c r="MJI57" s="467"/>
      <c r="MJJ57" s="467"/>
      <c r="MJK57" s="467"/>
      <c r="MJL57" s="467"/>
      <c r="MJM57" s="467"/>
      <c r="MJN57" s="467"/>
      <c r="MJO57" s="467"/>
      <c r="MJP57" s="467"/>
      <c r="MJQ57" s="467"/>
      <c r="MJR57" s="467"/>
      <c r="MJS57" s="467"/>
      <c r="MJT57" s="467"/>
      <c r="MJU57" s="467"/>
      <c r="MJV57" s="467"/>
      <c r="MJW57" s="467"/>
      <c r="MJX57" s="467"/>
      <c r="MJY57" s="467"/>
      <c r="MJZ57" s="467"/>
      <c r="MKA57" s="467"/>
      <c r="MKB57" s="467"/>
      <c r="MKC57" s="467"/>
      <c r="MKD57" s="467"/>
      <c r="MKE57" s="467"/>
      <c r="MKF57" s="467"/>
      <c r="MKG57" s="467"/>
      <c r="MKH57" s="467"/>
      <c r="MKI57" s="467"/>
      <c r="MKJ57" s="467"/>
      <c r="MKK57" s="467"/>
      <c r="MKL57" s="467"/>
      <c r="MKM57" s="467"/>
      <c r="MKN57" s="467"/>
      <c r="MKO57" s="467"/>
      <c r="MKP57" s="467"/>
      <c r="MKQ57" s="467"/>
      <c r="MKR57" s="467"/>
      <c r="MKS57" s="467"/>
      <c r="MKT57" s="467"/>
      <c r="MKU57" s="467"/>
      <c r="MKV57" s="467"/>
      <c r="MKW57" s="467"/>
      <c r="MKX57" s="467"/>
      <c r="MKY57" s="467"/>
      <c r="MKZ57" s="467"/>
      <c r="MLA57" s="467"/>
      <c r="MLB57" s="467"/>
      <c r="MLC57" s="467"/>
      <c r="MLD57" s="467"/>
      <c r="MLE57" s="467"/>
      <c r="MLF57" s="467"/>
      <c r="MLG57" s="467"/>
      <c r="MLH57" s="467"/>
      <c r="MLI57" s="467"/>
      <c r="MLJ57" s="467"/>
      <c r="MLK57" s="467"/>
      <c r="MLL57" s="467"/>
      <c r="MLM57" s="467"/>
      <c r="MLN57" s="467"/>
      <c r="MLO57" s="467"/>
      <c r="MLP57" s="467"/>
      <c r="MLQ57" s="467"/>
      <c r="MLR57" s="467"/>
      <c r="MLS57" s="467"/>
      <c r="MLT57" s="467"/>
      <c r="MLU57" s="467"/>
      <c r="MLV57" s="467"/>
      <c r="MLW57" s="467"/>
      <c r="MLX57" s="467"/>
      <c r="MLY57" s="467"/>
      <c r="MLZ57" s="467"/>
      <c r="MMA57" s="467"/>
      <c r="MMB57" s="467"/>
      <c r="MMC57" s="467"/>
      <c r="MMD57" s="467"/>
      <c r="MME57" s="467"/>
      <c r="MMF57" s="467"/>
      <c r="MMG57" s="467"/>
      <c r="MMH57" s="467"/>
      <c r="MMI57" s="467"/>
      <c r="MMJ57" s="467"/>
      <c r="MMK57" s="467"/>
      <c r="MML57" s="467"/>
      <c r="MMM57" s="467"/>
      <c r="MMN57" s="467"/>
      <c r="MMO57" s="467"/>
      <c r="MMP57" s="467"/>
      <c r="MMQ57" s="467"/>
      <c r="MMR57" s="467"/>
      <c r="MMS57" s="467"/>
      <c r="MMT57" s="467"/>
      <c r="MMU57" s="467"/>
      <c r="MMV57" s="467"/>
      <c r="MMW57" s="467"/>
      <c r="MMX57" s="467"/>
      <c r="MMY57" s="467"/>
      <c r="MMZ57" s="467"/>
      <c r="MNA57" s="467"/>
      <c r="MNB57" s="467"/>
      <c r="MNC57" s="467"/>
      <c r="MND57" s="467"/>
      <c r="MNE57" s="467"/>
      <c r="MNF57" s="467"/>
      <c r="MNG57" s="467"/>
      <c r="MNH57" s="467"/>
      <c r="MNI57" s="467"/>
      <c r="MNJ57" s="467"/>
      <c r="MNK57" s="467"/>
      <c r="MNL57" s="467"/>
      <c r="MNM57" s="467"/>
      <c r="MNN57" s="467"/>
      <c r="MNO57" s="467"/>
      <c r="MNP57" s="467"/>
      <c r="MNQ57" s="467"/>
      <c r="MNR57" s="467"/>
      <c r="MNS57" s="467"/>
      <c r="MNT57" s="467"/>
      <c r="MNU57" s="467"/>
      <c r="MNV57" s="467"/>
      <c r="MNW57" s="467"/>
      <c r="MNX57" s="467"/>
      <c r="MNY57" s="467"/>
      <c r="MNZ57" s="467"/>
      <c r="MOA57" s="467"/>
      <c r="MOB57" s="467"/>
      <c r="MOC57" s="467"/>
      <c r="MOD57" s="467"/>
      <c r="MOE57" s="467"/>
      <c r="MOF57" s="467"/>
      <c r="MOG57" s="467"/>
      <c r="MOH57" s="467"/>
      <c r="MOI57" s="467"/>
      <c r="MOJ57" s="467"/>
      <c r="MOK57" s="467"/>
      <c r="MOL57" s="467"/>
      <c r="MOM57" s="467"/>
      <c r="MON57" s="467"/>
      <c r="MOO57" s="467"/>
      <c r="MOP57" s="467"/>
      <c r="MOQ57" s="467"/>
      <c r="MOR57" s="467"/>
      <c r="MOS57" s="467"/>
      <c r="MOT57" s="467"/>
      <c r="MOU57" s="467"/>
      <c r="MOV57" s="467"/>
      <c r="MOW57" s="467"/>
      <c r="MOX57" s="467"/>
      <c r="MOY57" s="467"/>
      <c r="MOZ57" s="467"/>
      <c r="MPA57" s="467"/>
      <c r="MPB57" s="467"/>
      <c r="MPC57" s="467"/>
      <c r="MPD57" s="467"/>
      <c r="MPE57" s="467"/>
      <c r="MPF57" s="467"/>
      <c r="MPG57" s="467"/>
      <c r="MPH57" s="467"/>
      <c r="MPI57" s="467"/>
      <c r="MPJ57" s="467"/>
      <c r="MPK57" s="467"/>
      <c r="MPL57" s="467"/>
      <c r="MPM57" s="467"/>
      <c r="MPN57" s="467"/>
      <c r="MPO57" s="467"/>
      <c r="MPP57" s="467"/>
      <c r="MPQ57" s="467"/>
      <c r="MPR57" s="467"/>
      <c r="MPS57" s="467"/>
      <c r="MPT57" s="467"/>
      <c r="MPU57" s="467"/>
      <c r="MPV57" s="467"/>
      <c r="MPW57" s="467"/>
      <c r="MPX57" s="467"/>
      <c r="MPY57" s="467"/>
      <c r="MPZ57" s="467"/>
      <c r="MQA57" s="467"/>
      <c r="MQB57" s="467"/>
      <c r="MQC57" s="467"/>
      <c r="MQD57" s="467"/>
      <c r="MQE57" s="467"/>
      <c r="MQF57" s="467"/>
      <c r="MQG57" s="467"/>
      <c r="MQH57" s="467"/>
      <c r="MQI57" s="467"/>
      <c r="MQJ57" s="467"/>
      <c r="MQK57" s="467"/>
      <c r="MQL57" s="467"/>
      <c r="MQM57" s="467"/>
      <c r="MQN57" s="467"/>
      <c r="MQO57" s="467"/>
      <c r="MQP57" s="467"/>
      <c r="MQQ57" s="467"/>
      <c r="MQR57" s="467"/>
      <c r="MQS57" s="467"/>
      <c r="MQT57" s="467"/>
      <c r="MQU57" s="467"/>
      <c r="MQV57" s="467"/>
      <c r="MQW57" s="467"/>
      <c r="MQX57" s="467"/>
      <c r="MQY57" s="467"/>
      <c r="MQZ57" s="467"/>
      <c r="MRA57" s="467"/>
      <c r="MRB57" s="467"/>
      <c r="MRC57" s="467"/>
      <c r="MRD57" s="467"/>
      <c r="MRE57" s="467"/>
      <c r="MRF57" s="467"/>
      <c r="MRG57" s="467"/>
      <c r="MRH57" s="467"/>
      <c r="MRI57" s="467"/>
      <c r="MRJ57" s="467"/>
      <c r="MRK57" s="467"/>
      <c r="MRL57" s="467"/>
      <c r="MRM57" s="467"/>
      <c r="MRN57" s="467"/>
      <c r="MRO57" s="467"/>
      <c r="MRP57" s="467"/>
      <c r="MRQ57" s="467"/>
      <c r="MRR57" s="467"/>
      <c r="MRS57" s="467"/>
      <c r="MRT57" s="467"/>
      <c r="MRU57" s="467"/>
      <c r="MRV57" s="467"/>
      <c r="MRW57" s="467"/>
      <c r="MRX57" s="467"/>
      <c r="MRY57" s="467"/>
      <c r="MRZ57" s="467"/>
      <c r="MSA57" s="467"/>
      <c r="MSB57" s="467"/>
      <c r="MSC57" s="467"/>
      <c r="MSD57" s="467"/>
      <c r="MSE57" s="467"/>
      <c r="MSF57" s="467"/>
      <c r="MSG57" s="467"/>
      <c r="MSH57" s="467"/>
      <c r="MSI57" s="467"/>
      <c r="MSJ57" s="467"/>
      <c r="MSK57" s="467"/>
      <c r="MSL57" s="467"/>
      <c r="MSM57" s="467"/>
      <c r="MSN57" s="467"/>
      <c r="MSO57" s="467"/>
      <c r="MSP57" s="467"/>
      <c r="MSQ57" s="467"/>
      <c r="MSR57" s="467"/>
      <c r="MSS57" s="467"/>
      <c r="MST57" s="467"/>
      <c r="MSU57" s="467"/>
      <c r="MSV57" s="467"/>
      <c r="MSW57" s="467"/>
      <c r="MSX57" s="467"/>
      <c r="MSY57" s="467"/>
      <c r="MSZ57" s="467"/>
      <c r="MTA57" s="467"/>
      <c r="MTB57" s="467"/>
      <c r="MTC57" s="467"/>
      <c r="MTD57" s="467"/>
      <c r="MTE57" s="467"/>
      <c r="MTF57" s="467"/>
      <c r="MTG57" s="467"/>
      <c r="MTH57" s="467"/>
      <c r="MTI57" s="467"/>
      <c r="MTJ57" s="467"/>
      <c r="MTK57" s="467"/>
      <c r="MTL57" s="467"/>
      <c r="MTM57" s="467"/>
      <c r="MTN57" s="467"/>
      <c r="MTO57" s="467"/>
      <c r="MTP57" s="467"/>
      <c r="MTQ57" s="467"/>
      <c r="MTR57" s="467"/>
      <c r="MTS57" s="467"/>
      <c r="MTT57" s="467"/>
      <c r="MTU57" s="467"/>
      <c r="MTV57" s="467"/>
      <c r="MTW57" s="467"/>
      <c r="MTX57" s="467"/>
      <c r="MTY57" s="467"/>
      <c r="MTZ57" s="467"/>
      <c r="MUA57" s="467"/>
      <c r="MUB57" s="467"/>
      <c r="MUC57" s="467"/>
      <c r="MUD57" s="467"/>
      <c r="MUE57" s="467"/>
      <c r="MUF57" s="467"/>
      <c r="MUG57" s="467"/>
      <c r="MUH57" s="467"/>
      <c r="MUI57" s="467"/>
      <c r="MUJ57" s="467"/>
      <c r="MUK57" s="467"/>
      <c r="MUL57" s="467"/>
      <c r="MUM57" s="467"/>
      <c r="MUN57" s="467"/>
      <c r="MUO57" s="467"/>
      <c r="MUP57" s="467"/>
      <c r="MUQ57" s="467"/>
      <c r="MUR57" s="467"/>
      <c r="MUS57" s="467"/>
      <c r="MUT57" s="467"/>
      <c r="MUU57" s="467"/>
      <c r="MUV57" s="467"/>
      <c r="MUW57" s="467"/>
      <c r="MUX57" s="467"/>
      <c r="MUY57" s="467"/>
      <c r="MUZ57" s="467"/>
      <c r="MVA57" s="467"/>
      <c r="MVB57" s="467"/>
      <c r="MVC57" s="467"/>
      <c r="MVD57" s="467"/>
      <c r="MVE57" s="467"/>
      <c r="MVF57" s="467"/>
      <c r="MVG57" s="467"/>
      <c r="MVH57" s="467"/>
      <c r="MVI57" s="467"/>
      <c r="MVJ57" s="467"/>
      <c r="MVK57" s="467"/>
      <c r="MVL57" s="467"/>
      <c r="MVM57" s="467"/>
      <c r="MVN57" s="467"/>
      <c r="MVO57" s="467"/>
      <c r="MVP57" s="467"/>
      <c r="MVQ57" s="467"/>
      <c r="MVR57" s="467"/>
      <c r="MVS57" s="467"/>
      <c r="MVT57" s="467"/>
      <c r="MVU57" s="467"/>
      <c r="MVV57" s="467"/>
      <c r="MVW57" s="467"/>
      <c r="MVX57" s="467"/>
      <c r="MVY57" s="467"/>
      <c r="MVZ57" s="467"/>
      <c r="MWA57" s="467"/>
      <c r="MWB57" s="467"/>
      <c r="MWC57" s="467"/>
      <c r="MWD57" s="467"/>
      <c r="MWE57" s="467"/>
      <c r="MWF57" s="467"/>
      <c r="MWG57" s="467"/>
      <c r="MWH57" s="467"/>
      <c r="MWI57" s="467"/>
      <c r="MWJ57" s="467"/>
      <c r="MWK57" s="467"/>
      <c r="MWL57" s="467"/>
      <c r="MWM57" s="467"/>
      <c r="MWN57" s="467"/>
      <c r="MWO57" s="467"/>
      <c r="MWP57" s="467"/>
      <c r="MWQ57" s="467"/>
      <c r="MWR57" s="467"/>
      <c r="MWS57" s="467"/>
      <c r="MWT57" s="467"/>
      <c r="MWU57" s="467"/>
      <c r="MWV57" s="467"/>
      <c r="MWW57" s="467"/>
      <c r="MWX57" s="467"/>
      <c r="MWY57" s="467"/>
      <c r="MWZ57" s="467"/>
      <c r="MXA57" s="467"/>
      <c r="MXB57" s="467"/>
      <c r="MXC57" s="467"/>
      <c r="MXD57" s="467"/>
      <c r="MXE57" s="467"/>
      <c r="MXF57" s="467"/>
      <c r="MXG57" s="467"/>
      <c r="MXH57" s="467"/>
      <c r="MXI57" s="467"/>
      <c r="MXJ57" s="467"/>
      <c r="MXK57" s="467"/>
      <c r="MXL57" s="467"/>
      <c r="MXM57" s="467"/>
      <c r="MXN57" s="467"/>
      <c r="MXO57" s="467"/>
      <c r="MXP57" s="467"/>
      <c r="MXQ57" s="467"/>
      <c r="MXR57" s="467"/>
      <c r="MXS57" s="467"/>
      <c r="MXT57" s="467"/>
      <c r="MXU57" s="467"/>
      <c r="MXV57" s="467"/>
      <c r="MXW57" s="467"/>
      <c r="MXX57" s="467"/>
      <c r="MXY57" s="467"/>
      <c r="MXZ57" s="467"/>
      <c r="MYA57" s="467"/>
      <c r="MYB57" s="467"/>
      <c r="MYC57" s="467"/>
      <c r="MYD57" s="467"/>
      <c r="MYE57" s="467"/>
      <c r="MYF57" s="467"/>
      <c r="MYG57" s="467"/>
      <c r="MYH57" s="467"/>
      <c r="MYI57" s="467"/>
      <c r="MYJ57" s="467"/>
      <c r="MYK57" s="467"/>
      <c r="MYL57" s="467"/>
      <c r="MYM57" s="467"/>
      <c r="MYN57" s="467"/>
      <c r="MYO57" s="467"/>
      <c r="MYP57" s="467"/>
      <c r="MYQ57" s="467"/>
      <c r="MYR57" s="467"/>
      <c r="MYS57" s="467"/>
      <c r="MYT57" s="467"/>
      <c r="MYU57" s="467"/>
      <c r="MYV57" s="467"/>
      <c r="MYW57" s="467"/>
      <c r="MYX57" s="467"/>
      <c r="MYY57" s="467"/>
      <c r="MYZ57" s="467"/>
      <c r="MZA57" s="467"/>
      <c r="MZB57" s="467"/>
      <c r="MZC57" s="467"/>
      <c r="MZD57" s="467"/>
      <c r="MZE57" s="467"/>
      <c r="MZF57" s="467"/>
      <c r="MZG57" s="467"/>
      <c r="MZH57" s="467"/>
      <c r="MZI57" s="467"/>
      <c r="MZJ57" s="467"/>
      <c r="MZK57" s="467"/>
      <c r="MZL57" s="467"/>
      <c r="MZM57" s="467"/>
      <c r="MZN57" s="467"/>
      <c r="MZO57" s="467"/>
      <c r="MZP57" s="467"/>
      <c r="MZQ57" s="467"/>
      <c r="MZR57" s="467"/>
      <c r="MZS57" s="467"/>
      <c r="MZT57" s="467"/>
      <c r="MZU57" s="467"/>
      <c r="MZV57" s="467"/>
      <c r="MZW57" s="467"/>
      <c r="MZX57" s="467"/>
      <c r="MZY57" s="467"/>
      <c r="MZZ57" s="467"/>
      <c r="NAA57" s="467"/>
      <c r="NAB57" s="467"/>
      <c r="NAC57" s="467"/>
      <c r="NAD57" s="467"/>
      <c r="NAE57" s="467"/>
      <c r="NAF57" s="467"/>
      <c r="NAG57" s="467"/>
      <c r="NAH57" s="467"/>
      <c r="NAI57" s="467"/>
      <c r="NAJ57" s="467"/>
      <c r="NAK57" s="467"/>
      <c r="NAL57" s="467"/>
      <c r="NAM57" s="467"/>
      <c r="NAN57" s="467"/>
      <c r="NAO57" s="467"/>
      <c r="NAP57" s="467"/>
      <c r="NAQ57" s="467"/>
      <c r="NAR57" s="467"/>
      <c r="NAS57" s="467"/>
      <c r="NAT57" s="467"/>
      <c r="NAU57" s="467"/>
      <c r="NAV57" s="467"/>
      <c r="NAW57" s="467"/>
      <c r="NAX57" s="467"/>
      <c r="NAY57" s="467"/>
      <c r="NAZ57" s="467"/>
      <c r="NBA57" s="467"/>
      <c r="NBB57" s="467"/>
      <c r="NBC57" s="467"/>
      <c r="NBD57" s="467"/>
      <c r="NBE57" s="467"/>
      <c r="NBF57" s="467"/>
      <c r="NBG57" s="467"/>
      <c r="NBH57" s="467"/>
      <c r="NBI57" s="467"/>
      <c r="NBJ57" s="467"/>
      <c r="NBK57" s="467"/>
      <c r="NBL57" s="467"/>
      <c r="NBM57" s="467"/>
      <c r="NBN57" s="467"/>
      <c r="NBO57" s="467"/>
      <c r="NBP57" s="467"/>
      <c r="NBQ57" s="467"/>
      <c r="NBR57" s="467"/>
      <c r="NBS57" s="467"/>
      <c r="NBT57" s="467"/>
      <c r="NBU57" s="467"/>
      <c r="NBV57" s="467"/>
      <c r="NBW57" s="467"/>
      <c r="NBX57" s="467"/>
      <c r="NBY57" s="467"/>
      <c r="NBZ57" s="467"/>
      <c r="NCA57" s="467"/>
      <c r="NCB57" s="467"/>
      <c r="NCC57" s="467"/>
      <c r="NCD57" s="467"/>
      <c r="NCE57" s="467"/>
      <c r="NCF57" s="467"/>
      <c r="NCG57" s="467"/>
      <c r="NCH57" s="467"/>
      <c r="NCI57" s="467"/>
      <c r="NCJ57" s="467"/>
      <c r="NCK57" s="467"/>
      <c r="NCL57" s="467"/>
      <c r="NCM57" s="467"/>
      <c r="NCN57" s="467"/>
      <c r="NCO57" s="467"/>
      <c r="NCP57" s="467"/>
      <c r="NCQ57" s="467"/>
      <c r="NCR57" s="467"/>
      <c r="NCS57" s="467"/>
      <c r="NCT57" s="467"/>
      <c r="NCU57" s="467"/>
      <c r="NCV57" s="467"/>
      <c r="NCW57" s="467"/>
      <c r="NCX57" s="467"/>
      <c r="NCY57" s="467"/>
      <c r="NCZ57" s="467"/>
      <c r="NDA57" s="467"/>
      <c r="NDB57" s="467"/>
      <c r="NDC57" s="467"/>
      <c r="NDD57" s="467"/>
      <c r="NDE57" s="467"/>
      <c r="NDF57" s="467"/>
      <c r="NDG57" s="467"/>
      <c r="NDH57" s="467"/>
      <c r="NDI57" s="467"/>
      <c r="NDJ57" s="467"/>
      <c r="NDK57" s="467"/>
      <c r="NDL57" s="467"/>
      <c r="NDM57" s="467"/>
      <c r="NDN57" s="467"/>
      <c r="NDO57" s="467"/>
      <c r="NDP57" s="467"/>
      <c r="NDQ57" s="467"/>
      <c r="NDR57" s="467"/>
      <c r="NDS57" s="467"/>
      <c r="NDT57" s="467"/>
      <c r="NDU57" s="467"/>
      <c r="NDV57" s="467"/>
      <c r="NDW57" s="467"/>
      <c r="NDX57" s="467"/>
      <c r="NDY57" s="467"/>
      <c r="NDZ57" s="467"/>
      <c r="NEA57" s="467"/>
      <c r="NEB57" s="467"/>
      <c r="NEC57" s="467"/>
      <c r="NED57" s="467"/>
      <c r="NEE57" s="467"/>
      <c r="NEF57" s="467"/>
      <c r="NEG57" s="467"/>
      <c r="NEH57" s="467"/>
      <c r="NEI57" s="467"/>
      <c r="NEJ57" s="467"/>
      <c r="NEK57" s="467"/>
      <c r="NEL57" s="467"/>
      <c r="NEM57" s="467"/>
      <c r="NEN57" s="467"/>
      <c r="NEO57" s="467"/>
      <c r="NEP57" s="467"/>
      <c r="NEQ57" s="467"/>
      <c r="NER57" s="467"/>
      <c r="NES57" s="467"/>
      <c r="NET57" s="467"/>
      <c r="NEU57" s="467"/>
      <c r="NEV57" s="467"/>
      <c r="NEW57" s="467"/>
      <c r="NEX57" s="467"/>
      <c r="NEY57" s="467"/>
      <c r="NEZ57" s="467"/>
      <c r="NFA57" s="467"/>
      <c r="NFB57" s="467"/>
      <c r="NFC57" s="467"/>
      <c r="NFD57" s="467"/>
      <c r="NFE57" s="467"/>
      <c r="NFF57" s="467"/>
      <c r="NFG57" s="467"/>
      <c r="NFH57" s="467"/>
      <c r="NFI57" s="467"/>
      <c r="NFJ57" s="467"/>
      <c r="NFK57" s="467"/>
      <c r="NFL57" s="467"/>
      <c r="NFM57" s="467"/>
      <c r="NFN57" s="467"/>
      <c r="NFO57" s="467"/>
      <c r="NFP57" s="467"/>
      <c r="NFQ57" s="467"/>
      <c r="NFR57" s="467"/>
      <c r="NFS57" s="467"/>
      <c r="NFT57" s="467"/>
      <c r="NFU57" s="467"/>
      <c r="NFV57" s="467"/>
      <c r="NFW57" s="467"/>
      <c r="NFX57" s="467"/>
      <c r="NFY57" s="467"/>
      <c r="NFZ57" s="467"/>
      <c r="NGA57" s="467"/>
      <c r="NGB57" s="467"/>
      <c r="NGC57" s="467"/>
      <c r="NGD57" s="467"/>
      <c r="NGE57" s="467"/>
      <c r="NGF57" s="467"/>
      <c r="NGG57" s="467"/>
      <c r="NGH57" s="467"/>
      <c r="NGI57" s="467"/>
      <c r="NGJ57" s="467"/>
      <c r="NGK57" s="467"/>
      <c r="NGL57" s="467"/>
      <c r="NGM57" s="467"/>
      <c r="NGN57" s="467"/>
      <c r="NGO57" s="467"/>
      <c r="NGP57" s="467"/>
      <c r="NGQ57" s="467"/>
      <c r="NGR57" s="467"/>
      <c r="NGS57" s="467"/>
      <c r="NGT57" s="467"/>
      <c r="NGU57" s="467"/>
      <c r="NGV57" s="467"/>
      <c r="NGW57" s="467"/>
      <c r="NGX57" s="467"/>
      <c r="NGY57" s="467"/>
      <c r="NGZ57" s="467"/>
      <c r="NHA57" s="467"/>
      <c r="NHB57" s="467"/>
      <c r="NHC57" s="467"/>
      <c r="NHD57" s="467"/>
      <c r="NHE57" s="467"/>
      <c r="NHF57" s="467"/>
      <c r="NHG57" s="467"/>
      <c r="NHH57" s="467"/>
      <c r="NHI57" s="467"/>
      <c r="NHJ57" s="467"/>
      <c r="NHK57" s="467"/>
      <c r="NHL57" s="467"/>
      <c r="NHM57" s="467"/>
      <c r="NHN57" s="467"/>
      <c r="NHO57" s="467"/>
      <c r="NHP57" s="467"/>
      <c r="NHQ57" s="467"/>
      <c r="NHR57" s="467"/>
      <c r="NHS57" s="467"/>
      <c r="NHT57" s="467"/>
      <c r="NHU57" s="467"/>
      <c r="NHV57" s="467"/>
      <c r="NHW57" s="467"/>
      <c r="NHX57" s="467"/>
      <c r="NHY57" s="467"/>
      <c r="NHZ57" s="467"/>
      <c r="NIA57" s="467"/>
      <c r="NIB57" s="467"/>
      <c r="NIC57" s="467"/>
      <c r="NID57" s="467"/>
      <c r="NIE57" s="467"/>
      <c r="NIF57" s="467"/>
      <c r="NIG57" s="467"/>
      <c r="NIH57" s="467"/>
      <c r="NII57" s="467"/>
      <c r="NIJ57" s="467"/>
      <c r="NIK57" s="467"/>
      <c r="NIL57" s="467"/>
      <c r="NIM57" s="467"/>
      <c r="NIN57" s="467"/>
      <c r="NIO57" s="467"/>
      <c r="NIP57" s="467"/>
      <c r="NIQ57" s="467"/>
      <c r="NIR57" s="467"/>
      <c r="NIS57" s="467"/>
      <c r="NIT57" s="467"/>
      <c r="NIU57" s="467"/>
      <c r="NIV57" s="467"/>
      <c r="NIW57" s="467"/>
      <c r="NIX57" s="467"/>
      <c r="NIY57" s="467"/>
      <c r="NIZ57" s="467"/>
      <c r="NJA57" s="467"/>
      <c r="NJB57" s="467"/>
      <c r="NJC57" s="467"/>
      <c r="NJD57" s="467"/>
      <c r="NJE57" s="467"/>
      <c r="NJF57" s="467"/>
      <c r="NJG57" s="467"/>
      <c r="NJH57" s="467"/>
      <c r="NJI57" s="467"/>
      <c r="NJJ57" s="467"/>
      <c r="NJK57" s="467"/>
      <c r="NJL57" s="467"/>
      <c r="NJM57" s="467"/>
      <c r="NJN57" s="467"/>
      <c r="NJO57" s="467"/>
      <c r="NJP57" s="467"/>
      <c r="NJQ57" s="467"/>
      <c r="NJR57" s="467"/>
      <c r="NJS57" s="467"/>
      <c r="NJT57" s="467"/>
      <c r="NJU57" s="467"/>
      <c r="NJV57" s="467"/>
      <c r="NJW57" s="467"/>
      <c r="NJX57" s="467"/>
      <c r="NJY57" s="467"/>
      <c r="NJZ57" s="467"/>
      <c r="NKA57" s="467"/>
      <c r="NKB57" s="467"/>
      <c r="NKC57" s="467"/>
      <c r="NKD57" s="467"/>
      <c r="NKE57" s="467"/>
      <c r="NKF57" s="467"/>
      <c r="NKG57" s="467"/>
      <c r="NKH57" s="467"/>
      <c r="NKI57" s="467"/>
      <c r="NKJ57" s="467"/>
      <c r="NKK57" s="467"/>
      <c r="NKL57" s="467"/>
      <c r="NKM57" s="467"/>
      <c r="NKN57" s="467"/>
      <c r="NKO57" s="467"/>
      <c r="NKP57" s="467"/>
      <c r="NKQ57" s="467"/>
      <c r="NKR57" s="467"/>
      <c r="NKS57" s="467"/>
      <c r="NKT57" s="467"/>
      <c r="NKU57" s="467"/>
      <c r="NKV57" s="467"/>
      <c r="NKW57" s="467"/>
      <c r="NKX57" s="467"/>
      <c r="NKY57" s="467"/>
      <c r="NKZ57" s="467"/>
      <c r="NLA57" s="467"/>
      <c r="NLB57" s="467"/>
      <c r="NLC57" s="467"/>
      <c r="NLD57" s="467"/>
      <c r="NLE57" s="467"/>
      <c r="NLF57" s="467"/>
      <c r="NLG57" s="467"/>
      <c r="NLH57" s="467"/>
      <c r="NLI57" s="467"/>
      <c r="NLJ57" s="467"/>
      <c r="NLK57" s="467"/>
      <c r="NLL57" s="467"/>
      <c r="NLM57" s="467"/>
      <c r="NLN57" s="467"/>
      <c r="NLO57" s="467"/>
      <c r="NLP57" s="467"/>
      <c r="NLQ57" s="467"/>
      <c r="NLR57" s="467"/>
      <c r="NLS57" s="467"/>
      <c r="NLT57" s="467"/>
      <c r="NLU57" s="467"/>
      <c r="NLV57" s="467"/>
      <c r="NLW57" s="467"/>
      <c r="NLX57" s="467"/>
      <c r="NLY57" s="467"/>
      <c r="NLZ57" s="467"/>
      <c r="NMA57" s="467"/>
      <c r="NMB57" s="467"/>
      <c r="NMC57" s="467"/>
      <c r="NMD57" s="467"/>
      <c r="NME57" s="467"/>
      <c r="NMF57" s="467"/>
      <c r="NMG57" s="467"/>
      <c r="NMH57" s="467"/>
      <c r="NMI57" s="467"/>
      <c r="NMJ57" s="467"/>
      <c r="NMK57" s="467"/>
      <c r="NML57" s="467"/>
      <c r="NMM57" s="467"/>
      <c r="NMN57" s="467"/>
      <c r="NMO57" s="467"/>
      <c r="NMP57" s="467"/>
      <c r="NMQ57" s="467"/>
      <c r="NMR57" s="467"/>
      <c r="NMS57" s="467"/>
      <c r="NMT57" s="467"/>
      <c r="NMU57" s="467"/>
      <c r="NMV57" s="467"/>
      <c r="NMW57" s="467"/>
      <c r="NMX57" s="467"/>
      <c r="NMY57" s="467"/>
      <c r="NMZ57" s="467"/>
      <c r="NNA57" s="467"/>
      <c r="NNB57" s="467"/>
      <c r="NNC57" s="467"/>
      <c r="NND57" s="467"/>
      <c r="NNE57" s="467"/>
      <c r="NNF57" s="467"/>
      <c r="NNG57" s="467"/>
      <c r="NNH57" s="467"/>
      <c r="NNI57" s="467"/>
      <c r="NNJ57" s="467"/>
      <c r="NNK57" s="467"/>
      <c r="NNL57" s="467"/>
      <c r="NNM57" s="467"/>
      <c r="NNN57" s="467"/>
      <c r="NNO57" s="467"/>
      <c r="NNP57" s="467"/>
      <c r="NNQ57" s="467"/>
      <c r="NNR57" s="467"/>
      <c r="NNS57" s="467"/>
      <c r="NNT57" s="467"/>
      <c r="NNU57" s="467"/>
      <c r="NNV57" s="467"/>
      <c r="NNW57" s="467"/>
      <c r="NNX57" s="467"/>
      <c r="NNY57" s="467"/>
      <c r="NNZ57" s="467"/>
      <c r="NOA57" s="467"/>
      <c r="NOB57" s="467"/>
      <c r="NOC57" s="467"/>
      <c r="NOD57" s="467"/>
      <c r="NOE57" s="467"/>
      <c r="NOF57" s="467"/>
      <c r="NOG57" s="467"/>
      <c r="NOH57" s="467"/>
      <c r="NOI57" s="467"/>
      <c r="NOJ57" s="467"/>
      <c r="NOK57" s="467"/>
      <c r="NOL57" s="467"/>
      <c r="NOM57" s="467"/>
      <c r="NON57" s="467"/>
      <c r="NOO57" s="467"/>
      <c r="NOP57" s="467"/>
      <c r="NOQ57" s="467"/>
      <c r="NOR57" s="467"/>
      <c r="NOS57" s="467"/>
      <c r="NOT57" s="467"/>
      <c r="NOU57" s="467"/>
      <c r="NOV57" s="467"/>
      <c r="NOW57" s="467"/>
      <c r="NOX57" s="467"/>
      <c r="NOY57" s="467"/>
      <c r="NOZ57" s="467"/>
      <c r="NPA57" s="467"/>
      <c r="NPB57" s="467"/>
      <c r="NPC57" s="467"/>
      <c r="NPD57" s="467"/>
      <c r="NPE57" s="467"/>
      <c r="NPF57" s="467"/>
      <c r="NPG57" s="467"/>
      <c r="NPH57" s="467"/>
      <c r="NPI57" s="467"/>
      <c r="NPJ57" s="467"/>
      <c r="NPK57" s="467"/>
      <c r="NPL57" s="467"/>
      <c r="NPM57" s="467"/>
      <c r="NPN57" s="467"/>
      <c r="NPO57" s="467"/>
      <c r="NPP57" s="467"/>
      <c r="NPQ57" s="467"/>
      <c r="NPR57" s="467"/>
      <c r="NPS57" s="467"/>
      <c r="NPT57" s="467"/>
      <c r="NPU57" s="467"/>
      <c r="NPV57" s="467"/>
      <c r="NPW57" s="467"/>
      <c r="NPX57" s="467"/>
      <c r="NPY57" s="467"/>
      <c r="NPZ57" s="467"/>
      <c r="NQA57" s="467"/>
      <c r="NQB57" s="467"/>
      <c r="NQC57" s="467"/>
      <c r="NQD57" s="467"/>
      <c r="NQE57" s="467"/>
      <c r="NQF57" s="467"/>
      <c r="NQG57" s="467"/>
      <c r="NQH57" s="467"/>
      <c r="NQI57" s="467"/>
      <c r="NQJ57" s="467"/>
      <c r="NQK57" s="467"/>
      <c r="NQL57" s="467"/>
      <c r="NQM57" s="467"/>
      <c r="NQN57" s="467"/>
      <c r="NQO57" s="467"/>
      <c r="NQP57" s="467"/>
      <c r="NQQ57" s="467"/>
      <c r="NQR57" s="467"/>
      <c r="NQS57" s="467"/>
      <c r="NQT57" s="467"/>
      <c r="NQU57" s="467"/>
      <c r="NQV57" s="467"/>
      <c r="NQW57" s="467"/>
      <c r="NQX57" s="467"/>
      <c r="NQY57" s="467"/>
      <c r="NQZ57" s="467"/>
      <c r="NRA57" s="467"/>
      <c r="NRB57" s="467"/>
      <c r="NRC57" s="467"/>
      <c r="NRD57" s="467"/>
      <c r="NRE57" s="467"/>
      <c r="NRF57" s="467"/>
      <c r="NRG57" s="467"/>
      <c r="NRH57" s="467"/>
      <c r="NRI57" s="467"/>
      <c r="NRJ57" s="467"/>
      <c r="NRK57" s="467"/>
      <c r="NRL57" s="467"/>
      <c r="NRM57" s="467"/>
      <c r="NRN57" s="467"/>
      <c r="NRO57" s="467"/>
      <c r="NRP57" s="467"/>
      <c r="NRQ57" s="467"/>
      <c r="NRR57" s="467"/>
      <c r="NRS57" s="467"/>
      <c r="NRT57" s="467"/>
      <c r="NRU57" s="467"/>
      <c r="NRV57" s="467"/>
      <c r="NRW57" s="467"/>
      <c r="NRX57" s="467"/>
      <c r="NRY57" s="467"/>
      <c r="NRZ57" s="467"/>
      <c r="NSA57" s="467"/>
      <c r="NSB57" s="467"/>
      <c r="NSC57" s="467"/>
      <c r="NSD57" s="467"/>
      <c r="NSE57" s="467"/>
      <c r="NSF57" s="467"/>
      <c r="NSG57" s="467"/>
      <c r="NSH57" s="467"/>
      <c r="NSI57" s="467"/>
      <c r="NSJ57" s="467"/>
      <c r="NSK57" s="467"/>
      <c r="NSL57" s="467"/>
      <c r="NSM57" s="467"/>
      <c r="NSN57" s="467"/>
      <c r="NSO57" s="467"/>
      <c r="NSP57" s="467"/>
      <c r="NSQ57" s="467"/>
      <c r="NSR57" s="467"/>
      <c r="NSS57" s="467"/>
      <c r="NST57" s="467"/>
      <c r="NSU57" s="467"/>
      <c r="NSV57" s="467"/>
      <c r="NSW57" s="467"/>
      <c r="NSX57" s="467"/>
      <c r="NSY57" s="467"/>
      <c r="NSZ57" s="467"/>
      <c r="NTA57" s="467"/>
      <c r="NTB57" s="467"/>
      <c r="NTC57" s="467"/>
      <c r="NTD57" s="467"/>
      <c r="NTE57" s="467"/>
      <c r="NTF57" s="467"/>
      <c r="NTG57" s="467"/>
      <c r="NTH57" s="467"/>
      <c r="NTI57" s="467"/>
      <c r="NTJ57" s="467"/>
      <c r="NTK57" s="467"/>
      <c r="NTL57" s="467"/>
      <c r="NTM57" s="467"/>
      <c r="NTN57" s="467"/>
      <c r="NTO57" s="467"/>
      <c r="NTP57" s="467"/>
      <c r="NTQ57" s="467"/>
      <c r="NTR57" s="467"/>
      <c r="NTS57" s="467"/>
      <c r="NTT57" s="467"/>
      <c r="NTU57" s="467"/>
      <c r="NTV57" s="467"/>
      <c r="NTW57" s="467"/>
      <c r="NTX57" s="467"/>
      <c r="NTY57" s="467"/>
      <c r="NTZ57" s="467"/>
      <c r="NUA57" s="467"/>
      <c r="NUB57" s="467"/>
      <c r="NUC57" s="467"/>
      <c r="NUD57" s="467"/>
      <c r="NUE57" s="467"/>
      <c r="NUF57" s="467"/>
      <c r="NUG57" s="467"/>
      <c r="NUH57" s="467"/>
      <c r="NUI57" s="467"/>
      <c r="NUJ57" s="467"/>
      <c r="NUK57" s="467"/>
      <c r="NUL57" s="467"/>
      <c r="NUM57" s="467"/>
      <c r="NUN57" s="467"/>
      <c r="NUO57" s="467"/>
      <c r="NUP57" s="467"/>
      <c r="NUQ57" s="467"/>
      <c r="NUR57" s="467"/>
      <c r="NUS57" s="467"/>
      <c r="NUT57" s="467"/>
      <c r="NUU57" s="467"/>
      <c r="NUV57" s="467"/>
      <c r="NUW57" s="467"/>
      <c r="NUX57" s="467"/>
      <c r="NUY57" s="467"/>
      <c r="NUZ57" s="467"/>
      <c r="NVA57" s="467"/>
      <c r="NVB57" s="467"/>
      <c r="NVC57" s="467"/>
      <c r="NVD57" s="467"/>
      <c r="NVE57" s="467"/>
      <c r="NVF57" s="467"/>
      <c r="NVG57" s="467"/>
      <c r="NVH57" s="467"/>
      <c r="NVI57" s="467"/>
      <c r="NVJ57" s="467"/>
      <c r="NVK57" s="467"/>
      <c r="NVL57" s="467"/>
      <c r="NVM57" s="467"/>
      <c r="NVN57" s="467"/>
      <c r="NVO57" s="467"/>
      <c r="NVP57" s="467"/>
      <c r="NVQ57" s="467"/>
      <c r="NVR57" s="467"/>
      <c r="NVS57" s="467"/>
      <c r="NVT57" s="467"/>
      <c r="NVU57" s="467"/>
      <c r="NVV57" s="467"/>
      <c r="NVW57" s="467"/>
      <c r="NVX57" s="467"/>
      <c r="NVY57" s="467"/>
      <c r="NVZ57" s="467"/>
      <c r="NWA57" s="467"/>
      <c r="NWB57" s="467"/>
      <c r="NWC57" s="467"/>
      <c r="NWD57" s="467"/>
      <c r="NWE57" s="467"/>
      <c r="NWF57" s="467"/>
      <c r="NWG57" s="467"/>
      <c r="NWH57" s="467"/>
      <c r="NWI57" s="467"/>
      <c r="NWJ57" s="467"/>
      <c r="NWK57" s="467"/>
      <c r="NWL57" s="467"/>
      <c r="NWM57" s="467"/>
      <c r="NWN57" s="467"/>
      <c r="NWO57" s="467"/>
      <c r="NWP57" s="467"/>
      <c r="NWQ57" s="467"/>
      <c r="NWR57" s="467"/>
      <c r="NWS57" s="467"/>
      <c r="NWT57" s="467"/>
      <c r="NWU57" s="467"/>
      <c r="NWV57" s="467"/>
      <c r="NWW57" s="467"/>
      <c r="NWX57" s="467"/>
      <c r="NWY57" s="467"/>
      <c r="NWZ57" s="467"/>
      <c r="NXA57" s="467"/>
      <c r="NXB57" s="467"/>
      <c r="NXC57" s="467"/>
      <c r="NXD57" s="467"/>
      <c r="NXE57" s="467"/>
      <c r="NXF57" s="467"/>
      <c r="NXG57" s="467"/>
      <c r="NXH57" s="467"/>
      <c r="NXI57" s="467"/>
      <c r="NXJ57" s="467"/>
      <c r="NXK57" s="467"/>
      <c r="NXL57" s="467"/>
      <c r="NXM57" s="467"/>
      <c r="NXN57" s="467"/>
      <c r="NXO57" s="467"/>
      <c r="NXP57" s="467"/>
      <c r="NXQ57" s="467"/>
      <c r="NXR57" s="467"/>
      <c r="NXS57" s="467"/>
      <c r="NXT57" s="467"/>
      <c r="NXU57" s="467"/>
      <c r="NXV57" s="467"/>
      <c r="NXW57" s="467"/>
      <c r="NXX57" s="467"/>
      <c r="NXY57" s="467"/>
      <c r="NXZ57" s="467"/>
      <c r="NYA57" s="467"/>
      <c r="NYB57" s="467"/>
      <c r="NYC57" s="467"/>
      <c r="NYD57" s="467"/>
      <c r="NYE57" s="467"/>
      <c r="NYF57" s="467"/>
      <c r="NYG57" s="467"/>
      <c r="NYH57" s="467"/>
      <c r="NYI57" s="467"/>
      <c r="NYJ57" s="467"/>
      <c r="NYK57" s="467"/>
      <c r="NYL57" s="467"/>
      <c r="NYM57" s="467"/>
      <c r="NYN57" s="467"/>
      <c r="NYO57" s="467"/>
      <c r="NYP57" s="467"/>
      <c r="NYQ57" s="467"/>
      <c r="NYR57" s="467"/>
      <c r="NYS57" s="467"/>
      <c r="NYT57" s="467"/>
      <c r="NYU57" s="467"/>
      <c r="NYV57" s="467"/>
      <c r="NYW57" s="467"/>
      <c r="NYX57" s="467"/>
      <c r="NYY57" s="467"/>
      <c r="NYZ57" s="467"/>
      <c r="NZA57" s="467"/>
      <c r="NZB57" s="467"/>
      <c r="NZC57" s="467"/>
      <c r="NZD57" s="467"/>
      <c r="NZE57" s="467"/>
      <c r="NZF57" s="467"/>
      <c r="NZG57" s="467"/>
      <c r="NZH57" s="467"/>
      <c r="NZI57" s="467"/>
      <c r="NZJ57" s="467"/>
      <c r="NZK57" s="467"/>
      <c r="NZL57" s="467"/>
      <c r="NZM57" s="467"/>
      <c r="NZN57" s="467"/>
      <c r="NZO57" s="467"/>
      <c r="NZP57" s="467"/>
      <c r="NZQ57" s="467"/>
      <c r="NZR57" s="467"/>
      <c r="NZS57" s="467"/>
      <c r="NZT57" s="467"/>
      <c r="NZU57" s="467"/>
      <c r="NZV57" s="467"/>
      <c r="NZW57" s="467"/>
      <c r="NZX57" s="467"/>
      <c r="NZY57" s="467"/>
      <c r="NZZ57" s="467"/>
      <c r="OAA57" s="467"/>
      <c r="OAB57" s="467"/>
      <c r="OAC57" s="467"/>
      <c r="OAD57" s="467"/>
      <c r="OAE57" s="467"/>
      <c r="OAF57" s="467"/>
      <c r="OAG57" s="467"/>
      <c r="OAH57" s="467"/>
      <c r="OAI57" s="467"/>
      <c r="OAJ57" s="467"/>
      <c r="OAK57" s="467"/>
      <c r="OAL57" s="467"/>
      <c r="OAM57" s="467"/>
      <c r="OAN57" s="467"/>
      <c r="OAO57" s="467"/>
      <c r="OAP57" s="467"/>
      <c r="OAQ57" s="467"/>
      <c r="OAR57" s="467"/>
      <c r="OAS57" s="467"/>
      <c r="OAT57" s="467"/>
      <c r="OAU57" s="467"/>
      <c r="OAV57" s="467"/>
      <c r="OAW57" s="467"/>
      <c r="OAX57" s="467"/>
      <c r="OAY57" s="467"/>
      <c r="OAZ57" s="467"/>
      <c r="OBA57" s="467"/>
      <c r="OBB57" s="467"/>
      <c r="OBC57" s="467"/>
      <c r="OBD57" s="467"/>
      <c r="OBE57" s="467"/>
      <c r="OBF57" s="467"/>
      <c r="OBG57" s="467"/>
      <c r="OBH57" s="467"/>
      <c r="OBI57" s="467"/>
      <c r="OBJ57" s="467"/>
      <c r="OBK57" s="467"/>
      <c r="OBL57" s="467"/>
      <c r="OBM57" s="467"/>
      <c r="OBN57" s="467"/>
      <c r="OBO57" s="467"/>
      <c r="OBP57" s="467"/>
      <c r="OBQ57" s="467"/>
      <c r="OBR57" s="467"/>
      <c r="OBS57" s="467"/>
      <c r="OBT57" s="467"/>
      <c r="OBU57" s="467"/>
      <c r="OBV57" s="467"/>
      <c r="OBW57" s="467"/>
      <c r="OBX57" s="467"/>
      <c r="OBY57" s="467"/>
      <c r="OBZ57" s="467"/>
      <c r="OCA57" s="467"/>
      <c r="OCB57" s="467"/>
      <c r="OCC57" s="467"/>
      <c r="OCD57" s="467"/>
      <c r="OCE57" s="467"/>
      <c r="OCF57" s="467"/>
      <c r="OCG57" s="467"/>
      <c r="OCH57" s="467"/>
      <c r="OCI57" s="467"/>
      <c r="OCJ57" s="467"/>
      <c r="OCK57" s="467"/>
      <c r="OCL57" s="467"/>
      <c r="OCM57" s="467"/>
      <c r="OCN57" s="467"/>
      <c r="OCO57" s="467"/>
      <c r="OCP57" s="467"/>
      <c r="OCQ57" s="467"/>
      <c r="OCR57" s="467"/>
      <c r="OCS57" s="467"/>
      <c r="OCT57" s="467"/>
      <c r="OCU57" s="467"/>
      <c r="OCV57" s="467"/>
      <c r="OCW57" s="467"/>
      <c r="OCX57" s="467"/>
      <c r="OCY57" s="467"/>
      <c r="OCZ57" s="467"/>
      <c r="ODA57" s="467"/>
      <c r="ODB57" s="467"/>
      <c r="ODC57" s="467"/>
      <c r="ODD57" s="467"/>
      <c r="ODE57" s="467"/>
      <c r="ODF57" s="467"/>
      <c r="ODG57" s="467"/>
      <c r="ODH57" s="467"/>
      <c r="ODI57" s="467"/>
      <c r="ODJ57" s="467"/>
      <c r="ODK57" s="467"/>
      <c r="ODL57" s="467"/>
      <c r="ODM57" s="467"/>
      <c r="ODN57" s="467"/>
      <c r="ODO57" s="467"/>
      <c r="ODP57" s="467"/>
      <c r="ODQ57" s="467"/>
      <c r="ODR57" s="467"/>
      <c r="ODS57" s="467"/>
      <c r="ODT57" s="467"/>
      <c r="ODU57" s="467"/>
      <c r="ODV57" s="467"/>
      <c r="ODW57" s="467"/>
      <c r="ODX57" s="467"/>
      <c r="ODY57" s="467"/>
      <c r="ODZ57" s="467"/>
      <c r="OEA57" s="467"/>
      <c r="OEB57" s="467"/>
      <c r="OEC57" s="467"/>
      <c r="OED57" s="467"/>
      <c r="OEE57" s="467"/>
      <c r="OEF57" s="467"/>
      <c r="OEG57" s="467"/>
      <c r="OEH57" s="467"/>
      <c r="OEI57" s="467"/>
      <c r="OEJ57" s="467"/>
      <c r="OEK57" s="467"/>
      <c r="OEL57" s="467"/>
      <c r="OEM57" s="467"/>
      <c r="OEN57" s="467"/>
      <c r="OEO57" s="467"/>
      <c r="OEP57" s="467"/>
      <c r="OEQ57" s="467"/>
      <c r="OER57" s="467"/>
      <c r="OES57" s="467"/>
      <c r="OET57" s="467"/>
      <c r="OEU57" s="467"/>
      <c r="OEV57" s="467"/>
      <c r="OEW57" s="467"/>
      <c r="OEX57" s="467"/>
      <c r="OEY57" s="467"/>
      <c r="OEZ57" s="467"/>
      <c r="OFA57" s="467"/>
      <c r="OFB57" s="467"/>
      <c r="OFC57" s="467"/>
      <c r="OFD57" s="467"/>
      <c r="OFE57" s="467"/>
      <c r="OFF57" s="467"/>
      <c r="OFG57" s="467"/>
      <c r="OFH57" s="467"/>
      <c r="OFI57" s="467"/>
      <c r="OFJ57" s="467"/>
      <c r="OFK57" s="467"/>
      <c r="OFL57" s="467"/>
      <c r="OFM57" s="467"/>
      <c r="OFN57" s="467"/>
      <c r="OFO57" s="467"/>
      <c r="OFP57" s="467"/>
      <c r="OFQ57" s="467"/>
      <c r="OFR57" s="467"/>
      <c r="OFS57" s="467"/>
      <c r="OFT57" s="467"/>
      <c r="OFU57" s="467"/>
      <c r="OFV57" s="467"/>
      <c r="OFW57" s="467"/>
      <c r="OFX57" s="467"/>
      <c r="OFY57" s="467"/>
      <c r="OFZ57" s="467"/>
      <c r="OGA57" s="467"/>
      <c r="OGB57" s="467"/>
      <c r="OGC57" s="467"/>
      <c r="OGD57" s="467"/>
      <c r="OGE57" s="467"/>
      <c r="OGF57" s="467"/>
      <c r="OGG57" s="467"/>
      <c r="OGH57" s="467"/>
      <c r="OGI57" s="467"/>
      <c r="OGJ57" s="467"/>
      <c r="OGK57" s="467"/>
      <c r="OGL57" s="467"/>
      <c r="OGM57" s="467"/>
      <c r="OGN57" s="467"/>
      <c r="OGO57" s="467"/>
      <c r="OGP57" s="467"/>
      <c r="OGQ57" s="467"/>
      <c r="OGR57" s="467"/>
      <c r="OGS57" s="467"/>
      <c r="OGT57" s="467"/>
      <c r="OGU57" s="467"/>
      <c r="OGV57" s="467"/>
      <c r="OGW57" s="467"/>
      <c r="OGX57" s="467"/>
      <c r="OGY57" s="467"/>
      <c r="OGZ57" s="467"/>
      <c r="OHA57" s="467"/>
      <c r="OHB57" s="467"/>
      <c r="OHC57" s="467"/>
      <c r="OHD57" s="467"/>
      <c r="OHE57" s="467"/>
      <c r="OHF57" s="467"/>
      <c r="OHG57" s="467"/>
      <c r="OHH57" s="467"/>
      <c r="OHI57" s="467"/>
      <c r="OHJ57" s="467"/>
      <c r="OHK57" s="467"/>
      <c r="OHL57" s="467"/>
      <c r="OHM57" s="467"/>
      <c r="OHN57" s="467"/>
      <c r="OHO57" s="467"/>
      <c r="OHP57" s="467"/>
      <c r="OHQ57" s="467"/>
      <c r="OHR57" s="467"/>
      <c r="OHS57" s="467"/>
      <c r="OHT57" s="467"/>
      <c r="OHU57" s="467"/>
      <c r="OHV57" s="467"/>
      <c r="OHW57" s="467"/>
      <c r="OHX57" s="467"/>
      <c r="OHY57" s="467"/>
      <c r="OHZ57" s="467"/>
      <c r="OIA57" s="467"/>
      <c r="OIB57" s="467"/>
      <c r="OIC57" s="467"/>
      <c r="OID57" s="467"/>
      <c r="OIE57" s="467"/>
      <c r="OIF57" s="467"/>
      <c r="OIG57" s="467"/>
      <c r="OIH57" s="467"/>
      <c r="OII57" s="467"/>
      <c r="OIJ57" s="467"/>
      <c r="OIK57" s="467"/>
      <c r="OIL57" s="467"/>
      <c r="OIM57" s="467"/>
      <c r="OIN57" s="467"/>
      <c r="OIO57" s="467"/>
      <c r="OIP57" s="467"/>
      <c r="OIQ57" s="467"/>
      <c r="OIR57" s="467"/>
      <c r="OIS57" s="467"/>
      <c r="OIT57" s="467"/>
      <c r="OIU57" s="467"/>
      <c r="OIV57" s="467"/>
      <c r="OIW57" s="467"/>
      <c r="OIX57" s="467"/>
      <c r="OIY57" s="467"/>
      <c r="OIZ57" s="467"/>
      <c r="OJA57" s="467"/>
      <c r="OJB57" s="467"/>
      <c r="OJC57" s="467"/>
      <c r="OJD57" s="467"/>
      <c r="OJE57" s="467"/>
      <c r="OJF57" s="467"/>
      <c r="OJG57" s="467"/>
      <c r="OJH57" s="467"/>
      <c r="OJI57" s="467"/>
      <c r="OJJ57" s="467"/>
      <c r="OJK57" s="467"/>
      <c r="OJL57" s="467"/>
      <c r="OJM57" s="467"/>
      <c r="OJN57" s="467"/>
      <c r="OJO57" s="467"/>
      <c r="OJP57" s="467"/>
      <c r="OJQ57" s="467"/>
      <c r="OJR57" s="467"/>
      <c r="OJS57" s="467"/>
      <c r="OJT57" s="467"/>
      <c r="OJU57" s="467"/>
      <c r="OJV57" s="467"/>
      <c r="OJW57" s="467"/>
      <c r="OJX57" s="467"/>
      <c r="OJY57" s="467"/>
      <c r="OJZ57" s="467"/>
      <c r="OKA57" s="467"/>
      <c r="OKB57" s="467"/>
      <c r="OKC57" s="467"/>
      <c r="OKD57" s="467"/>
      <c r="OKE57" s="467"/>
      <c r="OKF57" s="467"/>
      <c r="OKG57" s="467"/>
      <c r="OKH57" s="467"/>
      <c r="OKI57" s="467"/>
      <c r="OKJ57" s="467"/>
      <c r="OKK57" s="467"/>
      <c r="OKL57" s="467"/>
      <c r="OKM57" s="467"/>
      <c r="OKN57" s="467"/>
      <c r="OKO57" s="467"/>
      <c r="OKP57" s="467"/>
      <c r="OKQ57" s="467"/>
      <c r="OKR57" s="467"/>
      <c r="OKS57" s="467"/>
      <c r="OKT57" s="467"/>
      <c r="OKU57" s="467"/>
      <c r="OKV57" s="467"/>
      <c r="OKW57" s="467"/>
      <c r="OKX57" s="467"/>
      <c r="OKY57" s="467"/>
      <c r="OKZ57" s="467"/>
      <c r="OLA57" s="467"/>
      <c r="OLB57" s="467"/>
      <c r="OLC57" s="467"/>
      <c r="OLD57" s="467"/>
      <c r="OLE57" s="467"/>
      <c r="OLF57" s="467"/>
      <c r="OLG57" s="467"/>
      <c r="OLH57" s="467"/>
      <c r="OLI57" s="467"/>
      <c r="OLJ57" s="467"/>
      <c r="OLK57" s="467"/>
      <c r="OLL57" s="467"/>
      <c r="OLM57" s="467"/>
      <c r="OLN57" s="467"/>
      <c r="OLO57" s="467"/>
      <c r="OLP57" s="467"/>
      <c r="OLQ57" s="467"/>
      <c r="OLR57" s="467"/>
      <c r="OLS57" s="467"/>
      <c r="OLT57" s="467"/>
      <c r="OLU57" s="467"/>
      <c r="OLV57" s="467"/>
      <c r="OLW57" s="467"/>
      <c r="OLX57" s="467"/>
      <c r="OLY57" s="467"/>
      <c r="OLZ57" s="467"/>
      <c r="OMA57" s="467"/>
      <c r="OMB57" s="467"/>
      <c r="OMC57" s="467"/>
      <c r="OMD57" s="467"/>
      <c r="OME57" s="467"/>
      <c r="OMF57" s="467"/>
      <c r="OMG57" s="467"/>
      <c r="OMH57" s="467"/>
      <c r="OMI57" s="467"/>
      <c r="OMJ57" s="467"/>
      <c r="OMK57" s="467"/>
      <c r="OML57" s="467"/>
      <c r="OMM57" s="467"/>
      <c r="OMN57" s="467"/>
      <c r="OMO57" s="467"/>
      <c r="OMP57" s="467"/>
      <c r="OMQ57" s="467"/>
      <c r="OMR57" s="467"/>
      <c r="OMS57" s="467"/>
      <c r="OMT57" s="467"/>
      <c r="OMU57" s="467"/>
      <c r="OMV57" s="467"/>
      <c r="OMW57" s="467"/>
      <c r="OMX57" s="467"/>
      <c r="OMY57" s="467"/>
      <c r="OMZ57" s="467"/>
      <c r="ONA57" s="467"/>
      <c r="ONB57" s="467"/>
      <c r="ONC57" s="467"/>
      <c r="OND57" s="467"/>
      <c r="ONE57" s="467"/>
      <c r="ONF57" s="467"/>
      <c r="ONG57" s="467"/>
      <c r="ONH57" s="467"/>
      <c r="ONI57" s="467"/>
      <c r="ONJ57" s="467"/>
      <c r="ONK57" s="467"/>
      <c r="ONL57" s="467"/>
      <c r="ONM57" s="467"/>
      <c r="ONN57" s="467"/>
      <c r="ONO57" s="467"/>
      <c r="ONP57" s="467"/>
      <c r="ONQ57" s="467"/>
      <c r="ONR57" s="467"/>
      <c r="ONS57" s="467"/>
      <c r="ONT57" s="467"/>
      <c r="ONU57" s="467"/>
      <c r="ONV57" s="467"/>
      <c r="ONW57" s="467"/>
      <c r="ONX57" s="467"/>
      <c r="ONY57" s="467"/>
      <c r="ONZ57" s="467"/>
      <c r="OOA57" s="467"/>
      <c r="OOB57" s="467"/>
      <c r="OOC57" s="467"/>
      <c r="OOD57" s="467"/>
      <c r="OOE57" s="467"/>
      <c r="OOF57" s="467"/>
      <c r="OOG57" s="467"/>
      <c r="OOH57" s="467"/>
      <c r="OOI57" s="467"/>
      <c r="OOJ57" s="467"/>
      <c r="OOK57" s="467"/>
      <c r="OOL57" s="467"/>
      <c r="OOM57" s="467"/>
      <c r="OON57" s="467"/>
      <c r="OOO57" s="467"/>
      <c r="OOP57" s="467"/>
      <c r="OOQ57" s="467"/>
      <c r="OOR57" s="467"/>
      <c r="OOS57" s="467"/>
      <c r="OOT57" s="467"/>
      <c r="OOU57" s="467"/>
      <c r="OOV57" s="467"/>
      <c r="OOW57" s="467"/>
      <c r="OOX57" s="467"/>
      <c r="OOY57" s="467"/>
      <c r="OOZ57" s="467"/>
      <c r="OPA57" s="467"/>
      <c r="OPB57" s="467"/>
      <c r="OPC57" s="467"/>
      <c r="OPD57" s="467"/>
      <c r="OPE57" s="467"/>
      <c r="OPF57" s="467"/>
      <c r="OPG57" s="467"/>
      <c r="OPH57" s="467"/>
      <c r="OPI57" s="467"/>
      <c r="OPJ57" s="467"/>
      <c r="OPK57" s="467"/>
      <c r="OPL57" s="467"/>
      <c r="OPM57" s="467"/>
      <c r="OPN57" s="467"/>
      <c r="OPO57" s="467"/>
      <c r="OPP57" s="467"/>
      <c r="OPQ57" s="467"/>
      <c r="OPR57" s="467"/>
      <c r="OPS57" s="467"/>
      <c r="OPT57" s="467"/>
      <c r="OPU57" s="467"/>
      <c r="OPV57" s="467"/>
      <c r="OPW57" s="467"/>
      <c r="OPX57" s="467"/>
      <c r="OPY57" s="467"/>
      <c r="OPZ57" s="467"/>
      <c r="OQA57" s="467"/>
      <c r="OQB57" s="467"/>
      <c r="OQC57" s="467"/>
      <c r="OQD57" s="467"/>
      <c r="OQE57" s="467"/>
      <c r="OQF57" s="467"/>
      <c r="OQG57" s="467"/>
      <c r="OQH57" s="467"/>
      <c r="OQI57" s="467"/>
      <c r="OQJ57" s="467"/>
      <c r="OQK57" s="467"/>
      <c r="OQL57" s="467"/>
      <c r="OQM57" s="467"/>
      <c r="OQN57" s="467"/>
      <c r="OQO57" s="467"/>
      <c r="OQP57" s="467"/>
      <c r="OQQ57" s="467"/>
      <c r="OQR57" s="467"/>
      <c r="OQS57" s="467"/>
      <c r="OQT57" s="467"/>
      <c r="OQU57" s="467"/>
      <c r="OQV57" s="467"/>
      <c r="OQW57" s="467"/>
      <c r="OQX57" s="467"/>
      <c r="OQY57" s="467"/>
      <c r="OQZ57" s="467"/>
      <c r="ORA57" s="467"/>
      <c r="ORB57" s="467"/>
      <c r="ORC57" s="467"/>
      <c r="ORD57" s="467"/>
      <c r="ORE57" s="467"/>
      <c r="ORF57" s="467"/>
      <c r="ORG57" s="467"/>
      <c r="ORH57" s="467"/>
      <c r="ORI57" s="467"/>
      <c r="ORJ57" s="467"/>
      <c r="ORK57" s="467"/>
      <c r="ORL57" s="467"/>
      <c r="ORM57" s="467"/>
      <c r="ORN57" s="467"/>
      <c r="ORO57" s="467"/>
      <c r="ORP57" s="467"/>
      <c r="ORQ57" s="467"/>
      <c r="ORR57" s="467"/>
      <c r="ORS57" s="467"/>
      <c r="ORT57" s="467"/>
      <c r="ORU57" s="467"/>
      <c r="ORV57" s="467"/>
      <c r="ORW57" s="467"/>
      <c r="ORX57" s="467"/>
      <c r="ORY57" s="467"/>
      <c r="ORZ57" s="467"/>
      <c r="OSA57" s="467"/>
      <c r="OSB57" s="467"/>
      <c r="OSC57" s="467"/>
      <c r="OSD57" s="467"/>
      <c r="OSE57" s="467"/>
      <c r="OSF57" s="467"/>
      <c r="OSG57" s="467"/>
      <c r="OSH57" s="467"/>
      <c r="OSI57" s="467"/>
      <c r="OSJ57" s="467"/>
      <c r="OSK57" s="467"/>
      <c r="OSL57" s="467"/>
      <c r="OSM57" s="467"/>
      <c r="OSN57" s="467"/>
      <c r="OSO57" s="467"/>
      <c r="OSP57" s="467"/>
      <c r="OSQ57" s="467"/>
      <c r="OSR57" s="467"/>
      <c r="OSS57" s="467"/>
      <c r="OST57" s="467"/>
      <c r="OSU57" s="467"/>
      <c r="OSV57" s="467"/>
      <c r="OSW57" s="467"/>
      <c r="OSX57" s="467"/>
      <c r="OSY57" s="467"/>
      <c r="OSZ57" s="467"/>
      <c r="OTA57" s="467"/>
      <c r="OTB57" s="467"/>
      <c r="OTC57" s="467"/>
      <c r="OTD57" s="467"/>
      <c r="OTE57" s="467"/>
      <c r="OTF57" s="467"/>
      <c r="OTG57" s="467"/>
      <c r="OTH57" s="467"/>
      <c r="OTI57" s="467"/>
      <c r="OTJ57" s="467"/>
      <c r="OTK57" s="467"/>
      <c r="OTL57" s="467"/>
      <c r="OTM57" s="467"/>
      <c r="OTN57" s="467"/>
      <c r="OTO57" s="467"/>
      <c r="OTP57" s="467"/>
      <c r="OTQ57" s="467"/>
      <c r="OTR57" s="467"/>
      <c r="OTS57" s="467"/>
      <c r="OTT57" s="467"/>
      <c r="OTU57" s="467"/>
      <c r="OTV57" s="467"/>
      <c r="OTW57" s="467"/>
      <c r="OTX57" s="467"/>
      <c r="OTY57" s="467"/>
      <c r="OTZ57" s="467"/>
      <c r="OUA57" s="467"/>
      <c r="OUB57" s="467"/>
      <c r="OUC57" s="467"/>
      <c r="OUD57" s="467"/>
      <c r="OUE57" s="467"/>
      <c r="OUF57" s="467"/>
      <c r="OUG57" s="467"/>
      <c r="OUH57" s="467"/>
      <c r="OUI57" s="467"/>
      <c r="OUJ57" s="467"/>
      <c r="OUK57" s="467"/>
      <c r="OUL57" s="467"/>
      <c r="OUM57" s="467"/>
      <c r="OUN57" s="467"/>
      <c r="OUO57" s="467"/>
      <c r="OUP57" s="467"/>
      <c r="OUQ57" s="467"/>
      <c r="OUR57" s="467"/>
      <c r="OUS57" s="467"/>
      <c r="OUT57" s="467"/>
      <c r="OUU57" s="467"/>
      <c r="OUV57" s="467"/>
      <c r="OUW57" s="467"/>
      <c r="OUX57" s="467"/>
      <c r="OUY57" s="467"/>
      <c r="OUZ57" s="467"/>
      <c r="OVA57" s="467"/>
      <c r="OVB57" s="467"/>
      <c r="OVC57" s="467"/>
      <c r="OVD57" s="467"/>
      <c r="OVE57" s="467"/>
      <c r="OVF57" s="467"/>
      <c r="OVG57" s="467"/>
      <c r="OVH57" s="467"/>
      <c r="OVI57" s="467"/>
      <c r="OVJ57" s="467"/>
      <c r="OVK57" s="467"/>
      <c r="OVL57" s="467"/>
      <c r="OVM57" s="467"/>
      <c r="OVN57" s="467"/>
      <c r="OVO57" s="467"/>
      <c r="OVP57" s="467"/>
      <c r="OVQ57" s="467"/>
      <c r="OVR57" s="467"/>
      <c r="OVS57" s="467"/>
      <c r="OVT57" s="467"/>
      <c r="OVU57" s="467"/>
      <c r="OVV57" s="467"/>
      <c r="OVW57" s="467"/>
      <c r="OVX57" s="467"/>
      <c r="OVY57" s="467"/>
      <c r="OVZ57" s="467"/>
      <c r="OWA57" s="467"/>
      <c r="OWB57" s="467"/>
      <c r="OWC57" s="467"/>
      <c r="OWD57" s="467"/>
      <c r="OWE57" s="467"/>
      <c r="OWF57" s="467"/>
      <c r="OWG57" s="467"/>
      <c r="OWH57" s="467"/>
      <c r="OWI57" s="467"/>
      <c r="OWJ57" s="467"/>
      <c r="OWK57" s="467"/>
      <c r="OWL57" s="467"/>
      <c r="OWM57" s="467"/>
      <c r="OWN57" s="467"/>
      <c r="OWO57" s="467"/>
      <c r="OWP57" s="467"/>
      <c r="OWQ57" s="467"/>
      <c r="OWR57" s="467"/>
      <c r="OWS57" s="467"/>
      <c r="OWT57" s="467"/>
      <c r="OWU57" s="467"/>
      <c r="OWV57" s="467"/>
      <c r="OWW57" s="467"/>
      <c r="OWX57" s="467"/>
      <c r="OWY57" s="467"/>
      <c r="OWZ57" s="467"/>
      <c r="OXA57" s="467"/>
      <c r="OXB57" s="467"/>
      <c r="OXC57" s="467"/>
      <c r="OXD57" s="467"/>
      <c r="OXE57" s="467"/>
      <c r="OXF57" s="467"/>
      <c r="OXG57" s="467"/>
      <c r="OXH57" s="467"/>
      <c r="OXI57" s="467"/>
      <c r="OXJ57" s="467"/>
      <c r="OXK57" s="467"/>
      <c r="OXL57" s="467"/>
      <c r="OXM57" s="467"/>
      <c r="OXN57" s="467"/>
      <c r="OXO57" s="467"/>
      <c r="OXP57" s="467"/>
      <c r="OXQ57" s="467"/>
      <c r="OXR57" s="467"/>
      <c r="OXS57" s="467"/>
      <c r="OXT57" s="467"/>
      <c r="OXU57" s="467"/>
      <c r="OXV57" s="467"/>
      <c r="OXW57" s="467"/>
      <c r="OXX57" s="467"/>
      <c r="OXY57" s="467"/>
      <c r="OXZ57" s="467"/>
      <c r="OYA57" s="467"/>
      <c r="OYB57" s="467"/>
      <c r="OYC57" s="467"/>
      <c r="OYD57" s="467"/>
      <c r="OYE57" s="467"/>
      <c r="OYF57" s="467"/>
      <c r="OYG57" s="467"/>
      <c r="OYH57" s="467"/>
      <c r="OYI57" s="467"/>
      <c r="OYJ57" s="467"/>
      <c r="OYK57" s="467"/>
      <c r="OYL57" s="467"/>
      <c r="OYM57" s="467"/>
      <c r="OYN57" s="467"/>
      <c r="OYO57" s="467"/>
      <c r="OYP57" s="467"/>
      <c r="OYQ57" s="467"/>
      <c r="OYR57" s="467"/>
      <c r="OYS57" s="467"/>
      <c r="OYT57" s="467"/>
      <c r="OYU57" s="467"/>
      <c r="OYV57" s="467"/>
      <c r="OYW57" s="467"/>
      <c r="OYX57" s="467"/>
      <c r="OYY57" s="467"/>
      <c r="OYZ57" s="467"/>
      <c r="OZA57" s="467"/>
      <c r="OZB57" s="467"/>
      <c r="OZC57" s="467"/>
      <c r="OZD57" s="467"/>
      <c r="OZE57" s="467"/>
      <c r="OZF57" s="467"/>
      <c r="OZG57" s="467"/>
      <c r="OZH57" s="467"/>
      <c r="OZI57" s="467"/>
      <c r="OZJ57" s="467"/>
      <c r="OZK57" s="467"/>
      <c r="OZL57" s="467"/>
      <c r="OZM57" s="467"/>
      <c r="OZN57" s="467"/>
      <c r="OZO57" s="467"/>
      <c r="OZP57" s="467"/>
      <c r="OZQ57" s="467"/>
      <c r="OZR57" s="467"/>
      <c r="OZS57" s="467"/>
      <c r="OZT57" s="467"/>
      <c r="OZU57" s="467"/>
      <c r="OZV57" s="467"/>
      <c r="OZW57" s="467"/>
      <c r="OZX57" s="467"/>
      <c r="OZY57" s="467"/>
      <c r="OZZ57" s="467"/>
      <c r="PAA57" s="467"/>
      <c r="PAB57" s="467"/>
      <c r="PAC57" s="467"/>
      <c r="PAD57" s="467"/>
      <c r="PAE57" s="467"/>
      <c r="PAF57" s="467"/>
      <c r="PAG57" s="467"/>
      <c r="PAH57" s="467"/>
      <c r="PAI57" s="467"/>
      <c r="PAJ57" s="467"/>
      <c r="PAK57" s="467"/>
      <c r="PAL57" s="467"/>
      <c r="PAM57" s="467"/>
      <c r="PAN57" s="467"/>
      <c r="PAO57" s="467"/>
      <c r="PAP57" s="467"/>
      <c r="PAQ57" s="467"/>
      <c r="PAR57" s="467"/>
      <c r="PAS57" s="467"/>
      <c r="PAT57" s="467"/>
      <c r="PAU57" s="467"/>
      <c r="PAV57" s="467"/>
      <c r="PAW57" s="467"/>
      <c r="PAX57" s="467"/>
      <c r="PAY57" s="467"/>
      <c r="PAZ57" s="467"/>
      <c r="PBA57" s="467"/>
      <c r="PBB57" s="467"/>
      <c r="PBC57" s="467"/>
      <c r="PBD57" s="467"/>
      <c r="PBE57" s="467"/>
      <c r="PBF57" s="467"/>
      <c r="PBG57" s="467"/>
      <c r="PBH57" s="467"/>
      <c r="PBI57" s="467"/>
      <c r="PBJ57" s="467"/>
      <c r="PBK57" s="467"/>
      <c r="PBL57" s="467"/>
      <c r="PBM57" s="467"/>
      <c r="PBN57" s="467"/>
      <c r="PBO57" s="467"/>
      <c r="PBP57" s="467"/>
      <c r="PBQ57" s="467"/>
      <c r="PBR57" s="467"/>
      <c r="PBS57" s="467"/>
      <c r="PBT57" s="467"/>
      <c r="PBU57" s="467"/>
      <c r="PBV57" s="467"/>
      <c r="PBW57" s="467"/>
      <c r="PBX57" s="467"/>
      <c r="PBY57" s="467"/>
      <c r="PBZ57" s="467"/>
      <c r="PCA57" s="467"/>
      <c r="PCB57" s="467"/>
      <c r="PCC57" s="467"/>
      <c r="PCD57" s="467"/>
      <c r="PCE57" s="467"/>
      <c r="PCF57" s="467"/>
      <c r="PCG57" s="467"/>
      <c r="PCH57" s="467"/>
      <c r="PCI57" s="467"/>
      <c r="PCJ57" s="467"/>
      <c r="PCK57" s="467"/>
      <c r="PCL57" s="467"/>
      <c r="PCM57" s="467"/>
      <c r="PCN57" s="467"/>
      <c r="PCO57" s="467"/>
      <c r="PCP57" s="467"/>
      <c r="PCQ57" s="467"/>
      <c r="PCR57" s="467"/>
      <c r="PCS57" s="467"/>
      <c r="PCT57" s="467"/>
      <c r="PCU57" s="467"/>
      <c r="PCV57" s="467"/>
      <c r="PCW57" s="467"/>
      <c r="PCX57" s="467"/>
      <c r="PCY57" s="467"/>
      <c r="PCZ57" s="467"/>
      <c r="PDA57" s="467"/>
      <c r="PDB57" s="467"/>
      <c r="PDC57" s="467"/>
      <c r="PDD57" s="467"/>
      <c r="PDE57" s="467"/>
      <c r="PDF57" s="467"/>
      <c r="PDG57" s="467"/>
      <c r="PDH57" s="467"/>
      <c r="PDI57" s="467"/>
      <c r="PDJ57" s="467"/>
      <c r="PDK57" s="467"/>
      <c r="PDL57" s="467"/>
      <c r="PDM57" s="467"/>
      <c r="PDN57" s="467"/>
      <c r="PDO57" s="467"/>
      <c r="PDP57" s="467"/>
      <c r="PDQ57" s="467"/>
      <c r="PDR57" s="467"/>
      <c r="PDS57" s="467"/>
      <c r="PDT57" s="467"/>
      <c r="PDU57" s="467"/>
      <c r="PDV57" s="467"/>
      <c r="PDW57" s="467"/>
      <c r="PDX57" s="467"/>
      <c r="PDY57" s="467"/>
      <c r="PDZ57" s="467"/>
      <c r="PEA57" s="467"/>
      <c r="PEB57" s="467"/>
      <c r="PEC57" s="467"/>
      <c r="PED57" s="467"/>
      <c r="PEE57" s="467"/>
      <c r="PEF57" s="467"/>
      <c r="PEG57" s="467"/>
      <c r="PEH57" s="467"/>
      <c r="PEI57" s="467"/>
      <c r="PEJ57" s="467"/>
      <c r="PEK57" s="467"/>
      <c r="PEL57" s="467"/>
      <c r="PEM57" s="467"/>
      <c r="PEN57" s="467"/>
      <c r="PEO57" s="467"/>
      <c r="PEP57" s="467"/>
      <c r="PEQ57" s="467"/>
      <c r="PER57" s="467"/>
      <c r="PES57" s="467"/>
      <c r="PET57" s="467"/>
      <c r="PEU57" s="467"/>
      <c r="PEV57" s="467"/>
      <c r="PEW57" s="467"/>
      <c r="PEX57" s="467"/>
      <c r="PEY57" s="467"/>
      <c r="PEZ57" s="467"/>
      <c r="PFA57" s="467"/>
      <c r="PFB57" s="467"/>
      <c r="PFC57" s="467"/>
      <c r="PFD57" s="467"/>
      <c r="PFE57" s="467"/>
      <c r="PFF57" s="467"/>
      <c r="PFG57" s="467"/>
      <c r="PFH57" s="467"/>
      <c r="PFI57" s="467"/>
      <c r="PFJ57" s="467"/>
      <c r="PFK57" s="467"/>
      <c r="PFL57" s="467"/>
      <c r="PFM57" s="467"/>
      <c r="PFN57" s="467"/>
      <c r="PFO57" s="467"/>
      <c r="PFP57" s="467"/>
      <c r="PFQ57" s="467"/>
      <c r="PFR57" s="467"/>
      <c r="PFS57" s="467"/>
      <c r="PFT57" s="467"/>
      <c r="PFU57" s="467"/>
      <c r="PFV57" s="467"/>
      <c r="PFW57" s="467"/>
      <c r="PFX57" s="467"/>
      <c r="PFY57" s="467"/>
      <c r="PFZ57" s="467"/>
      <c r="PGA57" s="467"/>
      <c r="PGB57" s="467"/>
      <c r="PGC57" s="467"/>
      <c r="PGD57" s="467"/>
      <c r="PGE57" s="467"/>
      <c r="PGF57" s="467"/>
      <c r="PGG57" s="467"/>
      <c r="PGH57" s="467"/>
      <c r="PGI57" s="467"/>
      <c r="PGJ57" s="467"/>
      <c r="PGK57" s="467"/>
      <c r="PGL57" s="467"/>
      <c r="PGM57" s="467"/>
      <c r="PGN57" s="467"/>
      <c r="PGO57" s="467"/>
      <c r="PGP57" s="467"/>
      <c r="PGQ57" s="467"/>
      <c r="PGR57" s="467"/>
      <c r="PGS57" s="467"/>
      <c r="PGT57" s="467"/>
      <c r="PGU57" s="467"/>
      <c r="PGV57" s="467"/>
      <c r="PGW57" s="467"/>
      <c r="PGX57" s="467"/>
      <c r="PGY57" s="467"/>
      <c r="PGZ57" s="467"/>
      <c r="PHA57" s="467"/>
      <c r="PHB57" s="467"/>
      <c r="PHC57" s="467"/>
      <c r="PHD57" s="467"/>
      <c r="PHE57" s="467"/>
      <c r="PHF57" s="467"/>
      <c r="PHG57" s="467"/>
      <c r="PHH57" s="467"/>
      <c r="PHI57" s="467"/>
      <c r="PHJ57" s="467"/>
      <c r="PHK57" s="467"/>
      <c r="PHL57" s="467"/>
      <c r="PHM57" s="467"/>
      <c r="PHN57" s="467"/>
      <c r="PHO57" s="467"/>
      <c r="PHP57" s="467"/>
      <c r="PHQ57" s="467"/>
      <c r="PHR57" s="467"/>
      <c r="PHS57" s="467"/>
      <c r="PHT57" s="467"/>
      <c r="PHU57" s="467"/>
      <c r="PHV57" s="467"/>
      <c r="PHW57" s="467"/>
      <c r="PHX57" s="467"/>
      <c r="PHY57" s="467"/>
      <c r="PHZ57" s="467"/>
      <c r="PIA57" s="467"/>
      <c r="PIB57" s="467"/>
      <c r="PIC57" s="467"/>
      <c r="PID57" s="467"/>
      <c r="PIE57" s="467"/>
      <c r="PIF57" s="467"/>
      <c r="PIG57" s="467"/>
      <c r="PIH57" s="467"/>
      <c r="PII57" s="467"/>
      <c r="PIJ57" s="467"/>
      <c r="PIK57" s="467"/>
      <c r="PIL57" s="467"/>
      <c r="PIM57" s="467"/>
      <c r="PIN57" s="467"/>
      <c r="PIO57" s="467"/>
      <c r="PIP57" s="467"/>
      <c r="PIQ57" s="467"/>
      <c r="PIR57" s="467"/>
      <c r="PIS57" s="467"/>
      <c r="PIT57" s="467"/>
      <c r="PIU57" s="467"/>
      <c r="PIV57" s="467"/>
      <c r="PIW57" s="467"/>
      <c r="PIX57" s="467"/>
      <c r="PIY57" s="467"/>
      <c r="PIZ57" s="467"/>
      <c r="PJA57" s="467"/>
      <c r="PJB57" s="467"/>
      <c r="PJC57" s="467"/>
      <c r="PJD57" s="467"/>
      <c r="PJE57" s="467"/>
      <c r="PJF57" s="467"/>
      <c r="PJG57" s="467"/>
      <c r="PJH57" s="467"/>
      <c r="PJI57" s="467"/>
      <c r="PJJ57" s="467"/>
      <c r="PJK57" s="467"/>
      <c r="PJL57" s="467"/>
      <c r="PJM57" s="467"/>
      <c r="PJN57" s="467"/>
      <c r="PJO57" s="467"/>
      <c r="PJP57" s="467"/>
      <c r="PJQ57" s="467"/>
      <c r="PJR57" s="467"/>
      <c r="PJS57" s="467"/>
      <c r="PJT57" s="467"/>
      <c r="PJU57" s="467"/>
      <c r="PJV57" s="467"/>
      <c r="PJW57" s="467"/>
      <c r="PJX57" s="467"/>
      <c r="PJY57" s="467"/>
      <c r="PJZ57" s="467"/>
      <c r="PKA57" s="467"/>
      <c r="PKB57" s="467"/>
      <c r="PKC57" s="467"/>
      <c r="PKD57" s="467"/>
      <c r="PKE57" s="467"/>
      <c r="PKF57" s="467"/>
      <c r="PKG57" s="467"/>
      <c r="PKH57" s="467"/>
      <c r="PKI57" s="467"/>
      <c r="PKJ57" s="467"/>
      <c r="PKK57" s="467"/>
      <c r="PKL57" s="467"/>
      <c r="PKM57" s="467"/>
      <c r="PKN57" s="467"/>
      <c r="PKO57" s="467"/>
      <c r="PKP57" s="467"/>
      <c r="PKQ57" s="467"/>
      <c r="PKR57" s="467"/>
      <c r="PKS57" s="467"/>
      <c r="PKT57" s="467"/>
      <c r="PKU57" s="467"/>
      <c r="PKV57" s="467"/>
      <c r="PKW57" s="467"/>
      <c r="PKX57" s="467"/>
      <c r="PKY57" s="467"/>
      <c r="PKZ57" s="467"/>
      <c r="PLA57" s="467"/>
      <c r="PLB57" s="467"/>
      <c r="PLC57" s="467"/>
      <c r="PLD57" s="467"/>
      <c r="PLE57" s="467"/>
      <c r="PLF57" s="467"/>
      <c r="PLG57" s="467"/>
      <c r="PLH57" s="467"/>
      <c r="PLI57" s="467"/>
      <c r="PLJ57" s="467"/>
      <c r="PLK57" s="467"/>
      <c r="PLL57" s="467"/>
      <c r="PLM57" s="467"/>
      <c r="PLN57" s="467"/>
      <c r="PLO57" s="467"/>
      <c r="PLP57" s="467"/>
      <c r="PLQ57" s="467"/>
      <c r="PLR57" s="467"/>
      <c r="PLS57" s="467"/>
      <c r="PLT57" s="467"/>
      <c r="PLU57" s="467"/>
      <c r="PLV57" s="467"/>
      <c r="PLW57" s="467"/>
      <c r="PLX57" s="467"/>
      <c r="PLY57" s="467"/>
      <c r="PLZ57" s="467"/>
      <c r="PMA57" s="467"/>
      <c r="PMB57" s="467"/>
      <c r="PMC57" s="467"/>
      <c r="PMD57" s="467"/>
      <c r="PME57" s="467"/>
      <c r="PMF57" s="467"/>
      <c r="PMG57" s="467"/>
      <c r="PMH57" s="467"/>
      <c r="PMI57" s="467"/>
      <c r="PMJ57" s="467"/>
      <c r="PMK57" s="467"/>
      <c r="PML57" s="467"/>
      <c r="PMM57" s="467"/>
      <c r="PMN57" s="467"/>
      <c r="PMO57" s="467"/>
      <c r="PMP57" s="467"/>
      <c r="PMQ57" s="467"/>
      <c r="PMR57" s="467"/>
      <c r="PMS57" s="467"/>
      <c r="PMT57" s="467"/>
      <c r="PMU57" s="467"/>
      <c r="PMV57" s="467"/>
      <c r="PMW57" s="467"/>
      <c r="PMX57" s="467"/>
      <c r="PMY57" s="467"/>
      <c r="PMZ57" s="467"/>
      <c r="PNA57" s="467"/>
      <c r="PNB57" s="467"/>
      <c r="PNC57" s="467"/>
      <c r="PND57" s="467"/>
      <c r="PNE57" s="467"/>
      <c r="PNF57" s="467"/>
      <c r="PNG57" s="467"/>
      <c r="PNH57" s="467"/>
      <c r="PNI57" s="467"/>
      <c r="PNJ57" s="467"/>
      <c r="PNK57" s="467"/>
      <c r="PNL57" s="467"/>
      <c r="PNM57" s="467"/>
      <c r="PNN57" s="467"/>
      <c r="PNO57" s="467"/>
      <c r="PNP57" s="467"/>
      <c r="PNQ57" s="467"/>
      <c r="PNR57" s="467"/>
      <c r="PNS57" s="467"/>
      <c r="PNT57" s="467"/>
      <c r="PNU57" s="467"/>
      <c r="PNV57" s="467"/>
      <c r="PNW57" s="467"/>
      <c r="PNX57" s="467"/>
      <c r="PNY57" s="467"/>
      <c r="PNZ57" s="467"/>
      <c r="POA57" s="467"/>
      <c r="POB57" s="467"/>
      <c r="POC57" s="467"/>
      <c r="POD57" s="467"/>
      <c r="POE57" s="467"/>
      <c r="POF57" s="467"/>
      <c r="POG57" s="467"/>
      <c r="POH57" s="467"/>
      <c r="POI57" s="467"/>
      <c r="POJ57" s="467"/>
      <c r="POK57" s="467"/>
      <c r="POL57" s="467"/>
      <c r="POM57" s="467"/>
      <c r="PON57" s="467"/>
      <c r="POO57" s="467"/>
      <c r="POP57" s="467"/>
      <c r="POQ57" s="467"/>
      <c r="POR57" s="467"/>
      <c r="POS57" s="467"/>
      <c r="POT57" s="467"/>
      <c r="POU57" s="467"/>
      <c r="POV57" s="467"/>
      <c r="POW57" s="467"/>
      <c r="POX57" s="467"/>
      <c r="POY57" s="467"/>
      <c r="POZ57" s="467"/>
      <c r="PPA57" s="467"/>
      <c r="PPB57" s="467"/>
      <c r="PPC57" s="467"/>
      <c r="PPD57" s="467"/>
      <c r="PPE57" s="467"/>
      <c r="PPF57" s="467"/>
      <c r="PPG57" s="467"/>
      <c r="PPH57" s="467"/>
      <c r="PPI57" s="467"/>
      <c r="PPJ57" s="467"/>
      <c r="PPK57" s="467"/>
      <c r="PPL57" s="467"/>
      <c r="PPM57" s="467"/>
      <c r="PPN57" s="467"/>
      <c r="PPO57" s="467"/>
      <c r="PPP57" s="467"/>
      <c r="PPQ57" s="467"/>
      <c r="PPR57" s="467"/>
      <c r="PPS57" s="467"/>
      <c r="PPT57" s="467"/>
      <c r="PPU57" s="467"/>
      <c r="PPV57" s="467"/>
      <c r="PPW57" s="467"/>
      <c r="PPX57" s="467"/>
      <c r="PPY57" s="467"/>
      <c r="PPZ57" s="467"/>
      <c r="PQA57" s="467"/>
      <c r="PQB57" s="467"/>
      <c r="PQC57" s="467"/>
      <c r="PQD57" s="467"/>
      <c r="PQE57" s="467"/>
      <c r="PQF57" s="467"/>
      <c r="PQG57" s="467"/>
      <c r="PQH57" s="467"/>
      <c r="PQI57" s="467"/>
      <c r="PQJ57" s="467"/>
      <c r="PQK57" s="467"/>
      <c r="PQL57" s="467"/>
      <c r="PQM57" s="467"/>
      <c r="PQN57" s="467"/>
      <c r="PQO57" s="467"/>
      <c r="PQP57" s="467"/>
      <c r="PQQ57" s="467"/>
      <c r="PQR57" s="467"/>
      <c r="PQS57" s="467"/>
      <c r="PQT57" s="467"/>
      <c r="PQU57" s="467"/>
      <c r="PQV57" s="467"/>
      <c r="PQW57" s="467"/>
      <c r="PQX57" s="467"/>
      <c r="PQY57" s="467"/>
      <c r="PQZ57" s="467"/>
      <c r="PRA57" s="467"/>
      <c r="PRB57" s="467"/>
      <c r="PRC57" s="467"/>
      <c r="PRD57" s="467"/>
      <c r="PRE57" s="467"/>
      <c r="PRF57" s="467"/>
      <c r="PRG57" s="467"/>
      <c r="PRH57" s="467"/>
      <c r="PRI57" s="467"/>
      <c r="PRJ57" s="467"/>
      <c r="PRK57" s="467"/>
      <c r="PRL57" s="467"/>
      <c r="PRM57" s="467"/>
      <c r="PRN57" s="467"/>
      <c r="PRO57" s="467"/>
      <c r="PRP57" s="467"/>
      <c r="PRQ57" s="467"/>
      <c r="PRR57" s="467"/>
      <c r="PRS57" s="467"/>
      <c r="PRT57" s="467"/>
      <c r="PRU57" s="467"/>
      <c r="PRV57" s="467"/>
      <c r="PRW57" s="467"/>
      <c r="PRX57" s="467"/>
      <c r="PRY57" s="467"/>
      <c r="PRZ57" s="467"/>
      <c r="PSA57" s="467"/>
      <c r="PSB57" s="467"/>
      <c r="PSC57" s="467"/>
      <c r="PSD57" s="467"/>
      <c r="PSE57" s="467"/>
      <c r="PSF57" s="467"/>
      <c r="PSG57" s="467"/>
      <c r="PSH57" s="467"/>
      <c r="PSI57" s="467"/>
      <c r="PSJ57" s="467"/>
      <c r="PSK57" s="467"/>
      <c r="PSL57" s="467"/>
      <c r="PSM57" s="467"/>
      <c r="PSN57" s="467"/>
      <c r="PSO57" s="467"/>
      <c r="PSP57" s="467"/>
      <c r="PSQ57" s="467"/>
      <c r="PSR57" s="467"/>
      <c r="PSS57" s="467"/>
      <c r="PST57" s="467"/>
      <c r="PSU57" s="467"/>
      <c r="PSV57" s="467"/>
      <c r="PSW57" s="467"/>
      <c r="PSX57" s="467"/>
      <c r="PSY57" s="467"/>
      <c r="PSZ57" s="467"/>
      <c r="PTA57" s="467"/>
      <c r="PTB57" s="467"/>
      <c r="PTC57" s="467"/>
      <c r="PTD57" s="467"/>
      <c r="PTE57" s="467"/>
      <c r="PTF57" s="467"/>
      <c r="PTG57" s="467"/>
      <c r="PTH57" s="467"/>
      <c r="PTI57" s="467"/>
      <c r="PTJ57" s="467"/>
      <c r="PTK57" s="467"/>
      <c r="PTL57" s="467"/>
      <c r="PTM57" s="467"/>
      <c r="PTN57" s="467"/>
      <c r="PTO57" s="467"/>
      <c r="PTP57" s="467"/>
      <c r="PTQ57" s="467"/>
      <c r="PTR57" s="467"/>
      <c r="PTS57" s="467"/>
      <c r="PTT57" s="467"/>
      <c r="PTU57" s="467"/>
      <c r="PTV57" s="467"/>
      <c r="PTW57" s="467"/>
      <c r="PTX57" s="467"/>
      <c r="PTY57" s="467"/>
      <c r="PTZ57" s="467"/>
      <c r="PUA57" s="467"/>
      <c r="PUB57" s="467"/>
      <c r="PUC57" s="467"/>
      <c r="PUD57" s="467"/>
      <c r="PUE57" s="467"/>
      <c r="PUF57" s="467"/>
      <c r="PUG57" s="467"/>
      <c r="PUH57" s="467"/>
      <c r="PUI57" s="467"/>
      <c r="PUJ57" s="467"/>
      <c r="PUK57" s="467"/>
      <c r="PUL57" s="467"/>
      <c r="PUM57" s="467"/>
      <c r="PUN57" s="467"/>
      <c r="PUO57" s="467"/>
      <c r="PUP57" s="467"/>
      <c r="PUQ57" s="467"/>
      <c r="PUR57" s="467"/>
      <c r="PUS57" s="467"/>
      <c r="PUT57" s="467"/>
      <c r="PUU57" s="467"/>
      <c r="PUV57" s="467"/>
      <c r="PUW57" s="467"/>
      <c r="PUX57" s="467"/>
      <c r="PUY57" s="467"/>
      <c r="PUZ57" s="467"/>
      <c r="PVA57" s="467"/>
      <c r="PVB57" s="467"/>
      <c r="PVC57" s="467"/>
      <c r="PVD57" s="467"/>
      <c r="PVE57" s="467"/>
      <c r="PVF57" s="467"/>
      <c r="PVG57" s="467"/>
      <c r="PVH57" s="467"/>
      <c r="PVI57" s="467"/>
      <c r="PVJ57" s="467"/>
      <c r="PVK57" s="467"/>
      <c r="PVL57" s="467"/>
      <c r="PVM57" s="467"/>
      <c r="PVN57" s="467"/>
      <c r="PVO57" s="467"/>
      <c r="PVP57" s="467"/>
      <c r="PVQ57" s="467"/>
      <c r="PVR57" s="467"/>
      <c r="PVS57" s="467"/>
      <c r="PVT57" s="467"/>
      <c r="PVU57" s="467"/>
      <c r="PVV57" s="467"/>
      <c r="PVW57" s="467"/>
      <c r="PVX57" s="467"/>
      <c r="PVY57" s="467"/>
      <c r="PVZ57" s="467"/>
      <c r="PWA57" s="467"/>
      <c r="PWB57" s="467"/>
      <c r="PWC57" s="467"/>
      <c r="PWD57" s="467"/>
      <c r="PWE57" s="467"/>
      <c r="PWF57" s="467"/>
      <c r="PWG57" s="467"/>
      <c r="PWH57" s="467"/>
      <c r="PWI57" s="467"/>
      <c r="PWJ57" s="467"/>
      <c r="PWK57" s="467"/>
      <c r="PWL57" s="467"/>
      <c r="PWM57" s="467"/>
      <c r="PWN57" s="467"/>
      <c r="PWO57" s="467"/>
      <c r="PWP57" s="467"/>
      <c r="PWQ57" s="467"/>
      <c r="PWR57" s="467"/>
      <c r="PWS57" s="467"/>
      <c r="PWT57" s="467"/>
      <c r="PWU57" s="467"/>
      <c r="PWV57" s="467"/>
      <c r="PWW57" s="467"/>
      <c r="PWX57" s="467"/>
      <c r="PWY57" s="467"/>
      <c r="PWZ57" s="467"/>
      <c r="PXA57" s="467"/>
      <c r="PXB57" s="467"/>
      <c r="PXC57" s="467"/>
      <c r="PXD57" s="467"/>
      <c r="PXE57" s="467"/>
      <c r="PXF57" s="467"/>
      <c r="PXG57" s="467"/>
      <c r="PXH57" s="467"/>
      <c r="PXI57" s="467"/>
      <c r="PXJ57" s="467"/>
      <c r="PXK57" s="467"/>
      <c r="PXL57" s="467"/>
      <c r="PXM57" s="467"/>
      <c r="PXN57" s="467"/>
      <c r="PXO57" s="467"/>
      <c r="PXP57" s="467"/>
      <c r="PXQ57" s="467"/>
      <c r="PXR57" s="467"/>
      <c r="PXS57" s="467"/>
      <c r="PXT57" s="467"/>
      <c r="PXU57" s="467"/>
      <c r="PXV57" s="467"/>
      <c r="PXW57" s="467"/>
      <c r="PXX57" s="467"/>
      <c r="PXY57" s="467"/>
      <c r="PXZ57" s="467"/>
      <c r="PYA57" s="467"/>
      <c r="PYB57" s="467"/>
      <c r="PYC57" s="467"/>
      <c r="PYD57" s="467"/>
      <c r="PYE57" s="467"/>
      <c r="PYF57" s="467"/>
      <c r="PYG57" s="467"/>
      <c r="PYH57" s="467"/>
      <c r="PYI57" s="467"/>
      <c r="PYJ57" s="467"/>
      <c r="PYK57" s="467"/>
      <c r="PYL57" s="467"/>
      <c r="PYM57" s="467"/>
      <c r="PYN57" s="467"/>
      <c r="PYO57" s="467"/>
      <c r="PYP57" s="467"/>
      <c r="PYQ57" s="467"/>
      <c r="PYR57" s="467"/>
      <c r="PYS57" s="467"/>
      <c r="PYT57" s="467"/>
      <c r="PYU57" s="467"/>
      <c r="PYV57" s="467"/>
      <c r="PYW57" s="467"/>
      <c r="PYX57" s="467"/>
      <c r="PYY57" s="467"/>
      <c r="PYZ57" s="467"/>
      <c r="PZA57" s="467"/>
      <c r="PZB57" s="467"/>
      <c r="PZC57" s="467"/>
      <c r="PZD57" s="467"/>
      <c r="PZE57" s="467"/>
      <c r="PZF57" s="467"/>
      <c r="PZG57" s="467"/>
      <c r="PZH57" s="467"/>
      <c r="PZI57" s="467"/>
      <c r="PZJ57" s="467"/>
      <c r="PZK57" s="467"/>
      <c r="PZL57" s="467"/>
      <c r="PZM57" s="467"/>
      <c r="PZN57" s="467"/>
      <c r="PZO57" s="467"/>
      <c r="PZP57" s="467"/>
      <c r="PZQ57" s="467"/>
      <c r="PZR57" s="467"/>
      <c r="PZS57" s="467"/>
      <c r="PZT57" s="467"/>
      <c r="PZU57" s="467"/>
      <c r="PZV57" s="467"/>
      <c r="PZW57" s="467"/>
      <c r="PZX57" s="467"/>
      <c r="PZY57" s="467"/>
      <c r="PZZ57" s="467"/>
      <c r="QAA57" s="467"/>
      <c r="QAB57" s="467"/>
      <c r="QAC57" s="467"/>
      <c r="QAD57" s="467"/>
      <c r="QAE57" s="467"/>
      <c r="QAF57" s="467"/>
      <c r="QAG57" s="467"/>
      <c r="QAH57" s="467"/>
      <c r="QAI57" s="467"/>
      <c r="QAJ57" s="467"/>
      <c r="QAK57" s="467"/>
      <c r="QAL57" s="467"/>
      <c r="QAM57" s="467"/>
      <c r="QAN57" s="467"/>
      <c r="QAO57" s="467"/>
      <c r="QAP57" s="467"/>
      <c r="QAQ57" s="467"/>
      <c r="QAR57" s="467"/>
      <c r="QAS57" s="467"/>
      <c r="QAT57" s="467"/>
      <c r="QAU57" s="467"/>
      <c r="QAV57" s="467"/>
      <c r="QAW57" s="467"/>
      <c r="QAX57" s="467"/>
      <c r="QAY57" s="467"/>
      <c r="QAZ57" s="467"/>
      <c r="QBA57" s="467"/>
      <c r="QBB57" s="467"/>
      <c r="QBC57" s="467"/>
      <c r="QBD57" s="467"/>
      <c r="QBE57" s="467"/>
      <c r="QBF57" s="467"/>
      <c r="QBG57" s="467"/>
      <c r="QBH57" s="467"/>
      <c r="QBI57" s="467"/>
      <c r="QBJ57" s="467"/>
      <c r="QBK57" s="467"/>
      <c r="QBL57" s="467"/>
      <c r="QBM57" s="467"/>
      <c r="QBN57" s="467"/>
      <c r="QBO57" s="467"/>
      <c r="QBP57" s="467"/>
      <c r="QBQ57" s="467"/>
      <c r="QBR57" s="467"/>
      <c r="QBS57" s="467"/>
      <c r="QBT57" s="467"/>
      <c r="QBU57" s="467"/>
      <c r="QBV57" s="467"/>
      <c r="QBW57" s="467"/>
      <c r="QBX57" s="467"/>
      <c r="QBY57" s="467"/>
      <c r="QBZ57" s="467"/>
      <c r="QCA57" s="467"/>
      <c r="QCB57" s="467"/>
      <c r="QCC57" s="467"/>
      <c r="QCD57" s="467"/>
      <c r="QCE57" s="467"/>
      <c r="QCF57" s="467"/>
      <c r="QCG57" s="467"/>
      <c r="QCH57" s="467"/>
      <c r="QCI57" s="467"/>
      <c r="QCJ57" s="467"/>
      <c r="QCK57" s="467"/>
      <c r="QCL57" s="467"/>
      <c r="QCM57" s="467"/>
      <c r="QCN57" s="467"/>
      <c r="QCO57" s="467"/>
      <c r="QCP57" s="467"/>
      <c r="QCQ57" s="467"/>
      <c r="QCR57" s="467"/>
      <c r="QCS57" s="467"/>
      <c r="QCT57" s="467"/>
      <c r="QCU57" s="467"/>
      <c r="QCV57" s="467"/>
      <c r="QCW57" s="467"/>
      <c r="QCX57" s="467"/>
      <c r="QCY57" s="467"/>
      <c r="QCZ57" s="467"/>
      <c r="QDA57" s="467"/>
      <c r="QDB57" s="467"/>
      <c r="QDC57" s="467"/>
      <c r="QDD57" s="467"/>
      <c r="QDE57" s="467"/>
      <c r="QDF57" s="467"/>
      <c r="QDG57" s="467"/>
      <c r="QDH57" s="467"/>
      <c r="QDI57" s="467"/>
      <c r="QDJ57" s="467"/>
      <c r="QDK57" s="467"/>
      <c r="QDL57" s="467"/>
      <c r="QDM57" s="467"/>
      <c r="QDN57" s="467"/>
      <c r="QDO57" s="467"/>
      <c r="QDP57" s="467"/>
      <c r="QDQ57" s="467"/>
      <c r="QDR57" s="467"/>
      <c r="QDS57" s="467"/>
      <c r="QDT57" s="467"/>
      <c r="QDU57" s="467"/>
      <c r="QDV57" s="467"/>
      <c r="QDW57" s="467"/>
      <c r="QDX57" s="467"/>
      <c r="QDY57" s="467"/>
      <c r="QDZ57" s="467"/>
      <c r="QEA57" s="467"/>
      <c r="QEB57" s="467"/>
      <c r="QEC57" s="467"/>
      <c r="QED57" s="467"/>
      <c r="QEE57" s="467"/>
      <c r="QEF57" s="467"/>
      <c r="QEG57" s="467"/>
      <c r="QEH57" s="467"/>
      <c r="QEI57" s="467"/>
      <c r="QEJ57" s="467"/>
      <c r="QEK57" s="467"/>
      <c r="QEL57" s="467"/>
      <c r="QEM57" s="467"/>
      <c r="QEN57" s="467"/>
      <c r="QEO57" s="467"/>
      <c r="QEP57" s="467"/>
      <c r="QEQ57" s="467"/>
      <c r="QER57" s="467"/>
      <c r="QES57" s="467"/>
      <c r="QET57" s="467"/>
      <c r="QEU57" s="467"/>
      <c r="QEV57" s="467"/>
      <c r="QEW57" s="467"/>
      <c r="QEX57" s="467"/>
      <c r="QEY57" s="467"/>
      <c r="QEZ57" s="467"/>
      <c r="QFA57" s="467"/>
      <c r="QFB57" s="467"/>
      <c r="QFC57" s="467"/>
      <c r="QFD57" s="467"/>
      <c r="QFE57" s="467"/>
      <c r="QFF57" s="467"/>
      <c r="QFG57" s="467"/>
      <c r="QFH57" s="467"/>
      <c r="QFI57" s="467"/>
      <c r="QFJ57" s="467"/>
      <c r="QFK57" s="467"/>
      <c r="QFL57" s="467"/>
      <c r="QFM57" s="467"/>
      <c r="QFN57" s="467"/>
      <c r="QFO57" s="467"/>
      <c r="QFP57" s="467"/>
      <c r="QFQ57" s="467"/>
      <c r="QFR57" s="467"/>
      <c r="QFS57" s="467"/>
      <c r="QFT57" s="467"/>
      <c r="QFU57" s="467"/>
      <c r="QFV57" s="467"/>
      <c r="QFW57" s="467"/>
      <c r="QFX57" s="467"/>
      <c r="QFY57" s="467"/>
      <c r="QFZ57" s="467"/>
      <c r="QGA57" s="467"/>
      <c r="QGB57" s="467"/>
      <c r="QGC57" s="467"/>
      <c r="QGD57" s="467"/>
      <c r="QGE57" s="467"/>
      <c r="QGF57" s="467"/>
      <c r="QGG57" s="467"/>
      <c r="QGH57" s="467"/>
      <c r="QGI57" s="467"/>
      <c r="QGJ57" s="467"/>
      <c r="QGK57" s="467"/>
      <c r="QGL57" s="467"/>
      <c r="QGM57" s="467"/>
      <c r="QGN57" s="467"/>
      <c r="QGO57" s="467"/>
      <c r="QGP57" s="467"/>
      <c r="QGQ57" s="467"/>
      <c r="QGR57" s="467"/>
      <c r="QGS57" s="467"/>
      <c r="QGT57" s="467"/>
      <c r="QGU57" s="467"/>
      <c r="QGV57" s="467"/>
      <c r="QGW57" s="467"/>
      <c r="QGX57" s="467"/>
      <c r="QGY57" s="467"/>
      <c r="QGZ57" s="467"/>
      <c r="QHA57" s="467"/>
      <c r="QHB57" s="467"/>
      <c r="QHC57" s="467"/>
      <c r="QHD57" s="467"/>
      <c r="QHE57" s="467"/>
      <c r="QHF57" s="467"/>
      <c r="QHG57" s="467"/>
      <c r="QHH57" s="467"/>
      <c r="QHI57" s="467"/>
      <c r="QHJ57" s="467"/>
      <c r="QHK57" s="467"/>
      <c r="QHL57" s="467"/>
      <c r="QHM57" s="467"/>
      <c r="QHN57" s="467"/>
      <c r="QHO57" s="467"/>
      <c r="QHP57" s="467"/>
      <c r="QHQ57" s="467"/>
      <c r="QHR57" s="467"/>
      <c r="QHS57" s="467"/>
      <c r="QHT57" s="467"/>
      <c r="QHU57" s="467"/>
      <c r="QHV57" s="467"/>
      <c r="QHW57" s="467"/>
      <c r="QHX57" s="467"/>
      <c r="QHY57" s="467"/>
      <c r="QHZ57" s="467"/>
      <c r="QIA57" s="467"/>
      <c r="QIB57" s="467"/>
      <c r="QIC57" s="467"/>
      <c r="QID57" s="467"/>
      <c r="QIE57" s="467"/>
      <c r="QIF57" s="467"/>
      <c r="QIG57" s="467"/>
      <c r="QIH57" s="467"/>
      <c r="QII57" s="467"/>
      <c r="QIJ57" s="467"/>
      <c r="QIK57" s="467"/>
      <c r="QIL57" s="467"/>
      <c r="QIM57" s="467"/>
      <c r="QIN57" s="467"/>
      <c r="QIO57" s="467"/>
      <c r="QIP57" s="467"/>
      <c r="QIQ57" s="467"/>
      <c r="QIR57" s="467"/>
      <c r="QIS57" s="467"/>
      <c r="QIT57" s="467"/>
      <c r="QIU57" s="467"/>
      <c r="QIV57" s="467"/>
      <c r="QIW57" s="467"/>
      <c r="QIX57" s="467"/>
      <c r="QIY57" s="467"/>
      <c r="QIZ57" s="467"/>
      <c r="QJA57" s="467"/>
      <c r="QJB57" s="467"/>
      <c r="QJC57" s="467"/>
      <c r="QJD57" s="467"/>
      <c r="QJE57" s="467"/>
      <c r="QJF57" s="467"/>
      <c r="QJG57" s="467"/>
      <c r="QJH57" s="467"/>
      <c r="QJI57" s="467"/>
      <c r="QJJ57" s="467"/>
      <c r="QJK57" s="467"/>
      <c r="QJL57" s="467"/>
      <c r="QJM57" s="467"/>
      <c r="QJN57" s="467"/>
      <c r="QJO57" s="467"/>
      <c r="QJP57" s="467"/>
      <c r="QJQ57" s="467"/>
      <c r="QJR57" s="467"/>
      <c r="QJS57" s="467"/>
      <c r="QJT57" s="467"/>
      <c r="QJU57" s="467"/>
      <c r="QJV57" s="467"/>
      <c r="QJW57" s="467"/>
      <c r="QJX57" s="467"/>
      <c r="QJY57" s="467"/>
      <c r="QJZ57" s="467"/>
      <c r="QKA57" s="467"/>
      <c r="QKB57" s="467"/>
      <c r="QKC57" s="467"/>
      <c r="QKD57" s="467"/>
      <c r="QKE57" s="467"/>
      <c r="QKF57" s="467"/>
      <c r="QKG57" s="467"/>
      <c r="QKH57" s="467"/>
      <c r="QKI57" s="467"/>
      <c r="QKJ57" s="467"/>
      <c r="QKK57" s="467"/>
      <c r="QKL57" s="467"/>
      <c r="QKM57" s="467"/>
      <c r="QKN57" s="467"/>
      <c r="QKO57" s="467"/>
      <c r="QKP57" s="467"/>
      <c r="QKQ57" s="467"/>
      <c r="QKR57" s="467"/>
      <c r="QKS57" s="467"/>
      <c r="QKT57" s="467"/>
      <c r="QKU57" s="467"/>
      <c r="QKV57" s="467"/>
      <c r="QKW57" s="467"/>
      <c r="QKX57" s="467"/>
      <c r="QKY57" s="467"/>
      <c r="QKZ57" s="467"/>
      <c r="QLA57" s="467"/>
      <c r="QLB57" s="467"/>
      <c r="QLC57" s="467"/>
      <c r="QLD57" s="467"/>
      <c r="QLE57" s="467"/>
      <c r="QLF57" s="467"/>
      <c r="QLG57" s="467"/>
      <c r="QLH57" s="467"/>
      <c r="QLI57" s="467"/>
      <c r="QLJ57" s="467"/>
      <c r="QLK57" s="467"/>
      <c r="QLL57" s="467"/>
      <c r="QLM57" s="467"/>
      <c r="QLN57" s="467"/>
      <c r="QLO57" s="467"/>
      <c r="QLP57" s="467"/>
      <c r="QLQ57" s="467"/>
      <c r="QLR57" s="467"/>
      <c r="QLS57" s="467"/>
      <c r="QLT57" s="467"/>
      <c r="QLU57" s="467"/>
      <c r="QLV57" s="467"/>
      <c r="QLW57" s="467"/>
      <c r="QLX57" s="467"/>
      <c r="QLY57" s="467"/>
      <c r="QLZ57" s="467"/>
      <c r="QMA57" s="467"/>
      <c r="QMB57" s="467"/>
      <c r="QMC57" s="467"/>
      <c r="QMD57" s="467"/>
      <c r="QME57" s="467"/>
      <c r="QMF57" s="467"/>
      <c r="QMG57" s="467"/>
      <c r="QMH57" s="467"/>
      <c r="QMI57" s="467"/>
      <c r="QMJ57" s="467"/>
      <c r="QMK57" s="467"/>
      <c r="QML57" s="467"/>
      <c r="QMM57" s="467"/>
      <c r="QMN57" s="467"/>
      <c r="QMO57" s="467"/>
      <c r="QMP57" s="467"/>
      <c r="QMQ57" s="467"/>
      <c r="QMR57" s="467"/>
      <c r="QMS57" s="467"/>
      <c r="QMT57" s="467"/>
      <c r="QMU57" s="467"/>
      <c r="QMV57" s="467"/>
      <c r="QMW57" s="467"/>
      <c r="QMX57" s="467"/>
      <c r="QMY57" s="467"/>
      <c r="QMZ57" s="467"/>
      <c r="QNA57" s="467"/>
      <c r="QNB57" s="467"/>
      <c r="QNC57" s="467"/>
      <c r="QND57" s="467"/>
      <c r="QNE57" s="467"/>
      <c r="QNF57" s="467"/>
      <c r="QNG57" s="467"/>
      <c r="QNH57" s="467"/>
      <c r="QNI57" s="467"/>
      <c r="QNJ57" s="467"/>
      <c r="QNK57" s="467"/>
      <c r="QNL57" s="467"/>
      <c r="QNM57" s="467"/>
      <c r="QNN57" s="467"/>
      <c r="QNO57" s="467"/>
      <c r="QNP57" s="467"/>
      <c r="QNQ57" s="467"/>
      <c r="QNR57" s="467"/>
      <c r="QNS57" s="467"/>
      <c r="QNT57" s="467"/>
      <c r="QNU57" s="467"/>
      <c r="QNV57" s="467"/>
      <c r="QNW57" s="467"/>
      <c r="QNX57" s="467"/>
      <c r="QNY57" s="467"/>
      <c r="QNZ57" s="467"/>
      <c r="QOA57" s="467"/>
      <c r="QOB57" s="467"/>
      <c r="QOC57" s="467"/>
      <c r="QOD57" s="467"/>
      <c r="QOE57" s="467"/>
      <c r="QOF57" s="467"/>
      <c r="QOG57" s="467"/>
      <c r="QOH57" s="467"/>
      <c r="QOI57" s="467"/>
      <c r="QOJ57" s="467"/>
      <c r="QOK57" s="467"/>
      <c r="QOL57" s="467"/>
      <c r="QOM57" s="467"/>
      <c r="QON57" s="467"/>
      <c r="QOO57" s="467"/>
      <c r="QOP57" s="467"/>
      <c r="QOQ57" s="467"/>
      <c r="QOR57" s="467"/>
      <c r="QOS57" s="467"/>
      <c r="QOT57" s="467"/>
      <c r="QOU57" s="467"/>
      <c r="QOV57" s="467"/>
      <c r="QOW57" s="467"/>
      <c r="QOX57" s="467"/>
      <c r="QOY57" s="467"/>
      <c r="QOZ57" s="467"/>
      <c r="QPA57" s="467"/>
      <c r="QPB57" s="467"/>
      <c r="QPC57" s="467"/>
      <c r="QPD57" s="467"/>
      <c r="QPE57" s="467"/>
      <c r="QPF57" s="467"/>
      <c r="QPG57" s="467"/>
      <c r="QPH57" s="467"/>
      <c r="QPI57" s="467"/>
      <c r="QPJ57" s="467"/>
      <c r="QPK57" s="467"/>
      <c r="QPL57" s="467"/>
      <c r="QPM57" s="467"/>
      <c r="QPN57" s="467"/>
      <c r="QPO57" s="467"/>
      <c r="QPP57" s="467"/>
      <c r="QPQ57" s="467"/>
      <c r="QPR57" s="467"/>
      <c r="QPS57" s="467"/>
      <c r="QPT57" s="467"/>
      <c r="QPU57" s="467"/>
      <c r="QPV57" s="467"/>
      <c r="QPW57" s="467"/>
      <c r="QPX57" s="467"/>
      <c r="QPY57" s="467"/>
      <c r="QPZ57" s="467"/>
      <c r="QQA57" s="467"/>
      <c r="QQB57" s="467"/>
      <c r="QQC57" s="467"/>
      <c r="QQD57" s="467"/>
      <c r="QQE57" s="467"/>
      <c r="QQF57" s="467"/>
      <c r="QQG57" s="467"/>
      <c r="QQH57" s="467"/>
      <c r="QQI57" s="467"/>
      <c r="QQJ57" s="467"/>
      <c r="QQK57" s="467"/>
      <c r="QQL57" s="467"/>
      <c r="QQM57" s="467"/>
      <c r="QQN57" s="467"/>
      <c r="QQO57" s="467"/>
      <c r="QQP57" s="467"/>
      <c r="QQQ57" s="467"/>
      <c r="QQR57" s="467"/>
      <c r="QQS57" s="467"/>
      <c r="QQT57" s="467"/>
      <c r="QQU57" s="467"/>
      <c r="QQV57" s="467"/>
      <c r="QQW57" s="467"/>
      <c r="QQX57" s="467"/>
      <c r="QQY57" s="467"/>
      <c r="QQZ57" s="467"/>
      <c r="QRA57" s="467"/>
      <c r="QRB57" s="467"/>
      <c r="QRC57" s="467"/>
      <c r="QRD57" s="467"/>
      <c r="QRE57" s="467"/>
      <c r="QRF57" s="467"/>
      <c r="QRG57" s="467"/>
      <c r="QRH57" s="467"/>
      <c r="QRI57" s="467"/>
      <c r="QRJ57" s="467"/>
      <c r="QRK57" s="467"/>
      <c r="QRL57" s="467"/>
      <c r="QRM57" s="467"/>
      <c r="QRN57" s="467"/>
      <c r="QRO57" s="467"/>
      <c r="QRP57" s="467"/>
      <c r="QRQ57" s="467"/>
      <c r="QRR57" s="467"/>
      <c r="QRS57" s="467"/>
      <c r="QRT57" s="467"/>
      <c r="QRU57" s="467"/>
      <c r="QRV57" s="467"/>
      <c r="QRW57" s="467"/>
      <c r="QRX57" s="467"/>
      <c r="QRY57" s="467"/>
      <c r="QRZ57" s="467"/>
      <c r="QSA57" s="467"/>
      <c r="QSB57" s="467"/>
      <c r="QSC57" s="467"/>
      <c r="QSD57" s="467"/>
      <c r="QSE57" s="467"/>
      <c r="QSF57" s="467"/>
      <c r="QSG57" s="467"/>
      <c r="QSH57" s="467"/>
      <c r="QSI57" s="467"/>
      <c r="QSJ57" s="467"/>
      <c r="QSK57" s="467"/>
      <c r="QSL57" s="467"/>
      <c r="QSM57" s="467"/>
      <c r="QSN57" s="467"/>
      <c r="QSO57" s="467"/>
      <c r="QSP57" s="467"/>
      <c r="QSQ57" s="467"/>
      <c r="QSR57" s="467"/>
      <c r="QSS57" s="467"/>
      <c r="QST57" s="467"/>
      <c r="QSU57" s="467"/>
      <c r="QSV57" s="467"/>
      <c r="QSW57" s="467"/>
      <c r="QSX57" s="467"/>
      <c r="QSY57" s="467"/>
      <c r="QSZ57" s="467"/>
      <c r="QTA57" s="467"/>
      <c r="QTB57" s="467"/>
      <c r="QTC57" s="467"/>
      <c r="QTD57" s="467"/>
      <c r="QTE57" s="467"/>
      <c r="QTF57" s="467"/>
      <c r="QTG57" s="467"/>
      <c r="QTH57" s="467"/>
      <c r="QTI57" s="467"/>
      <c r="QTJ57" s="467"/>
      <c r="QTK57" s="467"/>
      <c r="QTL57" s="467"/>
      <c r="QTM57" s="467"/>
      <c r="QTN57" s="467"/>
      <c r="QTO57" s="467"/>
      <c r="QTP57" s="467"/>
      <c r="QTQ57" s="467"/>
      <c r="QTR57" s="467"/>
      <c r="QTS57" s="467"/>
      <c r="QTT57" s="467"/>
      <c r="QTU57" s="467"/>
      <c r="QTV57" s="467"/>
      <c r="QTW57" s="467"/>
      <c r="QTX57" s="467"/>
      <c r="QTY57" s="467"/>
      <c r="QTZ57" s="467"/>
      <c r="QUA57" s="467"/>
      <c r="QUB57" s="467"/>
      <c r="QUC57" s="467"/>
      <c r="QUD57" s="467"/>
      <c r="QUE57" s="467"/>
      <c r="QUF57" s="467"/>
      <c r="QUG57" s="467"/>
      <c r="QUH57" s="467"/>
      <c r="QUI57" s="467"/>
      <c r="QUJ57" s="467"/>
      <c r="QUK57" s="467"/>
      <c r="QUL57" s="467"/>
      <c r="QUM57" s="467"/>
      <c r="QUN57" s="467"/>
      <c r="QUO57" s="467"/>
      <c r="QUP57" s="467"/>
      <c r="QUQ57" s="467"/>
      <c r="QUR57" s="467"/>
      <c r="QUS57" s="467"/>
      <c r="QUT57" s="467"/>
      <c r="QUU57" s="467"/>
      <c r="QUV57" s="467"/>
      <c r="QUW57" s="467"/>
      <c r="QUX57" s="467"/>
      <c r="QUY57" s="467"/>
      <c r="QUZ57" s="467"/>
      <c r="QVA57" s="467"/>
      <c r="QVB57" s="467"/>
      <c r="QVC57" s="467"/>
      <c r="QVD57" s="467"/>
      <c r="QVE57" s="467"/>
      <c r="QVF57" s="467"/>
      <c r="QVG57" s="467"/>
      <c r="QVH57" s="467"/>
      <c r="QVI57" s="467"/>
      <c r="QVJ57" s="467"/>
      <c r="QVK57" s="467"/>
      <c r="QVL57" s="467"/>
      <c r="QVM57" s="467"/>
      <c r="QVN57" s="467"/>
      <c r="QVO57" s="467"/>
      <c r="QVP57" s="467"/>
      <c r="QVQ57" s="467"/>
      <c r="QVR57" s="467"/>
      <c r="QVS57" s="467"/>
      <c r="QVT57" s="467"/>
      <c r="QVU57" s="467"/>
      <c r="QVV57" s="467"/>
      <c r="QVW57" s="467"/>
      <c r="QVX57" s="467"/>
      <c r="QVY57" s="467"/>
      <c r="QVZ57" s="467"/>
      <c r="QWA57" s="467"/>
      <c r="QWB57" s="467"/>
      <c r="QWC57" s="467"/>
      <c r="QWD57" s="467"/>
      <c r="QWE57" s="467"/>
      <c r="QWF57" s="467"/>
      <c r="QWG57" s="467"/>
      <c r="QWH57" s="467"/>
      <c r="QWI57" s="467"/>
      <c r="QWJ57" s="467"/>
      <c r="QWK57" s="467"/>
      <c r="QWL57" s="467"/>
      <c r="QWM57" s="467"/>
      <c r="QWN57" s="467"/>
      <c r="QWO57" s="467"/>
      <c r="QWP57" s="467"/>
      <c r="QWQ57" s="467"/>
      <c r="QWR57" s="467"/>
      <c r="QWS57" s="467"/>
      <c r="QWT57" s="467"/>
      <c r="QWU57" s="467"/>
      <c r="QWV57" s="467"/>
      <c r="QWW57" s="467"/>
      <c r="QWX57" s="467"/>
      <c r="QWY57" s="467"/>
      <c r="QWZ57" s="467"/>
      <c r="QXA57" s="467"/>
      <c r="QXB57" s="467"/>
      <c r="QXC57" s="467"/>
      <c r="QXD57" s="467"/>
      <c r="QXE57" s="467"/>
      <c r="QXF57" s="467"/>
      <c r="QXG57" s="467"/>
      <c r="QXH57" s="467"/>
      <c r="QXI57" s="467"/>
      <c r="QXJ57" s="467"/>
      <c r="QXK57" s="467"/>
      <c r="QXL57" s="467"/>
      <c r="QXM57" s="467"/>
      <c r="QXN57" s="467"/>
      <c r="QXO57" s="467"/>
      <c r="QXP57" s="467"/>
      <c r="QXQ57" s="467"/>
      <c r="QXR57" s="467"/>
      <c r="QXS57" s="467"/>
      <c r="QXT57" s="467"/>
      <c r="QXU57" s="467"/>
      <c r="QXV57" s="467"/>
      <c r="QXW57" s="467"/>
      <c r="QXX57" s="467"/>
      <c r="QXY57" s="467"/>
      <c r="QXZ57" s="467"/>
      <c r="QYA57" s="467"/>
      <c r="QYB57" s="467"/>
      <c r="QYC57" s="467"/>
      <c r="QYD57" s="467"/>
      <c r="QYE57" s="467"/>
      <c r="QYF57" s="467"/>
      <c r="QYG57" s="467"/>
      <c r="QYH57" s="467"/>
      <c r="QYI57" s="467"/>
      <c r="QYJ57" s="467"/>
      <c r="QYK57" s="467"/>
      <c r="QYL57" s="467"/>
      <c r="QYM57" s="467"/>
      <c r="QYN57" s="467"/>
      <c r="QYO57" s="467"/>
      <c r="QYP57" s="467"/>
      <c r="QYQ57" s="467"/>
      <c r="QYR57" s="467"/>
      <c r="QYS57" s="467"/>
      <c r="QYT57" s="467"/>
      <c r="QYU57" s="467"/>
      <c r="QYV57" s="467"/>
      <c r="QYW57" s="467"/>
      <c r="QYX57" s="467"/>
      <c r="QYY57" s="467"/>
      <c r="QYZ57" s="467"/>
      <c r="QZA57" s="467"/>
      <c r="QZB57" s="467"/>
      <c r="QZC57" s="467"/>
      <c r="QZD57" s="467"/>
      <c r="QZE57" s="467"/>
      <c r="QZF57" s="467"/>
      <c r="QZG57" s="467"/>
      <c r="QZH57" s="467"/>
      <c r="QZI57" s="467"/>
      <c r="QZJ57" s="467"/>
      <c r="QZK57" s="467"/>
      <c r="QZL57" s="467"/>
      <c r="QZM57" s="467"/>
      <c r="QZN57" s="467"/>
      <c r="QZO57" s="467"/>
      <c r="QZP57" s="467"/>
      <c r="QZQ57" s="467"/>
      <c r="QZR57" s="467"/>
      <c r="QZS57" s="467"/>
      <c r="QZT57" s="467"/>
      <c r="QZU57" s="467"/>
      <c r="QZV57" s="467"/>
      <c r="QZW57" s="467"/>
      <c r="QZX57" s="467"/>
      <c r="QZY57" s="467"/>
      <c r="QZZ57" s="467"/>
      <c r="RAA57" s="467"/>
      <c r="RAB57" s="467"/>
      <c r="RAC57" s="467"/>
      <c r="RAD57" s="467"/>
      <c r="RAE57" s="467"/>
      <c r="RAF57" s="467"/>
      <c r="RAG57" s="467"/>
      <c r="RAH57" s="467"/>
      <c r="RAI57" s="467"/>
      <c r="RAJ57" s="467"/>
      <c r="RAK57" s="467"/>
      <c r="RAL57" s="467"/>
      <c r="RAM57" s="467"/>
      <c r="RAN57" s="467"/>
      <c r="RAO57" s="467"/>
      <c r="RAP57" s="467"/>
      <c r="RAQ57" s="467"/>
      <c r="RAR57" s="467"/>
      <c r="RAS57" s="467"/>
      <c r="RAT57" s="467"/>
      <c r="RAU57" s="467"/>
      <c r="RAV57" s="467"/>
      <c r="RAW57" s="467"/>
      <c r="RAX57" s="467"/>
      <c r="RAY57" s="467"/>
      <c r="RAZ57" s="467"/>
      <c r="RBA57" s="467"/>
      <c r="RBB57" s="467"/>
      <c r="RBC57" s="467"/>
      <c r="RBD57" s="467"/>
      <c r="RBE57" s="467"/>
      <c r="RBF57" s="467"/>
      <c r="RBG57" s="467"/>
      <c r="RBH57" s="467"/>
      <c r="RBI57" s="467"/>
      <c r="RBJ57" s="467"/>
      <c r="RBK57" s="467"/>
      <c r="RBL57" s="467"/>
      <c r="RBM57" s="467"/>
      <c r="RBN57" s="467"/>
      <c r="RBO57" s="467"/>
      <c r="RBP57" s="467"/>
      <c r="RBQ57" s="467"/>
      <c r="RBR57" s="467"/>
      <c r="RBS57" s="467"/>
      <c r="RBT57" s="467"/>
      <c r="RBU57" s="467"/>
      <c r="RBV57" s="467"/>
      <c r="RBW57" s="467"/>
      <c r="RBX57" s="467"/>
      <c r="RBY57" s="467"/>
      <c r="RBZ57" s="467"/>
      <c r="RCA57" s="467"/>
      <c r="RCB57" s="467"/>
      <c r="RCC57" s="467"/>
      <c r="RCD57" s="467"/>
      <c r="RCE57" s="467"/>
      <c r="RCF57" s="467"/>
      <c r="RCG57" s="467"/>
      <c r="RCH57" s="467"/>
      <c r="RCI57" s="467"/>
      <c r="RCJ57" s="467"/>
      <c r="RCK57" s="467"/>
      <c r="RCL57" s="467"/>
      <c r="RCM57" s="467"/>
      <c r="RCN57" s="467"/>
      <c r="RCO57" s="467"/>
      <c r="RCP57" s="467"/>
      <c r="RCQ57" s="467"/>
      <c r="RCR57" s="467"/>
      <c r="RCS57" s="467"/>
      <c r="RCT57" s="467"/>
      <c r="RCU57" s="467"/>
      <c r="RCV57" s="467"/>
      <c r="RCW57" s="467"/>
      <c r="RCX57" s="467"/>
      <c r="RCY57" s="467"/>
      <c r="RCZ57" s="467"/>
      <c r="RDA57" s="467"/>
      <c r="RDB57" s="467"/>
      <c r="RDC57" s="467"/>
      <c r="RDD57" s="467"/>
      <c r="RDE57" s="467"/>
      <c r="RDF57" s="467"/>
      <c r="RDG57" s="467"/>
      <c r="RDH57" s="467"/>
      <c r="RDI57" s="467"/>
      <c r="RDJ57" s="467"/>
      <c r="RDK57" s="467"/>
      <c r="RDL57" s="467"/>
      <c r="RDM57" s="467"/>
      <c r="RDN57" s="467"/>
      <c r="RDO57" s="467"/>
      <c r="RDP57" s="467"/>
      <c r="RDQ57" s="467"/>
      <c r="RDR57" s="467"/>
      <c r="RDS57" s="467"/>
      <c r="RDT57" s="467"/>
      <c r="RDU57" s="467"/>
      <c r="RDV57" s="467"/>
      <c r="RDW57" s="467"/>
      <c r="RDX57" s="467"/>
      <c r="RDY57" s="467"/>
      <c r="RDZ57" s="467"/>
      <c r="REA57" s="467"/>
      <c r="REB57" s="467"/>
      <c r="REC57" s="467"/>
      <c r="RED57" s="467"/>
      <c r="REE57" s="467"/>
      <c r="REF57" s="467"/>
      <c r="REG57" s="467"/>
      <c r="REH57" s="467"/>
      <c r="REI57" s="467"/>
      <c r="REJ57" s="467"/>
      <c r="REK57" s="467"/>
      <c r="REL57" s="467"/>
      <c r="REM57" s="467"/>
      <c r="REN57" s="467"/>
      <c r="REO57" s="467"/>
      <c r="REP57" s="467"/>
      <c r="REQ57" s="467"/>
      <c r="RER57" s="467"/>
      <c r="RES57" s="467"/>
      <c r="RET57" s="467"/>
      <c r="REU57" s="467"/>
      <c r="REV57" s="467"/>
      <c r="REW57" s="467"/>
      <c r="REX57" s="467"/>
      <c r="REY57" s="467"/>
      <c r="REZ57" s="467"/>
      <c r="RFA57" s="467"/>
      <c r="RFB57" s="467"/>
      <c r="RFC57" s="467"/>
      <c r="RFD57" s="467"/>
      <c r="RFE57" s="467"/>
      <c r="RFF57" s="467"/>
      <c r="RFG57" s="467"/>
      <c r="RFH57" s="467"/>
      <c r="RFI57" s="467"/>
      <c r="RFJ57" s="467"/>
      <c r="RFK57" s="467"/>
      <c r="RFL57" s="467"/>
      <c r="RFM57" s="467"/>
      <c r="RFN57" s="467"/>
      <c r="RFO57" s="467"/>
      <c r="RFP57" s="467"/>
      <c r="RFQ57" s="467"/>
      <c r="RFR57" s="467"/>
      <c r="RFS57" s="467"/>
      <c r="RFT57" s="467"/>
      <c r="RFU57" s="467"/>
      <c r="RFV57" s="467"/>
      <c r="RFW57" s="467"/>
      <c r="RFX57" s="467"/>
      <c r="RFY57" s="467"/>
      <c r="RFZ57" s="467"/>
      <c r="RGA57" s="467"/>
      <c r="RGB57" s="467"/>
      <c r="RGC57" s="467"/>
      <c r="RGD57" s="467"/>
      <c r="RGE57" s="467"/>
      <c r="RGF57" s="467"/>
      <c r="RGG57" s="467"/>
      <c r="RGH57" s="467"/>
      <c r="RGI57" s="467"/>
      <c r="RGJ57" s="467"/>
      <c r="RGK57" s="467"/>
      <c r="RGL57" s="467"/>
      <c r="RGM57" s="467"/>
      <c r="RGN57" s="467"/>
      <c r="RGO57" s="467"/>
      <c r="RGP57" s="467"/>
      <c r="RGQ57" s="467"/>
      <c r="RGR57" s="467"/>
      <c r="RGS57" s="467"/>
      <c r="RGT57" s="467"/>
      <c r="RGU57" s="467"/>
      <c r="RGV57" s="467"/>
      <c r="RGW57" s="467"/>
      <c r="RGX57" s="467"/>
      <c r="RGY57" s="467"/>
      <c r="RGZ57" s="467"/>
      <c r="RHA57" s="467"/>
      <c r="RHB57" s="467"/>
      <c r="RHC57" s="467"/>
      <c r="RHD57" s="467"/>
      <c r="RHE57" s="467"/>
      <c r="RHF57" s="467"/>
      <c r="RHG57" s="467"/>
      <c r="RHH57" s="467"/>
      <c r="RHI57" s="467"/>
      <c r="RHJ57" s="467"/>
      <c r="RHK57" s="467"/>
      <c r="RHL57" s="467"/>
      <c r="RHM57" s="467"/>
      <c r="RHN57" s="467"/>
      <c r="RHO57" s="467"/>
      <c r="RHP57" s="467"/>
      <c r="RHQ57" s="467"/>
      <c r="RHR57" s="467"/>
      <c r="RHS57" s="467"/>
      <c r="RHT57" s="467"/>
      <c r="RHU57" s="467"/>
      <c r="RHV57" s="467"/>
      <c r="RHW57" s="467"/>
      <c r="RHX57" s="467"/>
      <c r="RHY57" s="467"/>
      <c r="RHZ57" s="467"/>
      <c r="RIA57" s="467"/>
      <c r="RIB57" s="467"/>
      <c r="RIC57" s="467"/>
      <c r="RID57" s="467"/>
      <c r="RIE57" s="467"/>
      <c r="RIF57" s="467"/>
      <c r="RIG57" s="467"/>
      <c r="RIH57" s="467"/>
      <c r="RII57" s="467"/>
      <c r="RIJ57" s="467"/>
      <c r="RIK57" s="467"/>
      <c r="RIL57" s="467"/>
      <c r="RIM57" s="467"/>
      <c r="RIN57" s="467"/>
      <c r="RIO57" s="467"/>
      <c r="RIP57" s="467"/>
      <c r="RIQ57" s="467"/>
      <c r="RIR57" s="467"/>
      <c r="RIS57" s="467"/>
      <c r="RIT57" s="467"/>
      <c r="RIU57" s="467"/>
      <c r="RIV57" s="467"/>
      <c r="RIW57" s="467"/>
      <c r="RIX57" s="467"/>
      <c r="RIY57" s="467"/>
      <c r="RIZ57" s="467"/>
      <c r="RJA57" s="467"/>
      <c r="RJB57" s="467"/>
      <c r="RJC57" s="467"/>
      <c r="RJD57" s="467"/>
      <c r="RJE57" s="467"/>
      <c r="RJF57" s="467"/>
      <c r="RJG57" s="467"/>
      <c r="RJH57" s="467"/>
      <c r="RJI57" s="467"/>
      <c r="RJJ57" s="467"/>
      <c r="RJK57" s="467"/>
      <c r="RJL57" s="467"/>
      <c r="RJM57" s="467"/>
      <c r="RJN57" s="467"/>
      <c r="RJO57" s="467"/>
      <c r="RJP57" s="467"/>
      <c r="RJQ57" s="467"/>
      <c r="RJR57" s="467"/>
      <c r="RJS57" s="467"/>
      <c r="RJT57" s="467"/>
      <c r="RJU57" s="467"/>
      <c r="RJV57" s="467"/>
      <c r="RJW57" s="467"/>
      <c r="RJX57" s="467"/>
      <c r="RJY57" s="467"/>
      <c r="RJZ57" s="467"/>
      <c r="RKA57" s="467"/>
      <c r="RKB57" s="467"/>
      <c r="RKC57" s="467"/>
      <c r="RKD57" s="467"/>
      <c r="RKE57" s="467"/>
      <c r="RKF57" s="467"/>
      <c r="RKG57" s="467"/>
      <c r="RKH57" s="467"/>
      <c r="RKI57" s="467"/>
      <c r="RKJ57" s="467"/>
      <c r="RKK57" s="467"/>
      <c r="RKL57" s="467"/>
      <c r="RKM57" s="467"/>
      <c r="RKN57" s="467"/>
      <c r="RKO57" s="467"/>
      <c r="RKP57" s="467"/>
      <c r="RKQ57" s="467"/>
      <c r="RKR57" s="467"/>
      <c r="RKS57" s="467"/>
      <c r="RKT57" s="467"/>
      <c r="RKU57" s="467"/>
      <c r="RKV57" s="467"/>
      <c r="RKW57" s="467"/>
      <c r="RKX57" s="467"/>
      <c r="RKY57" s="467"/>
      <c r="RKZ57" s="467"/>
      <c r="RLA57" s="467"/>
      <c r="RLB57" s="467"/>
      <c r="RLC57" s="467"/>
      <c r="RLD57" s="467"/>
      <c r="RLE57" s="467"/>
      <c r="RLF57" s="467"/>
      <c r="RLG57" s="467"/>
      <c r="RLH57" s="467"/>
      <c r="RLI57" s="467"/>
      <c r="RLJ57" s="467"/>
      <c r="RLK57" s="467"/>
      <c r="RLL57" s="467"/>
      <c r="RLM57" s="467"/>
      <c r="RLN57" s="467"/>
      <c r="RLO57" s="467"/>
      <c r="RLP57" s="467"/>
      <c r="RLQ57" s="467"/>
      <c r="RLR57" s="467"/>
      <c r="RLS57" s="467"/>
      <c r="RLT57" s="467"/>
      <c r="RLU57" s="467"/>
      <c r="RLV57" s="467"/>
      <c r="RLW57" s="467"/>
      <c r="RLX57" s="467"/>
      <c r="RLY57" s="467"/>
      <c r="RLZ57" s="467"/>
      <c r="RMA57" s="467"/>
      <c r="RMB57" s="467"/>
      <c r="RMC57" s="467"/>
      <c r="RMD57" s="467"/>
      <c r="RME57" s="467"/>
      <c r="RMF57" s="467"/>
      <c r="RMG57" s="467"/>
      <c r="RMH57" s="467"/>
      <c r="RMI57" s="467"/>
      <c r="RMJ57" s="467"/>
      <c r="RMK57" s="467"/>
      <c r="RML57" s="467"/>
      <c r="RMM57" s="467"/>
      <c r="RMN57" s="467"/>
      <c r="RMO57" s="467"/>
      <c r="RMP57" s="467"/>
      <c r="RMQ57" s="467"/>
      <c r="RMR57" s="467"/>
      <c r="RMS57" s="467"/>
      <c r="RMT57" s="467"/>
      <c r="RMU57" s="467"/>
      <c r="RMV57" s="467"/>
      <c r="RMW57" s="467"/>
      <c r="RMX57" s="467"/>
      <c r="RMY57" s="467"/>
      <c r="RMZ57" s="467"/>
      <c r="RNA57" s="467"/>
      <c r="RNB57" s="467"/>
      <c r="RNC57" s="467"/>
      <c r="RND57" s="467"/>
      <c r="RNE57" s="467"/>
      <c r="RNF57" s="467"/>
      <c r="RNG57" s="467"/>
      <c r="RNH57" s="467"/>
      <c r="RNI57" s="467"/>
      <c r="RNJ57" s="467"/>
      <c r="RNK57" s="467"/>
      <c r="RNL57" s="467"/>
      <c r="RNM57" s="467"/>
      <c r="RNN57" s="467"/>
      <c r="RNO57" s="467"/>
      <c r="RNP57" s="467"/>
      <c r="RNQ57" s="467"/>
      <c r="RNR57" s="467"/>
      <c r="RNS57" s="467"/>
      <c r="RNT57" s="467"/>
      <c r="RNU57" s="467"/>
      <c r="RNV57" s="467"/>
      <c r="RNW57" s="467"/>
      <c r="RNX57" s="467"/>
      <c r="RNY57" s="467"/>
      <c r="RNZ57" s="467"/>
      <c r="ROA57" s="467"/>
      <c r="ROB57" s="467"/>
      <c r="ROC57" s="467"/>
      <c r="ROD57" s="467"/>
      <c r="ROE57" s="467"/>
      <c r="ROF57" s="467"/>
      <c r="ROG57" s="467"/>
      <c r="ROH57" s="467"/>
      <c r="ROI57" s="467"/>
      <c r="ROJ57" s="467"/>
      <c r="ROK57" s="467"/>
      <c r="ROL57" s="467"/>
      <c r="ROM57" s="467"/>
      <c r="RON57" s="467"/>
      <c r="ROO57" s="467"/>
      <c r="ROP57" s="467"/>
      <c r="ROQ57" s="467"/>
      <c r="ROR57" s="467"/>
      <c r="ROS57" s="467"/>
      <c r="ROT57" s="467"/>
      <c r="ROU57" s="467"/>
      <c r="ROV57" s="467"/>
      <c r="ROW57" s="467"/>
      <c r="ROX57" s="467"/>
      <c r="ROY57" s="467"/>
      <c r="ROZ57" s="467"/>
      <c r="RPA57" s="467"/>
      <c r="RPB57" s="467"/>
      <c r="RPC57" s="467"/>
      <c r="RPD57" s="467"/>
      <c r="RPE57" s="467"/>
      <c r="RPF57" s="467"/>
      <c r="RPG57" s="467"/>
      <c r="RPH57" s="467"/>
      <c r="RPI57" s="467"/>
      <c r="RPJ57" s="467"/>
      <c r="RPK57" s="467"/>
      <c r="RPL57" s="467"/>
      <c r="RPM57" s="467"/>
      <c r="RPN57" s="467"/>
      <c r="RPO57" s="467"/>
      <c r="RPP57" s="467"/>
      <c r="RPQ57" s="467"/>
      <c r="RPR57" s="467"/>
      <c r="RPS57" s="467"/>
      <c r="RPT57" s="467"/>
      <c r="RPU57" s="467"/>
      <c r="RPV57" s="467"/>
      <c r="RPW57" s="467"/>
      <c r="RPX57" s="467"/>
      <c r="RPY57" s="467"/>
      <c r="RPZ57" s="467"/>
      <c r="RQA57" s="467"/>
      <c r="RQB57" s="467"/>
      <c r="RQC57" s="467"/>
      <c r="RQD57" s="467"/>
      <c r="RQE57" s="467"/>
      <c r="RQF57" s="467"/>
      <c r="RQG57" s="467"/>
      <c r="RQH57" s="467"/>
      <c r="RQI57" s="467"/>
      <c r="RQJ57" s="467"/>
      <c r="RQK57" s="467"/>
      <c r="RQL57" s="467"/>
      <c r="RQM57" s="467"/>
      <c r="RQN57" s="467"/>
      <c r="RQO57" s="467"/>
      <c r="RQP57" s="467"/>
      <c r="RQQ57" s="467"/>
      <c r="RQR57" s="467"/>
      <c r="RQS57" s="467"/>
      <c r="RQT57" s="467"/>
      <c r="RQU57" s="467"/>
      <c r="RQV57" s="467"/>
      <c r="RQW57" s="467"/>
      <c r="RQX57" s="467"/>
      <c r="RQY57" s="467"/>
      <c r="RQZ57" s="467"/>
      <c r="RRA57" s="467"/>
      <c r="RRB57" s="467"/>
      <c r="RRC57" s="467"/>
      <c r="RRD57" s="467"/>
      <c r="RRE57" s="467"/>
      <c r="RRF57" s="467"/>
      <c r="RRG57" s="467"/>
      <c r="RRH57" s="467"/>
      <c r="RRI57" s="467"/>
      <c r="RRJ57" s="467"/>
      <c r="RRK57" s="467"/>
      <c r="RRL57" s="467"/>
      <c r="RRM57" s="467"/>
      <c r="RRN57" s="467"/>
      <c r="RRO57" s="467"/>
      <c r="RRP57" s="467"/>
      <c r="RRQ57" s="467"/>
      <c r="RRR57" s="467"/>
      <c r="RRS57" s="467"/>
      <c r="RRT57" s="467"/>
      <c r="RRU57" s="467"/>
      <c r="RRV57" s="467"/>
      <c r="RRW57" s="467"/>
      <c r="RRX57" s="467"/>
      <c r="RRY57" s="467"/>
      <c r="RRZ57" s="467"/>
      <c r="RSA57" s="467"/>
      <c r="RSB57" s="467"/>
      <c r="RSC57" s="467"/>
      <c r="RSD57" s="467"/>
      <c r="RSE57" s="467"/>
      <c r="RSF57" s="467"/>
      <c r="RSG57" s="467"/>
      <c r="RSH57" s="467"/>
      <c r="RSI57" s="467"/>
      <c r="RSJ57" s="467"/>
      <c r="RSK57" s="467"/>
      <c r="RSL57" s="467"/>
      <c r="RSM57" s="467"/>
      <c r="RSN57" s="467"/>
      <c r="RSO57" s="467"/>
      <c r="RSP57" s="467"/>
      <c r="RSQ57" s="467"/>
      <c r="RSR57" s="467"/>
      <c r="RSS57" s="467"/>
      <c r="RST57" s="467"/>
      <c r="RSU57" s="467"/>
      <c r="RSV57" s="467"/>
      <c r="RSW57" s="467"/>
      <c r="RSX57" s="467"/>
      <c r="RSY57" s="467"/>
      <c r="RSZ57" s="467"/>
      <c r="RTA57" s="467"/>
      <c r="RTB57" s="467"/>
      <c r="RTC57" s="467"/>
      <c r="RTD57" s="467"/>
      <c r="RTE57" s="467"/>
      <c r="RTF57" s="467"/>
      <c r="RTG57" s="467"/>
      <c r="RTH57" s="467"/>
      <c r="RTI57" s="467"/>
      <c r="RTJ57" s="467"/>
      <c r="RTK57" s="467"/>
      <c r="RTL57" s="467"/>
      <c r="RTM57" s="467"/>
      <c r="RTN57" s="467"/>
      <c r="RTO57" s="467"/>
      <c r="RTP57" s="467"/>
      <c r="RTQ57" s="467"/>
      <c r="RTR57" s="467"/>
      <c r="RTS57" s="467"/>
      <c r="RTT57" s="467"/>
      <c r="RTU57" s="467"/>
      <c r="RTV57" s="467"/>
      <c r="RTW57" s="467"/>
      <c r="RTX57" s="467"/>
      <c r="RTY57" s="467"/>
      <c r="RTZ57" s="467"/>
      <c r="RUA57" s="467"/>
      <c r="RUB57" s="467"/>
      <c r="RUC57" s="467"/>
      <c r="RUD57" s="467"/>
      <c r="RUE57" s="467"/>
      <c r="RUF57" s="467"/>
      <c r="RUG57" s="467"/>
      <c r="RUH57" s="467"/>
      <c r="RUI57" s="467"/>
      <c r="RUJ57" s="467"/>
      <c r="RUK57" s="467"/>
      <c r="RUL57" s="467"/>
      <c r="RUM57" s="467"/>
      <c r="RUN57" s="467"/>
      <c r="RUO57" s="467"/>
      <c r="RUP57" s="467"/>
      <c r="RUQ57" s="467"/>
      <c r="RUR57" s="467"/>
      <c r="RUS57" s="467"/>
      <c r="RUT57" s="467"/>
      <c r="RUU57" s="467"/>
      <c r="RUV57" s="467"/>
      <c r="RUW57" s="467"/>
      <c r="RUX57" s="467"/>
      <c r="RUY57" s="467"/>
      <c r="RUZ57" s="467"/>
      <c r="RVA57" s="467"/>
      <c r="RVB57" s="467"/>
      <c r="RVC57" s="467"/>
      <c r="RVD57" s="467"/>
      <c r="RVE57" s="467"/>
      <c r="RVF57" s="467"/>
      <c r="RVG57" s="467"/>
      <c r="RVH57" s="467"/>
      <c r="RVI57" s="467"/>
      <c r="RVJ57" s="467"/>
      <c r="RVK57" s="467"/>
      <c r="RVL57" s="467"/>
      <c r="RVM57" s="467"/>
      <c r="RVN57" s="467"/>
      <c r="RVO57" s="467"/>
      <c r="RVP57" s="467"/>
      <c r="RVQ57" s="467"/>
      <c r="RVR57" s="467"/>
      <c r="RVS57" s="467"/>
      <c r="RVT57" s="467"/>
      <c r="RVU57" s="467"/>
      <c r="RVV57" s="467"/>
      <c r="RVW57" s="467"/>
      <c r="RVX57" s="467"/>
      <c r="RVY57" s="467"/>
      <c r="RVZ57" s="467"/>
      <c r="RWA57" s="467"/>
      <c r="RWB57" s="467"/>
      <c r="RWC57" s="467"/>
      <c r="RWD57" s="467"/>
      <c r="RWE57" s="467"/>
      <c r="RWF57" s="467"/>
      <c r="RWG57" s="467"/>
      <c r="RWH57" s="467"/>
      <c r="RWI57" s="467"/>
      <c r="RWJ57" s="467"/>
      <c r="RWK57" s="467"/>
      <c r="RWL57" s="467"/>
      <c r="RWM57" s="467"/>
      <c r="RWN57" s="467"/>
      <c r="RWO57" s="467"/>
      <c r="RWP57" s="467"/>
      <c r="RWQ57" s="467"/>
      <c r="RWR57" s="467"/>
      <c r="RWS57" s="467"/>
      <c r="RWT57" s="467"/>
      <c r="RWU57" s="467"/>
      <c r="RWV57" s="467"/>
      <c r="RWW57" s="467"/>
      <c r="RWX57" s="467"/>
      <c r="RWY57" s="467"/>
      <c r="RWZ57" s="467"/>
      <c r="RXA57" s="467"/>
      <c r="RXB57" s="467"/>
      <c r="RXC57" s="467"/>
      <c r="RXD57" s="467"/>
      <c r="RXE57" s="467"/>
      <c r="RXF57" s="467"/>
      <c r="RXG57" s="467"/>
      <c r="RXH57" s="467"/>
      <c r="RXI57" s="467"/>
      <c r="RXJ57" s="467"/>
      <c r="RXK57" s="467"/>
      <c r="RXL57" s="467"/>
      <c r="RXM57" s="467"/>
      <c r="RXN57" s="467"/>
      <c r="RXO57" s="467"/>
      <c r="RXP57" s="467"/>
      <c r="RXQ57" s="467"/>
      <c r="RXR57" s="467"/>
      <c r="RXS57" s="467"/>
      <c r="RXT57" s="467"/>
      <c r="RXU57" s="467"/>
      <c r="RXV57" s="467"/>
      <c r="RXW57" s="467"/>
      <c r="RXX57" s="467"/>
      <c r="RXY57" s="467"/>
      <c r="RXZ57" s="467"/>
      <c r="RYA57" s="467"/>
      <c r="RYB57" s="467"/>
      <c r="RYC57" s="467"/>
      <c r="RYD57" s="467"/>
      <c r="RYE57" s="467"/>
      <c r="RYF57" s="467"/>
      <c r="RYG57" s="467"/>
      <c r="RYH57" s="467"/>
      <c r="RYI57" s="467"/>
      <c r="RYJ57" s="467"/>
      <c r="RYK57" s="467"/>
      <c r="RYL57" s="467"/>
      <c r="RYM57" s="467"/>
      <c r="RYN57" s="467"/>
      <c r="RYO57" s="467"/>
      <c r="RYP57" s="467"/>
      <c r="RYQ57" s="467"/>
      <c r="RYR57" s="467"/>
      <c r="RYS57" s="467"/>
      <c r="RYT57" s="467"/>
      <c r="RYU57" s="467"/>
      <c r="RYV57" s="467"/>
      <c r="RYW57" s="467"/>
      <c r="RYX57" s="467"/>
      <c r="RYY57" s="467"/>
      <c r="RYZ57" s="467"/>
      <c r="RZA57" s="467"/>
      <c r="RZB57" s="467"/>
      <c r="RZC57" s="467"/>
      <c r="RZD57" s="467"/>
      <c r="RZE57" s="467"/>
      <c r="RZF57" s="467"/>
      <c r="RZG57" s="467"/>
      <c r="RZH57" s="467"/>
      <c r="RZI57" s="467"/>
      <c r="RZJ57" s="467"/>
      <c r="RZK57" s="467"/>
      <c r="RZL57" s="467"/>
      <c r="RZM57" s="467"/>
      <c r="RZN57" s="467"/>
      <c r="RZO57" s="467"/>
      <c r="RZP57" s="467"/>
      <c r="RZQ57" s="467"/>
      <c r="RZR57" s="467"/>
      <c r="RZS57" s="467"/>
      <c r="RZT57" s="467"/>
      <c r="RZU57" s="467"/>
      <c r="RZV57" s="467"/>
      <c r="RZW57" s="467"/>
      <c r="RZX57" s="467"/>
      <c r="RZY57" s="467"/>
      <c r="RZZ57" s="467"/>
      <c r="SAA57" s="467"/>
      <c r="SAB57" s="467"/>
      <c r="SAC57" s="467"/>
      <c r="SAD57" s="467"/>
      <c r="SAE57" s="467"/>
      <c r="SAF57" s="467"/>
      <c r="SAG57" s="467"/>
      <c r="SAH57" s="467"/>
      <c r="SAI57" s="467"/>
      <c r="SAJ57" s="467"/>
      <c r="SAK57" s="467"/>
      <c r="SAL57" s="467"/>
      <c r="SAM57" s="467"/>
      <c r="SAN57" s="467"/>
      <c r="SAO57" s="467"/>
      <c r="SAP57" s="467"/>
      <c r="SAQ57" s="467"/>
      <c r="SAR57" s="467"/>
      <c r="SAS57" s="467"/>
      <c r="SAT57" s="467"/>
      <c r="SAU57" s="467"/>
      <c r="SAV57" s="467"/>
      <c r="SAW57" s="467"/>
      <c r="SAX57" s="467"/>
      <c r="SAY57" s="467"/>
      <c r="SAZ57" s="467"/>
      <c r="SBA57" s="467"/>
      <c r="SBB57" s="467"/>
      <c r="SBC57" s="467"/>
      <c r="SBD57" s="467"/>
      <c r="SBE57" s="467"/>
      <c r="SBF57" s="467"/>
      <c r="SBG57" s="467"/>
      <c r="SBH57" s="467"/>
      <c r="SBI57" s="467"/>
      <c r="SBJ57" s="467"/>
      <c r="SBK57" s="467"/>
      <c r="SBL57" s="467"/>
      <c r="SBM57" s="467"/>
      <c r="SBN57" s="467"/>
      <c r="SBO57" s="467"/>
      <c r="SBP57" s="467"/>
      <c r="SBQ57" s="467"/>
      <c r="SBR57" s="467"/>
      <c r="SBS57" s="467"/>
      <c r="SBT57" s="467"/>
      <c r="SBU57" s="467"/>
      <c r="SBV57" s="467"/>
      <c r="SBW57" s="467"/>
      <c r="SBX57" s="467"/>
      <c r="SBY57" s="467"/>
      <c r="SBZ57" s="467"/>
      <c r="SCA57" s="467"/>
      <c r="SCB57" s="467"/>
      <c r="SCC57" s="467"/>
      <c r="SCD57" s="467"/>
      <c r="SCE57" s="467"/>
      <c r="SCF57" s="467"/>
      <c r="SCG57" s="467"/>
      <c r="SCH57" s="467"/>
      <c r="SCI57" s="467"/>
      <c r="SCJ57" s="467"/>
      <c r="SCK57" s="467"/>
      <c r="SCL57" s="467"/>
      <c r="SCM57" s="467"/>
      <c r="SCN57" s="467"/>
      <c r="SCO57" s="467"/>
      <c r="SCP57" s="467"/>
      <c r="SCQ57" s="467"/>
      <c r="SCR57" s="467"/>
      <c r="SCS57" s="467"/>
      <c r="SCT57" s="467"/>
      <c r="SCU57" s="467"/>
      <c r="SCV57" s="467"/>
      <c r="SCW57" s="467"/>
      <c r="SCX57" s="467"/>
      <c r="SCY57" s="467"/>
      <c r="SCZ57" s="467"/>
      <c r="SDA57" s="467"/>
      <c r="SDB57" s="467"/>
      <c r="SDC57" s="467"/>
      <c r="SDD57" s="467"/>
      <c r="SDE57" s="467"/>
      <c r="SDF57" s="467"/>
      <c r="SDG57" s="467"/>
      <c r="SDH57" s="467"/>
      <c r="SDI57" s="467"/>
      <c r="SDJ57" s="467"/>
      <c r="SDK57" s="467"/>
      <c r="SDL57" s="467"/>
      <c r="SDM57" s="467"/>
      <c r="SDN57" s="467"/>
      <c r="SDO57" s="467"/>
      <c r="SDP57" s="467"/>
      <c r="SDQ57" s="467"/>
      <c r="SDR57" s="467"/>
      <c r="SDS57" s="467"/>
      <c r="SDT57" s="467"/>
      <c r="SDU57" s="467"/>
      <c r="SDV57" s="467"/>
      <c r="SDW57" s="467"/>
      <c r="SDX57" s="467"/>
      <c r="SDY57" s="467"/>
      <c r="SDZ57" s="467"/>
      <c r="SEA57" s="467"/>
      <c r="SEB57" s="467"/>
      <c r="SEC57" s="467"/>
      <c r="SED57" s="467"/>
      <c r="SEE57" s="467"/>
      <c r="SEF57" s="467"/>
      <c r="SEG57" s="467"/>
      <c r="SEH57" s="467"/>
      <c r="SEI57" s="467"/>
      <c r="SEJ57" s="467"/>
      <c r="SEK57" s="467"/>
      <c r="SEL57" s="467"/>
      <c r="SEM57" s="467"/>
      <c r="SEN57" s="467"/>
      <c r="SEO57" s="467"/>
      <c r="SEP57" s="467"/>
      <c r="SEQ57" s="467"/>
      <c r="SER57" s="467"/>
      <c r="SES57" s="467"/>
      <c r="SET57" s="467"/>
      <c r="SEU57" s="467"/>
      <c r="SEV57" s="467"/>
      <c r="SEW57" s="467"/>
      <c r="SEX57" s="467"/>
      <c r="SEY57" s="467"/>
      <c r="SEZ57" s="467"/>
      <c r="SFA57" s="467"/>
      <c r="SFB57" s="467"/>
      <c r="SFC57" s="467"/>
      <c r="SFD57" s="467"/>
      <c r="SFE57" s="467"/>
      <c r="SFF57" s="467"/>
      <c r="SFG57" s="467"/>
      <c r="SFH57" s="467"/>
      <c r="SFI57" s="467"/>
      <c r="SFJ57" s="467"/>
      <c r="SFK57" s="467"/>
      <c r="SFL57" s="467"/>
      <c r="SFM57" s="467"/>
      <c r="SFN57" s="467"/>
      <c r="SFO57" s="467"/>
      <c r="SFP57" s="467"/>
      <c r="SFQ57" s="467"/>
      <c r="SFR57" s="467"/>
      <c r="SFS57" s="467"/>
      <c r="SFT57" s="467"/>
      <c r="SFU57" s="467"/>
      <c r="SFV57" s="467"/>
      <c r="SFW57" s="467"/>
      <c r="SFX57" s="467"/>
      <c r="SFY57" s="467"/>
      <c r="SFZ57" s="467"/>
      <c r="SGA57" s="467"/>
      <c r="SGB57" s="467"/>
      <c r="SGC57" s="467"/>
      <c r="SGD57" s="467"/>
      <c r="SGE57" s="467"/>
      <c r="SGF57" s="467"/>
      <c r="SGG57" s="467"/>
      <c r="SGH57" s="467"/>
      <c r="SGI57" s="467"/>
      <c r="SGJ57" s="467"/>
      <c r="SGK57" s="467"/>
      <c r="SGL57" s="467"/>
      <c r="SGM57" s="467"/>
      <c r="SGN57" s="467"/>
      <c r="SGO57" s="467"/>
      <c r="SGP57" s="467"/>
      <c r="SGQ57" s="467"/>
      <c r="SGR57" s="467"/>
      <c r="SGS57" s="467"/>
      <c r="SGT57" s="467"/>
      <c r="SGU57" s="467"/>
      <c r="SGV57" s="467"/>
      <c r="SGW57" s="467"/>
      <c r="SGX57" s="467"/>
      <c r="SGY57" s="467"/>
      <c r="SGZ57" s="467"/>
      <c r="SHA57" s="467"/>
      <c r="SHB57" s="467"/>
      <c r="SHC57" s="467"/>
      <c r="SHD57" s="467"/>
      <c r="SHE57" s="467"/>
      <c r="SHF57" s="467"/>
      <c r="SHG57" s="467"/>
      <c r="SHH57" s="467"/>
      <c r="SHI57" s="467"/>
      <c r="SHJ57" s="467"/>
      <c r="SHK57" s="467"/>
      <c r="SHL57" s="467"/>
      <c r="SHM57" s="467"/>
      <c r="SHN57" s="467"/>
      <c r="SHO57" s="467"/>
      <c r="SHP57" s="467"/>
      <c r="SHQ57" s="467"/>
      <c r="SHR57" s="467"/>
      <c r="SHS57" s="467"/>
      <c r="SHT57" s="467"/>
      <c r="SHU57" s="467"/>
      <c r="SHV57" s="467"/>
      <c r="SHW57" s="467"/>
      <c r="SHX57" s="467"/>
      <c r="SHY57" s="467"/>
      <c r="SHZ57" s="467"/>
      <c r="SIA57" s="467"/>
      <c r="SIB57" s="467"/>
      <c r="SIC57" s="467"/>
      <c r="SID57" s="467"/>
      <c r="SIE57" s="467"/>
      <c r="SIF57" s="467"/>
      <c r="SIG57" s="467"/>
      <c r="SIH57" s="467"/>
      <c r="SII57" s="467"/>
      <c r="SIJ57" s="467"/>
      <c r="SIK57" s="467"/>
      <c r="SIL57" s="467"/>
      <c r="SIM57" s="467"/>
      <c r="SIN57" s="467"/>
      <c r="SIO57" s="467"/>
      <c r="SIP57" s="467"/>
      <c r="SIQ57" s="467"/>
      <c r="SIR57" s="467"/>
      <c r="SIS57" s="467"/>
      <c r="SIT57" s="467"/>
      <c r="SIU57" s="467"/>
      <c r="SIV57" s="467"/>
      <c r="SIW57" s="467"/>
      <c r="SIX57" s="467"/>
      <c r="SIY57" s="467"/>
      <c r="SIZ57" s="467"/>
      <c r="SJA57" s="467"/>
      <c r="SJB57" s="467"/>
      <c r="SJC57" s="467"/>
      <c r="SJD57" s="467"/>
      <c r="SJE57" s="467"/>
      <c r="SJF57" s="467"/>
      <c r="SJG57" s="467"/>
      <c r="SJH57" s="467"/>
      <c r="SJI57" s="467"/>
      <c r="SJJ57" s="467"/>
      <c r="SJK57" s="467"/>
      <c r="SJL57" s="467"/>
      <c r="SJM57" s="467"/>
      <c r="SJN57" s="467"/>
      <c r="SJO57" s="467"/>
      <c r="SJP57" s="467"/>
      <c r="SJQ57" s="467"/>
      <c r="SJR57" s="467"/>
      <c r="SJS57" s="467"/>
      <c r="SJT57" s="467"/>
      <c r="SJU57" s="467"/>
      <c r="SJV57" s="467"/>
      <c r="SJW57" s="467"/>
      <c r="SJX57" s="467"/>
      <c r="SJY57" s="467"/>
      <c r="SJZ57" s="467"/>
      <c r="SKA57" s="467"/>
      <c r="SKB57" s="467"/>
      <c r="SKC57" s="467"/>
      <c r="SKD57" s="467"/>
      <c r="SKE57" s="467"/>
      <c r="SKF57" s="467"/>
      <c r="SKG57" s="467"/>
      <c r="SKH57" s="467"/>
      <c r="SKI57" s="467"/>
      <c r="SKJ57" s="467"/>
      <c r="SKK57" s="467"/>
      <c r="SKL57" s="467"/>
      <c r="SKM57" s="467"/>
      <c r="SKN57" s="467"/>
      <c r="SKO57" s="467"/>
      <c r="SKP57" s="467"/>
      <c r="SKQ57" s="467"/>
      <c r="SKR57" s="467"/>
      <c r="SKS57" s="467"/>
      <c r="SKT57" s="467"/>
      <c r="SKU57" s="467"/>
      <c r="SKV57" s="467"/>
      <c r="SKW57" s="467"/>
      <c r="SKX57" s="467"/>
      <c r="SKY57" s="467"/>
      <c r="SKZ57" s="467"/>
      <c r="SLA57" s="467"/>
      <c r="SLB57" s="467"/>
      <c r="SLC57" s="467"/>
      <c r="SLD57" s="467"/>
      <c r="SLE57" s="467"/>
      <c r="SLF57" s="467"/>
      <c r="SLG57" s="467"/>
      <c r="SLH57" s="467"/>
      <c r="SLI57" s="467"/>
      <c r="SLJ57" s="467"/>
      <c r="SLK57" s="467"/>
      <c r="SLL57" s="467"/>
      <c r="SLM57" s="467"/>
      <c r="SLN57" s="467"/>
      <c r="SLO57" s="467"/>
      <c r="SLP57" s="467"/>
      <c r="SLQ57" s="467"/>
      <c r="SLR57" s="467"/>
      <c r="SLS57" s="467"/>
      <c r="SLT57" s="467"/>
      <c r="SLU57" s="467"/>
      <c r="SLV57" s="467"/>
      <c r="SLW57" s="467"/>
      <c r="SLX57" s="467"/>
      <c r="SLY57" s="467"/>
      <c r="SLZ57" s="467"/>
      <c r="SMA57" s="467"/>
      <c r="SMB57" s="467"/>
      <c r="SMC57" s="467"/>
      <c r="SMD57" s="467"/>
      <c r="SME57" s="467"/>
      <c r="SMF57" s="467"/>
      <c r="SMG57" s="467"/>
      <c r="SMH57" s="467"/>
      <c r="SMI57" s="467"/>
      <c r="SMJ57" s="467"/>
      <c r="SMK57" s="467"/>
      <c r="SML57" s="467"/>
      <c r="SMM57" s="467"/>
      <c r="SMN57" s="467"/>
      <c r="SMO57" s="467"/>
      <c r="SMP57" s="467"/>
      <c r="SMQ57" s="467"/>
      <c r="SMR57" s="467"/>
      <c r="SMS57" s="467"/>
      <c r="SMT57" s="467"/>
      <c r="SMU57" s="467"/>
      <c r="SMV57" s="467"/>
      <c r="SMW57" s="467"/>
      <c r="SMX57" s="467"/>
      <c r="SMY57" s="467"/>
      <c r="SMZ57" s="467"/>
      <c r="SNA57" s="467"/>
      <c r="SNB57" s="467"/>
      <c r="SNC57" s="467"/>
      <c r="SND57" s="467"/>
      <c r="SNE57" s="467"/>
      <c r="SNF57" s="467"/>
      <c r="SNG57" s="467"/>
      <c r="SNH57" s="467"/>
      <c r="SNI57" s="467"/>
      <c r="SNJ57" s="467"/>
      <c r="SNK57" s="467"/>
      <c r="SNL57" s="467"/>
      <c r="SNM57" s="467"/>
      <c r="SNN57" s="467"/>
      <c r="SNO57" s="467"/>
      <c r="SNP57" s="467"/>
      <c r="SNQ57" s="467"/>
      <c r="SNR57" s="467"/>
      <c r="SNS57" s="467"/>
      <c r="SNT57" s="467"/>
      <c r="SNU57" s="467"/>
      <c r="SNV57" s="467"/>
      <c r="SNW57" s="467"/>
      <c r="SNX57" s="467"/>
      <c r="SNY57" s="467"/>
      <c r="SNZ57" s="467"/>
      <c r="SOA57" s="467"/>
      <c r="SOB57" s="467"/>
      <c r="SOC57" s="467"/>
      <c r="SOD57" s="467"/>
      <c r="SOE57" s="467"/>
      <c r="SOF57" s="467"/>
      <c r="SOG57" s="467"/>
      <c r="SOH57" s="467"/>
      <c r="SOI57" s="467"/>
      <c r="SOJ57" s="467"/>
      <c r="SOK57" s="467"/>
      <c r="SOL57" s="467"/>
      <c r="SOM57" s="467"/>
      <c r="SON57" s="467"/>
      <c r="SOO57" s="467"/>
      <c r="SOP57" s="467"/>
      <c r="SOQ57" s="467"/>
      <c r="SOR57" s="467"/>
      <c r="SOS57" s="467"/>
      <c r="SOT57" s="467"/>
      <c r="SOU57" s="467"/>
      <c r="SOV57" s="467"/>
      <c r="SOW57" s="467"/>
      <c r="SOX57" s="467"/>
      <c r="SOY57" s="467"/>
      <c r="SOZ57" s="467"/>
      <c r="SPA57" s="467"/>
      <c r="SPB57" s="467"/>
      <c r="SPC57" s="467"/>
      <c r="SPD57" s="467"/>
      <c r="SPE57" s="467"/>
      <c r="SPF57" s="467"/>
      <c r="SPG57" s="467"/>
      <c r="SPH57" s="467"/>
      <c r="SPI57" s="467"/>
      <c r="SPJ57" s="467"/>
      <c r="SPK57" s="467"/>
      <c r="SPL57" s="467"/>
      <c r="SPM57" s="467"/>
      <c r="SPN57" s="467"/>
      <c r="SPO57" s="467"/>
      <c r="SPP57" s="467"/>
      <c r="SPQ57" s="467"/>
      <c r="SPR57" s="467"/>
      <c r="SPS57" s="467"/>
      <c r="SPT57" s="467"/>
      <c r="SPU57" s="467"/>
      <c r="SPV57" s="467"/>
      <c r="SPW57" s="467"/>
      <c r="SPX57" s="467"/>
      <c r="SPY57" s="467"/>
      <c r="SPZ57" s="467"/>
      <c r="SQA57" s="467"/>
      <c r="SQB57" s="467"/>
      <c r="SQC57" s="467"/>
      <c r="SQD57" s="467"/>
      <c r="SQE57" s="467"/>
      <c r="SQF57" s="467"/>
      <c r="SQG57" s="467"/>
      <c r="SQH57" s="467"/>
      <c r="SQI57" s="467"/>
      <c r="SQJ57" s="467"/>
      <c r="SQK57" s="467"/>
      <c r="SQL57" s="467"/>
      <c r="SQM57" s="467"/>
      <c r="SQN57" s="467"/>
      <c r="SQO57" s="467"/>
      <c r="SQP57" s="467"/>
      <c r="SQQ57" s="467"/>
      <c r="SQR57" s="467"/>
      <c r="SQS57" s="467"/>
      <c r="SQT57" s="467"/>
      <c r="SQU57" s="467"/>
      <c r="SQV57" s="467"/>
      <c r="SQW57" s="467"/>
      <c r="SQX57" s="467"/>
      <c r="SQY57" s="467"/>
      <c r="SQZ57" s="467"/>
      <c r="SRA57" s="467"/>
      <c r="SRB57" s="467"/>
      <c r="SRC57" s="467"/>
      <c r="SRD57" s="467"/>
      <c r="SRE57" s="467"/>
      <c r="SRF57" s="467"/>
      <c r="SRG57" s="467"/>
      <c r="SRH57" s="467"/>
      <c r="SRI57" s="467"/>
      <c r="SRJ57" s="467"/>
      <c r="SRK57" s="467"/>
      <c r="SRL57" s="467"/>
      <c r="SRM57" s="467"/>
      <c r="SRN57" s="467"/>
      <c r="SRO57" s="467"/>
      <c r="SRP57" s="467"/>
      <c r="SRQ57" s="467"/>
      <c r="SRR57" s="467"/>
      <c r="SRS57" s="467"/>
      <c r="SRT57" s="467"/>
      <c r="SRU57" s="467"/>
      <c r="SRV57" s="467"/>
      <c r="SRW57" s="467"/>
      <c r="SRX57" s="467"/>
      <c r="SRY57" s="467"/>
      <c r="SRZ57" s="467"/>
      <c r="SSA57" s="467"/>
      <c r="SSB57" s="467"/>
      <c r="SSC57" s="467"/>
      <c r="SSD57" s="467"/>
      <c r="SSE57" s="467"/>
      <c r="SSF57" s="467"/>
      <c r="SSG57" s="467"/>
      <c r="SSH57" s="467"/>
      <c r="SSI57" s="467"/>
      <c r="SSJ57" s="467"/>
      <c r="SSK57" s="467"/>
      <c r="SSL57" s="467"/>
      <c r="SSM57" s="467"/>
      <c r="SSN57" s="467"/>
      <c r="SSO57" s="467"/>
      <c r="SSP57" s="467"/>
      <c r="SSQ57" s="467"/>
      <c r="SSR57" s="467"/>
      <c r="SSS57" s="467"/>
      <c r="SST57" s="467"/>
      <c r="SSU57" s="467"/>
      <c r="SSV57" s="467"/>
      <c r="SSW57" s="467"/>
      <c r="SSX57" s="467"/>
      <c r="SSY57" s="467"/>
      <c r="SSZ57" s="467"/>
      <c r="STA57" s="467"/>
      <c r="STB57" s="467"/>
      <c r="STC57" s="467"/>
      <c r="STD57" s="467"/>
      <c r="STE57" s="467"/>
      <c r="STF57" s="467"/>
      <c r="STG57" s="467"/>
      <c r="STH57" s="467"/>
      <c r="STI57" s="467"/>
      <c r="STJ57" s="467"/>
      <c r="STK57" s="467"/>
      <c r="STL57" s="467"/>
      <c r="STM57" s="467"/>
      <c r="STN57" s="467"/>
      <c r="STO57" s="467"/>
      <c r="STP57" s="467"/>
      <c r="STQ57" s="467"/>
      <c r="STR57" s="467"/>
      <c r="STS57" s="467"/>
      <c r="STT57" s="467"/>
      <c r="STU57" s="467"/>
      <c r="STV57" s="467"/>
      <c r="STW57" s="467"/>
      <c r="STX57" s="467"/>
      <c r="STY57" s="467"/>
      <c r="STZ57" s="467"/>
      <c r="SUA57" s="467"/>
      <c r="SUB57" s="467"/>
      <c r="SUC57" s="467"/>
      <c r="SUD57" s="467"/>
      <c r="SUE57" s="467"/>
      <c r="SUF57" s="467"/>
      <c r="SUG57" s="467"/>
      <c r="SUH57" s="467"/>
      <c r="SUI57" s="467"/>
      <c r="SUJ57" s="467"/>
      <c r="SUK57" s="467"/>
      <c r="SUL57" s="467"/>
      <c r="SUM57" s="467"/>
      <c r="SUN57" s="467"/>
      <c r="SUO57" s="467"/>
      <c r="SUP57" s="467"/>
      <c r="SUQ57" s="467"/>
      <c r="SUR57" s="467"/>
      <c r="SUS57" s="467"/>
      <c r="SUT57" s="467"/>
      <c r="SUU57" s="467"/>
      <c r="SUV57" s="467"/>
      <c r="SUW57" s="467"/>
      <c r="SUX57" s="467"/>
      <c r="SUY57" s="467"/>
      <c r="SUZ57" s="467"/>
      <c r="SVA57" s="467"/>
      <c r="SVB57" s="467"/>
      <c r="SVC57" s="467"/>
      <c r="SVD57" s="467"/>
      <c r="SVE57" s="467"/>
      <c r="SVF57" s="467"/>
      <c r="SVG57" s="467"/>
      <c r="SVH57" s="467"/>
      <c r="SVI57" s="467"/>
      <c r="SVJ57" s="467"/>
      <c r="SVK57" s="467"/>
      <c r="SVL57" s="467"/>
      <c r="SVM57" s="467"/>
      <c r="SVN57" s="467"/>
      <c r="SVO57" s="467"/>
      <c r="SVP57" s="467"/>
      <c r="SVQ57" s="467"/>
      <c r="SVR57" s="467"/>
      <c r="SVS57" s="467"/>
      <c r="SVT57" s="467"/>
      <c r="SVU57" s="467"/>
      <c r="SVV57" s="467"/>
      <c r="SVW57" s="467"/>
      <c r="SVX57" s="467"/>
      <c r="SVY57" s="467"/>
      <c r="SVZ57" s="467"/>
      <c r="SWA57" s="467"/>
      <c r="SWB57" s="467"/>
      <c r="SWC57" s="467"/>
      <c r="SWD57" s="467"/>
      <c r="SWE57" s="467"/>
      <c r="SWF57" s="467"/>
      <c r="SWG57" s="467"/>
      <c r="SWH57" s="467"/>
      <c r="SWI57" s="467"/>
      <c r="SWJ57" s="467"/>
      <c r="SWK57" s="467"/>
      <c r="SWL57" s="467"/>
      <c r="SWM57" s="467"/>
      <c r="SWN57" s="467"/>
      <c r="SWO57" s="467"/>
      <c r="SWP57" s="467"/>
      <c r="SWQ57" s="467"/>
      <c r="SWR57" s="467"/>
      <c r="SWS57" s="467"/>
      <c r="SWT57" s="467"/>
      <c r="SWU57" s="467"/>
      <c r="SWV57" s="467"/>
      <c r="SWW57" s="467"/>
      <c r="SWX57" s="467"/>
      <c r="SWY57" s="467"/>
      <c r="SWZ57" s="467"/>
      <c r="SXA57" s="467"/>
      <c r="SXB57" s="467"/>
      <c r="SXC57" s="467"/>
      <c r="SXD57" s="467"/>
      <c r="SXE57" s="467"/>
      <c r="SXF57" s="467"/>
      <c r="SXG57" s="467"/>
      <c r="SXH57" s="467"/>
      <c r="SXI57" s="467"/>
      <c r="SXJ57" s="467"/>
      <c r="SXK57" s="467"/>
      <c r="SXL57" s="467"/>
      <c r="SXM57" s="467"/>
      <c r="SXN57" s="467"/>
      <c r="SXO57" s="467"/>
      <c r="SXP57" s="467"/>
      <c r="SXQ57" s="467"/>
      <c r="SXR57" s="467"/>
      <c r="SXS57" s="467"/>
      <c r="SXT57" s="467"/>
      <c r="SXU57" s="467"/>
      <c r="SXV57" s="467"/>
      <c r="SXW57" s="467"/>
      <c r="SXX57" s="467"/>
      <c r="SXY57" s="467"/>
      <c r="SXZ57" s="467"/>
      <c r="SYA57" s="467"/>
      <c r="SYB57" s="467"/>
      <c r="SYC57" s="467"/>
      <c r="SYD57" s="467"/>
      <c r="SYE57" s="467"/>
      <c r="SYF57" s="467"/>
      <c r="SYG57" s="467"/>
      <c r="SYH57" s="467"/>
      <c r="SYI57" s="467"/>
      <c r="SYJ57" s="467"/>
      <c r="SYK57" s="467"/>
      <c r="SYL57" s="467"/>
      <c r="SYM57" s="467"/>
      <c r="SYN57" s="467"/>
      <c r="SYO57" s="467"/>
      <c r="SYP57" s="467"/>
      <c r="SYQ57" s="467"/>
      <c r="SYR57" s="467"/>
      <c r="SYS57" s="467"/>
      <c r="SYT57" s="467"/>
      <c r="SYU57" s="467"/>
      <c r="SYV57" s="467"/>
      <c r="SYW57" s="467"/>
      <c r="SYX57" s="467"/>
      <c r="SYY57" s="467"/>
      <c r="SYZ57" s="467"/>
      <c r="SZA57" s="467"/>
      <c r="SZB57" s="467"/>
      <c r="SZC57" s="467"/>
      <c r="SZD57" s="467"/>
      <c r="SZE57" s="467"/>
      <c r="SZF57" s="467"/>
      <c r="SZG57" s="467"/>
      <c r="SZH57" s="467"/>
      <c r="SZI57" s="467"/>
      <c r="SZJ57" s="467"/>
      <c r="SZK57" s="467"/>
      <c r="SZL57" s="467"/>
      <c r="SZM57" s="467"/>
      <c r="SZN57" s="467"/>
      <c r="SZO57" s="467"/>
      <c r="SZP57" s="467"/>
      <c r="SZQ57" s="467"/>
      <c r="SZR57" s="467"/>
      <c r="SZS57" s="467"/>
      <c r="SZT57" s="467"/>
      <c r="SZU57" s="467"/>
      <c r="SZV57" s="467"/>
      <c r="SZW57" s="467"/>
      <c r="SZX57" s="467"/>
      <c r="SZY57" s="467"/>
      <c r="SZZ57" s="467"/>
      <c r="TAA57" s="467"/>
      <c r="TAB57" s="467"/>
      <c r="TAC57" s="467"/>
      <c r="TAD57" s="467"/>
      <c r="TAE57" s="467"/>
      <c r="TAF57" s="467"/>
      <c r="TAG57" s="467"/>
      <c r="TAH57" s="467"/>
      <c r="TAI57" s="467"/>
      <c r="TAJ57" s="467"/>
      <c r="TAK57" s="467"/>
      <c r="TAL57" s="467"/>
      <c r="TAM57" s="467"/>
      <c r="TAN57" s="467"/>
      <c r="TAO57" s="467"/>
      <c r="TAP57" s="467"/>
      <c r="TAQ57" s="467"/>
      <c r="TAR57" s="467"/>
      <c r="TAS57" s="467"/>
      <c r="TAT57" s="467"/>
      <c r="TAU57" s="467"/>
      <c r="TAV57" s="467"/>
      <c r="TAW57" s="467"/>
      <c r="TAX57" s="467"/>
      <c r="TAY57" s="467"/>
      <c r="TAZ57" s="467"/>
      <c r="TBA57" s="467"/>
      <c r="TBB57" s="467"/>
      <c r="TBC57" s="467"/>
      <c r="TBD57" s="467"/>
      <c r="TBE57" s="467"/>
      <c r="TBF57" s="467"/>
      <c r="TBG57" s="467"/>
      <c r="TBH57" s="467"/>
      <c r="TBI57" s="467"/>
      <c r="TBJ57" s="467"/>
      <c r="TBK57" s="467"/>
      <c r="TBL57" s="467"/>
      <c r="TBM57" s="467"/>
      <c r="TBN57" s="467"/>
      <c r="TBO57" s="467"/>
      <c r="TBP57" s="467"/>
      <c r="TBQ57" s="467"/>
      <c r="TBR57" s="467"/>
      <c r="TBS57" s="467"/>
      <c r="TBT57" s="467"/>
      <c r="TBU57" s="467"/>
      <c r="TBV57" s="467"/>
      <c r="TBW57" s="467"/>
      <c r="TBX57" s="467"/>
      <c r="TBY57" s="467"/>
      <c r="TBZ57" s="467"/>
      <c r="TCA57" s="467"/>
      <c r="TCB57" s="467"/>
      <c r="TCC57" s="467"/>
      <c r="TCD57" s="467"/>
      <c r="TCE57" s="467"/>
      <c r="TCF57" s="467"/>
      <c r="TCG57" s="467"/>
      <c r="TCH57" s="467"/>
      <c r="TCI57" s="467"/>
      <c r="TCJ57" s="467"/>
      <c r="TCK57" s="467"/>
      <c r="TCL57" s="467"/>
      <c r="TCM57" s="467"/>
      <c r="TCN57" s="467"/>
      <c r="TCO57" s="467"/>
      <c r="TCP57" s="467"/>
      <c r="TCQ57" s="467"/>
      <c r="TCR57" s="467"/>
      <c r="TCS57" s="467"/>
      <c r="TCT57" s="467"/>
      <c r="TCU57" s="467"/>
      <c r="TCV57" s="467"/>
      <c r="TCW57" s="467"/>
      <c r="TCX57" s="467"/>
      <c r="TCY57" s="467"/>
      <c r="TCZ57" s="467"/>
      <c r="TDA57" s="467"/>
      <c r="TDB57" s="467"/>
      <c r="TDC57" s="467"/>
      <c r="TDD57" s="467"/>
      <c r="TDE57" s="467"/>
      <c r="TDF57" s="467"/>
      <c r="TDG57" s="467"/>
      <c r="TDH57" s="467"/>
      <c r="TDI57" s="467"/>
      <c r="TDJ57" s="467"/>
      <c r="TDK57" s="467"/>
      <c r="TDL57" s="467"/>
      <c r="TDM57" s="467"/>
      <c r="TDN57" s="467"/>
      <c r="TDO57" s="467"/>
      <c r="TDP57" s="467"/>
      <c r="TDQ57" s="467"/>
      <c r="TDR57" s="467"/>
      <c r="TDS57" s="467"/>
      <c r="TDT57" s="467"/>
      <c r="TDU57" s="467"/>
      <c r="TDV57" s="467"/>
      <c r="TDW57" s="467"/>
      <c r="TDX57" s="467"/>
      <c r="TDY57" s="467"/>
      <c r="TDZ57" s="467"/>
      <c r="TEA57" s="467"/>
      <c r="TEB57" s="467"/>
      <c r="TEC57" s="467"/>
      <c r="TED57" s="467"/>
      <c r="TEE57" s="467"/>
      <c r="TEF57" s="467"/>
      <c r="TEG57" s="467"/>
      <c r="TEH57" s="467"/>
      <c r="TEI57" s="467"/>
      <c r="TEJ57" s="467"/>
      <c r="TEK57" s="467"/>
      <c r="TEL57" s="467"/>
      <c r="TEM57" s="467"/>
      <c r="TEN57" s="467"/>
      <c r="TEO57" s="467"/>
      <c r="TEP57" s="467"/>
      <c r="TEQ57" s="467"/>
      <c r="TER57" s="467"/>
      <c r="TES57" s="467"/>
      <c r="TET57" s="467"/>
      <c r="TEU57" s="467"/>
      <c r="TEV57" s="467"/>
      <c r="TEW57" s="467"/>
      <c r="TEX57" s="467"/>
      <c r="TEY57" s="467"/>
      <c r="TEZ57" s="467"/>
      <c r="TFA57" s="467"/>
      <c r="TFB57" s="467"/>
      <c r="TFC57" s="467"/>
      <c r="TFD57" s="467"/>
      <c r="TFE57" s="467"/>
      <c r="TFF57" s="467"/>
      <c r="TFG57" s="467"/>
      <c r="TFH57" s="467"/>
      <c r="TFI57" s="467"/>
      <c r="TFJ57" s="467"/>
      <c r="TFK57" s="467"/>
      <c r="TFL57" s="467"/>
      <c r="TFM57" s="467"/>
      <c r="TFN57" s="467"/>
      <c r="TFO57" s="467"/>
      <c r="TFP57" s="467"/>
      <c r="TFQ57" s="467"/>
      <c r="TFR57" s="467"/>
      <c r="TFS57" s="467"/>
      <c r="TFT57" s="467"/>
      <c r="TFU57" s="467"/>
      <c r="TFV57" s="467"/>
      <c r="TFW57" s="467"/>
      <c r="TFX57" s="467"/>
      <c r="TFY57" s="467"/>
      <c r="TFZ57" s="467"/>
      <c r="TGA57" s="467"/>
      <c r="TGB57" s="467"/>
      <c r="TGC57" s="467"/>
      <c r="TGD57" s="467"/>
      <c r="TGE57" s="467"/>
      <c r="TGF57" s="467"/>
      <c r="TGG57" s="467"/>
      <c r="TGH57" s="467"/>
      <c r="TGI57" s="467"/>
      <c r="TGJ57" s="467"/>
      <c r="TGK57" s="467"/>
      <c r="TGL57" s="467"/>
      <c r="TGM57" s="467"/>
      <c r="TGN57" s="467"/>
      <c r="TGO57" s="467"/>
      <c r="TGP57" s="467"/>
      <c r="TGQ57" s="467"/>
      <c r="TGR57" s="467"/>
      <c r="TGS57" s="467"/>
      <c r="TGT57" s="467"/>
      <c r="TGU57" s="467"/>
      <c r="TGV57" s="467"/>
      <c r="TGW57" s="467"/>
      <c r="TGX57" s="467"/>
      <c r="TGY57" s="467"/>
      <c r="TGZ57" s="467"/>
      <c r="THA57" s="467"/>
      <c r="THB57" s="467"/>
      <c r="THC57" s="467"/>
      <c r="THD57" s="467"/>
      <c r="THE57" s="467"/>
      <c r="THF57" s="467"/>
      <c r="THG57" s="467"/>
      <c r="THH57" s="467"/>
      <c r="THI57" s="467"/>
      <c r="THJ57" s="467"/>
      <c r="THK57" s="467"/>
      <c r="THL57" s="467"/>
      <c r="THM57" s="467"/>
      <c r="THN57" s="467"/>
      <c r="THO57" s="467"/>
      <c r="THP57" s="467"/>
      <c r="THQ57" s="467"/>
      <c r="THR57" s="467"/>
      <c r="THS57" s="467"/>
      <c r="THT57" s="467"/>
      <c r="THU57" s="467"/>
      <c r="THV57" s="467"/>
      <c r="THW57" s="467"/>
      <c r="THX57" s="467"/>
      <c r="THY57" s="467"/>
      <c r="THZ57" s="467"/>
      <c r="TIA57" s="467"/>
      <c r="TIB57" s="467"/>
      <c r="TIC57" s="467"/>
      <c r="TID57" s="467"/>
      <c r="TIE57" s="467"/>
      <c r="TIF57" s="467"/>
      <c r="TIG57" s="467"/>
      <c r="TIH57" s="467"/>
      <c r="TII57" s="467"/>
      <c r="TIJ57" s="467"/>
      <c r="TIK57" s="467"/>
      <c r="TIL57" s="467"/>
      <c r="TIM57" s="467"/>
      <c r="TIN57" s="467"/>
      <c r="TIO57" s="467"/>
      <c r="TIP57" s="467"/>
      <c r="TIQ57" s="467"/>
      <c r="TIR57" s="467"/>
      <c r="TIS57" s="467"/>
      <c r="TIT57" s="467"/>
      <c r="TIU57" s="467"/>
      <c r="TIV57" s="467"/>
      <c r="TIW57" s="467"/>
      <c r="TIX57" s="467"/>
      <c r="TIY57" s="467"/>
      <c r="TIZ57" s="467"/>
      <c r="TJA57" s="467"/>
      <c r="TJB57" s="467"/>
      <c r="TJC57" s="467"/>
      <c r="TJD57" s="467"/>
      <c r="TJE57" s="467"/>
      <c r="TJF57" s="467"/>
      <c r="TJG57" s="467"/>
      <c r="TJH57" s="467"/>
      <c r="TJI57" s="467"/>
      <c r="TJJ57" s="467"/>
      <c r="TJK57" s="467"/>
      <c r="TJL57" s="467"/>
      <c r="TJM57" s="467"/>
      <c r="TJN57" s="467"/>
      <c r="TJO57" s="467"/>
      <c r="TJP57" s="467"/>
      <c r="TJQ57" s="467"/>
      <c r="TJR57" s="467"/>
      <c r="TJS57" s="467"/>
      <c r="TJT57" s="467"/>
      <c r="TJU57" s="467"/>
      <c r="TJV57" s="467"/>
      <c r="TJW57" s="467"/>
      <c r="TJX57" s="467"/>
      <c r="TJY57" s="467"/>
      <c r="TJZ57" s="467"/>
      <c r="TKA57" s="467"/>
      <c r="TKB57" s="467"/>
      <c r="TKC57" s="467"/>
      <c r="TKD57" s="467"/>
      <c r="TKE57" s="467"/>
      <c r="TKF57" s="467"/>
      <c r="TKG57" s="467"/>
      <c r="TKH57" s="467"/>
      <c r="TKI57" s="467"/>
      <c r="TKJ57" s="467"/>
      <c r="TKK57" s="467"/>
      <c r="TKL57" s="467"/>
      <c r="TKM57" s="467"/>
      <c r="TKN57" s="467"/>
      <c r="TKO57" s="467"/>
      <c r="TKP57" s="467"/>
      <c r="TKQ57" s="467"/>
      <c r="TKR57" s="467"/>
      <c r="TKS57" s="467"/>
      <c r="TKT57" s="467"/>
      <c r="TKU57" s="467"/>
      <c r="TKV57" s="467"/>
      <c r="TKW57" s="467"/>
      <c r="TKX57" s="467"/>
      <c r="TKY57" s="467"/>
      <c r="TKZ57" s="467"/>
      <c r="TLA57" s="467"/>
      <c r="TLB57" s="467"/>
      <c r="TLC57" s="467"/>
      <c r="TLD57" s="467"/>
      <c r="TLE57" s="467"/>
      <c r="TLF57" s="467"/>
      <c r="TLG57" s="467"/>
      <c r="TLH57" s="467"/>
      <c r="TLI57" s="467"/>
      <c r="TLJ57" s="467"/>
      <c r="TLK57" s="467"/>
      <c r="TLL57" s="467"/>
      <c r="TLM57" s="467"/>
      <c r="TLN57" s="467"/>
      <c r="TLO57" s="467"/>
      <c r="TLP57" s="467"/>
      <c r="TLQ57" s="467"/>
      <c r="TLR57" s="467"/>
      <c r="TLS57" s="467"/>
      <c r="TLT57" s="467"/>
      <c r="TLU57" s="467"/>
      <c r="TLV57" s="467"/>
      <c r="TLW57" s="467"/>
      <c r="TLX57" s="467"/>
      <c r="TLY57" s="467"/>
      <c r="TLZ57" s="467"/>
      <c r="TMA57" s="467"/>
      <c r="TMB57" s="467"/>
      <c r="TMC57" s="467"/>
      <c r="TMD57" s="467"/>
      <c r="TME57" s="467"/>
      <c r="TMF57" s="467"/>
      <c r="TMG57" s="467"/>
      <c r="TMH57" s="467"/>
      <c r="TMI57" s="467"/>
      <c r="TMJ57" s="467"/>
      <c r="TMK57" s="467"/>
      <c r="TML57" s="467"/>
      <c r="TMM57" s="467"/>
      <c r="TMN57" s="467"/>
      <c r="TMO57" s="467"/>
      <c r="TMP57" s="467"/>
      <c r="TMQ57" s="467"/>
      <c r="TMR57" s="467"/>
      <c r="TMS57" s="467"/>
      <c r="TMT57" s="467"/>
      <c r="TMU57" s="467"/>
      <c r="TMV57" s="467"/>
      <c r="TMW57" s="467"/>
      <c r="TMX57" s="467"/>
      <c r="TMY57" s="467"/>
      <c r="TMZ57" s="467"/>
      <c r="TNA57" s="467"/>
      <c r="TNB57" s="467"/>
      <c r="TNC57" s="467"/>
      <c r="TND57" s="467"/>
      <c r="TNE57" s="467"/>
      <c r="TNF57" s="467"/>
      <c r="TNG57" s="467"/>
      <c r="TNH57" s="467"/>
      <c r="TNI57" s="467"/>
      <c r="TNJ57" s="467"/>
      <c r="TNK57" s="467"/>
      <c r="TNL57" s="467"/>
      <c r="TNM57" s="467"/>
      <c r="TNN57" s="467"/>
      <c r="TNO57" s="467"/>
      <c r="TNP57" s="467"/>
      <c r="TNQ57" s="467"/>
      <c r="TNR57" s="467"/>
      <c r="TNS57" s="467"/>
      <c r="TNT57" s="467"/>
      <c r="TNU57" s="467"/>
      <c r="TNV57" s="467"/>
      <c r="TNW57" s="467"/>
      <c r="TNX57" s="467"/>
      <c r="TNY57" s="467"/>
      <c r="TNZ57" s="467"/>
      <c r="TOA57" s="467"/>
      <c r="TOB57" s="467"/>
      <c r="TOC57" s="467"/>
      <c r="TOD57" s="467"/>
      <c r="TOE57" s="467"/>
      <c r="TOF57" s="467"/>
      <c r="TOG57" s="467"/>
      <c r="TOH57" s="467"/>
      <c r="TOI57" s="467"/>
      <c r="TOJ57" s="467"/>
      <c r="TOK57" s="467"/>
      <c r="TOL57" s="467"/>
      <c r="TOM57" s="467"/>
      <c r="TON57" s="467"/>
      <c r="TOO57" s="467"/>
      <c r="TOP57" s="467"/>
      <c r="TOQ57" s="467"/>
      <c r="TOR57" s="467"/>
      <c r="TOS57" s="467"/>
      <c r="TOT57" s="467"/>
      <c r="TOU57" s="467"/>
      <c r="TOV57" s="467"/>
      <c r="TOW57" s="467"/>
      <c r="TOX57" s="467"/>
      <c r="TOY57" s="467"/>
      <c r="TOZ57" s="467"/>
      <c r="TPA57" s="467"/>
      <c r="TPB57" s="467"/>
      <c r="TPC57" s="467"/>
      <c r="TPD57" s="467"/>
      <c r="TPE57" s="467"/>
      <c r="TPF57" s="467"/>
      <c r="TPG57" s="467"/>
      <c r="TPH57" s="467"/>
      <c r="TPI57" s="467"/>
      <c r="TPJ57" s="467"/>
      <c r="TPK57" s="467"/>
      <c r="TPL57" s="467"/>
      <c r="TPM57" s="467"/>
      <c r="TPN57" s="467"/>
      <c r="TPO57" s="467"/>
      <c r="TPP57" s="467"/>
      <c r="TPQ57" s="467"/>
      <c r="TPR57" s="467"/>
      <c r="TPS57" s="467"/>
      <c r="TPT57" s="467"/>
      <c r="TPU57" s="467"/>
      <c r="TPV57" s="467"/>
      <c r="TPW57" s="467"/>
      <c r="TPX57" s="467"/>
      <c r="TPY57" s="467"/>
      <c r="TPZ57" s="467"/>
      <c r="TQA57" s="467"/>
      <c r="TQB57" s="467"/>
      <c r="TQC57" s="467"/>
      <c r="TQD57" s="467"/>
      <c r="TQE57" s="467"/>
      <c r="TQF57" s="467"/>
      <c r="TQG57" s="467"/>
      <c r="TQH57" s="467"/>
      <c r="TQI57" s="467"/>
      <c r="TQJ57" s="467"/>
      <c r="TQK57" s="467"/>
      <c r="TQL57" s="467"/>
      <c r="TQM57" s="467"/>
      <c r="TQN57" s="467"/>
      <c r="TQO57" s="467"/>
      <c r="TQP57" s="467"/>
      <c r="TQQ57" s="467"/>
      <c r="TQR57" s="467"/>
      <c r="TQS57" s="467"/>
      <c r="TQT57" s="467"/>
      <c r="TQU57" s="467"/>
      <c r="TQV57" s="467"/>
      <c r="TQW57" s="467"/>
      <c r="TQX57" s="467"/>
      <c r="TQY57" s="467"/>
      <c r="TQZ57" s="467"/>
      <c r="TRA57" s="467"/>
      <c r="TRB57" s="467"/>
      <c r="TRC57" s="467"/>
      <c r="TRD57" s="467"/>
      <c r="TRE57" s="467"/>
      <c r="TRF57" s="467"/>
      <c r="TRG57" s="467"/>
      <c r="TRH57" s="467"/>
      <c r="TRI57" s="467"/>
      <c r="TRJ57" s="467"/>
      <c r="TRK57" s="467"/>
      <c r="TRL57" s="467"/>
      <c r="TRM57" s="467"/>
      <c r="TRN57" s="467"/>
      <c r="TRO57" s="467"/>
      <c r="TRP57" s="467"/>
      <c r="TRQ57" s="467"/>
      <c r="TRR57" s="467"/>
      <c r="TRS57" s="467"/>
      <c r="TRT57" s="467"/>
      <c r="TRU57" s="467"/>
      <c r="TRV57" s="467"/>
      <c r="TRW57" s="467"/>
      <c r="TRX57" s="467"/>
      <c r="TRY57" s="467"/>
      <c r="TRZ57" s="467"/>
      <c r="TSA57" s="467"/>
      <c r="TSB57" s="467"/>
      <c r="TSC57" s="467"/>
      <c r="TSD57" s="467"/>
      <c r="TSE57" s="467"/>
      <c r="TSF57" s="467"/>
      <c r="TSG57" s="467"/>
      <c r="TSH57" s="467"/>
      <c r="TSI57" s="467"/>
      <c r="TSJ57" s="467"/>
      <c r="TSK57" s="467"/>
      <c r="TSL57" s="467"/>
      <c r="TSM57" s="467"/>
      <c r="TSN57" s="467"/>
      <c r="TSO57" s="467"/>
      <c r="TSP57" s="467"/>
      <c r="TSQ57" s="467"/>
      <c r="TSR57" s="467"/>
      <c r="TSS57" s="467"/>
      <c r="TST57" s="467"/>
      <c r="TSU57" s="467"/>
      <c r="TSV57" s="467"/>
      <c r="TSW57" s="467"/>
      <c r="TSX57" s="467"/>
      <c r="TSY57" s="467"/>
      <c r="TSZ57" s="467"/>
      <c r="TTA57" s="467"/>
      <c r="TTB57" s="467"/>
      <c r="TTC57" s="467"/>
      <c r="TTD57" s="467"/>
      <c r="TTE57" s="467"/>
      <c r="TTF57" s="467"/>
      <c r="TTG57" s="467"/>
      <c r="TTH57" s="467"/>
      <c r="TTI57" s="467"/>
      <c r="TTJ57" s="467"/>
      <c r="TTK57" s="467"/>
      <c r="TTL57" s="467"/>
      <c r="TTM57" s="467"/>
      <c r="TTN57" s="467"/>
      <c r="TTO57" s="467"/>
      <c r="TTP57" s="467"/>
      <c r="TTQ57" s="467"/>
      <c r="TTR57" s="467"/>
      <c r="TTS57" s="467"/>
      <c r="TTT57" s="467"/>
      <c r="TTU57" s="467"/>
      <c r="TTV57" s="467"/>
      <c r="TTW57" s="467"/>
      <c r="TTX57" s="467"/>
      <c r="TTY57" s="467"/>
      <c r="TTZ57" s="467"/>
      <c r="TUA57" s="467"/>
      <c r="TUB57" s="467"/>
      <c r="TUC57" s="467"/>
      <c r="TUD57" s="467"/>
      <c r="TUE57" s="467"/>
      <c r="TUF57" s="467"/>
      <c r="TUG57" s="467"/>
      <c r="TUH57" s="467"/>
      <c r="TUI57" s="467"/>
      <c r="TUJ57" s="467"/>
      <c r="TUK57" s="467"/>
      <c r="TUL57" s="467"/>
      <c r="TUM57" s="467"/>
      <c r="TUN57" s="467"/>
      <c r="TUO57" s="467"/>
      <c r="TUP57" s="467"/>
      <c r="TUQ57" s="467"/>
      <c r="TUR57" s="467"/>
      <c r="TUS57" s="467"/>
      <c r="TUT57" s="467"/>
      <c r="TUU57" s="467"/>
      <c r="TUV57" s="467"/>
      <c r="TUW57" s="467"/>
      <c r="TUX57" s="467"/>
      <c r="TUY57" s="467"/>
      <c r="TUZ57" s="467"/>
      <c r="TVA57" s="467"/>
      <c r="TVB57" s="467"/>
      <c r="TVC57" s="467"/>
      <c r="TVD57" s="467"/>
      <c r="TVE57" s="467"/>
      <c r="TVF57" s="467"/>
      <c r="TVG57" s="467"/>
      <c r="TVH57" s="467"/>
      <c r="TVI57" s="467"/>
      <c r="TVJ57" s="467"/>
      <c r="TVK57" s="467"/>
      <c r="TVL57" s="467"/>
      <c r="TVM57" s="467"/>
      <c r="TVN57" s="467"/>
      <c r="TVO57" s="467"/>
      <c r="TVP57" s="467"/>
      <c r="TVQ57" s="467"/>
      <c r="TVR57" s="467"/>
      <c r="TVS57" s="467"/>
      <c r="TVT57" s="467"/>
      <c r="TVU57" s="467"/>
      <c r="TVV57" s="467"/>
      <c r="TVW57" s="467"/>
      <c r="TVX57" s="467"/>
      <c r="TVY57" s="467"/>
      <c r="TVZ57" s="467"/>
      <c r="TWA57" s="467"/>
      <c r="TWB57" s="467"/>
      <c r="TWC57" s="467"/>
      <c r="TWD57" s="467"/>
      <c r="TWE57" s="467"/>
      <c r="TWF57" s="467"/>
      <c r="TWG57" s="467"/>
      <c r="TWH57" s="467"/>
      <c r="TWI57" s="467"/>
      <c r="TWJ57" s="467"/>
      <c r="TWK57" s="467"/>
      <c r="TWL57" s="467"/>
      <c r="TWM57" s="467"/>
      <c r="TWN57" s="467"/>
      <c r="TWO57" s="467"/>
      <c r="TWP57" s="467"/>
      <c r="TWQ57" s="467"/>
      <c r="TWR57" s="467"/>
      <c r="TWS57" s="467"/>
      <c r="TWT57" s="467"/>
      <c r="TWU57" s="467"/>
      <c r="TWV57" s="467"/>
      <c r="TWW57" s="467"/>
      <c r="TWX57" s="467"/>
      <c r="TWY57" s="467"/>
      <c r="TWZ57" s="467"/>
      <c r="TXA57" s="467"/>
      <c r="TXB57" s="467"/>
      <c r="TXC57" s="467"/>
      <c r="TXD57" s="467"/>
      <c r="TXE57" s="467"/>
      <c r="TXF57" s="467"/>
      <c r="TXG57" s="467"/>
      <c r="TXH57" s="467"/>
      <c r="TXI57" s="467"/>
      <c r="TXJ57" s="467"/>
      <c r="TXK57" s="467"/>
      <c r="TXL57" s="467"/>
      <c r="TXM57" s="467"/>
      <c r="TXN57" s="467"/>
      <c r="TXO57" s="467"/>
      <c r="TXP57" s="467"/>
      <c r="TXQ57" s="467"/>
      <c r="TXR57" s="467"/>
      <c r="TXS57" s="467"/>
      <c r="TXT57" s="467"/>
      <c r="TXU57" s="467"/>
      <c r="TXV57" s="467"/>
      <c r="TXW57" s="467"/>
      <c r="TXX57" s="467"/>
      <c r="TXY57" s="467"/>
      <c r="TXZ57" s="467"/>
      <c r="TYA57" s="467"/>
      <c r="TYB57" s="467"/>
      <c r="TYC57" s="467"/>
      <c r="TYD57" s="467"/>
      <c r="TYE57" s="467"/>
      <c r="TYF57" s="467"/>
      <c r="TYG57" s="467"/>
      <c r="TYH57" s="467"/>
      <c r="TYI57" s="467"/>
      <c r="TYJ57" s="467"/>
      <c r="TYK57" s="467"/>
      <c r="TYL57" s="467"/>
      <c r="TYM57" s="467"/>
      <c r="TYN57" s="467"/>
      <c r="TYO57" s="467"/>
      <c r="TYP57" s="467"/>
      <c r="TYQ57" s="467"/>
      <c r="TYR57" s="467"/>
      <c r="TYS57" s="467"/>
      <c r="TYT57" s="467"/>
      <c r="TYU57" s="467"/>
      <c r="TYV57" s="467"/>
      <c r="TYW57" s="467"/>
      <c r="TYX57" s="467"/>
      <c r="TYY57" s="467"/>
      <c r="TYZ57" s="467"/>
      <c r="TZA57" s="467"/>
      <c r="TZB57" s="467"/>
      <c r="TZC57" s="467"/>
      <c r="TZD57" s="467"/>
      <c r="TZE57" s="467"/>
      <c r="TZF57" s="467"/>
      <c r="TZG57" s="467"/>
      <c r="TZH57" s="467"/>
      <c r="TZI57" s="467"/>
      <c r="TZJ57" s="467"/>
      <c r="TZK57" s="467"/>
      <c r="TZL57" s="467"/>
      <c r="TZM57" s="467"/>
      <c r="TZN57" s="467"/>
      <c r="TZO57" s="467"/>
      <c r="TZP57" s="467"/>
      <c r="TZQ57" s="467"/>
      <c r="TZR57" s="467"/>
      <c r="TZS57" s="467"/>
      <c r="TZT57" s="467"/>
      <c r="TZU57" s="467"/>
      <c r="TZV57" s="467"/>
      <c r="TZW57" s="467"/>
      <c r="TZX57" s="467"/>
      <c r="TZY57" s="467"/>
      <c r="TZZ57" s="467"/>
      <c r="UAA57" s="467"/>
      <c r="UAB57" s="467"/>
      <c r="UAC57" s="467"/>
      <c r="UAD57" s="467"/>
      <c r="UAE57" s="467"/>
      <c r="UAF57" s="467"/>
      <c r="UAG57" s="467"/>
      <c r="UAH57" s="467"/>
      <c r="UAI57" s="467"/>
      <c r="UAJ57" s="467"/>
      <c r="UAK57" s="467"/>
      <c r="UAL57" s="467"/>
      <c r="UAM57" s="467"/>
      <c r="UAN57" s="467"/>
      <c r="UAO57" s="467"/>
      <c r="UAP57" s="467"/>
      <c r="UAQ57" s="467"/>
      <c r="UAR57" s="467"/>
      <c r="UAS57" s="467"/>
      <c r="UAT57" s="467"/>
      <c r="UAU57" s="467"/>
      <c r="UAV57" s="467"/>
      <c r="UAW57" s="467"/>
      <c r="UAX57" s="467"/>
      <c r="UAY57" s="467"/>
      <c r="UAZ57" s="467"/>
      <c r="UBA57" s="467"/>
      <c r="UBB57" s="467"/>
      <c r="UBC57" s="467"/>
      <c r="UBD57" s="467"/>
      <c r="UBE57" s="467"/>
      <c r="UBF57" s="467"/>
      <c r="UBG57" s="467"/>
      <c r="UBH57" s="467"/>
      <c r="UBI57" s="467"/>
      <c r="UBJ57" s="467"/>
      <c r="UBK57" s="467"/>
      <c r="UBL57" s="467"/>
      <c r="UBM57" s="467"/>
      <c r="UBN57" s="467"/>
      <c r="UBO57" s="467"/>
      <c r="UBP57" s="467"/>
      <c r="UBQ57" s="467"/>
      <c r="UBR57" s="467"/>
      <c r="UBS57" s="467"/>
      <c r="UBT57" s="467"/>
      <c r="UBU57" s="467"/>
      <c r="UBV57" s="467"/>
      <c r="UBW57" s="467"/>
      <c r="UBX57" s="467"/>
      <c r="UBY57" s="467"/>
      <c r="UBZ57" s="467"/>
      <c r="UCA57" s="467"/>
      <c r="UCB57" s="467"/>
      <c r="UCC57" s="467"/>
      <c r="UCD57" s="467"/>
      <c r="UCE57" s="467"/>
      <c r="UCF57" s="467"/>
      <c r="UCG57" s="467"/>
      <c r="UCH57" s="467"/>
      <c r="UCI57" s="467"/>
      <c r="UCJ57" s="467"/>
      <c r="UCK57" s="467"/>
      <c r="UCL57" s="467"/>
      <c r="UCM57" s="467"/>
      <c r="UCN57" s="467"/>
      <c r="UCO57" s="467"/>
      <c r="UCP57" s="467"/>
      <c r="UCQ57" s="467"/>
      <c r="UCR57" s="467"/>
      <c r="UCS57" s="467"/>
      <c r="UCT57" s="467"/>
      <c r="UCU57" s="467"/>
      <c r="UCV57" s="467"/>
      <c r="UCW57" s="467"/>
      <c r="UCX57" s="467"/>
      <c r="UCY57" s="467"/>
      <c r="UCZ57" s="467"/>
      <c r="UDA57" s="467"/>
      <c r="UDB57" s="467"/>
      <c r="UDC57" s="467"/>
      <c r="UDD57" s="467"/>
      <c r="UDE57" s="467"/>
      <c r="UDF57" s="467"/>
      <c r="UDG57" s="467"/>
      <c r="UDH57" s="467"/>
      <c r="UDI57" s="467"/>
      <c r="UDJ57" s="467"/>
      <c r="UDK57" s="467"/>
      <c r="UDL57" s="467"/>
      <c r="UDM57" s="467"/>
      <c r="UDN57" s="467"/>
      <c r="UDO57" s="467"/>
      <c r="UDP57" s="467"/>
      <c r="UDQ57" s="467"/>
      <c r="UDR57" s="467"/>
      <c r="UDS57" s="467"/>
      <c r="UDT57" s="467"/>
      <c r="UDU57" s="467"/>
      <c r="UDV57" s="467"/>
      <c r="UDW57" s="467"/>
      <c r="UDX57" s="467"/>
      <c r="UDY57" s="467"/>
      <c r="UDZ57" s="467"/>
      <c r="UEA57" s="467"/>
      <c r="UEB57" s="467"/>
      <c r="UEC57" s="467"/>
      <c r="UED57" s="467"/>
      <c r="UEE57" s="467"/>
      <c r="UEF57" s="467"/>
      <c r="UEG57" s="467"/>
      <c r="UEH57" s="467"/>
      <c r="UEI57" s="467"/>
      <c r="UEJ57" s="467"/>
      <c r="UEK57" s="467"/>
      <c r="UEL57" s="467"/>
      <c r="UEM57" s="467"/>
      <c r="UEN57" s="467"/>
      <c r="UEO57" s="467"/>
      <c r="UEP57" s="467"/>
      <c r="UEQ57" s="467"/>
      <c r="UER57" s="467"/>
      <c r="UES57" s="467"/>
      <c r="UET57" s="467"/>
      <c r="UEU57" s="467"/>
      <c r="UEV57" s="467"/>
      <c r="UEW57" s="467"/>
      <c r="UEX57" s="467"/>
      <c r="UEY57" s="467"/>
      <c r="UEZ57" s="467"/>
      <c r="UFA57" s="467"/>
      <c r="UFB57" s="467"/>
      <c r="UFC57" s="467"/>
      <c r="UFD57" s="467"/>
      <c r="UFE57" s="467"/>
      <c r="UFF57" s="467"/>
      <c r="UFG57" s="467"/>
      <c r="UFH57" s="467"/>
      <c r="UFI57" s="467"/>
      <c r="UFJ57" s="467"/>
      <c r="UFK57" s="467"/>
      <c r="UFL57" s="467"/>
      <c r="UFM57" s="467"/>
      <c r="UFN57" s="467"/>
      <c r="UFO57" s="467"/>
      <c r="UFP57" s="467"/>
      <c r="UFQ57" s="467"/>
      <c r="UFR57" s="467"/>
      <c r="UFS57" s="467"/>
      <c r="UFT57" s="467"/>
      <c r="UFU57" s="467"/>
      <c r="UFV57" s="467"/>
      <c r="UFW57" s="467"/>
      <c r="UFX57" s="467"/>
      <c r="UFY57" s="467"/>
      <c r="UFZ57" s="467"/>
      <c r="UGA57" s="467"/>
      <c r="UGB57" s="467"/>
      <c r="UGC57" s="467"/>
      <c r="UGD57" s="467"/>
      <c r="UGE57" s="467"/>
      <c r="UGF57" s="467"/>
      <c r="UGG57" s="467"/>
      <c r="UGH57" s="467"/>
      <c r="UGI57" s="467"/>
      <c r="UGJ57" s="467"/>
      <c r="UGK57" s="467"/>
      <c r="UGL57" s="467"/>
      <c r="UGM57" s="467"/>
      <c r="UGN57" s="467"/>
      <c r="UGO57" s="467"/>
      <c r="UGP57" s="467"/>
      <c r="UGQ57" s="467"/>
      <c r="UGR57" s="467"/>
      <c r="UGS57" s="467"/>
      <c r="UGT57" s="467"/>
      <c r="UGU57" s="467"/>
      <c r="UGV57" s="467"/>
      <c r="UGW57" s="467"/>
      <c r="UGX57" s="467"/>
      <c r="UGY57" s="467"/>
      <c r="UGZ57" s="467"/>
      <c r="UHA57" s="467"/>
      <c r="UHB57" s="467"/>
      <c r="UHC57" s="467"/>
      <c r="UHD57" s="467"/>
      <c r="UHE57" s="467"/>
      <c r="UHF57" s="467"/>
      <c r="UHG57" s="467"/>
      <c r="UHH57" s="467"/>
      <c r="UHI57" s="467"/>
      <c r="UHJ57" s="467"/>
      <c r="UHK57" s="467"/>
      <c r="UHL57" s="467"/>
      <c r="UHM57" s="467"/>
      <c r="UHN57" s="467"/>
      <c r="UHO57" s="467"/>
      <c r="UHP57" s="467"/>
      <c r="UHQ57" s="467"/>
      <c r="UHR57" s="467"/>
      <c r="UHS57" s="467"/>
      <c r="UHT57" s="467"/>
      <c r="UHU57" s="467"/>
      <c r="UHV57" s="467"/>
      <c r="UHW57" s="467"/>
      <c r="UHX57" s="467"/>
      <c r="UHY57" s="467"/>
      <c r="UHZ57" s="467"/>
      <c r="UIA57" s="467"/>
      <c r="UIB57" s="467"/>
      <c r="UIC57" s="467"/>
      <c r="UID57" s="467"/>
      <c r="UIE57" s="467"/>
      <c r="UIF57" s="467"/>
      <c r="UIG57" s="467"/>
      <c r="UIH57" s="467"/>
      <c r="UII57" s="467"/>
      <c r="UIJ57" s="467"/>
      <c r="UIK57" s="467"/>
      <c r="UIL57" s="467"/>
      <c r="UIM57" s="467"/>
      <c r="UIN57" s="467"/>
      <c r="UIO57" s="467"/>
      <c r="UIP57" s="467"/>
      <c r="UIQ57" s="467"/>
      <c r="UIR57" s="467"/>
      <c r="UIS57" s="467"/>
      <c r="UIT57" s="467"/>
      <c r="UIU57" s="467"/>
      <c r="UIV57" s="467"/>
      <c r="UIW57" s="467"/>
      <c r="UIX57" s="467"/>
      <c r="UIY57" s="467"/>
      <c r="UIZ57" s="467"/>
      <c r="UJA57" s="467"/>
      <c r="UJB57" s="467"/>
      <c r="UJC57" s="467"/>
      <c r="UJD57" s="467"/>
      <c r="UJE57" s="467"/>
      <c r="UJF57" s="467"/>
      <c r="UJG57" s="467"/>
      <c r="UJH57" s="467"/>
      <c r="UJI57" s="467"/>
      <c r="UJJ57" s="467"/>
      <c r="UJK57" s="467"/>
      <c r="UJL57" s="467"/>
      <c r="UJM57" s="467"/>
      <c r="UJN57" s="467"/>
      <c r="UJO57" s="467"/>
      <c r="UJP57" s="467"/>
      <c r="UJQ57" s="467"/>
      <c r="UJR57" s="467"/>
      <c r="UJS57" s="467"/>
      <c r="UJT57" s="467"/>
      <c r="UJU57" s="467"/>
      <c r="UJV57" s="467"/>
      <c r="UJW57" s="467"/>
      <c r="UJX57" s="467"/>
      <c r="UJY57" s="467"/>
      <c r="UJZ57" s="467"/>
      <c r="UKA57" s="467"/>
      <c r="UKB57" s="467"/>
      <c r="UKC57" s="467"/>
      <c r="UKD57" s="467"/>
      <c r="UKE57" s="467"/>
      <c r="UKF57" s="467"/>
      <c r="UKG57" s="467"/>
      <c r="UKH57" s="467"/>
      <c r="UKI57" s="467"/>
      <c r="UKJ57" s="467"/>
      <c r="UKK57" s="467"/>
      <c r="UKL57" s="467"/>
      <c r="UKM57" s="467"/>
      <c r="UKN57" s="467"/>
      <c r="UKO57" s="467"/>
      <c r="UKP57" s="467"/>
      <c r="UKQ57" s="467"/>
      <c r="UKR57" s="467"/>
      <c r="UKS57" s="467"/>
      <c r="UKT57" s="467"/>
      <c r="UKU57" s="467"/>
      <c r="UKV57" s="467"/>
      <c r="UKW57" s="467"/>
      <c r="UKX57" s="467"/>
      <c r="UKY57" s="467"/>
      <c r="UKZ57" s="467"/>
      <c r="ULA57" s="467"/>
      <c r="ULB57" s="467"/>
      <c r="ULC57" s="467"/>
      <c r="ULD57" s="467"/>
      <c r="ULE57" s="467"/>
      <c r="ULF57" s="467"/>
      <c r="ULG57" s="467"/>
      <c r="ULH57" s="467"/>
      <c r="ULI57" s="467"/>
      <c r="ULJ57" s="467"/>
      <c r="ULK57" s="467"/>
      <c r="ULL57" s="467"/>
      <c r="ULM57" s="467"/>
      <c r="ULN57" s="467"/>
      <c r="ULO57" s="467"/>
      <c r="ULP57" s="467"/>
      <c r="ULQ57" s="467"/>
      <c r="ULR57" s="467"/>
      <c r="ULS57" s="467"/>
      <c r="ULT57" s="467"/>
      <c r="ULU57" s="467"/>
      <c r="ULV57" s="467"/>
      <c r="ULW57" s="467"/>
      <c r="ULX57" s="467"/>
      <c r="ULY57" s="467"/>
      <c r="ULZ57" s="467"/>
      <c r="UMA57" s="467"/>
      <c r="UMB57" s="467"/>
      <c r="UMC57" s="467"/>
      <c r="UMD57" s="467"/>
      <c r="UME57" s="467"/>
      <c r="UMF57" s="467"/>
      <c r="UMG57" s="467"/>
      <c r="UMH57" s="467"/>
      <c r="UMI57" s="467"/>
      <c r="UMJ57" s="467"/>
      <c r="UMK57" s="467"/>
      <c r="UML57" s="467"/>
      <c r="UMM57" s="467"/>
      <c r="UMN57" s="467"/>
      <c r="UMO57" s="467"/>
      <c r="UMP57" s="467"/>
      <c r="UMQ57" s="467"/>
      <c r="UMR57" s="467"/>
      <c r="UMS57" s="467"/>
      <c r="UMT57" s="467"/>
      <c r="UMU57" s="467"/>
      <c r="UMV57" s="467"/>
      <c r="UMW57" s="467"/>
      <c r="UMX57" s="467"/>
      <c r="UMY57" s="467"/>
      <c r="UMZ57" s="467"/>
      <c r="UNA57" s="467"/>
      <c r="UNB57" s="467"/>
      <c r="UNC57" s="467"/>
      <c r="UND57" s="467"/>
      <c r="UNE57" s="467"/>
      <c r="UNF57" s="467"/>
      <c r="UNG57" s="467"/>
      <c r="UNH57" s="467"/>
      <c r="UNI57" s="467"/>
      <c r="UNJ57" s="467"/>
      <c r="UNK57" s="467"/>
      <c r="UNL57" s="467"/>
      <c r="UNM57" s="467"/>
      <c r="UNN57" s="467"/>
      <c r="UNO57" s="467"/>
      <c r="UNP57" s="467"/>
      <c r="UNQ57" s="467"/>
      <c r="UNR57" s="467"/>
      <c r="UNS57" s="467"/>
      <c r="UNT57" s="467"/>
      <c r="UNU57" s="467"/>
      <c r="UNV57" s="467"/>
      <c r="UNW57" s="467"/>
      <c r="UNX57" s="467"/>
      <c r="UNY57" s="467"/>
      <c r="UNZ57" s="467"/>
      <c r="UOA57" s="467"/>
      <c r="UOB57" s="467"/>
      <c r="UOC57" s="467"/>
      <c r="UOD57" s="467"/>
      <c r="UOE57" s="467"/>
      <c r="UOF57" s="467"/>
      <c r="UOG57" s="467"/>
      <c r="UOH57" s="467"/>
      <c r="UOI57" s="467"/>
      <c r="UOJ57" s="467"/>
      <c r="UOK57" s="467"/>
      <c r="UOL57" s="467"/>
      <c r="UOM57" s="467"/>
      <c r="UON57" s="467"/>
      <c r="UOO57" s="467"/>
      <c r="UOP57" s="467"/>
      <c r="UOQ57" s="467"/>
      <c r="UOR57" s="467"/>
      <c r="UOS57" s="467"/>
      <c r="UOT57" s="467"/>
      <c r="UOU57" s="467"/>
      <c r="UOV57" s="467"/>
      <c r="UOW57" s="467"/>
      <c r="UOX57" s="467"/>
      <c r="UOY57" s="467"/>
      <c r="UOZ57" s="467"/>
      <c r="UPA57" s="467"/>
      <c r="UPB57" s="467"/>
      <c r="UPC57" s="467"/>
      <c r="UPD57" s="467"/>
      <c r="UPE57" s="467"/>
      <c r="UPF57" s="467"/>
      <c r="UPG57" s="467"/>
      <c r="UPH57" s="467"/>
      <c r="UPI57" s="467"/>
      <c r="UPJ57" s="467"/>
      <c r="UPK57" s="467"/>
      <c r="UPL57" s="467"/>
      <c r="UPM57" s="467"/>
      <c r="UPN57" s="467"/>
      <c r="UPO57" s="467"/>
      <c r="UPP57" s="467"/>
      <c r="UPQ57" s="467"/>
      <c r="UPR57" s="467"/>
      <c r="UPS57" s="467"/>
      <c r="UPT57" s="467"/>
      <c r="UPU57" s="467"/>
      <c r="UPV57" s="467"/>
      <c r="UPW57" s="467"/>
      <c r="UPX57" s="467"/>
      <c r="UPY57" s="467"/>
      <c r="UPZ57" s="467"/>
      <c r="UQA57" s="467"/>
      <c r="UQB57" s="467"/>
      <c r="UQC57" s="467"/>
      <c r="UQD57" s="467"/>
      <c r="UQE57" s="467"/>
      <c r="UQF57" s="467"/>
      <c r="UQG57" s="467"/>
      <c r="UQH57" s="467"/>
      <c r="UQI57" s="467"/>
      <c r="UQJ57" s="467"/>
      <c r="UQK57" s="467"/>
      <c r="UQL57" s="467"/>
      <c r="UQM57" s="467"/>
      <c r="UQN57" s="467"/>
      <c r="UQO57" s="467"/>
      <c r="UQP57" s="467"/>
      <c r="UQQ57" s="467"/>
      <c r="UQR57" s="467"/>
      <c r="UQS57" s="467"/>
      <c r="UQT57" s="467"/>
      <c r="UQU57" s="467"/>
      <c r="UQV57" s="467"/>
      <c r="UQW57" s="467"/>
      <c r="UQX57" s="467"/>
      <c r="UQY57" s="467"/>
      <c r="UQZ57" s="467"/>
      <c r="URA57" s="467"/>
      <c r="URB57" s="467"/>
      <c r="URC57" s="467"/>
      <c r="URD57" s="467"/>
      <c r="URE57" s="467"/>
      <c r="URF57" s="467"/>
      <c r="URG57" s="467"/>
      <c r="URH57" s="467"/>
      <c r="URI57" s="467"/>
      <c r="URJ57" s="467"/>
      <c r="URK57" s="467"/>
      <c r="URL57" s="467"/>
      <c r="URM57" s="467"/>
      <c r="URN57" s="467"/>
      <c r="URO57" s="467"/>
      <c r="URP57" s="467"/>
      <c r="URQ57" s="467"/>
      <c r="URR57" s="467"/>
      <c r="URS57" s="467"/>
      <c r="URT57" s="467"/>
      <c r="URU57" s="467"/>
      <c r="URV57" s="467"/>
      <c r="URW57" s="467"/>
      <c r="URX57" s="467"/>
      <c r="URY57" s="467"/>
      <c r="URZ57" s="467"/>
      <c r="USA57" s="467"/>
      <c r="USB57" s="467"/>
      <c r="USC57" s="467"/>
      <c r="USD57" s="467"/>
      <c r="USE57" s="467"/>
      <c r="USF57" s="467"/>
      <c r="USG57" s="467"/>
      <c r="USH57" s="467"/>
      <c r="USI57" s="467"/>
      <c r="USJ57" s="467"/>
      <c r="USK57" s="467"/>
      <c r="USL57" s="467"/>
      <c r="USM57" s="467"/>
      <c r="USN57" s="467"/>
      <c r="USO57" s="467"/>
      <c r="USP57" s="467"/>
      <c r="USQ57" s="467"/>
      <c r="USR57" s="467"/>
      <c r="USS57" s="467"/>
      <c r="UST57" s="467"/>
      <c r="USU57" s="467"/>
      <c r="USV57" s="467"/>
      <c r="USW57" s="467"/>
      <c r="USX57" s="467"/>
      <c r="USY57" s="467"/>
      <c r="USZ57" s="467"/>
      <c r="UTA57" s="467"/>
      <c r="UTB57" s="467"/>
      <c r="UTC57" s="467"/>
      <c r="UTD57" s="467"/>
      <c r="UTE57" s="467"/>
      <c r="UTF57" s="467"/>
      <c r="UTG57" s="467"/>
      <c r="UTH57" s="467"/>
      <c r="UTI57" s="467"/>
      <c r="UTJ57" s="467"/>
      <c r="UTK57" s="467"/>
      <c r="UTL57" s="467"/>
      <c r="UTM57" s="467"/>
      <c r="UTN57" s="467"/>
      <c r="UTO57" s="467"/>
      <c r="UTP57" s="467"/>
      <c r="UTQ57" s="467"/>
      <c r="UTR57" s="467"/>
      <c r="UTS57" s="467"/>
      <c r="UTT57" s="467"/>
      <c r="UTU57" s="467"/>
      <c r="UTV57" s="467"/>
      <c r="UTW57" s="467"/>
      <c r="UTX57" s="467"/>
      <c r="UTY57" s="467"/>
      <c r="UTZ57" s="467"/>
      <c r="UUA57" s="467"/>
      <c r="UUB57" s="467"/>
      <c r="UUC57" s="467"/>
      <c r="UUD57" s="467"/>
      <c r="UUE57" s="467"/>
      <c r="UUF57" s="467"/>
      <c r="UUG57" s="467"/>
      <c r="UUH57" s="467"/>
      <c r="UUI57" s="467"/>
      <c r="UUJ57" s="467"/>
      <c r="UUK57" s="467"/>
      <c r="UUL57" s="467"/>
      <c r="UUM57" s="467"/>
      <c r="UUN57" s="467"/>
      <c r="UUO57" s="467"/>
      <c r="UUP57" s="467"/>
      <c r="UUQ57" s="467"/>
      <c r="UUR57" s="467"/>
      <c r="UUS57" s="467"/>
      <c r="UUT57" s="467"/>
      <c r="UUU57" s="467"/>
      <c r="UUV57" s="467"/>
      <c r="UUW57" s="467"/>
      <c r="UUX57" s="467"/>
      <c r="UUY57" s="467"/>
      <c r="UUZ57" s="467"/>
      <c r="UVA57" s="467"/>
      <c r="UVB57" s="467"/>
      <c r="UVC57" s="467"/>
      <c r="UVD57" s="467"/>
      <c r="UVE57" s="467"/>
      <c r="UVF57" s="467"/>
      <c r="UVG57" s="467"/>
      <c r="UVH57" s="467"/>
      <c r="UVI57" s="467"/>
      <c r="UVJ57" s="467"/>
      <c r="UVK57" s="467"/>
      <c r="UVL57" s="467"/>
      <c r="UVM57" s="467"/>
      <c r="UVN57" s="467"/>
      <c r="UVO57" s="467"/>
      <c r="UVP57" s="467"/>
      <c r="UVQ57" s="467"/>
      <c r="UVR57" s="467"/>
      <c r="UVS57" s="467"/>
      <c r="UVT57" s="467"/>
      <c r="UVU57" s="467"/>
      <c r="UVV57" s="467"/>
      <c r="UVW57" s="467"/>
      <c r="UVX57" s="467"/>
      <c r="UVY57" s="467"/>
      <c r="UVZ57" s="467"/>
      <c r="UWA57" s="467"/>
      <c r="UWB57" s="467"/>
      <c r="UWC57" s="467"/>
      <c r="UWD57" s="467"/>
      <c r="UWE57" s="467"/>
      <c r="UWF57" s="467"/>
      <c r="UWG57" s="467"/>
      <c r="UWH57" s="467"/>
      <c r="UWI57" s="467"/>
      <c r="UWJ57" s="467"/>
      <c r="UWK57" s="467"/>
      <c r="UWL57" s="467"/>
      <c r="UWM57" s="467"/>
      <c r="UWN57" s="467"/>
      <c r="UWO57" s="467"/>
      <c r="UWP57" s="467"/>
      <c r="UWQ57" s="467"/>
      <c r="UWR57" s="467"/>
      <c r="UWS57" s="467"/>
      <c r="UWT57" s="467"/>
      <c r="UWU57" s="467"/>
      <c r="UWV57" s="467"/>
      <c r="UWW57" s="467"/>
      <c r="UWX57" s="467"/>
      <c r="UWY57" s="467"/>
      <c r="UWZ57" s="467"/>
      <c r="UXA57" s="467"/>
      <c r="UXB57" s="467"/>
      <c r="UXC57" s="467"/>
      <c r="UXD57" s="467"/>
      <c r="UXE57" s="467"/>
      <c r="UXF57" s="467"/>
      <c r="UXG57" s="467"/>
      <c r="UXH57" s="467"/>
      <c r="UXI57" s="467"/>
      <c r="UXJ57" s="467"/>
      <c r="UXK57" s="467"/>
      <c r="UXL57" s="467"/>
      <c r="UXM57" s="467"/>
      <c r="UXN57" s="467"/>
      <c r="UXO57" s="467"/>
      <c r="UXP57" s="467"/>
      <c r="UXQ57" s="467"/>
      <c r="UXR57" s="467"/>
      <c r="UXS57" s="467"/>
      <c r="UXT57" s="467"/>
      <c r="UXU57" s="467"/>
      <c r="UXV57" s="467"/>
      <c r="UXW57" s="467"/>
      <c r="UXX57" s="467"/>
      <c r="UXY57" s="467"/>
      <c r="UXZ57" s="467"/>
      <c r="UYA57" s="467"/>
      <c r="UYB57" s="467"/>
      <c r="UYC57" s="467"/>
      <c r="UYD57" s="467"/>
      <c r="UYE57" s="467"/>
      <c r="UYF57" s="467"/>
      <c r="UYG57" s="467"/>
      <c r="UYH57" s="467"/>
      <c r="UYI57" s="467"/>
      <c r="UYJ57" s="467"/>
      <c r="UYK57" s="467"/>
      <c r="UYL57" s="467"/>
      <c r="UYM57" s="467"/>
      <c r="UYN57" s="467"/>
      <c r="UYO57" s="467"/>
      <c r="UYP57" s="467"/>
      <c r="UYQ57" s="467"/>
      <c r="UYR57" s="467"/>
      <c r="UYS57" s="467"/>
      <c r="UYT57" s="467"/>
      <c r="UYU57" s="467"/>
      <c r="UYV57" s="467"/>
      <c r="UYW57" s="467"/>
      <c r="UYX57" s="467"/>
      <c r="UYY57" s="467"/>
      <c r="UYZ57" s="467"/>
      <c r="UZA57" s="467"/>
      <c r="UZB57" s="467"/>
      <c r="UZC57" s="467"/>
      <c r="UZD57" s="467"/>
      <c r="UZE57" s="467"/>
      <c r="UZF57" s="467"/>
      <c r="UZG57" s="467"/>
      <c r="UZH57" s="467"/>
      <c r="UZI57" s="467"/>
      <c r="UZJ57" s="467"/>
      <c r="UZK57" s="467"/>
      <c r="UZL57" s="467"/>
      <c r="UZM57" s="467"/>
      <c r="UZN57" s="467"/>
      <c r="UZO57" s="467"/>
      <c r="UZP57" s="467"/>
      <c r="UZQ57" s="467"/>
      <c r="UZR57" s="467"/>
      <c r="UZS57" s="467"/>
      <c r="UZT57" s="467"/>
      <c r="UZU57" s="467"/>
      <c r="UZV57" s="467"/>
      <c r="UZW57" s="467"/>
      <c r="UZX57" s="467"/>
      <c r="UZY57" s="467"/>
      <c r="UZZ57" s="467"/>
      <c r="VAA57" s="467"/>
      <c r="VAB57" s="467"/>
      <c r="VAC57" s="467"/>
      <c r="VAD57" s="467"/>
      <c r="VAE57" s="467"/>
      <c r="VAF57" s="467"/>
      <c r="VAG57" s="467"/>
      <c r="VAH57" s="467"/>
      <c r="VAI57" s="467"/>
      <c r="VAJ57" s="467"/>
      <c r="VAK57" s="467"/>
      <c r="VAL57" s="467"/>
      <c r="VAM57" s="467"/>
      <c r="VAN57" s="467"/>
      <c r="VAO57" s="467"/>
      <c r="VAP57" s="467"/>
      <c r="VAQ57" s="467"/>
      <c r="VAR57" s="467"/>
      <c r="VAS57" s="467"/>
      <c r="VAT57" s="467"/>
      <c r="VAU57" s="467"/>
      <c r="VAV57" s="467"/>
      <c r="VAW57" s="467"/>
      <c r="VAX57" s="467"/>
      <c r="VAY57" s="467"/>
      <c r="VAZ57" s="467"/>
      <c r="VBA57" s="467"/>
      <c r="VBB57" s="467"/>
      <c r="VBC57" s="467"/>
      <c r="VBD57" s="467"/>
      <c r="VBE57" s="467"/>
      <c r="VBF57" s="467"/>
      <c r="VBG57" s="467"/>
      <c r="VBH57" s="467"/>
      <c r="VBI57" s="467"/>
      <c r="VBJ57" s="467"/>
      <c r="VBK57" s="467"/>
      <c r="VBL57" s="467"/>
      <c r="VBM57" s="467"/>
      <c r="VBN57" s="467"/>
      <c r="VBO57" s="467"/>
      <c r="VBP57" s="467"/>
      <c r="VBQ57" s="467"/>
      <c r="VBR57" s="467"/>
      <c r="VBS57" s="467"/>
      <c r="VBT57" s="467"/>
      <c r="VBU57" s="467"/>
      <c r="VBV57" s="467"/>
      <c r="VBW57" s="467"/>
      <c r="VBX57" s="467"/>
      <c r="VBY57" s="467"/>
      <c r="VBZ57" s="467"/>
      <c r="VCA57" s="467"/>
      <c r="VCB57" s="467"/>
      <c r="VCC57" s="467"/>
      <c r="VCD57" s="467"/>
      <c r="VCE57" s="467"/>
      <c r="VCF57" s="467"/>
      <c r="VCG57" s="467"/>
      <c r="VCH57" s="467"/>
      <c r="VCI57" s="467"/>
      <c r="VCJ57" s="467"/>
      <c r="VCK57" s="467"/>
      <c r="VCL57" s="467"/>
      <c r="VCM57" s="467"/>
      <c r="VCN57" s="467"/>
      <c r="VCO57" s="467"/>
      <c r="VCP57" s="467"/>
      <c r="VCQ57" s="467"/>
      <c r="VCR57" s="467"/>
      <c r="VCS57" s="467"/>
      <c r="VCT57" s="467"/>
      <c r="VCU57" s="467"/>
      <c r="VCV57" s="467"/>
      <c r="VCW57" s="467"/>
      <c r="VCX57" s="467"/>
      <c r="VCY57" s="467"/>
      <c r="VCZ57" s="467"/>
      <c r="VDA57" s="467"/>
      <c r="VDB57" s="467"/>
      <c r="VDC57" s="467"/>
      <c r="VDD57" s="467"/>
      <c r="VDE57" s="467"/>
      <c r="VDF57" s="467"/>
      <c r="VDG57" s="467"/>
      <c r="VDH57" s="467"/>
      <c r="VDI57" s="467"/>
      <c r="VDJ57" s="467"/>
      <c r="VDK57" s="467"/>
      <c r="VDL57" s="467"/>
      <c r="VDM57" s="467"/>
      <c r="VDN57" s="467"/>
      <c r="VDO57" s="467"/>
      <c r="VDP57" s="467"/>
      <c r="VDQ57" s="467"/>
      <c r="VDR57" s="467"/>
      <c r="VDS57" s="467"/>
      <c r="VDT57" s="467"/>
      <c r="VDU57" s="467"/>
      <c r="VDV57" s="467"/>
      <c r="VDW57" s="467"/>
      <c r="VDX57" s="467"/>
      <c r="VDY57" s="467"/>
      <c r="VDZ57" s="467"/>
      <c r="VEA57" s="467"/>
      <c r="VEB57" s="467"/>
      <c r="VEC57" s="467"/>
      <c r="VED57" s="467"/>
      <c r="VEE57" s="467"/>
      <c r="VEF57" s="467"/>
      <c r="VEG57" s="467"/>
      <c r="VEH57" s="467"/>
      <c r="VEI57" s="467"/>
      <c r="VEJ57" s="467"/>
      <c r="VEK57" s="467"/>
      <c r="VEL57" s="467"/>
      <c r="VEM57" s="467"/>
      <c r="VEN57" s="467"/>
      <c r="VEO57" s="467"/>
      <c r="VEP57" s="467"/>
      <c r="VEQ57" s="467"/>
      <c r="VER57" s="467"/>
      <c r="VES57" s="467"/>
      <c r="VET57" s="467"/>
      <c r="VEU57" s="467"/>
      <c r="VEV57" s="467"/>
      <c r="VEW57" s="467"/>
      <c r="VEX57" s="467"/>
      <c r="VEY57" s="467"/>
      <c r="VEZ57" s="467"/>
      <c r="VFA57" s="467"/>
      <c r="VFB57" s="467"/>
      <c r="VFC57" s="467"/>
      <c r="VFD57" s="467"/>
      <c r="VFE57" s="467"/>
      <c r="VFF57" s="467"/>
      <c r="VFG57" s="467"/>
      <c r="VFH57" s="467"/>
      <c r="VFI57" s="467"/>
      <c r="VFJ57" s="467"/>
      <c r="VFK57" s="467"/>
      <c r="VFL57" s="467"/>
      <c r="VFM57" s="467"/>
      <c r="VFN57" s="467"/>
      <c r="VFO57" s="467"/>
      <c r="VFP57" s="467"/>
      <c r="VFQ57" s="467"/>
      <c r="VFR57" s="467"/>
      <c r="VFS57" s="467"/>
      <c r="VFT57" s="467"/>
      <c r="VFU57" s="467"/>
      <c r="VFV57" s="467"/>
      <c r="VFW57" s="467"/>
      <c r="VFX57" s="467"/>
      <c r="VFY57" s="467"/>
      <c r="VFZ57" s="467"/>
      <c r="VGA57" s="467"/>
      <c r="VGB57" s="467"/>
      <c r="VGC57" s="467"/>
      <c r="VGD57" s="467"/>
      <c r="VGE57" s="467"/>
      <c r="VGF57" s="467"/>
      <c r="VGG57" s="467"/>
      <c r="VGH57" s="467"/>
      <c r="VGI57" s="467"/>
      <c r="VGJ57" s="467"/>
      <c r="VGK57" s="467"/>
      <c r="VGL57" s="467"/>
      <c r="VGM57" s="467"/>
      <c r="VGN57" s="467"/>
      <c r="VGO57" s="467"/>
      <c r="VGP57" s="467"/>
      <c r="VGQ57" s="467"/>
      <c r="VGR57" s="467"/>
      <c r="VGS57" s="467"/>
      <c r="VGT57" s="467"/>
      <c r="VGU57" s="467"/>
      <c r="VGV57" s="467"/>
      <c r="VGW57" s="467"/>
      <c r="VGX57" s="467"/>
      <c r="VGY57" s="467"/>
      <c r="VGZ57" s="467"/>
      <c r="VHA57" s="467"/>
      <c r="VHB57" s="467"/>
      <c r="VHC57" s="467"/>
      <c r="VHD57" s="467"/>
      <c r="VHE57" s="467"/>
      <c r="VHF57" s="467"/>
      <c r="VHG57" s="467"/>
      <c r="VHH57" s="467"/>
      <c r="VHI57" s="467"/>
      <c r="VHJ57" s="467"/>
      <c r="VHK57" s="467"/>
      <c r="VHL57" s="467"/>
      <c r="VHM57" s="467"/>
      <c r="VHN57" s="467"/>
      <c r="VHO57" s="467"/>
      <c r="VHP57" s="467"/>
      <c r="VHQ57" s="467"/>
      <c r="VHR57" s="467"/>
      <c r="VHS57" s="467"/>
      <c r="VHT57" s="467"/>
      <c r="VHU57" s="467"/>
      <c r="VHV57" s="467"/>
      <c r="VHW57" s="467"/>
      <c r="VHX57" s="467"/>
      <c r="VHY57" s="467"/>
      <c r="VHZ57" s="467"/>
      <c r="VIA57" s="467"/>
      <c r="VIB57" s="467"/>
      <c r="VIC57" s="467"/>
      <c r="VID57" s="467"/>
      <c r="VIE57" s="467"/>
      <c r="VIF57" s="467"/>
      <c r="VIG57" s="467"/>
      <c r="VIH57" s="467"/>
      <c r="VII57" s="467"/>
      <c r="VIJ57" s="467"/>
      <c r="VIK57" s="467"/>
      <c r="VIL57" s="467"/>
      <c r="VIM57" s="467"/>
      <c r="VIN57" s="467"/>
      <c r="VIO57" s="467"/>
      <c r="VIP57" s="467"/>
      <c r="VIQ57" s="467"/>
      <c r="VIR57" s="467"/>
      <c r="VIS57" s="467"/>
      <c r="VIT57" s="467"/>
      <c r="VIU57" s="467"/>
      <c r="VIV57" s="467"/>
      <c r="VIW57" s="467"/>
      <c r="VIX57" s="467"/>
      <c r="VIY57" s="467"/>
      <c r="VIZ57" s="467"/>
      <c r="VJA57" s="467"/>
      <c r="VJB57" s="467"/>
      <c r="VJC57" s="467"/>
      <c r="VJD57" s="467"/>
      <c r="VJE57" s="467"/>
      <c r="VJF57" s="467"/>
      <c r="VJG57" s="467"/>
      <c r="VJH57" s="467"/>
      <c r="VJI57" s="467"/>
      <c r="VJJ57" s="467"/>
      <c r="VJK57" s="467"/>
      <c r="VJL57" s="467"/>
      <c r="VJM57" s="467"/>
      <c r="VJN57" s="467"/>
      <c r="VJO57" s="467"/>
      <c r="VJP57" s="467"/>
      <c r="VJQ57" s="467"/>
      <c r="VJR57" s="467"/>
      <c r="VJS57" s="467"/>
      <c r="VJT57" s="467"/>
      <c r="VJU57" s="467"/>
      <c r="VJV57" s="467"/>
      <c r="VJW57" s="467"/>
      <c r="VJX57" s="467"/>
      <c r="VJY57" s="467"/>
      <c r="VJZ57" s="467"/>
      <c r="VKA57" s="467"/>
      <c r="VKB57" s="467"/>
      <c r="VKC57" s="467"/>
      <c r="VKD57" s="467"/>
      <c r="VKE57" s="467"/>
      <c r="VKF57" s="467"/>
      <c r="VKG57" s="467"/>
      <c r="VKH57" s="467"/>
      <c r="VKI57" s="467"/>
      <c r="VKJ57" s="467"/>
      <c r="VKK57" s="467"/>
      <c r="VKL57" s="467"/>
      <c r="VKM57" s="467"/>
      <c r="VKN57" s="467"/>
      <c r="VKO57" s="467"/>
      <c r="VKP57" s="467"/>
      <c r="VKQ57" s="467"/>
      <c r="VKR57" s="467"/>
      <c r="VKS57" s="467"/>
      <c r="VKT57" s="467"/>
      <c r="VKU57" s="467"/>
      <c r="VKV57" s="467"/>
      <c r="VKW57" s="467"/>
      <c r="VKX57" s="467"/>
      <c r="VKY57" s="467"/>
      <c r="VKZ57" s="467"/>
      <c r="VLA57" s="467"/>
      <c r="VLB57" s="467"/>
      <c r="VLC57" s="467"/>
      <c r="VLD57" s="467"/>
      <c r="VLE57" s="467"/>
      <c r="VLF57" s="467"/>
      <c r="VLG57" s="467"/>
      <c r="VLH57" s="467"/>
      <c r="VLI57" s="467"/>
      <c r="VLJ57" s="467"/>
      <c r="VLK57" s="467"/>
      <c r="VLL57" s="467"/>
      <c r="VLM57" s="467"/>
      <c r="VLN57" s="467"/>
      <c r="VLO57" s="467"/>
      <c r="VLP57" s="467"/>
      <c r="VLQ57" s="467"/>
      <c r="VLR57" s="467"/>
      <c r="VLS57" s="467"/>
      <c r="VLT57" s="467"/>
      <c r="VLU57" s="467"/>
      <c r="VLV57" s="467"/>
      <c r="VLW57" s="467"/>
      <c r="VLX57" s="467"/>
      <c r="VLY57" s="467"/>
      <c r="VLZ57" s="467"/>
      <c r="VMA57" s="467"/>
      <c r="VMB57" s="467"/>
      <c r="VMC57" s="467"/>
      <c r="VMD57" s="467"/>
      <c r="VME57" s="467"/>
      <c r="VMF57" s="467"/>
      <c r="VMG57" s="467"/>
      <c r="VMH57" s="467"/>
      <c r="VMI57" s="467"/>
      <c r="VMJ57" s="467"/>
      <c r="VMK57" s="467"/>
      <c r="VML57" s="467"/>
      <c r="VMM57" s="467"/>
      <c r="VMN57" s="467"/>
      <c r="VMO57" s="467"/>
      <c r="VMP57" s="467"/>
      <c r="VMQ57" s="467"/>
      <c r="VMR57" s="467"/>
      <c r="VMS57" s="467"/>
      <c r="VMT57" s="467"/>
      <c r="VMU57" s="467"/>
      <c r="VMV57" s="467"/>
      <c r="VMW57" s="467"/>
      <c r="VMX57" s="467"/>
      <c r="VMY57" s="467"/>
      <c r="VMZ57" s="467"/>
      <c r="VNA57" s="467"/>
      <c r="VNB57" s="467"/>
      <c r="VNC57" s="467"/>
      <c r="VND57" s="467"/>
      <c r="VNE57" s="467"/>
      <c r="VNF57" s="467"/>
      <c r="VNG57" s="467"/>
      <c r="VNH57" s="467"/>
      <c r="VNI57" s="467"/>
      <c r="VNJ57" s="467"/>
      <c r="VNK57" s="467"/>
      <c r="VNL57" s="467"/>
      <c r="VNM57" s="467"/>
      <c r="VNN57" s="467"/>
      <c r="VNO57" s="467"/>
      <c r="VNP57" s="467"/>
      <c r="VNQ57" s="467"/>
      <c r="VNR57" s="467"/>
      <c r="VNS57" s="467"/>
      <c r="VNT57" s="467"/>
      <c r="VNU57" s="467"/>
      <c r="VNV57" s="467"/>
      <c r="VNW57" s="467"/>
      <c r="VNX57" s="467"/>
      <c r="VNY57" s="467"/>
      <c r="VNZ57" s="467"/>
      <c r="VOA57" s="467"/>
      <c r="VOB57" s="467"/>
      <c r="VOC57" s="467"/>
      <c r="VOD57" s="467"/>
      <c r="VOE57" s="467"/>
      <c r="VOF57" s="467"/>
      <c r="VOG57" s="467"/>
      <c r="VOH57" s="467"/>
      <c r="VOI57" s="467"/>
      <c r="VOJ57" s="467"/>
      <c r="VOK57" s="467"/>
      <c r="VOL57" s="467"/>
      <c r="VOM57" s="467"/>
      <c r="VON57" s="467"/>
      <c r="VOO57" s="467"/>
      <c r="VOP57" s="467"/>
      <c r="VOQ57" s="467"/>
      <c r="VOR57" s="467"/>
      <c r="VOS57" s="467"/>
      <c r="VOT57" s="467"/>
      <c r="VOU57" s="467"/>
      <c r="VOV57" s="467"/>
      <c r="VOW57" s="467"/>
      <c r="VOX57" s="467"/>
      <c r="VOY57" s="467"/>
      <c r="VOZ57" s="467"/>
      <c r="VPA57" s="467"/>
      <c r="VPB57" s="467"/>
      <c r="VPC57" s="467"/>
      <c r="VPD57" s="467"/>
      <c r="VPE57" s="467"/>
      <c r="VPF57" s="467"/>
      <c r="VPG57" s="467"/>
      <c r="VPH57" s="467"/>
      <c r="VPI57" s="467"/>
      <c r="VPJ57" s="467"/>
      <c r="VPK57" s="467"/>
      <c r="VPL57" s="467"/>
      <c r="VPM57" s="467"/>
      <c r="VPN57" s="467"/>
      <c r="VPO57" s="467"/>
      <c r="VPP57" s="467"/>
      <c r="VPQ57" s="467"/>
      <c r="VPR57" s="467"/>
      <c r="VPS57" s="467"/>
      <c r="VPT57" s="467"/>
      <c r="VPU57" s="467"/>
      <c r="VPV57" s="467"/>
      <c r="VPW57" s="467"/>
      <c r="VPX57" s="467"/>
      <c r="VPY57" s="467"/>
      <c r="VPZ57" s="467"/>
      <c r="VQA57" s="467"/>
      <c r="VQB57" s="467"/>
      <c r="VQC57" s="467"/>
      <c r="VQD57" s="467"/>
      <c r="VQE57" s="467"/>
      <c r="VQF57" s="467"/>
      <c r="VQG57" s="467"/>
      <c r="VQH57" s="467"/>
      <c r="VQI57" s="467"/>
      <c r="VQJ57" s="467"/>
      <c r="VQK57" s="467"/>
      <c r="VQL57" s="467"/>
      <c r="VQM57" s="467"/>
      <c r="VQN57" s="467"/>
      <c r="VQO57" s="467"/>
      <c r="VQP57" s="467"/>
      <c r="VQQ57" s="467"/>
      <c r="VQR57" s="467"/>
      <c r="VQS57" s="467"/>
      <c r="VQT57" s="467"/>
      <c r="VQU57" s="467"/>
      <c r="VQV57" s="467"/>
      <c r="VQW57" s="467"/>
      <c r="VQX57" s="467"/>
      <c r="VQY57" s="467"/>
      <c r="VQZ57" s="467"/>
      <c r="VRA57" s="467"/>
      <c r="VRB57" s="467"/>
      <c r="VRC57" s="467"/>
      <c r="VRD57" s="467"/>
      <c r="VRE57" s="467"/>
      <c r="VRF57" s="467"/>
      <c r="VRG57" s="467"/>
      <c r="VRH57" s="467"/>
      <c r="VRI57" s="467"/>
      <c r="VRJ57" s="467"/>
      <c r="VRK57" s="467"/>
      <c r="VRL57" s="467"/>
      <c r="VRM57" s="467"/>
      <c r="VRN57" s="467"/>
      <c r="VRO57" s="467"/>
      <c r="VRP57" s="467"/>
      <c r="VRQ57" s="467"/>
      <c r="VRR57" s="467"/>
      <c r="VRS57" s="467"/>
      <c r="VRT57" s="467"/>
      <c r="VRU57" s="467"/>
      <c r="VRV57" s="467"/>
      <c r="VRW57" s="467"/>
      <c r="VRX57" s="467"/>
      <c r="VRY57" s="467"/>
      <c r="VRZ57" s="467"/>
      <c r="VSA57" s="467"/>
      <c r="VSB57" s="467"/>
      <c r="VSC57" s="467"/>
      <c r="VSD57" s="467"/>
      <c r="VSE57" s="467"/>
      <c r="VSF57" s="467"/>
      <c r="VSG57" s="467"/>
      <c r="VSH57" s="467"/>
      <c r="VSI57" s="467"/>
      <c r="VSJ57" s="467"/>
      <c r="VSK57" s="467"/>
      <c r="VSL57" s="467"/>
      <c r="VSM57" s="467"/>
      <c r="VSN57" s="467"/>
      <c r="VSO57" s="467"/>
      <c r="VSP57" s="467"/>
      <c r="VSQ57" s="467"/>
      <c r="VSR57" s="467"/>
      <c r="VSS57" s="467"/>
      <c r="VST57" s="467"/>
      <c r="VSU57" s="467"/>
      <c r="VSV57" s="467"/>
      <c r="VSW57" s="467"/>
      <c r="VSX57" s="467"/>
      <c r="VSY57" s="467"/>
      <c r="VSZ57" s="467"/>
      <c r="VTA57" s="467"/>
      <c r="VTB57" s="467"/>
      <c r="VTC57" s="467"/>
      <c r="VTD57" s="467"/>
      <c r="VTE57" s="467"/>
      <c r="VTF57" s="467"/>
      <c r="VTG57" s="467"/>
      <c r="VTH57" s="467"/>
      <c r="VTI57" s="467"/>
      <c r="VTJ57" s="467"/>
      <c r="VTK57" s="467"/>
      <c r="VTL57" s="467"/>
      <c r="VTM57" s="467"/>
      <c r="VTN57" s="467"/>
      <c r="VTO57" s="467"/>
      <c r="VTP57" s="467"/>
      <c r="VTQ57" s="467"/>
      <c r="VTR57" s="467"/>
      <c r="VTS57" s="467"/>
      <c r="VTT57" s="467"/>
      <c r="VTU57" s="467"/>
      <c r="VTV57" s="467"/>
      <c r="VTW57" s="467"/>
      <c r="VTX57" s="467"/>
      <c r="VTY57" s="467"/>
      <c r="VTZ57" s="467"/>
      <c r="VUA57" s="467"/>
      <c r="VUB57" s="467"/>
      <c r="VUC57" s="467"/>
      <c r="VUD57" s="467"/>
      <c r="VUE57" s="467"/>
      <c r="VUF57" s="467"/>
      <c r="VUG57" s="467"/>
      <c r="VUH57" s="467"/>
      <c r="VUI57" s="467"/>
      <c r="VUJ57" s="467"/>
      <c r="VUK57" s="467"/>
      <c r="VUL57" s="467"/>
      <c r="VUM57" s="467"/>
      <c r="VUN57" s="467"/>
      <c r="VUO57" s="467"/>
      <c r="VUP57" s="467"/>
      <c r="VUQ57" s="467"/>
      <c r="VUR57" s="467"/>
      <c r="VUS57" s="467"/>
      <c r="VUT57" s="467"/>
      <c r="VUU57" s="467"/>
      <c r="VUV57" s="467"/>
      <c r="VUW57" s="467"/>
      <c r="VUX57" s="467"/>
      <c r="VUY57" s="467"/>
      <c r="VUZ57" s="467"/>
      <c r="VVA57" s="467"/>
      <c r="VVB57" s="467"/>
      <c r="VVC57" s="467"/>
      <c r="VVD57" s="467"/>
      <c r="VVE57" s="467"/>
      <c r="VVF57" s="467"/>
      <c r="VVG57" s="467"/>
      <c r="VVH57" s="467"/>
      <c r="VVI57" s="467"/>
      <c r="VVJ57" s="467"/>
      <c r="VVK57" s="467"/>
      <c r="VVL57" s="467"/>
      <c r="VVM57" s="467"/>
      <c r="VVN57" s="467"/>
      <c r="VVO57" s="467"/>
      <c r="VVP57" s="467"/>
      <c r="VVQ57" s="467"/>
      <c r="VVR57" s="467"/>
      <c r="VVS57" s="467"/>
      <c r="VVT57" s="467"/>
      <c r="VVU57" s="467"/>
      <c r="VVV57" s="467"/>
      <c r="VVW57" s="467"/>
      <c r="VVX57" s="467"/>
      <c r="VVY57" s="467"/>
      <c r="VVZ57" s="467"/>
      <c r="VWA57" s="467"/>
      <c r="VWB57" s="467"/>
      <c r="VWC57" s="467"/>
      <c r="VWD57" s="467"/>
      <c r="VWE57" s="467"/>
      <c r="VWF57" s="467"/>
      <c r="VWG57" s="467"/>
      <c r="VWH57" s="467"/>
      <c r="VWI57" s="467"/>
      <c r="VWJ57" s="467"/>
      <c r="VWK57" s="467"/>
      <c r="VWL57" s="467"/>
      <c r="VWM57" s="467"/>
      <c r="VWN57" s="467"/>
      <c r="VWO57" s="467"/>
      <c r="VWP57" s="467"/>
      <c r="VWQ57" s="467"/>
      <c r="VWR57" s="467"/>
      <c r="VWS57" s="467"/>
      <c r="VWT57" s="467"/>
      <c r="VWU57" s="467"/>
      <c r="VWV57" s="467"/>
      <c r="VWW57" s="467"/>
      <c r="VWX57" s="467"/>
      <c r="VWY57" s="467"/>
      <c r="VWZ57" s="467"/>
      <c r="VXA57" s="467"/>
      <c r="VXB57" s="467"/>
      <c r="VXC57" s="467"/>
      <c r="VXD57" s="467"/>
      <c r="VXE57" s="467"/>
      <c r="VXF57" s="467"/>
      <c r="VXG57" s="467"/>
      <c r="VXH57" s="467"/>
      <c r="VXI57" s="467"/>
      <c r="VXJ57" s="467"/>
      <c r="VXK57" s="467"/>
      <c r="VXL57" s="467"/>
      <c r="VXM57" s="467"/>
      <c r="VXN57" s="467"/>
      <c r="VXO57" s="467"/>
      <c r="VXP57" s="467"/>
      <c r="VXQ57" s="467"/>
      <c r="VXR57" s="467"/>
      <c r="VXS57" s="467"/>
      <c r="VXT57" s="467"/>
      <c r="VXU57" s="467"/>
      <c r="VXV57" s="467"/>
      <c r="VXW57" s="467"/>
      <c r="VXX57" s="467"/>
      <c r="VXY57" s="467"/>
      <c r="VXZ57" s="467"/>
      <c r="VYA57" s="467"/>
      <c r="VYB57" s="467"/>
      <c r="VYC57" s="467"/>
      <c r="VYD57" s="467"/>
      <c r="VYE57" s="467"/>
      <c r="VYF57" s="467"/>
      <c r="VYG57" s="467"/>
      <c r="VYH57" s="467"/>
      <c r="VYI57" s="467"/>
      <c r="VYJ57" s="467"/>
      <c r="VYK57" s="467"/>
      <c r="VYL57" s="467"/>
      <c r="VYM57" s="467"/>
      <c r="VYN57" s="467"/>
      <c r="VYO57" s="467"/>
      <c r="VYP57" s="467"/>
      <c r="VYQ57" s="467"/>
      <c r="VYR57" s="467"/>
      <c r="VYS57" s="467"/>
      <c r="VYT57" s="467"/>
      <c r="VYU57" s="467"/>
      <c r="VYV57" s="467"/>
      <c r="VYW57" s="467"/>
      <c r="VYX57" s="467"/>
      <c r="VYY57" s="467"/>
      <c r="VYZ57" s="467"/>
      <c r="VZA57" s="467"/>
      <c r="VZB57" s="467"/>
      <c r="VZC57" s="467"/>
      <c r="VZD57" s="467"/>
      <c r="VZE57" s="467"/>
      <c r="VZF57" s="467"/>
      <c r="VZG57" s="467"/>
      <c r="VZH57" s="467"/>
      <c r="VZI57" s="467"/>
      <c r="VZJ57" s="467"/>
      <c r="VZK57" s="467"/>
      <c r="VZL57" s="467"/>
      <c r="VZM57" s="467"/>
      <c r="VZN57" s="467"/>
      <c r="VZO57" s="467"/>
      <c r="VZP57" s="467"/>
      <c r="VZQ57" s="467"/>
      <c r="VZR57" s="467"/>
      <c r="VZS57" s="467"/>
      <c r="VZT57" s="467"/>
      <c r="VZU57" s="467"/>
      <c r="VZV57" s="467"/>
      <c r="VZW57" s="467"/>
      <c r="VZX57" s="467"/>
      <c r="VZY57" s="467"/>
      <c r="VZZ57" s="467"/>
      <c r="WAA57" s="467"/>
      <c r="WAB57" s="467"/>
      <c r="WAC57" s="467"/>
      <c r="WAD57" s="467"/>
      <c r="WAE57" s="467"/>
      <c r="WAF57" s="467"/>
      <c r="WAG57" s="467"/>
      <c r="WAH57" s="467"/>
      <c r="WAI57" s="467"/>
      <c r="WAJ57" s="467"/>
      <c r="WAK57" s="467"/>
      <c r="WAL57" s="467"/>
      <c r="WAM57" s="467"/>
      <c r="WAN57" s="467"/>
      <c r="WAO57" s="467"/>
      <c r="WAP57" s="467"/>
      <c r="WAQ57" s="467"/>
      <c r="WAR57" s="467"/>
      <c r="WAS57" s="467"/>
      <c r="WAT57" s="467"/>
      <c r="WAU57" s="467"/>
      <c r="WAV57" s="467"/>
      <c r="WAW57" s="467"/>
      <c r="WAX57" s="467"/>
      <c r="WAY57" s="467"/>
      <c r="WAZ57" s="467"/>
      <c r="WBA57" s="467"/>
      <c r="WBB57" s="467"/>
      <c r="WBC57" s="467"/>
      <c r="WBD57" s="467"/>
      <c r="WBE57" s="467"/>
      <c r="WBF57" s="467"/>
      <c r="WBG57" s="467"/>
      <c r="WBH57" s="467"/>
      <c r="WBI57" s="467"/>
      <c r="WBJ57" s="467"/>
      <c r="WBK57" s="467"/>
      <c r="WBL57" s="467"/>
      <c r="WBM57" s="467"/>
      <c r="WBN57" s="467"/>
      <c r="WBO57" s="467"/>
      <c r="WBP57" s="467"/>
      <c r="WBQ57" s="467"/>
      <c r="WBR57" s="467"/>
      <c r="WBS57" s="467"/>
      <c r="WBT57" s="467"/>
      <c r="WBU57" s="467"/>
      <c r="WBV57" s="467"/>
      <c r="WBW57" s="467"/>
      <c r="WBX57" s="467"/>
      <c r="WBY57" s="467"/>
      <c r="WBZ57" s="467"/>
      <c r="WCA57" s="467"/>
      <c r="WCB57" s="467"/>
      <c r="WCC57" s="467"/>
      <c r="WCD57" s="467"/>
      <c r="WCE57" s="467"/>
      <c r="WCF57" s="467"/>
      <c r="WCG57" s="467"/>
      <c r="WCH57" s="467"/>
      <c r="WCI57" s="467"/>
      <c r="WCJ57" s="467"/>
      <c r="WCK57" s="467"/>
      <c r="WCL57" s="467"/>
      <c r="WCM57" s="467"/>
      <c r="WCN57" s="467"/>
      <c r="WCO57" s="467"/>
      <c r="WCP57" s="467"/>
      <c r="WCQ57" s="467"/>
      <c r="WCR57" s="467"/>
      <c r="WCS57" s="467"/>
      <c r="WCT57" s="467"/>
      <c r="WCU57" s="467"/>
      <c r="WCV57" s="467"/>
      <c r="WCW57" s="467"/>
      <c r="WCX57" s="467"/>
      <c r="WCY57" s="467"/>
      <c r="WCZ57" s="467"/>
      <c r="WDA57" s="467"/>
      <c r="WDB57" s="467"/>
      <c r="WDC57" s="467"/>
      <c r="WDD57" s="467"/>
      <c r="WDE57" s="467"/>
      <c r="WDF57" s="467"/>
      <c r="WDG57" s="467"/>
      <c r="WDH57" s="467"/>
      <c r="WDI57" s="467"/>
      <c r="WDJ57" s="467"/>
      <c r="WDK57" s="467"/>
      <c r="WDL57" s="467"/>
      <c r="WDM57" s="467"/>
      <c r="WDN57" s="467"/>
      <c r="WDO57" s="467"/>
      <c r="WDP57" s="467"/>
      <c r="WDQ57" s="467"/>
      <c r="WDR57" s="467"/>
      <c r="WDS57" s="467"/>
      <c r="WDT57" s="467"/>
      <c r="WDU57" s="467"/>
      <c r="WDV57" s="467"/>
      <c r="WDW57" s="467"/>
      <c r="WDX57" s="467"/>
      <c r="WDY57" s="467"/>
      <c r="WDZ57" s="467"/>
      <c r="WEA57" s="467"/>
      <c r="WEB57" s="467"/>
      <c r="WEC57" s="467"/>
      <c r="WED57" s="467"/>
      <c r="WEE57" s="467"/>
      <c r="WEF57" s="467"/>
      <c r="WEG57" s="467"/>
      <c r="WEH57" s="467"/>
      <c r="WEI57" s="467"/>
      <c r="WEJ57" s="467"/>
      <c r="WEK57" s="467"/>
      <c r="WEL57" s="467"/>
      <c r="WEM57" s="467"/>
      <c r="WEN57" s="467"/>
      <c r="WEO57" s="467"/>
      <c r="WEP57" s="467"/>
      <c r="WEQ57" s="467"/>
      <c r="WER57" s="467"/>
      <c r="WES57" s="467"/>
      <c r="WET57" s="467"/>
      <c r="WEU57" s="467"/>
      <c r="WEV57" s="467"/>
      <c r="WEW57" s="467"/>
      <c r="WEX57" s="467"/>
      <c r="WEY57" s="467"/>
      <c r="WEZ57" s="467"/>
      <c r="WFA57" s="467"/>
      <c r="WFB57" s="467"/>
      <c r="WFC57" s="467"/>
      <c r="WFD57" s="467"/>
      <c r="WFE57" s="467"/>
      <c r="WFF57" s="467"/>
      <c r="WFG57" s="467"/>
      <c r="WFH57" s="467"/>
      <c r="WFI57" s="467"/>
      <c r="WFJ57" s="467"/>
      <c r="WFK57" s="467"/>
      <c r="WFL57" s="467"/>
      <c r="WFM57" s="467"/>
      <c r="WFN57" s="467"/>
      <c r="WFO57" s="467"/>
      <c r="WFP57" s="467"/>
      <c r="WFQ57" s="467"/>
      <c r="WFR57" s="467"/>
      <c r="WFS57" s="467"/>
      <c r="WFT57" s="467"/>
      <c r="WFU57" s="467"/>
      <c r="WFV57" s="467"/>
      <c r="WFW57" s="467"/>
      <c r="WFX57" s="467"/>
      <c r="WFY57" s="467"/>
      <c r="WFZ57" s="467"/>
      <c r="WGA57" s="467"/>
      <c r="WGB57" s="467"/>
      <c r="WGC57" s="467"/>
      <c r="WGD57" s="467"/>
      <c r="WGE57" s="467"/>
      <c r="WGF57" s="467"/>
      <c r="WGG57" s="467"/>
      <c r="WGH57" s="467"/>
      <c r="WGI57" s="467"/>
      <c r="WGJ57" s="467"/>
      <c r="WGK57" s="467"/>
      <c r="WGL57" s="467"/>
      <c r="WGM57" s="467"/>
      <c r="WGN57" s="467"/>
      <c r="WGO57" s="467"/>
      <c r="WGP57" s="467"/>
      <c r="WGQ57" s="467"/>
      <c r="WGR57" s="467"/>
      <c r="WGS57" s="467"/>
      <c r="WGT57" s="467"/>
      <c r="WGU57" s="467"/>
      <c r="WGV57" s="467"/>
      <c r="WGW57" s="467"/>
      <c r="WGX57" s="467"/>
      <c r="WGY57" s="467"/>
      <c r="WGZ57" s="467"/>
      <c r="WHA57" s="467"/>
      <c r="WHB57" s="467"/>
      <c r="WHC57" s="467"/>
      <c r="WHD57" s="467"/>
      <c r="WHE57" s="467"/>
      <c r="WHF57" s="467"/>
      <c r="WHG57" s="467"/>
      <c r="WHH57" s="467"/>
      <c r="WHI57" s="467"/>
      <c r="WHJ57" s="467"/>
      <c r="WHK57" s="467"/>
      <c r="WHL57" s="467"/>
      <c r="WHM57" s="467"/>
      <c r="WHN57" s="467"/>
      <c r="WHO57" s="467"/>
      <c r="WHP57" s="467"/>
      <c r="WHQ57" s="467"/>
      <c r="WHR57" s="467"/>
      <c r="WHS57" s="467"/>
      <c r="WHT57" s="467"/>
      <c r="WHU57" s="467"/>
      <c r="WHV57" s="467"/>
      <c r="WHW57" s="467"/>
      <c r="WHX57" s="467"/>
      <c r="WHY57" s="467"/>
      <c r="WHZ57" s="467"/>
      <c r="WIA57" s="467"/>
      <c r="WIB57" s="467"/>
      <c r="WIC57" s="467"/>
      <c r="WID57" s="467"/>
      <c r="WIE57" s="467"/>
      <c r="WIF57" s="467"/>
      <c r="WIG57" s="467"/>
      <c r="WIH57" s="467"/>
      <c r="WII57" s="467"/>
      <c r="WIJ57" s="467"/>
      <c r="WIK57" s="467"/>
      <c r="WIL57" s="467"/>
      <c r="WIM57" s="467"/>
      <c r="WIN57" s="467"/>
      <c r="WIO57" s="467"/>
      <c r="WIP57" s="467"/>
      <c r="WIQ57" s="467"/>
      <c r="WIR57" s="467"/>
      <c r="WIS57" s="467"/>
      <c r="WIT57" s="467"/>
      <c r="WIU57" s="467"/>
      <c r="WIV57" s="467"/>
      <c r="WIW57" s="467"/>
      <c r="WIX57" s="467"/>
      <c r="WIY57" s="467"/>
      <c r="WIZ57" s="467"/>
      <c r="WJA57" s="467"/>
      <c r="WJB57" s="467"/>
      <c r="WJC57" s="467"/>
      <c r="WJD57" s="467"/>
      <c r="WJE57" s="467"/>
      <c r="WJF57" s="467"/>
      <c r="WJG57" s="467"/>
      <c r="WJH57" s="467"/>
      <c r="WJI57" s="467"/>
      <c r="WJJ57" s="467"/>
      <c r="WJK57" s="467"/>
      <c r="WJL57" s="467"/>
      <c r="WJM57" s="467"/>
      <c r="WJN57" s="467"/>
      <c r="WJO57" s="467"/>
      <c r="WJP57" s="467"/>
      <c r="WJQ57" s="467"/>
      <c r="WJR57" s="467"/>
      <c r="WJS57" s="467"/>
      <c r="WJT57" s="467"/>
      <c r="WJU57" s="467"/>
      <c r="WJV57" s="467"/>
      <c r="WJW57" s="467"/>
      <c r="WJX57" s="467"/>
      <c r="WJY57" s="467"/>
      <c r="WJZ57" s="467"/>
      <c r="WKA57" s="467"/>
      <c r="WKB57" s="467"/>
      <c r="WKC57" s="467"/>
      <c r="WKD57" s="467"/>
      <c r="WKE57" s="467"/>
      <c r="WKF57" s="467"/>
      <c r="WKG57" s="467"/>
      <c r="WKH57" s="467"/>
      <c r="WKI57" s="467"/>
      <c r="WKJ57" s="467"/>
      <c r="WKK57" s="467"/>
      <c r="WKL57" s="467"/>
      <c r="WKM57" s="467"/>
      <c r="WKN57" s="467"/>
      <c r="WKO57" s="467"/>
      <c r="WKP57" s="467"/>
      <c r="WKQ57" s="467"/>
      <c r="WKR57" s="467"/>
      <c r="WKS57" s="467"/>
      <c r="WKT57" s="467"/>
      <c r="WKU57" s="467"/>
      <c r="WKV57" s="467"/>
      <c r="WKW57" s="467"/>
      <c r="WKX57" s="467"/>
      <c r="WKY57" s="467"/>
      <c r="WKZ57" s="467"/>
      <c r="WLA57" s="467"/>
      <c r="WLB57" s="467"/>
      <c r="WLC57" s="467"/>
      <c r="WLD57" s="467"/>
      <c r="WLE57" s="467"/>
      <c r="WLF57" s="467"/>
      <c r="WLG57" s="467"/>
      <c r="WLH57" s="467"/>
      <c r="WLI57" s="467"/>
      <c r="WLJ57" s="467"/>
      <c r="WLK57" s="467"/>
      <c r="WLL57" s="467"/>
      <c r="WLM57" s="467"/>
      <c r="WLN57" s="467"/>
      <c r="WLO57" s="467"/>
      <c r="WLP57" s="467"/>
      <c r="WLQ57" s="467"/>
      <c r="WLR57" s="467"/>
      <c r="WLS57" s="467"/>
      <c r="WLT57" s="467"/>
      <c r="WLU57" s="467"/>
      <c r="WLV57" s="467"/>
      <c r="WLW57" s="467"/>
      <c r="WLX57" s="467"/>
      <c r="WLY57" s="467"/>
      <c r="WLZ57" s="467"/>
      <c r="WMA57" s="467"/>
      <c r="WMB57" s="467"/>
      <c r="WMC57" s="467"/>
      <c r="WMD57" s="467"/>
      <c r="WME57" s="467"/>
      <c r="WMF57" s="467"/>
      <c r="WMG57" s="467"/>
      <c r="WMH57" s="467"/>
      <c r="WMI57" s="467"/>
      <c r="WMJ57" s="467"/>
      <c r="WMK57" s="467"/>
      <c r="WML57" s="467"/>
      <c r="WMM57" s="467"/>
      <c r="WMN57" s="467"/>
      <c r="WMO57" s="467"/>
      <c r="WMP57" s="467"/>
      <c r="WMQ57" s="467"/>
      <c r="WMR57" s="467"/>
      <c r="WMS57" s="467"/>
      <c r="WMT57" s="467"/>
      <c r="WMU57" s="467"/>
      <c r="WMV57" s="467"/>
      <c r="WMW57" s="467"/>
      <c r="WMX57" s="467"/>
      <c r="WMY57" s="467"/>
      <c r="WMZ57" s="467"/>
      <c r="WNA57" s="467"/>
      <c r="WNB57" s="467"/>
      <c r="WNC57" s="467"/>
      <c r="WND57" s="467"/>
      <c r="WNE57" s="467"/>
      <c r="WNF57" s="467"/>
      <c r="WNG57" s="467"/>
      <c r="WNH57" s="467"/>
      <c r="WNI57" s="467"/>
      <c r="WNJ57" s="467"/>
      <c r="WNK57" s="467"/>
      <c r="WNL57" s="467"/>
      <c r="WNM57" s="467"/>
      <c r="WNN57" s="467"/>
      <c r="WNO57" s="467"/>
      <c r="WNP57" s="467"/>
      <c r="WNQ57" s="467"/>
      <c r="WNR57" s="467"/>
      <c r="WNS57" s="467"/>
      <c r="WNT57" s="467"/>
      <c r="WNU57" s="467"/>
      <c r="WNV57" s="467"/>
      <c r="WNW57" s="467"/>
      <c r="WNX57" s="467"/>
      <c r="WNY57" s="467"/>
      <c r="WNZ57" s="467"/>
      <c r="WOA57" s="467"/>
      <c r="WOB57" s="467"/>
      <c r="WOC57" s="467"/>
      <c r="WOD57" s="467"/>
      <c r="WOE57" s="467"/>
      <c r="WOF57" s="467"/>
      <c r="WOG57" s="467"/>
      <c r="WOH57" s="467"/>
      <c r="WOI57" s="467"/>
      <c r="WOJ57" s="467"/>
      <c r="WOK57" s="467"/>
      <c r="WOL57" s="467"/>
      <c r="WOM57" s="467"/>
      <c r="WON57" s="467"/>
      <c r="WOO57" s="467"/>
      <c r="WOP57" s="467"/>
      <c r="WOQ57" s="467"/>
      <c r="WOR57" s="467"/>
      <c r="WOS57" s="467"/>
      <c r="WOT57" s="467"/>
      <c r="WOU57" s="467"/>
      <c r="WOV57" s="467"/>
      <c r="WOW57" s="467"/>
      <c r="WOX57" s="467"/>
      <c r="WOY57" s="467"/>
      <c r="WOZ57" s="467"/>
      <c r="WPA57" s="467"/>
      <c r="WPB57" s="467"/>
      <c r="WPC57" s="467"/>
      <c r="WPD57" s="467"/>
      <c r="WPE57" s="467"/>
      <c r="WPF57" s="467"/>
      <c r="WPG57" s="467"/>
      <c r="WPH57" s="467"/>
      <c r="WPI57" s="467"/>
      <c r="WPJ57" s="467"/>
      <c r="WPK57" s="467"/>
      <c r="WPL57" s="467"/>
      <c r="WPM57" s="467"/>
      <c r="WPN57" s="467"/>
      <c r="WPO57" s="467"/>
      <c r="WPP57" s="467"/>
      <c r="WPQ57" s="467"/>
      <c r="WPR57" s="467"/>
      <c r="WPS57" s="467"/>
      <c r="WPT57" s="467"/>
      <c r="WPU57" s="467"/>
      <c r="WPV57" s="467"/>
      <c r="WPW57" s="467"/>
      <c r="WPX57" s="467"/>
      <c r="WPY57" s="467"/>
      <c r="WPZ57" s="467"/>
      <c r="WQA57" s="467"/>
      <c r="WQB57" s="467"/>
      <c r="WQC57" s="467"/>
      <c r="WQD57" s="467"/>
      <c r="WQE57" s="467"/>
      <c r="WQF57" s="467"/>
      <c r="WQG57" s="467"/>
      <c r="WQH57" s="467"/>
      <c r="WQI57" s="467"/>
      <c r="WQJ57" s="467"/>
      <c r="WQK57" s="467"/>
      <c r="WQL57" s="467"/>
      <c r="WQM57" s="467"/>
      <c r="WQN57" s="467"/>
      <c r="WQO57" s="467"/>
      <c r="WQP57" s="467"/>
      <c r="WQQ57" s="467"/>
      <c r="WQR57" s="467"/>
      <c r="WQS57" s="467"/>
      <c r="WQT57" s="467"/>
      <c r="WQU57" s="467"/>
      <c r="WQV57" s="467"/>
      <c r="WQW57" s="467"/>
      <c r="WQX57" s="467"/>
      <c r="WQY57" s="467"/>
      <c r="WQZ57" s="467"/>
      <c r="WRA57" s="467"/>
      <c r="WRB57" s="467"/>
      <c r="WRC57" s="467"/>
      <c r="WRD57" s="467"/>
      <c r="WRE57" s="467"/>
      <c r="WRF57" s="467"/>
      <c r="WRG57" s="467"/>
      <c r="WRH57" s="467"/>
      <c r="WRI57" s="467"/>
      <c r="WRJ57" s="467"/>
      <c r="WRK57" s="467"/>
      <c r="WRL57" s="467"/>
      <c r="WRM57" s="467"/>
      <c r="WRN57" s="467"/>
      <c r="WRO57" s="467"/>
      <c r="WRP57" s="467"/>
      <c r="WRQ57" s="467"/>
      <c r="WRR57" s="467"/>
      <c r="WRS57" s="467"/>
      <c r="WRT57" s="467"/>
      <c r="WRU57" s="467"/>
      <c r="WRV57" s="467"/>
      <c r="WRW57" s="467"/>
      <c r="WRX57" s="467"/>
      <c r="WRY57" s="467"/>
      <c r="WRZ57" s="467"/>
      <c r="WSA57" s="467"/>
      <c r="WSB57" s="467"/>
      <c r="WSC57" s="467"/>
      <c r="WSD57" s="467"/>
      <c r="WSE57" s="467"/>
      <c r="WSF57" s="467"/>
      <c r="WSG57" s="467"/>
      <c r="WSH57" s="467"/>
      <c r="WSI57" s="467"/>
      <c r="WSJ57" s="467"/>
      <c r="WSK57" s="467"/>
      <c r="WSL57" s="467"/>
      <c r="WSM57" s="467"/>
      <c r="WSN57" s="467"/>
      <c r="WSO57" s="467"/>
      <c r="WSP57" s="467"/>
      <c r="WSQ57" s="467"/>
      <c r="WSR57" s="467"/>
      <c r="WSS57" s="467"/>
      <c r="WST57" s="467"/>
      <c r="WSU57" s="467"/>
      <c r="WSV57" s="467"/>
      <c r="WSW57" s="467"/>
      <c r="WSX57" s="467"/>
      <c r="WSY57" s="467"/>
      <c r="WSZ57" s="467"/>
      <c r="WTA57" s="467"/>
      <c r="WTB57" s="467"/>
      <c r="WTC57" s="467"/>
      <c r="WTD57" s="467"/>
      <c r="WTE57" s="467"/>
      <c r="WTF57" s="467"/>
      <c r="WTG57" s="467"/>
      <c r="WTH57" s="467"/>
      <c r="WTI57" s="467"/>
      <c r="WTJ57" s="467"/>
      <c r="WTK57" s="467"/>
      <c r="WTL57" s="467"/>
      <c r="WTM57" s="467"/>
      <c r="WTN57" s="467"/>
      <c r="WTO57" s="467"/>
      <c r="WTP57" s="467"/>
      <c r="WTQ57" s="467"/>
      <c r="WTR57" s="467"/>
      <c r="WTS57" s="467"/>
      <c r="WTT57" s="467"/>
      <c r="WTU57" s="467"/>
      <c r="WTV57" s="467"/>
      <c r="WTW57" s="467"/>
      <c r="WTX57" s="467"/>
      <c r="WTY57" s="467"/>
      <c r="WTZ57" s="467"/>
      <c r="WUA57" s="467"/>
      <c r="WUB57" s="467"/>
      <c r="WUC57" s="467"/>
      <c r="WUD57" s="467"/>
      <c r="WUE57" s="467"/>
      <c r="WUF57" s="467"/>
      <c r="WUG57" s="467"/>
      <c r="WUH57" s="467"/>
      <c r="WUI57" s="467"/>
      <c r="WUJ57" s="467"/>
      <c r="WUK57" s="467"/>
      <c r="WUL57" s="467"/>
      <c r="WUM57" s="467"/>
      <c r="WUN57" s="467"/>
      <c r="WUO57" s="467"/>
      <c r="WUP57" s="467"/>
      <c r="WUQ57" s="467"/>
      <c r="WUR57" s="467"/>
      <c r="WUS57" s="467"/>
      <c r="WUT57" s="467"/>
      <c r="WUU57" s="467"/>
      <c r="WUV57" s="467"/>
      <c r="WUW57" s="467"/>
      <c r="WUX57" s="467"/>
      <c r="WUY57" s="467"/>
      <c r="WUZ57" s="467"/>
      <c r="WVA57" s="467"/>
      <c r="WVB57" s="467"/>
      <c r="WVC57" s="467"/>
      <c r="WVD57" s="467"/>
      <c r="WVE57" s="467"/>
      <c r="WVF57" s="467"/>
      <c r="WVG57" s="467"/>
      <c r="WVH57" s="467"/>
      <c r="WVI57" s="467"/>
      <c r="WVJ57" s="467"/>
      <c r="WVK57" s="467"/>
      <c r="WVL57" s="467"/>
      <c r="WVM57" s="467"/>
      <c r="WVN57" s="467"/>
      <c r="WVO57" s="467"/>
      <c r="WVP57" s="467"/>
      <c r="WVQ57" s="467"/>
      <c r="WVR57" s="467"/>
      <c r="WVS57" s="467"/>
      <c r="WVT57" s="467"/>
      <c r="WVU57" s="467"/>
      <c r="WVV57" s="467"/>
      <c r="WVW57" s="467"/>
      <c r="WVX57" s="467"/>
      <c r="WVY57" s="467"/>
      <c r="WVZ57" s="467"/>
      <c r="WWA57" s="467"/>
      <c r="WWB57" s="467"/>
      <c r="WWC57" s="467"/>
      <c r="WWD57" s="467"/>
      <c r="WWE57" s="467"/>
      <c r="WWF57" s="467"/>
      <c r="WWG57" s="467"/>
      <c r="WWH57" s="467"/>
      <c r="WWI57" s="467"/>
      <c r="WWJ57" s="467"/>
      <c r="WWK57" s="467"/>
      <c r="WWL57" s="467"/>
      <c r="WWM57" s="467"/>
      <c r="WWN57" s="467"/>
      <c r="WWO57" s="467"/>
      <c r="WWP57" s="467"/>
      <c r="WWQ57" s="467"/>
      <c r="WWR57" s="467"/>
      <c r="WWS57" s="467"/>
      <c r="WWT57" s="467"/>
      <c r="WWU57" s="467"/>
      <c r="WWV57" s="467"/>
      <c r="WWW57" s="467"/>
      <c r="WWX57" s="467"/>
      <c r="WWY57" s="467"/>
      <c r="WWZ57" s="467"/>
      <c r="WXA57" s="467"/>
      <c r="WXB57" s="467"/>
      <c r="WXC57" s="467"/>
      <c r="WXD57" s="467"/>
      <c r="WXE57" s="467"/>
      <c r="WXF57" s="467"/>
      <c r="WXG57" s="467"/>
      <c r="WXH57" s="467"/>
      <c r="WXI57" s="467"/>
      <c r="WXJ57" s="467"/>
      <c r="WXK57" s="467"/>
      <c r="WXL57" s="467"/>
      <c r="WXM57" s="467"/>
      <c r="WXN57" s="467"/>
      <c r="WXO57" s="467"/>
      <c r="WXP57" s="467"/>
      <c r="WXQ57" s="467"/>
      <c r="WXR57" s="467"/>
      <c r="WXS57" s="467"/>
      <c r="WXT57" s="467"/>
      <c r="WXU57" s="467"/>
      <c r="WXV57" s="467"/>
      <c r="WXW57" s="467"/>
      <c r="WXX57" s="467"/>
      <c r="WXY57" s="467"/>
      <c r="WXZ57" s="467"/>
      <c r="WYA57" s="467"/>
      <c r="WYB57" s="467"/>
      <c r="WYC57" s="467"/>
      <c r="WYD57" s="467"/>
      <c r="WYE57" s="467"/>
      <c r="WYF57" s="467"/>
      <c r="WYG57" s="467"/>
      <c r="WYH57" s="467"/>
      <c r="WYI57" s="467"/>
      <c r="WYJ57" s="467"/>
      <c r="WYK57" s="467"/>
      <c r="WYL57" s="467"/>
      <c r="WYM57" s="467"/>
      <c r="WYN57" s="467"/>
      <c r="WYO57" s="467"/>
      <c r="WYP57" s="467"/>
      <c r="WYQ57" s="467"/>
      <c r="WYR57" s="467"/>
      <c r="WYS57" s="467"/>
      <c r="WYT57" s="467"/>
      <c r="WYU57" s="467"/>
      <c r="WYV57" s="467"/>
      <c r="WYW57" s="467"/>
      <c r="WYX57" s="467"/>
      <c r="WYY57" s="467"/>
      <c r="WYZ57" s="467"/>
      <c r="WZA57" s="467"/>
      <c r="WZB57" s="467"/>
      <c r="WZC57" s="467"/>
      <c r="WZD57" s="467"/>
      <c r="WZE57" s="467"/>
      <c r="WZF57" s="467"/>
      <c r="WZG57" s="467"/>
      <c r="WZH57" s="467"/>
      <c r="WZI57" s="467"/>
      <c r="WZJ57" s="467"/>
      <c r="WZK57" s="467"/>
      <c r="WZL57" s="467"/>
      <c r="WZM57" s="467"/>
      <c r="WZN57" s="467"/>
      <c r="WZO57" s="467"/>
      <c r="WZP57" s="467"/>
      <c r="WZQ57" s="467"/>
      <c r="WZR57" s="467"/>
      <c r="WZS57" s="467"/>
      <c r="WZT57" s="467"/>
      <c r="WZU57" s="467"/>
      <c r="WZV57" s="467"/>
      <c r="WZW57" s="467"/>
      <c r="WZX57" s="467"/>
      <c r="WZY57" s="467"/>
      <c r="WZZ57" s="467"/>
      <c r="XAA57" s="467"/>
      <c r="XAB57" s="467"/>
      <c r="XAC57" s="467"/>
      <c r="XAD57" s="467"/>
      <c r="XAE57" s="467"/>
      <c r="XAF57" s="467"/>
      <c r="XAG57" s="467"/>
      <c r="XAH57" s="467"/>
      <c r="XAI57" s="467"/>
      <c r="XAJ57" s="467"/>
      <c r="XAK57" s="467"/>
      <c r="XAL57" s="467"/>
      <c r="XAM57" s="467"/>
      <c r="XAN57" s="467"/>
      <c r="XAO57" s="467"/>
      <c r="XAP57" s="467"/>
      <c r="XAQ57" s="467"/>
      <c r="XAR57" s="467"/>
      <c r="XAS57" s="467"/>
      <c r="XAT57" s="467"/>
      <c r="XAU57" s="467"/>
      <c r="XAV57" s="467"/>
      <c r="XAW57" s="467"/>
      <c r="XAX57" s="467"/>
      <c r="XAY57" s="467"/>
      <c r="XAZ57" s="467"/>
      <c r="XBA57" s="467"/>
      <c r="XBB57" s="467"/>
      <c r="XBC57" s="467"/>
      <c r="XBD57" s="467"/>
      <c r="XBE57" s="467"/>
      <c r="XBF57" s="467"/>
      <c r="XBG57" s="467"/>
      <c r="XBH57" s="467"/>
      <c r="XBI57" s="467"/>
      <c r="XBJ57" s="467"/>
      <c r="XBK57" s="467"/>
      <c r="XBL57" s="467"/>
      <c r="XBM57" s="467"/>
      <c r="XBN57" s="467"/>
      <c r="XBO57" s="467"/>
      <c r="XBP57" s="467"/>
      <c r="XBQ57" s="467"/>
      <c r="XBR57" s="467"/>
      <c r="XBS57" s="467"/>
      <c r="XBT57" s="467"/>
      <c r="XBU57" s="467"/>
      <c r="XBV57" s="467"/>
      <c r="XBW57" s="467"/>
      <c r="XBX57" s="467"/>
      <c r="XBY57" s="467"/>
      <c r="XBZ57" s="467"/>
      <c r="XCA57" s="467"/>
      <c r="XCB57" s="467"/>
      <c r="XCC57" s="467"/>
      <c r="XCD57" s="467"/>
      <c r="XCE57" s="467"/>
      <c r="XCF57" s="467"/>
      <c r="XCG57" s="467"/>
      <c r="XCH57" s="467"/>
      <c r="XCI57" s="467"/>
      <c r="XCJ57" s="467"/>
      <c r="XCK57" s="467"/>
      <c r="XCL57" s="467"/>
      <c r="XCM57" s="467"/>
      <c r="XCN57" s="467"/>
      <c r="XCO57" s="467"/>
      <c r="XCP57" s="467"/>
      <c r="XCQ57" s="467"/>
      <c r="XCR57" s="467"/>
      <c r="XCS57" s="467"/>
      <c r="XCT57" s="467"/>
      <c r="XCU57" s="467"/>
      <c r="XCV57" s="467"/>
      <c r="XCW57" s="467"/>
      <c r="XCX57" s="467"/>
      <c r="XCY57" s="467"/>
      <c r="XCZ57" s="467"/>
      <c r="XDA57" s="467"/>
      <c r="XDB57" s="467"/>
      <c r="XDC57" s="467"/>
      <c r="XDD57" s="467"/>
      <c r="XDE57" s="467"/>
      <c r="XDF57" s="467"/>
      <c r="XDG57" s="467"/>
      <c r="XDH57" s="467"/>
      <c r="XDI57" s="467"/>
      <c r="XDJ57" s="467"/>
      <c r="XDK57" s="467"/>
      <c r="XDL57" s="467"/>
      <c r="XDM57" s="467"/>
      <c r="XDN57" s="467"/>
      <c r="XDO57" s="467"/>
      <c r="XDP57" s="467"/>
      <c r="XDQ57" s="467"/>
      <c r="XDR57" s="467"/>
      <c r="XDS57" s="467"/>
      <c r="XDT57" s="467"/>
      <c r="XDU57" s="467"/>
      <c r="XDV57" s="467"/>
      <c r="XDW57" s="467"/>
      <c r="XDX57" s="467"/>
      <c r="XDY57" s="467"/>
      <c r="XDZ57" s="467"/>
      <c r="XEA57" s="467"/>
      <c r="XEB57" s="467"/>
      <c r="XEC57" s="467"/>
      <c r="XED57" s="467"/>
      <c r="XEE57" s="467"/>
      <c r="XEF57" s="467"/>
      <c r="XEG57" s="467"/>
      <c r="XEH57" s="467"/>
      <c r="XEI57" s="467"/>
      <c r="XEJ57" s="467"/>
      <c r="XEK57" s="467"/>
      <c r="XEL57" s="467"/>
      <c r="XEM57" s="467"/>
      <c r="XEN57" s="467"/>
      <c r="XEO57" s="467"/>
      <c r="XEP57" s="467"/>
      <c r="XEQ57" s="467"/>
      <c r="XER57" s="467"/>
      <c r="XES57" s="467"/>
      <c r="XET57" s="467"/>
      <c r="XEU57" s="467"/>
      <c r="XEV57" s="467"/>
      <c r="XEW57" s="467"/>
      <c r="XEX57" s="467"/>
      <c r="XEY57" s="467"/>
      <c r="XEZ57" s="467"/>
      <c r="XFA57" s="467"/>
      <c r="XFB57" s="467"/>
    </row>
    <row r="58" spans="1:16382" s="364" customFormat="1" ht="13" customHeight="1">
      <c r="A58" s="412">
        <f>IF(details!A58="","",details!A58)</f>
        <v>50</v>
      </c>
      <c r="B58" s="394" t="str">
        <f>IF(details!B58="","",details!B58)</f>
        <v>GEN</v>
      </c>
      <c r="C58" s="394" t="str">
        <f>IF(details!C58="","",details!C58)</f>
        <v>G</v>
      </c>
      <c r="D58" s="394">
        <f>IF(details!D58="","",details!D58)</f>
        <v>10548</v>
      </c>
      <c r="E58" s="401">
        <f>IF(details!E58="","",details!E58)</f>
        <v>11450</v>
      </c>
      <c r="F58" s="72">
        <f>IF(details!F58="","",details!F58)</f>
        <v>35451</v>
      </c>
      <c r="G58" s="89" t="str">
        <f>IF(details!G58="","",details!G58)</f>
        <v>A 050</v>
      </c>
      <c r="H58" s="89" t="str">
        <f>IF(details!H58="","",details!H58)</f>
        <v>B 050</v>
      </c>
      <c r="I58" s="89" t="str">
        <f>IF(details!I58="","",details!I58)</f>
        <v>C 050</v>
      </c>
      <c r="J58" s="394">
        <f>IF(details!J58="","",details!J58)</f>
        <v>4</v>
      </c>
      <c r="K58" s="394">
        <f>IF(details!K58="","",details!K58)</f>
        <v>5</v>
      </c>
      <c r="L58" s="394">
        <f>IF(details!L58="","",details!L58)</f>
        <v>5</v>
      </c>
      <c r="M58" s="205">
        <f t="shared" si="171"/>
        <v>14</v>
      </c>
      <c r="N58" s="394">
        <f>IF(details!M58="","",details!M58)</f>
        <v>38</v>
      </c>
      <c r="O58" s="205">
        <f t="shared" si="172"/>
        <v>52</v>
      </c>
      <c r="P58" s="394">
        <f>IF(details!N58="","",details!N58)</f>
        <v>62</v>
      </c>
      <c r="Q58" s="392">
        <f t="shared" si="173"/>
        <v>114</v>
      </c>
      <c r="R58" s="409">
        <f t="shared" si="282"/>
        <v>0</v>
      </c>
      <c r="S58" s="66">
        <f t="shared" si="39"/>
        <v>200</v>
      </c>
      <c r="T58" s="409" t="str">
        <f t="shared" si="311"/>
        <v/>
      </c>
      <c r="U58" s="409" t="str">
        <f t="shared" si="40"/>
        <v>P</v>
      </c>
      <c r="V58" s="409" t="str">
        <f t="shared" si="312"/>
        <v>II</v>
      </c>
      <c r="W58" s="394">
        <f>IF(details!O58="","",details!O58)</f>
        <v>9</v>
      </c>
      <c r="X58" s="394">
        <f>IF(details!P58="","",details!P58)</f>
        <v>7</v>
      </c>
      <c r="Y58" s="394">
        <f>IF(details!Q58="","",details!Q58)</f>
        <v>7</v>
      </c>
      <c r="Z58" s="205">
        <f t="shared" si="174"/>
        <v>23</v>
      </c>
      <c r="AA58" s="394">
        <f>IF(details!R58="","",details!R58)</f>
        <v>35</v>
      </c>
      <c r="AB58" s="205">
        <f t="shared" si="175"/>
        <v>58</v>
      </c>
      <c r="AC58" s="394">
        <f>IF(details!S58="","",details!S58)</f>
        <v>37</v>
      </c>
      <c r="AD58" s="392">
        <f t="shared" si="176"/>
        <v>95</v>
      </c>
      <c r="AE58" s="409">
        <f t="shared" si="281"/>
        <v>0</v>
      </c>
      <c r="AF58" s="66">
        <f t="shared" si="45"/>
        <v>200</v>
      </c>
      <c r="AG58" s="409" t="str">
        <f t="shared" si="313"/>
        <v/>
      </c>
      <c r="AH58" s="409" t="str">
        <f>IF(OR($E58="NSO",$E58="",AC58=""),"",IF(OR(AG58="AB",AC58="ab"),"AB",IF(AC58="ML","RE",IF(AND(AD58&gt;=36%*AF58,AC58&gt;=20),"P",IF(AND(AD58&gt;=34%*AF58,#REF!=0,AC58&gt;=20),"G2",IF(AND(AD58&gt;=31%*AF58,#REF!=0,AC58&gt;=20),"G1",IF(AD58&gt;=25%*AF58,"S","F")))))))</f>
        <v>P</v>
      </c>
      <c r="AI58" s="409" t="str">
        <f t="shared" si="314"/>
        <v>III</v>
      </c>
      <c r="AJ58" s="394" t="str">
        <f>IF(details!T58="","",details!T58)</f>
        <v>a</v>
      </c>
      <c r="AK58" s="89" t="str">
        <f t="shared" si="177"/>
        <v>PHYSICS</v>
      </c>
      <c r="AL58" s="394">
        <f>IF(details!U58="","",details!U58)</f>
        <v>3</v>
      </c>
      <c r="AM58" s="394">
        <f>IF(details!V58="","",details!V58)</f>
        <v>7</v>
      </c>
      <c r="AN58" s="394">
        <f>IF(details!W58="","",details!W58)</f>
        <v>10</v>
      </c>
      <c r="AO58" s="205">
        <f t="shared" si="178"/>
        <v>20</v>
      </c>
      <c r="AP58" s="394">
        <f>IF(details!X58="","",details!X58)</f>
        <v>15</v>
      </c>
      <c r="AQ58" s="394">
        <f>IF(details!Y58="","",details!Y58)</f>
        <v>12</v>
      </c>
      <c r="AR58" s="205">
        <f t="shared" si="179"/>
        <v>27</v>
      </c>
      <c r="AS58" s="205">
        <f t="shared" si="180"/>
        <v>35</v>
      </c>
      <c r="AT58" s="205">
        <f t="shared" si="181"/>
        <v>47</v>
      </c>
      <c r="AU58" s="394">
        <f>IF(details!Z58="","",details!Z58)</f>
        <v>23</v>
      </c>
      <c r="AV58" s="394">
        <f>IF(details!AA58="","",details!AA58)</f>
        <v>20</v>
      </c>
      <c r="AW58" s="205">
        <f t="shared" si="182"/>
        <v>43</v>
      </c>
      <c r="AX58" s="205">
        <f t="shared" si="183"/>
        <v>58</v>
      </c>
      <c r="AY58" s="205">
        <f t="shared" si="184"/>
        <v>32</v>
      </c>
      <c r="AZ58" s="401">
        <f t="shared" si="185"/>
        <v>90</v>
      </c>
      <c r="BA58" s="332">
        <f t="shared" si="186"/>
        <v>0</v>
      </c>
      <c r="BB58" s="409">
        <f t="shared" si="187"/>
        <v>0</v>
      </c>
      <c r="BC58" s="66">
        <f t="shared" si="188"/>
        <v>70</v>
      </c>
      <c r="BD58" s="66">
        <f t="shared" si="189"/>
        <v>30</v>
      </c>
      <c r="BE58" s="66">
        <f t="shared" si="190"/>
        <v>150</v>
      </c>
      <c r="BF58" s="66">
        <f t="shared" si="93"/>
        <v>50</v>
      </c>
      <c r="BG58" s="332">
        <f t="shared" si="94"/>
        <v>200</v>
      </c>
      <c r="BH58" s="409" t="str">
        <f t="shared" si="95"/>
        <v/>
      </c>
      <c r="BI58" s="66" t="str">
        <f t="shared" si="96"/>
        <v>P</v>
      </c>
      <c r="BJ58" s="66" t="str">
        <f t="shared" si="97"/>
        <v>P</v>
      </c>
      <c r="BK58" s="409" t="str">
        <f t="shared" si="98"/>
        <v>III</v>
      </c>
      <c r="BL58" s="394" t="str">
        <f>IF(details!AB58="","",details!AB58)</f>
        <v>A</v>
      </c>
      <c r="BM58" s="89" t="str">
        <f t="shared" si="191"/>
        <v>CHEMISTRY</v>
      </c>
      <c r="BN58" s="394">
        <f>IF(details!AC58="","",details!AC58)</f>
        <v>7</v>
      </c>
      <c r="BO58" s="394">
        <f>IF(details!AD58="","",details!AD58)</f>
        <v>10</v>
      </c>
      <c r="BP58" s="394">
        <f>IF(details!AE58="","",details!AE58)</f>
        <v>6</v>
      </c>
      <c r="BQ58" s="205">
        <f t="shared" si="192"/>
        <v>23</v>
      </c>
      <c r="BR58" s="394">
        <f>IF(details!AF58="","",details!AF58)</f>
        <v>12</v>
      </c>
      <c r="BS58" s="394">
        <f>IF(details!AG58="","",details!AG58)</f>
        <v>18</v>
      </c>
      <c r="BT58" s="205">
        <f t="shared" si="193"/>
        <v>30</v>
      </c>
      <c r="BU58" s="205">
        <f t="shared" si="194"/>
        <v>35</v>
      </c>
      <c r="BV58" s="205">
        <f t="shared" si="195"/>
        <v>53</v>
      </c>
      <c r="BW58" s="394">
        <f>IF(details!AH58="","",details!AH58)</f>
        <v>25</v>
      </c>
      <c r="BX58" s="394">
        <f>IF(details!AI58="","",details!AI58)</f>
        <v>27</v>
      </c>
      <c r="BY58" s="205">
        <f t="shared" si="196"/>
        <v>52</v>
      </c>
      <c r="BZ58" s="205">
        <f t="shared" si="197"/>
        <v>60</v>
      </c>
      <c r="CA58" s="205">
        <f t="shared" si="198"/>
        <v>45</v>
      </c>
      <c r="CB58" s="401">
        <f t="shared" si="199"/>
        <v>105</v>
      </c>
      <c r="CC58" s="332">
        <f t="shared" si="56"/>
        <v>0</v>
      </c>
      <c r="CD58" s="409">
        <f t="shared" si="57"/>
        <v>0</v>
      </c>
      <c r="CE58" s="66">
        <f t="shared" si="58"/>
        <v>70</v>
      </c>
      <c r="CF58" s="66">
        <f t="shared" si="200"/>
        <v>30</v>
      </c>
      <c r="CG58" s="66">
        <f t="shared" si="201"/>
        <v>150</v>
      </c>
      <c r="CH58" s="66">
        <f t="shared" si="61"/>
        <v>50</v>
      </c>
      <c r="CI58" s="332">
        <f t="shared" si="62"/>
        <v>200</v>
      </c>
      <c r="CJ58" s="409" t="str">
        <f t="shared" si="63"/>
        <v/>
      </c>
      <c r="CK58" s="66" t="str">
        <f t="shared" si="64"/>
        <v>P</v>
      </c>
      <c r="CL58" s="66" t="str">
        <f t="shared" si="65"/>
        <v>P</v>
      </c>
      <c r="CM58" s="409" t="str">
        <f t="shared" si="66"/>
        <v>II</v>
      </c>
      <c r="CN58" s="394" t="str">
        <f>IF(details!AJ58="","",details!AJ58)</f>
        <v>a</v>
      </c>
      <c r="CO58" s="89" t="str">
        <f t="shared" si="202"/>
        <v>BIOLOGY</v>
      </c>
      <c r="CP58" s="394">
        <f>IF(details!AK58="","",details!AK58)</f>
        <v>8</v>
      </c>
      <c r="CQ58" s="394">
        <f>IF(details!AL58="","",details!AL58)</f>
        <v>8</v>
      </c>
      <c r="CR58" s="394">
        <f>IF(details!AM58="","",details!AM58)</f>
        <v>10</v>
      </c>
      <c r="CS58" s="205">
        <f t="shared" si="203"/>
        <v>26</v>
      </c>
      <c r="CT58" s="394">
        <f>IF(details!AN58="","",details!AN58)</f>
        <v>28</v>
      </c>
      <c r="CU58" s="394">
        <f>IF(details!AO58="","",details!AO58)</f>
        <v>18</v>
      </c>
      <c r="CV58" s="205">
        <f t="shared" si="204"/>
        <v>46</v>
      </c>
      <c r="CW58" s="205">
        <f t="shared" si="205"/>
        <v>54</v>
      </c>
      <c r="CX58" s="205">
        <f t="shared" si="206"/>
        <v>72</v>
      </c>
      <c r="CY58" s="394">
        <f>IF(details!AP58="","",details!AP58)</f>
        <v>31</v>
      </c>
      <c r="CZ58" s="394">
        <f>IF(details!AQ58="","",details!AQ58)</f>
        <v>27</v>
      </c>
      <c r="DA58" s="205">
        <f t="shared" si="207"/>
        <v>58</v>
      </c>
      <c r="DB58" s="205">
        <f t="shared" si="208"/>
        <v>85</v>
      </c>
      <c r="DC58" s="205">
        <f t="shared" si="209"/>
        <v>45</v>
      </c>
      <c r="DD58" s="401">
        <f t="shared" si="210"/>
        <v>130</v>
      </c>
      <c r="DE58" s="332">
        <f t="shared" si="75"/>
        <v>0</v>
      </c>
      <c r="DF58" s="409">
        <f t="shared" si="76"/>
        <v>0</v>
      </c>
      <c r="DG58" s="66">
        <f t="shared" si="77"/>
        <v>70</v>
      </c>
      <c r="DH58" s="66">
        <f t="shared" si="211"/>
        <v>30</v>
      </c>
      <c r="DI58" s="66">
        <f t="shared" si="79"/>
        <v>150</v>
      </c>
      <c r="DJ58" s="66">
        <f t="shared" si="80"/>
        <v>50</v>
      </c>
      <c r="DK58" s="332">
        <f t="shared" si="81"/>
        <v>200</v>
      </c>
      <c r="DL58" s="409" t="str">
        <f t="shared" si="82"/>
        <v/>
      </c>
      <c r="DM58" s="66" t="str">
        <f t="shared" si="83"/>
        <v>P</v>
      </c>
      <c r="DN58" s="66" t="str">
        <f t="shared" si="84"/>
        <v>P</v>
      </c>
      <c r="DO58" s="409" t="str">
        <f t="shared" si="85"/>
        <v>I</v>
      </c>
      <c r="DP58" s="66">
        <f t="shared" si="86"/>
        <v>0</v>
      </c>
      <c r="DQ58" s="394">
        <f>IF(details!AR58="","",details!AR58)</f>
        <v>9</v>
      </c>
      <c r="DR58" s="394">
        <f>IF(details!AS58="","",details!AS58)</f>
        <v>8</v>
      </c>
      <c r="DS58" s="394">
        <f>IF(details!AT58="","",details!AT58)</f>
        <v>10</v>
      </c>
      <c r="DT58" s="205">
        <f t="shared" si="212"/>
        <v>27</v>
      </c>
      <c r="DU58" s="394">
        <f>IF(details!AU58="","",details!AU58)</f>
        <v>52</v>
      </c>
      <c r="DV58" s="205">
        <f t="shared" si="213"/>
        <v>79</v>
      </c>
      <c r="DW58" s="394">
        <f>IF(details!AV58="","",details!AV58)</f>
        <v>79</v>
      </c>
      <c r="DX58" s="392">
        <f t="shared" si="214"/>
        <v>158</v>
      </c>
      <c r="DY58" s="409">
        <f t="shared" si="215"/>
        <v>0</v>
      </c>
      <c r="DZ58" s="409">
        <f t="shared" si="216"/>
        <v>0</v>
      </c>
      <c r="EA58" s="66">
        <f t="shared" si="217"/>
        <v>200</v>
      </c>
      <c r="EB58" s="409" t="str">
        <f t="shared" si="218"/>
        <v/>
      </c>
      <c r="EC58" s="409" t="str">
        <f t="shared" si="315"/>
        <v>B</v>
      </c>
      <c r="ED58" s="394">
        <f>IF(details!AW58="","",details!AW58)</f>
        <v>24</v>
      </c>
      <c r="EE58" s="394">
        <f>IF(details!AX58="","",details!AX58)</f>
        <v>26</v>
      </c>
      <c r="EF58" s="394">
        <f>IF(details!AY58="","",details!AY58)</f>
        <v>28</v>
      </c>
      <c r="EG58" s="392">
        <f t="shared" si="219"/>
        <v>78</v>
      </c>
      <c r="EH58" s="409">
        <f t="shared" si="220"/>
        <v>0</v>
      </c>
      <c r="EI58" s="409">
        <f t="shared" si="221"/>
        <v>0</v>
      </c>
      <c r="EJ58" s="66">
        <f t="shared" si="222"/>
        <v>100</v>
      </c>
      <c r="EK58" s="409" t="str">
        <f t="shared" si="223"/>
        <v/>
      </c>
      <c r="EL58" s="409" t="str">
        <f t="shared" si="316"/>
        <v>B</v>
      </c>
      <c r="EM58" s="409" t="str">
        <f t="shared" si="317"/>
        <v>II</v>
      </c>
      <c r="EN58" s="409" t="str">
        <f t="shared" si="318"/>
        <v>III</v>
      </c>
      <c r="EO58" s="409" t="str">
        <f t="shared" si="319"/>
        <v>III</v>
      </c>
      <c r="EP58" s="409" t="str">
        <f t="shared" si="224"/>
        <v>II</v>
      </c>
      <c r="EQ58" s="409" t="str">
        <f t="shared" si="225"/>
        <v>I</v>
      </c>
      <c r="ER58" s="409">
        <f t="shared" si="226"/>
        <v>0</v>
      </c>
      <c r="ES58" s="409">
        <f t="shared" si="227"/>
        <v>0</v>
      </c>
      <c r="ET58" s="409">
        <f t="shared" si="228"/>
        <v>0</v>
      </c>
      <c r="EU58" s="409">
        <f t="shared" si="229"/>
        <v>0</v>
      </c>
      <c r="EV58" s="409">
        <f t="shared" si="230"/>
        <v>0</v>
      </c>
      <c r="EW58" s="409" t="str">
        <f t="shared" si="231"/>
        <v/>
      </c>
      <c r="EX58" s="74" t="str">
        <f t="shared" si="320"/>
        <v>PASS</v>
      </c>
      <c r="EY58" s="68" t="str">
        <f>IF(details!CF58="","",details!CF58)</f>
        <v/>
      </c>
      <c r="EZ58" s="69" t="str">
        <f>IF(details!CG58="","",details!CG58)</f>
        <v/>
      </c>
      <c r="FA58" s="68" t="str">
        <f>IF(details!CJ58="","",details!CJ58)</f>
        <v/>
      </c>
      <c r="FB58" s="69" t="str">
        <f>IF(details!CK58="","",details!CK58)</f>
        <v/>
      </c>
      <c r="FC58" s="68" t="str">
        <f>IF(details!CN58="","",details!CN58)</f>
        <v/>
      </c>
      <c r="FD58" s="69" t="str">
        <f>IF(details!CO58="","",details!CO58)</f>
        <v/>
      </c>
      <c r="FE58" s="68" t="str">
        <f>IF(details!CR58="","",details!CR58)</f>
        <v/>
      </c>
      <c r="FF58" s="69" t="str">
        <f>IF(details!CS58="","",details!CS58)</f>
        <v/>
      </c>
      <c r="FG58" s="68">
        <f>IF(details!CV58="","",details!CV58)</f>
        <v>44</v>
      </c>
      <c r="FH58" s="69">
        <f>IF(details!CW58="","",details!CW58)</f>
        <v>0</v>
      </c>
      <c r="FI58" s="343">
        <f t="shared" si="250"/>
        <v>0</v>
      </c>
      <c r="FJ58" s="394" t="str">
        <f t="shared" si="321"/>
        <v>II</v>
      </c>
      <c r="FK58" s="394" t="str">
        <f t="shared" si="232"/>
        <v/>
      </c>
      <c r="FL58" s="460" t="str">
        <f t="shared" si="322"/>
        <v/>
      </c>
      <c r="FM58" s="394" t="str">
        <f t="shared" si="323"/>
        <v>III</v>
      </c>
      <c r="FN58" s="77" t="str">
        <f t="shared" si="233"/>
        <v/>
      </c>
      <c r="FO58" s="460" t="str">
        <f t="shared" si="324"/>
        <v/>
      </c>
      <c r="FP58" s="78" t="str">
        <f t="shared" si="325"/>
        <v>III</v>
      </c>
      <c r="FQ58" s="394" t="str">
        <f t="shared" si="326"/>
        <v>III</v>
      </c>
      <c r="FR58" s="394" t="str">
        <f t="shared" si="234"/>
        <v/>
      </c>
      <c r="FS58" s="394" t="str">
        <f t="shared" si="235"/>
        <v/>
      </c>
      <c r="FT58" s="394" t="str">
        <f t="shared" si="236"/>
        <v/>
      </c>
      <c r="FU58" s="364" t="str">
        <f t="shared" si="237"/>
        <v/>
      </c>
      <c r="FV58" s="394" t="str">
        <f t="shared" si="238"/>
        <v/>
      </c>
      <c r="FW58" s="394" t="str">
        <f t="shared" si="239"/>
        <v/>
      </c>
      <c r="FX58" s="394" t="str">
        <f t="shared" si="240"/>
        <v/>
      </c>
      <c r="FY58" s="394" t="str">
        <f t="shared" si="327"/>
        <v/>
      </c>
      <c r="FZ58" s="461" t="str">
        <f t="shared" si="328"/>
        <v/>
      </c>
      <c r="GA58" s="78" t="str">
        <f t="shared" si="329"/>
        <v>II</v>
      </c>
      <c r="GB58" s="394" t="str">
        <f t="shared" si="330"/>
        <v>II</v>
      </c>
      <c r="GC58" s="394" t="str">
        <f t="shared" si="331"/>
        <v/>
      </c>
      <c r="GD58" s="394" t="str">
        <f t="shared" si="332"/>
        <v/>
      </c>
      <c r="GE58" s="394" t="str">
        <f t="shared" si="333"/>
        <v/>
      </c>
      <c r="GF58" s="462" t="str">
        <f t="shared" si="241"/>
        <v/>
      </c>
      <c r="GG58" s="397" t="str">
        <f t="shared" si="242"/>
        <v/>
      </c>
      <c r="GH58" s="394" t="str">
        <f t="shared" si="243"/>
        <v/>
      </c>
      <c r="GI58" s="394" t="str">
        <f t="shared" si="244"/>
        <v/>
      </c>
      <c r="GJ58" s="394" t="str">
        <f t="shared" si="334"/>
        <v/>
      </c>
      <c r="GK58" s="461" t="str">
        <f t="shared" si="335"/>
        <v/>
      </c>
      <c r="GL58" s="78" t="str">
        <f t="shared" si="336"/>
        <v>I</v>
      </c>
      <c r="GM58" s="394" t="str">
        <f t="shared" si="337"/>
        <v>I</v>
      </c>
      <c r="GN58" s="394" t="str">
        <f t="shared" si="338"/>
        <v/>
      </c>
      <c r="GO58" s="394" t="str">
        <f t="shared" si="339"/>
        <v/>
      </c>
      <c r="GP58" s="394" t="str">
        <f t="shared" si="340"/>
        <v/>
      </c>
      <c r="GQ58" s="394" t="str">
        <f t="shared" si="245"/>
        <v/>
      </c>
      <c r="GR58" s="394" t="str">
        <f t="shared" si="246"/>
        <v/>
      </c>
      <c r="GS58" s="394" t="str">
        <f t="shared" si="247"/>
        <v/>
      </c>
      <c r="GT58" s="394" t="str">
        <f t="shared" si="248"/>
        <v/>
      </c>
      <c r="GU58" s="394" t="str">
        <f t="shared" si="341"/>
        <v/>
      </c>
      <c r="GV58" s="461" t="str">
        <f t="shared" si="342"/>
        <v/>
      </c>
      <c r="GW58" s="394" t="str">
        <f t="shared" si="343"/>
        <v>B</v>
      </c>
      <c r="GX58" s="394" t="str">
        <f t="shared" si="344"/>
        <v>B</v>
      </c>
      <c r="GY58" s="394" t="str">
        <f t="shared" si="345"/>
        <v xml:space="preserve">    </v>
      </c>
      <c r="GZ58" s="394" t="str">
        <f t="shared" si="346"/>
        <v xml:space="preserve">    </v>
      </c>
      <c r="HA58" s="394" t="str">
        <f t="shared" si="347"/>
        <v xml:space="preserve">    </v>
      </c>
      <c r="HB58" s="394" t="str">
        <f t="shared" si="348"/>
        <v xml:space="preserve">        </v>
      </c>
      <c r="HC58" s="394" t="str">
        <f t="shared" si="349"/>
        <v xml:space="preserve">    </v>
      </c>
      <c r="HD58" s="394" t="str">
        <f t="shared" si="350"/>
        <v>PASS</v>
      </c>
      <c r="HE58" s="67">
        <f t="shared" si="351"/>
        <v>534</v>
      </c>
      <c r="HF58" s="73">
        <f t="shared" si="352"/>
        <v>53.4</v>
      </c>
      <c r="HG58" s="394" t="str">
        <f t="shared" si="353"/>
        <v>II</v>
      </c>
      <c r="HH58" s="75">
        <f t="shared" si="354"/>
        <v>53.4</v>
      </c>
      <c r="HI58" s="76">
        <f t="shared" si="249"/>
        <v>31.999999999999972</v>
      </c>
      <c r="HJ58" s="394" t="str">
        <f>IF(OR(HD58="SUPPL.",HD58="RE-EXAM."),'result subject-wise'!AR58,HD58)</f>
        <v>PASS</v>
      </c>
      <c r="HK58" s="463" t="str">
        <f t="shared" si="355"/>
        <v/>
      </c>
      <c r="HL58" s="464">
        <f t="shared" si="356"/>
        <v>53.4</v>
      </c>
      <c r="HM58" s="394" t="str">
        <f t="shared" si="357"/>
        <v>II</v>
      </c>
      <c r="HN58" s="304"/>
      <c r="HP58" s="465" t="str">
        <f>'full report'!V1340</f>
        <v/>
      </c>
      <c r="HQ58" s="466"/>
      <c r="HR58" s="373"/>
      <c r="HS58" s="373"/>
      <c r="HT58" s="373"/>
      <c r="HU58" s="373"/>
      <c r="HV58" s="373"/>
      <c r="HW58" s="373"/>
      <c r="HX58" s="373"/>
      <c r="HY58" s="373"/>
      <c r="HZ58" s="373"/>
      <c r="IA58" s="373"/>
      <c r="IB58" s="373"/>
      <c r="IC58" s="373"/>
      <c r="ID58" s="373"/>
      <c r="IE58" s="373"/>
      <c r="JJ58" s="467"/>
      <c r="JK58" s="467"/>
      <c r="JL58" s="467"/>
      <c r="JM58" s="467"/>
      <c r="JN58" s="467"/>
      <c r="JO58" s="467"/>
      <c r="JP58" s="467"/>
      <c r="JQ58" s="467"/>
      <c r="JR58" s="467"/>
      <c r="JS58" s="467"/>
      <c r="JT58" s="467"/>
      <c r="JU58" s="467"/>
      <c r="JV58" s="467"/>
      <c r="JW58" s="467"/>
      <c r="JX58" s="467"/>
      <c r="JY58" s="467"/>
      <c r="JZ58" s="467"/>
      <c r="KA58" s="467"/>
      <c r="KB58" s="467"/>
      <c r="KC58" s="467"/>
      <c r="KD58" s="467"/>
      <c r="KE58" s="467"/>
      <c r="KF58" s="467"/>
      <c r="KG58" s="467"/>
      <c r="KH58" s="467"/>
      <c r="KI58" s="467"/>
      <c r="KJ58" s="467"/>
      <c r="KK58" s="467"/>
      <c r="KL58" s="467"/>
      <c r="KM58" s="467"/>
      <c r="KN58" s="467"/>
      <c r="KO58" s="467"/>
      <c r="KP58" s="467"/>
      <c r="KQ58" s="467"/>
      <c r="KR58" s="467"/>
      <c r="KS58" s="467"/>
      <c r="KT58" s="467"/>
      <c r="KU58" s="467"/>
      <c r="KV58" s="467"/>
      <c r="KW58" s="467"/>
      <c r="KX58" s="467"/>
      <c r="KY58" s="467"/>
      <c r="KZ58" s="467"/>
      <c r="LA58" s="467"/>
      <c r="LB58" s="467"/>
      <c r="LC58" s="467"/>
      <c r="LD58" s="467"/>
      <c r="LE58" s="467"/>
      <c r="LF58" s="467"/>
      <c r="LG58" s="467"/>
      <c r="LH58" s="467"/>
      <c r="LI58" s="467"/>
      <c r="LJ58" s="467"/>
      <c r="LK58" s="467"/>
      <c r="LL58" s="467"/>
      <c r="LM58" s="467"/>
      <c r="LN58" s="467"/>
      <c r="LO58" s="467"/>
      <c r="LP58" s="467"/>
      <c r="LQ58" s="467"/>
      <c r="LR58" s="467"/>
      <c r="LS58" s="467"/>
      <c r="LT58" s="467"/>
      <c r="LU58" s="467"/>
      <c r="LV58" s="467"/>
      <c r="LW58" s="467"/>
      <c r="LX58" s="467"/>
      <c r="LY58" s="467"/>
      <c r="LZ58" s="467"/>
      <c r="MA58" s="467"/>
      <c r="MB58" s="467"/>
      <c r="MC58" s="467"/>
      <c r="MD58" s="467"/>
      <c r="ME58" s="467"/>
      <c r="MF58" s="467"/>
      <c r="MG58" s="467"/>
      <c r="MH58" s="467"/>
      <c r="MI58" s="467"/>
      <c r="MJ58" s="467"/>
      <c r="MK58" s="467"/>
      <c r="ML58" s="467"/>
      <c r="MM58" s="467"/>
      <c r="MN58" s="467"/>
      <c r="MO58" s="467"/>
      <c r="MP58" s="467"/>
      <c r="MQ58" s="467"/>
      <c r="MR58" s="467"/>
      <c r="MS58" s="467"/>
      <c r="MT58" s="467"/>
      <c r="MU58" s="467"/>
      <c r="MV58" s="467"/>
      <c r="MW58" s="467"/>
      <c r="MX58" s="467"/>
      <c r="MY58" s="467"/>
      <c r="MZ58" s="467"/>
      <c r="NA58" s="467"/>
      <c r="NB58" s="467"/>
      <c r="NC58" s="467"/>
      <c r="ND58" s="467"/>
      <c r="NE58" s="467"/>
      <c r="NF58" s="467"/>
      <c r="NG58" s="467"/>
      <c r="NH58" s="467"/>
      <c r="NI58" s="467"/>
      <c r="NJ58" s="467"/>
      <c r="NK58" s="467"/>
      <c r="NL58" s="467"/>
      <c r="NM58" s="467"/>
      <c r="NN58" s="467"/>
      <c r="NO58" s="467"/>
      <c r="NP58" s="467"/>
      <c r="NQ58" s="467"/>
      <c r="NR58" s="467"/>
      <c r="NS58" s="467"/>
      <c r="NT58" s="467"/>
      <c r="NU58" s="467"/>
      <c r="NV58" s="467"/>
      <c r="NW58" s="467"/>
      <c r="NX58" s="467"/>
      <c r="NY58" s="467"/>
      <c r="NZ58" s="467"/>
      <c r="OA58" s="467"/>
      <c r="OB58" s="467"/>
      <c r="OC58" s="467"/>
      <c r="OD58" s="467"/>
      <c r="OE58" s="467"/>
      <c r="OF58" s="467"/>
      <c r="OG58" s="467"/>
      <c r="OH58" s="467"/>
      <c r="OI58" s="467"/>
      <c r="OJ58" s="467"/>
      <c r="OK58" s="467"/>
      <c r="OL58" s="467"/>
      <c r="OM58" s="467"/>
      <c r="ON58" s="467"/>
      <c r="OO58" s="467"/>
      <c r="OP58" s="467"/>
      <c r="OQ58" s="467"/>
      <c r="OR58" s="467"/>
      <c r="OS58" s="467"/>
      <c r="OT58" s="467"/>
      <c r="OU58" s="467"/>
      <c r="OV58" s="467"/>
      <c r="OW58" s="467"/>
      <c r="OX58" s="467"/>
      <c r="OY58" s="467"/>
      <c r="OZ58" s="467"/>
      <c r="PA58" s="467"/>
      <c r="PB58" s="467"/>
      <c r="PC58" s="467"/>
      <c r="PD58" s="467"/>
      <c r="PE58" s="467"/>
      <c r="PF58" s="467"/>
      <c r="PG58" s="467"/>
      <c r="PH58" s="467"/>
      <c r="PI58" s="467"/>
      <c r="PJ58" s="467"/>
      <c r="PK58" s="467"/>
      <c r="PL58" s="467"/>
      <c r="PM58" s="467"/>
      <c r="PN58" s="467"/>
      <c r="PO58" s="467"/>
      <c r="PP58" s="467"/>
      <c r="PQ58" s="467"/>
      <c r="PR58" s="467"/>
      <c r="PS58" s="467"/>
      <c r="PT58" s="467"/>
      <c r="PU58" s="467"/>
      <c r="PV58" s="467"/>
      <c r="PW58" s="467"/>
      <c r="PX58" s="467"/>
      <c r="PY58" s="467"/>
      <c r="PZ58" s="467"/>
      <c r="QA58" s="467"/>
      <c r="QB58" s="467"/>
      <c r="QC58" s="467"/>
      <c r="QD58" s="467"/>
      <c r="QE58" s="467"/>
      <c r="QF58" s="467"/>
      <c r="QG58" s="467"/>
      <c r="QH58" s="467"/>
      <c r="QI58" s="467"/>
      <c r="QJ58" s="467"/>
      <c r="QK58" s="467"/>
      <c r="QL58" s="467"/>
      <c r="QM58" s="467"/>
      <c r="QN58" s="467"/>
      <c r="QO58" s="467"/>
      <c r="QP58" s="467"/>
      <c r="QQ58" s="467"/>
      <c r="QR58" s="467"/>
      <c r="QS58" s="467"/>
      <c r="QT58" s="467"/>
      <c r="QU58" s="467"/>
      <c r="QV58" s="467"/>
      <c r="QW58" s="467"/>
      <c r="QX58" s="467"/>
      <c r="QY58" s="467"/>
      <c r="QZ58" s="467"/>
      <c r="RA58" s="467"/>
      <c r="RB58" s="467"/>
      <c r="RC58" s="467"/>
      <c r="RD58" s="467"/>
      <c r="RE58" s="467"/>
      <c r="RF58" s="467"/>
      <c r="RG58" s="467"/>
      <c r="RH58" s="467"/>
      <c r="RI58" s="467"/>
      <c r="RJ58" s="467"/>
      <c r="RK58" s="467"/>
      <c r="RL58" s="467"/>
      <c r="RM58" s="467"/>
      <c r="RN58" s="467"/>
      <c r="RO58" s="467"/>
      <c r="RP58" s="467"/>
      <c r="RQ58" s="467"/>
      <c r="RR58" s="467"/>
      <c r="RS58" s="467"/>
      <c r="RT58" s="467"/>
      <c r="RU58" s="467"/>
      <c r="RV58" s="467"/>
      <c r="RW58" s="467"/>
      <c r="RX58" s="467"/>
      <c r="RY58" s="467"/>
      <c r="RZ58" s="467"/>
      <c r="SA58" s="467"/>
      <c r="SB58" s="467"/>
      <c r="SC58" s="467"/>
      <c r="SD58" s="467"/>
      <c r="SE58" s="467"/>
      <c r="SF58" s="467"/>
      <c r="SG58" s="467"/>
      <c r="SH58" s="467"/>
      <c r="SI58" s="467"/>
      <c r="SJ58" s="467"/>
      <c r="SK58" s="467"/>
      <c r="SL58" s="467"/>
      <c r="SM58" s="467"/>
      <c r="SN58" s="467"/>
      <c r="SO58" s="467"/>
      <c r="SP58" s="467"/>
      <c r="SQ58" s="467"/>
      <c r="SR58" s="467"/>
      <c r="SS58" s="467"/>
      <c r="ST58" s="467"/>
      <c r="SU58" s="467"/>
      <c r="SV58" s="467"/>
      <c r="SW58" s="467"/>
      <c r="SX58" s="467"/>
      <c r="SY58" s="467"/>
      <c r="SZ58" s="467"/>
      <c r="TA58" s="467"/>
      <c r="TB58" s="467"/>
      <c r="TC58" s="467"/>
      <c r="TD58" s="467"/>
      <c r="TE58" s="467"/>
      <c r="TF58" s="467"/>
      <c r="TG58" s="467"/>
      <c r="TH58" s="467"/>
      <c r="TI58" s="467"/>
      <c r="TJ58" s="467"/>
      <c r="TK58" s="467"/>
      <c r="TL58" s="467"/>
      <c r="TM58" s="467"/>
      <c r="TN58" s="467"/>
      <c r="TO58" s="467"/>
      <c r="TP58" s="467"/>
      <c r="TQ58" s="467"/>
      <c r="TR58" s="467"/>
      <c r="TS58" s="467"/>
      <c r="TT58" s="467"/>
      <c r="TU58" s="467"/>
      <c r="TV58" s="467"/>
      <c r="TW58" s="467"/>
      <c r="TX58" s="467"/>
      <c r="TY58" s="467"/>
      <c r="TZ58" s="467"/>
      <c r="UA58" s="467"/>
      <c r="UB58" s="467"/>
      <c r="UC58" s="467"/>
      <c r="UD58" s="467"/>
      <c r="UE58" s="467"/>
      <c r="UF58" s="467"/>
      <c r="UG58" s="467"/>
      <c r="UH58" s="467"/>
      <c r="UI58" s="467"/>
      <c r="UJ58" s="467"/>
      <c r="UK58" s="467"/>
      <c r="UL58" s="467"/>
      <c r="UM58" s="467"/>
      <c r="UN58" s="467"/>
      <c r="UO58" s="467"/>
      <c r="UP58" s="467"/>
      <c r="UQ58" s="467"/>
      <c r="UR58" s="467"/>
      <c r="US58" s="467"/>
      <c r="UT58" s="467"/>
      <c r="UU58" s="467"/>
      <c r="UV58" s="467"/>
      <c r="UW58" s="467"/>
      <c r="UX58" s="467"/>
      <c r="UY58" s="467"/>
      <c r="UZ58" s="467"/>
      <c r="VA58" s="467"/>
      <c r="VB58" s="467"/>
      <c r="VC58" s="467"/>
      <c r="VD58" s="467"/>
      <c r="VE58" s="467"/>
      <c r="VF58" s="467"/>
      <c r="VG58" s="467"/>
      <c r="VH58" s="467"/>
      <c r="VI58" s="467"/>
      <c r="VJ58" s="467"/>
      <c r="VK58" s="467"/>
      <c r="VL58" s="467"/>
      <c r="VM58" s="467"/>
      <c r="VN58" s="467"/>
      <c r="VO58" s="467"/>
      <c r="VP58" s="467"/>
      <c r="VQ58" s="467"/>
      <c r="VR58" s="467"/>
      <c r="VS58" s="467"/>
      <c r="VT58" s="467"/>
      <c r="VU58" s="467"/>
      <c r="VV58" s="467"/>
      <c r="VW58" s="467"/>
      <c r="VX58" s="467"/>
      <c r="VY58" s="467"/>
      <c r="VZ58" s="467"/>
      <c r="WA58" s="467"/>
      <c r="WB58" s="467"/>
      <c r="WC58" s="467"/>
      <c r="WD58" s="467"/>
      <c r="WE58" s="467"/>
      <c r="WF58" s="467"/>
      <c r="WG58" s="467"/>
      <c r="WH58" s="467"/>
      <c r="WI58" s="467"/>
      <c r="WJ58" s="467"/>
      <c r="WK58" s="467"/>
      <c r="WL58" s="467"/>
      <c r="WM58" s="467"/>
      <c r="WN58" s="467"/>
      <c r="WO58" s="467"/>
      <c r="WP58" s="467"/>
      <c r="WQ58" s="467"/>
      <c r="WR58" s="467"/>
      <c r="WS58" s="467"/>
      <c r="WT58" s="467"/>
      <c r="WU58" s="467"/>
      <c r="WV58" s="467"/>
      <c r="WW58" s="467"/>
      <c r="WX58" s="467"/>
      <c r="WY58" s="467"/>
      <c r="WZ58" s="467"/>
      <c r="XA58" s="467"/>
      <c r="XB58" s="467"/>
      <c r="XC58" s="467"/>
      <c r="XD58" s="467"/>
      <c r="XE58" s="467"/>
      <c r="XF58" s="467"/>
      <c r="XG58" s="467"/>
      <c r="XH58" s="467"/>
      <c r="XI58" s="467"/>
      <c r="XJ58" s="467"/>
      <c r="XK58" s="467"/>
      <c r="XL58" s="467"/>
      <c r="XM58" s="467"/>
      <c r="XN58" s="467"/>
      <c r="XO58" s="467"/>
      <c r="XP58" s="467"/>
      <c r="XQ58" s="467"/>
      <c r="XR58" s="467"/>
      <c r="XS58" s="467"/>
      <c r="XT58" s="467"/>
      <c r="XU58" s="467"/>
      <c r="XV58" s="467"/>
      <c r="XW58" s="467"/>
      <c r="XX58" s="467"/>
      <c r="XY58" s="467"/>
      <c r="XZ58" s="467"/>
      <c r="YA58" s="467"/>
      <c r="YB58" s="467"/>
      <c r="YC58" s="467"/>
      <c r="YD58" s="467"/>
      <c r="YE58" s="467"/>
      <c r="YF58" s="467"/>
      <c r="YG58" s="467"/>
      <c r="YH58" s="467"/>
      <c r="YI58" s="467"/>
      <c r="YJ58" s="467"/>
      <c r="YK58" s="467"/>
      <c r="YL58" s="467"/>
      <c r="YM58" s="467"/>
      <c r="YN58" s="467"/>
      <c r="YO58" s="467"/>
      <c r="YP58" s="467"/>
      <c r="YQ58" s="467"/>
      <c r="YR58" s="467"/>
      <c r="YS58" s="467"/>
      <c r="YT58" s="467"/>
      <c r="YU58" s="467"/>
      <c r="YV58" s="467"/>
      <c r="YW58" s="467"/>
      <c r="YX58" s="467"/>
      <c r="YY58" s="467"/>
      <c r="YZ58" s="467"/>
      <c r="ZA58" s="467"/>
      <c r="ZB58" s="467"/>
      <c r="ZC58" s="467"/>
      <c r="ZD58" s="467"/>
      <c r="ZE58" s="467"/>
      <c r="ZF58" s="467"/>
      <c r="ZG58" s="467"/>
      <c r="ZH58" s="467"/>
      <c r="ZI58" s="467"/>
      <c r="ZJ58" s="467"/>
      <c r="ZK58" s="467"/>
      <c r="ZL58" s="467"/>
      <c r="ZM58" s="467"/>
      <c r="ZN58" s="467"/>
      <c r="ZO58" s="467"/>
      <c r="ZP58" s="467"/>
      <c r="ZQ58" s="467"/>
      <c r="ZR58" s="467"/>
      <c r="ZS58" s="467"/>
      <c r="ZT58" s="467"/>
      <c r="ZU58" s="467"/>
      <c r="ZV58" s="467"/>
      <c r="ZW58" s="467"/>
      <c r="ZX58" s="467"/>
      <c r="ZY58" s="467"/>
      <c r="ZZ58" s="467"/>
      <c r="AAA58" s="467"/>
      <c r="AAB58" s="467"/>
      <c r="AAC58" s="467"/>
      <c r="AAD58" s="467"/>
      <c r="AAE58" s="467"/>
      <c r="AAF58" s="467"/>
      <c r="AAG58" s="467"/>
      <c r="AAH58" s="467"/>
      <c r="AAI58" s="467"/>
      <c r="AAJ58" s="467"/>
      <c r="AAK58" s="467"/>
      <c r="AAL58" s="467"/>
      <c r="AAM58" s="467"/>
      <c r="AAN58" s="467"/>
      <c r="AAO58" s="467"/>
      <c r="AAP58" s="467"/>
      <c r="AAQ58" s="467"/>
      <c r="AAR58" s="467"/>
      <c r="AAS58" s="467"/>
      <c r="AAT58" s="467"/>
      <c r="AAU58" s="467"/>
      <c r="AAV58" s="467"/>
      <c r="AAW58" s="467"/>
      <c r="AAX58" s="467"/>
      <c r="AAY58" s="467"/>
      <c r="AAZ58" s="467"/>
      <c r="ABA58" s="467"/>
      <c r="ABB58" s="467"/>
      <c r="ABC58" s="467"/>
      <c r="ABD58" s="467"/>
      <c r="ABE58" s="467"/>
      <c r="ABF58" s="467"/>
      <c r="ABG58" s="467"/>
      <c r="ABH58" s="467"/>
      <c r="ABI58" s="467"/>
      <c r="ABJ58" s="467"/>
      <c r="ABK58" s="467"/>
      <c r="ABL58" s="467"/>
      <c r="ABM58" s="467"/>
      <c r="ABN58" s="467"/>
      <c r="ABO58" s="467"/>
      <c r="ABP58" s="467"/>
      <c r="ABQ58" s="467"/>
      <c r="ABR58" s="467"/>
      <c r="ABS58" s="467"/>
      <c r="ABT58" s="467"/>
      <c r="ABU58" s="467"/>
      <c r="ABV58" s="467"/>
      <c r="ABW58" s="467"/>
      <c r="ABX58" s="467"/>
      <c r="ABY58" s="467"/>
      <c r="ABZ58" s="467"/>
      <c r="ACA58" s="467"/>
      <c r="ACB58" s="467"/>
      <c r="ACC58" s="467"/>
      <c r="ACD58" s="467"/>
      <c r="ACE58" s="467"/>
      <c r="ACF58" s="467"/>
      <c r="ACG58" s="467"/>
      <c r="ACH58" s="467"/>
      <c r="ACI58" s="467"/>
      <c r="ACJ58" s="467"/>
      <c r="ACK58" s="467"/>
      <c r="ACL58" s="467"/>
      <c r="ACM58" s="467"/>
      <c r="ACN58" s="467"/>
      <c r="ACO58" s="467"/>
      <c r="ACP58" s="467"/>
      <c r="ACQ58" s="467"/>
      <c r="ACR58" s="467"/>
      <c r="ACS58" s="467"/>
      <c r="ACT58" s="467"/>
      <c r="ACU58" s="467"/>
      <c r="ACV58" s="467"/>
      <c r="ACW58" s="467"/>
      <c r="ACX58" s="467"/>
      <c r="ACY58" s="467"/>
      <c r="ACZ58" s="467"/>
      <c r="ADA58" s="467"/>
      <c r="ADB58" s="467"/>
      <c r="ADC58" s="467"/>
      <c r="ADD58" s="467"/>
      <c r="ADE58" s="467"/>
      <c r="ADF58" s="467"/>
      <c r="ADG58" s="467"/>
      <c r="ADH58" s="467"/>
      <c r="ADI58" s="467"/>
      <c r="ADJ58" s="467"/>
      <c r="ADK58" s="467"/>
      <c r="ADL58" s="467"/>
      <c r="ADM58" s="467"/>
      <c r="ADN58" s="467"/>
      <c r="ADO58" s="467"/>
      <c r="ADP58" s="467"/>
      <c r="ADQ58" s="467"/>
      <c r="ADR58" s="467"/>
      <c r="ADS58" s="467"/>
      <c r="ADT58" s="467"/>
      <c r="ADU58" s="467"/>
      <c r="ADV58" s="467"/>
      <c r="ADW58" s="467"/>
      <c r="ADX58" s="467"/>
      <c r="ADY58" s="467"/>
      <c r="ADZ58" s="467"/>
      <c r="AEA58" s="467"/>
      <c r="AEB58" s="467"/>
      <c r="AEC58" s="467"/>
      <c r="AED58" s="467"/>
      <c r="AEE58" s="467"/>
      <c r="AEF58" s="467"/>
      <c r="AEG58" s="467"/>
      <c r="AEH58" s="467"/>
      <c r="AEI58" s="467"/>
      <c r="AEJ58" s="467"/>
      <c r="AEK58" s="467"/>
      <c r="AEL58" s="467"/>
      <c r="AEM58" s="467"/>
      <c r="AEN58" s="467"/>
      <c r="AEO58" s="467"/>
      <c r="AEP58" s="467"/>
      <c r="AEQ58" s="467"/>
      <c r="AER58" s="467"/>
      <c r="AES58" s="467"/>
      <c r="AET58" s="467"/>
      <c r="AEU58" s="467"/>
      <c r="AEV58" s="467"/>
      <c r="AEW58" s="467"/>
      <c r="AEX58" s="467"/>
      <c r="AEY58" s="467"/>
      <c r="AEZ58" s="467"/>
      <c r="AFA58" s="467"/>
      <c r="AFB58" s="467"/>
      <c r="AFC58" s="467"/>
      <c r="AFD58" s="467"/>
      <c r="AFE58" s="467"/>
      <c r="AFF58" s="467"/>
      <c r="AFG58" s="467"/>
      <c r="AFH58" s="467"/>
      <c r="AFI58" s="467"/>
      <c r="AFJ58" s="467"/>
      <c r="AFK58" s="467"/>
      <c r="AFL58" s="467"/>
      <c r="AFM58" s="467"/>
      <c r="AFN58" s="467"/>
      <c r="AFO58" s="467"/>
      <c r="AFP58" s="467"/>
      <c r="AFQ58" s="467"/>
      <c r="AFR58" s="467"/>
      <c r="AFS58" s="467"/>
      <c r="AFT58" s="467"/>
      <c r="AFU58" s="467"/>
      <c r="AFV58" s="467"/>
      <c r="AFW58" s="467"/>
      <c r="AFX58" s="467"/>
      <c r="AFY58" s="467"/>
      <c r="AFZ58" s="467"/>
      <c r="AGA58" s="467"/>
      <c r="AGB58" s="467"/>
      <c r="AGC58" s="467"/>
      <c r="AGD58" s="467"/>
      <c r="AGE58" s="467"/>
      <c r="AGF58" s="467"/>
      <c r="AGG58" s="467"/>
      <c r="AGH58" s="467"/>
      <c r="AGI58" s="467"/>
      <c r="AGJ58" s="467"/>
      <c r="AGK58" s="467"/>
      <c r="AGL58" s="467"/>
      <c r="AGM58" s="467"/>
      <c r="AGN58" s="467"/>
      <c r="AGO58" s="467"/>
      <c r="AGP58" s="467"/>
      <c r="AGQ58" s="467"/>
      <c r="AGR58" s="467"/>
      <c r="AGS58" s="467"/>
      <c r="AGT58" s="467"/>
      <c r="AGU58" s="467"/>
      <c r="AGV58" s="467"/>
      <c r="AGW58" s="467"/>
      <c r="AGX58" s="467"/>
      <c r="AGY58" s="467"/>
      <c r="AGZ58" s="467"/>
      <c r="AHA58" s="467"/>
      <c r="AHB58" s="467"/>
      <c r="AHC58" s="467"/>
      <c r="AHD58" s="467"/>
      <c r="AHE58" s="467"/>
      <c r="AHF58" s="467"/>
      <c r="AHG58" s="467"/>
      <c r="AHH58" s="467"/>
      <c r="AHI58" s="467"/>
      <c r="AHJ58" s="467"/>
      <c r="AHK58" s="467"/>
      <c r="AHL58" s="467"/>
      <c r="AHM58" s="467"/>
      <c r="AHN58" s="467"/>
      <c r="AHO58" s="467"/>
      <c r="AHP58" s="467"/>
      <c r="AHQ58" s="467"/>
      <c r="AHR58" s="467"/>
      <c r="AHS58" s="467"/>
      <c r="AHT58" s="467"/>
      <c r="AHU58" s="467"/>
      <c r="AHV58" s="467"/>
      <c r="AHW58" s="467"/>
      <c r="AHX58" s="467"/>
      <c r="AHY58" s="467"/>
      <c r="AHZ58" s="467"/>
      <c r="AIA58" s="467"/>
      <c r="AIB58" s="467"/>
      <c r="AIC58" s="467"/>
      <c r="AID58" s="467"/>
      <c r="AIE58" s="467"/>
      <c r="AIF58" s="467"/>
      <c r="AIG58" s="467"/>
      <c r="AIH58" s="467"/>
      <c r="AII58" s="467"/>
      <c r="AIJ58" s="467"/>
      <c r="AIK58" s="467"/>
      <c r="AIL58" s="467"/>
      <c r="AIM58" s="467"/>
      <c r="AIN58" s="467"/>
      <c r="AIO58" s="467"/>
      <c r="AIP58" s="467"/>
      <c r="AIQ58" s="467"/>
      <c r="AIR58" s="467"/>
      <c r="AIS58" s="467"/>
      <c r="AIT58" s="467"/>
      <c r="AIU58" s="467"/>
      <c r="AIV58" s="467"/>
      <c r="AIW58" s="467"/>
      <c r="AIX58" s="467"/>
      <c r="AIY58" s="467"/>
      <c r="AIZ58" s="467"/>
      <c r="AJA58" s="467"/>
      <c r="AJB58" s="467"/>
      <c r="AJC58" s="467"/>
      <c r="AJD58" s="467"/>
      <c r="AJE58" s="467"/>
      <c r="AJF58" s="467"/>
      <c r="AJG58" s="467"/>
      <c r="AJH58" s="467"/>
      <c r="AJI58" s="467"/>
      <c r="AJJ58" s="467"/>
      <c r="AJK58" s="467"/>
      <c r="AJL58" s="467"/>
      <c r="AJM58" s="467"/>
      <c r="AJN58" s="467"/>
      <c r="AJO58" s="467"/>
      <c r="AJP58" s="467"/>
      <c r="AJQ58" s="467"/>
      <c r="AJR58" s="467"/>
      <c r="AJS58" s="467"/>
      <c r="AJT58" s="467"/>
      <c r="AJU58" s="467"/>
      <c r="AJV58" s="467"/>
      <c r="AJW58" s="467"/>
      <c r="AJX58" s="467"/>
      <c r="AJY58" s="467"/>
      <c r="AJZ58" s="467"/>
      <c r="AKA58" s="467"/>
      <c r="AKB58" s="467"/>
      <c r="AKC58" s="467"/>
      <c r="AKD58" s="467"/>
      <c r="AKE58" s="467"/>
      <c r="AKF58" s="467"/>
      <c r="AKG58" s="467"/>
      <c r="AKH58" s="467"/>
      <c r="AKI58" s="467"/>
      <c r="AKJ58" s="467"/>
      <c r="AKK58" s="467"/>
      <c r="AKL58" s="467"/>
      <c r="AKM58" s="467"/>
      <c r="AKN58" s="467"/>
      <c r="AKO58" s="467"/>
      <c r="AKP58" s="467"/>
      <c r="AKQ58" s="467"/>
      <c r="AKR58" s="467"/>
      <c r="AKS58" s="467"/>
      <c r="AKT58" s="467"/>
      <c r="AKU58" s="467"/>
      <c r="AKV58" s="467"/>
      <c r="AKW58" s="467"/>
      <c r="AKX58" s="467"/>
      <c r="AKY58" s="467"/>
      <c r="AKZ58" s="467"/>
      <c r="ALA58" s="467"/>
      <c r="ALB58" s="467"/>
      <c r="ALC58" s="467"/>
      <c r="ALD58" s="467"/>
      <c r="ALE58" s="467"/>
      <c r="ALF58" s="467"/>
      <c r="ALG58" s="467"/>
      <c r="ALH58" s="467"/>
      <c r="ALI58" s="467"/>
      <c r="ALJ58" s="467"/>
      <c r="ALK58" s="467"/>
      <c r="ALL58" s="467"/>
      <c r="ALM58" s="467"/>
      <c r="ALN58" s="467"/>
      <c r="ALO58" s="467"/>
      <c r="ALP58" s="467"/>
      <c r="ALQ58" s="467"/>
      <c r="ALR58" s="467"/>
      <c r="ALS58" s="467"/>
      <c r="ALT58" s="467"/>
      <c r="ALU58" s="467"/>
      <c r="ALV58" s="467"/>
      <c r="ALW58" s="467"/>
      <c r="ALX58" s="467"/>
      <c r="ALY58" s="467"/>
      <c r="ALZ58" s="467"/>
      <c r="AMA58" s="467"/>
      <c r="AMB58" s="467"/>
      <c r="AMC58" s="467"/>
      <c r="AMD58" s="467"/>
      <c r="AME58" s="467"/>
      <c r="AMF58" s="467"/>
      <c r="AMG58" s="467"/>
      <c r="AMH58" s="467"/>
      <c r="AMI58" s="467"/>
      <c r="AMJ58" s="467"/>
      <c r="AMK58" s="467"/>
      <c r="AML58" s="467"/>
      <c r="AMM58" s="467"/>
      <c r="AMN58" s="467"/>
      <c r="AMO58" s="467"/>
      <c r="AMP58" s="467"/>
      <c r="AMQ58" s="467"/>
      <c r="AMR58" s="467"/>
      <c r="AMS58" s="467"/>
      <c r="AMT58" s="467"/>
      <c r="AMU58" s="467"/>
      <c r="AMV58" s="467"/>
      <c r="AMW58" s="467"/>
      <c r="AMX58" s="467"/>
      <c r="AMY58" s="467"/>
      <c r="AMZ58" s="467"/>
      <c r="ANA58" s="467"/>
      <c r="ANB58" s="467"/>
      <c r="ANC58" s="467"/>
      <c r="AND58" s="467"/>
      <c r="ANE58" s="467"/>
      <c r="ANF58" s="467"/>
      <c r="ANG58" s="467"/>
      <c r="ANH58" s="467"/>
      <c r="ANI58" s="467"/>
      <c r="ANJ58" s="467"/>
      <c r="ANK58" s="467"/>
      <c r="ANL58" s="467"/>
      <c r="ANM58" s="467"/>
      <c r="ANN58" s="467"/>
      <c r="ANO58" s="467"/>
      <c r="ANP58" s="467"/>
      <c r="ANQ58" s="467"/>
      <c r="ANR58" s="467"/>
      <c r="ANS58" s="467"/>
      <c r="ANT58" s="467"/>
      <c r="ANU58" s="467"/>
      <c r="ANV58" s="467"/>
      <c r="ANW58" s="467"/>
      <c r="ANX58" s="467"/>
      <c r="ANY58" s="467"/>
      <c r="ANZ58" s="467"/>
      <c r="AOA58" s="467"/>
      <c r="AOB58" s="467"/>
      <c r="AOC58" s="467"/>
      <c r="AOD58" s="467"/>
      <c r="AOE58" s="467"/>
      <c r="AOF58" s="467"/>
      <c r="AOG58" s="467"/>
      <c r="AOH58" s="467"/>
      <c r="AOI58" s="467"/>
      <c r="AOJ58" s="467"/>
      <c r="AOK58" s="467"/>
      <c r="AOL58" s="467"/>
      <c r="AOM58" s="467"/>
      <c r="AON58" s="467"/>
      <c r="AOO58" s="467"/>
      <c r="AOP58" s="467"/>
      <c r="AOQ58" s="467"/>
      <c r="AOR58" s="467"/>
      <c r="AOS58" s="467"/>
      <c r="AOT58" s="467"/>
      <c r="AOU58" s="467"/>
      <c r="AOV58" s="467"/>
      <c r="AOW58" s="467"/>
      <c r="AOX58" s="467"/>
      <c r="AOY58" s="467"/>
      <c r="AOZ58" s="467"/>
      <c r="APA58" s="467"/>
      <c r="APB58" s="467"/>
      <c r="APC58" s="467"/>
      <c r="APD58" s="467"/>
      <c r="APE58" s="467"/>
      <c r="APF58" s="467"/>
      <c r="APG58" s="467"/>
      <c r="APH58" s="467"/>
      <c r="API58" s="467"/>
      <c r="APJ58" s="467"/>
      <c r="APK58" s="467"/>
      <c r="APL58" s="467"/>
      <c r="APM58" s="467"/>
      <c r="APN58" s="467"/>
      <c r="APO58" s="467"/>
      <c r="APP58" s="467"/>
      <c r="APQ58" s="467"/>
      <c r="APR58" s="467"/>
      <c r="APS58" s="467"/>
      <c r="APT58" s="467"/>
      <c r="APU58" s="467"/>
      <c r="APV58" s="467"/>
      <c r="APW58" s="467"/>
      <c r="APX58" s="467"/>
      <c r="APY58" s="467"/>
      <c r="APZ58" s="467"/>
      <c r="AQA58" s="467"/>
      <c r="AQB58" s="467"/>
      <c r="AQC58" s="467"/>
      <c r="AQD58" s="467"/>
      <c r="AQE58" s="467"/>
      <c r="AQF58" s="467"/>
      <c r="AQG58" s="467"/>
      <c r="AQH58" s="467"/>
      <c r="AQI58" s="467"/>
      <c r="AQJ58" s="467"/>
      <c r="AQK58" s="467"/>
      <c r="AQL58" s="467"/>
      <c r="AQM58" s="467"/>
      <c r="AQN58" s="467"/>
      <c r="AQO58" s="467"/>
      <c r="AQP58" s="467"/>
      <c r="AQQ58" s="467"/>
      <c r="AQR58" s="467"/>
      <c r="AQS58" s="467"/>
      <c r="AQT58" s="467"/>
      <c r="AQU58" s="467"/>
      <c r="AQV58" s="467"/>
      <c r="AQW58" s="467"/>
      <c r="AQX58" s="467"/>
      <c r="AQY58" s="467"/>
      <c r="AQZ58" s="467"/>
      <c r="ARA58" s="467"/>
      <c r="ARB58" s="467"/>
      <c r="ARC58" s="467"/>
      <c r="ARD58" s="467"/>
      <c r="ARE58" s="467"/>
      <c r="ARF58" s="467"/>
      <c r="ARG58" s="467"/>
      <c r="ARH58" s="467"/>
      <c r="ARI58" s="467"/>
      <c r="ARJ58" s="467"/>
      <c r="ARK58" s="467"/>
      <c r="ARL58" s="467"/>
      <c r="ARM58" s="467"/>
      <c r="ARN58" s="467"/>
      <c r="ARO58" s="467"/>
      <c r="ARP58" s="467"/>
      <c r="ARQ58" s="467"/>
      <c r="ARR58" s="467"/>
      <c r="ARS58" s="467"/>
      <c r="ART58" s="467"/>
      <c r="ARU58" s="467"/>
      <c r="ARV58" s="467"/>
      <c r="ARW58" s="467"/>
      <c r="ARX58" s="467"/>
      <c r="ARY58" s="467"/>
      <c r="ARZ58" s="467"/>
      <c r="ASA58" s="467"/>
      <c r="ASB58" s="467"/>
      <c r="ASC58" s="467"/>
      <c r="ASD58" s="467"/>
      <c r="ASE58" s="467"/>
      <c r="ASF58" s="467"/>
      <c r="ASG58" s="467"/>
      <c r="ASH58" s="467"/>
      <c r="ASI58" s="467"/>
      <c r="ASJ58" s="467"/>
      <c r="ASK58" s="467"/>
      <c r="ASL58" s="467"/>
      <c r="ASM58" s="467"/>
      <c r="ASN58" s="467"/>
      <c r="ASO58" s="467"/>
      <c r="ASP58" s="467"/>
      <c r="ASQ58" s="467"/>
      <c r="ASR58" s="467"/>
      <c r="ASS58" s="467"/>
      <c r="AST58" s="467"/>
      <c r="ASU58" s="467"/>
      <c r="ASV58" s="467"/>
      <c r="ASW58" s="467"/>
      <c r="ASX58" s="467"/>
      <c r="ASY58" s="467"/>
      <c r="ASZ58" s="467"/>
      <c r="ATA58" s="467"/>
      <c r="ATB58" s="467"/>
      <c r="ATC58" s="467"/>
      <c r="ATD58" s="467"/>
      <c r="ATE58" s="467"/>
      <c r="ATF58" s="467"/>
      <c r="ATG58" s="467"/>
      <c r="ATH58" s="467"/>
      <c r="ATI58" s="467"/>
      <c r="ATJ58" s="467"/>
      <c r="ATK58" s="467"/>
      <c r="ATL58" s="467"/>
      <c r="ATM58" s="467"/>
      <c r="ATN58" s="467"/>
      <c r="ATO58" s="467"/>
      <c r="ATP58" s="467"/>
      <c r="ATQ58" s="467"/>
      <c r="ATR58" s="467"/>
      <c r="ATS58" s="467"/>
      <c r="ATT58" s="467"/>
      <c r="ATU58" s="467"/>
      <c r="ATV58" s="467"/>
      <c r="ATW58" s="467"/>
      <c r="ATX58" s="467"/>
      <c r="ATY58" s="467"/>
      <c r="ATZ58" s="467"/>
      <c r="AUA58" s="467"/>
      <c r="AUB58" s="467"/>
      <c r="AUC58" s="467"/>
      <c r="AUD58" s="467"/>
      <c r="AUE58" s="467"/>
      <c r="AUF58" s="467"/>
      <c r="AUG58" s="467"/>
      <c r="AUH58" s="467"/>
      <c r="AUI58" s="467"/>
      <c r="AUJ58" s="467"/>
      <c r="AUK58" s="467"/>
      <c r="AUL58" s="467"/>
      <c r="AUM58" s="467"/>
      <c r="AUN58" s="467"/>
      <c r="AUO58" s="467"/>
      <c r="AUP58" s="467"/>
      <c r="AUQ58" s="467"/>
      <c r="AUR58" s="467"/>
      <c r="AUS58" s="467"/>
      <c r="AUT58" s="467"/>
      <c r="AUU58" s="467"/>
      <c r="AUV58" s="467"/>
      <c r="AUW58" s="467"/>
      <c r="AUX58" s="467"/>
      <c r="AUY58" s="467"/>
      <c r="AUZ58" s="467"/>
      <c r="AVA58" s="467"/>
      <c r="AVB58" s="467"/>
      <c r="AVC58" s="467"/>
      <c r="AVD58" s="467"/>
      <c r="AVE58" s="467"/>
      <c r="AVF58" s="467"/>
      <c r="AVG58" s="467"/>
      <c r="AVH58" s="467"/>
      <c r="AVI58" s="467"/>
      <c r="AVJ58" s="467"/>
      <c r="AVK58" s="467"/>
      <c r="AVL58" s="467"/>
      <c r="AVM58" s="467"/>
      <c r="AVN58" s="467"/>
      <c r="AVO58" s="467"/>
      <c r="AVP58" s="467"/>
      <c r="AVQ58" s="467"/>
      <c r="AVR58" s="467"/>
      <c r="AVS58" s="467"/>
      <c r="AVT58" s="467"/>
      <c r="AVU58" s="467"/>
      <c r="AVV58" s="467"/>
      <c r="AVW58" s="467"/>
      <c r="AVX58" s="467"/>
      <c r="AVY58" s="467"/>
      <c r="AVZ58" s="467"/>
      <c r="AWA58" s="467"/>
      <c r="AWB58" s="467"/>
      <c r="AWC58" s="467"/>
      <c r="AWD58" s="467"/>
      <c r="AWE58" s="467"/>
      <c r="AWF58" s="467"/>
      <c r="AWG58" s="467"/>
      <c r="AWH58" s="467"/>
      <c r="AWI58" s="467"/>
      <c r="AWJ58" s="467"/>
      <c r="AWK58" s="467"/>
      <c r="AWL58" s="467"/>
      <c r="AWM58" s="467"/>
      <c r="AWN58" s="467"/>
      <c r="AWO58" s="467"/>
      <c r="AWP58" s="467"/>
      <c r="AWQ58" s="467"/>
      <c r="AWR58" s="467"/>
      <c r="AWS58" s="467"/>
      <c r="AWT58" s="467"/>
      <c r="AWU58" s="467"/>
      <c r="AWV58" s="467"/>
      <c r="AWW58" s="467"/>
      <c r="AWX58" s="467"/>
      <c r="AWY58" s="467"/>
      <c r="AWZ58" s="467"/>
      <c r="AXA58" s="467"/>
      <c r="AXB58" s="467"/>
      <c r="AXC58" s="467"/>
      <c r="AXD58" s="467"/>
      <c r="AXE58" s="467"/>
      <c r="AXF58" s="467"/>
      <c r="AXG58" s="467"/>
      <c r="AXH58" s="467"/>
      <c r="AXI58" s="467"/>
      <c r="AXJ58" s="467"/>
      <c r="AXK58" s="467"/>
      <c r="AXL58" s="467"/>
      <c r="AXM58" s="467"/>
      <c r="AXN58" s="467"/>
      <c r="AXO58" s="467"/>
      <c r="AXP58" s="467"/>
      <c r="AXQ58" s="467"/>
      <c r="AXR58" s="467"/>
      <c r="AXS58" s="467"/>
      <c r="AXT58" s="467"/>
      <c r="AXU58" s="467"/>
      <c r="AXV58" s="467"/>
      <c r="AXW58" s="467"/>
      <c r="AXX58" s="467"/>
      <c r="AXY58" s="467"/>
      <c r="AXZ58" s="467"/>
      <c r="AYA58" s="467"/>
      <c r="AYB58" s="467"/>
      <c r="AYC58" s="467"/>
      <c r="AYD58" s="467"/>
      <c r="AYE58" s="467"/>
      <c r="AYF58" s="467"/>
      <c r="AYG58" s="467"/>
      <c r="AYH58" s="467"/>
      <c r="AYI58" s="467"/>
      <c r="AYJ58" s="467"/>
      <c r="AYK58" s="467"/>
      <c r="AYL58" s="467"/>
      <c r="AYM58" s="467"/>
      <c r="AYN58" s="467"/>
      <c r="AYO58" s="467"/>
      <c r="AYP58" s="467"/>
      <c r="AYQ58" s="467"/>
      <c r="AYR58" s="467"/>
      <c r="AYS58" s="467"/>
      <c r="AYT58" s="467"/>
      <c r="AYU58" s="467"/>
      <c r="AYV58" s="467"/>
      <c r="AYW58" s="467"/>
      <c r="AYX58" s="467"/>
      <c r="AYY58" s="467"/>
      <c r="AYZ58" s="467"/>
      <c r="AZA58" s="467"/>
      <c r="AZB58" s="467"/>
      <c r="AZC58" s="467"/>
      <c r="AZD58" s="467"/>
      <c r="AZE58" s="467"/>
      <c r="AZF58" s="467"/>
      <c r="AZG58" s="467"/>
      <c r="AZH58" s="467"/>
      <c r="AZI58" s="467"/>
      <c r="AZJ58" s="467"/>
      <c r="AZK58" s="467"/>
      <c r="AZL58" s="467"/>
      <c r="AZM58" s="467"/>
      <c r="AZN58" s="467"/>
      <c r="AZO58" s="467"/>
      <c r="AZP58" s="467"/>
      <c r="AZQ58" s="467"/>
      <c r="AZR58" s="467"/>
      <c r="AZS58" s="467"/>
      <c r="AZT58" s="467"/>
      <c r="AZU58" s="467"/>
      <c r="AZV58" s="467"/>
      <c r="AZW58" s="467"/>
      <c r="AZX58" s="467"/>
      <c r="AZY58" s="467"/>
      <c r="AZZ58" s="467"/>
      <c r="BAA58" s="467"/>
      <c r="BAB58" s="467"/>
      <c r="BAC58" s="467"/>
      <c r="BAD58" s="467"/>
      <c r="BAE58" s="467"/>
      <c r="BAF58" s="467"/>
      <c r="BAG58" s="467"/>
      <c r="BAH58" s="467"/>
      <c r="BAI58" s="467"/>
      <c r="BAJ58" s="467"/>
      <c r="BAK58" s="467"/>
      <c r="BAL58" s="467"/>
      <c r="BAM58" s="467"/>
      <c r="BAN58" s="467"/>
      <c r="BAO58" s="467"/>
      <c r="BAP58" s="467"/>
      <c r="BAQ58" s="467"/>
      <c r="BAR58" s="467"/>
      <c r="BAS58" s="467"/>
      <c r="BAT58" s="467"/>
      <c r="BAU58" s="467"/>
      <c r="BAV58" s="467"/>
      <c r="BAW58" s="467"/>
      <c r="BAX58" s="467"/>
      <c r="BAY58" s="467"/>
      <c r="BAZ58" s="467"/>
      <c r="BBA58" s="467"/>
      <c r="BBB58" s="467"/>
      <c r="BBC58" s="467"/>
      <c r="BBD58" s="467"/>
      <c r="BBE58" s="467"/>
      <c r="BBF58" s="467"/>
      <c r="BBG58" s="467"/>
      <c r="BBH58" s="467"/>
      <c r="BBI58" s="467"/>
      <c r="BBJ58" s="467"/>
      <c r="BBK58" s="467"/>
      <c r="BBL58" s="467"/>
      <c r="BBM58" s="467"/>
      <c r="BBN58" s="467"/>
      <c r="BBO58" s="467"/>
      <c r="BBP58" s="467"/>
      <c r="BBQ58" s="467"/>
      <c r="BBR58" s="467"/>
      <c r="BBS58" s="467"/>
      <c r="BBT58" s="467"/>
      <c r="BBU58" s="467"/>
      <c r="BBV58" s="467"/>
      <c r="BBW58" s="467"/>
      <c r="BBX58" s="467"/>
      <c r="BBY58" s="467"/>
      <c r="BBZ58" s="467"/>
      <c r="BCA58" s="467"/>
      <c r="BCB58" s="467"/>
      <c r="BCC58" s="467"/>
      <c r="BCD58" s="467"/>
      <c r="BCE58" s="467"/>
      <c r="BCF58" s="467"/>
      <c r="BCG58" s="467"/>
      <c r="BCH58" s="467"/>
      <c r="BCI58" s="467"/>
      <c r="BCJ58" s="467"/>
      <c r="BCK58" s="467"/>
      <c r="BCL58" s="467"/>
      <c r="BCM58" s="467"/>
      <c r="BCN58" s="467"/>
      <c r="BCO58" s="467"/>
      <c r="BCP58" s="467"/>
      <c r="BCQ58" s="467"/>
      <c r="BCR58" s="467"/>
      <c r="BCS58" s="467"/>
      <c r="BCT58" s="467"/>
      <c r="BCU58" s="467"/>
      <c r="BCV58" s="467"/>
      <c r="BCW58" s="467"/>
      <c r="BCX58" s="467"/>
      <c r="BCY58" s="467"/>
      <c r="BCZ58" s="467"/>
      <c r="BDA58" s="467"/>
      <c r="BDB58" s="467"/>
      <c r="BDC58" s="467"/>
      <c r="BDD58" s="467"/>
      <c r="BDE58" s="467"/>
      <c r="BDF58" s="467"/>
      <c r="BDG58" s="467"/>
      <c r="BDH58" s="467"/>
      <c r="BDI58" s="467"/>
      <c r="BDJ58" s="467"/>
      <c r="BDK58" s="467"/>
      <c r="BDL58" s="467"/>
      <c r="BDM58" s="467"/>
      <c r="BDN58" s="467"/>
      <c r="BDO58" s="467"/>
      <c r="BDP58" s="467"/>
      <c r="BDQ58" s="467"/>
      <c r="BDR58" s="467"/>
      <c r="BDS58" s="467"/>
      <c r="BDT58" s="467"/>
      <c r="BDU58" s="467"/>
      <c r="BDV58" s="467"/>
      <c r="BDW58" s="467"/>
      <c r="BDX58" s="467"/>
      <c r="BDY58" s="467"/>
      <c r="BDZ58" s="467"/>
      <c r="BEA58" s="467"/>
      <c r="BEB58" s="467"/>
      <c r="BEC58" s="467"/>
      <c r="BED58" s="467"/>
      <c r="BEE58" s="467"/>
      <c r="BEF58" s="467"/>
      <c r="BEG58" s="467"/>
      <c r="BEH58" s="467"/>
      <c r="BEI58" s="467"/>
      <c r="BEJ58" s="467"/>
      <c r="BEK58" s="467"/>
      <c r="BEL58" s="467"/>
      <c r="BEM58" s="467"/>
      <c r="BEN58" s="467"/>
      <c r="BEO58" s="467"/>
      <c r="BEP58" s="467"/>
      <c r="BEQ58" s="467"/>
      <c r="BER58" s="467"/>
      <c r="BES58" s="467"/>
      <c r="BET58" s="467"/>
      <c r="BEU58" s="467"/>
      <c r="BEV58" s="467"/>
      <c r="BEW58" s="467"/>
      <c r="BEX58" s="467"/>
      <c r="BEY58" s="467"/>
      <c r="BEZ58" s="467"/>
      <c r="BFA58" s="467"/>
      <c r="BFB58" s="467"/>
      <c r="BFC58" s="467"/>
      <c r="BFD58" s="467"/>
      <c r="BFE58" s="467"/>
      <c r="BFF58" s="467"/>
      <c r="BFG58" s="467"/>
      <c r="BFH58" s="467"/>
      <c r="BFI58" s="467"/>
      <c r="BFJ58" s="467"/>
      <c r="BFK58" s="467"/>
      <c r="BFL58" s="467"/>
      <c r="BFM58" s="467"/>
      <c r="BFN58" s="467"/>
      <c r="BFO58" s="467"/>
      <c r="BFP58" s="467"/>
      <c r="BFQ58" s="467"/>
      <c r="BFR58" s="467"/>
      <c r="BFS58" s="467"/>
      <c r="BFT58" s="467"/>
      <c r="BFU58" s="467"/>
      <c r="BFV58" s="467"/>
      <c r="BFW58" s="467"/>
      <c r="BFX58" s="467"/>
      <c r="BFY58" s="467"/>
      <c r="BFZ58" s="467"/>
      <c r="BGA58" s="467"/>
      <c r="BGB58" s="467"/>
      <c r="BGC58" s="467"/>
      <c r="BGD58" s="467"/>
      <c r="BGE58" s="467"/>
      <c r="BGF58" s="467"/>
      <c r="BGG58" s="467"/>
      <c r="BGH58" s="467"/>
      <c r="BGI58" s="467"/>
      <c r="BGJ58" s="467"/>
      <c r="BGK58" s="467"/>
      <c r="BGL58" s="467"/>
      <c r="BGM58" s="467"/>
      <c r="BGN58" s="467"/>
      <c r="BGO58" s="467"/>
      <c r="BGP58" s="467"/>
      <c r="BGQ58" s="467"/>
      <c r="BGR58" s="467"/>
      <c r="BGS58" s="467"/>
      <c r="BGT58" s="467"/>
      <c r="BGU58" s="467"/>
      <c r="BGV58" s="467"/>
      <c r="BGW58" s="467"/>
      <c r="BGX58" s="467"/>
      <c r="BGY58" s="467"/>
      <c r="BGZ58" s="467"/>
      <c r="BHA58" s="467"/>
      <c r="BHB58" s="467"/>
      <c r="BHC58" s="467"/>
      <c r="BHD58" s="467"/>
      <c r="BHE58" s="467"/>
      <c r="BHF58" s="467"/>
      <c r="BHG58" s="467"/>
      <c r="BHH58" s="467"/>
      <c r="BHI58" s="467"/>
      <c r="BHJ58" s="467"/>
      <c r="BHK58" s="467"/>
      <c r="BHL58" s="467"/>
      <c r="BHM58" s="467"/>
      <c r="BHN58" s="467"/>
      <c r="BHO58" s="467"/>
      <c r="BHP58" s="467"/>
      <c r="BHQ58" s="467"/>
      <c r="BHR58" s="467"/>
      <c r="BHS58" s="467"/>
      <c r="BHT58" s="467"/>
      <c r="BHU58" s="467"/>
      <c r="BHV58" s="467"/>
      <c r="BHW58" s="467"/>
      <c r="BHX58" s="467"/>
      <c r="BHY58" s="467"/>
      <c r="BHZ58" s="467"/>
      <c r="BIA58" s="467"/>
      <c r="BIB58" s="467"/>
      <c r="BIC58" s="467"/>
      <c r="BID58" s="467"/>
      <c r="BIE58" s="467"/>
      <c r="BIF58" s="467"/>
      <c r="BIG58" s="467"/>
      <c r="BIH58" s="467"/>
      <c r="BII58" s="467"/>
      <c r="BIJ58" s="467"/>
      <c r="BIK58" s="467"/>
      <c r="BIL58" s="467"/>
      <c r="BIM58" s="467"/>
      <c r="BIN58" s="467"/>
      <c r="BIO58" s="467"/>
      <c r="BIP58" s="467"/>
      <c r="BIQ58" s="467"/>
      <c r="BIR58" s="467"/>
      <c r="BIS58" s="467"/>
      <c r="BIT58" s="467"/>
      <c r="BIU58" s="467"/>
      <c r="BIV58" s="467"/>
      <c r="BIW58" s="467"/>
      <c r="BIX58" s="467"/>
      <c r="BIY58" s="467"/>
      <c r="BIZ58" s="467"/>
      <c r="BJA58" s="467"/>
      <c r="BJB58" s="467"/>
      <c r="BJC58" s="467"/>
      <c r="BJD58" s="467"/>
      <c r="BJE58" s="467"/>
      <c r="BJF58" s="467"/>
      <c r="BJG58" s="467"/>
      <c r="BJH58" s="467"/>
      <c r="BJI58" s="467"/>
      <c r="BJJ58" s="467"/>
      <c r="BJK58" s="467"/>
      <c r="BJL58" s="467"/>
      <c r="BJM58" s="467"/>
      <c r="BJN58" s="467"/>
      <c r="BJO58" s="467"/>
      <c r="BJP58" s="467"/>
      <c r="BJQ58" s="467"/>
      <c r="BJR58" s="467"/>
      <c r="BJS58" s="467"/>
      <c r="BJT58" s="467"/>
      <c r="BJU58" s="467"/>
      <c r="BJV58" s="467"/>
      <c r="BJW58" s="467"/>
      <c r="BJX58" s="467"/>
      <c r="BJY58" s="467"/>
      <c r="BJZ58" s="467"/>
      <c r="BKA58" s="467"/>
      <c r="BKB58" s="467"/>
      <c r="BKC58" s="467"/>
      <c r="BKD58" s="467"/>
      <c r="BKE58" s="467"/>
      <c r="BKF58" s="467"/>
      <c r="BKG58" s="467"/>
      <c r="BKH58" s="467"/>
      <c r="BKI58" s="467"/>
      <c r="BKJ58" s="467"/>
      <c r="BKK58" s="467"/>
      <c r="BKL58" s="467"/>
      <c r="BKM58" s="467"/>
      <c r="BKN58" s="467"/>
      <c r="BKO58" s="467"/>
      <c r="BKP58" s="467"/>
      <c r="BKQ58" s="467"/>
      <c r="BKR58" s="467"/>
      <c r="BKS58" s="467"/>
      <c r="BKT58" s="467"/>
      <c r="BKU58" s="467"/>
      <c r="BKV58" s="467"/>
      <c r="BKW58" s="467"/>
      <c r="BKX58" s="467"/>
      <c r="BKY58" s="467"/>
      <c r="BKZ58" s="467"/>
      <c r="BLA58" s="467"/>
      <c r="BLB58" s="467"/>
      <c r="BLC58" s="467"/>
      <c r="BLD58" s="467"/>
      <c r="BLE58" s="467"/>
      <c r="BLF58" s="467"/>
      <c r="BLG58" s="467"/>
      <c r="BLH58" s="467"/>
      <c r="BLI58" s="467"/>
      <c r="BLJ58" s="467"/>
      <c r="BLK58" s="467"/>
      <c r="BLL58" s="467"/>
      <c r="BLM58" s="467"/>
      <c r="BLN58" s="467"/>
      <c r="BLO58" s="467"/>
      <c r="BLP58" s="467"/>
      <c r="BLQ58" s="467"/>
      <c r="BLR58" s="467"/>
      <c r="BLS58" s="467"/>
      <c r="BLT58" s="467"/>
      <c r="BLU58" s="467"/>
      <c r="BLV58" s="467"/>
      <c r="BLW58" s="467"/>
      <c r="BLX58" s="467"/>
      <c r="BLY58" s="467"/>
      <c r="BLZ58" s="467"/>
      <c r="BMA58" s="467"/>
      <c r="BMB58" s="467"/>
      <c r="BMC58" s="467"/>
      <c r="BMD58" s="467"/>
      <c r="BME58" s="467"/>
      <c r="BMF58" s="467"/>
      <c r="BMG58" s="467"/>
      <c r="BMH58" s="467"/>
      <c r="BMI58" s="467"/>
      <c r="BMJ58" s="467"/>
      <c r="BMK58" s="467"/>
      <c r="BML58" s="467"/>
      <c r="BMM58" s="467"/>
      <c r="BMN58" s="467"/>
      <c r="BMO58" s="467"/>
      <c r="BMP58" s="467"/>
      <c r="BMQ58" s="467"/>
      <c r="BMR58" s="467"/>
      <c r="BMS58" s="467"/>
      <c r="BMT58" s="467"/>
      <c r="BMU58" s="467"/>
      <c r="BMV58" s="467"/>
      <c r="BMW58" s="467"/>
      <c r="BMX58" s="467"/>
      <c r="BMY58" s="467"/>
      <c r="BMZ58" s="467"/>
      <c r="BNA58" s="467"/>
      <c r="BNB58" s="467"/>
      <c r="BNC58" s="467"/>
      <c r="BND58" s="467"/>
      <c r="BNE58" s="467"/>
      <c r="BNF58" s="467"/>
      <c r="BNG58" s="467"/>
      <c r="BNH58" s="467"/>
      <c r="BNI58" s="467"/>
      <c r="BNJ58" s="467"/>
      <c r="BNK58" s="467"/>
      <c r="BNL58" s="467"/>
      <c r="BNM58" s="467"/>
      <c r="BNN58" s="467"/>
      <c r="BNO58" s="467"/>
      <c r="BNP58" s="467"/>
      <c r="BNQ58" s="467"/>
      <c r="BNR58" s="467"/>
      <c r="BNS58" s="467"/>
      <c r="BNT58" s="467"/>
      <c r="BNU58" s="467"/>
      <c r="BNV58" s="467"/>
      <c r="BNW58" s="467"/>
      <c r="BNX58" s="467"/>
      <c r="BNY58" s="467"/>
      <c r="BNZ58" s="467"/>
      <c r="BOA58" s="467"/>
      <c r="BOB58" s="467"/>
      <c r="BOC58" s="467"/>
      <c r="BOD58" s="467"/>
      <c r="BOE58" s="467"/>
      <c r="BOF58" s="467"/>
      <c r="BOG58" s="467"/>
      <c r="BOH58" s="467"/>
      <c r="BOI58" s="467"/>
      <c r="BOJ58" s="467"/>
      <c r="BOK58" s="467"/>
      <c r="BOL58" s="467"/>
      <c r="BOM58" s="467"/>
      <c r="BON58" s="467"/>
      <c r="BOO58" s="467"/>
      <c r="BOP58" s="467"/>
      <c r="BOQ58" s="467"/>
      <c r="BOR58" s="467"/>
      <c r="BOS58" s="467"/>
      <c r="BOT58" s="467"/>
      <c r="BOU58" s="467"/>
      <c r="BOV58" s="467"/>
      <c r="BOW58" s="467"/>
      <c r="BOX58" s="467"/>
      <c r="BOY58" s="467"/>
      <c r="BOZ58" s="467"/>
      <c r="BPA58" s="467"/>
      <c r="BPB58" s="467"/>
      <c r="BPC58" s="467"/>
      <c r="BPD58" s="467"/>
      <c r="BPE58" s="467"/>
      <c r="BPF58" s="467"/>
      <c r="BPG58" s="467"/>
      <c r="BPH58" s="467"/>
      <c r="BPI58" s="467"/>
      <c r="BPJ58" s="467"/>
      <c r="BPK58" s="467"/>
      <c r="BPL58" s="467"/>
      <c r="BPM58" s="467"/>
      <c r="BPN58" s="467"/>
      <c r="BPO58" s="467"/>
      <c r="BPP58" s="467"/>
      <c r="BPQ58" s="467"/>
      <c r="BPR58" s="467"/>
      <c r="BPS58" s="467"/>
      <c r="BPT58" s="467"/>
      <c r="BPU58" s="467"/>
      <c r="BPV58" s="467"/>
      <c r="BPW58" s="467"/>
      <c r="BPX58" s="467"/>
      <c r="BPY58" s="467"/>
      <c r="BPZ58" s="467"/>
      <c r="BQA58" s="467"/>
      <c r="BQB58" s="467"/>
      <c r="BQC58" s="467"/>
      <c r="BQD58" s="467"/>
      <c r="BQE58" s="467"/>
      <c r="BQF58" s="467"/>
      <c r="BQG58" s="467"/>
      <c r="BQH58" s="467"/>
      <c r="BQI58" s="467"/>
      <c r="BQJ58" s="467"/>
      <c r="BQK58" s="467"/>
      <c r="BQL58" s="467"/>
      <c r="BQM58" s="467"/>
      <c r="BQN58" s="467"/>
      <c r="BQO58" s="467"/>
      <c r="BQP58" s="467"/>
      <c r="BQQ58" s="467"/>
      <c r="BQR58" s="467"/>
      <c r="BQS58" s="467"/>
      <c r="BQT58" s="467"/>
      <c r="BQU58" s="467"/>
      <c r="BQV58" s="467"/>
      <c r="BQW58" s="467"/>
      <c r="BQX58" s="467"/>
      <c r="BQY58" s="467"/>
      <c r="BQZ58" s="467"/>
      <c r="BRA58" s="467"/>
      <c r="BRB58" s="467"/>
      <c r="BRC58" s="467"/>
      <c r="BRD58" s="467"/>
      <c r="BRE58" s="467"/>
      <c r="BRF58" s="467"/>
      <c r="BRG58" s="467"/>
      <c r="BRH58" s="467"/>
      <c r="BRI58" s="467"/>
      <c r="BRJ58" s="467"/>
      <c r="BRK58" s="467"/>
      <c r="BRL58" s="467"/>
      <c r="BRM58" s="467"/>
      <c r="BRN58" s="467"/>
      <c r="BRO58" s="467"/>
      <c r="BRP58" s="467"/>
      <c r="BRQ58" s="467"/>
      <c r="BRR58" s="467"/>
      <c r="BRS58" s="467"/>
      <c r="BRT58" s="467"/>
      <c r="BRU58" s="467"/>
      <c r="BRV58" s="467"/>
      <c r="BRW58" s="467"/>
      <c r="BRX58" s="467"/>
      <c r="BRY58" s="467"/>
      <c r="BRZ58" s="467"/>
      <c r="BSA58" s="467"/>
      <c r="BSB58" s="467"/>
      <c r="BSC58" s="467"/>
      <c r="BSD58" s="467"/>
      <c r="BSE58" s="467"/>
      <c r="BSF58" s="467"/>
      <c r="BSG58" s="467"/>
      <c r="BSH58" s="467"/>
      <c r="BSI58" s="467"/>
      <c r="BSJ58" s="467"/>
      <c r="BSK58" s="467"/>
      <c r="BSL58" s="467"/>
      <c r="BSM58" s="467"/>
      <c r="BSN58" s="467"/>
      <c r="BSO58" s="467"/>
      <c r="BSP58" s="467"/>
      <c r="BSQ58" s="467"/>
      <c r="BSR58" s="467"/>
      <c r="BSS58" s="467"/>
      <c r="BST58" s="467"/>
      <c r="BSU58" s="467"/>
      <c r="BSV58" s="467"/>
      <c r="BSW58" s="467"/>
      <c r="BSX58" s="467"/>
      <c r="BSY58" s="467"/>
      <c r="BSZ58" s="467"/>
      <c r="BTA58" s="467"/>
      <c r="BTB58" s="467"/>
      <c r="BTC58" s="467"/>
      <c r="BTD58" s="467"/>
      <c r="BTE58" s="467"/>
      <c r="BTF58" s="467"/>
      <c r="BTG58" s="467"/>
      <c r="BTH58" s="467"/>
      <c r="BTI58" s="467"/>
      <c r="BTJ58" s="467"/>
      <c r="BTK58" s="467"/>
      <c r="BTL58" s="467"/>
      <c r="BTM58" s="467"/>
      <c r="BTN58" s="467"/>
      <c r="BTO58" s="467"/>
      <c r="BTP58" s="467"/>
      <c r="BTQ58" s="467"/>
      <c r="BTR58" s="467"/>
      <c r="BTS58" s="467"/>
      <c r="BTT58" s="467"/>
      <c r="BTU58" s="467"/>
      <c r="BTV58" s="467"/>
      <c r="BTW58" s="467"/>
      <c r="BTX58" s="467"/>
      <c r="BTY58" s="467"/>
      <c r="BTZ58" s="467"/>
      <c r="BUA58" s="467"/>
      <c r="BUB58" s="467"/>
      <c r="BUC58" s="467"/>
      <c r="BUD58" s="467"/>
      <c r="BUE58" s="467"/>
      <c r="BUF58" s="467"/>
      <c r="BUG58" s="467"/>
      <c r="BUH58" s="467"/>
      <c r="BUI58" s="467"/>
      <c r="BUJ58" s="467"/>
      <c r="BUK58" s="467"/>
      <c r="BUL58" s="467"/>
      <c r="BUM58" s="467"/>
      <c r="BUN58" s="467"/>
      <c r="BUO58" s="467"/>
      <c r="BUP58" s="467"/>
      <c r="BUQ58" s="467"/>
      <c r="BUR58" s="467"/>
      <c r="BUS58" s="467"/>
      <c r="BUT58" s="467"/>
      <c r="BUU58" s="467"/>
      <c r="BUV58" s="467"/>
      <c r="BUW58" s="467"/>
      <c r="BUX58" s="467"/>
      <c r="BUY58" s="467"/>
      <c r="BUZ58" s="467"/>
      <c r="BVA58" s="467"/>
      <c r="BVB58" s="467"/>
      <c r="BVC58" s="467"/>
      <c r="BVD58" s="467"/>
      <c r="BVE58" s="467"/>
      <c r="BVF58" s="467"/>
      <c r="BVG58" s="467"/>
      <c r="BVH58" s="467"/>
      <c r="BVI58" s="467"/>
      <c r="BVJ58" s="467"/>
      <c r="BVK58" s="467"/>
      <c r="BVL58" s="467"/>
      <c r="BVM58" s="467"/>
      <c r="BVN58" s="467"/>
      <c r="BVO58" s="467"/>
      <c r="BVP58" s="467"/>
      <c r="BVQ58" s="467"/>
      <c r="BVR58" s="467"/>
      <c r="BVS58" s="467"/>
      <c r="BVT58" s="467"/>
      <c r="BVU58" s="467"/>
      <c r="BVV58" s="467"/>
      <c r="BVW58" s="467"/>
      <c r="BVX58" s="467"/>
      <c r="BVY58" s="467"/>
      <c r="BVZ58" s="467"/>
      <c r="BWA58" s="467"/>
      <c r="BWB58" s="467"/>
      <c r="BWC58" s="467"/>
      <c r="BWD58" s="467"/>
      <c r="BWE58" s="467"/>
      <c r="BWF58" s="467"/>
      <c r="BWG58" s="467"/>
      <c r="BWH58" s="467"/>
      <c r="BWI58" s="467"/>
      <c r="BWJ58" s="467"/>
      <c r="BWK58" s="467"/>
      <c r="BWL58" s="467"/>
      <c r="BWM58" s="467"/>
      <c r="BWN58" s="467"/>
      <c r="BWO58" s="467"/>
      <c r="BWP58" s="467"/>
      <c r="BWQ58" s="467"/>
      <c r="BWR58" s="467"/>
      <c r="BWS58" s="467"/>
      <c r="BWT58" s="467"/>
      <c r="BWU58" s="467"/>
      <c r="BWV58" s="467"/>
      <c r="BWW58" s="467"/>
      <c r="BWX58" s="467"/>
      <c r="BWY58" s="467"/>
      <c r="BWZ58" s="467"/>
      <c r="BXA58" s="467"/>
      <c r="BXB58" s="467"/>
      <c r="BXC58" s="467"/>
      <c r="BXD58" s="467"/>
      <c r="BXE58" s="467"/>
      <c r="BXF58" s="467"/>
      <c r="BXG58" s="467"/>
      <c r="BXH58" s="467"/>
      <c r="BXI58" s="467"/>
      <c r="BXJ58" s="467"/>
      <c r="BXK58" s="467"/>
      <c r="BXL58" s="467"/>
      <c r="BXM58" s="467"/>
      <c r="BXN58" s="467"/>
      <c r="BXO58" s="467"/>
      <c r="BXP58" s="467"/>
      <c r="BXQ58" s="467"/>
      <c r="BXR58" s="467"/>
      <c r="BXS58" s="467"/>
      <c r="BXT58" s="467"/>
      <c r="BXU58" s="467"/>
      <c r="BXV58" s="467"/>
      <c r="BXW58" s="467"/>
      <c r="BXX58" s="467"/>
      <c r="BXY58" s="467"/>
      <c r="BXZ58" s="467"/>
      <c r="BYA58" s="467"/>
      <c r="BYB58" s="467"/>
      <c r="BYC58" s="467"/>
      <c r="BYD58" s="467"/>
      <c r="BYE58" s="467"/>
      <c r="BYF58" s="467"/>
      <c r="BYG58" s="467"/>
      <c r="BYH58" s="467"/>
      <c r="BYI58" s="467"/>
      <c r="BYJ58" s="467"/>
      <c r="BYK58" s="467"/>
      <c r="BYL58" s="467"/>
      <c r="BYM58" s="467"/>
      <c r="BYN58" s="467"/>
      <c r="BYO58" s="467"/>
      <c r="BYP58" s="467"/>
      <c r="BYQ58" s="467"/>
      <c r="BYR58" s="467"/>
      <c r="BYS58" s="467"/>
      <c r="BYT58" s="467"/>
      <c r="BYU58" s="467"/>
      <c r="BYV58" s="467"/>
      <c r="BYW58" s="467"/>
      <c r="BYX58" s="467"/>
      <c r="BYY58" s="467"/>
      <c r="BYZ58" s="467"/>
      <c r="BZA58" s="467"/>
      <c r="BZB58" s="467"/>
      <c r="BZC58" s="467"/>
      <c r="BZD58" s="467"/>
      <c r="BZE58" s="467"/>
      <c r="BZF58" s="467"/>
      <c r="BZG58" s="467"/>
      <c r="BZH58" s="467"/>
      <c r="BZI58" s="467"/>
      <c r="BZJ58" s="467"/>
      <c r="BZK58" s="467"/>
      <c r="BZL58" s="467"/>
      <c r="BZM58" s="467"/>
      <c r="BZN58" s="467"/>
      <c r="BZO58" s="467"/>
      <c r="BZP58" s="467"/>
      <c r="BZQ58" s="467"/>
      <c r="BZR58" s="467"/>
      <c r="BZS58" s="467"/>
      <c r="BZT58" s="467"/>
      <c r="BZU58" s="467"/>
      <c r="BZV58" s="467"/>
      <c r="BZW58" s="467"/>
      <c r="BZX58" s="467"/>
      <c r="BZY58" s="467"/>
      <c r="BZZ58" s="467"/>
      <c r="CAA58" s="467"/>
      <c r="CAB58" s="467"/>
      <c r="CAC58" s="467"/>
      <c r="CAD58" s="467"/>
      <c r="CAE58" s="467"/>
      <c r="CAF58" s="467"/>
      <c r="CAG58" s="467"/>
      <c r="CAH58" s="467"/>
      <c r="CAI58" s="467"/>
      <c r="CAJ58" s="467"/>
      <c r="CAK58" s="467"/>
      <c r="CAL58" s="467"/>
      <c r="CAM58" s="467"/>
      <c r="CAN58" s="467"/>
      <c r="CAO58" s="467"/>
      <c r="CAP58" s="467"/>
      <c r="CAQ58" s="467"/>
      <c r="CAR58" s="467"/>
      <c r="CAS58" s="467"/>
      <c r="CAT58" s="467"/>
      <c r="CAU58" s="467"/>
      <c r="CAV58" s="467"/>
      <c r="CAW58" s="467"/>
      <c r="CAX58" s="467"/>
      <c r="CAY58" s="467"/>
      <c r="CAZ58" s="467"/>
      <c r="CBA58" s="467"/>
      <c r="CBB58" s="467"/>
      <c r="CBC58" s="467"/>
      <c r="CBD58" s="467"/>
      <c r="CBE58" s="467"/>
      <c r="CBF58" s="467"/>
      <c r="CBG58" s="467"/>
      <c r="CBH58" s="467"/>
      <c r="CBI58" s="467"/>
      <c r="CBJ58" s="467"/>
      <c r="CBK58" s="467"/>
      <c r="CBL58" s="467"/>
      <c r="CBM58" s="467"/>
      <c r="CBN58" s="467"/>
      <c r="CBO58" s="467"/>
      <c r="CBP58" s="467"/>
      <c r="CBQ58" s="467"/>
      <c r="CBR58" s="467"/>
      <c r="CBS58" s="467"/>
      <c r="CBT58" s="467"/>
      <c r="CBU58" s="467"/>
      <c r="CBV58" s="467"/>
      <c r="CBW58" s="467"/>
      <c r="CBX58" s="467"/>
      <c r="CBY58" s="467"/>
      <c r="CBZ58" s="467"/>
      <c r="CCA58" s="467"/>
      <c r="CCB58" s="467"/>
      <c r="CCC58" s="467"/>
      <c r="CCD58" s="467"/>
      <c r="CCE58" s="467"/>
      <c r="CCF58" s="467"/>
      <c r="CCG58" s="467"/>
      <c r="CCH58" s="467"/>
      <c r="CCI58" s="467"/>
      <c r="CCJ58" s="467"/>
      <c r="CCK58" s="467"/>
      <c r="CCL58" s="467"/>
      <c r="CCM58" s="467"/>
      <c r="CCN58" s="467"/>
      <c r="CCO58" s="467"/>
      <c r="CCP58" s="467"/>
      <c r="CCQ58" s="467"/>
      <c r="CCR58" s="467"/>
      <c r="CCS58" s="467"/>
      <c r="CCT58" s="467"/>
      <c r="CCU58" s="467"/>
      <c r="CCV58" s="467"/>
      <c r="CCW58" s="467"/>
      <c r="CCX58" s="467"/>
      <c r="CCY58" s="467"/>
      <c r="CCZ58" s="467"/>
      <c r="CDA58" s="467"/>
      <c r="CDB58" s="467"/>
      <c r="CDC58" s="467"/>
      <c r="CDD58" s="467"/>
      <c r="CDE58" s="467"/>
      <c r="CDF58" s="467"/>
      <c r="CDG58" s="467"/>
      <c r="CDH58" s="467"/>
      <c r="CDI58" s="467"/>
      <c r="CDJ58" s="467"/>
      <c r="CDK58" s="467"/>
      <c r="CDL58" s="467"/>
      <c r="CDM58" s="467"/>
      <c r="CDN58" s="467"/>
      <c r="CDO58" s="467"/>
      <c r="CDP58" s="467"/>
      <c r="CDQ58" s="467"/>
      <c r="CDR58" s="467"/>
      <c r="CDS58" s="467"/>
      <c r="CDT58" s="467"/>
      <c r="CDU58" s="467"/>
      <c r="CDV58" s="467"/>
      <c r="CDW58" s="467"/>
      <c r="CDX58" s="467"/>
      <c r="CDY58" s="467"/>
      <c r="CDZ58" s="467"/>
      <c r="CEA58" s="467"/>
      <c r="CEB58" s="467"/>
      <c r="CEC58" s="467"/>
      <c r="CED58" s="467"/>
      <c r="CEE58" s="467"/>
      <c r="CEF58" s="467"/>
      <c r="CEG58" s="467"/>
      <c r="CEH58" s="467"/>
      <c r="CEI58" s="467"/>
      <c r="CEJ58" s="467"/>
      <c r="CEK58" s="467"/>
      <c r="CEL58" s="467"/>
      <c r="CEM58" s="467"/>
      <c r="CEN58" s="467"/>
      <c r="CEO58" s="467"/>
      <c r="CEP58" s="467"/>
      <c r="CEQ58" s="467"/>
      <c r="CER58" s="467"/>
      <c r="CES58" s="467"/>
      <c r="CET58" s="467"/>
      <c r="CEU58" s="467"/>
      <c r="CEV58" s="467"/>
      <c r="CEW58" s="467"/>
      <c r="CEX58" s="467"/>
      <c r="CEY58" s="467"/>
      <c r="CEZ58" s="467"/>
      <c r="CFA58" s="467"/>
      <c r="CFB58" s="467"/>
      <c r="CFC58" s="467"/>
      <c r="CFD58" s="467"/>
      <c r="CFE58" s="467"/>
      <c r="CFF58" s="467"/>
      <c r="CFG58" s="467"/>
      <c r="CFH58" s="467"/>
      <c r="CFI58" s="467"/>
      <c r="CFJ58" s="467"/>
      <c r="CFK58" s="467"/>
      <c r="CFL58" s="467"/>
      <c r="CFM58" s="467"/>
      <c r="CFN58" s="467"/>
      <c r="CFO58" s="467"/>
      <c r="CFP58" s="467"/>
      <c r="CFQ58" s="467"/>
      <c r="CFR58" s="467"/>
      <c r="CFS58" s="467"/>
      <c r="CFT58" s="467"/>
      <c r="CFU58" s="467"/>
      <c r="CFV58" s="467"/>
      <c r="CFW58" s="467"/>
      <c r="CFX58" s="467"/>
      <c r="CFY58" s="467"/>
      <c r="CFZ58" s="467"/>
      <c r="CGA58" s="467"/>
      <c r="CGB58" s="467"/>
      <c r="CGC58" s="467"/>
      <c r="CGD58" s="467"/>
      <c r="CGE58" s="467"/>
      <c r="CGF58" s="467"/>
      <c r="CGG58" s="467"/>
      <c r="CGH58" s="467"/>
      <c r="CGI58" s="467"/>
      <c r="CGJ58" s="467"/>
      <c r="CGK58" s="467"/>
      <c r="CGL58" s="467"/>
      <c r="CGM58" s="467"/>
      <c r="CGN58" s="467"/>
      <c r="CGO58" s="467"/>
      <c r="CGP58" s="467"/>
      <c r="CGQ58" s="467"/>
      <c r="CGR58" s="467"/>
      <c r="CGS58" s="467"/>
      <c r="CGT58" s="467"/>
      <c r="CGU58" s="467"/>
      <c r="CGV58" s="467"/>
      <c r="CGW58" s="467"/>
      <c r="CGX58" s="467"/>
      <c r="CGY58" s="467"/>
      <c r="CGZ58" s="467"/>
      <c r="CHA58" s="467"/>
      <c r="CHB58" s="467"/>
      <c r="CHC58" s="467"/>
      <c r="CHD58" s="467"/>
      <c r="CHE58" s="467"/>
      <c r="CHF58" s="467"/>
      <c r="CHG58" s="467"/>
      <c r="CHH58" s="467"/>
      <c r="CHI58" s="467"/>
      <c r="CHJ58" s="467"/>
      <c r="CHK58" s="467"/>
      <c r="CHL58" s="467"/>
      <c r="CHM58" s="467"/>
      <c r="CHN58" s="467"/>
      <c r="CHO58" s="467"/>
      <c r="CHP58" s="467"/>
      <c r="CHQ58" s="467"/>
      <c r="CHR58" s="467"/>
      <c r="CHS58" s="467"/>
      <c r="CHT58" s="467"/>
      <c r="CHU58" s="467"/>
      <c r="CHV58" s="467"/>
      <c r="CHW58" s="467"/>
      <c r="CHX58" s="467"/>
      <c r="CHY58" s="467"/>
      <c r="CHZ58" s="467"/>
      <c r="CIA58" s="467"/>
      <c r="CIB58" s="467"/>
      <c r="CIC58" s="467"/>
      <c r="CID58" s="467"/>
      <c r="CIE58" s="467"/>
      <c r="CIF58" s="467"/>
      <c r="CIG58" s="467"/>
      <c r="CIH58" s="467"/>
      <c r="CII58" s="467"/>
      <c r="CIJ58" s="467"/>
      <c r="CIK58" s="467"/>
      <c r="CIL58" s="467"/>
      <c r="CIM58" s="467"/>
      <c r="CIN58" s="467"/>
      <c r="CIO58" s="467"/>
      <c r="CIP58" s="467"/>
      <c r="CIQ58" s="467"/>
      <c r="CIR58" s="467"/>
      <c r="CIS58" s="467"/>
      <c r="CIT58" s="467"/>
      <c r="CIU58" s="467"/>
      <c r="CIV58" s="467"/>
      <c r="CIW58" s="467"/>
      <c r="CIX58" s="467"/>
      <c r="CIY58" s="467"/>
      <c r="CIZ58" s="467"/>
      <c r="CJA58" s="467"/>
      <c r="CJB58" s="467"/>
      <c r="CJC58" s="467"/>
      <c r="CJD58" s="467"/>
      <c r="CJE58" s="467"/>
      <c r="CJF58" s="467"/>
      <c r="CJG58" s="467"/>
      <c r="CJH58" s="467"/>
      <c r="CJI58" s="467"/>
      <c r="CJJ58" s="467"/>
      <c r="CJK58" s="467"/>
      <c r="CJL58" s="467"/>
      <c r="CJM58" s="467"/>
      <c r="CJN58" s="467"/>
      <c r="CJO58" s="467"/>
      <c r="CJP58" s="467"/>
      <c r="CJQ58" s="467"/>
      <c r="CJR58" s="467"/>
      <c r="CJS58" s="467"/>
      <c r="CJT58" s="467"/>
      <c r="CJU58" s="467"/>
      <c r="CJV58" s="467"/>
      <c r="CJW58" s="467"/>
      <c r="CJX58" s="467"/>
      <c r="CJY58" s="467"/>
      <c r="CJZ58" s="467"/>
      <c r="CKA58" s="467"/>
      <c r="CKB58" s="467"/>
      <c r="CKC58" s="467"/>
      <c r="CKD58" s="467"/>
      <c r="CKE58" s="467"/>
      <c r="CKF58" s="467"/>
      <c r="CKG58" s="467"/>
      <c r="CKH58" s="467"/>
      <c r="CKI58" s="467"/>
      <c r="CKJ58" s="467"/>
      <c r="CKK58" s="467"/>
      <c r="CKL58" s="467"/>
      <c r="CKM58" s="467"/>
      <c r="CKN58" s="467"/>
      <c r="CKO58" s="467"/>
      <c r="CKP58" s="467"/>
      <c r="CKQ58" s="467"/>
      <c r="CKR58" s="467"/>
      <c r="CKS58" s="467"/>
      <c r="CKT58" s="467"/>
      <c r="CKU58" s="467"/>
      <c r="CKV58" s="467"/>
      <c r="CKW58" s="467"/>
      <c r="CKX58" s="467"/>
      <c r="CKY58" s="467"/>
      <c r="CKZ58" s="467"/>
      <c r="CLA58" s="467"/>
      <c r="CLB58" s="467"/>
      <c r="CLC58" s="467"/>
      <c r="CLD58" s="467"/>
      <c r="CLE58" s="467"/>
      <c r="CLF58" s="467"/>
      <c r="CLG58" s="467"/>
      <c r="CLH58" s="467"/>
      <c r="CLI58" s="467"/>
      <c r="CLJ58" s="467"/>
      <c r="CLK58" s="467"/>
      <c r="CLL58" s="467"/>
      <c r="CLM58" s="467"/>
      <c r="CLN58" s="467"/>
      <c r="CLO58" s="467"/>
      <c r="CLP58" s="467"/>
      <c r="CLQ58" s="467"/>
      <c r="CLR58" s="467"/>
      <c r="CLS58" s="467"/>
      <c r="CLT58" s="467"/>
      <c r="CLU58" s="467"/>
      <c r="CLV58" s="467"/>
      <c r="CLW58" s="467"/>
      <c r="CLX58" s="467"/>
      <c r="CLY58" s="467"/>
      <c r="CLZ58" s="467"/>
      <c r="CMA58" s="467"/>
      <c r="CMB58" s="467"/>
      <c r="CMC58" s="467"/>
      <c r="CMD58" s="467"/>
      <c r="CME58" s="467"/>
      <c r="CMF58" s="467"/>
      <c r="CMG58" s="467"/>
      <c r="CMH58" s="467"/>
      <c r="CMI58" s="467"/>
      <c r="CMJ58" s="467"/>
      <c r="CMK58" s="467"/>
      <c r="CML58" s="467"/>
      <c r="CMM58" s="467"/>
      <c r="CMN58" s="467"/>
      <c r="CMO58" s="467"/>
      <c r="CMP58" s="467"/>
      <c r="CMQ58" s="467"/>
      <c r="CMR58" s="467"/>
      <c r="CMS58" s="467"/>
      <c r="CMT58" s="467"/>
      <c r="CMU58" s="467"/>
      <c r="CMV58" s="467"/>
      <c r="CMW58" s="467"/>
      <c r="CMX58" s="467"/>
      <c r="CMY58" s="467"/>
      <c r="CMZ58" s="467"/>
      <c r="CNA58" s="467"/>
      <c r="CNB58" s="467"/>
      <c r="CNC58" s="467"/>
      <c r="CND58" s="467"/>
      <c r="CNE58" s="467"/>
      <c r="CNF58" s="467"/>
      <c r="CNG58" s="467"/>
      <c r="CNH58" s="467"/>
      <c r="CNI58" s="467"/>
      <c r="CNJ58" s="467"/>
      <c r="CNK58" s="467"/>
      <c r="CNL58" s="467"/>
      <c r="CNM58" s="467"/>
      <c r="CNN58" s="467"/>
      <c r="CNO58" s="467"/>
      <c r="CNP58" s="467"/>
      <c r="CNQ58" s="467"/>
      <c r="CNR58" s="467"/>
      <c r="CNS58" s="467"/>
      <c r="CNT58" s="467"/>
      <c r="CNU58" s="467"/>
      <c r="CNV58" s="467"/>
      <c r="CNW58" s="467"/>
      <c r="CNX58" s="467"/>
      <c r="CNY58" s="467"/>
      <c r="CNZ58" s="467"/>
      <c r="COA58" s="467"/>
      <c r="COB58" s="467"/>
      <c r="COC58" s="467"/>
      <c r="COD58" s="467"/>
      <c r="COE58" s="467"/>
      <c r="COF58" s="467"/>
      <c r="COG58" s="467"/>
      <c r="COH58" s="467"/>
      <c r="COI58" s="467"/>
      <c r="COJ58" s="467"/>
      <c r="COK58" s="467"/>
      <c r="COL58" s="467"/>
      <c r="COM58" s="467"/>
      <c r="CON58" s="467"/>
      <c r="COO58" s="467"/>
      <c r="COP58" s="467"/>
      <c r="COQ58" s="467"/>
      <c r="COR58" s="467"/>
      <c r="COS58" s="467"/>
      <c r="COT58" s="467"/>
      <c r="COU58" s="467"/>
      <c r="COV58" s="467"/>
      <c r="COW58" s="467"/>
      <c r="COX58" s="467"/>
      <c r="COY58" s="467"/>
      <c r="COZ58" s="467"/>
      <c r="CPA58" s="467"/>
      <c r="CPB58" s="467"/>
      <c r="CPC58" s="467"/>
      <c r="CPD58" s="467"/>
      <c r="CPE58" s="467"/>
      <c r="CPF58" s="467"/>
      <c r="CPG58" s="467"/>
      <c r="CPH58" s="467"/>
      <c r="CPI58" s="467"/>
      <c r="CPJ58" s="467"/>
      <c r="CPK58" s="467"/>
      <c r="CPL58" s="467"/>
      <c r="CPM58" s="467"/>
      <c r="CPN58" s="467"/>
      <c r="CPO58" s="467"/>
      <c r="CPP58" s="467"/>
      <c r="CPQ58" s="467"/>
      <c r="CPR58" s="467"/>
      <c r="CPS58" s="467"/>
      <c r="CPT58" s="467"/>
      <c r="CPU58" s="467"/>
      <c r="CPV58" s="467"/>
      <c r="CPW58" s="467"/>
      <c r="CPX58" s="467"/>
      <c r="CPY58" s="467"/>
      <c r="CPZ58" s="467"/>
      <c r="CQA58" s="467"/>
      <c r="CQB58" s="467"/>
      <c r="CQC58" s="467"/>
      <c r="CQD58" s="467"/>
      <c r="CQE58" s="467"/>
      <c r="CQF58" s="467"/>
      <c r="CQG58" s="467"/>
      <c r="CQH58" s="467"/>
      <c r="CQI58" s="467"/>
      <c r="CQJ58" s="467"/>
      <c r="CQK58" s="467"/>
      <c r="CQL58" s="467"/>
      <c r="CQM58" s="467"/>
      <c r="CQN58" s="467"/>
      <c r="CQO58" s="467"/>
      <c r="CQP58" s="467"/>
      <c r="CQQ58" s="467"/>
      <c r="CQR58" s="467"/>
      <c r="CQS58" s="467"/>
      <c r="CQT58" s="467"/>
      <c r="CQU58" s="467"/>
      <c r="CQV58" s="467"/>
      <c r="CQW58" s="467"/>
      <c r="CQX58" s="467"/>
      <c r="CQY58" s="467"/>
      <c r="CQZ58" s="467"/>
      <c r="CRA58" s="467"/>
      <c r="CRB58" s="467"/>
      <c r="CRC58" s="467"/>
      <c r="CRD58" s="467"/>
      <c r="CRE58" s="467"/>
      <c r="CRF58" s="467"/>
      <c r="CRG58" s="467"/>
      <c r="CRH58" s="467"/>
      <c r="CRI58" s="467"/>
      <c r="CRJ58" s="467"/>
      <c r="CRK58" s="467"/>
      <c r="CRL58" s="467"/>
      <c r="CRM58" s="467"/>
      <c r="CRN58" s="467"/>
      <c r="CRO58" s="467"/>
      <c r="CRP58" s="467"/>
      <c r="CRQ58" s="467"/>
      <c r="CRR58" s="467"/>
      <c r="CRS58" s="467"/>
      <c r="CRT58" s="467"/>
      <c r="CRU58" s="467"/>
      <c r="CRV58" s="467"/>
      <c r="CRW58" s="467"/>
      <c r="CRX58" s="467"/>
      <c r="CRY58" s="467"/>
      <c r="CRZ58" s="467"/>
      <c r="CSA58" s="467"/>
      <c r="CSB58" s="467"/>
      <c r="CSC58" s="467"/>
      <c r="CSD58" s="467"/>
      <c r="CSE58" s="467"/>
      <c r="CSF58" s="467"/>
      <c r="CSG58" s="467"/>
      <c r="CSH58" s="467"/>
      <c r="CSI58" s="467"/>
      <c r="CSJ58" s="467"/>
      <c r="CSK58" s="467"/>
      <c r="CSL58" s="467"/>
      <c r="CSM58" s="467"/>
      <c r="CSN58" s="467"/>
      <c r="CSO58" s="467"/>
      <c r="CSP58" s="467"/>
      <c r="CSQ58" s="467"/>
      <c r="CSR58" s="467"/>
      <c r="CSS58" s="467"/>
      <c r="CST58" s="467"/>
      <c r="CSU58" s="467"/>
      <c r="CSV58" s="467"/>
      <c r="CSW58" s="467"/>
      <c r="CSX58" s="467"/>
      <c r="CSY58" s="467"/>
      <c r="CSZ58" s="467"/>
      <c r="CTA58" s="467"/>
      <c r="CTB58" s="467"/>
      <c r="CTC58" s="467"/>
      <c r="CTD58" s="467"/>
      <c r="CTE58" s="467"/>
      <c r="CTF58" s="467"/>
      <c r="CTG58" s="467"/>
      <c r="CTH58" s="467"/>
      <c r="CTI58" s="467"/>
      <c r="CTJ58" s="467"/>
      <c r="CTK58" s="467"/>
      <c r="CTL58" s="467"/>
      <c r="CTM58" s="467"/>
      <c r="CTN58" s="467"/>
      <c r="CTO58" s="467"/>
      <c r="CTP58" s="467"/>
      <c r="CTQ58" s="467"/>
      <c r="CTR58" s="467"/>
      <c r="CTS58" s="467"/>
      <c r="CTT58" s="467"/>
      <c r="CTU58" s="467"/>
      <c r="CTV58" s="467"/>
      <c r="CTW58" s="467"/>
      <c r="CTX58" s="467"/>
      <c r="CTY58" s="467"/>
      <c r="CTZ58" s="467"/>
      <c r="CUA58" s="467"/>
      <c r="CUB58" s="467"/>
      <c r="CUC58" s="467"/>
      <c r="CUD58" s="467"/>
      <c r="CUE58" s="467"/>
      <c r="CUF58" s="467"/>
      <c r="CUG58" s="467"/>
      <c r="CUH58" s="467"/>
      <c r="CUI58" s="467"/>
      <c r="CUJ58" s="467"/>
      <c r="CUK58" s="467"/>
      <c r="CUL58" s="467"/>
      <c r="CUM58" s="467"/>
      <c r="CUN58" s="467"/>
      <c r="CUO58" s="467"/>
      <c r="CUP58" s="467"/>
      <c r="CUQ58" s="467"/>
      <c r="CUR58" s="467"/>
      <c r="CUS58" s="467"/>
      <c r="CUT58" s="467"/>
      <c r="CUU58" s="467"/>
      <c r="CUV58" s="467"/>
      <c r="CUW58" s="467"/>
      <c r="CUX58" s="467"/>
      <c r="CUY58" s="467"/>
      <c r="CUZ58" s="467"/>
      <c r="CVA58" s="467"/>
      <c r="CVB58" s="467"/>
      <c r="CVC58" s="467"/>
      <c r="CVD58" s="467"/>
      <c r="CVE58" s="467"/>
      <c r="CVF58" s="467"/>
      <c r="CVG58" s="467"/>
      <c r="CVH58" s="467"/>
      <c r="CVI58" s="467"/>
      <c r="CVJ58" s="467"/>
      <c r="CVK58" s="467"/>
      <c r="CVL58" s="467"/>
      <c r="CVM58" s="467"/>
      <c r="CVN58" s="467"/>
      <c r="CVO58" s="467"/>
      <c r="CVP58" s="467"/>
      <c r="CVQ58" s="467"/>
      <c r="CVR58" s="467"/>
      <c r="CVS58" s="467"/>
      <c r="CVT58" s="467"/>
      <c r="CVU58" s="467"/>
      <c r="CVV58" s="467"/>
      <c r="CVW58" s="467"/>
      <c r="CVX58" s="467"/>
      <c r="CVY58" s="467"/>
      <c r="CVZ58" s="467"/>
      <c r="CWA58" s="467"/>
      <c r="CWB58" s="467"/>
      <c r="CWC58" s="467"/>
      <c r="CWD58" s="467"/>
      <c r="CWE58" s="467"/>
      <c r="CWF58" s="467"/>
      <c r="CWG58" s="467"/>
      <c r="CWH58" s="467"/>
      <c r="CWI58" s="467"/>
      <c r="CWJ58" s="467"/>
      <c r="CWK58" s="467"/>
      <c r="CWL58" s="467"/>
      <c r="CWM58" s="467"/>
      <c r="CWN58" s="467"/>
      <c r="CWO58" s="467"/>
      <c r="CWP58" s="467"/>
      <c r="CWQ58" s="467"/>
      <c r="CWR58" s="467"/>
      <c r="CWS58" s="467"/>
      <c r="CWT58" s="467"/>
      <c r="CWU58" s="467"/>
      <c r="CWV58" s="467"/>
      <c r="CWW58" s="467"/>
      <c r="CWX58" s="467"/>
      <c r="CWY58" s="467"/>
      <c r="CWZ58" s="467"/>
      <c r="CXA58" s="467"/>
      <c r="CXB58" s="467"/>
      <c r="CXC58" s="467"/>
      <c r="CXD58" s="467"/>
      <c r="CXE58" s="467"/>
      <c r="CXF58" s="467"/>
      <c r="CXG58" s="467"/>
      <c r="CXH58" s="467"/>
      <c r="CXI58" s="467"/>
      <c r="CXJ58" s="467"/>
      <c r="CXK58" s="467"/>
      <c r="CXL58" s="467"/>
      <c r="CXM58" s="467"/>
      <c r="CXN58" s="467"/>
      <c r="CXO58" s="467"/>
      <c r="CXP58" s="467"/>
      <c r="CXQ58" s="467"/>
      <c r="CXR58" s="467"/>
      <c r="CXS58" s="467"/>
      <c r="CXT58" s="467"/>
      <c r="CXU58" s="467"/>
      <c r="CXV58" s="467"/>
      <c r="CXW58" s="467"/>
      <c r="CXX58" s="467"/>
      <c r="CXY58" s="467"/>
      <c r="CXZ58" s="467"/>
      <c r="CYA58" s="467"/>
      <c r="CYB58" s="467"/>
      <c r="CYC58" s="467"/>
      <c r="CYD58" s="467"/>
      <c r="CYE58" s="467"/>
      <c r="CYF58" s="467"/>
      <c r="CYG58" s="467"/>
      <c r="CYH58" s="467"/>
      <c r="CYI58" s="467"/>
      <c r="CYJ58" s="467"/>
      <c r="CYK58" s="467"/>
      <c r="CYL58" s="467"/>
      <c r="CYM58" s="467"/>
      <c r="CYN58" s="467"/>
      <c r="CYO58" s="467"/>
      <c r="CYP58" s="467"/>
      <c r="CYQ58" s="467"/>
      <c r="CYR58" s="467"/>
      <c r="CYS58" s="467"/>
      <c r="CYT58" s="467"/>
      <c r="CYU58" s="467"/>
      <c r="CYV58" s="467"/>
      <c r="CYW58" s="467"/>
      <c r="CYX58" s="467"/>
      <c r="CYY58" s="467"/>
      <c r="CYZ58" s="467"/>
      <c r="CZA58" s="467"/>
      <c r="CZB58" s="467"/>
      <c r="CZC58" s="467"/>
      <c r="CZD58" s="467"/>
      <c r="CZE58" s="467"/>
      <c r="CZF58" s="467"/>
      <c r="CZG58" s="467"/>
      <c r="CZH58" s="467"/>
      <c r="CZI58" s="467"/>
      <c r="CZJ58" s="467"/>
      <c r="CZK58" s="467"/>
      <c r="CZL58" s="467"/>
      <c r="CZM58" s="467"/>
      <c r="CZN58" s="467"/>
      <c r="CZO58" s="467"/>
      <c r="CZP58" s="467"/>
      <c r="CZQ58" s="467"/>
      <c r="CZR58" s="467"/>
      <c r="CZS58" s="467"/>
      <c r="CZT58" s="467"/>
      <c r="CZU58" s="467"/>
      <c r="CZV58" s="467"/>
      <c r="CZW58" s="467"/>
      <c r="CZX58" s="467"/>
      <c r="CZY58" s="467"/>
      <c r="CZZ58" s="467"/>
      <c r="DAA58" s="467"/>
      <c r="DAB58" s="467"/>
      <c r="DAC58" s="467"/>
      <c r="DAD58" s="467"/>
      <c r="DAE58" s="467"/>
      <c r="DAF58" s="467"/>
      <c r="DAG58" s="467"/>
      <c r="DAH58" s="467"/>
      <c r="DAI58" s="467"/>
      <c r="DAJ58" s="467"/>
      <c r="DAK58" s="467"/>
      <c r="DAL58" s="467"/>
      <c r="DAM58" s="467"/>
      <c r="DAN58" s="467"/>
      <c r="DAO58" s="467"/>
      <c r="DAP58" s="467"/>
      <c r="DAQ58" s="467"/>
      <c r="DAR58" s="467"/>
      <c r="DAS58" s="467"/>
      <c r="DAT58" s="467"/>
      <c r="DAU58" s="467"/>
      <c r="DAV58" s="467"/>
      <c r="DAW58" s="467"/>
      <c r="DAX58" s="467"/>
      <c r="DAY58" s="467"/>
      <c r="DAZ58" s="467"/>
      <c r="DBA58" s="467"/>
      <c r="DBB58" s="467"/>
      <c r="DBC58" s="467"/>
      <c r="DBD58" s="467"/>
      <c r="DBE58" s="467"/>
      <c r="DBF58" s="467"/>
      <c r="DBG58" s="467"/>
      <c r="DBH58" s="467"/>
      <c r="DBI58" s="467"/>
      <c r="DBJ58" s="467"/>
      <c r="DBK58" s="467"/>
      <c r="DBL58" s="467"/>
      <c r="DBM58" s="467"/>
      <c r="DBN58" s="467"/>
      <c r="DBO58" s="467"/>
      <c r="DBP58" s="467"/>
      <c r="DBQ58" s="467"/>
      <c r="DBR58" s="467"/>
      <c r="DBS58" s="467"/>
      <c r="DBT58" s="467"/>
      <c r="DBU58" s="467"/>
      <c r="DBV58" s="467"/>
      <c r="DBW58" s="467"/>
      <c r="DBX58" s="467"/>
      <c r="DBY58" s="467"/>
      <c r="DBZ58" s="467"/>
      <c r="DCA58" s="467"/>
      <c r="DCB58" s="467"/>
      <c r="DCC58" s="467"/>
      <c r="DCD58" s="467"/>
      <c r="DCE58" s="467"/>
      <c r="DCF58" s="467"/>
      <c r="DCG58" s="467"/>
      <c r="DCH58" s="467"/>
      <c r="DCI58" s="467"/>
      <c r="DCJ58" s="467"/>
      <c r="DCK58" s="467"/>
      <c r="DCL58" s="467"/>
      <c r="DCM58" s="467"/>
      <c r="DCN58" s="467"/>
      <c r="DCO58" s="467"/>
      <c r="DCP58" s="467"/>
      <c r="DCQ58" s="467"/>
      <c r="DCR58" s="467"/>
      <c r="DCS58" s="467"/>
      <c r="DCT58" s="467"/>
      <c r="DCU58" s="467"/>
      <c r="DCV58" s="467"/>
      <c r="DCW58" s="467"/>
      <c r="DCX58" s="467"/>
      <c r="DCY58" s="467"/>
      <c r="DCZ58" s="467"/>
      <c r="DDA58" s="467"/>
      <c r="DDB58" s="467"/>
      <c r="DDC58" s="467"/>
      <c r="DDD58" s="467"/>
      <c r="DDE58" s="467"/>
      <c r="DDF58" s="467"/>
      <c r="DDG58" s="467"/>
      <c r="DDH58" s="467"/>
      <c r="DDI58" s="467"/>
      <c r="DDJ58" s="467"/>
      <c r="DDK58" s="467"/>
      <c r="DDL58" s="467"/>
      <c r="DDM58" s="467"/>
      <c r="DDN58" s="467"/>
      <c r="DDO58" s="467"/>
      <c r="DDP58" s="467"/>
      <c r="DDQ58" s="467"/>
      <c r="DDR58" s="467"/>
      <c r="DDS58" s="467"/>
      <c r="DDT58" s="467"/>
      <c r="DDU58" s="467"/>
      <c r="DDV58" s="467"/>
      <c r="DDW58" s="467"/>
      <c r="DDX58" s="467"/>
      <c r="DDY58" s="467"/>
      <c r="DDZ58" s="467"/>
      <c r="DEA58" s="467"/>
      <c r="DEB58" s="467"/>
      <c r="DEC58" s="467"/>
      <c r="DED58" s="467"/>
      <c r="DEE58" s="467"/>
      <c r="DEF58" s="467"/>
      <c r="DEG58" s="467"/>
      <c r="DEH58" s="467"/>
      <c r="DEI58" s="467"/>
      <c r="DEJ58" s="467"/>
      <c r="DEK58" s="467"/>
      <c r="DEL58" s="467"/>
      <c r="DEM58" s="467"/>
      <c r="DEN58" s="467"/>
      <c r="DEO58" s="467"/>
      <c r="DEP58" s="467"/>
      <c r="DEQ58" s="467"/>
      <c r="DER58" s="467"/>
      <c r="DES58" s="467"/>
      <c r="DET58" s="467"/>
      <c r="DEU58" s="467"/>
      <c r="DEV58" s="467"/>
      <c r="DEW58" s="467"/>
      <c r="DEX58" s="467"/>
      <c r="DEY58" s="467"/>
      <c r="DEZ58" s="467"/>
      <c r="DFA58" s="467"/>
      <c r="DFB58" s="467"/>
      <c r="DFC58" s="467"/>
      <c r="DFD58" s="467"/>
      <c r="DFE58" s="467"/>
      <c r="DFF58" s="467"/>
      <c r="DFG58" s="467"/>
      <c r="DFH58" s="467"/>
      <c r="DFI58" s="467"/>
      <c r="DFJ58" s="467"/>
      <c r="DFK58" s="467"/>
      <c r="DFL58" s="467"/>
      <c r="DFM58" s="467"/>
      <c r="DFN58" s="467"/>
      <c r="DFO58" s="467"/>
      <c r="DFP58" s="467"/>
      <c r="DFQ58" s="467"/>
      <c r="DFR58" s="467"/>
      <c r="DFS58" s="467"/>
      <c r="DFT58" s="467"/>
      <c r="DFU58" s="467"/>
      <c r="DFV58" s="467"/>
      <c r="DFW58" s="467"/>
      <c r="DFX58" s="467"/>
      <c r="DFY58" s="467"/>
      <c r="DFZ58" s="467"/>
      <c r="DGA58" s="467"/>
      <c r="DGB58" s="467"/>
      <c r="DGC58" s="467"/>
      <c r="DGD58" s="467"/>
      <c r="DGE58" s="467"/>
      <c r="DGF58" s="467"/>
      <c r="DGG58" s="467"/>
      <c r="DGH58" s="467"/>
      <c r="DGI58" s="467"/>
      <c r="DGJ58" s="467"/>
      <c r="DGK58" s="467"/>
      <c r="DGL58" s="467"/>
      <c r="DGM58" s="467"/>
      <c r="DGN58" s="467"/>
      <c r="DGO58" s="467"/>
      <c r="DGP58" s="467"/>
      <c r="DGQ58" s="467"/>
      <c r="DGR58" s="467"/>
      <c r="DGS58" s="467"/>
      <c r="DGT58" s="467"/>
      <c r="DGU58" s="467"/>
      <c r="DGV58" s="467"/>
      <c r="DGW58" s="467"/>
      <c r="DGX58" s="467"/>
      <c r="DGY58" s="467"/>
      <c r="DGZ58" s="467"/>
      <c r="DHA58" s="467"/>
      <c r="DHB58" s="467"/>
      <c r="DHC58" s="467"/>
      <c r="DHD58" s="467"/>
      <c r="DHE58" s="467"/>
      <c r="DHF58" s="467"/>
      <c r="DHG58" s="467"/>
      <c r="DHH58" s="467"/>
      <c r="DHI58" s="467"/>
      <c r="DHJ58" s="467"/>
      <c r="DHK58" s="467"/>
      <c r="DHL58" s="467"/>
      <c r="DHM58" s="467"/>
      <c r="DHN58" s="467"/>
      <c r="DHO58" s="467"/>
      <c r="DHP58" s="467"/>
      <c r="DHQ58" s="467"/>
      <c r="DHR58" s="467"/>
      <c r="DHS58" s="467"/>
      <c r="DHT58" s="467"/>
      <c r="DHU58" s="467"/>
      <c r="DHV58" s="467"/>
      <c r="DHW58" s="467"/>
      <c r="DHX58" s="467"/>
      <c r="DHY58" s="467"/>
      <c r="DHZ58" s="467"/>
      <c r="DIA58" s="467"/>
      <c r="DIB58" s="467"/>
      <c r="DIC58" s="467"/>
      <c r="DID58" s="467"/>
      <c r="DIE58" s="467"/>
      <c r="DIF58" s="467"/>
      <c r="DIG58" s="467"/>
      <c r="DIH58" s="467"/>
      <c r="DII58" s="467"/>
      <c r="DIJ58" s="467"/>
      <c r="DIK58" s="467"/>
      <c r="DIL58" s="467"/>
      <c r="DIM58" s="467"/>
      <c r="DIN58" s="467"/>
      <c r="DIO58" s="467"/>
      <c r="DIP58" s="467"/>
      <c r="DIQ58" s="467"/>
      <c r="DIR58" s="467"/>
      <c r="DIS58" s="467"/>
      <c r="DIT58" s="467"/>
      <c r="DIU58" s="467"/>
      <c r="DIV58" s="467"/>
      <c r="DIW58" s="467"/>
      <c r="DIX58" s="467"/>
      <c r="DIY58" s="467"/>
      <c r="DIZ58" s="467"/>
      <c r="DJA58" s="467"/>
      <c r="DJB58" s="467"/>
      <c r="DJC58" s="467"/>
      <c r="DJD58" s="467"/>
      <c r="DJE58" s="467"/>
      <c r="DJF58" s="467"/>
      <c r="DJG58" s="467"/>
      <c r="DJH58" s="467"/>
      <c r="DJI58" s="467"/>
      <c r="DJJ58" s="467"/>
      <c r="DJK58" s="467"/>
      <c r="DJL58" s="467"/>
      <c r="DJM58" s="467"/>
      <c r="DJN58" s="467"/>
      <c r="DJO58" s="467"/>
      <c r="DJP58" s="467"/>
      <c r="DJQ58" s="467"/>
      <c r="DJR58" s="467"/>
      <c r="DJS58" s="467"/>
      <c r="DJT58" s="467"/>
      <c r="DJU58" s="467"/>
      <c r="DJV58" s="467"/>
      <c r="DJW58" s="467"/>
      <c r="DJX58" s="467"/>
      <c r="DJY58" s="467"/>
      <c r="DJZ58" s="467"/>
      <c r="DKA58" s="467"/>
      <c r="DKB58" s="467"/>
      <c r="DKC58" s="467"/>
      <c r="DKD58" s="467"/>
      <c r="DKE58" s="467"/>
      <c r="DKF58" s="467"/>
      <c r="DKG58" s="467"/>
      <c r="DKH58" s="467"/>
      <c r="DKI58" s="467"/>
      <c r="DKJ58" s="467"/>
      <c r="DKK58" s="467"/>
      <c r="DKL58" s="467"/>
      <c r="DKM58" s="467"/>
      <c r="DKN58" s="467"/>
      <c r="DKO58" s="467"/>
      <c r="DKP58" s="467"/>
      <c r="DKQ58" s="467"/>
      <c r="DKR58" s="467"/>
      <c r="DKS58" s="467"/>
      <c r="DKT58" s="467"/>
      <c r="DKU58" s="467"/>
      <c r="DKV58" s="467"/>
      <c r="DKW58" s="467"/>
      <c r="DKX58" s="467"/>
      <c r="DKY58" s="467"/>
      <c r="DKZ58" s="467"/>
      <c r="DLA58" s="467"/>
      <c r="DLB58" s="467"/>
      <c r="DLC58" s="467"/>
      <c r="DLD58" s="467"/>
      <c r="DLE58" s="467"/>
      <c r="DLF58" s="467"/>
      <c r="DLG58" s="467"/>
      <c r="DLH58" s="467"/>
      <c r="DLI58" s="467"/>
      <c r="DLJ58" s="467"/>
      <c r="DLK58" s="467"/>
      <c r="DLL58" s="467"/>
      <c r="DLM58" s="467"/>
      <c r="DLN58" s="467"/>
      <c r="DLO58" s="467"/>
      <c r="DLP58" s="467"/>
      <c r="DLQ58" s="467"/>
      <c r="DLR58" s="467"/>
      <c r="DLS58" s="467"/>
      <c r="DLT58" s="467"/>
      <c r="DLU58" s="467"/>
      <c r="DLV58" s="467"/>
      <c r="DLW58" s="467"/>
      <c r="DLX58" s="467"/>
      <c r="DLY58" s="467"/>
      <c r="DLZ58" s="467"/>
      <c r="DMA58" s="467"/>
      <c r="DMB58" s="467"/>
      <c r="DMC58" s="467"/>
      <c r="DMD58" s="467"/>
      <c r="DME58" s="467"/>
      <c r="DMF58" s="467"/>
      <c r="DMG58" s="467"/>
      <c r="DMH58" s="467"/>
      <c r="DMI58" s="467"/>
      <c r="DMJ58" s="467"/>
      <c r="DMK58" s="467"/>
      <c r="DML58" s="467"/>
      <c r="DMM58" s="467"/>
      <c r="DMN58" s="467"/>
      <c r="DMO58" s="467"/>
      <c r="DMP58" s="467"/>
      <c r="DMQ58" s="467"/>
      <c r="DMR58" s="467"/>
      <c r="DMS58" s="467"/>
      <c r="DMT58" s="467"/>
      <c r="DMU58" s="467"/>
      <c r="DMV58" s="467"/>
      <c r="DMW58" s="467"/>
      <c r="DMX58" s="467"/>
      <c r="DMY58" s="467"/>
      <c r="DMZ58" s="467"/>
      <c r="DNA58" s="467"/>
      <c r="DNB58" s="467"/>
      <c r="DNC58" s="467"/>
      <c r="DND58" s="467"/>
      <c r="DNE58" s="467"/>
      <c r="DNF58" s="467"/>
      <c r="DNG58" s="467"/>
      <c r="DNH58" s="467"/>
      <c r="DNI58" s="467"/>
      <c r="DNJ58" s="467"/>
      <c r="DNK58" s="467"/>
      <c r="DNL58" s="467"/>
      <c r="DNM58" s="467"/>
      <c r="DNN58" s="467"/>
      <c r="DNO58" s="467"/>
      <c r="DNP58" s="467"/>
      <c r="DNQ58" s="467"/>
      <c r="DNR58" s="467"/>
      <c r="DNS58" s="467"/>
      <c r="DNT58" s="467"/>
      <c r="DNU58" s="467"/>
      <c r="DNV58" s="467"/>
      <c r="DNW58" s="467"/>
      <c r="DNX58" s="467"/>
      <c r="DNY58" s="467"/>
      <c r="DNZ58" s="467"/>
      <c r="DOA58" s="467"/>
      <c r="DOB58" s="467"/>
      <c r="DOC58" s="467"/>
      <c r="DOD58" s="467"/>
      <c r="DOE58" s="467"/>
      <c r="DOF58" s="467"/>
      <c r="DOG58" s="467"/>
      <c r="DOH58" s="467"/>
      <c r="DOI58" s="467"/>
      <c r="DOJ58" s="467"/>
      <c r="DOK58" s="467"/>
      <c r="DOL58" s="467"/>
      <c r="DOM58" s="467"/>
      <c r="DON58" s="467"/>
      <c r="DOO58" s="467"/>
      <c r="DOP58" s="467"/>
      <c r="DOQ58" s="467"/>
      <c r="DOR58" s="467"/>
      <c r="DOS58" s="467"/>
      <c r="DOT58" s="467"/>
      <c r="DOU58" s="467"/>
      <c r="DOV58" s="467"/>
      <c r="DOW58" s="467"/>
      <c r="DOX58" s="467"/>
      <c r="DOY58" s="467"/>
      <c r="DOZ58" s="467"/>
      <c r="DPA58" s="467"/>
      <c r="DPB58" s="467"/>
      <c r="DPC58" s="467"/>
      <c r="DPD58" s="467"/>
      <c r="DPE58" s="467"/>
      <c r="DPF58" s="467"/>
      <c r="DPG58" s="467"/>
      <c r="DPH58" s="467"/>
      <c r="DPI58" s="467"/>
      <c r="DPJ58" s="467"/>
      <c r="DPK58" s="467"/>
      <c r="DPL58" s="467"/>
      <c r="DPM58" s="467"/>
      <c r="DPN58" s="467"/>
      <c r="DPO58" s="467"/>
      <c r="DPP58" s="467"/>
      <c r="DPQ58" s="467"/>
      <c r="DPR58" s="467"/>
      <c r="DPS58" s="467"/>
      <c r="DPT58" s="467"/>
      <c r="DPU58" s="467"/>
      <c r="DPV58" s="467"/>
      <c r="DPW58" s="467"/>
      <c r="DPX58" s="467"/>
      <c r="DPY58" s="467"/>
      <c r="DPZ58" s="467"/>
      <c r="DQA58" s="467"/>
      <c r="DQB58" s="467"/>
      <c r="DQC58" s="467"/>
      <c r="DQD58" s="467"/>
      <c r="DQE58" s="467"/>
      <c r="DQF58" s="467"/>
      <c r="DQG58" s="467"/>
      <c r="DQH58" s="467"/>
      <c r="DQI58" s="467"/>
      <c r="DQJ58" s="467"/>
      <c r="DQK58" s="467"/>
      <c r="DQL58" s="467"/>
      <c r="DQM58" s="467"/>
      <c r="DQN58" s="467"/>
      <c r="DQO58" s="467"/>
      <c r="DQP58" s="467"/>
      <c r="DQQ58" s="467"/>
      <c r="DQR58" s="467"/>
      <c r="DQS58" s="467"/>
      <c r="DQT58" s="467"/>
      <c r="DQU58" s="467"/>
      <c r="DQV58" s="467"/>
      <c r="DQW58" s="467"/>
      <c r="DQX58" s="467"/>
      <c r="DQY58" s="467"/>
      <c r="DQZ58" s="467"/>
      <c r="DRA58" s="467"/>
      <c r="DRB58" s="467"/>
      <c r="DRC58" s="467"/>
      <c r="DRD58" s="467"/>
      <c r="DRE58" s="467"/>
      <c r="DRF58" s="467"/>
      <c r="DRG58" s="467"/>
      <c r="DRH58" s="467"/>
      <c r="DRI58" s="467"/>
      <c r="DRJ58" s="467"/>
      <c r="DRK58" s="467"/>
      <c r="DRL58" s="467"/>
      <c r="DRM58" s="467"/>
      <c r="DRN58" s="467"/>
      <c r="DRO58" s="467"/>
      <c r="DRP58" s="467"/>
      <c r="DRQ58" s="467"/>
      <c r="DRR58" s="467"/>
      <c r="DRS58" s="467"/>
      <c r="DRT58" s="467"/>
      <c r="DRU58" s="467"/>
      <c r="DRV58" s="467"/>
      <c r="DRW58" s="467"/>
      <c r="DRX58" s="467"/>
      <c r="DRY58" s="467"/>
      <c r="DRZ58" s="467"/>
      <c r="DSA58" s="467"/>
      <c r="DSB58" s="467"/>
      <c r="DSC58" s="467"/>
      <c r="DSD58" s="467"/>
      <c r="DSE58" s="467"/>
      <c r="DSF58" s="467"/>
      <c r="DSG58" s="467"/>
      <c r="DSH58" s="467"/>
      <c r="DSI58" s="467"/>
      <c r="DSJ58" s="467"/>
      <c r="DSK58" s="467"/>
      <c r="DSL58" s="467"/>
      <c r="DSM58" s="467"/>
      <c r="DSN58" s="467"/>
      <c r="DSO58" s="467"/>
      <c r="DSP58" s="467"/>
      <c r="DSQ58" s="467"/>
      <c r="DSR58" s="467"/>
      <c r="DSS58" s="467"/>
      <c r="DST58" s="467"/>
      <c r="DSU58" s="467"/>
      <c r="DSV58" s="467"/>
      <c r="DSW58" s="467"/>
      <c r="DSX58" s="467"/>
      <c r="DSY58" s="467"/>
      <c r="DSZ58" s="467"/>
      <c r="DTA58" s="467"/>
      <c r="DTB58" s="467"/>
      <c r="DTC58" s="467"/>
      <c r="DTD58" s="467"/>
      <c r="DTE58" s="467"/>
      <c r="DTF58" s="467"/>
      <c r="DTG58" s="467"/>
      <c r="DTH58" s="467"/>
      <c r="DTI58" s="467"/>
      <c r="DTJ58" s="467"/>
      <c r="DTK58" s="467"/>
      <c r="DTL58" s="467"/>
      <c r="DTM58" s="467"/>
      <c r="DTN58" s="467"/>
      <c r="DTO58" s="467"/>
      <c r="DTP58" s="467"/>
      <c r="DTQ58" s="467"/>
      <c r="DTR58" s="467"/>
      <c r="DTS58" s="467"/>
      <c r="DTT58" s="467"/>
      <c r="DTU58" s="467"/>
      <c r="DTV58" s="467"/>
      <c r="DTW58" s="467"/>
      <c r="DTX58" s="467"/>
      <c r="DTY58" s="467"/>
      <c r="DTZ58" s="467"/>
      <c r="DUA58" s="467"/>
      <c r="DUB58" s="467"/>
      <c r="DUC58" s="467"/>
      <c r="DUD58" s="467"/>
      <c r="DUE58" s="467"/>
      <c r="DUF58" s="467"/>
      <c r="DUG58" s="467"/>
      <c r="DUH58" s="467"/>
      <c r="DUI58" s="467"/>
      <c r="DUJ58" s="467"/>
      <c r="DUK58" s="467"/>
      <c r="DUL58" s="467"/>
      <c r="DUM58" s="467"/>
      <c r="DUN58" s="467"/>
      <c r="DUO58" s="467"/>
      <c r="DUP58" s="467"/>
      <c r="DUQ58" s="467"/>
      <c r="DUR58" s="467"/>
      <c r="DUS58" s="467"/>
      <c r="DUT58" s="467"/>
      <c r="DUU58" s="467"/>
      <c r="DUV58" s="467"/>
      <c r="DUW58" s="467"/>
      <c r="DUX58" s="467"/>
      <c r="DUY58" s="467"/>
      <c r="DUZ58" s="467"/>
      <c r="DVA58" s="467"/>
      <c r="DVB58" s="467"/>
      <c r="DVC58" s="467"/>
      <c r="DVD58" s="467"/>
      <c r="DVE58" s="467"/>
      <c r="DVF58" s="467"/>
      <c r="DVG58" s="467"/>
      <c r="DVH58" s="467"/>
      <c r="DVI58" s="467"/>
      <c r="DVJ58" s="467"/>
      <c r="DVK58" s="467"/>
      <c r="DVL58" s="467"/>
      <c r="DVM58" s="467"/>
      <c r="DVN58" s="467"/>
      <c r="DVO58" s="467"/>
      <c r="DVP58" s="467"/>
      <c r="DVQ58" s="467"/>
      <c r="DVR58" s="467"/>
      <c r="DVS58" s="467"/>
      <c r="DVT58" s="467"/>
      <c r="DVU58" s="467"/>
      <c r="DVV58" s="467"/>
      <c r="DVW58" s="467"/>
      <c r="DVX58" s="467"/>
      <c r="DVY58" s="467"/>
      <c r="DVZ58" s="467"/>
      <c r="DWA58" s="467"/>
      <c r="DWB58" s="467"/>
      <c r="DWC58" s="467"/>
      <c r="DWD58" s="467"/>
      <c r="DWE58" s="467"/>
      <c r="DWF58" s="467"/>
      <c r="DWG58" s="467"/>
      <c r="DWH58" s="467"/>
      <c r="DWI58" s="467"/>
      <c r="DWJ58" s="467"/>
      <c r="DWK58" s="467"/>
      <c r="DWL58" s="467"/>
      <c r="DWM58" s="467"/>
      <c r="DWN58" s="467"/>
      <c r="DWO58" s="467"/>
      <c r="DWP58" s="467"/>
      <c r="DWQ58" s="467"/>
      <c r="DWR58" s="467"/>
      <c r="DWS58" s="467"/>
      <c r="DWT58" s="467"/>
      <c r="DWU58" s="467"/>
      <c r="DWV58" s="467"/>
      <c r="DWW58" s="467"/>
      <c r="DWX58" s="467"/>
      <c r="DWY58" s="467"/>
      <c r="DWZ58" s="467"/>
      <c r="DXA58" s="467"/>
      <c r="DXB58" s="467"/>
      <c r="DXC58" s="467"/>
      <c r="DXD58" s="467"/>
      <c r="DXE58" s="467"/>
      <c r="DXF58" s="467"/>
      <c r="DXG58" s="467"/>
      <c r="DXH58" s="467"/>
      <c r="DXI58" s="467"/>
      <c r="DXJ58" s="467"/>
      <c r="DXK58" s="467"/>
      <c r="DXL58" s="467"/>
      <c r="DXM58" s="467"/>
      <c r="DXN58" s="467"/>
      <c r="DXO58" s="467"/>
      <c r="DXP58" s="467"/>
      <c r="DXQ58" s="467"/>
      <c r="DXR58" s="467"/>
      <c r="DXS58" s="467"/>
      <c r="DXT58" s="467"/>
      <c r="DXU58" s="467"/>
      <c r="DXV58" s="467"/>
      <c r="DXW58" s="467"/>
      <c r="DXX58" s="467"/>
      <c r="DXY58" s="467"/>
      <c r="DXZ58" s="467"/>
      <c r="DYA58" s="467"/>
      <c r="DYB58" s="467"/>
      <c r="DYC58" s="467"/>
      <c r="DYD58" s="467"/>
      <c r="DYE58" s="467"/>
      <c r="DYF58" s="467"/>
      <c r="DYG58" s="467"/>
      <c r="DYH58" s="467"/>
      <c r="DYI58" s="467"/>
      <c r="DYJ58" s="467"/>
      <c r="DYK58" s="467"/>
      <c r="DYL58" s="467"/>
      <c r="DYM58" s="467"/>
      <c r="DYN58" s="467"/>
      <c r="DYO58" s="467"/>
      <c r="DYP58" s="467"/>
      <c r="DYQ58" s="467"/>
      <c r="DYR58" s="467"/>
      <c r="DYS58" s="467"/>
      <c r="DYT58" s="467"/>
      <c r="DYU58" s="467"/>
      <c r="DYV58" s="467"/>
      <c r="DYW58" s="467"/>
      <c r="DYX58" s="467"/>
      <c r="DYY58" s="467"/>
      <c r="DYZ58" s="467"/>
      <c r="DZA58" s="467"/>
      <c r="DZB58" s="467"/>
      <c r="DZC58" s="467"/>
      <c r="DZD58" s="467"/>
      <c r="DZE58" s="467"/>
      <c r="DZF58" s="467"/>
      <c r="DZG58" s="467"/>
      <c r="DZH58" s="467"/>
      <c r="DZI58" s="467"/>
      <c r="DZJ58" s="467"/>
      <c r="DZK58" s="467"/>
      <c r="DZL58" s="467"/>
      <c r="DZM58" s="467"/>
      <c r="DZN58" s="467"/>
      <c r="DZO58" s="467"/>
      <c r="DZP58" s="467"/>
      <c r="DZQ58" s="467"/>
      <c r="DZR58" s="467"/>
      <c r="DZS58" s="467"/>
      <c r="DZT58" s="467"/>
      <c r="DZU58" s="467"/>
      <c r="DZV58" s="467"/>
      <c r="DZW58" s="467"/>
      <c r="DZX58" s="467"/>
      <c r="DZY58" s="467"/>
      <c r="DZZ58" s="467"/>
      <c r="EAA58" s="467"/>
      <c r="EAB58" s="467"/>
      <c r="EAC58" s="467"/>
      <c r="EAD58" s="467"/>
      <c r="EAE58" s="467"/>
      <c r="EAF58" s="467"/>
      <c r="EAG58" s="467"/>
      <c r="EAH58" s="467"/>
      <c r="EAI58" s="467"/>
      <c r="EAJ58" s="467"/>
      <c r="EAK58" s="467"/>
      <c r="EAL58" s="467"/>
      <c r="EAM58" s="467"/>
      <c r="EAN58" s="467"/>
      <c r="EAO58" s="467"/>
      <c r="EAP58" s="467"/>
      <c r="EAQ58" s="467"/>
      <c r="EAR58" s="467"/>
      <c r="EAS58" s="467"/>
      <c r="EAT58" s="467"/>
      <c r="EAU58" s="467"/>
      <c r="EAV58" s="467"/>
      <c r="EAW58" s="467"/>
      <c r="EAX58" s="467"/>
      <c r="EAY58" s="467"/>
      <c r="EAZ58" s="467"/>
      <c r="EBA58" s="467"/>
      <c r="EBB58" s="467"/>
      <c r="EBC58" s="467"/>
      <c r="EBD58" s="467"/>
      <c r="EBE58" s="467"/>
      <c r="EBF58" s="467"/>
      <c r="EBG58" s="467"/>
      <c r="EBH58" s="467"/>
      <c r="EBI58" s="467"/>
      <c r="EBJ58" s="467"/>
      <c r="EBK58" s="467"/>
      <c r="EBL58" s="467"/>
      <c r="EBM58" s="467"/>
      <c r="EBN58" s="467"/>
      <c r="EBO58" s="467"/>
      <c r="EBP58" s="467"/>
      <c r="EBQ58" s="467"/>
      <c r="EBR58" s="467"/>
      <c r="EBS58" s="467"/>
      <c r="EBT58" s="467"/>
      <c r="EBU58" s="467"/>
      <c r="EBV58" s="467"/>
      <c r="EBW58" s="467"/>
      <c r="EBX58" s="467"/>
      <c r="EBY58" s="467"/>
      <c r="EBZ58" s="467"/>
      <c r="ECA58" s="467"/>
      <c r="ECB58" s="467"/>
      <c r="ECC58" s="467"/>
      <c r="ECD58" s="467"/>
      <c r="ECE58" s="467"/>
      <c r="ECF58" s="467"/>
      <c r="ECG58" s="467"/>
      <c r="ECH58" s="467"/>
      <c r="ECI58" s="467"/>
      <c r="ECJ58" s="467"/>
      <c r="ECK58" s="467"/>
      <c r="ECL58" s="467"/>
      <c r="ECM58" s="467"/>
      <c r="ECN58" s="467"/>
      <c r="ECO58" s="467"/>
      <c r="ECP58" s="467"/>
      <c r="ECQ58" s="467"/>
      <c r="ECR58" s="467"/>
      <c r="ECS58" s="467"/>
      <c r="ECT58" s="467"/>
      <c r="ECU58" s="467"/>
      <c r="ECV58" s="467"/>
      <c r="ECW58" s="467"/>
      <c r="ECX58" s="467"/>
      <c r="ECY58" s="467"/>
      <c r="ECZ58" s="467"/>
      <c r="EDA58" s="467"/>
      <c r="EDB58" s="467"/>
      <c r="EDC58" s="467"/>
      <c r="EDD58" s="467"/>
      <c r="EDE58" s="467"/>
      <c r="EDF58" s="467"/>
      <c r="EDG58" s="467"/>
      <c r="EDH58" s="467"/>
      <c r="EDI58" s="467"/>
      <c r="EDJ58" s="467"/>
      <c r="EDK58" s="467"/>
      <c r="EDL58" s="467"/>
      <c r="EDM58" s="467"/>
      <c r="EDN58" s="467"/>
      <c r="EDO58" s="467"/>
      <c r="EDP58" s="467"/>
      <c r="EDQ58" s="467"/>
      <c r="EDR58" s="467"/>
      <c r="EDS58" s="467"/>
      <c r="EDT58" s="467"/>
      <c r="EDU58" s="467"/>
      <c r="EDV58" s="467"/>
      <c r="EDW58" s="467"/>
      <c r="EDX58" s="467"/>
      <c r="EDY58" s="467"/>
      <c r="EDZ58" s="467"/>
      <c r="EEA58" s="467"/>
      <c r="EEB58" s="467"/>
      <c r="EEC58" s="467"/>
      <c r="EED58" s="467"/>
      <c r="EEE58" s="467"/>
      <c r="EEF58" s="467"/>
      <c r="EEG58" s="467"/>
      <c r="EEH58" s="467"/>
      <c r="EEI58" s="467"/>
      <c r="EEJ58" s="467"/>
      <c r="EEK58" s="467"/>
      <c r="EEL58" s="467"/>
      <c r="EEM58" s="467"/>
      <c r="EEN58" s="467"/>
      <c r="EEO58" s="467"/>
      <c r="EEP58" s="467"/>
      <c r="EEQ58" s="467"/>
      <c r="EER58" s="467"/>
      <c r="EES58" s="467"/>
      <c r="EET58" s="467"/>
      <c r="EEU58" s="467"/>
      <c r="EEV58" s="467"/>
      <c r="EEW58" s="467"/>
      <c r="EEX58" s="467"/>
      <c r="EEY58" s="467"/>
      <c r="EEZ58" s="467"/>
      <c r="EFA58" s="467"/>
      <c r="EFB58" s="467"/>
      <c r="EFC58" s="467"/>
      <c r="EFD58" s="467"/>
      <c r="EFE58" s="467"/>
      <c r="EFF58" s="467"/>
      <c r="EFG58" s="467"/>
      <c r="EFH58" s="467"/>
      <c r="EFI58" s="467"/>
      <c r="EFJ58" s="467"/>
      <c r="EFK58" s="467"/>
      <c r="EFL58" s="467"/>
      <c r="EFM58" s="467"/>
      <c r="EFN58" s="467"/>
      <c r="EFO58" s="467"/>
      <c r="EFP58" s="467"/>
      <c r="EFQ58" s="467"/>
      <c r="EFR58" s="467"/>
      <c r="EFS58" s="467"/>
      <c r="EFT58" s="467"/>
      <c r="EFU58" s="467"/>
      <c r="EFV58" s="467"/>
      <c r="EFW58" s="467"/>
      <c r="EFX58" s="467"/>
      <c r="EFY58" s="467"/>
      <c r="EFZ58" s="467"/>
      <c r="EGA58" s="467"/>
      <c r="EGB58" s="467"/>
      <c r="EGC58" s="467"/>
      <c r="EGD58" s="467"/>
      <c r="EGE58" s="467"/>
      <c r="EGF58" s="467"/>
      <c r="EGG58" s="467"/>
      <c r="EGH58" s="467"/>
      <c r="EGI58" s="467"/>
      <c r="EGJ58" s="467"/>
      <c r="EGK58" s="467"/>
      <c r="EGL58" s="467"/>
      <c r="EGM58" s="467"/>
      <c r="EGN58" s="467"/>
      <c r="EGO58" s="467"/>
      <c r="EGP58" s="467"/>
      <c r="EGQ58" s="467"/>
      <c r="EGR58" s="467"/>
      <c r="EGS58" s="467"/>
      <c r="EGT58" s="467"/>
      <c r="EGU58" s="467"/>
      <c r="EGV58" s="467"/>
      <c r="EGW58" s="467"/>
      <c r="EGX58" s="467"/>
      <c r="EGY58" s="467"/>
      <c r="EGZ58" s="467"/>
      <c r="EHA58" s="467"/>
      <c r="EHB58" s="467"/>
      <c r="EHC58" s="467"/>
      <c r="EHD58" s="467"/>
      <c r="EHE58" s="467"/>
      <c r="EHF58" s="467"/>
      <c r="EHG58" s="467"/>
      <c r="EHH58" s="467"/>
      <c r="EHI58" s="467"/>
      <c r="EHJ58" s="467"/>
      <c r="EHK58" s="467"/>
      <c r="EHL58" s="467"/>
      <c r="EHM58" s="467"/>
      <c r="EHN58" s="467"/>
      <c r="EHO58" s="467"/>
      <c r="EHP58" s="467"/>
      <c r="EHQ58" s="467"/>
      <c r="EHR58" s="467"/>
      <c r="EHS58" s="467"/>
      <c r="EHT58" s="467"/>
      <c r="EHU58" s="467"/>
      <c r="EHV58" s="467"/>
      <c r="EHW58" s="467"/>
      <c r="EHX58" s="467"/>
      <c r="EHY58" s="467"/>
      <c r="EHZ58" s="467"/>
      <c r="EIA58" s="467"/>
      <c r="EIB58" s="467"/>
      <c r="EIC58" s="467"/>
      <c r="EID58" s="467"/>
      <c r="EIE58" s="467"/>
      <c r="EIF58" s="467"/>
      <c r="EIG58" s="467"/>
      <c r="EIH58" s="467"/>
      <c r="EII58" s="467"/>
      <c r="EIJ58" s="467"/>
      <c r="EIK58" s="467"/>
      <c r="EIL58" s="467"/>
      <c r="EIM58" s="467"/>
      <c r="EIN58" s="467"/>
      <c r="EIO58" s="467"/>
      <c r="EIP58" s="467"/>
      <c r="EIQ58" s="467"/>
      <c r="EIR58" s="467"/>
      <c r="EIS58" s="467"/>
      <c r="EIT58" s="467"/>
      <c r="EIU58" s="467"/>
      <c r="EIV58" s="467"/>
      <c r="EIW58" s="467"/>
      <c r="EIX58" s="467"/>
      <c r="EIY58" s="467"/>
      <c r="EIZ58" s="467"/>
      <c r="EJA58" s="467"/>
      <c r="EJB58" s="467"/>
      <c r="EJC58" s="467"/>
      <c r="EJD58" s="467"/>
      <c r="EJE58" s="467"/>
      <c r="EJF58" s="467"/>
      <c r="EJG58" s="467"/>
      <c r="EJH58" s="467"/>
      <c r="EJI58" s="467"/>
      <c r="EJJ58" s="467"/>
      <c r="EJK58" s="467"/>
      <c r="EJL58" s="467"/>
      <c r="EJM58" s="467"/>
      <c r="EJN58" s="467"/>
      <c r="EJO58" s="467"/>
      <c r="EJP58" s="467"/>
      <c r="EJQ58" s="467"/>
      <c r="EJR58" s="467"/>
      <c r="EJS58" s="467"/>
      <c r="EJT58" s="467"/>
      <c r="EJU58" s="467"/>
      <c r="EJV58" s="467"/>
      <c r="EJW58" s="467"/>
      <c r="EJX58" s="467"/>
      <c r="EJY58" s="467"/>
      <c r="EJZ58" s="467"/>
      <c r="EKA58" s="467"/>
      <c r="EKB58" s="467"/>
      <c r="EKC58" s="467"/>
      <c r="EKD58" s="467"/>
      <c r="EKE58" s="467"/>
      <c r="EKF58" s="467"/>
      <c r="EKG58" s="467"/>
      <c r="EKH58" s="467"/>
      <c r="EKI58" s="467"/>
      <c r="EKJ58" s="467"/>
      <c r="EKK58" s="467"/>
      <c r="EKL58" s="467"/>
      <c r="EKM58" s="467"/>
      <c r="EKN58" s="467"/>
      <c r="EKO58" s="467"/>
      <c r="EKP58" s="467"/>
      <c r="EKQ58" s="467"/>
      <c r="EKR58" s="467"/>
      <c r="EKS58" s="467"/>
      <c r="EKT58" s="467"/>
      <c r="EKU58" s="467"/>
      <c r="EKV58" s="467"/>
      <c r="EKW58" s="467"/>
      <c r="EKX58" s="467"/>
      <c r="EKY58" s="467"/>
      <c r="EKZ58" s="467"/>
      <c r="ELA58" s="467"/>
      <c r="ELB58" s="467"/>
      <c r="ELC58" s="467"/>
      <c r="ELD58" s="467"/>
      <c r="ELE58" s="467"/>
      <c r="ELF58" s="467"/>
      <c r="ELG58" s="467"/>
      <c r="ELH58" s="467"/>
      <c r="ELI58" s="467"/>
      <c r="ELJ58" s="467"/>
      <c r="ELK58" s="467"/>
      <c r="ELL58" s="467"/>
      <c r="ELM58" s="467"/>
      <c r="ELN58" s="467"/>
      <c r="ELO58" s="467"/>
      <c r="ELP58" s="467"/>
      <c r="ELQ58" s="467"/>
      <c r="ELR58" s="467"/>
      <c r="ELS58" s="467"/>
      <c r="ELT58" s="467"/>
      <c r="ELU58" s="467"/>
      <c r="ELV58" s="467"/>
      <c r="ELW58" s="467"/>
      <c r="ELX58" s="467"/>
      <c r="ELY58" s="467"/>
      <c r="ELZ58" s="467"/>
      <c r="EMA58" s="467"/>
      <c r="EMB58" s="467"/>
      <c r="EMC58" s="467"/>
      <c r="EMD58" s="467"/>
      <c r="EME58" s="467"/>
      <c r="EMF58" s="467"/>
      <c r="EMG58" s="467"/>
      <c r="EMH58" s="467"/>
      <c r="EMI58" s="467"/>
      <c r="EMJ58" s="467"/>
      <c r="EMK58" s="467"/>
      <c r="EML58" s="467"/>
      <c r="EMM58" s="467"/>
      <c r="EMN58" s="467"/>
      <c r="EMO58" s="467"/>
      <c r="EMP58" s="467"/>
      <c r="EMQ58" s="467"/>
      <c r="EMR58" s="467"/>
      <c r="EMS58" s="467"/>
      <c r="EMT58" s="467"/>
      <c r="EMU58" s="467"/>
      <c r="EMV58" s="467"/>
      <c r="EMW58" s="467"/>
      <c r="EMX58" s="467"/>
      <c r="EMY58" s="467"/>
      <c r="EMZ58" s="467"/>
      <c r="ENA58" s="467"/>
      <c r="ENB58" s="467"/>
      <c r="ENC58" s="467"/>
      <c r="END58" s="467"/>
      <c r="ENE58" s="467"/>
      <c r="ENF58" s="467"/>
      <c r="ENG58" s="467"/>
      <c r="ENH58" s="467"/>
      <c r="ENI58" s="467"/>
      <c r="ENJ58" s="467"/>
      <c r="ENK58" s="467"/>
      <c r="ENL58" s="467"/>
      <c r="ENM58" s="467"/>
      <c r="ENN58" s="467"/>
      <c r="ENO58" s="467"/>
      <c r="ENP58" s="467"/>
      <c r="ENQ58" s="467"/>
      <c r="ENR58" s="467"/>
      <c r="ENS58" s="467"/>
      <c r="ENT58" s="467"/>
      <c r="ENU58" s="467"/>
      <c r="ENV58" s="467"/>
      <c r="ENW58" s="467"/>
      <c r="ENX58" s="467"/>
      <c r="ENY58" s="467"/>
      <c r="ENZ58" s="467"/>
      <c r="EOA58" s="467"/>
      <c r="EOB58" s="467"/>
      <c r="EOC58" s="467"/>
      <c r="EOD58" s="467"/>
      <c r="EOE58" s="467"/>
      <c r="EOF58" s="467"/>
      <c r="EOG58" s="467"/>
      <c r="EOH58" s="467"/>
      <c r="EOI58" s="467"/>
      <c r="EOJ58" s="467"/>
      <c r="EOK58" s="467"/>
      <c r="EOL58" s="467"/>
      <c r="EOM58" s="467"/>
      <c r="EON58" s="467"/>
      <c r="EOO58" s="467"/>
      <c r="EOP58" s="467"/>
      <c r="EOQ58" s="467"/>
      <c r="EOR58" s="467"/>
      <c r="EOS58" s="467"/>
      <c r="EOT58" s="467"/>
      <c r="EOU58" s="467"/>
      <c r="EOV58" s="467"/>
      <c r="EOW58" s="467"/>
      <c r="EOX58" s="467"/>
      <c r="EOY58" s="467"/>
      <c r="EOZ58" s="467"/>
      <c r="EPA58" s="467"/>
      <c r="EPB58" s="467"/>
      <c r="EPC58" s="467"/>
      <c r="EPD58" s="467"/>
      <c r="EPE58" s="467"/>
      <c r="EPF58" s="467"/>
      <c r="EPG58" s="467"/>
      <c r="EPH58" s="467"/>
      <c r="EPI58" s="467"/>
      <c r="EPJ58" s="467"/>
      <c r="EPK58" s="467"/>
      <c r="EPL58" s="467"/>
      <c r="EPM58" s="467"/>
      <c r="EPN58" s="467"/>
      <c r="EPO58" s="467"/>
      <c r="EPP58" s="467"/>
      <c r="EPQ58" s="467"/>
      <c r="EPR58" s="467"/>
      <c r="EPS58" s="467"/>
      <c r="EPT58" s="467"/>
      <c r="EPU58" s="467"/>
      <c r="EPV58" s="467"/>
      <c r="EPW58" s="467"/>
      <c r="EPX58" s="467"/>
      <c r="EPY58" s="467"/>
      <c r="EPZ58" s="467"/>
      <c r="EQA58" s="467"/>
      <c r="EQB58" s="467"/>
      <c r="EQC58" s="467"/>
      <c r="EQD58" s="467"/>
      <c r="EQE58" s="467"/>
      <c r="EQF58" s="467"/>
      <c r="EQG58" s="467"/>
      <c r="EQH58" s="467"/>
      <c r="EQI58" s="467"/>
      <c r="EQJ58" s="467"/>
      <c r="EQK58" s="467"/>
      <c r="EQL58" s="467"/>
      <c r="EQM58" s="467"/>
      <c r="EQN58" s="467"/>
      <c r="EQO58" s="467"/>
      <c r="EQP58" s="467"/>
      <c r="EQQ58" s="467"/>
      <c r="EQR58" s="467"/>
      <c r="EQS58" s="467"/>
      <c r="EQT58" s="467"/>
      <c r="EQU58" s="467"/>
      <c r="EQV58" s="467"/>
      <c r="EQW58" s="467"/>
      <c r="EQX58" s="467"/>
      <c r="EQY58" s="467"/>
      <c r="EQZ58" s="467"/>
      <c r="ERA58" s="467"/>
      <c r="ERB58" s="467"/>
      <c r="ERC58" s="467"/>
      <c r="ERD58" s="467"/>
      <c r="ERE58" s="467"/>
      <c r="ERF58" s="467"/>
      <c r="ERG58" s="467"/>
      <c r="ERH58" s="467"/>
      <c r="ERI58" s="467"/>
      <c r="ERJ58" s="467"/>
      <c r="ERK58" s="467"/>
      <c r="ERL58" s="467"/>
      <c r="ERM58" s="467"/>
      <c r="ERN58" s="467"/>
      <c r="ERO58" s="467"/>
      <c r="ERP58" s="467"/>
      <c r="ERQ58" s="467"/>
      <c r="ERR58" s="467"/>
      <c r="ERS58" s="467"/>
      <c r="ERT58" s="467"/>
      <c r="ERU58" s="467"/>
      <c r="ERV58" s="467"/>
      <c r="ERW58" s="467"/>
      <c r="ERX58" s="467"/>
      <c r="ERY58" s="467"/>
      <c r="ERZ58" s="467"/>
      <c r="ESA58" s="467"/>
      <c r="ESB58" s="467"/>
      <c r="ESC58" s="467"/>
      <c r="ESD58" s="467"/>
      <c r="ESE58" s="467"/>
      <c r="ESF58" s="467"/>
      <c r="ESG58" s="467"/>
      <c r="ESH58" s="467"/>
      <c r="ESI58" s="467"/>
      <c r="ESJ58" s="467"/>
      <c r="ESK58" s="467"/>
      <c r="ESL58" s="467"/>
      <c r="ESM58" s="467"/>
      <c r="ESN58" s="467"/>
      <c r="ESO58" s="467"/>
      <c r="ESP58" s="467"/>
      <c r="ESQ58" s="467"/>
      <c r="ESR58" s="467"/>
      <c r="ESS58" s="467"/>
      <c r="EST58" s="467"/>
      <c r="ESU58" s="467"/>
      <c r="ESV58" s="467"/>
      <c r="ESW58" s="467"/>
      <c r="ESX58" s="467"/>
      <c r="ESY58" s="467"/>
      <c r="ESZ58" s="467"/>
      <c r="ETA58" s="467"/>
      <c r="ETB58" s="467"/>
      <c r="ETC58" s="467"/>
      <c r="ETD58" s="467"/>
      <c r="ETE58" s="467"/>
      <c r="ETF58" s="467"/>
      <c r="ETG58" s="467"/>
      <c r="ETH58" s="467"/>
      <c r="ETI58" s="467"/>
      <c r="ETJ58" s="467"/>
      <c r="ETK58" s="467"/>
      <c r="ETL58" s="467"/>
      <c r="ETM58" s="467"/>
      <c r="ETN58" s="467"/>
      <c r="ETO58" s="467"/>
      <c r="ETP58" s="467"/>
      <c r="ETQ58" s="467"/>
      <c r="ETR58" s="467"/>
      <c r="ETS58" s="467"/>
      <c r="ETT58" s="467"/>
      <c r="ETU58" s="467"/>
      <c r="ETV58" s="467"/>
      <c r="ETW58" s="467"/>
      <c r="ETX58" s="467"/>
      <c r="ETY58" s="467"/>
      <c r="ETZ58" s="467"/>
      <c r="EUA58" s="467"/>
      <c r="EUB58" s="467"/>
      <c r="EUC58" s="467"/>
      <c r="EUD58" s="467"/>
      <c r="EUE58" s="467"/>
      <c r="EUF58" s="467"/>
      <c r="EUG58" s="467"/>
      <c r="EUH58" s="467"/>
      <c r="EUI58" s="467"/>
      <c r="EUJ58" s="467"/>
      <c r="EUK58" s="467"/>
      <c r="EUL58" s="467"/>
      <c r="EUM58" s="467"/>
      <c r="EUN58" s="467"/>
      <c r="EUO58" s="467"/>
      <c r="EUP58" s="467"/>
      <c r="EUQ58" s="467"/>
      <c r="EUR58" s="467"/>
      <c r="EUS58" s="467"/>
      <c r="EUT58" s="467"/>
      <c r="EUU58" s="467"/>
      <c r="EUV58" s="467"/>
      <c r="EUW58" s="467"/>
      <c r="EUX58" s="467"/>
      <c r="EUY58" s="467"/>
      <c r="EUZ58" s="467"/>
      <c r="EVA58" s="467"/>
      <c r="EVB58" s="467"/>
      <c r="EVC58" s="467"/>
      <c r="EVD58" s="467"/>
      <c r="EVE58" s="467"/>
      <c r="EVF58" s="467"/>
      <c r="EVG58" s="467"/>
      <c r="EVH58" s="467"/>
      <c r="EVI58" s="467"/>
      <c r="EVJ58" s="467"/>
      <c r="EVK58" s="467"/>
      <c r="EVL58" s="467"/>
      <c r="EVM58" s="467"/>
      <c r="EVN58" s="467"/>
      <c r="EVO58" s="467"/>
      <c r="EVP58" s="467"/>
      <c r="EVQ58" s="467"/>
      <c r="EVR58" s="467"/>
      <c r="EVS58" s="467"/>
      <c r="EVT58" s="467"/>
      <c r="EVU58" s="467"/>
      <c r="EVV58" s="467"/>
      <c r="EVW58" s="467"/>
      <c r="EVX58" s="467"/>
      <c r="EVY58" s="467"/>
      <c r="EVZ58" s="467"/>
      <c r="EWA58" s="467"/>
      <c r="EWB58" s="467"/>
      <c r="EWC58" s="467"/>
      <c r="EWD58" s="467"/>
      <c r="EWE58" s="467"/>
      <c r="EWF58" s="467"/>
      <c r="EWG58" s="467"/>
      <c r="EWH58" s="467"/>
      <c r="EWI58" s="467"/>
      <c r="EWJ58" s="467"/>
      <c r="EWK58" s="467"/>
      <c r="EWL58" s="467"/>
      <c r="EWM58" s="467"/>
      <c r="EWN58" s="467"/>
      <c r="EWO58" s="467"/>
      <c r="EWP58" s="467"/>
      <c r="EWQ58" s="467"/>
      <c r="EWR58" s="467"/>
      <c r="EWS58" s="467"/>
      <c r="EWT58" s="467"/>
      <c r="EWU58" s="467"/>
      <c r="EWV58" s="467"/>
      <c r="EWW58" s="467"/>
      <c r="EWX58" s="467"/>
      <c r="EWY58" s="467"/>
      <c r="EWZ58" s="467"/>
      <c r="EXA58" s="467"/>
      <c r="EXB58" s="467"/>
      <c r="EXC58" s="467"/>
      <c r="EXD58" s="467"/>
      <c r="EXE58" s="467"/>
      <c r="EXF58" s="467"/>
      <c r="EXG58" s="467"/>
      <c r="EXH58" s="467"/>
      <c r="EXI58" s="467"/>
      <c r="EXJ58" s="467"/>
      <c r="EXK58" s="467"/>
      <c r="EXL58" s="467"/>
      <c r="EXM58" s="467"/>
      <c r="EXN58" s="467"/>
      <c r="EXO58" s="467"/>
      <c r="EXP58" s="467"/>
      <c r="EXQ58" s="467"/>
      <c r="EXR58" s="467"/>
      <c r="EXS58" s="467"/>
      <c r="EXT58" s="467"/>
      <c r="EXU58" s="467"/>
      <c r="EXV58" s="467"/>
      <c r="EXW58" s="467"/>
      <c r="EXX58" s="467"/>
      <c r="EXY58" s="467"/>
      <c r="EXZ58" s="467"/>
      <c r="EYA58" s="467"/>
      <c r="EYB58" s="467"/>
      <c r="EYC58" s="467"/>
      <c r="EYD58" s="467"/>
      <c r="EYE58" s="467"/>
      <c r="EYF58" s="467"/>
      <c r="EYG58" s="467"/>
      <c r="EYH58" s="467"/>
      <c r="EYI58" s="467"/>
      <c r="EYJ58" s="467"/>
      <c r="EYK58" s="467"/>
      <c r="EYL58" s="467"/>
      <c r="EYM58" s="467"/>
      <c r="EYN58" s="467"/>
      <c r="EYO58" s="467"/>
      <c r="EYP58" s="467"/>
      <c r="EYQ58" s="467"/>
      <c r="EYR58" s="467"/>
      <c r="EYS58" s="467"/>
      <c r="EYT58" s="467"/>
      <c r="EYU58" s="467"/>
      <c r="EYV58" s="467"/>
      <c r="EYW58" s="467"/>
      <c r="EYX58" s="467"/>
      <c r="EYY58" s="467"/>
      <c r="EYZ58" s="467"/>
      <c r="EZA58" s="467"/>
      <c r="EZB58" s="467"/>
      <c r="EZC58" s="467"/>
      <c r="EZD58" s="467"/>
      <c r="EZE58" s="467"/>
      <c r="EZF58" s="467"/>
      <c r="EZG58" s="467"/>
      <c r="EZH58" s="467"/>
      <c r="EZI58" s="467"/>
      <c r="EZJ58" s="467"/>
      <c r="EZK58" s="467"/>
      <c r="EZL58" s="467"/>
      <c r="EZM58" s="467"/>
      <c r="EZN58" s="467"/>
      <c r="EZO58" s="467"/>
      <c r="EZP58" s="467"/>
      <c r="EZQ58" s="467"/>
      <c r="EZR58" s="467"/>
      <c r="EZS58" s="467"/>
      <c r="EZT58" s="467"/>
      <c r="EZU58" s="467"/>
      <c r="EZV58" s="467"/>
      <c r="EZW58" s="467"/>
      <c r="EZX58" s="467"/>
      <c r="EZY58" s="467"/>
      <c r="EZZ58" s="467"/>
      <c r="FAA58" s="467"/>
      <c r="FAB58" s="467"/>
      <c r="FAC58" s="467"/>
      <c r="FAD58" s="467"/>
      <c r="FAE58" s="467"/>
      <c r="FAF58" s="467"/>
      <c r="FAG58" s="467"/>
      <c r="FAH58" s="467"/>
      <c r="FAI58" s="467"/>
      <c r="FAJ58" s="467"/>
      <c r="FAK58" s="467"/>
      <c r="FAL58" s="467"/>
      <c r="FAM58" s="467"/>
      <c r="FAN58" s="467"/>
      <c r="FAO58" s="467"/>
      <c r="FAP58" s="467"/>
      <c r="FAQ58" s="467"/>
      <c r="FAR58" s="467"/>
      <c r="FAS58" s="467"/>
      <c r="FAT58" s="467"/>
      <c r="FAU58" s="467"/>
      <c r="FAV58" s="467"/>
      <c r="FAW58" s="467"/>
      <c r="FAX58" s="467"/>
      <c r="FAY58" s="467"/>
      <c r="FAZ58" s="467"/>
      <c r="FBA58" s="467"/>
      <c r="FBB58" s="467"/>
      <c r="FBC58" s="467"/>
      <c r="FBD58" s="467"/>
      <c r="FBE58" s="467"/>
      <c r="FBF58" s="467"/>
      <c r="FBG58" s="467"/>
      <c r="FBH58" s="467"/>
      <c r="FBI58" s="467"/>
      <c r="FBJ58" s="467"/>
      <c r="FBK58" s="467"/>
      <c r="FBL58" s="467"/>
      <c r="FBM58" s="467"/>
      <c r="FBN58" s="467"/>
      <c r="FBO58" s="467"/>
      <c r="FBP58" s="467"/>
      <c r="FBQ58" s="467"/>
      <c r="FBR58" s="467"/>
      <c r="FBS58" s="467"/>
      <c r="FBT58" s="467"/>
      <c r="FBU58" s="467"/>
      <c r="FBV58" s="467"/>
      <c r="FBW58" s="467"/>
      <c r="FBX58" s="467"/>
      <c r="FBY58" s="467"/>
      <c r="FBZ58" s="467"/>
      <c r="FCA58" s="467"/>
      <c r="FCB58" s="467"/>
      <c r="FCC58" s="467"/>
      <c r="FCD58" s="467"/>
      <c r="FCE58" s="467"/>
      <c r="FCF58" s="467"/>
      <c r="FCG58" s="467"/>
      <c r="FCH58" s="467"/>
      <c r="FCI58" s="467"/>
      <c r="FCJ58" s="467"/>
      <c r="FCK58" s="467"/>
      <c r="FCL58" s="467"/>
      <c r="FCM58" s="467"/>
      <c r="FCN58" s="467"/>
      <c r="FCO58" s="467"/>
      <c r="FCP58" s="467"/>
      <c r="FCQ58" s="467"/>
      <c r="FCR58" s="467"/>
      <c r="FCS58" s="467"/>
      <c r="FCT58" s="467"/>
      <c r="FCU58" s="467"/>
      <c r="FCV58" s="467"/>
      <c r="FCW58" s="467"/>
      <c r="FCX58" s="467"/>
      <c r="FCY58" s="467"/>
      <c r="FCZ58" s="467"/>
      <c r="FDA58" s="467"/>
      <c r="FDB58" s="467"/>
      <c r="FDC58" s="467"/>
      <c r="FDD58" s="467"/>
      <c r="FDE58" s="467"/>
      <c r="FDF58" s="467"/>
      <c r="FDG58" s="467"/>
      <c r="FDH58" s="467"/>
      <c r="FDI58" s="467"/>
      <c r="FDJ58" s="467"/>
      <c r="FDK58" s="467"/>
      <c r="FDL58" s="467"/>
      <c r="FDM58" s="467"/>
      <c r="FDN58" s="467"/>
      <c r="FDO58" s="467"/>
      <c r="FDP58" s="467"/>
      <c r="FDQ58" s="467"/>
      <c r="FDR58" s="467"/>
      <c r="FDS58" s="467"/>
      <c r="FDT58" s="467"/>
      <c r="FDU58" s="467"/>
      <c r="FDV58" s="467"/>
      <c r="FDW58" s="467"/>
      <c r="FDX58" s="467"/>
      <c r="FDY58" s="467"/>
      <c r="FDZ58" s="467"/>
      <c r="FEA58" s="467"/>
      <c r="FEB58" s="467"/>
      <c r="FEC58" s="467"/>
      <c r="FED58" s="467"/>
      <c r="FEE58" s="467"/>
      <c r="FEF58" s="467"/>
      <c r="FEG58" s="467"/>
      <c r="FEH58" s="467"/>
      <c r="FEI58" s="467"/>
      <c r="FEJ58" s="467"/>
      <c r="FEK58" s="467"/>
      <c r="FEL58" s="467"/>
      <c r="FEM58" s="467"/>
      <c r="FEN58" s="467"/>
      <c r="FEO58" s="467"/>
      <c r="FEP58" s="467"/>
      <c r="FEQ58" s="467"/>
      <c r="FER58" s="467"/>
      <c r="FES58" s="467"/>
      <c r="FET58" s="467"/>
      <c r="FEU58" s="467"/>
      <c r="FEV58" s="467"/>
      <c r="FEW58" s="467"/>
      <c r="FEX58" s="467"/>
      <c r="FEY58" s="467"/>
      <c r="FEZ58" s="467"/>
      <c r="FFA58" s="467"/>
      <c r="FFB58" s="467"/>
      <c r="FFC58" s="467"/>
      <c r="FFD58" s="467"/>
      <c r="FFE58" s="467"/>
      <c r="FFF58" s="467"/>
      <c r="FFG58" s="467"/>
      <c r="FFH58" s="467"/>
      <c r="FFI58" s="467"/>
      <c r="FFJ58" s="467"/>
      <c r="FFK58" s="467"/>
      <c r="FFL58" s="467"/>
      <c r="FFM58" s="467"/>
      <c r="FFN58" s="467"/>
      <c r="FFO58" s="467"/>
      <c r="FFP58" s="467"/>
      <c r="FFQ58" s="467"/>
      <c r="FFR58" s="467"/>
      <c r="FFS58" s="467"/>
      <c r="FFT58" s="467"/>
      <c r="FFU58" s="467"/>
      <c r="FFV58" s="467"/>
      <c r="FFW58" s="467"/>
      <c r="FFX58" s="467"/>
      <c r="FFY58" s="467"/>
      <c r="FFZ58" s="467"/>
      <c r="FGA58" s="467"/>
      <c r="FGB58" s="467"/>
      <c r="FGC58" s="467"/>
      <c r="FGD58" s="467"/>
      <c r="FGE58" s="467"/>
      <c r="FGF58" s="467"/>
      <c r="FGG58" s="467"/>
      <c r="FGH58" s="467"/>
      <c r="FGI58" s="467"/>
      <c r="FGJ58" s="467"/>
      <c r="FGK58" s="467"/>
      <c r="FGL58" s="467"/>
      <c r="FGM58" s="467"/>
      <c r="FGN58" s="467"/>
      <c r="FGO58" s="467"/>
      <c r="FGP58" s="467"/>
      <c r="FGQ58" s="467"/>
      <c r="FGR58" s="467"/>
      <c r="FGS58" s="467"/>
      <c r="FGT58" s="467"/>
      <c r="FGU58" s="467"/>
      <c r="FGV58" s="467"/>
      <c r="FGW58" s="467"/>
      <c r="FGX58" s="467"/>
      <c r="FGY58" s="467"/>
      <c r="FGZ58" s="467"/>
      <c r="FHA58" s="467"/>
      <c r="FHB58" s="467"/>
      <c r="FHC58" s="467"/>
      <c r="FHD58" s="467"/>
      <c r="FHE58" s="467"/>
      <c r="FHF58" s="467"/>
      <c r="FHG58" s="467"/>
      <c r="FHH58" s="467"/>
      <c r="FHI58" s="467"/>
      <c r="FHJ58" s="467"/>
      <c r="FHK58" s="467"/>
      <c r="FHL58" s="467"/>
      <c r="FHM58" s="467"/>
      <c r="FHN58" s="467"/>
      <c r="FHO58" s="467"/>
      <c r="FHP58" s="467"/>
      <c r="FHQ58" s="467"/>
      <c r="FHR58" s="467"/>
      <c r="FHS58" s="467"/>
      <c r="FHT58" s="467"/>
      <c r="FHU58" s="467"/>
      <c r="FHV58" s="467"/>
      <c r="FHW58" s="467"/>
      <c r="FHX58" s="467"/>
      <c r="FHY58" s="467"/>
      <c r="FHZ58" s="467"/>
      <c r="FIA58" s="467"/>
      <c r="FIB58" s="467"/>
      <c r="FIC58" s="467"/>
      <c r="FID58" s="467"/>
      <c r="FIE58" s="467"/>
      <c r="FIF58" s="467"/>
      <c r="FIG58" s="467"/>
      <c r="FIH58" s="467"/>
      <c r="FII58" s="467"/>
      <c r="FIJ58" s="467"/>
      <c r="FIK58" s="467"/>
      <c r="FIL58" s="467"/>
      <c r="FIM58" s="467"/>
      <c r="FIN58" s="467"/>
      <c r="FIO58" s="467"/>
      <c r="FIP58" s="467"/>
      <c r="FIQ58" s="467"/>
      <c r="FIR58" s="467"/>
      <c r="FIS58" s="467"/>
      <c r="FIT58" s="467"/>
      <c r="FIU58" s="467"/>
      <c r="FIV58" s="467"/>
      <c r="FIW58" s="467"/>
      <c r="FIX58" s="467"/>
      <c r="FIY58" s="467"/>
      <c r="FIZ58" s="467"/>
      <c r="FJA58" s="467"/>
      <c r="FJB58" s="467"/>
      <c r="FJC58" s="467"/>
      <c r="FJD58" s="467"/>
      <c r="FJE58" s="467"/>
      <c r="FJF58" s="467"/>
      <c r="FJG58" s="467"/>
      <c r="FJH58" s="467"/>
      <c r="FJI58" s="467"/>
      <c r="FJJ58" s="467"/>
      <c r="FJK58" s="467"/>
      <c r="FJL58" s="467"/>
      <c r="FJM58" s="467"/>
      <c r="FJN58" s="467"/>
      <c r="FJO58" s="467"/>
      <c r="FJP58" s="467"/>
      <c r="FJQ58" s="467"/>
      <c r="FJR58" s="467"/>
      <c r="FJS58" s="467"/>
      <c r="FJT58" s="467"/>
      <c r="FJU58" s="467"/>
      <c r="FJV58" s="467"/>
      <c r="FJW58" s="467"/>
      <c r="FJX58" s="467"/>
      <c r="FJY58" s="467"/>
      <c r="FJZ58" s="467"/>
      <c r="FKA58" s="467"/>
      <c r="FKB58" s="467"/>
      <c r="FKC58" s="467"/>
      <c r="FKD58" s="467"/>
      <c r="FKE58" s="467"/>
      <c r="FKF58" s="467"/>
      <c r="FKG58" s="467"/>
      <c r="FKH58" s="467"/>
      <c r="FKI58" s="467"/>
      <c r="FKJ58" s="467"/>
      <c r="FKK58" s="467"/>
      <c r="FKL58" s="467"/>
      <c r="FKM58" s="467"/>
      <c r="FKN58" s="467"/>
      <c r="FKO58" s="467"/>
      <c r="FKP58" s="467"/>
      <c r="FKQ58" s="467"/>
      <c r="FKR58" s="467"/>
      <c r="FKS58" s="467"/>
      <c r="FKT58" s="467"/>
      <c r="FKU58" s="467"/>
      <c r="FKV58" s="467"/>
      <c r="FKW58" s="467"/>
      <c r="FKX58" s="467"/>
      <c r="FKY58" s="467"/>
      <c r="FKZ58" s="467"/>
      <c r="FLA58" s="467"/>
      <c r="FLB58" s="467"/>
      <c r="FLC58" s="467"/>
      <c r="FLD58" s="467"/>
      <c r="FLE58" s="467"/>
      <c r="FLF58" s="467"/>
      <c r="FLG58" s="467"/>
      <c r="FLH58" s="467"/>
      <c r="FLI58" s="467"/>
      <c r="FLJ58" s="467"/>
      <c r="FLK58" s="467"/>
      <c r="FLL58" s="467"/>
      <c r="FLM58" s="467"/>
      <c r="FLN58" s="467"/>
      <c r="FLO58" s="467"/>
      <c r="FLP58" s="467"/>
      <c r="FLQ58" s="467"/>
      <c r="FLR58" s="467"/>
      <c r="FLS58" s="467"/>
      <c r="FLT58" s="467"/>
      <c r="FLU58" s="467"/>
      <c r="FLV58" s="467"/>
      <c r="FLW58" s="467"/>
      <c r="FLX58" s="467"/>
      <c r="FLY58" s="467"/>
      <c r="FLZ58" s="467"/>
      <c r="FMA58" s="467"/>
      <c r="FMB58" s="467"/>
      <c r="FMC58" s="467"/>
      <c r="FMD58" s="467"/>
      <c r="FME58" s="467"/>
      <c r="FMF58" s="467"/>
      <c r="FMG58" s="467"/>
      <c r="FMH58" s="467"/>
      <c r="FMI58" s="467"/>
      <c r="FMJ58" s="467"/>
      <c r="FMK58" s="467"/>
      <c r="FML58" s="467"/>
      <c r="FMM58" s="467"/>
      <c r="FMN58" s="467"/>
      <c r="FMO58" s="467"/>
      <c r="FMP58" s="467"/>
      <c r="FMQ58" s="467"/>
      <c r="FMR58" s="467"/>
      <c r="FMS58" s="467"/>
      <c r="FMT58" s="467"/>
      <c r="FMU58" s="467"/>
      <c r="FMV58" s="467"/>
      <c r="FMW58" s="467"/>
      <c r="FMX58" s="467"/>
      <c r="FMY58" s="467"/>
      <c r="FMZ58" s="467"/>
      <c r="FNA58" s="467"/>
      <c r="FNB58" s="467"/>
      <c r="FNC58" s="467"/>
      <c r="FND58" s="467"/>
      <c r="FNE58" s="467"/>
      <c r="FNF58" s="467"/>
      <c r="FNG58" s="467"/>
      <c r="FNH58" s="467"/>
      <c r="FNI58" s="467"/>
      <c r="FNJ58" s="467"/>
      <c r="FNK58" s="467"/>
      <c r="FNL58" s="467"/>
      <c r="FNM58" s="467"/>
      <c r="FNN58" s="467"/>
      <c r="FNO58" s="467"/>
      <c r="FNP58" s="467"/>
      <c r="FNQ58" s="467"/>
      <c r="FNR58" s="467"/>
      <c r="FNS58" s="467"/>
      <c r="FNT58" s="467"/>
      <c r="FNU58" s="467"/>
      <c r="FNV58" s="467"/>
      <c r="FNW58" s="467"/>
      <c r="FNX58" s="467"/>
      <c r="FNY58" s="467"/>
      <c r="FNZ58" s="467"/>
      <c r="FOA58" s="467"/>
      <c r="FOB58" s="467"/>
      <c r="FOC58" s="467"/>
      <c r="FOD58" s="467"/>
      <c r="FOE58" s="467"/>
      <c r="FOF58" s="467"/>
      <c r="FOG58" s="467"/>
      <c r="FOH58" s="467"/>
      <c r="FOI58" s="467"/>
      <c r="FOJ58" s="467"/>
      <c r="FOK58" s="467"/>
      <c r="FOL58" s="467"/>
      <c r="FOM58" s="467"/>
      <c r="FON58" s="467"/>
      <c r="FOO58" s="467"/>
      <c r="FOP58" s="467"/>
      <c r="FOQ58" s="467"/>
      <c r="FOR58" s="467"/>
      <c r="FOS58" s="467"/>
      <c r="FOT58" s="467"/>
      <c r="FOU58" s="467"/>
      <c r="FOV58" s="467"/>
      <c r="FOW58" s="467"/>
      <c r="FOX58" s="467"/>
      <c r="FOY58" s="467"/>
      <c r="FOZ58" s="467"/>
      <c r="FPA58" s="467"/>
      <c r="FPB58" s="467"/>
      <c r="FPC58" s="467"/>
      <c r="FPD58" s="467"/>
      <c r="FPE58" s="467"/>
      <c r="FPF58" s="467"/>
      <c r="FPG58" s="467"/>
      <c r="FPH58" s="467"/>
      <c r="FPI58" s="467"/>
      <c r="FPJ58" s="467"/>
      <c r="FPK58" s="467"/>
      <c r="FPL58" s="467"/>
      <c r="FPM58" s="467"/>
      <c r="FPN58" s="467"/>
      <c r="FPO58" s="467"/>
      <c r="FPP58" s="467"/>
      <c r="FPQ58" s="467"/>
      <c r="FPR58" s="467"/>
      <c r="FPS58" s="467"/>
      <c r="FPT58" s="467"/>
      <c r="FPU58" s="467"/>
      <c r="FPV58" s="467"/>
      <c r="FPW58" s="467"/>
      <c r="FPX58" s="467"/>
      <c r="FPY58" s="467"/>
      <c r="FPZ58" s="467"/>
      <c r="FQA58" s="467"/>
      <c r="FQB58" s="467"/>
      <c r="FQC58" s="467"/>
      <c r="FQD58" s="467"/>
      <c r="FQE58" s="467"/>
      <c r="FQF58" s="467"/>
      <c r="FQG58" s="467"/>
      <c r="FQH58" s="467"/>
      <c r="FQI58" s="467"/>
      <c r="FQJ58" s="467"/>
      <c r="FQK58" s="467"/>
      <c r="FQL58" s="467"/>
      <c r="FQM58" s="467"/>
      <c r="FQN58" s="467"/>
      <c r="FQO58" s="467"/>
      <c r="FQP58" s="467"/>
      <c r="FQQ58" s="467"/>
      <c r="FQR58" s="467"/>
      <c r="FQS58" s="467"/>
      <c r="FQT58" s="467"/>
      <c r="FQU58" s="467"/>
      <c r="FQV58" s="467"/>
      <c r="FQW58" s="467"/>
      <c r="FQX58" s="467"/>
      <c r="FQY58" s="467"/>
      <c r="FQZ58" s="467"/>
      <c r="FRA58" s="467"/>
      <c r="FRB58" s="467"/>
      <c r="FRC58" s="467"/>
      <c r="FRD58" s="467"/>
      <c r="FRE58" s="467"/>
      <c r="FRF58" s="467"/>
      <c r="FRG58" s="467"/>
      <c r="FRH58" s="467"/>
      <c r="FRI58" s="467"/>
      <c r="FRJ58" s="467"/>
      <c r="FRK58" s="467"/>
      <c r="FRL58" s="467"/>
      <c r="FRM58" s="467"/>
      <c r="FRN58" s="467"/>
      <c r="FRO58" s="467"/>
      <c r="FRP58" s="467"/>
      <c r="FRQ58" s="467"/>
      <c r="FRR58" s="467"/>
      <c r="FRS58" s="467"/>
      <c r="FRT58" s="467"/>
      <c r="FRU58" s="467"/>
      <c r="FRV58" s="467"/>
      <c r="FRW58" s="467"/>
      <c r="FRX58" s="467"/>
      <c r="FRY58" s="467"/>
      <c r="FRZ58" s="467"/>
      <c r="FSA58" s="467"/>
      <c r="FSB58" s="467"/>
      <c r="FSC58" s="467"/>
      <c r="FSD58" s="467"/>
      <c r="FSE58" s="467"/>
      <c r="FSF58" s="467"/>
      <c r="FSG58" s="467"/>
      <c r="FSH58" s="467"/>
      <c r="FSI58" s="467"/>
      <c r="FSJ58" s="467"/>
      <c r="FSK58" s="467"/>
      <c r="FSL58" s="467"/>
      <c r="FSM58" s="467"/>
      <c r="FSN58" s="467"/>
      <c r="FSO58" s="467"/>
      <c r="FSP58" s="467"/>
      <c r="FSQ58" s="467"/>
      <c r="FSR58" s="467"/>
      <c r="FSS58" s="467"/>
      <c r="FST58" s="467"/>
      <c r="FSU58" s="467"/>
      <c r="FSV58" s="467"/>
      <c r="FSW58" s="467"/>
      <c r="FSX58" s="467"/>
      <c r="FSY58" s="467"/>
      <c r="FSZ58" s="467"/>
      <c r="FTA58" s="467"/>
      <c r="FTB58" s="467"/>
      <c r="FTC58" s="467"/>
      <c r="FTD58" s="467"/>
      <c r="FTE58" s="467"/>
      <c r="FTF58" s="467"/>
      <c r="FTG58" s="467"/>
      <c r="FTH58" s="467"/>
      <c r="FTI58" s="467"/>
      <c r="FTJ58" s="467"/>
      <c r="FTK58" s="467"/>
      <c r="FTL58" s="467"/>
      <c r="FTM58" s="467"/>
      <c r="FTN58" s="467"/>
      <c r="FTO58" s="467"/>
      <c r="FTP58" s="467"/>
      <c r="FTQ58" s="467"/>
      <c r="FTR58" s="467"/>
      <c r="FTS58" s="467"/>
      <c r="FTT58" s="467"/>
      <c r="FTU58" s="467"/>
      <c r="FTV58" s="467"/>
      <c r="FTW58" s="467"/>
      <c r="FTX58" s="467"/>
      <c r="FTY58" s="467"/>
      <c r="FTZ58" s="467"/>
      <c r="FUA58" s="467"/>
      <c r="FUB58" s="467"/>
      <c r="FUC58" s="467"/>
      <c r="FUD58" s="467"/>
      <c r="FUE58" s="467"/>
      <c r="FUF58" s="467"/>
      <c r="FUG58" s="467"/>
      <c r="FUH58" s="467"/>
      <c r="FUI58" s="467"/>
      <c r="FUJ58" s="467"/>
      <c r="FUK58" s="467"/>
      <c r="FUL58" s="467"/>
      <c r="FUM58" s="467"/>
      <c r="FUN58" s="467"/>
      <c r="FUO58" s="467"/>
      <c r="FUP58" s="467"/>
      <c r="FUQ58" s="467"/>
      <c r="FUR58" s="467"/>
      <c r="FUS58" s="467"/>
      <c r="FUT58" s="467"/>
      <c r="FUU58" s="467"/>
      <c r="FUV58" s="467"/>
      <c r="FUW58" s="467"/>
      <c r="FUX58" s="467"/>
      <c r="FUY58" s="467"/>
      <c r="FUZ58" s="467"/>
      <c r="FVA58" s="467"/>
      <c r="FVB58" s="467"/>
      <c r="FVC58" s="467"/>
      <c r="FVD58" s="467"/>
      <c r="FVE58" s="467"/>
      <c r="FVF58" s="467"/>
      <c r="FVG58" s="467"/>
      <c r="FVH58" s="467"/>
      <c r="FVI58" s="467"/>
      <c r="FVJ58" s="467"/>
      <c r="FVK58" s="467"/>
      <c r="FVL58" s="467"/>
      <c r="FVM58" s="467"/>
      <c r="FVN58" s="467"/>
      <c r="FVO58" s="467"/>
      <c r="FVP58" s="467"/>
      <c r="FVQ58" s="467"/>
      <c r="FVR58" s="467"/>
      <c r="FVS58" s="467"/>
      <c r="FVT58" s="467"/>
      <c r="FVU58" s="467"/>
      <c r="FVV58" s="467"/>
      <c r="FVW58" s="467"/>
      <c r="FVX58" s="467"/>
      <c r="FVY58" s="467"/>
      <c r="FVZ58" s="467"/>
      <c r="FWA58" s="467"/>
      <c r="FWB58" s="467"/>
      <c r="FWC58" s="467"/>
      <c r="FWD58" s="467"/>
      <c r="FWE58" s="467"/>
      <c r="FWF58" s="467"/>
      <c r="FWG58" s="467"/>
      <c r="FWH58" s="467"/>
      <c r="FWI58" s="467"/>
      <c r="FWJ58" s="467"/>
      <c r="FWK58" s="467"/>
      <c r="FWL58" s="467"/>
      <c r="FWM58" s="467"/>
      <c r="FWN58" s="467"/>
      <c r="FWO58" s="467"/>
      <c r="FWP58" s="467"/>
      <c r="FWQ58" s="467"/>
      <c r="FWR58" s="467"/>
      <c r="FWS58" s="467"/>
      <c r="FWT58" s="467"/>
      <c r="FWU58" s="467"/>
      <c r="FWV58" s="467"/>
      <c r="FWW58" s="467"/>
      <c r="FWX58" s="467"/>
      <c r="FWY58" s="467"/>
      <c r="FWZ58" s="467"/>
      <c r="FXA58" s="467"/>
      <c r="FXB58" s="467"/>
      <c r="FXC58" s="467"/>
      <c r="FXD58" s="467"/>
      <c r="FXE58" s="467"/>
      <c r="FXF58" s="467"/>
      <c r="FXG58" s="467"/>
      <c r="FXH58" s="467"/>
      <c r="FXI58" s="467"/>
      <c r="FXJ58" s="467"/>
      <c r="FXK58" s="467"/>
      <c r="FXL58" s="467"/>
      <c r="FXM58" s="467"/>
      <c r="FXN58" s="467"/>
      <c r="FXO58" s="467"/>
      <c r="FXP58" s="467"/>
      <c r="FXQ58" s="467"/>
      <c r="FXR58" s="467"/>
      <c r="FXS58" s="467"/>
      <c r="FXT58" s="467"/>
      <c r="FXU58" s="467"/>
      <c r="FXV58" s="467"/>
      <c r="FXW58" s="467"/>
      <c r="FXX58" s="467"/>
      <c r="FXY58" s="467"/>
      <c r="FXZ58" s="467"/>
      <c r="FYA58" s="467"/>
      <c r="FYB58" s="467"/>
      <c r="FYC58" s="467"/>
      <c r="FYD58" s="467"/>
      <c r="FYE58" s="467"/>
      <c r="FYF58" s="467"/>
      <c r="FYG58" s="467"/>
      <c r="FYH58" s="467"/>
      <c r="FYI58" s="467"/>
      <c r="FYJ58" s="467"/>
      <c r="FYK58" s="467"/>
      <c r="FYL58" s="467"/>
      <c r="FYM58" s="467"/>
      <c r="FYN58" s="467"/>
      <c r="FYO58" s="467"/>
      <c r="FYP58" s="467"/>
      <c r="FYQ58" s="467"/>
      <c r="FYR58" s="467"/>
      <c r="FYS58" s="467"/>
      <c r="FYT58" s="467"/>
      <c r="FYU58" s="467"/>
      <c r="FYV58" s="467"/>
      <c r="FYW58" s="467"/>
      <c r="FYX58" s="467"/>
      <c r="FYY58" s="467"/>
      <c r="FYZ58" s="467"/>
      <c r="FZA58" s="467"/>
      <c r="FZB58" s="467"/>
      <c r="FZC58" s="467"/>
      <c r="FZD58" s="467"/>
      <c r="FZE58" s="467"/>
      <c r="FZF58" s="467"/>
      <c r="FZG58" s="467"/>
      <c r="FZH58" s="467"/>
      <c r="FZI58" s="467"/>
      <c r="FZJ58" s="467"/>
      <c r="FZK58" s="467"/>
      <c r="FZL58" s="467"/>
      <c r="FZM58" s="467"/>
      <c r="FZN58" s="467"/>
      <c r="FZO58" s="467"/>
      <c r="FZP58" s="467"/>
      <c r="FZQ58" s="467"/>
      <c r="FZR58" s="467"/>
      <c r="FZS58" s="467"/>
      <c r="FZT58" s="467"/>
      <c r="FZU58" s="467"/>
      <c r="FZV58" s="467"/>
      <c r="FZW58" s="467"/>
      <c r="FZX58" s="467"/>
      <c r="FZY58" s="467"/>
      <c r="FZZ58" s="467"/>
      <c r="GAA58" s="467"/>
      <c r="GAB58" s="467"/>
      <c r="GAC58" s="467"/>
      <c r="GAD58" s="467"/>
      <c r="GAE58" s="467"/>
      <c r="GAF58" s="467"/>
      <c r="GAG58" s="467"/>
      <c r="GAH58" s="467"/>
      <c r="GAI58" s="467"/>
      <c r="GAJ58" s="467"/>
      <c r="GAK58" s="467"/>
      <c r="GAL58" s="467"/>
      <c r="GAM58" s="467"/>
      <c r="GAN58" s="467"/>
      <c r="GAO58" s="467"/>
      <c r="GAP58" s="467"/>
      <c r="GAQ58" s="467"/>
      <c r="GAR58" s="467"/>
      <c r="GAS58" s="467"/>
      <c r="GAT58" s="467"/>
      <c r="GAU58" s="467"/>
      <c r="GAV58" s="467"/>
      <c r="GAW58" s="467"/>
      <c r="GAX58" s="467"/>
      <c r="GAY58" s="467"/>
      <c r="GAZ58" s="467"/>
      <c r="GBA58" s="467"/>
      <c r="GBB58" s="467"/>
      <c r="GBC58" s="467"/>
      <c r="GBD58" s="467"/>
      <c r="GBE58" s="467"/>
      <c r="GBF58" s="467"/>
      <c r="GBG58" s="467"/>
      <c r="GBH58" s="467"/>
      <c r="GBI58" s="467"/>
      <c r="GBJ58" s="467"/>
      <c r="GBK58" s="467"/>
      <c r="GBL58" s="467"/>
      <c r="GBM58" s="467"/>
      <c r="GBN58" s="467"/>
      <c r="GBO58" s="467"/>
      <c r="GBP58" s="467"/>
      <c r="GBQ58" s="467"/>
      <c r="GBR58" s="467"/>
      <c r="GBS58" s="467"/>
      <c r="GBT58" s="467"/>
      <c r="GBU58" s="467"/>
      <c r="GBV58" s="467"/>
      <c r="GBW58" s="467"/>
      <c r="GBX58" s="467"/>
      <c r="GBY58" s="467"/>
      <c r="GBZ58" s="467"/>
      <c r="GCA58" s="467"/>
      <c r="GCB58" s="467"/>
      <c r="GCC58" s="467"/>
      <c r="GCD58" s="467"/>
      <c r="GCE58" s="467"/>
      <c r="GCF58" s="467"/>
      <c r="GCG58" s="467"/>
      <c r="GCH58" s="467"/>
      <c r="GCI58" s="467"/>
      <c r="GCJ58" s="467"/>
      <c r="GCK58" s="467"/>
      <c r="GCL58" s="467"/>
      <c r="GCM58" s="467"/>
      <c r="GCN58" s="467"/>
      <c r="GCO58" s="467"/>
      <c r="GCP58" s="467"/>
      <c r="GCQ58" s="467"/>
      <c r="GCR58" s="467"/>
      <c r="GCS58" s="467"/>
      <c r="GCT58" s="467"/>
      <c r="GCU58" s="467"/>
      <c r="GCV58" s="467"/>
      <c r="GCW58" s="467"/>
      <c r="GCX58" s="467"/>
      <c r="GCY58" s="467"/>
      <c r="GCZ58" s="467"/>
      <c r="GDA58" s="467"/>
      <c r="GDB58" s="467"/>
      <c r="GDC58" s="467"/>
      <c r="GDD58" s="467"/>
      <c r="GDE58" s="467"/>
      <c r="GDF58" s="467"/>
      <c r="GDG58" s="467"/>
      <c r="GDH58" s="467"/>
      <c r="GDI58" s="467"/>
      <c r="GDJ58" s="467"/>
      <c r="GDK58" s="467"/>
      <c r="GDL58" s="467"/>
      <c r="GDM58" s="467"/>
      <c r="GDN58" s="467"/>
      <c r="GDO58" s="467"/>
      <c r="GDP58" s="467"/>
      <c r="GDQ58" s="467"/>
      <c r="GDR58" s="467"/>
      <c r="GDS58" s="467"/>
      <c r="GDT58" s="467"/>
      <c r="GDU58" s="467"/>
      <c r="GDV58" s="467"/>
      <c r="GDW58" s="467"/>
      <c r="GDX58" s="467"/>
      <c r="GDY58" s="467"/>
      <c r="GDZ58" s="467"/>
      <c r="GEA58" s="467"/>
      <c r="GEB58" s="467"/>
      <c r="GEC58" s="467"/>
      <c r="GED58" s="467"/>
      <c r="GEE58" s="467"/>
      <c r="GEF58" s="467"/>
      <c r="GEG58" s="467"/>
      <c r="GEH58" s="467"/>
      <c r="GEI58" s="467"/>
      <c r="GEJ58" s="467"/>
      <c r="GEK58" s="467"/>
      <c r="GEL58" s="467"/>
      <c r="GEM58" s="467"/>
      <c r="GEN58" s="467"/>
      <c r="GEO58" s="467"/>
      <c r="GEP58" s="467"/>
      <c r="GEQ58" s="467"/>
      <c r="GER58" s="467"/>
      <c r="GES58" s="467"/>
      <c r="GET58" s="467"/>
      <c r="GEU58" s="467"/>
      <c r="GEV58" s="467"/>
      <c r="GEW58" s="467"/>
      <c r="GEX58" s="467"/>
      <c r="GEY58" s="467"/>
      <c r="GEZ58" s="467"/>
      <c r="GFA58" s="467"/>
      <c r="GFB58" s="467"/>
      <c r="GFC58" s="467"/>
      <c r="GFD58" s="467"/>
      <c r="GFE58" s="467"/>
      <c r="GFF58" s="467"/>
      <c r="GFG58" s="467"/>
      <c r="GFH58" s="467"/>
      <c r="GFI58" s="467"/>
      <c r="GFJ58" s="467"/>
      <c r="GFK58" s="467"/>
      <c r="GFL58" s="467"/>
      <c r="GFM58" s="467"/>
      <c r="GFN58" s="467"/>
      <c r="GFO58" s="467"/>
      <c r="GFP58" s="467"/>
      <c r="GFQ58" s="467"/>
      <c r="GFR58" s="467"/>
      <c r="GFS58" s="467"/>
      <c r="GFT58" s="467"/>
      <c r="GFU58" s="467"/>
      <c r="GFV58" s="467"/>
      <c r="GFW58" s="467"/>
      <c r="GFX58" s="467"/>
      <c r="GFY58" s="467"/>
      <c r="GFZ58" s="467"/>
      <c r="GGA58" s="467"/>
      <c r="GGB58" s="467"/>
      <c r="GGC58" s="467"/>
      <c r="GGD58" s="467"/>
      <c r="GGE58" s="467"/>
      <c r="GGF58" s="467"/>
      <c r="GGG58" s="467"/>
      <c r="GGH58" s="467"/>
      <c r="GGI58" s="467"/>
      <c r="GGJ58" s="467"/>
      <c r="GGK58" s="467"/>
      <c r="GGL58" s="467"/>
      <c r="GGM58" s="467"/>
      <c r="GGN58" s="467"/>
      <c r="GGO58" s="467"/>
      <c r="GGP58" s="467"/>
      <c r="GGQ58" s="467"/>
      <c r="GGR58" s="467"/>
      <c r="GGS58" s="467"/>
      <c r="GGT58" s="467"/>
      <c r="GGU58" s="467"/>
      <c r="GGV58" s="467"/>
      <c r="GGW58" s="467"/>
      <c r="GGX58" s="467"/>
      <c r="GGY58" s="467"/>
      <c r="GGZ58" s="467"/>
      <c r="GHA58" s="467"/>
      <c r="GHB58" s="467"/>
      <c r="GHC58" s="467"/>
      <c r="GHD58" s="467"/>
      <c r="GHE58" s="467"/>
      <c r="GHF58" s="467"/>
      <c r="GHG58" s="467"/>
      <c r="GHH58" s="467"/>
      <c r="GHI58" s="467"/>
      <c r="GHJ58" s="467"/>
      <c r="GHK58" s="467"/>
      <c r="GHL58" s="467"/>
      <c r="GHM58" s="467"/>
      <c r="GHN58" s="467"/>
      <c r="GHO58" s="467"/>
      <c r="GHP58" s="467"/>
      <c r="GHQ58" s="467"/>
      <c r="GHR58" s="467"/>
      <c r="GHS58" s="467"/>
      <c r="GHT58" s="467"/>
      <c r="GHU58" s="467"/>
      <c r="GHV58" s="467"/>
      <c r="GHW58" s="467"/>
      <c r="GHX58" s="467"/>
      <c r="GHY58" s="467"/>
      <c r="GHZ58" s="467"/>
      <c r="GIA58" s="467"/>
      <c r="GIB58" s="467"/>
      <c r="GIC58" s="467"/>
      <c r="GID58" s="467"/>
      <c r="GIE58" s="467"/>
      <c r="GIF58" s="467"/>
      <c r="GIG58" s="467"/>
      <c r="GIH58" s="467"/>
      <c r="GII58" s="467"/>
      <c r="GIJ58" s="467"/>
      <c r="GIK58" s="467"/>
      <c r="GIL58" s="467"/>
      <c r="GIM58" s="467"/>
      <c r="GIN58" s="467"/>
      <c r="GIO58" s="467"/>
      <c r="GIP58" s="467"/>
      <c r="GIQ58" s="467"/>
      <c r="GIR58" s="467"/>
      <c r="GIS58" s="467"/>
      <c r="GIT58" s="467"/>
      <c r="GIU58" s="467"/>
      <c r="GIV58" s="467"/>
      <c r="GIW58" s="467"/>
      <c r="GIX58" s="467"/>
      <c r="GIY58" s="467"/>
      <c r="GIZ58" s="467"/>
      <c r="GJA58" s="467"/>
      <c r="GJB58" s="467"/>
      <c r="GJC58" s="467"/>
      <c r="GJD58" s="467"/>
      <c r="GJE58" s="467"/>
      <c r="GJF58" s="467"/>
      <c r="GJG58" s="467"/>
      <c r="GJH58" s="467"/>
      <c r="GJI58" s="467"/>
      <c r="GJJ58" s="467"/>
      <c r="GJK58" s="467"/>
      <c r="GJL58" s="467"/>
      <c r="GJM58" s="467"/>
      <c r="GJN58" s="467"/>
      <c r="GJO58" s="467"/>
      <c r="GJP58" s="467"/>
      <c r="GJQ58" s="467"/>
      <c r="GJR58" s="467"/>
      <c r="GJS58" s="467"/>
      <c r="GJT58" s="467"/>
      <c r="GJU58" s="467"/>
      <c r="GJV58" s="467"/>
      <c r="GJW58" s="467"/>
      <c r="GJX58" s="467"/>
      <c r="GJY58" s="467"/>
      <c r="GJZ58" s="467"/>
      <c r="GKA58" s="467"/>
      <c r="GKB58" s="467"/>
      <c r="GKC58" s="467"/>
      <c r="GKD58" s="467"/>
      <c r="GKE58" s="467"/>
      <c r="GKF58" s="467"/>
      <c r="GKG58" s="467"/>
      <c r="GKH58" s="467"/>
      <c r="GKI58" s="467"/>
      <c r="GKJ58" s="467"/>
      <c r="GKK58" s="467"/>
      <c r="GKL58" s="467"/>
      <c r="GKM58" s="467"/>
      <c r="GKN58" s="467"/>
      <c r="GKO58" s="467"/>
      <c r="GKP58" s="467"/>
      <c r="GKQ58" s="467"/>
      <c r="GKR58" s="467"/>
      <c r="GKS58" s="467"/>
      <c r="GKT58" s="467"/>
      <c r="GKU58" s="467"/>
      <c r="GKV58" s="467"/>
      <c r="GKW58" s="467"/>
      <c r="GKX58" s="467"/>
      <c r="GKY58" s="467"/>
      <c r="GKZ58" s="467"/>
      <c r="GLA58" s="467"/>
      <c r="GLB58" s="467"/>
      <c r="GLC58" s="467"/>
      <c r="GLD58" s="467"/>
      <c r="GLE58" s="467"/>
      <c r="GLF58" s="467"/>
      <c r="GLG58" s="467"/>
      <c r="GLH58" s="467"/>
      <c r="GLI58" s="467"/>
      <c r="GLJ58" s="467"/>
      <c r="GLK58" s="467"/>
      <c r="GLL58" s="467"/>
      <c r="GLM58" s="467"/>
      <c r="GLN58" s="467"/>
      <c r="GLO58" s="467"/>
      <c r="GLP58" s="467"/>
      <c r="GLQ58" s="467"/>
      <c r="GLR58" s="467"/>
      <c r="GLS58" s="467"/>
      <c r="GLT58" s="467"/>
      <c r="GLU58" s="467"/>
      <c r="GLV58" s="467"/>
      <c r="GLW58" s="467"/>
      <c r="GLX58" s="467"/>
      <c r="GLY58" s="467"/>
      <c r="GLZ58" s="467"/>
      <c r="GMA58" s="467"/>
      <c r="GMB58" s="467"/>
      <c r="GMC58" s="467"/>
      <c r="GMD58" s="467"/>
      <c r="GME58" s="467"/>
      <c r="GMF58" s="467"/>
      <c r="GMG58" s="467"/>
      <c r="GMH58" s="467"/>
      <c r="GMI58" s="467"/>
      <c r="GMJ58" s="467"/>
      <c r="GMK58" s="467"/>
      <c r="GML58" s="467"/>
      <c r="GMM58" s="467"/>
      <c r="GMN58" s="467"/>
      <c r="GMO58" s="467"/>
      <c r="GMP58" s="467"/>
      <c r="GMQ58" s="467"/>
      <c r="GMR58" s="467"/>
      <c r="GMS58" s="467"/>
      <c r="GMT58" s="467"/>
      <c r="GMU58" s="467"/>
      <c r="GMV58" s="467"/>
      <c r="GMW58" s="467"/>
      <c r="GMX58" s="467"/>
      <c r="GMY58" s="467"/>
      <c r="GMZ58" s="467"/>
      <c r="GNA58" s="467"/>
      <c r="GNB58" s="467"/>
      <c r="GNC58" s="467"/>
      <c r="GND58" s="467"/>
      <c r="GNE58" s="467"/>
      <c r="GNF58" s="467"/>
      <c r="GNG58" s="467"/>
      <c r="GNH58" s="467"/>
      <c r="GNI58" s="467"/>
      <c r="GNJ58" s="467"/>
      <c r="GNK58" s="467"/>
      <c r="GNL58" s="467"/>
      <c r="GNM58" s="467"/>
      <c r="GNN58" s="467"/>
      <c r="GNO58" s="467"/>
      <c r="GNP58" s="467"/>
      <c r="GNQ58" s="467"/>
      <c r="GNR58" s="467"/>
      <c r="GNS58" s="467"/>
      <c r="GNT58" s="467"/>
      <c r="GNU58" s="467"/>
      <c r="GNV58" s="467"/>
      <c r="GNW58" s="467"/>
      <c r="GNX58" s="467"/>
      <c r="GNY58" s="467"/>
      <c r="GNZ58" s="467"/>
      <c r="GOA58" s="467"/>
      <c r="GOB58" s="467"/>
      <c r="GOC58" s="467"/>
      <c r="GOD58" s="467"/>
      <c r="GOE58" s="467"/>
      <c r="GOF58" s="467"/>
      <c r="GOG58" s="467"/>
      <c r="GOH58" s="467"/>
      <c r="GOI58" s="467"/>
      <c r="GOJ58" s="467"/>
      <c r="GOK58" s="467"/>
      <c r="GOL58" s="467"/>
      <c r="GOM58" s="467"/>
      <c r="GON58" s="467"/>
      <c r="GOO58" s="467"/>
      <c r="GOP58" s="467"/>
      <c r="GOQ58" s="467"/>
      <c r="GOR58" s="467"/>
      <c r="GOS58" s="467"/>
      <c r="GOT58" s="467"/>
      <c r="GOU58" s="467"/>
      <c r="GOV58" s="467"/>
      <c r="GOW58" s="467"/>
      <c r="GOX58" s="467"/>
      <c r="GOY58" s="467"/>
      <c r="GOZ58" s="467"/>
      <c r="GPA58" s="467"/>
      <c r="GPB58" s="467"/>
      <c r="GPC58" s="467"/>
      <c r="GPD58" s="467"/>
      <c r="GPE58" s="467"/>
      <c r="GPF58" s="467"/>
      <c r="GPG58" s="467"/>
      <c r="GPH58" s="467"/>
      <c r="GPI58" s="467"/>
      <c r="GPJ58" s="467"/>
      <c r="GPK58" s="467"/>
      <c r="GPL58" s="467"/>
      <c r="GPM58" s="467"/>
      <c r="GPN58" s="467"/>
      <c r="GPO58" s="467"/>
      <c r="GPP58" s="467"/>
      <c r="GPQ58" s="467"/>
      <c r="GPR58" s="467"/>
      <c r="GPS58" s="467"/>
      <c r="GPT58" s="467"/>
      <c r="GPU58" s="467"/>
      <c r="GPV58" s="467"/>
      <c r="GPW58" s="467"/>
      <c r="GPX58" s="467"/>
      <c r="GPY58" s="467"/>
      <c r="GPZ58" s="467"/>
      <c r="GQA58" s="467"/>
      <c r="GQB58" s="467"/>
      <c r="GQC58" s="467"/>
      <c r="GQD58" s="467"/>
      <c r="GQE58" s="467"/>
      <c r="GQF58" s="467"/>
      <c r="GQG58" s="467"/>
      <c r="GQH58" s="467"/>
      <c r="GQI58" s="467"/>
      <c r="GQJ58" s="467"/>
      <c r="GQK58" s="467"/>
      <c r="GQL58" s="467"/>
      <c r="GQM58" s="467"/>
      <c r="GQN58" s="467"/>
      <c r="GQO58" s="467"/>
      <c r="GQP58" s="467"/>
      <c r="GQQ58" s="467"/>
      <c r="GQR58" s="467"/>
      <c r="GQS58" s="467"/>
      <c r="GQT58" s="467"/>
      <c r="GQU58" s="467"/>
      <c r="GQV58" s="467"/>
      <c r="GQW58" s="467"/>
      <c r="GQX58" s="467"/>
      <c r="GQY58" s="467"/>
      <c r="GQZ58" s="467"/>
      <c r="GRA58" s="467"/>
      <c r="GRB58" s="467"/>
      <c r="GRC58" s="467"/>
      <c r="GRD58" s="467"/>
      <c r="GRE58" s="467"/>
      <c r="GRF58" s="467"/>
      <c r="GRG58" s="467"/>
      <c r="GRH58" s="467"/>
      <c r="GRI58" s="467"/>
      <c r="GRJ58" s="467"/>
      <c r="GRK58" s="467"/>
      <c r="GRL58" s="467"/>
      <c r="GRM58" s="467"/>
      <c r="GRN58" s="467"/>
      <c r="GRO58" s="467"/>
      <c r="GRP58" s="467"/>
      <c r="GRQ58" s="467"/>
      <c r="GRR58" s="467"/>
      <c r="GRS58" s="467"/>
      <c r="GRT58" s="467"/>
      <c r="GRU58" s="467"/>
      <c r="GRV58" s="467"/>
      <c r="GRW58" s="467"/>
      <c r="GRX58" s="467"/>
      <c r="GRY58" s="467"/>
      <c r="GRZ58" s="467"/>
      <c r="GSA58" s="467"/>
      <c r="GSB58" s="467"/>
      <c r="GSC58" s="467"/>
      <c r="GSD58" s="467"/>
      <c r="GSE58" s="467"/>
      <c r="GSF58" s="467"/>
      <c r="GSG58" s="467"/>
      <c r="GSH58" s="467"/>
      <c r="GSI58" s="467"/>
      <c r="GSJ58" s="467"/>
      <c r="GSK58" s="467"/>
      <c r="GSL58" s="467"/>
      <c r="GSM58" s="467"/>
      <c r="GSN58" s="467"/>
      <c r="GSO58" s="467"/>
      <c r="GSP58" s="467"/>
      <c r="GSQ58" s="467"/>
      <c r="GSR58" s="467"/>
      <c r="GSS58" s="467"/>
      <c r="GST58" s="467"/>
      <c r="GSU58" s="467"/>
      <c r="GSV58" s="467"/>
      <c r="GSW58" s="467"/>
      <c r="GSX58" s="467"/>
      <c r="GSY58" s="467"/>
      <c r="GSZ58" s="467"/>
      <c r="GTA58" s="467"/>
      <c r="GTB58" s="467"/>
      <c r="GTC58" s="467"/>
      <c r="GTD58" s="467"/>
      <c r="GTE58" s="467"/>
      <c r="GTF58" s="467"/>
      <c r="GTG58" s="467"/>
      <c r="GTH58" s="467"/>
      <c r="GTI58" s="467"/>
      <c r="GTJ58" s="467"/>
      <c r="GTK58" s="467"/>
      <c r="GTL58" s="467"/>
      <c r="GTM58" s="467"/>
      <c r="GTN58" s="467"/>
      <c r="GTO58" s="467"/>
      <c r="GTP58" s="467"/>
      <c r="GTQ58" s="467"/>
      <c r="GTR58" s="467"/>
      <c r="GTS58" s="467"/>
      <c r="GTT58" s="467"/>
      <c r="GTU58" s="467"/>
      <c r="GTV58" s="467"/>
      <c r="GTW58" s="467"/>
      <c r="GTX58" s="467"/>
      <c r="GTY58" s="467"/>
      <c r="GTZ58" s="467"/>
      <c r="GUA58" s="467"/>
      <c r="GUB58" s="467"/>
      <c r="GUC58" s="467"/>
      <c r="GUD58" s="467"/>
      <c r="GUE58" s="467"/>
      <c r="GUF58" s="467"/>
      <c r="GUG58" s="467"/>
      <c r="GUH58" s="467"/>
      <c r="GUI58" s="467"/>
      <c r="GUJ58" s="467"/>
      <c r="GUK58" s="467"/>
      <c r="GUL58" s="467"/>
      <c r="GUM58" s="467"/>
      <c r="GUN58" s="467"/>
      <c r="GUO58" s="467"/>
      <c r="GUP58" s="467"/>
      <c r="GUQ58" s="467"/>
      <c r="GUR58" s="467"/>
      <c r="GUS58" s="467"/>
      <c r="GUT58" s="467"/>
      <c r="GUU58" s="467"/>
      <c r="GUV58" s="467"/>
      <c r="GUW58" s="467"/>
      <c r="GUX58" s="467"/>
      <c r="GUY58" s="467"/>
      <c r="GUZ58" s="467"/>
      <c r="GVA58" s="467"/>
      <c r="GVB58" s="467"/>
      <c r="GVC58" s="467"/>
      <c r="GVD58" s="467"/>
      <c r="GVE58" s="467"/>
      <c r="GVF58" s="467"/>
      <c r="GVG58" s="467"/>
      <c r="GVH58" s="467"/>
      <c r="GVI58" s="467"/>
      <c r="GVJ58" s="467"/>
      <c r="GVK58" s="467"/>
      <c r="GVL58" s="467"/>
      <c r="GVM58" s="467"/>
      <c r="GVN58" s="467"/>
      <c r="GVO58" s="467"/>
      <c r="GVP58" s="467"/>
      <c r="GVQ58" s="467"/>
      <c r="GVR58" s="467"/>
      <c r="GVS58" s="467"/>
      <c r="GVT58" s="467"/>
      <c r="GVU58" s="467"/>
      <c r="GVV58" s="467"/>
      <c r="GVW58" s="467"/>
      <c r="GVX58" s="467"/>
      <c r="GVY58" s="467"/>
      <c r="GVZ58" s="467"/>
      <c r="GWA58" s="467"/>
      <c r="GWB58" s="467"/>
      <c r="GWC58" s="467"/>
      <c r="GWD58" s="467"/>
      <c r="GWE58" s="467"/>
      <c r="GWF58" s="467"/>
      <c r="GWG58" s="467"/>
      <c r="GWH58" s="467"/>
      <c r="GWI58" s="467"/>
      <c r="GWJ58" s="467"/>
      <c r="GWK58" s="467"/>
      <c r="GWL58" s="467"/>
      <c r="GWM58" s="467"/>
      <c r="GWN58" s="467"/>
      <c r="GWO58" s="467"/>
      <c r="GWP58" s="467"/>
      <c r="GWQ58" s="467"/>
      <c r="GWR58" s="467"/>
      <c r="GWS58" s="467"/>
      <c r="GWT58" s="467"/>
      <c r="GWU58" s="467"/>
      <c r="GWV58" s="467"/>
      <c r="GWW58" s="467"/>
      <c r="GWX58" s="467"/>
      <c r="GWY58" s="467"/>
      <c r="GWZ58" s="467"/>
      <c r="GXA58" s="467"/>
      <c r="GXB58" s="467"/>
      <c r="GXC58" s="467"/>
      <c r="GXD58" s="467"/>
      <c r="GXE58" s="467"/>
      <c r="GXF58" s="467"/>
      <c r="GXG58" s="467"/>
      <c r="GXH58" s="467"/>
      <c r="GXI58" s="467"/>
      <c r="GXJ58" s="467"/>
      <c r="GXK58" s="467"/>
      <c r="GXL58" s="467"/>
      <c r="GXM58" s="467"/>
      <c r="GXN58" s="467"/>
      <c r="GXO58" s="467"/>
      <c r="GXP58" s="467"/>
      <c r="GXQ58" s="467"/>
      <c r="GXR58" s="467"/>
      <c r="GXS58" s="467"/>
      <c r="GXT58" s="467"/>
      <c r="GXU58" s="467"/>
      <c r="GXV58" s="467"/>
      <c r="GXW58" s="467"/>
      <c r="GXX58" s="467"/>
      <c r="GXY58" s="467"/>
      <c r="GXZ58" s="467"/>
      <c r="GYA58" s="467"/>
      <c r="GYB58" s="467"/>
      <c r="GYC58" s="467"/>
      <c r="GYD58" s="467"/>
      <c r="GYE58" s="467"/>
      <c r="GYF58" s="467"/>
      <c r="GYG58" s="467"/>
      <c r="GYH58" s="467"/>
      <c r="GYI58" s="467"/>
      <c r="GYJ58" s="467"/>
      <c r="GYK58" s="467"/>
      <c r="GYL58" s="467"/>
      <c r="GYM58" s="467"/>
      <c r="GYN58" s="467"/>
      <c r="GYO58" s="467"/>
      <c r="GYP58" s="467"/>
      <c r="GYQ58" s="467"/>
      <c r="GYR58" s="467"/>
      <c r="GYS58" s="467"/>
      <c r="GYT58" s="467"/>
      <c r="GYU58" s="467"/>
      <c r="GYV58" s="467"/>
      <c r="GYW58" s="467"/>
      <c r="GYX58" s="467"/>
      <c r="GYY58" s="467"/>
      <c r="GYZ58" s="467"/>
      <c r="GZA58" s="467"/>
      <c r="GZB58" s="467"/>
      <c r="GZC58" s="467"/>
      <c r="GZD58" s="467"/>
      <c r="GZE58" s="467"/>
      <c r="GZF58" s="467"/>
      <c r="GZG58" s="467"/>
      <c r="GZH58" s="467"/>
      <c r="GZI58" s="467"/>
      <c r="GZJ58" s="467"/>
      <c r="GZK58" s="467"/>
      <c r="GZL58" s="467"/>
      <c r="GZM58" s="467"/>
      <c r="GZN58" s="467"/>
      <c r="GZO58" s="467"/>
      <c r="GZP58" s="467"/>
      <c r="GZQ58" s="467"/>
      <c r="GZR58" s="467"/>
      <c r="GZS58" s="467"/>
      <c r="GZT58" s="467"/>
      <c r="GZU58" s="467"/>
      <c r="GZV58" s="467"/>
      <c r="GZW58" s="467"/>
      <c r="GZX58" s="467"/>
      <c r="GZY58" s="467"/>
      <c r="GZZ58" s="467"/>
      <c r="HAA58" s="467"/>
      <c r="HAB58" s="467"/>
      <c r="HAC58" s="467"/>
      <c r="HAD58" s="467"/>
      <c r="HAE58" s="467"/>
      <c r="HAF58" s="467"/>
      <c r="HAG58" s="467"/>
      <c r="HAH58" s="467"/>
      <c r="HAI58" s="467"/>
      <c r="HAJ58" s="467"/>
      <c r="HAK58" s="467"/>
      <c r="HAL58" s="467"/>
      <c r="HAM58" s="467"/>
      <c r="HAN58" s="467"/>
      <c r="HAO58" s="467"/>
      <c r="HAP58" s="467"/>
      <c r="HAQ58" s="467"/>
      <c r="HAR58" s="467"/>
      <c r="HAS58" s="467"/>
      <c r="HAT58" s="467"/>
      <c r="HAU58" s="467"/>
      <c r="HAV58" s="467"/>
      <c r="HAW58" s="467"/>
      <c r="HAX58" s="467"/>
      <c r="HAY58" s="467"/>
      <c r="HAZ58" s="467"/>
      <c r="HBA58" s="467"/>
      <c r="HBB58" s="467"/>
      <c r="HBC58" s="467"/>
      <c r="HBD58" s="467"/>
      <c r="HBE58" s="467"/>
      <c r="HBF58" s="467"/>
      <c r="HBG58" s="467"/>
      <c r="HBH58" s="467"/>
      <c r="HBI58" s="467"/>
      <c r="HBJ58" s="467"/>
      <c r="HBK58" s="467"/>
      <c r="HBL58" s="467"/>
      <c r="HBM58" s="467"/>
      <c r="HBN58" s="467"/>
      <c r="HBO58" s="467"/>
      <c r="HBP58" s="467"/>
      <c r="HBQ58" s="467"/>
      <c r="HBR58" s="467"/>
      <c r="HBS58" s="467"/>
      <c r="HBT58" s="467"/>
      <c r="HBU58" s="467"/>
      <c r="HBV58" s="467"/>
      <c r="HBW58" s="467"/>
      <c r="HBX58" s="467"/>
      <c r="HBY58" s="467"/>
      <c r="HBZ58" s="467"/>
      <c r="HCA58" s="467"/>
      <c r="HCB58" s="467"/>
      <c r="HCC58" s="467"/>
      <c r="HCD58" s="467"/>
      <c r="HCE58" s="467"/>
      <c r="HCF58" s="467"/>
      <c r="HCG58" s="467"/>
      <c r="HCH58" s="467"/>
      <c r="HCI58" s="467"/>
      <c r="HCJ58" s="467"/>
      <c r="HCK58" s="467"/>
      <c r="HCL58" s="467"/>
      <c r="HCM58" s="467"/>
      <c r="HCN58" s="467"/>
      <c r="HCO58" s="467"/>
      <c r="HCP58" s="467"/>
      <c r="HCQ58" s="467"/>
      <c r="HCR58" s="467"/>
      <c r="HCS58" s="467"/>
      <c r="HCT58" s="467"/>
      <c r="HCU58" s="467"/>
      <c r="HCV58" s="467"/>
      <c r="HCW58" s="467"/>
      <c r="HCX58" s="467"/>
      <c r="HCY58" s="467"/>
      <c r="HCZ58" s="467"/>
      <c r="HDA58" s="467"/>
      <c r="HDB58" s="467"/>
      <c r="HDC58" s="467"/>
      <c r="HDD58" s="467"/>
      <c r="HDE58" s="467"/>
      <c r="HDF58" s="467"/>
      <c r="HDG58" s="467"/>
      <c r="HDH58" s="467"/>
      <c r="HDI58" s="467"/>
      <c r="HDJ58" s="467"/>
      <c r="HDK58" s="467"/>
      <c r="HDL58" s="467"/>
      <c r="HDM58" s="467"/>
      <c r="HDN58" s="467"/>
      <c r="HDO58" s="467"/>
      <c r="HDP58" s="467"/>
      <c r="HDQ58" s="467"/>
      <c r="HDR58" s="467"/>
      <c r="HDS58" s="467"/>
      <c r="HDT58" s="467"/>
      <c r="HDU58" s="467"/>
      <c r="HDV58" s="467"/>
      <c r="HDW58" s="467"/>
      <c r="HDX58" s="467"/>
      <c r="HDY58" s="467"/>
      <c r="HDZ58" s="467"/>
      <c r="HEA58" s="467"/>
      <c r="HEB58" s="467"/>
      <c r="HEC58" s="467"/>
      <c r="HED58" s="467"/>
      <c r="HEE58" s="467"/>
      <c r="HEF58" s="467"/>
      <c r="HEG58" s="467"/>
      <c r="HEH58" s="467"/>
      <c r="HEI58" s="467"/>
      <c r="HEJ58" s="467"/>
      <c r="HEK58" s="467"/>
      <c r="HEL58" s="467"/>
      <c r="HEM58" s="467"/>
      <c r="HEN58" s="467"/>
      <c r="HEO58" s="467"/>
      <c r="HEP58" s="467"/>
      <c r="HEQ58" s="467"/>
      <c r="HER58" s="467"/>
      <c r="HES58" s="467"/>
      <c r="HET58" s="467"/>
      <c r="HEU58" s="467"/>
      <c r="HEV58" s="467"/>
      <c r="HEW58" s="467"/>
      <c r="HEX58" s="467"/>
      <c r="HEY58" s="467"/>
      <c r="HEZ58" s="467"/>
      <c r="HFA58" s="467"/>
      <c r="HFB58" s="467"/>
      <c r="HFC58" s="467"/>
      <c r="HFD58" s="467"/>
      <c r="HFE58" s="467"/>
      <c r="HFF58" s="467"/>
      <c r="HFG58" s="467"/>
      <c r="HFH58" s="467"/>
      <c r="HFI58" s="467"/>
      <c r="HFJ58" s="467"/>
      <c r="HFK58" s="467"/>
      <c r="HFL58" s="467"/>
      <c r="HFM58" s="467"/>
      <c r="HFN58" s="467"/>
      <c r="HFO58" s="467"/>
      <c r="HFP58" s="467"/>
      <c r="HFQ58" s="467"/>
      <c r="HFR58" s="467"/>
      <c r="HFS58" s="467"/>
      <c r="HFT58" s="467"/>
      <c r="HFU58" s="467"/>
      <c r="HFV58" s="467"/>
      <c r="HFW58" s="467"/>
      <c r="HFX58" s="467"/>
      <c r="HFY58" s="467"/>
      <c r="HFZ58" s="467"/>
      <c r="HGA58" s="467"/>
      <c r="HGB58" s="467"/>
      <c r="HGC58" s="467"/>
      <c r="HGD58" s="467"/>
      <c r="HGE58" s="467"/>
      <c r="HGF58" s="467"/>
      <c r="HGG58" s="467"/>
      <c r="HGH58" s="467"/>
      <c r="HGI58" s="467"/>
      <c r="HGJ58" s="467"/>
      <c r="HGK58" s="467"/>
      <c r="HGL58" s="467"/>
      <c r="HGM58" s="467"/>
      <c r="HGN58" s="467"/>
      <c r="HGO58" s="467"/>
      <c r="HGP58" s="467"/>
      <c r="HGQ58" s="467"/>
      <c r="HGR58" s="467"/>
      <c r="HGS58" s="467"/>
      <c r="HGT58" s="467"/>
      <c r="HGU58" s="467"/>
      <c r="HGV58" s="467"/>
      <c r="HGW58" s="467"/>
      <c r="HGX58" s="467"/>
      <c r="HGY58" s="467"/>
      <c r="HGZ58" s="467"/>
      <c r="HHA58" s="467"/>
      <c r="HHB58" s="467"/>
      <c r="HHC58" s="467"/>
      <c r="HHD58" s="467"/>
      <c r="HHE58" s="467"/>
      <c r="HHF58" s="467"/>
      <c r="HHG58" s="467"/>
      <c r="HHH58" s="467"/>
      <c r="HHI58" s="467"/>
      <c r="HHJ58" s="467"/>
      <c r="HHK58" s="467"/>
      <c r="HHL58" s="467"/>
      <c r="HHM58" s="467"/>
      <c r="HHN58" s="467"/>
      <c r="HHO58" s="467"/>
      <c r="HHP58" s="467"/>
      <c r="HHQ58" s="467"/>
      <c r="HHR58" s="467"/>
      <c r="HHS58" s="467"/>
      <c r="HHT58" s="467"/>
      <c r="HHU58" s="467"/>
      <c r="HHV58" s="467"/>
      <c r="HHW58" s="467"/>
      <c r="HHX58" s="467"/>
      <c r="HHY58" s="467"/>
      <c r="HHZ58" s="467"/>
      <c r="HIA58" s="467"/>
      <c r="HIB58" s="467"/>
      <c r="HIC58" s="467"/>
      <c r="HID58" s="467"/>
      <c r="HIE58" s="467"/>
      <c r="HIF58" s="467"/>
      <c r="HIG58" s="467"/>
      <c r="HIH58" s="467"/>
      <c r="HII58" s="467"/>
      <c r="HIJ58" s="467"/>
      <c r="HIK58" s="467"/>
      <c r="HIL58" s="467"/>
      <c r="HIM58" s="467"/>
      <c r="HIN58" s="467"/>
      <c r="HIO58" s="467"/>
      <c r="HIP58" s="467"/>
      <c r="HIQ58" s="467"/>
      <c r="HIR58" s="467"/>
      <c r="HIS58" s="467"/>
      <c r="HIT58" s="467"/>
      <c r="HIU58" s="467"/>
      <c r="HIV58" s="467"/>
      <c r="HIW58" s="467"/>
      <c r="HIX58" s="467"/>
      <c r="HIY58" s="467"/>
      <c r="HIZ58" s="467"/>
      <c r="HJA58" s="467"/>
      <c r="HJB58" s="467"/>
      <c r="HJC58" s="467"/>
      <c r="HJD58" s="467"/>
      <c r="HJE58" s="467"/>
      <c r="HJF58" s="467"/>
      <c r="HJG58" s="467"/>
      <c r="HJH58" s="467"/>
      <c r="HJI58" s="467"/>
      <c r="HJJ58" s="467"/>
      <c r="HJK58" s="467"/>
      <c r="HJL58" s="467"/>
      <c r="HJM58" s="467"/>
      <c r="HJN58" s="467"/>
      <c r="HJO58" s="467"/>
      <c r="HJP58" s="467"/>
      <c r="HJQ58" s="467"/>
      <c r="HJR58" s="467"/>
      <c r="HJS58" s="467"/>
      <c r="HJT58" s="467"/>
      <c r="HJU58" s="467"/>
      <c r="HJV58" s="467"/>
      <c r="HJW58" s="467"/>
      <c r="HJX58" s="467"/>
      <c r="HJY58" s="467"/>
      <c r="HJZ58" s="467"/>
      <c r="HKA58" s="467"/>
      <c r="HKB58" s="467"/>
      <c r="HKC58" s="467"/>
      <c r="HKD58" s="467"/>
      <c r="HKE58" s="467"/>
      <c r="HKF58" s="467"/>
      <c r="HKG58" s="467"/>
      <c r="HKH58" s="467"/>
      <c r="HKI58" s="467"/>
      <c r="HKJ58" s="467"/>
      <c r="HKK58" s="467"/>
      <c r="HKL58" s="467"/>
      <c r="HKM58" s="467"/>
      <c r="HKN58" s="467"/>
      <c r="HKO58" s="467"/>
      <c r="HKP58" s="467"/>
      <c r="HKQ58" s="467"/>
      <c r="HKR58" s="467"/>
      <c r="HKS58" s="467"/>
      <c r="HKT58" s="467"/>
      <c r="HKU58" s="467"/>
      <c r="HKV58" s="467"/>
      <c r="HKW58" s="467"/>
      <c r="HKX58" s="467"/>
      <c r="HKY58" s="467"/>
      <c r="HKZ58" s="467"/>
      <c r="HLA58" s="467"/>
      <c r="HLB58" s="467"/>
      <c r="HLC58" s="467"/>
      <c r="HLD58" s="467"/>
      <c r="HLE58" s="467"/>
      <c r="HLF58" s="467"/>
      <c r="HLG58" s="467"/>
      <c r="HLH58" s="467"/>
      <c r="HLI58" s="467"/>
      <c r="HLJ58" s="467"/>
      <c r="HLK58" s="467"/>
      <c r="HLL58" s="467"/>
      <c r="HLM58" s="467"/>
      <c r="HLN58" s="467"/>
      <c r="HLO58" s="467"/>
      <c r="HLP58" s="467"/>
      <c r="HLQ58" s="467"/>
      <c r="HLR58" s="467"/>
      <c r="HLS58" s="467"/>
      <c r="HLT58" s="467"/>
      <c r="HLU58" s="467"/>
      <c r="HLV58" s="467"/>
      <c r="HLW58" s="467"/>
      <c r="HLX58" s="467"/>
      <c r="HLY58" s="467"/>
      <c r="HLZ58" s="467"/>
      <c r="HMA58" s="467"/>
      <c r="HMB58" s="467"/>
      <c r="HMC58" s="467"/>
      <c r="HMD58" s="467"/>
      <c r="HME58" s="467"/>
      <c r="HMF58" s="467"/>
      <c r="HMG58" s="467"/>
      <c r="HMH58" s="467"/>
      <c r="HMI58" s="467"/>
      <c r="HMJ58" s="467"/>
      <c r="HMK58" s="467"/>
      <c r="HML58" s="467"/>
      <c r="HMM58" s="467"/>
      <c r="HMN58" s="467"/>
      <c r="HMO58" s="467"/>
      <c r="HMP58" s="467"/>
      <c r="HMQ58" s="467"/>
      <c r="HMR58" s="467"/>
      <c r="HMS58" s="467"/>
      <c r="HMT58" s="467"/>
      <c r="HMU58" s="467"/>
      <c r="HMV58" s="467"/>
      <c r="HMW58" s="467"/>
      <c r="HMX58" s="467"/>
      <c r="HMY58" s="467"/>
      <c r="HMZ58" s="467"/>
      <c r="HNA58" s="467"/>
      <c r="HNB58" s="467"/>
      <c r="HNC58" s="467"/>
      <c r="HND58" s="467"/>
      <c r="HNE58" s="467"/>
      <c r="HNF58" s="467"/>
      <c r="HNG58" s="467"/>
      <c r="HNH58" s="467"/>
      <c r="HNI58" s="467"/>
      <c r="HNJ58" s="467"/>
      <c r="HNK58" s="467"/>
      <c r="HNL58" s="467"/>
      <c r="HNM58" s="467"/>
      <c r="HNN58" s="467"/>
      <c r="HNO58" s="467"/>
      <c r="HNP58" s="467"/>
      <c r="HNQ58" s="467"/>
      <c r="HNR58" s="467"/>
      <c r="HNS58" s="467"/>
      <c r="HNT58" s="467"/>
      <c r="HNU58" s="467"/>
      <c r="HNV58" s="467"/>
      <c r="HNW58" s="467"/>
      <c r="HNX58" s="467"/>
      <c r="HNY58" s="467"/>
      <c r="HNZ58" s="467"/>
      <c r="HOA58" s="467"/>
      <c r="HOB58" s="467"/>
      <c r="HOC58" s="467"/>
      <c r="HOD58" s="467"/>
      <c r="HOE58" s="467"/>
      <c r="HOF58" s="467"/>
      <c r="HOG58" s="467"/>
      <c r="HOH58" s="467"/>
      <c r="HOI58" s="467"/>
      <c r="HOJ58" s="467"/>
      <c r="HOK58" s="467"/>
      <c r="HOL58" s="467"/>
      <c r="HOM58" s="467"/>
      <c r="HON58" s="467"/>
      <c r="HOO58" s="467"/>
      <c r="HOP58" s="467"/>
      <c r="HOQ58" s="467"/>
      <c r="HOR58" s="467"/>
      <c r="HOS58" s="467"/>
      <c r="HOT58" s="467"/>
      <c r="HOU58" s="467"/>
      <c r="HOV58" s="467"/>
      <c r="HOW58" s="467"/>
      <c r="HOX58" s="467"/>
      <c r="HOY58" s="467"/>
      <c r="HOZ58" s="467"/>
      <c r="HPA58" s="467"/>
      <c r="HPB58" s="467"/>
      <c r="HPC58" s="467"/>
      <c r="HPD58" s="467"/>
      <c r="HPE58" s="467"/>
      <c r="HPF58" s="467"/>
      <c r="HPG58" s="467"/>
      <c r="HPH58" s="467"/>
      <c r="HPI58" s="467"/>
      <c r="HPJ58" s="467"/>
      <c r="HPK58" s="467"/>
      <c r="HPL58" s="467"/>
      <c r="HPM58" s="467"/>
      <c r="HPN58" s="467"/>
      <c r="HPO58" s="467"/>
      <c r="HPP58" s="467"/>
      <c r="HPQ58" s="467"/>
      <c r="HPR58" s="467"/>
      <c r="HPS58" s="467"/>
      <c r="HPT58" s="467"/>
      <c r="HPU58" s="467"/>
      <c r="HPV58" s="467"/>
      <c r="HPW58" s="467"/>
      <c r="HPX58" s="467"/>
      <c r="HPY58" s="467"/>
      <c r="HPZ58" s="467"/>
      <c r="HQA58" s="467"/>
      <c r="HQB58" s="467"/>
      <c r="HQC58" s="467"/>
      <c r="HQD58" s="467"/>
      <c r="HQE58" s="467"/>
      <c r="HQF58" s="467"/>
      <c r="HQG58" s="467"/>
      <c r="HQH58" s="467"/>
      <c r="HQI58" s="467"/>
      <c r="HQJ58" s="467"/>
      <c r="HQK58" s="467"/>
      <c r="HQL58" s="467"/>
      <c r="HQM58" s="467"/>
      <c r="HQN58" s="467"/>
      <c r="HQO58" s="467"/>
      <c r="HQP58" s="467"/>
      <c r="HQQ58" s="467"/>
      <c r="HQR58" s="467"/>
      <c r="HQS58" s="467"/>
      <c r="HQT58" s="467"/>
      <c r="HQU58" s="467"/>
      <c r="HQV58" s="467"/>
      <c r="HQW58" s="467"/>
      <c r="HQX58" s="467"/>
      <c r="HQY58" s="467"/>
      <c r="HQZ58" s="467"/>
      <c r="HRA58" s="467"/>
      <c r="HRB58" s="467"/>
      <c r="HRC58" s="467"/>
      <c r="HRD58" s="467"/>
      <c r="HRE58" s="467"/>
      <c r="HRF58" s="467"/>
      <c r="HRG58" s="467"/>
      <c r="HRH58" s="467"/>
      <c r="HRI58" s="467"/>
      <c r="HRJ58" s="467"/>
      <c r="HRK58" s="467"/>
      <c r="HRL58" s="467"/>
      <c r="HRM58" s="467"/>
      <c r="HRN58" s="467"/>
      <c r="HRO58" s="467"/>
      <c r="HRP58" s="467"/>
      <c r="HRQ58" s="467"/>
      <c r="HRR58" s="467"/>
      <c r="HRS58" s="467"/>
      <c r="HRT58" s="467"/>
      <c r="HRU58" s="467"/>
      <c r="HRV58" s="467"/>
      <c r="HRW58" s="467"/>
      <c r="HRX58" s="467"/>
      <c r="HRY58" s="467"/>
      <c r="HRZ58" s="467"/>
      <c r="HSA58" s="467"/>
      <c r="HSB58" s="467"/>
      <c r="HSC58" s="467"/>
      <c r="HSD58" s="467"/>
      <c r="HSE58" s="467"/>
      <c r="HSF58" s="467"/>
      <c r="HSG58" s="467"/>
      <c r="HSH58" s="467"/>
      <c r="HSI58" s="467"/>
      <c r="HSJ58" s="467"/>
      <c r="HSK58" s="467"/>
      <c r="HSL58" s="467"/>
      <c r="HSM58" s="467"/>
      <c r="HSN58" s="467"/>
      <c r="HSO58" s="467"/>
      <c r="HSP58" s="467"/>
      <c r="HSQ58" s="467"/>
      <c r="HSR58" s="467"/>
      <c r="HSS58" s="467"/>
      <c r="HST58" s="467"/>
      <c r="HSU58" s="467"/>
      <c r="HSV58" s="467"/>
      <c r="HSW58" s="467"/>
      <c r="HSX58" s="467"/>
      <c r="HSY58" s="467"/>
      <c r="HSZ58" s="467"/>
      <c r="HTA58" s="467"/>
      <c r="HTB58" s="467"/>
      <c r="HTC58" s="467"/>
      <c r="HTD58" s="467"/>
      <c r="HTE58" s="467"/>
      <c r="HTF58" s="467"/>
      <c r="HTG58" s="467"/>
      <c r="HTH58" s="467"/>
      <c r="HTI58" s="467"/>
      <c r="HTJ58" s="467"/>
      <c r="HTK58" s="467"/>
      <c r="HTL58" s="467"/>
      <c r="HTM58" s="467"/>
      <c r="HTN58" s="467"/>
      <c r="HTO58" s="467"/>
      <c r="HTP58" s="467"/>
      <c r="HTQ58" s="467"/>
      <c r="HTR58" s="467"/>
      <c r="HTS58" s="467"/>
      <c r="HTT58" s="467"/>
      <c r="HTU58" s="467"/>
      <c r="HTV58" s="467"/>
      <c r="HTW58" s="467"/>
      <c r="HTX58" s="467"/>
      <c r="HTY58" s="467"/>
      <c r="HTZ58" s="467"/>
      <c r="HUA58" s="467"/>
      <c r="HUB58" s="467"/>
      <c r="HUC58" s="467"/>
      <c r="HUD58" s="467"/>
      <c r="HUE58" s="467"/>
      <c r="HUF58" s="467"/>
      <c r="HUG58" s="467"/>
      <c r="HUH58" s="467"/>
      <c r="HUI58" s="467"/>
      <c r="HUJ58" s="467"/>
      <c r="HUK58" s="467"/>
      <c r="HUL58" s="467"/>
      <c r="HUM58" s="467"/>
      <c r="HUN58" s="467"/>
      <c r="HUO58" s="467"/>
      <c r="HUP58" s="467"/>
      <c r="HUQ58" s="467"/>
      <c r="HUR58" s="467"/>
      <c r="HUS58" s="467"/>
      <c r="HUT58" s="467"/>
      <c r="HUU58" s="467"/>
      <c r="HUV58" s="467"/>
      <c r="HUW58" s="467"/>
      <c r="HUX58" s="467"/>
      <c r="HUY58" s="467"/>
      <c r="HUZ58" s="467"/>
      <c r="HVA58" s="467"/>
      <c r="HVB58" s="467"/>
      <c r="HVC58" s="467"/>
      <c r="HVD58" s="467"/>
      <c r="HVE58" s="467"/>
      <c r="HVF58" s="467"/>
      <c r="HVG58" s="467"/>
      <c r="HVH58" s="467"/>
      <c r="HVI58" s="467"/>
      <c r="HVJ58" s="467"/>
      <c r="HVK58" s="467"/>
      <c r="HVL58" s="467"/>
      <c r="HVM58" s="467"/>
      <c r="HVN58" s="467"/>
      <c r="HVO58" s="467"/>
      <c r="HVP58" s="467"/>
      <c r="HVQ58" s="467"/>
      <c r="HVR58" s="467"/>
      <c r="HVS58" s="467"/>
      <c r="HVT58" s="467"/>
      <c r="HVU58" s="467"/>
      <c r="HVV58" s="467"/>
      <c r="HVW58" s="467"/>
      <c r="HVX58" s="467"/>
      <c r="HVY58" s="467"/>
      <c r="HVZ58" s="467"/>
      <c r="HWA58" s="467"/>
      <c r="HWB58" s="467"/>
      <c r="HWC58" s="467"/>
      <c r="HWD58" s="467"/>
      <c r="HWE58" s="467"/>
      <c r="HWF58" s="467"/>
      <c r="HWG58" s="467"/>
      <c r="HWH58" s="467"/>
      <c r="HWI58" s="467"/>
      <c r="HWJ58" s="467"/>
      <c r="HWK58" s="467"/>
      <c r="HWL58" s="467"/>
      <c r="HWM58" s="467"/>
      <c r="HWN58" s="467"/>
      <c r="HWO58" s="467"/>
      <c r="HWP58" s="467"/>
      <c r="HWQ58" s="467"/>
      <c r="HWR58" s="467"/>
      <c r="HWS58" s="467"/>
      <c r="HWT58" s="467"/>
      <c r="HWU58" s="467"/>
      <c r="HWV58" s="467"/>
      <c r="HWW58" s="467"/>
      <c r="HWX58" s="467"/>
      <c r="HWY58" s="467"/>
      <c r="HWZ58" s="467"/>
      <c r="HXA58" s="467"/>
      <c r="HXB58" s="467"/>
      <c r="HXC58" s="467"/>
      <c r="HXD58" s="467"/>
      <c r="HXE58" s="467"/>
      <c r="HXF58" s="467"/>
      <c r="HXG58" s="467"/>
      <c r="HXH58" s="467"/>
      <c r="HXI58" s="467"/>
      <c r="HXJ58" s="467"/>
      <c r="HXK58" s="467"/>
      <c r="HXL58" s="467"/>
      <c r="HXM58" s="467"/>
      <c r="HXN58" s="467"/>
      <c r="HXO58" s="467"/>
      <c r="HXP58" s="467"/>
      <c r="HXQ58" s="467"/>
      <c r="HXR58" s="467"/>
      <c r="HXS58" s="467"/>
      <c r="HXT58" s="467"/>
      <c r="HXU58" s="467"/>
      <c r="HXV58" s="467"/>
      <c r="HXW58" s="467"/>
      <c r="HXX58" s="467"/>
      <c r="HXY58" s="467"/>
      <c r="HXZ58" s="467"/>
      <c r="HYA58" s="467"/>
      <c r="HYB58" s="467"/>
      <c r="HYC58" s="467"/>
      <c r="HYD58" s="467"/>
      <c r="HYE58" s="467"/>
      <c r="HYF58" s="467"/>
      <c r="HYG58" s="467"/>
      <c r="HYH58" s="467"/>
      <c r="HYI58" s="467"/>
      <c r="HYJ58" s="467"/>
      <c r="HYK58" s="467"/>
      <c r="HYL58" s="467"/>
      <c r="HYM58" s="467"/>
      <c r="HYN58" s="467"/>
      <c r="HYO58" s="467"/>
      <c r="HYP58" s="467"/>
      <c r="HYQ58" s="467"/>
      <c r="HYR58" s="467"/>
      <c r="HYS58" s="467"/>
      <c r="HYT58" s="467"/>
      <c r="HYU58" s="467"/>
      <c r="HYV58" s="467"/>
      <c r="HYW58" s="467"/>
      <c r="HYX58" s="467"/>
      <c r="HYY58" s="467"/>
      <c r="HYZ58" s="467"/>
      <c r="HZA58" s="467"/>
      <c r="HZB58" s="467"/>
      <c r="HZC58" s="467"/>
      <c r="HZD58" s="467"/>
      <c r="HZE58" s="467"/>
      <c r="HZF58" s="467"/>
      <c r="HZG58" s="467"/>
      <c r="HZH58" s="467"/>
      <c r="HZI58" s="467"/>
      <c r="HZJ58" s="467"/>
      <c r="HZK58" s="467"/>
      <c r="HZL58" s="467"/>
      <c r="HZM58" s="467"/>
      <c r="HZN58" s="467"/>
      <c r="HZO58" s="467"/>
      <c r="HZP58" s="467"/>
      <c r="HZQ58" s="467"/>
      <c r="HZR58" s="467"/>
      <c r="HZS58" s="467"/>
      <c r="HZT58" s="467"/>
      <c r="HZU58" s="467"/>
      <c r="HZV58" s="467"/>
      <c r="HZW58" s="467"/>
      <c r="HZX58" s="467"/>
      <c r="HZY58" s="467"/>
      <c r="HZZ58" s="467"/>
      <c r="IAA58" s="467"/>
      <c r="IAB58" s="467"/>
      <c r="IAC58" s="467"/>
      <c r="IAD58" s="467"/>
      <c r="IAE58" s="467"/>
      <c r="IAF58" s="467"/>
      <c r="IAG58" s="467"/>
      <c r="IAH58" s="467"/>
      <c r="IAI58" s="467"/>
      <c r="IAJ58" s="467"/>
      <c r="IAK58" s="467"/>
      <c r="IAL58" s="467"/>
      <c r="IAM58" s="467"/>
      <c r="IAN58" s="467"/>
      <c r="IAO58" s="467"/>
      <c r="IAP58" s="467"/>
      <c r="IAQ58" s="467"/>
      <c r="IAR58" s="467"/>
      <c r="IAS58" s="467"/>
      <c r="IAT58" s="467"/>
      <c r="IAU58" s="467"/>
      <c r="IAV58" s="467"/>
      <c r="IAW58" s="467"/>
      <c r="IAX58" s="467"/>
      <c r="IAY58" s="467"/>
      <c r="IAZ58" s="467"/>
      <c r="IBA58" s="467"/>
      <c r="IBB58" s="467"/>
      <c r="IBC58" s="467"/>
      <c r="IBD58" s="467"/>
      <c r="IBE58" s="467"/>
      <c r="IBF58" s="467"/>
      <c r="IBG58" s="467"/>
      <c r="IBH58" s="467"/>
      <c r="IBI58" s="467"/>
      <c r="IBJ58" s="467"/>
      <c r="IBK58" s="467"/>
      <c r="IBL58" s="467"/>
      <c r="IBM58" s="467"/>
      <c r="IBN58" s="467"/>
      <c r="IBO58" s="467"/>
      <c r="IBP58" s="467"/>
      <c r="IBQ58" s="467"/>
      <c r="IBR58" s="467"/>
      <c r="IBS58" s="467"/>
      <c r="IBT58" s="467"/>
      <c r="IBU58" s="467"/>
      <c r="IBV58" s="467"/>
      <c r="IBW58" s="467"/>
      <c r="IBX58" s="467"/>
      <c r="IBY58" s="467"/>
      <c r="IBZ58" s="467"/>
      <c r="ICA58" s="467"/>
      <c r="ICB58" s="467"/>
      <c r="ICC58" s="467"/>
      <c r="ICD58" s="467"/>
      <c r="ICE58" s="467"/>
      <c r="ICF58" s="467"/>
      <c r="ICG58" s="467"/>
      <c r="ICH58" s="467"/>
      <c r="ICI58" s="467"/>
      <c r="ICJ58" s="467"/>
      <c r="ICK58" s="467"/>
      <c r="ICL58" s="467"/>
      <c r="ICM58" s="467"/>
      <c r="ICN58" s="467"/>
      <c r="ICO58" s="467"/>
      <c r="ICP58" s="467"/>
      <c r="ICQ58" s="467"/>
      <c r="ICR58" s="467"/>
      <c r="ICS58" s="467"/>
      <c r="ICT58" s="467"/>
      <c r="ICU58" s="467"/>
      <c r="ICV58" s="467"/>
      <c r="ICW58" s="467"/>
      <c r="ICX58" s="467"/>
      <c r="ICY58" s="467"/>
      <c r="ICZ58" s="467"/>
      <c r="IDA58" s="467"/>
      <c r="IDB58" s="467"/>
      <c r="IDC58" s="467"/>
      <c r="IDD58" s="467"/>
      <c r="IDE58" s="467"/>
      <c r="IDF58" s="467"/>
      <c r="IDG58" s="467"/>
      <c r="IDH58" s="467"/>
      <c r="IDI58" s="467"/>
      <c r="IDJ58" s="467"/>
      <c r="IDK58" s="467"/>
      <c r="IDL58" s="467"/>
      <c r="IDM58" s="467"/>
      <c r="IDN58" s="467"/>
      <c r="IDO58" s="467"/>
      <c r="IDP58" s="467"/>
      <c r="IDQ58" s="467"/>
      <c r="IDR58" s="467"/>
      <c r="IDS58" s="467"/>
      <c r="IDT58" s="467"/>
      <c r="IDU58" s="467"/>
      <c r="IDV58" s="467"/>
      <c r="IDW58" s="467"/>
      <c r="IDX58" s="467"/>
      <c r="IDY58" s="467"/>
      <c r="IDZ58" s="467"/>
      <c r="IEA58" s="467"/>
      <c r="IEB58" s="467"/>
      <c r="IEC58" s="467"/>
      <c r="IED58" s="467"/>
      <c r="IEE58" s="467"/>
      <c r="IEF58" s="467"/>
      <c r="IEG58" s="467"/>
      <c r="IEH58" s="467"/>
      <c r="IEI58" s="467"/>
      <c r="IEJ58" s="467"/>
      <c r="IEK58" s="467"/>
      <c r="IEL58" s="467"/>
      <c r="IEM58" s="467"/>
      <c r="IEN58" s="467"/>
      <c r="IEO58" s="467"/>
      <c r="IEP58" s="467"/>
      <c r="IEQ58" s="467"/>
      <c r="IER58" s="467"/>
      <c r="IES58" s="467"/>
      <c r="IET58" s="467"/>
      <c r="IEU58" s="467"/>
      <c r="IEV58" s="467"/>
      <c r="IEW58" s="467"/>
      <c r="IEX58" s="467"/>
      <c r="IEY58" s="467"/>
      <c r="IEZ58" s="467"/>
      <c r="IFA58" s="467"/>
      <c r="IFB58" s="467"/>
      <c r="IFC58" s="467"/>
      <c r="IFD58" s="467"/>
      <c r="IFE58" s="467"/>
      <c r="IFF58" s="467"/>
      <c r="IFG58" s="467"/>
      <c r="IFH58" s="467"/>
      <c r="IFI58" s="467"/>
      <c r="IFJ58" s="467"/>
      <c r="IFK58" s="467"/>
      <c r="IFL58" s="467"/>
      <c r="IFM58" s="467"/>
      <c r="IFN58" s="467"/>
      <c r="IFO58" s="467"/>
      <c r="IFP58" s="467"/>
      <c r="IFQ58" s="467"/>
      <c r="IFR58" s="467"/>
      <c r="IFS58" s="467"/>
      <c r="IFT58" s="467"/>
      <c r="IFU58" s="467"/>
      <c r="IFV58" s="467"/>
      <c r="IFW58" s="467"/>
      <c r="IFX58" s="467"/>
      <c r="IFY58" s="467"/>
      <c r="IFZ58" s="467"/>
      <c r="IGA58" s="467"/>
      <c r="IGB58" s="467"/>
      <c r="IGC58" s="467"/>
      <c r="IGD58" s="467"/>
      <c r="IGE58" s="467"/>
      <c r="IGF58" s="467"/>
      <c r="IGG58" s="467"/>
      <c r="IGH58" s="467"/>
      <c r="IGI58" s="467"/>
      <c r="IGJ58" s="467"/>
      <c r="IGK58" s="467"/>
      <c r="IGL58" s="467"/>
      <c r="IGM58" s="467"/>
      <c r="IGN58" s="467"/>
      <c r="IGO58" s="467"/>
      <c r="IGP58" s="467"/>
      <c r="IGQ58" s="467"/>
      <c r="IGR58" s="467"/>
      <c r="IGS58" s="467"/>
      <c r="IGT58" s="467"/>
      <c r="IGU58" s="467"/>
      <c r="IGV58" s="467"/>
      <c r="IGW58" s="467"/>
      <c r="IGX58" s="467"/>
      <c r="IGY58" s="467"/>
      <c r="IGZ58" s="467"/>
      <c r="IHA58" s="467"/>
      <c r="IHB58" s="467"/>
      <c r="IHC58" s="467"/>
      <c r="IHD58" s="467"/>
      <c r="IHE58" s="467"/>
      <c r="IHF58" s="467"/>
      <c r="IHG58" s="467"/>
      <c r="IHH58" s="467"/>
      <c r="IHI58" s="467"/>
      <c r="IHJ58" s="467"/>
      <c r="IHK58" s="467"/>
      <c r="IHL58" s="467"/>
      <c r="IHM58" s="467"/>
      <c r="IHN58" s="467"/>
      <c r="IHO58" s="467"/>
      <c r="IHP58" s="467"/>
      <c r="IHQ58" s="467"/>
      <c r="IHR58" s="467"/>
      <c r="IHS58" s="467"/>
      <c r="IHT58" s="467"/>
      <c r="IHU58" s="467"/>
      <c r="IHV58" s="467"/>
      <c r="IHW58" s="467"/>
      <c r="IHX58" s="467"/>
      <c r="IHY58" s="467"/>
      <c r="IHZ58" s="467"/>
      <c r="IIA58" s="467"/>
      <c r="IIB58" s="467"/>
      <c r="IIC58" s="467"/>
      <c r="IID58" s="467"/>
      <c r="IIE58" s="467"/>
      <c r="IIF58" s="467"/>
      <c r="IIG58" s="467"/>
      <c r="IIH58" s="467"/>
      <c r="III58" s="467"/>
      <c r="IIJ58" s="467"/>
      <c r="IIK58" s="467"/>
      <c r="IIL58" s="467"/>
      <c r="IIM58" s="467"/>
      <c r="IIN58" s="467"/>
      <c r="IIO58" s="467"/>
      <c r="IIP58" s="467"/>
      <c r="IIQ58" s="467"/>
      <c r="IIR58" s="467"/>
      <c r="IIS58" s="467"/>
      <c r="IIT58" s="467"/>
      <c r="IIU58" s="467"/>
      <c r="IIV58" s="467"/>
      <c r="IIW58" s="467"/>
      <c r="IIX58" s="467"/>
      <c r="IIY58" s="467"/>
      <c r="IIZ58" s="467"/>
      <c r="IJA58" s="467"/>
      <c r="IJB58" s="467"/>
      <c r="IJC58" s="467"/>
      <c r="IJD58" s="467"/>
      <c r="IJE58" s="467"/>
      <c r="IJF58" s="467"/>
      <c r="IJG58" s="467"/>
      <c r="IJH58" s="467"/>
      <c r="IJI58" s="467"/>
      <c r="IJJ58" s="467"/>
      <c r="IJK58" s="467"/>
      <c r="IJL58" s="467"/>
      <c r="IJM58" s="467"/>
      <c r="IJN58" s="467"/>
      <c r="IJO58" s="467"/>
      <c r="IJP58" s="467"/>
      <c r="IJQ58" s="467"/>
      <c r="IJR58" s="467"/>
      <c r="IJS58" s="467"/>
      <c r="IJT58" s="467"/>
      <c r="IJU58" s="467"/>
      <c r="IJV58" s="467"/>
      <c r="IJW58" s="467"/>
      <c r="IJX58" s="467"/>
      <c r="IJY58" s="467"/>
      <c r="IJZ58" s="467"/>
      <c r="IKA58" s="467"/>
      <c r="IKB58" s="467"/>
      <c r="IKC58" s="467"/>
      <c r="IKD58" s="467"/>
      <c r="IKE58" s="467"/>
      <c r="IKF58" s="467"/>
      <c r="IKG58" s="467"/>
      <c r="IKH58" s="467"/>
      <c r="IKI58" s="467"/>
      <c r="IKJ58" s="467"/>
      <c r="IKK58" s="467"/>
      <c r="IKL58" s="467"/>
      <c r="IKM58" s="467"/>
      <c r="IKN58" s="467"/>
      <c r="IKO58" s="467"/>
      <c r="IKP58" s="467"/>
      <c r="IKQ58" s="467"/>
      <c r="IKR58" s="467"/>
      <c r="IKS58" s="467"/>
      <c r="IKT58" s="467"/>
      <c r="IKU58" s="467"/>
      <c r="IKV58" s="467"/>
      <c r="IKW58" s="467"/>
      <c r="IKX58" s="467"/>
      <c r="IKY58" s="467"/>
      <c r="IKZ58" s="467"/>
      <c r="ILA58" s="467"/>
      <c r="ILB58" s="467"/>
      <c r="ILC58" s="467"/>
      <c r="ILD58" s="467"/>
      <c r="ILE58" s="467"/>
      <c r="ILF58" s="467"/>
      <c r="ILG58" s="467"/>
      <c r="ILH58" s="467"/>
      <c r="ILI58" s="467"/>
      <c r="ILJ58" s="467"/>
      <c r="ILK58" s="467"/>
      <c r="ILL58" s="467"/>
      <c r="ILM58" s="467"/>
      <c r="ILN58" s="467"/>
      <c r="ILO58" s="467"/>
      <c r="ILP58" s="467"/>
      <c r="ILQ58" s="467"/>
      <c r="ILR58" s="467"/>
      <c r="ILS58" s="467"/>
      <c r="ILT58" s="467"/>
      <c r="ILU58" s="467"/>
      <c r="ILV58" s="467"/>
      <c r="ILW58" s="467"/>
      <c r="ILX58" s="467"/>
      <c r="ILY58" s="467"/>
      <c r="ILZ58" s="467"/>
      <c r="IMA58" s="467"/>
      <c r="IMB58" s="467"/>
      <c r="IMC58" s="467"/>
      <c r="IMD58" s="467"/>
      <c r="IME58" s="467"/>
      <c r="IMF58" s="467"/>
      <c r="IMG58" s="467"/>
      <c r="IMH58" s="467"/>
      <c r="IMI58" s="467"/>
      <c r="IMJ58" s="467"/>
      <c r="IMK58" s="467"/>
      <c r="IML58" s="467"/>
      <c r="IMM58" s="467"/>
      <c r="IMN58" s="467"/>
      <c r="IMO58" s="467"/>
      <c r="IMP58" s="467"/>
      <c r="IMQ58" s="467"/>
      <c r="IMR58" s="467"/>
      <c r="IMS58" s="467"/>
      <c r="IMT58" s="467"/>
      <c r="IMU58" s="467"/>
      <c r="IMV58" s="467"/>
      <c r="IMW58" s="467"/>
      <c r="IMX58" s="467"/>
      <c r="IMY58" s="467"/>
      <c r="IMZ58" s="467"/>
      <c r="INA58" s="467"/>
      <c r="INB58" s="467"/>
      <c r="INC58" s="467"/>
      <c r="IND58" s="467"/>
      <c r="INE58" s="467"/>
      <c r="INF58" s="467"/>
      <c r="ING58" s="467"/>
      <c r="INH58" s="467"/>
      <c r="INI58" s="467"/>
      <c r="INJ58" s="467"/>
      <c r="INK58" s="467"/>
      <c r="INL58" s="467"/>
      <c r="INM58" s="467"/>
      <c r="INN58" s="467"/>
      <c r="INO58" s="467"/>
      <c r="INP58" s="467"/>
      <c r="INQ58" s="467"/>
      <c r="INR58" s="467"/>
      <c r="INS58" s="467"/>
      <c r="INT58" s="467"/>
      <c r="INU58" s="467"/>
      <c r="INV58" s="467"/>
      <c r="INW58" s="467"/>
      <c r="INX58" s="467"/>
      <c r="INY58" s="467"/>
      <c r="INZ58" s="467"/>
      <c r="IOA58" s="467"/>
      <c r="IOB58" s="467"/>
      <c r="IOC58" s="467"/>
      <c r="IOD58" s="467"/>
      <c r="IOE58" s="467"/>
      <c r="IOF58" s="467"/>
      <c r="IOG58" s="467"/>
      <c r="IOH58" s="467"/>
      <c r="IOI58" s="467"/>
      <c r="IOJ58" s="467"/>
      <c r="IOK58" s="467"/>
      <c r="IOL58" s="467"/>
      <c r="IOM58" s="467"/>
      <c r="ION58" s="467"/>
      <c r="IOO58" s="467"/>
      <c r="IOP58" s="467"/>
      <c r="IOQ58" s="467"/>
      <c r="IOR58" s="467"/>
      <c r="IOS58" s="467"/>
      <c r="IOT58" s="467"/>
      <c r="IOU58" s="467"/>
      <c r="IOV58" s="467"/>
      <c r="IOW58" s="467"/>
      <c r="IOX58" s="467"/>
      <c r="IOY58" s="467"/>
      <c r="IOZ58" s="467"/>
      <c r="IPA58" s="467"/>
      <c r="IPB58" s="467"/>
      <c r="IPC58" s="467"/>
      <c r="IPD58" s="467"/>
      <c r="IPE58" s="467"/>
      <c r="IPF58" s="467"/>
      <c r="IPG58" s="467"/>
      <c r="IPH58" s="467"/>
      <c r="IPI58" s="467"/>
      <c r="IPJ58" s="467"/>
      <c r="IPK58" s="467"/>
      <c r="IPL58" s="467"/>
      <c r="IPM58" s="467"/>
      <c r="IPN58" s="467"/>
      <c r="IPO58" s="467"/>
      <c r="IPP58" s="467"/>
      <c r="IPQ58" s="467"/>
      <c r="IPR58" s="467"/>
      <c r="IPS58" s="467"/>
      <c r="IPT58" s="467"/>
      <c r="IPU58" s="467"/>
      <c r="IPV58" s="467"/>
      <c r="IPW58" s="467"/>
      <c r="IPX58" s="467"/>
      <c r="IPY58" s="467"/>
      <c r="IPZ58" s="467"/>
      <c r="IQA58" s="467"/>
      <c r="IQB58" s="467"/>
      <c r="IQC58" s="467"/>
      <c r="IQD58" s="467"/>
      <c r="IQE58" s="467"/>
      <c r="IQF58" s="467"/>
      <c r="IQG58" s="467"/>
      <c r="IQH58" s="467"/>
      <c r="IQI58" s="467"/>
      <c r="IQJ58" s="467"/>
      <c r="IQK58" s="467"/>
      <c r="IQL58" s="467"/>
      <c r="IQM58" s="467"/>
      <c r="IQN58" s="467"/>
      <c r="IQO58" s="467"/>
      <c r="IQP58" s="467"/>
      <c r="IQQ58" s="467"/>
      <c r="IQR58" s="467"/>
      <c r="IQS58" s="467"/>
      <c r="IQT58" s="467"/>
      <c r="IQU58" s="467"/>
      <c r="IQV58" s="467"/>
      <c r="IQW58" s="467"/>
      <c r="IQX58" s="467"/>
      <c r="IQY58" s="467"/>
      <c r="IQZ58" s="467"/>
      <c r="IRA58" s="467"/>
      <c r="IRB58" s="467"/>
      <c r="IRC58" s="467"/>
      <c r="IRD58" s="467"/>
      <c r="IRE58" s="467"/>
      <c r="IRF58" s="467"/>
      <c r="IRG58" s="467"/>
      <c r="IRH58" s="467"/>
      <c r="IRI58" s="467"/>
      <c r="IRJ58" s="467"/>
      <c r="IRK58" s="467"/>
      <c r="IRL58" s="467"/>
      <c r="IRM58" s="467"/>
      <c r="IRN58" s="467"/>
      <c r="IRO58" s="467"/>
      <c r="IRP58" s="467"/>
      <c r="IRQ58" s="467"/>
      <c r="IRR58" s="467"/>
      <c r="IRS58" s="467"/>
      <c r="IRT58" s="467"/>
      <c r="IRU58" s="467"/>
      <c r="IRV58" s="467"/>
      <c r="IRW58" s="467"/>
      <c r="IRX58" s="467"/>
      <c r="IRY58" s="467"/>
      <c r="IRZ58" s="467"/>
      <c r="ISA58" s="467"/>
      <c r="ISB58" s="467"/>
      <c r="ISC58" s="467"/>
      <c r="ISD58" s="467"/>
      <c r="ISE58" s="467"/>
      <c r="ISF58" s="467"/>
      <c r="ISG58" s="467"/>
      <c r="ISH58" s="467"/>
      <c r="ISI58" s="467"/>
      <c r="ISJ58" s="467"/>
      <c r="ISK58" s="467"/>
      <c r="ISL58" s="467"/>
      <c r="ISM58" s="467"/>
      <c r="ISN58" s="467"/>
      <c r="ISO58" s="467"/>
      <c r="ISP58" s="467"/>
      <c r="ISQ58" s="467"/>
      <c r="ISR58" s="467"/>
      <c r="ISS58" s="467"/>
      <c r="IST58" s="467"/>
      <c r="ISU58" s="467"/>
      <c r="ISV58" s="467"/>
      <c r="ISW58" s="467"/>
      <c r="ISX58" s="467"/>
      <c r="ISY58" s="467"/>
      <c r="ISZ58" s="467"/>
      <c r="ITA58" s="467"/>
      <c r="ITB58" s="467"/>
      <c r="ITC58" s="467"/>
      <c r="ITD58" s="467"/>
      <c r="ITE58" s="467"/>
      <c r="ITF58" s="467"/>
      <c r="ITG58" s="467"/>
      <c r="ITH58" s="467"/>
      <c r="ITI58" s="467"/>
      <c r="ITJ58" s="467"/>
      <c r="ITK58" s="467"/>
      <c r="ITL58" s="467"/>
      <c r="ITM58" s="467"/>
      <c r="ITN58" s="467"/>
      <c r="ITO58" s="467"/>
      <c r="ITP58" s="467"/>
      <c r="ITQ58" s="467"/>
      <c r="ITR58" s="467"/>
      <c r="ITS58" s="467"/>
      <c r="ITT58" s="467"/>
      <c r="ITU58" s="467"/>
      <c r="ITV58" s="467"/>
      <c r="ITW58" s="467"/>
      <c r="ITX58" s="467"/>
      <c r="ITY58" s="467"/>
      <c r="ITZ58" s="467"/>
      <c r="IUA58" s="467"/>
      <c r="IUB58" s="467"/>
      <c r="IUC58" s="467"/>
      <c r="IUD58" s="467"/>
      <c r="IUE58" s="467"/>
      <c r="IUF58" s="467"/>
      <c r="IUG58" s="467"/>
      <c r="IUH58" s="467"/>
      <c r="IUI58" s="467"/>
      <c r="IUJ58" s="467"/>
      <c r="IUK58" s="467"/>
      <c r="IUL58" s="467"/>
      <c r="IUM58" s="467"/>
      <c r="IUN58" s="467"/>
      <c r="IUO58" s="467"/>
      <c r="IUP58" s="467"/>
      <c r="IUQ58" s="467"/>
      <c r="IUR58" s="467"/>
      <c r="IUS58" s="467"/>
      <c r="IUT58" s="467"/>
      <c r="IUU58" s="467"/>
      <c r="IUV58" s="467"/>
      <c r="IUW58" s="467"/>
      <c r="IUX58" s="467"/>
      <c r="IUY58" s="467"/>
      <c r="IUZ58" s="467"/>
      <c r="IVA58" s="467"/>
      <c r="IVB58" s="467"/>
      <c r="IVC58" s="467"/>
      <c r="IVD58" s="467"/>
      <c r="IVE58" s="467"/>
      <c r="IVF58" s="467"/>
      <c r="IVG58" s="467"/>
      <c r="IVH58" s="467"/>
      <c r="IVI58" s="467"/>
      <c r="IVJ58" s="467"/>
      <c r="IVK58" s="467"/>
      <c r="IVL58" s="467"/>
      <c r="IVM58" s="467"/>
      <c r="IVN58" s="467"/>
      <c r="IVO58" s="467"/>
      <c r="IVP58" s="467"/>
      <c r="IVQ58" s="467"/>
      <c r="IVR58" s="467"/>
      <c r="IVS58" s="467"/>
      <c r="IVT58" s="467"/>
      <c r="IVU58" s="467"/>
      <c r="IVV58" s="467"/>
      <c r="IVW58" s="467"/>
      <c r="IVX58" s="467"/>
      <c r="IVY58" s="467"/>
      <c r="IVZ58" s="467"/>
      <c r="IWA58" s="467"/>
      <c r="IWB58" s="467"/>
      <c r="IWC58" s="467"/>
      <c r="IWD58" s="467"/>
      <c r="IWE58" s="467"/>
      <c r="IWF58" s="467"/>
      <c r="IWG58" s="467"/>
      <c r="IWH58" s="467"/>
      <c r="IWI58" s="467"/>
      <c r="IWJ58" s="467"/>
      <c r="IWK58" s="467"/>
      <c r="IWL58" s="467"/>
      <c r="IWM58" s="467"/>
      <c r="IWN58" s="467"/>
      <c r="IWO58" s="467"/>
      <c r="IWP58" s="467"/>
      <c r="IWQ58" s="467"/>
      <c r="IWR58" s="467"/>
      <c r="IWS58" s="467"/>
      <c r="IWT58" s="467"/>
      <c r="IWU58" s="467"/>
      <c r="IWV58" s="467"/>
      <c r="IWW58" s="467"/>
      <c r="IWX58" s="467"/>
      <c r="IWY58" s="467"/>
      <c r="IWZ58" s="467"/>
      <c r="IXA58" s="467"/>
      <c r="IXB58" s="467"/>
      <c r="IXC58" s="467"/>
      <c r="IXD58" s="467"/>
      <c r="IXE58" s="467"/>
      <c r="IXF58" s="467"/>
      <c r="IXG58" s="467"/>
      <c r="IXH58" s="467"/>
      <c r="IXI58" s="467"/>
      <c r="IXJ58" s="467"/>
      <c r="IXK58" s="467"/>
      <c r="IXL58" s="467"/>
      <c r="IXM58" s="467"/>
      <c r="IXN58" s="467"/>
      <c r="IXO58" s="467"/>
      <c r="IXP58" s="467"/>
      <c r="IXQ58" s="467"/>
      <c r="IXR58" s="467"/>
      <c r="IXS58" s="467"/>
      <c r="IXT58" s="467"/>
      <c r="IXU58" s="467"/>
      <c r="IXV58" s="467"/>
      <c r="IXW58" s="467"/>
      <c r="IXX58" s="467"/>
      <c r="IXY58" s="467"/>
      <c r="IXZ58" s="467"/>
      <c r="IYA58" s="467"/>
      <c r="IYB58" s="467"/>
      <c r="IYC58" s="467"/>
      <c r="IYD58" s="467"/>
      <c r="IYE58" s="467"/>
      <c r="IYF58" s="467"/>
      <c r="IYG58" s="467"/>
      <c r="IYH58" s="467"/>
      <c r="IYI58" s="467"/>
      <c r="IYJ58" s="467"/>
      <c r="IYK58" s="467"/>
      <c r="IYL58" s="467"/>
      <c r="IYM58" s="467"/>
      <c r="IYN58" s="467"/>
      <c r="IYO58" s="467"/>
      <c r="IYP58" s="467"/>
      <c r="IYQ58" s="467"/>
      <c r="IYR58" s="467"/>
      <c r="IYS58" s="467"/>
      <c r="IYT58" s="467"/>
      <c r="IYU58" s="467"/>
      <c r="IYV58" s="467"/>
      <c r="IYW58" s="467"/>
      <c r="IYX58" s="467"/>
      <c r="IYY58" s="467"/>
      <c r="IYZ58" s="467"/>
      <c r="IZA58" s="467"/>
      <c r="IZB58" s="467"/>
      <c r="IZC58" s="467"/>
      <c r="IZD58" s="467"/>
      <c r="IZE58" s="467"/>
      <c r="IZF58" s="467"/>
      <c r="IZG58" s="467"/>
      <c r="IZH58" s="467"/>
      <c r="IZI58" s="467"/>
      <c r="IZJ58" s="467"/>
      <c r="IZK58" s="467"/>
      <c r="IZL58" s="467"/>
      <c r="IZM58" s="467"/>
      <c r="IZN58" s="467"/>
      <c r="IZO58" s="467"/>
      <c r="IZP58" s="467"/>
      <c r="IZQ58" s="467"/>
      <c r="IZR58" s="467"/>
      <c r="IZS58" s="467"/>
      <c r="IZT58" s="467"/>
      <c r="IZU58" s="467"/>
      <c r="IZV58" s="467"/>
      <c r="IZW58" s="467"/>
      <c r="IZX58" s="467"/>
      <c r="IZY58" s="467"/>
      <c r="IZZ58" s="467"/>
      <c r="JAA58" s="467"/>
      <c r="JAB58" s="467"/>
      <c r="JAC58" s="467"/>
      <c r="JAD58" s="467"/>
      <c r="JAE58" s="467"/>
      <c r="JAF58" s="467"/>
      <c r="JAG58" s="467"/>
      <c r="JAH58" s="467"/>
      <c r="JAI58" s="467"/>
      <c r="JAJ58" s="467"/>
      <c r="JAK58" s="467"/>
      <c r="JAL58" s="467"/>
      <c r="JAM58" s="467"/>
      <c r="JAN58" s="467"/>
      <c r="JAO58" s="467"/>
      <c r="JAP58" s="467"/>
      <c r="JAQ58" s="467"/>
      <c r="JAR58" s="467"/>
      <c r="JAS58" s="467"/>
      <c r="JAT58" s="467"/>
      <c r="JAU58" s="467"/>
      <c r="JAV58" s="467"/>
      <c r="JAW58" s="467"/>
      <c r="JAX58" s="467"/>
      <c r="JAY58" s="467"/>
      <c r="JAZ58" s="467"/>
      <c r="JBA58" s="467"/>
      <c r="JBB58" s="467"/>
      <c r="JBC58" s="467"/>
      <c r="JBD58" s="467"/>
      <c r="JBE58" s="467"/>
      <c r="JBF58" s="467"/>
      <c r="JBG58" s="467"/>
      <c r="JBH58" s="467"/>
      <c r="JBI58" s="467"/>
      <c r="JBJ58" s="467"/>
      <c r="JBK58" s="467"/>
      <c r="JBL58" s="467"/>
      <c r="JBM58" s="467"/>
      <c r="JBN58" s="467"/>
      <c r="JBO58" s="467"/>
      <c r="JBP58" s="467"/>
      <c r="JBQ58" s="467"/>
      <c r="JBR58" s="467"/>
      <c r="JBS58" s="467"/>
      <c r="JBT58" s="467"/>
      <c r="JBU58" s="467"/>
      <c r="JBV58" s="467"/>
      <c r="JBW58" s="467"/>
      <c r="JBX58" s="467"/>
      <c r="JBY58" s="467"/>
      <c r="JBZ58" s="467"/>
      <c r="JCA58" s="467"/>
      <c r="JCB58" s="467"/>
      <c r="JCC58" s="467"/>
      <c r="JCD58" s="467"/>
      <c r="JCE58" s="467"/>
      <c r="JCF58" s="467"/>
      <c r="JCG58" s="467"/>
      <c r="JCH58" s="467"/>
      <c r="JCI58" s="467"/>
      <c r="JCJ58" s="467"/>
      <c r="JCK58" s="467"/>
      <c r="JCL58" s="467"/>
      <c r="JCM58" s="467"/>
      <c r="JCN58" s="467"/>
      <c r="JCO58" s="467"/>
      <c r="JCP58" s="467"/>
      <c r="JCQ58" s="467"/>
      <c r="JCR58" s="467"/>
      <c r="JCS58" s="467"/>
      <c r="JCT58" s="467"/>
      <c r="JCU58" s="467"/>
      <c r="JCV58" s="467"/>
      <c r="JCW58" s="467"/>
      <c r="JCX58" s="467"/>
      <c r="JCY58" s="467"/>
      <c r="JCZ58" s="467"/>
      <c r="JDA58" s="467"/>
      <c r="JDB58" s="467"/>
      <c r="JDC58" s="467"/>
      <c r="JDD58" s="467"/>
      <c r="JDE58" s="467"/>
      <c r="JDF58" s="467"/>
      <c r="JDG58" s="467"/>
      <c r="JDH58" s="467"/>
      <c r="JDI58" s="467"/>
      <c r="JDJ58" s="467"/>
      <c r="JDK58" s="467"/>
      <c r="JDL58" s="467"/>
      <c r="JDM58" s="467"/>
      <c r="JDN58" s="467"/>
      <c r="JDO58" s="467"/>
      <c r="JDP58" s="467"/>
      <c r="JDQ58" s="467"/>
      <c r="JDR58" s="467"/>
      <c r="JDS58" s="467"/>
      <c r="JDT58" s="467"/>
      <c r="JDU58" s="467"/>
      <c r="JDV58" s="467"/>
      <c r="JDW58" s="467"/>
      <c r="JDX58" s="467"/>
      <c r="JDY58" s="467"/>
      <c r="JDZ58" s="467"/>
      <c r="JEA58" s="467"/>
      <c r="JEB58" s="467"/>
      <c r="JEC58" s="467"/>
      <c r="JED58" s="467"/>
      <c r="JEE58" s="467"/>
      <c r="JEF58" s="467"/>
      <c r="JEG58" s="467"/>
      <c r="JEH58" s="467"/>
      <c r="JEI58" s="467"/>
      <c r="JEJ58" s="467"/>
      <c r="JEK58" s="467"/>
      <c r="JEL58" s="467"/>
      <c r="JEM58" s="467"/>
      <c r="JEN58" s="467"/>
      <c r="JEO58" s="467"/>
      <c r="JEP58" s="467"/>
      <c r="JEQ58" s="467"/>
      <c r="JER58" s="467"/>
      <c r="JES58" s="467"/>
      <c r="JET58" s="467"/>
      <c r="JEU58" s="467"/>
      <c r="JEV58" s="467"/>
      <c r="JEW58" s="467"/>
      <c r="JEX58" s="467"/>
      <c r="JEY58" s="467"/>
      <c r="JEZ58" s="467"/>
      <c r="JFA58" s="467"/>
      <c r="JFB58" s="467"/>
      <c r="JFC58" s="467"/>
      <c r="JFD58" s="467"/>
      <c r="JFE58" s="467"/>
      <c r="JFF58" s="467"/>
      <c r="JFG58" s="467"/>
      <c r="JFH58" s="467"/>
      <c r="JFI58" s="467"/>
      <c r="JFJ58" s="467"/>
      <c r="JFK58" s="467"/>
      <c r="JFL58" s="467"/>
      <c r="JFM58" s="467"/>
      <c r="JFN58" s="467"/>
      <c r="JFO58" s="467"/>
      <c r="JFP58" s="467"/>
      <c r="JFQ58" s="467"/>
      <c r="JFR58" s="467"/>
      <c r="JFS58" s="467"/>
      <c r="JFT58" s="467"/>
      <c r="JFU58" s="467"/>
      <c r="JFV58" s="467"/>
      <c r="JFW58" s="467"/>
      <c r="JFX58" s="467"/>
      <c r="JFY58" s="467"/>
      <c r="JFZ58" s="467"/>
      <c r="JGA58" s="467"/>
      <c r="JGB58" s="467"/>
      <c r="JGC58" s="467"/>
      <c r="JGD58" s="467"/>
      <c r="JGE58" s="467"/>
      <c r="JGF58" s="467"/>
      <c r="JGG58" s="467"/>
      <c r="JGH58" s="467"/>
      <c r="JGI58" s="467"/>
      <c r="JGJ58" s="467"/>
      <c r="JGK58" s="467"/>
      <c r="JGL58" s="467"/>
      <c r="JGM58" s="467"/>
      <c r="JGN58" s="467"/>
      <c r="JGO58" s="467"/>
      <c r="JGP58" s="467"/>
      <c r="JGQ58" s="467"/>
      <c r="JGR58" s="467"/>
      <c r="JGS58" s="467"/>
      <c r="JGT58" s="467"/>
      <c r="JGU58" s="467"/>
      <c r="JGV58" s="467"/>
      <c r="JGW58" s="467"/>
      <c r="JGX58" s="467"/>
      <c r="JGY58" s="467"/>
      <c r="JGZ58" s="467"/>
      <c r="JHA58" s="467"/>
      <c r="JHB58" s="467"/>
      <c r="JHC58" s="467"/>
      <c r="JHD58" s="467"/>
      <c r="JHE58" s="467"/>
      <c r="JHF58" s="467"/>
      <c r="JHG58" s="467"/>
      <c r="JHH58" s="467"/>
      <c r="JHI58" s="467"/>
      <c r="JHJ58" s="467"/>
      <c r="JHK58" s="467"/>
      <c r="JHL58" s="467"/>
      <c r="JHM58" s="467"/>
      <c r="JHN58" s="467"/>
      <c r="JHO58" s="467"/>
      <c r="JHP58" s="467"/>
      <c r="JHQ58" s="467"/>
      <c r="JHR58" s="467"/>
      <c r="JHS58" s="467"/>
      <c r="JHT58" s="467"/>
      <c r="JHU58" s="467"/>
      <c r="JHV58" s="467"/>
      <c r="JHW58" s="467"/>
      <c r="JHX58" s="467"/>
      <c r="JHY58" s="467"/>
      <c r="JHZ58" s="467"/>
      <c r="JIA58" s="467"/>
      <c r="JIB58" s="467"/>
      <c r="JIC58" s="467"/>
      <c r="JID58" s="467"/>
      <c r="JIE58" s="467"/>
      <c r="JIF58" s="467"/>
      <c r="JIG58" s="467"/>
      <c r="JIH58" s="467"/>
      <c r="JII58" s="467"/>
      <c r="JIJ58" s="467"/>
      <c r="JIK58" s="467"/>
      <c r="JIL58" s="467"/>
      <c r="JIM58" s="467"/>
      <c r="JIN58" s="467"/>
      <c r="JIO58" s="467"/>
      <c r="JIP58" s="467"/>
      <c r="JIQ58" s="467"/>
      <c r="JIR58" s="467"/>
      <c r="JIS58" s="467"/>
      <c r="JIT58" s="467"/>
      <c r="JIU58" s="467"/>
      <c r="JIV58" s="467"/>
      <c r="JIW58" s="467"/>
      <c r="JIX58" s="467"/>
      <c r="JIY58" s="467"/>
      <c r="JIZ58" s="467"/>
      <c r="JJA58" s="467"/>
      <c r="JJB58" s="467"/>
      <c r="JJC58" s="467"/>
      <c r="JJD58" s="467"/>
      <c r="JJE58" s="467"/>
      <c r="JJF58" s="467"/>
      <c r="JJG58" s="467"/>
      <c r="JJH58" s="467"/>
      <c r="JJI58" s="467"/>
      <c r="JJJ58" s="467"/>
      <c r="JJK58" s="467"/>
      <c r="JJL58" s="467"/>
      <c r="JJM58" s="467"/>
      <c r="JJN58" s="467"/>
      <c r="JJO58" s="467"/>
      <c r="JJP58" s="467"/>
      <c r="JJQ58" s="467"/>
      <c r="JJR58" s="467"/>
      <c r="JJS58" s="467"/>
      <c r="JJT58" s="467"/>
      <c r="JJU58" s="467"/>
      <c r="JJV58" s="467"/>
      <c r="JJW58" s="467"/>
      <c r="JJX58" s="467"/>
      <c r="JJY58" s="467"/>
      <c r="JJZ58" s="467"/>
      <c r="JKA58" s="467"/>
      <c r="JKB58" s="467"/>
      <c r="JKC58" s="467"/>
      <c r="JKD58" s="467"/>
      <c r="JKE58" s="467"/>
      <c r="JKF58" s="467"/>
      <c r="JKG58" s="467"/>
      <c r="JKH58" s="467"/>
      <c r="JKI58" s="467"/>
      <c r="JKJ58" s="467"/>
      <c r="JKK58" s="467"/>
      <c r="JKL58" s="467"/>
      <c r="JKM58" s="467"/>
      <c r="JKN58" s="467"/>
      <c r="JKO58" s="467"/>
      <c r="JKP58" s="467"/>
      <c r="JKQ58" s="467"/>
      <c r="JKR58" s="467"/>
      <c r="JKS58" s="467"/>
      <c r="JKT58" s="467"/>
      <c r="JKU58" s="467"/>
      <c r="JKV58" s="467"/>
      <c r="JKW58" s="467"/>
      <c r="JKX58" s="467"/>
      <c r="JKY58" s="467"/>
      <c r="JKZ58" s="467"/>
      <c r="JLA58" s="467"/>
      <c r="JLB58" s="467"/>
      <c r="JLC58" s="467"/>
      <c r="JLD58" s="467"/>
      <c r="JLE58" s="467"/>
      <c r="JLF58" s="467"/>
      <c r="JLG58" s="467"/>
      <c r="JLH58" s="467"/>
      <c r="JLI58" s="467"/>
      <c r="JLJ58" s="467"/>
      <c r="JLK58" s="467"/>
      <c r="JLL58" s="467"/>
      <c r="JLM58" s="467"/>
      <c r="JLN58" s="467"/>
      <c r="JLO58" s="467"/>
      <c r="JLP58" s="467"/>
      <c r="JLQ58" s="467"/>
      <c r="JLR58" s="467"/>
      <c r="JLS58" s="467"/>
      <c r="JLT58" s="467"/>
      <c r="JLU58" s="467"/>
      <c r="JLV58" s="467"/>
      <c r="JLW58" s="467"/>
      <c r="JLX58" s="467"/>
      <c r="JLY58" s="467"/>
      <c r="JLZ58" s="467"/>
      <c r="JMA58" s="467"/>
      <c r="JMB58" s="467"/>
      <c r="JMC58" s="467"/>
      <c r="JMD58" s="467"/>
      <c r="JME58" s="467"/>
      <c r="JMF58" s="467"/>
      <c r="JMG58" s="467"/>
      <c r="JMH58" s="467"/>
      <c r="JMI58" s="467"/>
      <c r="JMJ58" s="467"/>
      <c r="JMK58" s="467"/>
      <c r="JML58" s="467"/>
      <c r="JMM58" s="467"/>
      <c r="JMN58" s="467"/>
      <c r="JMO58" s="467"/>
      <c r="JMP58" s="467"/>
      <c r="JMQ58" s="467"/>
      <c r="JMR58" s="467"/>
      <c r="JMS58" s="467"/>
      <c r="JMT58" s="467"/>
      <c r="JMU58" s="467"/>
      <c r="JMV58" s="467"/>
      <c r="JMW58" s="467"/>
      <c r="JMX58" s="467"/>
      <c r="JMY58" s="467"/>
      <c r="JMZ58" s="467"/>
      <c r="JNA58" s="467"/>
      <c r="JNB58" s="467"/>
      <c r="JNC58" s="467"/>
      <c r="JND58" s="467"/>
      <c r="JNE58" s="467"/>
      <c r="JNF58" s="467"/>
      <c r="JNG58" s="467"/>
      <c r="JNH58" s="467"/>
      <c r="JNI58" s="467"/>
      <c r="JNJ58" s="467"/>
      <c r="JNK58" s="467"/>
      <c r="JNL58" s="467"/>
      <c r="JNM58" s="467"/>
      <c r="JNN58" s="467"/>
      <c r="JNO58" s="467"/>
      <c r="JNP58" s="467"/>
      <c r="JNQ58" s="467"/>
      <c r="JNR58" s="467"/>
      <c r="JNS58" s="467"/>
      <c r="JNT58" s="467"/>
      <c r="JNU58" s="467"/>
      <c r="JNV58" s="467"/>
      <c r="JNW58" s="467"/>
      <c r="JNX58" s="467"/>
      <c r="JNY58" s="467"/>
      <c r="JNZ58" s="467"/>
      <c r="JOA58" s="467"/>
      <c r="JOB58" s="467"/>
      <c r="JOC58" s="467"/>
      <c r="JOD58" s="467"/>
      <c r="JOE58" s="467"/>
      <c r="JOF58" s="467"/>
      <c r="JOG58" s="467"/>
      <c r="JOH58" s="467"/>
      <c r="JOI58" s="467"/>
      <c r="JOJ58" s="467"/>
      <c r="JOK58" s="467"/>
      <c r="JOL58" s="467"/>
      <c r="JOM58" s="467"/>
      <c r="JON58" s="467"/>
      <c r="JOO58" s="467"/>
      <c r="JOP58" s="467"/>
      <c r="JOQ58" s="467"/>
      <c r="JOR58" s="467"/>
      <c r="JOS58" s="467"/>
      <c r="JOT58" s="467"/>
      <c r="JOU58" s="467"/>
      <c r="JOV58" s="467"/>
      <c r="JOW58" s="467"/>
      <c r="JOX58" s="467"/>
      <c r="JOY58" s="467"/>
      <c r="JOZ58" s="467"/>
      <c r="JPA58" s="467"/>
      <c r="JPB58" s="467"/>
      <c r="JPC58" s="467"/>
      <c r="JPD58" s="467"/>
      <c r="JPE58" s="467"/>
      <c r="JPF58" s="467"/>
      <c r="JPG58" s="467"/>
      <c r="JPH58" s="467"/>
      <c r="JPI58" s="467"/>
      <c r="JPJ58" s="467"/>
      <c r="JPK58" s="467"/>
      <c r="JPL58" s="467"/>
      <c r="JPM58" s="467"/>
      <c r="JPN58" s="467"/>
      <c r="JPO58" s="467"/>
      <c r="JPP58" s="467"/>
      <c r="JPQ58" s="467"/>
      <c r="JPR58" s="467"/>
      <c r="JPS58" s="467"/>
      <c r="JPT58" s="467"/>
      <c r="JPU58" s="467"/>
      <c r="JPV58" s="467"/>
      <c r="JPW58" s="467"/>
      <c r="JPX58" s="467"/>
      <c r="JPY58" s="467"/>
      <c r="JPZ58" s="467"/>
      <c r="JQA58" s="467"/>
      <c r="JQB58" s="467"/>
      <c r="JQC58" s="467"/>
      <c r="JQD58" s="467"/>
      <c r="JQE58" s="467"/>
      <c r="JQF58" s="467"/>
      <c r="JQG58" s="467"/>
      <c r="JQH58" s="467"/>
      <c r="JQI58" s="467"/>
      <c r="JQJ58" s="467"/>
      <c r="JQK58" s="467"/>
      <c r="JQL58" s="467"/>
      <c r="JQM58" s="467"/>
      <c r="JQN58" s="467"/>
      <c r="JQO58" s="467"/>
      <c r="JQP58" s="467"/>
      <c r="JQQ58" s="467"/>
      <c r="JQR58" s="467"/>
      <c r="JQS58" s="467"/>
      <c r="JQT58" s="467"/>
      <c r="JQU58" s="467"/>
      <c r="JQV58" s="467"/>
      <c r="JQW58" s="467"/>
      <c r="JQX58" s="467"/>
      <c r="JQY58" s="467"/>
      <c r="JQZ58" s="467"/>
      <c r="JRA58" s="467"/>
      <c r="JRB58" s="467"/>
      <c r="JRC58" s="467"/>
      <c r="JRD58" s="467"/>
      <c r="JRE58" s="467"/>
      <c r="JRF58" s="467"/>
      <c r="JRG58" s="467"/>
      <c r="JRH58" s="467"/>
      <c r="JRI58" s="467"/>
      <c r="JRJ58" s="467"/>
      <c r="JRK58" s="467"/>
      <c r="JRL58" s="467"/>
      <c r="JRM58" s="467"/>
      <c r="JRN58" s="467"/>
      <c r="JRO58" s="467"/>
      <c r="JRP58" s="467"/>
      <c r="JRQ58" s="467"/>
      <c r="JRR58" s="467"/>
      <c r="JRS58" s="467"/>
      <c r="JRT58" s="467"/>
      <c r="JRU58" s="467"/>
      <c r="JRV58" s="467"/>
      <c r="JRW58" s="467"/>
      <c r="JRX58" s="467"/>
      <c r="JRY58" s="467"/>
      <c r="JRZ58" s="467"/>
      <c r="JSA58" s="467"/>
      <c r="JSB58" s="467"/>
      <c r="JSC58" s="467"/>
      <c r="JSD58" s="467"/>
      <c r="JSE58" s="467"/>
      <c r="JSF58" s="467"/>
      <c r="JSG58" s="467"/>
      <c r="JSH58" s="467"/>
      <c r="JSI58" s="467"/>
      <c r="JSJ58" s="467"/>
      <c r="JSK58" s="467"/>
      <c r="JSL58" s="467"/>
      <c r="JSM58" s="467"/>
      <c r="JSN58" s="467"/>
      <c r="JSO58" s="467"/>
      <c r="JSP58" s="467"/>
      <c r="JSQ58" s="467"/>
      <c r="JSR58" s="467"/>
      <c r="JSS58" s="467"/>
      <c r="JST58" s="467"/>
      <c r="JSU58" s="467"/>
      <c r="JSV58" s="467"/>
      <c r="JSW58" s="467"/>
      <c r="JSX58" s="467"/>
      <c r="JSY58" s="467"/>
      <c r="JSZ58" s="467"/>
      <c r="JTA58" s="467"/>
      <c r="JTB58" s="467"/>
      <c r="JTC58" s="467"/>
      <c r="JTD58" s="467"/>
      <c r="JTE58" s="467"/>
      <c r="JTF58" s="467"/>
      <c r="JTG58" s="467"/>
      <c r="JTH58" s="467"/>
      <c r="JTI58" s="467"/>
      <c r="JTJ58" s="467"/>
      <c r="JTK58" s="467"/>
      <c r="JTL58" s="467"/>
      <c r="JTM58" s="467"/>
      <c r="JTN58" s="467"/>
      <c r="JTO58" s="467"/>
      <c r="JTP58" s="467"/>
      <c r="JTQ58" s="467"/>
      <c r="JTR58" s="467"/>
      <c r="JTS58" s="467"/>
      <c r="JTT58" s="467"/>
      <c r="JTU58" s="467"/>
      <c r="JTV58" s="467"/>
      <c r="JTW58" s="467"/>
      <c r="JTX58" s="467"/>
      <c r="JTY58" s="467"/>
      <c r="JTZ58" s="467"/>
      <c r="JUA58" s="467"/>
      <c r="JUB58" s="467"/>
      <c r="JUC58" s="467"/>
      <c r="JUD58" s="467"/>
      <c r="JUE58" s="467"/>
      <c r="JUF58" s="467"/>
      <c r="JUG58" s="467"/>
      <c r="JUH58" s="467"/>
      <c r="JUI58" s="467"/>
      <c r="JUJ58" s="467"/>
      <c r="JUK58" s="467"/>
      <c r="JUL58" s="467"/>
      <c r="JUM58" s="467"/>
      <c r="JUN58" s="467"/>
      <c r="JUO58" s="467"/>
      <c r="JUP58" s="467"/>
      <c r="JUQ58" s="467"/>
      <c r="JUR58" s="467"/>
      <c r="JUS58" s="467"/>
      <c r="JUT58" s="467"/>
      <c r="JUU58" s="467"/>
      <c r="JUV58" s="467"/>
      <c r="JUW58" s="467"/>
      <c r="JUX58" s="467"/>
      <c r="JUY58" s="467"/>
      <c r="JUZ58" s="467"/>
      <c r="JVA58" s="467"/>
      <c r="JVB58" s="467"/>
      <c r="JVC58" s="467"/>
      <c r="JVD58" s="467"/>
      <c r="JVE58" s="467"/>
      <c r="JVF58" s="467"/>
      <c r="JVG58" s="467"/>
      <c r="JVH58" s="467"/>
      <c r="JVI58" s="467"/>
      <c r="JVJ58" s="467"/>
      <c r="JVK58" s="467"/>
      <c r="JVL58" s="467"/>
      <c r="JVM58" s="467"/>
      <c r="JVN58" s="467"/>
      <c r="JVO58" s="467"/>
      <c r="JVP58" s="467"/>
      <c r="JVQ58" s="467"/>
      <c r="JVR58" s="467"/>
      <c r="JVS58" s="467"/>
      <c r="JVT58" s="467"/>
      <c r="JVU58" s="467"/>
      <c r="JVV58" s="467"/>
      <c r="JVW58" s="467"/>
      <c r="JVX58" s="467"/>
      <c r="JVY58" s="467"/>
      <c r="JVZ58" s="467"/>
      <c r="JWA58" s="467"/>
      <c r="JWB58" s="467"/>
      <c r="JWC58" s="467"/>
      <c r="JWD58" s="467"/>
      <c r="JWE58" s="467"/>
      <c r="JWF58" s="467"/>
      <c r="JWG58" s="467"/>
      <c r="JWH58" s="467"/>
      <c r="JWI58" s="467"/>
      <c r="JWJ58" s="467"/>
      <c r="JWK58" s="467"/>
      <c r="JWL58" s="467"/>
      <c r="JWM58" s="467"/>
      <c r="JWN58" s="467"/>
      <c r="JWO58" s="467"/>
      <c r="JWP58" s="467"/>
      <c r="JWQ58" s="467"/>
      <c r="JWR58" s="467"/>
      <c r="JWS58" s="467"/>
      <c r="JWT58" s="467"/>
      <c r="JWU58" s="467"/>
      <c r="JWV58" s="467"/>
      <c r="JWW58" s="467"/>
      <c r="JWX58" s="467"/>
      <c r="JWY58" s="467"/>
      <c r="JWZ58" s="467"/>
      <c r="JXA58" s="467"/>
      <c r="JXB58" s="467"/>
      <c r="JXC58" s="467"/>
      <c r="JXD58" s="467"/>
      <c r="JXE58" s="467"/>
      <c r="JXF58" s="467"/>
      <c r="JXG58" s="467"/>
      <c r="JXH58" s="467"/>
      <c r="JXI58" s="467"/>
      <c r="JXJ58" s="467"/>
      <c r="JXK58" s="467"/>
      <c r="JXL58" s="467"/>
      <c r="JXM58" s="467"/>
      <c r="JXN58" s="467"/>
      <c r="JXO58" s="467"/>
      <c r="JXP58" s="467"/>
      <c r="JXQ58" s="467"/>
      <c r="JXR58" s="467"/>
      <c r="JXS58" s="467"/>
      <c r="JXT58" s="467"/>
      <c r="JXU58" s="467"/>
      <c r="JXV58" s="467"/>
      <c r="JXW58" s="467"/>
      <c r="JXX58" s="467"/>
      <c r="JXY58" s="467"/>
      <c r="JXZ58" s="467"/>
      <c r="JYA58" s="467"/>
      <c r="JYB58" s="467"/>
      <c r="JYC58" s="467"/>
      <c r="JYD58" s="467"/>
      <c r="JYE58" s="467"/>
      <c r="JYF58" s="467"/>
      <c r="JYG58" s="467"/>
      <c r="JYH58" s="467"/>
      <c r="JYI58" s="467"/>
      <c r="JYJ58" s="467"/>
      <c r="JYK58" s="467"/>
      <c r="JYL58" s="467"/>
      <c r="JYM58" s="467"/>
      <c r="JYN58" s="467"/>
      <c r="JYO58" s="467"/>
      <c r="JYP58" s="467"/>
      <c r="JYQ58" s="467"/>
      <c r="JYR58" s="467"/>
      <c r="JYS58" s="467"/>
      <c r="JYT58" s="467"/>
      <c r="JYU58" s="467"/>
      <c r="JYV58" s="467"/>
      <c r="JYW58" s="467"/>
      <c r="JYX58" s="467"/>
      <c r="JYY58" s="467"/>
      <c r="JYZ58" s="467"/>
      <c r="JZA58" s="467"/>
      <c r="JZB58" s="467"/>
      <c r="JZC58" s="467"/>
      <c r="JZD58" s="467"/>
      <c r="JZE58" s="467"/>
      <c r="JZF58" s="467"/>
      <c r="JZG58" s="467"/>
      <c r="JZH58" s="467"/>
      <c r="JZI58" s="467"/>
      <c r="JZJ58" s="467"/>
      <c r="JZK58" s="467"/>
      <c r="JZL58" s="467"/>
      <c r="JZM58" s="467"/>
      <c r="JZN58" s="467"/>
      <c r="JZO58" s="467"/>
      <c r="JZP58" s="467"/>
      <c r="JZQ58" s="467"/>
      <c r="JZR58" s="467"/>
      <c r="JZS58" s="467"/>
      <c r="JZT58" s="467"/>
      <c r="JZU58" s="467"/>
      <c r="JZV58" s="467"/>
      <c r="JZW58" s="467"/>
      <c r="JZX58" s="467"/>
      <c r="JZY58" s="467"/>
      <c r="JZZ58" s="467"/>
      <c r="KAA58" s="467"/>
      <c r="KAB58" s="467"/>
      <c r="KAC58" s="467"/>
      <c r="KAD58" s="467"/>
      <c r="KAE58" s="467"/>
      <c r="KAF58" s="467"/>
      <c r="KAG58" s="467"/>
      <c r="KAH58" s="467"/>
      <c r="KAI58" s="467"/>
      <c r="KAJ58" s="467"/>
      <c r="KAK58" s="467"/>
      <c r="KAL58" s="467"/>
      <c r="KAM58" s="467"/>
      <c r="KAN58" s="467"/>
      <c r="KAO58" s="467"/>
      <c r="KAP58" s="467"/>
      <c r="KAQ58" s="467"/>
      <c r="KAR58" s="467"/>
      <c r="KAS58" s="467"/>
      <c r="KAT58" s="467"/>
      <c r="KAU58" s="467"/>
      <c r="KAV58" s="467"/>
      <c r="KAW58" s="467"/>
      <c r="KAX58" s="467"/>
      <c r="KAY58" s="467"/>
      <c r="KAZ58" s="467"/>
      <c r="KBA58" s="467"/>
      <c r="KBB58" s="467"/>
      <c r="KBC58" s="467"/>
      <c r="KBD58" s="467"/>
      <c r="KBE58" s="467"/>
      <c r="KBF58" s="467"/>
      <c r="KBG58" s="467"/>
      <c r="KBH58" s="467"/>
      <c r="KBI58" s="467"/>
      <c r="KBJ58" s="467"/>
      <c r="KBK58" s="467"/>
      <c r="KBL58" s="467"/>
      <c r="KBM58" s="467"/>
      <c r="KBN58" s="467"/>
      <c r="KBO58" s="467"/>
      <c r="KBP58" s="467"/>
      <c r="KBQ58" s="467"/>
      <c r="KBR58" s="467"/>
      <c r="KBS58" s="467"/>
      <c r="KBT58" s="467"/>
      <c r="KBU58" s="467"/>
      <c r="KBV58" s="467"/>
      <c r="KBW58" s="467"/>
      <c r="KBX58" s="467"/>
      <c r="KBY58" s="467"/>
      <c r="KBZ58" s="467"/>
      <c r="KCA58" s="467"/>
      <c r="KCB58" s="467"/>
      <c r="KCC58" s="467"/>
      <c r="KCD58" s="467"/>
      <c r="KCE58" s="467"/>
      <c r="KCF58" s="467"/>
      <c r="KCG58" s="467"/>
      <c r="KCH58" s="467"/>
      <c r="KCI58" s="467"/>
      <c r="KCJ58" s="467"/>
      <c r="KCK58" s="467"/>
      <c r="KCL58" s="467"/>
      <c r="KCM58" s="467"/>
      <c r="KCN58" s="467"/>
      <c r="KCO58" s="467"/>
      <c r="KCP58" s="467"/>
      <c r="KCQ58" s="467"/>
      <c r="KCR58" s="467"/>
      <c r="KCS58" s="467"/>
      <c r="KCT58" s="467"/>
      <c r="KCU58" s="467"/>
      <c r="KCV58" s="467"/>
      <c r="KCW58" s="467"/>
      <c r="KCX58" s="467"/>
      <c r="KCY58" s="467"/>
      <c r="KCZ58" s="467"/>
      <c r="KDA58" s="467"/>
      <c r="KDB58" s="467"/>
      <c r="KDC58" s="467"/>
      <c r="KDD58" s="467"/>
      <c r="KDE58" s="467"/>
      <c r="KDF58" s="467"/>
      <c r="KDG58" s="467"/>
      <c r="KDH58" s="467"/>
      <c r="KDI58" s="467"/>
      <c r="KDJ58" s="467"/>
      <c r="KDK58" s="467"/>
      <c r="KDL58" s="467"/>
      <c r="KDM58" s="467"/>
      <c r="KDN58" s="467"/>
      <c r="KDO58" s="467"/>
      <c r="KDP58" s="467"/>
      <c r="KDQ58" s="467"/>
      <c r="KDR58" s="467"/>
      <c r="KDS58" s="467"/>
      <c r="KDT58" s="467"/>
      <c r="KDU58" s="467"/>
      <c r="KDV58" s="467"/>
      <c r="KDW58" s="467"/>
      <c r="KDX58" s="467"/>
      <c r="KDY58" s="467"/>
      <c r="KDZ58" s="467"/>
      <c r="KEA58" s="467"/>
      <c r="KEB58" s="467"/>
      <c r="KEC58" s="467"/>
      <c r="KED58" s="467"/>
      <c r="KEE58" s="467"/>
      <c r="KEF58" s="467"/>
      <c r="KEG58" s="467"/>
      <c r="KEH58" s="467"/>
      <c r="KEI58" s="467"/>
      <c r="KEJ58" s="467"/>
      <c r="KEK58" s="467"/>
      <c r="KEL58" s="467"/>
      <c r="KEM58" s="467"/>
      <c r="KEN58" s="467"/>
      <c r="KEO58" s="467"/>
      <c r="KEP58" s="467"/>
      <c r="KEQ58" s="467"/>
      <c r="KER58" s="467"/>
      <c r="KES58" s="467"/>
      <c r="KET58" s="467"/>
      <c r="KEU58" s="467"/>
      <c r="KEV58" s="467"/>
      <c r="KEW58" s="467"/>
      <c r="KEX58" s="467"/>
      <c r="KEY58" s="467"/>
      <c r="KEZ58" s="467"/>
      <c r="KFA58" s="467"/>
      <c r="KFB58" s="467"/>
      <c r="KFC58" s="467"/>
      <c r="KFD58" s="467"/>
      <c r="KFE58" s="467"/>
      <c r="KFF58" s="467"/>
      <c r="KFG58" s="467"/>
      <c r="KFH58" s="467"/>
      <c r="KFI58" s="467"/>
      <c r="KFJ58" s="467"/>
      <c r="KFK58" s="467"/>
      <c r="KFL58" s="467"/>
      <c r="KFM58" s="467"/>
      <c r="KFN58" s="467"/>
      <c r="KFO58" s="467"/>
      <c r="KFP58" s="467"/>
      <c r="KFQ58" s="467"/>
      <c r="KFR58" s="467"/>
      <c r="KFS58" s="467"/>
      <c r="KFT58" s="467"/>
      <c r="KFU58" s="467"/>
      <c r="KFV58" s="467"/>
      <c r="KFW58" s="467"/>
      <c r="KFX58" s="467"/>
      <c r="KFY58" s="467"/>
      <c r="KFZ58" s="467"/>
      <c r="KGA58" s="467"/>
      <c r="KGB58" s="467"/>
      <c r="KGC58" s="467"/>
      <c r="KGD58" s="467"/>
      <c r="KGE58" s="467"/>
      <c r="KGF58" s="467"/>
      <c r="KGG58" s="467"/>
      <c r="KGH58" s="467"/>
      <c r="KGI58" s="467"/>
      <c r="KGJ58" s="467"/>
      <c r="KGK58" s="467"/>
      <c r="KGL58" s="467"/>
      <c r="KGM58" s="467"/>
      <c r="KGN58" s="467"/>
      <c r="KGO58" s="467"/>
      <c r="KGP58" s="467"/>
      <c r="KGQ58" s="467"/>
      <c r="KGR58" s="467"/>
      <c r="KGS58" s="467"/>
      <c r="KGT58" s="467"/>
      <c r="KGU58" s="467"/>
      <c r="KGV58" s="467"/>
      <c r="KGW58" s="467"/>
      <c r="KGX58" s="467"/>
      <c r="KGY58" s="467"/>
      <c r="KGZ58" s="467"/>
      <c r="KHA58" s="467"/>
      <c r="KHB58" s="467"/>
      <c r="KHC58" s="467"/>
      <c r="KHD58" s="467"/>
      <c r="KHE58" s="467"/>
      <c r="KHF58" s="467"/>
      <c r="KHG58" s="467"/>
      <c r="KHH58" s="467"/>
      <c r="KHI58" s="467"/>
      <c r="KHJ58" s="467"/>
      <c r="KHK58" s="467"/>
      <c r="KHL58" s="467"/>
      <c r="KHM58" s="467"/>
      <c r="KHN58" s="467"/>
      <c r="KHO58" s="467"/>
      <c r="KHP58" s="467"/>
      <c r="KHQ58" s="467"/>
      <c r="KHR58" s="467"/>
      <c r="KHS58" s="467"/>
      <c r="KHT58" s="467"/>
      <c r="KHU58" s="467"/>
      <c r="KHV58" s="467"/>
      <c r="KHW58" s="467"/>
      <c r="KHX58" s="467"/>
      <c r="KHY58" s="467"/>
      <c r="KHZ58" s="467"/>
      <c r="KIA58" s="467"/>
      <c r="KIB58" s="467"/>
      <c r="KIC58" s="467"/>
      <c r="KID58" s="467"/>
      <c r="KIE58" s="467"/>
      <c r="KIF58" s="467"/>
      <c r="KIG58" s="467"/>
      <c r="KIH58" s="467"/>
      <c r="KII58" s="467"/>
      <c r="KIJ58" s="467"/>
      <c r="KIK58" s="467"/>
      <c r="KIL58" s="467"/>
      <c r="KIM58" s="467"/>
      <c r="KIN58" s="467"/>
      <c r="KIO58" s="467"/>
      <c r="KIP58" s="467"/>
      <c r="KIQ58" s="467"/>
      <c r="KIR58" s="467"/>
      <c r="KIS58" s="467"/>
      <c r="KIT58" s="467"/>
      <c r="KIU58" s="467"/>
      <c r="KIV58" s="467"/>
      <c r="KIW58" s="467"/>
      <c r="KIX58" s="467"/>
      <c r="KIY58" s="467"/>
      <c r="KIZ58" s="467"/>
      <c r="KJA58" s="467"/>
      <c r="KJB58" s="467"/>
      <c r="KJC58" s="467"/>
      <c r="KJD58" s="467"/>
      <c r="KJE58" s="467"/>
      <c r="KJF58" s="467"/>
      <c r="KJG58" s="467"/>
      <c r="KJH58" s="467"/>
      <c r="KJI58" s="467"/>
      <c r="KJJ58" s="467"/>
      <c r="KJK58" s="467"/>
      <c r="KJL58" s="467"/>
      <c r="KJM58" s="467"/>
      <c r="KJN58" s="467"/>
      <c r="KJO58" s="467"/>
      <c r="KJP58" s="467"/>
      <c r="KJQ58" s="467"/>
      <c r="KJR58" s="467"/>
      <c r="KJS58" s="467"/>
      <c r="KJT58" s="467"/>
      <c r="KJU58" s="467"/>
      <c r="KJV58" s="467"/>
      <c r="KJW58" s="467"/>
      <c r="KJX58" s="467"/>
      <c r="KJY58" s="467"/>
      <c r="KJZ58" s="467"/>
      <c r="KKA58" s="467"/>
      <c r="KKB58" s="467"/>
      <c r="KKC58" s="467"/>
      <c r="KKD58" s="467"/>
      <c r="KKE58" s="467"/>
      <c r="KKF58" s="467"/>
      <c r="KKG58" s="467"/>
      <c r="KKH58" s="467"/>
      <c r="KKI58" s="467"/>
      <c r="KKJ58" s="467"/>
      <c r="KKK58" s="467"/>
      <c r="KKL58" s="467"/>
      <c r="KKM58" s="467"/>
      <c r="KKN58" s="467"/>
      <c r="KKO58" s="467"/>
      <c r="KKP58" s="467"/>
      <c r="KKQ58" s="467"/>
      <c r="KKR58" s="467"/>
      <c r="KKS58" s="467"/>
      <c r="KKT58" s="467"/>
      <c r="KKU58" s="467"/>
      <c r="KKV58" s="467"/>
      <c r="KKW58" s="467"/>
      <c r="KKX58" s="467"/>
      <c r="KKY58" s="467"/>
      <c r="KKZ58" s="467"/>
      <c r="KLA58" s="467"/>
      <c r="KLB58" s="467"/>
      <c r="KLC58" s="467"/>
      <c r="KLD58" s="467"/>
      <c r="KLE58" s="467"/>
      <c r="KLF58" s="467"/>
      <c r="KLG58" s="467"/>
      <c r="KLH58" s="467"/>
      <c r="KLI58" s="467"/>
      <c r="KLJ58" s="467"/>
      <c r="KLK58" s="467"/>
      <c r="KLL58" s="467"/>
      <c r="KLM58" s="467"/>
      <c r="KLN58" s="467"/>
      <c r="KLO58" s="467"/>
      <c r="KLP58" s="467"/>
      <c r="KLQ58" s="467"/>
      <c r="KLR58" s="467"/>
      <c r="KLS58" s="467"/>
      <c r="KLT58" s="467"/>
      <c r="KLU58" s="467"/>
      <c r="KLV58" s="467"/>
      <c r="KLW58" s="467"/>
      <c r="KLX58" s="467"/>
      <c r="KLY58" s="467"/>
      <c r="KLZ58" s="467"/>
      <c r="KMA58" s="467"/>
      <c r="KMB58" s="467"/>
      <c r="KMC58" s="467"/>
      <c r="KMD58" s="467"/>
      <c r="KME58" s="467"/>
      <c r="KMF58" s="467"/>
      <c r="KMG58" s="467"/>
      <c r="KMH58" s="467"/>
      <c r="KMI58" s="467"/>
      <c r="KMJ58" s="467"/>
      <c r="KMK58" s="467"/>
      <c r="KML58" s="467"/>
      <c r="KMM58" s="467"/>
      <c r="KMN58" s="467"/>
      <c r="KMO58" s="467"/>
      <c r="KMP58" s="467"/>
      <c r="KMQ58" s="467"/>
      <c r="KMR58" s="467"/>
      <c r="KMS58" s="467"/>
      <c r="KMT58" s="467"/>
      <c r="KMU58" s="467"/>
      <c r="KMV58" s="467"/>
      <c r="KMW58" s="467"/>
      <c r="KMX58" s="467"/>
      <c r="KMY58" s="467"/>
      <c r="KMZ58" s="467"/>
      <c r="KNA58" s="467"/>
      <c r="KNB58" s="467"/>
      <c r="KNC58" s="467"/>
      <c r="KND58" s="467"/>
      <c r="KNE58" s="467"/>
      <c r="KNF58" s="467"/>
      <c r="KNG58" s="467"/>
      <c r="KNH58" s="467"/>
      <c r="KNI58" s="467"/>
      <c r="KNJ58" s="467"/>
      <c r="KNK58" s="467"/>
      <c r="KNL58" s="467"/>
      <c r="KNM58" s="467"/>
      <c r="KNN58" s="467"/>
      <c r="KNO58" s="467"/>
      <c r="KNP58" s="467"/>
      <c r="KNQ58" s="467"/>
      <c r="KNR58" s="467"/>
      <c r="KNS58" s="467"/>
      <c r="KNT58" s="467"/>
      <c r="KNU58" s="467"/>
      <c r="KNV58" s="467"/>
      <c r="KNW58" s="467"/>
      <c r="KNX58" s="467"/>
      <c r="KNY58" s="467"/>
      <c r="KNZ58" s="467"/>
      <c r="KOA58" s="467"/>
      <c r="KOB58" s="467"/>
      <c r="KOC58" s="467"/>
      <c r="KOD58" s="467"/>
      <c r="KOE58" s="467"/>
      <c r="KOF58" s="467"/>
      <c r="KOG58" s="467"/>
      <c r="KOH58" s="467"/>
      <c r="KOI58" s="467"/>
      <c r="KOJ58" s="467"/>
      <c r="KOK58" s="467"/>
      <c r="KOL58" s="467"/>
      <c r="KOM58" s="467"/>
      <c r="KON58" s="467"/>
      <c r="KOO58" s="467"/>
      <c r="KOP58" s="467"/>
      <c r="KOQ58" s="467"/>
      <c r="KOR58" s="467"/>
      <c r="KOS58" s="467"/>
      <c r="KOT58" s="467"/>
      <c r="KOU58" s="467"/>
      <c r="KOV58" s="467"/>
      <c r="KOW58" s="467"/>
      <c r="KOX58" s="467"/>
      <c r="KOY58" s="467"/>
      <c r="KOZ58" s="467"/>
      <c r="KPA58" s="467"/>
      <c r="KPB58" s="467"/>
      <c r="KPC58" s="467"/>
      <c r="KPD58" s="467"/>
      <c r="KPE58" s="467"/>
      <c r="KPF58" s="467"/>
      <c r="KPG58" s="467"/>
      <c r="KPH58" s="467"/>
      <c r="KPI58" s="467"/>
      <c r="KPJ58" s="467"/>
      <c r="KPK58" s="467"/>
      <c r="KPL58" s="467"/>
      <c r="KPM58" s="467"/>
      <c r="KPN58" s="467"/>
      <c r="KPO58" s="467"/>
      <c r="KPP58" s="467"/>
      <c r="KPQ58" s="467"/>
      <c r="KPR58" s="467"/>
      <c r="KPS58" s="467"/>
      <c r="KPT58" s="467"/>
      <c r="KPU58" s="467"/>
      <c r="KPV58" s="467"/>
      <c r="KPW58" s="467"/>
      <c r="KPX58" s="467"/>
      <c r="KPY58" s="467"/>
      <c r="KPZ58" s="467"/>
      <c r="KQA58" s="467"/>
      <c r="KQB58" s="467"/>
      <c r="KQC58" s="467"/>
      <c r="KQD58" s="467"/>
      <c r="KQE58" s="467"/>
      <c r="KQF58" s="467"/>
      <c r="KQG58" s="467"/>
      <c r="KQH58" s="467"/>
      <c r="KQI58" s="467"/>
      <c r="KQJ58" s="467"/>
      <c r="KQK58" s="467"/>
      <c r="KQL58" s="467"/>
      <c r="KQM58" s="467"/>
      <c r="KQN58" s="467"/>
      <c r="KQO58" s="467"/>
      <c r="KQP58" s="467"/>
      <c r="KQQ58" s="467"/>
      <c r="KQR58" s="467"/>
      <c r="KQS58" s="467"/>
      <c r="KQT58" s="467"/>
      <c r="KQU58" s="467"/>
      <c r="KQV58" s="467"/>
      <c r="KQW58" s="467"/>
      <c r="KQX58" s="467"/>
      <c r="KQY58" s="467"/>
      <c r="KQZ58" s="467"/>
      <c r="KRA58" s="467"/>
      <c r="KRB58" s="467"/>
      <c r="KRC58" s="467"/>
      <c r="KRD58" s="467"/>
      <c r="KRE58" s="467"/>
      <c r="KRF58" s="467"/>
      <c r="KRG58" s="467"/>
      <c r="KRH58" s="467"/>
      <c r="KRI58" s="467"/>
      <c r="KRJ58" s="467"/>
      <c r="KRK58" s="467"/>
      <c r="KRL58" s="467"/>
      <c r="KRM58" s="467"/>
      <c r="KRN58" s="467"/>
      <c r="KRO58" s="467"/>
      <c r="KRP58" s="467"/>
      <c r="KRQ58" s="467"/>
      <c r="KRR58" s="467"/>
      <c r="KRS58" s="467"/>
      <c r="KRT58" s="467"/>
      <c r="KRU58" s="467"/>
      <c r="KRV58" s="467"/>
      <c r="KRW58" s="467"/>
      <c r="KRX58" s="467"/>
      <c r="KRY58" s="467"/>
      <c r="KRZ58" s="467"/>
      <c r="KSA58" s="467"/>
      <c r="KSB58" s="467"/>
      <c r="KSC58" s="467"/>
      <c r="KSD58" s="467"/>
      <c r="KSE58" s="467"/>
      <c r="KSF58" s="467"/>
      <c r="KSG58" s="467"/>
      <c r="KSH58" s="467"/>
      <c r="KSI58" s="467"/>
      <c r="KSJ58" s="467"/>
      <c r="KSK58" s="467"/>
      <c r="KSL58" s="467"/>
      <c r="KSM58" s="467"/>
      <c r="KSN58" s="467"/>
      <c r="KSO58" s="467"/>
      <c r="KSP58" s="467"/>
      <c r="KSQ58" s="467"/>
      <c r="KSR58" s="467"/>
      <c r="KSS58" s="467"/>
      <c r="KST58" s="467"/>
      <c r="KSU58" s="467"/>
      <c r="KSV58" s="467"/>
      <c r="KSW58" s="467"/>
      <c r="KSX58" s="467"/>
      <c r="KSY58" s="467"/>
      <c r="KSZ58" s="467"/>
      <c r="KTA58" s="467"/>
      <c r="KTB58" s="467"/>
      <c r="KTC58" s="467"/>
      <c r="KTD58" s="467"/>
      <c r="KTE58" s="467"/>
      <c r="KTF58" s="467"/>
      <c r="KTG58" s="467"/>
      <c r="KTH58" s="467"/>
      <c r="KTI58" s="467"/>
      <c r="KTJ58" s="467"/>
      <c r="KTK58" s="467"/>
      <c r="KTL58" s="467"/>
      <c r="KTM58" s="467"/>
      <c r="KTN58" s="467"/>
      <c r="KTO58" s="467"/>
      <c r="KTP58" s="467"/>
      <c r="KTQ58" s="467"/>
      <c r="KTR58" s="467"/>
      <c r="KTS58" s="467"/>
      <c r="KTT58" s="467"/>
      <c r="KTU58" s="467"/>
      <c r="KTV58" s="467"/>
      <c r="KTW58" s="467"/>
      <c r="KTX58" s="467"/>
      <c r="KTY58" s="467"/>
      <c r="KTZ58" s="467"/>
      <c r="KUA58" s="467"/>
      <c r="KUB58" s="467"/>
      <c r="KUC58" s="467"/>
      <c r="KUD58" s="467"/>
      <c r="KUE58" s="467"/>
      <c r="KUF58" s="467"/>
      <c r="KUG58" s="467"/>
      <c r="KUH58" s="467"/>
      <c r="KUI58" s="467"/>
      <c r="KUJ58" s="467"/>
      <c r="KUK58" s="467"/>
      <c r="KUL58" s="467"/>
      <c r="KUM58" s="467"/>
      <c r="KUN58" s="467"/>
      <c r="KUO58" s="467"/>
      <c r="KUP58" s="467"/>
      <c r="KUQ58" s="467"/>
      <c r="KUR58" s="467"/>
      <c r="KUS58" s="467"/>
      <c r="KUT58" s="467"/>
      <c r="KUU58" s="467"/>
      <c r="KUV58" s="467"/>
      <c r="KUW58" s="467"/>
      <c r="KUX58" s="467"/>
      <c r="KUY58" s="467"/>
      <c r="KUZ58" s="467"/>
      <c r="KVA58" s="467"/>
      <c r="KVB58" s="467"/>
      <c r="KVC58" s="467"/>
      <c r="KVD58" s="467"/>
      <c r="KVE58" s="467"/>
      <c r="KVF58" s="467"/>
      <c r="KVG58" s="467"/>
      <c r="KVH58" s="467"/>
      <c r="KVI58" s="467"/>
      <c r="KVJ58" s="467"/>
      <c r="KVK58" s="467"/>
      <c r="KVL58" s="467"/>
      <c r="KVM58" s="467"/>
      <c r="KVN58" s="467"/>
      <c r="KVO58" s="467"/>
      <c r="KVP58" s="467"/>
      <c r="KVQ58" s="467"/>
      <c r="KVR58" s="467"/>
      <c r="KVS58" s="467"/>
      <c r="KVT58" s="467"/>
      <c r="KVU58" s="467"/>
      <c r="KVV58" s="467"/>
      <c r="KVW58" s="467"/>
      <c r="KVX58" s="467"/>
      <c r="KVY58" s="467"/>
      <c r="KVZ58" s="467"/>
      <c r="KWA58" s="467"/>
      <c r="KWB58" s="467"/>
      <c r="KWC58" s="467"/>
      <c r="KWD58" s="467"/>
      <c r="KWE58" s="467"/>
      <c r="KWF58" s="467"/>
      <c r="KWG58" s="467"/>
      <c r="KWH58" s="467"/>
      <c r="KWI58" s="467"/>
      <c r="KWJ58" s="467"/>
      <c r="KWK58" s="467"/>
      <c r="KWL58" s="467"/>
      <c r="KWM58" s="467"/>
      <c r="KWN58" s="467"/>
      <c r="KWO58" s="467"/>
      <c r="KWP58" s="467"/>
      <c r="KWQ58" s="467"/>
      <c r="KWR58" s="467"/>
      <c r="KWS58" s="467"/>
      <c r="KWT58" s="467"/>
      <c r="KWU58" s="467"/>
      <c r="KWV58" s="467"/>
      <c r="KWW58" s="467"/>
      <c r="KWX58" s="467"/>
      <c r="KWY58" s="467"/>
      <c r="KWZ58" s="467"/>
      <c r="KXA58" s="467"/>
      <c r="KXB58" s="467"/>
      <c r="KXC58" s="467"/>
      <c r="KXD58" s="467"/>
      <c r="KXE58" s="467"/>
      <c r="KXF58" s="467"/>
      <c r="KXG58" s="467"/>
      <c r="KXH58" s="467"/>
      <c r="KXI58" s="467"/>
      <c r="KXJ58" s="467"/>
      <c r="KXK58" s="467"/>
      <c r="KXL58" s="467"/>
      <c r="KXM58" s="467"/>
      <c r="KXN58" s="467"/>
      <c r="KXO58" s="467"/>
      <c r="KXP58" s="467"/>
      <c r="KXQ58" s="467"/>
      <c r="KXR58" s="467"/>
      <c r="KXS58" s="467"/>
      <c r="KXT58" s="467"/>
      <c r="KXU58" s="467"/>
      <c r="KXV58" s="467"/>
      <c r="KXW58" s="467"/>
      <c r="KXX58" s="467"/>
      <c r="KXY58" s="467"/>
      <c r="KXZ58" s="467"/>
      <c r="KYA58" s="467"/>
      <c r="KYB58" s="467"/>
      <c r="KYC58" s="467"/>
      <c r="KYD58" s="467"/>
      <c r="KYE58" s="467"/>
      <c r="KYF58" s="467"/>
      <c r="KYG58" s="467"/>
      <c r="KYH58" s="467"/>
      <c r="KYI58" s="467"/>
      <c r="KYJ58" s="467"/>
      <c r="KYK58" s="467"/>
      <c r="KYL58" s="467"/>
      <c r="KYM58" s="467"/>
      <c r="KYN58" s="467"/>
      <c r="KYO58" s="467"/>
      <c r="KYP58" s="467"/>
      <c r="KYQ58" s="467"/>
      <c r="KYR58" s="467"/>
      <c r="KYS58" s="467"/>
      <c r="KYT58" s="467"/>
      <c r="KYU58" s="467"/>
      <c r="KYV58" s="467"/>
      <c r="KYW58" s="467"/>
      <c r="KYX58" s="467"/>
      <c r="KYY58" s="467"/>
      <c r="KYZ58" s="467"/>
      <c r="KZA58" s="467"/>
      <c r="KZB58" s="467"/>
      <c r="KZC58" s="467"/>
      <c r="KZD58" s="467"/>
      <c r="KZE58" s="467"/>
      <c r="KZF58" s="467"/>
      <c r="KZG58" s="467"/>
      <c r="KZH58" s="467"/>
      <c r="KZI58" s="467"/>
      <c r="KZJ58" s="467"/>
      <c r="KZK58" s="467"/>
      <c r="KZL58" s="467"/>
      <c r="KZM58" s="467"/>
      <c r="KZN58" s="467"/>
      <c r="KZO58" s="467"/>
      <c r="KZP58" s="467"/>
      <c r="KZQ58" s="467"/>
      <c r="KZR58" s="467"/>
      <c r="KZS58" s="467"/>
      <c r="KZT58" s="467"/>
      <c r="KZU58" s="467"/>
      <c r="KZV58" s="467"/>
      <c r="KZW58" s="467"/>
      <c r="KZX58" s="467"/>
      <c r="KZY58" s="467"/>
      <c r="KZZ58" s="467"/>
      <c r="LAA58" s="467"/>
      <c r="LAB58" s="467"/>
      <c r="LAC58" s="467"/>
      <c r="LAD58" s="467"/>
      <c r="LAE58" s="467"/>
      <c r="LAF58" s="467"/>
      <c r="LAG58" s="467"/>
      <c r="LAH58" s="467"/>
      <c r="LAI58" s="467"/>
      <c r="LAJ58" s="467"/>
      <c r="LAK58" s="467"/>
      <c r="LAL58" s="467"/>
      <c r="LAM58" s="467"/>
      <c r="LAN58" s="467"/>
      <c r="LAO58" s="467"/>
      <c r="LAP58" s="467"/>
      <c r="LAQ58" s="467"/>
      <c r="LAR58" s="467"/>
      <c r="LAS58" s="467"/>
      <c r="LAT58" s="467"/>
      <c r="LAU58" s="467"/>
      <c r="LAV58" s="467"/>
      <c r="LAW58" s="467"/>
      <c r="LAX58" s="467"/>
      <c r="LAY58" s="467"/>
      <c r="LAZ58" s="467"/>
      <c r="LBA58" s="467"/>
      <c r="LBB58" s="467"/>
      <c r="LBC58" s="467"/>
      <c r="LBD58" s="467"/>
      <c r="LBE58" s="467"/>
      <c r="LBF58" s="467"/>
      <c r="LBG58" s="467"/>
      <c r="LBH58" s="467"/>
      <c r="LBI58" s="467"/>
      <c r="LBJ58" s="467"/>
      <c r="LBK58" s="467"/>
      <c r="LBL58" s="467"/>
      <c r="LBM58" s="467"/>
      <c r="LBN58" s="467"/>
      <c r="LBO58" s="467"/>
      <c r="LBP58" s="467"/>
      <c r="LBQ58" s="467"/>
      <c r="LBR58" s="467"/>
      <c r="LBS58" s="467"/>
      <c r="LBT58" s="467"/>
      <c r="LBU58" s="467"/>
      <c r="LBV58" s="467"/>
      <c r="LBW58" s="467"/>
      <c r="LBX58" s="467"/>
      <c r="LBY58" s="467"/>
      <c r="LBZ58" s="467"/>
      <c r="LCA58" s="467"/>
      <c r="LCB58" s="467"/>
      <c r="LCC58" s="467"/>
      <c r="LCD58" s="467"/>
      <c r="LCE58" s="467"/>
      <c r="LCF58" s="467"/>
      <c r="LCG58" s="467"/>
      <c r="LCH58" s="467"/>
      <c r="LCI58" s="467"/>
      <c r="LCJ58" s="467"/>
      <c r="LCK58" s="467"/>
      <c r="LCL58" s="467"/>
      <c r="LCM58" s="467"/>
      <c r="LCN58" s="467"/>
      <c r="LCO58" s="467"/>
      <c r="LCP58" s="467"/>
      <c r="LCQ58" s="467"/>
      <c r="LCR58" s="467"/>
      <c r="LCS58" s="467"/>
      <c r="LCT58" s="467"/>
      <c r="LCU58" s="467"/>
      <c r="LCV58" s="467"/>
      <c r="LCW58" s="467"/>
      <c r="LCX58" s="467"/>
      <c r="LCY58" s="467"/>
      <c r="LCZ58" s="467"/>
      <c r="LDA58" s="467"/>
      <c r="LDB58" s="467"/>
      <c r="LDC58" s="467"/>
      <c r="LDD58" s="467"/>
      <c r="LDE58" s="467"/>
      <c r="LDF58" s="467"/>
      <c r="LDG58" s="467"/>
      <c r="LDH58" s="467"/>
      <c r="LDI58" s="467"/>
      <c r="LDJ58" s="467"/>
      <c r="LDK58" s="467"/>
      <c r="LDL58" s="467"/>
      <c r="LDM58" s="467"/>
      <c r="LDN58" s="467"/>
      <c r="LDO58" s="467"/>
      <c r="LDP58" s="467"/>
      <c r="LDQ58" s="467"/>
      <c r="LDR58" s="467"/>
      <c r="LDS58" s="467"/>
      <c r="LDT58" s="467"/>
      <c r="LDU58" s="467"/>
      <c r="LDV58" s="467"/>
      <c r="LDW58" s="467"/>
      <c r="LDX58" s="467"/>
      <c r="LDY58" s="467"/>
      <c r="LDZ58" s="467"/>
      <c r="LEA58" s="467"/>
      <c r="LEB58" s="467"/>
      <c r="LEC58" s="467"/>
      <c r="LED58" s="467"/>
      <c r="LEE58" s="467"/>
      <c r="LEF58" s="467"/>
      <c r="LEG58" s="467"/>
      <c r="LEH58" s="467"/>
      <c r="LEI58" s="467"/>
      <c r="LEJ58" s="467"/>
      <c r="LEK58" s="467"/>
      <c r="LEL58" s="467"/>
      <c r="LEM58" s="467"/>
      <c r="LEN58" s="467"/>
      <c r="LEO58" s="467"/>
      <c r="LEP58" s="467"/>
      <c r="LEQ58" s="467"/>
      <c r="LER58" s="467"/>
      <c r="LES58" s="467"/>
      <c r="LET58" s="467"/>
      <c r="LEU58" s="467"/>
      <c r="LEV58" s="467"/>
      <c r="LEW58" s="467"/>
      <c r="LEX58" s="467"/>
      <c r="LEY58" s="467"/>
      <c r="LEZ58" s="467"/>
      <c r="LFA58" s="467"/>
      <c r="LFB58" s="467"/>
      <c r="LFC58" s="467"/>
      <c r="LFD58" s="467"/>
      <c r="LFE58" s="467"/>
      <c r="LFF58" s="467"/>
      <c r="LFG58" s="467"/>
      <c r="LFH58" s="467"/>
      <c r="LFI58" s="467"/>
      <c r="LFJ58" s="467"/>
      <c r="LFK58" s="467"/>
      <c r="LFL58" s="467"/>
      <c r="LFM58" s="467"/>
      <c r="LFN58" s="467"/>
      <c r="LFO58" s="467"/>
      <c r="LFP58" s="467"/>
      <c r="LFQ58" s="467"/>
      <c r="LFR58" s="467"/>
      <c r="LFS58" s="467"/>
      <c r="LFT58" s="467"/>
      <c r="LFU58" s="467"/>
      <c r="LFV58" s="467"/>
      <c r="LFW58" s="467"/>
      <c r="LFX58" s="467"/>
      <c r="LFY58" s="467"/>
      <c r="LFZ58" s="467"/>
      <c r="LGA58" s="467"/>
      <c r="LGB58" s="467"/>
      <c r="LGC58" s="467"/>
      <c r="LGD58" s="467"/>
      <c r="LGE58" s="467"/>
      <c r="LGF58" s="467"/>
      <c r="LGG58" s="467"/>
      <c r="LGH58" s="467"/>
      <c r="LGI58" s="467"/>
      <c r="LGJ58" s="467"/>
      <c r="LGK58" s="467"/>
      <c r="LGL58" s="467"/>
      <c r="LGM58" s="467"/>
      <c r="LGN58" s="467"/>
      <c r="LGO58" s="467"/>
      <c r="LGP58" s="467"/>
      <c r="LGQ58" s="467"/>
      <c r="LGR58" s="467"/>
      <c r="LGS58" s="467"/>
      <c r="LGT58" s="467"/>
      <c r="LGU58" s="467"/>
      <c r="LGV58" s="467"/>
      <c r="LGW58" s="467"/>
      <c r="LGX58" s="467"/>
      <c r="LGY58" s="467"/>
      <c r="LGZ58" s="467"/>
      <c r="LHA58" s="467"/>
      <c r="LHB58" s="467"/>
      <c r="LHC58" s="467"/>
      <c r="LHD58" s="467"/>
      <c r="LHE58" s="467"/>
      <c r="LHF58" s="467"/>
      <c r="LHG58" s="467"/>
      <c r="LHH58" s="467"/>
      <c r="LHI58" s="467"/>
      <c r="LHJ58" s="467"/>
      <c r="LHK58" s="467"/>
      <c r="LHL58" s="467"/>
      <c r="LHM58" s="467"/>
      <c r="LHN58" s="467"/>
      <c r="LHO58" s="467"/>
      <c r="LHP58" s="467"/>
      <c r="LHQ58" s="467"/>
      <c r="LHR58" s="467"/>
      <c r="LHS58" s="467"/>
      <c r="LHT58" s="467"/>
      <c r="LHU58" s="467"/>
      <c r="LHV58" s="467"/>
      <c r="LHW58" s="467"/>
      <c r="LHX58" s="467"/>
      <c r="LHY58" s="467"/>
      <c r="LHZ58" s="467"/>
      <c r="LIA58" s="467"/>
      <c r="LIB58" s="467"/>
      <c r="LIC58" s="467"/>
      <c r="LID58" s="467"/>
      <c r="LIE58" s="467"/>
      <c r="LIF58" s="467"/>
      <c r="LIG58" s="467"/>
      <c r="LIH58" s="467"/>
      <c r="LII58" s="467"/>
      <c r="LIJ58" s="467"/>
      <c r="LIK58" s="467"/>
      <c r="LIL58" s="467"/>
      <c r="LIM58" s="467"/>
      <c r="LIN58" s="467"/>
      <c r="LIO58" s="467"/>
      <c r="LIP58" s="467"/>
      <c r="LIQ58" s="467"/>
      <c r="LIR58" s="467"/>
      <c r="LIS58" s="467"/>
      <c r="LIT58" s="467"/>
      <c r="LIU58" s="467"/>
      <c r="LIV58" s="467"/>
      <c r="LIW58" s="467"/>
      <c r="LIX58" s="467"/>
      <c r="LIY58" s="467"/>
      <c r="LIZ58" s="467"/>
      <c r="LJA58" s="467"/>
      <c r="LJB58" s="467"/>
      <c r="LJC58" s="467"/>
      <c r="LJD58" s="467"/>
      <c r="LJE58" s="467"/>
      <c r="LJF58" s="467"/>
      <c r="LJG58" s="467"/>
      <c r="LJH58" s="467"/>
      <c r="LJI58" s="467"/>
      <c r="LJJ58" s="467"/>
      <c r="LJK58" s="467"/>
      <c r="LJL58" s="467"/>
      <c r="LJM58" s="467"/>
      <c r="LJN58" s="467"/>
      <c r="LJO58" s="467"/>
      <c r="LJP58" s="467"/>
      <c r="LJQ58" s="467"/>
      <c r="LJR58" s="467"/>
      <c r="LJS58" s="467"/>
      <c r="LJT58" s="467"/>
      <c r="LJU58" s="467"/>
      <c r="LJV58" s="467"/>
      <c r="LJW58" s="467"/>
      <c r="LJX58" s="467"/>
      <c r="LJY58" s="467"/>
      <c r="LJZ58" s="467"/>
      <c r="LKA58" s="467"/>
      <c r="LKB58" s="467"/>
      <c r="LKC58" s="467"/>
      <c r="LKD58" s="467"/>
      <c r="LKE58" s="467"/>
      <c r="LKF58" s="467"/>
      <c r="LKG58" s="467"/>
      <c r="LKH58" s="467"/>
      <c r="LKI58" s="467"/>
      <c r="LKJ58" s="467"/>
      <c r="LKK58" s="467"/>
      <c r="LKL58" s="467"/>
      <c r="LKM58" s="467"/>
      <c r="LKN58" s="467"/>
      <c r="LKO58" s="467"/>
      <c r="LKP58" s="467"/>
      <c r="LKQ58" s="467"/>
      <c r="LKR58" s="467"/>
      <c r="LKS58" s="467"/>
      <c r="LKT58" s="467"/>
      <c r="LKU58" s="467"/>
      <c r="LKV58" s="467"/>
      <c r="LKW58" s="467"/>
      <c r="LKX58" s="467"/>
      <c r="LKY58" s="467"/>
      <c r="LKZ58" s="467"/>
      <c r="LLA58" s="467"/>
      <c r="LLB58" s="467"/>
      <c r="LLC58" s="467"/>
      <c r="LLD58" s="467"/>
      <c r="LLE58" s="467"/>
      <c r="LLF58" s="467"/>
      <c r="LLG58" s="467"/>
      <c r="LLH58" s="467"/>
      <c r="LLI58" s="467"/>
      <c r="LLJ58" s="467"/>
      <c r="LLK58" s="467"/>
      <c r="LLL58" s="467"/>
      <c r="LLM58" s="467"/>
      <c r="LLN58" s="467"/>
      <c r="LLO58" s="467"/>
      <c r="LLP58" s="467"/>
      <c r="LLQ58" s="467"/>
      <c r="LLR58" s="467"/>
      <c r="LLS58" s="467"/>
      <c r="LLT58" s="467"/>
      <c r="LLU58" s="467"/>
      <c r="LLV58" s="467"/>
      <c r="LLW58" s="467"/>
      <c r="LLX58" s="467"/>
      <c r="LLY58" s="467"/>
      <c r="LLZ58" s="467"/>
      <c r="LMA58" s="467"/>
      <c r="LMB58" s="467"/>
      <c r="LMC58" s="467"/>
      <c r="LMD58" s="467"/>
      <c r="LME58" s="467"/>
      <c r="LMF58" s="467"/>
      <c r="LMG58" s="467"/>
      <c r="LMH58" s="467"/>
      <c r="LMI58" s="467"/>
      <c r="LMJ58" s="467"/>
      <c r="LMK58" s="467"/>
      <c r="LML58" s="467"/>
      <c r="LMM58" s="467"/>
      <c r="LMN58" s="467"/>
      <c r="LMO58" s="467"/>
      <c r="LMP58" s="467"/>
      <c r="LMQ58" s="467"/>
      <c r="LMR58" s="467"/>
      <c r="LMS58" s="467"/>
      <c r="LMT58" s="467"/>
      <c r="LMU58" s="467"/>
      <c r="LMV58" s="467"/>
      <c r="LMW58" s="467"/>
      <c r="LMX58" s="467"/>
      <c r="LMY58" s="467"/>
      <c r="LMZ58" s="467"/>
      <c r="LNA58" s="467"/>
      <c r="LNB58" s="467"/>
      <c r="LNC58" s="467"/>
      <c r="LND58" s="467"/>
      <c r="LNE58" s="467"/>
      <c r="LNF58" s="467"/>
      <c r="LNG58" s="467"/>
      <c r="LNH58" s="467"/>
      <c r="LNI58" s="467"/>
      <c r="LNJ58" s="467"/>
      <c r="LNK58" s="467"/>
      <c r="LNL58" s="467"/>
      <c r="LNM58" s="467"/>
      <c r="LNN58" s="467"/>
      <c r="LNO58" s="467"/>
      <c r="LNP58" s="467"/>
      <c r="LNQ58" s="467"/>
      <c r="LNR58" s="467"/>
      <c r="LNS58" s="467"/>
      <c r="LNT58" s="467"/>
      <c r="LNU58" s="467"/>
      <c r="LNV58" s="467"/>
      <c r="LNW58" s="467"/>
      <c r="LNX58" s="467"/>
      <c r="LNY58" s="467"/>
      <c r="LNZ58" s="467"/>
      <c r="LOA58" s="467"/>
      <c r="LOB58" s="467"/>
      <c r="LOC58" s="467"/>
      <c r="LOD58" s="467"/>
      <c r="LOE58" s="467"/>
      <c r="LOF58" s="467"/>
      <c r="LOG58" s="467"/>
      <c r="LOH58" s="467"/>
      <c r="LOI58" s="467"/>
      <c r="LOJ58" s="467"/>
      <c r="LOK58" s="467"/>
      <c r="LOL58" s="467"/>
      <c r="LOM58" s="467"/>
      <c r="LON58" s="467"/>
      <c r="LOO58" s="467"/>
      <c r="LOP58" s="467"/>
      <c r="LOQ58" s="467"/>
      <c r="LOR58" s="467"/>
      <c r="LOS58" s="467"/>
      <c r="LOT58" s="467"/>
      <c r="LOU58" s="467"/>
      <c r="LOV58" s="467"/>
      <c r="LOW58" s="467"/>
      <c r="LOX58" s="467"/>
      <c r="LOY58" s="467"/>
      <c r="LOZ58" s="467"/>
      <c r="LPA58" s="467"/>
      <c r="LPB58" s="467"/>
      <c r="LPC58" s="467"/>
      <c r="LPD58" s="467"/>
      <c r="LPE58" s="467"/>
      <c r="LPF58" s="467"/>
      <c r="LPG58" s="467"/>
      <c r="LPH58" s="467"/>
      <c r="LPI58" s="467"/>
      <c r="LPJ58" s="467"/>
      <c r="LPK58" s="467"/>
      <c r="LPL58" s="467"/>
      <c r="LPM58" s="467"/>
      <c r="LPN58" s="467"/>
      <c r="LPO58" s="467"/>
      <c r="LPP58" s="467"/>
      <c r="LPQ58" s="467"/>
      <c r="LPR58" s="467"/>
      <c r="LPS58" s="467"/>
      <c r="LPT58" s="467"/>
      <c r="LPU58" s="467"/>
      <c r="LPV58" s="467"/>
      <c r="LPW58" s="467"/>
      <c r="LPX58" s="467"/>
      <c r="LPY58" s="467"/>
      <c r="LPZ58" s="467"/>
      <c r="LQA58" s="467"/>
      <c r="LQB58" s="467"/>
      <c r="LQC58" s="467"/>
      <c r="LQD58" s="467"/>
      <c r="LQE58" s="467"/>
      <c r="LQF58" s="467"/>
      <c r="LQG58" s="467"/>
      <c r="LQH58" s="467"/>
      <c r="LQI58" s="467"/>
      <c r="LQJ58" s="467"/>
      <c r="LQK58" s="467"/>
      <c r="LQL58" s="467"/>
      <c r="LQM58" s="467"/>
      <c r="LQN58" s="467"/>
      <c r="LQO58" s="467"/>
      <c r="LQP58" s="467"/>
      <c r="LQQ58" s="467"/>
      <c r="LQR58" s="467"/>
      <c r="LQS58" s="467"/>
      <c r="LQT58" s="467"/>
      <c r="LQU58" s="467"/>
      <c r="LQV58" s="467"/>
      <c r="LQW58" s="467"/>
      <c r="LQX58" s="467"/>
      <c r="LQY58" s="467"/>
      <c r="LQZ58" s="467"/>
      <c r="LRA58" s="467"/>
      <c r="LRB58" s="467"/>
      <c r="LRC58" s="467"/>
      <c r="LRD58" s="467"/>
      <c r="LRE58" s="467"/>
      <c r="LRF58" s="467"/>
      <c r="LRG58" s="467"/>
      <c r="LRH58" s="467"/>
      <c r="LRI58" s="467"/>
      <c r="LRJ58" s="467"/>
      <c r="LRK58" s="467"/>
      <c r="LRL58" s="467"/>
      <c r="LRM58" s="467"/>
      <c r="LRN58" s="467"/>
      <c r="LRO58" s="467"/>
      <c r="LRP58" s="467"/>
      <c r="LRQ58" s="467"/>
      <c r="LRR58" s="467"/>
      <c r="LRS58" s="467"/>
      <c r="LRT58" s="467"/>
      <c r="LRU58" s="467"/>
      <c r="LRV58" s="467"/>
      <c r="LRW58" s="467"/>
      <c r="LRX58" s="467"/>
      <c r="LRY58" s="467"/>
      <c r="LRZ58" s="467"/>
      <c r="LSA58" s="467"/>
      <c r="LSB58" s="467"/>
      <c r="LSC58" s="467"/>
      <c r="LSD58" s="467"/>
      <c r="LSE58" s="467"/>
      <c r="LSF58" s="467"/>
      <c r="LSG58" s="467"/>
      <c r="LSH58" s="467"/>
      <c r="LSI58" s="467"/>
      <c r="LSJ58" s="467"/>
      <c r="LSK58" s="467"/>
      <c r="LSL58" s="467"/>
      <c r="LSM58" s="467"/>
      <c r="LSN58" s="467"/>
      <c r="LSO58" s="467"/>
      <c r="LSP58" s="467"/>
      <c r="LSQ58" s="467"/>
      <c r="LSR58" s="467"/>
      <c r="LSS58" s="467"/>
      <c r="LST58" s="467"/>
      <c r="LSU58" s="467"/>
      <c r="LSV58" s="467"/>
      <c r="LSW58" s="467"/>
      <c r="LSX58" s="467"/>
      <c r="LSY58" s="467"/>
      <c r="LSZ58" s="467"/>
      <c r="LTA58" s="467"/>
      <c r="LTB58" s="467"/>
      <c r="LTC58" s="467"/>
      <c r="LTD58" s="467"/>
      <c r="LTE58" s="467"/>
      <c r="LTF58" s="467"/>
      <c r="LTG58" s="467"/>
      <c r="LTH58" s="467"/>
      <c r="LTI58" s="467"/>
      <c r="LTJ58" s="467"/>
      <c r="LTK58" s="467"/>
      <c r="LTL58" s="467"/>
      <c r="LTM58" s="467"/>
      <c r="LTN58" s="467"/>
      <c r="LTO58" s="467"/>
      <c r="LTP58" s="467"/>
      <c r="LTQ58" s="467"/>
      <c r="LTR58" s="467"/>
      <c r="LTS58" s="467"/>
      <c r="LTT58" s="467"/>
      <c r="LTU58" s="467"/>
      <c r="LTV58" s="467"/>
      <c r="LTW58" s="467"/>
      <c r="LTX58" s="467"/>
      <c r="LTY58" s="467"/>
      <c r="LTZ58" s="467"/>
      <c r="LUA58" s="467"/>
      <c r="LUB58" s="467"/>
      <c r="LUC58" s="467"/>
      <c r="LUD58" s="467"/>
      <c r="LUE58" s="467"/>
      <c r="LUF58" s="467"/>
      <c r="LUG58" s="467"/>
      <c r="LUH58" s="467"/>
      <c r="LUI58" s="467"/>
      <c r="LUJ58" s="467"/>
      <c r="LUK58" s="467"/>
      <c r="LUL58" s="467"/>
      <c r="LUM58" s="467"/>
      <c r="LUN58" s="467"/>
      <c r="LUO58" s="467"/>
      <c r="LUP58" s="467"/>
      <c r="LUQ58" s="467"/>
      <c r="LUR58" s="467"/>
      <c r="LUS58" s="467"/>
      <c r="LUT58" s="467"/>
      <c r="LUU58" s="467"/>
      <c r="LUV58" s="467"/>
      <c r="LUW58" s="467"/>
      <c r="LUX58" s="467"/>
      <c r="LUY58" s="467"/>
      <c r="LUZ58" s="467"/>
      <c r="LVA58" s="467"/>
      <c r="LVB58" s="467"/>
      <c r="LVC58" s="467"/>
      <c r="LVD58" s="467"/>
      <c r="LVE58" s="467"/>
      <c r="LVF58" s="467"/>
      <c r="LVG58" s="467"/>
      <c r="LVH58" s="467"/>
      <c r="LVI58" s="467"/>
      <c r="LVJ58" s="467"/>
      <c r="LVK58" s="467"/>
      <c r="LVL58" s="467"/>
      <c r="LVM58" s="467"/>
      <c r="LVN58" s="467"/>
      <c r="LVO58" s="467"/>
      <c r="LVP58" s="467"/>
      <c r="LVQ58" s="467"/>
      <c r="LVR58" s="467"/>
      <c r="LVS58" s="467"/>
      <c r="LVT58" s="467"/>
      <c r="LVU58" s="467"/>
      <c r="LVV58" s="467"/>
      <c r="LVW58" s="467"/>
      <c r="LVX58" s="467"/>
      <c r="LVY58" s="467"/>
      <c r="LVZ58" s="467"/>
      <c r="LWA58" s="467"/>
      <c r="LWB58" s="467"/>
      <c r="LWC58" s="467"/>
      <c r="LWD58" s="467"/>
      <c r="LWE58" s="467"/>
      <c r="LWF58" s="467"/>
      <c r="LWG58" s="467"/>
      <c r="LWH58" s="467"/>
      <c r="LWI58" s="467"/>
      <c r="LWJ58" s="467"/>
      <c r="LWK58" s="467"/>
      <c r="LWL58" s="467"/>
      <c r="LWM58" s="467"/>
      <c r="LWN58" s="467"/>
      <c r="LWO58" s="467"/>
      <c r="LWP58" s="467"/>
      <c r="LWQ58" s="467"/>
      <c r="LWR58" s="467"/>
      <c r="LWS58" s="467"/>
      <c r="LWT58" s="467"/>
      <c r="LWU58" s="467"/>
      <c r="LWV58" s="467"/>
      <c r="LWW58" s="467"/>
      <c r="LWX58" s="467"/>
      <c r="LWY58" s="467"/>
      <c r="LWZ58" s="467"/>
      <c r="LXA58" s="467"/>
      <c r="LXB58" s="467"/>
      <c r="LXC58" s="467"/>
      <c r="LXD58" s="467"/>
      <c r="LXE58" s="467"/>
      <c r="LXF58" s="467"/>
      <c r="LXG58" s="467"/>
      <c r="LXH58" s="467"/>
      <c r="LXI58" s="467"/>
      <c r="LXJ58" s="467"/>
      <c r="LXK58" s="467"/>
      <c r="LXL58" s="467"/>
      <c r="LXM58" s="467"/>
      <c r="LXN58" s="467"/>
      <c r="LXO58" s="467"/>
      <c r="LXP58" s="467"/>
      <c r="LXQ58" s="467"/>
      <c r="LXR58" s="467"/>
      <c r="LXS58" s="467"/>
      <c r="LXT58" s="467"/>
      <c r="LXU58" s="467"/>
      <c r="LXV58" s="467"/>
      <c r="LXW58" s="467"/>
      <c r="LXX58" s="467"/>
      <c r="LXY58" s="467"/>
      <c r="LXZ58" s="467"/>
      <c r="LYA58" s="467"/>
      <c r="LYB58" s="467"/>
      <c r="LYC58" s="467"/>
      <c r="LYD58" s="467"/>
      <c r="LYE58" s="467"/>
      <c r="LYF58" s="467"/>
      <c r="LYG58" s="467"/>
      <c r="LYH58" s="467"/>
      <c r="LYI58" s="467"/>
      <c r="LYJ58" s="467"/>
      <c r="LYK58" s="467"/>
      <c r="LYL58" s="467"/>
      <c r="LYM58" s="467"/>
      <c r="LYN58" s="467"/>
      <c r="LYO58" s="467"/>
      <c r="LYP58" s="467"/>
      <c r="LYQ58" s="467"/>
      <c r="LYR58" s="467"/>
      <c r="LYS58" s="467"/>
      <c r="LYT58" s="467"/>
      <c r="LYU58" s="467"/>
      <c r="LYV58" s="467"/>
      <c r="LYW58" s="467"/>
      <c r="LYX58" s="467"/>
      <c r="LYY58" s="467"/>
      <c r="LYZ58" s="467"/>
      <c r="LZA58" s="467"/>
      <c r="LZB58" s="467"/>
      <c r="LZC58" s="467"/>
      <c r="LZD58" s="467"/>
      <c r="LZE58" s="467"/>
      <c r="LZF58" s="467"/>
      <c r="LZG58" s="467"/>
      <c r="LZH58" s="467"/>
      <c r="LZI58" s="467"/>
      <c r="LZJ58" s="467"/>
      <c r="LZK58" s="467"/>
      <c r="LZL58" s="467"/>
      <c r="LZM58" s="467"/>
      <c r="LZN58" s="467"/>
      <c r="LZO58" s="467"/>
      <c r="LZP58" s="467"/>
      <c r="LZQ58" s="467"/>
      <c r="LZR58" s="467"/>
      <c r="LZS58" s="467"/>
      <c r="LZT58" s="467"/>
      <c r="LZU58" s="467"/>
      <c r="LZV58" s="467"/>
      <c r="LZW58" s="467"/>
      <c r="LZX58" s="467"/>
      <c r="LZY58" s="467"/>
      <c r="LZZ58" s="467"/>
      <c r="MAA58" s="467"/>
      <c r="MAB58" s="467"/>
      <c r="MAC58" s="467"/>
      <c r="MAD58" s="467"/>
      <c r="MAE58" s="467"/>
      <c r="MAF58" s="467"/>
      <c r="MAG58" s="467"/>
      <c r="MAH58" s="467"/>
      <c r="MAI58" s="467"/>
      <c r="MAJ58" s="467"/>
      <c r="MAK58" s="467"/>
      <c r="MAL58" s="467"/>
      <c r="MAM58" s="467"/>
      <c r="MAN58" s="467"/>
      <c r="MAO58" s="467"/>
      <c r="MAP58" s="467"/>
      <c r="MAQ58" s="467"/>
      <c r="MAR58" s="467"/>
      <c r="MAS58" s="467"/>
      <c r="MAT58" s="467"/>
      <c r="MAU58" s="467"/>
      <c r="MAV58" s="467"/>
      <c r="MAW58" s="467"/>
      <c r="MAX58" s="467"/>
      <c r="MAY58" s="467"/>
      <c r="MAZ58" s="467"/>
      <c r="MBA58" s="467"/>
      <c r="MBB58" s="467"/>
      <c r="MBC58" s="467"/>
      <c r="MBD58" s="467"/>
      <c r="MBE58" s="467"/>
      <c r="MBF58" s="467"/>
      <c r="MBG58" s="467"/>
      <c r="MBH58" s="467"/>
      <c r="MBI58" s="467"/>
      <c r="MBJ58" s="467"/>
      <c r="MBK58" s="467"/>
      <c r="MBL58" s="467"/>
      <c r="MBM58" s="467"/>
      <c r="MBN58" s="467"/>
      <c r="MBO58" s="467"/>
      <c r="MBP58" s="467"/>
      <c r="MBQ58" s="467"/>
      <c r="MBR58" s="467"/>
      <c r="MBS58" s="467"/>
      <c r="MBT58" s="467"/>
      <c r="MBU58" s="467"/>
      <c r="MBV58" s="467"/>
      <c r="MBW58" s="467"/>
      <c r="MBX58" s="467"/>
      <c r="MBY58" s="467"/>
      <c r="MBZ58" s="467"/>
      <c r="MCA58" s="467"/>
      <c r="MCB58" s="467"/>
      <c r="MCC58" s="467"/>
      <c r="MCD58" s="467"/>
      <c r="MCE58" s="467"/>
      <c r="MCF58" s="467"/>
      <c r="MCG58" s="467"/>
      <c r="MCH58" s="467"/>
      <c r="MCI58" s="467"/>
      <c r="MCJ58" s="467"/>
      <c r="MCK58" s="467"/>
      <c r="MCL58" s="467"/>
      <c r="MCM58" s="467"/>
      <c r="MCN58" s="467"/>
      <c r="MCO58" s="467"/>
      <c r="MCP58" s="467"/>
      <c r="MCQ58" s="467"/>
      <c r="MCR58" s="467"/>
      <c r="MCS58" s="467"/>
      <c r="MCT58" s="467"/>
      <c r="MCU58" s="467"/>
      <c r="MCV58" s="467"/>
      <c r="MCW58" s="467"/>
      <c r="MCX58" s="467"/>
      <c r="MCY58" s="467"/>
      <c r="MCZ58" s="467"/>
      <c r="MDA58" s="467"/>
      <c r="MDB58" s="467"/>
      <c r="MDC58" s="467"/>
      <c r="MDD58" s="467"/>
      <c r="MDE58" s="467"/>
      <c r="MDF58" s="467"/>
      <c r="MDG58" s="467"/>
      <c r="MDH58" s="467"/>
      <c r="MDI58" s="467"/>
      <c r="MDJ58" s="467"/>
      <c r="MDK58" s="467"/>
      <c r="MDL58" s="467"/>
      <c r="MDM58" s="467"/>
      <c r="MDN58" s="467"/>
      <c r="MDO58" s="467"/>
      <c r="MDP58" s="467"/>
      <c r="MDQ58" s="467"/>
      <c r="MDR58" s="467"/>
      <c r="MDS58" s="467"/>
      <c r="MDT58" s="467"/>
      <c r="MDU58" s="467"/>
      <c r="MDV58" s="467"/>
      <c r="MDW58" s="467"/>
      <c r="MDX58" s="467"/>
      <c r="MDY58" s="467"/>
      <c r="MDZ58" s="467"/>
      <c r="MEA58" s="467"/>
      <c r="MEB58" s="467"/>
      <c r="MEC58" s="467"/>
      <c r="MED58" s="467"/>
      <c r="MEE58" s="467"/>
      <c r="MEF58" s="467"/>
      <c r="MEG58" s="467"/>
      <c r="MEH58" s="467"/>
      <c r="MEI58" s="467"/>
      <c r="MEJ58" s="467"/>
      <c r="MEK58" s="467"/>
      <c r="MEL58" s="467"/>
      <c r="MEM58" s="467"/>
      <c r="MEN58" s="467"/>
      <c r="MEO58" s="467"/>
      <c r="MEP58" s="467"/>
      <c r="MEQ58" s="467"/>
      <c r="MER58" s="467"/>
      <c r="MES58" s="467"/>
      <c r="MET58" s="467"/>
      <c r="MEU58" s="467"/>
      <c r="MEV58" s="467"/>
      <c r="MEW58" s="467"/>
      <c r="MEX58" s="467"/>
      <c r="MEY58" s="467"/>
      <c r="MEZ58" s="467"/>
      <c r="MFA58" s="467"/>
      <c r="MFB58" s="467"/>
      <c r="MFC58" s="467"/>
      <c r="MFD58" s="467"/>
      <c r="MFE58" s="467"/>
      <c r="MFF58" s="467"/>
      <c r="MFG58" s="467"/>
      <c r="MFH58" s="467"/>
      <c r="MFI58" s="467"/>
      <c r="MFJ58" s="467"/>
      <c r="MFK58" s="467"/>
      <c r="MFL58" s="467"/>
      <c r="MFM58" s="467"/>
      <c r="MFN58" s="467"/>
      <c r="MFO58" s="467"/>
      <c r="MFP58" s="467"/>
      <c r="MFQ58" s="467"/>
      <c r="MFR58" s="467"/>
      <c r="MFS58" s="467"/>
      <c r="MFT58" s="467"/>
      <c r="MFU58" s="467"/>
      <c r="MFV58" s="467"/>
      <c r="MFW58" s="467"/>
      <c r="MFX58" s="467"/>
      <c r="MFY58" s="467"/>
      <c r="MFZ58" s="467"/>
      <c r="MGA58" s="467"/>
      <c r="MGB58" s="467"/>
      <c r="MGC58" s="467"/>
      <c r="MGD58" s="467"/>
      <c r="MGE58" s="467"/>
      <c r="MGF58" s="467"/>
      <c r="MGG58" s="467"/>
      <c r="MGH58" s="467"/>
      <c r="MGI58" s="467"/>
      <c r="MGJ58" s="467"/>
      <c r="MGK58" s="467"/>
      <c r="MGL58" s="467"/>
      <c r="MGM58" s="467"/>
      <c r="MGN58" s="467"/>
      <c r="MGO58" s="467"/>
      <c r="MGP58" s="467"/>
      <c r="MGQ58" s="467"/>
      <c r="MGR58" s="467"/>
      <c r="MGS58" s="467"/>
      <c r="MGT58" s="467"/>
      <c r="MGU58" s="467"/>
      <c r="MGV58" s="467"/>
      <c r="MGW58" s="467"/>
      <c r="MGX58" s="467"/>
      <c r="MGY58" s="467"/>
      <c r="MGZ58" s="467"/>
      <c r="MHA58" s="467"/>
      <c r="MHB58" s="467"/>
      <c r="MHC58" s="467"/>
      <c r="MHD58" s="467"/>
      <c r="MHE58" s="467"/>
      <c r="MHF58" s="467"/>
      <c r="MHG58" s="467"/>
      <c r="MHH58" s="467"/>
      <c r="MHI58" s="467"/>
      <c r="MHJ58" s="467"/>
      <c r="MHK58" s="467"/>
      <c r="MHL58" s="467"/>
      <c r="MHM58" s="467"/>
      <c r="MHN58" s="467"/>
      <c r="MHO58" s="467"/>
      <c r="MHP58" s="467"/>
      <c r="MHQ58" s="467"/>
      <c r="MHR58" s="467"/>
      <c r="MHS58" s="467"/>
      <c r="MHT58" s="467"/>
      <c r="MHU58" s="467"/>
      <c r="MHV58" s="467"/>
      <c r="MHW58" s="467"/>
      <c r="MHX58" s="467"/>
      <c r="MHY58" s="467"/>
      <c r="MHZ58" s="467"/>
      <c r="MIA58" s="467"/>
      <c r="MIB58" s="467"/>
      <c r="MIC58" s="467"/>
      <c r="MID58" s="467"/>
      <c r="MIE58" s="467"/>
      <c r="MIF58" s="467"/>
      <c r="MIG58" s="467"/>
      <c r="MIH58" s="467"/>
      <c r="MII58" s="467"/>
      <c r="MIJ58" s="467"/>
      <c r="MIK58" s="467"/>
      <c r="MIL58" s="467"/>
      <c r="MIM58" s="467"/>
      <c r="MIN58" s="467"/>
      <c r="MIO58" s="467"/>
      <c r="MIP58" s="467"/>
      <c r="MIQ58" s="467"/>
      <c r="MIR58" s="467"/>
      <c r="MIS58" s="467"/>
      <c r="MIT58" s="467"/>
      <c r="MIU58" s="467"/>
      <c r="MIV58" s="467"/>
      <c r="MIW58" s="467"/>
      <c r="MIX58" s="467"/>
      <c r="MIY58" s="467"/>
      <c r="MIZ58" s="467"/>
      <c r="MJA58" s="467"/>
      <c r="MJB58" s="467"/>
      <c r="MJC58" s="467"/>
      <c r="MJD58" s="467"/>
      <c r="MJE58" s="467"/>
      <c r="MJF58" s="467"/>
      <c r="MJG58" s="467"/>
      <c r="MJH58" s="467"/>
      <c r="MJI58" s="467"/>
      <c r="MJJ58" s="467"/>
      <c r="MJK58" s="467"/>
      <c r="MJL58" s="467"/>
      <c r="MJM58" s="467"/>
      <c r="MJN58" s="467"/>
      <c r="MJO58" s="467"/>
      <c r="MJP58" s="467"/>
      <c r="MJQ58" s="467"/>
      <c r="MJR58" s="467"/>
      <c r="MJS58" s="467"/>
      <c r="MJT58" s="467"/>
      <c r="MJU58" s="467"/>
      <c r="MJV58" s="467"/>
      <c r="MJW58" s="467"/>
      <c r="MJX58" s="467"/>
      <c r="MJY58" s="467"/>
      <c r="MJZ58" s="467"/>
      <c r="MKA58" s="467"/>
      <c r="MKB58" s="467"/>
      <c r="MKC58" s="467"/>
      <c r="MKD58" s="467"/>
      <c r="MKE58" s="467"/>
      <c r="MKF58" s="467"/>
      <c r="MKG58" s="467"/>
      <c r="MKH58" s="467"/>
      <c r="MKI58" s="467"/>
      <c r="MKJ58" s="467"/>
      <c r="MKK58" s="467"/>
      <c r="MKL58" s="467"/>
      <c r="MKM58" s="467"/>
      <c r="MKN58" s="467"/>
      <c r="MKO58" s="467"/>
      <c r="MKP58" s="467"/>
      <c r="MKQ58" s="467"/>
      <c r="MKR58" s="467"/>
      <c r="MKS58" s="467"/>
      <c r="MKT58" s="467"/>
      <c r="MKU58" s="467"/>
      <c r="MKV58" s="467"/>
      <c r="MKW58" s="467"/>
      <c r="MKX58" s="467"/>
      <c r="MKY58" s="467"/>
      <c r="MKZ58" s="467"/>
      <c r="MLA58" s="467"/>
      <c r="MLB58" s="467"/>
      <c r="MLC58" s="467"/>
      <c r="MLD58" s="467"/>
      <c r="MLE58" s="467"/>
      <c r="MLF58" s="467"/>
      <c r="MLG58" s="467"/>
      <c r="MLH58" s="467"/>
      <c r="MLI58" s="467"/>
      <c r="MLJ58" s="467"/>
      <c r="MLK58" s="467"/>
      <c r="MLL58" s="467"/>
      <c r="MLM58" s="467"/>
      <c r="MLN58" s="467"/>
      <c r="MLO58" s="467"/>
      <c r="MLP58" s="467"/>
      <c r="MLQ58" s="467"/>
      <c r="MLR58" s="467"/>
      <c r="MLS58" s="467"/>
      <c r="MLT58" s="467"/>
      <c r="MLU58" s="467"/>
      <c r="MLV58" s="467"/>
      <c r="MLW58" s="467"/>
      <c r="MLX58" s="467"/>
      <c r="MLY58" s="467"/>
      <c r="MLZ58" s="467"/>
      <c r="MMA58" s="467"/>
      <c r="MMB58" s="467"/>
      <c r="MMC58" s="467"/>
      <c r="MMD58" s="467"/>
      <c r="MME58" s="467"/>
      <c r="MMF58" s="467"/>
      <c r="MMG58" s="467"/>
      <c r="MMH58" s="467"/>
      <c r="MMI58" s="467"/>
      <c r="MMJ58" s="467"/>
      <c r="MMK58" s="467"/>
      <c r="MML58" s="467"/>
      <c r="MMM58" s="467"/>
      <c r="MMN58" s="467"/>
      <c r="MMO58" s="467"/>
      <c r="MMP58" s="467"/>
      <c r="MMQ58" s="467"/>
      <c r="MMR58" s="467"/>
      <c r="MMS58" s="467"/>
      <c r="MMT58" s="467"/>
      <c r="MMU58" s="467"/>
      <c r="MMV58" s="467"/>
      <c r="MMW58" s="467"/>
      <c r="MMX58" s="467"/>
      <c r="MMY58" s="467"/>
      <c r="MMZ58" s="467"/>
      <c r="MNA58" s="467"/>
      <c r="MNB58" s="467"/>
      <c r="MNC58" s="467"/>
      <c r="MND58" s="467"/>
      <c r="MNE58" s="467"/>
      <c r="MNF58" s="467"/>
      <c r="MNG58" s="467"/>
      <c r="MNH58" s="467"/>
      <c r="MNI58" s="467"/>
      <c r="MNJ58" s="467"/>
      <c r="MNK58" s="467"/>
      <c r="MNL58" s="467"/>
      <c r="MNM58" s="467"/>
      <c r="MNN58" s="467"/>
      <c r="MNO58" s="467"/>
      <c r="MNP58" s="467"/>
      <c r="MNQ58" s="467"/>
      <c r="MNR58" s="467"/>
      <c r="MNS58" s="467"/>
      <c r="MNT58" s="467"/>
      <c r="MNU58" s="467"/>
      <c r="MNV58" s="467"/>
      <c r="MNW58" s="467"/>
      <c r="MNX58" s="467"/>
      <c r="MNY58" s="467"/>
      <c r="MNZ58" s="467"/>
      <c r="MOA58" s="467"/>
      <c r="MOB58" s="467"/>
      <c r="MOC58" s="467"/>
      <c r="MOD58" s="467"/>
      <c r="MOE58" s="467"/>
      <c r="MOF58" s="467"/>
      <c r="MOG58" s="467"/>
      <c r="MOH58" s="467"/>
      <c r="MOI58" s="467"/>
      <c r="MOJ58" s="467"/>
      <c r="MOK58" s="467"/>
      <c r="MOL58" s="467"/>
      <c r="MOM58" s="467"/>
      <c r="MON58" s="467"/>
      <c r="MOO58" s="467"/>
      <c r="MOP58" s="467"/>
      <c r="MOQ58" s="467"/>
      <c r="MOR58" s="467"/>
      <c r="MOS58" s="467"/>
      <c r="MOT58" s="467"/>
      <c r="MOU58" s="467"/>
      <c r="MOV58" s="467"/>
      <c r="MOW58" s="467"/>
      <c r="MOX58" s="467"/>
      <c r="MOY58" s="467"/>
      <c r="MOZ58" s="467"/>
      <c r="MPA58" s="467"/>
      <c r="MPB58" s="467"/>
      <c r="MPC58" s="467"/>
      <c r="MPD58" s="467"/>
      <c r="MPE58" s="467"/>
      <c r="MPF58" s="467"/>
      <c r="MPG58" s="467"/>
      <c r="MPH58" s="467"/>
      <c r="MPI58" s="467"/>
      <c r="MPJ58" s="467"/>
      <c r="MPK58" s="467"/>
      <c r="MPL58" s="467"/>
      <c r="MPM58" s="467"/>
      <c r="MPN58" s="467"/>
      <c r="MPO58" s="467"/>
      <c r="MPP58" s="467"/>
      <c r="MPQ58" s="467"/>
      <c r="MPR58" s="467"/>
      <c r="MPS58" s="467"/>
      <c r="MPT58" s="467"/>
      <c r="MPU58" s="467"/>
      <c r="MPV58" s="467"/>
      <c r="MPW58" s="467"/>
      <c r="MPX58" s="467"/>
      <c r="MPY58" s="467"/>
      <c r="MPZ58" s="467"/>
      <c r="MQA58" s="467"/>
      <c r="MQB58" s="467"/>
      <c r="MQC58" s="467"/>
      <c r="MQD58" s="467"/>
      <c r="MQE58" s="467"/>
      <c r="MQF58" s="467"/>
      <c r="MQG58" s="467"/>
      <c r="MQH58" s="467"/>
      <c r="MQI58" s="467"/>
      <c r="MQJ58" s="467"/>
      <c r="MQK58" s="467"/>
      <c r="MQL58" s="467"/>
      <c r="MQM58" s="467"/>
      <c r="MQN58" s="467"/>
      <c r="MQO58" s="467"/>
      <c r="MQP58" s="467"/>
      <c r="MQQ58" s="467"/>
      <c r="MQR58" s="467"/>
      <c r="MQS58" s="467"/>
      <c r="MQT58" s="467"/>
      <c r="MQU58" s="467"/>
      <c r="MQV58" s="467"/>
      <c r="MQW58" s="467"/>
      <c r="MQX58" s="467"/>
      <c r="MQY58" s="467"/>
      <c r="MQZ58" s="467"/>
      <c r="MRA58" s="467"/>
      <c r="MRB58" s="467"/>
      <c r="MRC58" s="467"/>
      <c r="MRD58" s="467"/>
      <c r="MRE58" s="467"/>
      <c r="MRF58" s="467"/>
      <c r="MRG58" s="467"/>
      <c r="MRH58" s="467"/>
      <c r="MRI58" s="467"/>
      <c r="MRJ58" s="467"/>
      <c r="MRK58" s="467"/>
      <c r="MRL58" s="467"/>
      <c r="MRM58" s="467"/>
      <c r="MRN58" s="467"/>
      <c r="MRO58" s="467"/>
      <c r="MRP58" s="467"/>
      <c r="MRQ58" s="467"/>
      <c r="MRR58" s="467"/>
      <c r="MRS58" s="467"/>
      <c r="MRT58" s="467"/>
      <c r="MRU58" s="467"/>
      <c r="MRV58" s="467"/>
      <c r="MRW58" s="467"/>
      <c r="MRX58" s="467"/>
      <c r="MRY58" s="467"/>
      <c r="MRZ58" s="467"/>
      <c r="MSA58" s="467"/>
      <c r="MSB58" s="467"/>
      <c r="MSC58" s="467"/>
      <c r="MSD58" s="467"/>
      <c r="MSE58" s="467"/>
      <c r="MSF58" s="467"/>
      <c r="MSG58" s="467"/>
      <c r="MSH58" s="467"/>
      <c r="MSI58" s="467"/>
      <c r="MSJ58" s="467"/>
      <c r="MSK58" s="467"/>
      <c r="MSL58" s="467"/>
      <c r="MSM58" s="467"/>
      <c r="MSN58" s="467"/>
      <c r="MSO58" s="467"/>
      <c r="MSP58" s="467"/>
      <c r="MSQ58" s="467"/>
      <c r="MSR58" s="467"/>
      <c r="MSS58" s="467"/>
      <c r="MST58" s="467"/>
      <c r="MSU58" s="467"/>
      <c r="MSV58" s="467"/>
      <c r="MSW58" s="467"/>
      <c r="MSX58" s="467"/>
      <c r="MSY58" s="467"/>
      <c r="MSZ58" s="467"/>
      <c r="MTA58" s="467"/>
      <c r="MTB58" s="467"/>
      <c r="MTC58" s="467"/>
      <c r="MTD58" s="467"/>
      <c r="MTE58" s="467"/>
      <c r="MTF58" s="467"/>
      <c r="MTG58" s="467"/>
      <c r="MTH58" s="467"/>
      <c r="MTI58" s="467"/>
      <c r="MTJ58" s="467"/>
      <c r="MTK58" s="467"/>
      <c r="MTL58" s="467"/>
      <c r="MTM58" s="467"/>
      <c r="MTN58" s="467"/>
      <c r="MTO58" s="467"/>
      <c r="MTP58" s="467"/>
      <c r="MTQ58" s="467"/>
      <c r="MTR58" s="467"/>
      <c r="MTS58" s="467"/>
      <c r="MTT58" s="467"/>
      <c r="MTU58" s="467"/>
      <c r="MTV58" s="467"/>
      <c r="MTW58" s="467"/>
      <c r="MTX58" s="467"/>
      <c r="MTY58" s="467"/>
      <c r="MTZ58" s="467"/>
      <c r="MUA58" s="467"/>
      <c r="MUB58" s="467"/>
      <c r="MUC58" s="467"/>
      <c r="MUD58" s="467"/>
      <c r="MUE58" s="467"/>
      <c r="MUF58" s="467"/>
      <c r="MUG58" s="467"/>
      <c r="MUH58" s="467"/>
      <c r="MUI58" s="467"/>
      <c r="MUJ58" s="467"/>
      <c r="MUK58" s="467"/>
      <c r="MUL58" s="467"/>
      <c r="MUM58" s="467"/>
      <c r="MUN58" s="467"/>
      <c r="MUO58" s="467"/>
      <c r="MUP58" s="467"/>
      <c r="MUQ58" s="467"/>
      <c r="MUR58" s="467"/>
      <c r="MUS58" s="467"/>
      <c r="MUT58" s="467"/>
      <c r="MUU58" s="467"/>
      <c r="MUV58" s="467"/>
      <c r="MUW58" s="467"/>
      <c r="MUX58" s="467"/>
      <c r="MUY58" s="467"/>
      <c r="MUZ58" s="467"/>
      <c r="MVA58" s="467"/>
      <c r="MVB58" s="467"/>
      <c r="MVC58" s="467"/>
      <c r="MVD58" s="467"/>
      <c r="MVE58" s="467"/>
      <c r="MVF58" s="467"/>
      <c r="MVG58" s="467"/>
      <c r="MVH58" s="467"/>
      <c r="MVI58" s="467"/>
      <c r="MVJ58" s="467"/>
      <c r="MVK58" s="467"/>
      <c r="MVL58" s="467"/>
      <c r="MVM58" s="467"/>
      <c r="MVN58" s="467"/>
      <c r="MVO58" s="467"/>
      <c r="MVP58" s="467"/>
      <c r="MVQ58" s="467"/>
      <c r="MVR58" s="467"/>
      <c r="MVS58" s="467"/>
      <c r="MVT58" s="467"/>
      <c r="MVU58" s="467"/>
      <c r="MVV58" s="467"/>
      <c r="MVW58" s="467"/>
      <c r="MVX58" s="467"/>
      <c r="MVY58" s="467"/>
      <c r="MVZ58" s="467"/>
      <c r="MWA58" s="467"/>
      <c r="MWB58" s="467"/>
      <c r="MWC58" s="467"/>
      <c r="MWD58" s="467"/>
      <c r="MWE58" s="467"/>
      <c r="MWF58" s="467"/>
      <c r="MWG58" s="467"/>
      <c r="MWH58" s="467"/>
      <c r="MWI58" s="467"/>
      <c r="MWJ58" s="467"/>
      <c r="MWK58" s="467"/>
      <c r="MWL58" s="467"/>
      <c r="MWM58" s="467"/>
      <c r="MWN58" s="467"/>
      <c r="MWO58" s="467"/>
      <c r="MWP58" s="467"/>
      <c r="MWQ58" s="467"/>
      <c r="MWR58" s="467"/>
      <c r="MWS58" s="467"/>
      <c r="MWT58" s="467"/>
      <c r="MWU58" s="467"/>
      <c r="MWV58" s="467"/>
      <c r="MWW58" s="467"/>
      <c r="MWX58" s="467"/>
      <c r="MWY58" s="467"/>
      <c r="MWZ58" s="467"/>
      <c r="MXA58" s="467"/>
      <c r="MXB58" s="467"/>
      <c r="MXC58" s="467"/>
      <c r="MXD58" s="467"/>
      <c r="MXE58" s="467"/>
      <c r="MXF58" s="467"/>
      <c r="MXG58" s="467"/>
      <c r="MXH58" s="467"/>
      <c r="MXI58" s="467"/>
      <c r="MXJ58" s="467"/>
      <c r="MXK58" s="467"/>
      <c r="MXL58" s="467"/>
      <c r="MXM58" s="467"/>
      <c r="MXN58" s="467"/>
      <c r="MXO58" s="467"/>
      <c r="MXP58" s="467"/>
      <c r="MXQ58" s="467"/>
      <c r="MXR58" s="467"/>
      <c r="MXS58" s="467"/>
      <c r="MXT58" s="467"/>
      <c r="MXU58" s="467"/>
      <c r="MXV58" s="467"/>
      <c r="MXW58" s="467"/>
      <c r="MXX58" s="467"/>
      <c r="MXY58" s="467"/>
      <c r="MXZ58" s="467"/>
      <c r="MYA58" s="467"/>
      <c r="MYB58" s="467"/>
      <c r="MYC58" s="467"/>
      <c r="MYD58" s="467"/>
      <c r="MYE58" s="467"/>
      <c r="MYF58" s="467"/>
      <c r="MYG58" s="467"/>
      <c r="MYH58" s="467"/>
      <c r="MYI58" s="467"/>
      <c r="MYJ58" s="467"/>
      <c r="MYK58" s="467"/>
      <c r="MYL58" s="467"/>
      <c r="MYM58" s="467"/>
      <c r="MYN58" s="467"/>
      <c r="MYO58" s="467"/>
      <c r="MYP58" s="467"/>
      <c r="MYQ58" s="467"/>
      <c r="MYR58" s="467"/>
      <c r="MYS58" s="467"/>
      <c r="MYT58" s="467"/>
      <c r="MYU58" s="467"/>
      <c r="MYV58" s="467"/>
      <c r="MYW58" s="467"/>
      <c r="MYX58" s="467"/>
      <c r="MYY58" s="467"/>
      <c r="MYZ58" s="467"/>
      <c r="MZA58" s="467"/>
      <c r="MZB58" s="467"/>
      <c r="MZC58" s="467"/>
      <c r="MZD58" s="467"/>
      <c r="MZE58" s="467"/>
      <c r="MZF58" s="467"/>
      <c r="MZG58" s="467"/>
      <c r="MZH58" s="467"/>
      <c r="MZI58" s="467"/>
      <c r="MZJ58" s="467"/>
      <c r="MZK58" s="467"/>
      <c r="MZL58" s="467"/>
      <c r="MZM58" s="467"/>
      <c r="MZN58" s="467"/>
      <c r="MZO58" s="467"/>
      <c r="MZP58" s="467"/>
      <c r="MZQ58" s="467"/>
      <c r="MZR58" s="467"/>
      <c r="MZS58" s="467"/>
      <c r="MZT58" s="467"/>
      <c r="MZU58" s="467"/>
      <c r="MZV58" s="467"/>
      <c r="MZW58" s="467"/>
      <c r="MZX58" s="467"/>
      <c r="MZY58" s="467"/>
      <c r="MZZ58" s="467"/>
      <c r="NAA58" s="467"/>
      <c r="NAB58" s="467"/>
      <c r="NAC58" s="467"/>
      <c r="NAD58" s="467"/>
      <c r="NAE58" s="467"/>
      <c r="NAF58" s="467"/>
      <c r="NAG58" s="467"/>
      <c r="NAH58" s="467"/>
      <c r="NAI58" s="467"/>
      <c r="NAJ58" s="467"/>
      <c r="NAK58" s="467"/>
      <c r="NAL58" s="467"/>
      <c r="NAM58" s="467"/>
      <c r="NAN58" s="467"/>
      <c r="NAO58" s="467"/>
      <c r="NAP58" s="467"/>
      <c r="NAQ58" s="467"/>
      <c r="NAR58" s="467"/>
      <c r="NAS58" s="467"/>
      <c r="NAT58" s="467"/>
      <c r="NAU58" s="467"/>
      <c r="NAV58" s="467"/>
      <c r="NAW58" s="467"/>
      <c r="NAX58" s="467"/>
      <c r="NAY58" s="467"/>
      <c r="NAZ58" s="467"/>
      <c r="NBA58" s="467"/>
      <c r="NBB58" s="467"/>
      <c r="NBC58" s="467"/>
      <c r="NBD58" s="467"/>
      <c r="NBE58" s="467"/>
      <c r="NBF58" s="467"/>
      <c r="NBG58" s="467"/>
      <c r="NBH58" s="467"/>
      <c r="NBI58" s="467"/>
      <c r="NBJ58" s="467"/>
      <c r="NBK58" s="467"/>
      <c r="NBL58" s="467"/>
      <c r="NBM58" s="467"/>
      <c r="NBN58" s="467"/>
      <c r="NBO58" s="467"/>
      <c r="NBP58" s="467"/>
      <c r="NBQ58" s="467"/>
      <c r="NBR58" s="467"/>
      <c r="NBS58" s="467"/>
      <c r="NBT58" s="467"/>
      <c r="NBU58" s="467"/>
      <c r="NBV58" s="467"/>
      <c r="NBW58" s="467"/>
      <c r="NBX58" s="467"/>
      <c r="NBY58" s="467"/>
      <c r="NBZ58" s="467"/>
      <c r="NCA58" s="467"/>
      <c r="NCB58" s="467"/>
      <c r="NCC58" s="467"/>
      <c r="NCD58" s="467"/>
      <c r="NCE58" s="467"/>
      <c r="NCF58" s="467"/>
      <c r="NCG58" s="467"/>
      <c r="NCH58" s="467"/>
      <c r="NCI58" s="467"/>
      <c r="NCJ58" s="467"/>
      <c r="NCK58" s="467"/>
      <c r="NCL58" s="467"/>
      <c r="NCM58" s="467"/>
      <c r="NCN58" s="467"/>
      <c r="NCO58" s="467"/>
      <c r="NCP58" s="467"/>
      <c r="NCQ58" s="467"/>
      <c r="NCR58" s="467"/>
      <c r="NCS58" s="467"/>
      <c r="NCT58" s="467"/>
      <c r="NCU58" s="467"/>
      <c r="NCV58" s="467"/>
      <c r="NCW58" s="467"/>
      <c r="NCX58" s="467"/>
      <c r="NCY58" s="467"/>
      <c r="NCZ58" s="467"/>
      <c r="NDA58" s="467"/>
      <c r="NDB58" s="467"/>
      <c r="NDC58" s="467"/>
      <c r="NDD58" s="467"/>
      <c r="NDE58" s="467"/>
      <c r="NDF58" s="467"/>
      <c r="NDG58" s="467"/>
      <c r="NDH58" s="467"/>
      <c r="NDI58" s="467"/>
      <c r="NDJ58" s="467"/>
      <c r="NDK58" s="467"/>
      <c r="NDL58" s="467"/>
      <c r="NDM58" s="467"/>
      <c r="NDN58" s="467"/>
      <c r="NDO58" s="467"/>
      <c r="NDP58" s="467"/>
      <c r="NDQ58" s="467"/>
      <c r="NDR58" s="467"/>
      <c r="NDS58" s="467"/>
      <c r="NDT58" s="467"/>
      <c r="NDU58" s="467"/>
      <c r="NDV58" s="467"/>
      <c r="NDW58" s="467"/>
      <c r="NDX58" s="467"/>
      <c r="NDY58" s="467"/>
      <c r="NDZ58" s="467"/>
      <c r="NEA58" s="467"/>
      <c r="NEB58" s="467"/>
      <c r="NEC58" s="467"/>
      <c r="NED58" s="467"/>
      <c r="NEE58" s="467"/>
      <c r="NEF58" s="467"/>
      <c r="NEG58" s="467"/>
      <c r="NEH58" s="467"/>
      <c r="NEI58" s="467"/>
      <c r="NEJ58" s="467"/>
      <c r="NEK58" s="467"/>
      <c r="NEL58" s="467"/>
      <c r="NEM58" s="467"/>
      <c r="NEN58" s="467"/>
      <c r="NEO58" s="467"/>
      <c r="NEP58" s="467"/>
      <c r="NEQ58" s="467"/>
      <c r="NER58" s="467"/>
      <c r="NES58" s="467"/>
      <c r="NET58" s="467"/>
      <c r="NEU58" s="467"/>
      <c r="NEV58" s="467"/>
      <c r="NEW58" s="467"/>
      <c r="NEX58" s="467"/>
      <c r="NEY58" s="467"/>
      <c r="NEZ58" s="467"/>
      <c r="NFA58" s="467"/>
      <c r="NFB58" s="467"/>
      <c r="NFC58" s="467"/>
      <c r="NFD58" s="467"/>
      <c r="NFE58" s="467"/>
      <c r="NFF58" s="467"/>
      <c r="NFG58" s="467"/>
      <c r="NFH58" s="467"/>
      <c r="NFI58" s="467"/>
      <c r="NFJ58" s="467"/>
      <c r="NFK58" s="467"/>
      <c r="NFL58" s="467"/>
      <c r="NFM58" s="467"/>
      <c r="NFN58" s="467"/>
      <c r="NFO58" s="467"/>
      <c r="NFP58" s="467"/>
      <c r="NFQ58" s="467"/>
      <c r="NFR58" s="467"/>
      <c r="NFS58" s="467"/>
      <c r="NFT58" s="467"/>
      <c r="NFU58" s="467"/>
      <c r="NFV58" s="467"/>
      <c r="NFW58" s="467"/>
      <c r="NFX58" s="467"/>
      <c r="NFY58" s="467"/>
      <c r="NFZ58" s="467"/>
      <c r="NGA58" s="467"/>
      <c r="NGB58" s="467"/>
      <c r="NGC58" s="467"/>
      <c r="NGD58" s="467"/>
      <c r="NGE58" s="467"/>
      <c r="NGF58" s="467"/>
      <c r="NGG58" s="467"/>
      <c r="NGH58" s="467"/>
      <c r="NGI58" s="467"/>
      <c r="NGJ58" s="467"/>
      <c r="NGK58" s="467"/>
      <c r="NGL58" s="467"/>
      <c r="NGM58" s="467"/>
      <c r="NGN58" s="467"/>
      <c r="NGO58" s="467"/>
      <c r="NGP58" s="467"/>
      <c r="NGQ58" s="467"/>
      <c r="NGR58" s="467"/>
      <c r="NGS58" s="467"/>
      <c r="NGT58" s="467"/>
      <c r="NGU58" s="467"/>
      <c r="NGV58" s="467"/>
      <c r="NGW58" s="467"/>
      <c r="NGX58" s="467"/>
      <c r="NGY58" s="467"/>
      <c r="NGZ58" s="467"/>
      <c r="NHA58" s="467"/>
      <c r="NHB58" s="467"/>
      <c r="NHC58" s="467"/>
      <c r="NHD58" s="467"/>
      <c r="NHE58" s="467"/>
      <c r="NHF58" s="467"/>
      <c r="NHG58" s="467"/>
      <c r="NHH58" s="467"/>
      <c r="NHI58" s="467"/>
      <c r="NHJ58" s="467"/>
      <c r="NHK58" s="467"/>
      <c r="NHL58" s="467"/>
      <c r="NHM58" s="467"/>
      <c r="NHN58" s="467"/>
      <c r="NHO58" s="467"/>
      <c r="NHP58" s="467"/>
      <c r="NHQ58" s="467"/>
      <c r="NHR58" s="467"/>
      <c r="NHS58" s="467"/>
      <c r="NHT58" s="467"/>
      <c r="NHU58" s="467"/>
      <c r="NHV58" s="467"/>
      <c r="NHW58" s="467"/>
      <c r="NHX58" s="467"/>
      <c r="NHY58" s="467"/>
      <c r="NHZ58" s="467"/>
      <c r="NIA58" s="467"/>
      <c r="NIB58" s="467"/>
      <c r="NIC58" s="467"/>
      <c r="NID58" s="467"/>
      <c r="NIE58" s="467"/>
      <c r="NIF58" s="467"/>
      <c r="NIG58" s="467"/>
      <c r="NIH58" s="467"/>
      <c r="NII58" s="467"/>
      <c r="NIJ58" s="467"/>
      <c r="NIK58" s="467"/>
      <c r="NIL58" s="467"/>
      <c r="NIM58" s="467"/>
      <c r="NIN58" s="467"/>
      <c r="NIO58" s="467"/>
      <c r="NIP58" s="467"/>
      <c r="NIQ58" s="467"/>
      <c r="NIR58" s="467"/>
      <c r="NIS58" s="467"/>
      <c r="NIT58" s="467"/>
      <c r="NIU58" s="467"/>
      <c r="NIV58" s="467"/>
      <c r="NIW58" s="467"/>
      <c r="NIX58" s="467"/>
      <c r="NIY58" s="467"/>
      <c r="NIZ58" s="467"/>
      <c r="NJA58" s="467"/>
      <c r="NJB58" s="467"/>
      <c r="NJC58" s="467"/>
      <c r="NJD58" s="467"/>
      <c r="NJE58" s="467"/>
      <c r="NJF58" s="467"/>
      <c r="NJG58" s="467"/>
      <c r="NJH58" s="467"/>
      <c r="NJI58" s="467"/>
      <c r="NJJ58" s="467"/>
      <c r="NJK58" s="467"/>
      <c r="NJL58" s="467"/>
      <c r="NJM58" s="467"/>
      <c r="NJN58" s="467"/>
      <c r="NJO58" s="467"/>
      <c r="NJP58" s="467"/>
      <c r="NJQ58" s="467"/>
      <c r="NJR58" s="467"/>
      <c r="NJS58" s="467"/>
      <c r="NJT58" s="467"/>
      <c r="NJU58" s="467"/>
      <c r="NJV58" s="467"/>
      <c r="NJW58" s="467"/>
      <c r="NJX58" s="467"/>
      <c r="NJY58" s="467"/>
      <c r="NJZ58" s="467"/>
      <c r="NKA58" s="467"/>
      <c r="NKB58" s="467"/>
      <c r="NKC58" s="467"/>
      <c r="NKD58" s="467"/>
      <c r="NKE58" s="467"/>
      <c r="NKF58" s="467"/>
      <c r="NKG58" s="467"/>
      <c r="NKH58" s="467"/>
      <c r="NKI58" s="467"/>
      <c r="NKJ58" s="467"/>
      <c r="NKK58" s="467"/>
      <c r="NKL58" s="467"/>
      <c r="NKM58" s="467"/>
      <c r="NKN58" s="467"/>
      <c r="NKO58" s="467"/>
      <c r="NKP58" s="467"/>
      <c r="NKQ58" s="467"/>
      <c r="NKR58" s="467"/>
      <c r="NKS58" s="467"/>
      <c r="NKT58" s="467"/>
      <c r="NKU58" s="467"/>
      <c r="NKV58" s="467"/>
      <c r="NKW58" s="467"/>
      <c r="NKX58" s="467"/>
      <c r="NKY58" s="467"/>
      <c r="NKZ58" s="467"/>
      <c r="NLA58" s="467"/>
      <c r="NLB58" s="467"/>
      <c r="NLC58" s="467"/>
      <c r="NLD58" s="467"/>
      <c r="NLE58" s="467"/>
      <c r="NLF58" s="467"/>
      <c r="NLG58" s="467"/>
      <c r="NLH58" s="467"/>
      <c r="NLI58" s="467"/>
      <c r="NLJ58" s="467"/>
      <c r="NLK58" s="467"/>
      <c r="NLL58" s="467"/>
      <c r="NLM58" s="467"/>
      <c r="NLN58" s="467"/>
      <c r="NLO58" s="467"/>
      <c r="NLP58" s="467"/>
      <c r="NLQ58" s="467"/>
      <c r="NLR58" s="467"/>
      <c r="NLS58" s="467"/>
      <c r="NLT58" s="467"/>
      <c r="NLU58" s="467"/>
      <c r="NLV58" s="467"/>
      <c r="NLW58" s="467"/>
      <c r="NLX58" s="467"/>
      <c r="NLY58" s="467"/>
      <c r="NLZ58" s="467"/>
      <c r="NMA58" s="467"/>
      <c r="NMB58" s="467"/>
      <c r="NMC58" s="467"/>
      <c r="NMD58" s="467"/>
      <c r="NME58" s="467"/>
      <c r="NMF58" s="467"/>
      <c r="NMG58" s="467"/>
      <c r="NMH58" s="467"/>
      <c r="NMI58" s="467"/>
      <c r="NMJ58" s="467"/>
      <c r="NMK58" s="467"/>
      <c r="NML58" s="467"/>
      <c r="NMM58" s="467"/>
      <c r="NMN58" s="467"/>
      <c r="NMO58" s="467"/>
      <c r="NMP58" s="467"/>
      <c r="NMQ58" s="467"/>
      <c r="NMR58" s="467"/>
      <c r="NMS58" s="467"/>
      <c r="NMT58" s="467"/>
      <c r="NMU58" s="467"/>
      <c r="NMV58" s="467"/>
      <c r="NMW58" s="467"/>
      <c r="NMX58" s="467"/>
      <c r="NMY58" s="467"/>
      <c r="NMZ58" s="467"/>
      <c r="NNA58" s="467"/>
      <c r="NNB58" s="467"/>
      <c r="NNC58" s="467"/>
      <c r="NND58" s="467"/>
      <c r="NNE58" s="467"/>
      <c r="NNF58" s="467"/>
      <c r="NNG58" s="467"/>
      <c r="NNH58" s="467"/>
      <c r="NNI58" s="467"/>
      <c r="NNJ58" s="467"/>
      <c r="NNK58" s="467"/>
      <c r="NNL58" s="467"/>
      <c r="NNM58" s="467"/>
      <c r="NNN58" s="467"/>
      <c r="NNO58" s="467"/>
      <c r="NNP58" s="467"/>
      <c r="NNQ58" s="467"/>
      <c r="NNR58" s="467"/>
      <c r="NNS58" s="467"/>
      <c r="NNT58" s="467"/>
      <c r="NNU58" s="467"/>
      <c r="NNV58" s="467"/>
      <c r="NNW58" s="467"/>
      <c r="NNX58" s="467"/>
      <c r="NNY58" s="467"/>
      <c r="NNZ58" s="467"/>
      <c r="NOA58" s="467"/>
      <c r="NOB58" s="467"/>
      <c r="NOC58" s="467"/>
      <c r="NOD58" s="467"/>
      <c r="NOE58" s="467"/>
      <c r="NOF58" s="467"/>
      <c r="NOG58" s="467"/>
      <c r="NOH58" s="467"/>
      <c r="NOI58" s="467"/>
      <c r="NOJ58" s="467"/>
      <c r="NOK58" s="467"/>
      <c r="NOL58" s="467"/>
      <c r="NOM58" s="467"/>
      <c r="NON58" s="467"/>
      <c r="NOO58" s="467"/>
      <c r="NOP58" s="467"/>
      <c r="NOQ58" s="467"/>
      <c r="NOR58" s="467"/>
      <c r="NOS58" s="467"/>
      <c r="NOT58" s="467"/>
      <c r="NOU58" s="467"/>
      <c r="NOV58" s="467"/>
      <c r="NOW58" s="467"/>
      <c r="NOX58" s="467"/>
      <c r="NOY58" s="467"/>
      <c r="NOZ58" s="467"/>
      <c r="NPA58" s="467"/>
      <c r="NPB58" s="467"/>
      <c r="NPC58" s="467"/>
      <c r="NPD58" s="467"/>
      <c r="NPE58" s="467"/>
      <c r="NPF58" s="467"/>
      <c r="NPG58" s="467"/>
      <c r="NPH58" s="467"/>
      <c r="NPI58" s="467"/>
      <c r="NPJ58" s="467"/>
      <c r="NPK58" s="467"/>
      <c r="NPL58" s="467"/>
      <c r="NPM58" s="467"/>
      <c r="NPN58" s="467"/>
      <c r="NPO58" s="467"/>
      <c r="NPP58" s="467"/>
      <c r="NPQ58" s="467"/>
      <c r="NPR58" s="467"/>
      <c r="NPS58" s="467"/>
      <c r="NPT58" s="467"/>
      <c r="NPU58" s="467"/>
      <c r="NPV58" s="467"/>
      <c r="NPW58" s="467"/>
      <c r="NPX58" s="467"/>
      <c r="NPY58" s="467"/>
      <c r="NPZ58" s="467"/>
      <c r="NQA58" s="467"/>
      <c r="NQB58" s="467"/>
      <c r="NQC58" s="467"/>
      <c r="NQD58" s="467"/>
      <c r="NQE58" s="467"/>
      <c r="NQF58" s="467"/>
      <c r="NQG58" s="467"/>
      <c r="NQH58" s="467"/>
      <c r="NQI58" s="467"/>
      <c r="NQJ58" s="467"/>
      <c r="NQK58" s="467"/>
      <c r="NQL58" s="467"/>
      <c r="NQM58" s="467"/>
      <c r="NQN58" s="467"/>
      <c r="NQO58" s="467"/>
      <c r="NQP58" s="467"/>
      <c r="NQQ58" s="467"/>
      <c r="NQR58" s="467"/>
      <c r="NQS58" s="467"/>
      <c r="NQT58" s="467"/>
      <c r="NQU58" s="467"/>
      <c r="NQV58" s="467"/>
      <c r="NQW58" s="467"/>
      <c r="NQX58" s="467"/>
      <c r="NQY58" s="467"/>
      <c r="NQZ58" s="467"/>
      <c r="NRA58" s="467"/>
      <c r="NRB58" s="467"/>
      <c r="NRC58" s="467"/>
      <c r="NRD58" s="467"/>
      <c r="NRE58" s="467"/>
      <c r="NRF58" s="467"/>
      <c r="NRG58" s="467"/>
      <c r="NRH58" s="467"/>
      <c r="NRI58" s="467"/>
      <c r="NRJ58" s="467"/>
      <c r="NRK58" s="467"/>
      <c r="NRL58" s="467"/>
      <c r="NRM58" s="467"/>
      <c r="NRN58" s="467"/>
      <c r="NRO58" s="467"/>
      <c r="NRP58" s="467"/>
      <c r="NRQ58" s="467"/>
      <c r="NRR58" s="467"/>
      <c r="NRS58" s="467"/>
      <c r="NRT58" s="467"/>
      <c r="NRU58" s="467"/>
      <c r="NRV58" s="467"/>
      <c r="NRW58" s="467"/>
      <c r="NRX58" s="467"/>
      <c r="NRY58" s="467"/>
      <c r="NRZ58" s="467"/>
      <c r="NSA58" s="467"/>
      <c r="NSB58" s="467"/>
      <c r="NSC58" s="467"/>
      <c r="NSD58" s="467"/>
      <c r="NSE58" s="467"/>
      <c r="NSF58" s="467"/>
      <c r="NSG58" s="467"/>
      <c r="NSH58" s="467"/>
      <c r="NSI58" s="467"/>
      <c r="NSJ58" s="467"/>
      <c r="NSK58" s="467"/>
      <c r="NSL58" s="467"/>
      <c r="NSM58" s="467"/>
      <c r="NSN58" s="467"/>
      <c r="NSO58" s="467"/>
      <c r="NSP58" s="467"/>
      <c r="NSQ58" s="467"/>
      <c r="NSR58" s="467"/>
      <c r="NSS58" s="467"/>
      <c r="NST58" s="467"/>
      <c r="NSU58" s="467"/>
      <c r="NSV58" s="467"/>
      <c r="NSW58" s="467"/>
      <c r="NSX58" s="467"/>
      <c r="NSY58" s="467"/>
      <c r="NSZ58" s="467"/>
      <c r="NTA58" s="467"/>
      <c r="NTB58" s="467"/>
      <c r="NTC58" s="467"/>
      <c r="NTD58" s="467"/>
      <c r="NTE58" s="467"/>
      <c r="NTF58" s="467"/>
      <c r="NTG58" s="467"/>
      <c r="NTH58" s="467"/>
      <c r="NTI58" s="467"/>
      <c r="NTJ58" s="467"/>
      <c r="NTK58" s="467"/>
      <c r="NTL58" s="467"/>
      <c r="NTM58" s="467"/>
      <c r="NTN58" s="467"/>
      <c r="NTO58" s="467"/>
      <c r="NTP58" s="467"/>
      <c r="NTQ58" s="467"/>
      <c r="NTR58" s="467"/>
      <c r="NTS58" s="467"/>
      <c r="NTT58" s="467"/>
      <c r="NTU58" s="467"/>
      <c r="NTV58" s="467"/>
      <c r="NTW58" s="467"/>
      <c r="NTX58" s="467"/>
      <c r="NTY58" s="467"/>
      <c r="NTZ58" s="467"/>
      <c r="NUA58" s="467"/>
      <c r="NUB58" s="467"/>
      <c r="NUC58" s="467"/>
      <c r="NUD58" s="467"/>
      <c r="NUE58" s="467"/>
      <c r="NUF58" s="467"/>
      <c r="NUG58" s="467"/>
      <c r="NUH58" s="467"/>
      <c r="NUI58" s="467"/>
      <c r="NUJ58" s="467"/>
      <c r="NUK58" s="467"/>
      <c r="NUL58" s="467"/>
      <c r="NUM58" s="467"/>
      <c r="NUN58" s="467"/>
      <c r="NUO58" s="467"/>
      <c r="NUP58" s="467"/>
      <c r="NUQ58" s="467"/>
      <c r="NUR58" s="467"/>
      <c r="NUS58" s="467"/>
      <c r="NUT58" s="467"/>
      <c r="NUU58" s="467"/>
      <c r="NUV58" s="467"/>
      <c r="NUW58" s="467"/>
      <c r="NUX58" s="467"/>
      <c r="NUY58" s="467"/>
      <c r="NUZ58" s="467"/>
      <c r="NVA58" s="467"/>
      <c r="NVB58" s="467"/>
      <c r="NVC58" s="467"/>
      <c r="NVD58" s="467"/>
      <c r="NVE58" s="467"/>
      <c r="NVF58" s="467"/>
      <c r="NVG58" s="467"/>
      <c r="NVH58" s="467"/>
      <c r="NVI58" s="467"/>
      <c r="NVJ58" s="467"/>
      <c r="NVK58" s="467"/>
      <c r="NVL58" s="467"/>
      <c r="NVM58" s="467"/>
      <c r="NVN58" s="467"/>
      <c r="NVO58" s="467"/>
      <c r="NVP58" s="467"/>
      <c r="NVQ58" s="467"/>
      <c r="NVR58" s="467"/>
      <c r="NVS58" s="467"/>
      <c r="NVT58" s="467"/>
      <c r="NVU58" s="467"/>
      <c r="NVV58" s="467"/>
      <c r="NVW58" s="467"/>
      <c r="NVX58" s="467"/>
      <c r="NVY58" s="467"/>
      <c r="NVZ58" s="467"/>
      <c r="NWA58" s="467"/>
      <c r="NWB58" s="467"/>
      <c r="NWC58" s="467"/>
      <c r="NWD58" s="467"/>
      <c r="NWE58" s="467"/>
      <c r="NWF58" s="467"/>
      <c r="NWG58" s="467"/>
      <c r="NWH58" s="467"/>
      <c r="NWI58" s="467"/>
      <c r="NWJ58" s="467"/>
      <c r="NWK58" s="467"/>
      <c r="NWL58" s="467"/>
      <c r="NWM58" s="467"/>
      <c r="NWN58" s="467"/>
      <c r="NWO58" s="467"/>
      <c r="NWP58" s="467"/>
      <c r="NWQ58" s="467"/>
      <c r="NWR58" s="467"/>
      <c r="NWS58" s="467"/>
      <c r="NWT58" s="467"/>
      <c r="NWU58" s="467"/>
      <c r="NWV58" s="467"/>
      <c r="NWW58" s="467"/>
      <c r="NWX58" s="467"/>
      <c r="NWY58" s="467"/>
      <c r="NWZ58" s="467"/>
      <c r="NXA58" s="467"/>
      <c r="NXB58" s="467"/>
      <c r="NXC58" s="467"/>
      <c r="NXD58" s="467"/>
      <c r="NXE58" s="467"/>
      <c r="NXF58" s="467"/>
      <c r="NXG58" s="467"/>
      <c r="NXH58" s="467"/>
      <c r="NXI58" s="467"/>
      <c r="NXJ58" s="467"/>
      <c r="NXK58" s="467"/>
      <c r="NXL58" s="467"/>
      <c r="NXM58" s="467"/>
      <c r="NXN58" s="467"/>
      <c r="NXO58" s="467"/>
      <c r="NXP58" s="467"/>
      <c r="NXQ58" s="467"/>
      <c r="NXR58" s="467"/>
      <c r="NXS58" s="467"/>
      <c r="NXT58" s="467"/>
      <c r="NXU58" s="467"/>
      <c r="NXV58" s="467"/>
      <c r="NXW58" s="467"/>
      <c r="NXX58" s="467"/>
      <c r="NXY58" s="467"/>
      <c r="NXZ58" s="467"/>
      <c r="NYA58" s="467"/>
      <c r="NYB58" s="467"/>
      <c r="NYC58" s="467"/>
      <c r="NYD58" s="467"/>
      <c r="NYE58" s="467"/>
      <c r="NYF58" s="467"/>
      <c r="NYG58" s="467"/>
      <c r="NYH58" s="467"/>
      <c r="NYI58" s="467"/>
      <c r="NYJ58" s="467"/>
      <c r="NYK58" s="467"/>
      <c r="NYL58" s="467"/>
      <c r="NYM58" s="467"/>
      <c r="NYN58" s="467"/>
      <c r="NYO58" s="467"/>
      <c r="NYP58" s="467"/>
      <c r="NYQ58" s="467"/>
      <c r="NYR58" s="467"/>
      <c r="NYS58" s="467"/>
      <c r="NYT58" s="467"/>
      <c r="NYU58" s="467"/>
      <c r="NYV58" s="467"/>
      <c r="NYW58" s="467"/>
      <c r="NYX58" s="467"/>
      <c r="NYY58" s="467"/>
      <c r="NYZ58" s="467"/>
      <c r="NZA58" s="467"/>
      <c r="NZB58" s="467"/>
      <c r="NZC58" s="467"/>
      <c r="NZD58" s="467"/>
      <c r="NZE58" s="467"/>
      <c r="NZF58" s="467"/>
      <c r="NZG58" s="467"/>
      <c r="NZH58" s="467"/>
      <c r="NZI58" s="467"/>
      <c r="NZJ58" s="467"/>
      <c r="NZK58" s="467"/>
      <c r="NZL58" s="467"/>
      <c r="NZM58" s="467"/>
      <c r="NZN58" s="467"/>
      <c r="NZO58" s="467"/>
      <c r="NZP58" s="467"/>
      <c r="NZQ58" s="467"/>
      <c r="NZR58" s="467"/>
      <c r="NZS58" s="467"/>
      <c r="NZT58" s="467"/>
      <c r="NZU58" s="467"/>
      <c r="NZV58" s="467"/>
      <c r="NZW58" s="467"/>
      <c r="NZX58" s="467"/>
      <c r="NZY58" s="467"/>
      <c r="NZZ58" s="467"/>
      <c r="OAA58" s="467"/>
      <c r="OAB58" s="467"/>
      <c r="OAC58" s="467"/>
      <c r="OAD58" s="467"/>
      <c r="OAE58" s="467"/>
      <c r="OAF58" s="467"/>
      <c r="OAG58" s="467"/>
      <c r="OAH58" s="467"/>
      <c r="OAI58" s="467"/>
      <c r="OAJ58" s="467"/>
      <c r="OAK58" s="467"/>
      <c r="OAL58" s="467"/>
      <c r="OAM58" s="467"/>
      <c r="OAN58" s="467"/>
      <c r="OAO58" s="467"/>
      <c r="OAP58" s="467"/>
      <c r="OAQ58" s="467"/>
      <c r="OAR58" s="467"/>
      <c r="OAS58" s="467"/>
      <c r="OAT58" s="467"/>
      <c r="OAU58" s="467"/>
      <c r="OAV58" s="467"/>
      <c r="OAW58" s="467"/>
      <c r="OAX58" s="467"/>
      <c r="OAY58" s="467"/>
      <c r="OAZ58" s="467"/>
      <c r="OBA58" s="467"/>
      <c r="OBB58" s="467"/>
      <c r="OBC58" s="467"/>
      <c r="OBD58" s="467"/>
      <c r="OBE58" s="467"/>
      <c r="OBF58" s="467"/>
      <c r="OBG58" s="467"/>
      <c r="OBH58" s="467"/>
      <c r="OBI58" s="467"/>
      <c r="OBJ58" s="467"/>
      <c r="OBK58" s="467"/>
      <c r="OBL58" s="467"/>
      <c r="OBM58" s="467"/>
      <c r="OBN58" s="467"/>
      <c r="OBO58" s="467"/>
      <c r="OBP58" s="467"/>
      <c r="OBQ58" s="467"/>
      <c r="OBR58" s="467"/>
      <c r="OBS58" s="467"/>
      <c r="OBT58" s="467"/>
      <c r="OBU58" s="467"/>
      <c r="OBV58" s="467"/>
      <c r="OBW58" s="467"/>
      <c r="OBX58" s="467"/>
      <c r="OBY58" s="467"/>
      <c r="OBZ58" s="467"/>
      <c r="OCA58" s="467"/>
      <c r="OCB58" s="467"/>
      <c r="OCC58" s="467"/>
      <c r="OCD58" s="467"/>
      <c r="OCE58" s="467"/>
      <c r="OCF58" s="467"/>
      <c r="OCG58" s="467"/>
      <c r="OCH58" s="467"/>
      <c r="OCI58" s="467"/>
      <c r="OCJ58" s="467"/>
      <c r="OCK58" s="467"/>
      <c r="OCL58" s="467"/>
      <c r="OCM58" s="467"/>
      <c r="OCN58" s="467"/>
      <c r="OCO58" s="467"/>
      <c r="OCP58" s="467"/>
      <c r="OCQ58" s="467"/>
      <c r="OCR58" s="467"/>
      <c r="OCS58" s="467"/>
      <c r="OCT58" s="467"/>
      <c r="OCU58" s="467"/>
      <c r="OCV58" s="467"/>
      <c r="OCW58" s="467"/>
      <c r="OCX58" s="467"/>
      <c r="OCY58" s="467"/>
      <c r="OCZ58" s="467"/>
      <c r="ODA58" s="467"/>
      <c r="ODB58" s="467"/>
      <c r="ODC58" s="467"/>
      <c r="ODD58" s="467"/>
      <c r="ODE58" s="467"/>
      <c r="ODF58" s="467"/>
      <c r="ODG58" s="467"/>
      <c r="ODH58" s="467"/>
      <c r="ODI58" s="467"/>
      <c r="ODJ58" s="467"/>
      <c r="ODK58" s="467"/>
      <c r="ODL58" s="467"/>
      <c r="ODM58" s="467"/>
      <c r="ODN58" s="467"/>
      <c r="ODO58" s="467"/>
      <c r="ODP58" s="467"/>
      <c r="ODQ58" s="467"/>
      <c r="ODR58" s="467"/>
      <c r="ODS58" s="467"/>
      <c r="ODT58" s="467"/>
      <c r="ODU58" s="467"/>
      <c r="ODV58" s="467"/>
      <c r="ODW58" s="467"/>
      <c r="ODX58" s="467"/>
      <c r="ODY58" s="467"/>
      <c r="ODZ58" s="467"/>
      <c r="OEA58" s="467"/>
      <c r="OEB58" s="467"/>
      <c r="OEC58" s="467"/>
      <c r="OED58" s="467"/>
      <c r="OEE58" s="467"/>
      <c r="OEF58" s="467"/>
      <c r="OEG58" s="467"/>
      <c r="OEH58" s="467"/>
      <c r="OEI58" s="467"/>
      <c r="OEJ58" s="467"/>
      <c r="OEK58" s="467"/>
      <c r="OEL58" s="467"/>
      <c r="OEM58" s="467"/>
      <c r="OEN58" s="467"/>
      <c r="OEO58" s="467"/>
      <c r="OEP58" s="467"/>
      <c r="OEQ58" s="467"/>
      <c r="OER58" s="467"/>
      <c r="OES58" s="467"/>
      <c r="OET58" s="467"/>
      <c r="OEU58" s="467"/>
      <c r="OEV58" s="467"/>
      <c r="OEW58" s="467"/>
      <c r="OEX58" s="467"/>
      <c r="OEY58" s="467"/>
      <c r="OEZ58" s="467"/>
      <c r="OFA58" s="467"/>
      <c r="OFB58" s="467"/>
      <c r="OFC58" s="467"/>
      <c r="OFD58" s="467"/>
      <c r="OFE58" s="467"/>
      <c r="OFF58" s="467"/>
      <c r="OFG58" s="467"/>
      <c r="OFH58" s="467"/>
      <c r="OFI58" s="467"/>
      <c r="OFJ58" s="467"/>
      <c r="OFK58" s="467"/>
      <c r="OFL58" s="467"/>
      <c r="OFM58" s="467"/>
      <c r="OFN58" s="467"/>
      <c r="OFO58" s="467"/>
      <c r="OFP58" s="467"/>
      <c r="OFQ58" s="467"/>
      <c r="OFR58" s="467"/>
      <c r="OFS58" s="467"/>
      <c r="OFT58" s="467"/>
      <c r="OFU58" s="467"/>
      <c r="OFV58" s="467"/>
      <c r="OFW58" s="467"/>
      <c r="OFX58" s="467"/>
      <c r="OFY58" s="467"/>
      <c r="OFZ58" s="467"/>
      <c r="OGA58" s="467"/>
      <c r="OGB58" s="467"/>
      <c r="OGC58" s="467"/>
      <c r="OGD58" s="467"/>
      <c r="OGE58" s="467"/>
      <c r="OGF58" s="467"/>
      <c r="OGG58" s="467"/>
      <c r="OGH58" s="467"/>
      <c r="OGI58" s="467"/>
      <c r="OGJ58" s="467"/>
      <c r="OGK58" s="467"/>
      <c r="OGL58" s="467"/>
      <c r="OGM58" s="467"/>
      <c r="OGN58" s="467"/>
      <c r="OGO58" s="467"/>
      <c r="OGP58" s="467"/>
      <c r="OGQ58" s="467"/>
      <c r="OGR58" s="467"/>
      <c r="OGS58" s="467"/>
      <c r="OGT58" s="467"/>
      <c r="OGU58" s="467"/>
      <c r="OGV58" s="467"/>
      <c r="OGW58" s="467"/>
      <c r="OGX58" s="467"/>
      <c r="OGY58" s="467"/>
      <c r="OGZ58" s="467"/>
      <c r="OHA58" s="467"/>
      <c r="OHB58" s="467"/>
      <c r="OHC58" s="467"/>
      <c r="OHD58" s="467"/>
      <c r="OHE58" s="467"/>
      <c r="OHF58" s="467"/>
      <c r="OHG58" s="467"/>
      <c r="OHH58" s="467"/>
      <c r="OHI58" s="467"/>
      <c r="OHJ58" s="467"/>
      <c r="OHK58" s="467"/>
      <c r="OHL58" s="467"/>
      <c r="OHM58" s="467"/>
      <c r="OHN58" s="467"/>
      <c r="OHO58" s="467"/>
      <c r="OHP58" s="467"/>
      <c r="OHQ58" s="467"/>
      <c r="OHR58" s="467"/>
      <c r="OHS58" s="467"/>
      <c r="OHT58" s="467"/>
      <c r="OHU58" s="467"/>
      <c r="OHV58" s="467"/>
      <c r="OHW58" s="467"/>
      <c r="OHX58" s="467"/>
      <c r="OHY58" s="467"/>
      <c r="OHZ58" s="467"/>
      <c r="OIA58" s="467"/>
      <c r="OIB58" s="467"/>
      <c r="OIC58" s="467"/>
      <c r="OID58" s="467"/>
      <c r="OIE58" s="467"/>
      <c r="OIF58" s="467"/>
      <c r="OIG58" s="467"/>
      <c r="OIH58" s="467"/>
      <c r="OII58" s="467"/>
      <c r="OIJ58" s="467"/>
      <c r="OIK58" s="467"/>
      <c r="OIL58" s="467"/>
      <c r="OIM58" s="467"/>
      <c r="OIN58" s="467"/>
      <c r="OIO58" s="467"/>
      <c r="OIP58" s="467"/>
      <c r="OIQ58" s="467"/>
      <c r="OIR58" s="467"/>
      <c r="OIS58" s="467"/>
      <c r="OIT58" s="467"/>
      <c r="OIU58" s="467"/>
      <c r="OIV58" s="467"/>
      <c r="OIW58" s="467"/>
      <c r="OIX58" s="467"/>
      <c r="OIY58" s="467"/>
      <c r="OIZ58" s="467"/>
      <c r="OJA58" s="467"/>
      <c r="OJB58" s="467"/>
      <c r="OJC58" s="467"/>
      <c r="OJD58" s="467"/>
      <c r="OJE58" s="467"/>
      <c r="OJF58" s="467"/>
      <c r="OJG58" s="467"/>
      <c r="OJH58" s="467"/>
      <c r="OJI58" s="467"/>
      <c r="OJJ58" s="467"/>
      <c r="OJK58" s="467"/>
      <c r="OJL58" s="467"/>
      <c r="OJM58" s="467"/>
      <c r="OJN58" s="467"/>
      <c r="OJO58" s="467"/>
      <c r="OJP58" s="467"/>
      <c r="OJQ58" s="467"/>
      <c r="OJR58" s="467"/>
      <c r="OJS58" s="467"/>
      <c r="OJT58" s="467"/>
      <c r="OJU58" s="467"/>
      <c r="OJV58" s="467"/>
      <c r="OJW58" s="467"/>
      <c r="OJX58" s="467"/>
      <c r="OJY58" s="467"/>
      <c r="OJZ58" s="467"/>
      <c r="OKA58" s="467"/>
      <c r="OKB58" s="467"/>
      <c r="OKC58" s="467"/>
      <c r="OKD58" s="467"/>
      <c r="OKE58" s="467"/>
      <c r="OKF58" s="467"/>
      <c r="OKG58" s="467"/>
      <c r="OKH58" s="467"/>
      <c r="OKI58" s="467"/>
      <c r="OKJ58" s="467"/>
      <c r="OKK58" s="467"/>
      <c r="OKL58" s="467"/>
      <c r="OKM58" s="467"/>
      <c r="OKN58" s="467"/>
      <c r="OKO58" s="467"/>
      <c r="OKP58" s="467"/>
      <c r="OKQ58" s="467"/>
      <c r="OKR58" s="467"/>
      <c r="OKS58" s="467"/>
      <c r="OKT58" s="467"/>
      <c r="OKU58" s="467"/>
      <c r="OKV58" s="467"/>
      <c r="OKW58" s="467"/>
      <c r="OKX58" s="467"/>
      <c r="OKY58" s="467"/>
      <c r="OKZ58" s="467"/>
      <c r="OLA58" s="467"/>
      <c r="OLB58" s="467"/>
      <c r="OLC58" s="467"/>
      <c r="OLD58" s="467"/>
      <c r="OLE58" s="467"/>
      <c r="OLF58" s="467"/>
      <c r="OLG58" s="467"/>
      <c r="OLH58" s="467"/>
      <c r="OLI58" s="467"/>
      <c r="OLJ58" s="467"/>
      <c r="OLK58" s="467"/>
      <c r="OLL58" s="467"/>
      <c r="OLM58" s="467"/>
      <c r="OLN58" s="467"/>
      <c r="OLO58" s="467"/>
      <c r="OLP58" s="467"/>
      <c r="OLQ58" s="467"/>
      <c r="OLR58" s="467"/>
      <c r="OLS58" s="467"/>
      <c r="OLT58" s="467"/>
      <c r="OLU58" s="467"/>
      <c r="OLV58" s="467"/>
      <c r="OLW58" s="467"/>
      <c r="OLX58" s="467"/>
      <c r="OLY58" s="467"/>
      <c r="OLZ58" s="467"/>
      <c r="OMA58" s="467"/>
      <c r="OMB58" s="467"/>
      <c r="OMC58" s="467"/>
      <c r="OMD58" s="467"/>
      <c r="OME58" s="467"/>
      <c r="OMF58" s="467"/>
      <c r="OMG58" s="467"/>
      <c r="OMH58" s="467"/>
      <c r="OMI58" s="467"/>
      <c r="OMJ58" s="467"/>
      <c r="OMK58" s="467"/>
      <c r="OML58" s="467"/>
      <c r="OMM58" s="467"/>
      <c r="OMN58" s="467"/>
      <c r="OMO58" s="467"/>
      <c r="OMP58" s="467"/>
      <c r="OMQ58" s="467"/>
      <c r="OMR58" s="467"/>
      <c r="OMS58" s="467"/>
      <c r="OMT58" s="467"/>
      <c r="OMU58" s="467"/>
      <c r="OMV58" s="467"/>
      <c r="OMW58" s="467"/>
      <c r="OMX58" s="467"/>
      <c r="OMY58" s="467"/>
      <c r="OMZ58" s="467"/>
      <c r="ONA58" s="467"/>
      <c r="ONB58" s="467"/>
      <c r="ONC58" s="467"/>
      <c r="OND58" s="467"/>
      <c r="ONE58" s="467"/>
      <c r="ONF58" s="467"/>
      <c r="ONG58" s="467"/>
      <c r="ONH58" s="467"/>
      <c r="ONI58" s="467"/>
      <c r="ONJ58" s="467"/>
      <c r="ONK58" s="467"/>
      <c r="ONL58" s="467"/>
      <c r="ONM58" s="467"/>
      <c r="ONN58" s="467"/>
      <c r="ONO58" s="467"/>
      <c r="ONP58" s="467"/>
      <c r="ONQ58" s="467"/>
      <c r="ONR58" s="467"/>
      <c r="ONS58" s="467"/>
      <c r="ONT58" s="467"/>
      <c r="ONU58" s="467"/>
      <c r="ONV58" s="467"/>
      <c r="ONW58" s="467"/>
      <c r="ONX58" s="467"/>
      <c r="ONY58" s="467"/>
      <c r="ONZ58" s="467"/>
      <c r="OOA58" s="467"/>
      <c r="OOB58" s="467"/>
      <c r="OOC58" s="467"/>
      <c r="OOD58" s="467"/>
      <c r="OOE58" s="467"/>
      <c r="OOF58" s="467"/>
      <c r="OOG58" s="467"/>
      <c r="OOH58" s="467"/>
      <c r="OOI58" s="467"/>
      <c r="OOJ58" s="467"/>
      <c r="OOK58" s="467"/>
      <c r="OOL58" s="467"/>
      <c r="OOM58" s="467"/>
      <c r="OON58" s="467"/>
      <c r="OOO58" s="467"/>
      <c r="OOP58" s="467"/>
      <c r="OOQ58" s="467"/>
      <c r="OOR58" s="467"/>
      <c r="OOS58" s="467"/>
      <c r="OOT58" s="467"/>
      <c r="OOU58" s="467"/>
      <c r="OOV58" s="467"/>
      <c r="OOW58" s="467"/>
      <c r="OOX58" s="467"/>
      <c r="OOY58" s="467"/>
      <c r="OOZ58" s="467"/>
      <c r="OPA58" s="467"/>
      <c r="OPB58" s="467"/>
      <c r="OPC58" s="467"/>
      <c r="OPD58" s="467"/>
      <c r="OPE58" s="467"/>
      <c r="OPF58" s="467"/>
      <c r="OPG58" s="467"/>
      <c r="OPH58" s="467"/>
      <c r="OPI58" s="467"/>
      <c r="OPJ58" s="467"/>
      <c r="OPK58" s="467"/>
      <c r="OPL58" s="467"/>
      <c r="OPM58" s="467"/>
      <c r="OPN58" s="467"/>
      <c r="OPO58" s="467"/>
      <c r="OPP58" s="467"/>
      <c r="OPQ58" s="467"/>
      <c r="OPR58" s="467"/>
      <c r="OPS58" s="467"/>
      <c r="OPT58" s="467"/>
      <c r="OPU58" s="467"/>
      <c r="OPV58" s="467"/>
      <c r="OPW58" s="467"/>
      <c r="OPX58" s="467"/>
      <c r="OPY58" s="467"/>
      <c r="OPZ58" s="467"/>
      <c r="OQA58" s="467"/>
      <c r="OQB58" s="467"/>
      <c r="OQC58" s="467"/>
      <c r="OQD58" s="467"/>
      <c r="OQE58" s="467"/>
      <c r="OQF58" s="467"/>
      <c r="OQG58" s="467"/>
      <c r="OQH58" s="467"/>
      <c r="OQI58" s="467"/>
      <c r="OQJ58" s="467"/>
      <c r="OQK58" s="467"/>
      <c r="OQL58" s="467"/>
      <c r="OQM58" s="467"/>
      <c r="OQN58" s="467"/>
      <c r="OQO58" s="467"/>
      <c r="OQP58" s="467"/>
      <c r="OQQ58" s="467"/>
      <c r="OQR58" s="467"/>
      <c r="OQS58" s="467"/>
      <c r="OQT58" s="467"/>
      <c r="OQU58" s="467"/>
      <c r="OQV58" s="467"/>
      <c r="OQW58" s="467"/>
      <c r="OQX58" s="467"/>
      <c r="OQY58" s="467"/>
      <c r="OQZ58" s="467"/>
      <c r="ORA58" s="467"/>
      <c r="ORB58" s="467"/>
      <c r="ORC58" s="467"/>
      <c r="ORD58" s="467"/>
      <c r="ORE58" s="467"/>
      <c r="ORF58" s="467"/>
      <c r="ORG58" s="467"/>
      <c r="ORH58" s="467"/>
      <c r="ORI58" s="467"/>
      <c r="ORJ58" s="467"/>
      <c r="ORK58" s="467"/>
      <c r="ORL58" s="467"/>
      <c r="ORM58" s="467"/>
      <c r="ORN58" s="467"/>
      <c r="ORO58" s="467"/>
      <c r="ORP58" s="467"/>
      <c r="ORQ58" s="467"/>
      <c r="ORR58" s="467"/>
      <c r="ORS58" s="467"/>
      <c r="ORT58" s="467"/>
      <c r="ORU58" s="467"/>
      <c r="ORV58" s="467"/>
      <c r="ORW58" s="467"/>
      <c r="ORX58" s="467"/>
      <c r="ORY58" s="467"/>
      <c r="ORZ58" s="467"/>
      <c r="OSA58" s="467"/>
      <c r="OSB58" s="467"/>
      <c r="OSC58" s="467"/>
      <c r="OSD58" s="467"/>
      <c r="OSE58" s="467"/>
      <c r="OSF58" s="467"/>
      <c r="OSG58" s="467"/>
      <c r="OSH58" s="467"/>
      <c r="OSI58" s="467"/>
      <c r="OSJ58" s="467"/>
      <c r="OSK58" s="467"/>
      <c r="OSL58" s="467"/>
      <c r="OSM58" s="467"/>
      <c r="OSN58" s="467"/>
      <c r="OSO58" s="467"/>
      <c r="OSP58" s="467"/>
      <c r="OSQ58" s="467"/>
      <c r="OSR58" s="467"/>
      <c r="OSS58" s="467"/>
      <c r="OST58" s="467"/>
      <c r="OSU58" s="467"/>
      <c r="OSV58" s="467"/>
      <c r="OSW58" s="467"/>
      <c r="OSX58" s="467"/>
      <c r="OSY58" s="467"/>
      <c r="OSZ58" s="467"/>
      <c r="OTA58" s="467"/>
      <c r="OTB58" s="467"/>
      <c r="OTC58" s="467"/>
      <c r="OTD58" s="467"/>
      <c r="OTE58" s="467"/>
      <c r="OTF58" s="467"/>
      <c r="OTG58" s="467"/>
      <c r="OTH58" s="467"/>
      <c r="OTI58" s="467"/>
      <c r="OTJ58" s="467"/>
      <c r="OTK58" s="467"/>
      <c r="OTL58" s="467"/>
      <c r="OTM58" s="467"/>
      <c r="OTN58" s="467"/>
      <c r="OTO58" s="467"/>
      <c r="OTP58" s="467"/>
      <c r="OTQ58" s="467"/>
      <c r="OTR58" s="467"/>
      <c r="OTS58" s="467"/>
      <c r="OTT58" s="467"/>
      <c r="OTU58" s="467"/>
      <c r="OTV58" s="467"/>
      <c r="OTW58" s="467"/>
      <c r="OTX58" s="467"/>
      <c r="OTY58" s="467"/>
      <c r="OTZ58" s="467"/>
      <c r="OUA58" s="467"/>
      <c r="OUB58" s="467"/>
      <c r="OUC58" s="467"/>
      <c r="OUD58" s="467"/>
      <c r="OUE58" s="467"/>
      <c r="OUF58" s="467"/>
      <c r="OUG58" s="467"/>
      <c r="OUH58" s="467"/>
      <c r="OUI58" s="467"/>
      <c r="OUJ58" s="467"/>
      <c r="OUK58" s="467"/>
      <c r="OUL58" s="467"/>
      <c r="OUM58" s="467"/>
      <c r="OUN58" s="467"/>
      <c r="OUO58" s="467"/>
      <c r="OUP58" s="467"/>
      <c r="OUQ58" s="467"/>
      <c r="OUR58" s="467"/>
      <c r="OUS58" s="467"/>
      <c r="OUT58" s="467"/>
      <c r="OUU58" s="467"/>
      <c r="OUV58" s="467"/>
      <c r="OUW58" s="467"/>
      <c r="OUX58" s="467"/>
      <c r="OUY58" s="467"/>
      <c r="OUZ58" s="467"/>
      <c r="OVA58" s="467"/>
      <c r="OVB58" s="467"/>
      <c r="OVC58" s="467"/>
      <c r="OVD58" s="467"/>
      <c r="OVE58" s="467"/>
      <c r="OVF58" s="467"/>
      <c r="OVG58" s="467"/>
      <c r="OVH58" s="467"/>
      <c r="OVI58" s="467"/>
      <c r="OVJ58" s="467"/>
      <c r="OVK58" s="467"/>
      <c r="OVL58" s="467"/>
      <c r="OVM58" s="467"/>
      <c r="OVN58" s="467"/>
      <c r="OVO58" s="467"/>
      <c r="OVP58" s="467"/>
      <c r="OVQ58" s="467"/>
      <c r="OVR58" s="467"/>
      <c r="OVS58" s="467"/>
      <c r="OVT58" s="467"/>
      <c r="OVU58" s="467"/>
      <c r="OVV58" s="467"/>
      <c r="OVW58" s="467"/>
      <c r="OVX58" s="467"/>
      <c r="OVY58" s="467"/>
      <c r="OVZ58" s="467"/>
      <c r="OWA58" s="467"/>
      <c r="OWB58" s="467"/>
      <c r="OWC58" s="467"/>
      <c r="OWD58" s="467"/>
      <c r="OWE58" s="467"/>
      <c r="OWF58" s="467"/>
      <c r="OWG58" s="467"/>
      <c r="OWH58" s="467"/>
      <c r="OWI58" s="467"/>
      <c r="OWJ58" s="467"/>
      <c r="OWK58" s="467"/>
      <c r="OWL58" s="467"/>
      <c r="OWM58" s="467"/>
      <c r="OWN58" s="467"/>
      <c r="OWO58" s="467"/>
      <c r="OWP58" s="467"/>
      <c r="OWQ58" s="467"/>
      <c r="OWR58" s="467"/>
      <c r="OWS58" s="467"/>
      <c r="OWT58" s="467"/>
      <c r="OWU58" s="467"/>
      <c r="OWV58" s="467"/>
      <c r="OWW58" s="467"/>
      <c r="OWX58" s="467"/>
      <c r="OWY58" s="467"/>
      <c r="OWZ58" s="467"/>
      <c r="OXA58" s="467"/>
      <c r="OXB58" s="467"/>
      <c r="OXC58" s="467"/>
      <c r="OXD58" s="467"/>
      <c r="OXE58" s="467"/>
      <c r="OXF58" s="467"/>
      <c r="OXG58" s="467"/>
      <c r="OXH58" s="467"/>
      <c r="OXI58" s="467"/>
      <c r="OXJ58" s="467"/>
      <c r="OXK58" s="467"/>
      <c r="OXL58" s="467"/>
      <c r="OXM58" s="467"/>
      <c r="OXN58" s="467"/>
      <c r="OXO58" s="467"/>
      <c r="OXP58" s="467"/>
      <c r="OXQ58" s="467"/>
      <c r="OXR58" s="467"/>
      <c r="OXS58" s="467"/>
      <c r="OXT58" s="467"/>
      <c r="OXU58" s="467"/>
      <c r="OXV58" s="467"/>
      <c r="OXW58" s="467"/>
      <c r="OXX58" s="467"/>
      <c r="OXY58" s="467"/>
      <c r="OXZ58" s="467"/>
      <c r="OYA58" s="467"/>
      <c r="OYB58" s="467"/>
      <c r="OYC58" s="467"/>
      <c r="OYD58" s="467"/>
      <c r="OYE58" s="467"/>
      <c r="OYF58" s="467"/>
      <c r="OYG58" s="467"/>
      <c r="OYH58" s="467"/>
      <c r="OYI58" s="467"/>
      <c r="OYJ58" s="467"/>
      <c r="OYK58" s="467"/>
      <c r="OYL58" s="467"/>
      <c r="OYM58" s="467"/>
      <c r="OYN58" s="467"/>
      <c r="OYO58" s="467"/>
      <c r="OYP58" s="467"/>
      <c r="OYQ58" s="467"/>
      <c r="OYR58" s="467"/>
      <c r="OYS58" s="467"/>
      <c r="OYT58" s="467"/>
      <c r="OYU58" s="467"/>
      <c r="OYV58" s="467"/>
      <c r="OYW58" s="467"/>
      <c r="OYX58" s="467"/>
      <c r="OYY58" s="467"/>
      <c r="OYZ58" s="467"/>
      <c r="OZA58" s="467"/>
      <c r="OZB58" s="467"/>
      <c r="OZC58" s="467"/>
      <c r="OZD58" s="467"/>
      <c r="OZE58" s="467"/>
      <c r="OZF58" s="467"/>
      <c r="OZG58" s="467"/>
      <c r="OZH58" s="467"/>
      <c r="OZI58" s="467"/>
      <c r="OZJ58" s="467"/>
      <c r="OZK58" s="467"/>
      <c r="OZL58" s="467"/>
      <c r="OZM58" s="467"/>
      <c r="OZN58" s="467"/>
      <c r="OZO58" s="467"/>
      <c r="OZP58" s="467"/>
      <c r="OZQ58" s="467"/>
      <c r="OZR58" s="467"/>
      <c r="OZS58" s="467"/>
      <c r="OZT58" s="467"/>
      <c r="OZU58" s="467"/>
      <c r="OZV58" s="467"/>
      <c r="OZW58" s="467"/>
      <c r="OZX58" s="467"/>
      <c r="OZY58" s="467"/>
      <c r="OZZ58" s="467"/>
      <c r="PAA58" s="467"/>
      <c r="PAB58" s="467"/>
      <c r="PAC58" s="467"/>
      <c r="PAD58" s="467"/>
      <c r="PAE58" s="467"/>
      <c r="PAF58" s="467"/>
      <c r="PAG58" s="467"/>
      <c r="PAH58" s="467"/>
      <c r="PAI58" s="467"/>
      <c r="PAJ58" s="467"/>
      <c r="PAK58" s="467"/>
      <c r="PAL58" s="467"/>
      <c r="PAM58" s="467"/>
      <c r="PAN58" s="467"/>
      <c r="PAO58" s="467"/>
      <c r="PAP58" s="467"/>
      <c r="PAQ58" s="467"/>
      <c r="PAR58" s="467"/>
      <c r="PAS58" s="467"/>
      <c r="PAT58" s="467"/>
      <c r="PAU58" s="467"/>
      <c r="PAV58" s="467"/>
      <c r="PAW58" s="467"/>
      <c r="PAX58" s="467"/>
      <c r="PAY58" s="467"/>
      <c r="PAZ58" s="467"/>
      <c r="PBA58" s="467"/>
      <c r="PBB58" s="467"/>
      <c r="PBC58" s="467"/>
      <c r="PBD58" s="467"/>
      <c r="PBE58" s="467"/>
      <c r="PBF58" s="467"/>
      <c r="PBG58" s="467"/>
      <c r="PBH58" s="467"/>
      <c r="PBI58" s="467"/>
      <c r="PBJ58" s="467"/>
      <c r="PBK58" s="467"/>
      <c r="PBL58" s="467"/>
      <c r="PBM58" s="467"/>
      <c r="PBN58" s="467"/>
      <c r="PBO58" s="467"/>
      <c r="PBP58" s="467"/>
      <c r="PBQ58" s="467"/>
      <c r="PBR58" s="467"/>
      <c r="PBS58" s="467"/>
      <c r="PBT58" s="467"/>
      <c r="PBU58" s="467"/>
      <c r="PBV58" s="467"/>
      <c r="PBW58" s="467"/>
      <c r="PBX58" s="467"/>
      <c r="PBY58" s="467"/>
      <c r="PBZ58" s="467"/>
      <c r="PCA58" s="467"/>
      <c r="PCB58" s="467"/>
      <c r="PCC58" s="467"/>
      <c r="PCD58" s="467"/>
      <c r="PCE58" s="467"/>
      <c r="PCF58" s="467"/>
      <c r="PCG58" s="467"/>
      <c r="PCH58" s="467"/>
      <c r="PCI58" s="467"/>
      <c r="PCJ58" s="467"/>
      <c r="PCK58" s="467"/>
      <c r="PCL58" s="467"/>
      <c r="PCM58" s="467"/>
      <c r="PCN58" s="467"/>
      <c r="PCO58" s="467"/>
      <c r="PCP58" s="467"/>
      <c r="PCQ58" s="467"/>
      <c r="PCR58" s="467"/>
      <c r="PCS58" s="467"/>
      <c r="PCT58" s="467"/>
      <c r="PCU58" s="467"/>
      <c r="PCV58" s="467"/>
      <c r="PCW58" s="467"/>
      <c r="PCX58" s="467"/>
      <c r="PCY58" s="467"/>
      <c r="PCZ58" s="467"/>
      <c r="PDA58" s="467"/>
      <c r="PDB58" s="467"/>
      <c r="PDC58" s="467"/>
      <c r="PDD58" s="467"/>
      <c r="PDE58" s="467"/>
      <c r="PDF58" s="467"/>
      <c r="PDG58" s="467"/>
      <c r="PDH58" s="467"/>
      <c r="PDI58" s="467"/>
      <c r="PDJ58" s="467"/>
      <c r="PDK58" s="467"/>
      <c r="PDL58" s="467"/>
      <c r="PDM58" s="467"/>
      <c r="PDN58" s="467"/>
      <c r="PDO58" s="467"/>
      <c r="PDP58" s="467"/>
      <c r="PDQ58" s="467"/>
      <c r="PDR58" s="467"/>
      <c r="PDS58" s="467"/>
      <c r="PDT58" s="467"/>
      <c r="PDU58" s="467"/>
      <c r="PDV58" s="467"/>
      <c r="PDW58" s="467"/>
      <c r="PDX58" s="467"/>
      <c r="PDY58" s="467"/>
      <c r="PDZ58" s="467"/>
      <c r="PEA58" s="467"/>
      <c r="PEB58" s="467"/>
      <c r="PEC58" s="467"/>
      <c r="PED58" s="467"/>
      <c r="PEE58" s="467"/>
      <c r="PEF58" s="467"/>
      <c r="PEG58" s="467"/>
      <c r="PEH58" s="467"/>
      <c r="PEI58" s="467"/>
      <c r="PEJ58" s="467"/>
      <c r="PEK58" s="467"/>
      <c r="PEL58" s="467"/>
      <c r="PEM58" s="467"/>
      <c r="PEN58" s="467"/>
      <c r="PEO58" s="467"/>
      <c r="PEP58" s="467"/>
      <c r="PEQ58" s="467"/>
      <c r="PER58" s="467"/>
      <c r="PES58" s="467"/>
      <c r="PET58" s="467"/>
      <c r="PEU58" s="467"/>
      <c r="PEV58" s="467"/>
      <c r="PEW58" s="467"/>
      <c r="PEX58" s="467"/>
      <c r="PEY58" s="467"/>
      <c r="PEZ58" s="467"/>
      <c r="PFA58" s="467"/>
      <c r="PFB58" s="467"/>
      <c r="PFC58" s="467"/>
      <c r="PFD58" s="467"/>
      <c r="PFE58" s="467"/>
      <c r="PFF58" s="467"/>
      <c r="PFG58" s="467"/>
      <c r="PFH58" s="467"/>
      <c r="PFI58" s="467"/>
      <c r="PFJ58" s="467"/>
      <c r="PFK58" s="467"/>
      <c r="PFL58" s="467"/>
      <c r="PFM58" s="467"/>
      <c r="PFN58" s="467"/>
      <c r="PFO58" s="467"/>
      <c r="PFP58" s="467"/>
      <c r="PFQ58" s="467"/>
      <c r="PFR58" s="467"/>
      <c r="PFS58" s="467"/>
      <c r="PFT58" s="467"/>
      <c r="PFU58" s="467"/>
      <c r="PFV58" s="467"/>
      <c r="PFW58" s="467"/>
      <c r="PFX58" s="467"/>
      <c r="PFY58" s="467"/>
      <c r="PFZ58" s="467"/>
      <c r="PGA58" s="467"/>
      <c r="PGB58" s="467"/>
      <c r="PGC58" s="467"/>
      <c r="PGD58" s="467"/>
      <c r="PGE58" s="467"/>
      <c r="PGF58" s="467"/>
      <c r="PGG58" s="467"/>
      <c r="PGH58" s="467"/>
      <c r="PGI58" s="467"/>
      <c r="PGJ58" s="467"/>
      <c r="PGK58" s="467"/>
      <c r="PGL58" s="467"/>
      <c r="PGM58" s="467"/>
      <c r="PGN58" s="467"/>
      <c r="PGO58" s="467"/>
      <c r="PGP58" s="467"/>
      <c r="PGQ58" s="467"/>
      <c r="PGR58" s="467"/>
      <c r="PGS58" s="467"/>
      <c r="PGT58" s="467"/>
      <c r="PGU58" s="467"/>
      <c r="PGV58" s="467"/>
      <c r="PGW58" s="467"/>
      <c r="PGX58" s="467"/>
      <c r="PGY58" s="467"/>
      <c r="PGZ58" s="467"/>
      <c r="PHA58" s="467"/>
      <c r="PHB58" s="467"/>
      <c r="PHC58" s="467"/>
      <c r="PHD58" s="467"/>
      <c r="PHE58" s="467"/>
      <c r="PHF58" s="467"/>
      <c r="PHG58" s="467"/>
      <c r="PHH58" s="467"/>
      <c r="PHI58" s="467"/>
      <c r="PHJ58" s="467"/>
      <c r="PHK58" s="467"/>
      <c r="PHL58" s="467"/>
      <c r="PHM58" s="467"/>
      <c r="PHN58" s="467"/>
      <c r="PHO58" s="467"/>
      <c r="PHP58" s="467"/>
      <c r="PHQ58" s="467"/>
      <c r="PHR58" s="467"/>
      <c r="PHS58" s="467"/>
      <c r="PHT58" s="467"/>
      <c r="PHU58" s="467"/>
      <c r="PHV58" s="467"/>
      <c r="PHW58" s="467"/>
      <c r="PHX58" s="467"/>
      <c r="PHY58" s="467"/>
      <c r="PHZ58" s="467"/>
      <c r="PIA58" s="467"/>
      <c r="PIB58" s="467"/>
      <c r="PIC58" s="467"/>
      <c r="PID58" s="467"/>
      <c r="PIE58" s="467"/>
      <c r="PIF58" s="467"/>
      <c r="PIG58" s="467"/>
      <c r="PIH58" s="467"/>
      <c r="PII58" s="467"/>
      <c r="PIJ58" s="467"/>
      <c r="PIK58" s="467"/>
      <c r="PIL58" s="467"/>
      <c r="PIM58" s="467"/>
      <c r="PIN58" s="467"/>
      <c r="PIO58" s="467"/>
      <c r="PIP58" s="467"/>
      <c r="PIQ58" s="467"/>
      <c r="PIR58" s="467"/>
      <c r="PIS58" s="467"/>
      <c r="PIT58" s="467"/>
      <c r="PIU58" s="467"/>
      <c r="PIV58" s="467"/>
      <c r="PIW58" s="467"/>
      <c r="PIX58" s="467"/>
      <c r="PIY58" s="467"/>
      <c r="PIZ58" s="467"/>
      <c r="PJA58" s="467"/>
      <c r="PJB58" s="467"/>
      <c r="PJC58" s="467"/>
      <c r="PJD58" s="467"/>
      <c r="PJE58" s="467"/>
      <c r="PJF58" s="467"/>
      <c r="PJG58" s="467"/>
      <c r="PJH58" s="467"/>
      <c r="PJI58" s="467"/>
      <c r="PJJ58" s="467"/>
      <c r="PJK58" s="467"/>
      <c r="PJL58" s="467"/>
      <c r="PJM58" s="467"/>
      <c r="PJN58" s="467"/>
      <c r="PJO58" s="467"/>
      <c r="PJP58" s="467"/>
      <c r="PJQ58" s="467"/>
      <c r="PJR58" s="467"/>
      <c r="PJS58" s="467"/>
      <c r="PJT58" s="467"/>
      <c r="PJU58" s="467"/>
      <c r="PJV58" s="467"/>
      <c r="PJW58" s="467"/>
      <c r="PJX58" s="467"/>
      <c r="PJY58" s="467"/>
      <c r="PJZ58" s="467"/>
      <c r="PKA58" s="467"/>
      <c r="PKB58" s="467"/>
      <c r="PKC58" s="467"/>
      <c r="PKD58" s="467"/>
      <c r="PKE58" s="467"/>
      <c r="PKF58" s="467"/>
      <c r="PKG58" s="467"/>
      <c r="PKH58" s="467"/>
      <c r="PKI58" s="467"/>
      <c r="PKJ58" s="467"/>
      <c r="PKK58" s="467"/>
      <c r="PKL58" s="467"/>
      <c r="PKM58" s="467"/>
      <c r="PKN58" s="467"/>
      <c r="PKO58" s="467"/>
      <c r="PKP58" s="467"/>
      <c r="PKQ58" s="467"/>
      <c r="PKR58" s="467"/>
      <c r="PKS58" s="467"/>
      <c r="PKT58" s="467"/>
      <c r="PKU58" s="467"/>
      <c r="PKV58" s="467"/>
      <c r="PKW58" s="467"/>
      <c r="PKX58" s="467"/>
      <c r="PKY58" s="467"/>
      <c r="PKZ58" s="467"/>
      <c r="PLA58" s="467"/>
      <c r="PLB58" s="467"/>
      <c r="PLC58" s="467"/>
      <c r="PLD58" s="467"/>
      <c r="PLE58" s="467"/>
      <c r="PLF58" s="467"/>
      <c r="PLG58" s="467"/>
      <c r="PLH58" s="467"/>
      <c r="PLI58" s="467"/>
      <c r="PLJ58" s="467"/>
      <c r="PLK58" s="467"/>
      <c r="PLL58" s="467"/>
      <c r="PLM58" s="467"/>
      <c r="PLN58" s="467"/>
      <c r="PLO58" s="467"/>
      <c r="PLP58" s="467"/>
      <c r="PLQ58" s="467"/>
      <c r="PLR58" s="467"/>
      <c r="PLS58" s="467"/>
      <c r="PLT58" s="467"/>
      <c r="PLU58" s="467"/>
      <c r="PLV58" s="467"/>
      <c r="PLW58" s="467"/>
      <c r="PLX58" s="467"/>
      <c r="PLY58" s="467"/>
      <c r="PLZ58" s="467"/>
      <c r="PMA58" s="467"/>
      <c r="PMB58" s="467"/>
      <c r="PMC58" s="467"/>
      <c r="PMD58" s="467"/>
      <c r="PME58" s="467"/>
      <c r="PMF58" s="467"/>
      <c r="PMG58" s="467"/>
      <c r="PMH58" s="467"/>
      <c r="PMI58" s="467"/>
      <c r="PMJ58" s="467"/>
      <c r="PMK58" s="467"/>
      <c r="PML58" s="467"/>
      <c r="PMM58" s="467"/>
      <c r="PMN58" s="467"/>
      <c r="PMO58" s="467"/>
      <c r="PMP58" s="467"/>
      <c r="PMQ58" s="467"/>
      <c r="PMR58" s="467"/>
      <c r="PMS58" s="467"/>
      <c r="PMT58" s="467"/>
      <c r="PMU58" s="467"/>
      <c r="PMV58" s="467"/>
      <c r="PMW58" s="467"/>
      <c r="PMX58" s="467"/>
      <c r="PMY58" s="467"/>
      <c r="PMZ58" s="467"/>
      <c r="PNA58" s="467"/>
      <c r="PNB58" s="467"/>
      <c r="PNC58" s="467"/>
      <c r="PND58" s="467"/>
      <c r="PNE58" s="467"/>
      <c r="PNF58" s="467"/>
      <c r="PNG58" s="467"/>
      <c r="PNH58" s="467"/>
      <c r="PNI58" s="467"/>
      <c r="PNJ58" s="467"/>
      <c r="PNK58" s="467"/>
      <c r="PNL58" s="467"/>
      <c r="PNM58" s="467"/>
      <c r="PNN58" s="467"/>
      <c r="PNO58" s="467"/>
      <c r="PNP58" s="467"/>
      <c r="PNQ58" s="467"/>
      <c r="PNR58" s="467"/>
      <c r="PNS58" s="467"/>
      <c r="PNT58" s="467"/>
      <c r="PNU58" s="467"/>
      <c r="PNV58" s="467"/>
      <c r="PNW58" s="467"/>
      <c r="PNX58" s="467"/>
      <c r="PNY58" s="467"/>
      <c r="PNZ58" s="467"/>
      <c r="POA58" s="467"/>
      <c r="POB58" s="467"/>
      <c r="POC58" s="467"/>
      <c r="POD58" s="467"/>
      <c r="POE58" s="467"/>
      <c r="POF58" s="467"/>
      <c r="POG58" s="467"/>
      <c r="POH58" s="467"/>
      <c r="POI58" s="467"/>
      <c r="POJ58" s="467"/>
      <c r="POK58" s="467"/>
      <c r="POL58" s="467"/>
      <c r="POM58" s="467"/>
      <c r="PON58" s="467"/>
      <c r="POO58" s="467"/>
      <c r="POP58" s="467"/>
      <c r="POQ58" s="467"/>
      <c r="POR58" s="467"/>
      <c r="POS58" s="467"/>
      <c r="POT58" s="467"/>
      <c r="POU58" s="467"/>
      <c r="POV58" s="467"/>
      <c r="POW58" s="467"/>
      <c r="POX58" s="467"/>
      <c r="POY58" s="467"/>
      <c r="POZ58" s="467"/>
      <c r="PPA58" s="467"/>
      <c r="PPB58" s="467"/>
      <c r="PPC58" s="467"/>
      <c r="PPD58" s="467"/>
      <c r="PPE58" s="467"/>
      <c r="PPF58" s="467"/>
      <c r="PPG58" s="467"/>
      <c r="PPH58" s="467"/>
      <c r="PPI58" s="467"/>
      <c r="PPJ58" s="467"/>
      <c r="PPK58" s="467"/>
      <c r="PPL58" s="467"/>
      <c r="PPM58" s="467"/>
      <c r="PPN58" s="467"/>
      <c r="PPO58" s="467"/>
      <c r="PPP58" s="467"/>
      <c r="PPQ58" s="467"/>
      <c r="PPR58" s="467"/>
      <c r="PPS58" s="467"/>
      <c r="PPT58" s="467"/>
      <c r="PPU58" s="467"/>
      <c r="PPV58" s="467"/>
      <c r="PPW58" s="467"/>
      <c r="PPX58" s="467"/>
      <c r="PPY58" s="467"/>
      <c r="PPZ58" s="467"/>
      <c r="PQA58" s="467"/>
      <c r="PQB58" s="467"/>
      <c r="PQC58" s="467"/>
      <c r="PQD58" s="467"/>
      <c r="PQE58" s="467"/>
      <c r="PQF58" s="467"/>
      <c r="PQG58" s="467"/>
      <c r="PQH58" s="467"/>
      <c r="PQI58" s="467"/>
      <c r="PQJ58" s="467"/>
      <c r="PQK58" s="467"/>
      <c r="PQL58" s="467"/>
      <c r="PQM58" s="467"/>
      <c r="PQN58" s="467"/>
      <c r="PQO58" s="467"/>
      <c r="PQP58" s="467"/>
      <c r="PQQ58" s="467"/>
      <c r="PQR58" s="467"/>
      <c r="PQS58" s="467"/>
      <c r="PQT58" s="467"/>
      <c r="PQU58" s="467"/>
      <c r="PQV58" s="467"/>
      <c r="PQW58" s="467"/>
      <c r="PQX58" s="467"/>
      <c r="PQY58" s="467"/>
      <c r="PQZ58" s="467"/>
      <c r="PRA58" s="467"/>
      <c r="PRB58" s="467"/>
      <c r="PRC58" s="467"/>
      <c r="PRD58" s="467"/>
      <c r="PRE58" s="467"/>
      <c r="PRF58" s="467"/>
      <c r="PRG58" s="467"/>
      <c r="PRH58" s="467"/>
      <c r="PRI58" s="467"/>
      <c r="PRJ58" s="467"/>
      <c r="PRK58" s="467"/>
      <c r="PRL58" s="467"/>
      <c r="PRM58" s="467"/>
      <c r="PRN58" s="467"/>
      <c r="PRO58" s="467"/>
      <c r="PRP58" s="467"/>
      <c r="PRQ58" s="467"/>
      <c r="PRR58" s="467"/>
      <c r="PRS58" s="467"/>
      <c r="PRT58" s="467"/>
      <c r="PRU58" s="467"/>
      <c r="PRV58" s="467"/>
      <c r="PRW58" s="467"/>
      <c r="PRX58" s="467"/>
      <c r="PRY58" s="467"/>
      <c r="PRZ58" s="467"/>
      <c r="PSA58" s="467"/>
      <c r="PSB58" s="467"/>
      <c r="PSC58" s="467"/>
      <c r="PSD58" s="467"/>
      <c r="PSE58" s="467"/>
      <c r="PSF58" s="467"/>
      <c r="PSG58" s="467"/>
      <c r="PSH58" s="467"/>
      <c r="PSI58" s="467"/>
      <c r="PSJ58" s="467"/>
      <c r="PSK58" s="467"/>
      <c r="PSL58" s="467"/>
      <c r="PSM58" s="467"/>
      <c r="PSN58" s="467"/>
      <c r="PSO58" s="467"/>
      <c r="PSP58" s="467"/>
      <c r="PSQ58" s="467"/>
      <c r="PSR58" s="467"/>
      <c r="PSS58" s="467"/>
      <c r="PST58" s="467"/>
      <c r="PSU58" s="467"/>
      <c r="PSV58" s="467"/>
      <c r="PSW58" s="467"/>
      <c r="PSX58" s="467"/>
      <c r="PSY58" s="467"/>
      <c r="PSZ58" s="467"/>
      <c r="PTA58" s="467"/>
      <c r="PTB58" s="467"/>
      <c r="PTC58" s="467"/>
      <c r="PTD58" s="467"/>
      <c r="PTE58" s="467"/>
      <c r="PTF58" s="467"/>
      <c r="PTG58" s="467"/>
      <c r="PTH58" s="467"/>
      <c r="PTI58" s="467"/>
      <c r="PTJ58" s="467"/>
      <c r="PTK58" s="467"/>
      <c r="PTL58" s="467"/>
      <c r="PTM58" s="467"/>
      <c r="PTN58" s="467"/>
      <c r="PTO58" s="467"/>
      <c r="PTP58" s="467"/>
      <c r="PTQ58" s="467"/>
      <c r="PTR58" s="467"/>
      <c r="PTS58" s="467"/>
      <c r="PTT58" s="467"/>
      <c r="PTU58" s="467"/>
      <c r="PTV58" s="467"/>
      <c r="PTW58" s="467"/>
      <c r="PTX58" s="467"/>
      <c r="PTY58" s="467"/>
      <c r="PTZ58" s="467"/>
      <c r="PUA58" s="467"/>
      <c r="PUB58" s="467"/>
      <c r="PUC58" s="467"/>
      <c r="PUD58" s="467"/>
      <c r="PUE58" s="467"/>
      <c r="PUF58" s="467"/>
      <c r="PUG58" s="467"/>
      <c r="PUH58" s="467"/>
      <c r="PUI58" s="467"/>
      <c r="PUJ58" s="467"/>
      <c r="PUK58" s="467"/>
      <c r="PUL58" s="467"/>
      <c r="PUM58" s="467"/>
      <c r="PUN58" s="467"/>
      <c r="PUO58" s="467"/>
      <c r="PUP58" s="467"/>
      <c r="PUQ58" s="467"/>
      <c r="PUR58" s="467"/>
      <c r="PUS58" s="467"/>
      <c r="PUT58" s="467"/>
      <c r="PUU58" s="467"/>
      <c r="PUV58" s="467"/>
      <c r="PUW58" s="467"/>
      <c r="PUX58" s="467"/>
      <c r="PUY58" s="467"/>
      <c r="PUZ58" s="467"/>
      <c r="PVA58" s="467"/>
      <c r="PVB58" s="467"/>
      <c r="PVC58" s="467"/>
      <c r="PVD58" s="467"/>
      <c r="PVE58" s="467"/>
      <c r="PVF58" s="467"/>
      <c r="PVG58" s="467"/>
      <c r="PVH58" s="467"/>
      <c r="PVI58" s="467"/>
      <c r="PVJ58" s="467"/>
      <c r="PVK58" s="467"/>
      <c r="PVL58" s="467"/>
      <c r="PVM58" s="467"/>
      <c r="PVN58" s="467"/>
      <c r="PVO58" s="467"/>
      <c r="PVP58" s="467"/>
      <c r="PVQ58" s="467"/>
      <c r="PVR58" s="467"/>
      <c r="PVS58" s="467"/>
      <c r="PVT58" s="467"/>
      <c r="PVU58" s="467"/>
      <c r="PVV58" s="467"/>
      <c r="PVW58" s="467"/>
      <c r="PVX58" s="467"/>
      <c r="PVY58" s="467"/>
      <c r="PVZ58" s="467"/>
      <c r="PWA58" s="467"/>
      <c r="PWB58" s="467"/>
      <c r="PWC58" s="467"/>
      <c r="PWD58" s="467"/>
      <c r="PWE58" s="467"/>
      <c r="PWF58" s="467"/>
      <c r="PWG58" s="467"/>
      <c r="PWH58" s="467"/>
      <c r="PWI58" s="467"/>
      <c r="PWJ58" s="467"/>
      <c r="PWK58" s="467"/>
      <c r="PWL58" s="467"/>
      <c r="PWM58" s="467"/>
      <c r="PWN58" s="467"/>
      <c r="PWO58" s="467"/>
      <c r="PWP58" s="467"/>
      <c r="PWQ58" s="467"/>
      <c r="PWR58" s="467"/>
      <c r="PWS58" s="467"/>
      <c r="PWT58" s="467"/>
      <c r="PWU58" s="467"/>
      <c r="PWV58" s="467"/>
      <c r="PWW58" s="467"/>
      <c r="PWX58" s="467"/>
      <c r="PWY58" s="467"/>
      <c r="PWZ58" s="467"/>
      <c r="PXA58" s="467"/>
      <c r="PXB58" s="467"/>
      <c r="PXC58" s="467"/>
      <c r="PXD58" s="467"/>
      <c r="PXE58" s="467"/>
      <c r="PXF58" s="467"/>
      <c r="PXG58" s="467"/>
      <c r="PXH58" s="467"/>
      <c r="PXI58" s="467"/>
      <c r="PXJ58" s="467"/>
      <c r="PXK58" s="467"/>
      <c r="PXL58" s="467"/>
      <c r="PXM58" s="467"/>
      <c r="PXN58" s="467"/>
      <c r="PXO58" s="467"/>
      <c r="PXP58" s="467"/>
      <c r="PXQ58" s="467"/>
      <c r="PXR58" s="467"/>
      <c r="PXS58" s="467"/>
      <c r="PXT58" s="467"/>
      <c r="PXU58" s="467"/>
      <c r="PXV58" s="467"/>
      <c r="PXW58" s="467"/>
      <c r="PXX58" s="467"/>
      <c r="PXY58" s="467"/>
      <c r="PXZ58" s="467"/>
      <c r="PYA58" s="467"/>
      <c r="PYB58" s="467"/>
      <c r="PYC58" s="467"/>
      <c r="PYD58" s="467"/>
      <c r="PYE58" s="467"/>
      <c r="PYF58" s="467"/>
      <c r="PYG58" s="467"/>
      <c r="PYH58" s="467"/>
      <c r="PYI58" s="467"/>
      <c r="PYJ58" s="467"/>
      <c r="PYK58" s="467"/>
      <c r="PYL58" s="467"/>
      <c r="PYM58" s="467"/>
      <c r="PYN58" s="467"/>
      <c r="PYO58" s="467"/>
      <c r="PYP58" s="467"/>
      <c r="PYQ58" s="467"/>
      <c r="PYR58" s="467"/>
      <c r="PYS58" s="467"/>
      <c r="PYT58" s="467"/>
      <c r="PYU58" s="467"/>
      <c r="PYV58" s="467"/>
      <c r="PYW58" s="467"/>
      <c r="PYX58" s="467"/>
      <c r="PYY58" s="467"/>
      <c r="PYZ58" s="467"/>
      <c r="PZA58" s="467"/>
      <c r="PZB58" s="467"/>
      <c r="PZC58" s="467"/>
      <c r="PZD58" s="467"/>
      <c r="PZE58" s="467"/>
      <c r="PZF58" s="467"/>
      <c r="PZG58" s="467"/>
      <c r="PZH58" s="467"/>
      <c r="PZI58" s="467"/>
      <c r="PZJ58" s="467"/>
      <c r="PZK58" s="467"/>
      <c r="PZL58" s="467"/>
      <c r="PZM58" s="467"/>
      <c r="PZN58" s="467"/>
      <c r="PZO58" s="467"/>
      <c r="PZP58" s="467"/>
      <c r="PZQ58" s="467"/>
      <c r="PZR58" s="467"/>
      <c r="PZS58" s="467"/>
      <c r="PZT58" s="467"/>
      <c r="PZU58" s="467"/>
      <c r="PZV58" s="467"/>
      <c r="PZW58" s="467"/>
      <c r="PZX58" s="467"/>
      <c r="PZY58" s="467"/>
      <c r="PZZ58" s="467"/>
      <c r="QAA58" s="467"/>
      <c r="QAB58" s="467"/>
      <c r="QAC58" s="467"/>
      <c r="QAD58" s="467"/>
      <c r="QAE58" s="467"/>
      <c r="QAF58" s="467"/>
      <c r="QAG58" s="467"/>
      <c r="QAH58" s="467"/>
      <c r="QAI58" s="467"/>
      <c r="QAJ58" s="467"/>
      <c r="QAK58" s="467"/>
      <c r="QAL58" s="467"/>
      <c r="QAM58" s="467"/>
      <c r="QAN58" s="467"/>
      <c r="QAO58" s="467"/>
      <c r="QAP58" s="467"/>
      <c r="QAQ58" s="467"/>
      <c r="QAR58" s="467"/>
      <c r="QAS58" s="467"/>
      <c r="QAT58" s="467"/>
      <c r="QAU58" s="467"/>
      <c r="QAV58" s="467"/>
      <c r="QAW58" s="467"/>
      <c r="QAX58" s="467"/>
      <c r="QAY58" s="467"/>
      <c r="QAZ58" s="467"/>
      <c r="QBA58" s="467"/>
      <c r="QBB58" s="467"/>
      <c r="QBC58" s="467"/>
      <c r="QBD58" s="467"/>
      <c r="QBE58" s="467"/>
      <c r="QBF58" s="467"/>
      <c r="QBG58" s="467"/>
      <c r="QBH58" s="467"/>
      <c r="QBI58" s="467"/>
      <c r="QBJ58" s="467"/>
      <c r="QBK58" s="467"/>
      <c r="QBL58" s="467"/>
      <c r="QBM58" s="467"/>
      <c r="QBN58" s="467"/>
      <c r="QBO58" s="467"/>
      <c r="QBP58" s="467"/>
      <c r="QBQ58" s="467"/>
      <c r="QBR58" s="467"/>
      <c r="QBS58" s="467"/>
      <c r="QBT58" s="467"/>
      <c r="QBU58" s="467"/>
      <c r="QBV58" s="467"/>
      <c r="QBW58" s="467"/>
      <c r="QBX58" s="467"/>
      <c r="QBY58" s="467"/>
      <c r="QBZ58" s="467"/>
      <c r="QCA58" s="467"/>
      <c r="QCB58" s="467"/>
      <c r="QCC58" s="467"/>
      <c r="QCD58" s="467"/>
      <c r="QCE58" s="467"/>
      <c r="QCF58" s="467"/>
      <c r="QCG58" s="467"/>
      <c r="QCH58" s="467"/>
      <c r="QCI58" s="467"/>
      <c r="QCJ58" s="467"/>
      <c r="QCK58" s="467"/>
      <c r="QCL58" s="467"/>
      <c r="QCM58" s="467"/>
      <c r="QCN58" s="467"/>
      <c r="QCO58" s="467"/>
      <c r="QCP58" s="467"/>
      <c r="QCQ58" s="467"/>
      <c r="QCR58" s="467"/>
      <c r="QCS58" s="467"/>
      <c r="QCT58" s="467"/>
      <c r="QCU58" s="467"/>
      <c r="QCV58" s="467"/>
      <c r="QCW58" s="467"/>
      <c r="QCX58" s="467"/>
      <c r="QCY58" s="467"/>
      <c r="QCZ58" s="467"/>
      <c r="QDA58" s="467"/>
      <c r="QDB58" s="467"/>
      <c r="QDC58" s="467"/>
      <c r="QDD58" s="467"/>
      <c r="QDE58" s="467"/>
      <c r="QDF58" s="467"/>
      <c r="QDG58" s="467"/>
      <c r="QDH58" s="467"/>
      <c r="QDI58" s="467"/>
      <c r="QDJ58" s="467"/>
      <c r="QDK58" s="467"/>
      <c r="QDL58" s="467"/>
      <c r="QDM58" s="467"/>
      <c r="QDN58" s="467"/>
      <c r="QDO58" s="467"/>
      <c r="QDP58" s="467"/>
      <c r="QDQ58" s="467"/>
      <c r="QDR58" s="467"/>
      <c r="QDS58" s="467"/>
      <c r="QDT58" s="467"/>
      <c r="QDU58" s="467"/>
      <c r="QDV58" s="467"/>
      <c r="QDW58" s="467"/>
      <c r="QDX58" s="467"/>
      <c r="QDY58" s="467"/>
      <c r="QDZ58" s="467"/>
      <c r="QEA58" s="467"/>
      <c r="QEB58" s="467"/>
      <c r="QEC58" s="467"/>
      <c r="QED58" s="467"/>
      <c r="QEE58" s="467"/>
      <c r="QEF58" s="467"/>
      <c r="QEG58" s="467"/>
      <c r="QEH58" s="467"/>
      <c r="QEI58" s="467"/>
      <c r="QEJ58" s="467"/>
      <c r="QEK58" s="467"/>
      <c r="QEL58" s="467"/>
      <c r="QEM58" s="467"/>
      <c r="QEN58" s="467"/>
      <c r="QEO58" s="467"/>
      <c r="QEP58" s="467"/>
      <c r="QEQ58" s="467"/>
      <c r="QER58" s="467"/>
      <c r="QES58" s="467"/>
      <c r="QET58" s="467"/>
      <c r="QEU58" s="467"/>
      <c r="QEV58" s="467"/>
      <c r="QEW58" s="467"/>
      <c r="QEX58" s="467"/>
      <c r="QEY58" s="467"/>
      <c r="QEZ58" s="467"/>
      <c r="QFA58" s="467"/>
      <c r="QFB58" s="467"/>
      <c r="QFC58" s="467"/>
      <c r="QFD58" s="467"/>
      <c r="QFE58" s="467"/>
      <c r="QFF58" s="467"/>
      <c r="QFG58" s="467"/>
      <c r="QFH58" s="467"/>
      <c r="QFI58" s="467"/>
      <c r="QFJ58" s="467"/>
      <c r="QFK58" s="467"/>
      <c r="QFL58" s="467"/>
      <c r="QFM58" s="467"/>
      <c r="QFN58" s="467"/>
      <c r="QFO58" s="467"/>
      <c r="QFP58" s="467"/>
      <c r="QFQ58" s="467"/>
      <c r="QFR58" s="467"/>
      <c r="QFS58" s="467"/>
      <c r="QFT58" s="467"/>
      <c r="QFU58" s="467"/>
      <c r="QFV58" s="467"/>
      <c r="QFW58" s="467"/>
      <c r="QFX58" s="467"/>
      <c r="QFY58" s="467"/>
      <c r="QFZ58" s="467"/>
      <c r="QGA58" s="467"/>
      <c r="QGB58" s="467"/>
      <c r="QGC58" s="467"/>
      <c r="QGD58" s="467"/>
      <c r="QGE58" s="467"/>
      <c r="QGF58" s="467"/>
      <c r="QGG58" s="467"/>
      <c r="QGH58" s="467"/>
      <c r="QGI58" s="467"/>
      <c r="QGJ58" s="467"/>
      <c r="QGK58" s="467"/>
      <c r="QGL58" s="467"/>
      <c r="QGM58" s="467"/>
      <c r="QGN58" s="467"/>
      <c r="QGO58" s="467"/>
      <c r="QGP58" s="467"/>
      <c r="QGQ58" s="467"/>
      <c r="QGR58" s="467"/>
      <c r="QGS58" s="467"/>
      <c r="QGT58" s="467"/>
      <c r="QGU58" s="467"/>
      <c r="QGV58" s="467"/>
      <c r="QGW58" s="467"/>
      <c r="QGX58" s="467"/>
      <c r="QGY58" s="467"/>
      <c r="QGZ58" s="467"/>
      <c r="QHA58" s="467"/>
      <c r="QHB58" s="467"/>
      <c r="QHC58" s="467"/>
      <c r="QHD58" s="467"/>
      <c r="QHE58" s="467"/>
      <c r="QHF58" s="467"/>
      <c r="QHG58" s="467"/>
      <c r="QHH58" s="467"/>
      <c r="QHI58" s="467"/>
      <c r="QHJ58" s="467"/>
      <c r="QHK58" s="467"/>
      <c r="QHL58" s="467"/>
      <c r="QHM58" s="467"/>
      <c r="QHN58" s="467"/>
      <c r="QHO58" s="467"/>
      <c r="QHP58" s="467"/>
      <c r="QHQ58" s="467"/>
      <c r="QHR58" s="467"/>
      <c r="QHS58" s="467"/>
      <c r="QHT58" s="467"/>
      <c r="QHU58" s="467"/>
      <c r="QHV58" s="467"/>
      <c r="QHW58" s="467"/>
      <c r="QHX58" s="467"/>
      <c r="QHY58" s="467"/>
      <c r="QHZ58" s="467"/>
      <c r="QIA58" s="467"/>
      <c r="QIB58" s="467"/>
      <c r="QIC58" s="467"/>
      <c r="QID58" s="467"/>
      <c r="QIE58" s="467"/>
      <c r="QIF58" s="467"/>
      <c r="QIG58" s="467"/>
      <c r="QIH58" s="467"/>
      <c r="QII58" s="467"/>
      <c r="QIJ58" s="467"/>
      <c r="QIK58" s="467"/>
      <c r="QIL58" s="467"/>
      <c r="QIM58" s="467"/>
      <c r="QIN58" s="467"/>
      <c r="QIO58" s="467"/>
      <c r="QIP58" s="467"/>
      <c r="QIQ58" s="467"/>
      <c r="QIR58" s="467"/>
      <c r="QIS58" s="467"/>
      <c r="QIT58" s="467"/>
      <c r="QIU58" s="467"/>
      <c r="QIV58" s="467"/>
      <c r="QIW58" s="467"/>
      <c r="QIX58" s="467"/>
      <c r="QIY58" s="467"/>
      <c r="QIZ58" s="467"/>
      <c r="QJA58" s="467"/>
      <c r="QJB58" s="467"/>
      <c r="QJC58" s="467"/>
      <c r="QJD58" s="467"/>
      <c r="QJE58" s="467"/>
      <c r="QJF58" s="467"/>
      <c r="QJG58" s="467"/>
      <c r="QJH58" s="467"/>
      <c r="QJI58" s="467"/>
      <c r="QJJ58" s="467"/>
      <c r="QJK58" s="467"/>
      <c r="QJL58" s="467"/>
      <c r="QJM58" s="467"/>
      <c r="QJN58" s="467"/>
      <c r="QJO58" s="467"/>
      <c r="QJP58" s="467"/>
      <c r="QJQ58" s="467"/>
      <c r="QJR58" s="467"/>
      <c r="QJS58" s="467"/>
      <c r="QJT58" s="467"/>
      <c r="QJU58" s="467"/>
      <c r="QJV58" s="467"/>
      <c r="QJW58" s="467"/>
      <c r="QJX58" s="467"/>
      <c r="QJY58" s="467"/>
      <c r="QJZ58" s="467"/>
      <c r="QKA58" s="467"/>
      <c r="QKB58" s="467"/>
      <c r="QKC58" s="467"/>
      <c r="QKD58" s="467"/>
      <c r="QKE58" s="467"/>
      <c r="QKF58" s="467"/>
      <c r="QKG58" s="467"/>
      <c r="QKH58" s="467"/>
      <c r="QKI58" s="467"/>
      <c r="QKJ58" s="467"/>
      <c r="QKK58" s="467"/>
      <c r="QKL58" s="467"/>
      <c r="QKM58" s="467"/>
      <c r="QKN58" s="467"/>
      <c r="QKO58" s="467"/>
      <c r="QKP58" s="467"/>
      <c r="QKQ58" s="467"/>
      <c r="QKR58" s="467"/>
      <c r="QKS58" s="467"/>
      <c r="QKT58" s="467"/>
      <c r="QKU58" s="467"/>
      <c r="QKV58" s="467"/>
      <c r="QKW58" s="467"/>
      <c r="QKX58" s="467"/>
      <c r="QKY58" s="467"/>
      <c r="QKZ58" s="467"/>
      <c r="QLA58" s="467"/>
      <c r="QLB58" s="467"/>
      <c r="QLC58" s="467"/>
      <c r="QLD58" s="467"/>
      <c r="QLE58" s="467"/>
      <c r="QLF58" s="467"/>
      <c r="QLG58" s="467"/>
      <c r="QLH58" s="467"/>
      <c r="QLI58" s="467"/>
      <c r="QLJ58" s="467"/>
      <c r="QLK58" s="467"/>
      <c r="QLL58" s="467"/>
      <c r="QLM58" s="467"/>
      <c r="QLN58" s="467"/>
      <c r="QLO58" s="467"/>
      <c r="QLP58" s="467"/>
      <c r="QLQ58" s="467"/>
      <c r="QLR58" s="467"/>
      <c r="QLS58" s="467"/>
      <c r="QLT58" s="467"/>
      <c r="QLU58" s="467"/>
      <c r="QLV58" s="467"/>
      <c r="QLW58" s="467"/>
      <c r="QLX58" s="467"/>
      <c r="QLY58" s="467"/>
      <c r="QLZ58" s="467"/>
      <c r="QMA58" s="467"/>
      <c r="QMB58" s="467"/>
      <c r="QMC58" s="467"/>
      <c r="QMD58" s="467"/>
      <c r="QME58" s="467"/>
      <c r="QMF58" s="467"/>
      <c r="QMG58" s="467"/>
      <c r="QMH58" s="467"/>
      <c r="QMI58" s="467"/>
      <c r="QMJ58" s="467"/>
      <c r="QMK58" s="467"/>
      <c r="QML58" s="467"/>
      <c r="QMM58" s="467"/>
      <c r="QMN58" s="467"/>
      <c r="QMO58" s="467"/>
      <c r="QMP58" s="467"/>
      <c r="QMQ58" s="467"/>
      <c r="QMR58" s="467"/>
      <c r="QMS58" s="467"/>
      <c r="QMT58" s="467"/>
      <c r="QMU58" s="467"/>
      <c r="QMV58" s="467"/>
      <c r="QMW58" s="467"/>
      <c r="QMX58" s="467"/>
      <c r="QMY58" s="467"/>
      <c r="QMZ58" s="467"/>
      <c r="QNA58" s="467"/>
      <c r="QNB58" s="467"/>
      <c r="QNC58" s="467"/>
      <c r="QND58" s="467"/>
      <c r="QNE58" s="467"/>
      <c r="QNF58" s="467"/>
      <c r="QNG58" s="467"/>
      <c r="QNH58" s="467"/>
      <c r="QNI58" s="467"/>
      <c r="QNJ58" s="467"/>
      <c r="QNK58" s="467"/>
      <c r="QNL58" s="467"/>
      <c r="QNM58" s="467"/>
      <c r="QNN58" s="467"/>
      <c r="QNO58" s="467"/>
      <c r="QNP58" s="467"/>
      <c r="QNQ58" s="467"/>
      <c r="QNR58" s="467"/>
      <c r="QNS58" s="467"/>
      <c r="QNT58" s="467"/>
      <c r="QNU58" s="467"/>
      <c r="QNV58" s="467"/>
      <c r="QNW58" s="467"/>
      <c r="QNX58" s="467"/>
      <c r="QNY58" s="467"/>
      <c r="QNZ58" s="467"/>
      <c r="QOA58" s="467"/>
      <c r="QOB58" s="467"/>
      <c r="QOC58" s="467"/>
      <c r="QOD58" s="467"/>
      <c r="QOE58" s="467"/>
      <c r="QOF58" s="467"/>
      <c r="QOG58" s="467"/>
      <c r="QOH58" s="467"/>
      <c r="QOI58" s="467"/>
      <c r="QOJ58" s="467"/>
      <c r="QOK58" s="467"/>
      <c r="QOL58" s="467"/>
      <c r="QOM58" s="467"/>
      <c r="QON58" s="467"/>
      <c r="QOO58" s="467"/>
      <c r="QOP58" s="467"/>
      <c r="QOQ58" s="467"/>
      <c r="QOR58" s="467"/>
      <c r="QOS58" s="467"/>
      <c r="QOT58" s="467"/>
      <c r="QOU58" s="467"/>
      <c r="QOV58" s="467"/>
      <c r="QOW58" s="467"/>
      <c r="QOX58" s="467"/>
      <c r="QOY58" s="467"/>
      <c r="QOZ58" s="467"/>
      <c r="QPA58" s="467"/>
      <c r="QPB58" s="467"/>
      <c r="QPC58" s="467"/>
      <c r="QPD58" s="467"/>
      <c r="QPE58" s="467"/>
      <c r="QPF58" s="467"/>
      <c r="QPG58" s="467"/>
      <c r="QPH58" s="467"/>
      <c r="QPI58" s="467"/>
      <c r="QPJ58" s="467"/>
      <c r="QPK58" s="467"/>
      <c r="QPL58" s="467"/>
      <c r="QPM58" s="467"/>
      <c r="QPN58" s="467"/>
      <c r="QPO58" s="467"/>
      <c r="QPP58" s="467"/>
      <c r="QPQ58" s="467"/>
      <c r="QPR58" s="467"/>
      <c r="QPS58" s="467"/>
      <c r="QPT58" s="467"/>
      <c r="QPU58" s="467"/>
      <c r="QPV58" s="467"/>
      <c r="QPW58" s="467"/>
      <c r="QPX58" s="467"/>
      <c r="QPY58" s="467"/>
      <c r="QPZ58" s="467"/>
      <c r="QQA58" s="467"/>
      <c r="QQB58" s="467"/>
      <c r="QQC58" s="467"/>
      <c r="QQD58" s="467"/>
      <c r="QQE58" s="467"/>
      <c r="QQF58" s="467"/>
      <c r="QQG58" s="467"/>
      <c r="QQH58" s="467"/>
      <c r="QQI58" s="467"/>
      <c r="QQJ58" s="467"/>
      <c r="QQK58" s="467"/>
      <c r="QQL58" s="467"/>
      <c r="QQM58" s="467"/>
      <c r="QQN58" s="467"/>
      <c r="QQO58" s="467"/>
      <c r="QQP58" s="467"/>
      <c r="QQQ58" s="467"/>
      <c r="QQR58" s="467"/>
      <c r="QQS58" s="467"/>
      <c r="QQT58" s="467"/>
      <c r="QQU58" s="467"/>
      <c r="QQV58" s="467"/>
      <c r="QQW58" s="467"/>
      <c r="QQX58" s="467"/>
      <c r="QQY58" s="467"/>
      <c r="QQZ58" s="467"/>
      <c r="QRA58" s="467"/>
      <c r="QRB58" s="467"/>
      <c r="QRC58" s="467"/>
      <c r="QRD58" s="467"/>
      <c r="QRE58" s="467"/>
      <c r="QRF58" s="467"/>
      <c r="QRG58" s="467"/>
      <c r="QRH58" s="467"/>
      <c r="QRI58" s="467"/>
      <c r="QRJ58" s="467"/>
      <c r="QRK58" s="467"/>
      <c r="QRL58" s="467"/>
      <c r="QRM58" s="467"/>
      <c r="QRN58" s="467"/>
      <c r="QRO58" s="467"/>
      <c r="QRP58" s="467"/>
      <c r="QRQ58" s="467"/>
      <c r="QRR58" s="467"/>
      <c r="QRS58" s="467"/>
      <c r="QRT58" s="467"/>
      <c r="QRU58" s="467"/>
      <c r="QRV58" s="467"/>
      <c r="QRW58" s="467"/>
      <c r="QRX58" s="467"/>
      <c r="QRY58" s="467"/>
      <c r="QRZ58" s="467"/>
      <c r="QSA58" s="467"/>
      <c r="QSB58" s="467"/>
      <c r="QSC58" s="467"/>
      <c r="QSD58" s="467"/>
      <c r="QSE58" s="467"/>
      <c r="QSF58" s="467"/>
      <c r="QSG58" s="467"/>
      <c r="QSH58" s="467"/>
      <c r="QSI58" s="467"/>
      <c r="QSJ58" s="467"/>
      <c r="QSK58" s="467"/>
      <c r="QSL58" s="467"/>
      <c r="QSM58" s="467"/>
      <c r="QSN58" s="467"/>
      <c r="QSO58" s="467"/>
      <c r="QSP58" s="467"/>
      <c r="QSQ58" s="467"/>
      <c r="QSR58" s="467"/>
      <c r="QSS58" s="467"/>
      <c r="QST58" s="467"/>
      <c r="QSU58" s="467"/>
      <c r="QSV58" s="467"/>
      <c r="QSW58" s="467"/>
      <c r="QSX58" s="467"/>
      <c r="QSY58" s="467"/>
      <c r="QSZ58" s="467"/>
      <c r="QTA58" s="467"/>
      <c r="QTB58" s="467"/>
      <c r="QTC58" s="467"/>
      <c r="QTD58" s="467"/>
      <c r="QTE58" s="467"/>
      <c r="QTF58" s="467"/>
      <c r="QTG58" s="467"/>
      <c r="QTH58" s="467"/>
      <c r="QTI58" s="467"/>
      <c r="QTJ58" s="467"/>
      <c r="QTK58" s="467"/>
      <c r="QTL58" s="467"/>
      <c r="QTM58" s="467"/>
      <c r="QTN58" s="467"/>
      <c r="QTO58" s="467"/>
      <c r="QTP58" s="467"/>
      <c r="QTQ58" s="467"/>
      <c r="QTR58" s="467"/>
      <c r="QTS58" s="467"/>
      <c r="QTT58" s="467"/>
      <c r="QTU58" s="467"/>
      <c r="QTV58" s="467"/>
      <c r="QTW58" s="467"/>
      <c r="QTX58" s="467"/>
      <c r="QTY58" s="467"/>
      <c r="QTZ58" s="467"/>
      <c r="QUA58" s="467"/>
      <c r="QUB58" s="467"/>
      <c r="QUC58" s="467"/>
      <c r="QUD58" s="467"/>
      <c r="QUE58" s="467"/>
      <c r="QUF58" s="467"/>
      <c r="QUG58" s="467"/>
      <c r="QUH58" s="467"/>
      <c r="QUI58" s="467"/>
      <c r="QUJ58" s="467"/>
      <c r="QUK58" s="467"/>
      <c r="QUL58" s="467"/>
      <c r="QUM58" s="467"/>
      <c r="QUN58" s="467"/>
      <c r="QUO58" s="467"/>
      <c r="QUP58" s="467"/>
      <c r="QUQ58" s="467"/>
      <c r="QUR58" s="467"/>
      <c r="QUS58" s="467"/>
      <c r="QUT58" s="467"/>
      <c r="QUU58" s="467"/>
      <c r="QUV58" s="467"/>
      <c r="QUW58" s="467"/>
      <c r="QUX58" s="467"/>
      <c r="QUY58" s="467"/>
      <c r="QUZ58" s="467"/>
      <c r="QVA58" s="467"/>
      <c r="QVB58" s="467"/>
      <c r="QVC58" s="467"/>
      <c r="QVD58" s="467"/>
      <c r="QVE58" s="467"/>
      <c r="QVF58" s="467"/>
      <c r="QVG58" s="467"/>
      <c r="QVH58" s="467"/>
      <c r="QVI58" s="467"/>
      <c r="QVJ58" s="467"/>
      <c r="QVK58" s="467"/>
      <c r="QVL58" s="467"/>
      <c r="QVM58" s="467"/>
      <c r="QVN58" s="467"/>
      <c r="QVO58" s="467"/>
      <c r="QVP58" s="467"/>
      <c r="QVQ58" s="467"/>
      <c r="QVR58" s="467"/>
      <c r="QVS58" s="467"/>
      <c r="QVT58" s="467"/>
      <c r="QVU58" s="467"/>
      <c r="QVV58" s="467"/>
      <c r="QVW58" s="467"/>
      <c r="QVX58" s="467"/>
      <c r="QVY58" s="467"/>
      <c r="QVZ58" s="467"/>
      <c r="QWA58" s="467"/>
      <c r="QWB58" s="467"/>
      <c r="QWC58" s="467"/>
      <c r="QWD58" s="467"/>
      <c r="QWE58" s="467"/>
      <c r="QWF58" s="467"/>
      <c r="QWG58" s="467"/>
      <c r="QWH58" s="467"/>
      <c r="QWI58" s="467"/>
      <c r="QWJ58" s="467"/>
      <c r="QWK58" s="467"/>
      <c r="QWL58" s="467"/>
      <c r="QWM58" s="467"/>
      <c r="QWN58" s="467"/>
      <c r="QWO58" s="467"/>
      <c r="QWP58" s="467"/>
      <c r="QWQ58" s="467"/>
      <c r="QWR58" s="467"/>
      <c r="QWS58" s="467"/>
      <c r="QWT58" s="467"/>
      <c r="QWU58" s="467"/>
      <c r="QWV58" s="467"/>
      <c r="QWW58" s="467"/>
      <c r="QWX58" s="467"/>
      <c r="QWY58" s="467"/>
      <c r="QWZ58" s="467"/>
      <c r="QXA58" s="467"/>
      <c r="QXB58" s="467"/>
      <c r="QXC58" s="467"/>
      <c r="QXD58" s="467"/>
      <c r="QXE58" s="467"/>
      <c r="QXF58" s="467"/>
      <c r="QXG58" s="467"/>
      <c r="QXH58" s="467"/>
      <c r="QXI58" s="467"/>
      <c r="QXJ58" s="467"/>
      <c r="QXK58" s="467"/>
      <c r="QXL58" s="467"/>
      <c r="QXM58" s="467"/>
      <c r="QXN58" s="467"/>
      <c r="QXO58" s="467"/>
      <c r="QXP58" s="467"/>
      <c r="QXQ58" s="467"/>
      <c r="QXR58" s="467"/>
      <c r="QXS58" s="467"/>
      <c r="QXT58" s="467"/>
      <c r="QXU58" s="467"/>
      <c r="QXV58" s="467"/>
      <c r="QXW58" s="467"/>
      <c r="QXX58" s="467"/>
      <c r="QXY58" s="467"/>
      <c r="QXZ58" s="467"/>
      <c r="QYA58" s="467"/>
      <c r="QYB58" s="467"/>
      <c r="QYC58" s="467"/>
      <c r="QYD58" s="467"/>
      <c r="QYE58" s="467"/>
      <c r="QYF58" s="467"/>
      <c r="QYG58" s="467"/>
      <c r="QYH58" s="467"/>
      <c r="QYI58" s="467"/>
      <c r="QYJ58" s="467"/>
      <c r="QYK58" s="467"/>
      <c r="QYL58" s="467"/>
      <c r="QYM58" s="467"/>
      <c r="QYN58" s="467"/>
      <c r="QYO58" s="467"/>
      <c r="QYP58" s="467"/>
      <c r="QYQ58" s="467"/>
      <c r="QYR58" s="467"/>
      <c r="QYS58" s="467"/>
      <c r="QYT58" s="467"/>
      <c r="QYU58" s="467"/>
      <c r="QYV58" s="467"/>
      <c r="QYW58" s="467"/>
      <c r="QYX58" s="467"/>
      <c r="QYY58" s="467"/>
      <c r="QYZ58" s="467"/>
      <c r="QZA58" s="467"/>
      <c r="QZB58" s="467"/>
      <c r="QZC58" s="467"/>
      <c r="QZD58" s="467"/>
      <c r="QZE58" s="467"/>
      <c r="QZF58" s="467"/>
      <c r="QZG58" s="467"/>
      <c r="QZH58" s="467"/>
      <c r="QZI58" s="467"/>
      <c r="QZJ58" s="467"/>
      <c r="QZK58" s="467"/>
      <c r="QZL58" s="467"/>
      <c r="QZM58" s="467"/>
      <c r="QZN58" s="467"/>
      <c r="QZO58" s="467"/>
      <c r="QZP58" s="467"/>
      <c r="QZQ58" s="467"/>
      <c r="QZR58" s="467"/>
      <c r="QZS58" s="467"/>
      <c r="QZT58" s="467"/>
      <c r="QZU58" s="467"/>
      <c r="QZV58" s="467"/>
      <c r="QZW58" s="467"/>
      <c r="QZX58" s="467"/>
      <c r="QZY58" s="467"/>
      <c r="QZZ58" s="467"/>
      <c r="RAA58" s="467"/>
      <c r="RAB58" s="467"/>
      <c r="RAC58" s="467"/>
      <c r="RAD58" s="467"/>
      <c r="RAE58" s="467"/>
      <c r="RAF58" s="467"/>
      <c r="RAG58" s="467"/>
      <c r="RAH58" s="467"/>
      <c r="RAI58" s="467"/>
      <c r="RAJ58" s="467"/>
      <c r="RAK58" s="467"/>
      <c r="RAL58" s="467"/>
      <c r="RAM58" s="467"/>
      <c r="RAN58" s="467"/>
      <c r="RAO58" s="467"/>
      <c r="RAP58" s="467"/>
      <c r="RAQ58" s="467"/>
      <c r="RAR58" s="467"/>
      <c r="RAS58" s="467"/>
      <c r="RAT58" s="467"/>
      <c r="RAU58" s="467"/>
      <c r="RAV58" s="467"/>
      <c r="RAW58" s="467"/>
      <c r="RAX58" s="467"/>
      <c r="RAY58" s="467"/>
      <c r="RAZ58" s="467"/>
      <c r="RBA58" s="467"/>
      <c r="RBB58" s="467"/>
      <c r="RBC58" s="467"/>
      <c r="RBD58" s="467"/>
      <c r="RBE58" s="467"/>
      <c r="RBF58" s="467"/>
      <c r="RBG58" s="467"/>
      <c r="RBH58" s="467"/>
      <c r="RBI58" s="467"/>
      <c r="RBJ58" s="467"/>
      <c r="RBK58" s="467"/>
      <c r="RBL58" s="467"/>
      <c r="RBM58" s="467"/>
      <c r="RBN58" s="467"/>
      <c r="RBO58" s="467"/>
      <c r="RBP58" s="467"/>
      <c r="RBQ58" s="467"/>
      <c r="RBR58" s="467"/>
      <c r="RBS58" s="467"/>
      <c r="RBT58" s="467"/>
      <c r="RBU58" s="467"/>
      <c r="RBV58" s="467"/>
      <c r="RBW58" s="467"/>
      <c r="RBX58" s="467"/>
      <c r="RBY58" s="467"/>
      <c r="RBZ58" s="467"/>
      <c r="RCA58" s="467"/>
      <c r="RCB58" s="467"/>
      <c r="RCC58" s="467"/>
      <c r="RCD58" s="467"/>
      <c r="RCE58" s="467"/>
      <c r="RCF58" s="467"/>
      <c r="RCG58" s="467"/>
      <c r="RCH58" s="467"/>
      <c r="RCI58" s="467"/>
      <c r="RCJ58" s="467"/>
      <c r="RCK58" s="467"/>
      <c r="RCL58" s="467"/>
      <c r="RCM58" s="467"/>
      <c r="RCN58" s="467"/>
      <c r="RCO58" s="467"/>
      <c r="RCP58" s="467"/>
      <c r="RCQ58" s="467"/>
      <c r="RCR58" s="467"/>
      <c r="RCS58" s="467"/>
      <c r="RCT58" s="467"/>
      <c r="RCU58" s="467"/>
      <c r="RCV58" s="467"/>
      <c r="RCW58" s="467"/>
      <c r="RCX58" s="467"/>
      <c r="RCY58" s="467"/>
      <c r="RCZ58" s="467"/>
      <c r="RDA58" s="467"/>
      <c r="RDB58" s="467"/>
      <c r="RDC58" s="467"/>
      <c r="RDD58" s="467"/>
      <c r="RDE58" s="467"/>
      <c r="RDF58" s="467"/>
      <c r="RDG58" s="467"/>
      <c r="RDH58" s="467"/>
      <c r="RDI58" s="467"/>
      <c r="RDJ58" s="467"/>
      <c r="RDK58" s="467"/>
      <c r="RDL58" s="467"/>
      <c r="RDM58" s="467"/>
      <c r="RDN58" s="467"/>
      <c r="RDO58" s="467"/>
      <c r="RDP58" s="467"/>
      <c r="RDQ58" s="467"/>
      <c r="RDR58" s="467"/>
      <c r="RDS58" s="467"/>
      <c r="RDT58" s="467"/>
      <c r="RDU58" s="467"/>
      <c r="RDV58" s="467"/>
      <c r="RDW58" s="467"/>
      <c r="RDX58" s="467"/>
      <c r="RDY58" s="467"/>
      <c r="RDZ58" s="467"/>
      <c r="REA58" s="467"/>
      <c r="REB58" s="467"/>
      <c r="REC58" s="467"/>
      <c r="RED58" s="467"/>
      <c r="REE58" s="467"/>
      <c r="REF58" s="467"/>
      <c r="REG58" s="467"/>
      <c r="REH58" s="467"/>
      <c r="REI58" s="467"/>
      <c r="REJ58" s="467"/>
      <c r="REK58" s="467"/>
      <c r="REL58" s="467"/>
      <c r="REM58" s="467"/>
      <c r="REN58" s="467"/>
      <c r="REO58" s="467"/>
      <c r="REP58" s="467"/>
      <c r="REQ58" s="467"/>
      <c r="RER58" s="467"/>
      <c r="RES58" s="467"/>
      <c r="RET58" s="467"/>
      <c r="REU58" s="467"/>
      <c r="REV58" s="467"/>
      <c r="REW58" s="467"/>
      <c r="REX58" s="467"/>
      <c r="REY58" s="467"/>
      <c r="REZ58" s="467"/>
      <c r="RFA58" s="467"/>
      <c r="RFB58" s="467"/>
      <c r="RFC58" s="467"/>
      <c r="RFD58" s="467"/>
      <c r="RFE58" s="467"/>
      <c r="RFF58" s="467"/>
      <c r="RFG58" s="467"/>
      <c r="RFH58" s="467"/>
      <c r="RFI58" s="467"/>
      <c r="RFJ58" s="467"/>
      <c r="RFK58" s="467"/>
      <c r="RFL58" s="467"/>
      <c r="RFM58" s="467"/>
      <c r="RFN58" s="467"/>
      <c r="RFO58" s="467"/>
      <c r="RFP58" s="467"/>
      <c r="RFQ58" s="467"/>
      <c r="RFR58" s="467"/>
      <c r="RFS58" s="467"/>
      <c r="RFT58" s="467"/>
      <c r="RFU58" s="467"/>
      <c r="RFV58" s="467"/>
      <c r="RFW58" s="467"/>
      <c r="RFX58" s="467"/>
      <c r="RFY58" s="467"/>
      <c r="RFZ58" s="467"/>
      <c r="RGA58" s="467"/>
      <c r="RGB58" s="467"/>
      <c r="RGC58" s="467"/>
      <c r="RGD58" s="467"/>
      <c r="RGE58" s="467"/>
      <c r="RGF58" s="467"/>
      <c r="RGG58" s="467"/>
      <c r="RGH58" s="467"/>
      <c r="RGI58" s="467"/>
      <c r="RGJ58" s="467"/>
      <c r="RGK58" s="467"/>
      <c r="RGL58" s="467"/>
      <c r="RGM58" s="467"/>
      <c r="RGN58" s="467"/>
      <c r="RGO58" s="467"/>
      <c r="RGP58" s="467"/>
      <c r="RGQ58" s="467"/>
      <c r="RGR58" s="467"/>
      <c r="RGS58" s="467"/>
      <c r="RGT58" s="467"/>
      <c r="RGU58" s="467"/>
      <c r="RGV58" s="467"/>
      <c r="RGW58" s="467"/>
      <c r="RGX58" s="467"/>
      <c r="RGY58" s="467"/>
      <c r="RGZ58" s="467"/>
      <c r="RHA58" s="467"/>
      <c r="RHB58" s="467"/>
      <c r="RHC58" s="467"/>
      <c r="RHD58" s="467"/>
      <c r="RHE58" s="467"/>
      <c r="RHF58" s="467"/>
      <c r="RHG58" s="467"/>
      <c r="RHH58" s="467"/>
      <c r="RHI58" s="467"/>
      <c r="RHJ58" s="467"/>
      <c r="RHK58" s="467"/>
      <c r="RHL58" s="467"/>
      <c r="RHM58" s="467"/>
      <c r="RHN58" s="467"/>
      <c r="RHO58" s="467"/>
      <c r="RHP58" s="467"/>
      <c r="RHQ58" s="467"/>
      <c r="RHR58" s="467"/>
      <c r="RHS58" s="467"/>
      <c r="RHT58" s="467"/>
      <c r="RHU58" s="467"/>
      <c r="RHV58" s="467"/>
      <c r="RHW58" s="467"/>
      <c r="RHX58" s="467"/>
      <c r="RHY58" s="467"/>
      <c r="RHZ58" s="467"/>
      <c r="RIA58" s="467"/>
      <c r="RIB58" s="467"/>
      <c r="RIC58" s="467"/>
      <c r="RID58" s="467"/>
      <c r="RIE58" s="467"/>
      <c r="RIF58" s="467"/>
      <c r="RIG58" s="467"/>
      <c r="RIH58" s="467"/>
      <c r="RII58" s="467"/>
      <c r="RIJ58" s="467"/>
      <c r="RIK58" s="467"/>
      <c r="RIL58" s="467"/>
      <c r="RIM58" s="467"/>
      <c r="RIN58" s="467"/>
      <c r="RIO58" s="467"/>
      <c r="RIP58" s="467"/>
      <c r="RIQ58" s="467"/>
      <c r="RIR58" s="467"/>
      <c r="RIS58" s="467"/>
      <c r="RIT58" s="467"/>
      <c r="RIU58" s="467"/>
      <c r="RIV58" s="467"/>
      <c r="RIW58" s="467"/>
      <c r="RIX58" s="467"/>
      <c r="RIY58" s="467"/>
      <c r="RIZ58" s="467"/>
      <c r="RJA58" s="467"/>
      <c r="RJB58" s="467"/>
      <c r="RJC58" s="467"/>
      <c r="RJD58" s="467"/>
      <c r="RJE58" s="467"/>
      <c r="RJF58" s="467"/>
      <c r="RJG58" s="467"/>
      <c r="RJH58" s="467"/>
      <c r="RJI58" s="467"/>
      <c r="RJJ58" s="467"/>
      <c r="RJK58" s="467"/>
      <c r="RJL58" s="467"/>
      <c r="RJM58" s="467"/>
      <c r="RJN58" s="467"/>
      <c r="RJO58" s="467"/>
      <c r="RJP58" s="467"/>
      <c r="RJQ58" s="467"/>
      <c r="RJR58" s="467"/>
      <c r="RJS58" s="467"/>
      <c r="RJT58" s="467"/>
      <c r="RJU58" s="467"/>
      <c r="RJV58" s="467"/>
      <c r="RJW58" s="467"/>
      <c r="RJX58" s="467"/>
      <c r="RJY58" s="467"/>
      <c r="RJZ58" s="467"/>
      <c r="RKA58" s="467"/>
      <c r="RKB58" s="467"/>
      <c r="RKC58" s="467"/>
      <c r="RKD58" s="467"/>
      <c r="RKE58" s="467"/>
      <c r="RKF58" s="467"/>
      <c r="RKG58" s="467"/>
      <c r="RKH58" s="467"/>
      <c r="RKI58" s="467"/>
      <c r="RKJ58" s="467"/>
      <c r="RKK58" s="467"/>
      <c r="RKL58" s="467"/>
      <c r="RKM58" s="467"/>
      <c r="RKN58" s="467"/>
      <c r="RKO58" s="467"/>
      <c r="RKP58" s="467"/>
      <c r="RKQ58" s="467"/>
      <c r="RKR58" s="467"/>
      <c r="RKS58" s="467"/>
      <c r="RKT58" s="467"/>
      <c r="RKU58" s="467"/>
      <c r="RKV58" s="467"/>
      <c r="RKW58" s="467"/>
      <c r="RKX58" s="467"/>
      <c r="RKY58" s="467"/>
      <c r="RKZ58" s="467"/>
      <c r="RLA58" s="467"/>
      <c r="RLB58" s="467"/>
      <c r="RLC58" s="467"/>
      <c r="RLD58" s="467"/>
      <c r="RLE58" s="467"/>
      <c r="RLF58" s="467"/>
      <c r="RLG58" s="467"/>
      <c r="RLH58" s="467"/>
      <c r="RLI58" s="467"/>
      <c r="RLJ58" s="467"/>
      <c r="RLK58" s="467"/>
      <c r="RLL58" s="467"/>
      <c r="RLM58" s="467"/>
      <c r="RLN58" s="467"/>
      <c r="RLO58" s="467"/>
      <c r="RLP58" s="467"/>
      <c r="RLQ58" s="467"/>
      <c r="RLR58" s="467"/>
      <c r="RLS58" s="467"/>
      <c r="RLT58" s="467"/>
      <c r="RLU58" s="467"/>
      <c r="RLV58" s="467"/>
      <c r="RLW58" s="467"/>
      <c r="RLX58" s="467"/>
      <c r="RLY58" s="467"/>
      <c r="RLZ58" s="467"/>
      <c r="RMA58" s="467"/>
      <c r="RMB58" s="467"/>
      <c r="RMC58" s="467"/>
      <c r="RMD58" s="467"/>
      <c r="RME58" s="467"/>
      <c r="RMF58" s="467"/>
      <c r="RMG58" s="467"/>
      <c r="RMH58" s="467"/>
      <c r="RMI58" s="467"/>
      <c r="RMJ58" s="467"/>
      <c r="RMK58" s="467"/>
      <c r="RML58" s="467"/>
      <c r="RMM58" s="467"/>
      <c r="RMN58" s="467"/>
      <c r="RMO58" s="467"/>
      <c r="RMP58" s="467"/>
      <c r="RMQ58" s="467"/>
      <c r="RMR58" s="467"/>
      <c r="RMS58" s="467"/>
      <c r="RMT58" s="467"/>
      <c r="RMU58" s="467"/>
      <c r="RMV58" s="467"/>
      <c r="RMW58" s="467"/>
      <c r="RMX58" s="467"/>
      <c r="RMY58" s="467"/>
      <c r="RMZ58" s="467"/>
      <c r="RNA58" s="467"/>
      <c r="RNB58" s="467"/>
      <c r="RNC58" s="467"/>
      <c r="RND58" s="467"/>
      <c r="RNE58" s="467"/>
      <c r="RNF58" s="467"/>
      <c r="RNG58" s="467"/>
      <c r="RNH58" s="467"/>
      <c r="RNI58" s="467"/>
      <c r="RNJ58" s="467"/>
      <c r="RNK58" s="467"/>
      <c r="RNL58" s="467"/>
      <c r="RNM58" s="467"/>
      <c r="RNN58" s="467"/>
      <c r="RNO58" s="467"/>
      <c r="RNP58" s="467"/>
      <c r="RNQ58" s="467"/>
      <c r="RNR58" s="467"/>
      <c r="RNS58" s="467"/>
      <c r="RNT58" s="467"/>
      <c r="RNU58" s="467"/>
      <c r="RNV58" s="467"/>
      <c r="RNW58" s="467"/>
      <c r="RNX58" s="467"/>
      <c r="RNY58" s="467"/>
      <c r="RNZ58" s="467"/>
      <c r="ROA58" s="467"/>
      <c r="ROB58" s="467"/>
      <c r="ROC58" s="467"/>
      <c r="ROD58" s="467"/>
      <c r="ROE58" s="467"/>
      <c r="ROF58" s="467"/>
      <c r="ROG58" s="467"/>
      <c r="ROH58" s="467"/>
      <c r="ROI58" s="467"/>
      <c r="ROJ58" s="467"/>
      <c r="ROK58" s="467"/>
      <c r="ROL58" s="467"/>
      <c r="ROM58" s="467"/>
      <c r="RON58" s="467"/>
      <c r="ROO58" s="467"/>
      <c r="ROP58" s="467"/>
      <c r="ROQ58" s="467"/>
      <c r="ROR58" s="467"/>
      <c r="ROS58" s="467"/>
      <c r="ROT58" s="467"/>
      <c r="ROU58" s="467"/>
      <c r="ROV58" s="467"/>
      <c r="ROW58" s="467"/>
      <c r="ROX58" s="467"/>
      <c r="ROY58" s="467"/>
      <c r="ROZ58" s="467"/>
      <c r="RPA58" s="467"/>
      <c r="RPB58" s="467"/>
      <c r="RPC58" s="467"/>
      <c r="RPD58" s="467"/>
      <c r="RPE58" s="467"/>
      <c r="RPF58" s="467"/>
      <c r="RPG58" s="467"/>
      <c r="RPH58" s="467"/>
      <c r="RPI58" s="467"/>
      <c r="RPJ58" s="467"/>
      <c r="RPK58" s="467"/>
      <c r="RPL58" s="467"/>
      <c r="RPM58" s="467"/>
      <c r="RPN58" s="467"/>
      <c r="RPO58" s="467"/>
      <c r="RPP58" s="467"/>
      <c r="RPQ58" s="467"/>
      <c r="RPR58" s="467"/>
      <c r="RPS58" s="467"/>
      <c r="RPT58" s="467"/>
      <c r="RPU58" s="467"/>
      <c r="RPV58" s="467"/>
      <c r="RPW58" s="467"/>
      <c r="RPX58" s="467"/>
      <c r="RPY58" s="467"/>
      <c r="RPZ58" s="467"/>
      <c r="RQA58" s="467"/>
      <c r="RQB58" s="467"/>
      <c r="RQC58" s="467"/>
      <c r="RQD58" s="467"/>
      <c r="RQE58" s="467"/>
      <c r="RQF58" s="467"/>
      <c r="RQG58" s="467"/>
      <c r="RQH58" s="467"/>
      <c r="RQI58" s="467"/>
      <c r="RQJ58" s="467"/>
      <c r="RQK58" s="467"/>
      <c r="RQL58" s="467"/>
      <c r="RQM58" s="467"/>
      <c r="RQN58" s="467"/>
      <c r="RQO58" s="467"/>
      <c r="RQP58" s="467"/>
      <c r="RQQ58" s="467"/>
      <c r="RQR58" s="467"/>
      <c r="RQS58" s="467"/>
      <c r="RQT58" s="467"/>
      <c r="RQU58" s="467"/>
      <c r="RQV58" s="467"/>
      <c r="RQW58" s="467"/>
      <c r="RQX58" s="467"/>
      <c r="RQY58" s="467"/>
      <c r="RQZ58" s="467"/>
      <c r="RRA58" s="467"/>
      <c r="RRB58" s="467"/>
      <c r="RRC58" s="467"/>
      <c r="RRD58" s="467"/>
      <c r="RRE58" s="467"/>
      <c r="RRF58" s="467"/>
      <c r="RRG58" s="467"/>
      <c r="RRH58" s="467"/>
      <c r="RRI58" s="467"/>
      <c r="RRJ58" s="467"/>
      <c r="RRK58" s="467"/>
      <c r="RRL58" s="467"/>
      <c r="RRM58" s="467"/>
      <c r="RRN58" s="467"/>
      <c r="RRO58" s="467"/>
      <c r="RRP58" s="467"/>
      <c r="RRQ58" s="467"/>
      <c r="RRR58" s="467"/>
      <c r="RRS58" s="467"/>
      <c r="RRT58" s="467"/>
      <c r="RRU58" s="467"/>
      <c r="RRV58" s="467"/>
      <c r="RRW58" s="467"/>
      <c r="RRX58" s="467"/>
      <c r="RRY58" s="467"/>
      <c r="RRZ58" s="467"/>
      <c r="RSA58" s="467"/>
      <c r="RSB58" s="467"/>
      <c r="RSC58" s="467"/>
      <c r="RSD58" s="467"/>
      <c r="RSE58" s="467"/>
      <c r="RSF58" s="467"/>
      <c r="RSG58" s="467"/>
      <c r="RSH58" s="467"/>
      <c r="RSI58" s="467"/>
      <c r="RSJ58" s="467"/>
      <c r="RSK58" s="467"/>
      <c r="RSL58" s="467"/>
      <c r="RSM58" s="467"/>
      <c r="RSN58" s="467"/>
      <c r="RSO58" s="467"/>
      <c r="RSP58" s="467"/>
      <c r="RSQ58" s="467"/>
      <c r="RSR58" s="467"/>
      <c r="RSS58" s="467"/>
      <c r="RST58" s="467"/>
      <c r="RSU58" s="467"/>
      <c r="RSV58" s="467"/>
      <c r="RSW58" s="467"/>
      <c r="RSX58" s="467"/>
      <c r="RSY58" s="467"/>
      <c r="RSZ58" s="467"/>
      <c r="RTA58" s="467"/>
      <c r="RTB58" s="467"/>
      <c r="RTC58" s="467"/>
      <c r="RTD58" s="467"/>
      <c r="RTE58" s="467"/>
      <c r="RTF58" s="467"/>
      <c r="RTG58" s="467"/>
      <c r="RTH58" s="467"/>
      <c r="RTI58" s="467"/>
      <c r="RTJ58" s="467"/>
      <c r="RTK58" s="467"/>
      <c r="RTL58" s="467"/>
      <c r="RTM58" s="467"/>
      <c r="RTN58" s="467"/>
      <c r="RTO58" s="467"/>
      <c r="RTP58" s="467"/>
      <c r="RTQ58" s="467"/>
      <c r="RTR58" s="467"/>
      <c r="RTS58" s="467"/>
      <c r="RTT58" s="467"/>
      <c r="RTU58" s="467"/>
      <c r="RTV58" s="467"/>
      <c r="RTW58" s="467"/>
      <c r="RTX58" s="467"/>
      <c r="RTY58" s="467"/>
      <c r="RTZ58" s="467"/>
      <c r="RUA58" s="467"/>
      <c r="RUB58" s="467"/>
      <c r="RUC58" s="467"/>
      <c r="RUD58" s="467"/>
      <c r="RUE58" s="467"/>
      <c r="RUF58" s="467"/>
      <c r="RUG58" s="467"/>
      <c r="RUH58" s="467"/>
      <c r="RUI58" s="467"/>
      <c r="RUJ58" s="467"/>
      <c r="RUK58" s="467"/>
      <c r="RUL58" s="467"/>
      <c r="RUM58" s="467"/>
      <c r="RUN58" s="467"/>
      <c r="RUO58" s="467"/>
      <c r="RUP58" s="467"/>
      <c r="RUQ58" s="467"/>
      <c r="RUR58" s="467"/>
      <c r="RUS58" s="467"/>
      <c r="RUT58" s="467"/>
      <c r="RUU58" s="467"/>
      <c r="RUV58" s="467"/>
      <c r="RUW58" s="467"/>
      <c r="RUX58" s="467"/>
      <c r="RUY58" s="467"/>
      <c r="RUZ58" s="467"/>
      <c r="RVA58" s="467"/>
      <c r="RVB58" s="467"/>
      <c r="RVC58" s="467"/>
      <c r="RVD58" s="467"/>
      <c r="RVE58" s="467"/>
      <c r="RVF58" s="467"/>
      <c r="RVG58" s="467"/>
      <c r="RVH58" s="467"/>
      <c r="RVI58" s="467"/>
      <c r="RVJ58" s="467"/>
      <c r="RVK58" s="467"/>
      <c r="RVL58" s="467"/>
      <c r="RVM58" s="467"/>
      <c r="RVN58" s="467"/>
      <c r="RVO58" s="467"/>
      <c r="RVP58" s="467"/>
      <c r="RVQ58" s="467"/>
      <c r="RVR58" s="467"/>
      <c r="RVS58" s="467"/>
      <c r="RVT58" s="467"/>
      <c r="RVU58" s="467"/>
      <c r="RVV58" s="467"/>
      <c r="RVW58" s="467"/>
      <c r="RVX58" s="467"/>
      <c r="RVY58" s="467"/>
      <c r="RVZ58" s="467"/>
      <c r="RWA58" s="467"/>
      <c r="RWB58" s="467"/>
      <c r="RWC58" s="467"/>
      <c r="RWD58" s="467"/>
      <c r="RWE58" s="467"/>
      <c r="RWF58" s="467"/>
      <c r="RWG58" s="467"/>
      <c r="RWH58" s="467"/>
      <c r="RWI58" s="467"/>
      <c r="RWJ58" s="467"/>
      <c r="RWK58" s="467"/>
      <c r="RWL58" s="467"/>
      <c r="RWM58" s="467"/>
      <c r="RWN58" s="467"/>
      <c r="RWO58" s="467"/>
      <c r="RWP58" s="467"/>
      <c r="RWQ58" s="467"/>
      <c r="RWR58" s="467"/>
      <c r="RWS58" s="467"/>
      <c r="RWT58" s="467"/>
      <c r="RWU58" s="467"/>
      <c r="RWV58" s="467"/>
      <c r="RWW58" s="467"/>
      <c r="RWX58" s="467"/>
      <c r="RWY58" s="467"/>
      <c r="RWZ58" s="467"/>
      <c r="RXA58" s="467"/>
      <c r="RXB58" s="467"/>
      <c r="RXC58" s="467"/>
      <c r="RXD58" s="467"/>
      <c r="RXE58" s="467"/>
      <c r="RXF58" s="467"/>
      <c r="RXG58" s="467"/>
      <c r="RXH58" s="467"/>
      <c r="RXI58" s="467"/>
      <c r="RXJ58" s="467"/>
      <c r="RXK58" s="467"/>
      <c r="RXL58" s="467"/>
      <c r="RXM58" s="467"/>
      <c r="RXN58" s="467"/>
      <c r="RXO58" s="467"/>
      <c r="RXP58" s="467"/>
      <c r="RXQ58" s="467"/>
      <c r="RXR58" s="467"/>
      <c r="RXS58" s="467"/>
      <c r="RXT58" s="467"/>
      <c r="RXU58" s="467"/>
      <c r="RXV58" s="467"/>
      <c r="RXW58" s="467"/>
      <c r="RXX58" s="467"/>
      <c r="RXY58" s="467"/>
      <c r="RXZ58" s="467"/>
      <c r="RYA58" s="467"/>
      <c r="RYB58" s="467"/>
      <c r="RYC58" s="467"/>
      <c r="RYD58" s="467"/>
      <c r="RYE58" s="467"/>
      <c r="RYF58" s="467"/>
      <c r="RYG58" s="467"/>
      <c r="RYH58" s="467"/>
      <c r="RYI58" s="467"/>
      <c r="RYJ58" s="467"/>
      <c r="RYK58" s="467"/>
      <c r="RYL58" s="467"/>
      <c r="RYM58" s="467"/>
      <c r="RYN58" s="467"/>
      <c r="RYO58" s="467"/>
      <c r="RYP58" s="467"/>
      <c r="RYQ58" s="467"/>
      <c r="RYR58" s="467"/>
      <c r="RYS58" s="467"/>
      <c r="RYT58" s="467"/>
      <c r="RYU58" s="467"/>
      <c r="RYV58" s="467"/>
      <c r="RYW58" s="467"/>
      <c r="RYX58" s="467"/>
      <c r="RYY58" s="467"/>
      <c r="RYZ58" s="467"/>
      <c r="RZA58" s="467"/>
      <c r="RZB58" s="467"/>
      <c r="RZC58" s="467"/>
      <c r="RZD58" s="467"/>
      <c r="RZE58" s="467"/>
      <c r="RZF58" s="467"/>
      <c r="RZG58" s="467"/>
      <c r="RZH58" s="467"/>
      <c r="RZI58" s="467"/>
      <c r="RZJ58" s="467"/>
      <c r="RZK58" s="467"/>
      <c r="RZL58" s="467"/>
      <c r="RZM58" s="467"/>
      <c r="RZN58" s="467"/>
      <c r="RZO58" s="467"/>
      <c r="RZP58" s="467"/>
      <c r="RZQ58" s="467"/>
      <c r="RZR58" s="467"/>
      <c r="RZS58" s="467"/>
      <c r="RZT58" s="467"/>
      <c r="RZU58" s="467"/>
      <c r="RZV58" s="467"/>
      <c r="RZW58" s="467"/>
      <c r="RZX58" s="467"/>
      <c r="RZY58" s="467"/>
      <c r="RZZ58" s="467"/>
      <c r="SAA58" s="467"/>
      <c r="SAB58" s="467"/>
      <c r="SAC58" s="467"/>
      <c r="SAD58" s="467"/>
      <c r="SAE58" s="467"/>
      <c r="SAF58" s="467"/>
      <c r="SAG58" s="467"/>
      <c r="SAH58" s="467"/>
      <c r="SAI58" s="467"/>
      <c r="SAJ58" s="467"/>
      <c r="SAK58" s="467"/>
      <c r="SAL58" s="467"/>
      <c r="SAM58" s="467"/>
      <c r="SAN58" s="467"/>
      <c r="SAO58" s="467"/>
      <c r="SAP58" s="467"/>
      <c r="SAQ58" s="467"/>
      <c r="SAR58" s="467"/>
      <c r="SAS58" s="467"/>
      <c r="SAT58" s="467"/>
      <c r="SAU58" s="467"/>
      <c r="SAV58" s="467"/>
      <c r="SAW58" s="467"/>
      <c r="SAX58" s="467"/>
      <c r="SAY58" s="467"/>
      <c r="SAZ58" s="467"/>
      <c r="SBA58" s="467"/>
      <c r="SBB58" s="467"/>
      <c r="SBC58" s="467"/>
      <c r="SBD58" s="467"/>
      <c r="SBE58" s="467"/>
      <c r="SBF58" s="467"/>
      <c r="SBG58" s="467"/>
      <c r="SBH58" s="467"/>
      <c r="SBI58" s="467"/>
      <c r="SBJ58" s="467"/>
      <c r="SBK58" s="467"/>
      <c r="SBL58" s="467"/>
      <c r="SBM58" s="467"/>
      <c r="SBN58" s="467"/>
      <c r="SBO58" s="467"/>
      <c r="SBP58" s="467"/>
      <c r="SBQ58" s="467"/>
      <c r="SBR58" s="467"/>
      <c r="SBS58" s="467"/>
      <c r="SBT58" s="467"/>
      <c r="SBU58" s="467"/>
      <c r="SBV58" s="467"/>
      <c r="SBW58" s="467"/>
      <c r="SBX58" s="467"/>
      <c r="SBY58" s="467"/>
      <c r="SBZ58" s="467"/>
      <c r="SCA58" s="467"/>
      <c r="SCB58" s="467"/>
      <c r="SCC58" s="467"/>
      <c r="SCD58" s="467"/>
      <c r="SCE58" s="467"/>
      <c r="SCF58" s="467"/>
      <c r="SCG58" s="467"/>
      <c r="SCH58" s="467"/>
      <c r="SCI58" s="467"/>
      <c r="SCJ58" s="467"/>
      <c r="SCK58" s="467"/>
      <c r="SCL58" s="467"/>
      <c r="SCM58" s="467"/>
      <c r="SCN58" s="467"/>
      <c r="SCO58" s="467"/>
      <c r="SCP58" s="467"/>
      <c r="SCQ58" s="467"/>
      <c r="SCR58" s="467"/>
      <c r="SCS58" s="467"/>
      <c r="SCT58" s="467"/>
      <c r="SCU58" s="467"/>
      <c r="SCV58" s="467"/>
      <c r="SCW58" s="467"/>
      <c r="SCX58" s="467"/>
      <c r="SCY58" s="467"/>
      <c r="SCZ58" s="467"/>
      <c r="SDA58" s="467"/>
      <c r="SDB58" s="467"/>
      <c r="SDC58" s="467"/>
      <c r="SDD58" s="467"/>
      <c r="SDE58" s="467"/>
      <c r="SDF58" s="467"/>
      <c r="SDG58" s="467"/>
      <c r="SDH58" s="467"/>
      <c r="SDI58" s="467"/>
      <c r="SDJ58" s="467"/>
      <c r="SDK58" s="467"/>
      <c r="SDL58" s="467"/>
      <c r="SDM58" s="467"/>
      <c r="SDN58" s="467"/>
      <c r="SDO58" s="467"/>
      <c r="SDP58" s="467"/>
      <c r="SDQ58" s="467"/>
      <c r="SDR58" s="467"/>
      <c r="SDS58" s="467"/>
      <c r="SDT58" s="467"/>
      <c r="SDU58" s="467"/>
      <c r="SDV58" s="467"/>
      <c r="SDW58" s="467"/>
      <c r="SDX58" s="467"/>
      <c r="SDY58" s="467"/>
      <c r="SDZ58" s="467"/>
      <c r="SEA58" s="467"/>
      <c r="SEB58" s="467"/>
      <c r="SEC58" s="467"/>
      <c r="SED58" s="467"/>
      <c r="SEE58" s="467"/>
      <c r="SEF58" s="467"/>
      <c r="SEG58" s="467"/>
      <c r="SEH58" s="467"/>
      <c r="SEI58" s="467"/>
      <c r="SEJ58" s="467"/>
      <c r="SEK58" s="467"/>
      <c r="SEL58" s="467"/>
      <c r="SEM58" s="467"/>
      <c r="SEN58" s="467"/>
      <c r="SEO58" s="467"/>
      <c r="SEP58" s="467"/>
      <c r="SEQ58" s="467"/>
      <c r="SER58" s="467"/>
      <c r="SES58" s="467"/>
      <c r="SET58" s="467"/>
      <c r="SEU58" s="467"/>
      <c r="SEV58" s="467"/>
      <c r="SEW58" s="467"/>
      <c r="SEX58" s="467"/>
      <c r="SEY58" s="467"/>
      <c r="SEZ58" s="467"/>
      <c r="SFA58" s="467"/>
      <c r="SFB58" s="467"/>
      <c r="SFC58" s="467"/>
      <c r="SFD58" s="467"/>
      <c r="SFE58" s="467"/>
      <c r="SFF58" s="467"/>
      <c r="SFG58" s="467"/>
      <c r="SFH58" s="467"/>
      <c r="SFI58" s="467"/>
      <c r="SFJ58" s="467"/>
      <c r="SFK58" s="467"/>
      <c r="SFL58" s="467"/>
      <c r="SFM58" s="467"/>
      <c r="SFN58" s="467"/>
      <c r="SFO58" s="467"/>
      <c r="SFP58" s="467"/>
      <c r="SFQ58" s="467"/>
      <c r="SFR58" s="467"/>
      <c r="SFS58" s="467"/>
      <c r="SFT58" s="467"/>
      <c r="SFU58" s="467"/>
      <c r="SFV58" s="467"/>
      <c r="SFW58" s="467"/>
      <c r="SFX58" s="467"/>
      <c r="SFY58" s="467"/>
      <c r="SFZ58" s="467"/>
      <c r="SGA58" s="467"/>
      <c r="SGB58" s="467"/>
      <c r="SGC58" s="467"/>
      <c r="SGD58" s="467"/>
      <c r="SGE58" s="467"/>
      <c r="SGF58" s="467"/>
      <c r="SGG58" s="467"/>
      <c r="SGH58" s="467"/>
      <c r="SGI58" s="467"/>
      <c r="SGJ58" s="467"/>
      <c r="SGK58" s="467"/>
      <c r="SGL58" s="467"/>
      <c r="SGM58" s="467"/>
      <c r="SGN58" s="467"/>
      <c r="SGO58" s="467"/>
      <c r="SGP58" s="467"/>
      <c r="SGQ58" s="467"/>
      <c r="SGR58" s="467"/>
      <c r="SGS58" s="467"/>
      <c r="SGT58" s="467"/>
      <c r="SGU58" s="467"/>
      <c r="SGV58" s="467"/>
      <c r="SGW58" s="467"/>
      <c r="SGX58" s="467"/>
      <c r="SGY58" s="467"/>
      <c r="SGZ58" s="467"/>
      <c r="SHA58" s="467"/>
      <c r="SHB58" s="467"/>
      <c r="SHC58" s="467"/>
      <c r="SHD58" s="467"/>
      <c r="SHE58" s="467"/>
      <c r="SHF58" s="467"/>
      <c r="SHG58" s="467"/>
      <c r="SHH58" s="467"/>
      <c r="SHI58" s="467"/>
      <c r="SHJ58" s="467"/>
      <c r="SHK58" s="467"/>
      <c r="SHL58" s="467"/>
      <c r="SHM58" s="467"/>
      <c r="SHN58" s="467"/>
      <c r="SHO58" s="467"/>
      <c r="SHP58" s="467"/>
      <c r="SHQ58" s="467"/>
      <c r="SHR58" s="467"/>
      <c r="SHS58" s="467"/>
      <c r="SHT58" s="467"/>
      <c r="SHU58" s="467"/>
      <c r="SHV58" s="467"/>
      <c r="SHW58" s="467"/>
      <c r="SHX58" s="467"/>
      <c r="SHY58" s="467"/>
      <c r="SHZ58" s="467"/>
      <c r="SIA58" s="467"/>
      <c r="SIB58" s="467"/>
      <c r="SIC58" s="467"/>
      <c r="SID58" s="467"/>
      <c r="SIE58" s="467"/>
      <c r="SIF58" s="467"/>
      <c r="SIG58" s="467"/>
      <c r="SIH58" s="467"/>
      <c r="SII58" s="467"/>
      <c r="SIJ58" s="467"/>
      <c r="SIK58" s="467"/>
      <c r="SIL58" s="467"/>
      <c r="SIM58" s="467"/>
      <c r="SIN58" s="467"/>
      <c r="SIO58" s="467"/>
      <c r="SIP58" s="467"/>
      <c r="SIQ58" s="467"/>
      <c r="SIR58" s="467"/>
      <c r="SIS58" s="467"/>
      <c r="SIT58" s="467"/>
      <c r="SIU58" s="467"/>
      <c r="SIV58" s="467"/>
      <c r="SIW58" s="467"/>
      <c r="SIX58" s="467"/>
      <c r="SIY58" s="467"/>
      <c r="SIZ58" s="467"/>
      <c r="SJA58" s="467"/>
      <c r="SJB58" s="467"/>
      <c r="SJC58" s="467"/>
      <c r="SJD58" s="467"/>
      <c r="SJE58" s="467"/>
      <c r="SJF58" s="467"/>
      <c r="SJG58" s="467"/>
      <c r="SJH58" s="467"/>
      <c r="SJI58" s="467"/>
      <c r="SJJ58" s="467"/>
      <c r="SJK58" s="467"/>
      <c r="SJL58" s="467"/>
      <c r="SJM58" s="467"/>
      <c r="SJN58" s="467"/>
      <c r="SJO58" s="467"/>
      <c r="SJP58" s="467"/>
      <c r="SJQ58" s="467"/>
      <c r="SJR58" s="467"/>
      <c r="SJS58" s="467"/>
      <c r="SJT58" s="467"/>
      <c r="SJU58" s="467"/>
      <c r="SJV58" s="467"/>
      <c r="SJW58" s="467"/>
      <c r="SJX58" s="467"/>
      <c r="SJY58" s="467"/>
      <c r="SJZ58" s="467"/>
      <c r="SKA58" s="467"/>
      <c r="SKB58" s="467"/>
      <c r="SKC58" s="467"/>
      <c r="SKD58" s="467"/>
      <c r="SKE58" s="467"/>
      <c r="SKF58" s="467"/>
      <c r="SKG58" s="467"/>
      <c r="SKH58" s="467"/>
      <c r="SKI58" s="467"/>
      <c r="SKJ58" s="467"/>
      <c r="SKK58" s="467"/>
      <c r="SKL58" s="467"/>
      <c r="SKM58" s="467"/>
      <c r="SKN58" s="467"/>
      <c r="SKO58" s="467"/>
      <c r="SKP58" s="467"/>
      <c r="SKQ58" s="467"/>
      <c r="SKR58" s="467"/>
      <c r="SKS58" s="467"/>
      <c r="SKT58" s="467"/>
      <c r="SKU58" s="467"/>
      <c r="SKV58" s="467"/>
      <c r="SKW58" s="467"/>
      <c r="SKX58" s="467"/>
      <c r="SKY58" s="467"/>
      <c r="SKZ58" s="467"/>
      <c r="SLA58" s="467"/>
      <c r="SLB58" s="467"/>
      <c r="SLC58" s="467"/>
      <c r="SLD58" s="467"/>
      <c r="SLE58" s="467"/>
      <c r="SLF58" s="467"/>
      <c r="SLG58" s="467"/>
      <c r="SLH58" s="467"/>
      <c r="SLI58" s="467"/>
      <c r="SLJ58" s="467"/>
      <c r="SLK58" s="467"/>
      <c r="SLL58" s="467"/>
      <c r="SLM58" s="467"/>
      <c r="SLN58" s="467"/>
      <c r="SLO58" s="467"/>
      <c r="SLP58" s="467"/>
      <c r="SLQ58" s="467"/>
      <c r="SLR58" s="467"/>
      <c r="SLS58" s="467"/>
      <c r="SLT58" s="467"/>
      <c r="SLU58" s="467"/>
      <c r="SLV58" s="467"/>
      <c r="SLW58" s="467"/>
      <c r="SLX58" s="467"/>
      <c r="SLY58" s="467"/>
      <c r="SLZ58" s="467"/>
      <c r="SMA58" s="467"/>
      <c r="SMB58" s="467"/>
      <c r="SMC58" s="467"/>
      <c r="SMD58" s="467"/>
      <c r="SME58" s="467"/>
      <c r="SMF58" s="467"/>
      <c r="SMG58" s="467"/>
      <c r="SMH58" s="467"/>
      <c r="SMI58" s="467"/>
      <c r="SMJ58" s="467"/>
      <c r="SMK58" s="467"/>
      <c r="SML58" s="467"/>
      <c r="SMM58" s="467"/>
      <c r="SMN58" s="467"/>
      <c r="SMO58" s="467"/>
      <c r="SMP58" s="467"/>
      <c r="SMQ58" s="467"/>
      <c r="SMR58" s="467"/>
      <c r="SMS58" s="467"/>
      <c r="SMT58" s="467"/>
      <c r="SMU58" s="467"/>
      <c r="SMV58" s="467"/>
      <c r="SMW58" s="467"/>
      <c r="SMX58" s="467"/>
      <c r="SMY58" s="467"/>
      <c r="SMZ58" s="467"/>
      <c r="SNA58" s="467"/>
      <c r="SNB58" s="467"/>
      <c r="SNC58" s="467"/>
      <c r="SND58" s="467"/>
      <c r="SNE58" s="467"/>
      <c r="SNF58" s="467"/>
      <c r="SNG58" s="467"/>
      <c r="SNH58" s="467"/>
      <c r="SNI58" s="467"/>
      <c r="SNJ58" s="467"/>
      <c r="SNK58" s="467"/>
      <c r="SNL58" s="467"/>
      <c r="SNM58" s="467"/>
      <c r="SNN58" s="467"/>
      <c r="SNO58" s="467"/>
      <c r="SNP58" s="467"/>
      <c r="SNQ58" s="467"/>
      <c r="SNR58" s="467"/>
      <c r="SNS58" s="467"/>
      <c r="SNT58" s="467"/>
      <c r="SNU58" s="467"/>
      <c r="SNV58" s="467"/>
      <c r="SNW58" s="467"/>
      <c r="SNX58" s="467"/>
      <c r="SNY58" s="467"/>
      <c r="SNZ58" s="467"/>
      <c r="SOA58" s="467"/>
      <c r="SOB58" s="467"/>
      <c r="SOC58" s="467"/>
      <c r="SOD58" s="467"/>
      <c r="SOE58" s="467"/>
      <c r="SOF58" s="467"/>
      <c r="SOG58" s="467"/>
      <c r="SOH58" s="467"/>
      <c r="SOI58" s="467"/>
      <c r="SOJ58" s="467"/>
      <c r="SOK58" s="467"/>
      <c r="SOL58" s="467"/>
      <c r="SOM58" s="467"/>
      <c r="SON58" s="467"/>
      <c r="SOO58" s="467"/>
      <c r="SOP58" s="467"/>
      <c r="SOQ58" s="467"/>
      <c r="SOR58" s="467"/>
      <c r="SOS58" s="467"/>
      <c r="SOT58" s="467"/>
      <c r="SOU58" s="467"/>
      <c r="SOV58" s="467"/>
      <c r="SOW58" s="467"/>
      <c r="SOX58" s="467"/>
      <c r="SOY58" s="467"/>
      <c r="SOZ58" s="467"/>
      <c r="SPA58" s="467"/>
      <c r="SPB58" s="467"/>
      <c r="SPC58" s="467"/>
      <c r="SPD58" s="467"/>
      <c r="SPE58" s="467"/>
      <c r="SPF58" s="467"/>
      <c r="SPG58" s="467"/>
      <c r="SPH58" s="467"/>
      <c r="SPI58" s="467"/>
      <c r="SPJ58" s="467"/>
      <c r="SPK58" s="467"/>
      <c r="SPL58" s="467"/>
      <c r="SPM58" s="467"/>
      <c r="SPN58" s="467"/>
      <c r="SPO58" s="467"/>
      <c r="SPP58" s="467"/>
      <c r="SPQ58" s="467"/>
      <c r="SPR58" s="467"/>
      <c r="SPS58" s="467"/>
      <c r="SPT58" s="467"/>
      <c r="SPU58" s="467"/>
      <c r="SPV58" s="467"/>
      <c r="SPW58" s="467"/>
      <c r="SPX58" s="467"/>
      <c r="SPY58" s="467"/>
      <c r="SPZ58" s="467"/>
      <c r="SQA58" s="467"/>
      <c r="SQB58" s="467"/>
      <c r="SQC58" s="467"/>
      <c r="SQD58" s="467"/>
      <c r="SQE58" s="467"/>
      <c r="SQF58" s="467"/>
      <c r="SQG58" s="467"/>
      <c r="SQH58" s="467"/>
      <c r="SQI58" s="467"/>
      <c r="SQJ58" s="467"/>
      <c r="SQK58" s="467"/>
      <c r="SQL58" s="467"/>
      <c r="SQM58" s="467"/>
      <c r="SQN58" s="467"/>
      <c r="SQO58" s="467"/>
      <c r="SQP58" s="467"/>
      <c r="SQQ58" s="467"/>
      <c r="SQR58" s="467"/>
      <c r="SQS58" s="467"/>
      <c r="SQT58" s="467"/>
      <c r="SQU58" s="467"/>
      <c r="SQV58" s="467"/>
      <c r="SQW58" s="467"/>
      <c r="SQX58" s="467"/>
      <c r="SQY58" s="467"/>
      <c r="SQZ58" s="467"/>
      <c r="SRA58" s="467"/>
      <c r="SRB58" s="467"/>
      <c r="SRC58" s="467"/>
      <c r="SRD58" s="467"/>
      <c r="SRE58" s="467"/>
      <c r="SRF58" s="467"/>
      <c r="SRG58" s="467"/>
      <c r="SRH58" s="467"/>
      <c r="SRI58" s="467"/>
      <c r="SRJ58" s="467"/>
      <c r="SRK58" s="467"/>
      <c r="SRL58" s="467"/>
      <c r="SRM58" s="467"/>
      <c r="SRN58" s="467"/>
      <c r="SRO58" s="467"/>
      <c r="SRP58" s="467"/>
      <c r="SRQ58" s="467"/>
      <c r="SRR58" s="467"/>
      <c r="SRS58" s="467"/>
      <c r="SRT58" s="467"/>
      <c r="SRU58" s="467"/>
      <c r="SRV58" s="467"/>
      <c r="SRW58" s="467"/>
      <c r="SRX58" s="467"/>
      <c r="SRY58" s="467"/>
      <c r="SRZ58" s="467"/>
      <c r="SSA58" s="467"/>
      <c r="SSB58" s="467"/>
      <c r="SSC58" s="467"/>
      <c r="SSD58" s="467"/>
      <c r="SSE58" s="467"/>
      <c r="SSF58" s="467"/>
      <c r="SSG58" s="467"/>
      <c r="SSH58" s="467"/>
      <c r="SSI58" s="467"/>
      <c r="SSJ58" s="467"/>
      <c r="SSK58" s="467"/>
      <c r="SSL58" s="467"/>
      <c r="SSM58" s="467"/>
      <c r="SSN58" s="467"/>
      <c r="SSO58" s="467"/>
      <c r="SSP58" s="467"/>
      <c r="SSQ58" s="467"/>
      <c r="SSR58" s="467"/>
      <c r="SSS58" s="467"/>
      <c r="SST58" s="467"/>
      <c r="SSU58" s="467"/>
      <c r="SSV58" s="467"/>
      <c r="SSW58" s="467"/>
      <c r="SSX58" s="467"/>
      <c r="SSY58" s="467"/>
      <c r="SSZ58" s="467"/>
      <c r="STA58" s="467"/>
      <c r="STB58" s="467"/>
      <c r="STC58" s="467"/>
      <c r="STD58" s="467"/>
      <c r="STE58" s="467"/>
      <c r="STF58" s="467"/>
      <c r="STG58" s="467"/>
      <c r="STH58" s="467"/>
      <c r="STI58" s="467"/>
      <c r="STJ58" s="467"/>
      <c r="STK58" s="467"/>
      <c r="STL58" s="467"/>
      <c r="STM58" s="467"/>
      <c r="STN58" s="467"/>
      <c r="STO58" s="467"/>
      <c r="STP58" s="467"/>
      <c r="STQ58" s="467"/>
      <c r="STR58" s="467"/>
      <c r="STS58" s="467"/>
      <c r="STT58" s="467"/>
      <c r="STU58" s="467"/>
      <c r="STV58" s="467"/>
      <c r="STW58" s="467"/>
      <c r="STX58" s="467"/>
      <c r="STY58" s="467"/>
      <c r="STZ58" s="467"/>
      <c r="SUA58" s="467"/>
      <c r="SUB58" s="467"/>
      <c r="SUC58" s="467"/>
      <c r="SUD58" s="467"/>
      <c r="SUE58" s="467"/>
      <c r="SUF58" s="467"/>
      <c r="SUG58" s="467"/>
      <c r="SUH58" s="467"/>
      <c r="SUI58" s="467"/>
      <c r="SUJ58" s="467"/>
      <c r="SUK58" s="467"/>
      <c r="SUL58" s="467"/>
      <c r="SUM58" s="467"/>
      <c r="SUN58" s="467"/>
      <c r="SUO58" s="467"/>
      <c r="SUP58" s="467"/>
      <c r="SUQ58" s="467"/>
      <c r="SUR58" s="467"/>
      <c r="SUS58" s="467"/>
      <c r="SUT58" s="467"/>
      <c r="SUU58" s="467"/>
      <c r="SUV58" s="467"/>
      <c r="SUW58" s="467"/>
      <c r="SUX58" s="467"/>
      <c r="SUY58" s="467"/>
      <c r="SUZ58" s="467"/>
      <c r="SVA58" s="467"/>
      <c r="SVB58" s="467"/>
      <c r="SVC58" s="467"/>
      <c r="SVD58" s="467"/>
      <c r="SVE58" s="467"/>
      <c r="SVF58" s="467"/>
      <c r="SVG58" s="467"/>
      <c r="SVH58" s="467"/>
      <c r="SVI58" s="467"/>
      <c r="SVJ58" s="467"/>
      <c r="SVK58" s="467"/>
      <c r="SVL58" s="467"/>
      <c r="SVM58" s="467"/>
      <c r="SVN58" s="467"/>
      <c r="SVO58" s="467"/>
      <c r="SVP58" s="467"/>
      <c r="SVQ58" s="467"/>
      <c r="SVR58" s="467"/>
      <c r="SVS58" s="467"/>
      <c r="SVT58" s="467"/>
      <c r="SVU58" s="467"/>
      <c r="SVV58" s="467"/>
      <c r="SVW58" s="467"/>
      <c r="SVX58" s="467"/>
      <c r="SVY58" s="467"/>
      <c r="SVZ58" s="467"/>
      <c r="SWA58" s="467"/>
      <c r="SWB58" s="467"/>
      <c r="SWC58" s="467"/>
      <c r="SWD58" s="467"/>
      <c r="SWE58" s="467"/>
      <c r="SWF58" s="467"/>
      <c r="SWG58" s="467"/>
      <c r="SWH58" s="467"/>
      <c r="SWI58" s="467"/>
      <c r="SWJ58" s="467"/>
      <c r="SWK58" s="467"/>
      <c r="SWL58" s="467"/>
      <c r="SWM58" s="467"/>
      <c r="SWN58" s="467"/>
      <c r="SWO58" s="467"/>
      <c r="SWP58" s="467"/>
      <c r="SWQ58" s="467"/>
      <c r="SWR58" s="467"/>
      <c r="SWS58" s="467"/>
      <c r="SWT58" s="467"/>
      <c r="SWU58" s="467"/>
      <c r="SWV58" s="467"/>
      <c r="SWW58" s="467"/>
      <c r="SWX58" s="467"/>
      <c r="SWY58" s="467"/>
      <c r="SWZ58" s="467"/>
      <c r="SXA58" s="467"/>
      <c r="SXB58" s="467"/>
      <c r="SXC58" s="467"/>
      <c r="SXD58" s="467"/>
      <c r="SXE58" s="467"/>
      <c r="SXF58" s="467"/>
      <c r="SXG58" s="467"/>
      <c r="SXH58" s="467"/>
      <c r="SXI58" s="467"/>
      <c r="SXJ58" s="467"/>
      <c r="SXK58" s="467"/>
      <c r="SXL58" s="467"/>
      <c r="SXM58" s="467"/>
      <c r="SXN58" s="467"/>
      <c r="SXO58" s="467"/>
      <c r="SXP58" s="467"/>
      <c r="SXQ58" s="467"/>
      <c r="SXR58" s="467"/>
      <c r="SXS58" s="467"/>
      <c r="SXT58" s="467"/>
      <c r="SXU58" s="467"/>
      <c r="SXV58" s="467"/>
      <c r="SXW58" s="467"/>
      <c r="SXX58" s="467"/>
      <c r="SXY58" s="467"/>
      <c r="SXZ58" s="467"/>
      <c r="SYA58" s="467"/>
      <c r="SYB58" s="467"/>
      <c r="SYC58" s="467"/>
      <c r="SYD58" s="467"/>
      <c r="SYE58" s="467"/>
      <c r="SYF58" s="467"/>
      <c r="SYG58" s="467"/>
      <c r="SYH58" s="467"/>
      <c r="SYI58" s="467"/>
      <c r="SYJ58" s="467"/>
      <c r="SYK58" s="467"/>
      <c r="SYL58" s="467"/>
      <c r="SYM58" s="467"/>
      <c r="SYN58" s="467"/>
      <c r="SYO58" s="467"/>
      <c r="SYP58" s="467"/>
      <c r="SYQ58" s="467"/>
      <c r="SYR58" s="467"/>
      <c r="SYS58" s="467"/>
      <c r="SYT58" s="467"/>
      <c r="SYU58" s="467"/>
      <c r="SYV58" s="467"/>
      <c r="SYW58" s="467"/>
      <c r="SYX58" s="467"/>
      <c r="SYY58" s="467"/>
      <c r="SYZ58" s="467"/>
      <c r="SZA58" s="467"/>
      <c r="SZB58" s="467"/>
      <c r="SZC58" s="467"/>
      <c r="SZD58" s="467"/>
      <c r="SZE58" s="467"/>
      <c r="SZF58" s="467"/>
      <c r="SZG58" s="467"/>
      <c r="SZH58" s="467"/>
      <c r="SZI58" s="467"/>
      <c r="SZJ58" s="467"/>
      <c r="SZK58" s="467"/>
      <c r="SZL58" s="467"/>
      <c r="SZM58" s="467"/>
      <c r="SZN58" s="467"/>
      <c r="SZO58" s="467"/>
      <c r="SZP58" s="467"/>
      <c r="SZQ58" s="467"/>
      <c r="SZR58" s="467"/>
      <c r="SZS58" s="467"/>
      <c r="SZT58" s="467"/>
      <c r="SZU58" s="467"/>
      <c r="SZV58" s="467"/>
      <c r="SZW58" s="467"/>
      <c r="SZX58" s="467"/>
      <c r="SZY58" s="467"/>
      <c r="SZZ58" s="467"/>
      <c r="TAA58" s="467"/>
      <c r="TAB58" s="467"/>
      <c r="TAC58" s="467"/>
      <c r="TAD58" s="467"/>
      <c r="TAE58" s="467"/>
      <c r="TAF58" s="467"/>
      <c r="TAG58" s="467"/>
      <c r="TAH58" s="467"/>
      <c r="TAI58" s="467"/>
      <c r="TAJ58" s="467"/>
      <c r="TAK58" s="467"/>
      <c r="TAL58" s="467"/>
      <c r="TAM58" s="467"/>
      <c r="TAN58" s="467"/>
      <c r="TAO58" s="467"/>
      <c r="TAP58" s="467"/>
      <c r="TAQ58" s="467"/>
      <c r="TAR58" s="467"/>
      <c r="TAS58" s="467"/>
      <c r="TAT58" s="467"/>
      <c r="TAU58" s="467"/>
      <c r="TAV58" s="467"/>
      <c r="TAW58" s="467"/>
      <c r="TAX58" s="467"/>
      <c r="TAY58" s="467"/>
      <c r="TAZ58" s="467"/>
      <c r="TBA58" s="467"/>
      <c r="TBB58" s="467"/>
      <c r="TBC58" s="467"/>
      <c r="TBD58" s="467"/>
      <c r="TBE58" s="467"/>
      <c r="TBF58" s="467"/>
      <c r="TBG58" s="467"/>
      <c r="TBH58" s="467"/>
      <c r="TBI58" s="467"/>
      <c r="TBJ58" s="467"/>
      <c r="TBK58" s="467"/>
      <c r="TBL58" s="467"/>
      <c r="TBM58" s="467"/>
      <c r="TBN58" s="467"/>
      <c r="TBO58" s="467"/>
      <c r="TBP58" s="467"/>
      <c r="TBQ58" s="467"/>
      <c r="TBR58" s="467"/>
      <c r="TBS58" s="467"/>
      <c r="TBT58" s="467"/>
      <c r="TBU58" s="467"/>
      <c r="TBV58" s="467"/>
      <c r="TBW58" s="467"/>
      <c r="TBX58" s="467"/>
      <c r="TBY58" s="467"/>
      <c r="TBZ58" s="467"/>
      <c r="TCA58" s="467"/>
      <c r="TCB58" s="467"/>
      <c r="TCC58" s="467"/>
      <c r="TCD58" s="467"/>
      <c r="TCE58" s="467"/>
      <c r="TCF58" s="467"/>
      <c r="TCG58" s="467"/>
      <c r="TCH58" s="467"/>
      <c r="TCI58" s="467"/>
      <c r="TCJ58" s="467"/>
      <c r="TCK58" s="467"/>
      <c r="TCL58" s="467"/>
      <c r="TCM58" s="467"/>
      <c r="TCN58" s="467"/>
      <c r="TCO58" s="467"/>
      <c r="TCP58" s="467"/>
      <c r="TCQ58" s="467"/>
      <c r="TCR58" s="467"/>
      <c r="TCS58" s="467"/>
      <c r="TCT58" s="467"/>
      <c r="TCU58" s="467"/>
      <c r="TCV58" s="467"/>
      <c r="TCW58" s="467"/>
      <c r="TCX58" s="467"/>
      <c r="TCY58" s="467"/>
      <c r="TCZ58" s="467"/>
      <c r="TDA58" s="467"/>
      <c r="TDB58" s="467"/>
      <c r="TDC58" s="467"/>
      <c r="TDD58" s="467"/>
      <c r="TDE58" s="467"/>
      <c r="TDF58" s="467"/>
      <c r="TDG58" s="467"/>
      <c r="TDH58" s="467"/>
      <c r="TDI58" s="467"/>
      <c r="TDJ58" s="467"/>
      <c r="TDK58" s="467"/>
      <c r="TDL58" s="467"/>
      <c r="TDM58" s="467"/>
      <c r="TDN58" s="467"/>
      <c r="TDO58" s="467"/>
      <c r="TDP58" s="467"/>
      <c r="TDQ58" s="467"/>
      <c r="TDR58" s="467"/>
      <c r="TDS58" s="467"/>
      <c r="TDT58" s="467"/>
      <c r="TDU58" s="467"/>
      <c r="TDV58" s="467"/>
      <c r="TDW58" s="467"/>
      <c r="TDX58" s="467"/>
      <c r="TDY58" s="467"/>
      <c r="TDZ58" s="467"/>
      <c r="TEA58" s="467"/>
      <c r="TEB58" s="467"/>
      <c r="TEC58" s="467"/>
      <c r="TED58" s="467"/>
      <c r="TEE58" s="467"/>
      <c r="TEF58" s="467"/>
      <c r="TEG58" s="467"/>
      <c r="TEH58" s="467"/>
      <c r="TEI58" s="467"/>
      <c r="TEJ58" s="467"/>
      <c r="TEK58" s="467"/>
      <c r="TEL58" s="467"/>
      <c r="TEM58" s="467"/>
      <c r="TEN58" s="467"/>
      <c r="TEO58" s="467"/>
      <c r="TEP58" s="467"/>
      <c r="TEQ58" s="467"/>
      <c r="TER58" s="467"/>
      <c r="TES58" s="467"/>
      <c r="TET58" s="467"/>
      <c r="TEU58" s="467"/>
      <c r="TEV58" s="467"/>
      <c r="TEW58" s="467"/>
      <c r="TEX58" s="467"/>
      <c r="TEY58" s="467"/>
      <c r="TEZ58" s="467"/>
      <c r="TFA58" s="467"/>
      <c r="TFB58" s="467"/>
      <c r="TFC58" s="467"/>
      <c r="TFD58" s="467"/>
      <c r="TFE58" s="467"/>
      <c r="TFF58" s="467"/>
      <c r="TFG58" s="467"/>
      <c r="TFH58" s="467"/>
      <c r="TFI58" s="467"/>
      <c r="TFJ58" s="467"/>
      <c r="TFK58" s="467"/>
      <c r="TFL58" s="467"/>
      <c r="TFM58" s="467"/>
      <c r="TFN58" s="467"/>
      <c r="TFO58" s="467"/>
      <c r="TFP58" s="467"/>
      <c r="TFQ58" s="467"/>
      <c r="TFR58" s="467"/>
      <c r="TFS58" s="467"/>
      <c r="TFT58" s="467"/>
      <c r="TFU58" s="467"/>
      <c r="TFV58" s="467"/>
      <c r="TFW58" s="467"/>
      <c r="TFX58" s="467"/>
      <c r="TFY58" s="467"/>
      <c r="TFZ58" s="467"/>
      <c r="TGA58" s="467"/>
      <c r="TGB58" s="467"/>
      <c r="TGC58" s="467"/>
      <c r="TGD58" s="467"/>
      <c r="TGE58" s="467"/>
      <c r="TGF58" s="467"/>
      <c r="TGG58" s="467"/>
      <c r="TGH58" s="467"/>
      <c r="TGI58" s="467"/>
      <c r="TGJ58" s="467"/>
      <c r="TGK58" s="467"/>
      <c r="TGL58" s="467"/>
      <c r="TGM58" s="467"/>
      <c r="TGN58" s="467"/>
      <c r="TGO58" s="467"/>
      <c r="TGP58" s="467"/>
      <c r="TGQ58" s="467"/>
      <c r="TGR58" s="467"/>
      <c r="TGS58" s="467"/>
      <c r="TGT58" s="467"/>
      <c r="TGU58" s="467"/>
      <c r="TGV58" s="467"/>
      <c r="TGW58" s="467"/>
      <c r="TGX58" s="467"/>
      <c r="TGY58" s="467"/>
      <c r="TGZ58" s="467"/>
      <c r="THA58" s="467"/>
      <c r="THB58" s="467"/>
      <c r="THC58" s="467"/>
      <c r="THD58" s="467"/>
      <c r="THE58" s="467"/>
      <c r="THF58" s="467"/>
      <c r="THG58" s="467"/>
      <c r="THH58" s="467"/>
      <c r="THI58" s="467"/>
      <c r="THJ58" s="467"/>
      <c r="THK58" s="467"/>
      <c r="THL58" s="467"/>
      <c r="THM58" s="467"/>
      <c r="THN58" s="467"/>
      <c r="THO58" s="467"/>
      <c r="THP58" s="467"/>
      <c r="THQ58" s="467"/>
      <c r="THR58" s="467"/>
      <c r="THS58" s="467"/>
      <c r="THT58" s="467"/>
      <c r="THU58" s="467"/>
      <c r="THV58" s="467"/>
      <c r="THW58" s="467"/>
      <c r="THX58" s="467"/>
      <c r="THY58" s="467"/>
      <c r="THZ58" s="467"/>
      <c r="TIA58" s="467"/>
      <c r="TIB58" s="467"/>
      <c r="TIC58" s="467"/>
      <c r="TID58" s="467"/>
      <c r="TIE58" s="467"/>
      <c r="TIF58" s="467"/>
      <c r="TIG58" s="467"/>
      <c r="TIH58" s="467"/>
      <c r="TII58" s="467"/>
      <c r="TIJ58" s="467"/>
      <c r="TIK58" s="467"/>
      <c r="TIL58" s="467"/>
      <c r="TIM58" s="467"/>
      <c r="TIN58" s="467"/>
      <c r="TIO58" s="467"/>
      <c r="TIP58" s="467"/>
      <c r="TIQ58" s="467"/>
      <c r="TIR58" s="467"/>
      <c r="TIS58" s="467"/>
      <c r="TIT58" s="467"/>
      <c r="TIU58" s="467"/>
      <c r="TIV58" s="467"/>
      <c r="TIW58" s="467"/>
      <c r="TIX58" s="467"/>
      <c r="TIY58" s="467"/>
      <c r="TIZ58" s="467"/>
      <c r="TJA58" s="467"/>
      <c r="TJB58" s="467"/>
      <c r="TJC58" s="467"/>
      <c r="TJD58" s="467"/>
      <c r="TJE58" s="467"/>
      <c r="TJF58" s="467"/>
      <c r="TJG58" s="467"/>
      <c r="TJH58" s="467"/>
      <c r="TJI58" s="467"/>
      <c r="TJJ58" s="467"/>
      <c r="TJK58" s="467"/>
      <c r="TJL58" s="467"/>
      <c r="TJM58" s="467"/>
      <c r="TJN58" s="467"/>
      <c r="TJO58" s="467"/>
      <c r="TJP58" s="467"/>
      <c r="TJQ58" s="467"/>
      <c r="TJR58" s="467"/>
      <c r="TJS58" s="467"/>
      <c r="TJT58" s="467"/>
      <c r="TJU58" s="467"/>
      <c r="TJV58" s="467"/>
      <c r="TJW58" s="467"/>
      <c r="TJX58" s="467"/>
      <c r="TJY58" s="467"/>
      <c r="TJZ58" s="467"/>
      <c r="TKA58" s="467"/>
      <c r="TKB58" s="467"/>
      <c r="TKC58" s="467"/>
      <c r="TKD58" s="467"/>
      <c r="TKE58" s="467"/>
      <c r="TKF58" s="467"/>
      <c r="TKG58" s="467"/>
      <c r="TKH58" s="467"/>
      <c r="TKI58" s="467"/>
      <c r="TKJ58" s="467"/>
      <c r="TKK58" s="467"/>
      <c r="TKL58" s="467"/>
      <c r="TKM58" s="467"/>
      <c r="TKN58" s="467"/>
      <c r="TKO58" s="467"/>
      <c r="TKP58" s="467"/>
      <c r="TKQ58" s="467"/>
      <c r="TKR58" s="467"/>
      <c r="TKS58" s="467"/>
      <c r="TKT58" s="467"/>
      <c r="TKU58" s="467"/>
      <c r="TKV58" s="467"/>
      <c r="TKW58" s="467"/>
      <c r="TKX58" s="467"/>
      <c r="TKY58" s="467"/>
      <c r="TKZ58" s="467"/>
      <c r="TLA58" s="467"/>
      <c r="TLB58" s="467"/>
      <c r="TLC58" s="467"/>
      <c r="TLD58" s="467"/>
      <c r="TLE58" s="467"/>
      <c r="TLF58" s="467"/>
      <c r="TLG58" s="467"/>
      <c r="TLH58" s="467"/>
      <c r="TLI58" s="467"/>
      <c r="TLJ58" s="467"/>
      <c r="TLK58" s="467"/>
      <c r="TLL58" s="467"/>
      <c r="TLM58" s="467"/>
      <c r="TLN58" s="467"/>
      <c r="TLO58" s="467"/>
      <c r="TLP58" s="467"/>
      <c r="TLQ58" s="467"/>
      <c r="TLR58" s="467"/>
      <c r="TLS58" s="467"/>
      <c r="TLT58" s="467"/>
      <c r="TLU58" s="467"/>
      <c r="TLV58" s="467"/>
      <c r="TLW58" s="467"/>
      <c r="TLX58" s="467"/>
      <c r="TLY58" s="467"/>
      <c r="TLZ58" s="467"/>
      <c r="TMA58" s="467"/>
      <c r="TMB58" s="467"/>
      <c r="TMC58" s="467"/>
      <c r="TMD58" s="467"/>
      <c r="TME58" s="467"/>
      <c r="TMF58" s="467"/>
      <c r="TMG58" s="467"/>
      <c r="TMH58" s="467"/>
      <c r="TMI58" s="467"/>
      <c r="TMJ58" s="467"/>
      <c r="TMK58" s="467"/>
      <c r="TML58" s="467"/>
      <c r="TMM58" s="467"/>
      <c r="TMN58" s="467"/>
      <c r="TMO58" s="467"/>
      <c r="TMP58" s="467"/>
      <c r="TMQ58" s="467"/>
      <c r="TMR58" s="467"/>
      <c r="TMS58" s="467"/>
      <c r="TMT58" s="467"/>
      <c r="TMU58" s="467"/>
      <c r="TMV58" s="467"/>
      <c r="TMW58" s="467"/>
      <c r="TMX58" s="467"/>
      <c r="TMY58" s="467"/>
      <c r="TMZ58" s="467"/>
      <c r="TNA58" s="467"/>
      <c r="TNB58" s="467"/>
      <c r="TNC58" s="467"/>
      <c r="TND58" s="467"/>
      <c r="TNE58" s="467"/>
      <c r="TNF58" s="467"/>
      <c r="TNG58" s="467"/>
      <c r="TNH58" s="467"/>
      <c r="TNI58" s="467"/>
      <c r="TNJ58" s="467"/>
      <c r="TNK58" s="467"/>
      <c r="TNL58" s="467"/>
      <c r="TNM58" s="467"/>
      <c r="TNN58" s="467"/>
      <c r="TNO58" s="467"/>
      <c r="TNP58" s="467"/>
      <c r="TNQ58" s="467"/>
      <c r="TNR58" s="467"/>
      <c r="TNS58" s="467"/>
      <c r="TNT58" s="467"/>
      <c r="TNU58" s="467"/>
      <c r="TNV58" s="467"/>
      <c r="TNW58" s="467"/>
      <c r="TNX58" s="467"/>
      <c r="TNY58" s="467"/>
      <c r="TNZ58" s="467"/>
      <c r="TOA58" s="467"/>
      <c r="TOB58" s="467"/>
      <c r="TOC58" s="467"/>
      <c r="TOD58" s="467"/>
      <c r="TOE58" s="467"/>
      <c r="TOF58" s="467"/>
      <c r="TOG58" s="467"/>
      <c r="TOH58" s="467"/>
      <c r="TOI58" s="467"/>
      <c r="TOJ58" s="467"/>
      <c r="TOK58" s="467"/>
      <c r="TOL58" s="467"/>
      <c r="TOM58" s="467"/>
      <c r="TON58" s="467"/>
      <c r="TOO58" s="467"/>
      <c r="TOP58" s="467"/>
      <c r="TOQ58" s="467"/>
      <c r="TOR58" s="467"/>
      <c r="TOS58" s="467"/>
      <c r="TOT58" s="467"/>
      <c r="TOU58" s="467"/>
      <c r="TOV58" s="467"/>
      <c r="TOW58" s="467"/>
      <c r="TOX58" s="467"/>
      <c r="TOY58" s="467"/>
      <c r="TOZ58" s="467"/>
      <c r="TPA58" s="467"/>
      <c r="TPB58" s="467"/>
      <c r="TPC58" s="467"/>
      <c r="TPD58" s="467"/>
      <c r="TPE58" s="467"/>
      <c r="TPF58" s="467"/>
      <c r="TPG58" s="467"/>
      <c r="TPH58" s="467"/>
      <c r="TPI58" s="467"/>
      <c r="TPJ58" s="467"/>
      <c r="TPK58" s="467"/>
      <c r="TPL58" s="467"/>
      <c r="TPM58" s="467"/>
      <c r="TPN58" s="467"/>
      <c r="TPO58" s="467"/>
      <c r="TPP58" s="467"/>
      <c r="TPQ58" s="467"/>
      <c r="TPR58" s="467"/>
      <c r="TPS58" s="467"/>
      <c r="TPT58" s="467"/>
      <c r="TPU58" s="467"/>
      <c r="TPV58" s="467"/>
      <c r="TPW58" s="467"/>
      <c r="TPX58" s="467"/>
      <c r="TPY58" s="467"/>
      <c r="TPZ58" s="467"/>
      <c r="TQA58" s="467"/>
      <c r="TQB58" s="467"/>
      <c r="TQC58" s="467"/>
      <c r="TQD58" s="467"/>
      <c r="TQE58" s="467"/>
      <c r="TQF58" s="467"/>
      <c r="TQG58" s="467"/>
      <c r="TQH58" s="467"/>
      <c r="TQI58" s="467"/>
      <c r="TQJ58" s="467"/>
      <c r="TQK58" s="467"/>
      <c r="TQL58" s="467"/>
      <c r="TQM58" s="467"/>
      <c r="TQN58" s="467"/>
      <c r="TQO58" s="467"/>
      <c r="TQP58" s="467"/>
      <c r="TQQ58" s="467"/>
      <c r="TQR58" s="467"/>
      <c r="TQS58" s="467"/>
      <c r="TQT58" s="467"/>
      <c r="TQU58" s="467"/>
      <c r="TQV58" s="467"/>
      <c r="TQW58" s="467"/>
      <c r="TQX58" s="467"/>
      <c r="TQY58" s="467"/>
      <c r="TQZ58" s="467"/>
      <c r="TRA58" s="467"/>
      <c r="TRB58" s="467"/>
      <c r="TRC58" s="467"/>
      <c r="TRD58" s="467"/>
      <c r="TRE58" s="467"/>
      <c r="TRF58" s="467"/>
      <c r="TRG58" s="467"/>
      <c r="TRH58" s="467"/>
      <c r="TRI58" s="467"/>
      <c r="TRJ58" s="467"/>
      <c r="TRK58" s="467"/>
      <c r="TRL58" s="467"/>
      <c r="TRM58" s="467"/>
      <c r="TRN58" s="467"/>
      <c r="TRO58" s="467"/>
      <c r="TRP58" s="467"/>
      <c r="TRQ58" s="467"/>
      <c r="TRR58" s="467"/>
      <c r="TRS58" s="467"/>
      <c r="TRT58" s="467"/>
      <c r="TRU58" s="467"/>
      <c r="TRV58" s="467"/>
      <c r="TRW58" s="467"/>
      <c r="TRX58" s="467"/>
      <c r="TRY58" s="467"/>
      <c r="TRZ58" s="467"/>
      <c r="TSA58" s="467"/>
      <c r="TSB58" s="467"/>
      <c r="TSC58" s="467"/>
      <c r="TSD58" s="467"/>
      <c r="TSE58" s="467"/>
      <c r="TSF58" s="467"/>
      <c r="TSG58" s="467"/>
      <c r="TSH58" s="467"/>
      <c r="TSI58" s="467"/>
      <c r="TSJ58" s="467"/>
      <c r="TSK58" s="467"/>
      <c r="TSL58" s="467"/>
      <c r="TSM58" s="467"/>
      <c r="TSN58" s="467"/>
      <c r="TSO58" s="467"/>
      <c r="TSP58" s="467"/>
      <c r="TSQ58" s="467"/>
      <c r="TSR58" s="467"/>
      <c r="TSS58" s="467"/>
      <c r="TST58" s="467"/>
      <c r="TSU58" s="467"/>
      <c r="TSV58" s="467"/>
      <c r="TSW58" s="467"/>
      <c r="TSX58" s="467"/>
      <c r="TSY58" s="467"/>
      <c r="TSZ58" s="467"/>
      <c r="TTA58" s="467"/>
      <c r="TTB58" s="467"/>
      <c r="TTC58" s="467"/>
      <c r="TTD58" s="467"/>
      <c r="TTE58" s="467"/>
      <c r="TTF58" s="467"/>
      <c r="TTG58" s="467"/>
      <c r="TTH58" s="467"/>
      <c r="TTI58" s="467"/>
      <c r="TTJ58" s="467"/>
      <c r="TTK58" s="467"/>
      <c r="TTL58" s="467"/>
      <c r="TTM58" s="467"/>
      <c r="TTN58" s="467"/>
      <c r="TTO58" s="467"/>
      <c r="TTP58" s="467"/>
      <c r="TTQ58" s="467"/>
      <c r="TTR58" s="467"/>
      <c r="TTS58" s="467"/>
      <c r="TTT58" s="467"/>
      <c r="TTU58" s="467"/>
      <c r="TTV58" s="467"/>
      <c r="TTW58" s="467"/>
      <c r="TTX58" s="467"/>
      <c r="TTY58" s="467"/>
      <c r="TTZ58" s="467"/>
      <c r="TUA58" s="467"/>
      <c r="TUB58" s="467"/>
      <c r="TUC58" s="467"/>
      <c r="TUD58" s="467"/>
      <c r="TUE58" s="467"/>
      <c r="TUF58" s="467"/>
      <c r="TUG58" s="467"/>
      <c r="TUH58" s="467"/>
      <c r="TUI58" s="467"/>
      <c r="TUJ58" s="467"/>
      <c r="TUK58" s="467"/>
      <c r="TUL58" s="467"/>
      <c r="TUM58" s="467"/>
      <c r="TUN58" s="467"/>
      <c r="TUO58" s="467"/>
      <c r="TUP58" s="467"/>
      <c r="TUQ58" s="467"/>
      <c r="TUR58" s="467"/>
      <c r="TUS58" s="467"/>
      <c r="TUT58" s="467"/>
      <c r="TUU58" s="467"/>
      <c r="TUV58" s="467"/>
      <c r="TUW58" s="467"/>
      <c r="TUX58" s="467"/>
      <c r="TUY58" s="467"/>
      <c r="TUZ58" s="467"/>
      <c r="TVA58" s="467"/>
      <c r="TVB58" s="467"/>
      <c r="TVC58" s="467"/>
      <c r="TVD58" s="467"/>
      <c r="TVE58" s="467"/>
      <c r="TVF58" s="467"/>
      <c r="TVG58" s="467"/>
      <c r="TVH58" s="467"/>
      <c r="TVI58" s="467"/>
      <c r="TVJ58" s="467"/>
      <c r="TVK58" s="467"/>
      <c r="TVL58" s="467"/>
      <c r="TVM58" s="467"/>
      <c r="TVN58" s="467"/>
      <c r="TVO58" s="467"/>
      <c r="TVP58" s="467"/>
      <c r="TVQ58" s="467"/>
      <c r="TVR58" s="467"/>
      <c r="TVS58" s="467"/>
      <c r="TVT58" s="467"/>
      <c r="TVU58" s="467"/>
      <c r="TVV58" s="467"/>
      <c r="TVW58" s="467"/>
      <c r="TVX58" s="467"/>
      <c r="TVY58" s="467"/>
      <c r="TVZ58" s="467"/>
      <c r="TWA58" s="467"/>
      <c r="TWB58" s="467"/>
      <c r="TWC58" s="467"/>
      <c r="TWD58" s="467"/>
      <c r="TWE58" s="467"/>
      <c r="TWF58" s="467"/>
      <c r="TWG58" s="467"/>
      <c r="TWH58" s="467"/>
      <c r="TWI58" s="467"/>
      <c r="TWJ58" s="467"/>
      <c r="TWK58" s="467"/>
      <c r="TWL58" s="467"/>
      <c r="TWM58" s="467"/>
      <c r="TWN58" s="467"/>
      <c r="TWO58" s="467"/>
      <c r="TWP58" s="467"/>
      <c r="TWQ58" s="467"/>
      <c r="TWR58" s="467"/>
      <c r="TWS58" s="467"/>
      <c r="TWT58" s="467"/>
      <c r="TWU58" s="467"/>
      <c r="TWV58" s="467"/>
      <c r="TWW58" s="467"/>
      <c r="TWX58" s="467"/>
      <c r="TWY58" s="467"/>
      <c r="TWZ58" s="467"/>
      <c r="TXA58" s="467"/>
      <c r="TXB58" s="467"/>
      <c r="TXC58" s="467"/>
      <c r="TXD58" s="467"/>
      <c r="TXE58" s="467"/>
      <c r="TXF58" s="467"/>
      <c r="TXG58" s="467"/>
      <c r="TXH58" s="467"/>
      <c r="TXI58" s="467"/>
      <c r="TXJ58" s="467"/>
      <c r="TXK58" s="467"/>
      <c r="TXL58" s="467"/>
      <c r="TXM58" s="467"/>
      <c r="TXN58" s="467"/>
      <c r="TXO58" s="467"/>
      <c r="TXP58" s="467"/>
      <c r="TXQ58" s="467"/>
      <c r="TXR58" s="467"/>
      <c r="TXS58" s="467"/>
      <c r="TXT58" s="467"/>
      <c r="TXU58" s="467"/>
      <c r="TXV58" s="467"/>
      <c r="TXW58" s="467"/>
      <c r="TXX58" s="467"/>
      <c r="TXY58" s="467"/>
      <c r="TXZ58" s="467"/>
      <c r="TYA58" s="467"/>
      <c r="TYB58" s="467"/>
      <c r="TYC58" s="467"/>
      <c r="TYD58" s="467"/>
      <c r="TYE58" s="467"/>
      <c r="TYF58" s="467"/>
      <c r="TYG58" s="467"/>
      <c r="TYH58" s="467"/>
      <c r="TYI58" s="467"/>
      <c r="TYJ58" s="467"/>
      <c r="TYK58" s="467"/>
      <c r="TYL58" s="467"/>
      <c r="TYM58" s="467"/>
      <c r="TYN58" s="467"/>
      <c r="TYO58" s="467"/>
      <c r="TYP58" s="467"/>
      <c r="TYQ58" s="467"/>
      <c r="TYR58" s="467"/>
      <c r="TYS58" s="467"/>
      <c r="TYT58" s="467"/>
      <c r="TYU58" s="467"/>
      <c r="TYV58" s="467"/>
      <c r="TYW58" s="467"/>
      <c r="TYX58" s="467"/>
      <c r="TYY58" s="467"/>
      <c r="TYZ58" s="467"/>
      <c r="TZA58" s="467"/>
      <c r="TZB58" s="467"/>
      <c r="TZC58" s="467"/>
      <c r="TZD58" s="467"/>
      <c r="TZE58" s="467"/>
      <c r="TZF58" s="467"/>
      <c r="TZG58" s="467"/>
      <c r="TZH58" s="467"/>
      <c r="TZI58" s="467"/>
      <c r="TZJ58" s="467"/>
      <c r="TZK58" s="467"/>
      <c r="TZL58" s="467"/>
      <c r="TZM58" s="467"/>
      <c r="TZN58" s="467"/>
      <c r="TZO58" s="467"/>
      <c r="TZP58" s="467"/>
      <c r="TZQ58" s="467"/>
      <c r="TZR58" s="467"/>
      <c r="TZS58" s="467"/>
      <c r="TZT58" s="467"/>
      <c r="TZU58" s="467"/>
      <c r="TZV58" s="467"/>
      <c r="TZW58" s="467"/>
      <c r="TZX58" s="467"/>
      <c r="TZY58" s="467"/>
      <c r="TZZ58" s="467"/>
      <c r="UAA58" s="467"/>
      <c r="UAB58" s="467"/>
      <c r="UAC58" s="467"/>
      <c r="UAD58" s="467"/>
      <c r="UAE58" s="467"/>
      <c r="UAF58" s="467"/>
      <c r="UAG58" s="467"/>
      <c r="UAH58" s="467"/>
      <c r="UAI58" s="467"/>
      <c r="UAJ58" s="467"/>
      <c r="UAK58" s="467"/>
      <c r="UAL58" s="467"/>
      <c r="UAM58" s="467"/>
      <c r="UAN58" s="467"/>
      <c r="UAO58" s="467"/>
      <c r="UAP58" s="467"/>
      <c r="UAQ58" s="467"/>
      <c r="UAR58" s="467"/>
      <c r="UAS58" s="467"/>
      <c r="UAT58" s="467"/>
      <c r="UAU58" s="467"/>
      <c r="UAV58" s="467"/>
      <c r="UAW58" s="467"/>
      <c r="UAX58" s="467"/>
      <c r="UAY58" s="467"/>
      <c r="UAZ58" s="467"/>
      <c r="UBA58" s="467"/>
      <c r="UBB58" s="467"/>
      <c r="UBC58" s="467"/>
      <c r="UBD58" s="467"/>
      <c r="UBE58" s="467"/>
      <c r="UBF58" s="467"/>
      <c r="UBG58" s="467"/>
      <c r="UBH58" s="467"/>
      <c r="UBI58" s="467"/>
      <c r="UBJ58" s="467"/>
      <c r="UBK58" s="467"/>
      <c r="UBL58" s="467"/>
      <c r="UBM58" s="467"/>
      <c r="UBN58" s="467"/>
      <c r="UBO58" s="467"/>
      <c r="UBP58" s="467"/>
      <c r="UBQ58" s="467"/>
      <c r="UBR58" s="467"/>
      <c r="UBS58" s="467"/>
      <c r="UBT58" s="467"/>
      <c r="UBU58" s="467"/>
      <c r="UBV58" s="467"/>
      <c r="UBW58" s="467"/>
      <c r="UBX58" s="467"/>
      <c r="UBY58" s="467"/>
      <c r="UBZ58" s="467"/>
      <c r="UCA58" s="467"/>
      <c r="UCB58" s="467"/>
      <c r="UCC58" s="467"/>
      <c r="UCD58" s="467"/>
      <c r="UCE58" s="467"/>
      <c r="UCF58" s="467"/>
      <c r="UCG58" s="467"/>
      <c r="UCH58" s="467"/>
      <c r="UCI58" s="467"/>
      <c r="UCJ58" s="467"/>
      <c r="UCK58" s="467"/>
      <c r="UCL58" s="467"/>
      <c r="UCM58" s="467"/>
      <c r="UCN58" s="467"/>
      <c r="UCO58" s="467"/>
      <c r="UCP58" s="467"/>
      <c r="UCQ58" s="467"/>
      <c r="UCR58" s="467"/>
      <c r="UCS58" s="467"/>
      <c r="UCT58" s="467"/>
      <c r="UCU58" s="467"/>
      <c r="UCV58" s="467"/>
      <c r="UCW58" s="467"/>
      <c r="UCX58" s="467"/>
      <c r="UCY58" s="467"/>
      <c r="UCZ58" s="467"/>
      <c r="UDA58" s="467"/>
      <c r="UDB58" s="467"/>
      <c r="UDC58" s="467"/>
      <c r="UDD58" s="467"/>
      <c r="UDE58" s="467"/>
      <c r="UDF58" s="467"/>
      <c r="UDG58" s="467"/>
      <c r="UDH58" s="467"/>
      <c r="UDI58" s="467"/>
      <c r="UDJ58" s="467"/>
      <c r="UDK58" s="467"/>
      <c r="UDL58" s="467"/>
      <c r="UDM58" s="467"/>
      <c r="UDN58" s="467"/>
      <c r="UDO58" s="467"/>
      <c r="UDP58" s="467"/>
      <c r="UDQ58" s="467"/>
      <c r="UDR58" s="467"/>
      <c r="UDS58" s="467"/>
      <c r="UDT58" s="467"/>
      <c r="UDU58" s="467"/>
      <c r="UDV58" s="467"/>
      <c r="UDW58" s="467"/>
      <c r="UDX58" s="467"/>
      <c r="UDY58" s="467"/>
      <c r="UDZ58" s="467"/>
      <c r="UEA58" s="467"/>
      <c r="UEB58" s="467"/>
      <c r="UEC58" s="467"/>
      <c r="UED58" s="467"/>
      <c r="UEE58" s="467"/>
      <c r="UEF58" s="467"/>
      <c r="UEG58" s="467"/>
      <c r="UEH58" s="467"/>
      <c r="UEI58" s="467"/>
      <c r="UEJ58" s="467"/>
      <c r="UEK58" s="467"/>
      <c r="UEL58" s="467"/>
      <c r="UEM58" s="467"/>
      <c r="UEN58" s="467"/>
      <c r="UEO58" s="467"/>
      <c r="UEP58" s="467"/>
      <c r="UEQ58" s="467"/>
      <c r="UER58" s="467"/>
      <c r="UES58" s="467"/>
      <c r="UET58" s="467"/>
      <c r="UEU58" s="467"/>
      <c r="UEV58" s="467"/>
      <c r="UEW58" s="467"/>
      <c r="UEX58" s="467"/>
      <c r="UEY58" s="467"/>
      <c r="UEZ58" s="467"/>
      <c r="UFA58" s="467"/>
      <c r="UFB58" s="467"/>
      <c r="UFC58" s="467"/>
      <c r="UFD58" s="467"/>
      <c r="UFE58" s="467"/>
      <c r="UFF58" s="467"/>
      <c r="UFG58" s="467"/>
      <c r="UFH58" s="467"/>
      <c r="UFI58" s="467"/>
      <c r="UFJ58" s="467"/>
      <c r="UFK58" s="467"/>
      <c r="UFL58" s="467"/>
      <c r="UFM58" s="467"/>
      <c r="UFN58" s="467"/>
      <c r="UFO58" s="467"/>
      <c r="UFP58" s="467"/>
      <c r="UFQ58" s="467"/>
      <c r="UFR58" s="467"/>
      <c r="UFS58" s="467"/>
      <c r="UFT58" s="467"/>
      <c r="UFU58" s="467"/>
      <c r="UFV58" s="467"/>
      <c r="UFW58" s="467"/>
      <c r="UFX58" s="467"/>
      <c r="UFY58" s="467"/>
      <c r="UFZ58" s="467"/>
      <c r="UGA58" s="467"/>
      <c r="UGB58" s="467"/>
      <c r="UGC58" s="467"/>
      <c r="UGD58" s="467"/>
      <c r="UGE58" s="467"/>
      <c r="UGF58" s="467"/>
      <c r="UGG58" s="467"/>
      <c r="UGH58" s="467"/>
      <c r="UGI58" s="467"/>
      <c r="UGJ58" s="467"/>
      <c r="UGK58" s="467"/>
      <c r="UGL58" s="467"/>
      <c r="UGM58" s="467"/>
      <c r="UGN58" s="467"/>
      <c r="UGO58" s="467"/>
      <c r="UGP58" s="467"/>
      <c r="UGQ58" s="467"/>
      <c r="UGR58" s="467"/>
      <c r="UGS58" s="467"/>
      <c r="UGT58" s="467"/>
      <c r="UGU58" s="467"/>
      <c r="UGV58" s="467"/>
      <c r="UGW58" s="467"/>
      <c r="UGX58" s="467"/>
      <c r="UGY58" s="467"/>
      <c r="UGZ58" s="467"/>
      <c r="UHA58" s="467"/>
      <c r="UHB58" s="467"/>
      <c r="UHC58" s="467"/>
      <c r="UHD58" s="467"/>
      <c r="UHE58" s="467"/>
      <c r="UHF58" s="467"/>
      <c r="UHG58" s="467"/>
      <c r="UHH58" s="467"/>
      <c r="UHI58" s="467"/>
      <c r="UHJ58" s="467"/>
      <c r="UHK58" s="467"/>
      <c r="UHL58" s="467"/>
      <c r="UHM58" s="467"/>
      <c r="UHN58" s="467"/>
      <c r="UHO58" s="467"/>
      <c r="UHP58" s="467"/>
      <c r="UHQ58" s="467"/>
      <c r="UHR58" s="467"/>
      <c r="UHS58" s="467"/>
      <c r="UHT58" s="467"/>
      <c r="UHU58" s="467"/>
      <c r="UHV58" s="467"/>
      <c r="UHW58" s="467"/>
      <c r="UHX58" s="467"/>
      <c r="UHY58" s="467"/>
      <c r="UHZ58" s="467"/>
      <c r="UIA58" s="467"/>
      <c r="UIB58" s="467"/>
      <c r="UIC58" s="467"/>
      <c r="UID58" s="467"/>
      <c r="UIE58" s="467"/>
      <c r="UIF58" s="467"/>
      <c r="UIG58" s="467"/>
      <c r="UIH58" s="467"/>
      <c r="UII58" s="467"/>
      <c r="UIJ58" s="467"/>
      <c r="UIK58" s="467"/>
      <c r="UIL58" s="467"/>
      <c r="UIM58" s="467"/>
      <c r="UIN58" s="467"/>
      <c r="UIO58" s="467"/>
      <c r="UIP58" s="467"/>
      <c r="UIQ58" s="467"/>
      <c r="UIR58" s="467"/>
      <c r="UIS58" s="467"/>
      <c r="UIT58" s="467"/>
      <c r="UIU58" s="467"/>
      <c r="UIV58" s="467"/>
      <c r="UIW58" s="467"/>
      <c r="UIX58" s="467"/>
      <c r="UIY58" s="467"/>
      <c r="UIZ58" s="467"/>
      <c r="UJA58" s="467"/>
      <c r="UJB58" s="467"/>
      <c r="UJC58" s="467"/>
      <c r="UJD58" s="467"/>
      <c r="UJE58" s="467"/>
      <c r="UJF58" s="467"/>
      <c r="UJG58" s="467"/>
      <c r="UJH58" s="467"/>
      <c r="UJI58" s="467"/>
      <c r="UJJ58" s="467"/>
      <c r="UJK58" s="467"/>
      <c r="UJL58" s="467"/>
      <c r="UJM58" s="467"/>
      <c r="UJN58" s="467"/>
      <c r="UJO58" s="467"/>
      <c r="UJP58" s="467"/>
      <c r="UJQ58" s="467"/>
      <c r="UJR58" s="467"/>
      <c r="UJS58" s="467"/>
      <c r="UJT58" s="467"/>
      <c r="UJU58" s="467"/>
      <c r="UJV58" s="467"/>
      <c r="UJW58" s="467"/>
      <c r="UJX58" s="467"/>
      <c r="UJY58" s="467"/>
      <c r="UJZ58" s="467"/>
      <c r="UKA58" s="467"/>
      <c r="UKB58" s="467"/>
      <c r="UKC58" s="467"/>
      <c r="UKD58" s="467"/>
      <c r="UKE58" s="467"/>
      <c r="UKF58" s="467"/>
      <c r="UKG58" s="467"/>
      <c r="UKH58" s="467"/>
      <c r="UKI58" s="467"/>
      <c r="UKJ58" s="467"/>
      <c r="UKK58" s="467"/>
      <c r="UKL58" s="467"/>
      <c r="UKM58" s="467"/>
      <c r="UKN58" s="467"/>
      <c r="UKO58" s="467"/>
      <c r="UKP58" s="467"/>
      <c r="UKQ58" s="467"/>
      <c r="UKR58" s="467"/>
      <c r="UKS58" s="467"/>
      <c r="UKT58" s="467"/>
      <c r="UKU58" s="467"/>
      <c r="UKV58" s="467"/>
      <c r="UKW58" s="467"/>
      <c r="UKX58" s="467"/>
      <c r="UKY58" s="467"/>
      <c r="UKZ58" s="467"/>
      <c r="ULA58" s="467"/>
      <c r="ULB58" s="467"/>
      <c r="ULC58" s="467"/>
      <c r="ULD58" s="467"/>
      <c r="ULE58" s="467"/>
      <c r="ULF58" s="467"/>
      <c r="ULG58" s="467"/>
      <c r="ULH58" s="467"/>
      <c r="ULI58" s="467"/>
      <c r="ULJ58" s="467"/>
      <c r="ULK58" s="467"/>
      <c r="ULL58" s="467"/>
      <c r="ULM58" s="467"/>
      <c r="ULN58" s="467"/>
      <c r="ULO58" s="467"/>
      <c r="ULP58" s="467"/>
      <c r="ULQ58" s="467"/>
      <c r="ULR58" s="467"/>
      <c r="ULS58" s="467"/>
      <c r="ULT58" s="467"/>
      <c r="ULU58" s="467"/>
      <c r="ULV58" s="467"/>
      <c r="ULW58" s="467"/>
      <c r="ULX58" s="467"/>
      <c r="ULY58" s="467"/>
      <c r="ULZ58" s="467"/>
      <c r="UMA58" s="467"/>
      <c r="UMB58" s="467"/>
      <c r="UMC58" s="467"/>
      <c r="UMD58" s="467"/>
      <c r="UME58" s="467"/>
      <c r="UMF58" s="467"/>
      <c r="UMG58" s="467"/>
      <c r="UMH58" s="467"/>
      <c r="UMI58" s="467"/>
      <c r="UMJ58" s="467"/>
      <c r="UMK58" s="467"/>
      <c r="UML58" s="467"/>
      <c r="UMM58" s="467"/>
      <c r="UMN58" s="467"/>
      <c r="UMO58" s="467"/>
      <c r="UMP58" s="467"/>
      <c r="UMQ58" s="467"/>
      <c r="UMR58" s="467"/>
      <c r="UMS58" s="467"/>
      <c r="UMT58" s="467"/>
      <c r="UMU58" s="467"/>
      <c r="UMV58" s="467"/>
      <c r="UMW58" s="467"/>
      <c r="UMX58" s="467"/>
      <c r="UMY58" s="467"/>
      <c r="UMZ58" s="467"/>
      <c r="UNA58" s="467"/>
      <c r="UNB58" s="467"/>
      <c r="UNC58" s="467"/>
      <c r="UND58" s="467"/>
      <c r="UNE58" s="467"/>
      <c r="UNF58" s="467"/>
      <c r="UNG58" s="467"/>
      <c r="UNH58" s="467"/>
      <c r="UNI58" s="467"/>
      <c r="UNJ58" s="467"/>
      <c r="UNK58" s="467"/>
      <c r="UNL58" s="467"/>
      <c r="UNM58" s="467"/>
      <c r="UNN58" s="467"/>
      <c r="UNO58" s="467"/>
      <c r="UNP58" s="467"/>
      <c r="UNQ58" s="467"/>
      <c r="UNR58" s="467"/>
      <c r="UNS58" s="467"/>
      <c r="UNT58" s="467"/>
      <c r="UNU58" s="467"/>
      <c r="UNV58" s="467"/>
      <c r="UNW58" s="467"/>
      <c r="UNX58" s="467"/>
      <c r="UNY58" s="467"/>
      <c r="UNZ58" s="467"/>
      <c r="UOA58" s="467"/>
      <c r="UOB58" s="467"/>
      <c r="UOC58" s="467"/>
      <c r="UOD58" s="467"/>
      <c r="UOE58" s="467"/>
      <c r="UOF58" s="467"/>
      <c r="UOG58" s="467"/>
      <c r="UOH58" s="467"/>
      <c r="UOI58" s="467"/>
      <c r="UOJ58" s="467"/>
      <c r="UOK58" s="467"/>
      <c r="UOL58" s="467"/>
      <c r="UOM58" s="467"/>
      <c r="UON58" s="467"/>
      <c r="UOO58" s="467"/>
      <c r="UOP58" s="467"/>
      <c r="UOQ58" s="467"/>
      <c r="UOR58" s="467"/>
      <c r="UOS58" s="467"/>
      <c r="UOT58" s="467"/>
      <c r="UOU58" s="467"/>
      <c r="UOV58" s="467"/>
      <c r="UOW58" s="467"/>
      <c r="UOX58" s="467"/>
      <c r="UOY58" s="467"/>
      <c r="UOZ58" s="467"/>
      <c r="UPA58" s="467"/>
      <c r="UPB58" s="467"/>
      <c r="UPC58" s="467"/>
      <c r="UPD58" s="467"/>
      <c r="UPE58" s="467"/>
      <c r="UPF58" s="467"/>
      <c r="UPG58" s="467"/>
      <c r="UPH58" s="467"/>
      <c r="UPI58" s="467"/>
      <c r="UPJ58" s="467"/>
      <c r="UPK58" s="467"/>
      <c r="UPL58" s="467"/>
      <c r="UPM58" s="467"/>
      <c r="UPN58" s="467"/>
      <c r="UPO58" s="467"/>
      <c r="UPP58" s="467"/>
      <c r="UPQ58" s="467"/>
      <c r="UPR58" s="467"/>
      <c r="UPS58" s="467"/>
      <c r="UPT58" s="467"/>
      <c r="UPU58" s="467"/>
      <c r="UPV58" s="467"/>
      <c r="UPW58" s="467"/>
      <c r="UPX58" s="467"/>
      <c r="UPY58" s="467"/>
      <c r="UPZ58" s="467"/>
      <c r="UQA58" s="467"/>
      <c r="UQB58" s="467"/>
      <c r="UQC58" s="467"/>
      <c r="UQD58" s="467"/>
      <c r="UQE58" s="467"/>
      <c r="UQF58" s="467"/>
      <c r="UQG58" s="467"/>
      <c r="UQH58" s="467"/>
      <c r="UQI58" s="467"/>
      <c r="UQJ58" s="467"/>
      <c r="UQK58" s="467"/>
      <c r="UQL58" s="467"/>
      <c r="UQM58" s="467"/>
      <c r="UQN58" s="467"/>
      <c r="UQO58" s="467"/>
      <c r="UQP58" s="467"/>
      <c r="UQQ58" s="467"/>
      <c r="UQR58" s="467"/>
      <c r="UQS58" s="467"/>
      <c r="UQT58" s="467"/>
      <c r="UQU58" s="467"/>
      <c r="UQV58" s="467"/>
      <c r="UQW58" s="467"/>
      <c r="UQX58" s="467"/>
      <c r="UQY58" s="467"/>
      <c r="UQZ58" s="467"/>
      <c r="URA58" s="467"/>
      <c r="URB58" s="467"/>
      <c r="URC58" s="467"/>
      <c r="URD58" s="467"/>
      <c r="URE58" s="467"/>
      <c r="URF58" s="467"/>
      <c r="URG58" s="467"/>
      <c r="URH58" s="467"/>
      <c r="URI58" s="467"/>
      <c r="URJ58" s="467"/>
      <c r="URK58" s="467"/>
      <c r="URL58" s="467"/>
      <c r="URM58" s="467"/>
      <c r="URN58" s="467"/>
      <c r="URO58" s="467"/>
      <c r="URP58" s="467"/>
      <c r="URQ58" s="467"/>
      <c r="URR58" s="467"/>
      <c r="URS58" s="467"/>
      <c r="URT58" s="467"/>
      <c r="URU58" s="467"/>
      <c r="URV58" s="467"/>
      <c r="URW58" s="467"/>
      <c r="URX58" s="467"/>
      <c r="URY58" s="467"/>
      <c r="URZ58" s="467"/>
      <c r="USA58" s="467"/>
      <c r="USB58" s="467"/>
      <c r="USC58" s="467"/>
      <c r="USD58" s="467"/>
      <c r="USE58" s="467"/>
      <c r="USF58" s="467"/>
      <c r="USG58" s="467"/>
      <c r="USH58" s="467"/>
      <c r="USI58" s="467"/>
      <c r="USJ58" s="467"/>
      <c r="USK58" s="467"/>
      <c r="USL58" s="467"/>
      <c r="USM58" s="467"/>
      <c r="USN58" s="467"/>
      <c r="USO58" s="467"/>
      <c r="USP58" s="467"/>
      <c r="USQ58" s="467"/>
      <c r="USR58" s="467"/>
      <c r="USS58" s="467"/>
      <c r="UST58" s="467"/>
      <c r="USU58" s="467"/>
      <c r="USV58" s="467"/>
      <c r="USW58" s="467"/>
      <c r="USX58" s="467"/>
      <c r="USY58" s="467"/>
      <c r="USZ58" s="467"/>
      <c r="UTA58" s="467"/>
      <c r="UTB58" s="467"/>
      <c r="UTC58" s="467"/>
      <c r="UTD58" s="467"/>
      <c r="UTE58" s="467"/>
      <c r="UTF58" s="467"/>
      <c r="UTG58" s="467"/>
      <c r="UTH58" s="467"/>
      <c r="UTI58" s="467"/>
      <c r="UTJ58" s="467"/>
      <c r="UTK58" s="467"/>
      <c r="UTL58" s="467"/>
      <c r="UTM58" s="467"/>
      <c r="UTN58" s="467"/>
      <c r="UTO58" s="467"/>
      <c r="UTP58" s="467"/>
      <c r="UTQ58" s="467"/>
      <c r="UTR58" s="467"/>
      <c r="UTS58" s="467"/>
      <c r="UTT58" s="467"/>
      <c r="UTU58" s="467"/>
      <c r="UTV58" s="467"/>
      <c r="UTW58" s="467"/>
      <c r="UTX58" s="467"/>
      <c r="UTY58" s="467"/>
      <c r="UTZ58" s="467"/>
      <c r="UUA58" s="467"/>
      <c r="UUB58" s="467"/>
      <c r="UUC58" s="467"/>
      <c r="UUD58" s="467"/>
      <c r="UUE58" s="467"/>
      <c r="UUF58" s="467"/>
      <c r="UUG58" s="467"/>
      <c r="UUH58" s="467"/>
      <c r="UUI58" s="467"/>
      <c r="UUJ58" s="467"/>
      <c r="UUK58" s="467"/>
      <c r="UUL58" s="467"/>
      <c r="UUM58" s="467"/>
      <c r="UUN58" s="467"/>
      <c r="UUO58" s="467"/>
      <c r="UUP58" s="467"/>
      <c r="UUQ58" s="467"/>
      <c r="UUR58" s="467"/>
      <c r="UUS58" s="467"/>
      <c r="UUT58" s="467"/>
      <c r="UUU58" s="467"/>
      <c r="UUV58" s="467"/>
      <c r="UUW58" s="467"/>
      <c r="UUX58" s="467"/>
      <c r="UUY58" s="467"/>
      <c r="UUZ58" s="467"/>
      <c r="UVA58" s="467"/>
      <c r="UVB58" s="467"/>
      <c r="UVC58" s="467"/>
      <c r="UVD58" s="467"/>
      <c r="UVE58" s="467"/>
      <c r="UVF58" s="467"/>
      <c r="UVG58" s="467"/>
      <c r="UVH58" s="467"/>
      <c r="UVI58" s="467"/>
      <c r="UVJ58" s="467"/>
      <c r="UVK58" s="467"/>
      <c r="UVL58" s="467"/>
      <c r="UVM58" s="467"/>
      <c r="UVN58" s="467"/>
      <c r="UVO58" s="467"/>
      <c r="UVP58" s="467"/>
      <c r="UVQ58" s="467"/>
      <c r="UVR58" s="467"/>
      <c r="UVS58" s="467"/>
      <c r="UVT58" s="467"/>
      <c r="UVU58" s="467"/>
      <c r="UVV58" s="467"/>
      <c r="UVW58" s="467"/>
      <c r="UVX58" s="467"/>
      <c r="UVY58" s="467"/>
      <c r="UVZ58" s="467"/>
      <c r="UWA58" s="467"/>
      <c r="UWB58" s="467"/>
      <c r="UWC58" s="467"/>
      <c r="UWD58" s="467"/>
      <c r="UWE58" s="467"/>
      <c r="UWF58" s="467"/>
      <c r="UWG58" s="467"/>
      <c r="UWH58" s="467"/>
      <c r="UWI58" s="467"/>
      <c r="UWJ58" s="467"/>
      <c r="UWK58" s="467"/>
      <c r="UWL58" s="467"/>
      <c r="UWM58" s="467"/>
      <c r="UWN58" s="467"/>
      <c r="UWO58" s="467"/>
      <c r="UWP58" s="467"/>
      <c r="UWQ58" s="467"/>
      <c r="UWR58" s="467"/>
      <c r="UWS58" s="467"/>
      <c r="UWT58" s="467"/>
      <c r="UWU58" s="467"/>
      <c r="UWV58" s="467"/>
      <c r="UWW58" s="467"/>
      <c r="UWX58" s="467"/>
      <c r="UWY58" s="467"/>
      <c r="UWZ58" s="467"/>
      <c r="UXA58" s="467"/>
      <c r="UXB58" s="467"/>
      <c r="UXC58" s="467"/>
      <c r="UXD58" s="467"/>
      <c r="UXE58" s="467"/>
      <c r="UXF58" s="467"/>
      <c r="UXG58" s="467"/>
      <c r="UXH58" s="467"/>
      <c r="UXI58" s="467"/>
      <c r="UXJ58" s="467"/>
      <c r="UXK58" s="467"/>
      <c r="UXL58" s="467"/>
      <c r="UXM58" s="467"/>
      <c r="UXN58" s="467"/>
      <c r="UXO58" s="467"/>
      <c r="UXP58" s="467"/>
      <c r="UXQ58" s="467"/>
      <c r="UXR58" s="467"/>
      <c r="UXS58" s="467"/>
      <c r="UXT58" s="467"/>
      <c r="UXU58" s="467"/>
      <c r="UXV58" s="467"/>
      <c r="UXW58" s="467"/>
      <c r="UXX58" s="467"/>
      <c r="UXY58" s="467"/>
      <c r="UXZ58" s="467"/>
      <c r="UYA58" s="467"/>
      <c r="UYB58" s="467"/>
      <c r="UYC58" s="467"/>
      <c r="UYD58" s="467"/>
      <c r="UYE58" s="467"/>
      <c r="UYF58" s="467"/>
      <c r="UYG58" s="467"/>
      <c r="UYH58" s="467"/>
      <c r="UYI58" s="467"/>
      <c r="UYJ58" s="467"/>
      <c r="UYK58" s="467"/>
      <c r="UYL58" s="467"/>
      <c r="UYM58" s="467"/>
      <c r="UYN58" s="467"/>
      <c r="UYO58" s="467"/>
      <c r="UYP58" s="467"/>
      <c r="UYQ58" s="467"/>
      <c r="UYR58" s="467"/>
      <c r="UYS58" s="467"/>
      <c r="UYT58" s="467"/>
      <c r="UYU58" s="467"/>
      <c r="UYV58" s="467"/>
      <c r="UYW58" s="467"/>
      <c r="UYX58" s="467"/>
      <c r="UYY58" s="467"/>
      <c r="UYZ58" s="467"/>
      <c r="UZA58" s="467"/>
      <c r="UZB58" s="467"/>
      <c r="UZC58" s="467"/>
      <c r="UZD58" s="467"/>
      <c r="UZE58" s="467"/>
      <c r="UZF58" s="467"/>
      <c r="UZG58" s="467"/>
      <c r="UZH58" s="467"/>
      <c r="UZI58" s="467"/>
      <c r="UZJ58" s="467"/>
      <c r="UZK58" s="467"/>
      <c r="UZL58" s="467"/>
      <c r="UZM58" s="467"/>
      <c r="UZN58" s="467"/>
      <c r="UZO58" s="467"/>
      <c r="UZP58" s="467"/>
      <c r="UZQ58" s="467"/>
      <c r="UZR58" s="467"/>
      <c r="UZS58" s="467"/>
      <c r="UZT58" s="467"/>
      <c r="UZU58" s="467"/>
      <c r="UZV58" s="467"/>
      <c r="UZW58" s="467"/>
      <c r="UZX58" s="467"/>
      <c r="UZY58" s="467"/>
      <c r="UZZ58" s="467"/>
      <c r="VAA58" s="467"/>
      <c r="VAB58" s="467"/>
      <c r="VAC58" s="467"/>
      <c r="VAD58" s="467"/>
      <c r="VAE58" s="467"/>
      <c r="VAF58" s="467"/>
      <c r="VAG58" s="467"/>
      <c r="VAH58" s="467"/>
      <c r="VAI58" s="467"/>
      <c r="VAJ58" s="467"/>
      <c r="VAK58" s="467"/>
      <c r="VAL58" s="467"/>
      <c r="VAM58" s="467"/>
      <c r="VAN58" s="467"/>
      <c r="VAO58" s="467"/>
      <c r="VAP58" s="467"/>
      <c r="VAQ58" s="467"/>
      <c r="VAR58" s="467"/>
      <c r="VAS58" s="467"/>
      <c r="VAT58" s="467"/>
      <c r="VAU58" s="467"/>
      <c r="VAV58" s="467"/>
      <c r="VAW58" s="467"/>
      <c r="VAX58" s="467"/>
      <c r="VAY58" s="467"/>
      <c r="VAZ58" s="467"/>
      <c r="VBA58" s="467"/>
      <c r="VBB58" s="467"/>
      <c r="VBC58" s="467"/>
      <c r="VBD58" s="467"/>
      <c r="VBE58" s="467"/>
      <c r="VBF58" s="467"/>
      <c r="VBG58" s="467"/>
      <c r="VBH58" s="467"/>
      <c r="VBI58" s="467"/>
      <c r="VBJ58" s="467"/>
      <c r="VBK58" s="467"/>
      <c r="VBL58" s="467"/>
      <c r="VBM58" s="467"/>
      <c r="VBN58" s="467"/>
      <c r="VBO58" s="467"/>
      <c r="VBP58" s="467"/>
      <c r="VBQ58" s="467"/>
      <c r="VBR58" s="467"/>
      <c r="VBS58" s="467"/>
      <c r="VBT58" s="467"/>
      <c r="VBU58" s="467"/>
      <c r="VBV58" s="467"/>
      <c r="VBW58" s="467"/>
      <c r="VBX58" s="467"/>
      <c r="VBY58" s="467"/>
      <c r="VBZ58" s="467"/>
      <c r="VCA58" s="467"/>
      <c r="VCB58" s="467"/>
      <c r="VCC58" s="467"/>
      <c r="VCD58" s="467"/>
      <c r="VCE58" s="467"/>
      <c r="VCF58" s="467"/>
      <c r="VCG58" s="467"/>
      <c r="VCH58" s="467"/>
      <c r="VCI58" s="467"/>
      <c r="VCJ58" s="467"/>
      <c r="VCK58" s="467"/>
      <c r="VCL58" s="467"/>
      <c r="VCM58" s="467"/>
      <c r="VCN58" s="467"/>
      <c r="VCO58" s="467"/>
      <c r="VCP58" s="467"/>
      <c r="VCQ58" s="467"/>
      <c r="VCR58" s="467"/>
      <c r="VCS58" s="467"/>
      <c r="VCT58" s="467"/>
      <c r="VCU58" s="467"/>
      <c r="VCV58" s="467"/>
      <c r="VCW58" s="467"/>
      <c r="VCX58" s="467"/>
      <c r="VCY58" s="467"/>
      <c r="VCZ58" s="467"/>
      <c r="VDA58" s="467"/>
      <c r="VDB58" s="467"/>
      <c r="VDC58" s="467"/>
      <c r="VDD58" s="467"/>
      <c r="VDE58" s="467"/>
      <c r="VDF58" s="467"/>
      <c r="VDG58" s="467"/>
      <c r="VDH58" s="467"/>
      <c r="VDI58" s="467"/>
      <c r="VDJ58" s="467"/>
      <c r="VDK58" s="467"/>
      <c r="VDL58" s="467"/>
      <c r="VDM58" s="467"/>
      <c r="VDN58" s="467"/>
      <c r="VDO58" s="467"/>
      <c r="VDP58" s="467"/>
      <c r="VDQ58" s="467"/>
      <c r="VDR58" s="467"/>
      <c r="VDS58" s="467"/>
      <c r="VDT58" s="467"/>
      <c r="VDU58" s="467"/>
      <c r="VDV58" s="467"/>
      <c r="VDW58" s="467"/>
      <c r="VDX58" s="467"/>
      <c r="VDY58" s="467"/>
      <c r="VDZ58" s="467"/>
      <c r="VEA58" s="467"/>
      <c r="VEB58" s="467"/>
      <c r="VEC58" s="467"/>
      <c r="VED58" s="467"/>
      <c r="VEE58" s="467"/>
      <c r="VEF58" s="467"/>
      <c r="VEG58" s="467"/>
      <c r="VEH58" s="467"/>
      <c r="VEI58" s="467"/>
      <c r="VEJ58" s="467"/>
      <c r="VEK58" s="467"/>
      <c r="VEL58" s="467"/>
      <c r="VEM58" s="467"/>
      <c r="VEN58" s="467"/>
      <c r="VEO58" s="467"/>
      <c r="VEP58" s="467"/>
      <c r="VEQ58" s="467"/>
      <c r="VER58" s="467"/>
      <c r="VES58" s="467"/>
      <c r="VET58" s="467"/>
      <c r="VEU58" s="467"/>
      <c r="VEV58" s="467"/>
      <c r="VEW58" s="467"/>
      <c r="VEX58" s="467"/>
      <c r="VEY58" s="467"/>
      <c r="VEZ58" s="467"/>
      <c r="VFA58" s="467"/>
      <c r="VFB58" s="467"/>
      <c r="VFC58" s="467"/>
      <c r="VFD58" s="467"/>
      <c r="VFE58" s="467"/>
      <c r="VFF58" s="467"/>
      <c r="VFG58" s="467"/>
      <c r="VFH58" s="467"/>
      <c r="VFI58" s="467"/>
      <c r="VFJ58" s="467"/>
      <c r="VFK58" s="467"/>
      <c r="VFL58" s="467"/>
      <c r="VFM58" s="467"/>
      <c r="VFN58" s="467"/>
      <c r="VFO58" s="467"/>
      <c r="VFP58" s="467"/>
      <c r="VFQ58" s="467"/>
      <c r="VFR58" s="467"/>
      <c r="VFS58" s="467"/>
      <c r="VFT58" s="467"/>
      <c r="VFU58" s="467"/>
      <c r="VFV58" s="467"/>
      <c r="VFW58" s="467"/>
      <c r="VFX58" s="467"/>
      <c r="VFY58" s="467"/>
      <c r="VFZ58" s="467"/>
      <c r="VGA58" s="467"/>
      <c r="VGB58" s="467"/>
      <c r="VGC58" s="467"/>
      <c r="VGD58" s="467"/>
      <c r="VGE58" s="467"/>
      <c r="VGF58" s="467"/>
      <c r="VGG58" s="467"/>
      <c r="VGH58" s="467"/>
      <c r="VGI58" s="467"/>
      <c r="VGJ58" s="467"/>
      <c r="VGK58" s="467"/>
      <c r="VGL58" s="467"/>
      <c r="VGM58" s="467"/>
      <c r="VGN58" s="467"/>
      <c r="VGO58" s="467"/>
      <c r="VGP58" s="467"/>
      <c r="VGQ58" s="467"/>
      <c r="VGR58" s="467"/>
      <c r="VGS58" s="467"/>
      <c r="VGT58" s="467"/>
      <c r="VGU58" s="467"/>
      <c r="VGV58" s="467"/>
      <c r="VGW58" s="467"/>
      <c r="VGX58" s="467"/>
      <c r="VGY58" s="467"/>
      <c r="VGZ58" s="467"/>
      <c r="VHA58" s="467"/>
      <c r="VHB58" s="467"/>
      <c r="VHC58" s="467"/>
      <c r="VHD58" s="467"/>
      <c r="VHE58" s="467"/>
      <c r="VHF58" s="467"/>
      <c r="VHG58" s="467"/>
      <c r="VHH58" s="467"/>
      <c r="VHI58" s="467"/>
      <c r="VHJ58" s="467"/>
      <c r="VHK58" s="467"/>
      <c r="VHL58" s="467"/>
      <c r="VHM58" s="467"/>
      <c r="VHN58" s="467"/>
      <c r="VHO58" s="467"/>
      <c r="VHP58" s="467"/>
      <c r="VHQ58" s="467"/>
      <c r="VHR58" s="467"/>
      <c r="VHS58" s="467"/>
      <c r="VHT58" s="467"/>
      <c r="VHU58" s="467"/>
      <c r="VHV58" s="467"/>
      <c r="VHW58" s="467"/>
      <c r="VHX58" s="467"/>
      <c r="VHY58" s="467"/>
      <c r="VHZ58" s="467"/>
      <c r="VIA58" s="467"/>
      <c r="VIB58" s="467"/>
      <c r="VIC58" s="467"/>
      <c r="VID58" s="467"/>
      <c r="VIE58" s="467"/>
      <c r="VIF58" s="467"/>
      <c r="VIG58" s="467"/>
      <c r="VIH58" s="467"/>
      <c r="VII58" s="467"/>
      <c r="VIJ58" s="467"/>
      <c r="VIK58" s="467"/>
      <c r="VIL58" s="467"/>
      <c r="VIM58" s="467"/>
      <c r="VIN58" s="467"/>
      <c r="VIO58" s="467"/>
      <c r="VIP58" s="467"/>
      <c r="VIQ58" s="467"/>
      <c r="VIR58" s="467"/>
      <c r="VIS58" s="467"/>
      <c r="VIT58" s="467"/>
      <c r="VIU58" s="467"/>
      <c r="VIV58" s="467"/>
      <c r="VIW58" s="467"/>
      <c r="VIX58" s="467"/>
      <c r="VIY58" s="467"/>
      <c r="VIZ58" s="467"/>
      <c r="VJA58" s="467"/>
      <c r="VJB58" s="467"/>
      <c r="VJC58" s="467"/>
      <c r="VJD58" s="467"/>
      <c r="VJE58" s="467"/>
      <c r="VJF58" s="467"/>
      <c r="VJG58" s="467"/>
      <c r="VJH58" s="467"/>
      <c r="VJI58" s="467"/>
      <c r="VJJ58" s="467"/>
      <c r="VJK58" s="467"/>
      <c r="VJL58" s="467"/>
      <c r="VJM58" s="467"/>
      <c r="VJN58" s="467"/>
      <c r="VJO58" s="467"/>
      <c r="VJP58" s="467"/>
      <c r="VJQ58" s="467"/>
      <c r="VJR58" s="467"/>
      <c r="VJS58" s="467"/>
      <c r="VJT58" s="467"/>
      <c r="VJU58" s="467"/>
      <c r="VJV58" s="467"/>
      <c r="VJW58" s="467"/>
      <c r="VJX58" s="467"/>
      <c r="VJY58" s="467"/>
      <c r="VJZ58" s="467"/>
      <c r="VKA58" s="467"/>
      <c r="VKB58" s="467"/>
      <c r="VKC58" s="467"/>
      <c r="VKD58" s="467"/>
      <c r="VKE58" s="467"/>
      <c r="VKF58" s="467"/>
      <c r="VKG58" s="467"/>
      <c r="VKH58" s="467"/>
      <c r="VKI58" s="467"/>
      <c r="VKJ58" s="467"/>
      <c r="VKK58" s="467"/>
      <c r="VKL58" s="467"/>
      <c r="VKM58" s="467"/>
      <c r="VKN58" s="467"/>
      <c r="VKO58" s="467"/>
      <c r="VKP58" s="467"/>
      <c r="VKQ58" s="467"/>
      <c r="VKR58" s="467"/>
      <c r="VKS58" s="467"/>
      <c r="VKT58" s="467"/>
      <c r="VKU58" s="467"/>
      <c r="VKV58" s="467"/>
      <c r="VKW58" s="467"/>
      <c r="VKX58" s="467"/>
      <c r="VKY58" s="467"/>
      <c r="VKZ58" s="467"/>
      <c r="VLA58" s="467"/>
      <c r="VLB58" s="467"/>
      <c r="VLC58" s="467"/>
      <c r="VLD58" s="467"/>
      <c r="VLE58" s="467"/>
      <c r="VLF58" s="467"/>
      <c r="VLG58" s="467"/>
      <c r="VLH58" s="467"/>
      <c r="VLI58" s="467"/>
      <c r="VLJ58" s="467"/>
      <c r="VLK58" s="467"/>
      <c r="VLL58" s="467"/>
      <c r="VLM58" s="467"/>
      <c r="VLN58" s="467"/>
      <c r="VLO58" s="467"/>
      <c r="VLP58" s="467"/>
      <c r="VLQ58" s="467"/>
      <c r="VLR58" s="467"/>
      <c r="VLS58" s="467"/>
      <c r="VLT58" s="467"/>
      <c r="VLU58" s="467"/>
      <c r="VLV58" s="467"/>
      <c r="VLW58" s="467"/>
      <c r="VLX58" s="467"/>
      <c r="VLY58" s="467"/>
      <c r="VLZ58" s="467"/>
      <c r="VMA58" s="467"/>
      <c r="VMB58" s="467"/>
      <c r="VMC58" s="467"/>
      <c r="VMD58" s="467"/>
      <c r="VME58" s="467"/>
      <c r="VMF58" s="467"/>
      <c r="VMG58" s="467"/>
      <c r="VMH58" s="467"/>
      <c r="VMI58" s="467"/>
      <c r="VMJ58" s="467"/>
      <c r="VMK58" s="467"/>
      <c r="VML58" s="467"/>
      <c r="VMM58" s="467"/>
      <c r="VMN58" s="467"/>
      <c r="VMO58" s="467"/>
      <c r="VMP58" s="467"/>
      <c r="VMQ58" s="467"/>
      <c r="VMR58" s="467"/>
      <c r="VMS58" s="467"/>
      <c r="VMT58" s="467"/>
      <c r="VMU58" s="467"/>
      <c r="VMV58" s="467"/>
      <c r="VMW58" s="467"/>
      <c r="VMX58" s="467"/>
      <c r="VMY58" s="467"/>
      <c r="VMZ58" s="467"/>
      <c r="VNA58" s="467"/>
      <c r="VNB58" s="467"/>
      <c r="VNC58" s="467"/>
      <c r="VND58" s="467"/>
      <c r="VNE58" s="467"/>
      <c r="VNF58" s="467"/>
      <c r="VNG58" s="467"/>
      <c r="VNH58" s="467"/>
      <c r="VNI58" s="467"/>
      <c r="VNJ58" s="467"/>
      <c r="VNK58" s="467"/>
      <c r="VNL58" s="467"/>
      <c r="VNM58" s="467"/>
      <c r="VNN58" s="467"/>
      <c r="VNO58" s="467"/>
      <c r="VNP58" s="467"/>
      <c r="VNQ58" s="467"/>
      <c r="VNR58" s="467"/>
      <c r="VNS58" s="467"/>
      <c r="VNT58" s="467"/>
      <c r="VNU58" s="467"/>
      <c r="VNV58" s="467"/>
      <c r="VNW58" s="467"/>
      <c r="VNX58" s="467"/>
      <c r="VNY58" s="467"/>
      <c r="VNZ58" s="467"/>
      <c r="VOA58" s="467"/>
      <c r="VOB58" s="467"/>
      <c r="VOC58" s="467"/>
      <c r="VOD58" s="467"/>
      <c r="VOE58" s="467"/>
      <c r="VOF58" s="467"/>
      <c r="VOG58" s="467"/>
      <c r="VOH58" s="467"/>
      <c r="VOI58" s="467"/>
      <c r="VOJ58" s="467"/>
      <c r="VOK58" s="467"/>
      <c r="VOL58" s="467"/>
      <c r="VOM58" s="467"/>
      <c r="VON58" s="467"/>
      <c r="VOO58" s="467"/>
      <c r="VOP58" s="467"/>
      <c r="VOQ58" s="467"/>
      <c r="VOR58" s="467"/>
      <c r="VOS58" s="467"/>
      <c r="VOT58" s="467"/>
      <c r="VOU58" s="467"/>
      <c r="VOV58" s="467"/>
      <c r="VOW58" s="467"/>
      <c r="VOX58" s="467"/>
      <c r="VOY58" s="467"/>
      <c r="VOZ58" s="467"/>
      <c r="VPA58" s="467"/>
      <c r="VPB58" s="467"/>
      <c r="VPC58" s="467"/>
      <c r="VPD58" s="467"/>
      <c r="VPE58" s="467"/>
      <c r="VPF58" s="467"/>
      <c r="VPG58" s="467"/>
      <c r="VPH58" s="467"/>
      <c r="VPI58" s="467"/>
      <c r="VPJ58" s="467"/>
      <c r="VPK58" s="467"/>
      <c r="VPL58" s="467"/>
      <c r="VPM58" s="467"/>
      <c r="VPN58" s="467"/>
      <c r="VPO58" s="467"/>
      <c r="VPP58" s="467"/>
      <c r="VPQ58" s="467"/>
      <c r="VPR58" s="467"/>
      <c r="VPS58" s="467"/>
      <c r="VPT58" s="467"/>
      <c r="VPU58" s="467"/>
      <c r="VPV58" s="467"/>
      <c r="VPW58" s="467"/>
      <c r="VPX58" s="467"/>
      <c r="VPY58" s="467"/>
      <c r="VPZ58" s="467"/>
      <c r="VQA58" s="467"/>
      <c r="VQB58" s="467"/>
      <c r="VQC58" s="467"/>
      <c r="VQD58" s="467"/>
      <c r="VQE58" s="467"/>
      <c r="VQF58" s="467"/>
      <c r="VQG58" s="467"/>
      <c r="VQH58" s="467"/>
      <c r="VQI58" s="467"/>
      <c r="VQJ58" s="467"/>
      <c r="VQK58" s="467"/>
      <c r="VQL58" s="467"/>
      <c r="VQM58" s="467"/>
      <c r="VQN58" s="467"/>
      <c r="VQO58" s="467"/>
      <c r="VQP58" s="467"/>
      <c r="VQQ58" s="467"/>
      <c r="VQR58" s="467"/>
      <c r="VQS58" s="467"/>
      <c r="VQT58" s="467"/>
      <c r="VQU58" s="467"/>
      <c r="VQV58" s="467"/>
      <c r="VQW58" s="467"/>
      <c r="VQX58" s="467"/>
      <c r="VQY58" s="467"/>
      <c r="VQZ58" s="467"/>
      <c r="VRA58" s="467"/>
      <c r="VRB58" s="467"/>
      <c r="VRC58" s="467"/>
      <c r="VRD58" s="467"/>
      <c r="VRE58" s="467"/>
      <c r="VRF58" s="467"/>
      <c r="VRG58" s="467"/>
      <c r="VRH58" s="467"/>
      <c r="VRI58" s="467"/>
      <c r="VRJ58" s="467"/>
      <c r="VRK58" s="467"/>
      <c r="VRL58" s="467"/>
      <c r="VRM58" s="467"/>
      <c r="VRN58" s="467"/>
      <c r="VRO58" s="467"/>
      <c r="VRP58" s="467"/>
      <c r="VRQ58" s="467"/>
      <c r="VRR58" s="467"/>
      <c r="VRS58" s="467"/>
      <c r="VRT58" s="467"/>
      <c r="VRU58" s="467"/>
      <c r="VRV58" s="467"/>
      <c r="VRW58" s="467"/>
      <c r="VRX58" s="467"/>
      <c r="VRY58" s="467"/>
      <c r="VRZ58" s="467"/>
      <c r="VSA58" s="467"/>
      <c r="VSB58" s="467"/>
      <c r="VSC58" s="467"/>
      <c r="VSD58" s="467"/>
      <c r="VSE58" s="467"/>
      <c r="VSF58" s="467"/>
      <c r="VSG58" s="467"/>
      <c r="VSH58" s="467"/>
      <c r="VSI58" s="467"/>
      <c r="VSJ58" s="467"/>
      <c r="VSK58" s="467"/>
      <c r="VSL58" s="467"/>
      <c r="VSM58" s="467"/>
      <c r="VSN58" s="467"/>
      <c r="VSO58" s="467"/>
      <c r="VSP58" s="467"/>
      <c r="VSQ58" s="467"/>
      <c r="VSR58" s="467"/>
      <c r="VSS58" s="467"/>
      <c r="VST58" s="467"/>
      <c r="VSU58" s="467"/>
      <c r="VSV58" s="467"/>
      <c r="VSW58" s="467"/>
      <c r="VSX58" s="467"/>
      <c r="VSY58" s="467"/>
      <c r="VSZ58" s="467"/>
      <c r="VTA58" s="467"/>
      <c r="VTB58" s="467"/>
      <c r="VTC58" s="467"/>
      <c r="VTD58" s="467"/>
      <c r="VTE58" s="467"/>
      <c r="VTF58" s="467"/>
      <c r="VTG58" s="467"/>
      <c r="VTH58" s="467"/>
      <c r="VTI58" s="467"/>
      <c r="VTJ58" s="467"/>
      <c r="VTK58" s="467"/>
      <c r="VTL58" s="467"/>
      <c r="VTM58" s="467"/>
      <c r="VTN58" s="467"/>
      <c r="VTO58" s="467"/>
      <c r="VTP58" s="467"/>
      <c r="VTQ58" s="467"/>
      <c r="VTR58" s="467"/>
      <c r="VTS58" s="467"/>
      <c r="VTT58" s="467"/>
      <c r="VTU58" s="467"/>
      <c r="VTV58" s="467"/>
      <c r="VTW58" s="467"/>
      <c r="VTX58" s="467"/>
      <c r="VTY58" s="467"/>
      <c r="VTZ58" s="467"/>
      <c r="VUA58" s="467"/>
      <c r="VUB58" s="467"/>
      <c r="VUC58" s="467"/>
      <c r="VUD58" s="467"/>
      <c r="VUE58" s="467"/>
      <c r="VUF58" s="467"/>
      <c r="VUG58" s="467"/>
      <c r="VUH58" s="467"/>
      <c r="VUI58" s="467"/>
      <c r="VUJ58" s="467"/>
      <c r="VUK58" s="467"/>
      <c r="VUL58" s="467"/>
      <c r="VUM58" s="467"/>
      <c r="VUN58" s="467"/>
      <c r="VUO58" s="467"/>
      <c r="VUP58" s="467"/>
      <c r="VUQ58" s="467"/>
      <c r="VUR58" s="467"/>
      <c r="VUS58" s="467"/>
      <c r="VUT58" s="467"/>
      <c r="VUU58" s="467"/>
      <c r="VUV58" s="467"/>
      <c r="VUW58" s="467"/>
      <c r="VUX58" s="467"/>
      <c r="VUY58" s="467"/>
      <c r="VUZ58" s="467"/>
      <c r="VVA58" s="467"/>
      <c r="VVB58" s="467"/>
      <c r="VVC58" s="467"/>
      <c r="VVD58" s="467"/>
      <c r="VVE58" s="467"/>
      <c r="VVF58" s="467"/>
      <c r="VVG58" s="467"/>
      <c r="VVH58" s="467"/>
      <c r="VVI58" s="467"/>
      <c r="VVJ58" s="467"/>
      <c r="VVK58" s="467"/>
      <c r="VVL58" s="467"/>
      <c r="VVM58" s="467"/>
      <c r="VVN58" s="467"/>
      <c r="VVO58" s="467"/>
      <c r="VVP58" s="467"/>
      <c r="VVQ58" s="467"/>
      <c r="VVR58" s="467"/>
      <c r="VVS58" s="467"/>
      <c r="VVT58" s="467"/>
      <c r="VVU58" s="467"/>
      <c r="VVV58" s="467"/>
      <c r="VVW58" s="467"/>
      <c r="VVX58" s="467"/>
      <c r="VVY58" s="467"/>
      <c r="VVZ58" s="467"/>
      <c r="VWA58" s="467"/>
      <c r="VWB58" s="467"/>
      <c r="VWC58" s="467"/>
      <c r="VWD58" s="467"/>
      <c r="VWE58" s="467"/>
      <c r="VWF58" s="467"/>
      <c r="VWG58" s="467"/>
      <c r="VWH58" s="467"/>
      <c r="VWI58" s="467"/>
      <c r="VWJ58" s="467"/>
      <c r="VWK58" s="467"/>
      <c r="VWL58" s="467"/>
      <c r="VWM58" s="467"/>
      <c r="VWN58" s="467"/>
      <c r="VWO58" s="467"/>
      <c r="VWP58" s="467"/>
      <c r="VWQ58" s="467"/>
      <c r="VWR58" s="467"/>
      <c r="VWS58" s="467"/>
      <c r="VWT58" s="467"/>
      <c r="VWU58" s="467"/>
      <c r="VWV58" s="467"/>
      <c r="VWW58" s="467"/>
      <c r="VWX58" s="467"/>
      <c r="VWY58" s="467"/>
      <c r="VWZ58" s="467"/>
      <c r="VXA58" s="467"/>
      <c r="VXB58" s="467"/>
      <c r="VXC58" s="467"/>
      <c r="VXD58" s="467"/>
      <c r="VXE58" s="467"/>
      <c r="VXF58" s="467"/>
      <c r="VXG58" s="467"/>
      <c r="VXH58" s="467"/>
      <c r="VXI58" s="467"/>
      <c r="VXJ58" s="467"/>
      <c r="VXK58" s="467"/>
      <c r="VXL58" s="467"/>
      <c r="VXM58" s="467"/>
      <c r="VXN58" s="467"/>
      <c r="VXO58" s="467"/>
      <c r="VXP58" s="467"/>
      <c r="VXQ58" s="467"/>
      <c r="VXR58" s="467"/>
      <c r="VXS58" s="467"/>
      <c r="VXT58" s="467"/>
      <c r="VXU58" s="467"/>
      <c r="VXV58" s="467"/>
      <c r="VXW58" s="467"/>
      <c r="VXX58" s="467"/>
      <c r="VXY58" s="467"/>
      <c r="VXZ58" s="467"/>
      <c r="VYA58" s="467"/>
      <c r="VYB58" s="467"/>
      <c r="VYC58" s="467"/>
      <c r="VYD58" s="467"/>
      <c r="VYE58" s="467"/>
      <c r="VYF58" s="467"/>
      <c r="VYG58" s="467"/>
      <c r="VYH58" s="467"/>
      <c r="VYI58" s="467"/>
      <c r="VYJ58" s="467"/>
      <c r="VYK58" s="467"/>
      <c r="VYL58" s="467"/>
      <c r="VYM58" s="467"/>
      <c r="VYN58" s="467"/>
      <c r="VYO58" s="467"/>
      <c r="VYP58" s="467"/>
      <c r="VYQ58" s="467"/>
      <c r="VYR58" s="467"/>
      <c r="VYS58" s="467"/>
      <c r="VYT58" s="467"/>
      <c r="VYU58" s="467"/>
      <c r="VYV58" s="467"/>
      <c r="VYW58" s="467"/>
      <c r="VYX58" s="467"/>
      <c r="VYY58" s="467"/>
      <c r="VYZ58" s="467"/>
      <c r="VZA58" s="467"/>
      <c r="VZB58" s="467"/>
      <c r="VZC58" s="467"/>
      <c r="VZD58" s="467"/>
      <c r="VZE58" s="467"/>
      <c r="VZF58" s="467"/>
      <c r="VZG58" s="467"/>
      <c r="VZH58" s="467"/>
      <c r="VZI58" s="467"/>
      <c r="VZJ58" s="467"/>
      <c r="VZK58" s="467"/>
      <c r="VZL58" s="467"/>
      <c r="VZM58" s="467"/>
      <c r="VZN58" s="467"/>
      <c r="VZO58" s="467"/>
      <c r="VZP58" s="467"/>
      <c r="VZQ58" s="467"/>
      <c r="VZR58" s="467"/>
      <c r="VZS58" s="467"/>
      <c r="VZT58" s="467"/>
      <c r="VZU58" s="467"/>
      <c r="VZV58" s="467"/>
      <c r="VZW58" s="467"/>
      <c r="VZX58" s="467"/>
      <c r="VZY58" s="467"/>
      <c r="VZZ58" s="467"/>
      <c r="WAA58" s="467"/>
      <c r="WAB58" s="467"/>
      <c r="WAC58" s="467"/>
      <c r="WAD58" s="467"/>
      <c r="WAE58" s="467"/>
      <c r="WAF58" s="467"/>
      <c r="WAG58" s="467"/>
      <c r="WAH58" s="467"/>
      <c r="WAI58" s="467"/>
      <c r="WAJ58" s="467"/>
      <c r="WAK58" s="467"/>
      <c r="WAL58" s="467"/>
      <c r="WAM58" s="467"/>
      <c r="WAN58" s="467"/>
      <c r="WAO58" s="467"/>
      <c r="WAP58" s="467"/>
      <c r="WAQ58" s="467"/>
      <c r="WAR58" s="467"/>
      <c r="WAS58" s="467"/>
      <c r="WAT58" s="467"/>
      <c r="WAU58" s="467"/>
      <c r="WAV58" s="467"/>
      <c r="WAW58" s="467"/>
      <c r="WAX58" s="467"/>
      <c r="WAY58" s="467"/>
      <c r="WAZ58" s="467"/>
      <c r="WBA58" s="467"/>
      <c r="WBB58" s="467"/>
      <c r="WBC58" s="467"/>
      <c r="WBD58" s="467"/>
      <c r="WBE58" s="467"/>
      <c r="WBF58" s="467"/>
      <c r="WBG58" s="467"/>
      <c r="WBH58" s="467"/>
      <c r="WBI58" s="467"/>
      <c r="WBJ58" s="467"/>
      <c r="WBK58" s="467"/>
      <c r="WBL58" s="467"/>
      <c r="WBM58" s="467"/>
      <c r="WBN58" s="467"/>
      <c r="WBO58" s="467"/>
      <c r="WBP58" s="467"/>
      <c r="WBQ58" s="467"/>
      <c r="WBR58" s="467"/>
      <c r="WBS58" s="467"/>
      <c r="WBT58" s="467"/>
      <c r="WBU58" s="467"/>
      <c r="WBV58" s="467"/>
      <c r="WBW58" s="467"/>
      <c r="WBX58" s="467"/>
      <c r="WBY58" s="467"/>
      <c r="WBZ58" s="467"/>
      <c r="WCA58" s="467"/>
      <c r="WCB58" s="467"/>
      <c r="WCC58" s="467"/>
      <c r="WCD58" s="467"/>
      <c r="WCE58" s="467"/>
      <c r="WCF58" s="467"/>
      <c r="WCG58" s="467"/>
      <c r="WCH58" s="467"/>
      <c r="WCI58" s="467"/>
      <c r="WCJ58" s="467"/>
      <c r="WCK58" s="467"/>
      <c r="WCL58" s="467"/>
      <c r="WCM58" s="467"/>
      <c r="WCN58" s="467"/>
      <c r="WCO58" s="467"/>
      <c r="WCP58" s="467"/>
      <c r="WCQ58" s="467"/>
      <c r="WCR58" s="467"/>
      <c r="WCS58" s="467"/>
      <c r="WCT58" s="467"/>
      <c r="WCU58" s="467"/>
      <c r="WCV58" s="467"/>
      <c r="WCW58" s="467"/>
      <c r="WCX58" s="467"/>
      <c r="WCY58" s="467"/>
      <c r="WCZ58" s="467"/>
      <c r="WDA58" s="467"/>
      <c r="WDB58" s="467"/>
      <c r="WDC58" s="467"/>
      <c r="WDD58" s="467"/>
      <c r="WDE58" s="467"/>
      <c r="WDF58" s="467"/>
      <c r="WDG58" s="467"/>
      <c r="WDH58" s="467"/>
      <c r="WDI58" s="467"/>
      <c r="WDJ58" s="467"/>
      <c r="WDK58" s="467"/>
      <c r="WDL58" s="467"/>
      <c r="WDM58" s="467"/>
      <c r="WDN58" s="467"/>
      <c r="WDO58" s="467"/>
      <c r="WDP58" s="467"/>
      <c r="WDQ58" s="467"/>
      <c r="WDR58" s="467"/>
      <c r="WDS58" s="467"/>
      <c r="WDT58" s="467"/>
      <c r="WDU58" s="467"/>
      <c r="WDV58" s="467"/>
      <c r="WDW58" s="467"/>
      <c r="WDX58" s="467"/>
      <c r="WDY58" s="467"/>
      <c r="WDZ58" s="467"/>
      <c r="WEA58" s="467"/>
      <c r="WEB58" s="467"/>
      <c r="WEC58" s="467"/>
      <c r="WED58" s="467"/>
      <c r="WEE58" s="467"/>
      <c r="WEF58" s="467"/>
      <c r="WEG58" s="467"/>
      <c r="WEH58" s="467"/>
      <c r="WEI58" s="467"/>
      <c r="WEJ58" s="467"/>
      <c r="WEK58" s="467"/>
      <c r="WEL58" s="467"/>
      <c r="WEM58" s="467"/>
      <c r="WEN58" s="467"/>
      <c r="WEO58" s="467"/>
      <c r="WEP58" s="467"/>
      <c r="WEQ58" s="467"/>
      <c r="WER58" s="467"/>
      <c r="WES58" s="467"/>
      <c r="WET58" s="467"/>
      <c r="WEU58" s="467"/>
      <c r="WEV58" s="467"/>
      <c r="WEW58" s="467"/>
      <c r="WEX58" s="467"/>
      <c r="WEY58" s="467"/>
      <c r="WEZ58" s="467"/>
      <c r="WFA58" s="467"/>
      <c r="WFB58" s="467"/>
      <c r="WFC58" s="467"/>
      <c r="WFD58" s="467"/>
      <c r="WFE58" s="467"/>
      <c r="WFF58" s="467"/>
      <c r="WFG58" s="467"/>
      <c r="WFH58" s="467"/>
      <c r="WFI58" s="467"/>
      <c r="WFJ58" s="467"/>
      <c r="WFK58" s="467"/>
      <c r="WFL58" s="467"/>
      <c r="WFM58" s="467"/>
      <c r="WFN58" s="467"/>
      <c r="WFO58" s="467"/>
      <c r="WFP58" s="467"/>
      <c r="WFQ58" s="467"/>
      <c r="WFR58" s="467"/>
      <c r="WFS58" s="467"/>
      <c r="WFT58" s="467"/>
      <c r="WFU58" s="467"/>
      <c r="WFV58" s="467"/>
      <c r="WFW58" s="467"/>
      <c r="WFX58" s="467"/>
      <c r="WFY58" s="467"/>
      <c r="WFZ58" s="467"/>
      <c r="WGA58" s="467"/>
      <c r="WGB58" s="467"/>
      <c r="WGC58" s="467"/>
      <c r="WGD58" s="467"/>
      <c r="WGE58" s="467"/>
      <c r="WGF58" s="467"/>
      <c r="WGG58" s="467"/>
      <c r="WGH58" s="467"/>
      <c r="WGI58" s="467"/>
      <c r="WGJ58" s="467"/>
      <c r="WGK58" s="467"/>
      <c r="WGL58" s="467"/>
      <c r="WGM58" s="467"/>
      <c r="WGN58" s="467"/>
      <c r="WGO58" s="467"/>
      <c r="WGP58" s="467"/>
      <c r="WGQ58" s="467"/>
      <c r="WGR58" s="467"/>
      <c r="WGS58" s="467"/>
      <c r="WGT58" s="467"/>
      <c r="WGU58" s="467"/>
      <c r="WGV58" s="467"/>
      <c r="WGW58" s="467"/>
      <c r="WGX58" s="467"/>
      <c r="WGY58" s="467"/>
      <c r="WGZ58" s="467"/>
      <c r="WHA58" s="467"/>
      <c r="WHB58" s="467"/>
      <c r="WHC58" s="467"/>
      <c r="WHD58" s="467"/>
      <c r="WHE58" s="467"/>
      <c r="WHF58" s="467"/>
      <c r="WHG58" s="467"/>
      <c r="WHH58" s="467"/>
      <c r="WHI58" s="467"/>
      <c r="WHJ58" s="467"/>
      <c r="WHK58" s="467"/>
      <c r="WHL58" s="467"/>
      <c r="WHM58" s="467"/>
      <c r="WHN58" s="467"/>
      <c r="WHO58" s="467"/>
      <c r="WHP58" s="467"/>
      <c r="WHQ58" s="467"/>
      <c r="WHR58" s="467"/>
      <c r="WHS58" s="467"/>
      <c r="WHT58" s="467"/>
      <c r="WHU58" s="467"/>
      <c r="WHV58" s="467"/>
      <c r="WHW58" s="467"/>
      <c r="WHX58" s="467"/>
      <c r="WHY58" s="467"/>
      <c r="WHZ58" s="467"/>
      <c r="WIA58" s="467"/>
      <c r="WIB58" s="467"/>
      <c r="WIC58" s="467"/>
      <c r="WID58" s="467"/>
      <c r="WIE58" s="467"/>
      <c r="WIF58" s="467"/>
      <c r="WIG58" s="467"/>
      <c r="WIH58" s="467"/>
      <c r="WII58" s="467"/>
      <c r="WIJ58" s="467"/>
      <c r="WIK58" s="467"/>
      <c r="WIL58" s="467"/>
      <c r="WIM58" s="467"/>
      <c r="WIN58" s="467"/>
      <c r="WIO58" s="467"/>
      <c r="WIP58" s="467"/>
      <c r="WIQ58" s="467"/>
      <c r="WIR58" s="467"/>
      <c r="WIS58" s="467"/>
      <c r="WIT58" s="467"/>
      <c r="WIU58" s="467"/>
      <c r="WIV58" s="467"/>
      <c r="WIW58" s="467"/>
      <c r="WIX58" s="467"/>
      <c r="WIY58" s="467"/>
      <c r="WIZ58" s="467"/>
      <c r="WJA58" s="467"/>
      <c r="WJB58" s="467"/>
      <c r="WJC58" s="467"/>
      <c r="WJD58" s="467"/>
      <c r="WJE58" s="467"/>
      <c r="WJF58" s="467"/>
      <c r="WJG58" s="467"/>
      <c r="WJH58" s="467"/>
      <c r="WJI58" s="467"/>
      <c r="WJJ58" s="467"/>
      <c r="WJK58" s="467"/>
      <c r="WJL58" s="467"/>
      <c r="WJM58" s="467"/>
      <c r="WJN58" s="467"/>
      <c r="WJO58" s="467"/>
      <c r="WJP58" s="467"/>
      <c r="WJQ58" s="467"/>
      <c r="WJR58" s="467"/>
      <c r="WJS58" s="467"/>
      <c r="WJT58" s="467"/>
      <c r="WJU58" s="467"/>
      <c r="WJV58" s="467"/>
      <c r="WJW58" s="467"/>
      <c r="WJX58" s="467"/>
      <c r="WJY58" s="467"/>
      <c r="WJZ58" s="467"/>
      <c r="WKA58" s="467"/>
      <c r="WKB58" s="467"/>
      <c r="WKC58" s="467"/>
      <c r="WKD58" s="467"/>
      <c r="WKE58" s="467"/>
      <c r="WKF58" s="467"/>
      <c r="WKG58" s="467"/>
      <c r="WKH58" s="467"/>
      <c r="WKI58" s="467"/>
      <c r="WKJ58" s="467"/>
      <c r="WKK58" s="467"/>
      <c r="WKL58" s="467"/>
      <c r="WKM58" s="467"/>
      <c r="WKN58" s="467"/>
      <c r="WKO58" s="467"/>
      <c r="WKP58" s="467"/>
      <c r="WKQ58" s="467"/>
      <c r="WKR58" s="467"/>
      <c r="WKS58" s="467"/>
      <c r="WKT58" s="467"/>
      <c r="WKU58" s="467"/>
      <c r="WKV58" s="467"/>
      <c r="WKW58" s="467"/>
      <c r="WKX58" s="467"/>
      <c r="WKY58" s="467"/>
      <c r="WKZ58" s="467"/>
      <c r="WLA58" s="467"/>
      <c r="WLB58" s="467"/>
      <c r="WLC58" s="467"/>
      <c r="WLD58" s="467"/>
      <c r="WLE58" s="467"/>
      <c r="WLF58" s="467"/>
      <c r="WLG58" s="467"/>
      <c r="WLH58" s="467"/>
      <c r="WLI58" s="467"/>
      <c r="WLJ58" s="467"/>
      <c r="WLK58" s="467"/>
      <c r="WLL58" s="467"/>
      <c r="WLM58" s="467"/>
      <c r="WLN58" s="467"/>
      <c r="WLO58" s="467"/>
      <c r="WLP58" s="467"/>
      <c r="WLQ58" s="467"/>
      <c r="WLR58" s="467"/>
      <c r="WLS58" s="467"/>
      <c r="WLT58" s="467"/>
      <c r="WLU58" s="467"/>
      <c r="WLV58" s="467"/>
      <c r="WLW58" s="467"/>
      <c r="WLX58" s="467"/>
      <c r="WLY58" s="467"/>
      <c r="WLZ58" s="467"/>
      <c r="WMA58" s="467"/>
      <c r="WMB58" s="467"/>
      <c r="WMC58" s="467"/>
      <c r="WMD58" s="467"/>
      <c r="WME58" s="467"/>
      <c r="WMF58" s="467"/>
      <c r="WMG58" s="467"/>
      <c r="WMH58" s="467"/>
      <c r="WMI58" s="467"/>
      <c r="WMJ58" s="467"/>
      <c r="WMK58" s="467"/>
      <c r="WML58" s="467"/>
      <c r="WMM58" s="467"/>
      <c r="WMN58" s="467"/>
      <c r="WMO58" s="467"/>
      <c r="WMP58" s="467"/>
      <c r="WMQ58" s="467"/>
      <c r="WMR58" s="467"/>
      <c r="WMS58" s="467"/>
      <c r="WMT58" s="467"/>
      <c r="WMU58" s="467"/>
      <c r="WMV58" s="467"/>
      <c r="WMW58" s="467"/>
      <c r="WMX58" s="467"/>
      <c r="WMY58" s="467"/>
      <c r="WMZ58" s="467"/>
      <c r="WNA58" s="467"/>
      <c r="WNB58" s="467"/>
      <c r="WNC58" s="467"/>
      <c r="WND58" s="467"/>
      <c r="WNE58" s="467"/>
      <c r="WNF58" s="467"/>
      <c r="WNG58" s="467"/>
      <c r="WNH58" s="467"/>
      <c r="WNI58" s="467"/>
      <c r="WNJ58" s="467"/>
      <c r="WNK58" s="467"/>
      <c r="WNL58" s="467"/>
      <c r="WNM58" s="467"/>
      <c r="WNN58" s="467"/>
      <c r="WNO58" s="467"/>
      <c r="WNP58" s="467"/>
      <c r="WNQ58" s="467"/>
      <c r="WNR58" s="467"/>
      <c r="WNS58" s="467"/>
      <c r="WNT58" s="467"/>
      <c r="WNU58" s="467"/>
      <c r="WNV58" s="467"/>
      <c r="WNW58" s="467"/>
      <c r="WNX58" s="467"/>
      <c r="WNY58" s="467"/>
      <c r="WNZ58" s="467"/>
      <c r="WOA58" s="467"/>
      <c r="WOB58" s="467"/>
      <c r="WOC58" s="467"/>
      <c r="WOD58" s="467"/>
      <c r="WOE58" s="467"/>
      <c r="WOF58" s="467"/>
      <c r="WOG58" s="467"/>
      <c r="WOH58" s="467"/>
      <c r="WOI58" s="467"/>
      <c r="WOJ58" s="467"/>
      <c r="WOK58" s="467"/>
      <c r="WOL58" s="467"/>
      <c r="WOM58" s="467"/>
      <c r="WON58" s="467"/>
      <c r="WOO58" s="467"/>
      <c r="WOP58" s="467"/>
      <c r="WOQ58" s="467"/>
      <c r="WOR58" s="467"/>
      <c r="WOS58" s="467"/>
      <c r="WOT58" s="467"/>
      <c r="WOU58" s="467"/>
      <c r="WOV58" s="467"/>
      <c r="WOW58" s="467"/>
      <c r="WOX58" s="467"/>
      <c r="WOY58" s="467"/>
      <c r="WOZ58" s="467"/>
      <c r="WPA58" s="467"/>
      <c r="WPB58" s="467"/>
      <c r="WPC58" s="467"/>
      <c r="WPD58" s="467"/>
      <c r="WPE58" s="467"/>
      <c r="WPF58" s="467"/>
      <c r="WPG58" s="467"/>
      <c r="WPH58" s="467"/>
      <c r="WPI58" s="467"/>
      <c r="WPJ58" s="467"/>
      <c r="WPK58" s="467"/>
      <c r="WPL58" s="467"/>
      <c r="WPM58" s="467"/>
      <c r="WPN58" s="467"/>
      <c r="WPO58" s="467"/>
      <c r="WPP58" s="467"/>
      <c r="WPQ58" s="467"/>
      <c r="WPR58" s="467"/>
      <c r="WPS58" s="467"/>
      <c r="WPT58" s="467"/>
      <c r="WPU58" s="467"/>
      <c r="WPV58" s="467"/>
      <c r="WPW58" s="467"/>
      <c r="WPX58" s="467"/>
      <c r="WPY58" s="467"/>
      <c r="WPZ58" s="467"/>
      <c r="WQA58" s="467"/>
      <c r="WQB58" s="467"/>
      <c r="WQC58" s="467"/>
      <c r="WQD58" s="467"/>
      <c r="WQE58" s="467"/>
      <c r="WQF58" s="467"/>
      <c r="WQG58" s="467"/>
      <c r="WQH58" s="467"/>
      <c r="WQI58" s="467"/>
      <c r="WQJ58" s="467"/>
      <c r="WQK58" s="467"/>
      <c r="WQL58" s="467"/>
      <c r="WQM58" s="467"/>
      <c r="WQN58" s="467"/>
      <c r="WQO58" s="467"/>
      <c r="WQP58" s="467"/>
      <c r="WQQ58" s="467"/>
      <c r="WQR58" s="467"/>
      <c r="WQS58" s="467"/>
      <c r="WQT58" s="467"/>
      <c r="WQU58" s="467"/>
      <c r="WQV58" s="467"/>
      <c r="WQW58" s="467"/>
      <c r="WQX58" s="467"/>
      <c r="WQY58" s="467"/>
      <c r="WQZ58" s="467"/>
      <c r="WRA58" s="467"/>
      <c r="WRB58" s="467"/>
      <c r="WRC58" s="467"/>
      <c r="WRD58" s="467"/>
      <c r="WRE58" s="467"/>
      <c r="WRF58" s="467"/>
      <c r="WRG58" s="467"/>
      <c r="WRH58" s="467"/>
      <c r="WRI58" s="467"/>
      <c r="WRJ58" s="467"/>
      <c r="WRK58" s="467"/>
      <c r="WRL58" s="467"/>
      <c r="WRM58" s="467"/>
      <c r="WRN58" s="467"/>
      <c r="WRO58" s="467"/>
      <c r="WRP58" s="467"/>
      <c r="WRQ58" s="467"/>
      <c r="WRR58" s="467"/>
      <c r="WRS58" s="467"/>
      <c r="WRT58" s="467"/>
      <c r="WRU58" s="467"/>
      <c r="WRV58" s="467"/>
      <c r="WRW58" s="467"/>
      <c r="WRX58" s="467"/>
      <c r="WRY58" s="467"/>
      <c r="WRZ58" s="467"/>
      <c r="WSA58" s="467"/>
      <c r="WSB58" s="467"/>
      <c r="WSC58" s="467"/>
      <c r="WSD58" s="467"/>
      <c r="WSE58" s="467"/>
      <c r="WSF58" s="467"/>
      <c r="WSG58" s="467"/>
      <c r="WSH58" s="467"/>
      <c r="WSI58" s="467"/>
      <c r="WSJ58" s="467"/>
      <c r="WSK58" s="467"/>
      <c r="WSL58" s="467"/>
      <c r="WSM58" s="467"/>
      <c r="WSN58" s="467"/>
      <c r="WSO58" s="467"/>
      <c r="WSP58" s="467"/>
      <c r="WSQ58" s="467"/>
      <c r="WSR58" s="467"/>
      <c r="WSS58" s="467"/>
      <c r="WST58" s="467"/>
      <c r="WSU58" s="467"/>
      <c r="WSV58" s="467"/>
      <c r="WSW58" s="467"/>
      <c r="WSX58" s="467"/>
      <c r="WSY58" s="467"/>
      <c r="WSZ58" s="467"/>
      <c r="WTA58" s="467"/>
      <c r="WTB58" s="467"/>
      <c r="WTC58" s="467"/>
      <c r="WTD58" s="467"/>
      <c r="WTE58" s="467"/>
      <c r="WTF58" s="467"/>
      <c r="WTG58" s="467"/>
      <c r="WTH58" s="467"/>
      <c r="WTI58" s="467"/>
      <c r="WTJ58" s="467"/>
      <c r="WTK58" s="467"/>
      <c r="WTL58" s="467"/>
      <c r="WTM58" s="467"/>
      <c r="WTN58" s="467"/>
      <c r="WTO58" s="467"/>
      <c r="WTP58" s="467"/>
      <c r="WTQ58" s="467"/>
      <c r="WTR58" s="467"/>
      <c r="WTS58" s="467"/>
      <c r="WTT58" s="467"/>
      <c r="WTU58" s="467"/>
      <c r="WTV58" s="467"/>
      <c r="WTW58" s="467"/>
      <c r="WTX58" s="467"/>
      <c r="WTY58" s="467"/>
      <c r="WTZ58" s="467"/>
      <c r="WUA58" s="467"/>
      <c r="WUB58" s="467"/>
      <c r="WUC58" s="467"/>
      <c r="WUD58" s="467"/>
      <c r="WUE58" s="467"/>
      <c r="WUF58" s="467"/>
      <c r="WUG58" s="467"/>
      <c r="WUH58" s="467"/>
      <c r="WUI58" s="467"/>
      <c r="WUJ58" s="467"/>
      <c r="WUK58" s="467"/>
      <c r="WUL58" s="467"/>
      <c r="WUM58" s="467"/>
      <c r="WUN58" s="467"/>
      <c r="WUO58" s="467"/>
      <c r="WUP58" s="467"/>
      <c r="WUQ58" s="467"/>
      <c r="WUR58" s="467"/>
      <c r="WUS58" s="467"/>
      <c r="WUT58" s="467"/>
      <c r="WUU58" s="467"/>
      <c r="WUV58" s="467"/>
      <c r="WUW58" s="467"/>
      <c r="WUX58" s="467"/>
      <c r="WUY58" s="467"/>
      <c r="WUZ58" s="467"/>
      <c r="WVA58" s="467"/>
      <c r="WVB58" s="467"/>
      <c r="WVC58" s="467"/>
      <c r="WVD58" s="467"/>
      <c r="WVE58" s="467"/>
      <c r="WVF58" s="467"/>
      <c r="WVG58" s="467"/>
      <c r="WVH58" s="467"/>
      <c r="WVI58" s="467"/>
      <c r="WVJ58" s="467"/>
      <c r="WVK58" s="467"/>
      <c r="WVL58" s="467"/>
      <c r="WVM58" s="467"/>
      <c r="WVN58" s="467"/>
      <c r="WVO58" s="467"/>
      <c r="WVP58" s="467"/>
      <c r="WVQ58" s="467"/>
      <c r="WVR58" s="467"/>
      <c r="WVS58" s="467"/>
      <c r="WVT58" s="467"/>
      <c r="WVU58" s="467"/>
      <c r="WVV58" s="467"/>
      <c r="WVW58" s="467"/>
      <c r="WVX58" s="467"/>
      <c r="WVY58" s="467"/>
      <c r="WVZ58" s="467"/>
      <c r="WWA58" s="467"/>
      <c r="WWB58" s="467"/>
      <c r="WWC58" s="467"/>
      <c r="WWD58" s="467"/>
      <c r="WWE58" s="467"/>
      <c r="WWF58" s="467"/>
      <c r="WWG58" s="467"/>
      <c r="WWH58" s="467"/>
      <c r="WWI58" s="467"/>
      <c r="WWJ58" s="467"/>
      <c r="WWK58" s="467"/>
      <c r="WWL58" s="467"/>
      <c r="WWM58" s="467"/>
      <c r="WWN58" s="467"/>
      <c r="WWO58" s="467"/>
      <c r="WWP58" s="467"/>
      <c r="WWQ58" s="467"/>
      <c r="WWR58" s="467"/>
      <c r="WWS58" s="467"/>
      <c r="WWT58" s="467"/>
      <c r="WWU58" s="467"/>
      <c r="WWV58" s="467"/>
      <c r="WWW58" s="467"/>
      <c r="WWX58" s="467"/>
      <c r="WWY58" s="467"/>
      <c r="WWZ58" s="467"/>
      <c r="WXA58" s="467"/>
      <c r="WXB58" s="467"/>
      <c r="WXC58" s="467"/>
      <c r="WXD58" s="467"/>
      <c r="WXE58" s="467"/>
      <c r="WXF58" s="467"/>
      <c r="WXG58" s="467"/>
      <c r="WXH58" s="467"/>
      <c r="WXI58" s="467"/>
      <c r="WXJ58" s="467"/>
      <c r="WXK58" s="467"/>
      <c r="WXL58" s="467"/>
      <c r="WXM58" s="467"/>
      <c r="WXN58" s="467"/>
      <c r="WXO58" s="467"/>
      <c r="WXP58" s="467"/>
      <c r="WXQ58" s="467"/>
      <c r="WXR58" s="467"/>
      <c r="WXS58" s="467"/>
      <c r="WXT58" s="467"/>
      <c r="WXU58" s="467"/>
      <c r="WXV58" s="467"/>
      <c r="WXW58" s="467"/>
      <c r="WXX58" s="467"/>
      <c r="WXY58" s="467"/>
      <c r="WXZ58" s="467"/>
      <c r="WYA58" s="467"/>
      <c r="WYB58" s="467"/>
      <c r="WYC58" s="467"/>
      <c r="WYD58" s="467"/>
      <c r="WYE58" s="467"/>
      <c r="WYF58" s="467"/>
      <c r="WYG58" s="467"/>
      <c r="WYH58" s="467"/>
      <c r="WYI58" s="467"/>
      <c r="WYJ58" s="467"/>
      <c r="WYK58" s="467"/>
      <c r="WYL58" s="467"/>
      <c r="WYM58" s="467"/>
      <c r="WYN58" s="467"/>
      <c r="WYO58" s="467"/>
      <c r="WYP58" s="467"/>
      <c r="WYQ58" s="467"/>
      <c r="WYR58" s="467"/>
      <c r="WYS58" s="467"/>
      <c r="WYT58" s="467"/>
      <c r="WYU58" s="467"/>
      <c r="WYV58" s="467"/>
      <c r="WYW58" s="467"/>
      <c r="WYX58" s="467"/>
      <c r="WYY58" s="467"/>
      <c r="WYZ58" s="467"/>
      <c r="WZA58" s="467"/>
      <c r="WZB58" s="467"/>
      <c r="WZC58" s="467"/>
      <c r="WZD58" s="467"/>
      <c r="WZE58" s="467"/>
      <c r="WZF58" s="467"/>
      <c r="WZG58" s="467"/>
      <c r="WZH58" s="467"/>
      <c r="WZI58" s="467"/>
      <c r="WZJ58" s="467"/>
      <c r="WZK58" s="467"/>
      <c r="WZL58" s="467"/>
      <c r="WZM58" s="467"/>
      <c r="WZN58" s="467"/>
      <c r="WZO58" s="467"/>
      <c r="WZP58" s="467"/>
      <c r="WZQ58" s="467"/>
      <c r="WZR58" s="467"/>
      <c r="WZS58" s="467"/>
      <c r="WZT58" s="467"/>
      <c r="WZU58" s="467"/>
      <c r="WZV58" s="467"/>
      <c r="WZW58" s="467"/>
      <c r="WZX58" s="467"/>
      <c r="WZY58" s="467"/>
      <c r="WZZ58" s="467"/>
      <c r="XAA58" s="467"/>
      <c r="XAB58" s="467"/>
      <c r="XAC58" s="467"/>
      <c r="XAD58" s="467"/>
      <c r="XAE58" s="467"/>
      <c r="XAF58" s="467"/>
      <c r="XAG58" s="467"/>
      <c r="XAH58" s="467"/>
      <c r="XAI58" s="467"/>
      <c r="XAJ58" s="467"/>
      <c r="XAK58" s="467"/>
      <c r="XAL58" s="467"/>
      <c r="XAM58" s="467"/>
      <c r="XAN58" s="467"/>
      <c r="XAO58" s="467"/>
      <c r="XAP58" s="467"/>
      <c r="XAQ58" s="467"/>
      <c r="XAR58" s="467"/>
      <c r="XAS58" s="467"/>
      <c r="XAT58" s="467"/>
      <c r="XAU58" s="467"/>
      <c r="XAV58" s="467"/>
      <c r="XAW58" s="467"/>
      <c r="XAX58" s="467"/>
      <c r="XAY58" s="467"/>
      <c r="XAZ58" s="467"/>
      <c r="XBA58" s="467"/>
      <c r="XBB58" s="467"/>
      <c r="XBC58" s="467"/>
      <c r="XBD58" s="467"/>
      <c r="XBE58" s="467"/>
      <c r="XBF58" s="467"/>
      <c r="XBG58" s="467"/>
      <c r="XBH58" s="467"/>
      <c r="XBI58" s="467"/>
      <c r="XBJ58" s="467"/>
      <c r="XBK58" s="467"/>
      <c r="XBL58" s="467"/>
      <c r="XBM58" s="467"/>
      <c r="XBN58" s="467"/>
      <c r="XBO58" s="467"/>
      <c r="XBP58" s="467"/>
      <c r="XBQ58" s="467"/>
      <c r="XBR58" s="467"/>
      <c r="XBS58" s="467"/>
      <c r="XBT58" s="467"/>
      <c r="XBU58" s="467"/>
      <c r="XBV58" s="467"/>
      <c r="XBW58" s="467"/>
      <c r="XBX58" s="467"/>
      <c r="XBY58" s="467"/>
      <c r="XBZ58" s="467"/>
      <c r="XCA58" s="467"/>
      <c r="XCB58" s="467"/>
      <c r="XCC58" s="467"/>
      <c r="XCD58" s="467"/>
      <c r="XCE58" s="467"/>
      <c r="XCF58" s="467"/>
      <c r="XCG58" s="467"/>
      <c r="XCH58" s="467"/>
      <c r="XCI58" s="467"/>
      <c r="XCJ58" s="467"/>
      <c r="XCK58" s="467"/>
      <c r="XCL58" s="467"/>
      <c r="XCM58" s="467"/>
      <c r="XCN58" s="467"/>
      <c r="XCO58" s="467"/>
      <c r="XCP58" s="467"/>
      <c r="XCQ58" s="467"/>
      <c r="XCR58" s="467"/>
      <c r="XCS58" s="467"/>
      <c r="XCT58" s="467"/>
      <c r="XCU58" s="467"/>
      <c r="XCV58" s="467"/>
      <c r="XCW58" s="467"/>
      <c r="XCX58" s="467"/>
      <c r="XCY58" s="467"/>
      <c r="XCZ58" s="467"/>
      <c r="XDA58" s="467"/>
      <c r="XDB58" s="467"/>
      <c r="XDC58" s="467"/>
      <c r="XDD58" s="467"/>
      <c r="XDE58" s="467"/>
      <c r="XDF58" s="467"/>
      <c r="XDG58" s="467"/>
      <c r="XDH58" s="467"/>
      <c r="XDI58" s="467"/>
      <c r="XDJ58" s="467"/>
      <c r="XDK58" s="467"/>
      <c r="XDL58" s="467"/>
      <c r="XDM58" s="467"/>
      <c r="XDN58" s="467"/>
      <c r="XDO58" s="467"/>
      <c r="XDP58" s="467"/>
      <c r="XDQ58" s="467"/>
      <c r="XDR58" s="467"/>
      <c r="XDS58" s="467"/>
      <c r="XDT58" s="467"/>
      <c r="XDU58" s="467"/>
      <c r="XDV58" s="467"/>
      <c r="XDW58" s="467"/>
      <c r="XDX58" s="467"/>
      <c r="XDY58" s="467"/>
      <c r="XDZ58" s="467"/>
      <c r="XEA58" s="467"/>
      <c r="XEB58" s="467"/>
      <c r="XEC58" s="467"/>
      <c r="XED58" s="467"/>
      <c r="XEE58" s="467"/>
      <c r="XEF58" s="467"/>
      <c r="XEG58" s="467"/>
      <c r="XEH58" s="467"/>
      <c r="XEI58" s="467"/>
      <c r="XEJ58" s="467"/>
      <c r="XEK58" s="467"/>
      <c r="XEL58" s="467"/>
      <c r="XEM58" s="467"/>
      <c r="XEN58" s="467"/>
      <c r="XEO58" s="467"/>
      <c r="XEP58" s="467"/>
      <c r="XEQ58" s="467"/>
      <c r="XER58" s="467"/>
      <c r="XES58" s="467"/>
      <c r="XET58" s="467"/>
      <c r="XEU58" s="467"/>
      <c r="XEV58" s="467"/>
      <c r="XEW58" s="467"/>
      <c r="XEX58" s="467"/>
      <c r="XEY58" s="467"/>
      <c r="XEZ58" s="467"/>
      <c r="XFA58" s="467"/>
      <c r="XFB58" s="467"/>
    </row>
    <row r="59" spans="1:16382" s="364" customFormat="1" ht="13" customHeight="1">
      <c r="A59" s="412">
        <f>IF(details!A59="","",details!A59)</f>
        <v>51</v>
      </c>
      <c r="B59" s="394" t="str">
        <f>IF(details!B59="","",details!B59)</f>
        <v>GEN</v>
      </c>
      <c r="C59" s="394" t="str">
        <f>IF(details!C59="","",details!C59)</f>
        <v>G</v>
      </c>
      <c r="D59" s="394">
        <f>IF(details!D59="","",details!D59)</f>
        <v>10638</v>
      </c>
      <c r="E59" s="401">
        <f>IF(details!E59="","",details!E59)</f>
        <v>11451</v>
      </c>
      <c r="F59" s="72">
        <f>IF(details!F59="","",details!F59)</f>
        <v>34890</v>
      </c>
      <c r="G59" s="89" t="str">
        <f>IF(details!G59="","",details!G59)</f>
        <v>A 051</v>
      </c>
      <c r="H59" s="89" t="str">
        <f>IF(details!H59="","",details!H59)</f>
        <v>B 051</v>
      </c>
      <c r="I59" s="89" t="str">
        <f>IF(details!I59="","",details!I59)</f>
        <v>C 051</v>
      </c>
      <c r="J59" s="394" t="str">
        <f>IF(details!J59="","",details!J59)</f>
        <v>NA</v>
      </c>
      <c r="K59" s="394">
        <f>IF(details!K59="","",details!K59)</f>
        <v>4</v>
      </c>
      <c r="L59" s="394">
        <f>IF(details!L59="","",details!L59)</f>
        <v>4</v>
      </c>
      <c r="M59" s="205">
        <f t="shared" si="171"/>
        <v>8</v>
      </c>
      <c r="N59" s="394">
        <f>IF(details!M59="","",details!M59)</f>
        <v>26</v>
      </c>
      <c r="O59" s="205">
        <f t="shared" si="172"/>
        <v>34</v>
      </c>
      <c r="P59" s="394">
        <f>IF(details!N59="","",details!N59)</f>
        <v>64</v>
      </c>
      <c r="Q59" s="392">
        <f t="shared" si="173"/>
        <v>98</v>
      </c>
      <c r="R59" s="409">
        <f t="shared" si="282"/>
        <v>10</v>
      </c>
      <c r="S59" s="66">
        <f t="shared" si="39"/>
        <v>190</v>
      </c>
      <c r="T59" s="409" t="str">
        <f t="shared" si="311"/>
        <v/>
      </c>
      <c r="U59" s="409" t="str">
        <f t="shared" si="40"/>
        <v>P</v>
      </c>
      <c r="V59" s="409" t="str">
        <f t="shared" si="312"/>
        <v>II</v>
      </c>
      <c r="W59" s="394" t="str">
        <f>IF(details!O59="","",details!O59)</f>
        <v>NA</v>
      </c>
      <c r="X59" s="394">
        <f>IF(details!P59="","",details!P59)</f>
        <v>6</v>
      </c>
      <c r="Y59" s="394">
        <f>IF(details!Q59="","",details!Q59)</f>
        <v>7</v>
      </c>
      <c r="Z59" s="205">
        <f t="shared" si="174"/>
        <v>13</v>
      </c>
      <c r="AA59" s="394">
        <f>IF(details!R59="","",details!R59)</f>
        <v>32</v>
      </c>
      <c r="AB59" s="205">
        <f t="shared" si="175"/>
        <v>45</v>
      </c>
      <c r="AC59" s="394">
        <f>IF(details!S59="","",details!S59)</f>
        <v>47</v>
      </c>
      <c r="AD59" s="392">
        <f t="shared" si="176"/>
        <v>92</v>
      </c>
      <c r="AE59" s="409">
        <f t="shared" si="281"/>
        <v>10</v>
      </c>
      <c r="AF59" s="66">
        <f t="shared" si="45"/>
        <v>190</v>
      </c>
      <c r="AG59" s="409" t="str">
        <f t="shared" si="313"/>
        <v/>
      </c>
      <c r="AH59" s="409" t="str">
        <f>IF(OR($E59="NSO",$E59="",AC59=""),"",IF(OR(AG59="AB",AC59="ab"),"AB",IF(AC59="ML","RE",IF(AND(AD59&gt;=36%*AF59,AC59&gt;=20),"P",IF(AND(AD59&gt;=34%*AF59,#REF!=0,AC59&gt;=20),"G2",IF(AND(AD59&gt;=31%*AF59,#REF!=0,AC59&gt;=20),"G1",IF(AD59&gt;=25%*AF59,"S","F")))))))</f>
        <v>P</v>
      </c>
      <c r="AI59" s="409" t="str">
        <f t="shared" si="314"/>
        <v>II</v>
      </c>
      <c r="AJ59" s="394" t="str">
        <f>IF(details!T59="","",details!T59)</f>
        <v>a</v>
      </c>
      <c r="AK59" s="89" t="str">
        <f t="shared" si="177"/>
        <v>PHYSICS</v>
      </c>
      <c r="AL59" s="394" t="str">
        <f>IF(details!U59="","",details!U59)</f>
        <v>NA</v>
      </c>
      <c r="AM59" s="394">
        <f>IF(details!V59="","",details!V59)</f>
        <v>7</v>
      </c>
      <c r="AN59" s="394">
        <f>IF(details!W59="","",details!W59)</f>
        <v>10</v>
      </c>
      <c r="AO59" s="205">
        <f t="shared" si="178"/>
        <v>17</v>
      </c>
      <c r="AP59" s="394">
        <f>IF(details!X59="","",details!X59)</f>
        <v>15</v>
      </c>
      <c r="AQ59" s="394">
        <f>IF(details!Y59="","",details!Y59)</f>
        <v>12</v>
      </c>
      <c r="AR59" s="205">
        <f t="shared" si="179"/>
        <v>27</v>
      </c>
      <c r="AS59" s="205">
        <f t="shared" si="180"/>
        <v>32</v>
      </c>
      <c r="AT59" s="205">
        <f t="shared" si="181"/>
        <v>44</v>
      </c>
      <c r="AU59" s="394">
        <f>IF(details!Z59="","",details!Z59)</f>
        <v>25</v>
      </c>
      <c r="AV59" s="394">
        <f>IF(details!AA59="","",details!AA59)</f>
        <v>20</v>
      </c>
      <c r="AW59" s="205">
        <f t="shared" si="182"/>
        <v>45</v>
      </c>
      <c r="AX59" s="205">
        <f t="shared" si="183"/>
        <v>57</v>
      </c>
      <c r="AY59" s="205">
        <f t="shared" si="184"/>
        <v>32</v>
      </c>
      <c r="AZ59" s="401">
        <f t="shared" si="185"/>
        <v>89</v>
      </c>
      <c r="BA59" s="332">
        <f t="shared" si="186"/>
        <v>10</v>
      </c>
      <c r="BB59" s="409">
        <f t="shared" si="187"/>
        <v>0</v>
      </c>
      <c r="BC59" s="66">
        <f t="shared" si="188"/>
        <v>70</v>
      </c>
      <c r="BD59" s="66">
        <f t="shared" si="189"/>
        <v>30</v>
      </c>
      <c r="BE59" s="66">
        <f t="shared" si="190"/>
        <v>140</v>
      </c>
      <c r="BF59" s="66">
        <f t="shared" si="93"/>
        <v>50</v>
      </c>
      <c r="BG59" s="332">
        <f t="shared" si="94"/>
        <v>190</v>
      </c>
      <c r="BH59" s="409" t="str">
        <f t="shared" si="95"/>
        <v/>
      </c>
      <c r="BI59" s="66" t="str">
        <f t="shared" si="96"/>
        <v>P</v>
      </c>
      <c r="BJ59" s="66" t="str">
        <f t="shared" si="97"/>
        <v>P</v>
      </c>
      <c r="BK59" s="409" t="str">
        <f t="shared" si="98"/>
        <v>III</v>
      </c>
      <c r="BL59" s="394" t="str">
        <f>IF(details!AB59="","",details!AB59)</f>
        <v>A</v>
      </c>
      <c r="BM59" s="89" t="str">
        <f t="shared" si="191"/>
        <v>CHEMISTRY</v>
      </c>
      <c r="BN59" s="394" t="str">
        <f>IF(details!AC59="","",details!AC59)</f>
        <v>NA</v>
      </c>
      <c r="BO59" s="394">
        <f>IF(details!AD59="","",details!AD59)</f>
        <v>10</v>
      </c>
      <c r="BP59" s="394">
        <f>IF(details!AE59="","",details!AE59)</f>
        <v>8</v>
      </c>
      <c r="BQ59" s="205">
        <f t="shared" si="192"/>
        <v>18</v>
      </c>
      <c r="BR59" s="394">
        <f>IF(details!AF59="","",details!AF59)</f>
        <v>20</v>
      </c>
      <c r="BS59" s="394">
        <f>IF(details!AG59="","",details!AG59)</f>
        <v>15</v>
      </c>
      <c r="BT59" s="205">
        <f t="shared" si="193"/>
        <v>35</v>
      </c>
      <c r="BU59" s="205">
        <f t="shared" si="194"/>
        <v>38</v>
      </c>
      <c r="BV59" s="205">
        <f t="shared" si="195"/>
        <v>53</v>
      </c>
      <c r="BW59" s="394">
        <f>IF(details!AH59="","",details!AH59)</f>
        <v>46</v>
      </c>
      <c r="BX59" s="394">
        <f>IF(details!AI59="","",details!AI59)</f>
        <v>29</v>
      </c>
      <c r="BY59" s="205">
        <f t="shared" si="196"/>
        <v>75</v>
      </c>
      <c r="BZ59" s="205">
        <f t="shared" si="197"/>
        <v>84</v>
      </c>
      <c r="CA59" s="205">
        <f t="shared" si="198"/>
        <v>44</v>
      </c>
      <c r="CB59" s="401">
        <f t="shared" si="199"/>
        <v>128</v>
      </c>
      <c r="CC59" s="332">
        <f t="shared" si="56"/>
        <v>10</v>
      </c>
      <c r="CD59" s="409">
        <f t="shared" si="57"/>
        <v>0</v>
      </c>
      <c r="CE59" s="66">
        <f t="shared" si="58"/>
        <v>70</v>
      </c>
      <c r="CF59" s="66">
        <f t="shared" si="200"/>
        <v>30</v>
      </c>
      <c r="CG59" s="66">
        <f t="shared" si="201"/>
        <v>140</v>
      </c>
      <c r="CH59" s="66">
        <f t="shared" si="61"/>
        <v>50</v>
      </c>
      <c r="CI59" s="332">
        <f t="shared" si="62"/>
        <v>190</v>
      </c>
      <c r="CJ59" s="409" t="str">
        <f t="shared" si="63"/>
        <v/>
      </c>
      <c r="CK59" s="66" t="str">
        <f t="shared" si="64"/>
        <v>P</v>
      </c>
      <c r="CL59" s="66" t="str">
        <f t="shared" si="65"/>
        <v>P</v>
      </c>
      <c r="CM59" s="409" t="str">
        <f t="shared" si="66"/>
        <v>I</v>
      </c>
      <c r="CN59" s="394" t="str">
        <f>IF(details!AJ59="","",details!AJ59)</f>
        <v>a</v>
      </c>
      <c r="CO59" s="89" t="str">
        <f t="shared" si="202"/>
        <v>BIOLOGY</v>
      </c>
      <c r="CP59" s="394" t="str">
        <f>IF(details!AK59="","",details!AK59)</f>
        <v>NA</v>
      </c>
      <c r="CQ59" s="394">
        <f>IF(details!AL59="","",details!AL59)</f>
        <v>7</v>
      </c>
      <c r="CR59" s="394">
        <f>IF(details!AM59="","",details!AM59)</f>
        <v>9</v>
      </c>
      <c r="CS59" s="205">
        <f t="shared" si="203"/>
        <v>16</v>
      </c>
      <c r="CT59" s="394">
        <f>IF(details!AN59="","",details!AN59)</f>
        <v>16</v>
      </c>
      <c r="CU59" s="394">
        <f>IF(details!AO59="","",details!AO59)</f>
        <v>18</v>
      </c>
      <c r="CV59" s="205">
        <f t="shared" si="204"/>
        <v>34</v>
      </c>
      <c r="CW59" s="205">
        <f t="shared" si="205"/>
        <v>32</v>
      </c>
      <c r="CX59" s="205">
        <f t="shared" si="206"/>
        <v>50</v>
      </c>
      <c r="CY59" s="394">
        <f>IF(details!AP59="","",details!AP59)</f>
        <v>34</v>
      </c>
      <c r="CZ59" s="394">
        <f>IF(details!AQ59="","",details!AQ59)</f>
        <v>26</v>
      </c>
      <c r="DA59" s="205">
        <f t="shared" si="207"/>
        <v>60</v>
      </c>
      <c r="DB59" s="205">
        <f t="shared" si="208"/>
        <v>66</v>
      </c>
      <c r="DC59" s="205">
        <f t="shared" si="209"/>
        <v>44</v>
      </c>
      <c r="DD59" s="401">
        <f t="shared" si="210"/>
        <v>110</v>
      </c>
      <c r="DE59" s="332">
        <f t="shared" si="75"/>
        <v>10</v>
      </c>
      <c r="DF59" s="409">
        <f t="shared" si="76"/>
        <v>0</v>
      </c>
      <c r="DG59" s="66">
        <f t="shared" si="77"/>
        <v>70</v>
      </c>
      <c r="DH59" s="66">
        <f t="shared" si="211"/>
        <v>30</v>
      </c>
      <c r="DI59" s="66">
        <f t="shared" si="79"/>
        <v>140</v>
      </c>
      <c r="DJ59" s="66">
        <f t="shared" si="80"/>
        <v>50</v>
      </c>
      <c r="DK59" s="332">
        <f t="shared" si="81"/>
        <v>190</v>
      </c>
      <c r="DL59" s="409" t="str">
        <f t="shared" si="82"/>
        <v/>
      </c>
      <c r="DM59" s="66" t="str">
        <f t="shared" si="83"/>
        <v>P</v>
      </c>
      <c r="DN59" s="66" t="str">
        <f t="shared" si="84"/>
        <v>P</v>
      </c>
      <c r="DO59" s="409" t="str">
        <f t="shared" si="85"/>
        <v>II</v>
      </c>
      <c r="DP59" s="66">
        <f t="shared" si="86"/>
        <v>50</v>
      </c>
      <c r="DQ59" s="394" t="str">
        <f>IF(details!AR59="","",details!AR59)</f>
        <v>NA</v>
      </c>
      <c r="DR59" s="394">
        <f>IF(details!AS59="","",details!AS59)</f>
        <v>9</v>
      </c>
      <c r="DS59" s="394">
        <f>IF(details!AT59="","",details!AT59)</f>
        <v>10</v>
      </c>
      <c r="DT59" s="205">
        <f t="shared" si="212"/>
        <v>19</v>
      </c>
      <c r="DU59" s="394">
        <f>IF(details!AU59="","",details!AU59)</f>
        <v>45</v>
      </c>
      <c r="DV59" s="205">
        <f t="shared" si="213"/>
        <v>64</v>
      </c>
      <c r="DW59" s="394">
        <f>IF(details!AV59="","",details!AV59)</f>
        <v>62</v>
      </c>
      <c r="DX59" s="392">
        <f t="shared" si="214"/>
        <v>126</v>
      </c>
      <c r="DY59" s="409">
        <f t="shared" si="215"/>
        <v>10</v>
      </c>
      <c r="DZ59" s="409">
        <f t="shared" si="216"/>
        <v>0</v>
      </c>
      <c r="EA59" s="66">
        <f t="shared" si="217"/>
        <v>190</v>
      </c>
      <c r="EB59" s="409" t="str">
        <f t="shared" si="218"/>
        <v/>
      </c>
      <c r="EC59" s="409" t="str">
        <f t="shared" si="315"/>
        <v>B</v>
      </c>
      <c r="ED59" s="394">
        <f>IF(details!AW59="","",details!AW59)</f>
        <v>22</v>
      </c>
      <c r="EE59" s="394">
        <f>IF(details!AX59="","",details!AX59)</f>
        <v>27</v>
      </c>
      <c r="EF59" s="394">
        <f>IF(details!AY59="","",details!AY59)</f>
        <v>29</v>
      </c>
      <c r="EG59" s="392">
        <f t="shared" si="219"/>
        <v>78</v>
      </c>
      <c r="EH59" s="409">
        <f t="shared" si="220"/>
        <v>0</v>
      </c>
      <c r="EI59" s="409">
        <f t="shared" si="221"/>
        <v>0</v>
      </c>
      <c r="EJ59" s="66">
        <f t="shared" si="222"/>
        <v>100</v>
      </c>
      <c r="EK59" s="409" t="str">
        <f t="shared" si="223"/>
        <v/>
      </c>
      <c r="EL59" s="409" t="str">
        <f t="shared" si="316"/>
        <v>B</v>
      </c>
      <c r="EM59" s="409" t="str">
        <f t="shared" si="317"/>
        <v>II</v>
      </c>
      <c r="EN59" s="409" t="str">
        <f t="shared" si="318"/>
        <v>II</v>
      </c>
      <c r="EO59" s="409" t="str">
        <f t="shared" si="319"/>
        <v>III</v>
      </c>
      <c r="EP59" s="409" t="str">
        <f t="shared" si="224"/>
        <v>I</v>
      </c>
      <c r="EQ59" s="409" t="str">
        <f t="shared" si="225"/>
        <v>II</v>
      </c>
      <c r="ER59" s="409">
        <f t="shared" si="226"/>
        <v>0</v>
      </c>
      <c r="ES59" s="409">
        <f t="shared" si="227"/>
        <v>0</v>
      </c>
      <c r="ET59" s="409">
        <f t="shared" si="228"/>
        <v>0</v>
      </c>
      <c r="EU59" s="409">
        <f t="shared" si="229"/>
        <v>0</v>
      </c>
      <c r="EV59" s="409">
        <f t="shared" si="230"/>
        <v>0</v>
      </c>
      <c r="EW59" s="409" t="str">
        <f t="shared" si="231"/>
        <v/>
      </c>
      <c r="EX59" s="74" t="str">
        <f t="shared" si="320"/>
        <v>PASS</v>
      </c>
      <c r="EY59" s="68" t="str">
        <f>IF(details!CF59="","",details!CF59)</f>
        <v/>
      </c>
      <c r="EZ59" s="69" t="str">
        <f>IF(details!CG59="","",details!CG59)</f>
        <v/>
      </c>
      <c r="FA59" s="68" t="str">
        <f>IF(details!CJ59="","",details!CJ59)</f>
        <v/>
      </c>
      <c r="FB59" s="69" t="str">
        <f>IF(details!CK59="","",details!CK59)</f>
        <v/>
      </c>
      <c r="FC59" s="68" t="str">
        <f>IF(details!CN59="","",details!CN59)</f>
        <v/>
      </c>
      <c r="FD59" s="69" t="str">
        <f>IF(details!CO59="","",details!CO59)</f>
        <v/>
      </c>
      <c r="FE59" s="68" t="str">
        <f>IF(details!CR59="","",details!CR59)</f>
        <v/>
      </c>
      <c r="FF59" s="69" t="str">
        <f>IF(details!CS59="","",details!CS59)</f>
        <v/>
      </c>
      <c r="FG59" s="68">
        <f>IF(details!CV59="","",details!CV59)</f>
        <v>44</v>
      </c>
      <c r="FH59" s="69">
        <f>IF(details!CW59="","",details!CW59)</f>
        <v>0</v>
      </c>
      <c r="FI59" s="343">
        <f t="shared" si="250"/>
        <v>0</v>
      </c>
      <c r="FJ59" s="394" t="str">
        <f t="shared" si="321"/>
        <v>II</v>
      </c>
      <c r="FK59" s="394" t="str">
        <f t="shared" si="232"/>
        <v/>
      </c>
      <c r="FL59" s="460" t="str">
        <f t="shared" si="322"/>
        <v/>
      </c>
      <c r="FM59" s="394" t="str">
        <f t="shared" si="323"/>
        <v>II</v>
      </c>
      <c r="FN59" s="77" t="str">
        <f t="shared" si="233"/>
        <v/>
      </c>
      <c r="FO59" s="460" t="str">
        <f t="shared" si="324"/>
        <v/>
      </c>
      <c r="FP59" s="78" t="str">
        <f t="shared" si="325"/>
        <v>III</v>
      </c>
      <c r="FQ59" s="394" t="str">
        <f t="shared" si="326"/>
        <v>III</v>
      </c>
      <c r="FR59" s="394" t="str">
        <f t="shared" si="234"/>
        <v/>
      </c>
      <c r="FS59" s="394" t="str">
        <f t="shared" si="235"/>
        <v/>
      </c>
      <c r="FT59" s="394" t="str">
        <f t="shared" si="236"/>
        <v/>
      </c>
      <c r="FU59" s="364" t="str">
        <f t="shared" si="237"/>
        <v/>
      </c>
      <c r="FV59" s="394" t="str">
        <f t="shared" si="238"/>
        <v/>
      </c>
      <c r="FW59" s="394" t="str">
        <f t="shared" si="239"/>
        <v/>
      </c>
      <c r="FX59" s="394" t="str">
        <f t="shared" si="240"/>
        <v/>
      </c>
      <c r="FY59" s="394" t="str">
        <f t="shared" si="327"/>
        <v/>
      </c>
      <c r="FZ59" s="461" t="str">
        <f t="shared" si="328"/>
        <v/>
      </c>
      <c r="GA59" s="78" t="str">
        <f t="shared" si="329"/>
        <v>I</v>
      </c>
      <c r="GB59" s="394" t="str">
        <f t="shared" si="330"/>
        <v>I</v>
      </c>
      <c r="GC59" s="394" t="str">
        <f t="shared" si="331"/>
        <v/>
      </c>
      <c r="GD59" s="394" t="str">
        <f t="shared" si="332"/>
        <v/>
      </c>
      <c r="GE59" s="394" t="str">
        <f t="shared" si="333"/>
        <v/>
      </c>
      <c r="GF59" s="462" t="str">
        <f t="shared" si="241"/>
        <v/>
      </c>
      <c r="GG59" s="397" t="str">
        <f t="shared" si="242"/>
        <v/>
      </c>
      <c r="GH59" s="394" t="str">
        <f t="shared" si="243"/>
        <v/>
      </c>
      <c r="GI59" s="394" t="str">
        <f t="shared" si="244"/>
        <v/>
      </c>
      <c r="GJ59" s="394" t="str">
        <f t="shared" si="334"/>
        <v/>
      </c>
      <c r="GK59" s="461" t="str">
        <f t="shared" si="335"/>
        <v/>
      </c>
      <c r="GL59" s="78" t="str">
        <f t="shared" si="336"/>
        <v>II</v>
      </c>
      <c r="GM59" s="394" t="str">
        <f t="shared" si="337"/>
        <v>II</v>
      </c>
      <c r="GN59" s="394" t="str">
        <f t="shared" si="338"/>
        <v/>
      </c>
      <c r="GO59" s="394" t="str">
        <f t="shared" si="339"/>
        <v/>
      </c>
      <c r="GP59" s="394" t="str">
        <f t="shared" si="340"/>
        <v/>
      </c>
      <c r="GQ59" s="394" t="str">
        <f t="shared" si="245"/>
        <v/>
      </c>
      <c r="GR59" s="394" t="str">
        <f t="shared" si="246"/>
        <v/>
      </c>
      <c r="GS59" s="394" t="str">
        <f t="shared" si="247"/>
        <v/>
      </c>
      <c r="GT59" s="394" t="str">
        <f t="shared" si="248"/>
        <v/>
      </c>
      <c r="GU59" s="394" t="str">
        <f t="shared" si="341"/>
        <v/>
      </c>
      <c r="GV59" s="461" t="str">
        <f t="shared" si="342"/>
        <v/>
      </c>
      <c r="GW59" s="394" t="str">
        <f t="shared" si="343"/>
        <v>B</v>
      </c>
      <c r="GX59" s="394" t="str">
        <f t="shared" si="344"/>
        <v>B</v>
      </c>
      <c r="GY59" s="394" t="str">
        <f t="shared" si="345"/>
        <v xml:space="preserve">    </v>
      </c>
      <c r="GZ59" s="394" t="str">
        <f t="shared" si="346"/>
        <v xml:space="preserve">    </v>
      </c>
      <c r="HA59" s="394" t="str">
        <f t="shared" si="347"/>
        <v xml:space="preserve">    </v>
      </c>
      <c r="HB59" s="394" t="str">
        <f t="shared" si="348"/>
        <v xml:space="preserve">        </v>
      </c>
      <c r="HC59" s="394" t="str">
        <f t="shared" si="349"/>
        <v xml:space="preserve">    </v>
      </c>
      <c r="HD59" s="394" t="str">
        <f t="shared" si="350"/>
        <v>PASS</v>
      </c>
      <c r="HE59" s="67">
        <f t="shared" si="351"/>
        <v>517</v>
      </c>
      <c r="HF59" s="73">
        <f t="shared" si="352"/>
        <v>54.421052631578945</v>
      </c>
      <c r="HG59" s="394" t="str">
        <f t="shared" si="353"/>
        <v>II</v>
      </c>
      <c r="HH59" s="75">
        <f t="shared" si="354"/>
        <v>54.421052631578945</v>
      </c>
      <c r="HI59" s="76">
        <f t="shared" si="249"/>
        <v>26.999999999999975</v>
      </c>
      <c r="HJ59" s="394" t="str">
        <f>IF(OR(HD59="SUPPL.",HD59="RE-EXAM."),'result subject-wise'!AR59,HD59)</f>
        <v>PASS</v>
      </c>
      <c r="HK59" s="463" t="str">
        <f t="shared" si="355"/>
        <v/>
      </c>
      <c r="HL59" s="464">
        <f t="shared" si="356"/>
        <v>54.421052631578945</v>
      </c>
      <c r="HM59" s="394" t="str">
        <f t="shared" si="357"/>
        <v>II</v>
      </c>
      <c r="HN59" s="304"/>
      <c r="HP59" s="465" t="str">
        <f>'full report'!V1367</f>
        <v/>
      </c>
      <c r="HQ59" s="466"/>
      <c r="HW59" s="373"/>
      <c r="HX59" s="373"/>
      <c r="HY59" s="373"/>
      <c r="HZ59" s="373"/>
      <c r="IA59" s="373"/>
      <c r="IB59" s="373"/>
      <c r="IC59" s="373"/>
      <c r="ID59" s="373"/>
      <c r="IE59" s="373"/>
    </row>
    <row r="60" spans="1:16382" s="364" customFormat="1" ht="13" customHeight="1">
      <c r="A60" s="412">
        <f>IF(details!A60="","",details!A60)</f>
        <v>52</v>
      </c>
      <c r="B60" s="394" t="str">
        <f>IF(details!B60="","",details!B60)</f>
        <v/>
      </c>
      <c r="C60" s="394" t="str">
        <f>IF(details!C60="","",details!C60)</f>
        <v/>
      </c>
      <c r="D60" s="394" t="str">
        <f>IF(details!D60="","",details!D60)</f>
        <v/>
      </c>
      <c r="E60" s="401" t="str">
        <f>IF(details!E60="","",details!E60)</f>
        <v/>
      </c>
      <c r="F60" s="72" t="str">
        <f>IF(details!F60="","",details!F60)</f>
        <v/>
      </c>
      <c r="G60" s="89" t="str">
        <f>IF(details!G60="","",details!G60)</f>
        <v>A 052</v>
      </c>
      <c r="H60" s="89" t="str">
        <f>IF(details!H60="","",details!H60)</f>
        <v>B 052</v>
      </c>
      <c r="I60" s="89" t="str">
        <f>IF(details!I60="","",details!I60)</f>
        <v>C 052</v>
      </c>
      <c r="J60" s="394" t="str">
        <f>IF(details!J60="","",details!J60)</f>
        <v/>
      </c>
      <c r="K60" s="394" t="str">
        <f>IF(details!K60="","",details!K60)</f>
        <v/>
      </c>
      <c r="L60" s="394" t="str">
        <f>IF(details!L60="","",details!L60)</f>
        <v/>
      </c>
      <c r="M60" s="205" t="str">
        <f t="shared" si="171"/>
        <v/>
      </c>
      <c r="N60" s="394" t="str">
        <f>IF(details!M60="","",details!M60)</f>
        <v/>
      </c>
      <c r="O60" s="205" t="str">
        <f t="shared" si="172"/>
        <v/>
      </c>
      <c r="P60" s="394" t="str">
        <f>IF(details!N60="","",details!N60)</f>
        <v/>
      </c>
      <c r="Q60" s="392" t="str">
        <f t="shared" si="173"/>
        <v/>
      </c>
      <c r="R60" s="409">
        <f t="shared" si="282"/>
        <v>0</v>
      </c>
      <c r="S60" s="66" t="str">
        <f t="shared" si="39"/>
        <v/>
      </c>
      <c r="T60" s="409" t="str">
        <f t="shared" si="311"/>
        <v/>
      </c>
      <c r="U60" s="409" t="str">
        <f t="shared" si="40"/>
        <v/>
      </c>
      <c r="V60" s="409" t="str">
        <f t="shared" si="312"/>
        <v/>
      </c>
      <c r="W60" s="394" t="str">
        <f>IF(details!O60="","",details!O60)</f>
        <v/>
      </c>
      <c r="X60" s="394" t="str">
        <f>IF(details!P60="","",details!P60)</f>
        <v/>
      </c>
      <c r="Y60" s="394" t="str">
        <f>IF(details!Q60="","",details!Q60)</f>
        <v/>
      </c>
      <c r="Z60" s="205" t="str">
        <f t="shared" si="174"/>
        <v/>
      </c>
      <c r="AA60" s="394" t="str">
        <f>IF(details!R60="","",details!R60)</f>
        <v/>
      </c>
      <c r="AB60" s="205" t="str">
        <f t="shared" si="175"/>
        <v/>
      </c>
      <c r="AC60" s="394" t="str">
        <f>IF(details!S60="","",details!S60)</f>
        <v/>
      </c>
      <c r="AD60" s="392" t="str">
        <f t="shared" si="176"/>
        <v/>
      </c>
      <c r="AE60" s="409">
        <f t="shared" si="281"/>
        <v>0</v>
      </c>
      <c r="AF60" s="66" t="str">
        <f t="shared" si="45"/>
        <v/>
      </c>
      <c r="AG60" s="409" t="str">
        <f t="shared" si="313"/>
        <v/>
      </c>
      <c r="AH60" s="409" t="str">
        <f>IF(OR($E60="NSO",$E60="",AC60=""),"",IF(OR(AG60="AB",AC60="ab"),"AB",IF(AC60="ML","RE",IF(AND(AD60&gt;=36%*AF60,AC60&gt;=20),"P",IF(AND(AD60&gt;=34%*AF60,#REF!=0,AC60&gt;=20),"G2",IF(AND(AD60&gt;=31%*AF60,#REF!=0,AC60&gt;=20),"G1",IF(AD60&gt;=25%*AF60,"S","F")))))))</f>
        <v/>
      </c>
      <c r="AI60" s="409" t="str">
        <f t="shared" si="314"/>
        <v/>
      </c>
      <c r="AJ60" s="394" t="str">
        <f>IF(details!T60="","",details!T60)</f>
        <v>d</v>
      </c>
      <c r="AK60" s="89" t="str">
        <f t="shared" si="177"/>
        <v/>
      </c>
      <c r="AL60" s="394" t="str">
        <f>IF(details!U60="","",details!U60)</f>
        <v/>
      </c>
      <c r="AM60" s="394" t="str">
        <f>IF(details!V60="","",details!V60)</f>
        <v/>
      </c>
      <c r="AN60" s="394" t="str">
        <f>IF(details!W60="","",details!W60)</f>
        <v/>
      </c>
      <c r="AO60" s="205" t="str">
        <f t="shared" si="178"/>
        <v/>
      </c>
      <c r="AP60" s="394" t="str">
        <f>IF(details!X60="","",details!X60)</f>
        <v/>
      </c>
      <c r="AQ60" s="394" t="str">
        <f>IF(details!Y60="","",details!Y60)</f>
        <v/>
      </c>
      <c r="AR60" s="205" t="str">
        <f t="shared" si="179"/>
        <v/>
      </c>
      <c r="AS60" s="205" t="str">
        <f t="shared" si="180"/>
        <v/>
      </c>
      <c r="AT60" s="205" t="str">
        <f t="shared" si="181"/>
        <v/>
      </c>
      <c r="AU60" s="394" t="str">
        <f>IF(details!Z60="","",details!Z60)</f>
        <v/>
      </c>
      <c r="AV60" s="394" t="str">
        <f>IF(details!AA60="","",details!AA60)</f>
        <v/>
      </c>
      <c r="AW60" s="205" t="str">
        <f t="shared" si="182"/>
        <v/>
      </c>
      <c r="AX60" s="205" t="str">
        <f t="shared" si="183"/>
        <v/>
      </c>
      <c r="AY60" s="205" t="str">
        <f t="shared" si="184"/>
        <v/>
      </c>
      <c r="AZ60" s="401" t="str">
        <f t="shared" si="185"/>
        <v/>
      </c>
      <c r="BA60" s="332">
        <f t="shared" si="186"/>
        <v>0</v>
      </c>
      <c r="BB60" s="409" t="str">
        <f t="shared" si="187"/>
        <v/>
      </c>
      <c r="BC60" s="66" t="str">
        <f t="shared" si="188"/>
        <v/>
      </c>
      <c r="BD60" s="66" t="str">
        <f t="shared" si="189"/>
        <v/>
      </c>
      <c r="BE60" s="66" t="str">
        <f t="shared" si="190"/>
        <v/>
      </c>
      <c r="BF60" s="66" t="str">
        <f t="shared" si="93"/>
        <v/>
      </c>
      <c r="BG60" s="332">
        <f t="shared" si="94"/>
        <v>0</v>
      </c>
      <c r="BH60" s="409" t="str">
        <f t="shared" si="95"/>
        <v/>
      </c>
      <c r="BI60" s="66" t="str">
        <f t="shared" si="96"/>
        <v/>
      </c>
      <c r="BJ60" s="66" t="str">
        <f t="shared" si="97"/>
        <v/>
      </c>
      <c r="BK60" s="409" t="str">
        <f t="shared" si="98"/>
        <v/>
      </c>
      <c r="BL60" s="394" t="str">
        <f>IF(details!AB60="","",details!AB60)</f>
        <v>c</v>
      </c>
      <c r="BM60" s="89" t="str">
        <f t="shared" si="191"/>
        <v/>
      </c>
      <c r="BN60" s="394" t="str">
        <f>IF(details!AC60="","",details!AC60)</f>
        <v/>
      </c>
      <c r="BO60" s="394" t="str">
        <f>IF(details!AD60="","",details!AD60)</f>
        <v/>
      </c>
      <c r="BP60" s="394" t="str">
        <f>IF(details!AE60="","",details!AE60)</f>
        <v/>
      </c>
      <c r="BQ60" s="205" t="str">
        <f t="shared" si="192"/>
        <v/>
      </c>
      <c r="BR60" s="394" t="str">
        <f>IF(details!AF60="","",details!AF60)</f>
        <v/>
      </c>
      <c r="BS60" s="394" t="str">
        <f>IF(details!AG60="","",details!AG60)</f>
        <v/>
      </c>
      <c r="BT60" s="205" t="str">
        <f t="shared" si="193"/>
        <v/>
      </c>
      <c r="BU60" s="205" t="str">
        <f t="shared" si="194"/>
        <v/>
      </c>
      <c r="BV60" s="205" t="str">
        <f t="shared" si="195"/>
        <v/>
      </c>
      <c r="BW60" s="394" t="str">
        <f>IF(details!AH60="","",details!AH60)</f>
        <v/>
      </c>
      <c r="BX60" s="394" t="str">
        <f>IF(details!AI60="","",details!AI60)</f>
        <v/>
      </c>
      <c r="BY60" s="205" t="str">
        <f t="shared" si="196"/>
        <v/>
      </c>
      <c r="BZ60" s="205" t="str">
        <f t="shared" si="197"/>
        <v/>
      </c>
      <c r="CA60" s="205" t="str">
        <f t="shared" si="198"/>
        <v/>
      </c>
      <c r="CB60" s="401" t="str">
        <f t="shared" si="199"/>
        <v/>
      </c>
      <c r="CC60" s="332">
        <f t="shared" si="56"/>
        <v>0</v>
      </c>
      <c r="CD60" s="409" t="str">
        <f t="shared" si="57"/>
        <v/>
      </c>
      <c r="CE60" s="66" t="str">
        <f t="shared" si="58"/>
        <v/>
      </c>
      <c r="CF60" s="66" t="str">
        <f t="shared" si="200"/>
        <v/>
      </c>
      <c r="CG60" s="66" t="str">
        <f t="shared" si="201"/>
        <v/>
      </c>
      <c r="CH60" s="66" t="str">
        <f t="shared" si="61"/>
        <v/>
      </c>
      <c r="CI60" s="332">
        <f t="shared" si="62"/>
        <v>0</v>
      </c>
      <c r="CJ60" s="409" t="str">
        <f t="shared" si="63"/>
        <v/>
      </c>
      <c r="CK60" s="66" t="str">
        <f t="shared" si="64"/>
        <v/>
      </c>
      <c r="CL60" s="66" t="str">
        <f t="shared" si="65"/>
        <v/>
      </c>
      <c r="CM60" s="409" t="str">
        <f t="shared" si="66"/>
        <v/>
      </c>
      <c r="CN60" s="394" t="str">
        <f>IF(details!AJ60="","",details!AJ60)</f>
        <v>c</v>
      </c>
      <c r="CO60" s="89" t="str">
        <f t="shared" si="202"/>
        <v/>
      </c>
      <c r="CP60" s="394" t="str">
        <f>IF(details!AK60="","",details!AK60)</f>
        <v/>
      </c>
      <c r="CQ60" s="394" t="str">
        <f>IF(details!AL60="","",details!AL60)</f>
        <v/>
      </c>
      <c r="CR60" s="394" t="str">
        <f>IF(details!AM60="","",details!AM60)</f>
        <v/>
      </c>
      <c r="CS60" s="205" t="str">
        <f t="shared" si="203"/>
        <v/>
      </c>
      <c r="CT60" s="394" t="str">
        <f>IF(details!AN60="","",details!AN60)</f>
        <v/>
      </c>
      <c r="CU60" s="394" t="str">
        <f>IF(details!AO60="","",details!AO60)</f>
        <v/>
      </c>
      <c r="CV60" s="205" t="str">
        <f t="shared" si="204"/>
        <v/>
      </c>
      <c r="CW60" s="205" t="str">
        <f t="shared" si="205"/>
        <v/>
      </c>
      <c r="CX60" s="205" t="str">
        <f t="shared" si="206"/>
        <v/>
      </c>
      <c r="CY60" s="394" t="str">
        <f>IF(details!AP60="","",details!AP60)</f>
        <v/>
      </c>
      <c r="CZ60" s="394" t="str">
        <f>IF(details!AQ60="","",details!AQ60)</f>
        <v/>
      </c>
      <c r="DA60" s="205" t="str">
        <f t="shared" si="207"/>
        <v/>
      </c>
      <c r="DB60" s="205" t="str">
        <f t="shared" si="208"/>
        <v/>
      </c>
      <c r="DC60" s="205" t="str">
        <f t="shared" si="209"/>
        <v/>
      </c>
      <c r="DD60" s="401" t="str">
        <f t="shared" si="210"/>
        <v/>
      </c>
      <c r="DE60" s="332">
        <f t="shared" si="75"/>
        <v>0</v>
      </c>
      <c r="DF60" s="409" t="str">
        <f t="shared" si="76"/>
        <v/>
      </c>
      <c r="DG60" s="66" t="str">
        <f t="shared" si="77"/>
        <v/>
      </c>
      <c r="DH60" s="66" t="str">
        <f t="shared" si="211"/>
        <v/>
      </c>
      <c r="DI60" s="66" t="str">
        <f t="shared" si="79"/>
        <v/>
      </c>
      <c r="DJ60" s="66" t="str">
        <f t="shared" si="80"/>
        <v/>
      </c>
      <c r="DK60" s="332">
        <f t="shared" si="81"/>
        <v>0</v>
      </c>
      <c r="DL60" s="409" t="str">
        <f t="shared" si="82"/>
        <v/>
      </c>
      <c r="DM60" s="66" t="str">
        <f t="shared" si="83"/>
        <v/>
      </c>
      <c r="DN60" s="66" t="str">
        <f t="shared" si="84"/>
        <v/>
      </c>
      <c r="DO60" s="409" t="str">
        <f t="shared" si="85"/>
        <v/>
      </c>
      <c r="DP60" s="66">
        <f t="shared" si="86"/>
        <v>0</v>
      </c>
      <c r="DQ60" s="394" t="str">
        <f>IF(details!AR60="","",details!AR60)</f>
        <v/>
      </c>
      <c r="DR60" s="394" t="str">
        <f>IF(details!AS60="","",details!AS60)</f>
        <v/>
      </c>
      <c r="DS60" s="394" t="str">
        <f>IF(details!AT60="","",details!AT60)</f>
        <v/>
      </c>
      <c r="DT60" s="205" t="str">
        <f t="shared" si="212"/>
        <v/>
      </c>
      <c r="DU60" s="394" t="str">
        <f>IF(details!AU60="","",details!AU60)</f>
        <v/>
      </c>
      <c r="DV60" s="205" t="str">
        <f t="shared" si="213"/>
        <v/>
      </c>
      <c r="DW60" s="394" t="str">
        <f>IF(details!AV60="","",details!AV60)</f>
        <v/>
      </c>
      <c r="DX60" s="392" t="str">
        <f t="shared" si="214"/>
        <v/>
      </c>
      <c r="DY60" s="409">
        <f t="shared" si="215"/>
        <v>0</v>
      </c>
      <c r="DZ60" s="409">
        <f t="shared" si="216"/>
        <v>0</v>
      </c>
      <c r="EA60" s="66" t="str">
        <f t="shared" si="217"/>
        <v/>
      </c>
      <c r="EB60" s="409" t="str">
        <f t="shared" si="218"/>
        <v/>
      </c>
      <c r="EC60" s="409" t="str">
        <f t="shared" si="315"/>
        <v/>
      </c>
      <c r="ED60" s="394" t="str">
        <f>IF(details!AW60="","",details!AW60)</f>
        <v/>
      </c>
      <c r="EE60" s="394" t="str">
        <f>IF(details!AX60="","",details!AX60)</f>
        <v/>
      </c>
      <c r="EF60" s="394" t="str">
        <f>IF(details!AY60="","",details!AY60)</f>
        <v/>
      </c>
      <c r="EG60" s="392" t="str">
        <f t="shared" si="219"/>
        <v/>
      </c>
      <c r="EH60" s="409">
        <f t="shared" si="220"/>
        <v>0</v>
      </c>
      <c r="EI60" s="409">
        <f t="shared" si="221"/>
        <v>0</v>
      </c>
      <c r="EJ60" s="66" t="str">
        <f t="shared" si="222"/>
        <v/>
      </c>
      <c r="EK60" s="409" t="str">
        <f t="shared" si="223"/>
        <v/>
      </c>
      <c r="EL60" s="409" t="str">
        <f t="shared" si="316"/>
        <v/>
      </c>
      <c r="EM60" s="409" t="str">
        <f t="shared" si="317"/>
        <v/>
      </c>
      <c r="EN60" s="409" t="str">
        <f t="shared" si="318"/>
        <v/>
      </c>
      <c r="EO60" s="409" t="str">
        <f t="shared" si="319"/>
        <v/>
      </c>
      <c r="EP60" s="409" t="str">
        <f t="shared" si="224"/>
        <v/>
      </c>
      <c r="EQ60" s="409" t="str">
        <f t="shared" si="225"/>
        <v/>
      </c>
      <c r="ER60" s="409">
        <f t="shared" si="226"/>
        <v>0</v>
      </c>
      <c r="ES60" s="409">
        <f t="shared" si="227"/>
        <v>0</v>
      </c>
      <c r="ET60" s="409">
        <f t="shared" si="228"/>
        <v>0</v>
      </c>
      <c r="EU60" s="409">
        <f t="shared" si="229"/>
        <v>0</v>
      </c>
      <c r="EV60" s="409">
        <f t="shared" si="230"/>
        <v>0</v>
      </c>
      <c r="EW60" s="409" t="str">
        <f t="shared" si="231"/>
        <v/>
      </c>
      <c r="EX60" s="74" t="str">
        <f t="shared" si="320"/>
        <v/>
      </c>
      <c r="EY60" s="68" t="str">
        <f>IF(details!CF60="","",details!CF60)</f>
        <v/>
      </c>
      <c r="EZ60" s="69" t="str">
        <f>IF(details!CG60="","",details!CG60)</f>
        <v/>
      </c>
      <c r="FA60" s="68" t="str">
        <f>IF(details!CJ60="","",details!CJ60)</f>
        <v/>
      </c>
      <c r="FB60" s="69" t="str">
        <f>IF(details!CK60="","",details!CK60)</f>
        <v/>
      </c>
      <c r="FC60" s="68" t="str">
        <f>IF(details!CN60="","",details!CN60)</f>
        <v/>
      </c>
      <c r="FD60" s="69" t="str">
        <f>IF(details!CO60="","",details!CO60)</f>
        <v/>
      </c>
      <c r="FE60" s="68" t="str">
        <f>IF(details!CR60="","",details!CR60)</f>
        <v/>
      </c>
      <c r="FF60" s="69" t="str">
        <f>IF(details!CS60="","",details!CS60)</f>
        <v/>
      </c>
      <c r="FG60" s="68" t="str">
        <f>IF(details!CV60="","",details!CV60)</f>
        <v/>
      </c>
      <c r="FH60" s="69" t="str">
        <f>IF(details!CW60="","",details!CW60)</f>
        <v/>
      </c>
      <c r="FI60" s="343" t="str">
        <f t="shared" si="250"/>
        <v/>
      </c>
      <c r="FJ60" s="394" t="str">
        <f t="shared" si="321"/>
        <v/>
      </c>
      <c r="FK60" s="394" t="str">
        <f t="shared" si="232"/>
        <v/>
      </c>
      <c r="FL60" s="460" t="str">
        <f t="shared" si="322"/>
        <v/>
      </c>
      <c r="FM60" s="394" t="str">
        <f t="shared" si="323"/>
        <v/>
      </c>
      <c r="FN60" s="77" t="str">
        <f t="shared" si="233"/>
        <v/>
      </c>
      <c r="FO60" s="460" t="str">
        <f t="shared" si="324"/>
        <v/>
      </c>
      <c r="FP60" s="78" t="str">
        <f t="shared" si="325"/>
        <v/>
      </c>
      <c r="FQ60" s="394" t="str">
        <f t="shared" si="326"/>
        <v/>
      </c>
      <c r="FR60" s="394" t="str">
        <f t="shared" si="234"/>
        <v/>
      </c>
      <c r="FS60" s="394" t="str">
        <f t="shared" si="235"/>
        <v/>
      </c>
      <c r="FT60" s="394" t="str">
        <f t="shared" si="236"/>
        <v/>
      </c>
      <c r="FU60" s="364" t="str">
        <f t="shared" si="237"/>
        <v/>
      </c>
      <c r="FV60" s="394" t="str">
        <f t="shared" si="238"/>
        <v/>
      </c>
      <c r="FW60" s="394" t="str">
        <f t="shared" si="239"/>
        <v/>
      </c>
      <c r="FX60" s="394" t="str">
        <f t="shared" si="240"/>
        <v/>
      </c>
      <c r="FY60" s="394" t="str">
        <f t="shared" si="327"/>
        <v/>
      </c>
      <c r="FZ60" s="461" t="str">
        <f t="shared" si="328"/>
        <v/>
      </c>
      <c r="GA60" s="78" t="str">
        <f t="shared" si="329"/>
        <v/>
      </c>
      <c r="GB60" s="394" t="str">
        <f t="shared" si="330"/>
        <v/>
      </c>
      <c r="GC60" s="394" t="str">
        <f t="shared" si="331"/>
        <v/>
      </c>
      <c r="GD60" s="394" t="str">
        <f t="shared" si="332"/>
        <v/>
      </c>
      <c r="GE60" s="394" t="str">
        <f t="shared" si="333"/>
        <v/>
      </c>
      <c r="GF60" s="462" t="str">
        <f t="shared" si="241"/>
        <v/>
      </c>
      <c r="GG60" s="397" t="str">
        <f t="shared" si="242"/>
        <v/>
      </c>
      <c r="GH60" s="394" t="str">
        <f t="shared" si="243"/>
        <v/>
      </c>
      <c r="GI60" s="394" t="str">
        <f t="shared" si="244"/>
        <v/>
      </c>
      <c r="GJ60" s="394" t="str">
        <f t="shared" si="334"/>
        <v/>
      </c>
      <c r="GK60" s="461" t="str">
        <f t="shared" si="335"/>
        <v/>
      </c>
      <c r="GL60" s="78" t="str">
        <f t="shared" si="336"/>
        <v/>
      </c>
      <c r="GM60" s="394" t="str">
        <f t="shared" si="337"/>
        <v/>
      </c>
      <c r="GN60" s="394" t="str">
        <f t="shared" si="338"/>
        <v/>
      </c>
      <c r="GO60" s="394" t="str">
        <f t="shared" si="339"/>
        <v/>
      </c>
      <c r="GP60" s="394" t="str">
        <f t="shared" si="340"/>
        <v/>
      </c>
      <c r="GQ60" s="394" t="str">
        <f t="shared" si="245"/>
        <v/>
      </c>
      <c r="GR60" s="394" t="str">
        <f t="shared" si="246"/>
        <v/>
      </c>
      <c r="GS60" s="394" t="str">
        <f t="shared" si="247"/>
        <v/>
      </c>
      <c r="GT60" s="394" t="str">
        <f t="shared" si="248"/>
        <v/>
      </c>
      <c r="GU60" s="394" t="str">
        <f t="shared" si="341"/>
        <v/>
      </c>
      <c r="GV60" s="461" t="str">
        <f t="shared" si="342"/>
        <v/>
      </c>
      <c r="GW60" s="394" t="str">
        <f t="shared" si="343"/>
        <v/>
      </c>
      <c r="GX60" s="394" t="str">
        <f t="shared" si="344"/>
        <v/>
      </c>
      <c r="GY60" s="394" t="str">
        <f t="shared" si="345"/>
        <v xml:space="preserve">    </v>
      </c>
      <c r="GZ60" s="394" t="str">
        <f t="shared" si="346"/>
        <v xml:space="preserve">    </v>
      </c>
      <c r="HA60" s="394" t="str">
        <f t="shared" si="347"/>
        <v xml:space="preserve">    </v>
      </c>
      <c r="HB60" s="394" t="str">
        <f t="shared" si="348"/>
        <v xml:space="preserve">        </v>
      </c>
      <c r="HC60" s="394" t="str">
        <f t="shared" si="349"/>
        <v xml:space="preserve">    </v>
      </c>
      <c r="HD60" s="394" t="str">
        <f t="shared" si="350"/>
        <v/>
      </c>
      <c r="HE60" s="67" t="str">
        <f t="shared" si="351"/>
        <v/>
      </c>
      <c r="HF60" s="73" t="str">
        <f t="shared" si="352"/>
        <v/>
      </c>
      <c r="HG60" s="394" t="str">
        <f t="shared" si="353"/>
        <v/>
      </c>
      <c r="HH60" s="75" t="str">
        <f t="shared" si="354"/>
        <v/>
      </c>
      <c r="HI60" s="76" t="str">
        <f t="shared" si="249"/>
        <v/>
      </c>
      <c r="HJ60" s="394" t="str">
        <f>IF(OR(HD60="SUPPL.",HD60="RE-EXAM."),'result subject-wise'!AR60,HD60)</f>
        <v/>
      </c>
      <c r="HK60" s="463" t="str">
        <f t="shared" si="355"/>
        <v/>
      </c>
      <c r="HL60" s="464" t="str">
        <f t="shared" si="356"/>
        <v/>
      </c>
      <c r="HM60" s="394" t="str">
        <f t="shared" si="357"/>
        <v/>
      </c>
      <c r="HN60" s="304"/>
      <c r="HP60" s="465" t="str">
        <f>'full report'!V1394</f>
        <v/>
      </c>
      <c r="HQ60" s="466"/>
    </row>
    <row r="61" spans="1:16382" s="364" customFormat="1" ht="13" customHeight="1">
      <c r="A61" s="412">
        <f>IF(details!A61="","",details!A61)</f>
        <v>53</v>
      </c>
      <c r="B61" s="394" t="str">
        <f>IF(details!B61="","",details!B61)</f>
        <v/>
      </c>
      <c r="C61" s="394" t="str">
        <f>IF(details!C61="","",details!C61)</f>
        <v/>
      </c>
      <c r="D61" s="394" t="str">
        <f>IF(details!D61="","",details!D61)</f>
        <v/>
      </c>
      <c r="E61" s="401" t="str">
        <f>IF(details!E61="","",details!E61)</f>
        <v/>
      </c>
      <c r="F61" s="72" t="str">
        <f>IF(details!F61="","",details!F61)</f>
        <v/>
      </c>
      <c r="G61" s="89" t="str">
        <f>IF(details!G61="","",details!G61)</f>
        <v>A 053</v>
      </c>
      <c r="H61" s="89" t="str">
        <f>IF(details!H61="","",details!H61)</f>
        <v>B 053</v>
      </c>
      <c r="I61" s="89" t="str">
        <f>IF(details!I61="","",details!I61)</f>
        <v>C 053</v>
      </c>
      <c r="J61" s="394" t="str">
        <f>IF(details!J61="","",details!J61)</f>
        <v/>
      </c>
      <c r="K61" s="394" t="str">
        <f>IF(details!K61="","",details!K61)</f>
        <v/>
      </c>
      <c r="L61" s="394" t="str">
        <f>IF(details!L61="","",details!L61)</f>
        <v/>
      </c>
      <c r="M61" s="205" t="str">
        <f t="shared" si="171"/>
        <v/>
      </c>
      <c r="N61" s="394" t="str">
        <f>IF(details!M61="","",details!M61)</f>
        <v/>
      </c>
      <c r="O61" s="205" t="str">
        <f t="shared" si="172"/>
        <v/>
      </c>
      <c r="P61" s="394" t="str">
        <f>IF(details!N61="","",details!N61)</f>
        <v/>
      </c>
      <c r="Q61" s="392" t="str">
        <f t="shared" si="173"/>
        <v/>
      </c>
      <c r="R61" s="409">
        <f t="shared" si="282"/>
        <v>0</v>
      </c>
      <c r="S61" s="66" t="str">
        <f t="shared" si="39"/>
        <v/>
      </c>
      <c r="T61" s="409" t="str">
        <f t="shared" si="311"/>
        <v/>
      </c>
      <c r="U61" s="409" t="str">
        <f t="shared" si="40"/>
        <v/>
      </c>
      <c r="V61" s="409" t="str">
        <f t="shared" si="312"/>
        <v/>
      </c>
      <c r="W61" s="394" t="str">
        <f>IF(details!O61="","",details!O61)</f>
        <v/>
      </c>
      <c r="X61" s="394" t="str">
        <f>IF(details!P61="","",details!P61)</f>
        <v/>
      </c>
      <c r="Y61" s="394" t="str">
        <f>IF(details!Q61="","",details!Q61)</f>
        <v/>
      </c>
      <c r="Z61" s="205" t="str">
        <f t="shared" si="174"/>
        <v/>
      </c>
      <c r="AA61" s="394" t="str">
        <f>IF(details!R61="","",details!R61)</f>
        <v/>
      </c>
      <c r="AB61" s="205" t="str">
        <f t="shared" si="175"/>
        <v/>
      </c>
      <c r="AC61" s="394" t="str">
        <f>IF(details!S61="","",details!S61)</f>
        <v/>
      </c>
      <c r="AD61" s="392" t="str">
        <f t="shared" si="176"/>
        <v/>
      </c>
      <c r="AE61" s="409">
        <f t="shared" si="281"/>
        <v>0</v>
      </c>
      <c r="AF61" s="66" t="str">
        <f t="shared" si="45"/>
        <v/>
      </c>
      <c r="AG61" s="409" t="str">
        <f t="shared" si="313"/>
        <v/>
      </c>
      <c r="AH61" s="409" t="str">
        <f>IF(OR($E61="NSO",$E61="",AC61=""),"",IF(OR(AG61="AB",AC61="ab"),"AB",IF(AC61="ML","RE",IF(AND(AD61&gt;=36%*AF61,AC61&gt;=20),"P",IF(AND(AD61&gt;=34%*AF61,#REF!=0,AC61&gt;=20),"G2",IF(AND(AD61&gt;=31%*AF61,#REF!=0,AC61&gt;=20),"G1",IF(AD61&gt;=25%*AF61,"S","F")))))))</f>
        <v/>
      </c>
      <c r="AI61" s="409" t="str">
        <f t="shared" si="314"/>
        <v/>
      </c>
      <c r="AJ61" s="394" t="str">
        <f>IF(details!T61="","",details!T61)</f>
        <v>e</v>
      </c>
      <c r="AK61" s="89" t="str">
        <f t="shared" si="177"/>
        <v/>
      </c>
      <c r="AL61" s="394" t="str">
        <f>IF(details!U61="","",details!U61)</f>
        <v/>
      </c>
      <c r="AM61" s="394" t="str">
        <f>IF(details!V61="","",details!V61)</f>
        <v/>
      </c>
      <c r="AN61" s="394" t="str">
        <f>IF(details!W61="","",details!W61)</f>
        <v/>
      </c>
      <c r="AO61" s="205" t="str">
        <f t="shared" si="178"/>
        <v/>
      </c>
      <c r="AP61" s="394" t="str">
        <f>IF(details!X61="","",details!X61)</f>
        <v/>
      </c>
      <c r="AQ61" s="394" t="str">
        <f>IF(details!Y61="","",details!Y61)</f>
        <v/>
      </c>
      <c r="AR61" s="205" t="str">
        <f t="shared" si="179"/>
        <v/>
      </c>
      <c r="AS61" s="205" t="str">
        <f t="shared" si="180"/>
        <v/>
      </c>
      <c r="AT61" s="205" t="str">
        <f t="shared" si="181"/>
        <v/>
      </c>
      <c r="AU61" s="394" t="str">
        <f>IF(details!Z61="","",details!Z61)</f>
        <v/>
      </c>
      <c r="AV61" s="394" t="str">
        <f>IF(details!AA61="","",details!AA61)</f>
        <v/>
      </c>
      <c r="AW61" s="205" t="str">
        <f t="shared" si="182"/>
        <v/>
      </c>
      <c r="AX61" s="205" t="str">
        <f t="shared" si="183"/>
        <v/>
      </c>
      <c r="AY61" s="205" t="str">
        <f t="shared" si="184"/>
        <v/>
      </c>
      <c r="AZ61" s="401" t="str">
        <f t="shared" si="185"/>
        <v/>
      </c>
      <c r="BA61" s="332">
        <f t="shared" si="186"/>
        <v>0</v>
      </c>
      <c r="BB61" s="409" t="str">
        <f t="shared" si="187"/>
        <v/>
      </c>
      <c r="BC61" s="66" t="str">
        <f t="shared" si="188"/>
        <v/>
      </c>
      <c r="BD61" s="66" t="str">
        <f t="shared" si="189"/>
        <v/>
      </c>
      <c r="BE61" s="66" t="str">
        <f t="shared" si="190"/>
        <v/>
      </c>
      <c r="BF61" s="66" t="str">
        <f t="shared" si="93"/>
        <v/>
      </c>
      <c r="BG61" s="332">
        <f t="shared" si="94"/>
        <v>0</v>
      </c>
      <c r="BH61" s="409" t="str">
        <f t="shared" si="95"/>
        <v/>
      </c>
      <c r="BI61" s="66" t="str">
        <f t="shared" si="96"/>
        <v/>
      </c>
      <c r="BJ61" s="66" t="str">
        <f t="shared" si="97"/>
        <v/>
      </c>
      <c r="BK61" s="409" t="str">
        <f t="shared" si="98"/>
        <v/>
      </c>
      <c r="BL61" s="394" t="str">
        <f>IF(details!AB61="","",details!AB61)</f>
        <v>d</v>
      </c>
      <c r="BM61" s="89" t="str">
        <f t="shared" si="191"/>
        <v/>
      </c>
      <c r="BN61" s="394" t="str">
        <f>IF(details!AC61="","",details!AC61)</f>
        <v/>
      </c>
      <c r="BO61" s="394" t="str">
        <f>IF(details!AD61="","",details!AD61)</f>
        <v/>
      </c>
      <c r="BP61" s="394" t="str">
        <f>IF(details!AE61="","",details!AE61)</f>
        <v/>
      </c>
      <c r="BQ61" s="205" t="str">
        <f t="shared" si="192"/>
        <v/>
      </c>
      <c r="BR61" s="394" t="str">
        <f>IF(details!AF61="","",details!AF61)</f>
        <v/>
      </c>
      <c r="BS61" s="394" t="str">
        <f>IF(details!AG61="","",details!AG61)</f>
        <v/>
      </c>
      <c r="BT61" s="205" t="str">
        <f t="shared" si="193"/>
        <v/>
      </c>
      <c r="BU61" s="205" t="str">
        <f t="shared" si="194"/>
        <v/>
      </c>
      <c r="BV61" s="205" t="str">
        <f t="shared" si="195"/>
        <v/>
      </c>
      <c r="BW61" s="394" t="str">
        <f>IF(details!AH61="","",details!AH61)</f>
        <v/>
      </c>
      <c r="BX61" s="394" t="str">
        <f>IF(details!AI61="","",details!AI61)</f>
        <v/>
      </c>
      <c r="BY61" s="205" t="str">
        <f t="shared" si="196"/>
        <v/>
      </c>
      <c r="BZ61" s="205" t="str">
        <f t="shared" si="197"/>
        <v/>
      </c>
      <c r="CA61" s="205" t="str">
        <f t="shared" si="198"/>
        <v/>
      </c>
      <c r="CB61" s="401" t="str">
        <f t="shared" si="199"/>
        <v/>
      </c>
      <c r="CC61" s="332">
        <f t="shared" si="56"/>
        <v>0</v>
      </c>
      <c r="CD61" s="409" t="str">
        <f t="shared" si="57"/>
        <v/>
      </c>
      <c r="CE61" s="66" t="str">
        <f t="shared" si="58"/>
        <v/>
      </c>
      <c r="CF61" s="66" t="str">
        <f t="shared" si="200"/>
        <v/>
      </c>
      <c r="CG61" s="66" t="str">
        <f t="shared" si="201"/>
        <v/>
      </c>
      <c r="CH61" s="66" t="str">
        <f t="shared" si="61"/>
        <v/>
      </c>
      <c r="CI61" s="332">
        <f t="shared" si="62"/>
        <v>0</v>
      </c>
      <c r="CJ61" s="409" t="str">
        <f t="shared" si="63"/>
        <v/>
      </c>
      <c r="CK61" s="66" t="str">
        <f t="shared" si="64"/>
        <v/>
      </c>
      <c r="CL61" s="66" t="str">
        <f t="shared" si="65"/>
        <v/>
      </c>
      <c r="CM61" s="409" t="str">
        <f t="shared" si="66"/>
        <v/>
      </c>
      <c r="CN61" s="394" t="str">
        <f>IF(details!AJ61="","",details!AJ61)</f>
        <v>d</v>
      </c>
      <c r="CO61" s="89" t="str">
        <f t="shared" si="202"/>
        <v/>
      </c>
      <c r="CP61" s="394" t="str">
        <f>IF(details!AK61="","",details!AK61)</f>
        <v/>
      </c>
      <c r="CQ61" s="394" t="str">
        <f>IF(details!AL61="","",details!AL61)</f>
        <v/>
      </c>
      <c r="CR61" s="394" t="str">
        <f>IF(details!AM61="","",details!AM61)</f>
        <v/>
      </c>
      <c r="CS61" s="205" t="str">
        <f t="shared" si="203"/>
        <v/>
      </c>
      <c r="CT61" s="394" t="str">
        <f>IF(details!AN61="","",details!AN61)</f>
        <v/>
      </c>
      <c r="CU61" s="394" t="str">
        <f>IF(details!AO61="","",details!AO61)</f>
        <v/>
      </c>
      <c r="CV61" s="205" t="str">
        <f t="shared" si="204"/>
        <v/>
      </c>
      <c r="CW61" s="205" t="str">
        <f t="shared" si="205"/>
        <v/>
      </c>
      <c r="CX61" s="205" t="str">
        <f t="shared" si="206"/>
        <v/>
      </c>
      <c r="CY61" s="394" t="str">
        <f>IF(details!AP61="","",details!AP61)</f>
        <v/>
      </c>
      <c r="CZ61" s="394" t="str">
        <f>IF(details!AQ61="","",details!AQ61)</f>
        <v/>
      </c>
      <c r="DA61" s="205" t="str">
        <f t="shared" si="207"/>
        <v/>
      </c>
      <c r="DB61" s="205" t="str">
        <f t="shared" si="208"/>
        <v/>
      </c>
      <c r="DC61" s="205" t="str">
        <f t="shared" si="209"/>
        <v/>
      </c>
      <c r="DD61" s="401" t="str">
        <f t="shared" si="210"/>
        <v/>
      </c>
      <c r="DE61" s="332">
        <f t="shared" si="75"/>
        <v>0</v>
      </c>
      <c r="DF61" s="409" t="str">
        <f t="shared" si="76"/>
        <v/>
      </c>
      <c r="DG61" s="66" t="str">
        <f t="shared" si="77"/>
        <v/>
      </c>
      <c r="DH61" s="66" t="str">
        <f t="shared" si="211"/>
        <v/>
      </c>
      <c r="DI61" s="66" t="str">
        <f t="shared" si="79"/>
        <v/>
      </c>
      <c r="DJ61" s="66" t="str">
        <f t="shared" si="80"/>
        <v/>
      </c>
      <c r="DK61" s="332">
        <f t="shared" si="81"/>
        <v>0</v>
      </c>
      <c r="DL61" s="409" t="str">
        <f t="shared" si="82"/>
        <v/>
      </c>
      <c r="DM61" s="66" t="str">
        <f t="shared" si="83"/>
        <v/>
      </c>
      <c r="DN61" s="66" t="str">
        <f t="shared" si="84"/>
        <v/>
      </c>
      <c r="DO61" s="409" t="str">
        <f t="shared" si="85"/>
        <v/>
      </c>
      <c r="DP61" s="66">
        <f t="shared" si="86"/>
        <v>0</v>
      </c>
      <c r="DQ61" s="394" t="str">
        <f>IF(details!AR61="","",details!AR61)</f>
        <v/>
      </c>
      <c r="DR61" s="394" t="str">
        <f>IF(details!AS61="","",details!AS61)</f>
        <v/>
      </c>
      <c r="DS61" s="394" t="str">
        <f>IF(details!AT61="","",details!AT61)</f>
        <v/>
      </c>
      <c r="DT61" s="205" t="str">
        <f t="shared" si="212"/>
        <v/>
      </c>
      <c r="DU61" s="394" t="str">
        <f>IF(details!AU61="","",details!AU61)</f>
        <v/>
      </c>
      <c r="DV61" s="205" t="str">
        <f t="shared" si="213"/>
        <v/>
      </c>
      <c r="DW61" s="394" t="str">
        <f>IF(details!AV61="","",details!AV61)</f>
        <v/>
      </c>
      <c r="DX61" s="392" t="str">
        <f t="shared" si="214"/>
        <v/>
      </c>
      <c r="DY61" s="409">
        <f t="shared" si="215"/>
        <v>0</v>
      </c>
      <c r="DZ61" s="409">
        <f t="shared" si="216"/>
        <v>0</v>
      </c>
      <c r="EA61" s="66" t="str">
        <f t="shared" si="217"/>
        <v/>
      </c>
      <c r="EB61" s="409" t="str">
        <f t="shared" si="218"/>
        <v/>
      </c>
      <c r="EC61" s="409" t="str">
        <f t="shared" si="315"/>
        <v/>
      </c>
      <c r="ED61" s="394" t="str">
        <f>IF(details!AW61="","",details!AW61)</f>
        <v/>
      </c>
      <c r="EE61" s="394" t="str">
        <f>IF(details!AX61="","",details!AX61)</f>
        <v/>
      </c>
      <c r="EF61" s="394" t="str">
        <f>IF(details!AY61="","",details!AY61)</f>
        <v/>
      </c>
      <c r="EG61" s="392" t="str">
        <f t="shared" si="219"/>
        <v/>
      </c>
      <c r="EH61" s="409">
        <f t="shared" si="220"/>
        <v>0</v>
      </c>
      <c r="EI61" s="409">
        <f t="shared" si="221"/>
        <v>0</v>
      </c>
      <c r="EJ61" s="66" t="str">
        <f t="shared" si="222"/>
        <v/>
      </c>
      <c r="EK61" s="409" t="str">
        <f t="shared" si="223"/>
        <v/>
      </c>
      <c r="EL61" s="409" t="str">
        <f t="shared" si="316"/>
        <v/>
      </c>
      <c r="EM61" s="409" t="str">
        <f t="shared" si="317"/>
        <v/>
      </c>
      <c r="EN61" s="409" t="str">
        <f t="shared" si="318"/>
        <v/>
      </c>
      <c r="EO61" s="409" t="str">
        <f t="shared" si="319"/>
        <v/>
      </c>
      <c r="EP61" s="409" t="str">
        <f t="shared" si="224"/>
        <v/>
      </c>
      <c r="EQ61" s="409" t="str">
        <f t="shared" si="225"/>
        <v/>
      </c>
      <c r="ER61" s="409">
        <f t="shared" si="226"/>
        <v>0</v>
      </c>
      <c r="ES61" s="409">
        <f t="shared" si="227"/>
        <v>0</v>
      </c>
      <c r="ET61" s="409">
        <f t="shared" si="228"/>
        <v>0</v>
      </c>
      <c r="EU61" s="409">
        <f t="shared" si="229"/>
        <v>0</v>
      </c>
      <c r="EV61" s="409">
        <f t="shared" si="230"/>
        <v>0</v>
      </c>
      <c r="EW61" s="409" t="str">
        <f t="shared" si="231"/>
        <v/>
      </c>
      <c r="EX61" s="74" t="str">
        <f t="shared" si="320"/>
        <v/>
      </c>
      <c r="EY61" s="68" t="str">
        <f>IF(details!CF61="","",details!CF61)</f>
        <v/>
      </c>
      <c r="EZ61" s="69" t="str">
        <f>IF(details!CG61="","",details!CG61)</f>
        <v/>
      </c>
      <c r="FA61" s="68" t="str">
        <f>IF(details!CJ61="","",details!CJ61)</f>
        <v/>
      </c>
      <c r="FB61" s="69" t="str">
        <f>IF(details!CK61="","",details!CK61)</f>
        <v/>
      </c>
      <c r="FC61" s="68" t="str">
        <f>IF(details!CN61="","",details!CN61)</f>
        <v/>
      </c>
      <c r="FD61" s="69" t="str">
        <f>IF(details!CO61="","",details!CO61)</f>
        <v/>
      </c>
      <c r="FE61" s="68" t="str">
        <f>IF(details!CR61="","",details!CR61)</f>
        <v/>
      </c>
      <c r="FF61" s="69" t="str">
        <f>IF(details!CS61="","",details!CS61)</f>
        <v/>
      </c>
      <c r="FG61" s="68" t="str">
        <f>IF(details!CV61="","",details!CV61)</f>
        <v/>
      </c>
      <c r="FH61" s="69" t="str">
        <f>IF(details!CW61="","",details!CW61)</f>
        <v/>
      </c>
      <c r="FI61" s="343" t="str">
        <f t="shared" si="250"/>
        <v/>
      </c>
      <c r="FJ61" s="394" t="str">
        <f t="shared" si="321"/>
        <v/>
      </c>
      <c r="FK61" s="394" t="str">
        <f t="shared" si="232"/>
        <v/>
      </c>
      <c r="FL61" s="460" t="str">
        <f t="shared" si="322"/>
        <v/>
      </c>
      <c r="FM61" s="394" t="str">
        <f t="shared" si="323"/>
        <v/>
      </c>
      <c r="FN61" s="77" t="str">
        <f t="shared" si="233"/>
        <v/>
      </c>
      <c r="FO61" s="460" t="str">
        <f t="shared" si="324"/>
        <v/>
      </c>
      <c r="FP61" s="78" t="str">
        <f t="shared" si="325"/>
        <v/>
      </c>
      <c r="FQ61" s="394" t="str">
        <f t="shared" si="326"/>
        <v/>
      </c>
      <c r="FR61" s="394" t="str">
        <f t="shared" si="234"/>
        <v/>
      </c>
      <c r="FS61" s="394" t="str">
        <f t="shared" si="235"/>
        <v/>
      </c>
      <c r="FT61" s="394" t="str">
        <f t="shared" si="236"/>
        <v/>
      </c>
      <c r="FU61" s="364" t="str">
        <f t="shared" si="237"/>
        <v/>
      </c>
      <c r="FV61" s="394" t="str">
        <f t="shared" si="238"/>
        <v/>
      </c>
      <c r="FW61" s="394" t="str">
        <f t="shared" si="239"/>
        <v/>
      </c>
      <c r="FX61" s="394" t="str">
        <f t="shared" si="240"/>
        <v/>
      </c>
      <c r="FY61" s="394" t="str">
        <f t="shared" si="327"/>
        <v/>
      </c>
      <c r="FZ61" s="461" t="str">
        <f t="shared" si="328"/>
        <v/>
      </c>
      <c r="GA61" s="78" t="str">
        <f t="shared" si="329"/>
        <v/>
      </c>
      <c r="GB61" s="394" t="str">
        <f t="shared" si="330"/>
        <v/>
      </c>
      <c r="GC61" s="394" t="str">
        <f t="shared" si="331"/>
        <v/>
      </c>
      <c r="GD61" s="394" t="str">
        <f t="shared" si="332"/>
        <v/>
      </c>
      <c r="GE61" s="394" t="str">
        <f t="shared" si="333"/>
        <v/>
      </c>
      <c r="GF61" s="462" t="str">
        <f t="shared" si="241"/>
        <v/>
      </c>
      <c r="GG61" s="397" t="str">
        <f t="shared" si="242"/>
        <v/>
      </c>
      <c r="GH61" s="394" t="str">
        <f t="shared" si="243"/>
        <v/>
      </c>
      <c r="GI61" s="394" t="str">
        <f t="shared" si="244"/>
        <v/>
      </c>
      <c r="GJ61" s="394" t="str">
        <f t="shared" si="334"/>
        <v/>
      </c>
      <c r="GK61" s="461" t="str">
        <f t="shared" si="335"/>
        <v/>
      </c>
      <c r="GL61" s="78" t="str">
        <f t="shared" si="336"/>
        <v/>
      </c>
      <c r="GM61" s="394" t="str">
        <f t="shared" si="337"/>
        <v/>
      </c>
      <c r="GN61" s="394" t="str">
        <f t="shared" si="338"/>
        <v/>
      </c>
      <c r="GO61" s="394" t="str">
        <f t="shared" si="339"/>
        <v/>
      </c>
      <c r="GP61" s="394" t="str">
        <f t="shared" si="340"/>
        <v/>
      </c>
      <c r="GQ61" s="394" t="str">
        <f t="shared" si="245"/>
        <v/>
      </c>
      <c r="GR61" s="394" t="str">
        <f t="shared" si="246"/>
        <v/>
      </c>
      <c r="GS61" s="394" t="str">
        <f t="shared" si="247"/>
        <v/>
      </c>
      <c r="GT61" s="394" t="str">
        <f t="shared" si="248"/>
        <v/>
      </c>
      <c r="GU61" s="394" t="str">
        <f t="shared" si="341"/>
        <v/>
      </c>
      <c r="GV61" s="461" t="str">
        <f t="shared" si="342"/>
        <v/>
      </c>
      <c r="GW61" s="394" t="str">
        <f t="shared" si="343"/>
        <v/>
      </c>
      <c r="GX61" s="394" t="str">
        <f t="shared" si="344"/>
        <v/>
      </c>
      <c r="GY61" s="394" t="str">
        <f t="shared" si="345"/>
        <v xml:space="preserve">    </v>
      </c>
      <c r="GZ61" s="394" t="str">
        <f t="shared" si="346"/>
        <v xml:space="preserve">    </v>
      </c>
      <c r="HA61" s="394" t="str">
        <f t="shared" si="347"/>
        <v xml:space="preserve">    </v>
      </c>
      <c r="HB61" s="394" t="str">
        <f t="shared" si="348"/>
        <v xml:space="preserve">        </v>
      </c>
      <c r="HC61" s="394" t="str">
        <f t="shared" si="349"/>
        <v xml:space="preserve">    </v>
      </c>
      <c r="HD61" s="394" t="str">
        <f t="shared" si="350"/>
        <v/>
      </c>
      <c r="HE61" s="67" t="str">
        <f t="shared" si="351"/>
        <v/>
      </c>
      <c r="HF61" s="73" t="str">
        <f t="shared" si="352"/>
        <v/>
      </c>
      <c r="HG61" s="394" t="str">
        <f t="shared" si="353"/>
        <v/>
      </c>
      <c r="HH61" s="75" t="str">
        <f t="shared" si="354"/>
        <v/>
      </c>
      <c r="HI61" s="76" t="str">
        <f t="shared" si="249"/>
        <v/>
      </c>
      <c r="HJ61" s="394" t="str">
        <f>IF(OR(HD61="SUPPL.",HD61="RE-EXAM."),'result subject-wise'!AR61,HD61)</f>
        <v/>
      </c>
      <c r="HK61" s="463" t="str">
        <f t="shared" si="355"/>
        <v/>
      </c>
      <c r="HL61" s="464" t="str">
        <f t="shared" si="356"/>
        <v/>
      </c>
      <c r="HM61" s="394" t="str">
        <f t="shared" si="357"/>
        <v/>
      </c>
      <c r="HN61" s="304"/>
      <c r="HP61" s="465" t="str">
        <f>'full report'!V1421</f>
        <v/>
      </c>
      <c r="HQ61" s="466"/>
    </row>
    <row r="62" spans="1:16382" s="364" customFormat="1" ht="13" customHeight="1">
      <c r="A62" s="412">
        <f>IF(details!A62="","",details!A62)</f>
        <v>54</v>
      </c>
      <c r="B62" s="394" t="str">
        <f>IF(details!B62="","",details!B62)</f>
        <v/>
      </c>
      <c r="C62" s="394" t="str">
        <f>IF(details!C62="","",details!C62)</f>
        <v/>
      </c>
      <c r="D62" s="394" t="str">
        <f>IF(details!D62="","",details!D62)</f>
        <v/>
      </c>
      <c r="E62" s="401" t="str">
        <f>IF(details!E62="","",details!E62)</f>
        <v/>
      </c>
      <c r="F62" s="72" t="str">
        <f>IF(details!F62="","",details!F62)</f>
        <v/>
      </c>
      <c r="G62" s="89" t="str">
        <f>IF(details!G62="","",details!G62)</f>
        <v>A 054</v>
      </c>
      <c r="H62" s="89" t="str">
        <f>IF(details!H62="","",details!H62)</f>
        <v>B 054</v>
      </c>
      <c r="I62" s="89" t="str">
        <f>IF(details!I62="","",details!I62)</f>
        <v>C 054</v>
      </c>
      <c r="J62" s="394" t="str">
        <f>IF(details!J62="","",details!J62)</f>
        <v/>
      </c>
      <c r="K62" s="394" t="str">
        <f>IF(details!K62="","",details!K62)</f>
        <v/>
      </c>
      <c r="L62" s="394" t="str">
        <f>IF(details!L62="","",details!L62)</f>
        <v/>
      </c>
      <c r="M62" s="205" t="str">
        <f t="shared" si="171"/>
        <v/>
      </c>
      <c r="N62" s="394" t="str">
        <f>IF(details!M62="","",details!M62)</f>
        <v/>
      </c>
      <c r="O62" s="205" t="str">
        <f t="shared" si="172"/>
        <v/>
      </c>
      <c r="P62" s="394" t="str">
        <f>IF(details!N62="","",details!N62)</f>
        <v/>
      </c>
      <c r="Q62" s="392" t="str">
        <f t="shared" si="173"/>
        <v/>
      </c>
      <c r="R62" s="409">
        <f t="shared" si="282"/>
        <v>0</v>
      </c>
      <c r="S62" s="66" t="str">
        <f t="shared" si="39"/>
        <v/>
      </c>
      <c r="T62" s="409" t="str">
        <f t="shared" si="311"/>
        <v/>
      </c>
      <c r="U62" s="409" t="str">
        <f t="shared" si="40"/>
        <v/>
      </c>
      <c r="V62" s="409" t="str">
        <f t="shared" si="312"/>
        <v/>
      </c>
      <c r="W62" s="394" t="str">
        <f>IF(details!O62="","",details!O62)</f>
        <v/>
      </c>
      <c r="X62" s="394" t="str">
        <f>IF(details!P62="","",details!P62)</f>
        <v/>
      </c>
      <c r="Y62" s="394" t="str">
        <f>IF(details!Q62="","",details!Q62)</f>
        <v/>
      </c>
      <c r="Z62" s="205" t="str">
        <f t="shared" si="174"/>
        <v/>
      </c>
      <c r="AA62" s="394" t="str">
        <f>IF(details!R62="","",details!R62)</f>
        <v/>
      </c>
      <c r="AB62" s="205" t="str">
        <f t="shared" si="175"/>
        <v/>
      </c>
      <c r="AC62" s="394" t="str">
        <f>IF(details!S62="","",details!S62)</f>
        <v/>
      </c>
      <c r="AD62" s="392" t="str">
        <f t="shared" si="176"/>
        <v/>
      </c>
      <c r="AE62" s="409">
        <f t="shared" si="281"/>
        <v>0</v>
      </c>
      <c r="AF62" s="66" t="str">
        <f t="shared" si="45"/>
        <v/>
      </c>
      <c r="AG62" s="409" t="str">
        <f t="shared" si="313"/>
        <v/>
      </c>
      <c r="AH62" s="409" t="str">
        <f>IF(OR($E62="NSO",$E62="",AC62=""),"",IF(OR(AG62="AB",AC62="ab"),"AB",IF(AC62="ML","RE",IF(AND(AD62&gt;=36%*AF62,AC62&gt;=20),"P",IF(AND(AD62&gt;=34%*AF62,#REF!=0,AC62&gt;=20),"G2",IF(AND(AD62&gt;=31%*AF62,#REF!=0,AC62&gt;=20),"G1",IF(AD62&gt;=25%*AF62,"S","F")))))))</f>
        <v/>
      </c>
      <c r="AI62" s="409" t="str">
        <f t="shared" si="314"/>
        <v/>
      </c>
      <c r="AJ62" s="394" t="str">
        <f>IF(details!T62="","",details!T62)</f>
        <v>f</v>
      </c>
      <c r="AK62" s="89" t="str">
        <f t="shared" si="177"/>
        <v/>
      </c>
      <c r="AL62" s="394" t="str">
        <f>IF(details!U62="","",details!U62)</f>
        <v/>
      </c>
      <c r="AM62" s="394" t="str">
        <f>IF(details!V62="","",details!V62)</f>
        <v/>
      </c>
      <c r="AN62" s="394" t="str">
        <f>IF(details!W62="","",details!W62)</f>
        <v/>
      </c>
      <c r="AO62" s="205" t="str">
        <f t="shared" si="178"/>
        <v/>
      </c>
      <c r="AP62" s="394" t="str">
        <f>IF(details!X62="","",details!X62)</f>
        <v/>
      </c>
      <c r="AQ62" s="394" t="str">
        <f>IF(details!Y62="","",details!Y62)</f>
        <v/>
      </c>
      <c r="AR62" s="205" t="str">
        <f t="shared" si="179"/>
        <v/>
      </c>
      <c r="AS62" s="205" t="str">
        <f t="shared" si="180"/>
        <v/>
      </c>
      <c r="AT62" s="205" t="str">
        <f t="shared" si="181"/>
        <v/>
      </c>
      <c r="AU62" s="394" t="str">
        <f>IF(details!Z62="","",details!Z62)</f>
        <v/>
      </c>
      <c r="AV62" s="394" t="str">
        <f>IF(details!AA62="","",details!AA62)</f>
        <v/>
      </c>
      <c r="AW62" s="205" t="str">
        <f t="shared" si="182"/>
        <v/>
      </c>
      <c r="AX62" s="205" t="str">
        <f t="shared" si="183"/>
        <v/>
      </c>
      <c r="AY62" s="205" t="str">
        <f t="shared" si="184"/>
        <v/>
      </c>
      <c r="AZ62" s="401" t="str">
        <f t="shared" si="185"/>
        <v/>
      </c>
      <c r="BA62" s="332">
        <f t="shared" si="186"/>
        <v>0</v>
      </c>
      <c r="BB62" s="409" t="str">
        <f t="shared" si="187"/>
        <v/>
      </c>
      <c r="BC62" s="66" t="str">
        <f t="shared" si="188"/>
        <v/>
      </c>
      <c r="BD62" s="66" t="str">
        <f t="shared" si="189"/>
        <v/>
      </c>
      <c r="BE62" s="66" t="str">
        <f t="shared" si="190"/>
        <v/>
      </c>
      <c r="BF62" s="66" t="str">
        <f t="shared" si="93"/>
        <v/>
      </c>
      <c r="BG62" s="332">
        <f t="shared" si="94"/>
        <v>0</v>
      </c>
      <c r="BH62" s="409" t="str">
        <f t="shared" si="95"/>
        <v/>
      </c>
      <c r="BI62" s="66" t="str">
        <f t="shared" si="96"/>
        <v/>
      </c>
      <c r="BJ62" s="66" t="str">
        <f t="shared" si="97"/>
        <v/>
      </c>
      <c r="BK62" s="409" t="str">
        <f t="shared" si="98"/>
        <v/>
      </c>
      <c r="BL62" s="394" t="str">
        <f>IF(details!AB62="","",details!AB62)</f>
        <v>e</v>
      </c>
      <c r="BM62" s="89" t="str">
        <f t="shared" si="191"/>
        <v/>
      </c>
      <c r="BN62" s="394" t="str">
        <f>IF(details!AC62="","",details!AC62)</f>
        <v/>
      </c>
      <c r="BO62" s="394" t="str">
        <f>IF(details!AD62="","",details!AD62)</f>
        <v/>
      </c>
      <c r="BP62" s="394" t="str">
        <f>IF(details!AE62="","",details!AE62)</f>
        <v/>
      </c>
      <c r="BQ62" s="205" t="str">
        <f t="shared" si="192"/>
        <v/>
      </c>
      <c r="BR62" s="394" t="str">
        <f>IF(details!AF62="","",details!AF62)</f>
        <v/>
      </c>
      <c r="BS62" s="394" t="str">
        <f>IF(details!AG62="","",details!AG62)</f>
        <v/>
      </c>
      <c r="BT62" s="205" t="str">
        <f t="shared" si="193"/>
        <v/>
      </c>
      <c r="BU62" s="205" t="str">
        <f t="shared" si="194"/>
        <v/>
      </c>
      <c r="BV62" s="205" t="str">
        <f t="shared" si="195"/>
        <v/>
      </c>
      <c r="BW62" s="394" t="str">
        <f>IF(details!AH62="","",details!AH62)</f>
        <v/>
      </c>
      <c r="BX62" s="394" t="str">
        <f>IF(details!AI62="","",details!AI62)</f>
        <v/>
      </c>
      <c r="BY62" s="205" t="str">
        <f t="shared" si="196"/>
        <v/>
      </c>
      <c r="BZ62" s="205" t="str">
        <f t="shared" si="197"/>
        <v/>
      </c>
      <c r="CA62" s="205" t="str">
        <f t="shared" si="198"/>
        <v/>
      </c>
      <c r="CB62" s="401" t="str">
        <f t="shared" si="199"/>
        <v/>
      </c>
      <c r="CC62" s="332">
        <f t="shared" si="56"/>
        <v>0</v>
      </c>
      <c r="CD62" s="409" t="str">
        <f t="shared" si="57"/>
        <v/>
      </c>
      <c r="CE62" s="66" t="str">
        <f t="shared" si="58"/>
        <v/>
      </c>
      <c r="CF62" s="66" t="str">
        <f t="shared" si="200"/>
        <v/>
      </c>
      <c r="CG62" s="66" t="str">
        <f t="shared" si="201"/>
        <v/>
      </c>
      <c r="CH62" s="66" t="str">
        <f t="shared" si="61"/>
        <v/>
      </c>
      <c r="CI62" s="332">
        <f t="shared" si="62"/>
        <v>0</v>
      </c>
      <c r="CJ62" s="409" t="str">
        <f t="shared" si="63"/>
        <v/>
      </c>
      <c r="CK62" s="66" t="str">
        <f t="shared" si="64"/>
        <v/>
      </c>
      <c r="CL62" s="66" t="str">
        <f t="shared" si="65"/>
        <v/>
      </c>
      <c r="CM62" s="409" t="str">
        <f t="shared" si="66"/>
        <v/>
      </c>
      <c r="CN62" s="394" t="str">
        <f>IF(details!AJ62="","",details!AJ62)</f>
        <v>e</v>
      </c>
      <c r="CO62" s="89" t="str">
        <f t="shared" si="202"/>
        <v/>
      </c>
      <c r="CP62" s="394" t="str">
        <f>IF(details!AK62="","",details!AK62)</f>
        <v/>
      </c>
      <c r="CQ62" s="394" t="str">
        <f>IF(details!AL62="","",details!AL62)</f>
        <v/>
      </c>
      <c r="CR62" s="394" t="str">
        <f>IF(details!AM62="","",details!AM62)</f>
        <v/>
      </c>
      <c r="CS62" s="205" t="str">
        <f t="shared" si="203"/>
        <v/>
      </c>
      <c r="CT62" s="394" t="str">
        <f>IF(details!AN62="","",details!AN62)</f>
        <v/>
      </c>
      <c r="CU62" s="394" t="str">
        <f>IF(details!AO62="","",details!AO62)</f>
        <v/>
      </c>
      <c r="CV62" s="205" t="str">
        <f t="shared" si="204"/>
        <v/>
      </c>
      <c r="CW62" s="205" t="str">
        <f t="shared" si="205"/>
        <v/>
      </c>
      <c r="CX62" s="205" t="str">
        <f t="shared" si="206"/>
        <v/>
      </c>
      <c r="CY62" s="394" t="str">
        <f>IF(details!AP62="","",details!AP62)</f>
        <v/>
      </c>
      <c r="CZ62" s="394" t="str">
        <f>IF(details!AQ62="","",details!AQ62)</f>
        <v/>
      </c>
      <c r="DA62" s="205" t="str">
        <f t="shared" si="207"/>
        <v/>
      </c>
      <c r="DB62" s="205" t="str">
        <f t="shared" si="208"/>
        <v/>
      </c>
      <c r="DC62" s="205" t="str">
        <f t="shared" si="209"/>
        <v/>
      </c>
      <c r="DD62" s="401" t="str">
        <f t="shared" si="210"/>
        <v/>
      </c>
      <c r="DE62" s="332">
        <f t="shared" si="75"/>
        <v>0</v>
      </c>
      <c r="DF62" s="409" t="str">
        <f t="shared" si="76"/>
        <v/>
      </c>
      <c r="DG62" s="66" t="str">
        <f t="shared" si="77"/>
        <v/>
      </c>
      <c r="DH62" s="66" t="str">
        <f t="shared" si="211"/>
        <v/>
      </c>
      <c r="DI62" s="66" t="str">
        <f t="shared" si="79"/>
        <v/>
      </c>
      <c r="DJ62" s="66" t="str">
        <f t="shared" si="80"/>
        <v/>
      </c>
      <c r="DK62" s="332">
        <f t="shared" si="81"/>
        <v>0</v>
      </c>
      <c r="DL62" s="409" t="str">
        <f t="shared" si="82"/>
        <v/>
      </c>
      <c r="DM62" s="66" t="str">
        <f t="shared" si="83"/>
        <v/>
      </c>
      <c r="DN62" s="66" t="str">
        <f t="shared" si="84"/>
        <v/>
      </c>
      <c r="DO62" s="409" t="str">
        <f t="shared" si="85"/>
        <v/>
      </c>
      <c r="DP62" s="66">
        <f t="shared" si="86"/>
        <v>0</v>
      </c>
      <c r="DQ62" s="394" t="str">
        <f>IF(details!AR62="","",details!AR62)</f>
        <v/>
      </c>
      <c r="DR62" s="394" t="str">
        <f>IF(details!AS62="","",details!AS62)</f>
        <v/>
      </c>
      <c r="DS62" s="394" t="str">
        <f>IF(details!AT62="","",details!AT62)</f>
        <v/>
      </c>
      <c r="DT62" s="205" t="str">
        <f t="shared" si="212"/>
        <v/>
      </c>
      <c r="DU62" s="394" t="str">
        <f>IF(details!AU62="","",details!AU62)</f>
        <v/>
      </c>
      <c r="DV62" s="205" t="str">
        <f t="shared" si="213"/>
        <v/>
      </c>
      <c r="DW62" s="394" t="str">
        <f>IF(details!AV62="","",details!AV62)</f>
        <v/>
      </c>
      <c r="DX62" s="392" t="str">
        <f t="shared" si="214"/>
        <v/>
      </c>
      <c r="DY62" s="409">
        <f t="shared" si="215"/>
        <v>0</v>
      </c>
      <c r="DZ62" s="409">
        <f t="shared" si="216"/>
        <v>0</v>
      </c>
      <c r="EA62" s="66" t="str">
        <f t="shared" si="217"/>
        <v/>
      </c>
      <c r="EB62" s="409" t="str">
        <f t="shared" si="218"/>
        <v/>
      </c>
      <c r="EC62" s="409" t="str">
        <f t="shared" si="315"/>
        <v/>
      </c>
      <c r="ED62" s="394" t="str">
        <f>IF(details!AW62="","",details!AW62)</f>
        <v/>
      </c>
      <c r="EE62" s="394" t="str">
        <f>IF(details!AX62="","",details!AX62)</f>
        <v/>
      </c>
      <c r="EF62" s="394" t="str">
        <f>IF(details!AY62="","",details!AY62)</f>
        <v/>
      </c>
      <c r="EG62" s="392" t="str">
        <f t="shared" si="219"/>
        <v/>
      </c>
      <c r="EH62" s="409">
        <f t="shared" si="220"/>
        <v>0</v>
      </c>
      <c r="EI62" s="409">
        <f t="shared" si="221"/>
        <v>0</v>
      </c>
      <c r="EJ62" s="66" t="str">
        <f t="shared" si="222"/>
        <v/>
      </c>
      <c r="EK62" s="409" t="str">
        <f t="shared" si="223"/>
        <v/>
      </c>
      <c r="EL62" s="409" t="str">
        <f t="shared" si="316"/>
        <v/>
      </c>
      <c r="EM62" s="409" t="str">
        <f t="shared" si="317"/>
        <v/>
      </c>
      <c r="EN62" s="409" t="str">
        <f t="shared" si="318"/>
        <v/>
      </c>
      <c r="EO62" s="409" t="str">
        <f t="shared" si="319"/>
        <v/>
      </c>
      <c r="EP62" s="409" t="str">
        <f t="shared" si="224"/>
        <v/>
      </c>
      <c r="EQ62" s="409" t="str">
        <f t="shared" si="225"/>
        <v/>
      </c>
      <c r="ER62" s="409">
        <f t="shared" si="226"/>
        <v>0</v>
      </c>
      <c r="ES62" s="409">
        <f t="shared" si="227"/>
        <v>0</v>
      </c>
      <c r="ET62" s="409">
        <f t="shared" si="228"/>
        <v>0</v>
      </c>
      <c r="EU62" s="409">
        <f t="shared" si="229"/>
        <v>0</v>
      </c>
      <c r="EV62" s="409">
        <f t="shared" si="230"/>
        <v>0</v>
      </c>
      <c r="EW62" s="409" t="str">
        <f t="shared" si="231"/>
        <v/>
      </c>
      <c r="EX62" s="74" t="str">
        <f t="shared" si="320"/>
        <v/>
      </c>
      <c r="EY62" s="68" t="str">
        <f>IF(details!CF62="","",details!CF62)</f>
        <v/>
      </c>
      <c r="EZ62" s="69" t="str">
        <f>IF(details!CG62="","",details!CG62)</f>
        <v/>
      </c>
      <c r="FA62" s="68" t="str">
        <f>IF(details!CJ62="","",details!CJ62)</f>
        <v/>
      </c>
      <c r="FB62" s="69" t="str">
        <f>IF(details!CK62="","",details!CK62)</f>
        <v/>
      </c>
      <c r="FC62" s="68" t="str">
        <f>IF(details!CN62="","",details!CN62)</f>
        <v/>
      </c>
      <c r="FD62" s="69" t="str">
        <f>IF(details!CO62="","",details!CO62)</f>
        <v/>
      </c>
      <c r="FE62" s="68" t="str">
        <f>IF(details!CR62="","",details!CR62)</f>
        <v/>
      </c>
      <c r="FF62" s="69" t="str">
        <f>IF(details!CS62="","",details!CS62)</f>
        <v/>
      </c>
      <c r="FG62" s="68" t="str">
        <f>IF(details!CV62="","",details!CV62)</f>
        <v/>
      </c>
      <c r="FH62" s="69" t="str">
        <f>IF(details!CW62="","",details!CW62)</f>
        <v/>
      </c>
      <c r="FI62" s="343" t="str">
        <f t="shared" si="250"/>
        <v/>
      </c>
      <c r="FJ62" s="394" t="str">
        <f t="shared" si="321"/>
        <v/>
      </c>
      <c r="FK62" s="394" t="str">
        <f t="shared" si="232"/>
        <v/>
      </c>
      <c r="FL62" s="460" t="str">
        <f t="shared" si="322"/>
        <v/>
      </c>
      <c r="FM62" s="394" t="str">
        <f t="shared" si="323"/>
        <v/>
      </c>
      <c r="FN62" s="77" t="str">
        <f t="shared" si="233"/>
        <v/>
      </c>
      <c r="FO62" s="460" t="str">
        <f t="shared" si="324"/>
        <v/>
      </c>
      <c r="FP62" s="78" t="str">
        <f t="shared" si="325"/>
        <v/>
      </c>
      <c r="FQ62" s="394" t="str">
        <f t="shared" si="326"/>
        <v/>
      </c>
      <c r="FR62" s="394" t="str">
        <f t="shared" si="234"/>
        <v/>
      </c>
      <c r="FS62" s="394" t="str">
        <f t="shared" si="235"/>
        <v/>
      </c>
      <c r="FT62" s="394" t="str">
        <f t="shared" si="236"/>
        <v/>
      </c>
      <c r="FU62" s="364" t="str">
        <f t="shared" si="237"/>
        <v/>
      </c>
      <c r="FV62" s="394" t="str">
        <f t="shared" si="238"/>
        <v/>
      </c>
      <c r="FW62" s="394" t="str">
        <f t="shared" si="239"/>
        <v/>
      </c>
      <c r="FX62" s="394" t="str">
        <f t="shared" si="240"/>
        <v/>
      </c>
      <c r="FY62" s="394" t="str">
        <f t="shared" si="327"/>
        <v/>
      </c>
      <c r="FZ62" s="461" t="str">
        <f t="shared" si="328"/>
        <v/>
      </c>
      <c r="GA62" s="78" t="str">
        <f t="shared" si="329"/>
        <v/>
      </c>
      <c r="GB62" s="394" t="str">
        <f t="shared" si="330"/>
        <v/>
      </c>
      <c r="GC62" s="394" t="str">
        <f t="shared" si="331"/>
        <v/>
      </c>
      <c r="GD62" s="394" t="str">
        <f t="shared" si="332"/>
        <v/>
      </c>
      <c r="GE62" s="394" t="str">
        <f t="shared" si="333"/>
        <v/>
      </c>
      <c r="GF62" s="462" t="str">
        <f t="shared" si="241"/>
        <v/>
      </c>
      <c r="GG62" s="397" t="str">
        <f t="shared" si="242"/>
        <v/>
      </c>
      <c r="GH62" s="394" t="str">
        <f t="shared" si="243"/>
        <v/>
      </c>
      <c r="GI62" s="394" t="str">
        <f t="shared" si="244"/>
        <v/>
      </c>
      <c r="GJ62" s="394" t="str">
        <f t="shared" si="334"/>
        <v/>
      </c>
      <c r="GK62" s="461" t="str">
        <f t="shared" si="335"/>
        <v/>
      </c>
      <c r="GL62" s="78" t="str">
        <f t="shared" si="336"/>
        <v/>
      </c>
      <c r="GM62" s="394" t="str">
        <f t="shared" si="337"/>
        <v/>
      </c>
      <c r="GN62" s="394" t="str">
        <f t="shared" si="338"/>
        <v/>
      </c>
      <c r="GO62" s="394" t="str">
        <f t="shared" si="339"/>
        <v/>
      </c>
      <c r="GP62" s="394" t="str">
        <f t="shared" si="340"/>
        <v/>
      </c>
      <c r="GQ62" s="394" t="str">
        <f t="shared" si="245"/>
        <v/>
      </c>
      <c r="GR62" s="394" t="str">
        <f t="shared" si="246"/>
        <v/>
      </c>
      <c r="GS62" s="394" t="str">
        <f t="shared" si="247"/>
        <v/>
      </c>
      <c r="GT62" s="394" t="str">
        <f t="shared" si="248"/>
        <v/>
      </c>
      <c r="GU62" s="394" t="str">
        <f t="shared" si="341"/>
        <v/>
      </c>
      <c r="GV62" s="461" t="str">
        <f t="shared" si="342"/>
        <v/>
      </c>
      <c r="GW62" s="394" t="str">
        <f t="shared" si="343"/>
        <v/>
      </c>
      <c r="GX62" s="394" t="str">
        <f t="shared" si="344"/>
        <v/>
      </c>
      <c r="GY62" s="394" t="str">
        <f t="shared" si="345"/>
        <v xml:space="preserve">    </v>
      </c>
      <c r="GZ62" s="394" t="str">
        <f t="shared" si="346"/>
        <v xml:space="preserve">    </v>
      </c>
      <c r="HA62" s="394" t="str">
        <f t="shared" si="347"/>
        <v xml:space="preserve">    </v>
      </c>
      <c r="HB62" s="394" t="str">
        <f t="shared" si="348"/>
        <v xml:space="preserve">        </v>
      </c>
      <c r="HC62" s="394" t="str">
        <f t="shared" si="349"/>
        <v xml:space="preserve">    </v>
      </c>
      <c r="HD62" s="394" t="str">
        <f t="shared" si="350"/>
        <v/>
      </c>
      <c r="HE62" s="67" t="str">
        <f t="shared" si="351"/>
        <v/>
      </c>
      <c r="HF62" s="73" t="str">
        <f t="shared" si="352"/>
        <v/>
      </c>
      <c r="HG62" s="394" t="str">
        <f t="shared" si="353"/>
        <v/>
      </c>
      <c r="HH62" s="75" t="str">
        <f t="shared" si="354"/>
        <v/>
      </c>
      <c r="HI62" s="76" t="str">
        <f t="shared" si="249"/>
        <v/>
      </c>
      <c r="HJ62" s="394" t="str">
        <f>IF(OR(HD62="SUPPL.",HD62="RE-EXAM."),'result subject-wise'!AR62,HD62)</f>
        <v/>
      </c>
      <c r="HK62" s="463" t="str">
        <f t="shared" si="355"/>
        <v/>
      </c>
      <c r="HL62" s="464" t="str">
        <f t="shared" si="356"/>
        <v/>
      </c>
      <c r="HM62" s="394" t="str">
        <f t="shared" si="357"/>
        <v/>
      </c>
      <c r="HN62" s="304"/>
      <c r="HP62" s="465" t="str">
        <f>'full report'!V1448</f>
        <v/>
      </c>
      <c r="HQ62" s="466"/>
    </row>
    <row r="63" spans="1:16382" s="364" customFormat="1" ht="13" customHeight="1">
      <c r="A63" s="412">
        <f>IF(details!A63="","",details!A63)</f>
        <v>55</v>
      </c>
      <c r="B63" s="399" t="str">
        <f>IF(details!B63="","",details!B63)</f>
        <v/>
      </c>
      <c r="C63" s="399" t="str">
        <f>IF(details!C63="","",details!C63)</f>
        <v/>
      </c>
      <c r="D63" s="399" t="str">
        <f>IF(details!D63="","",details!D63)</f>
        <v/>
      </c>
      <c r="E63" s="395" t="str">
        <f>IF(details!E63="","",details!E63)</f>
        <v/>
      </c>
      <c r="F63" s="71" t="str">
        <f>IF(details!F63="","",details!F63)</f>
        <v/>
      </c>
      <c r="G63" s="408" t="str">
        <f>IF(details!G63="","",details!G63)</f>
        <v>A 055</v>
      </c>
      <c r="H63" s="408" t="str">
        <f>IF(details!H63="","",details!H63)</f>
        <v>B 055</v>
      </c>
      <c r="I63" s="408" t="str">
        <f>IF(details!I63="","",details!I63)</f>
        <v>C 055</v>
      </c>
      <c r="J63" s="394" t="str">
        <f>IF(details!J63="","",details!J63)</f>
        <v/>
      </c>
      <c r="K63" s="394" t="str">
        <f>IF(details!K63="","",details!K63)</f>
        <v/>
      </c>
      <c r="L63" s="394" t="str">
        <f>IF(details!L63="","",details!L63)</f>
        <v/>
      </c>
      <c r="M63" s="205" t="str">
        <f t="shared" si="171"/>
        <v/>
      </c>
      <c r="N63" s="394" t="str">
        <f>IF(details!M63="","",details!M63)</f>
        <v/>
      </c>
      <c r="O63" s="205" t="str">
        <f t="shared" si="172"/>
        <v/>
      </c>
      <c r="P63" s="394" t="str">
        <f>IF(details!N63="","",details!N63)</f>
        <v/>
      </c>
      <c r="Q63" s="392" t="str">
        <f t="shared" si="173"/>
        <v/>
      </c>
      <c r="R63" s="409">
        <f t="shared" si="282"/>
        <v>0</v>
      </c>
      <c r="S63" s="66" t="str">
        <f t="shared" si="39"/>
        <v/>
      </c>
      <c r="T63" s="409" t="str">
        <f t="shared" si="311"/>
        <v/>
      </c>
      <c r="U63" s="409" t="str">
        <f t="shared" si="40"/>
        <v/>
      </c>
      <c r="V63" s="409" t="str">
        <f t="shared" si="312"/>
        <v/>
      </c>
      <c r="W63" s="394" t="str">
        <f>IF(details!O63="","",details!O63)</f>
        <v/>
      </c>
      <c r="X63" s="394" t="str">
        <f>IF(details!P63="","",details!P63)</f>
        <v/>
      </c>
      <c r="Y63" s="394" t="str">
        <f>IF(details!Q63="","",details!Q63)</f>
        <v/>
      </c>
      <c r="Z63" s="205" t="str">
        <f t="shared" si="174"/>
        <v/>
      </c>
      <c r="AA63" s="394" t="str">
        <f>IF(details!R63="","",details!R63)</f>
        <v/>
      </c>
      <c r="AB63" s="205" t="str">
        <f t="shared" si="175"/>
        <v/>
      </c>
      <c r="AC63" s="394" t="str">
        <f>IF(details!S63="","",details!S63)</f>
        <v/>
      </c>
      <c r="AD63" s="392" t="str">
        <f t="shared" si="176"/>
        <v/>
      </c>
      <c r="AE63" s="409">
        <f t="shared" si="281"/>
        <v>0</v>
      </c>
      <c r="AF63" s="66" t="str">
        <f t="shared" si="45"/>
        <v/>
      </c>
      <c r="AG63" s="409" t="str">
        <f t="shared" si="313"/>
        <v/>
      </c>
      <c r="AH63" s="409" t="str">
        <f>IF(OR($E63="NSO",$E63="",AC63=""),"",IF(OR(AG63="AB",AC63="ab"),"AB",IF(AC63="ML","RE",IF(AND(AD63&gt;=36%*AF63,AC63&gt;=20),"P",IF(AND(AD63&gt;=34%*AF63,#REF!=0,AC63&gt;=20),"G2",IF(AND(AD63&gt;=31%*AF63,#REF!=0,AC63&gt;=20),"G1",IF(AD63&gt;=25%*AF63,"S","F")))))))</f>
        <v/>
      </c>
      <c r="AI63" s="409" t="str">
        <f t="shared" si="314"/>
        <v/>
      </c>
      <c r="AJ63" s="394" t="str">
        <f>IF(details!T63="","",details!T63)</f>
        <v>g</v>
      </c>
      <c r="AK63" s="89" t="str">
        <f t="shared" si="177"/>
        <v>DRAWING</v>
      </c>
      <c r="AL63" s="394" t="str">
        <f>IF(details!U63="","",details!U63)</f>
        <v/>
      </c>
      <c r="AM63" s="394" t="str">
        <f>IF(details!V63="","",details!V63)</f>
        <v/>
      </c>
      <c r="AN63" s="394" t="str">
        <f>IF(details!W63="","",details!W63)</f>
        <v/>
      </c>
      <c r="AO63" s="205" t="str">
        <f t="shared" si="178"/>
        <v/>
      </c>
      <c r="AP63" s="394" t="str">
        <f>IF(details!X63="","",details!X63)</f>
        <v/>
      </c>
      <c r="AQ63" s="394" t="str">
        <f>IF(details!Y63="","",details!Y63)</f>
        <v/>
      </c>
      <c r="AR63" s="205" t="str">
        <f t="shared" si="179"/>
        <v/>
      </c>
      <c r="AS63" s="205" t="str">
        <f t="shared" si="180"/>
        <v/>
      </c>
      <c r="AT63" s="205" t="str">
        <f t="shared" si="181"/>
        <v/>
      </c>
      <c r="AU63" s="394" t="str">
        <f>IF(details!Z63="","",details!Z63)</f>
        <v/>
      </c>
      <c r="AV63" s="394" t="str">
        <f>IF(details!AA63="","",details!AA63)</f>
        <v/>
      </c>
      <c r="AW63" s="205" t="str">
        <f t="shared" si="182"/>
        <v/>
      </c>
      <c r="AX63" s="205" t="str">
        <f t="shared" si="183"/>
        <v/>
      </c>
      <c r="AY63" s="205" t="str">
        <f t="shared" si="184"/>
        <v/>
      </c>
      <c r="AZ63" s="401" t="str">
        <f t="shared" si="185"/>
        <v/>
      </c>
      <c r="BA63" s="332">
        <f t="shared" si="186"/>
        <v>0</v>
      </c>
      <c r="BB63" s="409" t="str">
        <f t="shared" si="187"/>
        <v/>
      </c>
      <c r="BC63" s="66" t="str">
        <f t="shared" si="188"/>
        <v/>
      </c>
      <c r="BD63" s="66" t="str">
        <f t="shared" si="189"/>
        <v/>
      </c>
      <c r="BE63" s="66" t="str">
        <f t="shared" si="190"/>
        <v/>
      </c>
      <c r="BF63" s="66" t="str">
        <f t="shared" si="93"/>
        <v/>
      </c>
      <c r="BG63" s="332">
        <f t="shared" si="94"/>
        <v>0</v>
      </c>
      <c r="BH63" s="409" t="str">
        <f t="shared" si="95"/>
        <v/>
      </c>
      <c r="BI63" s="66" t="str">
        <f t="shared" si="96"/>
        <v/>
      </c>
      <c r="BJ63" s="66" t="str">
        <f t="shared" si="97"/>
        <v/>
      </c>
      <c r="BK63" s="409" t="str">
        <f t="shared" si="98"/>
        <v/>
      </c>
      <c r="BL63" s="394" t="str">
        <f>IF(details!AB63="","",details!AB63)</f>
        <v>f</v>
      </c>
      <c r="BM63" s="89" t="str">
        <f t="shared" si="191"/>
        <v/>
      </c>
      <c r="BN63" s="394" t="str">
        <f>IF(details!AC63="","",details!AC63)</f>
        <v/>
      </c>
      <c r="BO63" s="394" t="str">
        <f>IF(details!AD63="","",details!AD63)</f>
        <v/>
      </c>
      <c r="BP63" s="394" t="str">
        <f>IF(details!AE63="","",details!AE63)</f>
        <v/>
      </c>
      <c r="BQ63" s="205" t="str">
        <f t="shared" si="192"/>
        <v/>
      </c>
      <c r="BR63" s="394" t="str">
        <f>IF(details!AF63="","",details!AF63)</f>
        <v/>
      </c>
      <c r="BS63" s="394" t="str">
        <f>IF(details!AG63="","",details!AG63)</f>
        <v/>
      </c>
      <c r="BT63" s="205" t="str">
        <f t="shared" si="193"/>
        <v/>
      </c>
      <c r="BU63" s="205" t="str">
        <f t="shared" si="194"/>
        <v/>
      </c>
      <c r="BV63" s="205" t="str">
        <f t="shared" si="195"/>
        <v/>
      </c>
      <c r="BW63" s="394" t="str">
        <f>IF(details!AH63="","",details!AH63)</f>
        <v/>
      </c>
      <c r="BX63" s="394" t="str">
        <f>IF(details!AI63="","",details!AI63)</f>
        <v/>
      </c>
      <c r="BY63" s="205" t="str">
        <f t="shared" si="196"/>
        <v/>
      </c>
      <c r="BZ63" s="205" t="str">
        <f t="shared" si="197"/>
        <v/>
      </c>
      <c r="CA63" s="205" t="str">
        <f t="shared" si="198"/>
        <v/>
      </c>
      <c r="CB63" s="401" t="str">
        <f t="shared" si="199"/>
        <v/>
      </c>
      <c r="CC63" s="332">
        <f t="shared" si="56"/>
        <v>0</v>
      </c>
      <c r="CD63" s="409" t="str">
        <f t="shared" si="57"/>
        <v/>
      </c>
      <c r="CE63" s="66" t="str">
        <f t="shared" si="58"/>
        <v/>
      </c>
      <c r="CF63" s="66" t="str">
        <f t="shared" si="200"/>
        <v/>
      </c>
      <c r="CG63" s="66" t="str">
        <f t="shared" si="201"/>
        <v/>
      </c>
      <c r="CH63" s="66" t="str">
        <f t="shared" si="61"/>
        <v/>
      </c>
      <c r="CI63" s="332">
        <f t="shared" si="62"/>
        <v>0</v>
      </c>
      <c r="CJ63" s="409" t="str">
        <f t="shared" si="63"/>
        <v/>
      </c>
      <c r="CK63" s="66" t="str">
        <f t="shared" si="64"/>
        <v/>
      </c>
      <c r="CL63" s="66" t="str">
        <f t="shared" si="65"/>
        <v/>
      </c>
      <c r="CM63" s="409" t="str">
        <f t="shared" si="66"/>
        <v/>
      </c>
      <c r="CN63" s="394" t="str">
        <f>IF(details!AJ63="","",details!AJ63)</f>
        <v>f</v>
      </c>
      <c r="CO63" s="89" t="str">
        <f t="shared" si="202"/>
        <v/>
      </c>
      <c r="CP63" s="394" t="str">
        <f>IF(details!AK63="","",details!AK63)</f>
        <v/>
      </c>
      <c r="CQ63" s="394" t="str">
        <f>IF(details!AL63="","",details!AL63)</f>
        <v/>
      </c>
      <c r="CR63" s="394" t="str">
        <f>IF(details!AM63="","",details!AM63)</f>
        <v/>
      </c>
      <c r="CS63" s="205" t="str">
        <f t="shared" si="203"/>
        <v/>
      </c>
      <c r="CT63" s="394" t="str">
        <f>IF(details!AN63="","",details!AN63)</f>
        <v/>
      </c>
      <c r="CU63" s="394" t="str">
        <f>IF(details!AO63="","",details!AO63)</f>
        <v/>
      </c>
      <c r="CV63" s="205" t="str">
        <f t="shared" si="204"/>
        <v/>
      </c>
      <c r="CW63" s="205" t="str">
        <f t="shared" si="205"/>
        <v/>
      </c>
      <c r="CX63" s="205" t="str">
        <f t="shared" si="206"/>
        <v/>
      </c>
      <c r="CY63" s="394" t="str">
        <f>IF(details!AP63="","",details!AP63)</f>
        <v/>
      </c>
      <c r="CZ63" s="394" t="str">
        <f>IF(details!AQ63="","",details!AQ63)</f>
        <v/>
      </c>
      <c r="DA63" s="205" t="str">
        <f t="shared" si="207"/>
        <v/>
      </c>
      <c r="DB63" s="205" t="str">
        <f t="shared" si="208"/>
        <v/>
      </c>
      <c r="DC63" s="205" t="str">
        <f t="shared" si="209"/>
        <v/>
      </c>
      <c r="DD63" s="401" t="str">
        <f t="shared" si="210"/>
        <v/>
      </c>
      <c r="DE63" s="332">
        <f t="shared" si="75"/>
        <v>0</v>
      </c>
      <c r="DF63" s="409" t="str">
        <f t="shared" si="76"/>
        <v/>
      </c>
      <c r="DG63" s="66" t="str">
        <f t="shared" si="77"/>
        <v/>
      </c>
      <c r="DH63" s="66" t="str">
        <f t="shared" si="211"/>
        <v/>
      </c>
      <c r="DI63" s="66" t="str">
        <f t="shared" si="79"/>
        <v/>
      </c>
      <c r="DJ63" s="66" t="str">
        <f t="shared" si="80"/>
        <v/>
      </c>
      <c r="DK63" s="332">
        <f t="shared" si="81"/>
        <v>0</v>
      </c>
      <c r="DL63" s="409" t="str">
        <f t="shared" si="82"/>
        <v/>
      </c>
      <c r="DM63" s="66" t="str">
        <f t="shared" si="83"/>
        <v/>
      </c>
      <c r="DN63" s="66" t="str">
        <f t="shared" si="84"/>
        <v/>
      </c>
      <c r="DO63" s="409" t="str">
        <f t="shared" si="85"/>
        <v/>
      </c>
      <c r="DP63" s="66">
        <f t="shared" si="86"/>
        <v>0</v>
      </c>
      <c r="DQ63" s="394" t="str">
        <f>IF(details!AR63="","",details!AR63)</f>
        <v/>
      </c>
      <c r="DR63" s="394" t="str">
        <f>IF(details!AS63="","",details!AS63)</f>
        <v/>
      </c>
      <c r="DS63" s="394" t="str">
        <f>IF(details!AT63="","",details!AT63)</f>
        <v/>
      </c>
      <c r="DT63" s="205" t="str">
        <f t="shared" si="212"/>
        <v/>
      </c>
      <c r="DU63" s="394" t="str">
        <f>IF(details!AU63="","",details!AU63)</f>
        <v/>
      </c>
      <c r="DV63" s="205" t="str">
        <f t="shared" si="213"/>
        <v/>
      </c>
      <c r="DW63" s="394" t="str">
        <f>IF(details!AV63="","",details!AV63)</f>
        <v/>
      </c>
      <c r="DX63" s="392" t="str">
        <f t="shared" si="214"/>
        <v/>
      </c>
      <c r="DY63" s="409">
        <f t="shared" si="215"/>
        <v>0</v>
      </c>
      <c r="DZ63" s="409">
        <f t="shared" si="216"/>
        <v>0</v>
      </c>
      <c r="EA63" s="66" t="str">
        <f t="shared" si="217"/>
        <v/>
      </c>
      <c r="EB63" s="409" t="str">
        <f t="shared" si="218"/>
        <v/>
      </c>
      <c r="EC63" s="409" t="str">
        <f t="shared" si="315"/>
        <v/>
      </c>
      <c r="ED63" s="394" t="str">
        <f>IF(details!AW63="","",details!AW63)</f>
        <v/>
      </c>
      <c r="EE63" s="394" t="str">
        <f>IF(details!AX63="","",details!AX63)</f>
        <v/>
      </c>
      <c r="EF63" s="394" t="str">
        <f>IF(details!AY63="","",details!AY63)</f>
        <v/>
      </c>
      <c r="EG63" s="392" t="str">
        <f t="shared" si="219"/>
        <v/>
      </c>
      <c r="EH63" s="409">
        <f t="shared" si="220"/>
        <v>0</v>
      </c>
      <c r="EI63" s="409">
        <f t="shared" si="221"/>
        <v>0</v>
      </c>
      <c r="EJ63" s="66" t="str">
        <f t="shared" si="222"/>
        <v/>
      </c>
      <c r="EK63" s="409" t="str">
        <f t="shared" si="223"/>
        <v/>
      </c>
      <c r="EL63" s="409" t="str">
        <f t="shared" si="316"/>
        <v/>
      </c>
      <c r="EM63" s="409" t="str">
        <f t="shared" si="317"/>
        <v/>
      </c>
      <c r="EN63" s="409" t="str">
        <f t="shared" si="318"/>
        <v/>
      </c>
      <c r="EO63" s="409" t="str">
        <f t="shared" si="319"/>
        <v/>
      </c>
      <c r="EP63" s="409" t="str">
        <f t="shared" si="224"/>
        <v/>
      </c>
      <c r="EQ63" s="409" t="str">
        <f t="shared" si="225"/>
        <v/>
      </c>
      <c r="ER63" s="409">
        <f t="shared" si="226"/>
        <v>0</v>
      </c>
      <c r="ES63" s="409">
        <f t="shared" si="227"/>
        <v>0</v>
      </c>
      <c r="ET63" s="409">
        <f t="shared" si="228"/>
        <v>0</v>
      </c>
      <c r="EU63" s="409">
        <f t="shared" si="229"/>
        <v>0</v>
      </c>
      <c r="EV63" s="409">
        <f t="shared" si="230"/>
        <v>0</v>
      </c>
      <c r="EW63" s="409" t="str">
        <f t="shared" si="231"/>
        <v/>
      </c>
      <c r="EX63" s="74" t="str">
        <f t="shared" si="320"/>
        <v/>
      </c>
      <c r="EY63" s="68" t="str">
        <f>IF(details!BN63="","",details!BN63)</f>
        <v/>
      </c>
      <c r="EZ63" s="69" t="str">
        <f>IF(details!BO63="","",details!BO63)</f>
        <v/>
      </c>
      <c r="FA63" s="68" t="str">
        <f>IF(details!BV63="","",details!BV63)</f>
        <v/>
      </c>
      <c r="FB63" s="69" t="str">
        <f>IF(details!BW63="","",details!BW63)</f>
        <v/>
      </c>
      <c r="FC63" s="68" t="str">
        <f>IF(details!CD63="","",details!CD63)</f>
        <v/>
      </c>
      <c r="FD63" s="69" t="str">
        <f>IF(details!CE63="","",details!CE63)</f>
        <v/>
      </c>
      <c r="FE63" s="68" t="str">
        <f>IF(details!CL63="","",details!CL63)</f>
        <v/>
      </c>
      <c r="FF63" s="69" t="str">
        <f>IF(details!CM63="","",details!CM63)</f>
        <v/>
      </c>
      <c r="FG63" s="68" t="str">
        <f>IF(details!CT63="","",details!CT63)</f>
        <v/>
      </c>
      <c r="FH63" s="69" t="str">
        <f>IF(details!CU63="","",details!CU63)</f>
        <v/>
      </c>
      <c r="FI63" s="343" t="str">
        <f t="shared" si="250"/>
        <v/>
      </c>
      <c r="FJ63" s="394" t="str">
        <f t="shared" si="321"/>
        <v/>
      </c>
      <c r="FK63" s="394" t="str">
        <f t="shared" si="232"/>
        <v/>
      </c>
      <c r="FL63" s="460" t="str">
        <f t="shared" si="322"/>
        <v/>
      </c>
      <c r="FM63" s="394" t="str">
        <f t="shared" si="323"/>
        <v/>
      </c>
      <c r="FN63" s="77" t="str">
        <f t="shared" si="233"/>
        <v/>
      </c>
      <c r="FO63" s="460" t="str">
        <f t="shared" si="324"/>
        <v/>
      </c>
      <c r="FP63" s="78" t="str">
        <f t="shared" si="325"/>
        <v/>
      </c>
      <c r="FQ63" s="394" t="str">
        <f t="shared" si="326"/>
        <v/>
      </c>
      <c r="FR63" s="394" t="str">
        <f t="shared" si="234"/>
        <v/>
      </c>
      <c r="FS63" s="394" t="str">
        <f t="shared" si="235"/>
        <v/>
      </c>
      <c r="FT63" s="394" t="str">
        <f t="shared" si="236"/>
        <v/>
      </c>
      <c r="FU63" s="364" t="str">
        <f t="shared" si="237"/>
        <v/>
      </c>
      <c r="FV63" s="394" t="str">
        <f t="shared" si="238"/>
        <v/>
      </c>
      <c r="FW63" s="394" t="str">
        <f t="shared" si="239"/>
        <v/>
      </c>
      <c r="FX63" s="394" t="str">
        <f t="shared" si="240"/>
        <v/>
      </c>
      <c r="FY63" s="394" t="str">
        <f t="shared" si="327"/>
        <v/>
      </c>
      <c r="FZ63" s="461" t="str">
        <f t="shared" si="328"/>
        <v/>
      </c>
      <c r="GA63" s="78" t="str">
        <f t="shared" si="329"/>
        <v/>
      </c>
      <c r="GB63" s="394" t="str">
        <f t="shared" si="330"/>
        <v/>
      </c>
      <c r="GC63" s="394" t="str">
        <f t="shared" si="331"/>
        <v/>
      </c>
      <c r="GD63" s="394" t="str">
        <f t="shared" si="332"/>
        <v/>
      </c>
      <c r="GE63" s="394" t="str">
        <f t="shared" si="333"/>
        <v/>
      </c>
      <c r="GF63" s="462" t="str">
        <f t="shared" si="241"/>
        <v/>
      </c>
      <c r="GG63" s="397" t="str">
        <f t="shared" si="242"/>
        <v/>
      </c>
      <c r="GH63" s="394" t="str">
        <f t="shared" si="243"/>
        <v/>
      </c>
      <c r="GI63" s="394" t="str">
        <f t="shared" si="244"/>
        <v/>
      </c>
      <c r="GJ63" s="394" t="str">
        <f t="shared" si="334"/>
        <v/>
      </c>
      <c r="GK63" s="461" t="str">
        <f t="shared" si="335"/>
        <v/>
      </c>
      <c r="GL63" s="78" t="str">
        <f t="shared" si="336"/>
        <v/>
      </c>
      <c r="GM63" s="394" t="str">
        <f t="shared" si="337"/>
        <v/>
      </c>
      <c r="GN63" s="394" t="str">
        <f t="shared" si="338"/>
        <v/>
      </c>
      <c r="GO63" s="394" t="str">
        <f t="shared" si="339"/>
        <v/>
      </c>
      <c r="GP63" s="394" t="str">
        <f t="shared" si="340"/>
        <v/>
      </c>
      <c r="GQ63" s="394" t="str">
        <f t="shared" si="245"/>
        <v/>
      </c>
      <c r="GR63" s="394" t="str">
        <f t="shared" si="246"/>
        <v/>
      </c>
      <c r="GS63" s="394" t="str">
        <f t="shared" si="247"/>
        <v/>
      </c>
      <c r="GT63" s="394" t="str">
        <f t="shared" si="248"/>
        <v/>
      </c>
      <c r="GU63" s="394" t="str">
        <f t="shared" si="341"/>
        <v/>
      </c>
      <c r="GV63" s="461" t="str">
        <f t="shared" si="342"/>
        <v/>
      </c>
      <c r="GW63" s="394" t="str">
        <f t="shared" si="343"/>
        <v/>
      </c>
      <c r="GX63" s="394" t="str">
        <f t="shared" si="344"/>
        <v/>
      </c>
      <c r="GY63" s="394" t="str">
        <f t="shared" si="345"/>
        <v xml:space="preserve">    </v>
      </c>
      <c r="GZ63" s="394" t="str">
        <f t="shared" si="346"/>
        <v xml:space="preserve">    </v>
      </c>
      <c r="HA63" s="394" t="str">
        <f t="shared" si="347"/>
        <v xml:space="preserve">    </v>
      </c>
      <c r="HB63" s="394" t="str">
        <f t="shared" si="348"/>
        <v xml:space="preserve">        </v>
      </c>
      <c r="HC63" s="394" t="str">
        <f t="shared" si="349"/>
        <v xml:space="preserve">    </v>
      </c>
      <c r="HD63" s="394" t="str">
        <f t="shared" si="350"/>
        <v/>
      </c>
      <c r="HE63" s="67" t="str">
        <f t="shared" si="351"/>
        <v/>
      </c>
      <c r="HF63" s="73" t="str">
        <f t="shared" si="352"/>
        <v/>
      </c>
      <c r="HG63" s="394" t="str">
        <f t="shared" si="353"/>
        <v/>
      </c>
      <c r="HH63" s="75" t="str">
        <f t="shared" si="354"/>
        <v/>
      </c>
      <c r="HI63" s="76" t="str">
        <f t="shared" si="249"/>
        <v/>
      </c>
      <c r="HJ63" s="394" t="str">
        <f>IF(OR(HD63="SUPPL.",HD63="RE-EXAM."),'result subject-wise'!AR63,HD63)</f>
        <v/>
      </c>
      <c r="HK63" s="463" t="str">
        <f t="shared" si="355"/>
        <v/>
      </c>
      <c r="HL63" s="464" t="str">
        <f t="shared" si="356"/>
        <v/>
      </c>
      <c r="HM63" s="394" t="str">
        <f t="shared" si="357"/>
        <v/>
      </c>
      <c r="HN63" s="304"/>
      <c r="HP63" s="465" t="str">
        <f>'full report'!V1475</f>
        <v/>
      </c>
      <c r="HQ63" s="466"/>
    </row>
    <row r="64" spans="1:16382" s="364" customFormat="1" ht="13" customHeight="1">
      <c r="A64" s="412">
        <f>IF(details!A64="","",details!A64)</f>
        <v>56</v>
      </c>
      <c r="B64" s="399" t="str">
        <f>IF(details!B64="","",details!B64)</f>
        <v/>
      </c>
      <c r="C64" s="399" t="str">
        <f>IF(details!C64="","",details!C64)</f>
        <v/>
      </c>
      <c r="D64" s="399" t="str">
        <f>IF(details!D64="","",details!D64)</f>
        <v/>
      </c>
      <c r="E64" s="395" t="str">
        <f>IF(details!E64="","",details!E64)</f>
        <v/>
      </c>
      <c r="F64" s="71" t="str">
        <f>IF(details!F64="","",details!F64)</f>
        <v/>
      </c>
      <c r="G64" s="408" t="str">
        <f>IF(details!G64="","",details!G64)</f>
        <v>A 056</v>
      </c>
      <c r="H64" s="408" t="str">
        <f>IF(details!H64="","",details!H64)</f>
        <v>B 056</v>
      </c>
      <c r="I64" s="408" t="str">
        <f>IF(details!I64="","",details!I64)</f>
        <v>C 056</v>
      </c>
      <c r="J64" s="394" t="str">
        <f>IF(details!J64="","",details!J64)</f>
        <v/>
      </c>
      <c r="K64" s="394" t="str">
        <f>IF(details!K64="","",details!K64)</f>
        <v/>
      </c>
      <c r="L64" s="394" t="str">
        <f>IF(details!L64="","",details!L64)</f>
        <v/>
      </c>
      <c r="M64" s="205" t="str">
        <f t="shared" si="171"/>
        <v/>
      </c>
      <c r="N64" s="394" t="str">
        <f>IF(details!M64="","",details!M64)</f>
        <v/>
      </c>
      <c r="O64" s="205" t="str">
        <f t="shared" si="172"/>
        <v/>
      </c>
      <c r="P64" s="394" t="str">
        <f>IF(details!N64="","",details!N64)</f>
        <v/>
      </c>
      <c r="Q64" s="392" t="str">
        <f t="shared" si="173"/>
        <v/>
      </c>
      <c r="R64" s="409">
        <f t="shared" si="282"/>
        <v>0</v>
      </c>
      <c r="S64" s="66" t="str">
        <f t="shared" si="39"/>
        <v/>
      </c>
      <c r="T64" s="409" t="str">
        <f t="shared" si="311"/>
        <v/>
      </c>
      <c r="U64" s="409" t="str">
        <f t="shared" si="40"/>
        <v/>
      </c>
      <c r="V64" s="409" t="str">
        <f t="shared" si="312"/>
        <v/>
      </c>
      <c r="W64" s="394" t="str">
        <f>IF(details!O64="","",details!O64)</f>
        <v/>
      </c>
      <c r="X64" s="394" t="str">
        <f>IF(details!P64="","",details!P64)</f>
        <v/>
      </c>
      <c r="Y64" s="394" t="str">
        <f>IF(details!Q64="","",details!Q64)</f>
        <v/>
      </c>
      <c r="Z64" s="205" t="str">
        <f t="shared" si="174"/>
        <v/>
      </c>
      <c r="AA64" s="394" t="str">
        <f>IF(details!R64="","",details!R64)</f>
        <v/>
      </c>
      <c r="AB64" s="205" t="str">
        <f t="shared" si="175"/>
        <v/>
      </c>
      <c r="AC64" s="394" t="str">
        <f>IF(details!S64="","",details!S64)</f>
        <v/>
      </c>
      <c r="AD64" s="392" t="str">
        <f t="shared" si="176"/>
        <v/>
      </c>
      <c r="AE64" s="409">
        <f t="shared" si="281"/>
        <v>0</v>
      </c>
      <c r="AF64" s="66" t="str">
        <f t="shared" si="45"/>
        <v/>
      </c>
      <c r="AG64" s="409" t="str">
        <f t="shared" si="313"/>
        <v/>
      </c>
      <c r="AH64" s="409" t="str">
        <f>IF(OR($E64="NSO",$E64="",AC64=""),"",IF(OR(AG64="AB",AC64="ab"),"AB",IF(AC64="ML","RE",IF(AND(AD64&gt;=36%*AF64,AC64&gt;=20),"P",IF(AND(AD64&gt;=34%*AF64,#REF!=0,AC64&gt;=20),"G2",IF(AND(AD64&gt;=31%*AF64,#REF!=0,AC64&gt;=20),"G1",IF(AD64&gt;=25%*AF64,"S","F")))))))</f>
        <v/>
      </c>
      <c r="AI64" s="409" t="str">
        <f t="shared" si="314"/>
        <v/>
      </c>
      <c r="AJ64" s="394" t="str">
        <f>IF(details!T64="","",details!T64)</f>
        <v>h</v>
      </c>
      <c r="AK64" s="89" t="str">
        <f t="shared" si="177"/>
        <v>MUSIC</v>
      </c>
      <c r="AL64" s="394" t="str">
        <f>IF(details!U64="","",details!U64)</f>
        <v/>
      </c>
      <c r="AM64" s="394" t="str">
        <f>IF(details!V64="","",details!V64)</f>
        <v/>
      </c>
      <c r="AN64" s="394" t="str">
        <f>IF(details!W64="","",details!W64)</f>
        <v/>
      </c>
      <c r="AO64" s="205" t="str">
        <f t="shared" si="178"/>
        <v/>
      </c>
      <c r="AP64" s="394" t="str">
        <f>IF(details!X64="","",details!X64)</f>
        <v/>
      </c>
      <c r="AQ64" s="394" t="str">
        <f>IF(details!Y64="","",details!Y64)</f>
        <v/>
      </c>
      <c r="AR64" s="205" t="str">
        <f t="shared" si="179"/>
        <v/>
      </c>
      <c r="AS64" s="205" t="str">
        <f t="shared" si="180"/>
        <v/>
      </c>
      <c r="AT64" s="205" t="str">
        <f t="shared" si="181"/>
        <v/>
      </c>
      <c r="AU64" s="394" t="str">
        <f>IF(details!Z64="","",details!Z64)</f>
        <v/>
      </c>
      <c r="AV64" s="394" t="str">
        <f>IF(details!AA64="","",details!AA64)</f>
        <v/>
      </c>
      <c r="AW64" s="205" t="str">
        <f t="shared" si="182"/>
        <v/>
      </c>
      <c r="AX64" s="205" t="str">
        <f t="shared" si="183"/>
        <v/>
      </c>
      <c r="AY64" s="205" t="str">
        <f t="shared" si="184"/>
        <v/>
      </c>
      <c r="AZ64" s="401" t="str">
        <f t="shared" si="185"/>
        <v/>
      </c>
      <c r="BA64" s="332">
        <f t="shared" si="186"/>
        <v>0</v>
      </c>
      <c r="BB64" s="409" t="str">
        <f t="shared" si="187"/>
        <v/>
      </c>
      <c r="BC64" s="66" t="str">
        <f t="shared" si="188"/>
        <v/>
      </c>
      <c r="BD64" s="66" t="str">
        <f t="shared" si="189"/>
        <v/>
      </c>
      <c r="BE64" s="66" t="str">
        <f t="shared" si="190"/>
        <v/>
      </c>
      <c r="BF64" s="66" t="str">
        <f t="shared" si="93"/>
        <v/>
      </c>
      <c r="BG64" s="332">
        <f t="shared" si="94"/>
        <v>0</v>
      </c>
      <c r="BH64" s="409" t="str">
        <f t="shared" si="95"/>
        <v/>
      </c>
      <c r="BI64" s="66" t="str">
        <f t="shared" si="96"/>
        <v/>
      </c>
      <c r="BJ64" s="66" t="str">
        <f t="shared" si="97"/>
        <v/>
      </c>
      <c r="BK64" s="409" t="str">
        <f t="shared" si="98"/>
        <v/>
      </c>
      <c r="BL64" s="394" t="str">
        <f>IF(details!AB64="","",details!AB64)</f>
        <v>g</v>
      </c>
      <c r="BM64" s="89" t="str">
        <f t="shared" si="191"/>
        <v>DRAWING</v>
      </c>
      <c r="BN64" s="394" t="str">
        <f>IF(details!AC64="","",details!AC64)</f>
        <v/>
      </c>
      <c r="BO64" s="394" t="str">
        <f>IF(details!AD64="","",details!AD64)</f>
        <v/>
      </c>
      <c r="BP64" s="394" t="str">
        <f>IF(details!AE64="","",details!AE64)</f>
        <v/>
      </c>
      <c r="BQ64" s="205" t="str">
        <f t="shared" si="192"/>
        <v/>
      </c>
      <c r="BR64" s="394" t="str">
        <f>IF(details!AF64="","",details!AF64)</f>
        <v/>
      </c>
      <c r="BS64" s="394" t="str">
        <f>IF(details!AG64="","",details!AG64)</f>
        <v/>
      </c>
      <c r="BT64" s="205" t="str">
        <f t="shared" si="193"/>
        <v/>
      </c>
      <c r="BU64" s="205" t="str">
        <f t="shared" si="194"/>
        <v/>
      </c>
      <c r="BV64" s="205" t="str">
        <f t="shared" si="195"/>
        <v/>
      </c>
      <c r="BW64" s="394" t="str">
        <f>IF(details!AH64="","",details!AH64)</f>
        <v/>
      </c>
      <c r="BX64" s="394" t="str">
        <f>IF(details!AI64="","",details!AI64)</f>
        <v/>
      </c>
      <c r="BY64" s="205" t="str">
        <f t="shared" si="196"/>
        <v/>
      </c>
      <c r="BZ64" s="205" t="str">
        <f t="shared" si="197"/>
        <v/>
      </c>
      <c r="CA64" s="205" t="str">
        <f t="shared" si="198"/>
        <v/>
      </c>
      <c r="CB64" s="401" t="str">
        <f t="shared" si="199"/>
        <v/>
      </c>
      <c r="CC64" s="332">
        <f t="shared" si="56"/>
        <v>0</v>
      </c>
      <c r="CD64" s="409" t="str">
        <f t="shared" si="57"/>
        <v/>
      </c>
      <c r="CE64" s="66" t="str">
        <f t="shared" si="58"/>
        <v/>
      </c>
      <c r="CF64" s="66" t="str">
        <f t="shared" si="200"/>
        <v/>
      </c>
      <c r="CG64" s="66" t="str">
        <f t="shared" si="201"/>
        <v/>
      </c>
      <c r="CH64" s="66" t="str">
        <f t="shared" si="61"/>
        <v/>
      </c>
      <c r="CI64" s="332">
        <f t="shared" si="62"/>
        <v>0</v>
      </c>
      <c r="CJ64" s="409" t="str">
        <f t="shared" si="63"/>
        <v/>
      </c>
      <c r="CK64" s="66" t="str">
        <f t="shared" si="64"/>
        <v/>
      </c>
      <c r="CL64" s="66" t="str">
        <f t="shared" si="65"/>
        <v/>
      </c>
      <c r="CM64" s="409" t="str">
        <f t="shared" si="66"/>
        <v/>
      </c>
      <c r="CN64" s="394" t="str">
        <f>IF(details!AJ64="","",details!AJ64)</f>
        <v>g</v>
      </c>
      <c r="CO64" s="89" t="str">
        <f t="shared" si="202"/>
        <v>DRAWING</v>
      </c>
      <c r="CP64" s="394" t="str">
        <f>IF(details!AK64="","",details!AK64)</f>
        <v/>
      </c>
      <c r="CQ64" s="394" t="str">
        <f>IF(details!AL64="","",details!AL64)</f>
        <v/>
      </c>
      <c r="CR64" s="394" t="str">
        <f>IF(details!AM64="","",details!AM64)</f>
        <v/>
      </c>
      <c r="CS64" s="205" t="str">
        <f t="shared" si="203"/>
        <v/>
      </c>
      <c r="CT64" s="394" t="str">
        <f>IF(details!AN64="","",details!AN64)</f>
        <v/>
      </c>
      <c r="CU64" s="394" t="str">
        <f>IF(details!AO64="","",details!AO64)</f>
        <v/>
      </c>
      <c r="CV64" s="205" t="str">
        <f t="shared" si="204"/>
        <v/>
      </c>
      <c r="CW64" s="205" t="str">
        <f t="shared" si="205"/>
        <v/>
      </c>
      <c r="CX64" s="205" t="str">
        <f t="shared" si="206"/>
        <v/>
      </c>
      <c r="CY64" s="394" t="str">
        <f>IF(details!AP64="","",details!AP64)</f>
        <v/>
      </c>
      <c r="CZ64" s="394" t="str">
        <f>IF(details!AQ64="","",details!AQ64)</f>
        <v/>
      </c>
      <c r="DA64" s="205" t="str">
        <f t="shared" si="207"/>
        <v/>
      </c>
      <c r="DB64" s="205" t="str">
        <f t="shared" si="208"/>
        <v/>
      </c>
      <c r="DC64" s="205" t="str">
        <f t="shared" si="209"/>
        <v/>
      </c>
      <c r="DD64" s="401" t="str">
        <f t="shared" si="210"/>
        <v/>
      </c>
      <c r="DE64" s="332">
        <f t="shared" si="75"/>
        <v>0</v>
      </c>
      <c r="DF64" s="409" t="str">
        <f t="shared" si="76"/>
        <v/>
      </c>
      <c r="DG64" s="66" t="str">
        <f t="shared" si="77"/>
        <v/>
      </c>
      <c r="DH64" s="66" t="str">
        <f t="shared" si="211"/>
        <v/>
      </c>
      <c r="DI64" s="66" t="str">
        <f t="shared" si="79"/>
        <v/>
      </c>
      <c r="DJ64" s="66" t="str">
        <f t="shared" si="80"/>
        <v/>
      </c>
      <c r="DK64" s="332">
        <f t="shared" si="81"/>
        <v>0</v>
      </c>
      <c r="DL64" s="409" t="str">
        <f t="shared" si="82"/>
        <v/>
      </c>
      <c r="DM64" s="66" t="str">
        <f t="shared" si="83"/>
        <v/>
      </c>
      <c r="DN64" s="66" t="str">
        <f t="shared" si="84"/>
        <v/>
      </c>
      <c r="DO64" s="409" t="str">
        <f t="shared" si="85"/>
        <v/>
      </c>
      <c r="DP64" s="66">
        <f t="shared" si="86"/>
        <v>0</v>
      </c>
      <c r="DQ64" s="394" t="str">
        <f>IF(details!AR64="","",details!AR64)</f>
        <v/>
      </c>
      <c r="DR64" s="394" t="str">
        <f>IF(details!AS64="","",details!AS64)</f>
        <v/>
      </c>
      <c r="DS64" s="394" t="str">
        <f>IF(details!AT64="","",details!AT64)</f>
        <v/>
      </c>
      <c r="DT64" s="205" t="str">
        <f t="shared" si="212"/>
        <v/>
      </c>
      <c r="DU64" s="394" t="str">
        <f>IF(details!AU64="","",details!AU64)</f>
        <v/>
      </c>
      <c r="DV64" s="205" t="str">
        <f t="shared" si="213"/>
        <v/>
      </c>
      <c r="DW64" s="394" t="str">
        <f>IF(details!AV64="","",details!AV64)</f>
        <v/>
      </c>
      <c r="DX64" s="392" t="str">
        <f t="shared" si="214"/>
        <v/>
      </c>
      <c r="DY64" s="409">
        <f t="shared" si="215"/>
        <v>0</v>
      </c>
      <c r="DZ64" s="409">
        <f t="shared" si="216"/>
        <v>0</v>
      </c>
      <c r="EA64" s="66" t="str">
        <f t="shared" si="217"/>
        <v/>
      </c>
      <c r="EB64" s="409" t="str">
        <f t="shared" si="218"/>
        <v/>
      </c>
      <c r="EC64" s="409" t="str">
        <f t="shared" si="315"/>
        <v/>
      </c>
      <c r="ED64" s="394" t="str">
        <f>IF(details!AW64="","",details!AW64)</f>
        <v/>
      </c>
      <c r="EE64" s="394" t="str">
        <f>IF(details!AX64="","",details!AX64)</f>
        <v/>
      </c>
      <c r="EF64" s="394" t="str">
        <f>IF(details!AY64="","",details!AY64)</f>
        <v/>
      </c>
      <c r="EG64" s="392" t="str">
        <f t="shared" si="219"/>
        <v/>
      </c>
      <c r="EH64" s="409">
        <f t="shared" si="220"/>
        <v>0</v>
      </c>
      <c r="EI64" s="409">
        <f t="shared" si="221"/>
        <v>0</v>
      </c>
      <c r="EJ64" s="66" t="str">
        <f t="shared" si="222"/>
        <v/>
      </c>
      <c r="EK64" s="409" t="str">
        <f t="shared" si="223"/>
        <v/>
      </c>
      <c r="EL64" s="409" t="str">
        <f t="shared" si="316"/>
        <v/>
      </c>
      <c r="EM64" s="409" t="str">
        <f t="shared" si="317"/>
        <v/>
      </c>
      <c r="EN64" s="409" t="str">
        <f t="shared" si="318"/>
        <v/>
      </c>
      <c r="EO64" s="409" t="str">
        <f t="shared" si="319"/>
        <v/>
      </c>
      <c r="EP64" s="409" t="str">
        <f t="shared" si="224"/>
        <v/>
      </c>
      <c r="EQ64" s="409" t="str">
        <f t="shared" si="225"/>
        <v/>
      </c>
      <c r="ER64" s="409">
        <f t="shared" si="226"/>
        <v>0</v>
      </c>
      <c r="ES64" s="409">
        <f t="shared" si="227"/>
        <v>0</v>
      </c>
      <c r="ET64" s="409">
        <f t="shared" si="228"/>
        <v>0</v>
      </c>
      <c r="EU64" s="409">
        <f t="shared" si="229"/>
        <v>0</v>
      </c>
      <c r="EV64" s="409">
        <f t="shared" si="230"/>
        <v>0</v>
      </c>
      <c r="EW64" s="409" t="str">
        <f t="shared" si="231"/>
        <v/>
      </c>
      <c r="EX64" s="74" t="str">
        <f t="shared" si="320"/>
        <v/>
      </c>
      <c r="EY64" s="68" t="str">
        <f>IF(details!BN64="","",details!BN64)</f>
        <v/>
      </c>
      <c r="EZ64" s="69" t="str">
        <f>IF(details!BO64="","",details!BO64)</f>
        <v/>
      </c>
      <c r="FA64" s="68" t="str">
        <f>IF(details!BV64="","",details!BV64)</f>
        <v/>
      </c>
      <c r="FB64" s="69" t="str">
        <f>IF(details!BW64="","",details!BW64)</f>
        <v/>
      </c>
      <c r="FC64" s="68" t="str">
        <f>IF(details!CD64="","",details!CD64)</f>
        <v/>
      </c>
      <c r="FD64" s="69" t="str">
        <f>IF(details!CE64="","",details!CE64)</f>
        <v/>
      </c>
      <c r="FE64" s="68" t="str">
        <f>IF(details!CL64="","",details!CL64)</f>
        <v/>
      </c>
      <c r="FF64" s="69" t="str">
        <f>IF(details!CM64="","",details!CM64)</f>
        <v/>
      </c>
      <c r="FG64" s="68" t="str">
        <f>IF(details!CT64="","",details!CT64)</f>
        <v/>
      </c>
      <c r="FH64" s="69" t="str">
        <f>IF(details!CU64="","",details!CU64)</f>
        <v/>
      </c>
      <c r="FI64" s="343" t="str">
        <f t="shared" si="250"/>
        <v/>
      </c>
      <c r="FJ64" s="394" t="str">
        <f t="shared" si="321"/>
        <v/>
      </c>
      <c r="FK64" s="394" t="str">
        <f t="shared" si="232"/>
        <v/>
      </c>
      <c r="FL64" s="460" t="str">
        <f t="shared" si="322"/>
        <v/>
      </c>
      <c r="FM64" s="394" t="str">
        <f t="shared" si="323"/>
        <v/>
      </c>
      <c r="FN64" s="77" t="str">
        <f t="shared" si="233"/>
        <v/>
      </c>
      <c r="FO64" s="460" t="str">
        <f t="shared" si="324"/>
        <v/>
      </c>
      <c r="FP64" s="78" t="str">
        <f t="shared" si="325"/>
        <v/>
      </c>
      <c r="FQ64" s="394" t="str">
        <f t="shared" si="326"/>
        <v/>
      </c>
      <c r="FR64" s="394" t="str">
        <f t="shared" si="234"/>
        <v/>
      </c>
      <c r="FS64" s="394" t="str">
        <f t="shared" si="235"/>
        <v/>
      </c>
      <c r="FT64" s="394" t="str">
        <f t="shared" si="236"/>
        <v/>
      </c>
      <c r="FU64" s="364" t="str">
        <f t="shared" si="237"/>
        <v/>
      </c>
      <c r="FV64" s="394" t="str">
        <f t="shared" si="238"/>
        <v/>
      </c>
      <c r="FW64" s="394" t="str">
        <f t="shared" si="239"/>
        <v/>
      </c>
      <c r="FX64" s="394" t="str">
        <f t="shared" si="240"/>
        <v/>
      </c>
      <c r="FY64" s="394" t="str">
        <f t="shared" si="327"/>
        <v/>
      </c>
      <c r="FZ64" s="461" t="str">
        <f t="shared" si="328"/>
        <v/>
      </c>
      <c r="GA64" s="78" t="str">
        <f t="shared" si="329"/>
        <v/>
      </c>
      <c r="GB64" s="394" t="str">
        <f t="shared" si="330"/>
        <v/>
      </c>
      <c r="GC64" s="394" t="str">
        <f t="shared" si="331"/>
        <v/>
      </c>
      <c r="GD64" s="394" t="str">
        <f t="shared" si="332"/>
        <v/>
      </c>
      <c r="GE64" s="394" t="str">
        <f t="shared" si="333"/>
        <v/>
      </c>
      <c r="GF64" s="462" t="str">
        <f t="shared" si="241"/>
        <v/>
      </c>
      <c r="GG64" s="397" t="str">
        <f t="shared" si="242"/>
        <v/>
      </c>
      <c r="GH64" s="394" t="str">
        <f t="shared" si="243"/>
        <v/>
      </c>
      <c r="GI64" s="394" t="str">
        <f t="shared" si="244"/>
        <v/>
      </c>
      <c r="GJ64" s="394" t="str">
        <f t="shared" si="334"/>
        <v/>
      </c>
      <c r="GK64" s="461" t="str">
        <f t="shared" si="335"/>
        <v/>
      </c>
      <c r="GL64" s="78" t="str">
        <f t="shared" si="336"/>
        <v/>
      </c>
      <c r="GM64" s="394" t="str">
        <f t="shared" si="337"/>
        <v/>
      </c>
      <c r="GN64" s="394" t="str">
        <f t="shared" si="338"/>
        <v/>
      </c>
      <c r="GO64" s="394" t="str">
        <f t="shared" si="339"/>
        <v/>
      </c>
      <c r="GP64" s="394" t="str">
        <f t="shared" si="340"/>
        <v/>
      </c>
      <c r="GQ64" s="394" t="str">
        <f t="shared" si="245"/>
        <v/>
      </c>
      <c r="GR64" s="394" t="str">
        <f t="shared" si="246"/>
        <v/>
      </c>
      <c r="GS64" s="394" t="str">
        <f t="shared" si="247"/>
        <v/>
      </c>
      <c r="GT64" s="394" t="str">
        <f t="shared" si="248"/>
        <v/>
      </c>
      <c r="GU64" s="394" t="str">
        <f t="shared" si="341"/>
        <v/>
      </c>
      <c r="GV64" s="461" t="str">
        <f t="shared" si="342"/>
        <v/>
      </c>
      <c r="GW64" s="394" t="str">
        <f t="shared" si="343"/>
        <v/>
      </c>
      <c r="GX64" s="394" t="str">
        <f t="shared" si="344"/>
        <v/>
      </c>
      <c r="GY64" s="394" t="str">
        <f t="shared" si="345"/>
        <v xml:space="preserve">    </v>
      </c>
      <c r="GZ64" s="394" t="str">
        <f t="shared" si="346"/>
        <v xml:space="preserve">    </v>
      </c>
      <c r="HA64" s="394" t="str">
        <f t="shared" si="347"/>
        <v xml:space="preserve">    </v>
      </c>
      <c r="HB64" s="394" t="str">
        <f t="shared" si="348"/>
        <v xml:space="preserve">        </v>
      </c>
      <c r="HC64" s="394" t="str">
        <f t="shared" si="349"/>
        <v xml:space="preserve">    </v>
      </c>
      <c r="HD64" s="394" t="str">
        <f t="shared" si="350"/>
        <v/>
      </c>
      <c r="HE64" s="67" t="str">
        <f t="shared" si="351"/>
        <v/>
      </c>
      <c r="HF64" s="73" t="str">
        <f t="shared" si="352"/>
        <v/>
      </c>
      <c r="HG64" s="394" t="str">
        <f t="shared" si="353"/>
        <v/>
      </c>
      <c r="HH64" s="75" t="str">
        <f t="shared" si="354"/>
        <v/>
      </c>
      <c r="HI64" s="76" t="str">
        <f t="shared" si="249"/>
        <v/>
      </c>
      <c r="HJ64" s="394" t="str">
        <f>IF(OR(HD64="SUPPL.",HD64="RE-EXAM."),'result subject-wise'!AR64,HD64)</f>
        <v/>
      </c>
      <c r="HK64" s="463" t="str">
        <f t="shared" si="355"/>
        <v/>
      </c>
      <c r="HL64" s="464" t="str">
        <f t="shared" si="356"/>
        <v/>
      </c>
      <c r="HM64" s="394" t="str">
        <f t="shared" si="357"/>
        <v/>
      </c>
      <c r="HN64" s="304"/>
      <c r="HP64" s="465" t="str">
        <f>'full report'!V1502</f>
        <v/>
      </c>
      <c r="HQ64" s="466"/>
    </row>
    <row r="65" spans="1:239" s="364" customFormat="1" ht="13" customHeight="1">
      <c r="A65" s="412">
        <f>IF(details!A65="","",details!A65)</f>
        <v>57</v>
      </c>
      <c r="B65" s="399" t="str">
        <f>IF(details!B65="","",details!B65)</f>
        <v/>
      </c>
      <c r="C65" s="399" t="str">
        <f>IF(details!C65="","",details!C65)</f>
        <v/>
      </c>
      <c r="D65" s="399" t="str">
        <f>IF(details!D65="","",details!D65)</f>
        <v/>
      </c>
      <c r="E65" s="395" t="str">
        <f>IF(details!E65="","",details!E65)</f>
        <v/>
      </c>
      <c r="F65" s="71" t="str">
        <f>IF(details!F65="","",details!F65)</f>
        <v/>
      </c>
      <c r="G65" s="408" t="str">
        <f>IF(details!G65="","",details!G65)</f>
        <v>A 057</v>
      </c>
      <c r="H65" s="408" t="str">
        <f>IF(details!H65="","",details!H65)</f>
        <v>B 057</v>
      </c>
      <c r="I65" s="408" t="str">
        <f>IF(details!I65="","",details!I65)</f>
        <v>C 057</v>
      </c>
      <c r="J65" s="394" t="str">
        <f>IF(details!J65="","",details!J65)</f>
        <v/>
      </c>
      <c r="K65" s="394" t="str">
        <f>IF(details!K65="","",details!K65)</f>
        <v/>
      </c>
      <c r="L65" s="394" t="str">
        <f>IF(details!L65="","",details!L65)</f>
        <v/>
      </c>
      <c r="M65" s="205" t="str">
        <f t="shared" si="171"/>
        <v/>
      </c>
      <c r="N65" s="394" t="str">
        <f>IF(details!M65="","",details!M65)</f>
        <v/>
      </c>
      <c r="O65" s="205" t="str">
        <f t="shared" si="172"/>
        <v/>
      </c>
      <c r="P65" s="394" t="str">
        <f>IF(details!N65="","",details!N65)</f>
        <v/>
      </c>
      <c r="Q65" s="392" t="str">
        <f t="shared" si="173"/>
        <v/>
      </c>
      <c r="R65" s="409">
        <f t="shared" si="282"/>
        <v>0</v>
      </c>
      <c r="S65" s="66" t="str">
        <f t="shared" si="39"/>
        <v/>
      </c>
      <c r="T65" s="409" t="str">
        <f t="shared" si="311"/>
        <v/>
      </c>
      <c r="U65" s="409" t="str">
        <f t="shared" si="40"/>
        <v/>
      </c>
      <c r="V65" s="409" t="str">
        <f t="shared" si="312"/>
        <v/>
      </c>
      <c r="W65" s="394" t="str">
        <f>IF(details!O65="","",details!O65)</f>
        <v/>
      </c>
      <c r="X65" s="394" t="str">
        <f>IF(details!P65="","",details!P65)</f>
        <v/>
      </c>
      <c r="Y65" s="394" t="str">
        <f>IF(details!Q65="","",details!Q65)</f>
        <v/>
      </c>
      <c r="Z65" s="205" t="str">
        <f t="shared" si="174"/>
        <v/>
      </c>
      <c r="AA65" s="394" t="str">
        <f>IF(details!R65="","",details!R65)</f>
        <v/>
      </c>
      <c r="AB65" s="205" t="str">
        <f t="shared" si="175"/>
        <v/>
      </c>
      <c r="AC65" s="394" t="str">
        <f>IF(details!S65="","",details!S65)</f>
        <v/>
      </c>
      <c r="AD65" s="392" t="str">
        <f t="shared" si="176"/>
        <v/>
      </c>
      <c r="AE65" s="409">
        <f t="shared" si="281"/>
        <v>0</v>
      </c>
      <c r="AF65" s="66" t="str">
        <f t="shared" si="45"/>
        <v/>
      </c>
      <c r="AG65" s="409" t="str">
        <f t="shared" si="313"/>
        <v/>
      </c>
      <c r="AH65" s="409" t="str">
        <f>IF(OR($E65="NSO",$E65="",AC65=""),"",IF(OR(AG65="AB",AC65="ab"),"AB",IF(AC65="ML","RE",IF(AND(AD65&gt;=36%*AF65,AC65&gt;=20),"P",IF(AND(AD65&gt;=34%*AF65,#REF!=0,AC65&gt;=20),"G2",IF(AND(AD65&gt;=31%*AF65,#REF!=0,AC65&gt;=20),"G1",IF(AD65&gt;=25%*AF65,"S","F")))))))</f>
        <v/>
      </c>
      <c r="AI65" s="409" t="str">
        <f t="shared" si="314"/>
        <v/>
      </c>
      <c r="AJ65" s="394" t="str">
        <f>IF(details!T65="","",details!T65)</f>
        <v>a</v>
      </c>
      <c r="AK65" s="89" t="str">
        <f t="shared" si="177"/>
        <v>PHYSICS</v>
      </c>
      <c r="AL65" s="394" t="str">
        <f>IF(details!U65="","",details!U65)</f>
        <v/>
      </c>
      <c r="AM65" s="394" t="str">
        <f>IF(details!V65="","",details!V65)</f>
        <v/>
      </c>
      <c r="AN65" s="394" t="str">
        <f>IF(details!W65="","",details!W65)</f>
        <v/>
      </c>
      <c r="AO65" s="205" t="str">
        <f t="shared" si="178"/>
        <v/>
      </c>
      <c r="AP65" s="394" t="str">
        <f>IF(details!X65="","",details!X65)</f>
        <v/>
      </c>
      <c r="AQ65" s="394" t="str">
        <f>IF(details!Y65="","",details!Y65)</f>
        <v/>
      </c>
      <c r="AR65" s="205" t="str">
        <f t="shared" si="179"/>
        <v/>
      </c>
      <c r="AS65" s="205" t="str">
        <f t="shared" si="180"/>
        <v/>
      </c>
      <c r="AT65" s="205" t="str">
        <f t="shared" si="181"/>
        <v/>
      </c>
      <c r="AU65" s="394" t="str">
        <f>IF(details!Z65="","",details!Z65)</f>
        <v/>
      </c>
      <c r="AV65" s="394" t="str">
        <f>IF(details!AA65="","",details!AA65)</f>
        <v/>
      </c>
      <c r="AW65" s="205" t="str">
        <f t="shared" si="182"/>
        <v/>
      </c>
      <c r="AX65" s="205" t="str">
        <f t="shared" si="183"/>
        <v/>
      </c>
      <c r="AY65" s="205" t="str">
        <f t="shared" si="184"/>
        <v/>
      </c>
      <c r="AZ65" s="401" t="str">
        <f t="shared" si="185"/>
        <v/>
      </c>
      <c r="BA65" s="332">
        <f t="shared" si="186"/>
        <v>0</v>
      </c>
      <c r="BB65" s="409" t="str">
        <f t="shared" si="187"/>
        <v/>
      </c>
      <c r="BC65" s="66" t="str">
        <f t="shared" si="188"/>
        <v/>
      </c>
      <c r="BD65" s="66" t="str">
        <f t="shared" si="189"/>
        <v/>
      </c>
      <c r="BE65" s="66" t="str">
        <f t="shared" si="190"/>
        <v/>
      </c>
      <c r="BF65" s="66" t="str">
        <f t="shared" si="93"/>
        <v/>
      </c>
      <c r="BG65" s="332">
        <f t="shared" si="94"/>
        <v>0</v>
      </c>
      <c r="BH65" s="409" t="str">
        <f t="shared" si="95"/>
        <v/>
      </c>
      <c r="BI65" s="66" t="str">
        <f t="shared" si="96"/>
        <v/>
      </c>
      <c r="BJ65" s="66" t="str">
        <f t="shared" si="97"/>
        <v/>
      </c>
      <c r="BK65" s="409" t="str">
        <f t="shared" si="98"/>
        <v/>
      </c>
      <c r="BL65" s="394" t="str">
        <f>IF(details!AB65="","",details!AB65)</f>
        <v>a</v>
      </c>
      <c r="BM65" s="89" t="str">
        <f t="shared" si="191"/>
        <v>CHEMISTRY</v>
      </c>
      <c r="BN65" s="394" t="str">
        <f>IF(details!AC65="","",details!AC65)</f>
        <v/>
      </c>
      <c r="BO65" s="394" t="str">
        <f>IF(details!AD65="","",details!AD65)</f>
        <v/>
      </c>
      <c r="BP65" s="394" t="str">
        <f>IF(details!AE65="","",details!AE65)</f>
        <v/>
      </c>
      <c r="BQ65" s="205" t="str">
        <f t="shared" si="192"/>
        <v/>
      </c>
      <c r="BR65" s="394" t="str">
        <f>IF(details!AF65="","",details!AF65)</f>
        <v/>
      </c>
      <c r="BS65" s="394" t="str">
        <f>IF(details!AG65="","",details!AG65)</f>
        <v/>
      </c>
      <c r="BT65" s="205" t="str">
        <f t="shared" si="193"/>
        <v/>
      </c>
      <c r="BU65" s="205" t="str">
        <f t="shared" si="194"/>
        <v/>
      </c>
      <c r="BV65" s="205" t="str">
        <f t="shared" si="195"/>
        <v/>
      </c>
      <c r="BW65" s="394" t="str">
        <f>IF(details!AH65="","",details!AH65)</f>
        <v/>
      </c>
      <c r="BX65" s="394" t="str">
        <f>IF(details!AI65="","",details!AI65)</f>
        <v/>
      </c>
      <c r="BY65" s="205" t="str">
        <f t="shared" si="196"/>
        <v/>
      </c>
      <c r="BZ65" s="205" t="str">
        <f t="shared" si="197"/>
        <v/>
      </c>
      <c r="CA65" s="205" t="str">
        <f t="shared" si="198"/>
        <v/>
      </c>
      <c r="CB65" s="401" t="str">
        <f t="shared" si="199"/>
        <v/>
      </c>
      <c r="CC65" s="332">
        <f t="shared" si="56"/>
        <v>0</v>
      </c>
      <c r="CD65" s="409" t="str">
        <f t="shared" si="57"/>
        <v/>
      </c>
      <c r="CE65" s="66" t="str">
        <f t="shared" si="58"/>
        <v/>
      </c>
      <c r="CF65" s="66" t="str">
        <f t="shared" si="200"/>
        <v/>
      </c>
      <c r="CG65" s="66" t="str">
        <f t="shared" si="201"/>
        <v/>
      </c>
      <c r="CH65" s="66" t="str">
        <f t="shared" si="61"/>
        <v/>
      </c>
      <c r="CI65" s="332">
        <f t="shared" si="62"/>
        <v>0</v>
      </c>
      <c r="CJ65" s="409" t="str">
        <f t="shared" si="63"/>
        <v/>
      </c>
      <c r="CK65" s="66" t="str">
        <f t="shared" si="64"/>
        <v/>
      </c>
      <c r="CL65" s="66" t="str">
        <f t="shared" si="65"/>
        <v/>
      </c>
      <c r="CM65" s="409" t="str">
        <f t="shared" si="66"/>
        <v/>
      </c>
      <c r="CN65" s="394" t="str">
        <f>IF(details!AJ65="","",details!AJ65)</f>
        <v>a</v>
      </c>
      <c r="CO65" s="89" t="str">
        <f t="shared" si="202"/>
        <v>BIOLOGY</v>
      </c>
      <c r="CP65" s="394" t="str">
        <f>IF(details!AK65="","",details!AK65)</f>
        <v/>
      </c>
      <c r="CQ65" s="394" t="str">
        <f>IF(details!AL65="","",details!AL65)</f>
        <v/>
      </c>
      <c r="CR65" s="394" t="str">
        <f>IF(details!AM65="","",details!AM65)</f>
        <v/>
      </c>
      <c r="CS65" s="205" t="str">
        <f t="shared" si="203"/>
        <v/>
      </c>
      <c r="CT65" s="394" t="str">
        <f>IF(details!AN65="","",details!AN65)</f>
        <v/>
      </c>
      <c r="CU65" s="394" t="str">
        <f>IF(details!AO65="","",details!AO65)</f>
        <v/>
      </c>
      <c r="CV65" s="205" t="str">
        <f t="shared" si="204"/>
        <v/>
      </c>
      <c r="CW65" s="205" t="str">
        <f t="shared" si="205"/>
        <v/>
      </c>
      <c r="CX65" s="205" t="str">
        <f t="shared" si="206"/>
        <v/>
      </c>
      <c r="CY65" s="394" t="str">
        <f>IF(details!AP65="","",details!AP65)</f>
        <v/>
      </c>
      <c r="CZ65" s="394" t="str">
        <f>IF(details!AQ65="","",details!AQ65)</f>
        <v/>
      </c>
      <c r="DA65" s="205" t="str">
        <f t="shared" si="207"/>
        <v/>
      </c>
      <c r="DB65" s="205" t="str">
        <f t="shared" si="208"/>
        <v/>
      </c>
      <c r="DC65" s="205" t="str">
        <f t="shared" si="209"/>
        <v/>
      </c>
      <c r="DD65" s="401" t="str">
        <f t="shared" si="210"/>
        <v/>
      </c>
      <c r="DE65" s="332">
        <f t="shared" si="75"/>
        <v>0</v>
      </c>
      <c r="DF65" s="409" t="str">
        <f t="shared" si="76"/>
        <v/>
      </c>
      <c r="DG65" s="66" t="str">
        <f t="shared" si="77"/>
        <v/>
      </c>
      <c r="DH65" s="66" t="str">
        <f t="shared" si="211"/>
        <v/>
      </c>
      <c r="DI65" s="66" t="str">
        <f t="shared" si="79"/>
        <v/>
      </c>
      <c r="DJ65" s="66" t="str">
        <f t="shared" si="80"/>
        <v/>
      </c>
      <c r="DK65" s="332">
        <f t="shared" si="81"/>
        <v>0</v>
      </c>
      <c r="DL65" s="409" t="str">
        <f t="shared" si="82"/>
        <v/>
      </c>
      <c r="DM65" s="66" t="str">
        <f t="shared" si="83"/>
        <v/>
      </c>
      <c r="DN65" s="66" t="str">
        <f t="shared" si="84"/>
        <v/>
      </c>
      <c r="DO65" s="409" t="str">
        <f t="shared" si="85"/>
        <v/>
      </c>
      <c r="DP65" s="66">
        <f t="shared" si="86"/>
        <v>0</v>
      </c>
      <c r="DQ65" s="394" t="str">
        <f>IF(details!AR65="","",details!AR65)</f>
        <v/>
      </c>
      <c r="DR65" s="394" t="str">
        <f>IF(details!AS65="","",details!AS65)</f>
        <v/>
      </c>
      <c r="DS65" s="394" t="str">
        <f>IF(details!AT65="","",details!AT65)</f>
        <v/>
      </c>
      <c r="DT65" s="205" t="str">
        <f t="shared" si="212"/>
        <v/>
      </c>
      <c r="DU65" s="394" t="str">
        <f>IF(details!AU65="","",details!AU65)</f>
        <v/>
      </c>
      <c r="DV65" s="205" t="str">
        <f t="shared" si="213"/>
        <v/>
      </c>
      <c r="DW65" s="394" t="str">
        <f>IF(details!AV65="","",details!AV65)</f>
        <v/>
      </c>
      <c r="DX65" s="392" t="str">
        <f t="shared" si="214"/>
        <v/>
      </c>
      <c r="DY65" s="409">
        <f t="shared" si="215"/>
        <v>0</v>
      </c>
      <c r="DZ65" s="409">
        <f t="shared" si="216"/>
        <v>0</v>
      </c>
      <c r="EA65" s="66" t="str">
        <f t="shared" si="217"/>
        <v/>
      </c>
      <c r="EB65" s="409" t="str">
        <f t="shared" si="218"/>
        <v/>
      </c>
      <c r="EC65" s="409" t="str">
        <f t="shared" si="315"/>
        <v/>
      </c>
      <c r="ED65" s="394" t="str">
        <f>IF(details!AW65="","",details!AW65)</f>
        <v/>
      </c>
      <c r="EE65" s="394" t="str">
        <f>IF(details!AX65="","",details!AX65)</f>
        <v/>
      </c>
      <c r="EF65" s="394" t="str">
        <f>IF(details!AY65="","",details!AY65)</f>
        <v/>
      </c>
      <c r="EG65" s="392" t="str">
        <f t="shared" si="219"/>
        <v/>
      </c>
      <c r="EH65" s="409">
        <f t="shared" si="220"/>
        <v>0</v>
      </c>
      <c r="EI65" s="409">
        <f t="shared" si="221"/>
        <v>0</v>
      </c>
      <c r="EJ65" s="66" t="str">
        <f t="shared" si="222"/>
        <v/>
      </c>
      <c r="EK65" s="409" t="str">
        <f t="shared" si="223"/>
        <v/>
      </c>
      <c r="EL65" s="409" t="str">
        <f t="shared" si="316"/>
        <v/>
      </c>
      <c r="EM65" s="409" t="str">
        <f t="shared" si="317"/>
        <v/>
      </c>
      <c r="EN65" s="409" t="str">
        <f t="shared" si="318"/>
        <v/>
      </c>
      <c r="EO65" s="409" t="str">
        <f t="shared" si="319"/>
        <v/>
      </c>
      <c r="EP65" s="409" t="str">
        <f t="shared" si="224"/>
        <v/>
      </c>
      <c r="EQ65" s="409" t="str">
        <f t="shared" si="225"/>
        <v/>
      </c>
      <c r="ER65" s="409">
        <f t="shared" si="226"/>
        <v>0</v>
      </c>
      <c r="ES65" s="409">
        <f t="shared" si="227"/>
        <v>0</v>
      </c>
      <c r="ET65" s="409">
        <f t="shared" si="228"/>
        <v>0</v>
      </c>
      <c r="EU65" s="409">
        <f t="shared" si="229"/>
        <v>0</v>
      </c>
      <c r="EV65" s="409">
        <f t="shared" si="230"/>
        <v>0</v>
      </c>
      <c r="EW65" s="409" t="str">
        <f t="shared" si="231"/>
        <v/>
      </c>
      <c r="EX65" s="74" t="str">
        <f t="shared" si="320"/>
        <v/>
      </c>
      <c r="EY65" s="68" t="str">
        <f>IF(details!BN65="","",details!BN65)</f>
        <v/>
      </c>
      <c r="EZ65" s="69" t="str">
        <f>IF(details!BO65="","",details!BO65)</f>
        <v/>
      </c>
      <c r="FA65" s="68" t="str">
        <f>IF(details!BV65="","",details!BV65)</f>
        <v/>
      </c>
      <c r="FB65" s="69" t="str">
        <f>IF(details!BW65="","",details!BW65)</f>
        <v/>
      </c>
      <c r="FC65" s="68" t="str">
        <f>IF(details!CD65="","",details!CD65)</f>
        <v/>
      </c>
      <c r="FD65" s="69" t="str">
        <f>IF(details!CE65="","",details!CE65)</f>
        <v/>
      </c>
      <c r="FE65" s="68" t="str">
        <f>IF(details!CL65="","",details!CL65)</f>
        <v/>
      </c>
      <c r="FF65" s="69" t="str">
        <f>IF(details!CM65="","",details!CM65)</f>
        <v/>
      </c>
      <c r="FG65" s="68" t="str">
        <f>IF(details!CT65="","",details!CT65)</f>
        <v/>
      </c>
      <c r="FH65" s="69" t="str">
        <f>IF(details!CU65="","",details!CU65)</f>
        <v/>
      </c>
      <c r="FI65" s="343" t="str">
        <f t="shared" si="250"/>
        <v/>
      </c>
      <c r="FJ65" s="394" t="str">
        <f t="shared" si="321"/>
        <v/>
      </c>
      <c r="FK65" s="394" t="str">
        <f t="shared" si="232"/>
        <v/>
      </c>
      <c r="FL65" s="460" t="str">
        <f t="shared" si="322"/>
        <v/>
      </c>
      <c r="FM65" s="394" t="str">
        <f t="shared" si="323"/>
        <v/>
      </c>
      <c r="FN65" s="77" t="str">
        <f t="shared" si="233"/>
        <v/>
      </c>
      <c r="FO65" s="460" t="str">
        <f t="shared" si="324"/>
        <v/>
      </c>
      <c r="FP65" s="78" t="str">
        <f t="shared" si="325"/>
        <v/>
      </c>
      <c r="FQ65" s="394" t="str">
        <f t="shared" si="326"/>
        <v/>
      </c>
      <c r="FR65" s="394" t="str">
        <f t="shared" si="234"/>
        <v/>
      </c>
      <c r="FS65" s="394" t="str">
        <f t="shared" si="235"/>
        <v/>
      </c>
      <c r="FT65" s="394" t="str">
        <f t="shared" si="236"/>
        <v/>
      </c>
      <c r="FU65" s="364" t="str">
        <f t="shared" si="237"/>
        <v/>
      </c>
      <c r="FV65" s="394" t="str">
        <f t="shared" si="238"/>
        <v/>
      </c>
      <c r="FW65" s="394" t="str">
        <f t="shared" si="239"/>
        <v/>
      </c>
      <c r="FX65" s="394" t="str">
        <f t="shared" si="240"/>
        <v/>
      </c>
      <c r="FY65" s="394" t="str">
        <f t="shared" si="327"/>
        <v/>
      </c>
      <c r="FZ65" s="461" t="str">
        <f t="shared" si="328"/>
        <v/>
      </c>
      <c r="GA65" s="78" t="str">
        <f t="shared" si="329"/>
        <v/>
      </c>
      <c r="GB65" s="394" t="str">
        <f t="shared" si="330"/>
        <v/>
      </c>
      <c r="GC65" s="394" t="str">
        <f t="shared" si="331"/>
        <v/>
      </c>
      <c r="GD65" s="394" t="str">
        <f t="shared" si="332"/>
        <v/>
      </c>
      <c r="GE65" s="394" t="str">
        <f t="shared" si="333"/>
        <v/>
      </c>
      <c r="GF65" s="462" t="str">
        <f t="shared" si="241"/>
        <v/>
      </c>
      <c r="GG65" s="397" t="str">
        <f t="shared" si="242"/>
        <v/>
      </c>
      <c r="GH65" s="394" t="str">
        <f t="shared" si="243"/>
        <v/>
      </c>
      <c r="GI65" s="394" t="str">
        <f t="shared" si="244"/>
        <v/>
      </c>
      <c r="GJ65" s="394" t="str">
        <f t="shared" si="334"/>
        <v/>
      </c>
      <c r="GK65" s="461" t="str">
        <f t="shared" si="335"/>
        <v/>
      </c>
      <c r="GL65" s="78" t="str">
        <f t="shared" si="336"/>
        <v/>
      </c>
      <c r="GM65" s="394" t="str">
        <f t="shared" si="337"/>
        <v/>
      </c>
      <c r="GN65" s="394" t="str">
        <f t="shared" si="338"/>
        <v/>
      </c>
      <c r="GO65" s="394" t="str">
        <f t="shared" si="339"/>
        <v/>
      </c>
      <c r="GP65" s="394" t="str">
        <f t="shared" si="340"/>
        <v/>
      </c>
      <c r="GQ65" s="394" t="str">
        <f t="shared" si="245"/>
        <v/>
      </c>
      <c r="GR65" s="394" t="str">
        <f t="shared" si="246"/>
        <v/>
      </c>
      <c r="GS65" s="394" t="str">
        <f t="shared" si="247"/>
        <v/>
      </c>
      <c r="GT65" s="394" t="str">
        <f t="shared" si="248"/>
        <v/>
      </c>
      <c r="GU65" s="394" t="str">
        <f t="shared" si="341"/>
        <v/>
      </c>
      <c r="GV65" s="461" t="str">
        <f t="shared" si="342"/>
        <v/>
      </c>
      <c r="GW65" s="394" t="str">
        <f t="shared" si="343"/>
        <v/>
      </c>
      <c r="GX65" s="394" t="str">
        <f t="shared" si="344"/>
        <v/>
      </c>
      <c r="GY65" s="394" t="str">
        <f t="shared" si="345"/>
        <v xml:space="preserve">    </v>
      </c>
      <c r="GZ65" s="394" t="str">
        <f t="shared" si="346"/>
        <v xml:space="preserve">    </v>
      </c>
      <c r="HA65" s="394" t="str">
        <f t="shared" si="347"/>
        <v xml:space="preserve">    </v>
      </c>
      <c r="HB65" s="394" t="str">
        <f t="shared" si="348"/>
        <v xml:space="preserve">        </v>
      </c>
      <c r="HC65" s="394" t="str">
        <f t="shared" si="349"/>
        <v xml:space="preserve">    </v>
      </c>
      <c r="HD65" s="394" t="str">
        <f t="shared" si="350"/>
        <v/>
      </c>
      <c r="HE65" s="67" t="str">
        <f t="shared" si="351"/>
        <v/>
      </c>
      <c r="HF65" s="73" t="str">
        <f t="shared" si="352"/>
        <v/>
      </c>
      <c r="HG65" s="394" t="str">
        <f t="shared" si="353"/>
        <v/>
      </c>
      <c r="HH65" s="75" t="str">
        <f t="shared" si="354"/>
        <v/>
      </c>
      <c r="HI65" s="76" t="str">
        <f t="shared" si="249"/>
        <v/>
      </c>
      <c r="HJ65" s="394" t="str">
        <f>IF(OR(HD65="SUPPL.",HD65="RE-EXAM."),'result subject-wise'!AR65,HD65)</f>
        <v/>
      </c>
      <c r="HK65" s="463" t="str">
        <f t="shared" si="355"/>
        <v/>
      </c>
      <c r="HL65" s="464" t="str">
        <f t="shared" si="356"/>
        <v/>
      </c>
      <c r="HM65" s="394" t="str">
        <f t="shared" si="357"/>
        <v/>
      </c>
      <c r="HN65" s="304"/>
      <c r="HP65" s="465" t="str">
        <f>'full report'!V1529</f>
        <v/>
      </c>
      <c r="HQ65" s="466"/>
      <c r="HX65" s="467"/>
      <c r="HY65" s="467"/>
      <c r="HZ65" s="467"/>
      <c r="IA65" s="467"/>
      <c r="IB65" s="467"/>
      <c r="IC65" s="467"/>
      <c r="ID65" s="467"/>
      <c r="IE65" s="467"/>
    </row>
    <row r="66" spans="1:239" s="364" customFormat="1" ht="13" customHeight="1">
      <c r="A66" s="412">
        <f>IF(details!A66="","",details!A66)</f>
        <v>58</v>
      </c>
      <c r="B66" s="399" t="str">
        <f>IF(details!B66="","",details!B66)</f>
        <v/>
      </c>
      <c r="C66" s="399" t="str">
        <f>IF(details!C66="","",details!C66)</f>
        <v/>
      </c>
      <c r="D66" s="399" t="str">
        <f>IF(details!D66="","",details!D66)</f>
        <v/>
      </c>
      <c r="E66" s="395" t="str">
        <f>IF(details!E66="","",details!E66)</f>
        <v/>
      </c>
      <c r="F66" s="71" t="str">
        <f>IF(details!F66="","",details!F66)</f>
        <v/>
      </c>
      <c r="G66" s="408" t="str">
        <f>IF(details!G66="","",details!G66)</f>
        <v>A 058</v>
      </c>
      <c r="H66" s="408" t="str">
        <f>IF(details!H66="","",details!H66)</f>
        <v>B 058</v>
      </c>
      <c r="I66" s="408" t="str">
        <f>IF(details!I66="","",details!I66)</f>
        <v>C 058</v>
      </c>
      <c r="J66" s="394" t="str">
        <f>IF(details!J66="","",details!J66)</f>
        <v/>
      </c>
      <c r="K66" s="394" t="str">
        <f>IF(details!K66="","",details!K66)</f>
        <v/>
      </c>
      <c r="L66" s="394" t="str">
        <f>IF(details!L66="","",details!L66)</f>
        <v/>
      </c>
      <c r="M66" s="205" t="str">
        <f t="shared" si="171"/>
        <v/>
      </c>
      <c r="N66" s="394" t="str">
        <f>IF(details!M66="","",details!M66)</f>
        <v/>
      </c>
      <c r="O66" s="205" t="str">
        <f t="shared" si="172"/>
        <v/>
      </c>
      <c r="P66" s="394" t="str">
        <f>IF(details!N66="","",details!N66)</f>
        <v/>
      </c>
      <c r="Q66" s="392" t="str">
        <f t="shared" si="173"/>
        <v/>
      </c>
      <c r="R66" s="409">
        <f t="shared" si="282"/>
        <v>0</v>
      </c>
      <c r="S66" s="66" t="str">
        <f t="shared" si="39"/>
        <v/>
      </c>
      <c r="T66" s="409" t="str">
        <f t="shared" si="311"/>
        <v/>
      </c>
      <c r="U66" s="409" t="str">
        <f t="shared" si="40"/>
        <v/>
      </c>
      <c r="V66" s="409" t="str">
        <f t="shared" si="312"/>
        <v/>
      </c>
      <c r="W66" s="394" t="str">
        <f>IF(details!O66="","",details!O66)</f>
        <v/>
      </c>
      <c r="X66" s="394" t="str">
        <f>IF(details!P66="","",details!P66)</f>
        <v/>
      </c>
      <c r="Y66" s="394" t="str">
        <f>IF(details!Q66="","",details!Q66)</f>
        <v/>
      </c>
      <c r="Z66" s="205" t="str">
        <f t="shared" si="174"/>
        <v/>
      </c>
      <c r="AA66" s="394" t="str">
        <f>IF(details!R66="","",details!R66)</f>
        <v/>
      </c>
      <c r="AB66" s="205" t="str">
        <f t="shared" si="175"/>
        <v/>
      </c>
      <c r="AC66" s="394" t="str">
        <f>IF(details!S66="","",details!S66)</f>
        <v/>
      </c>
      <c r="AD66" s="392" t="str">
        <f t="shared" si="176"/>
        <v/>
      </c>
      <c r="AE66" s="409">
        <f t="shared" si="281"/>
        <v>0</v>
      </c>
      <c r="AF66" s="66" t="str">
        <f t="shared" si="45"/>
        <v/>
      </c>
      <c r="AG66" s="409" t="str">
        <f t="shared" si="313"/>
        <v/>
      </c>
      <c r="AH66" s="409" t="str">
        <f>IF(OR($E66="NSO",$E66="",AC66=""),"",IF(OR(AG66="AB",AC66="ab"),"AB",IF(AC66="ML","RE",IF(AND(AD66&gt;=36%*AF66,AC66&gt;=20),"P",IF(AND(AD66&gt;=34%*AF66,#REF!=0,AC66&gt;=20),"G2",IF(AND(AD66&gt;=31%*AF66,#REF!=0,AC66&gt;=20),"G1",IF(AD66&gt;=25%*AF66,"S","F")))))))</f>
        <v/>
      </c>
      <c r="AI66" s="409" t="str">
        <f t="shared" si="314"/>
        <v/>
      </c>
      <c r="AJ66" s="394" t="str">
        <f>IF(details!T66="","",details!T66)</f>
        <v>b</v>
      </c>
      <c r="AK66" s="89" t="str">
        <f t="shared" si="177"/>
        <v/>
      </c>
      <c r="AL66" s="394" t="str">
        <f>IF(details!U66="","",details!U66)</f>
        <v/>
      </c>
      <c r="AM66" s="394" t="str">
        <f>IF(details!V66="","",details!V66)</f>
        <v/>
      </c>
      <c r="AN66" s="394" t="str">
        <f>IF(details!W66="","",details!W66)</f>
        <v/>
      </c>
      <c r="AO66" s="205" t="str">
        <f t="shared" si="178"/>
        <v/>
      </c>
      <c r="AP66" s="394" t="str">
        <f>IF(details!X66="","",details!X66)</f>
        <v/>
      </c>
      <c r="AQ66" s="394" t="str">
        <f>IF(details!Y66="","",details!Y66)</f>
        <v/>
      </c>
      <c r="AR66" s="205" t="str">
        <f t="shared" si="179"/>
        <v/>
      </c>
      <c r="AS66" s="205" t="str">
        <f t="shared" si="180"/>
        <v/>
      </c>
      <c r="AT66" s="205" t="str">
        <f t="shared" si="181"/>
        <v/>
      </c>
      <c r="AU66" s="394" t="str">
        <f>IF(details!Z66="","",details!Z66)</f>
        <v/>
      </c>
      <c r="AV66" s="394" t="str">
        <f>IF(details!AA66="","",details!AA66)</f>
        <v/>
      </c>
      <c r="AW66" s="205" t="str">
        <f t="shared" si="182"/>
        <v/>
      </c>
      <c r="AX66" s="205" t="str">
        <f t="shared" si="183"/>
        <v/>
      </c>
      <c r="AY66" s="205" t="str">
        <f t="shared" si="184"/>
        <v/>
      </c>
      <c r="AZ66" s="401" t="str">
        <f t="shared" si="185"/>
        <v/>
      </c>
      <c r="BA66" s="332">
        <f t="shared" si="186"/>
        <v>0</v>
      </c>
      <c r="BB66" s="409" t="str">
        <f t="shared" si="187"/>
        <v/>
      </c>
      <c r="BC66" s="66" t="str">
        <f t="shared" si="188"/>
        <v/>
      </c>
      <c r="BD66" s="66" t="str">
        <f t="shared" si="189"/>
        <v/>
      </c>
      <c r="BE66" s="66" t="str">
        <f t="shared" si="190"/>
        <v/>
      </c>
      <c r="BF66" s="66" t="str">
        <f t="shared" si="93"/>
        <v/>
      </c>
      <c r="BG66" s="332">
        <f t="shared" si="94"/>
        <v>0</v>
      </c>
      <c r="BH66" s="409" t="str">
        <f t="shared" si="95"/>
        <v/>
      </c>
      <c r="BI66" s="66" t="str">
        <f t="shared" si="96"/>
        <v/>
      </c>
      <c r="BJ66" s="66" t="str">
        <f t="shared" si="97"/>
        <v/>
      </c>
      <c r="BK66" s="409" t="str">
        <f t="shared" si="98"/>
        <v/>
      </c>
      <c r="BL66" s="394" t="str">
        <f>IF(details!AB66="","",details!AB66)</f>
        <v>b</v>
      </c>
      <c r="BM66" s="89" t="str">
        <f t="shared" si="191"/>
        <v/>
      </c>
      <c r="BN66" s="394" t="str">
        <f>IF(details!AC66="","",details!AC66)</f>
        <v/>
      </c>
      <c r="BO66" s="394" t="str">
        <f>IF(details!AD66="","",details!AD66)</f>
        <v/>
      </c>
      <c r="BP66" s="394" t="str">
        <f>IF(details!AE66="","",details!AE66)</f>
        <v/>
      </c>
      <c r="BQ66" s="205" t="str">
        <f t="shared" si="192"/>
        <v/>
      </c>
      <c r="BR66" s="394" t="str">
        <f>IF(details!AF66="","",details!AF66)</f>
        <v/>
      </c>
      <c r="BS66" s="394" t="str">
        <f>IF(details!AG66="","",details!AG66)</f>
        <v/>
      </c>
      <c r="BT66" s="205" t="str">
        <f t="shared" si="193"/>
        <v/>
      </c>
      <c r="BU66" s="205" t="str">
        <f t="shared" si="194"/>
        <v/>
      </c>
      <c r="BV66" s="205" t="str">
        <f t="shared" si="195"/>
        <v/>
      </c>
      <c r="BW66" s="394" t="str">
        <f>IF(details!AH66="","",details!AH66)</f>
        <v/>
      </c>
      <c r="BX66" s="394" t="str">
        <f>IF(details!AI66="","",details!AI66)</f>
        <v/>
      </c>
      <c r="BY66" s="205" t="str">
        <f t="shared" si="196"/>
        <v/>
      </c>
      <c r="BZ66" s="205" t="str">
        <f t="shared" si="197"/>
        <v/>
      </c>
      <c r="CA66" s="205" t="str">
        <f t="shared" si="198"/>
        <v/>
      </c>
      <c r="CB66" s="401" t="str">
        <f t="shared" si="199"/>
        <v/>
      </c>
      <c r="CC66" s="332">
        <f t="shared" si="56"/>
        <v>0</v>
      </c>
      <c r="CD66" s="409" t="str">
        <f t="shared" si="57"/>
        <v/>
      </c>
      <c r="CE66" s="66" t="str">
        <f t="shared" si="58"/>
        <v/>
      </c>
      <c r="CF66" s="66" t="str">
        <f t="shared" si="200"/>
        <v/>
      </c>
      <c r="CG66" s="66" t="str">
        <f t="shared" si="201"/>
        <v/>
      </c>
      <c r="CH66" s="66" t="str">
        <f t="shared" si="61"/>
        <v/>
      </c>
      <c r="CI66" s="332">
        <f t="shared" si="62"/>
        <v>0</v>
      </c>
      <c r="CJ66" s="409" t="str">
        <f t="shared" si="63"/>
        <v/>
      </c>
      <c r="CK66" s="66" t="str">
        <f t="shared" si="64"/>
        <v/>
      </c>
      <c r="CL66" s="66" t="str">
        <f t="shared" si="65"/>
        <v/>
      </c>
      <c r="CM66" s="409" t="str">
        <f t="shared" si="66"/>
        <v/>
      </c>
      <c r="CN66" s="394" t="str">
        <f>IF(details!AJ66="","",details!AJ66)</f>
        <v>b</v>
      </c>
      <c r="CO66" s="89" t="str">
        <f t="shared" si="202"/>
        <v/>
      </c>
      <c r="CP66" s="394" t="str">
        <f>IF(details!AK66="","",details!AK66)</f>
        <v/>
      </c>
      <c r="CQ66" s="394" t="str">
        <f>IF(details!AL66="","",details!AL66)</f>
        <v/>
      </c>
      <c r="CR66" s="394" t="str">
        <f>IF(details!AM66="","",details!AM66)</f>
        <v/>
      </c>
      <c r="CS66" s="205" t="str">
        <f t="shared" si="203"/>
        <v/>
      </c>
      <c r="CT66" s="394" t="str">
        <f>IF(details!AN66="","",details!AN66)</f>
        <v/>
      </c>
      <c r="CU66" s="394" t="str">
        <f>IF(details!AO66="","",details!AO66)</f>
        <v/>
      </c>
      <c r="CV66" s="205" t="str">
        <f t="shared" si="204"/>
        <v/>
      </c>
      <c r="CW66" s="205" t="str">
        <f t="shared" si="205"/>
        <v/>
      </c>
      <c r="CX66" s="205" t="str">
        <f t="shared" si="206"/>
        <v/>
      </c>
      <c r="CY66" s="394" t="str">
        <f>IF(details!AP66="","",details!AP66)</f>
        <v/>
      </c>
      <c r="CZ66" s="394" t="str">
        <f>IF(details!AQ66="","",details!AQ66)</f>
        <v/>
      </c>
      <c r="DA66" s="205" t="str">
        <f t="shared" si="207"/>
        <v/>
      </c>
      <c r="DB66" s="205" t="str">
        <f t="shared" si="208"/>
        <v/>
      </c>
      <c r="DC66" s="205" t="str">
        <f t="shared" si="209"/>
        <v/>
      </c>
      <c r="DD66" s="401" t="str">
        <f t="shared" si="210"/>
        <v/>
      </c>
      <c r="DE66" s="332">
        <f t="shared" si="75"/>
        <v>0</v>
      </c>
      <c r="DF66" s="409" t="str">
        <f t="shared" si="76"/>
        <v/>
      </c>
      <c r="DG66" s="66" t="str">
        <f t="shared" si="77"/>
        <v/>
      </c>
      <c r="DH66" s="66" t="str">
        <f t="shared" si="211"/>
        <v/>
      </c>
      <c r="DI66" s="66" t="str">
        <f t="shared" si="79"/>
        <v/>
      </c>
      <c r="DJ66" s="66" t="str">
        <f t="shared" si="80"/>
        <v/>
      </c>
      <c r="DK66" s="332">
        <f t="shared" si="81"/>
        <v>0</v>
      </c>
      <c r="DL66" s="409" t="str">
        <f t="shared" si="82"/>
        <v/>
      </c>
      <c r="DM66" s="66" t="str">
        <f t="shared" si="83"/>
        <v/>
      </c>
      <c r="DN66" s="66" t="str">
        <f t="shared" si="84"/>
        <v/>
      </c>
      <c r="DO66" s="409" t="str">
        <f t="shared" si="85"/>
        <v/>
      </c>
      <c r="DP66" s="66">
        <f t="shared" si="86"/>
        <v>0</v>
      </c>
      <c r="DQ66" s="394" t="str">
        <f>IF(details!AR66="","",details!AR66)</f>
        <v/>
      </c>
      <c r="DR66" s="394" t="str">
        <f>IF(details!AS66="","",details!AS66)</f>
        <v/>
      </c>
      <c r="DS66" s="394" t="str">
        <f>IF(details!AT66="","",details!AT66)</f>
        <v/>
      </c>
      <c r="DT66" s="205" t="str">
        <f t="shared" si="212"/>
        <v/>
      </c>
      <c r="DU66" s="394" t="str">
        <f>IF(details!AU66="","",details!AU66)</f>
        <v/>
      </c>
      <c r="DV66" s="205" t="str">
        <f t="shared" si="213"/>
        <v/>
      </c>
      <c r="DW66" s="394" t="str">
        <f>IF(details!AV66="","",details!AV66)</f>
        <v/>
      </c>
      <c r="DX66" s="392" t="str">
        <f t="shared" si="214"/>
        <v/>
      </c>
      <c r="DY66" s="409">
        <f t="shared" si="215"/>
        <v>0</v>
      </c>
      <c r="DZ66" s="409">
        <f t="shared" si="216"/>
        <v>0</v>
      </c>
      <c r="EA66" s="66" t="str">
        <f t="shared" si="217"/>
        <v/>
      </c>
      <c r="EB66" s="409" t="str">
        <f t="shared" si="218"/>
        <v/>
      </c>
      <c r="EC66" s="409" t="str">
        <f t="shared" si="315"/>
        <v/>
      </c>
      <c r="ED66" s="394" t="str">
        <f>IF(details!AW66="","",details!AW66)</f>
        <v/>
      </c>
      <c r="EE66" s="394" t="str">
        <f>IF(details!AX66="","",details!AX66)</f>
        <v/>
      </c>
      <c r="EF66" s="394" t="str">
        <f>IF(details!AY66="","",details!AY66)</f>
        <v/>
      </c>
      <c r="EG66" s="392" t="str">
        <f t="shared" si="219"/>
        <v/>
      </c>
      <c r="EH66" s="409">
        <f t="shared" si="220"/>
        <v>0</v>
      </c>
      <c r="EI66" s="409">
        <f t="shared" si="221"/>
        <v>0</v>
      </c>
      <c r="EJ66" s="66" t="str">
        <f t="shared" si="222"/>
        <v/>
      </c>
      <c r="EK66" s="409" t="str">
        <f t="shared" si="223"/>
        <v/>
      </c>
      <c r="EL66" s="409" t="str">
        <f t="shared" si="316"/>
        <v/>
      </c>
      <c r="EM66" s="409" t="str">
        <f t="shared" si="317"/>
        <v/>
      </c>
      <c r="EN66" s="409" t="str">
        <f t="shared" si="318"/>
        <v/>
      </c>
      <c r="EO66" s="409" t="str">
        <f t="shared" si="319"/>
        <v/>
      </c>
      <c r="EP66" s="409" t="str">
        <f t="shared" si="224"/>
        <v/>
      </c>
      <c r="EQ66" s="409" t="str">
        <f t="shared" si="225"/>
        <v/>
      </c>
      <c r="ER66" s="409">
        <f t="shared" si="226"/>
        <v>0</v>
      </c>
      <c r="ES66" s="409">
        <f t="shared" si="227"/>
        <v>0</v>
      </c>
      <c r="ET66" s="409">
        <f t="shared" si="228"/>
        <v>0</v>
      </c>
      <c r="EU66" s="409">
        <f t="shared" si="229"/>
        <v>0</v>
      </c>
      <c r="EV66" s="409">
        <f t="shared" si="230"/>
        <v>0</v>
      </c>
      <c r="EW66" s="409" t="str">
        <f t="shared" si="231"/>
        <v/>
      </c>
      <c r="EX66" s="74" t="str">
        <f t="shared" si="320"/>
        <v/>
      </c>
      <c r="EY66" s="68" t="str">
        <f>IF(details!BN66="","",details!BN66)</f>
        <v/>
      </c>
      <c r="EZ66" s="69" t="str">
        <f>IF(details!BO66="","",details!BO66)</f>
        <v/>
      </c>
      <c r="FA66" s="68" t="str">
        <f>IF(details!BV66="","",details!BV66)</f>
        <v/>
      </c>
      <c r="FB66" s="69" t="str">
        <f>IF(details!BW66="","",details!BW66)</f>
        <v/>
      </c>
      <c r="FC66" s="68" t="str">
        <f>IF(details!CD66="","",details!CD66)</f>
        <v/>
      </c>
      <c r="FD66" s="69" t="str">
        <f>IF(details!CE66="","",details!CE66)</f>
        <v/>
      </c>
      <c r="FE66" s="68" t="str">
        <f>IF(details!CL66="","",details!CL66)</f>
        <v/>
      </c>
      <c r="FF66" s="69" t="str">
        <f>IF(details!CM66="","",details!CM66)</f>
        <v/>
      </c>
      <c r="FG66" s="68" t="str">
        <f>IF(details!CT66="","",details!CT66)</f>
        <v/>
      </c>
      <c r="FH66" s="69" t="str">
        <f>IF(details!CU66="","",details!CU66)</f>
        <v/>
      </c>
      <c r="FI66" s="343" t="str">
        <f t="shared" si="250"/>
        <v/>
      </c>
      <c r="FJ66" s="394" t="str">
        <f t="shared" si="321"/>
        <v/>
      </c>
      <c r="FK66" s="394" t="str">
        <f t="shared" si="232"/>
        <v/>
      </c>
      <c r="FL66" s="460" t="str">
        <f t="shared" si="322"/>
        <v/>
      </c>
      <c r="FM66" s="394" t="str">
        <f t="shared" si="323"/>
        <v/>
      </c>
      <c r="FN66" s="77" t="str">
        <f t="shared" si="233"/>
        <v/>
      </c>
      <c r="FO66" s="460" t="str">
        <f t="shared" si="324"/>
        <v/>
      </c>
      <c r="FP66" s="78" t="str">
        <f t="shared" si="325"/>
        <v/>
      </c>
      <c r="FQ66" s="394" t="str">
        <f t="shared" si="326"/>
        <v/>
      </c>
      <c r="FR66" s="394" t="str">
        <f t="shared" si="234"/>
        <v/>
      </c>
      <c r="FS66" s="394" t="str">
        <f t="shared" si="235"/>
        <v/>
      </c>
      <c r="FT66" s="394" t="str">
        <f t="shared" si="236"/>
        <v/>
      </c>
      <c r="FU66" s="364" t="str">
        <f t="shared" si="237"/>
        <v/>
      </c>
      <c r="FV66" s="394" t="str">
        <f t="shared" si="238"/>
        <v/>
      </c>
      <c r="FW66" s="394" t="str">
        <f t="shared" si="239"/>
        <v/>
      </c>
      <c r="FX66" s="394" t="str">
        <f t="shared" si="240"/>
        <v/>
      </c>
      <c r="FY66" s="394" t="str">
        <f t="shared" si="327"/>
        <v/>
      </c>
      <c r="FZ66" s="461" t="str">
        <f t="shared" si="328"/>
        <v/>
      </c>
      <c r="GA66" s="78" t="str">
        <f t="shared" si="329"/>
        <v/>
      </c>
      <c r="GB66" s="394" t="str">
        <f t="shared" si="330"/>
        <v/>
      </c>
      <c r="GC66" s="394" t="str">
        <f t="shared" si="331"/>
        <v/>
      </c>
      <c r="GD66" s="394" t="str">
        <f t="shared" si="332"/>
        <v/>
      </c>
      <c r="GE66" s="394" t="str">
        <f t="shared" si="333"/>
        <v/>
      </c>
      <c r="GF66" s="462" t="str">
        <f t="shared" si="241"/>
        <v/>
      </c>
      <c r="GG66" s="397" t="str">
        <f t="shared" si="242"/>
        <v/>
      </c>
      <c r="GH66" s="394" t="str">
        <f t="shared" si="243"/>
        <v/>
      </c>
      <c r="GI66" s="394" t="str">
        <f t="shared" si="244"/>
        <v/>
      </c>
      <c r="GJ66" s="394" t="str">
        <f t="shared" si="334"/>
        <v/>
      </c>
      <c r="GK66" s="461" t="str">
        <f t="shared" si="335"/>
        <v/>
      </c>
      <c r="GL66" s="78" t="str">
        <f t="shared" si="336"/>
        <v/>
      </c>
      <c r="GM66" s="394" t="str">
        <f t="shared" si="337"/>
        <v/>
      </c>
      <c r="GN66" s="394" t="str">
        <f t="shared" si="338"/>
        <v/>
      </c>
      <c r="GO66" s="394" t="str">
        <f t="shared" si="339"/>
        <v/>
      </c>
      <c r="GP66" s="394" t="str">
        <f t="shared" si="340"/>
        <v/>
      </c>
      <c r="GQ66" s="394" t="str">
        <f t="shared" si="245"/>
        <v/>
      </c>
      <c r="GR66" s="394" t="str">
        <f t="shared" si="246"/>
        <v/>
      </c>
      <c r="GS66" s="394" t="str">
        <f t="shared" si="247"/>
        <v/>
      </c>
      <c r="GT66" s="394" t="str">
        <f t="shared" si="248"/>
        <v/>
      </c>
      <c r="GU66" s="394" t="str">
        <f t="shared" si="341"/>
        <v/>
      </c>
      <c r="GV66" s="461" t="str">
        <f t="shared" si="342"/>
        <v/>
      </c>
      <c r="GW66" s="394" t="str">
        <f t="shared" si="343"/>
        <v/>
      </c>
      <c r="GX66" s="394" t="str">
        <f t="shared" si="344"/>
        <v/>
      </c>
      <c r="GY66" s="394" t="str">
        <f t="shared" si="345"/>
        <v xml:space="preserve">    </v>
      </c>
      <c r="GZ66" s="394" t="str">
        <f t="shared" si="346"/>
        <v xml:space="preserve">    </v>
      </c>
      <c r="HA66" s="394" t="str">
        <f t="shared" si="347"/>
        <v xml:space="preserve">    </v>
      </c>
      <c r="HB66" s="394" t="str">
        <f t="shared" si="348"/>
        <v xml:space="preserve">        </v>
      </c>
      <c r="HC66" s="394" t="str">
        <f t="shared" si="349"/>
        <v xml:space="preserve">    </v>
      </c>
      <c r="HD66" s="394" t="str">
        <f t="shared" si="350"/>
        <v/>
      </c>
      <c r="HE66" s="67" t="str">
        <f t="shared" si="351"/>
        <v/>
      </c>
      <c r="HF66" s="73" t="str">
        <f t="shared" si="352"/>
        <v/>
      </c>
      <c r="HG66" s="394" t="str">
        <f t="shared" si="353"/>
        <v/>
      </c>
      <c r="HH66" s="75" t="str">
        <f t="shared" si="354"/>
        <v/>
      </c>
      <c r="HI66" s="76" t="str">
        <f t="shared" si="249"/>
        <v/>
      </c>
      <c r="HJ66" s="394" t="str">
        <f>IF(OR(HD66="SUPPL.",HD66="RE-EXAM."),'result subject-wise'!AR66,HD66)</f>
        <v/>
      </c>
      <c r="HK66" s="463" t="str">
        <f t="shared" si="355"/>
        <v/>
      </c>
      <c r="HL66" s="464" t="str">
        <f t="shared" si="356"/>
        <v/>
      </c>
      <c r="HM66" s="394" t="str">
        <f t="shared" si="357"/>
        <v/>
      </c>
      <c r="HN66" s="304"/>
      <c r="HP66" s="465" t="str">
        <f>'full report'!V1556</f>
        <v/>
      </c>
      <c r="HQ66" s="466"/>
      <c r="HX66" s="467"/>
      <c r="HY66" s="467"/>
      <c r="HZ66" s="467"/>
      <c r="IA66" s="467"/>
      <c r="IB66" s="467"/>
      <c r="IC66" s="467"/>
      <c r="ID66" s="467"/>
      <c r="IE66" s="467"/>
    </row>
    <row r="67" spans="1:239" s="364" customFormat="1" ht="13" customHeight="1">
      <c r="A67" s="412">
        <f>IF(details!A67="","",details!A67)</f>
        <v>59</v>
      </c>
      <c r="B67" s="399" t="str">
        <f>IF(details!B67="","",details!B67)</f>
        <v/>
      </c>
      <c r="C67" s="399" t="str">
        <f>IF(details!C67="","",details!C67)</f>
        <v/>
      </c>
      <c r="D67" s="399" t="str">
        <f>IF(details!D67="","",details!D67)</f>
        <v/>
      </c>
      <c r="E67" s="395" t="str">
        <f>IF(details!E67="","",details!E67)</f>
        <v/>
      </c>
      <c r="F67" s="71" t="str">
        <f>IF(details!F67="","",details!F67)</f>
        <v/>
      </c>
      <c r="G67" s="408" t="str">
        <f>IF(details!G67="","",details!G67)</f>
        <v>A 059</v>
      </c>
      <c r="H67" s="408" t="str">
        <f>IF(details!H67="","",details!H67)</f>
        <v>B 059</v>
      </c>
      <c r="I67" s="408" t="str">
        <f>IF(details!I67="","",details!I67)</f>
        <v>C 059</v>
      </c>
      <c r="J67" s="394" t="str">
        <f>IF(details!J67="","",details!J67)</f>
        <v/>
      </c>
      <c r="K67" s="394" t="str">
        <f>IF(details!K67="","",details!K67)</f>
        <v/>
      </c>
      <c r="L67" s="394" t="str">
        <f>IF(details!L67="","",details!L67)</f>
        <v/>
      </c>
      <c r="M67" s="205" t="str">
        <f t="shared" si="171"/>
        <v/>
      </c>
      <c r="N67" s="394" t="str">
        <f>IF(details!M67="","",details!M67)</f>
        <v/>
      </c>
      <c r="O67" s="205" t="str">
        <f t="shared" si="172"/>
        <v/>
      </c>
      <c r="P67" s="394" t="str">
        <f>IF(details!N67="","",details!N67)</f>
        <v/>
      </c>
      <c r="Q67" s="392" t="str">
        <f t="shared" si="173"/>
        <v/>
      </c>
      <c r="R67" s="409">
        <f t="shared" si="282"/>
        <v>0</v>
      </c>
      <c r="S67" s="66" t="str">
        <f t="shared" si="39"/>
        <v/>
      </c>
      <c r="T67" s="409" t="str">
        <f t="shared" si="311"/>
        <v/>
      </c>
      <c r="U67" s="409" t="str">
        <f t="shared" si="40"/>
        <v/>
      </c>
      <c r="V67" s="409" t="str">
        <f t="shared" si="312"/>
        <v/>
      </c>
      <c r="W67" s="394" t="str">
        <f>IF(details!O67="","",details!O67)</f>
        <v/>
      </c>
      <c r="X67" s="394" t="str">
        <f>IF(details!P67="","",details!P67)</f>
        <v/>
      </c>
      <c r="Y67" s="394" t="str">
        <f>IF(details!Q67="","",details!Q67)</f>
        <v/>
      </c>
      <c r="Z67" s="205" t="str">
        <f t="shared" si="174"/>
        <v/>
      </c>
      <c r="AA67" s="394" t="str">
        <f>IF(details!R67="","",details!R67)</f>
        <v/>
      </c>
      <c r="AB67" s="205" t="str">
        <f t="shared" si="175"/>
        <v/>
      </c>
      <c r="AC67" s="394" t="str">
        <f>IF(details!S67="","",details!S67)</f>
        <v/>
      </c>
      <c r="AD67" s="392" t="str">
        <f t="shared" si="176"/>
        <v/>
      </c>
      <c r="AE67" s="409">
        <f t="shared" si="281"/>
        <v>0</v>
      </c>
      <c r="AF67" s="66" t="str">
        <f t="shared" si="45"/>
        <v/>
      </c>
      <c r="AG67" s="409" t="str">
        <f t="shared" si="313"/>
        <v/>
      </c>
      <c r="AH67" s="409" t="str">
        <f>IF(OR($E67="NSO",$E67="",AC67=""),"",IF(OR(AG67="AB",AC67="ab"),"AB",IF(AC67="ML","RE",IF(AND(AD67&gt;=36%*AF67,AC67&gt;=20),"P",IF(AND(AD67&gt;=34%*AF67,#REF!=0,AC67&gt;=20),"G2",IF(AND(AD67&gt;=31%*AF67,#REF!=0,AC67&gt;=20),"G1",IF(AD67&gt;=25%*AF67,"S","F")))))))</f>
        <v/>
      </c>
      <c r="AI67" s="409" t="str">
        <f t="shared" si="314"/>
        <v/>
      </c>
      <c r="AJ67" s="394" t="str">
        <f>IF(details!T67="","",details!T67)</f>
        <v>c</v>
      </c>
      <c r="AK67" s="89" t="str">
        <f t="shared" si="177"/>
        <v/>
      </c>
      <c r="AL67" s="394" t="str">
        <f>IF(details!U67="","",details!U67)</f>
        <v/>
      </c>
      <c r="AM67" s="394" t="str">
        <f>IF(details!V67="","",details!V67)</f>
        <v/>
      </c>
      <c r="AN67" s="394" t="str">
        <f>IF(details!W67="","",details!W67)</f>
        <v/>
      </c>
      <c r="AO67" s="205" t="str">
        <f t="shared" si="178"/>
        <v/>
      </c>
      <c r="AP67" s="394" t="str">
        <f>IF(details!X67="","",details!X67)</f>
        <v/>
      </c>
      <c r="AQ67" s="394" t="str">
        <f>IF(details!Y67="","",details!Y67)</f>
        <v/>
      </c>
      <c r="AR67" s="205" t="str">
        <f t="shared" si="179"/>
        <v/>
      </c>
      <c r="AS67" s="205" t="str">
        <f t="shared" si="180"/>
        <v/>
      </c>
      <c r="AT67" s="205" t="str">
        <f t="shared" si="181"/>
        <v/>
      </c>
      <c r="AU67" s="394" t="str">
        <f>IF(details!Z67="","",details!Z67)</f>
        <v/>
      </c>
      <c r="AV67" s="394" t="str">
        <f>IF(details!AA67="","",details!AA67)</f>
        <v/>
      </c>
      <c r="AW67" s="205" t="str">
        <f t="shared" si="182"/>
        <v/>
      </c>
      <c r="AX67" s="205" t="str">
        <f t="shared" si="183"/>
        <v/>
      </c>
      <c r="AY67" s="205" t="str">
        <f t="shared" si="184"/>
        <v/>
      </c>
      <c r="AZ67" s="401" t="str">
        <f t="shared" si="185"/>
        <v/>
      </c>
      <c r="BA67" s="332">
        <f t="shared" si="186"/>
        <v>0</v>
      </c>
      <c r="BB67" s="409" t="str">
        <f t="shared" si="187"/>
        <v/>
      </c>
      <c r="BC67" s="66" t="str">
        <f t="shared" si="188"/>
        <v/>
      </c>
      <c r="BD67" s="66" t="str">
        <f t="shared" si="189"/>
        <v/>
      </c>
      <c r="BE67" s="66" t="str">
        <f t="shared" si="190"/>
        <v/>
      </c>
      <c r="BF67" s="66" t="str">
        <f t="shared" si="93"/>
        <v/>
      </c>
      <c r="BG67" s="332">
        <f t="shared" si="94"/>
        <v>0</v>
      </c>
      <c r="BH67" s="409" t="str">
        <f t="shared" si="95"/>
        <v/>
      </c>
      <c r="BI67" s="66" t="str">
        <f t="shared" si="96"/>
        <v/>
      </c>
      <c r="BJ67" s="66" t="str">
        <f t="shared" si="97"/>
        <v/>
      </c>
      <c r="BK67" s="409" t="str">
        <f t="shared" si="98"/>
        <v/>
      </c>
      <c r="BL67" s="394" t="str">
        <f>IF(details!AB67="","",details!AB67)</f>
        <v>c</v>
      </c>
      <c r="BM67" s="89" t="str">
        <f t="shared" si="191"/>
        <v/>
      </c>
      <c r="BN67" s="394" t="str">
        <f>IF(details!AC67="","",details!AC67)</f>
        <v/>
      </c>
      <c r="BO67" s="394" t="str">
        <f>IF(details!AD67="","",details!AD67)</f>
        <v/>
      </c>
      <c r="BP67" s="394" t="str">
        <f>IF(details!AE67="","",details!AE67)</f>
        <v/>
      </c>
      <c r="BQ67" s="205" t="str">
        <f t="shared" si="192"/>
        <v/>
      </c>
      <c r="BR67" s="394" t="str">
        <f>IF(details!AF67="","",details!AF67)</f>
        <v/>
      </c>
      <c r="BS67" s="394" t="str">
        <f>IF(details!AG67="","",details!AG67)</f>
        <v/>
      </c>
      <c r="BT67" s="205" t="str">
        <f t="shared" si="193"/>
        <v/>
      </c>
      <c r="BU67" s="205" t="str">
        <f t="shared" si="194"/>
        <v/>
      </c>
      <c r="BV67" s="205" t="str">
        <f t="shared" si="195"/>
        <v/>
      </c>
      <c r="BW67" s="394" t="str">
        <f>IF(details!AH67="","",details!AH67)</f>
        <v/>
      </c>
      <c r="BX67" s="394" t="str">
        <f>IF(details!AI67="","",details!AI67)</f>
        <v/>
      </c>
      <c r="BY67" s="205" t="str">
        <f t="shared" si="196"/>
        <v/>
      </c>
      <c r="BZ67" s="205" t="str">
        <f t="shared" si="197"/>
        <v/>
      </c>
      <c r="CA67" s="205" t="str">
        <f t="shared" si="198"/>
        <v/>
      </c>
      <c r="CB67" s="401" t="str">
        <f t="shared" si="199"/>
        <v/>
      </c>
      <c r="CC67" s="332">
        <f t="shared" si="56"/>
        <v>0</v>
      </c>
      <c r="CD67" s="409" t="str">
        <f t="shared" si="57"/>
        <v/>
      </c>
      <c r="CE67" s="66" t="str">
        <f t="shared" si="58"/>
        <v/>
      </c>
      <c r="CF67" s="66" t="str">
        <f t="shared" si="200"/>
        <v/>
      </c>
      <c r="CG67" s="66" t="str">
        <f t="shared" si="201"/>
        <v/>
      </c>
      <c r="CH67" s="66" t="str">
        <f t="shared" si="61"/>
        <v/>
      </c>
      <c r="CI67" s="332">
        <f t="shared" si="62"/>
        <v>0</v>
      </c>
      <c r="CJ67" s="409" t="str">
        <f t="shared" si="63"/>
        <v/>
      </c>
      <c r="CK67" s="66" t="str">
        <f t="shared" si="64"/>
        <v/>
      </c>
      <c r="CL67" s="66" t="str">
        <f t="shared" si="65"/>
        <v/>
      </c>
      <c r="CM67" s="409" t="str">
        <f t="shared" si="66"/>
        <v/>
      </c>
      <c r="CN67" s="394" t="str">
        <f>IF(details!AJ67="","",details!AJ67)</f>
        <v>c</v>
      </c>
      <c r="CO67" s="89" t="str">
        <f t="shared" si="202"/>
        <v/>
      </c>
      <c r="CP67" s="394" t="str">
        <f>IF(details!AK67="","",details!AK67)</f>
        <v/>
      </c>
      <c r="CQ67" s="394" t="str">
        <f>IF(details!AL67="","",details!AL67)</f>
        <v/>
      </c>
      <c r="CR67" s="394" t="str">
        <f>IF(details!AM67="","",details!AM67)</f>
        <v/>
      </c>
      <c r="CS67" s="205" t="str">
        <f t="shared" si="203"/>
        <v/>
      </c>
      <c r="CT67" s="394" t="str">
        <f>IF(details!AN67="","",details!AN67)</f>
        <v/>
      </c>
      <c r="CU67" s="394" t="str">
        <f>IF(details!AO67="","",details!AO67)</f>
        <v/>
      </c>
      <c r="CV67" s="205" t="str">
        <f t="shared" si="204"/>
        <v/>
      </c>
      <c r="CW67" s="205" t="str">
        <f t="shared" si="205"/>
        <v/>
      </c>
      <c r="CX67" s="205" t="str">
        <f t="shared" si="206"/>
        <v/>
      </c>
      <c r="CY67" s="394" t="str">
        <f>IF(details!AP67="","",details!AP67)</f>
        <v/>
      </c>
      <c r="CZ67" s="394" t="str">
        <f>IF(details!AQ67="","",details!AQ67)</f>
        <v/>
      </c>
      <c r="DA67" s="205" t="str">
        <f t="shared" si="207"/>
        <v/>
      </c>
      <c r="DB67" s="205" t="str">
        <f t="shared" si="208"/>
        <v/>
      </c>
      <c r="DC67" s="205" t="str">
        <f t="shared" si="209"/>
        <v/>
      </c>
      <c r="DD67" s="401" t="str">
        <f t="shared" si="210"/>
        <v/>
      </c>
      <c r="DE67" s="332">
        <f t="shared" si="75"/>
        <v>0</v>
      </c>
      <c r="DF67" s="409" t="str">
        <f t="shared" si="76"/>
        <v/>
      </c>
      <c r="DG67" s="66" t="str">
        <f t="shared" si="77"/>
        <v/>
      </c>
      <c r="DH67" s="66" t="str">
        <f t="shared" si="211"/>
        <v/>
      </c>
      <c r="DI67" s="66" t="str">
        <f t="shared" si="79"/>
        <v/>
      </c>
      <c r="DJ67" s="66" t="str">
        <f t="shared" si="80"/>
        <v/>
      </c>
      <c r="DK67" s="332">
        <f t="shared" si="81"/>
        <v>0</v>
      </c>
      <c r="DL67" s="409" t="str">
        <f t="shared" si="82"/>
        <v/>
      </c>
      <c r="DM67" s="66" t="str">
        <f t="shared" si="83"/>
        <v/>
      </c>
      <c r="DN67" s="66" t="str">
        <f t="shared" si="84"/>
        <v/>
      </c>
      <c r="DO67" s="409" t="str">
        <f t="shared" si="85"/>
        <v/>
      </c>
      <c r="DP67" s="66">
        <f t="shared" si="86"/>
        <v>0</v>
      </c>
      <c r="DQ67" s="394" t="str">
        <f>IF(details!AR67="","",details!AR67)</f>
        <v/>
      </c>
      <c r="DR67" s="394" t="str">
        <f>IF(details!AS67="","",details!AS67)</f>
        <v/>
      </c>
      <c r="DS67" s="394" t="str">
        <f>IF(details!AT67="","",details!AT67)</f>
        <v/>
      </c>
      <c r="DT67" s="205" t="str">
        <f t="shared" si="212"/>
        <v/>
      </c>
      <c r="DU67" s="394" t="str">
        <f>IF(details!AU67="","",details!AU67)</f>
        <v/>
      </c>
      <c r="DV67" s="205" t="str">
        <f t="shared" si="213"/>
        <v/>
      </c>
      <c r="DW67" s="394" t="str">
        <f>IF(details!AV67="","",details!AV67)</f>
        <v/>
      </c>
      <c r="DX67" s="392" t="str">
        <f t="shared" si="214"/>
        <v/>
      </c>
      <c r="DY67" s="409">
        <f t="shared" si="215"/>
        <v>0</v>
      </c>
      <c r="DZ67" s="409">
        <f t="shared" si="216"/>
        <v>0</v>
      </c>
      <c r="EA67" s="66" t="str">
        <f t="shared" si="217"/>
        <v/>
      </c>
      <c r="EB67" s="409" t="str">
        <f t="shared" si="218"/>
        <v/>
      </c>
      <c r="EC67" s="409" t="str">
        <f t="shared" si="315"/>
        <v/>
      </c>
      <c r="ED67" s="394" t="str">
        <f>IF(details!AW67="","",details!AW67)</f>
        <v/>
      </c>
      <c r="EE67" s="394" t="str">
        <f>IF(details!AX67="","",details!AX67)</f>
        <v/>
      </c>
      <c r="EF67" s="394" t="str">
        <f>IF(details!AY67="","",details!AY67)</f>
        <v/>
      </c>
      <c r="EG67" s="392" t="str">
        <f t="shared" si="219"/>
        <v/>
      </c>
      <c r="EH67" s="409">
        <f t="shared" si="220"/>
        <v>0</v>
      </c>
      <c r="EI67" s="409">
        <f t="shared" si="221"/>
        <v>0</v>
      </c>
      <c r="EJ67" s="66" t="str">
        <f t="shared" si="222"/>
        <v/>
      </c>
      <c r="EK67" s="409" t="str">
        <f t="shared" si="223"/>
        <v/>
      </c>
      <c r="EL67" s="409" t="str">
        <f t="shared" si="316"/>
        <v/>
      </c>
      <c r="EM67" s="409" t="str">
        <f t="shared" si="317"/>
        <v/>
      </c>
      <c r="EN67" s="409" t="str">
        <f t="shared" si="318"/>
        <v/>
      </c>
      <c r="EO67" s="409" t="str">
        <f t="shared" si="319"/>
        <v/>
      </c>
      <c r="EP67" s="409" t="str">
        <f t="shared" si="224"/>
        <v/>
      </c>
      <c r="EQ67" s="409" t="str">
        <f t="shared" si="225"/>
        <v/>
      </c>
      <c r="ER67" s="409">
        <f t="shared" si="226"/>
        <v>0</v>
      </c>
      <c r="ES67" s="409">
        <f t="shared" si="227"/>
        <v>0</v>
      </c>
      <c r="ET67" s="409">
        <f t="shared" si="228"/>
        <v>0</v>
      </c>
      <c r="EU67" s="409">
        <f t="shared" si="229"/>
        <v>0</v>
      </c>
      <c r="EV67" s="409">
        <f t="shared" si="230"/>
        <v>0</v>
      </c>
      <c r="EW67" s="409" t="str">
        <f t="shared" si="231"/>
        <v/>
      </c>
      <c r="EX67" s="74" t="str">
        <f t="shared" si="320"/>
        <v/>
      </c>
      <c r="EY67" s="68" t="str">
        <f>IF(details!BN67="","",details!BN67)</f>
        <v/>
      </c>
      <c r="EZ67" s="69" t="str">
        <f>IF(details!BO67="","",details!BO67)</f>
        <v/>
      </c>
      <c r="FA67" s="68" t="str">
        <f>IF(details!BV67="","",details!BV67)</f>
        <v/>
      </c>
      <c r="FB67" s="69" t="str">
        <f>IF(details!BW67="","",details!BW67)</f>
        <v/>
      </c>
      <c r="FC67" s="68" t="str">
        <f>IF(details!CD67="","",details!CD67)</f>
        <v/>
      </c>
      <c r="FD67" s="69" t="str">
        <f>IF(details!CE67="","",details!CE67)</f>
        <v/>
      </c>
      <c r="FE67" s="68" t="str">
        <f>IF(details!CL67="","",details!CL67)</f>
        <v/>
      </c>
      <c r="FF67" s="69" t="str">
        <f>IF(details!CM67="","",details!CM67)</f>
        <v/>
      </c>
      <c r="FG67" s="68" t="str">
        <f>IF(details!CT67="","",details!CT67)</f>
        <v/>
      </c>
      <c r="FH67" s="69" t="str">
        <f>IF(details!CU67="","",details!CU67)</f>
        <v/>
      </c>
      <c r="FI67" s="343" t="str">
        <f t="shared" si="250"/>
        <v/>
      </c>
      <c r="FJ67" s="394" t="str">
        <f t="shared" si="321"/>
        <v/>
      </c>
      <c r="FK67" s="394" t="str">
        <f t="shared" si="232"/>
        <v/>
      </c>
      <c r="FL67" s="460" t="str">
        <f t="shared" si="322"/>
        <v/>
      </c>
      <c r="FM67" s="394" t="str">
        <f t="shared" si="323"/>
        <v/>
      </c>
      <c r="FN67" s="77" t="str">
        <f t="shared" si="233"/>
        <v/>
      </c>
      <c r="FO67" s="460" t="str">
        <f t="shared" si="324"/>
        <v/>
      </c>
      <c r="FP67" s="78" t="str">
        <f t="shared" si="325"/>
        <v/>
      </c>
      <c r="FQ67" s="394" t="str">
        <f t="shared" si="326"/>
        <v/>
      </c>
      <c r="FR67" s="394" t="str">
        <f t="shared" si="234"/>
        <v/>
      </c>
      <c r="FS67" s="394" t="str">
        <f t="shared" si="235"/>
        <v/>
      </c>
      <c r="FT67" s="394" t="str">
        <f t="shared" si="236"/>
        <v/>
      </c>
      <c r="FU67" s="364" t="str">
        <f t="shared" si="237"/>
        <v/>
      </c>
      <c r="FV67" s="394" t="str">
        <f t="shared" si="238"/>
        <v/>
      </c>
      <c r="FW67" s="394" t="str">
        <f t="shared" si="239"/>
        <v/>
      </c>
      <c r="FX67" s="394" t="str">
        <f t="shared" si="240"/>
        <v/>
      </c>
      <c r="FY67" s="394" t="str">
        <f t="shared" si="327"/>
        <v/>
      </c>
      <c r="FZ67" s="461" t="str">
        <f t="shared" si="328"/>
        <v/>
      </c>
      <c r="GA67" s="78" t="str">
        <f t="shared" si="329"/>
        <v/>
      </c>
      <c r="GB67" s="394" t="str">
        <f t="shared" si="330"/>
        <v/>
      </c>
      <c r="GC67" s="394" t="str">
        <f t="shared" si="331"/>
        <v/>
      </c>
      <c r="GD67" s="394" t="str">
        <f t="shared" si="332"/>
        <v/>
      </c>
      <c r="GE67" s="394" t="str">
        <f t="shared" si="333"/>
        <v/>
      </c>
      <c r="GF67" s="462" t="str">
        <f t="shared" si="241"/>
        <v/>
      </c>
      <c r="GG67" s="397" t="str">
        <f t="shared" si="242"/>
        <v/>
      </c>
      <c r="GH67" s="394" t="str">
        <f t="shared" si="243"/>
        <v/>
      </c>
      <c r="GI67" s="394" t="str">
        <f t="shared" si="244"/>
        <v/>
      </c>
      <c r="GJ67" s="394" t="str">
        <f t="shared" si="334"/>
        <v/>
      </c>
      <c r="GK67" s="461" t="str">
        <f t="shared" si="335"/>
        <v/>
      </c>
      <c r="GL67" s="78" t="str">
        <f t="shared" si="336"/>
        <v/>
      </c>
      <c r="GM67" s="394" t="str">
        <f t="shared" si="337"/>
        <v/>
      </c>
      <c r="GN67" s="394" t="str">
        <f t="shared" si="338"/>
        <v/>
      </c>
      <c r="GO67" s="394" t="str">
        <f t="shared" si="339"/>
        <v/>
      </c>
      <c r="GP67" s="394" t="str">
        <f t="shared" si="340"/>
        <v/>
      </c>
      <c r="GQ67" s="394" t="str">
        <f t="shared" si="245"/>
        <v/>
      </c>
      <c r="GR67" s="394" t="str">
        <f t="shared" si="246"/>
        <v/>
      </c>
      <c r="GS67" s="394" t="str">
        <f t="shared" si="247"/>
        <v/>
      </c>
      <c r="GT67" s="394" t="str">
        <f t="shared" si="248"/>
        <v/>
      </c>
      <c r="GU67" s="394" t="str">
        <f t="shared" si="341"/>
        <v/>
      </c>
      <c r="GV67" s="461" t="str">
        <f t="shared" si="342"/>
        <v/>
      </c>
      <c r="GW67" s="394" t="str">
        <f t="shared" si="343"/>
        <v/>
      </c>
      <c r="GX67" s="394" t="str">
        <f t="shared" si="344"/>
        <v/>
      </c>
      <c r="GY67" s="394" t="str">
        <f t="shared" si="345"/>
        <v xml:space="preserve">    </v>
      </c>
      <c r="GZ67" s="394" t="str">
        <f t="shared" si="346"/>
        <v xml:space="preserve">    </v>
      </c>
      <c r="HA67" s="394" t="str">
        <f t="shared" si="347"/>
        <v xml:space="preserve">    </v>
      </c>
      <c r="HB67" s="394" t="str">
        <f t="shared" si="348"/>
        <v xml:space="preserve">        </v>
      </c>
      <c r="HC67" s="394" t="str">
        <f t="shared" si="349"/>
        <v xml:space="preserve">    </v>
      </c>
      <c r="HD67" s="394" t="str">
        <f t="shared" si="350"/>
        <v/>
      </c>
      <c r="HE67" s="67" t="str">
        <f t="shared" si="351"/>
        <v/>
      </c>
      <c r="HF67" s="73" t="str">
        <f t="shared" si="352"/>
        <v/>
      </c>
      <c r="HG67" s="394" t="str">
        <f t="shared" si="353"/>
        <v/>
      </c>
      <c r="HH67" s="75" t="str">
        <f t="shared" si="354"/>
        <v/>
      </c>
      <c r="HI67" s="76" t="str">
        <f t="shared" si="249"/>
        <v/>
      </c>
      <c r="HJ67" s="394" t="str">
        <f>IF(OR(HD67="SUPPL.",HD67="RE-EXAM."),'result subject-wise'!AR67,HD67)</f>
        <v/>
      </c>
      <c r="HK67" s="463" t="str">
        <f t="shared" si="355"/>
        <v/>
      </c>
      <c r="HL67" s="464" t="str">
        <f t="shared" si="356"/>
        <v/>
      </c>
      <c r="HM67" s="394" t="str">
        <f t="shared" si="357"/>
        <v/>
      </c>
      <c r="HN67" s="304"/>
      <c r="HP67" s="465" t="str">
        <f>'full report'!V1583</f>
        <v/>
      </c>
      <c r="HQ67" s="466"/>
      <c r="HX67" s="467"/>
      <c r="HY67" s="467"/>
      <c r="HZ67" s="467"/>
      <c r="IA67" s="467"/>
      <c r="IB67" s="467"/>
      <c r="IC67" s="467"/>
      <c r="ID67" s="467"/>
      <c r="IE67" s="467"/>
    </row>
    <row r="68" spans="1:239" s="364" customFormat="1" ht="13" customHeight="1">
      <c r="A68" s="412">
        <f>IF(details!A68="","",details!A68)</f>
        <v>60</v>
      </c>
      <c r="B68" s="399" t="str">
        <f>IF(details!B68="","",details!B68)</f>
        <v/>
      </c>
      <c r="C68" s="399" t="str">
        <f>IF(details!C68="","",details!C68)</f>
        <v/>
      </c>
      <c r="D68" s="399" t="str">
        <f>IF(details!D68="","",details!D68)</f>
        <v/>
      </c>
      <c r="E68" s="395" t="str">
        <f>IF(details!E68="","",details!E68)</f>
        <v/>
      </c>
      <c r="F68" s="71" t="str">
        <f>IF(details!F68="","",details!F68)</f>
        <v/>
      </c>
      <c r="G68" s="408" t="str">
        <f>IF(details!G68="","",details!G68)</f>
        <v>A 060</v>
      </c>
      <c r="H68" s="408" t="str">
        <f>IF(details!H68="","",details!H68)</f>
        <v>B 060</v>
      </c>
      <c r="I68" s="408" t="str">
        <f>IF(details!I68="","",details!I68)</f>
        <v>C 060</v>
      </c>
      <c r="J68" s="394" t="str">
        <f>IF(details!J68="","",details!J68)</f>
        <v/>
      </c>
      <c r="K68" s="394" t="str">
        <f>IF(details!K68="","",details!K68)</f>
        <v/>
      </c>
      <c r="L68" s="394" t="str">
        <f>IF(details!L68="","",details!L68)</f>
        <v/>
      </c>
      <c r="M68" s="205" t="str">
        <f t="shared" si="171"/>
        <v/>
      </c>
      <c r="N68" s="394" t="str">
        <f>IF(details!M68="","",details!M68)</f>
        <v/>
      </c>
      <c r="O68" s="205" t="str">
        <f t="shared" si="172"/>
        <v/>
      </c>
      <c r="P68" s="394" t="str">
        <f>IF(details!N68="","",details!N68)</f>
        <v/>
      </c>
      <c r="Q68" s="392" t="str">
        <f t="shared" si="173"/>
        <v/>
      </c>
      <c r="R68" s="409">
        <f t="shared" si="282"/>
        <v>0</v>
      </c>
      <c r="S68" s="66" t="str">
        <f t="shared" si="39"/>
        <v/>
      </c>
      <c r="T68" s="409" t="str">
        <f t="shared" si="311"/>
        <v/>
      </c>
      <c r="U68" s="409" t="str">
        <f t="shared" si="40"/>
        <v/>
      </c>
      <c r="V68" s="409" t="str">
        <f t="shared" si="312"/>
        <v/>
      </c>
      <c r="W68" s="394" t="str">
        <f>IF(details!O68="","",details!O68)</f>
        <v/>
      </c>
      <c r="X68" s="394" t="str">
        <f>IF(details!P68="","",details!P68)</f>
        <v/>
      </c>
      <c r="Y68" s="394" t="str">
        <f>IF(details!Q68="","",details!Q68)</f>
        <v/>
      </c>
      <c r="Z68" s="205" t="str">
        <f t="shared" si="174"/>
        <v/>
      </c>
      <c r="AA68" s="394" t="str">
        <f>IF(details!R68="","",details!R68)</f>
        <v/>
      </c>
      <c r="AB68" s="205" t="str">
        <f t="shared" si="175"/>
        <v/>
      </c>
      <c r="AC68" s="394" t="str">
        <f>IF(details!S68="","",details!S68)</f>
        <v/>
      </c>
      <c r="AD68" s="392" t="str">
        <f t="shared" si="176"/>
        <v/>
      </c>
      <c r="AE68" s="409">
        <f t="shared" si="281"/>
        <v>0</v>
      </c>
      <c r="AF68" s="66" t="str">
        <f t="shared" si="45"/>
        <v/>
      </c>
      <c r="AG68" s="409" t="str">
        <f t="shared" si="313"/>
        <v/>
      </c>
      <c r="AH68" s="409" t="str">
        <f>IF(OR($E68="NSO",$E68="",AC68=""),"",IF(OR(AG68="AB",AC68="ab"),"AB",IF(AC68="ML","RE",IF(AND(AD68&gt;=36%*AF68,AC68&gt;=20),"P",IF(AND(AD68&gt;=34%*AF68,#REF!=0,AC68&gt;=20),"G2",IF(AND(AD68&gt;=31%*AF68,#REF!=0,AC68&gt;=20),"G1",IF(AD68&gt;=25%*AF68,"S","F")))))))</f>
        <v/>
      </c>
      <c r="AI68" s="409" t="str">
        <f t="shared" si="314"/>
        <v/>
      </c>
      <c r="AJ68" s="394" t="str">
        <f>IF(details!T68="","",details!T68)</f>
        <v>d</v>
      </c>
      <c r="AK68" s="89" t="str">
        <f t="shared" si="177"/>
        <v/>
      </c>
      <c r="AL68" s="394" t="str">
        <f>IF(details!U68="","",details!U68)</f>
        <v/>
      </c>
      <c r="AM68" s="394" t="str">
        <f>IF(details!V68="","",details!V68)</f>
        <v/>
      </c>
      <c r="AN68" s="394" t="str">
        <f>IF(details!W68="","",details!W68)</f>
        <v/>
      </c>
      <c r="AO68" s="205" t="str">
        <f t="shared" si="178"/>
        <v/>
      </c>
      <c r="AP68" s="394" t="str">
        <f>IF(details!X68="","",details!X68)</f>
        <v/>
      </c>
      <c r="AQ68" s="394" t="str">
        <f>IF(details!Y68="","",details!Y68)</f>
        <v/>
      </c>
      <c r="AR68" s="205" t="str">
        <f t="shared" si="179"/>
        <v/>
      </c>
      <c r="AS68" s="205" t="str">
        <f t="shared" si="180"/>
        <v/>
      </c>
      <c r="AT68" s="205" t="str">
        <f t="shared" si="181"/>
        <v/>
      </c>
      <c r="AU68" s="394" t="str">
        <f>IF(details!Z68="","",details!Z68)</f>
        <v/>
      </c>
      <c r="AV68" s="394" t="str">
        <f>IF(details!AA68="","",details!AA68)</f>
        <v/>
      </c>
      <c r="AW68" s="205" t="str">
        <f t="shared" si="182"/>
        <v/>
      </c>
      <c r="AX68" s="205" t="str">
        <f t="shared" si="183"/>
        <v/>
      </c>
      <c r="AY68" s="205" t="str">
        <f t="shared" si="184"/>
        <v/>
      </c>
      <c r="AZ68" s="401" t="str">
        <f t="shared" si="185"/>
        <v/>
      </c>
      <c r="BA68" s="332">
        <f t="shared" si="186"/>
        <v>0</v>
      </c>
      <c r="BB68" s="409" t="str">
        <f t="shared" si="187"/>
        <v/>
      </c>
      <c r="BC68" s="66" t="str">
        <f t="shared" si="188"/>
        <v/>
      </c>
      <c r="BD68" s="66" t="str">
        <f t="shared" si="189"/>
        <v/>
      </c>
      <c r="BE68" s="66" t="str">
        <f t="shared" si="190"/>
        <v/>
      </c>
      <c r="BF68" s="66" t="str">
        <f t="shared" si="93"/>
        <v/>
      </c>
      <c r="BG68" s="332">
        <f t="shared" si="94"/>
        <v>0</v>
      </c>
      <c r="BH68" s="409" t="str">
        <f t="shared" si="95"/>
        <v/>
      </c>
      <c r="BI68" s="66" t="str">
        <f t="shared" si="96"/>
        <v/>
      </c>
      <c r="BJ68" s="66" t="str">
        <f t="shared" si="97"/>
        <v/>
      </c>
      <c r="BK68" s="409" t="str">
        <f t="shared" si="98"/>
        <v/>
      </c>
      <c r="BL68" s="394" t="str">
        <f>IF(details!AB68="","",details!AB68)</f>
        <v>d</v>
      </c>
      <c r="BM68" s="89" t="str">
        <f t="shared" si="191"/>
        <v/>
      </c>
      <c r="BN68" s="394" t="str">
        <f>IF(details!AC68="","",details!AC68)</f>
        <v/>
      </c>
      <c r="BO68" s="394" t="str">
        <f>IF(details!AD68="","",details!AD68)</f>
        <v/>
      </c>
      <c r="BP68" s="394" t="str">
        <f>IF(details!AE68="","",details!AE68)</f>
        <v/>
      </c>
      <c r="BQ68" s="205" t="str">
        <f t="shared" si="192"/>
        <v/>
      </c>
      <c r="BR68" s="394" t="str">
        <f>IF(details!AF68="","",details!AF68)</f>
        <v/>
      </c>
      <c r="BS68" s="394" t="str">
        <f>IF(details!AG68="","",details!AG68)</f>
        <v/>
      </c>
      <c r="BT68" s="205" t="str">
        <f t="shared" si="193"/>
        <v/>
      </c>
      <c r="BU68" s="205" t="str">
        <f t="shared" si="194"/>
        <v/>
      </c>
      <c r="BV68" s="205" t="str">
        <f t="shared" si="195"/>
        <v/>
      </c>
      <c r="BW68" s="394" t="str">
        <f>IF(details!AH68="","",details!AH68)</f>
        <v/>
      </c>
      <c r="BX68" s="394" t="str">
        <f>IF(details!AI68="","",details!AI68)</f>
        <v/>
      </c>
      <c r="BY68" s="205" t="str">
        <f t="shared" si="196"/>
        <v/>
      </c>
      <c r="BZ68" s="205" t="str">
        <f t="shared" si="197"/>
        <v/>
      </c>
      <c r="CA68" s="205" t="str">
        <f t="shared" si="198"/>
        <v/>
      </c>
      <c r="CB68" s="401" t="str">
        <f t="shared" si="199"/>
        <v/>
      </c>
      <c r="CC68" s="332">
        <f t="shared" si="56"/>
        <v>0</v>
      </c>
      <c r="CD68" s="409" t="str">
        <f t="shared" si="57"/>
        <v/>
      </c>
      <c r="CE68" s="66" t="str">
        <f t="shared" si="58"/>
        <v/>
      </c>
      <c r="CF68" s="66" t="str">
        <f t="shared" si="200"/>
        <v/>
      </c>
      <c r="CG68" s="66" t="str">
        <f t="shared" si="201"/>
        <v/>
      </c>
      <c r="CH68" s="66" t="str">
        <f t="shared" si="61"/>
        <v/>
      </c>
      <c r="CI68" s="332">
        <f t="shared" si="62"/>
        <v>0</v>
      </c>
      <c r="CJ68" s="409" t="str">
        <f t="shared" si="63"/>
        <v/>
      </c>
      <c r="CK68" s="66" t="str">
        <f t="shared" si="64"/>
        <v/>
      </c>
      <c r="CL68" s="66" t="str">
        <f t="shared" si="65"/>
        <v/>
      </c>
      <c r="CM68" s="409" t="str">
        <f t="shared" si="66"/>
        <v/>
      </c>
      <c r="CN68" s="394" t="str">
        <f>IF(details!AJ68="","",details!AJ68)</f>
        <v>d</v>
      </c>
      <c r="CO68" s="89" t="str">
        <f t="shared" si="202"/>
        <v/>
      </c>
      <c r="CP68" s="394" t="str">
        <f>IF(details!AK68="","",details!AK68)</f>
        <v/>
      </c>
      <c r="CQ68" s="394" t="str">
        <f>IF(details!AL68="","",details!AL68)</f>
        <v/>
      </c>
      <c r="CR68" s="394" t="str">
        <f>IF(details!AM68="","",details!AM68)</f>
        <v/>
      </c>
      <c r="CS68" s="205" t="str">
        <f t="shared" si="203"/>
        <v/>
      </c>
      <c r="CT68" s="394" t="str">
        <f>IF(details!AN68="","",details!AN68)</f>
        <v/>
      </c>
      <c r="CU68" s="394" t="str">
        <f>IF(details!AO68="","",details!AO68)</f>
        <v/>
      </c>
      <c r="CV68" s="205" t="str">
        <f t="shared" si="204"/>
        <v/>
      </c>
      <c r="CW68" s="205" t="str">
        <f t="shared" si="205"/>
        <v/>
      </c>
      <c r="CX68" s="205" t="str">
        <f t="shared" si="206"/>
        <v/>
      </c>
      <c r="CY68" s="394" t="str">
        <f>IF(details!AP68="","",details!AP68)</f>
        <v/>
      </c>
      <c r="CZ68" s="394" t="str">
        <f>IF(details!AQ68="","",details!AQ68)</f>
        <v/>
      </c>
      <c r="DA68" s="205" t="str">
        <f t="shared" si="207"/>
        <v/>
      </c>
      <c r="DB68" s="205" t="str">
        <f t="shared" si="208"/>
        <v/>
      </c>
      <c r="DC68" s="205" t="str">
        <f t="shared" si="209"/>
        <v/>
      </c>
      <c r="DD68" s="401" t="str">
        <f t="shared" si="210"/>
        <v/>
      </c>
      <c r="DE68" s="332">
        <f t="shared" si="75"/>
        <v>0</v>
      </c>
      <c r="DF68" s="409" t="str">
        <f t="shared" si="76"/>
        <v/>
      </c>
      <c r="DG68" s="66" t="str">
        <f t="shared" si="77"/>
        <v/>
      </c>
      <c r="DH68" s="66" t="str">
        <f t="shared" si="211"/>
        <v/>
      </c>
      <c r="DI68" s="66" t="str">
        <f t="shared" si="79"/>
        <v/>
      </c>
      <c r="DJ68" s="66" t="str">
        <f t="shared" si="80"/>
        <v/>
      </c>
      <c r="DK68" s="332">
        <f t="shared" si="81"/>
        <v>0</v>
      </c>
      <c r="DL68" s="409" t="str">
        <f t="shared" si="82"/>
        <v/>
      </c>
      <c r="DM68" s="66" t="str">
        <f t="shared" si="83"/>
        <v/>
      </c>
      <c r="DN68" s="66" t="str">
        <f t="shared" si="84"/>
        <v/>
      </c>
      <c r="DO68" s="409" t="str">
        <f t="shared" si="85"/>
        <v/>
      </c>
      <c r="DP68" s="66">
        <f t="shared" si="86"/>
        <v>0</v>
      </c>
      <c r="DQ68" s="394" t="str">
        <f>IF(details!AR68="","",details!AR68)</f>
        <v/>
      </c>
      <c r="DR68" s="394" t="str">
        <f>IF(details!AS68="","",details!AS68)</f>
        <v/>
      </c>
      <c r="DS68" s="394" t="str">
        <f>IF(details!AT68="","",details!AT68)</f>
        <v/>
      </c>
      <c r="DT68" s="205" t="str">
        <f t="shared" si="212"/>
        <v/>
      </c>
      <c r="DU68" s="394" t="str">
        <f>IF(details!AU68="","",details!AU68)</f>
        <v/>
      </c>
      <c r="DV68" s="205" t="str">
        <f t="shared" si="213"/>
        <v/>
      </c>
      <c r="DW68" s="394" t="str">
        <f>IF(details!AV68="","",details!AV68)</f>
        <v/>
      </c>
      <c r="DX68" s="392" t="str">
        <f t="shared" si="214"/>
        <v/>
      </c>
      <c r="DY68" s="409">
        <f t="shared" si="215"/>
        <v>0</v>
      </c>
      <c r="DZ68" s="409">
        <f t="shared" si="216"/>
        <v>0</v>
      </c>
      <c r="EA68" s="66" t="str">
        <f t="shared" si="217"/>
        <v/>
      </c>
      <c r="EB68" s="409" t="str">
        <f t="shared" si="218"/>
        <v/>
      </c>
      <c r="EC68" s="409" t="str">
        <f t="shared" si="315"/>
        <v/>
      </c>
      <c r="ED68" s="394" t="str">
        <f>IF(details!AW68="","",details!AW68)</f>
        <v/>
      </c>
      <c r="EE68" s="394" t="str">
        <f>IF(details!AX68="","",details!AX68)</f>
        <v/>
      </c>
      <c r="EF68" s="394" t="str">
        <f>IF(details!AY68="","",details!AY68)</f>
        <v/>
      </c>
      <c r="EG68" s="392" t="str">
        <f t="shared" si="219"/>
        <v/>
      </c>
      <c r="EH68" s="409">
        <f t="shared" si="220"/>
        <v>0</v>
      </c>
      <c r="EI68" s="409">
        <f t="shared" si="221"/>
        <v>0</v>
      </c>
      <c r="EJ68" s="66" t="str">
        <f t="shared" si="222"/>
        <v/>
      </c>
      <c r="EK68" s="409" t="str">
        <f t="shared" si="223"/>
        <v/>
      </c>
      <c r="EL68" s="409" t="str">
        <f t="shared" si="316"/>
        <v/>
      </c>
      <c r="EM68" s="409" t="str">
        <f t="shared" si="317"/>
        <v/>
      </c>
      <c r="EN68" s="409" t="str">
        <f t="shared" si="318"/>
        <v/>
      </c>
      <c r="EO68" s="409" t="str">
        <f t="shared" si="319"/>
        <v/>
      </c>
      <c r="EP68" s="409" t="str">
        <f t="shared" si="224"/>
        <v/>
      </c>
      <c r="EQ68" s="409" t="str">
        <f t="shared" si="225"/>
        <v/>
      </c>
      <c r="ER68" s="409">
        <f t="shared" si="226"/>
        <v>0</v>
      </c>
      <c r="ES68" s="409">
        <f t="shared" si="227"/>
        <v>0</v>
      </c>
      <c r="ET68" s="409">
        <f t="shared" si="228"/>
        <v>0</v>
      </c>
      <c r="EU68" s="409">
        <f t="shared" si="229"/>
        <v>0</v>
      </c>
      <c r="EV68" s="409">
        <f t="shared" si="230"/>
        <v>0</v>
      </c>
      <c r="EW68" s="409" t="str">
        <f t="shared" si="231"/>
        <v/>
      </c>
      <c r="EX68" s="74" t="str">
        <f t="shared" si="320"/>
        <v/>
      </c>
      <c r="EY68" s="68" t="str">
        <f>IF(details!BN68="","",details!BN68)</f>
        <v/>
      </c>
      <c r="EZ68" s="69" t="str">
        <f>IF(details!BO68="","",details!BO68)</f>
        <v/>
      </c>
      <c r="FA68" s="68" t="str">
        <f>IF(details!BV68="","",details!BV68)</f>
        <v/>
      </c>
      <c r="FB68" s="69" t="str">
        <f>IF(details!BW68="","",details!BW68)</f>
        <v/>
      </c>
      <c r="FC68" s="68" t="str">
        <f>IF(details!CD68="","",details!CD68)</f>
        <v/>
      </c>
      <c r="FD68" s="69" t="str">
        <f>IF(details!CE68="","",details!CE68)</f>
        <v/>
      </c>
      <c r="FE68" s="68" t="str">
        <f>IF(details!CL68="","",details!CL68)</f>
        <v/>
      </c>
      <c r="FF68" s="69" t="str">
        <f>IF(details!CM68="","",details!CM68)</f>
        <v/>
      </c>
      <c r="FG68" s="68" t="str">
        <f>IF(details!CT68="","",details!CT68)</f>
        <v/>
      </c>
      <c r="FH68" s="69" t="str">
        <f>IF(details!CU68="","",details!CU68)</f>
        <v/>
      </c>
      <c r="FI68" s="343" t="str">
        <f t="shared" si="250"/>
        <v/>
      </c>
      <c r="FJ68" s="394" t="str">
        <f t="shared" si="321"/>
        <v/>
      </c>
      <c r="FK68" s="394" t="str">
        <f t="shared" si="232"/>
        <v/>
      </c>
      <c r="FL68" s="460" t="str">
        <f t="shared" si="322"/>
        <v/>
      </c>
      <c r="FM68" s="394" t="str">
        <f t="shared" si="323"/>
        <v/>
      </c>
      <c r="FN68" s="77" t="str">
        <f t="shared" si="233"/>
        <v/>
      </c>
      <c r="FO68" s="460" t="str">
        <f t="shared" si="324"/>
        <v/>
      </c>
      <c r="FP68" s="78" t="str">
        <f t="shared" si="325"/>
        <v/>
      </c>
      <c r="FQ68" s="394" t="str">
        <f t="shared" si="326"/>
        <v/>
      </c>
      <c r="FR68" s="394" t="str">
        <f t="shared" si="234"/>
        <v/>
      </c>
      <c r="FS68" s="394" t="str">
        <f t="shared" si="235"/>
        <v/>
      </c>
      <c r="FT68" s="394" t="str">
        <f t="shared" si="236"/>
        <v/>
      </c>
      <c r="FU68" s="364" t="str">
        <f t="shared" si="237"/>
        <v/>
      </c>
      <c r="FV68" s="394" t="str">
        <f t="shared" si="238"/>
        <v/>
      </c>
      <c r="FW68" s="394" t="str">
        <f t="shared" si="239"/>
        <v/>
      </c>
      <c r="FX68" s="394" t="str">
        <f t="shared" si="240"/>
        <v/>
      </c>
      <c r="FY68" s="394" t="str">
        <f t="shared" si="327"/>
        <v/>
      </c>
      <c r="FZ68" s="461" t="str">
        <f t="shared" si="328"/>
        <v/>
      </c>
      <c r="GA68" s="78" t="str">
        <f t="shared" si="329"/>
        <v/>
      </c>
      <c r="GB68" s="394" t="str">
        <f t="shared" si="330"/>
        <v/>
      </c>
      <c r="GC68" s="394" t="str">
        <f t="shared" si="331"/>
        <v/>
      </c>
      <c r="GD68" s="394" t="str">
        <f t="shared" si="332"/>
        <v/>
      </c>
      <c r="GE68" s="394" t="str">
        <f t="shared" si="333"/>
        <v/>
      </c>
      <c r="GF68" s="462" t="str">
        <f t="shared" si="241"/>
        <v/>
      </c>
      <c r="GG68" s="397" t="str">
        <f t="shared" si="242"/>
        <v/>
      </c>
      <c r="GH68" s="394" t="str">
        <f t="shared" si="243"/>
        <v/>
      </c>
      <c r="GI68" s="394" t="str">
        <f t="shared" si="244"/>
        <v/>
      </c>
      <c r="GJ68" s="394" t="str">
        <f t="shared" si="334"/>
        <v/>
      </c>
      <c r="GK68" s="461" t="str">
        <f t="shared" si="335"/>
        <v/>
      </c>
      <c r="GL68" s="78" t="str">
        <f t="shared" si="336"/>
        <v/>
      </c>
      <c r="GM68" s="394" t="str">
        <f t="shared" si="337"/>
        <v/>
      </c>
      <c r="GN68" s="394" t="str">
        <f t="shared" si="338"/>
        <v/>
      </c>
      <c r="GO68" s="394" t="str">
        <f t="shared" si="339"/>
        <v/>
      </c>
      <c r="GP68" s="394" t="str">
        <f t="shared" si="340"/>
        <v/>
      </c>
      <c r="GQ68" s="394" t="str">
        <f t="shared" si="245"/>
        <v/>
      </c>
      <c r="GR68" s="394" t="str">
        <f t="shared" si="246"/>
        <v/>
      </c>
      <c r="GS68" s="394" t="str">
        <f t="shared" si="247"/>
        <v/>
      </c>
      <c r="GT68" s="394" t="str">
        <f t="shared" si="248"/>
        <v/>
      </c>
      <c r="GU68" s="394" t="str">
        <f t="shared" si="341"/>
        <v/>
      </c>
      <c r="GV68" s="461" t="str">
        <f t="shared" si="342"/>
        <v/>
      </c>
      <c r="GW68" s="394" t="str">
        <f t="shared" si="343"/>
        <v/>
      </c>
      <c r="GX68" s="394" t="str">
        <f t="shared" si="344"/>
        <v/>
      </c>
      <c r="GY68" s="394" t="str">
        <f t="shared" si="345"/>
        <v xml:space="preserve">    </v>
      </c>
      <c r="GZ68" s="394" t="str">
        <f t="shared" si="346"/>
        <v xml:space="preserve">    </v>
      </c>
      <c r="HA68" s="394" t="str">
        <f t="shared" si="347"/>
        <v xml:space="preserve">    </v>
      </c>
      <c r="HB68" s="394" t="str">
        <f t="shared" si="348"/>
        <v xml:space="preserve">        </v>
      </c>
      <c r="HC68" s="394" t="str">
        <f t="shared" si="349"/>
        <v xml:space="preserve">    </v>
      </c>
      <c r="HD68" s="394" t="str">
        <f t="shared" si="350"/>
        <v/>
      </c>
      <c r="HE68" s="67" t="str">
        <f t="shared" si="351"/>
        <v/>
      </c>
      <c r="HF68" s="73" t="str">
        <f t="shared" si="352"/>
        <v/>
      </c>
      <c r="HG68" s="394" t="str">
        <f t="shared" si="353"/>
        <v/>
      </c>
      <c r="HH68" s="75" t="str">
        <f t="shared" si="354"/>
        <v/>
      </c>
      <c r="HI68" s="76" t="str">
        <f t="shared" si="249"/>
        <v/>
      </c>
      <c r="HJ68" s="394" t="str">
        <f>IF(OR(HD68="SUPPL.",HD68="RE-EXAM."),'result subject-wise'!AR68,HD68)</f>
        <v/>
      </c>
      <c r="HK68" s="463" t="str">
        <f t="shared" si="355"/>
        <v/>
      </c>
      <c r="HL68" s="464" t="str">
        <f t="shared" si="356"/>
        <v/>
      </c>
      <c r="HM68" s="394" t="str">
        <f t="shared" si="357"/>
        <v/>
      </c>
      <c r="HN68" s="304"/>
      <c r="HP68" s="465" t="str">
        <f>'full report'!V1610</f>
        <v/>
      </c>
      <c r="HQ68" s="466"/>
      <c r="HX68" s="467"/>
      <c r="HY68" s="467"/>
      <c r="HZ68" s="467"/>
      <c r="IA68" s="467"/>
      <c r="IB68" s="467"/>
      <c r="IC68" s="467"/>
      <c r="ID68" s="467"/>
      <c r="IE68" s="467"/>
    </row>
    <row r="69" spans="1:239" s="364" customFormat="1" ht="13" customHeight="1">
      <c r="A69" s="412">
        <f>IF(details!A69="","",details!A69)</f>
        <v>61</v>
      </c>
      <c r="B69" s="399" t="str">
        <f>IF(details!B69="","",details!B69)</f>
        <v/>
      </c>
      <c r="C69" s="399" t="str">
        <f>IF(details!C69="","",details!C69)</f>
        <v/>
      </c>
      <c r="D69" s="399" t="str">
        <f>IF(details!D69="","",details!D69)</f>
        <v/>
      </c>
      <c r="E69" s="395" t="str">
        <f>IF(details!E69="","",details!E69)</f>
        <v/>
      </c>
      <c r="F69" s="71" t="str">
        <f>IF(details!F69="","",details!F69)</f>
        <v/>
      </c>
      <c r="G69" s="408" t="str">
        <f>IF(details!G69="","",details!G69)</f>
        <v>A 061</v>
      </c>
      <c r="H69" s="408" t="str">
        <f>IF(details!H69="","",details!H69)</f>
        <v>B 061</v>
      </c>
      <c r="I69" s="408" t="str">
        <f>IF(details!I69="","",details!I69)</f>
        <v>C 061</v>
      </c>
      <c r="J69" s="394" t="str">
        <f>IF(details!J69="","",details!J69)</f>
        <v/>
      </c>
      <c r="K69" s="394" t="str">
        <f>IF(details!K69="","",details!K69)</f>
        <v/>
      </c>
      <c r="L69" s="394" t="str">
        <f>IF(details!L69="","",details!L69)</f>
        <v/>
      </c>
      <c r="M69" s="205" t="str">
        <f t="shared" si="171"/>
        <v/>
      </c>
      <c r="N69" s="394" t="str">
        <f>IF(details!M69="","",details!M69)</f>
        <v/>
      </c>
      <c r="O69" s="205" t="str">
        <f t="shared" si="172"/>
        <v/>
      </c>
      <c r="P69" s="394" t="str">
        <f>IF(details!N69="","",details!N69)</f>
        <v/>
      </c>
      <c r="Q69" s="392" t="str">
        <f t="shared" si="173"/>
        <v/>
      </c>
      <c r="R69" s="409">
        <f t="shared" si="282"/>
        <v>0</v>
      </c>
      <c r="S69" s="66" t="str">
        <f t="shared" si="39"/>
        <v/>
      </c>
      <c r="T69" s="409" t="str">
        <f t="shared" si="311"/>
        <v/>
      </c>
      <c r="U69" s="409" t="str">
        <f t="shared" si="40"/>
        <v/>
      </c>
      <c r="V69" s="409" t="str">
        <f t="shared" si="312"/>
        <v/>
      </c>
      <c r="W69" s="394" t="str">
        <f>IF(details!O69="","",details!O69)</f>
        <v/>
      </c>
      <c r="X69" s="394" t="str">
        <f>IF(details!P69="","",details!P69)</f>
        <v/>
      </c>
      <c r="Y69" s="394" t="str">
        <f>IF(details!Q69="","",details!Q69)</f>
        <v/>
      </c>
      <c r="Z69" s="205" t="str">
        <f t="shared" si="174"/>
        <v/>
      </c>
      <c r="AA69" s="394" t="str">
        <f>IF(details!R69="","",details!R69)</f>
        <v/>
      </c>
      <c r="AB69" s="205" t="str">
        <f t="shared" si="175"/>
        <v/>
      </c>
      <c r="AC69" s="394" t="str">
        <f>IF(details!S69="","",details!S69)</f>
        <v/>
      </c>
      <c r="AD69" s="392" t="str">
        <f t="shared" si="176"/>
        <v/>
      </c>
      <c r="AE69" s="409">
        <f t="shared" si="281"/>
        <v>0</v>
      </c>
      <c r="AF69" s="66" t="str">
        <f t="shared" si="45"/>
        <v/>
      </c>
      <c r="AG69" s="409" t="str">
        <f t="shared" si="313"/>
        <v/>
      </c>
      <c r="AH69" s="409" t="str">
        <f>IF(OR($E69="NSO",$E69="",AC69=""),"",IF(OR(AG69="AB",AC69="ab"),"AB",IF(AC69="ML","RE",IF(AND(AD69&gt;=36%*AF69,AC69&gt;=20),"P",IF(AND(AD69&gt;=34%*AF69,#REF!=0,AC69&gt;=20),"G2",IF(AND(AD69&gt;=31%*AF69,#REF!=0,AC69&gt;=20),"G1",IF(AD69&gt;=25%*AF69,"S","F")))))))</f>
        <v/>
      </c>
      <c r="AI69" s="409" t="str">
        <f t="shared" si="314"/>
        <v/>
      </c>
      <c r="AJ69" s="394" t="str">
        <f>IF(details!T69="","",details!T69)</f>
        <v>e</v>
      </c>
      <c r="AK69" s="89" t="str">
        <f t="shared" si="177"/>
        <v/>
      </c>
      <c r="AL69" s="394" t="str">
        <f>IF(details!U69="","",details!U69)</f>
        <v/>
      </c>
      <c r="AM69" s="394" t="str">
        <f>IF(details!V69="","",details!V69)</f>
        <v/>
      </c>
      <c r="AN69" s="394" t="str">
        <f>IF(details!W69="","",details!W69)</f>
        <v/>
      </c>
      <c r="AO69" s="205" t="str">
        <f t="shared" si="178"/>
        <v/>
      </c>
      <c r="AP69" s="394" t="str">
        <f>IF(details!X69="","",details!X69)</f>
        <v/>
      </c>
      <c r="AQ69" s="394" t="str">
        <f>IF(details!Y69="","",details!Y69)</f>
        <v/>
      </c>
      <c r="AR69" s="205" t="str">
        <f t="shared" si="179"/>
        <v/>
      </c>
      <c r="AS69" s="205" t="str">
        <f t="shared" si="180"/>
        <v/>
      </c>
      <c r="AT69" s="205" t="str">
        <f t="shared" si="181"/>
        <v/>
      </c>
      <c r="AU69" s="394" t="str">
        <f>IF(details!Z69="","",details!Z69)</f>
        <v/>
      </c>
      <c r="AV69" s="394" t="str">
        <f>IF(details!AA69="","",details!AA69)</f>
        <v/>
      </c>
      <c r="AW69" s="205" t="str">
        <f t="shared" si="182"/>
        <v/>
      </c>
      <c r="AX69" s="205" t="str">
        <f t="shared" si="183"/>
        <v/>
      </c>
      <c r="AY69" s="205" t="str">
        <f t="shared" si="184"/>
        <v/>
      </c>
      <c r="AZ69" s="401" t="str">
        <f t="shared" si="185"/>
        <v/>
      </c>
      <c r="BA69" s="332">
        <f t="shared" si="186"/>
        <v>0</v>
      </c>
      <c r="BB69" s="409" t="str">
        <f t="shared" si="187"/>
        <v/>
      </c>
      <c r="BC69" s="66" t="str">
        <f t="shared" si="188"/>
        <v/>
      </c>
      <c r="BD69" s="66" t="str">
        <f t="shared" si="189"/>
        <v/>
      </c>
      <c r="BE69" s="66" t="str">
        <f t="shared" si="190"/>
        <v/>
      </c>
      <c r="BF69" s="66" t="str">
        <f t="shared" si="93"/>
        <v/>
      </c>
      <c r="BG69" s="332">
        <f t="shared" si="94"/>
        <v>0</v>
      </c>
      <c r="BH69" s="409" t="str">
        <f t="shared" si="95"/>
        <v/>
      </c>
      <c r="BI69" s="66" t="str">
        <f t="shared" si="96"/>
        <v/>
      </c>
      <c r="BJ69" s="66" t="str">
        <f t="shared" si="97"/>
        <v/>
      </c>
      <c r="BK69" s="409" t="str">
        <f t="shared" si="98"/>
        <v/>
      </c>
      <c r="BL69" s="394" t="str">
        <f>IF(details!AB69="","",details!AB69)</f>
        <v>e</v>
      </c>
      <c r="BM69" s="89" t="str">
        <f t="shared" si="191"/>
        <v/>
      </c>
      <c r="BN69" s="394" t="str">
        <f>IF(details!AC69="","",details!AC69)</f>
        <v/>
      </c>
      <c r="BO69" s="394" t="str">
        <f>IF(details!AD69="","",details!AD69)</f>
        <v/>
      </c>
      <c r="BP69" s="394" t="str">
        <f>IF(details!AE69="","",details!AE69)</f>
        <v/>
      </c>
      <c r="BQ69" s="205" t="str">
        <f t="shared" si="192"/>
        <v/>
      </c>
      <c r="BR69" s="394" t="str">
        <f>IF(details!AF69="","",details!AF69)</f>
        <v/>
      </c>
      <c r="BS69" s="394" t="str">
        <f>IF(details!AG69="","",details!AG69)</f>
        <v/>
      </c>
      <c r="BT69" s="205" t="str">
        <f t="shared" si="193"/>
        <v/>
      </c>
      <c r="BU69" s="205" t="str">
        <f t="shared" si="194"/>
        <v/>
      </c>
      <c r="BV69" s="205" t="str">
        <f t="shared" si="195"/>
        <v/>
      </c>
      <c r="BW69" s="394" t="str">
        <f>IF(details!AH69="","",details!AH69)</f>
        <v/>
      </c>
      <c r="BX69" s="394" t="str">
        <f>IF(details!AI69="","",details!AI69)</f>
        <v/>
      </c>
      <c r="BY69" s="205" t="str">
        <f t="shared" si="196"/>
        <v/>
      </c>
      <c r="BZ69" s="205" t="str">
        <f t="shared" si="197"/>
        <v/>
      </c>
      <c r="CA69" s="205" t="str">
        <f t="shared" si="198"/>
        <v/>
      </c>
      <c r="CB69" s="401" t="str">
        <f t="shared" si="199"/>
        <v/>
      </c>
      <c r="CC69" s="332">
        <f t="shared" si="56"/>
        <v>0</v>
      </c>
      <c r="CD69" s="409" t="str">
        <f t="shared" si="57"/>
        <v/>
      </c>
      <c r="CE69" s="66" t="str">
        <f t="shared" si="58"/>
        <v/>
      </c>
      <c r="CF69" s="66" t="str">
        <f t="shared" si="200"/>
        <v/>
      </c>
      <c r="CG69" s="66" t="str">
        <f t="shared" si="201"/>
        <v/>
      </c>
      <c r="CH69" s="66" t="str">
        <f t="shared" si="61"/>
        <v/>
      </c>
      <c r="CI69" s="332">
        <f t="shared" si="62"/>
        <v>0</v>
      </c>
      <c r="CJ69" s="409" t="str">
        <f t="shared" si="63"/>
        <v/>
      </c>
      <c r="CK69" s="66" t="str">
        <f t="shared" si="64"/>
        <v/>
      </c>
      <c r="CL69" s="66" t="str">
        <f t="shared" si="65"/>
        <v/>
      </c>
      <c r="CM69" s="409" t="str">
        <f t="shared" si="66"/>
        <v/>
      </c>
      <c r="CN69" s="394" t="str">
        <f>IF(details!AJ69="","",details!AJ69)</f>
        <v>e</v>
      </c>
      <c r="CO69" s="89" t="str">
        <f t="shared" si="202"/>
        <v/>
      </c>
      <c r="CP69" s="394" t="str">
        <f>IF(details!AK69="","",details!AK69)</f>
        <v/>
      </c>
      <c r="CQ69" s="394" t="str">
        <f>IF(details!AL69="","",details!AL69)</f>
        <v/>
      </c>
      <c r="CR69" s="394" t="str">
        <f>IF(details!AM69="","",details!AM69)</f>
        <v/>
      </c>
      <c r="CS69" s="205" t="str">
        <f t="shared" si="203"/>
        <v/>
      </c>
      <c r="CT69" s="394" t="str">
        <f>IF(details!AN69="","",details!AN69)</f>
        <v/>
      </c>
      <c r="CU69" s="394" t="str">
        <f>IF(details!AO69="","",details!AO69)</f>
        <v/>
      </c>
      <c r="CV69" s="205" t="str">
        <f t="shared" si="204"/>
        <v/>
      </c>
      <c r="CW69" s="205" t="str">
        <f t="shared" si="205"/>
        <v/>
      </c>
      <c r="CX69" s="205" t="str">
        <f t="shared" si="206"/>
        <v/>
      </c>
      <c r="CY69" s="394" t="str">
        <f>IF(details!AP69="","",details!AP69)</f>
        <v/>
      </c>
      <c r="CZ69" s="394" t="str">
        <f>IF(details!AQ69="","",details!AQ69)</f>
        <v/>
      </c>
      <c r="DA69" s="205" t="str">
        <f t="shared" si="207"/>
        <v/>
      </c>
      <c r="DB69" s="205" t="str">
        <f t="shared" si="208"/>
        <v/>
      </c>
      <c r="DC69" s="205" t="str">
        <f t="shared" si="209"/>
        <v/>
      </c>
      <c r="DD69" s="401" t="str">
        <f t="shared" si="210"/>
        <v/>
      </c>
      <c r="DE69" s="332">
        <f t="shared" si="75"/>
        <v>0</v>
      </c>
      <c r="DF69" s="409" t="str">
        <f t="shared" si="76"/>
        <v/>
      </c>
      <c r="DG69" s="66" t="str">
        <f t="shared" si="77"/>
        <v/>
      </c>
      <c r="DH69" s="66" t="str">
        <f t="shared" si="211"/>
        <v/>
      </c>
      <c r="DI69" s="66" t="str">
        <f t="shared" si="79"/>
        <v/>
      </c>
      <c r="DJ69" s="66" t="str">
        <f t="shared" si="80"/>
        <v/>
      </c>
      <c r="DK69" s="332">
        <f t="shared" si="81"/>
        <v>0</v>
      </c>
      <c r="DL69" s="409" t="str">
        <f t="shared" si="82"/>
        <v/>
      </c>
      <c r="DM69" s="66" t="str">
        <f t="shared" si="83"/>
        <v/>
      </c>
      <c r="DN69" s="66" t="str">
        <f t="shared" si="84"/>
        <v/>
      </c>
      <c r="DO69" s="409" t="str">
        <f t="shared" si="85"/>
        <v/>
      </c>
      <c r="DP69" s="66">
        <f t="shared" si="86"/>
        <v>0</v>
      </c>
      <c r="DQ69" s="394" t="str">
        <f>IF(details!AR69="","",details!AR69)</f>
        <v/>
      </c>
      <c r="DR69" s="394" t="str">
        <f>IF(details!AS69="","",details!AS69)</f>
        <v/>
      </c>
      <c r="DS69" s="394" t="str">
        <f>IF(details!AT69="","",details!AT69)</f>
        <v/>
      </c>
      <c r="DT69" s="205" t="str">
        <f t="shared" si="212"/>
        <v/>
      </c>
      <c r="DU69" s="394" t="str">
        <f>IF(details!AU69="","",details!AU69)</f>
        <v/>
      </c>
      <c r="DV69" s="205" t="str">
        <f t="shared" si="213"/>
        <v/>
      </c>
      <c r="DW69" s="394" t="str">
        <f>IF(details!AV69="","",details!AV69)</f>
        <v/>
      </c>
      <c r="DX69" s="392" t="str">
        <f t="shared" si="214"/>
        <v/>
      </c>
      <c r="DY69" s="409">
        <f t="shared" si="215"/>
        <v>0</v>
      </c>
      <c r="DZ69" s="409">
        <f t="shared" si="216"/>
        <v>0</v>
      </c>
      <c r="EA69" s="66" t="str">
        <f t="shared" si="217"/>
        <v/>
      </c>
      <c r="EB69" s="409" t="str">
        <f t="shared" si="218"/>
        <v/>
      </c>
      <c r="EC69" s="409" t="str">
        <f t="shared" si="315"/>
        <v/>
      </c>
      <c r="ED69" s="394" t="str">
        <f>IF(details!AW69="","",details!AW69)</f>
        <v/>
      </c>
      <c r="EE69" s="394" t="str">
        <f>IF(details!AX69="","",details!AX69)</f>
        <v/>
      </c>
      <c r="EF69" s="394" t="str">
        <f>IF(details!AY69="","",details!AY69)</f>
        <v/>
      </c>
      <c r="EG69" s="392" t="str">
        <f t="shared" si="219"/>
        <v/>
      </c>
      <c r="EH69" s="409">
        <f t="shared" si="220"/>
        <v>0</v>
      </c>
      <c r="EI69" s="409">
        <f t="shared" si="221"/>
        <v>0</v>
      </c>
      <c r="EJ69" s="66" t="str">
        <f t="shared" si="222"/>
        <v/>
      </c>
      <c r="EK69" s="409" t="str">
        <f t="shared" si="223"/>
        <v/>
      </c>
      <c r="EL69" s="409" t="str">
        <f t="shared" si="316"/>
        <v/>
      </c>
      <c r="EM69" s="409" t="str">
        <f t="shared" si="317"/>
        <v/>
      </c>
      <c r="EN69" s="409" t="str">
        <f t="shared" si="318"/>
        <v/>
      </c>
      <c r="EO69" s="409" t="str">
        <f t="shared" si="319"/>
        <v/>
      </c>
      <c r="EP69" s="409" t="str">
        <f t="shared" si="224"/>
        <v/>
      </c>
      <c r="EQ69" s="409" t="str">
        <f t="shared" si="225"/>
        <v/>
      </c>
      <c r="ER69" s="409">
        <f t="shared" si="226"/>
        <v>0</v>
      </c>
      <c r="ES69" s="409">
        <f t="shared" si="227"/>
        <v>0</v>
      </c>
      <c r="ET69" s="409">
        <f t="shared" si="228"/>
        <v>0</v>
      </c>
      <c r="EU69" s="409">
        <f t="shared" si="229"/>
        <v>0</v>
      </c>
      <c r="EV69" s="409">
        <f t="shared" si="230"/>
        <v>0</v>
      </c>
      <c r="EW69" s="409" t="str">
        <f t="shared" si="231"/>
        <v/>
      </c>
      <c r="EX69" s="74" t="str">
        <f t="shared" si="320"/>
        <v/>
      </c>
      <c r="EY69" s="68" t="str">
        <f>IF(details!BN69="","",details!BN69)</f>
        <v/>
      </c>
      <c r="EZ69" s="69" t="str">
        <f>IF(details!BO69="","",details!BO69)</f>
        <v/>
      </c>
      <c r="FA69" s="68" t="str">
        <f>IF(details!BV69="","",details!BV69)</f>
        <v/>
      </c>
      <c r="FB69" s="69" t="str">
        <f>IF(details!BW69="","",details!BW69)</f>
        <v/>
      </c>
      <c r="FC69" s="68" t="str">
        <f>IF(details!CD69="","",details!CD69)</f>
        <v/>
      </c>
      <c r="FD69" s="69" t="str">
        <f>IF(details!CE69="","",details!CE69)</f>
        <v/>
      </c>
      <c r="FE69" s="68" t="str">
        <f>IF(details!CL69="","",details!CL69)</f>
        <v/>
      </c>
      <c r="FF69" s="69" t="str">
        <f>IF(details!CM69="","",details!CM69)</f>
        <v/>
      </c>
      <c r="FG69" s="68" t="str">
        <f>IF(details!CT69="","",details!CT69)</f>
        <v/>
      </c>
      <c r="FH69" s="69" t="str">
        <f>IF(details!CU69="","",details!CU69)</f>
        <v/>
      </c>
      <c r="FI69" s="343" t="str">
        <f t="shared" si="250"/>
        <v/>
      </c>
      <c r="FJ69" s="394" t="str">
        <f t="shared" si="321"/>
        <v/>
      </c>
      <c r="FK69" s="394" t="str">
        <f t="shared" si="232"/>
        <v/>
      </c>
      <c r="FL69" s="460" t="str">
        <f t="shared" si="322"/>
        <v/>
      </c>
      <c r="FM69" s="394" t="str">
        <f t="shared" si="323"/>
        <v/>
      </c>
      <c r="FN69" s="77" t="str">
        <f t="shared" si="233"/>
        <v/>
      </c>
      <c r="FO69" s="460" t="str">
        <f t="shared" si="324"/>
        <v/>
      </c>
      <c r="FP69" s="78" t="str">
        <f t="shared" si="325"/>
        <v/>
      </c>
      <c r="FQ69" s="394" t="str">
        <f t="shared" si="326"/>
        <v/>
      </c>
      <c r="FR69" s="394" t="str">
        <f t="shared" si="234"/>
        <v/>
      </c>
      <c r="FS69" s="394" t="str">
        <f t="shared" si="235"/>
        <v/>
      </c>
      <c r="FT69" s="394" t="str">
        <f t="shared" si="236"/>
        <v/>
      </c>
      <c r="FU69" s="364" t="str">
        <f t="shared" si="237"/>
        <v/>
      </c>
      <c r="FV69" s="394" t="str">
        <f t="shared" si="238"/>
        <v/>
      </c>
      <c r="FW69" s="394" t="str">
        <f t="shared" si="239"/>
        <v/>
      </c>
      <c r="FX69" s="394" t="str">
        <f t="shared" si="240"/>
        <v/>
      </c>
      <c r="FY69" s="394" t="str">
        <f t="shared" si="327"/>
        <v/>
      </c>
      <c r="FZ69" s="461" t="str">
        <f t="shared" si="328"/>
        <v/>
      </c>
      <c r="GA69" s="78" t="str">
        <f t="shared" si="329"/>
        <v/>
      </c>
      <c r="GB69" s="394" t="str">
        <f t="shared" si="330"/>
        <v/>
      </c>
      <c r="GC69" s="394" t="str">
        <f t="shared" si="331"/>
        <v/>
      </c>
      <c r="GD69" s="394" t="str">
        <f t="shared" si="332"/>
        <v/>
      </c>
      <c r="GE69" s="394" t="str">
        <f t="shared" si="333"/>
        <v/>
      </c>
      <c r="GF69" s="462" t="str">
        <f t="shared" si="241"/>
        <v/>
      </c>
      <c r="GG69" s="397" t="str">
        <f t="shared" si="242"/>
        <v/>
      </c>
      <c r="GH69" s="394" t="str">
        <f t="shared" si="243"/>
        <v/>
      </c>
      <c r="GI69" s="394" t="str">
        <f t="shared" si="244"/>
        <v/>
      </c>
      <c r="GJ69" s="394" t="str">
        <f t="shared" si="334"/>
        <v/>
      </c>
      <c r="GK69" s="461" t="str">
        <f t="shared" si="335"/>
        <v/>
      </c>
      <c r="GL69" s="78" t="str">
        <f t="shared" si="336"/>
        <v/>
      </c>
      <c r="GM69" s="394" t="str">
        <f t="shared" si="337"/>
        <v/>
      </c>
      <c r="GN69" s="394" t="str">
        <f t="shared" si="338"/>
        <v/>
      </c>
      <c r="GO69" s="394" t="str">
        <f t="shared" si="339"/>
        <v/>
      </c>
      <c r="GP69" s="394" t="str">
        <f t="shared" si="340"/>
        <v/>
      </c>
      <c r="GQ69" s="394" t="str">
        <f t="shared" si="245"/>
        <v/>
      </c>
      <c r="GR69" s="394" t="str">
        <f t="shared" si="246"/>
        <v/>
      </c>
      <c r="GS69" s="394" t="str">
        <f t="shared" si="247"/>
        <v/>
      </c>
      <c r="GT69" s="394" t="str">
        <f t="shared" si="248"/>
        <v/>
      </c>
      <c r="GU69" s="394" t="str">
        <f t="shared" si="341"/>
        <v/>
      </c>
      <c r="GV69" s="461" t="str">
        <f t="shared" si="342"/>
        <v/>
      </c>
      <c r="GW69" s="394" t="str">
        <f t="shared" si="343"/>
        <v/>
      </c>
      <c r="GX69" s="394" t="str">
        <f t="shared" si="344"/>
        <v/>
      </c>
      <c r="GY69" s="394" t="str">
        <f t="shared" si="345"/>
        <v xml:space="preserve">    </v>
      </c>
      <c r="GZ69" s="394" t="str">
        <f t="shared" si="346"/>
        <v xml:space="preserve">    </v>
      </c>
      <c r="HA69" s="394" t="str">
        <f t="shared" si="347"/>
        <v xml:space="preserve">    </v>
      </c>
      <c r="HB69" s="394" t="str">
        <f t="shared" si="348"/>
        <v xml:space="preserve">        </v>
      </c>
      <c r="HC69" s="394" t="str">
        <f t="shared" si="349"/>
        <v xml:space="preserve">    </v>
      </c>
      <c r="HD69" s="394" t="str">
        <f t="shared" si="350"/>
        <v/>
      </c>
      <c r="HE69" s="67" t="str">
        <f t="shared" si="351"/>
        <v/>
      </c>
      <c r="HF69" s="73" t="str">
        <f t="shared" si="352"/>
        <v/>
      </c>
      <c r="HG69" s="394" t="str">
        <f t="shared" si="353"/>
        <v/>
      </c>
      <c r="HH69" s="75" t="str">
        <f t="shared" si="354"/>
        <v/>
      </c>
      <c r="HI69" s="76" t="str">
        <f t="shared" si="249"/>
        <v/>
      </c>
      <c r="HJ69" s="394" t="str">
        <f>IF(OR(HD69="SUPPL.",HD69="RE-EXAM."),'result subject-wise'!AR69,HD69)</f>
        <v/>
      </c>
      <c r="HK69" s="463" t="str">
        <f t="shared" si="355"/>
        <v/>
      </c>
      <c r="HL69" s="464" t="str">
        <f t="shared" si="356"/>
        <v/>
      </c>
      <c r="HM69" s="394" t="str">
        <f t="shared" si="357"/>
        <v/>
      </c>
      <c r="HN69" s="304"/>
      <c r="HP69" s="465" t="str">
        <f>'full report'!V1637</f>
        <v/>
      </c>
      <c r="HQ69" s="466"/>
      <c r="HX69" s="467"/>
      <c r="HY69" s="467"/>
      <c r="HZ69" s="467"/>
      <c r="IA69" s="467"/>
      <c r="IB69" s="467"/>
      <c r="IC69" s="467"/>
      <c r="ID69" s="467"/>
      <c r="IE69" s="467"/>
    </row>
    <row r="70" spans="1:239" s="364" customFormat="1" ht="13" customHeight="1">
      <c r="A70" s="412">
        <f>IF(details!A70="","",details!A70)</f>
        <v>62</v>
      </c>
      <c r="B70" s="399" t="str">
        <f>IF(details!B70="","",details!B70)</f>
        <v/>
      </c>
      <c r="C70" s="399" t="str">
        <f>IF(details!C70="","",details!C70)</f>
        <v/>
      </c>
      <c r="D70" s="399" t="str">
        <f>IF(details!D70="","",details!D70)</f>
        <v/>
      </c>
      <c r="E70" s="395" t="str">
        <f>IF(details!E70="","",details!E70)</f>
        <v/>
      </c>
      <c r="F70" s="71" t="str">
        <f>IF(details!F70="","",details!F70)</f>
        <v/>
      </c>
      <c r="G70" s="408" t="str">
        <f>IF(details!G70="","",details!G70)</f>
        <v>A 062</v>
      </c>
      <c r="H70" s="408" t="str">
        <f>IF(details!H70="","",details!H70)</f>
        <v>B 062</v>
      </c>
      <c r="I70" s="408" t="str">
        <f>IF(details!I70="","",details!I70)</f>
        <v>C 062</v>
      </c>
      <c r="J70" s="394" t="str">
        <f>IF(details!J70="","",details!J70)</f>
        <v/>
      </c>
      <c r="K70" s="394" t="str">
        <f>IF(details!K70="","",details!K70)</f>
        <v/>
      </c>
      <c r="L70" s="394" t="str">
        <f>IF(details!L70="","",details!L70)</f>
        <v/>
      </c>
      <c r="M70" s="205" t="str">
        <f t="shared" si="171"/>
        <v/>
      </c>
      <c r="N70" s="394" t="str">
        <f>IF(details!M70="","",details!M70)</f>
        <v/>
      </c>
      <c r="O70" s="205" t="str">
        <f t="shared" si="172"/>
        <v/>
      </c>
      <c r="P70" s="394" t="str">
        <f>IF(details!N70="","",details!N70)</f>
        <v/>
      </c>
      <c r="Q70" s="392" t="str">
        <f t="shared" si="173"/>
        <v/>
      </c>
      <c r="R70" s="409">
        <f t="shared" si="282"/>
        <v>0</v>
      </c>
      <c r="S70" s="66" t="str">
        <f t="shared" si="39"/>
        <v/>
      </c>
      <c r="T70" s="409" t="str">
        <f t="shared" si="311"/>
        <v/>
      </c>
      <c r="U70" s="409" t="str">
        <f t="shared" si="40"/>
        <v/>
      </c>
      <c r="V70" s="409" t="str">
        <f t="shared" si="312"/>
        <v/>
      </c>
      <c r="W70" s="394" t="str">
        <f>IF(details!O70="","",details!O70)</f>
        <v/>
      </c>
      <c r="X70" s="394" t="str">
        <f>IF(details!P70="","",details!P70)</f>
        <v/>
      </c>
      <c r="Y70" s="394" t="str">
        <f>IF(details!Q70="","",details!Q70)</f>
        <v/>
      </c>
      <c r="Z70" s="205" t="str">
        <f t="shared" si="174"/>
        <v/>
      </c>
      <c r="AA70" s="394" t="str">
        <f>IF(details!R70="","",details!R70)</f>
        <v/>
      </c>
      <c r="AB70" s="205" t="str">
        <f t="shared" si="175"/>
        <v/>
      </c>
      <c r="AC70" s="394" t="str">
        <f>IF(details!S70="","",details!S70)</f>
        <v/>
      </c>
      <c r="AD70" s="392" t="str">
        <f t="shared" si="176"/>
        <v/>
      </c>
      <c r="AE70" s="409">
        <f t="shared" si="281"/>
        <v>0</v>
      </c>
      <c r="AF70" s="66" t="str">
        <f t="shared" si="45"/>
        <v/>
      </c>
      <c r="AG70" s="409" t="str">
        <f t="shared" si="313"/>
        <v/>
      </c>
      <c r="AH70" s="409" t="str">
        <f>IF(OR($E70="NSO",$E70="",AC70=""),"",IF(OR(AG70="AB",AC70="ab"),"AB",IF(AC70="ML","RE",IF(AND(AD70&gt;=36%*AF70,AC70&gt;=20),"P",IF(AND(AD70&gt;=34%*AF70,#REF!=0,AC70&gt;=20),"G2",IF(AND(AD70&gt;=31%*AF70,#REF!=0,AC70&gt;=20),"G1",IF(AD70&gt;=25%*AF70,"S","F")))))))</f>
        <v/>
      </c>
      <c r="AI70" s="409" t="str">
        <f t="shared" si="314"/>
        <v/>
      </c>
      <c r="AJ70" s="394" t="str">
        <f>IF(details!T70="","",details!T70)</f>
        <v>f</v>
      </c>
      <c r="AK70" s="89" t="str">
        <f t="shared" si="177"/>
        <v/>
      </c>
      <c r="AL70" s="394" t="str">
        <f>IF(details!U70="","",details!U70)</f>
        <v/>
      </c>
      <c r="AM70" s="394" t="str">
        <f>IF(details!V70="","",details!V70)</f>
        <v/>
      </c>
      <c r="AN70" s="394" t="str">
        <f>IF(details!W70="","",details!W70)</f>
        <v/>
      </c>
      <c r="AO70" s="205" t="str">
        <f t="shared" si="178"/>
        <v/>
      </c>
      <c r="AP70" s="394" t="str">
        <f>IF(details!X70="","",details!X70)</f>
        <v/>
      </c>
      <c r="AQ70" s="394" t="str">
        <f>IF(details!Y70="","",details!Y70)</f>
        <v/>
      </c>
      <c r="AR70" s="205" t="str">
        <f t="shared" si="179"/>
        <v/>
      </c>
      <c r="AS70" s="205" t="str">
        <f t="shared" si="180"/>
        <v/>
      </c>
      <c r="AT70" s="205" t="str">
        <f t="shared" si="181"/>
        <v/>
      </c>
      <c r="AU70" s="394" t="str">
        <f>IF(details!Z70="","",details!Z70)</f>
        <v/>
      </c>
      <c r="AV70" s="394" t="str">
        <f>IF(details!AA70="","",details!AA70)</f>
        <v/>
      </c>
      <c r="AW70" s="205" t="str">
        <f t="shared" si="182"/>
        <v/>
      </c>
      <c r="AX70" s="205" t="str">
        <f t="shared" si="183"/>
        <v/>
      </c>
      <c r="AY70" s="205" t="str">
        <f t="shared" si="184"/>
        <v/>
      </c>
      <c r="AZ70" s="401" t="str">
        <f t="shared" si="185"/>
        <v/>
      </c>
      <c r="BA70" s="332">
        <f t="shared" si="186"/>
        <v>0</v>
      </c>
      <c r="BB70" s="409" t="str">
        <f t="shared" si="187"/>
        <v/>
      </c>
      <c r="BC70" s="66" t="str">
        <f t="shared" si="188"/>
        <v/>
      </c>
      <c r="BD70" s="66" t="str">
        <f t="shared" si="189"/>
        <v/>
      </c>
      <c r="BE70" s="66" t="str">
        <f t="shared" si="190"/>
        <v/>
      </c>
      <c r="BF70" s="66" t="str">
        <f t="shared" si="93"/>
        <v/>
      </c>
      <c r="BG70" s="332">
        <f t="shared" si="94"/>
        <v>0</v>
      </c>
      <c r="BH70" s="409" t="str">
        <f t="shared" si="95"/>
        <v/>
      </c>
      <c r="BI70" s="66" t="str">
        <f t="shared" si="96"/>
        <v/>
      </c>
      <c r="BJ70" s="66" t="str">
        <f t="shared" si="97"/>
        <v/>
      </c>
      <c r="BK70" s="409" t="str">
        <f t="shared" si="98"/>
        <v/>
      </c>
      <c r="BL70" s="394" t="str">
        <f>IF(details!AB70="","",details!AB70)</f>
        <v>f</v>
      </c>
      <c r="BM70" s="89" t="str">
        <f t="shared" si="191"/>
        <v/>
      </c>
      <c r="BN70" s="394" t="str">
        <f>IF(details!AC70="","",details!AC70)</f>
        <v/>
      </c>
      <c r="BO70" s="394" t="str">
        <f>IF(details!AD70="","",details!AD70)</f>
        <v/>
      </c>
      <c r="BP70" s="394" t="str">
        <f>IF(details!AE70="","",details!AE70)</f>
        <v/>
      </c>
      <c r="BQ70" s="205" t="str">
        <f t="shared" si="192"/>
        <v/>
      </c>
      <c r="BR70" s="394" t="str">
        <f>IF(details!AF70="","",details!AF70)</f>
        <v/>
      </c>
      <c r="BS70" s="394" t="str">
        <f>IF(details!AG70="","",details!AG70)</f>
        <v/>
      </c>
      <c r="BT70" s="205" t="str">
        <f t="shared" si="193"/>
        <v/>
      </c>
      <c r="BU70" s="205" t="str">
        <f t="shared" si="194"/>
        <v/>
      </c>
      <c r="BV70" s="205" t="str">
        <f t="shared" si="195"/>
        <v/>
      </c>
      <c r="BW70" s="394" t="str">
        <f>IF(details!AH70="","",details!AH70)</f>
        <v/>
      </c>
      <c r="BX70" s="394" t="str">
        <f>IF(details!AI70="","",details!AI70)</f>
        <v/>
      </c>
      <c r="BY70" s="205" t="str">
        <f t="shared" si="196"/>
        <v/>
      </c>
      <c r="BZ70" s="205" t="str">
        <f t="shared" si="197"/>
        <v/>
      </c>
      <c r="CA70" s="205" t="str">
        <f t="shared" si="198"/>
        <v/>
      </c>
      <c r="CB70" s="401" t="str">
        <f t="shared" si="199"/>
        <v/>
      </c>
      <c r="CC70" s="332">
        <f t="shared" si="56"/>
        <v>0</v>
      </c>
      <c r="CD70" s="409" t="str">
        <f t="shared" si="57"/>
        <v/>
      </c>
      <c r="CE70" s="66" t="str">
        <f t="shared" si="58"/>
        <v/>
      </c>
      <c r="CF70" s="66" t="str">
        <f t="shared" si="200"/>
        <v/>
      </c>
      <c r="CG70" s="66" t="str">
        <f t="shared" si="201"/>
        <v/>
      </c>
      <c r="CH70" s="66" t="str">
        <f t="shared" si="61"/>
        <v/>
      </c>
      <c r="CI70" s="332">
        <f t="shared" si="62"/>
        <v>0</v>
      </c>
      <c r="CJ70" s="409" t="str">
        <f t="shared" si="63"/>
        <v/>
      </c>
      <c r="CK70" s="66" t="str">
        <f t="shared" si="64"/>
        <v/>
      </c>
      <c r="CL70" s="66" t="str">
        <f t="shared" si="65"/>
        <v/>
      </c>
      <c r="CM70" s="409" t="str">
        <f t="shared" si="66"/>
        <v/>
      </c>
      <c r="CN70" s="394" t="str">
        <f>IF(details!AJ70="","",details!AJ70)</f>
        <v>f</v>
      </c>
      <c r="CO70" s="89" t="str">
        <f t="shared" si="202"/>
        <v/>
      </c>
      <c r="CP70" s="394" t="str">
        <f>IF(details!AK70="","",details!AK70)</f>
        <v/>
      </c>
      <c r="CQ70" s="394" t="str">
        <f>IF(details!AL70="","",details!AL70)</f>
        <v/>
      </c>
      <c r="CR70" s="394" t="str">
        <f>IF(details!AM70="","",details!AM70)</f>
        <v/>
      </c>
      <c r="CS70" s="205" t="str">
        <f t="shared" si="203"/>
        <v/>
      </c>
      <c r="CT70" s="394" t="str">
        <f>IF(details!AN70="","",details!AN70)</f>
        <v/>
      </c>
      <c r="CU70" s="394" t="str">
        <f>IF(details!AO70="","",details!AO70)</f>
        <v/>
      </c>
      <c r="CV70" s="205" t="str">
        <f t="shared" si="204"/>
        <v/>
      </c>
      <c r="CW70" s="205" t="str">
        <f t="shared" si="205"/>
        <v/>
      </c>
      <c r="CX70" s="205" t="str">
        <f t="shared" si="206"/>
        <v/>
      </c>
      <c r="CY70" s="394" t="str">
        <f>IF(details!AP70="","",details!AP70)</f>
        <v/>
      </c>
      <c r="CZ70" s="394" t="str">
        <f>IF(details!AQ70="","",details!AQ70)</f>
        <v/>
      </c>
      <c r="DA70" s="205" t="str">
        <f t="shared" si="207"/>
        <v/>
      </c>
      <c r="DB70" s="205" t="str">
        <f t="shared" si="208"/>
        <v/>
      </c>
      <c r="DC70" s="205" t="str">
        <f t="shared" si="209"/>
        <v/>
      </c>
      <c r="DD70" s="401" t="str">
        <f t="shared" si="210"/>
        <v/>
      </c>
      <c r="DE70" s="332">
        <f t="shared" si="75"/>
        <v>0</v>
      </c>
      <c r="DF70" s="409" t="str">
        <f t="shared" si="76"/>
        <v/>
      </c>
      <c r="DG70" s="66" t="str">
        <f t="shared" si="77"/>
        <v/>
      </c>
      <c r="DH70" s="66" t="str">
        <f t="shared" si="211"/>
        <v/>
      </c>
      <c r="DI70" s="66" t="str">
        <f t="shared" si="79"/>
        <v/>
      </c>
      <c r="DJ70" s="66" t="str">
        <f t="shared" si="80"/>
        <v/>
      </c>
      <c r="DK70" s="332">
        <f t="shared" si="81"/>
        <v>0</v>
      </c>
      <c r="DL70" s="409" t="str">
        <f t="shared" si="82"/>
        <v/>
      </c>
      <c r="DM70" s="66" t="str">
        <f t="shared" si="83"/>
        <v/>
      </c>
      <c r="DN70" s="66" t="str">
        <f t="shared" si="84"/>
        <v/>
      </c>
      <c r="DO70" s="409" t="str">
        <f t="shared" si="85"/>
        <v/>
      </c>
      <c r="DP70" s="66">
        <f t="shared" si="86"/>
        <v>0</v>
      </c>
      <c r="DQ70" s="394" t="str">
        <f>IF(details!AR70="","",details!AR70)</f>
        <v/>
      </c>
      <c r="DR70" s="394" t="str">
        <f>IF(details!AS70="","",details!AS70)</f>
        <v/>
      </c>
      <c r="DS70" s="394" t="str">
        <f>IF(details!AT70="","",details!AT70)</f>
        <v/>
      </c>
      <c r="DT70" s="205" t="str">
        <f t="shared" si="212"/>
        <v/>
      </c>
      <c r="DU70" s="394" t="str">
        <f>IF(details!AU70="","",details!AU70)</f>
        <v/>
      </c>
      <c r="DV70" s="205" t="str">
        <f t="shared" si="213"/>
        <v/>
      </c>
      <c r="DW70" s="394" t="str">
        <f>IF(details!AV70="","",details!AV70)</f>
        <v/>
      </c>
      <c r="DX70" s="392" t="str">
        <f t="shared" si="214"/>
        <v/>
      </c>
      <c r="DY70" s="409">
        <f t="shared" si="215"/>
        <v>0</v>
      </c>
      <c r="DZ70" s="409">
        <f t="shared" si="216"/>
        <v>0</v>
      </c>
      <c r="EA70" s="66" t="str">
        <f t="shared" si="217"/>
        <v/>
      </c>
      <c r="EB70" s="409" t="str">
        <f t="shared" si="218"/>
        <v/>
      </c>
      <c r="EC70" s="409" t="str">
        <f t="shared" si="315"/>
        <v/>
      </c>
      <c r="ED70" s="394" t="str">
        <f>IF(details!AW70="","",details!AW70)</f>
        <v/>
      </c>
      <c r="EE70" s="394" t="str">
        <f>IF(details!AX70="","",details!AX70)</f>
        <v/>
      </c>
      <c r="EF70" s="394" t="str">
        <f>IF(details!AY70="","",details!AY70)</f>
        <v/>
      </c>
      <c r="EG70" s="392" t="str">
        <f t="shared" si="219"/>
        <v/>
      </c>
      <c r="EH70" s="409">
        <f t="shared" si="220"/>
        <v>0</v>
      </c>
      <c r="EI70" s="409">
        <f t="shared" si="221"/>
        <v>0</v>
      </c>
      <c r="EJ70" s="66" t="str">
        <f t="shared" si="222"/>
        <v/>
      </c>
      <c r="EK70" s="409" t="str">
        <f t="shared" si="223"/>
        <v/>
      </c>
      <c r="EL70" s="409" t="str">
        <f t="shared" si="316"/>
        <v/>
      </c>
      <c r="EM70" s="409" t="str">
        <f t="shared" si="317"/>
        <v/>
      </c>
      <c r="EN70" s="409" t="str">
        <f t="shared" si="318"/>
        <v/>
      </c>
      <c r="EO70" s="409" t="str">
        <f t="shared" si="319"/>
        <v/>
      </c>
      <c r="EP70" s="409" t="str">
        <f t="shared" si="224"/>
        <v/>
      </c>
      <c r="EQ70" s="409" t="str">
        <f t="shared" si="225"/>
        <v/>
      </c>
      <c r="ER70" s="409">
        <f t="shared" si="226"/>
        <v>0</v>
      </c>
      <c r="ES70" s="409">
        <f t="shared" si="227"/>
        <v>0</v>
      </c>
      <c r="ET70" s="409">
        <f t="shared" si="228"/>
        <v>0</v>
      </c>
      <c r="EU70" s="409">
        <f t="shared" si="229"/>
        <v>0</v>
      </c>
      <c r="EV70" s="409">
        <f t="shared" si="230"/>
        <v>0</v>
      </c>
      <c r="EW70" s="409" t="str">
        <f t="shared" si="231"/>
        <v/>
      </c>
      <c r="EX70" s="74" t="str">
        <f t="shared" si="320"/>
        <v/>
      </c>
      <c r="EY70" s="68" t="str">
        <f>IF(details!BN70="","",details!BN70)</f>
        <v/>
      </c>
      <c r="EZ70" s="69" t="str">
        <f>IF(details!BO70="","",details!BO70)</f>
        <v/>
      </c>
      <c r="FA70" s="68" t="str">
        <f>IF(details!BV70="","",details!BV70)</f>
        <v/>
      </c>
      <c r="FB70" s="69" t="str">
        <f>IF(details!BW70="","",details!BW70)</f>
        <v/>
      </c>
      <c r="FC70" s="68" t="str">
        <f>IF(details!CD70="","",details!CD70)</f>
        <v/>
      </c>
      <c r="FD70" s="69" t="str">
        <f>IF(details!CE70="","",details!CE70)</f>
        <v/>
      </c>
      <c r="FE70" s="68" t="str">
        <f>IF(details!CL70="","",details!CL70)</f>
        <v/>
      </c>
      <c r="FF70" s="69" t="str">
        <f>IF(details!CM70="","",details!CM70)</f>
        <v/>
      </c>
      <c r="FG70" s="68" t="str">
        <f>IF(details!CT70="","",details!CT70)</f>
        <v/>
      </c>
      <c r="FH70" s="69" t="str">
        <f>IF(details!CU70="","",details!CU70)</f>
        <v/>
      </c>
      <c r="FI70" s="343" t="str">
        <f t="shared" si="250"/>
        <v/>
      </c>
      <c r="FJ70" s="394" t="str">
        <f t="shared" si="321"/>
        <v/>
      </c>
      <c r="FK70" s="394" t="str">
        <f t="shared" si="232"/>
        <v/>
      </c>
      <c r="FL70" s="460" t="str">
        <f t="shared" si="322"/>
        <v/>
      </c>
      <c r="FM70" s="394" t="str">
        <f t="shared" si="323"/>
        <v/>
      </c>
      <c r="FN70" s="77" t="str">
        <f t="shared" si="233"/>
        <v/>
      </c>
      <c r="FO70" s="460" t="str">
        <f t="shared" si="324"/>
        <v/>
      </c>
      <c r="FP70" s="78" t="str">
        <f t="shared" si="325"/>
        <v/>
      </c>
      <c r="FQ70" s="394" t="str">
        <f t="shared" si="326"/>
        <v/>
      </c>
      <c r="FR70" s="394" t="str">
        <f t="shared" si="234"/>
        <v/>
      </c>
      <c r="FS70" s="394" t="str">
        <f t="shared" si="235"/>
        <v/>
      </c>
      <c r="FT70" s="394" t="str">
        <f t="shared" si="236"/>
        <v/>
      </c>
      <c r="FU70" s="364" t="str">
        <f t="shared" si="237"/>
        <v/>
      </c>
      <c r="FV70" s="394" t="str">
        <f t="shared" si="238"/>
        <v/>
      </c>
      <c r="FW70" s="394" t="str">
        <f t="shared" si="239"/>
        <v/>
      </c>
      <c r="FX70" s="394" t="str">
        <f t="shared" si="240"/>
        <v/>
      </c>
      <c r="FY70" s="394" t="str">
        <f t="shared" si="327"/>
        <v/>
      </c>
      <c r="FZ70" s="461" t="str">
        <f t="shared" si="328"/>
        <v/>
      </c>
      <c r="GA70" s="78" t="str">
        <f t="shared" si="329"/>
        <v/>
      </c>
      <c r="GB70" s="394" t="str">
        <f t="shared" si="330"/>
        <v/>
      </c>
      <c r="GC70" s="394" t="str">
        <f t="shared" si="331"/>
        <v/>
      </c>
      <c r="GD70" s="394" t="str">
        <f t="shared" si="332"/>
        <v/>
      </c>
      <c r="GE70" s="394" t="str">
        <f t="shared" si="333"/>
        <v/>
      </c>
      <c r="GF70" s="462" t="str">
        <f t="shared" si="241"/>
        <v/>
      </c>
      <c r="GG70" s="397" t="str">
        <f t="shared" si="242"/>
        <v/>
      </c>
      <c r="GH70" s="394" t="str">
        <f t="shared" si="243"/>
        <v/>
      </c>
      <c r="GI70" s="394" t="str">
        <f t="shared" si="244"/>
        <v/>
      </c>
      <c r="GJ70" s="394" t="str">
        <f t="shared" si="334"/>
        <v/>
      </c>
      <c r="GK70" s="461" t="str">
        <f t="shared" si="335"/>
        <v/>
      </c>
      <c r="GL70" s="78" t="str">
        <f t="shared" si="336"/>
        <v/>
      </c>
      <c r="GM70" s="394" t="str">
        <f t="shared" si="337"/>
        <v/>
      </c>
      <c r="GN70" s="394" t="str">
        <f t="shared" si="338"/>
        <v/>
      </c>
      <c r="GO70" s="394" t="str">
        <f t="shared" si="339"/>
        <v/>
      </c>
      <c r="GP70" s="394" t="str">
        <f t="shared" si="340"/>
        <v/>
      </c>
      <c r="GQ70" s="394" t="str">
        <f t="shared" si="245"/>
        <v/>
      </c>
      <c r="GR70" s="394" t="str">
        <f t="shared" si="246"/>
        <v/>
      </c>
      <c r="GS70" s="394" t="str">
        <f t="shared" si="247"/>
        <v/>
      </c>
      <c r="GT70" s="394" t="str">
        <f t="shared" si="248"/>
        <v/>
      </c>
      <c r="GU70" s="394" t="str">
        <f t="shared" si="341"/>
        <v/>
      </c>
      <c r="GV70" s="461" t="str">
        <f t="shared" si="342"/>
        <v/>
      </c>
      <c r="GW70" s="394" t="str">
        <f t="shared" si="343"/>
        <v/>
      </c>
      <c r="GX70" s="394" t="str">
        <f t="shared" si="344"/>
        <v/>
      </c>
      <c r="GY70" s="394" t="str">
        <f t="shared" si="345"/>
        <v xml:space="preserve">    </v>
      </c>
      <c r="GZ70" s="394" t="str">
        <f t="shared" si="346"/>
        <v xml:space="preserve">    </v>
      </c>
      <c r="HA70" s="394" t="str">
        <f t="shared" si="347"/>
        <v xml:space="preserve">    </v>
      </c>
      <c r="HB70" s="394" t="str">
        <f t="shared" si="348"/>
        <v xml:space="preserve">        </v>
      </c>
      <c r="HC70" s="394" t="str">
        <f t="shared" si="349"/>
        <v xml:space="preserve">    </v>
      </c>
      <c r="HD70" s="394" t="str">
        <f t="shared" si="350"/>
        <v/>
      </c>
      <c r="HE70" s="67" t="str">
        <f t="shared" si="351"/>
        <v/>
      </c>
      <c r="HF70" s="73" t="str">
        <f t="shared" si="352"/>
        <v/>
      </c>
      <c r="HG70" s="394" t="str">
        <f t="shared" si="353"/>
        <v/>
      </c>
      <c r="HH70" s="75" t="str">
        <f t="shared" si="354"/>
        <v/>
      </c>
      <c r="HI70" s="76" t="str">
        <f t="shared" si="249"/>
        <v/>
      </c>
      <c r="HJ70" s="394" t="str">
        <f>IF(OR(HD70="SUPPL.",HD70="RE-EXAM."),'result subject-wise'!AR70,HD70)</f>
        <v/>
      </c>
      <c r="HK70" s="463" t="str">
        <f t="shared" si="355"/>
        <v/>
      </c>
      <c r="HL70" s="464" t="str">
        <f t="shared" si="356"/>
        <v/>
      </c>
      <c r="HM70" s="394" t="str">
        <f t="shared" si="357"/>
        <v/>
      </c>
      <c r="HN70" s="304"/>
      <c r="HP70" s="465" t="str">
        <f>'full report'!V1664</f>
        <v/>
      </c>
      <c r="HQ70" s="466"/>
      <c r="HX70" s="467"/>
      <c r="HY70" s="467"/>
      <c r="HZ70" s="467"/>
      <c r="IA70" s="467"/>
      <c r="IB70" s="467"/>
      <c r="IC70" s="467"/>
      <c r="ID70" s="467"/>
      <c r="IE70" s="467"/>
    </row>
    <row r="71" spans="1:239" s="364" customFormat="1" ht="13" customHeight="1">
      <c r="A71" s="412">
        <f>IF(details!A71="","",details!A71)</f>
        <v>63</v>
      </c>
      <c r="B71" s="399" t="str">
        <f>IF(details!B71="","",details!B71)</f>
        <v/>
      </c>
      <c r="C71" s="399" t="str">
        <f>IF(details!C71="","",details!C71)</f>
        <v/>
      </c>
      <c r="D71" s="399" t="str">
        <f>IF(details!D71="","",details!D71)</f>
        <v/>
      </c>
      <c r="E71" s="395" t="str">
        <f>IF(details!E71="","",details!E71)</f>
        <v/>
      </c>
      <c r="F71" s="71" t="str">
        <f>IF(details!F71="","",details!F71)</f>
        <v/>
      </c>
      <c r="G71" s="408" t="str">
        <f>IF(details!G71="","",details!G71)</f>
        <v>A 063</v>
      </c>
      <c r="H71" s="408" t="str">
        <f>IF(details!H71="","",details!H71)</f>
        <v>B 063</v>
      </c>
      <c r="I71" s="408" t="str">
        <f>IF(details!I71="","",details!I71)</f>
        <v>C 063</v>
      </c>
      <c r="J71" s="394" t="str">
        <f>IF(details!J71="","",details!J71)</f>
        <v/>
      </c>
      <c r="K71" s="394" t="str">
        <f>IF(details!K71="","",details!K71)</f>
        <v/>
      </c>
      <c r="L71" s="394" t="str">
        <f>IF(details!L71="","",details!L71)</f>
        <v/>
      </c>
      <c r="M71" s="205" t="str">
        <f t="shared" si="171"/>
        <v/>
      </c>
      <c r="N71" s="394" t="str">
        <f>IF(details!M71="","",details!M71)</f>
        <v/>
      </c>
      <c r="O71" s="205" t="str">
        <f t="shared" si="172"/>
        <v/>
      </c>
      <c r="P71" s="394" t="str">
        <f>IF(details!N71="","",details!N71)</f>
        <v/>
      </c>
      <c r="Q71" s="392" t="str">
        <f t="shared" si="173"/>
        <v/>
      </c>
      <c r="R71" s="409">
        <f t="shared" si="282"/>
        <v>0</v>
      </c>
      <c r="S71" s="66" t="str">
        <f t="shared" ref="S71:S108" si="358">IF(OR($E71="NSO",$E71=""),"",IF(AND(J71="",K71="",L71="",N71="",P71=""),"",IF(AND(K71="",L71="",N71="",P71=""),J$6-R71,IF(AND(L71="",N71="",P71=""),J$6+K$6-R71,IF(AND(L71="",P71=""),J$6+K$6+N$6-R71,IF(P71="",M$6+N$6-R71,Q$6-R71))))))</f>
        <v/>
      </c>
      <c r="T71" s="409" t="str">
        <f t="shared" si="311"/>
        <v/>
      </c>
      <c r="U71" s="409" t="str">
        <f t="shared" ref="U71:U108" si="359">IF(OR($E71="NSO",$E71="",P71=""),"",IF(OR(T71="AB",P71="ab"),"AB",IF(P71="ML","RE",IF(AND(Q71&gt;=36%*S71,P71&gt;=20),"P",IF(AND(Q71&gt;=34%*S71,COUNTIF(J71:P71,"ML")=0,P71&gt;=20),"G2",IF(AND(Q71&gt;=31%*S71,COUNTIF(J71:P71,"ML")=0,P71&gt;=20),"G1",IF(Q71&gt;=25%*S71,"S","F")))))))</f>
        <v/>
      </c>
      <c r="V71" s="409" t="str">
        <f t="shared" si="312"/>
        <v/>
      </c>
      <c r="W71" s="394" t="str">
        <f>IF(details!O71="","",details!O71)</f>
        <v/>
      </c>
      <c r="X71" s="394" t="str">
        <f>IF(details!P71="","",details!P71)</f>
        <v/>
      </c>
      <c r="Y71" s="394" t="str">
        <f>IF(details!Q71="","",details!Q71)</f>
        <v/>
      </c>
      <c r="Z71" s="205" t="str">
        <f t="shared" si="174"/>
        <v/>
      </c>
      <c r="AA71" s="394" t="str">
        <f>IF(details!R71="","",details!R71)</f>
        <v/>
      </c>
      <c r="AB71" s="205" t="str">
        <f t="shared" si="175"/>
        <v/>
      </c>
      <c r="AC71" s="394" t="str">
        <f>IF(details!S71="","",details!S71)</f>
        <v/>
      </c>
      <c r="AD71" s="392" t="str">
        <f t="shared" si="176"/>
        <v/>
      </c>
      <c r="AE71" s="409">
        <f t="shared" si="281"/>
        <v>0</v>
      </c>
      <c r="AF71" s="66" t="str">
        <f t="shared" ref="AF71:AF108" si="360">IF(OR($E71="NSO",$E71=""),"",IF(AND(W71="",X71="",Y71="",AA71="",AC71=""),"",IF(AND(X71="",Y71="",AA71="",AC71=""),W$6-AE71,IF(AND(Y71="",AA71="",AC71=""),W$6+X$6-AE71,IF(AND(Y71="",AC71=""),W$6+X$6+AA$6-AE71,IF(AC71="",Z$6+AA$6-AE71,AD$6-AE71))))))</f>
        <v/>
      </c>
      <c r="AG71" s="409" t="str">
        <f t="shared" si="313"/>
        <v/>
      </c>
      <c r="AH71" s="409" t="str">
        <f>IF(OR($E71="NSO",$E71="",AC71=""),"",IF(OR(AG71="AB",AC71="ab"),"AB",IF(AC71="ML","RE",IF(AND(AD71&gt;=36%*AF71,AC71&gt;=20),"P",IF(AND(AD71&gt;=34%*AF71,#REF!=0,AC71&gt;=20),"G2",IF(AND(AD71&gt;=31%*AF71,#REF!=0,AC71&gt;=20),"G1",IF(AD71&gt;=25%*AF71,"S","F")))))))</f>
        <v/>
      </c>
      <c r="AI71" s="409" t="str">
        <f t="shared" si="314"/>
        <v/>
      </c>
      <c r="AJ71" s="394" t="str">
        <f>IF(details!T71="","",details!T71)</f>
        <v>g</v>
      </c>
      <c r="AK71" s="89" t="str">
        <f t="shared" si="177"/>
        <v>DRAWING</v>
      </c>
      <c r="AL71" s="394" t="str">
        <f>IF(details!U71="","",details!U71)</f>
        <v/>
      </c>
      <c r="AM71" s="394" t="str">
        <f>IF(details!V71="","",details!V71)</f>
        <v/>
      </c>
      <c r="AN71" s="394" t="str">
        <f>IF(details!W71="","",details!W71)</f>
        <v/>
      </c>
      <c r="AO71" s="205" t="str">
        <f t="shared" si="178"/>
        <v/>
      </c>
      <c r="AP71" s="394" t="str">
        <f>IF(details!X71="","",details!X71)</f>
        <v/>
      </c>
      <c r="AQ71" s="394" t="str">
        <f>IF(details!Y71="","",details!Y71)</f>
        <v/>
      </c>
      <c r="AR71" s="205" t="str">
        <f t="shared" si="179"/>
        <v/>
      </c>
      <c r="AS71" s="205" t="str">
        <f t="shared" si="180"/>
        <v/>
      </c>
      <c r="AT71" s="205" t="str">
        <f t="shared" si="181"/>
        <v/>
      </c>
      <c r="AU71" s="394" t="str">
        <f>IF(details!Z71="","",details!Z71)</f>
        <v/>
      </c>
      <c r="AV71" s="394" t="str">
        <f>IF(details!AA71="","",details!AA71)</f>
        <v/>
      </c>
      <c r="AW71" s="205" t="str">
        <f t="shared" si="182"/>
        <v/>
      </c>
      <c r="AX71" s="205" t="str">
        <f t="shared" si="183"/>
        <v/>
      </c>
      <c r="AY71" s="205" t="str">
        <f t="shared" si="184"/>
        <v/>
      </c>
      <c r="AZ71" s="401" t="str">
        <f t="shared" si="185"/>
        <v/>
      </c>
      <c r="BA71" s="332">
        <f t="shared" ref="BA71:BA108" si="361">IF(AQ71="",(COUNTIF(AL71:AN71,"NA")*AL$6+COUNTIF(AL71:AN71,"ML")*AL$6+COUNTIF(AP71,"ML")*AP$6+COUNTIF(AP71,"NA")*AP$6),IF(OR(AK71=AW$3,AK71=AY$3),(COUNTIF(AL71:AN71,"NA")*AL$8+COUNTIF(AL71:AN71,"ML")*AL$8+COUNTIF(AP71,"ML")*AP$8+COUNTIF(AP71,"NA")*AP$8),(COUNTIF(AL71:AN71,"NA")*AL$7+COUNTIF(AL71:AN71,"ML")*AL$7+COUNTIF(AP71,"ML")*AP$7+COUNTIF(AP71,"NA")*AP$7)))</f>
        <v>0</v>
      </c>
      <c r="BB71" s="409" t="str">
        <f t="shared" ref="BB71:BB108" si="362">IF(AQ71="","",IF(OR(AK71=AW$3,AK71=AY$3),(COUNTIF(AQ71,"ML")*AQ$8+COUNTIF(AQ71,"NA")*AQ$8),(COUNTIF(AQ71,"ML")*AQ$7+COUNTIF(AQ71,"NA")*AQ$7)))</f>
        <v/>
      </c>
      <c r="BC71" s="66" t="str">
        <f t="shared" ref="BC71:BC108" si="363">IF(OR($E71="NSO",$E71="",AX71=""),"",IF(AND(AQ71="",AV71=""),AU$6,IF(OR(AK71=AW$3,AK71=AY$3),AU$8,AU$7)))</f>
        <v/>
      </c>
      <c r="BD71" s="66" t="str">
        <f t="shared" si="189"/>
        <v/>
      </c>
      <c r="BE71" s="66" t="str">
        <f t="shared" si="190"/>
        <v/>
      </c>
      <c r="BF71" s="66" t="str">
        <f t="shared" ref="BF71:BF108" si="364">IF(OR($E71="NSO",$E71="",AX71="",AV71="ML"),"",IF(AND(AQ71="",AV71=""),"",IF(OR(AK71=AW$3,AK71=AY$3),AY$8-BB71,AY$7-BB71)))</f>
        <v/>
      </c>
      <c r="BG71" s="332">
        <f t="shared" ref="BG71:BG108" si="365">IF(OR(AU71="ML",AV71="ML"),"",SUM(BE71,BF71))</f>
        <v>0</v>
      </c>
      <c r="BH71" s="409" t="str">
        <f t="shared" ref="BH71:BH108" si="366">IF(AND(OR(AL71="ab",AL71="ml"),OR(AM71="ab",AM71="ml"),OR(AN71="ab",AN71="ml")),"AB",IF(AND(OR(AL71="ab",AL71="ml"),OR(AM71="ab",AM71="ml"),OR(AR71="ab",AR71="ml")),"AB",IF(AND(OR(AL71="ab",AL71="ml"),OR(AR71="ab",AR71="ml"),OR(AN71="ab",AN71="ml")),"AB",IF(AND(OR(AR71="ab",AR71="ml"),OR(AM71="ab",AM71="ml"),OR(AN71="ab",AN71="ml")),"AB",""))))</f>
        <v/>
      </c>
      <c r="BI71" s="66" t="str">
        <f t="shared" ref="BI71:BI108" si="367">IF(OR($E71="NSO",$E71="",AW71=""),"",IF(OR(AV71="AB",BH71="AB"),"AB",IF(AW71="ML","RE",IF(AND(AX71&gt;=36%*BE71,AU71&gt;=20%*BC71),"P",IF(AND(AX71&gt;=34%*BE71,COUNTIF(AN71:AV71,"ML")=0,AU71&gt;=20%*BC71),"G2",IF(AND(AX71&gt;=31%*BE71,COUNTIF(AN71:AV71,"ML")=0,AU71&gt;=20%*BC71),"G1",IF(AND(AX71&gt;=25%*BE71),"S","F")))))))</f>
        <v/>
      </c>
      <c r="BJ71" s="66" t="str">
        <f t="shared" ref="BJ71:BJ108" si="368">IF(OR($E71="NSO",$E71="",AV71="",AW71=""),"",IF(OR(AW71="AB",BH71="AB"),"AB",IF(AW71="MLP","REP",IF(OR(AV71&lt;36%*BD71,AY71&lt;36%*BF71),"FP","P"))))</f>
        <v/>
      </c>
      <c r="BK71" s="409" t="str">
        <f t="shared" ref="BK71:BK108" si="369">IF($E71="","",IF(OR(BI71="",BI71="F",BI71="RE",BI71="S",BI71="G1",BI71="G2"),BI71,IF(OR(BJ71="FP",BJ71="REP"),BJ71,IF(AZ71&gt;=75%*BG71,"D",IF(AZ71&gt;=60%*BG71,"I",IF(AZ71&gt;=48%*BG71,"II",IF(AZ71&gt;=36%*BG71,"III",BI71)))))))</f>
        <v/>
      </c>
      <c r="BL71" s="394" t="str">
        <f>IF(details!AB71="","",details!AB71)</f>
        <v>g</v>
      </c>
      <c r="BM71" s="89" t="str">
        <f t="shared" si="191"/>
        <v>DRAWING</v>
      </c>
      <c r="BN71" s="394" t="str">
        <f>IF(details!AC71="","",details!AC71)</f>
        <v/>
      </c>
      <c r="BO71" s="394" t="str">
        <f>IF(details!AD71="","",details!AD71)</f>
        <v/>
      </c>
      <c r="BP71" s="394" t="str">
        <f>IF(details!AE71="","",details!AE71)</f>
        <v/>
      </c>
      <c r="BQ71" s="205" t="str">
        <f t="shared" si="192"/>
        <v/>
      </c>
      <c r="BR71" s="394" t="str">
        <f>IF(details!AF71="","",details!AF71)</f>
        <v/>
      </c>
      <c r="BS71" s="394" t="str">
        <f>IF(details!AG71="","",details!AG71)</f>
        <v/>
      </c>
      <c r="BT71" s="205" t="str">
        <f t="shared" si="193"/>
        <v/>
      </c>
      <c r="BU71" s="205" t="str">
        <f t="shared" si="194"/>
        <v/>
      </c>
      <c r="BV71" s="205" t="str">
        <f t="shared" si="195"/>
        <v/>
      </c>
      <c r="BW71" s="394" t="str">
        <f>IF(details!AH71="","",details!AH71)</f>
        <v/>
      </c>
      <c r="BX71" s="394" t="str">
        <f>IF(details!AI71="","",details!AI71)</f>
        <v/>
      </c>
      <c r="BY71" s="205" t="str">
        <f t="shared" si="196"/>
        <v/>
      </c>
      <c r="BZ71" s="205" t="str">
        <f t="shared" si="197"/>
        <v/>
      </c>
      <c r="CA71" s="205" t="str">
        <f t="shared" si="198"/>
        <v/>
      </c>
      <c r="CB71" s="401" t="str">
        <f t="shared" si="199"/>
        <v/>
      </c>
      <c r="CC71" s="332">
        <f t="shared" ref="CC71:CC108" si="370">IF(BS71="",(COUNTIF(BN71:BP71,"NA")*BN$6+COUNTIF(BN71:BP71,"ML")*BN$6+COUNTIF(BR71,"ML")*BR$6+COUNTIF(BR71,"NA")*BR$6),IF(OR(BM71=BY$3,BM71=CA$3),(COUNTIF(BN71:BP71,"NA")*BN$8+COUNTIF(BN71:BP71,"ML")*BN$8+COUNTIF(BR71,"ML")*BR$8+COUNTIF(BR71,"NA")*BR$8),(COUNTIF(BN71:BP71,"NA")*BN$7+COUNTIF(BN71:BP71,"ML")*BN$7+COUNTIF(BR71,"ML")*BR$7+COUNTIF(BR71,"NA")*BR$7)))</f>
        <v>0</v>
      </c>
      <c r="CD71" s="409" t="str">
        <f t="shared" ref="CD71:CD108" si="371">IF(BS71="","",IF(OR(BM71=BY$3,BM71=CA$3),(COUNTIF(BS71,"ML")*BS$8+COUNTIF(BS71,"NA")*BS$8),(COUNTIF(BS71,"ML")*BS$7+COUNTIF(BS71,"NA")*BS$7)))</f>
        <v/>
      </c>
      <c r="CE71" s="66" t="str">
        <f t="shared" ref="CE71:CE108" si="372">IF(OR($E71="NSO",$E71="",BZ71=""),"",IF(AND(BS71="",BX71=""),BW$6,IF(OR(BM71=BY$3,BM71=CA$3),BW$8,BW$7)))</f>
        <v/>
      </c>
      <c r="CF71" s="66" t="str">
        <f t="shared" si="200"/>
        <v/>
      </c>
      <c r="CG71" s="66" t="str">
        <f t="shared" si="201"/>
        <v/>
      </c>
      <c r="CH71" s="66" t="str">
        <f t="shared" ref="CH71:CH108" si="373">IF(OR($E71="NSO",$E71="",BZ71="",BX71="ML"),"",IF(AND(BS71="",BX71=""),"",IF(OR(BM71=BY$3,BM71=CA$3),CA$8-CD71,CA$7-CD71)))</f>
        <v/>
      </c>
      <c r="CI71" s="332">
        <f t="shared" ref="CI71:CI108" si="374">IF(OR(BW71="ML",BX71="ML"),"",SUM(CG71,CH71))</f>
        <v>0</v>
      </c>
      <c r="CJ71" s="409" t="str">
        <f t="shared" ref="CJ71:CJ108" si="375">IF(AND(OR(BN71="ab",BN71="ml"),OR(BO71="ab",BO71="ml"),OR(BP71="ab",BP71="ml")),"AB",IF(AND(OR(BN71="ab",BN71="ml"),OR(BO71="ab",BO71="ml"),OR(BT71="ab",BT71="ml")),"AB",IF(AND(OR(BN71="ab",BN71="ml"),OR(BT71="ab",BT71="ml"),OR(BP71="ab",BP71="ml")),"AB",IF(AND(OR(BT71="ab",BT71="ml"),OR(BO71="ab",BO71="ml"),OR(BP71="ab",BP71="ml")),"AB",""))))</f>
        <v/>
      </c>
      <c r="CK71" s="66" t="str">
        <f t="shared" ref="CK71:CK108" si="376">IF(OR($E71="NSO",$E71="",BY71=""),"",IF(OR(BX71="AB",CJ71="AB"),"AB",IF(BY71="ML","RE",IF(AND(BZ71&gt;=36%*CG71,BW71&gt;=20%*CE71),"P",IF(AND(BZ71&gt;=34%*CG71,COUNTIF(BP71:BX71,"ML")=0,BW71&gt;=20%*CE71),"G2",IF(AND(BZ71&gt;=31%*CG71,COUNTIF(BP71:BX71,"ML")=0,BW71&gt;=20%*CE71),"G1",IF(AND(BZ71&gt;=25%*CG71),"S","F")))))))</f>
        <v/>
      </c>
      <c r="CL71" s="66" t="str">
        <f t="shared" ref="CL71:CL108" si="377">IF(OR($E71="NSO",$E71="",BX71="",BY71=""),"",IF(OR(BY71="AB",CJ71="AB"),"AB",IF(BY71="MLP","REP",IF(OR(BX71&lt;36%*CF71,CA71&lt;36%*CH71),"FP","P"))))</f>
        <v/>
      </c>
      <c r="CM71" s="409" t="str">
        <f t="shared" ref="CM71:CM108" si="378">IF($E71="","",IF(OR(CK71="",CK71="F",CK71="RE",CK71="S",CK71="G1",CK71="G2"),CK71,IF(OR(CL71="FP",CL71="REP"),CL71,IF(CB71&gt;=75%*CI71,"D",IF(CB71&gt;=60%*CI71,"I",IF(CB71&gt;=48%*CI71,"II",IF(CB71&gt;=36%*CI71,"III",CK71)))))))</f>
        <v/>
      </c>
      <c r="CN71" s="394" t="str">
        <f>IF(details!AJ71="","",details!AJ71)</f>
        <v>g</v>
      </c>
      <c r="CO71" s="89" t="str">
        <f t="shared" si="202"/>
        <v>DRAWING</v>
      </c>
      <c r="CP71" s="394" t="str">
        <f>IF(details!AK71="","",details!AK71)</f>
        <v/>
      </c>
      <c r="CQ71" s="394" t="str">
        <f>IF(details!AL71="","",details!AL71)</f>
        <v/>
      </c>
      <c r="CR71" s="394" t="str">
        <f>IF(details!AM71="","",details!AM71)</f>
        <v/>
      </c>
      <c r="CS71" s="205" t="str">
        <f t="shared" si="203"/>
        <v/>
      </c>
      <c r="CT71" s="394" t="str">
        <f>IF(details!AN71="","",details!AN71)</f>
        <v/>
      </c>
      <c r="CU71" s="394" t="str">
        <f>IF(details!AO71="","",details!AO71)</f>
        <v/>
      </c>
      <c r="CV71" s="205" t="str">
        <f t="shared" si="204"/>
        <v/>
      </c>
      <c r="CW71" s="205" t="str">
        <f t="shared" si="205"/>
        <v/>
      </c>
      <c r="CX71" s="205" t="str">
        <f t="shared" si="206"/>
        <v/>
      </c>
      <c r="CY71" s="394" t="str">
        <f>IF(details!AP71="","",details!AP71)</f>
        <v/>
      </c>
      <c r="CZ71" s="394" t="str">
        <f>IF(details!AQ71="","",details!AQ71)</f>
        <v/>
      </c>
      <c r="DA71" s="205" t="str">
        <f t="shared" si="207"/>
        <v/>
      </c>
      <c r="DB71" s="205" t="str">
        <f t="shared" si="208"/>
        <v/>
      </c>
      <c r="DC71" s="205" t="str">
        <f t="shared" si="209"/>
        <v/>
      </c>
      <c r="DD71" s="401" t="str">
        <f t="shared" si="210"/>
        <v/>
      </c>
      <c r="DE71" s="332">
        <f t="shared" ref="DE71:DE108" si="379">IF(CU71="",(COUNTIF(CP71:CR71,"NA")*CP$6+COUNTIF(CP71:CR71,"ML")*CP$6+COUNTIF(CT71,"ML")*CT$6+COUNTIF(CT71,"NA")*CT$6),IF(OR(CO71=DA$3,CO71=DC$3),(COUNTIF(CP71:CR71,"NA")*CP$8+COUNTIF(CP71:CR71,"ML")*CP$8+COUNTIF(CT71,"ML")*CT$8+COUNTIF(CT71,"NA")*CT$8),(COUNTIF(CP71:CR71,"NA")*CP$7+COUNTIF(CP71:CR71,"ML")*CP$7+COUNTIF(CT71,"ML")*CT$7+COUNTIF(CT71,"NA")*CT$7)))</f>
        <v>0</v>
      </c>
      <c r="DF71" s="409" t="str">
        <f t="shared" ref="DF71:DF108" si="380">IF(CU71="","",IF(OR(CO71=DA$3,CO71=DC$3),(COUNTIF(CU71,"ML")*CU$8+COUNTIF(CU71,"NA")*CU$8),(COUNTIF(CU71,"ML")*CU$7+COUNTIF(CU71,"NA")*CU$7)))</f>
        <v/>
      </c>
      <c r="DG71" s="66" t="str">
        <f t="shared" ref="DG71:DG108" si="381">IF(OR($E71="NSO",$E71="",DB71=""),"",IF(AND(CU71="",CZ71=""),CY$6,IF(OR(CO71=DA$3,CO71=DC$3),CY$8,CY$7)))</f>
        <v/>
      </c>
      <c r="DH71" s="66" t="str">
        <f t="shared" si="211"/>
        <v/>
      </c>
      <c r="DI71" s="66" t="str">
        <f t="shared" ref="DI71:DI108" si="382">IF(OR($E71="NSO",$E71="",DB71="",CY71="ML"),"",IF(AND(CU71="",CZ71=""),DB$6-DE71,IF(OR(CO71=DA$3,CO71=DC$3),DB$8-DE71,DB$7-DE71)))</f>
        <v/>
      </c>
      <c r="DJ71" s="66" t="str">
        <f t="shared" ref="DJ71:DJ108" si="383">IF(OR($E71="NSO",$E71="",DB71="",CZ71="ML"),"",IF(AND(CU71="",CZ71=""),"",IF(OR(CO71=DA$3,CO71=DC$3),DC$8-DF71,DC$7-DF71)))</f>
        <v/>
      </c>
      <c r="DK71" s="332">
        <f t="shared" ref="DK71:DK108" si="384">IF(OR(CY71="ML",CZ71="ML"),"",SUM(DI71,DJ71))</f>
        <v>0</v>
      </c>
      <c r="DL71" s="409" t="str">
        <f t="shared" ref="DL71:DL108" si="385">IF(AND(OR(CP71="ab",CP71="ml"),OR(CQ71="ab",CQ71="ml"),OR(CR71="ab",CR71="ml")),"AB",IF(AND(OR(CP71="ab",CP71="ml"),OR(CQ71="ab",CQ71="ml"),OR(CV71="ab",CV71="ml")),"AB",IF(AND(OR(CP71="ab",CP71="ml"),OR(CV71="ab",CV71="ml"),OR(CR71="ab",CR71="ml")),"AB",IF(AND(OR(CV71="ab",CV71="ml"),OR(CQ71="ab",CQ71="ml"),OR(CR71="ab",CR71="ml")),"AB",""))))</f>
        <v/>
      </c>
      <c r="DM71" s="66" t="str">
        <f t="shared" ref="DM71:DM108" si="386">IF(OR($E71="NSO",$E71="",DA71=""),"",IF(OR(CZ71="AB",DL71="AB"),"AB",IF(DA71="ML","RE",IF(AND(DB71&gt;=36%*DI71,CY71&gt;=20%*DG71),"P",IF(AND(DB71&gt;=34%*DI71,COUNTIF(CR71:CZ71,"ML")=0,CY71&gt;=20%*DG71),"G2",IF(AND(DB71&gt;=31%*DI71,COUNTIF(CR71:CZ71,"ML")=0,CY71&gt;=20%*DG71),"G1",IF(AND(DB71&gt;=25%*DI71),"S","F")))))))</f>
        <v/>
      </c>
      <c r="DN71" s="66" t="str">
        <f t="shared" ref="DN71:DN108" si="387">IF(OR($E71="NSO",$E71="",CZ71="",DA71=""),"",IF(OR(DA71="AB",DL71="AB"),"AB",IF(DA71="MLP","REP",IF(OR(CZ71&lt;36%*DH71,DC71&lt;36%*DJ71),"FP","P"))))</f>
        <v/>
      </c>
      <c r="DO71" s="409" t="str">
        <f t="shared" ref="DO71:DO108" si="388">IF($E71="","",IF(OR(DM71="",DM71="F",DM71="RE",DM71="S",DM71="G1",DM71="G2"),DM71,IF(OR(DN71="FP",DN71="REP"),DN71,IF(DD71&gt;=75%*DK71,"D",IF(DD71&gt;=60%*DK71,"I",IF(DD71&gt;=48%*DK71,"II",IF(DD71&gt;=36%*DK71,"III",DM71)))))))</f>
        <v/>
      </c>
      <c r="DP71" s="66">
        <f t="shared" ref="DP71:DP108" si="389">SUM(R71,AE71,BA71,BB71,CC71,CD71,DE71,DF71)</f>
        <v>0</v>
      </c>
      <c r="DQ71" s="394" t="str">
        <f>IF(details!AR71="","",details!AR71)</f>
        <v/>
      </c>
      <c r="DR71" s="394" t="str">
        <f>IF(details!AS71="","",details!AS71)</f>
        <v/>
      </c>
      <c r="DS71" s="394" t="str">
        <f>IF(details!AT71="","",details!AT71)</f>
        <v/>
      </c>
      <c r="DT71" s="205" t="str">
        <f t="shared" si="212"/>
        <v/>
      </c>
      <c r="DU71" s="394" t="str">
        <f>IF(details!AU71="","",details!AU71)</f>
        <v/>
      </c>
      <c r="DV71" s="205" t="str">
        <f t="shared" si="213"/>
        <v/>
      </c>
      <c r="DW71" s="394" t="str">
        <f>IF(details!AV71="","",details!AV71)</f>
        <v/>
      </c>
      <c r="DX71" s="392" t="str">
        <f t="shared" si="214"/>
        <v/>
      </c>
      <c r="DY71" s="409">
        <f t="shared" si="215"/>
        <v>0</v>
      </c>
      <c r="DZ71" s="409">
        <f t="shared" si="216"/>
        <v>0</v>
      </c>
      <c r="EA71" s="66" t="str">
        <f t="shared" si="217"/>
        <v/>
      </c>
      <c r="EB71" s="409" t="str">
        <f t="shared" si="218"/>
        <v/>
      </c>
      <c r="EC71" s="409" t="str">
        <f t="shared" si="315"/>
        <v/>
      </c>
      <c r="ED71" s="394" t="str">
        <f>IF(details!AW71="","",details!AW71)</f>
        <v/>
      </c>
      <c r="EE71" s="394" t="str">
        <f>IF(details!AX71="","",details!AX71)</f>
        <v/>
      </c>
      <c r="EF71" s="394" t="str">
        <f>IF(details!AY71="","",details!AY71)</f>
        <v/>
      </c>
      <c r="EG71" s="392" t="str">
        <f t="shared" si="219"/>
        <v/>
      </c>
      <c r="EH71" s="409">
        <f t="shared" si="220"/>
        <v>0</v>
      </c>
      <c r="EI71" s="409">
        <f t="shared" si="221"/>
        <v>0</v>
      </c>
      <c r="EJ71" s="66" t="str">
        <f t="shared" si="222"/>
        <v/>
      </c>
      <c r="EK71" s="409" t="str">
        <f t="shared" si="223"/>
        <v/>
      </c>
      <c r="EL71" s="409" t="str">
        <f t="shared" si="316"/>
        <v/>
      </c>
      <c r="EM71" s="409" t="str">
        <f t="shared" si="317"/>
        <v/>
      </c>
      <c r="EN71" s="409" t="str">
        <f t="shared" si="318"/>
        <v/>
      </c>
      <c r="EO71" s="409" t="str">
        <f t="shared" si="319"/>
        <v/>
      </c>
      <c r="EP71" s="409" t="str">
        <f t="shared" si="224"/>
        <v/>
      </c>
      <c r="EQ71" s="409" t="str">
        <f t="shared" si="225"/>
        <v/>
      </c>
      <c r="ER71" s="409">
        <f t="shared" si="226"/>
        <v>0</v>
      </c>
      <c r="ES71" s="409">
        <f t="shared" si="227"/>
        <v>0</v>
      </c>
      <c r="ET71" s="409">
        <f t="shared" si="228"/>
        <v>0</v>
      </c>
      <c r="EU71" s="409">
        <f t="shared" si="229"/>
        <v>0</v>
      </c>
      <c r="EV71" s="409">
        <f t="shared" si="230"/>
        <v>0</v>
      </c>
      <c r="EW71" s="409" t="str">
        <f t="shared" si="231"/>
        <v/>
      </c>
      <c r="EX71" s="74" t="str">
        <f t="shared" si="320"/>
        <v/>
      </c>
      <c r="EY71" s="68" t="str">
        <f>IF(details!BN71="","",details!BN71)</f>
        <v/>
      </c>
      <c r="EZ71" s="69" t="str">
        <f>IF(details!BO71="","",details!BO71)</f>
        <v/>
      </c>
      <c r="FA71" s="68" t="str">
        <f>IF(details!BV71="","",details!BV71)</f>
        <v/>
      </c>
      <c r="FB71" s="69" t="str">
        <f>IF(details!BW71="","",details!BW71)</f>
        <v/>
      </c>
      <c r="FC71" s="68" t="str">
        <f>IF(details!CD71="","",details!CD71)</f>
        <v/>
      </c>
      <c r="FD71" s="69" t="str">
        <f>IF(details!CE71="","",details!CE71)</f>
        <v/>
      </c>
      <c r="FE71" s="68" t="str">
        <f>IF(details!CL71="","",details!CL71)</f>
        <v/>
      </c>
      <c r="FF71" s="69" t="str">
        <f>IF(details!CM71="","",details!CM71)</f>
        <v/>
      </c>
      <c r="FG71" s="68" t="str">
        <f>IF(details!CT71="","",details!CT71)</f>
        <v/>
      </c>
      <c r="FH71" s="69" t="str">
        <f>IF(details!CU71="","",details!CU71)</f>
        <v/>
      </c>
      <c r="FI71" s="343" t="str">
        <f t="shared" si="250"/>
        <v/>
      </c>
      <c r="FJ71" s="394" t="str">
        <f t="shared" si="321"/>
        <v/>
      </c>
      <c r="FK71" s="394" t="str">
        <f t="shared" si="232"/>
        <v/>
      </c>
      <c r="FL71" s="460" t="str">
        <f t="shared" si="322"/>
        <v/>
      </c>
      <c r="FM71" s="394" t="str">
        <f t="shared" si="323"/>
        <v/>
      </c>
      <c r="FN71" s="77" t="str">
        <f t="shared" si="233"/>
        <v/>
      </c>
      <c r="FO71" s="460" t="str">
        <f t="shared" si="324"/>
        <v/>
      </c>
      <c r="FP71" s="78" t="str">
        <f t="shared" si="325"/>
        <v/>
      </c>
      <c r="FQ71" s="394" t="str">
        <f t="shared" si="326"/>
        <v/>
      </c>
      <c r="FR71" s="394" t="str">
        <f t="shared" si="234"/>
        <v/>
      </c>
      <c r="FS71" s="394" t="str">
        <f t="shared" si="235"/>
        <v/>
      </c>
      <c r="FT71" s="394" t="str">
        <f t="shared" si="236"/>
        <v/>
      </c>
      <c r="FU71" s="364" t="str">
        <f t="shared" si="237"/>
        <v/>
      </c>
      <c r="FV71" s="394" t="str">
        <f t="shared" si="238"/>
        <v/>
      </c>
      <c r="FW71" s="394" t="str">
        <f t="shared" si="239"/>
        <v/>
      </c>
      <c r="FX71" s="394" t="str">
        <f t="shared" si="240"/>
        <v/>
      </c>
      <c r="FY71" s="394" t="str">
        <f t="shared" si="327"/>
        <v/>
      </c>
      <c r="FZ71" s="461" t="str">
        <f t="shared" si="328"/>
        <v/>
      </c>
      <c r="GA71" s="78" t="str">
        <f t="shared" si="329"/>
        <v/>
      </c>
      <c r="GB71" s="394" t="str">
        <f t="shared" si="330"/>
        <v/>
      </c>
      <c r="GC71" s="394" t="str">
        <f t="shared" si="331"/>
        <v/>
      </c>
      <c r="GD71" s="394" t="str">
        <f t="shared" si="332"/>
        <v/>
      </c>
      <c r="GE71" s="394" t="str">
        <f t="shared" si="333"/>
        <v/>
      </c>
      <c r="GF71" s="462" t="str">
        <f t="shared" si="241"/>
        <v/>
      </c>
      <c r="GG71" s="397" t="str">
        <f t="shared" si="242"/>
        <v/>
      </c>
      <c r="GH71" s="394" t="str">
        <f t="shared" si="243"/>
        <v/>
      </c>
      <c r="GI71" s="394" t="str">
        <f t="shared" si="244"/>
        <v/>
      </c>
      <c r="GJ71" s="394" t="str">
        <f t="shared" si="334"/>
        <v/>
      </c>
      <c r="GK71" s="461" t="str">
        <f t="shared" si="335"/>
        <v/>
      </c>
      <c r="GL71" s="78" t="str">
        <f t="shared" si="336"/>
        <v/>
      </c>
      <c r="GM71" s="394" t="str">
        <f t="shared" si="337"/>
        <v/>
      </c>
      <c r="GN71" s="394" t="str">
        <f t="shared" si="338"/>
        <v/>
      </c>
      <c r="GO71" s="394" t="str">
        <f t="shared" si="339"/>
        <v/>
      </c>
      <c r="GP71" s="394" t="str">
        <f t="shared" si="340"/>
        <v/>
      </c>
      <c r="GQ71" s="394" t="str">
        <f t="shared" si="245"/>
        <v/>
      </c>
      <c r="GR71" s="394" t="str">
        <f t="shared" si="246"/>
        <v/>
      </c>
      <c r="GS71" s="394" t="str">
        <f t="shared" si="247"/>
        <v/>
      </c>
      <c r="GT71" s="394" t="str">
        <f t="shared" si="248"/>
        <v/>
      </c>
      <c r="GU71" s="394" t="str">
        <f t="shared" si="341"/>
        <v/>
      </c>
      <c r="GV71" s="461" t="str">
        <f t="shared" si="342"/>
        <v/>
      </c>
      <c r="GW71" s="394" t="str">
        <f t="shared" si="343"/>
        <v/>
      </c>
      <c r="GX71" s="394" t="str">
        <f t="shared" si="344"/>
        <v/>
      </c>
      <c r="GY71" s="394" t="str">
        <f t="shared" si="345"/>
        <v xml:space="preserve">    </v>
      </c>
      <c r="GZ71" s="394" t="str">
        <f t="shared" si="346"/>
        <v xml:space="preserve">    </v>
      </c>
      <c r="HA71" s="394" t="str">
        <f t="shared" si="347"/>
        <v xml:space="preserve">    </v>
      </c>
      <c r="HB71" s="394" t="str">
        <f t="shared" si="348"/>
        <v xml:space="preserve">        </v>
      </c>
      <c r="HC71" s="394" t="str">
        <f t="shared" si="349"/>
        <v xml:space="preserve">    </v>
      </c>
      <c r="HD71" s="394" t="str">
        <f t="shared" si="350"/>
        <v/>
      </c>
      <c r="HE71" s="67" t="str">
        <f t="shared" si="351"/>
        <v/>
      </c>
      <c r="HF71" s="73" t="str">
        <f t="shared" si="352"/>
        <v/>
      </c>
      <c r="HG71" s="394" t="str">
        <f t="shared" si="353"/>
        <v/>
      </c>
      <c r="HH71" s="75" t="str">
        <f t="shared" si="354"/>
        <v/>
      </c>
      <c r="HI71" s="76" t="str">
        <f t="shared" si="249"/>
        <v/>
      </c>
      <c r="HJ71" s="394" t="str">
        <f>IF(OR(HD71="SUPPL.",HD71="RE-EXAM."),'result subject-wise'!AR71,HD71)</f>
        <v/>
      </c>
      <c r="HK71" s="463" t="str">
        <f t="shared" si="355"/>
        <v/>
      </c>
      <c r="HL71" s="464" t="str">
        <f t="shared" si="356"/>
        <v/>
      </c>
      <c r="HM71" s="394" t="str">
        <f t="shared" si="357"/>
        <v/>
      </c>
      <c r="HN71" s="304"/>
      <c r="HP71" s="465" t="str">
        <f>'full report'!V1691</f>
        <v/>
      </c>
      <c r="HQ71" s="466"/>
      <c r="HX71" s="467"/>
      <c r="HY71" s="467"/>
      <c r="HZ71" s="467"/>
      <c r="IA71" s="467"/>
      <c r="IB71" s="467"/>
      <c r="IC71" s="467"/>
      <c r="ID71" s="467"/>
      <c r="IE71" s="467"/>
    </row>
    <row r="72" spans="1:239" s="364" customFormat="1" ht="13" customHeight="1">
      <c r="A72" s="412">
        <f>IF(details!A72="","",details!A72)</f>
        <v>64</v>
      </c>
      <c r="B72" s="399" t="str">
        <f>IF(details!B72="","",details!B72)</f>
        <v/>
      </c>
      <c r="C72" s="399" t="str">
        <f>IF(details!C72="","",details!C72)</f>
        <v/>
      </c>
      <c r="D72" s="399" t="str">
        <f>IF(details!D72="","",details!D72)</f>
        <v/>
      </c>
      <c r="E72" s="395" t="str">
        <f>IF(details!E72="","",details!E72)</f>
        <v/>
      </c>
      <c r="F72" s="71" t="str">
        <f>IF(details!F72="","",details!F72)</f>
        <v/>
      </c>
      <c r="G72" s="408" t="str">
        <f>IF(details!G72="","",details!G72)</f>
        <v>A 064</v>
      </c>
      <c r="H72" s="408" t="str">
        <f>IF(details!H72="","",details!H72)</f>
        <v>B 064</v>
      </c>
      <c r="I72" s="408" t="str">
        <f>IF(details!I72="","",details!I72)</f>
        <v>C 064</v>
      </c>
      <c r="J72" s="394" t="str">
        <f>IF(details!J72="","",details!J72)</f>
        <v/>
      </c>
      <c r="K72" s="394" t="str">
        <f>IF(details!K72="","",details!K72)</f>
        <v/>
      </c>
      <c r="L72" s="394" t="str">
        <f>IF(details!L72="","",details!L72)</f>
        <v/>
      </c>
      <c r="M72" s="205" t="str">
        <f t="shared" si="171"/>
        <v/>
      </c>
      <c r="N72" s="394" t="str">
        <f>IF(details!M72="","",details!M72)</f>
        <v/>
      </c>
      <c r="O72" s="205" t="str">
        <f t="shared" si="172"/>
        <v/>
      </c>
      <c r="P72" s="394" t="str">
        <f>IF(details!N72="","",details!N72)</f>
        <v/>
      </c>
      <c r="Q72" s="392" t="str">
        <f t="shared" si="173"/>
        <v/>
      </c>
      <c r="R72" s="409">
        <f t="shared" si="282"/>
        <v>0</v>
      </c>
      <c r="S72" s="66" t="str">
        <f t="shared" si="358"/>
        <v/>
      </c>
      <c r="T72" s="409" t="str">
        <f t="shared" si="311"/>
        <v/>
      </c>
      <c r="U72" s="409" t="str">
        <f t="shared" si="359"/>
        <v/>
      </c>
      <c r="V72" s="409" t="str">
        <f t="shared" si="312"/>
        <v/>
      </c>
      <c r="W72" s="394" t="str">
        <f>IF(details!O72="","",details!O72)</f>
        <v/>
      </c>
      <c r="X72" s="394" t="str">
        <f>IF(details!P72="","",details!P72)</f>
        <v/>
      </c>
      <c r="Y72" s="394" t="str">
        <f>IF(details!Q72="","",details!Q72)</f>
        <v/>
      </c>
      <c r="Z72" s="205" t="str">
        <f t="shared" si="174"/>
        <v/>
      </c>
      <c r="AA72" s="394" t="str">
        <f>IF(details!R72="","",details!R72)</f>
        <v/>
      </c>
      <c r="AB72" s="205" t="str">
        <f t="shared" si="175"/>
        <v/>
      </c>
      <c r="AC72" s="394" t="str">
        <f>IF(details!S72="","",details!S72)</f>
        <v/>
      </c>
      <c r="AD72" s="392" t="str">
        <f t="shared" si="176"/>
        <v/>
      </c>
      <c r="AE72" s="409">
        <f t="shared" si="281"/>
        <v>0</v>
      </c>
      <c r="AF72" s="66" t="str">
        <f t="shared" si="360"/>
        <v/>
      </c>
      <c r="AG72" s="409" t="str">
        <f t="shared" si="313"/>
        <v/>
      </c>
      <c r="AH72" s="409" t="str">
        <f>IF(OR($E72="NSO",$E72="",AC72=""),"",IF(OR(AG72="AB",AC72="ab"),"AB",IF(AC72="ML","RE",IF(AND(AD72&gt;=36%*AF72,AC72&gt;=20),"P",IF(AND(AD72&gt;=34%*AF72,#REF!=0,AC72&gt;=20),"G2",IF(AND(AD72&gt;=31%*AF72,#REF!=0,AC72&gt;=20),"G1",IF(AD72&gt;=25%*AF72,"S","F")))))))</f>
        <v/>
      </c>
      <c r="AI72" s="409" t="str">
        <f t="shared" si="314"/>
        <v/>
      </c>
      <c r="AJ72" s="394" t="str">
        <f>IF(details!T72="","",details!T72)</f>
        <v>h</v>
      </c>
      <c r="AK72" s="89" t="str">
        <f t="shared" si="177"/>
        <v>MUSIC</v>
      </c>
      <c r="AL72" s="394" t="str">
        <f>IF(details!U72="","",details!U72)</f>
        <v/>
      </c>
      <c r="AM72" s="394" t="str">
        <f>IF(details!V72="","",details!V72)</f>
        <v/>
      </c>
      <c r="AN72" s="394" t="str">
        <f>IF(details!W72="","",details!W72)</f>
        <v/>
      </c>
      <c r="AO72" s="205" t="str">
        <f t="shared" si="178"/>
        <v/>
      </c>
      <c r="AP72" s="394" t="str">
        <f>IF(details!X72="","",details!X72)</f>
        <v/>
      </c>
      <c r="AQ72" s="394" t="str">
        <f>IF(details!Y72="","",details!Y72)</f>
        <v/>
      </c>
      <c r="AR72" s="205" t="str">
        <f t="shared" si="179"/>
        <v/>
      </c>
      <c r="AS72" s="205" t="str">
        <f t="shared" si="180"/>
        <v/>
      </c>
      <c r="AT72" s="205" t="str">
        <f t="shared" si="181"/>
        <v/>
      </c>
      <c r="AU72" s="394" t="str">
        <f>IF(details!Z72="","",details!Z72)</f>
        <v/>
      </c>
      <c r="AV72" s="394" t="str">
        <f>IF(details!AA72="","",details!AA72)</f>
        <v/>
      </c>
      <c r="AW72" s="205" t="str">
        <f t="shared" si="182"/>
        <v/>
      </c>
      <c r="AX72" s="205" t="str">
        <f t="shared" si="183"/>
        <v/>
      </c>
      <c r="AY72" s="205" t="str">
        <f t="shared" si="184"/>
        <v/>
      </c>
      <c r="AZ72" s="401" t="str">
        <f t="shared" si="185"/>
        <v/>
      </c>
      <c r="BA72" s="332">
        <f t="shared" si="361"/>
        <v>0</v>
      </c>
      <c r="BB72" s="409" t="str">
        <f t="shared" si="362"/>
        <v/>
      </c>
      <c r="BC72" s="66" t="str">
        <f t="shared" si="363"/>
        <v/>
      </c>
      <c r="BD72" s="66" t="str">
        <f t="shared" si="189"/>
        <v/>
      </c>
      <c r="BE72" s="66" t="str">
        <f t="shared" si="190"/>
        <v/>
      </c>
      <c r="BF72" s="66" t="str">
        <f t="shared" si="364"/>
        <v/>
      </c>
      <c r="BG72" s="332">
        <f t="shared" si="365"/>
        <v>0</v>
      </c>
      <c r="BH72" s="409" t="str">
        <f t="shared" si="366"/>
        <v/>
      </c>
      <c r="BI72" s="66" t="str">
        <f t="shared" si="367"/>
        <v/>
      </c>
      <c r="BJ72" s="66" t="str">
        <f t="shared" si="368"/>
        <v/>
      </c>
      <c r="BK72" s="409" t="str">
        <f t="shared" si="369"/>
        <v/>
      </c>
      <c r="BL72" s="394" t="str">
        <f>IF(details!AB72="","",details!AB72)</f>
        <v>a</v>
      </c>
      <c r="BM72" s="89" t="str">
        <f t="shared" si="191"/>
        <v>CHEMISTRY</v>
      </c>
      <c r="BN72" s="394" t="str">
        <f>IF(details!AC72="","",details!AC72)</f>
        <v/>
      </c>
      <c r="BO72" s="394" t="str">
        <f>IF(details!AD72="","",details!AD72)</f>
        <v/>
      </c>
      <c r="BP72" s="394" t="str">
        <f>IF(details!AE72="","",details!AE72)</f>
        <v/>
      </c>
      <c r="BQ72" s="205" t="str">
        <f t="shared" si="192"/>
        <v/>
      </c>
      <c r="BR72" s="394" t="str">
        <f>IF(details!AF72="","",details!AF72)</f>
        <v/>
      </c>
      <c r="BS72" s="394" t="str">
        <f>IF(details!AG72="","",details!AG72)</f>
        <v/>
      </c>
      <c r="BT72" s="205" t="str">
        <f t="shared" si="193"/>
        <v/>
      </c>
      <c r="BU72" s="205" t="str">
        <f t="shared" si="194"/>
        <v/>
      </c>
      <c r="BV72" s="205" t="str">
        <f t="shared" si="195"/>
        <v/>
      </c>
      <c r="BW72" s="394" t="str">
        <f>IF(details!AH72="","",details!AH72)</f>
        <v/>
      </c>
      <c r="BX72" s="394" t="str">
        <f>IF(details!AI72="","",details!AI72)</f>
        <v/>
      </c>
      <c r="BY72" s="205" t="str">
        <f t="shared" si="196"/>
        <v/>
      </c>
      <c r="BZ72" s="205" t="str">
        <f t="shared" si="197"/>
        <v/>
      </c>
      <c r="CA72" s="205" t="str">
        <f t="shared" si="198"/>
        <v/>
      </c>
      <c r="CB72" s="401" t="str">
        <f t="shared" si="199"/>
        <v/>
      </c>
      <c r="CC72" s="332">
        <f t="shared" si="370"/>
        <v>0</v>
      </c>
      <c r="CD72" s="409" t="str">
        <f t="shared" si="371"/>
        <v/>
      </c>
      <c r="CE72" s="66" t="str">
        <f t="shared" si="372"/>
        <v/>
      </c>
      <c r="CF72" s="66" t="str">
        <f t="shared" si="200"/>
        <v/>
      </c>
      <c r="CG72" s="66" t="str">
        <f t="shared" si="201"/>
        <v/>
      </c>
      <c r="CH72" s="66" t="str">
        <f t="shared" si="373"/>
        <v/>
      </c>
      <c r="CI72" s="332">
        <f t="shared" si="374"/>
        <v>0</v>
      </c>
      <c r="CJ72" s="409" t="str">
        <f t="shared" si="375"/>
        <v/>
      </c>
      <c r="CK72" s="66" t="str">
        <f t="shared" si="376"/>
        <v/>
      </c>
      <c r="CL72" s="66" t="str">
        <f t="shared" si="377"/>
        <v/>
      </c>
      <c r="CM72" s="409" t="str">
        <f t="shared" si="378"/>
        <v/>
      </c>
      <c r="CN72" s="394" t="str">
        <f>IF(details!AJ72="","",details!AJ72)</f>
        <v>a</v>
      </c>
      <c r="CO72" s="89" t="str">
        <f t="shared" si="202"/>
        <v>BIOLOGY</v>
      </c>
      <c r="CP72" s="394" t="str">
        <f>IF(details!AK72="","",details!AK72)</f>
        <v/>
      </c>
      <c r="CQ72" s="394" t="str">
        <f>IF(details!AL72="","",details!AL72)</f>
        <v/>
      </c>
      <c r="CR72" s="394" t="str">
        <f>IF(details!AM72="","",details!AM72)</f>
        <v/>
      </c>
      <c r="CS72" s="205" t="str">
        <f t="shared" si="203"/>
        <v/>
      </c>
      <c r="CT72" s="394" t="str">
        <f>IF(details!AN72="","",details!AN72)</f>
        <v/>
      </c>
      <c r="CU72" s="394" t="str">
        <f>IF(details!AO72="","",details!AO72)</f>
        <v/>
      </c>
      <c r="CV72" s="205" t="str">
        <f t="shared" si="204"/>
        <v/>
      </c>
      <c r="CW72" s="205" t="str">
        <f t="shared" si="205"/>
        <v/>
      </c>
      <c r="CX72" s="205" t="str">
        <f t="shared" si="206"/>
        <v/>
      </c>
      <c r="CY72" s="394" t="str">
        <f>IF(details!AP72="","",details!AP72)</f>
        <v/>
      </c>
      <c r="CZ72" s="394" t="str">
        <f>IF(details!AQ72="","",details!AQ72)</f>
        <v/>
      </c>
      <c r="DA72" s="205" t="str">
        <f t="shared" si="207"/>
        <v/>
      </c>
      <c r="DB72" s="205" t="str">
        <f t="shared" si="208"/>
        <v/>
      </c>
      <c r="DC72" s="205" t="str">
        <f t="shared" si="209"/>
        <v/>
      </c>
      <c r="DD72" s="401" t="str">
        <f t="shared" si="210"/>
        <v/>
      </c>
      <c r="DE72" s="332">
        <f t="shared" si="379"/>
        <v>0</v>
      </c>
      <c r="DF72" s="409" t="str">
        <f t="shared" si="380"/>
        <v/>
      </c>
      <c r="DG72" s="66" t="str">
        <f t="shared" si="381"/>
        <v/>
      </c>
      <c r="DH72" s="66" t="str">
        <f t="shared" si="211"/>
        <v/>
      </c>
      <c r="DI72" s="66" t="str">
        <f t="shared" si="382"/>
        <v/>
      </c>
      <c r="DJ72" s="66" t="str">
        <f t="shared" si="383"/>
        <v/>
      </c>
      <c r="DK72" s="332">
        <f t="shared" si="384"/>
        <v>0</v>
      </c>
      <c r="DL72" s="409" t="str">
        <f t="shared" si="385"/>
        <v/>
      </c>
      <c r="DM72" s="66" t="str">
        <f t="shared" si="386"/>
        <v/>
      </c>
      <c r="DN72" s="66" t="str">
        <f t="shared" si="387"/>
        <v/>
      </c>
      <c r="DO72" s="409" t="str">
        <f t="shared" si="388"/>
        <v/>
      </c>
      <c r="DP72" s="66">
        <f t="shared" si="389"/>
        <v>0</v>
      </c>
      <c r="DQ72" s="394" t="str">
        <f>IF(details!AR72="","",details!AR72)</f>
        <v/>
      </c>
      <c r="DR72" s="394" t="str">
        <f>IF(details!AS72="","",details!AS72)</f>
        <v/>
      </c>
      <c r="DS72" s="394" t="str">
        <f>IF(details!AT72="","",details!AT72)</f>
        <v/>
      </c>
      <c r="DT72" s="205" t="str">
        <f t="shared" si="212"/>
        <v/>
      </c>
      <c r="DU72" s="394" t="str">
        <f>IF(details!AU72="","",details!AU72)</f>
        <v/>
      </c>
      <c r="DV72" s="205" t="str">
        <f t="shared" si="213"/>
        <v/>
      </c>
      <c r="DW72" s="394" t="str">
        <f>IF(details!AV72="","",details!AV72)</f>
        <v/>
      </c>
      <c r="DX72" s="392" t="str">
        <f t="shared" si="214"/>
        <v/>
      </c>
      <c r="DY72" s="409">
        <f t="shared" si="215"/>
        <v>0</v>
      </c>
      <c r="DZ72" s="409">
        <f t="shared" si="216"/>
        <v>0</v>
      </c>
      <c r="EA72" s="66" t="str">
        <f t="shared" si="217"/>
        <v/>
      </c>
      <c r="EB72" s="409" t="str">
        <f t="shared" si="218"/>
        <v/>
      </c>
      <c r="EC72" s="409" t="str">
        <f t="shared" si="315"/>
        <v/>
      </c>
      <c r="ED72" s="394" t="str">
        <f>IF(details!AW72="","",details!AW72)</f>
        <v/>
      </c>
      <c r="EE72" s="394" t="str">
        <f>IF(details!AX72="","",details!AX72)</f>
        <v/>
      </c>
      <c r="EF72" s="394" t="str">
        <f>IF(details!AY72="","",details!AY72)</f>
        <v/>
      </c>
      <c r="EG72" s="392" t="str">
        <f t="shared" si="219"/>
        <v/>
      </c>
      <c r="EH72" s="409">
        <f t="shared" si="220"/>
        <v>0</v>
      </c>
      <c r="EI72" s="409">
        <f t="shared" si="221"/>
        <v>0</v>
      </c>
      <c r="EJ72" s="66" t="str">
        <f t="shared" si="222"/>
        <v/>
      </c>
      <c r="EK72" s="409" t="str">
        <f t="shared" si="223"/>
        <v/>
      </c>
      <c r="EL72" s="409" t="str">
        <f t="shared" si="316"/>
        <v/>
      </c>
      <c r="EM72" s="409" t="str">
        <f t="shared" si="317"/>
        <v/>
      </c>
      <c r="EN72" s="409" t="str">
        <f t="shared" si="318"/>
        <v/>
      </c>
      <c r="EO72" s="409" t="str">
        <f t="shared" si="319"/>
        <v/>
      </c>
      <c r="EP72" s="409" t="str">
        <f t="shared" si="224"/>
        <v/>
      </c>
      <c r="EQ72" s="409" t="str">
        <f t="shared" si="225"/>
        <v/>
      </c>
      <c r="ER72" s="409">
        <f t="shared" si="226"/>
        <v>0</v>
      </c>
      <c r="ES72" s="409">
        <f t="shared" si="227"/>
        <v>0</v>
      </c>
      <c r="ET72" s="409">
        <f t="shared" si="228"/>
        <v>0</v>
      </c>
      <c r="EU72" s="409">
        <f t="shared" si="229"/>
        <v>0</v>
      </c>
      <c r="EV72" s="409">
        <f t="shared" si="230"/>
        <v>0</v>
      </c>
      <c r="EW72" s="409" t="str">
        <f t="shared" si="231"/>
        <v/>
      </c>
      <c r="EX72" s="74" t="str">
        <f t="shared" si="320"/>
        <v/>
      </c>
      <c r="EY72" s="68" t="str">
        <f>IF(details!BN72="","",details!BN72)</f>
        <v/>
      </c>
      <c r="EZ72" s="69" t="str">
        <f>IF(details!BO72="","",details!BO72)</f>
        <v/>
      </c>
      <c r="FA72" s="68" t="str">
        <f>IF(details!BV72="","",details!BV72)</f>
        <v/>
      </c>
      <c r="FB72" s="69" t="str">
        <f>IF(details!BW72="","",details!BW72)</f>
        <v/>
      </c>
      <c r="FC72" s="68" t="str">
        <f>IF(details!CD72="","",details!CD72)</f>
        <v/>
      </c>
      <c r="FD72" s="69" t="str">
        <f>IF(details!CE72="","",details!CE72)</f>
        <v/>
      </c>
      <c r="FE72" s="68" t="str">
        <f>IF(details!CL72="","",details!CL72)</f>
        <v/>
      </c>
      <c r="FF72" s="69" t="str">
        <f>IF(details!CM72="","",details!CM72)</f>
        <v/>
      </c>
      <c r="FG72" s="68" t="str">
        <f>IF(details!CT72="","",details!CT72)</f>
        <v/>
      </c>
      <c r="FH72" s="69" t="str">
        <f>IF(details!CU72="","",details!CU72)</f>
        <v/>
      </c>
      <c r="FI72" s="343" t="str">
        <f t="shared" si="250"/>
        <v/>
      </c>
      <c r="FJ72" s="394" t="str">
        <f t="shared" si="321"/>
        <v/>
      </c>
      <c r="FK72" s="394" t="str">
        <f t="shared" si="232"/>
        <v/>
      </c>
      <c r="FL72" s="460" t="str">
        <f t="shared" si="322"/>
        <v/>
      </c>
      <c r="FM72" s="394" t="str">
        <f t="shared" si="323"/>
        <v/>
      </c>
      <c r="FN72" s="77" t="str">
        <f t="shared" si="233"/>
        <v/>
      </c>
      <c r="FO72" s="460" t="str">
        <f t="shared" si="324"/>
        <v/>
      </c>
      <c r="FP72" s="78" t="str">
        <f t="shared" si="325"/>
        <v/>
      </c>
      <c r="FQ72" s="394" t="str">
        <f t="shared" si="326"/>
        <v/>
      </c>
      <c r="FR72" s="394" t="str">
        <f t="shared" si="234"/>
        <v/>
      </c>
      <c r="FS72" s="394" t="str">
        <f t="shared" si="235"/>
        <v/>
      </c>
      <c r="FT72" s="394" t="str">
        <f t="shared" si="236"/>
        <v/>
      </c>
      <c r="FU72" s="364" t="str">
        <f t="shared" si="237"/>
        <v/>
      </c>
      <c r="FV72" s="394" t="str">
        <f t="shared" si="238"/>
        <v/>
      </c>
      <c r="FW72" s="394" t="str">
        <f t="shared" si="239"/>
        <v/>
      </c>
      <c r="FX72" s="394" t="str">
        <f t="shared" si="240"/>
        <v/>
      </c>
      <c r="FY72" s="394" t="str">
        <f t="shared" si="327"/>
        <v/>
      </c>
      <c r="FZ72" s="461" t="str">
        <f t="shared" si="328"/>
        <v/>
      </c>
      <c r="GA72" s="78" t="str">
        <f t="shared" si="329"/>
        <v/>
      </c>
      <c r="GB72" s="394" t="str">
        <f t="shared" si="330"/>
        <v/>
      </c>
      <c r="GC72" s="394" t="str">
        <f t="shared" si="331"/>
        <v/>
      </c>
      <c r="GD72" s="394" t="str">
        <f t="shared" si="332"/>
        <v/>
      </c>
      <c r="GE72" s="394" t="str">
        <f t="shared" si="333"/>
        <v/>
      </c>
      <c r="GF72" s="462" t="str">
        <f t="shared" si="241"/>
        <v/>
      </c>
      <c r="GG72" s="397" t="str">
        <f t="shared" si="242"/>
        <v/>
      </c>
      <c r="GH72" s="394" t="str">
        <f t="shared" si="243"/>
        <v/>
      </c>
      <c r="GI72" s="394" t="str">
        <f t="shared" si="244"/>
        <v/>
      </c>
      <c r="GJ72" s="394" t="str">
        <f t="shared" si="334"/>
        <v/>
      </c>
      <c r="GK72" s="461" t="str">
        <f t="shared" si="335"/>
        <v/>
      </c>
      <c r="GL72" s="78" t="str">
        <f t="shared" si="336"/>
        <v/>
      </c>
      <c r="GM72" s="394" t="str">
        <f t="shared" si="337"/>
        <v/>
      </c>
      <c r="GN72" s="394" t="str">
        <f t="shared" si="338"/>
        <v/>
      </c>
      <c r="GO72" s="394" t="str">
        <f t="shared" si="339"/>
        <v/>
      </c>
      <c r="GP72" s="394" t="str">
        <f t="shared" si="340"/>
        <v/>
      </c>
      <c r="GQ72" s="394" t="str">
        <f t="shared" si="245"/>
        <v/>
      </c>
      <c r="GR72" s="394" t="str">
        <f t="shared" si="246"/>
        <v/>
      </c>
      <c r="GS72" s="394" t="str">
        <f t="shared" si="247"/>
        <v/>
      </c>
      <c r="GT72" s="394" t="str">
        <f t="shared" si="248"/>
        <v/>
      </c>
      <c r="GU72" s="394" t="str">
        <f t="shared" si="341"/>
        <v/>
      </c>
      <c r="GV72" s="461" t="str">
        <f t="shared" si="342"/>
        <v/>
      </c>
      <c r="GW72" s="394" t="str">
        <f t="shared" si="343"/>
        <v/>
      </c>
      <c r="GX72" s="394" t="str">
        <f t="shared" si="344"/>
        <v/>
      </c>
      <c r="GY72" s="394" t="str">
        <f t="shared" si="345"/>
        <v xml:space="preserve">    </v>
      </c>
      <c r="GZ72" s="394" t="str">
        <f t="shared" si="346"/>
        <v xml:space="preserve">    </v>
      </c>
      <c r="HA72" s="394" t="str">
        <f t="shared" si="347"/>
        <v xml:space="preserve">    </v>
      </c>
      <c r="HB72" s="394" t="str">
        <f t="shared" si="348"/>
        <v xml:space="preserve">        </v>
      </c>
      <c r="HC72" s="394" t="str">
        <f t="shared" si="349"/>
        <v xml:space="preserve">    </v>
      </c>
      <c r="HD72" s="394" t="str">
        <f t="shared" si="350"/>
        <v/>
      </c>
      <c r="HE72" s="67" t="str">
        <f t="shared" si="351"/>
        <v/>
      </c>
      <c r="HF72" s="73" t="str">
        <f t="shared" si="352"/>
        <v/>
      </c>
      <c r="HG72" s="394" t="str">
        <f t="shared" si="353"/>
        <v/>
      </c>
      <c r="HH72" s="75" t="str">
        <f t="shared" si="354"/>
        <v/>
      </c>
      <c r="HI72" s="76" t="str">
        <f t="shared" si="249"/>
        <v/>
      </c>
      <c r="HJ72" s="394" t="str">
        <f>IF(OR(HD72="SUPPL.",HD72="RE-EXAM."),'result subject-wise'!AR72,HD72)</f>
        <v/>
      </c>
      <c r="HK72" s="463" t="str">
        <f t="shared" si="355"/>
        <v/>
      </c>
      <c r="HL72" s="464" t="str">
        <f t="shared" si="356"/>
        <v/>
      </c>
      <c r="HM72" s="394" t="str">
        <f t="shared" si="357"/>
        <v/>
      </c>
      <c r="HN72" s="304"/>
      <c r="HP72" s="465" t="str">
        <f>'full report'!V1718</f>
        <v/>
      </c>
      <c r="HQ72" s="466"/>
      <c r="HX72" s="467"/>
      <c r="HY72" s="467"/>
      <c r="HZ72" s="467"/>
      <c r="IA72" s="467"/>
      <c r="IB72" s="467"/>
      <c r="IC72" s="467"/>
      <c r="ID72" s="467"/>
      <c r="IE72" s="467"/>
    </row>
    <row r="73" spans="1:239" s="364" customFormat="1" ht="13" customHeight="1">
      <c r="A73" s="412">
        <f>IF(details!A73="","",details!A73)</f>
        <v>65</v>
      </c>
      <c r="B73" s="399" t="str">
        <f>IF(details!B73="","",details!B73)</f>
        <v/>
      </c>
      <c r="C73" s="399" t="str">
        <f>IF(details!C73="","",details!C73)</f>
        <v/>
      </c>
      <c r="D73" s="399" t="str">
        <f>IF(details!D73="","",details!D73)</f>
        <v/>
      </c>
      <c r="E73" s="395" t="str">
        <f>IF(details!E73="","",details!E73)</f>
        <v/>
      </c>
      <c r="F73" s="71" t="str">
        <f>IF(details!F73="","",details!F73)</f>
        <v/>
      </c>
      <c r="G73" s="408" t="str">
        <f>IF(details!G73="","",details!G73)</f>
        <v>A 065</v>
      </c>
      <c r="H73" s="408" t="str">
        <f>IF(details!H73="","",details!H73)</f>
        <v>B 065</v>
      </c>
      <c r="I73" s="408" t="str">
        <f>IF(details!I73="","",details!I73)</f>
        <v>C 065</v>
      </c>
      <c r="J73" s="394" t="str">
        <f>IF(details!J73="","",details!J73)</f>
        <v/>
      </c>
      <c r="K73" s="394" t="str">
        <f>IF(details!K73="","",details!K73)</f>
        <v/>
      </c>
      <c r="L73" s="394" t="str">
        <f>IF(details!L73="","",details!L73)</f>
        <v/>
      </c>
      <c r="M73" s="205" t="str">
        <f t="shared" si="171"/>
        <v/>
      </c>
      <c r="N73" s="394" t="str">
        <f>IF(details!M73="","",details!M73)</f>
        <v/>
      </c>
      <c r="O73" s="205" t="str">
        <f t="shared" si="172"/>
        <v/>
      </c>
      <c r="P73" s="394" t="str">
        <f>IF(details!N73="","",details!N73)</f>
        <v/>
      </c>
      <c r="Q73" s="392" t="str">
        <f t="shared" si="173"/>
        <v/>
      </c>
      <c r="R73" s="409">
        <f t="shared" si="282"/>
        <v>0</v>
      </c>
      <c r="S73" s="66" t="str">
        <f t="shared" si="358"/>
        <v/>
      </c>
      <c r="T73" s="409" t="str">
        <f t="shared" ref="T73:T108" si="390">IF(AND(OR(J73="ab",J73="ml"),OR(K73="ab",K73="ml"),OR(L73="ab",L73="ml")),"AB",IF(AND(OR(J73="ab",J73="ml"),OR(K73="ab",K73="ml"),OR(N73="ab",N73="ml")),"AB",IF(AND(OR(J73="ab",J73="ml"),OR(N73="ab",N73="ml"),OR(L73="ab",L73="ml")),"AB",IF(AND(OR(N73="ab",N73="ml"),OR(K73="ab",K73="ml"),OR(L73="ab",L73="ml")),"AB",""))))</f>
        <v/>
      </c>
      <c r="U73" s="409" t="str">
        <f t="shared" si="359"/>
        <v/>
      </c>
      <c r="V73" s="409" t="str">
        <f t="shared" ref="V73:V104" si="391">IF(OR(U73="",U73=0,U73="S",U73="RE",U73="F",U73="AB"),U73,IF(Q73&gt;=75%*S73,"D",IF(Q73&gt;=60%*S73,"I",IF(Q73&gt;=48%*S73,"II",IF(Q73&gt;=36%*S73,"III",U73)))))</f>
        <v/>
      </c>
      <c r="W73" s="394" t="str">
        <f>IF(details!O73="","",details!O73)</f>
        <v/>
      </c>
      <c r="X73" s="394" t="str">
        <f>IF(details!P73="","",details!P73)</f>
        <v/>
      </c>
      <c r="Y73" s="394" t="str">
        <f>IF(details!Q73="","",details!Q73)</f>
        <v/>
      </c>
      <c r="Z73" s="205" t="str">
        <f t="shared" si="174"/>
        <v/>
      </c>
      <c r="AA73" s="394" t="str">
        <f>IF(details!R73="","",details!R73)</f>
        <v/>
      </c>
      <c r="AB73" s="205" t="str">
        <f t="shared" si="175"/>
        <v/>
      </c>
      <c r="AC73" s="394" t="str">
        <f>IF(details!S73="","",details!S73)</f>
        <v/>
      </c>
      <c r="AD73" s="392" t="str">
        <f t="shared" si="176"/>
        <v/>
      </c>
      <c r="AE73" s="409">
        <f t="shared" si="281"/>
        <v>0</v>
      </c>
      <c r="AF73" s="66" t="str">
        <f t="shared" si="360"/>
        <v/>
      </c>
      <c r="AG73" s="409" t="str">
        <f t="shared" ref="AG73:AG108" si="392">IF(AND(OR(W73="ab",W73="ml"),OR(X73="ab",X73="ml"),OR(Y73="ab",Y73="ml")),"AB",IF(AND(OR(W73="ab",W73="ml"),OR(X73="ab",X73="ml"),OR(AA73="ab",AA73="ml")),"AB",IF(AND(OR(W73="ab",W73="ml"),OR(AA73="ab",AA73="ml"),OR(Y73="ab",Y73="ml")),"AB",IF(AND(OR(AA73="ab",AA73="ml"),OR(X73="ab",X73="ml"),OR(Y73="ab",Y73="ml")),"AB",""))))</f>
        <v/>
      </c>
      <c r="AH73" s="409" t="str">
        <f>IF(OR($E73="NSO",$E73="",AC73=""),"",IF(OR(AG73="AB",AC73="ab"),"AB",IF(AC73="ML","RE",IF(AND(AD73&gt;=36%*AF73,AC73&gt;=20),"P",IF(AND(AD73&gt;=34%*AF73,#REF!=0,AC73&gt;=20),"G2",IF(AND(AD73&gt;=31%*AF73,#REF!=0,AC73&gt;=20),"G1",IF(AD73&gt;=25%*AF73,"S","F")))))))</f>
        <v/>
      </c>
      <c r="AI73" s="409" t="str">
        <f t="shared" ref="AI73:AI104" si="393">IF(OR(AH73="",AH73=0,AH73="S",AH73="RE",AH73="F",AH73="AB"),AH73,IF(AD73&gt;=75%*AF73,"D",IF(AD73&gt;=60%*AF73,"I",IF(AD73&gt;=48%*AF73,"II",IF(AD73&gt;=36%*AF73,"III",AH73)))))</f>
        <v/>
      </c>
      <c r="AJ73" s="394" t="str">
        <f>IF(details!T73="","",details!T73)</f>
        <v>a</v>
      </c>
      <c r="AK73" s="89" t="str">
        <f t="shared" si="177"/>
        <v>PHYSICS</v>
      </c>
      <c r="AL73" s="394" t="str">
        <f>IF(details!U73="","",details!U73)</f>
        <v/>
      </c>
      <c r="AM73" s="394" t="str">
        <f>IF(details!V73="","",details!V73)</f>
        <v/>
      </c>
      <c r="AN73" s="394" t="str">
        <f>IF(details!W73="","",details!W73)</f>
        <v/>
      </c>
      <c r="AO73" s="205" t="str">
        <f t="shared" si="178"/>
        <v/>
      </c>
      <c r="AP73" s="394" t="str">
        <f>IF(details!X73="","",details!X73)</f>
        <v/>
      </c>
      <c r="AQ73" s="394" t="str">
        <f>IF(details!Y73="","",details!Y73)</f>
        <v/>
      </c>
      <c r="AR73" s="205" t="str">
        <f t="shared" si="179"/>
        <v/>
      </c>
      <c r="AS73" s="205" t="str">
        <f t="shared" si="180"/>
        <v/>
      </c>
      <c r="AT73" s="205" t="str">
        <f t="shared" si="181"/>
        <v/>
      </c>
      <c r="AU73" s="394" t="str">
        <f>IF(details!Z73="","",details!Z73)</f>
        <v/>
      </c>
      <c r="AV73" s="394" t="str">
        <f>IF(details!AA73="","",details!AA73)</f>
        <v/>
      </c>
      <c r="AW73" s="205" t="str">
        <f t="shared" si="182"/>
        <v/>
      </c>
      <c r="AX73" s="205" t="str">
        <f t="shared" si="183"/>
        <v/>
      </c>
      <c r="AY73" s="205" t="str">
        <f t="shared" si="184"/>
        <v/>
      </c>
      <c r="AZ73" s="401" t="str">
        <f t="shared" si="185"/>
        <v/>
      </c>
      <c r="BA73" s="332">
        <f t="shared" si="361"/>
        <v>0</v>
      </c>
      <c r="BB73" s="409" t="str">
        <f t="shared" si="362"/>
        <v/>
      </c>
      <c r="BC73" s="66" t="str">
        <f t="shared" si="363"/>
        <v/>
      </c>
      <c r="BD73" s="66" t="str">
        <f t="shared" si="189"/>
        <v/>
      </c>
      <c r="BE73" s="66" t="str">
        <f t="shared" si="190"/>
        <v/>
      </c>
      <c r="BF73" s="66" t="str">
        <f t="shared" si="364"/>
        <v/>
      </c>
      <c r="BG73" s="332">
        <f t="shared" si="365"/>
        <v>0</v>
      </c>
      <c r="BH73" s="409" t="str">
        <f t="shared" si="366"/>
        <v/>
      </c>
      <c r="BI73" s="66" t="str">
        <f t="shared" si="367"/>
        <v/>
      </c>
      <c r="BJ73" s="66" t="str">
        <f t="shared" si="368"/>
        <v/>
      </c>
      <c r="BK73" s="409" t="str">
        <f t="shared" si="369"/>
        <v/>
      </c>
      <c r="BL73" s="394" t="str">
        <f>IF(details!AB73="","",details!AB73)</f>
        <v>b</v>
      </c>
      <c r="BM73" s="89" t="str">
        <f t="shared" si="191"/>
        <v/>
      </c>
      <c r="BN73" s="394" t="str">
        <f>IF(details!AC73="","",details!AC73)</f>
        <v/>
      </c>
      <c r="BO73" s="394" t="str">
        <f>IF(details!AD73="","",details!AD73)</f>
        <v/>
      </c>
      <c r="BP73" s="394" t="str">
        <f>IF(details!AE73="","",details!AE73)</f>
        <v/>
      </c>
      <c r="BQ73" s="205" t="str">
        <f t="shared" si="192"/>
        <v/>
      </c>
      <c r="BR73" s="394" t="str">
        <f>IF(details!AF73="","",details!AF73)</f>
        <v/>
      </c>
      <c r="BS73" s="394" t="str">
        <f>IF(details!AG73="","",details!AG73)</f>
        <v/>
      </c>
      <c r="BT73" s="205" t="str">
        <f t="shared" si="193"/>
        <v/>
      </c>
      <c r="BU73" s="205" t="str">
        <f t="shared" si="194"/>
        <v/>
      </c>
      <c r="BV73" s="205" t="str">
        <f t="shared" si="195"/>
        <v/>
      </c>
      <c r="BW73" s="394" t="str">
        <f>IF(details!AH73="","",details!AH73)</f>
        <v/>
      </c>
      <c r="BX73" s="394" t="str">
        <f>IF(details!AI73="","",details!AI73)</f>
        <v/>
      </c>
      <c r="BY73" s="205" t="str">
        <f t="shared" si="196"/>
        <v/>
      </c>
      <c r="BZ73" s="205" t="str">
        <f t="shared" si="197"/>
        <v/>
      </c>
      <c r="CA73" s="205" t="str">
        <f t="shared" si="198"/>
        <v/>
      </c>
      <c r="CB73" s="401" t="str">
        <f t="shared" si="199"/>
        <v/>
      </c>
      <c r="CC73" s="332">
        <f t="shared" si="370"/>
        <v>0</v>
      </c>
      <c r="CD73" s="409" t="str">
        <f t="shared" si="371"/>
        <v/>
      </c>
      <c r="CE73" s="66" t="str">
        <f t="shared" si="372"/>
        <v/>
      </c>
      <c r="CF73" s="66" t="str">
        <f t="shared" si="200"/>
        <v/>
      </c>
      <c r="CG73" s="66" t="str">
        <f t="shared" si="201"/>
        <v/>
      </c>
      <c r="CH73" s="66" t="str">
        <f t="shared" si="373"/>
        <v/>
      </c>
      <c r="CI73" s="332">
        <f t="shared" si="374"/>
        <v>0</v>
      </c>
      <c r="CJ73" s="409" t="str">
        <f t="shared" si="375"/>
        <v/>
      </c>
      <c r="CK73" s="66" t="str">
        <f t="shared" si="376"/>
        <v/>
      </c>
      <c r="CL73" s="66" t="str">
        <f t="shared" si="377"/>
        <v/>
      </c>
      <c r="CM73" s="409" t="str">
        <f t="shared" si="378"/>
        <v/>
      </c>
      <c r="CN73" s="394" t="str">
        <f>IF(details!AJ73="","",details!AJ73)</f>
        <v>b</v>
      </c>
      <c r="CO73" s="89" t="str">
        <f t="shared" si="202"/>
        <v/>
      </c>
      <c r="CP73" s="394" t="str">
        <f>IF(details!AK73="","",details!AK73)</f>
        <v/>
      </c>
      <c r="CQ73" s="394" t="str">
        <f>IF(details!AL73="","",details!AL73)</f>
        <v/>
      </c>
      <c r="CR73" s="394" t="str">
        <f>IF(details!AM73="","",details!AM73)</f>
        <v/>
      </c>
      <c r="CS73" s="205" t="str">
        <f t="shared" si="203"/>
        <v/>
      </c>
      <c r="CT73" s="394" t="str">
        <f>IF(details!AN73="","",details!AN73)</f>
        <v/>
      </c>
      <c r="CU73" s="394" t="str">
        <f>IF(details!AO73="","",details!AO73)</f>
        <v/>
      </c>
      <c r="CV73" s="205" t="str">
        <f t="shared" si="204"/>
        <v/>
      </c>
      <c r="CW73" s="205" t="str">
        <f t="shared" si="205"/>
        <v/>
      </c>
      <c r="CX73" s="205" t="str">
        <f t="shared" si="206"/>
        <v/>
      </c>
      <c r="CY73" s="394" t="str">
        <f>IF(details!AP73="","",details!AP73)</f>
        <v/>
      </c>
      <c r="CZ73" s="394" t="str">
        <f>IF(details!AQ73="","",details!AQ73)</f>
        <v/>
      </c>
      <c r="DA73" s="205" t="str">
        <f t="shared" si="207"/>
        <v/>
      </c>
      <c r="DB73" s="205" t="str">
        <f t="shared" si="208"/>
        <v/>
      </c>
      <c r="DC73" s="205" t="str">
        <f t="shared" si="209"/>
        <v/>
      </c>
      <c r="DD73" s="401" t="str">
        <f t="shared" si="210"/>
        <v/>
      </c>
      <c r="DE73" s="332">
        <f t="shared" si="379"/>
        <v>0</v>
      </c>
      <c r="DF73" s="409" t="str">
        <f t="shared" si="380"/>
        <v/>
      </c>
      <c r="DG73" s="66" t="str">
        <f t="shared" si="381"/>
        <v/>
      </c>
      <c r="DH73" s="66" t="str">
        <f t="shared" si="211"/>
        <v/>
      </c>
      <c r="DI73" s="66" t="str">
        <f t="shared" si="382"/>
        <v/>
      </c>
      <c r="DJ73" s="66" t="str">
        <f t="shared" si="383"/>
        <v/>
      </c>
      <c r="DK73" s="332">
        <f t="shared" si="384"/>
        <v>0</v>
      </c>
      <c r="DL73" s="409" t="str">
        <f t="shared" si="385"/>
        <v/>
      </c>
      <c r="DM73" s="66" t="str">
        <f t="shared" si="386"/>
        <v/>
      </c>
      <c r="DN73" s="66" t="str">
        <f t="shared" si="387"/>
        <v/>
      </c>
      <c r="DO73" s="409" t="str">
        <f t="shared" si="388"/>
        <v/>
      </c>
      <c r="DP73" s="66">
        <f t="shared" si="389"/>
        <v>0</v>
      </c>
      <c r="DQ73" s="394" t="str">
        <f>IF(details!AR73="","",details!AR73)</f>
        <v/>
      </c>
      <c r="DR73" s="394" t="str">
        <f>IF(details!AS73="","",details!AS73)</f>
        <v/>
      </c>
      <c r="DS73" s="394" t="str">
        <f>IF(details!AT73="","",details!AT73)</f>
        <v/>
      </c>
      <c r="DT73" s="205" t="str">
        <f t="shared" si="212"/>
        <v/>
      </c>
      <c r="DU73" s="394" t="str">
        <f>IF(details!AU73="","",details!AU73)</f>
        <v/>
      </c>
      <c r="DV73" s="205" t="str">
        <f t="shared" si="213"/>
        <v/>
      </c>
      <c r="DW73" s="394" t="str">
        <f>IF(details!AV73="","",details!AV73)</f>
        <v/>
      </c>
      <c r="DX73" s="392" t="str">
        <f t="shared" si="214"/>
        <v/>
      </c>
      <c r="DY73" s="409">
        <f t="shared" si="215"/>
        <v>0</v>
      </c>
      <c r="DZ73" s="409">
        <f t="shared" si="216"/>
        <v>0</v>
      </c>
      <c r="EA73" s="66" t="str">
        <f t="shared" si="217"/>
        <v/>
      </c>
      <c r="EB73" s="409" t="str">
        <f t="shared" si="218"/>
        <v/>
      </c>
      <c r="EC73" s="409" t="str">
        <f t="shared" ref="EC73:EC104" si="394">IF(OR($E73="NSO",$E73=0,DW73=""),"",IF(OR(EB73="AB",DW73="ab"),"AB",IF(AND(EX73="FAIL",(OR(DW73="ml",DW73&lt;20%*$DW$6,DX73&lt;36%*EA73))),"F",IF(OR(DW73="ML",DW73&lt;20%*$DW$6,DX73&lt;36%*EA73),"RE",IF(DX73&gt;80%*EA73,"A",IF(DX73&gt;60%*EA73,"B",IF(DX73&gt;40%*EA73,"C","D")))))))</f>
        <v/>
      </c>
      <c r="ED73" s="394" t="str">
        <f>IF(details!AW73="","",details!AW73)</f>
        <v/>
      </c>
      <c r="EE73" s="394" t="str">
        <f>IF(details!AX73="","",details!AX73)</f>
        <v/>
      </c>
      <c r="EF73" s="394" t="str">
        <f>IF(details!AY73="","",details!AY73)</f>
        <v/>
      </c>
      <c r="EG73" s="392" t="str">
        <f t="shared" si="219"/>
        <v/>
      </c>
      <c r="EH73" s="409">
        <f t="shared" si="220"/>
        <v>0</v>
      </c>
      <c r="EI73" s="409">
        <f t="shared" si="221"/>
        <v>0</v>
      </c>
      <c r="EJ73" s="66" t="str">
        <f t="shared" si="222"/>
        <v/>
      </c>
      <c r="EK73" s="409" t="str">
        <f t="shared" si="223"/>
        <v/>
      </c>
      <c r="EL73" s="409" t="str">
        <f t="shared" ref="EL73:EL104" si="395">IF(OR($E73="NSO",$E73=0,EF73=""),"",IF(OR(EK73="AB",EF73="ab"),"AB",IF(AND(EX73="FAIL",(OR(EF73="ml",EF73&lt;20%*$EF$6,EG73&lt;36%*EJ73))),"F",IF(OR(EF73="ML",EF73&lt;20%*$EF$6,EG73&lt;36%*EJ73),"RE",IF(EG73&gt;80%*EJ73,"A",IF(EG73&gt;60%*EJ73,"B",IF(EG73&gt;40%*EJ73,"C","D")))))))</f>
        <v/>
      </c>
      <c r="EM73" s="409" t="str">
        <f t="shared" ref="EM73:EM108" si="396">V73</f>
        <v/>
      </c>
      <c r="EN73" s="409" t="str">
        <f t="shared" ref="EN73:EN108" si="397">AI73</f>
        <v/>
      </c>
      <c r="EO73" s="409" t="str">
        <f t="shared" ref="EO73:EO108" si="398">BK73</f>
        <v/>
      </c>
      <c r="EP73" s="409" t="str">
        <f t="shared" si="224"/>
        <v/>
      </c>
      <c r="EQ73" s="409" t="str">
        <f t="shared" si="225"/>
        <v/>
      </c>
      <c r="ER73" s="409">
        <f t="shared" si="226"/>
        <v>0</v>
      </c>
      <c r="ES73" s="409">
        <f t="shared" si="227"/>
        <v>0</v>
      </c>
      <c r="ET73" s="409">
        <f t="shared" si="228"/>
        <v>0</v>
      </c>
      <c r="EU73" s="409">
        <f t="shared" si="229"/>
        <v>0</v>
      </c>
      <c r="EV73" s="409">
        <f t="shared" si="230"/>
        <v>0</v>
      </c>
      <c r="EW73" s="409" t="str">
        <f t="shared" si="231"/>
        <v/>
      </c>
      <c r="EX73" s="74" t="str">
        <f t="shared" ref="EX73:EX108" si="399">IF(E73="NSO","NSO",IF(OR(E73="",E73=0,P73="",AC73="",AU73="",BW73="",CY73=""),"",IF(OR(ER73&gt;0,(ES73+ET73+EU73)&gt;2),"FAIL",IF(EV73&gt;0,"RE-EXAM.",IF(OR(ES73&gt;0,ET73&gt;1),"SUPPL.",IF(AND(ET73&gt;0,EU73&gt;0),"SUPPL.",IF((ET73+EU73)&gt;0,"PASS BY GRACE","PASS")))))))</f>
        <v/>
      </c>
      <c r="EY73" s="68" t="str">
        <f>IF(details!BN73="","",details!BN73)</f>
        <v/>
      </c>
      <c r="EZ73" s="69" t="str">
        <f>IF(details!BO73="","",details!BO73)</f>
        <v/>
      </c>
      <c r="FA73" s="68" t="str">
        <f>IF(details!BV73="","",details!BV73)</f>
        <v/>
      </c>
      <c r="FB73" s="69" t="str">
        <f>IF(details!BW73="","",details!BW73)</f>
        <v/>
      </c>
      <c r="FC73" s="68" t="str">
        <f>IF(details!CD73="","",details!CD73)</f>
        <v/>
      </c>
      <c r="FD73" s="69" t="str">
        <f>IF(details!CE73="","",details!CE73)</f>
        <v/>
      </c>
      <c r="FE73" s="68" t="str">
        <f>IF(details!CL73="","",details!CL73)</f>
        <v/>
      </c>
      <c r="FF73" s="69" t="str">
        <f>IF(details!CM73="","",details!CM73)</f>
        <v/>
      </c>
      <c r="FG73" s="68" t="str">
        <f>IF(details!CT73="","",details!CT73)</f>
        <v/>
      </c>
      <c r="FH73" s="69" t="str">
        <f>IF(details!CU73="","",details!CU73)</f>
        <v/>
      </c>
      <c r="FI73" s="343" t="str">
        <f t="shared" si="250"/>
        <v/>
      </c>
      <c r="FJ73" s="394" t="str">
        <f t="shared" ref="FJ73:FJ108" si="400">IF(AND(EX73="FAIL",(OR(EM73="G1",EM73="G2",EM73="S",EM73="RE"))),"F",IF(AND(EX73="RE-EXAM.",(OR(EM73="G1",EM73="G2",EM73="S"))),"S",IF(AND(EX73="SUPPL.",(OR(EM73="G1",EM73="G2"))),"S",IF(AND(EX73="PASS BY GRACE",(OR(EM73="G1",EM73="G2"))),"G",EM73))))</f>
        <v/>
      </c>
      <c r="FK73" s="394" t="str">
        <f t="shared" si="232"/>
        <v/>
      </c>
      <c r="FL73" s="460" t="str">
        <f t="shared" ref="FL73:FL108" si="401">IF(FJ73="G",ROUNDUP(36%*S73-Q73,0),"")</f>
        <v/>
      </c>
      <c r="FM73" s="394" t="str">
        <f t="shared" ref="FM73:FM108" si="402">IF(AND(EX73="FAIL",(OR(EN73="G1",EN73="G2",EN73="S",EN73="RE"))),"F",IF(AND(EX73="RE-EXAM.",(OR(EN73="G1",EN73="G2",EN73="S"))),"S",IF(AND(EX73="SUPPL.",(OR(EN73="G1",EN73="G2"))),"S",IF(AND(EX73="PASS BY GRACE",(OR(EN73="G1",EN73="G2"))),"G",EN73))))</f>
        <v/>
      </c>
      <c r="FN73" s="77" t="str">
        <f t="shared" si="233"/>
        <v/>
      </c>
      <c r="FO73" s="460" t="str">
        <f t="shared" ref="FO73:FO108" si="403">IF(FM73="G",ROUNDUP(36%*AF73-AD73,0),"")</f>
        <v/>
      </c>
      <c r="FP73" s="78" t="str">
        <f t="shared" ref="FP73:FP108" si="404">IF(AND(EX73="FAIL",(OR(EO73="G1",EO73="G2",EO73="S",EO73="RE"))),"F",IF(AND(EX73="RE-EXAM.",(OR(EO73="G1",EO73="G2",EO73="S"))),"S",IF(AND(EX73="SUPPL.",(OR(EO73="G1",EO73="G2"))),"S",IF(AND(EX73="PASS BY GRACE",(OR(EO73="G1",EO73="G2"))),"G",EO73))))</f>
        <v/>
      </c>
      <c r="FQ73" s="394" t="str">
        <f t="shared" ref="FQ73:FQ104" si="405">IF(AJ73="a",FP73,"")</f>
        <v/>
      </c>
      <c r="FR73" s="394" t="str">
        <f t="shared" si="234"/>
        <v/>
      </c>
      <c r="FS73" s="394" t="str">
        <f t="shared" si="235"/>
        <v/>
      </c>
      <c r="FT73" s="394" t="str">
        <f t="shared" si="236"/>
        <v/>
      </c>
      <c r="FU73" s="364" t="str">
        <f t="shared" si="237"/>
        <v/>
      </c>
      <c r="FV73" s="394" t="str">
        <f t="shared" si="238"/>
        <v/>
      </c>
      <c r="FW73" s="394" t="str">
        <f t="shared" si="239"/>
        <v/>
      </c>
      <c r="FX73" s="394" t="str">
        <f t="shared" si="240"/>
        <v/>
      </c>
      <c r="FY73" s="394" t="str">
        <f t="shared" ref="FY73:FY108" si="406">IF(FP73="G",",+","")</f>
        <v/>
      </c>
      <c r="FZ73" s="461" t="str">
        <f t="shared" ref="FZ73:FZ108" si="407">IF(FP73="G",ROUNDUP(36%*BE73-AX73,0),"")</f>
        <v/>
      </c>
      <c r="GA73" s="78" t="str">
        <f t="shared" ref="GA73:GA108" si="408">IF(AND(EX73="FAIL",(OR(EP73="G1",EP73="G2",EP73="S",EP73="RE",))),"F",IF(AND(EX73="RE-EXAM.",(OR(EP73="G1",EP73="G2",EP73="S"))),"S",IF(AND(EX73="SUPPL.",(OR(EP73="G1",EP73="G2"))),"S",IF(AND(EX73="PASS BY GRACE",(OR(EP73="G1",EP73="G2"))),"G",EP73))))</f>
        <v/>
      </c>
      <c r="GB73" s="394" t="str">
        <f t="shared" ref="GB73:GB104" si="409">IF(BL73="a",GA73,"")</f>
        <v/>
      </c>
      <c r="GC73" s="394" t="str">
        <f t="shared" ref="GC73:GC108" si="410">IF(BL73="b",GA73,"")</f>
        <v/>
      </c>
      <c r="GD73" s="394" t="str">
        <f t="shared" ref="GD73:GD108" si="411">IF(BL73="c",GA73,"")</f>
        <v/>
      </c>
      <c r="GE73" s="394" t="str">
        <f t="shared" ref="GE73:GE108" si="412">IF(BL73="d",GA73,"")</f>
        <v/>
      </c>
      <c r="GF73" s="462" t="str">
        <f t="shared" si="241"/>
        <v/>
      </c>
      <c r="GG73" s="397" t="str">
        <f t="shared" si="242"/>
        <v/>
      </c>
      <c r="GH73" s="394" t="str">
        <f t="shared" si="243"/>
        <v/>
      </c>
      <c r="GI73" s="394" t="str">
        <f t="shared" si="244"/>
        <v/>
      </c>
      <c r="GJ73" s="394" t="str">
        <f t="shared" ref="GJ73:GJ108" si="413">IF(GA73="G",",+","")</f>
        <v/>
      </c>
      <c r="GK73" s="461" t="str">
        <f t="shared" ref="GK73:GK108" si="414">IF(GA73="G",ROUNDUP(36%*CG73-BZ73,0),"")</f>
        <v/>
      </c>
      <c r="GL73" s="78" t="str">
        <f t="shared" ref="GL73:GL108" si="415">IF(AND(EX73="FAIL",(OR(EQ73="G1",EQ73="G2",EQ73="S",EQ73="RE"))),"F",IF(AND(EX73="RE-EXAM.",(OR(EQ73="G1",EQ73="G2",EQ73="S"))),"S",IF(AND(EX73="SUPPL.",(OR(EQ73="G1",EQ73="G2"))),"S",IF(AND(EX73="PASS BY GRACE",(OR(EQ73="G1",EQ73="G2"))),"G",EQ73))))</f>
        <v/>
      </c>
      <c r="GM73" s="394" t="str">
        <f t="shared" ref="GM73:GM104" si="416">IF(CN73="a",GL73,"")</f>
        <v/>
      </c>
      <c r="GN73" s="394" t="str">
        <f t="shared" ref="GN73:GN108" si="417">IF(CN73="b",GL73,"")</f>
        <v/>
      </c>
      <c r="GO73" s="394" t="str">
        <f t="shared" ref="GO73:GO108" si="418">IF(CN73="c",GL73,"")</f>
        <v/>
      </c>
      <c r="GP73" s="394" t="str">
        <f t="shared" ref="GP73:GP108" si="419">IF(CN73="d",GL73,"")</f>
        <v/>
      </c>
      <c r="GQ73" s="394" t="str">
        <f t="shared" si="245"/>
        <v/>
      </c>
      <c r="GR73" s="394" t="str">
        <f t="shared" si="246"/>
        <v/>
      </c>
      <c r="GS73" s="394" t="str">
        <f t="shared" si="247"/>
        <v/>
      </c>
      <c r="GT73" s="394" t="str">
        <f t="shared" si="248"/>
        <v/>
      </c>
      <c r="GU73" s="394" t="str">
        <f t="shared" ref="GU73:GU108" si="420">IF(GL73="G",",+","")</f>
        <v/>
      </c>
      <c r="GV73" s="461" t="str">
        <f t="shared" ref="GV73:GV108" si="421">IF(GL73="G",ROUNDUP(36%*DI73-DB73,0),"")</f>
        <v/>
      </c>
      <c r="GW73" s="394" t="str">
        <f t="shared" ref="GW73:GW108" si="422">IF(AND(EX73="FAIL",EC73="RE"),"F",EC73)</f>
        <v/>
      </c>
      <c r="GX73" s="394" t="str">
        <f t="shared" ref="GX73:GX108" si="423">IF(AND(EX73="FAIL",EL73="RE"),"F",EL73)</f>
        <v/>
      </c>
      <c r="GY73" s="394" t="str">
        <f t="shared" ref="GY73:GY108" si="424">CONCATENATE(IF(FJ73="F",$FJ$5,"")," ",IF(FM73="F",$FM$5,"")," ",IF(FQ73="F",$FQ$5,IF(FR73="F",$FR$5,IF(FS73="F",$FS$5,IF(FT73="F",$FT$5,""))))," ",IF(GB73="F",$GB$5,IF(GC73="F",$GC$5,IF(GD73="F",$GD$5,IF(GE73="F",$GE$5,""))))," ",IF(GM73="F",$GM$5,IF(GN73="F",$GN$5,IF(GO73="F",$GO$5,IF(GP73="F",$GP$5,"")))))</f>
        <v xml:space="preserve">    </v>
      </c>
      <c r="GZ73" s="394" t="str">
        <f t="shared" ref="GZ73:GZ108" si="425">CONCATENATE(IF(FJ73="S",$FJ$5,"")," ",IF(FM73="S",$FM$5,"")," ",IF(FQ73="S",$FQ$5,IF(FR73="S",$FR$5,IF(FS73="S",$FS$5,IF(FT73="S",$FT$5,""))))," ",IF(GB73="S",$GB$5,IF(GC73="S",$GC$5,IF(GD73="S",$GD$5,IF(GE73="S",$GE$5,""))))," ",IF(GM73="S",$GM$5,IF(GN73="S",$GN$5,IF(GO73="S",$GO$5,IF(GP73="S",$GP$5,"")))))</f>
        <v xml:space="preserve">    </v>
      </c>
      <c r="HA73" s="394" t="str">
        <f t="shared" ref="HA73:HA108" si="426">CONCATENATE(IF(FJ73="G",$FJ$5,"")," ",IF(FM73="G",$FM$5,"")," ",IF(FQ73="G",$FQ$5,IF(FR73="G",$FR$5,IF(FS73="G",$FS$5,IF(FT73="G",$FT$5,""))))," ",IF(GB73="G",$GB$5,IF(GC73="G",$GC$5,IF(GD73="G",$GD$5,IF(GE73="G",$GE$5,""))))," ",IF(GM73="G",$GM$5,IF(GN73="G",$GN$5,IF(GO73="G",$GO$5,IF(GP73="G",$GP$5,"")))))</f>
        <v xml:space="preserve">    </v>
      </c>
      <c r="HB73" s="394" t="str">
        <f t="shared" ref="HB73:HB108" si="427">CONCATENATE(IF(FJ73="RE",$FJ$5,"")," ",IF(FM73="RE",$FM$5,"")," ",IF(OR(FQ73="RE",FQ73="REP"),$FQ$5,IF(OR(FR73="RE",FR73="REP"),$FR$5,IF(OR(FS73="RE",FS73="REP"),$FS$5,IF(OR(FT73="RE",FT73="REP"),$FT$5,""))))," ",IF(OR(GB73="RE",GB73="REP"),$GB$5,IF(OR(GC73="RE",GC73="REP"),$GC$5,IF(OR(GD73="RE",GD73="REP"),$GD$5,IF(OR(GE73="RE",GE73="REP"),$GE$5,""))))," ",IF(OR(GM73="RE",GM73="REP"),$GM$5,IF(OR(GN73="RE",GN73="REP"),$GN$5,IF(OR(GO73="RE",GO73="REP"),$GO$5,IF(OR(GP73="RE",GP73="REP"),$GP$5,""))))," ",IF(GW73="RE",$GW$5," ")," ",IF(GX73="RE",$GX$5," "),"",)</f>
        <v xml:space="preserve">        </v>
      </c>
      <c r="HC73" s="394" t="str">
        <f t="shared" ref="HC73:HC108" si="428">CONCATENATE(IF(FJ73="D",$FJ$5,"")," ",IF($X73="D",$FM$5,"")," ",IF(FQ73="D",$FQ$5,IF(FR73="D",$FR$5,IF(FS73="D",$FS$5,IF(FT73="D",$FT$5,""))))," ",IF(GB73="D",$GB$5,IF(GC73="D",$GC$5,IF(GD73="D",$GD$5,IF(GE73="D",$GE$5,""))))," ",IF(GM73="D",$GM$5,IF(GN73="D",$GN$5,IF(GO73="D",$GO$5,IF(GP73="D",$GP$5,"")))))</f>
        <v xml:space="preserve">    </v>
      </c>
      <c r="HD73" s="394" t="str">
        <f t="shared" ref="HD73:HD108" si="429">IF(E73="NSO","NSO",IF(AND(OR(EX73="PASS",EX73="PASS BY GRACE",EX73="RE-EXAM."),EW73="F"),"FAIL",IF(AND(OR(EX73="PASS",EX73="PASS BY GRACE"),EW73="RE"),"RE-EXAM.",EX73)))</f>
        <v/>
      </c>
      <c r="HE73" s="67" t="str">
        <f t="shared" ref="HE73:HE108" si="430">IF(AND(Q73="",AD73="",AZ73="",CB73="",DD73=""),"",SUM(Q73,AD73,AZ73,CB73,DD73))</f>
        <v/>
      </c>
      <c r="HF73" s="73" t="str">
        <f t="shared" ref="HF73:HF104" si="431">IF(HE73="","",HE73*100/(1000-DP73))</f>
        <v/>
      </c>
      <c r="HG73" s="394" t="str">
        <f t="shared" ref="HG73:HG104" si="432">IF(HF73="","",IF(AND(HF73&gt;=60,(HD73="PASS")),"I",IF(AND(HF73&gt;=60,(HD73="PASS BY GRACE")),"I",IF(AND(HF73&gt;=48,(HD73="PASS")),"II",IF(AND(HF73&gt;=48,(HD73="PASS BY GRACE")),"II",IF(AND(HF73&gt;=36,(HD73="PASS")),"III",IF(AND(HF73&gt;=36,(HD73="PASS BY GRACE")),"III","")))))))</f>
        <v/>
      </c>
      <c r="HH73" s="75" t="str">
        <f t="shared" ref="HH73:HH108" si="433">IF(OR(HD73="PASS",HD73="PASS BY GRACE"),HF73,"")</f>
        <v/>
      </c>
      <c r="HI73" s="76" t="str">
        <f t="shared" si="249"/>
        <v/>
      </c>
      <c r="HJ73" s="394" t="str">
        <f>IF(OR(HD73="SUPPL.",HD73="RE-EXAM."),'result subject-wise'!AR73,HD73)</f>
        <v/>
      </c>
      <c r="HK73" s="463" t="str">
        <f t="shared" ref="HK73:HK108" si="434">HP73</f>
        <v/>
      </c>
      <c r="HL73" s="464" t="str">
        <f t="shared" ref="HL73:HL104" si="435">IF(HK73="",HF73,HK73)</f>
        <v/>
      </c>
      <c r="HM73" s="394" t="str">
        <f t="shared" ref="HM73:HM104" si="436">IF(HL73="","",IF(AND(HL73&gt;=60,(HJ73="PASS")),"I",IF(AND(HL73&gt;=60,(HJ73="PASS BY GRACE")),"I",IF(AND(HL73&gt;=48,(HJ73="PASS")),"II",IF(AND(HL73&gt;=48,(HJ73="PASS BY GRACE")),"II",IF(AND(HL73&gt;=36,(HJ73="PASS")),"III",IF(AND(HL73&gt;=36,(HJ73="PASS BY GRACE")),"III","")))))))</f>
        <v/>
      </c>
      <c r="HN73" s="304"/>
      <c r="HP73" s="465" t="str">
        <f>'full report'!V1745</f>
        <v/>
      </c>
      <c r="HQ73" s="466"/>
      <c r="HX73" s="467"/>
      <c r="HY73" s="467"/>
      <c r="HZ73" s="467"/>
      <c r="IA73" s="467"/>
      <c r="IB73" s="467"/>
      <c r="IC73" s="467"/>
      <c r="ID73" s="467"/>
      <c r="IE73" s="467"/>
    </row>
    <row r="74" spans="1:239" s="364" customFormat="1" ht="13" customHeight="1">
      <c r="A74" s="412">
        <f>IF(details!A74="","",details!A74)</f>
        <v>66</v>
      </c>
      <c r="B74" s="399" t="str">
        <f>IF(details!B74="","",details!B74)</f>
        <v/>
      </c>
      <c r="C74" s="399" t="str">
        <f>IF(details!C74="","",details!C74)</f>
        <v/>
      </c>
      <c r="D74" s="399" t="str">
        <f>IF(details!D74="","",details!D74)</f>
        <v/>
      </c>
      <c r="E74" s="395" t="str">
        <f>IF(details!E74="","",details!E74)</f>
        <v/>
      </c>
      <c r="F74" s="71" t="str">
        <f>IF(details!F74="","",details!F74)</f>
        <v/>
      </c>
      <c r="G74" s="408" t="str">
        <f>IF(details!G74="","",details!G74)</f>
        <v>A 066</v>
      </c>
      <c r="H74" s="408" t="str">
        <f>IF(details!H74="","",details!H74)</f>
        <v>B 066</v>
      </c>
      <c r="I74" s="408" t="str">
        <f>IF(details!I74="","",details!I74)</f>
        <v>C 066</v>
      </c>
      <c r="J74" s="394" t="str">
        <f>IF(details!J74="","",details!J74)</f>
        <v/>
      </c>
      <c r="K74" s="394" t="str">
        <f>IF(details!K74="","",details!K74)</f>
        <v/>
      </c>
      <c r="L74" s="394" t="str">
        <f>IF(details!L74="","",details!L74)</f>
        <v/>
      </c>
      <c r="M74" s="205" t="str">
        <f t="shared" ref="M74:M108" si="437">IF(AND(J74="",K74="",L74=""),"",SUM(J74:L74))</f>
        <v/>
      </c>
      <c r="N74" s="394" t="str">
        <f>IF(details!M74="","",details!M74)</f>
        <v/>
      </c>
      <c r="O74" s="205" t="str">
        <f t="shared" ref="O74:O108" si="438">IF(AND(M74="",N74=""),"",SUM(M74:N74))</f>
        <v/>
      </c>
      <c r="P74" s="394" t="str">
        <f>IF(details!N74="","",details!N74)</f>
        <v/>
      </c>
      <c r="Q74" s="392" t="str">
        <f t="shared" ref="Q74:Q108" si="439">IF(AND(O74="",P74=""),"",SUM(O74:P74))</f>
        <v/>
      </c>
      <c r="R74" s="409">
        <f t="shared" ref="R74:R108" si="440">COUNTIF(J74:L74,"NA")*10</f>
        <v>0</v>
      </c>
      <c r="S74" s="66" t="str">
        <f t="shared" si="358"/>
        <v/>
      </c>
      <c r="T74" s="409" t="str">
        <f t="shared" si="390"/>
        <v/>
      </c>
      <c r="U74" s="409" t="str">
        <f t="shared" si="359"/>
        <v/>
      </c>
      <c r="V74" s="409" t="str">
        <f t="shared" si="391"/>
        <v/>
      </c>
      <c r="W74" s="394" t="str">
        <f>IF(details!O74="","",details!O74)</f>
        <v/>
      </c>
      <c r="X74" s="394" t="str">
        <f>IF(details!P74="","",details!P74)</f>
        <v/>
      </c>
      <c r="Y74" s="394" t="str">
        <f>IF(details!Q74="","",details!Q74)</f>
        <v/>
      </c>
      <c r="Z74" s="205" t="str">
        <f t="shared" ref="Z74:Z108" si="441">IF(AND(W74="",X74="",Y74=""),"",SUM(W74:Y74))</f>
        <v/>
      </c>
      <c r="AA74" s="394" t="str">
        <f>IF(details!R74="","",details!R74)</f>
        <v/>
      </c>
      <c r="AB74" s="205" t="str">
        <f t="shared" ref="AB74:AB108" si="442">IF(AND(Z74="",AA74=""),"",SUM(Z74:AA74))</f>
        <v/>
      </c>
      <c r="AC74" s="394" t="str">
        <f>IF(details!S74="","",details!S74)</f>
        <v/>
      </c>
      <c r="AD74" s="392" t="str">
        <f t="shared" ref="AD74:AD108" si="443">IF(AND(AB74="",AC74=""),"",SUM(AB74:AC74))</f>
        <v/>
      </c>
      <c r="AE74" s="409">
        <f t="shared" ref="AE74:AE108" si="444">COUNTIF(W74:Y74,"NA")*10</f>
        <v>0</v>
      </c>
      <c r="AF74" s="66" t="str">
        <f t="shared" si="360"/>
        <v/>
      </c>
      <c r="AG74" s="409" t="str">
        <f t="shared" si="392"/>
        <v/>
      </c>
      <c r="AH74" s="409" t="str">
        <f>IF(OR($E74="NSO",$E74="",AC74=""),"",IF(OR(AG74="AB",AC74="ab"),"AB",IF(AC74="ML","RE",IF(AND(AD74&gt;=36%*AF74,AC74&gt;=20),"P",IF(AND(AD74&gt;=34%*AF74,#REF!=0,AC74&gt;=20),"G2",IF(AND(AD74&gt;=31%*AF74,#REF!=0,AC74&gt;=20),"G1",IF(AD74&gt;=25%*AF74,"S","F")))))))</f>
        <v/>
      </c>
      <c r="AI74" s="409" t="str">
        <f t="shared" si="393"/>
        <v/>
      </c>
      <c r="AJ74" s="394" t="str">
        <f>IF(details!T74="","",details!T74)</f>
        <v>b</v>
      </c>
      <c r="AK74" s="89" t="str">
        <f t="shared" ref="AK74:AK108" si="445">IF(AJ74="","",IF(AJ74="a",$AK$3,IF(AJ74="b",$AM$3,IF(AJ74="c",$AO$3,IF(AJ74="d",$AQ$3,IF(AJ74="e",$AS$3,IF(AJ74="f",$AU$3,IF(AJ74="g",$AW$3,IF(AJ74="h",$AY$3)))))))))</f>
        <v/>
      </c>
      <c r="AL74" s="394" t="str">
        <f>IF(details!U74="","",details!U74)</f>
        <v/>
      </c>
      <c r="AM74" s="394" t="str">
        <f>IF(details!V74="","",details!V74)</f>
        <v/>
      </c>
      <c r="AN74" s="394" t="str">
        <f>IF(details!W74="","",details!W74)</f>
        <v/>
      </c>
      <c r="AO74" s="205" t="str">
        <f t="shared" ref="AO74:AO108" si="446">IF(AND(AL74="",AM74="",AN74=""),"",SUM(AL74:AN74))</f>
        <v/>
      </c>
      <c r="AP74" s="394" t="str">
        <f>IF(details!X74="","",details!X74)</f>
        <v/>
      </c>
      <c r="AQ74" s="394" t="str">
        <f>IF(details!Y74="","",details!Y74)</f>
        <v/>
      </c>
      <c r="AR74" s="205" t="str">
        <f t="shared" ref="AR74:AR108" si="447">IF(AND(AP74="",AQ74=""),"",IF(AND(AP74="ml",AQ74="ml"),"ml",IF(AND(AP74="ml",AQ74=""),"ml",IF(AND(AP74="AB",AQ74="AB"),"AB",IF(AND(AP74="AB",AQ74=""),"AB",SUM(AP74:AQ74))))))</f>
        <v/>
      </c>
      <c r="AS74" s="205" t="str">
        <f t="shared" ref="AS74:AS108" si="448">IF(AND(AO74="",AP74=""),"",SUM(AO74,AP74))</f>
        <v/>
      </c>
      <c r="AT74" s="205" t="str">
        <f t="shared" ref="AT74:AT108" si="449">IF(AND(AO74="",AR74=""),"",SUM(AO74,AR74))</f>
        <v/>
      </c>
      <c r="AU74" s="394" t="str">
        <f>IF(details!Z74="","",details!Z74)</f>
        <v/>
      </c>
      <c r="AV74" s="394" t="str">
        <f>IF(details!AA74="","",details!AA74)</f>
        <v/>
      </c>
      <c r="AW74" s="205" t="str">
        <f t="shared" ref="AW74:AW108" si="450">IF(AND(AU74="",AV74=""),"",IF(OR(AU74="AB",AV74="AB"),"AB",IF(AU74="ML","ML",IF(AND(AU74&gt;=0,AV74="ML"),"MLP",SUM(AU74:AV74)))))</f>
        <v/>
      </c>
      <c r="AX74" s="205" t="str">
        <f t="shared" ref="AX74:AX108" si="451">IF(AND(AS74="",AU74=""),"",SUM(AS74,AU74))</f>
        <v/>
      </c>
      <c r="AY74" s="205" t="str">
        <f t="shared" ref="AY74:AY108" si="452">IF(AND(AQ74="",AV74=""),"",SUM(AQ74,AV74))</f>
        <v/>
      </c>
      <c r="AZ74" s="401" t="str">
        <f t="shared" ref="AZ74:AZ108" si="453">IF(AND(AX74="",AY74=""),"",SUM(AX74:AY74))</f>
        <v/>
      </c>
      <c r="BA74" s="332">
        <f t="shared" si="361"/>
        <v>0</v>
      </c>
      <c r="BB74" s="409" t="str">
        <f t="shared" si="362"/>
        <v/>
      </c>
      <c r="BC74" s="66" t="str">
        <f t="shared" si="363"/>
        <v/>
      </c>
      <c r="BD74" s="66" t="str">
        <f t="shared" ref="BD74:BD108" si="454">IF(OR($E74="NSO",$E74="",AX74=""),"",IF(AND(AQ74="",AV74=""),"",IF(OR(AK74=AW$3,AK74=AY$3),AV$8,AV$7)))</f>
        <v/>
      </c>
      <c r="BE74" s="66" t="str">
        <f t="shared" ref="BE74:BE108" si="455">IF(OR($E74="NSO",$E74="",AX74="",AU74="ML"),"",IF(AND(AQ74="",AV74=""),AX$6-BA74,IF(OR(AK74=AW$3,AK74=AY$3),AX$8-BA74,AX$7-BA74)))</f>
        <v/>
      </c>
      <c r="BF74" s="66" t="str">
        <f t="shared" si="364"/>
        <v/>
      </c>
      <c r="BG74" s="332">
        <f t="shared" si="365"/>
        <v>0</v>
      </c>
      <c r="BH74" s="409" t="str">
        <f t="shared" si="366"/>
        <v/>
      </c>
      <c r="BI74" s="66" t="str">
        <f t="shared" si="367"/>
        <v/>
      </c>
      <c r="BJ74" s="66" t="str">
        <f t="shared" si="368"/>
        <v/>
      </c>
      <c r="BK74" s="409" t="str">
        <f t="shared" si="369"/>
        <v/>
      </c>
      <c r="BL74" s="394" t="str">
        <f>IF(details!AB74="","",details!AB74)</f>
        <v>c</v>
      </c>
      <c r="BM74" s="89" t="str">
        <f t="shared" ref="BM74:BM108" si="456">IF(BL74="","",IF(BL74="a",BM$3,IF(BL74="b",BO$3,IF(BL74="c",BQ$3,IF(BL74="d",BS$3,IF(BL74="e",BU$3,IF(BL74="f",BW$3,IF(BL74="g",BY$3,IF(BL74="h",CA$3)))))))))</f>
        <v/>
      </c>
      <c r="BN74" s="394" t="str">
        <f>IF(details!AC74="","",details!AC74)</f>
        <v/>
      </c>
      <c r="BO74" s="394" t="str">
        <f>IF(details!AD74="","",details!AD74)</f>
        <v/>
      </c>
      <c r="BP74" s="394" t="str">
        <f>IF(details!AE74="","",details!AE74)</f>
        <v/>
      </c>
      <c r="BQ74" s="205" t="str">
        <f t="shared" ref="BQ74:BQ108" si="457">IF(AND(BN74="",BO74="",BP74=""),"",SUM(BN74:BP74))</f>
        <v/>
      </c>
      <c r="BR74" s="394" t="str">
        <f>IF(details!AF74="","",details!AF74)</f>
        <v/>
      </c>
      <c r="BS74" s="394" t="str">
        <f>IF(details!AG74="","",details!AG74)</f>
        <v/>
      </c>
      <c r="BT74" s="205" t="str">
        <f t="shared" ref="BT74:BT108" si="458">IF(AND(BR74="",BS74=""),"",IF(AND(BR74="ml",BS74="ml"),"ml",IF(AND(BR74="ml",BS74=""),"ml",IF(AND(BR74="AB",BS74="AB"),"AB",IF(AND(BR74="AB",BS74=""),"AB",SUM(BR74:BS74))))))</f>
        <v/>
      </c>
      <c r="BU74" s="205" t="str">
        <f t="shared" ref="BU74:BU108" si="459">IF(AND(BQ74="",BR74=""),"",SUM(BQ74,BR74))</f>
        <v/>
      </c>
      <c r="BV74" s="205" t="str">
        <f t="shared" ref="BV74:BV108" si="460">IF(AND(BQ74="",BT74=""),"",SUM(BQ74,BT74))</f>
        <v/>
      </c>
      <c r="BW74" s="394" t="str">
        <f>IF(details!AH74="","",details!AH74)</f>
        <v/>
      </c>
      <c r="BX74" s="394" t="str">
        <f>IF(details!AI74="","",details!AI74)</f>
        <v/>
      </c>
      <c r="BY74" s="205" t="str">
        <f t="shared" ref="BY74:BY108" si="461">IF(AND(BW74="",BX74=""),"",IF(OR(BW74="AB",BX74="AB"),"AB",IF(BW74="ML","ML",IF(AND(BW74&gt;=0,BX74="ML"),"MLP",SUM(BW74:BX74)))))</f>
        <v/>
      </c>
      <c r="BZ74" s="205" t="str">
        <f t="shared" ref="BZ74:BZ108" si="462">IF(AND(BU74="",BW74=""),"",SUM(BU74,BW74))</f>
        <v/>
      </c>
      <c r="CA74" s="205" t="str">
        <f t="shared" ref="CA74:CA108" si="463">IF(AND(BS74="",BX74=""),"",SUM(BS74,BX74))</f>
        <v/>
      </c>
      <c r="CB74" s="401" t="str">
        <f t="shared" ref="CB74:CB108" si="464">IF(AND(BZ74="",CA74=""),"",SUM(BZ74:CA74))</f>
        <v/>
      </c>
      <c r="CC74" s="332">
        <f t="shared" si="370"/>
        <v>0</v>
      </c>
      <c r="CD74" s="409" t="str">
        <f t="shared" si="371"/>
        <v/>
      </c>
      <c r="CE74" s="66" t="str">
        <f t="shared" si="372"/>
        <v/>
      </c>
      <c r="CF74" s="66" t="str">
        <f t="shared" ref="CF74:CF108" si="465">IF(OR($E74="NSO",$E74="",BZ74=""),"",IF(AND(BS74="",BX74=""),"",IF(OR(BM74=BY$3,BM74=CA$3),BX$8,BX$7)))</f>
        <v/>
      </c>
      <c r="CG74" s="66" t="str">
        <f t="shared" ref="CG74:CG108" si="466">IF(OR($E74="NSO",$E74="",BZ74="",BW74="ML"),"",IF(AND(BS74="",BX74=""),BZ$6-CC74,IF(OR(BM74=BY$3,BM74=CA$3),BZ$8-CC74,BZ$7-CC74)))</f>
        <v/>
      </c>
      <c r="CH74" s="66" t="str">
        <f t="shared" si="373"/>
        <v/>
      </c>
      <c r="CI74" s="332">
        <f t="shared" si="374"/>
        <v>0</v>
      </c>
      <c r="CJ74" s="409" t="str">
        <f t="shared" si="375"/>
        <v/>
      </c>
      <c r="CK74" s="66" t="str">
        <f t="shared" si="376"/>
        <v/>
      </c>
      <c r="CL74" s="66" t="str">
        <f t="shared" si="377"/>
        <v/>
      </c>
      <c r="CM74" s="409" t="str">
        <f t="shared" si="378"/>
        <v/>
      </c>
      <c r="CN74" s="394" t="str">
        <f>IF(details!AJ74="","",details!AJ74)</f>
        <v>c</v>
      </c>
      <c r="CO74" s="89" t="str">
        <f t="shared" ref="CO74:CO108" si="467">IF(CN74="","",IF(CN74="a",CO$3,IF(CN74="b",CQ$3,IF(CN74="c",CS$3,IF(CN74="d",CU$3,IF(CN74="e",CW$3,IF(CN74="f",CY$3,IF(CN74="g",DA$3,IF(CN74="h",DC$3)))))))))</f>
        <v/>
      </c>
      <c r="CP74" s="394" t="str">
        <f>IF(details!AK74="","",details!AK74)</f>
        <v/>
      </c>
      <c r="CQ74" s="394" t="str">
        <f>IF(details!AL74="","",details!AL74)</f>
        <v/>
      </c>
      <c r="CR74" s="394" t="str">
        <f>IF(details!AM74="","",details!AM74)</f>
        <v/>
      </c>
      <c r="CS74" s="205" t="str">
        <f t="shared" ref="CS74:CS108" si="468">IF(AND(CP74="",CQ74="",CR74=""),"",SUM(CP74:CR74))</f>
        <v/>
      </c>
      <c r="CT74" s="394" t="str">
        <f>IF(details!AN74="","",details!AN74)</f>
        <v/>
      </c>
      <c r="CU74" s="394" t="str">
        <f>IF(details!AO74="","",details!AO74)</f>
        <v/>
      </c>
      <c r="CV74" s="205" t="str">
        <f t="shared" ref="CV74:CV108" si="469">IF(AND(CT74="",CU74=""),"",IF(AND(CT74="ml",CU74="ml"),"ml",IF(AND(CT74="ml",CU74=""),"ml",IF(AND(CT74="AB",CU74="AB"),"AB",IF(AND(CT74="AB",CU74=""),"AB",SUM(CT74:CU74))))))</f>
        <v/>
      </c>
      <c r="CW74" s="205" t="str">
        <f t="shared" ref="CW74:CW108" si="470">IF(AND(CS74="",CT74=""),"",SUM(CS74,CT74))</f>
        <v/>
      </c>
      <c r="CX74" s="205" t="str">
        <f t="shared" ref="CX74:CX108" si="471">IF(AND(CS74="",CV74=""),"",SUM(CS74,CV74))</f>
        <v/>
      </c>
      <c r="CY74" s="394" t="str">
        <f>IF(details!AP74="","",details!AP74)</f>
        <v/>
      </c>
      <c r="CZ74" s="394" t="str">
        <f>IF(details!AQ74="","",details!AQ74)</f>
        <v/>
      </c>
      <c r="DA74" s="205" t="str">
        <f t="shared" ref="DA74:DA108" si="472">IF(AND(CY74="",CZ74=""),"",IF(OR(CY74="AB",CZ74="AB"),"AB",IF(CY74="ML","ML",IF(AND(CY74&gt;=0,CZ74="ML"),"MLP",SUM(CY74:CZ74)))))</f>
        <v/>
      </c>
      <c r="DB74" s="205" t="str">
        <f t="shared" ref="DB74:DB108" si="473">IF(AND(CW74="",CY74=""),"",SUM(CW74,CY74))</f>
        <v/>
      </c>
      <c r="DC74" s="205" t="str">
        <f t="shared" ref="DC74:DC108" si="474">IF(AND(CU74="",CZ74=""),"",SUM(CU74,CZ74))</f>
        <v/>
      </c>
      <c r="DD74" s="401" t="str">
        <f t="shared" ref="DD74:DD108" si="475">IF(AND(DB74="",DC74=""),"",SUM(DB74:DC74))</f>
        <v/>
      </c>
      <c r="DE74" s="332">
        <f t="shared" si="379"/>
        <v>0</v>
      </c>
      <c r="DF74" s="409" t="str">
        <f t="shared" si="380"/>
        <v/>
      </c>
      <c r="DG74" s="66" t="str">
        <f t="shared" si="381"/>
        <v/>
      </c>
      <c r="DH74" s="66" t="str">
        <f t="shared" ref="DH74:DH108" si="476">IF(OR($E74="NSO",$E74="",DB74=""),"",IF(AND(CU74="",CZ74=""),"",IF(OR(CO74=DA$3,CO74=DC$3),CZ$8,CZ$7)))</f>
        <v/>
      </c>
      <c r="DI74" s="66" t="str">
        <f t="shared" si="382"/>
        <v/>
      </c>
      <c r="DJ74" s="66" t="str">
        <f t="shared" si="383"/>
        <v/>
      </c>
      <c r="DK74" s="332">
        <f t="shared" si="384"/>
        <v>0</v>
      </c>
      <c r="DL74" s="409" t="str">
        <f t="shared" si="385"/>
        <v/>
      </c>
      <c r="DM74" s="66" t="str">
        <f t="shared" si="386"/>
        <v/>
      </c>
      <c r="DN74" s="66" t="str">
        <f t="shared" si="387"/>
        <v/>
      </c>
      <c r="DO74" s="409" t="str">
        <f t="shared" si="388"/>
        <v/>
      </c>
      <c r="DP74" s="66">
        <f t="shared" si="389"/>
        <v>0</v>
      </c>
      <c r="DQ74" s="394" t="str">
        <f>IF(details!AR74="","",details!AR74)</f>
        <v/>
      </c>
      <c r="DR74" s="394" t="str">
        <f>IF(details!AS74="","",details!AS74)</f>
        <v/>
      </c>
      <c r="DS74" s="394" t="str">
        <f>IF(details!AT74="","",details!AT74)</f>
        <v/>
      </c>
      <c r="DT74" s="205" t="str">
        <f t="shared" ref="DT74:DT108" si="477">IF(AND(DQ74="",DR74="",DS74=""),"",SUM(DQ74:DS74))</f>
        <v/>
      </c>
      <c r="DU74" s="394" t="str">
        <f>IF(details!AU74="","",details!AU74)</f>
        <v/>
      </c>
      <c r="DV74" s="205" t="str">
        <f t="shared" ref="DV74:DV108" si="478">IF(AND(DT74="",DU74=""),"",SUM(DT74:DU74))</f>
        <v/>
      </c>
      <c r="DW74" s="394" t="str">
        <f>IF(details!AV74="","",details!AV74)</f>
        <v/>
      </c>
      <c r="DX74" s="392" t="str">
        <f t="shared" ref="DX74:DX108" si="479">IF(AND(DV74="",DW74=""),"",SUM(DV74:DW74))</f>
        <v/>
      </c>
      <c r="DY74" s="409">
        <f t="shared" ref="DY74:DY108" si="480">COUNTIF(DQ74:DS74,"NA")*10</f>
        <v>0</v>
      </c>
      <c r="DZ74" s="409">
        <f t="shared" ref="DZ74:DZ108" si="481">(COUNTIF(DQ74:DS74,"ML")*10)+(COUNTIF(DU74,"ML")*70)+(COUNTIF(DW74,"ML")*100)</f>
        <v>0</v>
      </c>
      <c r="EA74" s="66" t="str">
        <f t="shared" ref="EA74:EA108" si="482">IF(OR($E74="NSO",$E74=0),"",IF(AND(DQ74="",DR74="",DS74="",DU74="",DW74=""),"",IF(AND(DR74="",DS74="",DU74="",DW74=""),10-DY74-DZ74,IF(AND(DS74="",DU74="",DW74=""),20-DY74-DZ74,IF(AND(DS74="",DW74=""),90-DY74-DZ74,IF(DW74="",100-DY74-DZ74,200-DY74-DZ74))))))</f>
        <v/>
      </c>
      <c r="EB74" s="409" t="str">
        <f t="shared" ref="EB74:EB108" si="483">IF(AND(OR(DQ74="ab",DQ74="ml"),OR(DR74="ab",DR74="ml"),OR(DS74="ab",DS74="ml")),"AB",IF(AND(OR(DQ74="ab",DQ74="ml"),OR(DR74="ab",DR74="ml"),OR(DU74="ab",DU74="ml")),"AB",IF(AND(OR(DQ74="ab",DQ74="ml"),OR(DU74="ab",DU74="ml"),OR(DS74="ab",DS74="ml")),"AB",IF(AND(OR(DU74="ab",DU74="ml"),OR(DR74="ab",DR74="ml"),OR(DS74="ab",DS74="ml")),"AB",""))))</f>
        <v/>
      </c>
      <c r="EC74" s="409" t="str">
        <f t="shared" si="394"/>
        <v/>
      </c>
      <c r="ED74" s="394" t="str">
        <f>IF(details!AW74="","",details!AW74)</f>
        <v/>
      </c>
      <c r="EE74" s="394" t="str">
        <f>IF(details!AX74="","",details!AX74)</f>
        <v/>
      </c>
      <c r="EF74" s="394" t="str">
        <f>IF(details!AY74="","",details!AY74)</f>
        <v/>
      </c>
      <c r="EG74" s="392" t="str">
        <f t="shared" ref="EG74:EG108" si="484">IF(AND(ED74="",EE74="",EF74=""),"",SUM(ED74:EF74))</f>
        <v/>
      </c>
      <c r="EH74" s="409">
        <f t="shared" ref="EH74:EH108" si="485">COUNTIF(ED74,"NA")*30</f>
        <v>0</v>
      </c>
      <c r="EI74" s="409">
        <f t="shared" ref="EI74:EI108" si="486">(COUNTIF(ED74,"ML")*30)+(COUNTIF(EE74,"ML")*30)+(COUNTIF(EF74,"ML")*40)</f>
        <v>0</v>
      </c>
      <c r="EJ74" s="66" t="str">
        <f t="shared" ref="EJ74:EJ108" si="487">IF(OR($E74="NSO",$E74=0),"",IF(AND(ED74="",EE74="",EF74=""),"",IF(AND(EE74="",EF74=""),30-EH74-EI74,IF(EF74="",60-EH74-EI74,100-EH74-EI74))))</f>
        <v/>
      </c>
      <c r="EK74" s="409" t="str">
        <f t="shared" ref="EK74:EK108" si="488">IF(OR(EF74="ab",EF74="ml"),EF74,"")</f>
        <v/>
      </c>
      <c r="EL74" s="409" t="str">
        <f t="shared" si="395"/>
        <v/>
      </c>
      <c r="EM74" s="409" t="str">
        <f t="shared" si="396"/>
        <v/>
      </c>
      <c r="EN74" s="409" t="str">
        <f t="shared" si="397"/>
        <v/>
      </c>
      <c r="EO74" s="409" t="str">
        <f t="shared" si="398"/>
        <v/>
      </c>
      <c r="EP74" s="409" t="str">
        <f t="shared" ref="EP74:EP108" si="489">CM74</f>
        <v/>
      </c>
      <c r="EQ74" s="409" t="str">
        <f t="shared" ref="EQ74:EQ108" si="490">DO74</f>
        <v/>
      </c>
      <c r="ER74" s="409">
        <f t="shared" ref="ER74:ER108" si="491">COUNTIF(EM74:EQ74,"F")+COUNTIF(EM74:EQ74,"AB")+COUNTIF(EO74:EQ74,"FP")</f>
        <v>0</v>
      </c>
      <c r="ES74" s="409">
        <f t="shared" ref="ES74:ES108" si="492">COUNTIF(EM74:EQ74,"S")</f>
        <v>0</v>
      </c>
      <c r="ET74" s="409">
        <f t="shared" ref="ET74:ET108" si="493">COUNTIF(EM74:EQ74,"G1")</f>
        <v>0</v>
      </c>
      <c r="EU74" s="409">
        <f t="shared" ref="EU74:EU108" si="494">COUNTIF(EM74:EQ74,"G2")</f>
        <v>0</v>
      </c>
      <c r="EV74" s="409">
        <f t="shared" ref="EV74:EV108" si="495">COUNTIF(EM74:EQ74,"RE")+COUNTIF(EM74:EQ74,"REP")</f>
        <v>0</v>
      </c>
      <c r="EW74" s="409" t="str">
        <f t="shared" ref="EW74:EW108" si="496">IF(OR(EC74="AB",EL74="AB",EC74="FB",EL74="F"),"F",IF(OR(EC74="RE",EL74="RE"),"RE",""))</f>
        <v/>
      </c>
      <c r="EX74" s="74" t="str">
        <f t="shared" si="399"/>
        <v/>
      </c>
      <c r="EY74" s="68" t="str">
        <f>IF(details!BN74="","",details!BN74)</f>
        <v/>
      </c>
      <c r="EZ74" s="69" t="str">
        <f>IF(details!BO74="","",details!BO74)</f>
        <v/>
      </c>
      <c r="FA74" s="68" t="str">
        <f>IF(details!BV74="","",details!BV74)</f>
        <v/>
      </c>
      <c r="FB74" s="69" t="str">
        <f>IF(details!BW74="","",details!BW74)</f>
        <v/>
      </c>
      <c r="FC74" s="68" t="str">
        <f>IF(details!CD74="","",details!CD74)</f>
        <v/>
      </c>
      <c r="FD74" s="69" t="str">
        <f>IF(details!CE74="","",details!CE74)</f>
        <v/>
      </c>
      <c r="FE74" s="68" t="str">
        <f>IF(details!CL74="","",details!CL74)</f>
        <v/>
      </c>
      <c r="FF74" s="69" t="str">
        <f>IF(details!CM74="","",details!CM74)</f>
        <v/>
      </c>
      <c r="FG74" s="68" t="str">
        <f>IF(details!CT74="","",details!CT74)</f>
        <v/>
      </c>
      <c r="FH74" s="69" t="str">
        <f>IF(details!CU74="","",details!CU74)</f>
        <v/>
      </c>
      <c r="FI74" s="343" t="str">
        <f t="shared" si="250"/>
        <v/>
      </c>
      <c r="FJ74" s="394" t="str">
        <f t="shared" si="400"/>
        <v/>
      </c>
      <c r="FK74" s="394" t="str">
        <f t="shared" ref="FK74:FK108" si="497">IF(FJ74="G",",+","")</f>
        <v/>
      </c>
      <c r="FL74" s="460" t="str">
        <f t="shared" si="401"/>
        <v/>
      </c>
      <c r="FM74" s="394" t="str">
        <f t="shared" si="402"/>
        <v/>
      </c>
      <c r="FN74" s="77" t="str">
        <f t="shared" ref="FN74:FN108" si="498">IF(FM74="G",",+","")</f>
        <v/>
      </c>
      <c r="FO74" s="460" t="str">
        <f t="shared" si="403"/>
        <v/>
      </c>
      <c r="FP74" s="78" t="str">
        <f t="shared" si="404"/>
        <v/>
      </c>
      <c r="FQ74" s="394" t="str">
        <f t="shared" si="405"/>
        <v/>
      </c>
      <c r="FR74" s="394" t="str">
        <f t="shared" ref="FR74:FR108" si="499">IF(AJ74="b",FP74,"")</f>
        <v/>
      </c>
      <c r="FS74" s="394" t="str">
        <f t="shared" ref="FS74:FS108" si="500">IF(AJ74="c",FP74,"")</f>
        <v/>
      </c>
      <c r="FT74" s="394" t="str">
        <f t="shared" ref="FT74:FT108" si="501">IF(AJ74="d",FP74,"")</f>
        <v/>
      </c>
      <c r="FU74" s="364" t="str">
        <f t="shared" ref="FU74:FU108" si="502">IF(AJ74="e",FP74,"")</f>
        <v/>
      </c>
      <c r="FV74" s="394" t="str">
        <f t="shared" ref="FV74:FV108" si="503">IF(AJ74="f",FP74,"")</f>
        <v/>
      </c>
      <c r="FW74" s="394" t="str">
        <f t="shared" ref="FW74:FW108" si="504">IF(AJ74="g",FP74,"")</f>
        <v/>
      </c>
      <c r="FX74" s="394" t="str">
        <f t="shared" ref="FX74:FX108" si="505">IF(AJ74="h",FP74,"")</f>
        <v/>
      </c>
      <c r="FY74" s="394" t="str">
        <f t="shared" si="406"/>
        <v/>
      </c>
      <c r="FZ74" s="461" t="str">
        <f t="shared" si="407"/>
        <v/>
      </c>
      <c r="GA74" s="78" t="str">
        <f t="shared" si="408"/>
        <v/>
      </c>
      <c r="GB74" s="394" t="str">
        <f t="shared" si="409"/>
        <v/>
      </c>
      <c r="GC74" s="394" t="str">
        <f t="shared" si="410"/>
        <v/>
      </c>
      <c r="GD74" s="394" t="str">
        <f t="shared" si="411"/>
        <v/>
      </c>
      <c r="GE74" s="394" t="str">
        <f t="shared" si="412"/>
        <v/>
      </c>
      <c r="GF74" s="462" t="str">
        <f t="shared" ref="GF74:GF108" si="506">IF(BL74="e",GA74,"")</f>
        <v/>
      </c>
      <c r="GG74" s="397" t="str">
        <f t="shared" ref="GG74:GG108" si="507">IF(BL74="f",GA74,"")</f>
        <v/>
      </c>
      <c r="GH74" s="394" t="str">
        <f t="shared" ref="GH74:GH108" si="508">IF(BL74="g",GA74,"")</f>
        <v/>
      </c>
      <c r="GI74" s="394" t="str">
        <f t="shared" ref="GI74:GI108" si="509">IF(BL74="h",GA74,"")</f>
        <v/>
      </c>
      <c r="GJ74" s="394" t="str">
        <f t="shared" si="413"/>
        <v/>
      </c>
      <c r="GK74" s="461" t="str">
        <f t="shared" si="414"/>
        <v/>
      </c>
      <c r="GL74" s="78" t="str">
        <f t="shared" si="415"/>
        <v/>
      </c>
      <c r="GM74" s="394" t="str">
        <f t="shared" si="416"/>
        <v/>
      </c>
      <c r="GN74" s="394" t="str">
        <f t="shared" si="417"/>
        <v/>
      </c>
      <c r="GO74" s="394" t="str">
        <f t="shared" si="418"/>
        <v/>
      </c>
      <c r="GP74" s="394" t="str">
        <f t="shared" si="419"/>
        <v/>
      </c>
      <c r="GQ74" s="394" t="str">
        <f t="shared" ref="GQ74:GQ105" si="510">IF(CN74="e",GL74,"")</f>
        <v/>
      </c>
      <c r="GR74" s="394" t="str">
        <f t="shared" ref="GR74:GR105" si="511">IF(CN74="f",GL74,"")</f>
        <v/>
      </c>
      <c r="GS74" s="394" t="str">
        <f t="shared" ref="GS74:GS105" si="512">IF(CN74="g",GL74,"")</f>
        <v/>
      </c>
      <c r="GT74" s="394" t="str">
        <f t="shared" ref="GT74:GT105" si="513">IF(CN74="h",GL74,"")</f>
        <v/>
      </c>
      <c r="GU74" s="394" t="str">
        <f t="shared" si="420"/>
        <v/>
      </c>
      <c r="GV74" s="461" t="str">
        <f t="shared" si="421"/>
        <v/>
      </c>
      <c r="GW74" s="394" t="str">
        <f t="shared" si="422"/>
        <v/>
      </c>
      <c r="GX74" s="394" t="str">
        <f t="shared" si="423"/>
        <v/>
      </c>
      <c r="GY74" s="394" t="str">
        <f t="shared" si="424"/>
        <v xml:space="preserve">    </v>
      </c>
      <c r="GZ74" s="394" t="str">
        <f t="shared" si="425"/>
        <v xml:space="preserve">    </v>
      </c>
      <c r="HA74" s="394" t="str">
        <f t="shared" si="426"/>
        <v xml:space="preserve">    </v>
      </c>
      <c r="HB74" s="394" t="str">
        <f t="shared" si="427"/>
        <v xml:space="preserve">        </v>
      </c>
      <c r="HC74" s="394" t="str">
        <f t="shared" si="428"/>
        <v xml:space="preserve">    </v>
      </c>
      <c r="HD74" s="394" t="str">
        <f t="shared" si="429"/>
        <v/>
      </c>
      <c r="HE74" s="67" t="str">
        <f t="shared" si="430"/>
        <v/>
      </c>
      <c r="HF74" s="73" t="str">
        <f t="shared" si="431"/>
        <v/>
      </c>
      <c r="HG74" s="394" t="str">
        <f t="shared" si="432"/>
        <v/>
      </c>
      <c r="HH74" s="75" t="str">
        <f t="shared" si="433"/>
        <v/>
      </c>
      <c r="HI74" s="76" t="str">
        <f t="shared" ref="HI74:HI108" si="514">IF(HH74="","",SUMPRODUCT((HH74&lt;HH$9:HH$108)/COUNTIF(HH$9:HH$108,HH$9:HH$108)))</f>
        <v/>
      </c>
      <c r="HJ74" s="394" t="str">
        <f>IF(OR(HD74="SUPPL.",HD74="RE-EXAM."),'result subject-wise'!AR74,HD74)</f>
        <v/>
      </c>
      <c r="HK74" s="463" t="str">
        <f t="shared" si="434"/>
        <v/>
      </c>
      <c r="HL74" s="464" t="str">
        <f t="shared" si="435"/>
        <v/>
      </c>
      <c r="HM74" s="394" t="str">
        <f t="shared" si="436"/>
        <v/>
      </c>
      <c r="HN74" s="304"/>
      <c r="HP74" s="465" t="str">
        <f>'full report'!V1772</f>
        <v/>
      </c>
      <c r="HQ74" s="466"/>
      <c r="HX74" s="467"/>
      <c r="HY74" s="467"/>
      <c r="HZ74" s="467"/>
      <c r="IA74" s="467"/>
      <c r="IB74" s="467"/>
      <c r="IC74" s="467"/>
      <c r="ID74" s="467"/>
      <c r="IE74" s="467"/>
    </row>
    <row r="75" spans="1:239" s="364" customFormat="1" ht="13" customHeight="1">
      <c r="A75" s="412">
        <f>IF(details!A75="","",details!A75)</f>
        <v>67</v>
      </c>
      <c r="B75" s="399" t="str">
        <f>IF(details!B75="","",details!B75)</f>
        <v/>
      </c>
      <c r="C75" s="399" t="str">
        <f>IF(details!C75="","",details!C75)</f>
        <v/>
      </c>
      <c r="D75" s="399" t="str">
        <f>IF(details!D75="","",details!D75)</f>
        <v/>
      </c>
      <c r="E75" s="395" t="str">
        <f>IF(details!E75="","",details!E75)</f>
        <v/>
      </c>
      <c r="F75" s="71" t="str">
        <f>IF(details!F75="","",details!F75)</f>
        <v/>
      </c>
      <c r="G75" s="408" t="str">
        <f>IF(details!G75="","",details!G75)</f>
        <v>A 067</v>
      </c>
      <c r="H75" s="408" t="str">
        <f>IF(details!H75="","",details!H75)</f>
        <v>B 067</v>
      </c>
      <c r="I75" s="408" t="str">
        <f>IF(details!I75="","",details!I75)</f>
        <v>C 067</v>
      </c>
      <c r="J75" s="394" t="str">
        <f>IF(details!J75="","",details!J75)</f>
        <v/>
      </c>
      <c r="K75" s="394" t="str">
        <f>IF(details!K75="","",details!K75)</f>
        <v/>
      </c>
      <c r="L75" s="394" t="str">
        <f>IF(details!L75="","",details!L75)</f>
        <v/>
      </c>
      <c r="M75" s="205" t="str">
        <f t="shared" si="437"/>
        <v/>
      </c>
      <c r="N75" s="394" t="str">
        <f>IF(details!M75="","",details!M75)</f>
        <v/>
      </c>
      <c r="O75" s="205" t="str">
        <f t="shared" si="438"/>
        <v/>
      </c>
      <c r="P75" s="394" t="str">
        <f>IF(details!N75="","",details!N75)</f>
        <v/>
      </c>
      <c r="Q75" s="392" t="str">
        <f t="shared" si="439"/>
        <v/>
      </c>
      <c r="R75" s="409">
        <f t="shared" si="440"/>
        <v>0</v>
      </c>
      <c r="S75" s="66" t="str">
        <f t="shared" si="358"/>
        <v/>
      </c>
      <c r="T75" s="409" t="str">
        <f t="shared" si="390"/>
        <v/>
      </c>
      <c r="U75" s="409" t="str">
        <f t="shared" si="359"/>
        <v/>
      </c>
      <c r="V75" s="409" t="str">
        <f t="shared" si="391"/>
        <v/>
      </c>
      <c r="W75" s="394" t="str">
        <f>IF(details!O75="","",details!O75)</f>
        <v/>
      </c>
      <c r="X75" s="394" t="str">
        <f>IF(details!P75="","",details!P75)</f>
        <v/>
      </c>
      <c r="Y75" s="394" t="str">
        <f>IF(details!Q75="","",details!Q75)</f>
        <v/>
      </c>
      <c r="Z75" s="205" t="str">
        <f t="shared" si="441"/>
        <v/>
      </c>
      <c r="AA75" s="394" t="str">
        <f>IF(details!R75="","",details!R75)</f>
        <v/>
      </c>
      <c r="AB75" s="205" t="str">
        <f t="shared" si="442"/>
        <v/>
      </c>
      <c r="AC75" s="394" t="str">
        <f>IF(details!S75="","",details!S75)</f>
        <v/>
      </c>
      <c r="AD75" s="392" t="str">
        <f t="shared" si="443"/>
        <v/>
      </c>
      <c r="AE75" s="409">
        <f t="shared" si="444"/>
        <v>0</v>
      </c>
      <c r="AF75" s="66" t="str">
        <f t="shared" si="360"/>
        <v/>
      </c>
      <c r="AG75" s="409" t="str">
        <f t="shared" si="392"/>
        <v/>
      </c>
      <c r="AH75" s="409" t="str">
        <f>IF(OR($E75="NSO",$E75="",AC75=""),"",IF(OR(AG75="AB",AC75="ab"),"AB",IF(AC75="ML","RE",IF(AND(AD75&gt;=36%*AF75,AC75&gt;=20),"P",IF(AND(AD75&gt;=34%*AF75,#REF!=0,AC75&gt;=20),"G2",IF(AND(AD75&gt;=31%*AF75,#REF!=0,AC75&gt;=20),"G1",IF(AD75&gt;=25%*AF75,"S","F")))))))</f>
        <v/>
      </c>
      <c r="AI75" s="409" t="str">
        <f t="shared" si="393"/>
        <v/>
      </c>
      <c r="AJ75" s="394" t="str">
        <f>IF(details!T75="","",details!T75)</f>
        <v>c</v>
      </c>
      <c r="AK75" s="89" t="str">
        <f t="shared" si="445"/>
        <v/>
      </c>
      <c r="AL75" s="394" t="str">
        <f>IF(details!U75="","",details!U75)</f>
        <v/>
      </c>
      <c r="AM75" s="394" t="str">
        <f>IF(details!V75="","",details!V75)</f>
        <v/>
      </c>
      <c r="AN75" s="394" t="str">
        <f>IF(details!W75="","",details!W75)</f>
        <v/>
      </c>
      <c r="AO75" s="205" t="str">
        <f t="shared" si="446"/>
        <v/>
      </c>
      <c r="AP75" s="394" t="str">
        <f>IF(details!X75="","",details!X75)</f>
        <v/>
      </c>
      <c r="AQ75" s="394" t="str">
        <f>IF(details!Y75="","",details!Y75)</f>
        <v/>
      </c>
      <c r="AR75" s="205" t="str">
        <f t="shared" si="447"/>
        <v/>
      </c>
      <c r="AS75" s="205" t="str">
        <f t="shared" si="448"/>
        <v/>
      </c>
      <c r="AT75" s="205" t="str">
        <f t="shared" si="449"/>
        <v/>
      </c>
      <c r="AU75" s="394" t="str">
        <f>IF(details!Z75="","",details!Z75)</f>
        <v/>
      </c>
      <c r="AV75" s="394" t="str">
        <f>IF(details!AA75="","",details!AA75)</f>
        <v/>
      </c>
      <c r="AW75" s="205" t="str">
        <f t="shared" si="450"/>
        <v/>
      </c>
      <c r="AX75" s="205" t="str">
        <f t="shared" si="451"/>
        <v/>
      </c>
      <c r="AY75" s="205" t="str">
        <f t="shared" si="452"/>
        <v/>
      </c>
      <c r="AZ75" s="401" t="str">
        <f t="shared" si="453"/>
        <v/>
      </c>
      <c r="BA75" s="332">
        <f t="shared" si="361"/>
        <v>0</v>
      </c>
      <c r="BB75" s="409" t="str">
        <f t="shared" si="362"/>
        <v/>
      </c>
      <c r="BC75" s="66" t="str">
        <f t="shared" si="363"/>
        <v/>
      </c>
      <c r="BD75" s="66" t="str">
        <f t="shared" si="454"/>
        <v/>
      </c>
      <c r="BE75" s="66" t="str">
        <f t="shared" si="455"/>
        <v/>
      </c>
      <c r="BF75" s="66" t="str">
        <f t="shared" si="364"/>
        <v/>
      </c>
      <c r="BG75" s="332">
        <f t="shared" si="365"/>
        <v>0</v>
      </c>
      <c r="BH75" s="409" t="str">
        <f t="shared" si="366"/>
        <v/>
      </c>
      <c r="BI75" s="66" t="str">
        <f t="shared" si="367"/>
        <v/>
      </c>
      <c r="BJ75" s="66" t="str">
        <f t="shared" si="368"/>
        <v/>
      </c>
      <c r="BK75" s="409" t="str">
        <f t="shared" si="369"/>
        <v/>
      </c>
      <c r="BL75" s="394" t="str">
        <f>IF(details!AB75="","",details!AB75)</f>
        <v>d</v>
      </c>
      <c r="BM75" s="89" t="str">
        <f t="shared" si="456"/>
        <v/>
      </c>
      <c r="BN75" s="394" t="str">
        <f>IF(details!AC75="","",details!AC75)</f>
        <v/>
      </c>
      <c r="BO75" s="394" t="str">
        <f>IF(details!AD75="","",details!AD75)</f>
        <v/>
      </c>
      <c r="BP75" s="394" t="str">
        <f>IF(details!AE75="","",details!AE75)</f>
        <v/>
      </c>
      <c r="BQ75" s="205" t="str">
        <f t="shared" si="457"/>
        <v/>
      </c>
      <c r="BR75" s="394" t="str">
        <f>IF(details!AF75="","",details!AF75)</f>
        <v/>
      </c>
      <c r="BS75" s="394" t="str">
        <f>IF(details!AG75="","",details!AG75)</f>
        <v/>
      </c>
      <c r="BT75" s="205" t="str">
        <f t="shared" si="458"/>
        <v/>
      </c>
      <c r="BU75" s="205" t="str">
        <f t="shared" si="459"/>
        <v/>
      </c>
      <c r="BV75" s="205" t="str">
        <f t="shared" si="460"/>
        <v/>
      </c>
      <c r="BW75" s="394" t="str">
        <f>IF(details!AH75="","",details!AH75)</f>
        <v/>
      </c>
      <c r="BX75" s="394" t="str">
        <f>IF(details!AI75="","",details!AI75)</f>
        <v/>
      </c>
      <c r="BY75" s="205" t="str">
        <f t="shared" si="461"/>
        <v/>
      </c>
      <c r="BZ75" s="205" t="str">
        <f t="shared" si="462"/>
        <v/>
      </c>
      <c r="CA75" s="205" t="str">
        <f t="shared" si="463"/>
        <v/>
      </c>
      <c r="CB75" s="401" t="str">
        <f t="shared" si="464"/>
        <v/>
      </c>
      <c r="CC75" s="332">
        <f t="shared" si="370"/>
        <v>0</v>
      </c>
      <c r="CD75" s="409" t="str">
        <f t="shared" si="371"/>
        <v/>
      </c>
      <c r="CE75" s="66" t="str">
        <f t="shared" si="372"/>
        <v/>
      </c>
      <c r="CF75" s="66" t="str">
        <f t="shared" si="465"/>
        <v/>
      </c>
      <c r="CG75" s="66" t="str">
        <f t="shared" si="466"/>
        <v/>
      </c>
      <c r="CH75" s="66" t="str">
        <f t="shared" si="373"/>
        <v/>
      </c>
      <c r="CI75" s="332">
        <f t="shared" si="374"/>
        <v>0</v>
      </c>
      <c r="CJ75" s="409" t="str">
        <f t="shared" si="375"/>
        <v/>
      </c>
      <c r="CK75" s="66" t="str">
        <f t="shared" si="376"/>
        <v/>
      </c>
      <c r="CL75" s="66" t="str">
        <f t="shared" si="377"/>
        <v/>
      </c>
      <c r="CM75" s="409" t="str">
        <f t="shared" si="378"/>
        <v/>
      </c>
      <c r="CN75" s="394" t="str">
        <f>IF(details!AJ75="","",details!AJ75)</f>
        <v>d</v>
      </c>
      <c r="CO75" s="89" t="str">
        <f t="shared" si="467"/>
        <v/>
      </c>
      <c r="CP75" s="394" t="str">
        <f>IF(details!AK75="","",details!AK75)</f>
        <v/>
      </c>
      <c r="CQ75" s="394" t="str">
        <f>IF(details!AL75="","",details!AL75)</f>
        <v/>
      </c>
      <c r="CR75" s="394" t="str">
        <f>IF(details!AM75="","",details!AM75)</f>
        <v/>
      </c>
      <c r="CS75" s="205" t="str">
        <f t="shared" si="468"/>
        <v/>
      </c>
      <c r="CT75" s="394" t="str">
        <f>IF(details!AN75="","",details!AN75)</f>
        <v/>
      </c>
      <c r="CU75" s="394" t="str">
        <f>IF(details!AO75="","",details!AO75)</f>
        <v/>
      </c>
      <c r="CV75" s="205" t="str">
        <f t="shared" si="469"/>
        <v/>
      </c>
      <c r="CW75" s="205" t="str">
        <f t="shared" si="470"/>
        <v/>
      </c>
      <c r="CX75" s="205" t="str">
        <f t="shared" si="471"/>
        <v/>
      </c>
      <c r="CY75" s="394" t="str">
        <f>IF(details!AP75="","",details!AP75)</f>
        <v/>
      </c>
      <c r="CZ75" s="394" t="str">
        <f>IF(details!AQ75="","",details!AQ75)</f>
        <v/>
      </c>
      <c r="DA75" s="205" t="str">
        <f t="shared" si="472"/>
        <v/>
      </c>
      <c r="DB75" s="205" t="str">
        <f t="shared" si="473"/>
        <v/>
      </c>
      <c r="DC75" s="205" t="str">
        <f t="shared" si="474"/>
        <v/>
      </c>
      <c r="DD75" s="401" t="str">
        <f t="shared" si="475"/>
        <v/>
      </c>
      <c r="DE75" s="332">
        <f t="shared" si="379"/>
        <v>0</v>
      </c>
      <c r="DF75" s="409" t="str">
        <f t="shared" si="380"/>
        <v/>
      </c>
      <c r="DG75" s="66" t="str">
        <f t="shared" si="381"/>
        <v/>
      </c>
      <c r="DH75" s="66" t="str">
        <f t="shared" si="476"/>
        <v/>
      </c>
      <c r="DI75" s="66" t="str">
        <f t="shared" si="382"/>
        <v/>
      </c>
      <c r="DJ75" s="66" t="str">
        <f t="shared" si="383"/>
        <v/>
      </c>
      <c r="DK75" s="332">
        <f t="shared" si="384"/>
        <v>0</v>
      </c>
      <c r="DL75" s="409" t="str">
        <f t="shared" si="385"/>
        <v/>
      </c>
      <c r="DM75" s="66" t="str">
        <f t="shared" si="386"/>
        <v/>
      </c>
      <c r="DN75" s="66" t="str">
        <f t="shared" si="387"/>
        <v/>
      </c>
      <c r="DO75" s="409" t="str">
        <f t="shared" si="388"/>
        <v/>
      </c>
      <c r="DP75" s="66">
        <f t="shared" si="389"/>
        <v>0</v>
      </c>
      <c r="DQ75" s="394" t="str">
        <f>IF(details!AR75="","",details!AR75)</f>
        <v/>
      </c>
      <c r="DR75" s="394" t="str">
        <f>IF(details!AS75="","",details!AS75)</f>
        <v/>
      </c>
      <c r="DS75" s="394" t="str">
        <f>IF(details!AT75="","",details!AT75)</f>
        <v/>
      </c>
      <c r="DT75" s="205" t="str">
        <f t="shared" si="477"/>
        <v/>
      </c>
      <c r="DU75" s="394" t="str">
        <f>IF(details!AU75="","",details!AU75)</f>
        <v/>
      </c>
      <c r="DV75" s="205" t="str">
        <f t="shared" si="478"/>
        <v/>
      </c>
      <c r="DW75" s="394" t="str">
        <f>IF(details!AV75="","",details!AV75)</f>
        <v/>
      </c>
      <c r="DX75" s="392" t="str">
        <f t="shared" si="479"/>
        <v/>
      </c>
      <c r="DY75" s="409">
        <f t="shared" si="480"/>
        <v>0</v>
      </c>
      <c r="DZ75" s="409">
        <f t="shared" si="481"/>
        <v>0</v>
      </c>
      <c r="EA75" s="66" t="str">
        <f t="shared" si="482"/>
        <v/>
      </c>
      <c r="EB75" s="409" t="str">
        <f t="shared" si="483"/>
        <v/>
      </c>
      <c r="EC75" s="409" t="str">
        <f t="shared" si="394"/>
        <v/>
      </c>
      <c r="ED75" s="394" t="str">
        <f>IF(details!AW75="","",details!AW75)</f>
        <v/>
      </c>
      <c r="EE75" s="394" t="str">
        <f>IF(details!AX75="","",details!AX75)</f>
        <v/>
      </c>
      <c r="EF75" s="394" t="str">
        <f>IF(details!AY75="","",details!AY75)</f>
        <v/>
      </c>
      <c r="EG75" s="392" t="str">
        <f t="shared" si="484"/>
        <v/>
      </c>
      <c r="EH75" s="409">
        <f t="shared" si="485"/>
        <v>0</v>
      </c>
      <c r="EI75" s="409">
        <f t="shared" si="486"/>
        <v>0</v>
      </c>
      <c r="EJ75" s="66" t="str">
        <f t="shared" si="487"/>
        <v/>
      </c>
      <c r="EK75" s="409" t="str">
        <f t="shared" si="488"/>
        <v/>
      </c>
      <c r="EL75" s="409" t="str">
        <f t="shared" si="395"/>
        <v/>
      </c>
      <c r="EM75" s="409" t="str">
        <f t="shared" si="396"/>
        <v/>
      </c>
      <c r="EN75" s="409" t="str">
        <f t="shared" si="397"/>
        <v/>
      </c>
      <c r="EO75" s="409" t="str">
        <f t="shared" si="398"/>
        <v/>
      </c>
      <c r="EP75" s="409" t="str">
        <f t="shared" si="489"/>
        <v/>
      </c>
      <c r="EQ75" s="409" t="str">
        <f t="shared" si="490"/>
        <v/>
      </c>
      <c r="ER75" s="409">
        <f t="shared" si="491"/>
        <v>0</v>
      </c>
      <c r="ES75" s="409">
        <f t="shared" si="492"/>
        <v>0</v>
      </c>
      <c r="ET75" s="409">
        <f t="shared" si="493"/>
        <v>0</v>
      </c>
      <c r="EU75" s="409">
        <f t="shared" si="494"/>
        <v>0</v>
      </c>
      <c r="EV75" s="409">
        <f t="shared" si="495"/>
        <v>0</v>
      </c>
      <c r="EW75" s="409" t="str">
        <f t="shared" si="496"/>
        <v/>
      </c>
      <c r="EX75" s="74" t="str">
        <f t="shared" si="399"/>
        <v/>
      </c>
      <c r="EY75" s="68" t="str">
        <f>IF(details!BN75="","",details!BN75)</f>
        <v/>
      </c>
      <c r="EZ75" s="69" t="str">
        <f>IF(details!BO75="","",details!BO75)</f>
        <v/>
      </c>
      <c r="FA75" s="68" t="str">
        <f>IF(details!BV75="","",details!BV75)</f>
        <v/>
      </c>
      <c r="FB75" s="69" t="str">
        <f>IF(details!BW75="","",details!BW75)</f>
        <v/>
      </c>
      <c r="FC75" s="68" t="str">
        <f>IF(details!CD75="","",details!CD75)</f>
        <v/>
      </c>
      <c r="FD75" s="69" t="str">
        <f>IF(details!CE75="","",details!CE75)</f>
        <v/>
      </c>
      <c r="FE75" s="68" t="str">
        <f>IF(details!CL75="","",details!CL75)</f>
        <v/>
      </c>
      <c r="FF75" s="69" t="str">
        <f>IF(details!CM75="","",details!CM75)</f>
        <v/>
      </c>
      <c r="FG75" s="68" t="str">
        <f>IF(details!CT75="","",details!CT75)</f>
        <v/>
      </c>
      <c r="FH75" s="69" t="str">
        <f>IF(details!CU75="","",details!CU75)</f>
        <v/>
      </c>
      <c r="FI75" s="343" t="str">
        <f t="shared" si="250"/>
        <v/>
      </c>
      <c r="FJ75" s="394" t="str">
        <f t="shared" si="400"/>
        <v/>
      </c>
      <c r="FK75" s="394" t="str">
        <f t="shared" si="497"/>
        <v/>
      </c>
      <c r="FL75" s="460" t="str">
        <f t="shared" si="401"/>
        <v/>
      </c>
      <c r="FM75" s="394" t="str">
        <f t="shared" si="402"/>
        <v/>
      </c>
      <c r="FN75" s="77" t="str">
        <f t="shared" si="498"/>
        <v/>
      </c>
      <c r="FO75" s="460" t="str">
        <f t="shared" si="403"/>
        <v/>
      </c>
      <c r="FP75" s="78" t="str">
        <f t="shared" si="404"/>
        <v/>
      </c>
      <c r="FQ75" s="394" t="str">
        <f t="shared" si="405"/>
        <v/>
      </c>
      <c r="FR75" s="394" t="str">
        <f t="shared" si="499"/>
        <v/>
      </c>
      <c r="FS75" s="394" t="str">
        <f t="shared" si="500"/>
        <v/>
      </c>
      <c r="FT75" s="394" t="str">
        <f t="shared" si="501"/>
        <v/>
      </c>
      <c r="FU75" s="364" t="str">
        <f t="shared" si="502"/>
        <v/>
      </c>
      <c r="FV75" s="394" t="str">
        <f t="shared" si="503"/>
        <v/>
      </c>
      <c r="FW75" s="394" t="str">
        <f t="shared" si="504"/>
        <v/>
      </c>
      <c r="FX75" s="394" t="str">
        <f t="shared" si="505"/>
        <v/>
      </c>
      <c r="FY75" s="394" t="str">
        <f t="shared" si="406"/>
        <v/>
      </c>
      <c r="FZ75" s="461" t="str">
        <f t="shared" si="407"/>
        <v/>
      </c>
      <c r="GA75" s="78" t="str">
        <f t="shared" si="408"/>
        <v/>
      </c>
      <c r="GB75" s="394" t="str">
        <f t="shared" si="409"/>
        <v/>
      </c>
      <c r="GC75" s="394" t="str">
        <f t="shared" si="410"/>
        <v/>
      </c>
      <c r="GD75" s="394" t="str">
        <f t="shared" si="411"/>
        <v/>
      </c>
      <c r="GE75" s="394" t="str">
        <f t="shared" si="412"/>
        <v/>
      </c>
      <c r="GF75" s="462" t="str">
        <f t="shared" si="506"/>
        <v/>
      </c>
      <c r="GG75" s="397" t="str">
        <f t="shared" si="507"/>
        <v/>
      </c>
      <c r="GH75" s="394" t="str">
        <f t="shared" si="508"/>
        <v/>
      </c>
      <c r="GI75" s="394" t="str">
        <f t="shared" si="509"/>
        <v/>
      </c>
      <c r="GJ75" s="394" t="str">
        <f t="shared" si="413"/>
        <v/>
      </c>
      <c r="GK75" s="461" t="str">
        <f t="shared" si="414"/>
        <v/>
      </c>
      <c r="GL75" s="78" t="str">
        <f t="shared" si="415"/>
        <v/>
      </c>
      <c r="GM75" s="394" t="str">
        <f t="shared" si="416"/>
        <v/>
      </c>
      <c r="GN75" s="394" t="str">
        <f t="shared" si="417"/>
        <v/>
      </c>
      <c r="GO75" s="394" t="str">
        <f t="shared" si="418"/>
        <v/>
      </c>
      <c r="GP75" s="394" t="str">
        <f t="shared" si="419"/>
        <v/>
      </c>
      <c r="GQ75" s="394" t="str">
        <f t="shared" si="510"/>
        <v/>
      </c>
      <c r="GR75" s="394" t="str">
        <f t="shared" si="511"/>
        <v/>
      </c>
      <c r="GS75" s="394" t="str">
        <f t="shared" si="512"/>
        <v/>
      </c>
      <c r="GT75" s="394" t="str">
        <f t="shared" si="513"/>
        <v/>
      </c>
      <c r="GU75" s="394" t="str">
        <f t="shared" si="420"/>
        <v/>
      </c>
      <c r="GV75" s="461" t="str">
        <f t="shared" si="421"/>
        <v/>
      </c>
      <c r="GW75" s="394" t="str">
        <f t="shared" si="422"/>
        <v/>
      </c>
      <c r="GX75" s="394" t="str">
        <f t="shared" si="423"/>
        <v/>
      </c>
      <c r="GY75" s="394" t="str">
        <f t="shared" si="424"/>
        <v xml:space="preserve">    </v>
      </c>
      <c r="GZ75" s="394" t="str">
        <f t="shared" si="425"/>
        <v xml:space="preserve">    </v>
      </c>
      <c r="HA75" s="394" t="str">
        <f t="shared" si="426"/>
        <v xml:space="preserve">    </v>
      </c>
      <c r="HB75" s="394" t="str">
        <f t="shared" si="427"/>
        <v xml:space="preserve">        </v>
      </c>
      <c r="HC75" s="394" t="str">
        <f t="shared" si="428"/>
        <v xml:space="preserve">    </v>
      </c>
      <c r="HD75" s="394" t="str">
        <f t="shared" si="429"/>
        <v/>
      </c>
      <c r="HE75" s="67" t="str">
        <f t="shared" si="430"/>
        <v/>
      </c>
      <c r="HF75" s="73" t="str">
        <f t="shared" si="431"/>
        <v/>
      </c>
      <c r="HG75" s="394" t="str">
        <f t="shared" si="432"/>
        <v/>
      </c>
      <c r="HH75" s="75" t="str">
        <f t="shared" si="433"/>
        <v/>
      </c>
      <c r="HI75" s="76" t="str">
        <f t="shared" si="514"/>
        <v/>
      </c>
      <c r="HJ75" s="394" t="str">
        <f>IF(OR(HD75="SUPPL.",HD75="RE-EXAM."),'result subject-wise'!AR75,HD75)</f>
        <v/>
      </c>
      <c r="HK75" s="463" t="str">
        <f t="shared" si="434"/>
        <v/>
      </c>
      <c r="HL75" s="464" t="str">
        <f t="shared" si="435"/>
        <v/>
      </c>
      <c r="HM75" s="394" t="str">
        <f t="shared" si="436"/>
        <v/>
      </c>
      <c r="HN75" s="304"/>
      <c r="HP75" s="465" t="str">
        <f>'full report'!V1799</f>
        <v/>
      </c>
      <c r="HQ75" s="466"/>
      <c r="HR75" s="467"/>
      <c r="HS75" s="467"/>
      <c r="HT75" s="467"/>
      <c r="HV75" s="467"/>
      <c r="HX75" s="467"/>
      <c r="HY75" s="467"/>
      <c r="HZ75" s="467"/>
      <c r="IA75" s="467"/>
      <c r="IB75" s="467"/>
      <c r="IC75" s="467"/>
      <c r="ID75" s="467"/>
      <c r="IE75" s="467"/>
    </row>
    <row r="76" spans="1:239" s="364" customFormat="1" ht="13" customHeight="1">
      <c r="A76" s="412">
        <f>IF(details!A76="","",details!A76)</f>
        <v>68</v>
      </c>
      <c r="B76" s="399" t="str">
        <f>IF(details!B76="","",details!B76)</f>
        <v/>
      </c>
      <c r="C76" s="399" t="str">
        <f>IF(details!C76="","",details!C76)</f>
        <v/>
      </c>
      <c r="D76" s="399" t="str">
        <f>IF(details!D76="","",details!D76)</f>
        <v/>
      </c>
      <c r="E76" s="395" t="str">
        <f>IF(details!E76="","",details!E76)</f>
        <v/>
      </c>
      <c r="F76" s="71" t="str">
        <f>IF(details!F76="","",details!F76)</f>
        <v/>
      </c>
      <c r="G76" s="408" t="str">
        <f>IF(details!G76="","",details!G76)</f>
        <v>A 068</v>
      </c>
      <c r="H76" s="408" t="str">
        <f>IF(details!H76="","",details!H76)</f>
        <v>B 068</v>
      </c>
      <c r="I76" s="408" t="str">
        <f>IF(details!I76="","",details!I76)</f>
        <v>C 068</v>
      </c>
      <c r="J76" s="394" t="str">
        <f>IF(details!J76="","",details!J76)</f>
        <v/>
      </c>
      <c r="K76" s="394" t="str">
        <f>IF(details!K76="","",details!K76)</f>
        <v/>
      </c>
      <c r="L76" s="394" t="str">
        <f>IF(details!L76="","",details!L76)</f>
        <v/>
      </c>
      <c r="M76" s="205" t="str">
        <f t="shared" si="437"/>
        <v/>
      </c>
      <c r="N76" s="394" t="str">
        <f>IF(details!M76="","",details!M76)</f>
        <v/>
      </c>
      <c r="O76" s="205" t="str">
        <f t="shared" si="438"/>
        <v/>
      </c>
      <c r="P76" s="394" t="str">
        <f>IF(details!N76="","",details!N76)</f>
        <v/>
      </c>
      <c r="Q76" s="392" t="str">
        <f t="shared" si="439"/>
        <v/>
      </c>
      <c r="R76" s="409">
        <f t="shared" si="440"/>
        <v>0</v>
      </c>
      <c r="S76" s="66" t="str">
        <f t="shared" si="358"/>
        <v/>
      </c>
      <c r="T76" s="409" t="str">
        <f t="shared" si="390"/>
        <v/>
      </c>
      <c r="U76" s="409" t="str">
        <f t="shared" si="359"/>
        <v/>
      </c>
      <c r="V76" s="409" t="str">
        <f t="shared" si="391"/>
        <v/>
      </c>
      <c r="W76" s="394" t="str">
        <f>IF(details!O76="","",details!O76)</f>
        <v/>
      </c>
      <c r="X76" s="394" t="str">
        <f>IF(details!P76="","",details!P76)</f>
        <v/>
      </c>
      <c r="Y76" s="394" t="str">
        <f>IF(details!Q76="","",details!Q76)</f>
        <v/>
      </c>
      <c r="Z76" s="205" t="str">
        <f t="shared" si="441"/>
        <v/>
      </c>
      <c r="AA76" s="394" t="str">
        <f>IF(details!R76="","",details!R76)</f>
        <v/>
      </c>
      <c r="AB76" s="205" t="str">
        <f t="shared" si="442"/>
        <v/>
      </c>
      <c r="AC76" s="394" t="str">
        <f>IF(details!S76="","",details!S76)</f>
        <v/>
      </c>
      <c r="AD76" s="392" t="str">
        <f t="shared" si="443"/>
        <v/>
      </c>
      <c r="AE76" s="409">
        <f t="shared" si="444"/>
        <v>0</v>
      </c>
      <c r="AF76" s="66" t="str">
        <f t="shared" si="360"/>
        <v/>
      </c>
      <c r="AG76" s="409" t="str">
        <f t="shared" si="392"/>
        <v/>
      </c>
      <c r="AH76" s="409" t="str">
        <f>IF(OR($E76="NSO",$E76="",AC76=""),"",IF(OR(AG76="AB",AC76="ab"),"AB",IF(AC76="ML","RE",IF(AND(AD76&gt;=36%*AF76,AC76&gt;=20),"P",IF(AND(AD76&gt;=34%*AF76,#REF!=0,AC76&gt;=20),"G2",IF(AND(AD76&gt;=31%*AF76,#REF!=0,AC76&gt;=20),"G1",IF(AD76&gt;=25%*AF76,"S","F")))))))</f>
        <v/>
      </c>
      <c r="AI76" s="409" t="str">
        <f t="shared" si="393"/>
        <v/>
      </c>
      <c r="AJ76" s="394" t="str">
        <f>IF(details!T76="","",details!T76)</f>
        <v>d</v>
      </c>
      <c r="AK76" s="89" t="str">
        <f t="shared" si="445"/>
        <v/>
      </c>
      <c r="AL76" s="394" t="str">
        <f>IF(details!U76="","",details!U76)</f>
        <v/>
      </c>
      <c r="AM76" s="394" t="str">
        <f>IF(details!V76="","",details!V76)</f>
        <v/>
      </c>
      <c r="AN76" s="394" t="str">
        <f>IF(details!W76="","",details!W76)</f>
        <v/>
      </c>
      <c r="AO76" s="205" t="str">
        <f t="shared" si="446"/>
        <v/>
      </c>
      <c r="AP76" s="394" t="str">
        <f>IF(details!X76="","",details!X76)</f>
        <v/>
      </c>
      <c r="AQ76" s="394" t="str">
        <f>IF(details!Y76="","",details!Y76)</f>
        <v/>
      </c>
      <c r="AR76" s="205" t="str">
        <f t="shared" si="447"/>
        <v/>
      </c>
      <c r="AS76" s="205" t="str">
        <f t="shared" si="448"/>
        <v/>
      </c>
      <c r="AT76" s="205" t="str">
        <f t="shared" si="449"/>
        <v/>
      </c>
      <c r="AU76" s="394" t="str">
        <f>IF(details!Z76="","",details!Z76)</f>
        <v/>
      </c>
      <c r="AV76" s="394" t="str">
        <f>IF(details!AA76="","",details!AA76)</f>
        <v/>
      </c>
      <c r="AW76" s="205" t="str">
        <f t="shared" si="450"/>
        <v/>
      </c>
      <c r="AX76" s="205" t="str">
        <f t="shared" si="451"/>
        <v/>
      </c>
      <c r="AY76" s="205" t="str">
        <f t="shared" si="452"/>
        <v/>
      </c>
      <c r="AZ76" s="401" t="str">
        <f t="shared" si="453"/>
        <v/>
      </c>
      <c r="BA76" s="332">
        <f t="shared" si="361"/>
        <v>0</v>
      </c>
      <c r="BB76" s="409" t="str">
        <f t="shared" si="362"/>
        <v/>
      </c>
      <c r="BC76" s="66" t="str">
        <f t="shared" si="363"/>
        <v/>
      </c>
      <c r="BD76" s="66" t="str">
        <f t="shared" si="454"/>
        <v/>
      </c>
      <c r="BE76" s="66" t="str">
        <f t="shared" si="455"/>
        <v/>
      </c>
      <c r="BF76" s="66" t="str">
        <f t="shared" si="364"/>
        <v/>
      </c>
      <c r="BG76" s="332">
        <f t="shared" si="365"/>
        <v>0</v>
      </c>
      <c r="BH76" s="409" t="str">
        <f t="shared" si="366"/>
        <v/>
      </c>
      <c r="BI76" s="66" t="str">
        <f t="shared" si="367"/>
        <v/>
      </c>
      <c r="BJ76" s="66" t="str">
        <f t="shared" si="368"/>
        <v/>
      </c>
      <c r="BK76" s="409" t="str">
        <f t="shared" si="369"/>
        <v/>
      </c>
      <c r="BL76" s="394" t="str">
        <f>IF(details!AB76="","",details!AB76)</f>
        <v>e</v>
      </c>
      <c r="BM76" s="89" t="str">
        <f t="shared" si="456"/>
        <v/>
      </c>
      <c r="BN76" s="394" t="str">
        <f>IF(details!AC76="","",details!AC76)</f>
        <v/>
      </c>
      <c r="BO76" s="394" t="str">
        <f>IF(details!AD76="","",details!AD76)</f>
        <v/>
      </c>
      <c r="BP76" s="394" t="str">
        <f>IF(details!AE76="","",details!AE76)</f>
        <v/>
      </c>
      <c r="BQ76" s="205" t="str">
        <f t="shared" si="457"/>
        <v/>
      </c>
      <c r="BR76" s="394" t="str">
        <f>IF(details!AF76="","",details!AF76)</f>
        <v/>
      </c>
      <c r="BS76" s="394" t="str">
        <f>IF(details!AG76="","",details!AG76)</f>
        <v/>
      </c>
      <c r="BT76" s="205" t="str">
        <f t="shared" si="458"/>
        <v/>
      </c>
      <c r="BU76" s="205" t="str">
        <f t="shared" si="459"/>
        <v/>
      </c>
      <c r="BV76" s="205" t="str">
        <f t="shared" si="460"/>
        <v/>
      </c>
      <c r="BW76" s="394" t="str">
        <f>IF(details!AH76="","",details!AH76)</f>
        <v/>
      </c>
      <c r="BX76" s="394" t="str">
        <f>IF(details!AI76="","",details!AI76)</f>
        <v/>
      </c>
      <c r="BY76" s="205" t="str">
        <f t="shared" si="461"/>
        <v/>
      </c>
      <c r="BZ76" s="205" t="str">
        <f t="shared" si="462"/>
        <v/>
      </c>
      <c r="CA76" s="205" t="str">
        <f t="shared" si="463"/>
        <v/>
      </c>
      <c r="CB76" s="401" t="str">
        <f t="shared" si="464"/>
        <v/>
      </c>
      <c r="CC76" s="332">
        <f t="shared" si="370"/>
        <v>0</v>
      </c>
      <c r="CD76" s="409" t="str">
        <f t="shared" si="371"/>
        <v/>
      </c>
      <c r="CE76" s="66" t="str">
        <f t="shared" si="372"/>
        <v/>
      </c>
      <c r="CF76" s="66" t="str">
        <f t="shared" si="465"/>
        <v/>
      </c>
      <c r="CG76" s="66" t="str">
        <f t="shared" si="466"/>
        <v/>
      </c>
      <c r="CH76" s="66" t="str">
        <f t="shared" si="373"/>
        <v/>
      </c>
      <c r="CI76" s="332">
        <f t="shared" si="374"/>
        <v>0</v>
      </c>
      <c r="CJ76" s="409" t="str">
        <f t="shared" si="375"/>
        <v/>
      </c>
      <c r="CK76" s="66" t="str">
        <f t="shared" si="376"/>
        <v/>
      </c>
      <c r="CL76" s="66" t="str">
        <f t="shared" si="377"/>
        <v/>
      </c>
      <c r="CM76" s="409" t="str">
        <f t="shared" si="378"/>
        <v/>
      </c>
      <c r="CN76" s="394" t="str">
        <f>IF(details!AJ76="","",details!AJ76)</f>
        <v>e</v>
      </c>
      <c r="CO76" s="89" t="str">
        <f t="shared" si="467"/>
        <v/>
      </c>
      <c r="CP76" s="394" t="str">
        <f>IF(details!AK76="","",details!AK76)</f>
        <v/>
      </c>
      <c r="CQ76" s="394" t="str">
        <f>IF(details!AL76="","",details!AL76)</f>
        <v/>
      </c>
      <c r="CR76" s="394" t="str">
        <f>IF(details!AM76="","",details!AM76)</f>
        <v/>
      </c>
      <c r="CS76" s="205" t="str">
        <f t="shared" si="468"/>
        <v/>
      </c>
      <c r="CT76" s="394" t="str">
        <f>IF(details!AN76="","",details!AN76)</f>
        <v/>
      </c>
      <c r="CU76" s="394" t="str">
        <f>IF(details!AO76="","",details!AO76)</f>
        <v/>
      </c>
      <c r="CV76" s="205" t="str">
        <f t="shared" si="469"/>
        <v/>
      </c>
      <c r="CW76" s="205" t="str">
        <f t="shared" si="470"/>
        <v/>
      </c>
      <c r="CX76" s="205" t="str">
        <f t="shared" si="471"/>
        <v/>
      </c>
      <c r="CY76" s="394" t="str">
        <f>IF(details!AP76="","",details!AP76)</f>
        <v/>
      </c>
      <c r="CZ76" s="394" t="str">
        <f>IF(details!AQ76="","",details!AQ76)</f>
        <v/>
      </c>
      <c r="DA76" s="205" t="str">
        <f t="shared" si="472"/>
        <v/>
      </c>
      <c r="DB76" s="205" t="str">
        <f t="shared" si="473"/>
        <v/>
      </c>
      <c r="DC76" s="205" t="str">
        <f t="shared" si="474"/>
        <v/>
      </c>
      <c r="DD76" s="401" t="str">
        <f t="shared" si="475"/>
        <v/>
      </c>
      <c r="DE76" s="332">
        <f t="shared" si="379"/>
        <v>0</v>
      </c>
      <c r="DF76" s="409" t="str">
        <f t="shared" si="380"/>
        <v/>
      </c>
      <c r="DG76" s="66" t="str">
        <f t="shared" si="381"/>
        <v/>
      </c>
      <c r="DH76" s="66" t="str">
        <f t="shared" si="476"/>
        <v/>
      </c>
      <c r="DI76" s="66" t="str">
        <f t="shared" si="382"/>
        <v/>
      </c>
      <c r="DJ76" s="66" t="str">
        <f t="shared" si="383"/>
        <v/>
      </c>
      <c r="DK76" s="332">
        <f t="shared" si="384"/>
        <v>0</v>
      </c>
      <c r="DL76" s="409" t="str">
        <f t="shared" si="385"/>
        <v/>
      </c>
      <c r="DM76" s="66" t="str">
        <f t="shared" si="386"/>
        <v/>
      </c>
      <c r="DN76" s="66" t="str">
        <f t="shared" si="387"/>
        <v/>
      </c>
      <c r="DO76" s="409" t="str">
        <f t="shared" si="388"/>
        <v/>
      </c>
      <c r="DP76" s="66">
        <f t="shared" si="389"/>
        <v>0</v>
      </c>
      <c r="DQ76" s="394" t="str">
        <f>IF(details!AR76="","",details!AR76)</f>
        <v/>
      </c>
      <c r="DR76" s="394" t="str">
        <f>IF(details!AS76="","",details!AS76)</f>
        <v/>
      </c>
      <c r="DS76" s="394" t="str">
        <f>IF(details!AT76="","",details!AT76)</f>
        <v/>
      </c>
      <c r="DT76" s="205" t="str">
        <f t="shared" si="477"/>
        <v/>
      </c>
      <c r="DU76" s="394" t="str">
        <f>IF(details!AU76="","",details!AU76)</f>
        <v/>
      </c>
      <c r="DV76" s="205" t="str">
        <f t="shared" si="478"/>
        <v/>
      </c>
      <c r="DW76" s="394" t="str">
        <f>IF(details!AV76="","",details!AV76)</f>
        <v/>
      </c>
      <c r="DX76" s="392" t="str">
        <f t="shared" si="479"/>
        <v/>
      </c>
      <c r="DY76" s="409">
        <f t="shared" si="480"/>
        <v>0</v>
      </c>
      <c r="DZ76" s="409">
        <f t="shared" si="481"/>
        <v>0</v>
      </c>
      <c r="EA76" s="66" t="str">
        <f t="shared" si="482"/>
        <v/>
      </c>
      <c r="EB76" s="409" t="str">
        <f t="shared" si="483"/>
        <v/>
      </c>
      <c r="EC76" s="409" t="str">
        <f t="shared" si="394"/>
        <v/>
      </c>
      <c r="ED76" s="394" t="str">
        <f>IF(details!AW76="","",details!AW76)</f>
        <v/>
      </c>
      <c r="EE76" s="394" t="str">
        <f>IF(details!AX76="","",details!AX76)</f>
        <v/>
      </c>
      <c r="EF76" s="394" t="str">
        <f>IF(details!AY76="","",details!AY76)</f>
        <v/>
      </c>
      <c r="EG76" s="392" t="str">
        <f t="shared" si="484"/>
        <v/>
      </c>
      <c r="EH76" s="409">
        <f t="shared" si="485"/>
        <v>0</v>
      </c>
      <c r="EI76" s="409">
        <f t="shared" si="486"/>
        <v>0</v>
      </c>
      <c r="EJ76" s="66" t="str">
        <f t="shared" si="487"/>
        <v/>
      </c>
      <c r="EK76" s="409" t="str">
        <f t="shared" si="488"/>
        <v/>
      </c>
      <c r="EL76" s="409" t="str">
        <f t="shared" si="395"/>
        <v/>
      </c>
      <c r="EM76" s="409" t="str">
        <f t="shared" si="396"/>
        <v/>
      </c>
      <c r="EN76" s="409" t="str">
        <f t="shared" si="397"/>
        <v/>
      </c>
      <c r="EO76" s="409" t="str">
        <f t="shared" si="398"/>
        <v/>
      </c>
      <c r="EP76" s="409" t="str">
        <f t="shared" si="489"/>
        <v/>
      </c>
      <c r="EQ76" s="409" t="str">
        <f t="shared" si="490"/>
        <v/>
      </c>
      <c r="ER76" s="409">
        <f t="shared" si="491"/>
        <v>0</v>
      </c>
      <c r="ES76" s="409">
        <f t="shared" si="492"/>
        <v>0</v>
      </c>
      <c r="ET76" s="409">
        <f t="shared" si="493"/>
        <v>0</v>
      </c>
      <c r="EU76" s="409">
        <f t="shared" si="494"/>
        <v>0</v>
      </c>
      <c r="EV76" s="409">
        <f t="shared" si="495"/>
        <v>0</v>
      </c>
      <c r="EW76" s="409" t="str">
        <f t="shared" si="496"/>
        <v/>
      </c>
      <c r="EX76" s="74" t="str">
        <f t="shared" si="399"/>
        <v/>
      </c>
      <c r="EY76" s="68" t="str">
        <f>IF(details!BN76="","",details!BN76)</f>
        <v/>
      </c>
      <c r="EZ76" s="69" t="str">
        <f>IF(details!BO76="","",details!BO76)</f>
        <v/>
      </c>
      <c r="FA76" s="68" t="str">
        <f>IF(details!BV76="","",details!BV76)</f>
        <v/>
      </c>
      <c r="FB76" s="69" t="str">
        <f>IF(details!BW76="","",details!BW76)</f>
        <v/>
      </c>
      <c r="FC76" s="68" t="str">
        <f>IF(details!CD76="","",details!CD76)</f>
        <v/>
      </c>
      <c r="FD76" s="69" t="str">
        <f>IF(details!CE76="","",details!CE76)</f>
        <v/>
      </c>
      <c r="FE76" s="68" t="str">
        <f>IF(details!CL76="","",details!CL76)</f>
        <v/>
      </c>
      <c r="FF76" s="69" t="str">
        <f>IF(details!CM76="","",details!CM76)</f>
        <v/>
      </c>
      <c r="FG76" s="68" t="str">
        <f>IF(details!CT76="","",details!CT76)</f>
        <v/>
      </c>
      <c r="FH76" s="69" t="str">
        <f>IF(details!CU76="","",details!CU76)</f>
        <v/>
      </c>
      <c r="FI76" s="343" t="str">
        <f t="shared" ref="FI76:FI108" si="515">IF(OR(FG76="",FH76=""),"",FH76/FG76*100)</f>
        <v/>
      </c>
      <c r="FJ76" s="394" t="str">
        <f t="shared" si="400"/>
        <v/>
      </c>
      <c r="FK76" s="394" t="str">
        <f t="shared" si="497"/>
        <v/>
      </c>
      <c r="FL76" s="460" t="str">
        <f t="shared" si="401"/>
        <v/>
      </c>
      <c r="FM76" s="394" t="str">
        <f t="shared" si="402"/>
        <v/>
      </c>
      <c r="FN76" s="77" t="str">
        <f t="shared" si="498"/>
        <v/>
      </c>
      <c r="FO76" s="460" t="str">
        <f t="shared" si="403"/>
        <v/>
      </c>
      <c r="FP76" s="78" t="str">
        <f t="shared" si="404"/>
        <v/>
      </c>
      <c r="FQ76" s="394" t="str">
        <f t="shared" si="405"/>
        <v/>
      </c>
      <c r="FR76" s="394" t="str">
        <f t="shared" si="499"/>
        <v/>
      </c>
      <c r="FS76" s="394" t="str">
        <f t="shared" si="500"/>
        <v/>
      </c>
      <c r="FT76" s="394" t="str">
        <f t="shared" si="501"/>
        <v/>
      </c>
      <c r="FU76" s="364" t="str">
        <f t="shared" si="502"/>
        <v/>
      </c>
      <c r="FV76" s="394" t="str">
        <f t="shared" si="503"/>
        <v/>
      </c>
      <c r="FW76" s="394" t="str">
        <f t="shared" si="504"/>
        <v/>
      </c>
      <c r="FX76" s="394" t="str">
        <f t="shared" si="505"/>
        <v/>
      </c>
      <c r="FY76" s="394" t="str">
        <f t="shared" si="406"/>
        <v/>
      </c>
      <c r="FZ76" s="461" t="str">
        <f t="shared" si="407"/>
        <v/>
      </c>
      <c r="GA76" s="78" t="str">
        <f t="shared" si="408"/>
        <v/>
      </c>
      <c r="GB76" s="394" t="str">
        <f t="shared" si="409"/>
        <v/>
      </c>
      <c r="GC76" s="394" t="str">
        <f t="shared" si="410"/>
        <v/>
      </c>
      <c r="GD76" s="394" t="str">
        <f t="shared" si="411"/>
        <v/>
      </c>
      <c r="GE76" s="394" t="str">
        <f t="shared" si="412"/>
        <v/>
      </c>
      <c r="GF76" s="462" t="str">
        <f t="shared" si="506"/>
        <v/>
      </c>
      <c r="GG76" s="397" t="str">
        <f t="shared" si="507"/>
        <v/>
      </c>
      <c r="GH76" s="394" t="str">
        <f t="shared" si="508"/>
        <v/>
      </c>
      <c r="GI76" s="394" t="str">
        <f t="shared" si="509"/>
        <v/>
      </c>
      <c r="GJ76" s="394" t="str">
        <f t="shared" si="413"/>
        <v/>
      </c>
      <c r="GK76" s="461" t="str">
        <f t="shared" si="414"/>
        <v/>
      </c>
      <c r="GL76" s="78" t="str">
        <f t="shared" si="415"/>
        <v/>
      </c>
      <c r="GM76" s="394" t="str">
        <f t="shared" si="416"/>
        <v/>
      </c>
      <c r="GN76" s="394" t="str">
        <f t="shared" si="417"/>
        <v/>
      </c>
      <c r="GO76" s="394" t="str">
        <f t="shared" si="418"/>
        <v/>
      </c>
      <c r="GP76" s="394" t="str">
        <f t="shared" si="419"/>
        <v/>
      </c>
      <c r="GQ76" s="394" t="str">
        <f t="shared" si="510"/>
        <v/>
      </c>
      <c r="GR76" s="394" t="str">
        <f t="shared" si="511"/>
        <v/>
      </c>
      <c r="GS76" s="394" t="str">
        <f t="shared" si="512"/>
        <v/>
      </c>
      <c r="GT76" s="394" t="str">
        <f t="shared" si="513"/>
        <v/>
      </c>
      <c r="GU76" s="394" t="str">
        <f t="shared" si="420"/>
        <v/>
      </c>
      <c r="GV76" s="461" t="str">
        <f t="shared" si="421"/>
        <v/>
      </c>
      <c r="GW76" s="394" t="str">
        <f t="shared" si="422"/>
        <v/>
      </c>
      <c r="GX76" s="394" t="str">
        <f t="shared" si="423"/>
        <v/>
      </c>
      <c r="GY76" s="394" t="str">
        <f t="shared" si="424"/>
        <v xml:space="preserve">    </v>
      </c>
      <c r="GZ76" s="394" t="str">
        <f t="shared" si="425"/>
        <v xml:space="preserve">    </v>
      </c>
      <c r="HA76" s="394" t="str">
        <f t="shared" si="426"/>
        <v xml:space="preserve">    </v>
      </c>
      <c r="HB76" s="394" t="str">
        <f t="shared" si="427"/>
        <v xml:space="preserve">        </v>
      </c>
      <c r="HC76" s="394" t="str">
        <f t="shared" si="428"/>
        <v xml:space="preserve">    </v>
      </c>
      <c r="HD76" s="394" t="str">
        <f t="shared" si="429"/>
        <v/>
      </c>
      <c r="HE76" s="67" t="str">
        <f t="shared" si="430"/>
        <v/>
      </c>
      <c r="HF76" s="73" t="str">
        <f t="shared" si="431"/>
        <v/>
      </c>
      <c r="HG76" s="394" t="str">
        <f t="shared" si="432"/>
        <v/>
      </c>
      <c r="HH76" s="75" t="str">
        <f t="shared" si="433"/>
        <v/>
      </c>
      <c r="HI76" s="76" t="str">
        <f t="shared" si="514"/>
        <v/>
      </c>
      <c r="HJ76" s="394" t="str">
        <f>IF(OR(HD76="SUPPL.",HD76="RE-EXAM."),'result subject-wise'!AR76,HD76)</f>
        <v/>
      </c>
      <c r="HK76" s="463" t="str">
        <f t="shared" si="434"/>
        <v/>
      </c>
      <c r="HL76" s="464" t="str">
        <f t="shared" si="435"/>
        <v/>
      </c>
      <c r="HM76" s="394" t="str">
        <f t="shared" si="436"/>
        <v/>
      </c>
      <c r="HN76" s="304"/>
      <c r="HP76" s="465" t="str">
        <f>'full report'!V1826</f>
        <v/>
      </c>
      <c r="HQ76" s="466"/>
      <c r="HR76" s="467"/>
      <c r="HS76" s="467"/>
      <c r="HT76" s="467"/>
      <c r="HV76" s="467"/>
      <c r="HW76" s="467"/>
      <c r="HX76" s="467"/>
      <c r="HY76" s="467"/>
      <c r="HZ76" s="467"/>
      <c r="IA76" s="467"/>
      <c r="IB76" s="467"/>
      <c r="IC76" s="467"/>
      <c r="ID76" s="467"/>
      <c r="IE76" s="467"/>
    </row>
    <row r="77" spans="1:239" s="364" customFormat="1" ht="13" customHeight="1">
      <c r="A77" s="412">
        <f>IF(details!A77="","",details!A77)</f>
        <v>69</v>
      </c>
      <c r="B77" s="399" t="str">
        <f>IF(details!B77="","",details!B77)</f>
        <v/>
      </c>
      <c r="C77" s="399" t="str">
        <f>IF(details!C77="","",details!C77)</f>
        <v/>
      </c>
      <c r="D77" s="399" t="str">
        <f>IF(details!D77="","",details!D77)</f>
        <v/>
      </c>
      <c r="E77" s="395" t="str">
        <f>IF(details!E77="","",details!E77)</f>
        <v/>
      </c>
      <c r="F77" s="71" t="str">
        <f>IF(details!F77="","",details!F77)</f>
        <v/>
      </c>
      <c r="G77" s="408" t="str">
        <f>IF(details!G77="","",details!G77)</f>
        <v>A 069</v>
      </c>
      <c r="H77" s="408" t="str">
        <f>IF(details!H77="","",details!H77)</f>
        <v>B 069</v>
      </c>
      <c r="I77" s="408" t="str">
        <f>IF(details!I77="","",details!I77)</f>
        <v>C 069</v>
      </c>
      <c r="J77" s="394" t="str">
        <f>IF(details!J77="","",details!J77)</f>
        <v/>
      </c>
      <c r="K77" s="394" t="str">
        <f>IF(details!K77="","",details!K77)</f>
        <v/>
      </c>
      <c r="L77" s="394" t="str">
        <f>IF(details!L77="","",details!L77)</f>
        <v/>
      </c>
      <c r="M77" s="205" t="str">
        <f t="shared" si="437"/>
        <v/>
      </c>
      <c r="N77" s="394" t="str">
        <f>IF(details!M77="","",details!M77)</f>
        <v/>
      </c>
      <c r="O77" s="205" t="str">
        <f t="shared" si="438"/>
        <v/>
      </c>
      <c r="P77" s="394" t="str">
        <f>IF(details!N77="","",details!N77)</f>
        <v/>
      </c>
      <c r="Q77" s="392" t="str">
        <f t="shared" si="439"/>
        <v/>
      </c>
      <c r="R77" s="409">
        <f t="shared" si="440"/>
        <v>0</v>
      </c>
      <c r="S77" s="66" t="str">
        <f t="shared" si="358"/>
        <v/>
      </c>
      <c r="T77" s="409" t="str">
        <f t="shared" si="390"/>
        <v/>
      </c>
      <c r="U77" s="409" t="str">
        <f t="shared" si="359"/>
        <v/>
      </c>
      <c r="V77" s="409" t="str">
        <f t="shared" si="391"/>
        <v/>
      </c>
      <c r="W77" s="394" t="str">
        <f>IF(details!O77="","",details!O77)</f>
        <v/>
      </c>
      <c r="X77" s="394" t="str">
        <f>IF(details!P77="","",details!P77)</f>
        <v/>
      </c>
      <c r="Y77" s="394" t="str">
        <f>IF(details!Q77="","",details!Q77)</f>
        <v/>
      </c>
      <c r="Z77" s="205" t="str">
        <f t="shared" si="441"/>
        <v/>
      </c>
      <c r="AA77" s="394" t="str">
        <f>IF(details!R77="","",details!R77)</f>
        <v/>
      </c>
      <c r="AB77" s="205" t="str">
        <f t="shared" si="442"/>
        <v/>
      </c>
      <c r="AC77" s="394" t="str">
        <f>IF(details!S77="","",details!S77)</f>
        <v/>
      </c>
      <c r="AD77" s="392" t="str">
        <f t="shared" si="443"/>
        <v/>
      </c>
      <c r="AE77" s="409">
        <f t="shared" si="444"/>
        <v>0</v>
      </c>
      <c r="AF77" s="66" t="str">
        <f t="shared" si="360"/>
        <v/>
      </c>
      <c r="AG77" s="409" t="str">
        <f t="shared" si="392"/>
        <v/>
      </c>
      <c r="AH77" s="409" t="str">
        <f>IF(OR($E77="NSO",$E77="",AC77=""),"",IF(OR(AG77="AB",AC77="ab"),"AB",IF(AC77="ML","RE",IF(AND(AD77&gt;=36%*AF77,AC77&gt;=20),"P",IF(AND(AD77&gt;=34%*AF77,#REF!=0,AC77&gt;=20),"G2",IF(AND(AD77&gt;=31%*AF77,#REF!=0,AC77&gt;=20),"G1",IF(AD77&gt;=25%*AF77,"S","F")))))))</f>
        <v/>
      </c>
      <c r="AI77" s="409" t="str">
        <f t="shared" si="393"/>
        <v/>
      </c>
      <c r="AJ77" s="394" t="str">
        <f>IF(details!T77="","",details!T77)</f>
        <v>e</v>
      </c>
      <c r="AK77" s="89" t="str">
        <f t="shared" si="445"/>
        <v/>
      </c>
      <c r="AL77" s="394" t="str">
        <f>IF(details!U77="","",details!U77)</f>
        <v/>
      </c>
      <c r="AM77" s="394" t="str">
        <f>IF(details!V77="","",details!V77)</f>
        <v/>
      </c>
      <c r="AN77" s="394" t="str">
        <f>IF(details!W77="","",details!W77)</f>
        <v/>
      </c>
      <c r="AO77" s="205" t="str">
        <f t="shared" si="446"/>
        <v/>
      </c>
      <c r="AP77" s="394" t="str">
        <f>IF(details!X77="","",details!X77)</f>
        <v/>
      </c>
      <c r="AQ77" s="394" t="str">
        <f>IF(details!Y77="","",details!Y77)</f>
        <v/>
      </c>
      <c r="AR77" s="205" t="str">
        <f t="shared" si="447"/>
        <v/>
      </c>
      <c r="AS77" s="205" t="str">
        <f t="shared" si="448"/>
        <v/>
      </c>
      <c r="AT77" s="205" t="str">
        <f t="shared" si="449"/>
        <v/>
      </c>
      <c r="AU77" s="394" t="str">
        <f>IF(details!Z77="","",details!Z77)</f>
        <v/>
      </c>
      <c r="AV77" s="394" t="str">
        <f>IF(details!AA77="","",details!AA77)</f>
        <v/>
      </c>
      <c r="AW77" s="205" t="str">
        <f t="shared" si="450"/>
        <v/>
      </c>
      <c r="AX77" s="205" t="str">
        <f t="shared" si="451"/>
        <v/>
      </c>
      <c r="AY77" s="205" t="str">
        <f t="shared" si="452"/>
        <v/>
      </c>
      <c r="AZ77" s="401" t="str">
        <f t="shared" si="453"/>
        <v/>
      </c>
      <c r="BA77" s="332">
        <f t="shared" si="361"/>
        <v>0</v>
      </c>
      <c r="BB77" s="409" t="str">
        <f t="shared" si="362"/>
        <v/>
      </c>
      <c r="BC77" s="66" t="str">
        <f t="shared" si="363"/>
        <v/>
      </c>
      <c r="BD77" s="66" t="str">
        <f t="shared" si="454"/>
        <v/>
      </c>
      <c r="BE77" s="66" t="str">
        <f t="shared" si="455"/>
        <v/>
      </c>
      <c r="BF77" s="66" t="str">
        <f t="shared" si="364"/>
        <v/>
      </c>
      <c r="BG77" s="332">
        <f t="shared" si="365"/>
        <v>0</v>
      </c>
      <c r="BH77" s="409" t="str">
        <f t="shared" si="366"/>
        <v/>
      </c>
      <c r="BI77" s="66" t="str">
        <f t="shared" si="367"/>
        <v/>
      </c>
      <c r="BJ77" s="66" t="str">
        <f t="shared" si="368"/>
        <v/>
      </c>
      <c r="BK77" s="409" t="str">
        <f t="shared" si="369"/>
        <v/>
      </c>
      <c r="BL77" s="394" t="str">
        <f>IF(details!AB77="","",details!AB77)</f>
        <v>f</v>
      </c>
      <c r="BM77" s="89" t="str">
        <f t="shared" si="456"/>
        <v/>
      </c>
      <c r="BN77" s="394" t="str">
        <f>IF(details!AC77="","",details!AC77)</f>
        <v/>
      </c>
      <c r="BO77" s="394" t="str">
        <f>IF(details!AD77="","",details!AD77)</f>
        <v/>
      </c>
      <c r="BP77" s="394" t="str">
        <f>IF(details!AE77="","",details!AE77)</f>
        <v/>
      </c>
      <c r="BQ77" s="205" t="str">
        <f t="shared" si="457"/>
        <v/>
      </c>
      <c r="BR77" s="394" t="str">
        <f>IF(details!AF77="","",details!AF77)</f>
        <v/>
      </c>
      <c r="BS77" s="394" t="str">
        <f>IF(details!AG77="","",details!AG77)</f>
        <v/>
      </c>
      <c r="BT77" s="205" t="str">
        <f t="shared" si="458"/>
        <v/>
      </c>
      <c r="BU77" s="205" t="str">
        <f t="shared" si="459"/>
        <v/>
      </c>
      <c r="BV77" s="205" t="str">
        <f t="shared" si="460"/>
        <v/>
      </c>
      <c r="BW77" s="394" t="str">
        <f>IF(details!AH77="","",details!AH77)</f>
        <v/>
      </c>
      <c r="BX77" s="394" t="str">
        <f>IF(details!AI77="","",details!AI77)</f>
        <v/>
      </c>
      <c r="BY77" s="205" t="str">
        <f t="shared" si="461"/>
        <v/>
      </c>
      <c r="BZ77" s="205" t="str">
        <f t="shared" si="462"/>
        <v/>
      </c>
      <c r="CA77" s="205" t="str">
        <f t="shared" si="463"/>
        <v/>
      </c>
      <c r="CB77" s="401" t="str">
        <f t="shared" si="464"/>
        <v/>
      </c>
      <c r="CC77" s="332">
        <f t="shared" si="370"/>
        <v>0</v>
      </c>
      <c r="CD77" s="409" t="str">
        <f t="shared" si="371"/>
        <v/>
      </c>
      <c r="CE77" s="66" t="str">
        <f t="shared" si="372"/>
        <v/>
      </c>
      <c r="CF77" s="66" t="str">
        <f t="shared" si="465"/>
        <v/>
      </c>
      <c r="CG77" s="66" t="str">
        <f t="shared" si="466"/>
        <v/>
      </c>
      <c r="CH77" s="66" t="str">
        <f t="shared" si="373"/>
        <v/>
      </c>
      <c r="CI77" s="332">
        <f t="shared" si="374"/>
        <v>0</v>
      </c>
      <c r="CJ77" s="409" t="str">
        <f t="shared" si="375"/>
        <v/>
      </c>
      <c r="CK77" s="66" t="str">
        <f t="shared" si="376"/>
        <v/>
      </c>
      <c r="CL77" s="66" t="str">
        <f t="shared" si="377"/>
        <v/>
      </c>
      <c r="CM77" s="409" t="str">
        <f t="shared" si="378"/>
        <v/>
      </c>
      <c r="CN77" s="394" t="str">
        <f>IF(details!AJ77="","",details!AJ77)</f>
        <v>f</v>
      </c>
      <c r="CO77" s="89" t="str">
        <f t="shared" si="467"/>
        <v/>
      </c>
      <c r="CP77" s="394" t="str">
        <f>IF(details!AK77="","",details!AK77)</f>
        <v/>
      </c>
      <c r="CQ77" s="394" t="str">
        <f>IF(details!AL77="","",details!AL77)</f>
        <v/>
      </c>
      <c r="CR77" s="394" t="str">
        <f>IF(details!AM77="","",details!AM77)</f>
        <v/>
      </c>
      <c r="CS77" s="205" t="str">
        <f t="shared" si="468"/>
        <v/>
      </c>
      <c r="CT77" s="394" t="str">
        <f>IF(details!AN77="","",details!AN77)</f>
        <v/>
      </c>
      <c r="CU77" s="394" t="str">
        <f>IF(details!AO77="","",details!AO77)</f>
        <v/>
      </c>
      <c r="CV77" s="205" t="str">
        <f t="shared" si="469"/>
        <v/>
      </c>
      <c r="CW77" s="205" t="str">
        <f t="shared" si="470"/>
        <v/>
      </c>
      <c r="CX77" s="205" t="str">
        <f t="shared" si="471"/>
        <v/>
      </c>
      <c r="CY77" s="394" t="str">
        <f>IF(details!AP77="","",details!AP77)</f>
        <v/>
      </c>
      <c r="CZ77" s="394" t="str">
        <f>IF(details!AQ77="","",details!AQ77)</f>
        <v/>
      </c>
      <c r="DA77" s="205" t="str">
        <f t="shared" si="472"/>
        <v/>
      </c>
      <c r="DB77" s="205" t="str">
        <f t="shared" si="473"/>
        <v/>
      </c>
      <c r="DC77" s="205" t="str">
        <f t="shared" si="474"/>
        <v/>
      </c>
      <c r="DD77" s="401" t="str">
        <f t="shared" si="475"/>
        <v/>
      </c>
      <c r="DE77" s="332">
        <f t="shared" si="379"/>
        <v>0</v>
      </c>
      <c r="DF77" s="409" t="str">
        <f t="shared" si="380"/>
        <v/>
      </c>
      <c r="DG77" s="66" t="str">
        <f t="shared" si="381"/>
        <v/>
      </c>
      <c r="DH77" s="66" t="str">
        <f t="shared" si="476"/>
        <v/>
      </c>
      <c r="DI77" s="66" t="str">
        <f t="shared" si="382"/>
        <v/>
      </c>
      <c r="DJ77" s="66" t="str">
        <f t="shared" si="383"/>
        <v/>
      </c>
      <c r="DK77" s="332">
        <f t="shared" si="384"/>
        <v>0</v>
      </c>
      <c r="DL77" s="409" t="str">
        <f t="shared" si="385"/>
        <v/>
      </c>
      <c r="DM77" s="66" t="str">
        <f t="shared" si="386"/>
        <v/>
      </c>
      <c r="DN77" s="66" t="str">
        <f t="shared" si="387"/>
        <v/>
      </c>
      <c r="DO77" s="409" t="str">
        <f t="shared" si="388"/>
        <v/>
      </c>
      <c r="DP77" s="66">
        <f t="shared" si="389"/>
        <v>0</v>
      </c>
      <c r="DQ77" s="394" t="str">
        <f>IF(details!AR77="","",details!AR77)</f>
        <v/>
      </c>
      <c r="DR77" s="394" t="str">
        <f>IF(details!AS77="","",details!AS77)</f>
        <v/>
      </c>
      <c r="DS77" s="394" t="str">
        <f>IF(details!AT77="","",details!AT77)</f>
        <v/>
      </c>
      <c r="DT77" s="205" t="str">
        <f t="shared" si="477"/>
        <v/>
      </c>
      <c r="DU77" s="394" t="str">
        <f>IF(details!AU77="","",details!AU77)</f>
        <v/>
      </c>
      <c r="DV77" s="205" t="str">
        <f t="shared" si="478"/>
        <v/>
      </c>
      <c r="DW77" s="394" t="str">
        <f>IF(details!AV77="","",details!AV77)</f>
        <v/>
      </c>
      <c r="DX77" s="392" t="str">
        <f t="shared" si="479"/>
        <v/>
      </c>
      <c r="DY77" s="409">
        <f t="shared" si="480"/>
        <v>0</v>
      </c>
      <c r="DZ77" s="409">
        <f t="shared" si="481"/>
        <v>0</v>
      </c>
      <c r="EA77" s="66" t="str">
        <f t="shared" si="482"/>
        <v/>
      </c>
      <c r="EB77" s="409" t="str">
        <f t="shared" si="483"/>
        <v/>
      </c>
      <c r="EC77" s="409" t="str">
        <f t="shared" si="394"/>
        <v/>
      </c>
      <c r="ED77" s="394" t="str">
        <f>IF(details!AW77="","",details!AW77)</f>
        <v/>
      </c>
      <c r="EE77" s="394" t="str">
        <f>IF(details!AX77="","",details!AX77)</f>
        <v/>
      </c>
      <c r="EF77" s="394" t="str">
        <f>IF(details!AY77="","",details!AY77)</f>
        <v/>
      </c>
      <c r="EG77" s="392" t="str">
        <f t="shared" si="484"/>
        <v/>
      </c>
      <c r="EH77" s="409">
        <f t="shared" si="485"/>
        <v>0</v>
      </c>
      <c r="EI77" s="409">
        <f t="shared" si="486"/>
        <v>0</v>
      </c>
      <c r="EJ77" s="66" t="str">
        <f t="shared" si="487"/>
        <v/>
      </c>
      <c r="EK77" s="409" t="str">
        <f t="shared" si="488"/>
        <v/>
      </c>
      <c r="EL77" s="409" t="str">
        <f t="shared" si="395"/>
        <v/>
      </c>
      <c r="EM77" s="409" t="str">
        <f t="shared" si="396"/>
        <v/>
      </c>
      <c r="EN77" s="409" t="str">
        <f t="shared" si="397"/>
        <v/>
      </c>
      <c r="EO77" s="409" t="str">
        <f t="shared" si="398"/>
        <v/>
      </c>
      <c r="EP77" s="409" t="str">
        <f t="shared" si="489"/>
        <v/>
      </c>
      <c r="EQ77" s="409" t="str">
        <f t="shared" si="490"/>
        <v/>
      </c>
      <c r="ER77" s="409">
        <f t="shared" si="491"/>
        <v>0</v>
      </c>
      <c r="ES77" s="409">
        <f t="shared" si="492"/>
        <v>0</v>
      </c>
      <c r="ET77" s="409">
        <f t="shared" si="493"/>
        <v>0</v>
      </c>
      <c r="EU77" s="409">
        <f t="shared" si="494"/>
        <v>0</v>
      </c>
      <c r="EV77" s="409">
        <f t="shared" si="495"/>
        <v>0</v>
      </c>
      <c r="EW77" s="409" t="str">
        <f t="shared" si="496"/>
        <v/>
      </c>
      <c r="EX77" s="74" t="str">
        <f t="shared" si="399"/>
        <v/>
      </c>
      <c r="EY77" s="68" t="str">
        <f>IF(details!BN77="","",details!BN77)</f>
        <v/>
      </c>
      <c r="EZ77" s="69" t="str">
        <f>IF(details!BO77="","",details!BO77)</f>
        <v/>
      </c>
      <c r="FA77" s="68" t="str">
        <f>IF(details!BV77="","",details!BV77)</f>
        <v/>
      </c>
      <c r="FB77" s="69" t="str">
        <f>IF(details!BW77="","",details!BW77)</f>
        <v/>
      </c>
      <c r="FC77" s="68" t="str">
        <f>IF(details!CD77="","",details!CD77)</f>
        <v/>
      </c>
      <c r="FD77" s="69" t="str">
        <f>IF(details!CE77="","",details!CE77)</f>
        <v/>
      </c>
      <c r="FE77" s="68" t="str">
        <f>IF(details!CL77="","",details!CL77)</f>
        <v/>
      </c>
      <c r="FF77" s="69" t="str">
        <f>IF(details!CM77="","",details!CM77)</f>
        <v/>
      </c>
      <c r="FG77" s="68" t="str">
        <f>IF(details!CT77="","",details!CT77)</f>
        <v/>
      </c>
      <c r="FH77" s="69" t="str">
        <f>IF(details!CU77="","",details!CU77)</f>
        <v/>
      </c>
      <c r="FI77" s="343" t="str">
        <f t="shared" si="515"/>
        <v/>
      </c>
      <c r="FJ77" s="394" t="str">
        <f t="shared" si="400"/>
        <v/>
      </c>
      <c r="FK77" s="394" t="str">
        <f t="shared" si="497"/>
        <v/>
      </c>
      <c r="FL77" s="460" t="str">
        <f t="shared" si="401"/>
        <v/>
      </c>
      <c r="FM77" s="394" t="str">
        <f t="shared" si="402"/>
        <v/>
      </c>
      <c r="FN77" s="77" t="str">
        <f t="shared" si="498"/>
        <v/>
      </c>
      <c r="FO77" s="460" t="str">
        <f t="shared" si="403"/>
        <v/>
      </c>
      <c r="FP77" s="78" t="str">
        <f t="shared" si="404"/>
        <v/>
      </c>
      <c r="FQ77" s="394" t="str">
        <f t="shared" si="405"/>
        <v/>
      </c>
      <c r="FR77" s="394" t="str">
        <f t="shared" si="499"/>
        <v/>
      </c>
      <c r="FS77" s="394" t="str">
        <f t="shared" si="500"/>
        <v/>
      </c>
      <c r="FT77" s="394" t="str">
        <f t="shared" si="501"/>
        <v/>
      </c>
      <c r="FU77" s="364" t="str">
        <f t="shared" si="502"/>
        <v/>
      </c>
      <c r="FV77" s="394" t="str">
        <f t="shared" si="503"/>
        <v/>
      </c>
      <c r="FW77" s="394" t="str">
        <f t="shared" si="504"/>
        <v/>
      </c>
      <c r="FX77" s="394" t="str">
        <f t="shared" si="505"/>
        <v/>
      </c>
      <c r="FY77" s="394" t="str">
        <f t="shared" si="406"/>
        <v/>
      </c>
      <c r="FZ77" s="461" t="str">
        <f t="shared" si="407"/>
        <v/>
      </c>
      <c r="GA77" s="78" t="str">
        <f t="shared" si="408"/>
        <v/>
      </c>
      <c r="GB77" s="394" t="str">
        <f t="shared" si="409"/>
        <v/>
      </c>
      <c r="GC77" s="394" t="str">
        <f t="shared" si="410"/>
        <v/>
      </c>
      <c r="GD77" s="394" t="str">
        <f t="shared" si="411"/>
        <v/>
      </c>
      <c r="GE77" s="394" t="str">
        <f t="shared" si="412"/>
        <v/>
      </c>
      <c r="GF77" s="462" t="str">
        <f t="shared" si="506"/>
        <v/>
      </c>
      <c r="GG77" s="397" t="str">
        <f t="shared" si="507"/>
        <v/>
      </c>
      <c r="GH77" s="394" t="str">
        <f t="shared" si="508"/>
        <v/>
      </c>
      <c r="GI77" s="394" t="str">
        <f t="shared" si="509"/>
        <v/>
      </c>
      <c r="GJ77" s="394" t="str">
        <f t="shared" si="413"/>
        <v/>
      </c>
      <c r="GK77" s="461" t="str">
        <f t="shared" si="414"/>
        <v/>
      </c>
      <c r="GL77" s="78" t="str">
        <f t="shared" si="415"/>
        <v/>
      </c>
      <c r="GM77" s="394" t="str">
        <f t="shared" si="416"/>
        <v/>
      </c>
      <c r="GN77" s="394" t="str">
        <f t="shared" si="417"/>
        <v/>
      </c>
      <c r="GO77" s="394" t="str">
        <f t="shared" si="418"/>
        <v/>
      </c>
      <c r="GP77" s="394" t="str">
        <f t="shared" si="419"/>
        <v/>
      </c>
      <c r="GQ77" s="394" t="str">
        <f t="shared" si="510"/>
        <v/>
      </c>
      <c r="GR77" s="394" t="str">
        <f t="shared" si="511"/>
        <v/>
      </c>
      <c r="GS77" s="394" t="str">
        <f t="shared" si="512"/>
        <v/>
      </c>
      <c r="GT77" s="394" t="str">
        <f t="shared" si="513"/>
        <v/>
      </c>
      <c r="GU77" s="394" t="str">
        <f t="shared" si="420"/>
        <v/>
      </c>
      <c r="GV77" s="461" t="str">
        <f t="shared" si="421"/>
        <v/>
      </c>
      <c r="GW77" s="394" t="str">
        <f t="shared" si="422"/>
        <v/>
      </c>
      <c r="GX77" s="394" t="str">
        <f t="shared" si="423"/>
        <v/>
      </c>
      <c r="GY77" s="394" t="str">
        <f t="shared" si="424"/>
        <v xml:space="preserve">    </v>
      </c>
      <c r="GZ77" s="394" t="str">
        <f t="shared" si="425"/>
        <v xml:space="preserve">    </v>
      </c>
      <c r="HA77" s="394" t="str">
        <f t="shared" si="426"/>
        <v xml:space="preserve">    </v>
      </c>
      <c r="HB77" s="394" t="str">
        <f t="shared" si="427"/>
        <v xml:space="preserve">        </v>
      </c>
      <c r="HC77" s="394" t="str">
        <f t="shared" si="428"/>
        <v xml:space="preserve">    </v>
      </c>
      <c r="HD77" s="394" t="str">
        <f t="shared" si="429"/>
        <v/>
      </c>
      <c r="HE77" s="67" t="str">
        <f t="shared" si="430"/>
        <v/>
      </c>
      <c r="HF77" s="73" t="str">
        <f t="shared" si="431"/>
        <v/>
      </c>
      <c r="HG77" s="394" t="str">
        <f t="shared" si="432"/>
        <v/>
      </c>
      <c r="HH77" s="75" t="str">
        <f t="shared" si="433"/>
        <v/>
      </c>
      <c r="HI77" s="76" t="str">
        <f t="shared" si="514"/>
        <v/>
      </c>
      <c r="HJ77" s="394" t="str">
        <f>IF(OR(HD77="SUPPL.",HD77="RE-EXAM."),'result subject-wise'!AR77,HD77)</f>
        <v/>
      </c>
      <c r="HK77" s="463" t="str">
        <f t="shared" si="434"/>
        <v/>
      </c>
      <c r="HL77" s="464" t="str">
        <f t="shared" si="435"/>
        <v/>
      </c>
      <c r="HM77" s="394" t="str">
        <f t="shared" si="436"/>
        <v/>
      </c>
      <c r="HN77" s="304"/>
      <c r="HP77" s="465" t="str">
        <f>'full report'!V1853</f>
        <v/>
      </c>
      <c r="HQ77" s="466"/>
      <c r="HR77" s="467"/>
      <c r="HS77" s="467"/>
      <c r="HT77" s="467"/>
      <c r="HV77" s="467"/>
      <c r="HW77" s="467"/>
      <c r="HX77" s="467"/>
      <c r="HY77" s="467"/>
      <c r="HZ77" s="467"/>
      <c r="IA77" s="467"/>
      <c r="IB77" s="467"/>
      <c r="IC77" s="467"/>
      <c r="ID77" s="467"/>
      <c r="IE77" s="467"/>
    </row>
    <row r="78" spans="1:239" s="364" customFormat="1" ht="13" customHeight="1">
      <c r="A78" s="412">
        <f>IF(details!A78="","",details!A78)</f>
        <v>70</v>
      </c>
      <c r="B78" s="399" t="str">
        <f>IF(details!B78="","",details!B78)</f>
        <v/>
      </c>
      <c r="C78" s="399" t="str">
        <f>IF(details!C78="","",details!C78)</f>
        <v/>
      </c>
      <c r="D78" s="399" t="str">
        <f>IF(details!D78="","",details!D78)</f>
        <v/>
      </c>
      <c r="E78" s="395" t="str">
        <f>IF(details!E78="","",details!E78)</f>
        <v/>
      </c>
      <c r="F78" s="71" t="str">
        <f>IF(details!F78="","",details!F78)</f>
        <v/>
      </c>
      <c r="G78" s="408" t="str">
        <f>IF(details!G78="","",details!G78)</f>
        <v>A 070</v>
      </c>
      <c r="H78" s="408" t="str">
        <f>IF(details!H78="","",details!H78)</f>
        <v>B 070</v>
      </c>
      <c r="I78" s="408" t="str">
        <f>IF(details!I78="","",details!I78)</f>
        <v>C 070</v>
      </c>
      <c r="J78" s="394" t="str">
        <f>IF(details!J78="","",details!J78)</f>
        <v/>
      </c>
      <c r="K78" s="394" t="str">
        <f>IF(details!K78="","",details!K78)</f>
        <v/>
      </c>
      <c r="L78" s="394" t="str">
        <f>IF(details!L78="","",details!L78)</f>
        <v/>
      </c>
      <c r="M78" s="205" t="str">
        <f t="shared" si="437"/>
        <v/>
      </c>
      <c r="N78" s="394" t="str">
        <f>IF(details!M78="","",details!M78)</f>
        <v/>
      </c>
      <c r="O78" s="205" t="str">
        <f t="shared" si="438"/>
        <v/>
      </c>
      <c r="P78" s="394" t="str">
        <f>IF(details!N78="","",details!N78)</f>
        <v/>
      </c>
      <c r="Q78" s="392" t="str">
        <f t="shared" si="439"/>
        <v/>
      </c>
      <c r="R78" s="409">
        <f t="shared" si="440"/>
        <v>0</v>
      </c>
      <c r="S78" s="66" t="str">
        <f t="shared" si="358"/>
        <v/>
      </c>
      <c r="T78" s="409" t="str">
        <f t="shared" si="390"/>
        <v/>
      </c>
      <c r="U78" s="409" t="str">
        <f t="shared" si="359"/>
        <v/>
      </c>
      <c r="V78" s="409" t="str">
        <f t="shared" si="391"/>
        <v/>
      </c>
      <c r="W78" s="394" t="str">
        <f>IF(details!O78="","",details!O78)</f>
        <v/>
      </c>
      <c r="X78" s="394" t="str">
        <f>IF(details!P78="","",details!P78)</f>
        <v/>
      </c>
      <c r="Y78" s="394" t="str">
        <f>IF(details!Q78="","",details!Q78)</f>
        <v/>
      </c>
      <c r="Z78" s="205" t="str">
        <f t="shared" si="441"/>
        <v/>
      </c>
      <c r="AA78" s="394" t="str">
        <f>IF(details!R78="","",details!R78)</f>
        <v/>
      </c>
      <c r="AB78" s="205" t="str">
        <f t="shared" si="442"/>
        <v/>
      </c>
      <c r="AC78" s="394" t="str">
        <f>IF(details!S78="","",details!S78)</f>
        <v/>
      </c>
      <c r="AD78" s="392" t="str">
        <f t="shared" si="443"/>
        <v/>
      </c>
      <c r="AE78" s="409">
        <f t="shared" si="444"/>
        <v>0</v>
      </c>
      <c r="AF78" s="66" t="str">
        <f t="shared" si="360"/>
        <v/>
      </c>
      <c r="AG78" s="409" t="str">
        <f t="shared" si="392"/>
        <v/>
      </c>
      <c r="AH78" s="409" t="str">
        <f>IF(OR($E78="NSO",$E78="",AC78=""),"",IF(OR(AG78="AB",AC78="ab"),"AB",IF(AC78="ML","RE",IF(AND(AD78&gt;=36%*AF78,AC78&gt;=20),"P",IF(AND(AD78&gt;=34%*AF78,#REF!=0,AC78&gt;=20),"G2",IF(AND(AD78&gt;=31%*AF78,#REF!=0,AC78&gt;=20),"G1",IF(AD78&gt;=25%*AF78,"S","F")))))))</f>
        <v/>
      </c>
      <c r="AI78" s="409" t="str">
        <f t="shared" si="393"/>
        <v/>
      </c>
      <c r="AJ78" s="394" t="str">
        <f>IF(details!T78="","",details!T78)</f>
        <v>f</v>
      </c>
      <c r="AK78" s="89" t="str">
        <f t="shared" si="445"/>
        <v/>
      </c>
      <c r="AL78" s="394" t="str">
        <f>IF(details!U78="","",details!U78)</f>
        <v/>
      </c>
      <c r="AM78" s="394" t="str">
        <f>IF(details!V78="","",details!V78)</f>
        <v/>
      </c>
      <c r="AN78" s="394" t="str">
        <f>IF(details!W78="","",details!W78)</f>
        <v/>
      </c>
      <c r="AO78" s="205" t="str">
        <f t="shared" si="446"/>
        <v/>
      </c>
      <c r="AP78" s="394" t="str">
        <f>IF(details!X78="","",details!X78)</f>
        <v/>
      </c>
      <c r="AQ78" s="394" t="str">
        <f>IF(details!Y78="","",details!Y78)</f>
        <v/>
      </c>
      <c r="AR78" s="205" t="str">
        <f t="shared" si="447"/>
        <v/>
      </c>
      <c r="AS78" s="205" t="str">
        <f t="shared" si="448"/>
        <v/>
      </c>
      <c r="AT78" s="205" t="str">
        <f t="shared" si="449"/>
        <v/>
      </c>
      <c r="AU78" s="394" t="str">
        <f>IF(details!Z78="","",details!Z78)</f>
        <v/>
      </c>
      <c r="AV78" s="394" t="str">
        <f>IF(details!AA78="","",details!AA78)</f>
        <v/>
      </c>
      <c r="AW78" s="205" t="str">
        <f t="shared" si="450"/>
        <v/>
      </c>
      <c r="AX78" s="205" t="str">
        <f t="shared" si="451"/>
        <v/>
      </c>
      <c r="AY78" s="205" t="str">
        <f t="shared" si="452"/>
        <v/>
      </c>
      <c r="AZ78" s="401" t="str">
        <f t="shared" si="453"/>
        <v/>
      </c>
      <c r="BA78" s="332">
        <f t="shared" si="361"/>
        <v>0</v>
      </c>
      <c r="BB78" s="409" t="str">
        <f t="shared" si="362"/>
        <v/>
      </c>
      <c r="BC78" s="66" t="str">
        <f t="shared" si="363"/>
        <v/>
      </c>
      <c r="BD78" s="66" t="str">
        <f t="shared" si="454"/>
        <v/>
      </c>
      <c r="BE78" s="66" t="str">
        <f t="shared" si="455"/>
        <v/>
      </c>
      <c r="BF78" s="66" t="str">
        <f t="shared" si="364"/>
        <v/>
      </c>
      <c r="BG78" s="332">
        <f t="shared" si="365"/>
        <v>0</v>
      </c>
      <c r="BH78" s="409" t="str">
        <f t="shared" si="366"/>
        <v/>
      </c>
      <c r="BI78" s="66" t="str">
        <f t="shared" si="367"/>
        <v/>
      </c>
      <c r="BJ78" s="66" t="str">
        <f t="shared" si="368"/>
        <v/>
      </c>
      <c r="BK78" s="409" t="str">
        <f t="shared" si="369"/>
        <v/>
      </c>
      <c r="BL78" s="394" t="str">
        <f>IF(details!AB78="","",details!AB78)</f>
        <v>g</v>
      </c>
      <c r="BM78" s="89" t="str">
        <f t="shared" si="456"/>
        <v>DRAWING</v>
      </c>
      <c r="BN78" s="394" t="str">
        <f>IF(details!AC78="","",details!AC78)</f>
        <v/>
      </c>
      <c r="BO78" s="394" t="str">
        <f>IF(details!AD78="","",details!AD78)</f>
        <v/>
      </c>
      <c r="BP78" s="394" t="str">
        <f>IF(details!AE78="","",details!AE78)</f>
        <v/>
      </c>
      <c r="BQ78" s="205" t="str">
        <f t="shared" si="457"/>
        <v/>
      </c>
      <c r="BR78" s="394" t="str">
        <f>IF(details!AF78="","",details!AF78)</f>
        <v/>
      </c>
      <c r="BS78" s="394" t="str">
        <f>IF(details!AG78="","",details!AG78)</f>
        <v/>
      </c>
      <c r="BT78" s="205" t="str">
        <f t="shared" si="458"/>
        <v/>
      </c>
      <c r="BU78" s="205" t="str">
        <f t="shared" si="459"/>
        <v/>
      </c>
      <c r="BV78" s="205" t="str">
        <f t="shared" si="460"/>
        <v/>
      </c>
      <c r="BW78" s="394" t="str">
        <f>IF(details!AH78="","",details!AH78)</f>
        <v/>
      </c>
      <c r="BX78" s="394" t="str">
        <f>IF(details!AI78="","",details!AI78)</f>
        <v/>
      </c>
      <c r="BY78" s="205" t="str">
        <f t="shared" si="461"/>
        <v/>
      </c>
      <c r="BZ78" s="205" t="str">
        <f t="shared" si="462"/>
        <v/>
      </c>
      <c r="CA78" s="205" t="str">
        <f t="shared" si="463"/>
        <v/>
      </c>
      <c r="CB78" s="401" t="str">
        <f t="shared" si="464"/>
        <v/>
      </c>
      <c r="CC78" s="332">
        <f t="shared" si="370"/>
        <v>0</v>
      </c>
      <c r="CD78" s="409" t="str">
        <f t="shared" si="371"/>
        <v/>
      </c>
      <c r="CE78" s="66" t="str">
        <f t="shared" si="372"/>
        <v/>
      </c>
      <c r="CF78" s="66" t="str">
        <f t="shared" si="465"/>
        <v/>
      </c>
      <c r="CG78" s="66" t="str">
        <f t="shared" si="466"/>
        <v/>
      </c>
      <c r="CH78" s="66" t="str">
        <f t="shared" si="373"/>
        <v/>
      </c>
      <c r="CI78" s="332">
        <f t="shared" si="374"/>
        <v>0</v>
      </c>
      <c r="CJ78" s="409" t="str">
        <f t="shared" si="375"/>
        <v/>
      </c>
      <c r="CK78" s="66" t="str">
        <f t="shared" si="376"/>
        <v/>
      </c>
      <c r="CL78" s="66" t="str">
        <f t="shared" si="377"/>
        <v/>
      </c>
      <c r="CM78" s="409" t="str">
        <f t="shared" si="378"/>
        <v/>
      </c>
      <c r="CN78" s="394" t="str">
        <f>IF(details!AJ78="","",details!AJ78)</f>
        <v>g</v>
      </c>
      <c r="CO78" s="89" t="str">
        <f t="shared" si="467"/>
        <v>DRAWING</v>
      </c>
      <c r="CP78" s="394" t="str">
        <f>IF(details!AK78="","",details!AK78)</f>
        <v/>
      </c>
      <c r="CQ78" s="394" t="str">
        <f>IF(details!AL78="","",details!AL78)</f>
        <v/>
      </c>
      <c r="CR78" s="394" t="str">
        <f>IF(details!AM78="","",details!AM78)</f>
        <v/>
      </c>
      <c r="CS78" s="205" t="str">
        <f t="shared" si="468"/>
        <v/>
      </c>
      <c r="CT78" s="394" t="str">
        <f>IF(details!AN78="","",details!AN78)</f>
        <v/>
      </c>
      <c r="CU78" s="394" t="str">
        <f>IF(details!AO78="","",details!AO78)</f>
        <v/>
      </c>
      <c r="CV78" s="205" t="str">
        <f t="shared" si="469"/>
        <v/>
      </c>
      <c r="CW78" s="205" t="str">
        <f t="shared" si="470"/>
        <v/>
      </c>
      <c r="CX78" s="205" t="str">
        <f t="shared" si="471"/>
        <v/>
      </c>
      <c r="CY78" s="394" t="str">
        <f>IF(details!AP78="","",details!AP78)</f>
        <v/>
      </c>
      <c r="CZ78" s="394" t="str">
        <f>IF(details!AQ78="","",details!AQ78)</f>
        <v/>
      </c>
      <c r="DA78" s="205" t="str">
        <f t="shared" si="472"/>
        <v/>
      </c>
      <c r="DB78" s="205" t="str">
        <f t="shared" si="473"/>
        <v/>
      </c>
      <c r="DC78" s="205" t="str">
        <f t="shared" si="474"/>
        <v/>
      </c>
      <c r="DD78" s="401" t="str">
        <f t="shared" si="475"/>
        <v/>
      </c>
      <c r="DE78" s="332">
        <f t="shared" si="379"/>
        <v>0</v>
      </c>
      <c r="DF78" s="409" t="str">
        <f t="shared" si="380"/>
        <v/>
      </c>
      <c r="DG78" s="66" t="str">
        <f t="shared" si="381"/>
        <v/>
      </c>
      <c r="DH78" s="66" t="str">
        <f t="shared" si="476"/>
        <v/>
      </c>
      <c r="DI78" s="66" t="str">
        <f t="shared" si="382"/>
        <v/>
      </c>
      <c r="DJ78" s="66" t="str">
        <f t="shared" si="383"/>
        <v/>
      </c>
      <c r="DK78" s="332">
        <f t="shared" si="384"/>
        <v>0</v>
      </c>
      <c r="DL78" s="409" t="str">
        <f t="shared" si="385"/>
        <v/>
      </c>
      <c r="DM78" s="66" t="str">
        <f t="shared" si="386"/>
        <v/>
      </c>
      <c r="DN78" s="66" t="str">
        <f t="shared" si="387"/>
        <v/>
      </c>
      <c r="DO78" s="409" t="str">
        <f t="shared" si="388"/>
        <v/>
      </c>
      <c r="DP78" s="66">
        <f t="shared" si="389"/>
        <v>0</v>
      </c>
      <c r="DQ78" s="394" t="str">
        <f>IF(details!AR78="","",details!AR78)</f>
        <v/>
      </c>
      <c r="DR78" s="394" t="str">
        <f>IF(details!AS78="","",details!AS78)</f>
        <v/>
      </c>
      <c r="DS78" s="394" t="str">
        <f>IF(details!AT78="","",details!AT78)</f>
        <v/>
      </c>
      <c r="DT78" s="205" t="str">
        <f t="shared" si="477"/>
        <v/>
      </c>
      <c r="DU78" s="394" t="str">
        <f>IF(details!AU78="","",details!AU78)</f>
        <v/>
      </c>
      <c r="DV78" s="205" t="str">
        <f t="shared" si="478"/>
        <v/>
      </c>
      <c r="DW78" s="394" t="str">
        <f>IF(details!AV78="","",details!AV78)</f>
        <v/>
      </c>
      <c r="DX78" s="392" t="str">
        <f t="shared" si="479"/>
        <v/>
      </c>
      <c r="DY78" s="409">
        <f t="shared" si="480"/>
        <v>0</v>
      </c>
      <c r="DZ78" s="409">
        <f t="shared" si="481"/>
        <v>0</v>
      </c>
      <c r="EA78" s="66" t="str">
        <f t="shared" si="482"/>
        <v/>
      </c>
      <c r="EB78" s="409" t="str">
        <f t="shared" si="483"/>
        <v/>
      </c>
      <c r="EC78" s="409" t="str">
        <f t="shared" si="394"/>
        <v/>
      </c>
      <c r="ED78" s="394" t="str">
        <f>IF(details!AW78="","",details!AW78)</f>
        <v/>
      </c>
      <c r="EE78" s="394" t="str">
        <f>IF(details!AX78="","",details!AX78)</f>
        <v/>
      </c>
      <c r="EF78" s="394" t="str">
        <f>IF(details!AY78="","",details!AY78)</f>
        <v/>
      </c>
      <c r="EG78" s="392" t="str">
        <f t="shared" si="484"/>
        <v/>
      </c>
      <c r="EH78" s="409">
        <f t="shared" si="485"/>
        <v>0</v>
      </c>
      <c r="EI78" s="409">
        <f t="shared" si="486"/>
        <v>0</v>
      </c>
      <c r="EJ78" s="66" t="str">
        <f t="shared" si="487"/>
        <v/>
      </c>
      <c r="EK78" s="409" t="str">
        <f t="shared" si="488"/>
        <v/>
      </c>
      <c r="EL78" s="409" t="str">
        <f t="shared" si="395"/>
        <v/>
      </c>
      <c r="EM78" s="409" t="str">
        <f t="shared" si="396"/>
        <v/>
      </c>
      <c r="EN78" s="409" t="str">
        <f t="shared" si="397"/>
        <v/>
      </c>
      <c r="EO78" s="409" t="str">
        <f t="shared" si="398"/>
        <v/>
      </c>
      <c r="EP78" s="409" t="str">
        <f t="shared" si="489"/>
        <v/>
      </c>
      <c r="EQ78" s="409" t="str">
        <f t="shared" si="490"/>
        <v/>
      </c>
      <c r="ER78" s="409">
        <f t="shared" si="491"/>
        <v>0</v>
      </c>
      <c r="ES78" s="409">
        <f t="shared" si="492"/>
        <v>0</v>
      </c>
      <c r="ET78" s="409">
        <f t="shared" si="493"/>
        <v>0</v>
      </c>
      <c r="EU78" s="409">
        <f t="shared" si="494"/>
        <v>0</v>
      </c>
      <c r="EV78" s="409">
        <f t="shared" si="495"/>
        <v>0</v>
      </c>
      <c r="EW78" s="409" t="str">
        <f t="shared" si="496"/>
        <v/>
      </c>
      <c r="EX78" s="74" t="str">
        <f t="shared" si="399"/>
        <v/>
      </c>
      <c r="EY78" s="68" t="str">
        <f>IF(details!BN78="","",details!BN78)</f>
        <v/>
      </c>
      <c r="EZ78" s="69" t="str">
        <f>IF(details!BO78="","",details!BO78)</f>
        <v/>
      </c>
      <c r="FA78" s="68" t="str">
        <f>IF(details!BV78="","",details!BV78)</f>
        <v/>
      </c>
      <c r="FB78" s="69" t="str">
        <f>IF(details!BW78="","",details!BW78)</f>
        <v/>
      </c>
      <c r="FC78" s="68" t="str">
        <f>IF(details!CD78="","",details!CD78)</f>
        <v/>
      </c>
      <c r="FD78" s="69" t="str">
        <f>IF(details!CE78="","",details!CE78)</f>
        <v/>
      </c>
      <c r="FE78" s="68" t="str">
        <f>IF(details!CL78="","",details!CL78)</f>
        <v/>
      </c>
      <c r="FF78" s="69" t="str">
        <f>IF(details!CM78="","",details!CM78)</f>
        <v/>
      </c>
      <c r="FG78" s="68" t="str">
        <f>IF(details!CT78="","",details!CT78)</f>
        <v/>
      </c>
      <c r="FH78" s="69" t="str">
        <f>IF(details!CU78="","",details!CU78)</f>
        <v/>
      </c>
      <c r="FI78" s="343" t="str">
        <f t="shared" si="515"/>
        <v/>
      </c>
      <c r="FJ78" s="394" t="str">
        <f t="shared" si="400"/>
        <v/>
      </c>
      <c r="FK78" s="394" t="str">
        <f t="shared" si="497"/>
        <v/>
      </c>
      <c r="FL78" s="460" t="str">
        <f t="shared" si="401"/>
        <v/>
      </c>
      <c r="FM78" s="394" t="str">
        <f t="shared" si="402"/>
        <v/>
      </c>
      <c r="FN78" s="77" t="str">
        <f t="shared" si="498"/>
        <v/>
      </c>
      <c r="FO78" s="460" t="str">
        <f t="shared" si="403"/>
        <v/>
      </c>
      <c r="FP78" s="78" t="str">
        <f t="shared" si="404"/>
        <v/>
      </c>
      <c r="FQ78" s="394" t="str">
        <f t="shared" si="405"/>
        <v/>
      </c>
      <c r="FR78" s="394" t="str">
        <f t="shared" si="499"/>
        <v/>
      </c>
      <c r="FS78" s="394" t="str">
        <f t="shared" si="500"/>
        <v/>
      </c>
      <c r="FT78" s="394" t="str">
        <f t="shared" si="501"/>
        <v/>
      </c>
      <c r="FU78" s="364" t="str">
        <f t="shared" si="502"/>
        <v/>
      </c>
      <c r="FV78" s="394" t="str">
        <f t="shared" si="503"/>
        <v/>
      </c>
      <c r="FW78" s="394" t="str">
        <f t="shared" si="504"/>
        <v/>
      </c>
      <c r="FX78" s="394" t="str">
        <f t="shared" si="505"/>
        <v/>
      </c>
      <c r="FY78" s="394" t="str">
        <f t="shared" si="406"/>
        <v/>
      </c>
      <c r="FZ78" s="461" t="str">
        <f t="shared" si="407"/>
        <v/>
      </c>
      <c r="GA78" s="78" t="str">
        <f t="shared" si="408"/>
        <v/>
      </c>
      <c r="GB78" s="394" t="str">
        <f t="shared" si="409"/>
        <v/>
      </c>
      <c r="GC78" s="394" t="str">
        <f t="shared" si="410"/>
        <v/>
      </c>
      <c r="GD78" s="394" t="str">
        <f t="shared" si="411"/>
        <v/>
      </c>
      <c r="GE78" s="394" t="str">
        <f t="shared" si="412"/>
        <v/>
      </c>
      <c r="GF78" s="462" t="str">
        <f t="shared" si="506"/>
        <v/>
      </c>
      <c r="GG78" s="397" t="str">
        <f t="shared" si="507"/>
        <v/>
      </c>
      <c r="GH78" s="394" t="str">
        <f t="shared" si="508"/>
        <v/>
      </c>
      <c r="GI78" s="394" t="str">
        <f t="shared" si="509"/>
        <v/>
      </c>
      <c r="GJ78" s="394" t="str">
        <f t="shared" si="413"/>
        <v/>
      </c>
      <c r="GK78" s="461" t="str">
        <f t="shared" si="414"/>
        <v/>
      </c>
      <c r="GL78" s="78" t="str">
        <f t="shared" si="415"/>
        <v/>
      </c>
      <c r="GM78" s="394" t="str">
        <f t="shared" si="416"/>
        <v/>
      </c>
      <c r="GN78" s="394" t="str">
        <f t="shared" si="417"/>
        <v/>
      </c>
      <c r="GO78" s="394" t="str">
        <f t="shared" si="418"/>
        <v/>
      </c>
      <c r="GP78" s="394" t="str">
        <f t="shared" si="419"/>
        <v/>
      </c>
      <c r="GQ78" s="394" t="str">
        <f t="shared" si="510"/>
        <v/>
      </c>
      <c r="GR78" s="394" t="str">
        <f t="shared" si="511"/>
        <v/>
      </c>
      <c r="GS78" s="394" t="str">
        <f t="shared" si="512"/>
        <v/>
      </c>
      <c r="GT78" s="394" t="str">
        <f t="shared" si="513"/>
        <v/>
      </c>
      <c r="GU78" s="394" t="str">
        <f t="shared" si="420"/>
        <v/>
      </c>
      <c r="GV78" s="461" t="str">
        <f t="shared" si="421"/>
        <v/>
      </c>
      <c r="GW78" s="394" t="str">
        <f t="shared" si="422"/>
        <v/>
      </c>
      <c r="GX78" s="394" t="str">
        <f t="shared" si="423"/>
        <v/>
      </c>
      <c r="GY78" s="394" t="str">
        <f t="shared" si="424"/>
        <v xml:space="preserve">    </v>
      </c>
      <c r="GZ78" s="394" t="str">
        <f t="shared" si="425"/>
        <v xml:space="preserve">    </v>
      </c>
      <c r="HA78" s="394" t="str">
        <f t="shared" si="426"/>
        <v xml:space="preserve">    </v>
      </c>
      <c r="HB78" s="394" t="str">
        <f t="shared" si="427"/>
        <v xml:space="preserve">        </v>
      </c>
      <c r="HC78" s="394" t="str">
        <f t="shared" si="428"/>
        <v xml:space="preserve">    </v>
      </c>
      <c r="HD78" s="394" t="str">
        <f t="shared" si="429"/>
        <v/>
      </c>
      <c r="HE78" s="67" t="str">
        <f t="shared" si="430"/>
        <v/>
      </c>
      <c r="HF78" s="73" t="str">
        <f t="shared" si="431"/>
        <v/>
      </c>
      <c r="HG78" s="394" t="str">
        <f t="shared" si="432"/>
        <v/>
      </c>
      <c r="HH78" s="75" t="str">
        <f t="shared" si="433"/>
        <v/>
      </c>
      <c r="HI78" s="76" t="str">
        <f t="shared" si="514"/>
        <v/>
      </c>
      <c r="HJ78" s="394" t="str">
        <f>IF(OR(HD78="SUPPL.",HD78="RE-EXAM."),'result subject-wise'!AR78,HD78)</f>
        <v/>
      </c>
      <c r="HK78" s="463" t="str">
        <f t="shared" si="434"/>
        <v/>
      </c>
      <c r="HL78" s="464" t="str">
        <f t="shared" si="435"/>
        <v/>
      </c>
      <c r="HM78" s="394" t="str">
        <f t="shared" si="436"/>
        <v/>
      </c>
      <c r="HN78" s="304"/>
      <c r="HP78" s="465" t="str">
        <f>'full report'!V1880</f>
        <v/>
      </c>
      <c r="HQ78" s="466"/>
      <c r="HR78" s="467"/>
      <c r="HS78" s="467"/>
      <c r="HT78" s="467"/>
      <c r="HV78" s="467"/>
      <c r="HW78" s="467"/>
      <c r="HX78" s="467"/>
      <c r="HY78" s="467"/>
      <c r="HZ78" s="467"/>
      <c r="IA78" s="467"/>
      <c r="IB78" s="467"/>
      <c r="IC78" s="467"/>
      <c r="ID78" s="467"/>
      <c r="IE78" s="467"/>
    </row>
    <row r="79" spans="1:239" s="364" customFormat="1" ht="13" customHeight="1">
      <c r="A79" s="412">
        <f>IF(details!A79="","",details!A79)</f>
        <v>71</v>
      </c>
      <c r="B79" s="399" t="str">
        <f>IF(details!B79="","",details!B79)</f>
        <v/>
      </c>
      <c r="C79" s="399" t="str">
        <f>IF(details!C79="","",details!C79)</f>
        <v/>
      </c>
      <c r="D79" s="399" t="str">
        <f>IF(details!D79="","",details!D79)</f>
        <v/>
      </c>
      <c r="E79" s="395" t="str">
        <f>IF(details!E79="","",details!E79)</f>
        <v/>
      </c>
      <c r="F79" s="71" t="str">
        <f>IF(details!F79="","",details!F79)</f>
        <v/>
      </c>
      <c r="G79" s="408" t="str">
        <f>IF(details!G79="","",details!G79)</f>
        <v>A 071</v>
      </c>
      <c r="H79" s="408" t="str">
        <f>IF(details!H79="","",details!H79)</f>
        <v>B 071</v>
      </c>
      <c r="I79" s="408" t="str">
        <f>IF(details!I79="","",details!I79)</f>
        <v>C 071</v>
      </c>
      <c r="J79" s="394" t="str">
        <f>IF(details!J79="","",details!J79)</f>
        <v/>
      </c>
      <c r="K79" s="394" t="str">
        <f>IF(details!K79="","",details!K79)</f>
        <v/>
      </c>
      <c r="L79" s="394" t="str">
        <f>IF(details!L79="","",details!L79)</f>
        <v/>
      </c>
      <c r="M79" s="205" t="str">
        <f t="shared" si="437"/>
        <v/>
      </c>
      <c r="N79" s="394" t="str">
        <f>IF(details!M79="","",details!M79)</f>
        <v/>
      </c>
      <c r="O79" s="205" t="str">
        <f t="shared" si="438"/>
        <v/>
      </c>
      <c r="P79" s="394" t="str">
        <f>IF(details!N79="","",details!N79)</f>
        <v/>
      </c>
      <c r="Q79" s="392" t="str">
        <f t="shared" si="439"/>
        <v/>
      </c>
      <c r="R79" s="409">
        <f t="shared" si="440"/>
        <v>0</v>
      </c>
      <c r="S79" s="66" t="str">
        <f t="shared" si="358"/>
        <v/>
      </c>
      <c r="T79" s="409" t="str">
        <f t="shared" si="390"/>
        <v/>
      </c>
      <c r="U79" s="409" t="str">
        <f t="shared" si="359"/>
        <v/>
      </c>
      <c r="V79" s="409" t="str">
        <f t="shared" si="391"/>
        <v/>
      </c>
      <c r="W79" s="394" t="str">
        <f>IF(details!O79="","",details!O79)</f>
        <v/>
      </c>
      <c r="X79" s="394" t="str">
        <f>IF(details!P79="","",details!P79)</f>
        <v/>
      </c>
      <c r="Y79" s="394" t="str">
        <f>IF(details!Q79="","",details!Q79)</f>
        <v/>
      </c>
      <c r="Z79" s="205" t="str">
        <f t="shared" si="441"/>
        <v/>
      </c>
      <c r="AA79" s="394" t="str">
        <f>IF(details!R79="","",details!R79)</f>
        <v/>
      </c>
      <c r="AB79" s="205" t="str">
        <f t="shared" si="442"/>
        <v/>
      </c>
      <c r="AC79" s="394" t="str">
        <f>IF(details!S79="","",details!S79)</f>
        <v/>
      </c>
      <c r="AD79" s="392" t="str">
        <f t="shared" si="443"/>
        <v/>
      </c>
      <c r="AE79" s="409">
        <f t="shared" si="444"/>
        <v>0</v>
      </c>
      <c r="AF79" s="66" t="str">
        <f t="shared" si="360"/>
        <v/>
      </c>
      <c r="AG79" s="409" t="str">
        <f t="shared" si="392"/>
        <v/>
      </c>
      <c r="AH79" s="409" t="str">
        <f>IF(OR($E79="NSO",$E79="",AC79=""),"",IF(OR(AG79="AB",AC79="ab"),"AB",IF(AC79="ML","RE",IF(AND(AD79&gt;=36%*AF79,AC79&gt;=20),"P",IF(AND(AD79&gt;=34%*AF79,#REF!=0,AC79&gt;=20),"G2",IF(AND(AD79&gt;=31%*AF79,#REF!=0,AC79&gt;=20),"G1",IF(AD79&gt;=25%*AF79,"S","F")))))))</f>
        <v/>
      </c>
      <c r="AI79" s="409" t="str">
        <f t="shared" si="393"/>
        <v/>
      </c>
      <c r="AJ79" s="394" t="str">
        <f>IF(details!T79="","",details!T79)</f>
        <v>g</v>
      </c>
      <c r="AK79" s="89" t="str">
        <f t="shared" si="445"/>
        <v>DRAWING</v>
      </c>
      <c r="AL79" s="394" t="str">
        <f>IF(details!U79="","",details!U79)</f>
        <v/>
      </c>
      <c r="AM79" s="394" t="str">
        <f>IF(details!V79="","",details!V79)</f>
        <v/>
      </c>
      <c r="AN79" s="394" t="str">
        <f>IF(details!W79="","",details!W79)</f>
        <v/>
      </c>
      <c r="AO79" s="205" t="str">
        <f t="shared" si="446"/>
        <v/>
      </c>
      <c r="AP79" s="394" t="str">
        <f>IF(details!X79="","",details!X79)</f>
        <v/>
      </c>
      <c r="AQ79" s="394" t="str">
        <f>IF(details!Y79="","",details!Y79)</f>
        <v/>
      </c>
      <c r="AR79" s="205" t="str">
        <f t="shared" si="447"/>
        <v/>
      </c>
      <c r="AS79" s="205" t="str">
        <f t="shared" si="448"/>
        <v/>
      </c>
      <c r="AT79" s="205" t="str">
        <f t="shared" si="449"/>
        <v/>
      </c>
      <c r="AU79" s="394" t="str">
        <f>IF(details!Z79="","",details!Z79)</f>
        <v/>
      </c>
      <c r="AV79" s="394" t="str">
        <f>IF(details!AA79="","",details!AA79)</f>
        <v/>
      </c>
      <c r="AW79" s="205" t="str">
        <f t="shared" si="450"/>
        <v/>
      </c>
      <c r="AX79" s="205" t="str">
        <f t="shared" si="451"/>
        <v/>
      </c>
      <c r="AY79" s="205" t="str">
        <f t="shared" si="452"/>
        <v/>
      </c>
      <c r="AZ79" s="401" t="str">
        <f t="shared" si="453"/>
        <v/>
      </c>
      <c r="BA79" s="332">
        <f t="shared" si="361"/>
        <v>0</v>
      </c>
      <c r="BB79" s="409" t="str">
        <f t="shared" si="362"/>
        <v/>
      </c>
      <c r="BC79" s="66" t="str">
        <f t="shared" si="363"/>
        <v/>
      </c>
      <c r="BD79" s="66" t="str">
        <f t="shared" si="454"/>
        <v/>
      </c>
      <c r="BE79" s="66" t="str">
        <f t="shared" si="455"/>
        <v/>
      </c>
      <c r="BF79" s="66" t="str">
        <f t="shared" si="364"/>
        <v/>
      </c>
      <c r="BG79" s="332">
        <f t="shared" si="365"/>
        <v>0</v>
      </c>
      <c r="BH79" s="409" t="str">
        <f t="shared" si="366"/>
        <v/>
      </c>
      <c r="BI79" s="66" t="str">
        <f t="shared" si="367"/>
        <v/>
      </c>
      <c r="BJ79" s="66" t="str">
        <f t="shared" si="368"/>
        <v/>
      </c>
      <c r="BK79" s="409" t="str">
        <f t="shared" si="369"/>
        <v/>
      </c>
      <c r="BL79" s="394" t="str">
        <f>IF(details!AB79="","",details!AB79)</f>
        <v>a</v>
      </c>
      <c r="BM79" s="89" t="str">
        <f t="shared" si="456"/>
        <v>CHEMISTRY</v>
      </c>
      <c r="BN79" s="394" t="str">
        <f>IF(details!AC79="","",details!AC79)</f>
        <v/>
      </c>
      <c r="BO79" s="394" t="str">
        <f>IF(details!AD79="","",details!AD79)</f>
        <v/>
      </c>
      <c r="BP79" s="394" t="str">
        <f>IF(details!AE79="","",details!AE79)</f>
        <v/>
      </c>
      <c r="BQ79" s="205" t="str">
        <f t="shared" si="457"/>
        <v/>
      </c>
      <c r="BR79" s="394" t="str">
        <f>IF(details!AF79="","",details!AF79)</f>
        <v/>
      </c>
      <c r="BS79" s="394" t="str">
        <f>IF(details!AG79="","",details!AG79)</f>
        <v/>
      </c>
      <c r="BT79" s="205" t="str">
        <f t="shared" si="458"/>
        <v/>
      </c>
      <c r="BU79" s="205" t="str">
        <f t="shared" si="459"/>
        <v/>
      </c>
      <c r="BV79" s="205" t="str">
        <f t="shared" si="460"/>
        <v/>
      </c>
      <c r="BW79" s="394" t="str">
        <f>IF(details!AH79="","",details!AH79)</f>
        <v/>
      </c>
      <c r="BX79" s="394" t="str">
        <f>IF(details!AI79="","",details!AI79)</f>
        <v/>
      </c>
      <c r="BY79" s="205" t="str">
        <f t="shared" si="461"/>
        <v/>
      </c>
      <c r="BZ79" s="205" t="str">
        <f t="shared" si="462"/>
        <v/>
      </c>
      <c r="CA79" s="205" t="str">
        <f t="shared" si="463"/>
        <v/>
      </c>
      <c r="CB79" s="401" t="str">
        <f t="shared" si="464"/>
        <v/>
      </c>
      <c r="CC79" s="332">
        <f t="shared" si="370"/>
        <v>0</v>
      </c>
      <c r="CD79" s="409" t="str">
        <f t="shared" si="371"/>
        <v/>
      </c>
      <c r="CE79" s="66" t="str">
        <f t="shared" si="372"/>
        <v/>
      </c>
      <c r="CF79" s="66" t="str">
        <f t="shared" si="465"/>
        <v/>
      </c>
      <c r="CG79" s="66" t="str">
        <f t="shared" si="466"/>
        <v/>
      </c>
      <c r="CH79" s="66" t="str">
        <f t="shared" si="373"/>
        <v/>
      </c>
      <c r="CI79" s="332">
        <f t="shared" si="374"/>
        <v>0</v>
      </c>
      <c r="CJ79" s="409" t="str">
        <f t="shared" si="375"/>
        <v/>
      </c>
      <c r="CK79" s="66" t="str">
        <f t="shared" si="376"/>
        <v/>
      </c>
      <c r="CL79" s="66" t="str">
        <f t="shared" si="377"/>
        <v/>
      </c>
      <c r="CM79" s="409" t="str">
        <f t="shared" si="378"/>
        <v/>
      </c>
      <c r="CN79" s="394" t="str">
        <f>IF(details!AJ79="","",details!AJ79)</f>
        <v>a</v>
      </c>
      <c r="CO79" s="89" t="str">
        <f t="shared" si="467"/>
        <v>BIOLOGY</v>
      </c>
      <c r="CP79" s="394" t="str">
        <f>IF(details!AK79="","",details!AK79)</f>
        <v/>
      </c>
      <c r="CQ79" s="394" t="str">
        <f>IF(details!AL79="","",details!AL79)</f>
        <v/>
      </c>
      <c r="CR79" s="394" t="str">
        <f>IF(details!AM79="","",details!AM79)</f>
        <v/>
      </c>
      <c r="CS79" s="205" t="str">
        <f t="shared" si="468"/>
        <v/>
      </c>
      <c r="CT79" s="394" t="str">
        <f>IF(details!AN79="","",details!AN79)</f>
        <v/>
      </c>
      <c r="CU79" s="394" t="str">
        <f>IF(details!AO79="","",details!AO79)</f>
        <v/>
      </c>
      <c r="CV79" s="205" t="str">
        <f t="shared" si="469"/>
        <v/>
      </c>
      <c r="CW79" s="205" t="str">
        <f t="shared" si="470"/>
        <v/>
      </c>
      <c r="CX79" s="205" t="str">
        <f t="shared" si="471"/>
        <v/>
      </c>
      <c r="CY79" s="394" t="str">
        <f>IF(details!AP79="","",details!AP79)</f>
        <v/>
      </c>
      <c r="CZ79" s="394" t="str">
        <f>IF(details!AQ79="","",details!AQ79)</f>
        <v/>
      </c>
      <c r="DA79" s="205" t="str">
        <f t="shared" si="472"/>
        <v/>
      </c>
      <c r="DB79" s="205" t="str">
        <f t="shared" si="473"/>
        <v/>
      </c>
      <c r="DC79" s="205" t="str">
        <f t="shared" si="474"/>
        <v/>
      </c>
      <c r="DD79" s="401" t="str">
        <f t="shared" si="475"/>
        <v/>
      </c>
      <c r="DE79" s="332">
        <f t="shared" si="379"/>
        <v>0</v>
      </c>
      <c r="DF79" s="409" t="str">
        <f t="shared" si="380"/>
        <v/>
      </c>
      <c r="DG79" s="66" t="str">
        <f t="shared" si="381"/>
        <v/>
      </c>
      <c r="DH79" s="66" t="str">
        <f t="shared" si="476"/>
        <v/>
      </c>
      <c r="DI79" s="66" t="str">
        <f t="shared" si="382"/>
        <v/>
      </c>
      <c r="DJ79" s="66" t="str">
        <f t="shared" si="383"/>
        <v/>
      </c>
      <c r="DK79" s="332">
        <f t="shared" si="384"/>
        <v>0</v>
      </c>
      <c r="DL79" s="409" t="str">
        <f t="shared" si="385"/>
        <v/>
      </c>
      <c r="DM79" s="66" t="str">
        <f t="shared" si="386"/>
        <v/>
      </c>
      <c r="DN79" s="66" t="str">
        <f t="shared" si="387"/>
        <v/>
      </c>
      <c r="DO79" s="409" t="str">
        <f t="shared" si="388"/>
        <v/>
      </c>
      <c r="DP79" s="66">
        <f t="shared" si="389"/>
        <v>0</v>
      </c>
      <c r="DQ79" s="394" t="str">
        <f>IF(details!AR79="","",details!AR79)</f>
        <v/>
      </c>
      <c r="DR79" s="394" t="str">
        <f>IF(details!AS79="","",details!AS79)</f>
        <v/>
      </c>
      <c r="DS79" s="394" t="str">
        <f>IF(details!AT79="","",details!AT79)</f>
        <v/>
      </c>
      <c r="DT79" s="205" t="str">
        <f t="shared" si="477"/>
        <v/>
      </c>
      <c r="DU79" s="394" t="str">
        <f>IF(details!AU79="","",details!AU79)</f>
        <v/>
      </c>
      <c r="DV79" s="205" t="str">
        <f t="shared" si="478"/>
        <v/>
      </c>
      <c r="DW79" s="394" t="str">
        <f>IF(details!AV79="","",details!AV79)</f>
        <v/>
      </c>
      <c r="DX79" s="392" t="str">
        <f t="shared" si="479"/>
        <v/>
      </c>
      <c r="DY79" s="409">
        <f t="shared" si="480"/>
        <v>0</v>
      </c>
      <c r="DZ79" s="409">
        <f t="shared" si="481"/>
        <v>0</v>
      </c>
      <c r="EA79" s="66" t="str">
        <f t="shared" si="482"/>
        <v/>
      </c>
      <c r="EB79" s="409" t="str">
        <f t="shared" si="483"/>
        <v/>
      </c>
      <c r="EC79" s="409" t="str">
        <f t="shared" si="394"/>
        <v/>
      </c>
      <c r="ED79" s="394" t="str">
        <f>IF(details!AW79="","",details!AW79)</f>
        <v/>
      </c>
      <c r="EE79" s="394" t="str">
        <f>IF(details!AX79="","",details!AX79)</f>
        <v/>
      </c>
      <c r="EF79" s="394" t="str">
        <f>IF(details!AY79="","",details!AY79)</f>
        <v/>
      </c>
      <c r="EG79" s="392" t="str">
        <f t="shared" si="484"/>
        <v/>
      </c>
      <c r="EH79" s="409">
        <f t="shared" si="485"/>
        <v>0</v>
      </c>
      <c r="EI79" s="409">
        <f t="shared" si="486"/>
        <v>0</v>
      </c>
      <c r="EJ79" s="66" t="str">
        <f t="shared" si="487"/>
        <v/>
      </c>
      <c r="EK79" s="409" t="str">
        <f t="shared" si="488"/>
        <v/>
      </c>
      <c r="EL79" s="409" t="str">
        <f t="shared" si="395"/>
        <v/>
      </c>
      <c r="EM79" s="409" t="str">
        <f t="shared" si="396"/>
        <v/>
      </c>
      <c r="EN79" s="409" t="str">
        <f t="shared" si="397"/>
        <v/>
      </c>
      <c r="EO79" s="409" t="str">
        <f t="shared" si="398"/>
        <v/>
      </c>
      <c r="EP79" s="409" t="str">
        <f t="shared" si="489"/>
        <v/>
      </c>
      <c r="EQ79" s="409" t="str">
        <f t="shared" si="490"/>
        <v/>
      </c>
      <c r="ER79" s="409">
        <f t="shared" si="491"/>
        <v>0</v>
      </c>
      <c r="ES79" s="409">
        <f t="shared" si="492"/>
        <v>0</v>
      </c>
      <c r="ET79" s="409">
        <f t="shared" si="493"/>
        <v>0</v>
      </c>
      <c r="EU79" s="409">
        <f t="shared" si="494"/>
        <v>0</v>
      </c>
      <c r="EV79" s="409">
        <f t="shared" si="495"/>
        <v>0</v>
      </c>
      <c r="EW79" s="409" t="str">
        <f t="shared" si="496"/>
        <v/>
      </c>
      <c r="EX79" s="74" t="str">
        <f t="shared" si="399"/>
        <v/>
      </c>
      <c r="EY79" s="68" t="str">
        <f>IF(details!BN79="","",details!BN79)</f>
        <v/>
      </c>
      <c r="EZ79" s="69" t="str">
        <f>IF(details!BO79="","",details!BO79)</f>
        <v/>
      </c>
      <c r="FA79" s="68" t="str">
        <f>IF(details!BV79="","",details!BV79)</f>
        <v/>
      </c>
      <c r="FB79" s="69" t="str">
        <f>IF(details!BW79="","",details!BW79)</f>
        <v/>
      </c>
      <c r="FC79" s="68" t="str">
        <f>IF(details!CD79="","",details!CD79)</f>
        <v/>
      </c>
      <c r="FD79" s="69" t="str">
        <f>IF(details!CE79="","",details!CE79)</f>
        <v/>
      </c>
      <c r="FE79" s="68" t="str">
        <f>IF(details!CL79="","",details!CL79)</f>
        <v/>
      </c>
      <c r="FF79" s="69" t="str">
        <f>IF(details!CM79="","",details!CM79)</f>
        <v/>
      </c>
      <c r="FG79" s="68" t="str">
        <f>IF(details!CT79="","",details!CT79)</f>
        <v/>
      </c>
      <c r="FH79" s="69" t="str">
        <f>IF(details!CU79="","",details!CU79)</f>
        <v/>
      </c>
      <c r="FI79" s="343" t="str">
        <f t="shared" si="515"/>
        <v/>
      </c>
      <c r="FJ79" s="394" t="str">
        <f t="shared" si="400"/>
        <v/>
      </c>
      <c r="FK79" s="394" t="str">
        <f t="shared" si="497"/>
        <v/>
      </c>
      <c r="FL79" s="460" t="str">
        <f t="shared" si="401"/>
        <v/>
      </c>
      <c r="FM79" s="394" t="str">
        <f t="shared" si="402"/>
        <v/>
      </c>
      <c r="FN79" s="77" t="str">
        <f t="shared" si="498"/>
        <v/>
      </c>
      <c r="FO79" s="460" t="str">
        <f t="shared" si="403"/>
        <v/>
      </c>
      <c r="FP79" s="78" t="str">
        <f t="shared" si="404"/>
        <v/>
      </c>
      <c r="FQ79" s="394" t="str">
        <f t="shared" si="405"/>
        <v/>
      </c>
      <c r="FR79" s="394" t="str">
        <f t="shared" si="499"/>
        <v/>
      </c>
      <c r="FS79" s="394" t="str">
        <f t="shared" si="500"/>
        <v/>
      </c>
      <c r="FT79" s="394" t="str">
        <f t="shared" si="501"/>
        <v/>
      </c>
      <c r="FU79" s="364" t="str">
        <f t="shared" si="502"/>
        <v/>
      </c>
      <c r="FV79" s="394" t="str">
        <f t="shared" si="503"/>
        <v/>
      </c>
      <c r="FW79" s="394" t="str">
        <f t="shared" si="504"/>
        <v/>
      </c>
      <c r="FX79" s="394" t="str">
        <f t="shared" si="505"/>
        <v/>
      </c>
      <c r="FY79" s="394" t="str">
        <f t="shared" si="406"/>
        <v/>
      </c>
      <c r="FZ79" s="461" t="str">
        <f t="shared" si="407"/>
        <v/>
      </c>
      <c r="GA79" s="78" t="str">
        <f t="shared" si="408"/>
        <v/>
      </c>
      <c r="GB79" s="394" t="str">
        <f t="shared" si="409"/>
        <v/>
      </c>
      <c r="GC79" s="394" t="str">
        <f t="shared" si="410"/>
        <v/>
      </c>
      <c r="GD79" s="394" t="str">
        <f t="shared" si="411"/>
        <v/>
      </c>
      <c r="GE79" s="394" t="str">
        <f t="shared" si="412"/>
        <v/>
      </c>
      <c r="GF79" s="462" t="str">
        <f t="shared" si="506"/>
        <v/>
      </c>
      <c r="GG79" s="397" t="str">
        <f t="shared" si="507"/>
        <v/>
      </c>
      <c r="GH79" s="394" t="str">
        <f t="shared" si="508"/>
        <v/>
      </c>
      <c r="GI79" s="394" t="str">
        <f t="shared" si="509"/>
        <v/>
      </c>
      <c r="GJ79" s="394" t="str">
        <f t="shared" si="413"/>
        <v/>
      </c>
      <c r="GK79" s="461" t="str">
        <f t="shared" si="414"/>
        <v/>
      </c>
      <c r="GL79" s="78" t="str">
        <f t="shared" si="415"/>
        <v/>
      </c>
      <c r="GM79" s="394" t="str">
        <f t="shared" si="416"/>
        <v/>
      </c>
      <c r="GN79" s="394" t="str">
        <f t="shared" si="417"/>
        <v/>
      </c>
      <c r="GO79" s="394" t="str">
        <f t="shared" si="418"/>
        <v/>
      </c>
      <c r="GP79" s="394" t="str">
        <f t="shared" si="419"/>
        <v/>
      </c>
      <c r="GQ79" s="394" t="str">
        <f t="shared" si="510"/>
        <v/>
      </c>
      <c r="GR79" s="394" t="str">
        <f t="shared" si="511"/>
        <v/>
      </c>
      <c r="GS79" s="394" t="str">
        <f t="shared" si="512"/>
        <v/>
      </c>
      <c r="GT79" s="394" t="str">
        <f t="shared" si="513"/>
        <v/>
      </c>
      <c r="GU79" s="394" t="str">
        <f t="shared" si="420"/>
        <v/>
      </c>
      <c r="GV79" s="461" t="str">
        <f t="shared" si="421"/>
        <v/>
      </c>
      <c r="GW79" s="394" t="str">
        <f t="shared" si="422"/>
        <v/>
      </c>
      <c r="GX79" s="394" t="str">
        <f t="shared" si="423"/>
        <v/>
      </c>
      <c r="GY79" s="394" t="str">
        <f t="shared" si="424"/>
        <v xml:space="preserve">    </v>
      </c>
      <c r="GZ79" s="394" t="str">
        <f t="shared" si="425"/>
        <v xml:space="preserve">    </v>
      </c>
      <c r="HA79" s="394" t="str">
        <f t="shared" si="426"/>
        <v xml:space="preserve">    </v>
      </c>
      <c r="HB79" s="394" t="str">
        <f t="shared" si="427"/>
        <v xml:space="preserve">        </v>
      </c>
      <c r="HC79" s="394" t="str">
        <f t="shared" si="428"/>
        <v xml:space="preserve">    </v>
      </c>
      <c r="HD79" s="394" t="str">
        <f t="shared" si="429"/>
        <v/>
      </c>
      <c r="HE79" s="67" t="str">
        <f t="shared" si="430"/>
        <v/>
      </c>
      <c r="HF79" s="73" t="str">
        <f t="shared" si="431"/>
        <v/>
      </c>
      <c r="HG79" s="394" t="str">
        <f t="shared" si="432"/>
        <v/>
      </c>
      <c r="HH79" s="75" t="str">
        <f t="shared" si="433"/>
        <v/>
      </c>
      <c r="HI79" s="76" t="str">
        <f t="shared" si="514"/>
        <v/>
      </c>
      <c r="HJ79" s="394" t="str">
        <f>IF(OR(HD79="SUPPL.",HD79="RE-EXAM."),'result subject-wise'!AR79,HD79)</f>
        <v/>
      </c>
      <c r="HK79" s="463" t="str">
        <f t="shared" si="434"/>
        <v/>
      </c>
      <c r="HL79" s="464" t="str">
        <f t="shared" si="435"/>
        <v/>
      </c>
      <c r="HM79" s="394" t="str">
        <f t="shared" si="436"/>
        <v/>
      </c>
      <c r="HN79" s="304"/>
      <c r="HP79" s="465" t="str">
        <f>'full report'!V1907</f>
        <v/>
      </c>
      <c r="HQ79" s="466"/>
      <c r="HR79" s="467"/>
      <c r="HS79" s="467"/>
      <c r="HT79" s="467"/>
      <c r="HV79" s="467"/>
      <c r="HW79" s="467"/>
      <c r="HX79" s="467"/>
      <c r="HY79" s="467"/>
      <c r="HZ79" s="467"/>
      <c r="IA79" s="467"/>
      <c r="IB79" s="467"/>
      <c r="IC79" s="467"/>
      <c r="ID79" s="467"/>
      <c r="IE79" s="467"/>
    </row>
    <row r="80" spans="1:239" s="364" customFormat="1" ht="13" customHeight="1">
      <c r="A80" s="412">
        <f>IF(details!A80="","",details!A80)</f>
        <v>72</v>
      </c>
      <c r="B80" s="399" t="str">
        <f>IF(details!B80="","",details!B80)</f>
        <v/>
      </c>
      <c r="C80" s="399" t="str">
        <f>IF(details!C80="","",details!C80)</f>
        <v/>
      </c>
      <c r="D80" s="399" t="str">
        <f>IF(details!D80="","",details!D80)</f>
        <v/>
      </c>
      <c r="E80" s="395" t="str">
        <f>IF(details!E80="","",details!E80)</f>
        <v/>
      </c>
      <c r="F80" s="71" t="str">
        <f>IF(details!F80="","",details!F80)</f>
        <v/>
      </c>
      <c r="G80" s="408" t="str">
        <f>IF(details!G80="","",details!G80)</f>
        <v>A 072</v>
      </c>
      <c r="H80" s="408" t="str">
        <f>IF(details!H80="","",details!H80)</f>
        <v>B 072</v>
      </c>
      <c r="I80" s="408" t="str">
        <f>IF(details!I80="","",details!I80)</f>
        <v>C 072</v>
      </c>
      <c r="J80" s="394" t="str">
        <f>IF(details!J80="","",details!J80)</f>
        <v/>
      </c>
      <c r="K80" s="394" t="str">
        <f>IF(details!K80="","",details!K80)</f>
        <v/>
      </c>
      <c r="L80" s="394" t="str">
        <f>IF(details!L80="","",details!L80)</f>
        <v/>
      </c>
      <c r="M80" s="205" t="str">
        <f t="shared" si="437"/>
        <v/>
      </c>
      <c r="N80" s="394" t="str">
        <f>IF(details!M80="","",details!M80)</f>
        <v/>
      </c>
      <c r="O80" s="205" t="str">
        <f t="shared" si="438"/>
        <v/>
      </c>
      <c r="P80" s="394" t="str">
        <f>IF(details!N80="","",details!N80)</f>
        <v/>
      </c>
      <c r="Q80" s="392" t="str">
        <f t="shared" si="439"/>
        <v/>
      </c>
      <c r="R80" s="409">
        <f t="shared" si="440"/>
        <v>0</v>
      </c>
      <c r="S80" s="66" t="str">
        <f t="shared" si="358"/>
        <v/>
      </c>
      <c r="T80" s="409" t="str">
        <f t="shared" si="390"/>
        <v/>
      </c>
      <c r="U80" s="409" t="str">
        <f t="shared" si="359"/>
        <v/>
      </c>
      <c r="V80" s="409" t="str">
        <f t="shared" si="391"/>
        <v/>
      </c>
      <c r="W80" s="394" t="str">
        <f>IF(details!O80="","",details!O80)</f>
        <v/>
      </c>
      <c r="X80" s="394" t="str">
        <f>IF(details!P80="","",details!P80)</f>
        <v/>
      </c>
      <c r="Y80" s="394" t="str">
        <f>IF(details!Q80="","",details!Q80)</f>
        <v/>
      </c>
      <c r="Z80" s="205" t="str">
        <f t="shared" si="441"/>
        <v/>
      </c>
      <c r="AA80" s="394" t="str">
        <f>IF(details!R80="","",details!R80)</f>
        <v/>
      </c>
      <c r="AB80" s="205" t="str">
        <f t="shared" si="442"/>
        <v/>
      </c>
      <c r="AC80" s="394" t="str">
        <f>IF(details!S80="","",details!S80)</f>
        <v/>
      </c>
      <c r="AD80" s="392" t="str">
        <f t="shared" si="443"/>
        <v/>
      </c>
      <c r="AE80" s="409">
        <f t="shared" si="444"/>
        <v>0</v>
      </c>
      <c r="AF80" s="66" t="str">
        <f t="shared" si="360"/>
        <v/>
      </c>
      <c r="AG80" s="409" t="str">
        <f t="shared" si="392"/>
        <v/>
      </c>
      <c r="AH80" s="409" t="str">
        <f>IF(OR($E80="NSO",$E80="",AC80=""),"",IF(OR(AG80="AB",AC80="ab"),"AB",IF(AC80="ML","RE",IF(AND(AD80&gt;=36%*AF80,AC80&gt;=20),"P",IF(AND(AD80&gt;=34%*AF80,#REF!=0,AC80&gt;=20),"G2",IF(AND(AD80&gt;=31%*AF80,#REF!=0,AC80&gt;=20),"G1",IF(AD80&gt;=25%*AF80,"S","F")))))))</f>
        <v/>
      </c>
      <c r="AI80" s="409" t="str">
        <f t="shared" si="393"/>
        <v/>
      </c>
      <c r="AJ80" s="394" t="str">
        <f>IF(details!T80="","",details!T80)</f>
        <v>h</v>
      </c>
      <c r="AK80" s="89" t="str">
        <f t="shared" si="445"/>
        <v>MUSIC</v>
      </c>
      <c r="AL80" s="394" t="str">
        <f>IF(details!U80="","",details!U80)</f>
        <v/>
      </c>
      <c r="AM80" s="394" t="str">
        <f>IF(details!V80="","",details!V80)</f>
        <v/>
      </c>
      <c r="AN80" s="394" t="str">
        <f>IF(details!W80="","",details!W80)</f>
        <v/>
      </c>
      <c r="AO80" s="205" t="str">
        <f t="shared" si="446"/>
        <v/>
      </c>
      <c r="AP80" s="394" t="str">
        <f>IF(details!X80="","",details!X80)</f>
        <v/>
      </c>
      <c r="AQ80" s="394" t="str">
        <f>IF(details!Y80="","",details!Y80)</f>
        <v/>
      </c>
      <c r="AR80" s="205" t="str">
        <f t="shared" si="447"/>
        <v/>
      </c>
      <c r="AS80" s="205" t="str">
        <f t="shared" si="448"/>
        <v/>
      </c>
      <c r="AT80" s="205" t="str">
        <f t="shared" si="449"/>
        <v/>
      </c>
      <c r="AU80" s="394" t="str">
        <f>IF(details!Z80="","",details!Z80)</f>
        <v/>
      </c>
      <c r="AV80" s="394" t="str">
        <f>IF(details!AA80="","",details!AA80)</f>
        <v/>
      </c>
      <c r="AW80" s="205" t="str">
        <f t="shared" si="450"/>
        <v/>
      </c>
      <c r="AX80" s="205" t="str">
        <f t="shared" si="451"/>
        <v/>
      </c>
      <c r="AY80" s="205" t="str">
        <f t="shared" si="452"/>
        <v/>
      </c>
      <c r="AZ80" s="401" t="str">
        <f t="shared" si="453"/>
        <v/>
      </c>
      <c r="BA80" s="332">
        <f t="shared" si="361"/>
        <v>0</v>
      </c>
      <c r="BB80" s="409" t="str">
        <f t="shared" si="362"/>
        <v/>
      </c>
      <c r="BC80" s="66" t="str">
        <f t="shared" si="363"/>
        <v/>
      </c>
      <c r="BD80" s="66" t="str">
        <f t="shared" si="454"/>
        <v/>
      </c>
      <c r="BE80" s="66" t="str">
        <f t="shared" si="455"/>
        <v/>
      </c>
      <c r="BF80" s="66" t="str">
        <f t="shared" si="364"/>
        <v/>
      </c>
      <c r="BG80" s="332">
        <f t="shared" si="365"/>
        <v>0</v>
      </c>
      <c r="BH80" s="409" t="str">
        <f t="shared" si="366"/>
        <v/>
      </c>
      <c r="BI80" s="66" t="str">
        <f t="shared" si="367"/>
        <v/>
      </c>
      <c r="BJ80" s="66" t="str">
        <f t="shared" si="368"/>
        <v/>
      </c>
      <c r="BK80" s="409" t="str">
        <f t="shared" si="369"/>
        <v/>
      </c>
      <c r="BL80" s="394" t="str">
        <f>IF(details!AB80="","",details!AB80)</f>
        <v>b</v>
      </c>
      <c r="BM80" s="89" t="str">
        <f t="shared" si="456"/>
        <v/>
      </c>
      <c r="BN80" s="394" t="str">
        <f>IF(details!AC80="","",details!AC80)</f>
        <v/>
      </c>
      <c r="BO80" s="394" t="str">
        <f>IF(details!AD80="","",details!AD80)</f>
        <v/>
      </c>
      <c r="BP80" s="394" t="str">
        <f>IF(details!AE80="","",details!AE80)</f>
        <v/>
      </c>
      <c r="BQ80" s="205" t="str">
        <f t="shared" si="457"/>
        <v/>
      </c>
      <c r="BR80" s="394" t="str">
        <f>IF(details!AF80="","",details!AF80)</f>
        <v/>
      </c>
      <c r="BS80" s="394" t="str">
        <f>IF(details!AG80="","",details!AG80)</f>
        <v/>
      </c>
      <c r="BT80" s="205" t="str">
        <f t="shared" si="458"/>
        <v/>
      </c>
      <c r="BU80" s="205" t="str">
        <f t="shared" si="459"/>
        <v/>
      </c>
      <c r="BV80" s="205" t="str">
        <f t="shared" si="460"/>
        <v/>
      </c>
      <c r="BW80" s="394" t="str">
        <f>IF(details!AH80="","",details!AH80)</f>
        <v/>
      </c>
      <c r="BX80" s="394" t="str">
        <f>IF(details!AI80="","",details!AI80)</f>
        <v/>
      </c>
      <c r="BY80" s="205" t="str">
        <f t="shared" si="461"/>
        <v/>
      </c>
      <c r="BZ80" s="205" t="str">
        <f t="shared" si="462"/>
        <v/>
      </c>
      <c r="CA80" s="205" t="str">
        <f t="shared" si="463"/>
        <v/>
      </c>
      <c r="CB80" s="401" t="str">
        <f t="shared" si="464"/>
        <v/>
      </c>
      <c r="CC80" s="332">
        <f t="shared" si="370"/>
        <v>0</v>
      </c>
      <c r="CD80" s="409" t="str">
        <f t="shared" si="371"/>
        <v/>
      </c>
      <c r="CE80" s="66" t="str">
        <f t="shared" si="372"/>
        <v/>
      </c>
      <c r="CF80" s="66" t="str">
        <f t="shared" si="465"/>
        <v/>
      </c>
      <c r="CG80" s="66" t="str">
        <f t="shared" si="466"/>
        <v/>
      </c>
      <c r="CH80" s="66" t="str">
        <f t="shared" si="373"/>
        <v/>
      </c>
      <c r="CI80" s="332">
        <f t="shared" si="374"/>
        <v>0</v>
      </c>
      <c r="CJ80" s="409" t="str">
        <f t="shared" si="375"/>
        <v/>
      </c>
      <c r="CK80" s="66" t="str">
        <f t="shared" si="376"/>
        <v/>
      </c>
      <c r="CL80" s="66" t="str">
        <f t="shared" si="377"/>
        <v/>
      </c>
      <c r="CM80" s="409" t="str">
        <f t="shared" si="378"/>
        <v/>
      </c>
      <c r="CN80" s="394" t="str">
        <f>IF(details!AJ80="","",details!AJ80)</f>
        <v>b</v>
      </c>
      <c r="CO80" s="89" t="str">
        <f t="shared" si="467"/>
        <v/>
      </c>
      <c r="CP80" s="394" t="str">
        <f>IF(details!AK80="","",details!AK80)</f>
        <v/>
      </c>
      <c r="CQ80" s="394" t="str">
        <f>IF(details!AL80="","",details!AL80)</f>
        <v/>
      </c>
      <c r="CR80" s="394" t="str">
        <f>IF(details!AM80="","",details!AM80)</f>
        <v/>
      </c>
      <c r="CS80" s="205" t="str">
        <f t="shared" si="468"/>
        <v/>
      </c>
      <c r="CT80" s="394" t="str">
        <f>IF(details!AN80="","",details!AN80)</f>
        <v/>
      </c>
      <c r="CU80" s="394" t="str">
        <f>IF(details!AO80="","",details!AO80)</f>
        <v/>
      </c>
      <c r="CV80" s="205" t="str">
        <f t="shared" si="469"/>
        <v/>
      </c>
      <c r="CW80" s="205" t="str">
        <f t="shared" si="470"/>
        <v/>
      </c>
      <c r="CX80" s="205" t="str">
        <f t="shared" si="471"/>
        <v/>
      </c>
      <c r="CY80" s="394" t="str">
        <f>IF(details!AP80="","",details!AP80)</f>
        <v/>
      </c>
      <c r="CZ80" s="394" t="str">
        <f>IF(details!AQ80="","",details!AQ80)</f>
        <v/>
      </c>
      <c r="DA80" s="205" t="str">
        <f t="shared" si="472"/>
        <v/>
      </c>
      <c r="DB80" s="205" t="str">
        <f t="shared" si="473"/>
        <v/>
      </c>
      <c r="DC80" s="205" t="str">
        <f t="shared" si="474"/>
        <v/>
      </c>
      <c r="DD80" s="401" t="str">
        <f t="shared" si="475"/>
        <v/>
      </c>
      <c r="DE80" s="332">
        <f t="shared" si="379"/>
        <v>0</v>
      </c>
      <c r="DF80" s="409" t="str">
        <f t="shared" si="380"/>
        <v/>
      </c>
      <c r="DG80" s="66" t="str">
        <f t="shared" si="381"/>
        <v/>
      </c>
      <c r="DH80" s="66" t="str">
        <f t="shared" si="476"/>
        <v/>
      </c>
      <c r="DI80" s="66" t="str">
        <f t="shared" si="382"/>
        <v/>
      </c>
      <c r="DJ80" s="66" t="str">
        <f t="shared" si="383"/>
        <v/>
      </c>
      <c r="DK80" s="332">
        <f t="shared" si="384"/>
        <v>0</v>
      </c>
      <c r="DL80" s="409" t="str">
        <f t="shared" si="385"/>
        <v/>
      </c>
      <c r="DM80" s="66" t="str">
        <f t="shared" si="386"/>
        <v/>
      </c>
      <c r="DN80" s="66" t="str">
        <f t="shared" si="387"/>
        <v/>
      </c>
      <c r="DO80" s="409" t="str">
        <f t="shared" si="388"/>
        <v/>
      </c>
      <c r="DP80" s="66">
        <f t="shared" si="389"/>
        <v>0</v>
      </c>
      <c r="DQ80" s="394" t="str">
        <f>IF(details!AR80="","",details!AR80)</f>
        <v/>
      </c>
      <c r="DR80" s="394" t="str">
        <f>IF(details!AS80="","",details!AS80)</f>
        <v/>
      </c>
      <c r="DS80" s="394" t="str">
        <f>IF(details!AT80="","",details!AT80)</f>
        <v/>
      </c>
      <c r="DT80" s="205" t="str">
        <f t="shared" si="477"/>
        <v/>
      </c>
      <c r="DU80" s="394" t="str">
        <f>IF(details!AU80="","",details!AU80)</f>
        <v/>
      </c>
      <c r="DV80" s="205" t="str">
        <f t="shared" si="478"/>
        <v/>
      </c>
      <c r="DW80" s="394" t="str">
        <f>IF(details!AV80="","",details!AV80)</f>
        <v/>
      </c>
      <c r="DX80" s="392" t="str">
        <f t="shared" si="479"/>
        <v/>
      </c>
      <c r="DY80" s="409">
        <f t="shared" si="480"/>
        <v>0</v>
      </c>
      <c r="DZ80" s="409">
        <f t="shared" si="481"/>
        <v>0</v>
      </c>
      <c r="EA80" s="66" t="str">
        <f t="shared" si="482"/>
        <v/>
      </c>
      <c r="EB80" s="409" t="str">
        <f t="shared" si="483"/>
        <v/>
      </c>
      <c r="EC80" s="409" t="str">
        <f t="shared" si="394"/>
        <v/>
      </c>
      <c r="ED80" s="394" t="str">
        <f>IF(details!AW80="","",details!AW80)</f>
        <v/>
      </c>
      <c r="EE80" s="394" t="str">
        <f>IF(details!AX80="","",details!AX80)</f>
        <v/>
      </c>
      <c r="EF80" s="394" t="str">
        <f>IF(details!AY80="","",details!AY80)</f>
        <v/>
      </c>
      <c r="EG80" s="392" t="str">
        <f t="shared" si="484"/>
        <v/>
      </c>
      <c r="EH80" s="409">
        <f t="shared" si="485"/>
        <v>0</v>
      </c>
      <c r="EI80" s="409">
        <f t="shared" si="486"/>
        <v>0</v>
      </c>
      <c r="EJ80" s="66" t="str">
        <f t="shared" si="487"/>
        <v/>
      </c>
      <c r="EK80" s="409" t="str">
        <f t="shared" si="488"/>
        <v/>
      </c>
      <c r="EL80" s="409" t="str">
        <f t="shared" si="395"/>
        <v/>
      </c>
      <c r="EM80" s="409" t="str">
        <f t="shared" si="396"/>
        <v/>
      </c>
      <c r="EN80" s="409" t="str">
        <f t="shared" si="397"/>
        <v/>
      </c>
      <c r="EO80" s="409" t="str">
        <f t="shared" si="398"/>
        <v/>
      </c>
      <c r="EP80" s="409" t="str">
        <f t="shared" si="489"/>
        <v/>
      </c>
      <c r="EQ80" s="409" t="str">
        <f t="shared" si="490"/>
        <v/>
      </c>
      <c r="ER80" s="409">
        <f t="shared" si="491"/>
        <v>0</v>
      </c>
      <c r="ES80" s="409">
        <f t="shared" si="492"/>
        <v>0</v>
      </c>
      <c r="ET80" s="409">
        <f t="shared" si="493"/>
        <v>0</v>
      </c>
      <c r="EU80" s="409">
        <f t="shared" si="494"/>
        <v>0</v>
      </c>
      <c r="EV80" s="409">
        <f t="shared" si="495"/>
        <v>0</v>
      </c>
      <c r="EW80" s="409" t="str">
        <f t="shared" si="496"/>
        <v/>
      </c>
      <c r="EX80" s="74" t="str">
        <f t="shared" si="399"/>
        <v/>
      </c>
      <c r="EY80" s="68" t="str">
        <f>IF(details!BN80="","",details!BN80)</f>
        <v/>
      </c>
      <c r="EZ80" s="69" t="str">
        <f>IF(details!BO80="","",details!BO80)</f>
        <v/>
      </c>
      <c r="FA80" s="68" t="str">
        <f>IF(details!BV80="","",details!BV80)</f>
        <v/>
      </c>
      <c r="FB80" s="69" t="str">
        <f>IF(details!BW80="","",details!BW80)</f>
        <v/>
      </c>
      <c r="FC80" s="68" t="str">
        <f>IF(details!CD80="","",details!CD80)</f>
        <v/>
      </c>
      <c r="FD80" s="69" t="str">
        <f>IF(details!CE80="","",details!CE80)</f>
        <v/>
      </c>
      <c r="FE80" s="68" t="str">
        <f>IF(details!CL80="","",details!CL80)</f>
        <v/>
      </c>
      <c r="FF80" s="69" t="str">
        <f>IF(details!CM80="","",details!CM80)</f>
        <v/>
      </c>
      <c r="FG80" s="68" t="str">
        <f>IF(details!CT80="","",details!CT80)</f>
        <v/>
      </c>
      <c r="FH80" s="69" t="str">
        <f>IF(details!CU80="","",details!CU80)</f>
        <v/>
      </c>
      <c r="FI80" s="343" t="str">
        <f t="shared" si="515"/>
        <v/>
      </c>
      <c r="FJ80" s="394" t="str">
        <f t="shared" si="400"/>
        <v/>
      </c>
      <c r="FK80" s="394" t="str">
        <f t="shared" si="497"/>
        <v/>
      </c>
      <c r="FL80" s="460" t="str">
        <f t="shared" si="401"/>
        <v/>
      </c>
      <c r="FM80" s="394" t="str">
        <f t="shared" si="402"/>
        <v/>
      </c>
      <c r="FN80" s="77" t="str">
        <f t="shared" si="498"/>
        <v/>
      </c>
      <c r="FO80" s="460" t="str">
        <f t="shared" si="403"/>
        <v/>
      </c>
      <c r="FP80" s="78" t="str">
        <f t="shared" si="404"/>
        <v/>
      </c>
      <c r="FQ80" s="394" t="str">
        <f t="shared" si="405"/>
        <v/>
      </c>
      <c r="FR80" s="394" t="str">
        <f t="shared" si="499"/>
        <v/>
      </c>
      <c r="FS80" s="394" t="str">
        <f t="shared" si="500"/>
        <v/>
      </c>
      <c r="FT80" s="394" t="str">
        <f t="shared" si="501"/>
        <v/>
      </c>
      <c r="FU80" s="364" t="str">
        <f t="shared" si="502"/>
        <v/>
      </c>
      <c r="FV80" s="394" t="str">
        <f t="shared" si="503"/>
        <v/>
      </c>
      <c r="FW80" s="394" t="str">
        <f t="shared" si="504"/>
        <v/>
      </c>
      <c r="FX80" s="394" t="str">
        <f t="shared" si="505"/>
        <v/>
      </c>
      <c r="FY80" s="394" t="str">
        <f t="shared" si="406"/>
        <v/>
      </c>
      <c r="FZ80" s="461" t="str">
        <f t="shared" si="407"/>
        <v/>
      </c>
      <c r="GA80" s="78" t="str">
        <f t="shared" si="408"/>
        <v/>
      </c>
      <c r="GB80" s="394" t="str">
        <f t="shared" si="409"/>
        <v/>
      </c>
      <c r="GC80" s="394" t="str">
        <f t="shared" si="410"/>
        <v/>
      </c>
      <c r="GD80" s="394" t="str">
        <f t="shared" si="411"/>
        <v/>
      </c>
      <c r="GE80" s="394" t="str">
        <f t="shared" si="412"/>
        <v/>
      </c>
      <c r="GF80" s="462" t="str">
        <f t="shared" si="506"/>
        <v/>
      </c>
      <c r="GG80" s="397" t="str">
        <f t="shared" si="507"/>
        <v/>
      </c>
      <c r="GH80" s="394" t="str">
        <f t="shared" si="508"/>
        <v/>
      </c>
      <c r="GI80" s="394" t="str">
        <f t="shared" si="509"/>
        <v/>
      </c>
      <c r="GJ80" s="394" t="str">
        <f t="shared" si="413"/>
        <v/>
      </c>
      <c r="GK80" s="461" t="str">
        <f t="shared" si="414"/>
        <v/>
      </c>
      <c r="GL80" s="78" t="str">
        <f t="shared" si="415"/>
        <v/>
      </c>
      <c r="GM80" s="394" t="str">
        <f t="shared" si="416"/>
        <v/>
      </c>
      <c r="GN80" s="394" t="str">
        <f t="shared" si="417"/>
        <v/>
      </c>
      <c r="GO80" s="394" t="str">
        <f t="shared" si="418"/>
        <v/>
      </c>
      <c r="GP80" s="394" t="str">
        <f t="shared" si="419"/>
        <v/>
      </c>
      <c r="GQ80" s="394" t="str">
        <f t="shared" si="510"/>
        <v/>
      </c>
      <c r="GR80" s="394" t="str">
        <f t="shared" si="511"/>
        <v/>
      </c>
      <c r="GS80" s="394" t="str">
        <f t="shared" si="512"/>
        <v/>
      </c>
      <c r="GT80" s="394" t="str">
        <f t="shared" si="513"/>
        <v/>
      </c>
      <c r="GU80" s="394" t="str">
        <f t="shared" si="420"/>
        <v/>
      </c>
      <c r="GV80" s="461" t="str">
        <f t="shared" si="421"/>
        <v/>
      </c>
      <c r="GW80" s="394" t="str">
        <f t="shared" si="422"/>
        <v/>
      </c>
      <c r="GX80" s="394" t="str">
        <f t="shared" si="423"/>
        <v/>
      </c>
      <c r="GY80" s="394" t="str">
        <f t="shared" si="424"/>
        <v xml:space="preserve">    </v>
      </c>
      <c r="GZ80" s="394" t="str">
        <f t="shared" si="425"/>
        <v xml:space="preserve">    </v>
      </c>
      <c r="HA80" s="394" t="str">
        <f t="shared" si="426"/>
        <v xml:space="preserve">    </v>
      </c>
      <c r="HB80" s="394" t="str">
        <f t="shared" si="427"/>
        <v xml:space="preserve">        </v>
      </c>
      <c r="HC80" s="394" t="str">
        <f t="shared" si="428"/>
        <v xml:space="preserve">    </v>
      </c>
      <c r="HD80" s="394" t="str">
        <f t="shared" si="429"/>
        <v/>
      </c>
      <c r="HE80" s="67" t="str">
        <f t="shared" si="430"/>
        <v/>
      </c>
      <c r="HF80" s="73" t="str">
        <f t="shared" si="431"/>
        <v/>
      </c>
      <c r="HG80" s="394" t="str">
        <f t="shared" si="432"/>
        <v/>
      </c>
      <c r="HH80" s="75" t="str">
        <f t="shared" si="433"/>
        <v/>
      </c>
      <c r="HI80" s="76" t="str">
        <f t="shared" si="514"/>
        <v/>
      </c>
      <c r="HJ80" s="394" t="str">
        <f>IF(OR(HD80="SUPPL.",HD80="RE-EXAM."),'result subject-wise'!AR80,HD80)</f>
        <v/>
      </c>
      <c r="HK80" s="463" t="str">
        <f t="shared" si="434"/>
        <v/>
      </c>
      <c r="HL80" s="464" t="str">
        <f t="shared" si="435"/>
        <v/>
      </c>
      <c r="HM80" s="394" t="str">
        <f t="shared" si="436"/>
        <v/>
      </c>
      <c r="HN80" s="304"/>
      <c r="HP80" s="465" t="str">
        <f>'full report'!V1934</f>
        <v/>
      </c>
      <c r="HQ80" s="466"/>
      <c r="HR80" s="467"/>
      <c r="HS80" s="467"/>
      <c r="HT80" s="467"/>
      <c r="HV80" s="467"/>
      <c r="HW80" s="467"/>
      <c r="HX80" s="467"/>
      <c r="HY80" s="467"/>
      <c r="HZ80" s="467"/>
      <c r="IA80" s="467"/>
      <c r="IB80" s="467"/>
      <c r="IC80" s="467"/>
      <c r="ID80" s="467"/>
      <c r="IE80" s="467"/>
    </row>
    <row r="81" spans="1:239" s="364" customFormat="1" ht="13" customHeight="1">
      <c r="A81" s="412">
        <f>IF(details!A81="","",details!A81)</f>
        <v>73</v>
      </c>
      <c r="B81" s="399" t="str">
        <f>IF(details!B81="","",details!B81)</f>
        <v/>
      </c>
      <c r="C81" s="399" t="str">
        <f>IF(details!C81="","",details!C81)</f>
        <v/>
      </c>
      <c r="D81" s="399" t="str">
        <f>IF(details!D81="","",details!D81)</f>
        <v/>
      </c>
      <c r="E81" s="395" t="str">
        <f>IF(details!E81="","",details!E81)</f>
        <v/>
      </c>
      <c r="F81" s="71" t="str">
        <f>IF(details!F81="","",details!F81)</f>
        <v/>
      </c>
      <c r="G81" s="408" t="str">
        <f>IF(details!G81="","",details!G81)</f>
        <v>A 073</v>
      </c>
      <c r="H81" s="408" t="str">
        <f>IF(details!H81="","",details!H81)</f>
        <v>B 073</v>
      </c>
      <c r="I81" s="408" t="str">
        <f>IF(details!I81="","",details!I81)</f>
        <v>C 073</v>
      </c>
      <c r="J81" s="394" t="str">
        <f>IF(details!J81="","",details!J81)</f>
        <v/>
      </c>
      <c r="K81" s="394" t="str">
        <f>IF(details!K81="","",details!K81)</f>
        <v/>
      </c>
      <c r="L81" s="394" t="str">
        <f>IF(details!L81="","",details!L81)</f>
        <v/>
      </c>
      <c r="M81" s="205" t="str">
        <f t="shared" si="437"/>
        <v/>
      </c>
      <c r="N81" s="394" t="str">
        <f>IF(details!M81="","",details!M81)</f>
        <v/>
      </c>
      <c r="O81" s="205" t="str">
        <f t="shared" si="438"/>
        <v/>
      </c>
      <c r="P81" s="394" t="str">
        <f>IF(details!N81="","",details!N81)</f>
        <v/>
      </c>
      <c r="Q81" s="392" t="str">
        <f t="shared" si="439"/>
        <v/>
      </c>
      <c r="R81" s="409">
        <f t="shared" si="440"/>
        <v>0</v>
      </c>
      <c r="S81" s="66" t="str">
        <f t="shared" si="358"/>
        <v/>
      </c>
      <c r="T81" s="409" t="str">
        <f t="shared" si="390"/>
        <v/>
      </c>
      <c r="U81" s="409" t="str">
        <f t="shared" si="359"/>
        <v/>
      </c>
      <c r="V81" s="409" t="str">
        <f t="shared" si="391"/>
        <v/>
      </c>
      <c r="W81" s="394" t="str">
        <f>IF(details!O81="","",details!O81)</f>
        <v/>
      </c>
      <c r="X81" s="394" t="str">
        <f>IF(details!P81="","",details!P81)</f>
        <v/>
      </c>
      <c r="Y81" s="394" t="str">
        <f>IF(details!Q81="","",details!Q81)</f>
        <v/>
      </c>
      <c r="Z81" s="205" t="str">
        <f t="shared" si="441"/>
        <v/>
      </c>
      <c r="AA81" s="394" t="str">
        <f>IF(details!R81="","",details!R81)</f>
        <v/>
      </c>
      <c r="AB81" s="205" t="str">
        <f t="shared" si="442"/>
        <v/>
      </c>
      <c r="AC81" s="394" t="str">
        <f>IF(details!S81="","",details!S81)</f>
        <v/>
      </c>
      <c r="AD81" s="392" t="str">
        <f t="shared" si="443"/>
        <v/>
      </c>
      <c r="AE81" s="409">
        <f t="shared" si="444"/>
        <v>0</v>
      </c>
      <c r="AF81" s="66" t="str">
        <f t="shared" si="360"/>
        <v/>
      </c>
      <c r="AG81" s="409" t="str">
        <f t="shared" si="392"/>
        <v/>
      </c>
      <c r="AH81" s="409" t="str">
        <f>IF(OR($E81="NSO",$E81="",AC81=""),"",IF(OR(AG81="AB",AC81="ab"),"AB",IF(AC81="ML","RE",IF(AND(AD81&gt;=36%*AF81,AC81&gt;=20),"P",IF(AND(AD81&gt;=34%*AF81,#REF!=0,AC81&gt;=20),"G2",IF(AND(AD81&gt;=31%*AF81,#REF!=0,AC81&gt;=20),"G1",IF(AD81&gt;=25%*AF81,"S","F")))))))</f>
        <v/>
      </c>
      <c r="AI81" s="409" t="str">
        <f t="shared" si="393"/>
        <v/>
      </c>
      <c r="AJ81" s="394" t="str">
        <f>IF(details!T81="","",details!T81)</f>
        <v>a</v>
      </c>
      <c r="AK81" s="89" t="str">
        <f t="shared" si="445"/>
        <v>PHYSICS</v>
      </c>
      <c r="AL81" s="394" t="str">
        <f>IF(details!U81="","",details!U81)</f>
        <v/>
      </c>
      <c r="AM81" s="394" t="str">
        <f>IF(details!V81="","",details!V81)</f>
        <v/>
      </c>
      <c r="AN81" s="394" t="str">
        <f>IF(details!W81="","",details!W81)</f>
        <v/>
      </c>
      <c r="AO81" s="205" t="str">
        <f t="shared" si="446"/>
        <v/>
      </c>
      <c r="AP81" s="394" t="str">
        <f>IF(details!X81="","",details!X81)</f>
        <v/>
      </c>
      <c r="AQ81" s="394" t="str">
        <f>IF(details!Y81="","",details!Y81)</f>
        <v/>
      </c>
      <c r="AR81" s="205" t="str">
        <f t="shared" si="447"/>
        <v/>
      </c>
      <c r="AS81" s="205" t="str">
        <f t="shared" si="448"/>
        <v/>
      </c>
      <c r="AT81" s="205" t="str">
        <f t="shared" si="449"/>
        <v/>
      </c>
      <c r="AU81" s="394" t="str">
        <f>IF(details!Z81="","",details!Z81)</f>
        <v/>
      </c>
      <c r="AV81" s="394" t="str">
        <f>IF(details!AA81="","",details!AA81)</f>
        <v/>
      </c>
      <c r="AW81" s="205" t="str">
        <f t="shared" si="450"/>
        <v/>
      </c>
      <c r="AX81" s="205" t="str">
        <f t="shared" si="451"/>
        <v/>
      </c>
      <c r="AY81" s="205" t="str">
        <f t="shared" si="452"/>
        <v/>
      </c>
      <c r="AZ81" s="401" t="str">
        <f t="shared" si="453"/>
        <v/>
      </c>
      <c r="BA81" s="332">
        <f t="shared" si="361"/>
        <v>0</v>
      </c>
      <c r="BB81" s="409" t="str">
        <f t="shared" si="362"/>
        <v/>
      </c>
      <c r="BC81" s="66" t="str">
        <f t="shared" si="363"/>
        <v/>
      </c>
      <c r="BD81" s="66" t="str">
        <f t="shared" si="454"/>
        <v/>
      </c>
      <c r="BE81" s="66" t="str">
        <f t="shared" si="455"/>
        <v/>
      </c>
      <c r="BF81" s="66" t="str">
        <f t="shared" si="364"/>
        <v/>
      </c>
      <c r="BG81" s="332">
        <f t="shared" si="365"/>
        <v>0</v>
      </c>
      <c r="BH81" s="409" t="str">
        <f t="shared" si="366"/>
        <v/>
      </c>
      <c r="BI81" s="66" t="str">
        <f t="shared" si="367"/>
        <v/>
      </c>
      <c r="BJ81" s="66" t="str">
        <f t="shared" si="368"/>
        <v/>
      </c>
      <c r="BK81" s="409" t="str">
        <f t="shared" si="369"/>
        <v/>
      </c>
      <c r="BL81" s="394" t="str">
        <f>IF(details!AB81="","",details!AB81)</f>
        <v>c</v>
      </c>
      <c r="BM81" s="89" t="str">
        <f t="shared" si="456"/>
        <v/>
      </c>
      <c r="BN81" s="394" t="str">
        <f>IF(details!AC81="","",details!AC81)</f>
        <v/>
      </c>
      <c r="BO81" s="394" t="str">
        <f>IF(details!AD81="","",details!AD81)</f>
        <v/>
      </c>
      <c r="BP81" s="394" t="str">
        <f>IF(details!AE81="","",details!AE81)</f>
        <v/>
      </c>
      <c r="BQ81" s="205" t="str">
        <f t="shared" si="457"/>
        <v/>
      </c>
      <c r="BR81" s="394" t="str">
        <f>IF(details!AF81="","",details!AF81)</f>
        <v/>
      </c>
      <c r="BS81" s="394" t="str">
        <f>IF(details!AG81="","",details!AG81)</f>
        <v/>
      </c>
      <c r="BT81" s="205" t="str">
        <f t="shared" si="458"/>
        <v/>
      </c>
      <c r="BU81" s="205" t="str">
        <f t="shared" si="459"/>
        <v/>
      </c>
      <c r="BV81" s="205" t="str">
        <f t="shared" si="460"/>
        <v/>
      </c>
      <c r="BW81" s="394" t="str">
        <f>IF(details!AH81="","",details!AH81)</f>
        <v/>
      </c>
      <c r="BX81" s="394" t="str">
        <f>IF(details!AI81="","",details!AI81)</f>
        <v/>
      </c>
      <c r="BY81" s="205" t="str">
        <f t="shared" si="461"/>
        <v/>
      </c>
      <c r="BZ81" s="205" t="str">
        <f t="shared" si="462"/>
        <v/>
      </c>
      <c r="CA81" s="205" t="str">
        <f t="shared" si="463"/>
        <v/>
      </c>
      <c r="CB81" s="401" t="str">
        <f t="shared" si="464"/>
        <v/>
      </c>
      <c r="CC81" s="332">
        <f t="shared" si="370"/>
        <v>0</v>
      </c>
      <c r="CD81" s="409" t="str">
        <f t="shared" si="371"/>
        <v/>
      </c>
      <c r="CE81" s="66" t="str">
        <f t="shared" si="372"/>
        <v/>
      </c>
      <c r="CF81" s="66" t="str">
        <f t="shared" si="465"/>
        <v/>
      </c>
      <c r="CG81" s="66" t="str">
        <f t="shared" si="466"/>
        <v/>
      </c>
      <c r="CH81" s="66" t="str">
        <f t="shared" si="373"/>
        <v/>
      </c>
      <c r="CI81" s="332">
        <f t="shared" si="374"/>
        <v>0</v>
      </c>
      <c r="CJ81" s="409" t="str">
        <f t="shared" si="375"/>
        <v/>
      </c>
      <c r="CK81" s="66" t="str">
        <f t="shared" si="376"/>
        <v/>
      </c>
      <c r="CL81" s="66" t="str">
        <f t="shared" si="377"/>
        <v/>
      </c>
      <c r="CM81" s="409" t="str">
        <f t="shared" si="378"/>
        <v/>
      </c>
      <c r="CN81" s="394" t="str">
        <f>IF(details!AJ81="","",details!AJ81)</f>
        <v>c</v>
      </c>
      <c r="CO81" s="89" t="str">
        <f t="shared" si="467"/>
        <v/>
      </c>
      <c r="CP81" s="394" t="str">
        <f>IF(details!AK81="","",details!AK81)</f>
        <v/>
      </c>
      <c r="CQ81" s="394" t="str">
        <f>IF(details!AL81="","",details!AL81)</f>
        <v/>
      </c>
      <c r="CR81" s="394" t="str">
        <f>IF(details!AM81="","",details!AM81)</f>
        <v/>
      </c>
      <c r="CS81" s="205" t="str">
        <f t="shared" si="468"/>
        <v/>
      </c>
      <c r="CT81" s="394" t="str">
        <f>IF(details!AN81="","",details!AN81)</f>
        <v/>
      </c>
      <c r="CU81" s="394" t="str">
        <f>IF(details!AO81="","",details!AO81)</f>
        <v/>
      </c>
      <c r="CV81" s="205" t="str">
        <f t="shared" si="469"/>
        <v/>
      </c>
      <c r="CW81" s="205" t="str">
        <f t="shared" si="470"/>
        <v/>
      </c>
      <c r="CX81" s="205" t="str">
        <f t="shared" si="471"/>
        <v/>
      </c>
      <c r="CY81" s="394" t="str">
        <f>IF(details!AP81="","",details!AP81)</f>
        <v/>
      </c>
      <c r="CZ81" s="394" t="str">
        <f>IF(details!AQ81="","",details!AQ81)</f>
        <v/>
      </c>
      <c r="DA81" s="205" t="str">
        <f t="shared" si="472"/>
        <v/>
      </c>
      <c r="DB81" s="205" t="str">
        <f t="shared" si="473"/>
        <v/>
      </c>
      <c r="DC81" s="205" t="str">
        <f t="shared" si="474"/>
        <v/>
      </c>
      <c r="DD81" s="401" t="str">
        <f t="shared" si="475"/>
        <v/>
      </c>
      <c r="DE81" s="332">
        <f t="shared" si="379"/>
        <v>0</v>
      </c>
      <c r="DF81" s="409" t="str">
        <f t="shared" si="380"/>
        <v/>
      </c>
      <c r="DG81" s="66" t="str">
        <f t="shared" si="381"/>
        <v/>
      </c>
      <c r="DH81" s="66" t="str">
        <f t="shared" si="476"/>
        <v/>
      </c>
      <c r="DI81" s="66" t="str">
        <f t="shared" si="382"/>
        <v/>
      </c>
      <c r="DJ81" s="66" t="str">
        <f t="shared" si="383"/>
        <v/>
      </c>
      <c r="DK81" s="332">
        <f t="shared" si="384"/>
        <v>0</v>
      </c>
      <c r="DL81" s="409" t="str">
        <f t="shared" si="385"/>
        <v/>
      </c>
      <c r="DM81" s="66" t="str">
        <f t="shared" si="386"/>
        <v/>
      </c>
      <c r="DN81" s="66" t="str">
        <f t="shared" si="387"/>
        <v/>
      </c>
      <c r="DO81" s="409" t="str">
        <f t="shared" si="388"/>
        <v/>
      </c>
      <c r="DP81" s="66">
        <f t="shared" si="389"/>
        <v>0</v>
      </c>
      <c r="DQ81" s="394" t="str">
        <f>IF(details!AR81="","",details!AR81)</f>
        <v/>
      </c>
      <c r="DR81" s="394" t="str">
        <f>IF(details!AS81="","",details!AS81)</f>
        <v/>
      </c>
      <c r="DS81" s="394" t="str">
        <f>IF(details!AT81="","",details!AT81)</f>
        <v/>
      </c>
      <c r="DT81" s="205" t="str">
        <f t="shared" si="477"/>
        <v/>
      </c>
      <c r="DU81" s="394" t="str">
        <f>IF(details!AU81="","",details!AU81)</f>
        <v/>
      </c>
      <c r="DV81" s="205" t="str">
        <f t="shared" si="478"/>
        <v/>
      </c>
      <c r="DW81" s="394" t="str">
        <f>IF(details!AV81="","",details!AV81)</f>
        <v/>
      </c>
      <c r="DX81" s="392" t="str">
        <f t="shared" si="479"/>
        <v/>
      </c>
      <c r="DY81" s="409">
        <f t="shared" si="480"/>
        <v>0</v>
      </c>
      <c r="DZ81" s="409">
        <f t="shared" si="481"/>
        <v>0</v>
      </c>
      <c r="EA81" s="66" t="str">
        <f t="shared" si="482"/>
        <v/>
      </c>
      <c r="EB81" s="409" t="str">
        <f t="shared" si="483"/>
        <v/>
      </c>
      <c r="EC81" s="409" t="str">
        <f t="shared" si="394"/>
        <v/>
      </c>
      <c r="ED81" s="394" t="str">
        <f>IF(details!AW81="","",details!AW81)</f>
        <v/>
      </c>
      <c r="EE81" s="394" t="str">
        <f>IF(details!AX81="","",details!AX81)</f>
        <v/>
      </c>
      <c r="EF81" s="394" t="str">
        <f>IF(details!AY81="","",details!AY81)</f>
        <v/>
      </c>
      <c r="EG81" s="392" t="str">
        <f t="shared" si="484"/>
        <v/>
      </c>
      <c r="EH81" s="409">
        <f t="shared" si="485"/>
        <v>0</v>
      </c>
      <c r="EI81" s="409">
        <f t="shared" si="486"/>
        <v>0</v>
      </c>
      <c r="EJ81" s="66" t="str">
        <f t="shared" si="487"/>
        <v/>
      </c>
      <c r="EK81" s="409" t="str">
        <f t="shared" si="488"/>
        <v/>
      </c>
      <c r="EL81" s="409" t="str">
        <f t="shared" si="395"/>
        <v/>
      </c>
      <c r="EM81" s="409" t="str">
        <f t="shared" si="396"/>
        <v/>
      </c>
      <c r="EN81" s="409" t="str">
        <f t="shared" si="397"/>
        <v/>
      </c>
      <c r="EO81" s="409" t="str">
        <f t="shared" si="398"/>
        <v/>
      </c>
      <c r="EP81" s="409" t="str">
        <f t="shared" si="489"/>
        <v/>
      </c>
      <c r="EQ81" s="409" t="str">
        <f t="shared" si="490"/>
        <v/>
      </c>
      <c r="ER81" s="409">
        <f t="shared" si="491"/>
        <v>0</v>
      </c>
      <c r="ES81" s="409">
        <f t="shared" si="492"/>
        <v>0</v>
      </c>
      <c r="ET81" s="409">
        <f t="shared" si="493"/>
        <v>0</v>
      </c>
      <c r="EU81" s="409">
        <f t="shared" si="494"/>
        <v>0</v>
      </c>
      <c r="EV81" s="409">
        <f t="shared" si="495"/>
        <v>0</v>
      </c>
      <c r="EW81" s="409" t="str">
        <f t="shared" si="496"/>
        <v/>
      </c>
      <c r="EX81" s="74" t="str">
        <f t="shared" si="399"/>
        <v/>
      </c>
      <c r="EY81" s="68" t="str">
        <f>IF(details!BN81="","",details!BN81)</f>
        <v/>
      </c>
      <c r="EZ81" s="69" t="str">
        <f>IF(details!BO81="","",details!BO81)</f>
        <v/>
      </c>
      <c r="FA81" s="68" t="str">
        <f>IF(details!BV81="","",details!BV81)</f>
        <v/>
      </c>
      <c r="FB81" s="69" t="str">
        <f>IF(details!BW81="","",details!BW81)</f>
        <v/>
      </c>
      <c r="FC81" s="68" t="str">
        <f>IF(details!CD81="","",details!CD81)</f>
        <v/>
      </c>
      <c r="FD81" s="69" t="str">
        <f>IF(details!CE81="","",details!CE81)</f>
        <v/>
      </c>
      <c r="FE81" s="68" t="str">
        <f>IF(details!CL81="","",details!CL81)</f>
        <v/>
      </c>
      <c r="FF81" s="69" t="str">
        <f>IF(details!CM81="","",details!CM81)</f>
        <v/>
      </c>
      <c r="FG81" s="68" t="str">
        <f>IF(details!CT81="","",details!CT81)</f>
        <v/>
      </c>
      <c r="FH81" s="69" t="str">
        <f>IF(details!CU81="","",details!CU81)</f>
        <v/>
      </c>
      <c r="FI81" s="343" t="str">
        <f t="shared" si="515"/>
        <v/>
      </c>
      <c r="FJ81" s="394" t="str">
        <f t="shared" si="400"/>
        <v/>
      </c>
      <c r="FK81" s="394" t="str">
        <f t="shared" si="497"/>
        <v/>
      </c>
      <c r="FL81" s="460" t="str">
        <f t="shared" si="401"/>
        <v/>
      </c>
      <c r="FM81" s="394" t="str">
        <f t="shared" si="402"/>
        <v/>
      </c>
      <c r="FN81" s="77" t="str">
        <f t="shared" si="498"/>
        <v/>
      </c>
      <c r="FO81" s="460" t="str">
        <f t="shared" si="403"/>
        <v/>
      </c>
      <c r="FP81" s="78" t="str">
        <f t="shared" si="404"/>
        <v/>
      </c>
      <c r="FQ81" s="394" t="str">
        <f t="shared" si="405"/>
        <v/>
      </c>
      <c r="FR81" s="394" t="str">
        <f t="shared" si="499"/>
        <v/>
      </c>
      <c r="FS81" s="394" t="str">
        <f t="shared" si="500"/>
        <v/>
      </c>
      <c r="FT81" s="394" t="str">
        <f t="shared" si="501"/>
        <v/>
      </c>
      <c r="FU81" s="364" t="str">
        <f t="shared" si="502"/>
        <v/>
      </c>
      <c r="FV81" s="394" t="str">
        <f t="shared" si="503"/>
        <v/>
      </c>
      <c r="FW81" s="394" t="str">
        <f t="shared" si="504"/>
        <v/>
      </c>
      <c r="FX81" s="394" t="str">
        <f t="shared" si="505"/>
        <v/>
      </c>
      <c r="FY81" s="394" t="str">
        <f t="shared" si="406"/>
        <v/>
      </c>
      <c r="FZ81" s="461" t="str">
        <f t="shared" si="407"/>
        <v/>
      </c>
      <c r="GA81" s="78" t="str">
        <f t="shared" si="408"/>
        <v/>
      </c>
      <c r="GB81" s="394" t="str">
        <f t="shared" si="409"/>
        <v/>
      </c>
      <c r="GC81" s="394" t="str">
        <f t="shared" si="410"/>
        <v/>
      </c>
      <c r="GD81" s="394" t="str">
        <f t="shared" si="411"/>
        <v/>
      </c>
      <c r="GE81" s="394" t="str">
        <f t="shared" si="412"/>
        <v/>
      </c>
      <c r="GF81" s="462" t="str">
        <f t="shared" si="506"/>
        <v/>
      </c>
      <c r="GG81" s="397" t="str">
        <f t="shared" si="507"/>
        <v/>
      </c>
      <c r="GH81" s="394" t="str">
        <f t="shared" si="508"/>
        <v/>
      </c>
      <c r="GI81" s="394" t="str">
        <f t="shared" si="509"/>
        <v/>
      </c>
      <c r="GJ81" s="394" t="str">
        <f t="shared" si="413"/>
        <v/>
      </c>
      <c r="GK81" s="461" t="str">
        <f t="shared" si="414"/>
        <v/>
      </c>
      <c r="GL81" s="78" t="str">
        <f t="shared" si="415"/>
        <v/>
      </c>
      <c r="GM81" s="394" t="str">
        <f t="shared" si="416"/>
        <v/>
      </c>
      <c r="GN81" s="394" t="str">
        <f t="shared" si="417"/>
        <v/>
      </c>
      <c r="GO81" s="394" t="str">
        <f t="shared" si="418"/>
        <v/>
      </c>
      <c r="GP81" s="394" t="str">
        <f t="shared" si="419"/>
        <v/>
      </c>
      <c r="GQ81" s="394" t="str">
        <f t="shared" si="510"/>
        <v/>
      </c>
      <c r="GR81" s="394" t="str">
        <f t="shared" si="511"/>
        <v/>
      </c>
      <c r="GS81" s="394" t="str">
        <f t="shared" si="512"/>
        <v/>
      </c>
      <c r="GT81" s="394" t="str">
        <f t="shared" si="513"/>
        <v/>
      </c>
      <c r="GU81" s="394" t="str">
        <f t="shared" si="420"/>
        <v/>
      </c>
      <c r="GV81" s="461" t="str">
        <f t="shared" si="421"/>
        <v/>
      </c>
      <c r="GW81" s="394" t="str">
        <f t="shared" si="422"/>
        <v/>
      </c>
      <c r="GX81" s="394" t="str">
        <f t="shared" si="423"/>
        <v/>
      </c>
      <c r="GY81" s="394" t="str">
        <f t="shared" si="424"/>
        <v xml:space="preserve">    </v>
      </c>
      <c r="GZ81" s="394" t="str">
        <f t="shared" si="425"/>
        <v xml:space="preserve">    </v>
      </c>
      <c r="HA81" s="394" t="str">
        <f t="shared" si="426"/>
        <v xml:space="preserve">    </v>
      </c>
      <c r="HB81" s="394" t="str">
        <f t="shared" si="427"/>
        <v xml:space="preserve">        </v>
      </c>
      <c r="HC81" s="394" t="str">
        <f t="shared" si="428"/>
        <v xml:space="preserve">    </v>
      </c>
      <c r="HD81" s="394" t="str">
        <f t="shared" si="429"/>
        <v/>
      </c>
      <c r="HE81" s="67" t="str">
        <f t="shared" si="430"/>
        <v/>
      </c>
      <c r="HF81" s="73" t="str">
        <f t="shared" si="431"/>
        <v/>
      </c>
      <c r="HG81" s="394" t="str">
        <f t="shared" si="432"/>
        <v/>
      </c>
      <c r="HH81" s="75" t="str">
        <f t="shared" si="433"/>
        <v/>
      </c>
      <c r="HI81" s="76" t="str">
        <f t="shared" si="514"/>
        <v/>
      </c>
      <c r="HJ81" s="394" t="str">
        <f>IF(OR(HD81="SUPPL.",HD81="RE-EXAM."),'result subject-wise'!AR81,HD81)</f>
        <v/>
      </c>
      <c r="HK81" s="463" t="str">
        <f t="shared" si="434"/>
        <v/>
      </c>
      <c r="HL81" s="464" t="str">
        <f t="shared" si="435"/>
        <v/>
      </c>
      <c r="HM81" s="394" t="str">
        <f t="shared" si="436"/>
        <v/>
      </c>
      <c r="HN81" s="304"/>
      <c r="HP81" s="465" t="str">
        <f>'full report'!V1961</f>
        <v/>
      </c>
      <c r="HQ81" s="466"/>
      <c r="HR81" s="467"/>
      <c r="HS81" s="467"/>
      <c r="HT81" s="467"/>
      <c r="HV81" s="467"/>
      <c r="HW81" s="467"/>
      <c r="HX81" s="467"/>
      <c r="HY81" s="467"/>
      <c r="HZ81" s="467"/>
      <c r="IA81" s="467"/>
      <c r="IB81" s="467"/>
      <c r="IC81" s="467"/>
      <c r="ID81" s="467"/>
      <c r="IE81" s="467"/>
    </row>
    <row r="82" spans="1:239" s="364" customFormat="1" ht="13" customHeight="1">
      <c r="A82" s="412">
        <f>IF(details!A82="","",details!A82)</f>
        <v>74</v>
      </c>
      <c r="B82" s="399" t="str">
        <f>IF(details!B82="","",details!B82)</f>
        <v/>
      </c>
      <c r="C82" s="399" t="str">
        <f>IF(details!C82="","",details!C82)</f>
        <v/>
      </c>
      <c r="D82" s="399" t="str">
        <f>IF(details!D82="","",details!D82)</f>
        <v/>
      </c>
      <c r="E82" s="395" t="str">
        <f>IF(details!E82="","",details!E82)</f>
        <v/>
      </c>
      <c r="F82" s="71" t="str">
        <f>IF(details!F82="","",details!F82)</f>
        <v/>
      </c>
      <c r="G82" s="408" t="str">
        <f>IF(details!G82="","",details!G82)</f>
        <v>A 074</v>
      </c>
      <c r="H82" s="408" t="str">
        <f>IF(details!H82="","",details!H82)</f>
        <v>B 074</v>
      </c>
      <c r="I82" s="408" t="str">
        <f>IF(details!I82="","",details!I82)</f>
        <v>C 074</v>
      </c>
      <c r="J82" s="394" t="str">
        <f>IF(details!J82="","",details!J82)</f>
        <v/>
      </c>
      <c r="K82" s="394" t="str">
        <f>IF(details!K82="","",details!K82)</f>
        <v/>
      </c>
      <c r="L82" s="394" t="str">
        <f>IF(details!L82="","",details!L82)</f>
        <v/>
      </c>
      <c r="M82" s="205" t="str">
        <f t="shared" si="437"/>
        <v/>
      </c>
      <c r="N82" s="394" t="str">
        <f>IF(details!M82="","",details!M82)</f>
        <v/>
      </c>
      <c r="O82" s="205" t="str">
        <f t="shared" si="438"/>
        <v/>
      </c>
      <c r="P82" s="394" t="str">
        <f>IF(details!N82="","",details!N82)</f>
        <v/>
      </c>
      <c r="Q82" s="392" t="str">
        <f t="shared" si="439"/>
        <v/>
      </c>
      <c r="R82" s="409">
        <f t="shared" si="440"/>
        <v>0</v>
      </c>
      <c r="S82" s="66" t="str">
        <f t="shared" si="358"/>
        <v/>
      </c>
      <c r="T82" s="409" t="str">
        <f t="shared" si="390"/>
        <v/>
      </c>
      <c r="U82" s="409" t="str">
        <f t="shared" si="359"/>
        <v/>
      </c>
      <c r="V82" s="409" t="str">
        <f t="shared" si="391"/>
        <v/>
      </c>
      <c r="W82" s="394" t="str">
        <f>IF(details!O82="","",details!O82)</f>
        <v/>
      </c>
      <c r="X82" s="394" t="str">
        <f>IF(details!P82="","",details!P82)</f>
        <v/>
      </c>
      <c r="Y82" s="394" t="str">
        <f>IF(details!Q82="","",details!Q82)</f>
        <v/>
      </c>
      <c r="Z82" s="205" t="str">
        <f t="shared" si="441"/>
        <v/>
      </c>
      <c r="AA82" s="394" t="str">
        <f>IF(details!R82="","",details!R82)</f>
        <v/>
      </c>
      <c r="AB82" s="205" t="str">
        <f t="shared" si="442"/>
        <v/>
      </c>
      <c r="AC82" s="394" t="str">
        <f>IF(details!S82="","",details!S82)</f>
        <v/>
      </c>
      <c r="AD82" s="392" t="str">
        <f t="shared" si="443"/>
        <v/>
      </c>
      <c r="AE82" s="409">
        <f t="shared" si="444"/>
        <v>0</v>
      </c>
      <c r="AF82" s="66" t="str">
        <f t="shared" si="360"/>
        <v/>
      </c>
      <c r="AG82" s="409" t="str">
        <f t="shared" si="392"/>
        <v/>
      </c>
      <c r="AH82" s="409" t="str">
        <f>IF(OR($E82="NSO",$E82="",AC82=""),"",IF(OR(AG82="AB",AC82="ab"),"AB",IF(AC82="ML","RE",IF(AND(AD82&gt;=36%*AF82,AC82&gt;=20),"P",IF(AND(AD82&gt;=34%*AF82,#REF!=0,AC82&gt;=20),"G2",IF(AND(AD82&gt;=31%*AF82,#REF!=0,AC82&gt;=20),"G1",IF(AD82&gt;=25%*AF82,"S","F")))))))</f>
        <v/>
      </c>
      <c r="AI82" s="409" t="str">
        <f t="shared" si="393"/>
        <v/>
      </c>
      <c r="AJ82" s="394" t="str">
        <f>IF(details!T82="","",details!T82)</f>
        <v>b</v>
      </c>
      <c r="AK82" s="89" t="str">
        <f t="shared" si="445"/>
        <v/>
      </c>
      <c r="AL82" s="394" t="str">
        <f>IF(details!U82="","",details!U82)</f>
        <v/>
      </c>
      <c r="AM82" s="394" t="str">
        <f>IF(details!V82="","",details!V82)</f>
        <v/>
      </c>
      <c r="AN82" s="394" t="str">
        <f>IF(details!W82="","",details!W82)</f>
        <v/>
      </c>
      <c r="AO82" s="205" t="str">
        <f t="shared" si="446"/>
        <v/>
      </c>
      <c r="AP82" s="394" t="str">
        <f>IF(details!X82="","",details!X82)</f>
        <v/>
      </c>
      <c r="AQ82" s="394" t="str">
        <f>IF(details!Y82="","",details!Y82)</f>
        <v/>
      </c>
      <c r="AR82" s="205" t="str">
        <f t="shared" si="447"/>
        <v/>
      </c>
      <c r="AS82" s="205" t="str">
        <f t="shared" si="448"/>
        <v/>
      </c>
      <c r="AT82" s="205" t="str">
        <f t="shared" si="449"/>
        <v/>
      </c>
      <c r="AU82" s="394" t="str">
        <f>IF(details!Z82="","",details!Z82)</f>
        <v/>
      </c>
      <c r="AV82" s="394" t="str">
        <f>IF(details!AA82="","",details!AA82)</f>
        <v/>
      </c>
      <c r="AW82" s="205" t="str">
        <f t="shared" si="450"/>
        <v/>
      </c>
      <c r="AX82" s="205" t="str">
        <f t="shared" si="451"/>
        <v/>
      </c>
      <c r="AY82" s="205" t="str">
        <f t="shared" si="452"/>
        <v/>
      </c>
      <c r="AZ82" s="401" t="str">
        <f t="shared" si="453"/>
        <v/>
      </c>
      <c r="BA82" s="332">
        <f t="shared" si="361"/>
        <v>0</v>
      </c>
      <c r="BB82" s="409" t="str">
        <f t="shared" si="362"/>
        <v/>
      </c>
      <c r="BC82" s="66" t="str">
        <f t="shared" si="363"/>
        <v/>
      </c>
      <c r="BD82" s="66" t="str">
        <f t="shared" si="454"/>
        <v/>
      </c>
      <c r="BE82" s="66" t="str">
        <f t="shared" si="455"/>
        <v/>
      </c>
      <c r="BF82" s="66" t="str">
        <f t="shared" si="364"/>
        <v/>
      </c>
      <c r="BG82" s="332">
        <f t="shared" si="365"/>
        <v>0</v>
      </c>
      <c r="BH82" s="409" t="str">
        <f t="shared" si="366"/>
        <v/>
      </c>
      <c r="BI82" s="66" t="str">
        <f t="shared" si="367"/>
        <v/>
      </c>
      <c r="BJ82" s="66" t="str">
        <f t="shared" si="368"/>
        <v/>
      </c>
      <c r="BK82" s="409" t="str">
        <f t="shared" si="369"/>
        <v/>
      </c>
      <c r="BL82" s="394" t="str">
        <f>IF(details!AB82="","",details!AB82)</f>
        <v>d</v>
      </c>
      <c r="BM82" s="89" t="str">
        <f t="shared" si="456"/>
        <v/>
      </c>
      <c r="BN82" s="394" t="str">
        <f>IF(details!AC82="","",details!AC82)</f>
        <v/>
      </c>
      <c r="BO82" s="394" t="str">
        <f>IF(details!AD82="","",details!AD82)</f>
        <v/>
      </c>
      <c r="BP82" s="394" t="str">
        <f>IF(details!AE82="","",details!AE82)</f>
        <v/>
      </c>
      <c r="BQ82" s="205" t="str">
        <f t="shared" si="457"/>
        <v/>
      </c>
      <c r="BR82" s="394" t="str">
        <f>IF(details!AF82="","",details!AF82)</f>
        <v/>
      </c>
      <c r="BS82" s="394" t="str">
        <f>IF(details!AG82="","",details!AG82)</f>
        <v/>
      </c>
      <c r="BT82" s="205" t="str">
        <f t="shared" si="458"/>
        <v/>
      </c>
      <c r="BU82" s="205" t="str">
        <f t="shared" si="459"/>
        <v/>
      </c>
      <c r="BV82" s="205" t="str">
        <f t="shared" si="460"/>
        <v/>
      </c>
      <c r="BW82" s="394" t="str">
        <f>IF(details!AH82="","",details!AH82)</f>
        <v/>
      </c>
      <c r="BX82" s="394" t="str">
        <f>IF(details!AI82="","",details!AI82)</f>
        <v/>
      </c>
      <c r="BY82" s="205" t="str">
        <f t="shared" si="461"/>
        <v/>
      </c>
      <c r="BZ82" s="205" t="str">
        <f t="shared" si="462"/>
        <v/>
      </c>
      <c r="CA82" s="205" t="str">
        <f t="shared" si="463"/>
        <v/>
      </c>
      <c r="CB82" s="401" t="str">
        <f t="shared" si="464"/>
        <v/>
      </c>
      <c r="CC82" s="332">
        <f t="shared" si="370"/>
        <v>0</v>
      </c>
      <c r="CD82" s="409" t="str">
        <f t="shared" si="371"/>
        <v/>
      </c>
      <c r="CE82" s="66" t="str">
        <f t="shared" si="372"/>
        <v/>
      </c>
      <c r="CF82" s="66" t="str">
        <f t="shared" si="465"/>
        <v/>
      </c>
      <c r="CG82" s="66" t="str">
        <f t="shared" si="466"/>
        <v/>
      </c>
      <c r="CH82" s="66" t="str">
        <f t="shared" si="373"/>
        <v/>
      </c>
      <c r="CI82" s="332">
        <f t="shared" si="374"/>
        <v>0</v>
      </c>
      <c r="CJ82" s="409" t="str">
        <f t="shared" si="375"/>
        <v/>
      </c>
      <c r="CK82" s="66" t="str">
        <f t="shared" si="376"/>
        <v/>
      </c>
      <c r="CL82" s="66" t="str">
        <f t="shared" si="377"/>
        <v/>
      </c>
      <c r="CM82" s="409" t="str">
        <f t="shared" si="378"/>
        <v/>
      </c>
      <c r="CN82" s="394" t="str">
        <f>IF(details!AJ82="","",details!AJ82)</f>
        <v>d</v>
      </c>
      <c r="CO82" s="89" t="str">
        <f t="shared" si="467"/>
        <v/>
      </c>
      <c r="CP82" s="394" t="str">
        <f>IF(details!AK82="","",details!AK82)</f>
        <v/>
      </c>
      <c r="CQ82" s="394" t="str">
        <f>IF(details!AL82="","",details!AL82)</f>
        <v/>
      </c>
      <c r="CR82" s="394" t="str">
        <f>IF(details!AM82="","",details!AM82)</f>
        <v/>
      </c>
      <c r="CS82" s="205" t="str">
        <f t="shared" si="468"/>
        <v/>
      </c>
      <c r="CT82" s="394" t="str">
        <f>IF(details!AN82="","",details!AN82)</f>
        <v/>
      </c>
      <c r="CU82" s="394" t="str">
        <f>IF(details!AO82="","",details!AO82)</f>
        <v/>
      </c>
      <c r="CV82" s="205" t="str">
        <f t="shared" si="469"/>
        <v/>
      </c>
      <c r="CW82" s="205" t="str">
        <f t="shared" si="470"/>
        <v/>
      </c>
      <c r="CX82" s="205" t="str">
        <f t="shared" si="471"/>
        <v/>
      </c>
      <c r="CY82" s="394" t="str">
        <f>IF(details!AP82="","",details!AP82)</f>
        <v/>
      </c>
      <c r="CZ82" s="394" t="str">
        <f>IF(details!AQ82="","",details!AQ82)</f>
        <v/>
      </c>
      <c r="DA82" s="205" t="str">
        <f t="shared" si="472"/>
        <v/>
      </c>
      <c r="DB82" s="205" t="str">
        <f t="shared" si="473"/>
        <v/>
      </c>
      <c r="DC82" s="205" t="str">
        <f t="shared" si="474"/>
        <v/>
      </c>
      <c r="DD82" s="401" t="str">
        <f t="shared" si="475"/>
        <v/>
      </c>
      <c r="DE82" s="332">
        <f t="shared" si="379"/>
        <v>0</v>
      </c>
      <c r="DF82" s="409" t="str">
        <f t="shared" si="380"/>
        <v/>
      </c>
      <c r="DG82" s="66" t="str">
        <f t="shared" si="381"/>
        <v/>
      </c>
      <c r="DH82" s="66" t="str">
        <f t="shared" si="476"/>
        <v/>
      </c>
      <c r="DI82" s="66" t="str">
        <f t="shared" si="382"/>
        <v/>
      </c>
      <c r="DJ82" s="66" t="str">
        <f t="shared" si="383"/>
        <v/>
      </c>
      <c r="DK82" s="332">
        <f t="shared" si="384"/>
        <v>0</v>
      </c>
      <c r="DL82" s="409" t="str">
        <f t="shared" si="385"/>
        <v/>
      </c>
      <c r="DM82" s="66" t="str">
        <f t="shared" si="386"/>
        <v/>
      </c>
      <c r="DN82" s="66" t="str">
        <f t="shared" si="387"/>
        <v/>
      </c>
      <c r="DO82" s="409" t="str">
        <f t="shared" si="388"/>
        <v/>
      </c>
      <c r="DP82" s="66">
        <f t="shared" si="389"/>
        <v>0</v>
      </c>
      <c r="DQ82" s="394" t="str">
        <f>IF(details!AR82="","",details!AR82)</f>
        <v/>
      </c>
      <c r="DR82" s="394" t="str">
        <f>IF(details!AS82="","",details!AS82)</f>
        <v/>
      </c>
      <c r="DS82" s="394" t="str">
        <f>IF(details!AT82="","",details!AT82)</f>
        <v/>
      </c>
      <c r="DT82" s="205" t="str">
        <f t="shared" si="477"/>
        <v/>
      </c>
      <c r="DU82" s="394" t="str">
        <f>IF(details!AU82="","",details!AU82)</f>
        <v/>
      </c>
      <c r="DV82" s="205" t="str">
        <f t="shared" si="478"/>
        <v/>
      </c>
      <c r="DW82" s="394" t="str">
        <f>IF(details!AV82="","",details!AV82)</f>
        <v/>
      </c>
      <c r="DX82" s="392" t="str">
        <f t="shared" si="479"/>
        <v/>
      </c>
      <c r="DY82" s="409">
        <f t="shared" si="480"/>
        <v>0</v>
      </c>
      <c r="DZ82" s="409">
        <f t="shared" si="481"/>
        <v>0</v>
      </c>
      <c r="EA82" s="66" t="str">
        <f t="shared" si="482"/>
        <v/>
      </c>
      <c r="EB82" s="409" t="str">
        <f t="shared" si="483"/>
        <v/>
      </c>
      <c r="EC82" s="409" t="str">
        <f t="shared" si="394"/>
        <v/>
      </c>
      <c r="ED82" s="394" t="str">
        <f>IF(details!AW82="","",details!AW82)</f>
        <v/>
      </c>
      <c r="EE82" s="394" t="str">
        <f>IF(details!AX82="","",details!AX82)</f>
        <v/>
      </c>
      <c r="EF82" s="394" t="str">
        <f>IF(details!AY82="","",details!AY82)</f>
        <v/>
      </c>
      <c r="EG82" s="392" t="str">
        <f t="shared" si="484"/>
        <v/>
      </c>
      <c r="EH82" s="409">
        <f t="shared" si="485"/>
        <v>0</v>
      </c>
      <c r="EI82" s="409">
        <f t="shared" si="486"/>
        <v>0</v>
      </c>
      <c r="EJ82" s="66" t="str">
        <f t="shared" si="487"/>
        <v/>
      </c>
      <c r="EK82" s="409" t="str">
        <f t="shared" si="488"/>
        <v/>
      </c>
      <c r="EL82" s="409" t="str">
        <f t="shared" si="395"/>
        <v/>
      </c>
      <c r="EM82" s="409" t="str">
        <f t="shared" si="396"/>
        <v/>
      </c>
      <c r="EN82" s="409" t="str">
        <f t="shared" si="397"/>
        <v/>
      </c>
      <c r="EO82" s="409" t="str">
        <f t="shared" si="398"/>
        <v/>
      </c>
      <c r="EP82" s="409" t="str">
        <f t="shared" si="489"/>
        <v/>
      </c>
      <c r="EQ82" s="409" t="str">
        <f t="shared" si="490"/>
        <v/>
      </c>
      <c r="ER82" s="409">
        <f t="shared" si="491"/>
        <v>0</v>
      </c>
      <c r="ES82" s="409">
        <f t="shared" si="492"/>
        <v>0</v>
      </c>
      <c r="ET82" s="409">
        <f t="shared" si="493"/>
        <v>0</v>
      </c>
      <c r="EU82" s="409">
        <f t="shared" si="494"/>
        <v>0</v>
      </c>
      <c r="EV82" s="409">
        <f t="shared" si="495"/>
        <v>0</v>
      </c>
      <c r="EW82" s="409" t="str">
        <f t="shared" si="496"/>
        <v/>
      </c>
      <c r="EX82" s="74" t="str">
        <f t="shared" si="399"/>
        <v/>
      </c>
      <c r="EY82" s="68" t="str">
        <f>IF(details!BN82="","",details!BN82)</f>
        <v/>
      </c>
      <c r="EZ82" s="69" t="str">
        <f>IF(details!BO82="","",details!BO82)</f>
        <v/>
      </c>
      <c r="FA82" s="68" t="str">
        <f>IF(details!BV82="","",details!BV82)</f>
        <v/>
      </c>
      <c r="FB82" s="69" t="str">
        <f>IF(details!BW82="","",details!BW82)</f>
        <v/>
      </c>
      <c r="FC82" s="68" t="str">
        <f>IF(details!CD82="","",details!CD82)</f>
        <v/>
      </c>
      <c r="FD82" s="69" t="str">
        <f>IF(details!CE82="","",details!CE82)</f>
        <v/>
      </c>
      <c r="FE82" s="68" t="str">
        <f>IF(details!CL82="","",details!CL82)</f>
        <v/>
      </c>
      <c r="FF82" s="69" t="str">
        <f>IF(details!CM82="","",details!CM82)</f>
        <v/>
      </c>
      <c r="FG82" s="68" t="str">
        <f>IF(details!CT82="","",details!CT82)</f>
        <v/>
      </c>
      <c r="FH82" s="69" t="str">
        <f>IF(details!CU82="","",details!CU82)</f>
        <v/>
      </c>
      <c r="FI82" s="343" t="str">
        <f t="shared" si="515"/>
        <v/>
      </c>
      <c r="FJ82" s="394" t="str">
        <f t="shared" si="400"/>
        <v/>
      </c>
      <c r="FK82" s="394" t="str">
        <f t="shared" si="497"/>
        <v/>
      </c>
      <c r="FL82" s="460" t="str">
        <f t="shared" si="401"/>
        <v/>
      </c>
      <c r="FM82" s="394" t="str">
        <f t="shared" si="402"/>
        <v/>
      </c>
      <c r="FN82" s="77" t="str">
        <f t="shared" si="498"/>
        <v/>
      </c>
      <c r="FO82" s="460" t="str">
        <f t="shared" si="403"/>
        <v/>
      </c>
      <c r="FP82" s="78" t="str">
        <f t="shared" si="404"/>
        <v/>
      </c>
      <c r="FQ82" s="394" t="str">
        <f t="shared" si="405"/>
        <v/>
      </c>
      <c r="FR82" s="394" t="str">
        <f t="shared" si="499"/>
        <v/>
      </c>
      <c r="FS82" s="394" t="str">
        <f t="shared" si="500"/>
        <v/>
      </c>
      <c r="FT82" s="394" t="str">
        <f t="shared" si="501"/>
        <v/>
      </c>
      <c r="FU82" s="364" t="str">
        <f t="shared" si="502"/>
        <v/>
      </c>
      <c r="FV82" s="394" t="str">
        <f t="shared" si="503"/>
        <v/>
      </c>
      <c r="FW82" s="394" t="str">
        <f t="shared" si="504"/>
        <v/>
      </c>
      <c r="FX82" s="394" t="str">
        <f t="shared" si="505"/>
        <v/>
      </c>
      <c r="FY82" s="394" t="str">
        <f t="shared" si="406"/>
        <v/>
      </c>
      <c r="FZ82" s="461" t="str">
        <f t="shared" si="407"/>
        <v/>
      </c>
      <c r="GA82" s="78" t="str">
        <f t="shared" si="408"/>
        <v/>
      </c>
      <c r="GB82" s="394" t="str">
        <f t="shared" si="409"/>
        <v/>
      </c>
      <c r="GC82" s="394" t="str">
        <f t="shared" si="410"/>
        <v/>
      </c>
      <c r="GD82" s="394" t="str">
        <f t="shared" si="411"/>
        <v/>
      </c>
      <c r="GE82" s="394" t="str">
        <f t="shared" si="412"/>
        <v/>
      </c>
      <c r="GF82" s="462" t="str">
        <f t="shared" si="506"/>
        <v/>
      </c>
      <c r="GG82" s="397" t="str">
        <f t="shared" si="507"/>
        <v/>
      </c>
      <c r="GH82" s="394" t="str">
        <f t="shared" si="508"/>
        <v/>
      </c>
      <c r="GI82" s="394" t="str">
        <f t="shared" si="509"/>
        <v/>
      </c>
      <c r="GJ82" s="394" t="str">
        <f t="shared" si="413"/>
        <v/>
      </c>
      <c r="GK82" s="461" t="str">
        <f t="shared" si="414"/>
        <v/>
      </c>
      <c r="GL82" s="78" t="str">
        <f t="shared" si="415"/>
        <v/>
      </c>
      <c r="GM82" s="394" t="str">
        <f t="shared" si="416"/>
        <v/>
      </c>
      <c r="GN82" s="394" t="str">
        <f t="shared" si="417"/>
        <v/>
      </c>
      <c r="GO82" s="394" t="str">
        <f t="shared" si="418"/>
        <v/>
      </c>
      <c r="GP82" s="394" t="str">
        <f t="shared" si="419"/>
        <v/>
      </c>
      <c r="GQ82" s="394" t="str">
        <f t="shared" si="510"/>
        <v/>
      </c>
      <c r="GR82" s="394" t="str">
        <f t="shared" si="511"/>
        <v/>
      </c>
      <c r="GS82" s="394" t="str">
        <f t="shared" si="512"/>
        <v/>
      </c>
      <c r="GT82" s="394" t="str">
        <f t="shared" si="513"/>
        <v/>
      </c>
      <c r="GU82" s="394" t="str">
        <f t="shared" si="420"/>
        <v/>
      </c>
      <c r="GV82" s="461" t="str">
        <f t="shared" si="421"/>
        <v/>
      </c>
      <c r="GW82" s="394" t="str">
        <f t="shared" si="422"/>
        <v/>
      </c>
      <c r="GX82" s="394" t="str">
        <f t="shared" si="423"/>
        <v/>
      </c>
      <c r="GY82" s="394" t="str">
        <f t="shared" si="424"/>
        <v xml:space="preserve">    </v>
      </c>
      <c r="GZ82" s="394" t="str">
        <f t="shared" si="425"/>
        <v xml:space="preserve">    </v>
      </c>
      <c r="HA82" s="394" t="str">
        <f t="shared" si="426"/>
        <v xml:space="preserve">    </v>
      </c>
      <c r="HB82" s="394" t="str">
        <f t="shared" si="427"/>
        <v xml:space="preserve">        </v>
      </c>
      <c r="HC82" s="394" t="str">
        <f t="shared" si="428"/>
        <v xml:space="preserve">    </v>
      </c>
      <c r="HD82" s="394" t="str">
        <f t="shared" si="429"/>
        <v/>
      </c>
      <c r="HE82" s="67" t="str">
        <f t="shared" si="430"/>
        <v/>
      </c>
      <c r="HF82" s="73" t="str">
        <f t="shared" si="431"/>
        <v/>
      </c>
      <c r="HG82" s="394" t="str">
        <f t="shared" si="432"/>
        <v/>
      </c>
      <c r="HH82" s="75" t="str">
        <f t="shared" si="433"/>
        <v/>
      </c>
      <c r="HI82" s="76" t="str">
        <f t="shared" si="514"/>
        <v/>
      </c>
      <c r="HJ82" s="394" t="str">
        <f>IF(OR(HD82="SUPPL.",HD82="RE-EXAM."),'result subject-wise'!AR82,HD82)</f>
        <v/>
      </c>
      <c r="HK82" s="463" t="str">
        <f t="shared" si="434"/>
        <v/>
      </c>
      <c r="HL82" s="464" t="str">
        <f t="shared" si="435"/>
        <v/>
      </c>
      <c r="HM82" s="394" t="str">
        <f t="shared" si="436"/>
        <v/>
      </c>
      <c r="HN82" s="304"/>
      <c r="HP82" s="465" t="str">
        <f>'full report'!V1988</f>
        <v/>
      </c>
      <c r="HQ82" s="466"/>
      <c r="HR82" s="467"/>
      <c r="HS82" s="467"/>
      <c r="HT82" s="467"/>
      <c r="HV82" s="467"/>
      <c r="HW82" s="467"/>
      <c r="HX82" s="467"/>
      <c r="HY82" s="467"/>
      <c r="HZ82" s="467"/>
      <c r="IA82" s="467"/>
      <c r="IB82" s="467"/>
      <c r="IC82" s="467"/>
      <c r="ID82" s="467"/>
      <c r="IE82" s="467"/>
    </row>
    <row r="83" spans="1:239" s="364" customFormat="1" ht="13" customHeight="1">
      <c r="A83" s="412">
        <f>IF(details!A83="","",details!A83)</f>
        <v>75</v>
      </c>
      <c r="B83" s="399" t="str">
        <f>IF(details!B83="","",details!B83)</f>
        <v/>
      </c>
      <c r="C83" s="399" t="str">
        <f>IF(details!C83="","",details!C83)</f>
        <v/>
      </c>
      <c r="D83" s="399" t="str">
        <f>IF(details!D83="","",details!D83)</f>
        <v/>
      </c>
      <c r="E83" s="395" t="str">
        <f>IF(details!E83="","",details!E83)</f>
        <v/>
      </c>
      <c r="F83" s="71" t="str">
        <f>IF(details!F83="","",details!F83)</f>
        <v/>
      </c>
      <c r="G83" s="408" t="str">
        <f>IF(details!G83="","",details!G83)</f>
        <v>A 075</v>
      </c>
      <c r="H83" s="408" t="str">
        <f>IF(details!H83="","",details!H83)</f>
        <v>B 075</v>
      </c>
      <c r="I83" s="408" t="str">
        <f>IF(details!I83="","",details!I83)</f>
        <v>C 075</v>
      </c>
      <c r="J83" s="394" t="str">
        <f>IF(details!J83="","",details!J83)</f>
        <v/>
      </c>
      <c r="K83" s="394" t="str">
        <f>IF(details!K83="","",details!K83)</f>
        <v/>
      </c>
      <c r="L83" s="394" t="str">
        <f>IF(details!L83="","",details!L83)</f>
        <v/>
      </c>
      <c r="M83" s="205" t="str">
        <f t="shared" si="437"/>
        <v/>
      </c>
      <c r="N83" s="394" t="str">
        <f>IF(details!M83="","",details!M83)</f>
        <v/>
      </c>
      <c r="O83" s="205" t="str">
        <f t="shared" si="438"/>
        <v/>
      </c>
      <c r="P83" s="394" t="str">
        <f>IF(details!N83="","",details!N83)</f>
        <v/>
      </c>
      <c r="Q83" s="392" t="str">
        <f t="shared" si="439"/>
        <v/>
      </c>
      <c r="R83" s="409">
        <f t="shared" si="440"/>
        <v>0</v>
      </c>
      <c r="S83" s="66" t="str">
        <f t="shared" si="358"/>
        <v/>
      </c>
      <c r="T83" s="409" t="str">
        <f t="shared" si="390"/>
        <v/>
      </c>
      <c r="U83" s="409" t="str">
        <f t="shared" si="359"/>
        <v/>
      </c>
      <c r="V83" s="409" t="str">
        <f t="shared" si="391"/>
        <v/>
      </c>
      <c r="W83" s="394" t="str">
        <f>IF(details!O83="","",details!O83)</f>
        <v/>
      </c>
      <c r="X83" s="394" t="str">
        <f>IF(details!P83="","",details!P83)</f>
        <v/>
      </c>
      <c r="Y83" s="394" t="str">
        <f>IF(details!Q83="","",details!Q83)</f>
        <v/>
      </c>
      <c r="Z83" s="205" t="str">
        <f t="shared" si="441"/>
        <v/>
      </c>
      <c r="AA83" s="394" t="str">
        <f>IF(details!R83="","",details!R83)</f>
        <v/>
      </c>
      <c r="AB83" s="205" t="str">
        <f t="shared" si="442"/>
        <v/>
      </c>
      <c r="AC83" s="394" t="str">
        <f>IF(details!S83="","",details!S83)</f>
        <v/>
      </c>
      <c r="AD83" s="392" t="str">
        <f t="shared" si="443"/>
        <v/>
      </c>
      <c r="AE83" s="409">
        <f t="shared" si="444"/>
        <v>0</v>
      </c>
      <c r="AF83" s="66" t="str">
        <f t="shared" si="360"/>
        <v/>
      </c>
      <c r="AG83" s="409" t="str">
        <f t="shared" si="392"/>
        <v/>
      </c>
      <c r="AH83" s="409" t="str">
        <f>IF(OR($E83="NSO",$E83="",AC83=""),"",IF(OR(AG83="AB",AC83="ab"),"AB",IF(AC83="ML","RE",IF(AND(AD83&gt;=36%*AF83,AC83&gt;=20),"P",IF(AND(AD83&gt;=34%*AF83,#REF!=0,AC83&gt;=20),"G2",IF(AND(AD83&gt;=31%*AF83,#REF!=0,AC83&gt;=20),"G1",IF(AD83&gt;=25%*AF83,"S","F")))))))</f>
        <v/>
      </c>
      <c r="AI83" s="409" t="str">
        <f t="shared" si="393"/>
        <v/>
      </c>
      <c r="AJ83" s="394" t="str">
        <f>IF(details!T83="","",details!T83)</f>
        <v>c</v>
      </c>
      <c r="AK83" s="89" t="str">
        <f t="shared" si="445"/>
        <v/>
      </c>
      <c r="AL83" s="394" t="str">
        <f>IF(details!U83="","",details!U83)</f>
        <v/>
      </c>
      <c r="AM83" s="394" t="str">
        <f>IF(details!V83="","",details!V83)</f>
        <v/>
      </c>
      <c r="AN83" s="394" t="str">
        <f>IF(details!W83="","",details!W83)</f>
        <v/>
      </c>
      <c r="AO83" s="205" t="str">
        <f t="shared" si="446"/>
        <v/>
      </c>
      <c r="AP83" s="394" t="str">
        <f>IF(details!X83="","",details!X83)</f>
        <v/>
      </c>
      <c r="AQ83" s="394" t="str">
        <f>IF(details!Y83="","",details!Y83)</f>
        <v/>
      </c>
      <c r="AR83" s="205" t="str">
        <f t="shared" si="447"/>
        <v/>
      </c>
      <c r="AS83" s="205" t="str">
        <f t="shared" si="448"/>
        <v/>
      </c>
      <c r="AT83" s="205" t="str">
        <f t="shared" si="449"/>
        <v/>
      </c>
      <c r="AU83" s="394" t="str">
        <f>IF(details!Z83="","",details!Z83)</f>
        <v/>
      </c>
      <c r="AV83" s="394" t="str">
        <f>IF(details!AA83="","",details!AA83)</f>
        <v/>
      </c>
      <c r="AW83" s="205" t="str">
        <f t="shared" si="450"/>
        <v/>
      </c>
      <c r="AX83" s="205" t="str">
        <f t="shared" si="451"/>
        <v/>
      </c>
      <c r="AY83" s="205" t="str">
        <f t="shared" si="452"/>
        <v/>
      </c>
      <c r="AZ83" s="401" t="str">
        <f t="shared" si="453"/>
        <v/>
      </c>
      <c r="BA83" s="332">
        <f t="shared" si="361"/>
        <v>0</v>
      </c>
      <c r="BB83" s="409" t="str">
        <f t="shared" si="362"/>
        <v/>
      </c>
      <c r="BC83" s="66" t="str">
        <f t="shared" si="363"/>
        <v/>
      </c>
      <c r="BD83" s="66" t="str">
        <f t="shared" si="454"/>
        <v/>
      </c>
      <c r="BE83" s="66" t="str">
        <f t="shared" si="455"/>
        <v/>
      </c>
      <c r="BF83" s="66" t="str">
        <f t="shared" si="364"/>
        <v/>
      </c>
      <c r="BG83" s="332">
        <f t="shared" si="365"/>
        <v>0</v>
      </c>
      <c r="BH83" s="409" t="str">
        <f t="shared" si="366"/>
        <v/>
      </c>
      <c r="BI83" s="66" t="str">
        <f t="shared" si="367"/>
        <v/>
      </c>
      <c r="BJ83" s="66" t="str">
        <f t="shared" si="368"/>
        <v/>
      </c>
      <c r="BK83" s="409" t="str">
        <f t="shared" si="369"/>
        <v/>
      </c>
      <c r="BL83" s="394" t="str">
        <f>IF(details!AB83="","",details!AB83)</f>
        <v>e</v>
      </c>
      <c r="BM83" s="89" t="str">
        <f t="shared" si="456"/>
        <v/>
      </c>
      <c r="BN83" s="394" t="str">
        <f>IF(details!AC83="","",details!AC83)</f>
        <v/>
      </c>
      <c r="BO83" s="394" t="str">
        <f>IF(details!AD83="","",details!AD83)</f>
        <v/>
      </c>
      <c r="BP83" s="394" t="str">
        <f>IF(details!AE83="","",details!AE83)</f>
        <v/>
      </c>
      <c r="BQ83" s="205" t="str">
        <f t="shared" si="457"/>
        <v/>
      </c>
      <c r="BR83" s="394" t="str">
        <f>IF(details!AF83="","",details!AF83)</f>
        <v/>
      </c>
      <c r="BS83" s="394" t="str">
        <f>IF(details!AG83="","",details!AG83)</f>
        <v/>
      </c>
      <c r="BT83" s="205" t="str">
        <f t="shared" si="458"/>
        <v/>
      </c>
      <c r="BU83" s="205" t="str">
        <f t="shared" si="459"/>
        <v/>
      </c>
      <c r="BV83" s="205" t="str">
        <f t="shared" si="460"/>
        <v/>
      </c>
      <c r="BW83" s="394" t="str">
        <f>IF(details!AH83="","",details!AH83)</f>
        <v/>
      </c>
      <c r="BX83" s="394" t="str">
        <f>IF(details!AI83="","",details!AI83)</f>
        <v/>
      </c>
      <c r="BY83" s="205" t="str">
        <f t="shared" si="461"/>
        <v/>
      </c>
      <c r="BZ83" s="205" t="str">
        <f t="shared" si="462"/>
        <v/>
      </c>
      <c r="CA83" s="205" t="str">
        <f t="shared" si="463"/>
        <v/>
      </c>
      <c r="CB83" s="401" t="str">
        <f t="shared" si="464"/>
        <v/>
      </c>
      <c r="CC83" s="332">
        <f t="shared" si="370"/>
        <v>0</v>
      </c>
      <c r="CD83" s="409" t="str">
        <f t="shared" si="371"/>
        <v/>
      </c>
      <c r="CE83" s="66" t="str">
        <f t="shared" si="372"/>
        <v/>
      </c>
      <c r="CF83" s="66" t="str">
        <f t="shared" si="465"/>
        <v/>
      </c>
      <c r="CG83" s="66" t="str">
        <f t="shared" si="466"/>
        <v/>
      </c>
      <c r="CH83" s="66" t="str">
        <f t="shared" si="373"/>
        <v/>
      </c>
      <c r="CI83" s="332">
        <f t="shared" si="374"/>
        <v>0</v>
      </c>
      <c r="CJ83" s="409" t="str">
        <f t="shared" si="375"/>
        <v/>
      </c>
      <c r="CK83" s="66" t="str">
        <f t="shared" si="376"/>
        <v/>
      </c>
      <c r="CL83" s="66" t="str">
        <f t="shared" si="377"/>
        <v/>
      </c>
      <c r="CM83" s="409" t="str">
        <f t="shared" si="378"/>
        <v/>
      </c>
      <c r="CN83" s="394" t="str">
        <f>IF(details!AJ83="","",details!AJ83)</f>
        <v>e</v>
      </c>
      <c r="CO83" s="89" t="str">
        <f t="shared" si="467"/>
        <v/>
      </c>
      <c r="CP83" s="394" t="str">
        <f>IF(details!AK83="","",details!AK83)</f>
        <v/>
      </c>
      <c r="CQ83" s="394" t="str">
        <f>IF(details!AL83="","",details!AL83)</f>
        <v/>
      </c>
      <c r="CR83" s="394" t="str">
        <f>IF(details!AM83="","",details!AM83)</f>
        <v/>
      </c>
      <c r="CS83" s="205" t="str">
        <f t="shared" si="468"/>
        <v/>
      </c>
      <c r="CT83" s="394" t="str">
        <f>IF(details!AN83="","",details!AN83)</f>
        <v/>
      </c>
      <c r="CU83" s="394" t="str">
        <f>IF(details!AO83="","",details!AO83)</f>
        <v/>
      </c>
      <c r="CV83" s="205" t="str">
        <f t="shared" si="469"/>
        <v/>
      </c>
      <c r="CW83" s="205" t="str">
        <f t="shared" si="470"/>
        <v/>
      </c>
      <c r="CX83" s="205" t="str">
        <f t="shared" si="471"/>
        <v/>
      </c>
      <c r="CY83" s="394" t="str">
        <f>IF(details!AP83="","",details!AP83)</f>
        <v/>
      </c>
      <c r="CZ83" s="394" t="str">
        <f>IF(details!AQ83="","",details!AQ83)</f>
        <v/>
      </c>
      <c r="DA83" s="205" t="str">
        <f t="shared" si="472"/>
        <v/>
      </c>
      <c r="DB83" s="205" t="str">
        <f t="shared" si="473"/>
        <v/>
      </c>
      <c r="DC83" s="205" t="str">
        <f t="shared" si="474"/>
        <v/>
      </c>
      <c r="DD83" s="401" t="str">
        <f t="shared" si="475"/>
        <v/>
      </c>
      <c r="DE83" s="332">
        <f t="shared" si="379"/>
        <v>0</v>
      </c>
      <c r="DF83" s="409" t="str">
        <f t="shared" si="380"/>
        <v/>
      </c>
      <c r="DG83" s="66" t="str">
        <f t="shared" si="381"/>
        <v/>
      </c>
      <c r="DH83" s="66" t="str">
        <f t="shared" si="476"/>
        <v/>
      </c>
      <c r="DI83" s="66" t="str">
        <f t="shared" si="382"/>
        <v/>
      </c>
      <c r="DJ83" s="66" t="str">
        <f t="shared" si="383"/>
        <v/>
      </c>
      <c r="DK83" s="332">
        <f t="shared" si="384"/>
        <v>0</v>
      </c>
      <c r="DL83" s="409" t="str">
        <f t="shared" si="385"/>
        <v/>
      </c>
      <c r="DM83" s="66" t="str">
        <f t="shared" si="386"/>
        <v/>
      </c>
      <c r="DN83" s="66" t="str">
        <f t="shared" si="387"/>
        <v/>
      </c>
      <c r="DO83" s="409" t="str">
        <f t="shared" si="388"/>
        <v/>
      </c>
      <c r="DP83" s="66">
        <f t="shared" si="389"/>
        <v>0</v>
      </c>
      <c r="DQ83" s="394" t="str">
        <f>IF(details!AR83="","",details!AR83)</f>
        <v/>
      </c>
      <c r="DR83" s="394" t="str">
        <f>IF(details!AS83="","",details!AS83)</f>
        <v/>
      </c>
      <c r="DS83" s="394" t="str">
        <f>IF(details!AT83="","",details!AT83)</f>
        <v/>
      </c>
      <c r="DT83" s="205" t="str">
        <f t="shared" si="477"/>
        <v/>
      </c>
      <c r="DU83" s="394" t="str">
        <f>IF(details!AU83="","",details!AU83)</f>
        <v/>
      </c>
      <c r="DV83" s="205" t="str">
        <f t="shared" si="478"/>
        <v/>
      </c>
      <c r="DW83" s="394" t="str">
        <f>IF(details!AV83="","",details!AV83)</f>
        <v/>
      </c>
      <c r="DX83" s="392" t="str">
        <f t="shared" si="479"/>
        <v/>
      </c>
      <c r="DY83" s="409">
        <f t="shared" si="480"/>
        <v>0</v>
      </c>
      <c r="DZ83" s="409">
        <f t="shared" si="481"/>
        <v>0</v>
      </c>
      <c r="EA83" s="66" t="str">
        <f t="shared" si="482"/>
        <v/>
      </c>
      <c r="EB83" s="409" t="str">
        <f t="shared" si="483"/>
        <v/>
      </c>
      <c r="EC83" s="409" t="str">
        <f t="shared" si="394"/>
        <v/>
      </c>
      <c r="ED83" s="394" t="str">
        <f>IF(details!AW83="","",details!AW83)</f>
        <v/>
      </c>
      <c r="EE83" s="394" t="str">
        <f>IF(details!AX83="","",details!AX83)</f>
        <v/>
      </c>
      <c r="EF83" s="394" t="str">
        <f>IF(details!AY83="","",details!AY83)</f>
        <v/>
      </c>
      <c r="EG83" s="392" t="str">
        <f t="shared" si="484"/>
        <v/>
      </c>
      <c r="EH83" s="409">
        <f t="shared" si="485"/>
        <v>0</v>
      </c>
      <c r="EI83" s="409">
        <f t="shared" si="486"/>
        <v>0</v>
      </c>
      <c r="EJ83" s="66" t="str">
        <f t="shared" si="487"/>
        <v/>
      </c>
      <c r="EK83" s="409" t="str">
        <f t="shared" si="488"/>
        <v/>
      </c>
      <c r="EL83" s="409" t="str">
        <f t="shared" si="395"/>
        <v/>
      </c>
      <c r="EM83" s="409" t="str">
        <f t="shared" si="396"/>
        <v/>
      </c>
      <c r="EN83" s="409" t="str">
        <f t="shared" si="397"/>
        <v/>
      </c>
      <c r="EO83" s="409" t="str">
        <f t="shared" si="398"/>
        <v/>
      </c>
      <c r="EP83" s="409" t="str">
        <f t="shared" si="489"/>
        <v/>
      </c>
      <c r="EQ83" s="409" t="str">
        <f t="shared" si="490"/>
        <v/>
      </c>
      <c r="ER83" s="409">
        <f t="shared" si="491"/>
        <v>0</v>
      </c>
      <c r="ES83" s="409">
        <f t="shared" si="492"/>
        <v>0</v>
      </c>
      <c r="ET83" s="409">
        <f t="shared" si="493"/>
        <v>0</v>
      </c>
      <c r="EU83" s="409">
        <f t="shared" si="494"/>
        <v>0</v>
      </c>
      <c r="EV83" s="409">
        <f t="shared" si="495"/>
        <v>0</v>
      </c>
      <c r="EW83" s="409" t="str">
        <f t="shared" si="496"/>
        <v/>
      </c>
      <c r="EX83" s="74" t="str">
        <f t="shared" si="399"/>
        <v/>
      </c>
      <c r="EY83" s="68" t="str">
        <f>IF(details!BN83="","",details!BN83)</f>
        <v/>
      </c>
      <c r="EZ83" s="69" t="str">
        <f>IF(details!BO83="","",details!BO83)</f>
        <v/>
      </c>
      <c r="FA83" s="68" t="str">
        <f>IF(details!BV83="","",details!BV83)</f>
        <v/>
      </c>
      <c r="FB83" s="69" t="str">
        <f>IF(details!BW83="","",details!BW83)</f>
        <v/>
      </c>
      <c r="FC83" s="68" t="str">
        <f>IF(details!CD83="","",details!CD83)</f>
        <v/>
      </c>
      <c r="FD83" s="69" t="str">
        <f>IF(details!CE83="","",details!CE83)</f>
        <v/>
      </c>
      <c r="FE83" s="68" t="str">
        <f>IF(details!CL83="","",details!CL83)</f>
        <v/>
      </c>
      <c r="FF83" s="69" t="str">
        <f>IF(details!CM83="","",details!CM83)</f>
        <v/>
      </c>
      <c r="FG83" s="68" t="str">
        <f>IF(details!CT83="","",details!CT83)</f>
        <v/>
      </c>
      <c r="FH83" s="69" t="str">
        <f>IF(details!CU83="","",details!CU83)</f>
        <v/>
      </c>
      <c r="FI83" s="343" t="str">
        <f t="shared" si="515"/>
        <v/>
      </c>
      <c r="FJ83" s="394" t="str">
        <f t="shared" si="400"/>
        <v/>
      </c>
      <c r="FK83" s="394" t="str">
        <f t="shared" si="497"/>
        <v/>
      </c>
      <c r="FL83" s="460" t="str">
        <f t="shared" si="401"/>
        <v/>
      </c>
      <c r="FM83" s="394" t="str">
        <f t="shared" si="402"/>
        <v/>
      </c>
      <c r="FN83" s="77" t="str">
        <f t="shared" si="498"/>
        <v/>
      </c>
      <c r="FO83" s="460" t="str">
        <f t="shared" si="403"/>
        <v/>
      </c>
      <c r="FP83" s="78" t="str">
        <f t="shared" si="404"/>
        <v/>
      </c>
      <c r="FQ83" s="394" t="str">
        <f t="shared" si="405"/>
        <v/>
      </c>
      <c r="FR83" s="394" t="str">
        <f t="shared" si="499"/>
        <v/>
      </c>
      <c r="FS83" s="394" t="str">
        <f t="shared" si="500"/>
        <v/>
      </c>
      <c r="FT83" s="394" t="str">
        <f t="shared" si="501"/>
        <v/>
      </c>
      <c r="FU83" s="364" t="str">
        <f t="shared" si="502"/>
        <v/>
      </c>
      <c r="FV83" s="394" t="str">
        <f t="shared" si="503"/>
        <v/>
      </c>
      <c r="FW83" s="394" t="str">
        <f t="shared" si="504"/>
        <v/>
      </c>
      <c r="FX83" s="394" t="str">
        <f t="shared" si="505"/>
        <v/>
      </c>
      <c r="FY83" s="394" t="str">
        <f t="shared" si="406"/>
        <v/>
      </c>
      <c r="FZ83" s="461" t="str">
        <f t="shared" si="407"/>
        <v/>
      </c>
      <c r="GA83" s="78" t="str">
        <f t="shared" si="408"/>
        <v/>
      </c>
      <c r="GB83" s="394" t="str">
        <f t="shared" si="409"/>
        <v/>
      </c>
      <c r="GC83" s="394" t="str">
        <f t="shared" si="410"/>
        <v/>
      </c>
      <c r="GD83" s="394" t="str">
        <f t="shared" si="411"/>
        <v/>
      </c>
      <c r="GE83" s="394" t="str">
        <f t="shared" si="412"/>
        <v/>
      </c>
      <c r="GF83" s="462" t="str">
        <f t="shared" si="506"/>
        <v/>
      </c>
      <c r="GG83" s="397" t="str">
        <f t="shared" si="507"/>
        <v/>
      </c>
      <c r="GH83" s="394" t="str">
        <f t="shared" si="508"/>
        <v/>
      </c>
      <c r="GI83" s="394" t="str">
        <f t="shared" si="509"/>
        <v/>
      </c>
      <c r="GJ83" s="394" t="str">
        <f t="shared" si="413"/>
        <v/>
      </c>
      <c r="GK83" s="461" t="str">
        <f t="shared" si="414"/>
        <v/>
      </c>
      <c r="GL83" s="78" t="str">
        <f t="shared" si="415"/>
        <v/>
      </c>
      <c r="GM83" s="394" t="str">
        <f t="shared" si="416"/>
        <v/>
      </c>
      <c r="GN83" s="394" t="str">
        <f t="shared" si="417"/>
        <v/>
      </c>
      <c r="GO83" s="394" t="str">
        <f t="shared" si="418"/>
        <v/>
      </c>
      <c r="GP83" s="394" t="str">
        <f t="shared" si="419"/>
        <v/>
      </c>
      <c r="GQ83" s="394" t="str">
        <f t="shared" si="510"/>
        <v/>
      </c>
      <c r="GR83" s="394" t="str">
        <f t="shared" si="511"/>
        <v/>
      </c>
      <c r="GS83" s="394" t="str">
        <f t="shared" si="512"/>
        <v/>
      </c>
      <c r="GT83" s="394" t="str">
        <f t="shared" si="513"/>
        <v/>
      </c>
      <c r="GU83" s="394" t="str">
        <f t="shared" si="420"/>
        <v/>
      </c>
      <c r="GV83" s="461" t="str">
        <f t="shared" si="421"/>
        <v/>
      </c>
      <c r="GW83" s="394" t="str">
        <f t="shared" si="422"/>
        <v/>
      </c>
      <c r="GX83" s="394" t="str">
        <f t="shared" si="423"/>
        <v/>
      </c>
      <c r="GY83" s="394" t="str">
        <f t="shared" si="424"/>
        <v xml:space="preserve">    </v>
      </c>
      <c r="GZ83" s="394" t="str">
        <f t="shared" si="425"/>
        <v xml:space="preserve">    </v>
      </c>
      <c r="HA83" s="394" t="str">
        <f t="shared" si="426"/>
        <v xml:space="preserve">    </v>
      </c>
      <c r="HB83" s="394" t="str">
        <f t="shared" si="427"/>
        <v xml:space="preserve">        </v>
      </c>
      <c r="HC83" s="394" t="str">
        <f t="shared" si="428"/>
        <v xml:space="preserve">    </v>
      </c>
      <c r="HD83" s="394" t="str">
        <f t="shared" si="429"/>
        <v/>
      </c>
      <c r="HE83" s="67" t="str">
        <f t="shared" si="430"/>
        <v/>
      </c>
      <c r="HF83" s="73" t="str">
        <f t="shared" si="431"/>
        <v/>
      </c>
      <c r="HG83" s="394" t="str">
        <f t="shared" si="432"/>
        <v/>
      </c>
      <c r="HH83" s="75" t="str">
        <f t="shared" si="433"/>
        <v/>
      </c>
      <c r="HI83" s="76" t="str">
        <f t="shared" si="514"/>
        <v/>
      </c>
      <c r="HJ83" s="394" t="str">
        <f>IF(OR(HD83="SUPPL.",HD83="RE-EXAM."),'result subject-wise'!AR83,HD83)</f>
        <v/>
      </c>
      <c r="HK83" s="463" t="str">
        <f t="shared" si="434"/>
        <v/>
      </c>
      <c r="HL83" s="464" t="str">
        <f t="shared" si="435"/>
        <v/>
      </c>
      <c r="HM83" s="394" t="str">
        <f t="shared" si="436"/>
        <v/>
      </c>
      <c r="HN83" s="304"/>
      <c r="HP83" s="465" t="str">
        <f>'full report'!V2015</f>
        <v/>
      </c>
      <c r="HQ83" s="466"/>
      <c r="HR83" s="467"/>
      <c r="HS83" s="467"/>
      <c r="HT83" s="467"/>
      <c r="HV83" s="467"/>
      <c r="HW83" s="467"/>
      <c r="HX83" s="467"/>
      <c r="HY83" s="467"/>
      <c r="HZ83" s="467"/>
      <c r="IA83" s="467"/>
      <c r="IB83" s="467"/>
      <c r="IC83" s="467"/>
      <c r="ID83" s="467"/>
      <c r="IE83" s="467"/>
    </row>
    <row r="84" spans="1:239" s="364" customFormat="1" ht="13" customHeight="1">
      <c r="A84" s="412">
        <f>IF(details!A84="","",details!A84)</f>
        <v>76</v>
      </c>
      <c r="B84" s="399" t="str">
        <f>IF(details!B84="","",details!B84)</f>
        <v/>
      </c>
      <c r="C84" s="399" t="str">
        <f>IF(details!C84="","",details!C84)</f>
        <v/>
      </c>
      <c r="D84" s="399" t="str">
        <f>IF(details!D84="","",details!D84)</f>
        <v/>
      </c>
      <c r="E84" s="395" t="str">
        <f>IF(details!E84="","",details!E84)</f>
        <v/>
      </c>
      <c r="F84" s="71" t="str">
        <f>IF(details!F84="","",details!F84)</f>
        <v/>
      </c>
      <c r="G84" s="408" t="str">
        <f>IF(details!G84="","",details!G84)</f>
        <v>A 076</v>
      </c>
      <c r="H84" s="408" t="str">
        <f>IF(details!H84="","",details!H84)</f>
        <v>B 076</v>
      </c>
      <c r="I84" s="408" t="str">
        <f>IF(details!I84="","",details!I84)</f>
        <v>C 076</v>
      </c>
      <c r="J84" s="394" t="str">
        <f>IF(details!J84="","",details!J84)</f>
        <v/>
      </c>
      <c r="K84" s="394" t="str">
        <f>IF(details!K84="","",details!K84)</f>
        <v/>
      </c>
      <c r="L84" s="394" t="str">
        <f>IF(details!L84="","",details!L84)</f>
        <v/>
      </c>
      <c r="M84" s="205" t="str">
        <f t="shared" si="437"/>
        <v/>
      </c>
      <c r="N84" s="394" t="str">
        <f>IF(details!M84="","",details!M84)</f>
        <v/>
      </c>
      <c r="O84" s="205" t="str">
        <f t="shared" si="438"/>
        <v/>
      </c>
      <c r="P84" s="394" t="str">
        <f>IF(details!N84="","",details!N84)</f>
        <v/>
      </c>
      <c r="Q84" s="392" t="str">
        <f t="shared" si="439"/>
        <v/>
      </c>
      <c r="R84" s="409">
        <f t="shared" si="440"/>
        <v>0</v>
      </c>
      <c r="S84" s="66" t="str">
        <f t="shared" si="358"/>
        <v/>
      </c>
      <c r="T84" s="409" t="str">
        <f t="shared" si="390"/>
        <v/>
      </c>
      <c r="U84" s="409" t="str">
        <f t="shared" si="359"/>
        <v/>
      </c>
      <c r="V84" s="409" t="str">
        <f t="shared" si="391"/>
        <v/>
      </c>
      <c r="W84" s="394" t="str">
        <f>IF(details!O84="","",details!O84)</f>
        <v/>
      </c>
      <c r="X84" s="394" t="str">
        <f>IF(details!P84="","",details!P84)</f>
        <v/>
      </c>
      <c r="Y84" s="394" t="str">
        <f>IF(details!Q84="","",details!Q84)</f>
        <v/>
      </c>
      <c r="Z84" s="205" t="str">
        <f t="shared" si="441"/>
        <v/>
      </c>
      <c r="AA84" s="394" t="str">
        <f>IF(details!R84="","",details!R84)</f>
        <v/>
      </c>
      <c r="AB84" s="205" t="str">
        <f t="shared" si="442"/>
        <v/>
      </c>
      <c r="AC84" s="394" t="str">
        <f>IF(details!S84="","",details!S84)</f>
        <v/>
      </c>
      <c r="AD84" s="392" t="str">
        <f t="shared" si="443"/>
        <v/>
      </c>
      <c r="AE84" s="409">
        <f t="shared" si="444"/>
        <v>0</v>
      </c>
      <c r="AF84" s="66" t="str">
        <f t="shared" si="360"/>
        <v/>
      </c>
      <c r="AG84" s="409" t="str">
        <f t="shared" si="392"/>
        <v/>
      </c>
      <c r="AH84" s="409" t="str">
        <f>IF(OR($E84="NSO",$E84="",AC84=""),"",IF(OR(AG84="AB",AC84="ab"),"AB",IF(AC84="ML","RE",IF(AND(AD84&gt;=36%*AF84,AC84&gt;=20),"P",IF(AND(AD84&gt;=34%*AF84,#REF!=0,AC84&gt;=20),"G2",IF(AND(AD84&gt;=31%*AF84,#REF!=0,AC84&gt;=20),"G1",IF(AD84&gt;=25%*AF84,"S","F")))))))</f>
        <v/>
      </c>
      <c r="AI84" s="409" t="str">
        <f t="shared" si="393"/>
        <v/>
      </c>
      <c r="AJ84" s="394" t="str">
        <f>IF(details!T84="","",details!T84)</f>
        <v>d</v>
      </c>
      <c r="AK84" s="89" t="str">
        <f t="shared" si="445"/>
        <v/>
      </c>
      <c r="AL84" s="394" t="str">
        <f>IF(details!U84="","",details!U84)</f>
        <v/>
      </c>
      <c r="AM84" s="394" t="str">
        <f>IF(details!V84="","",details!V84)</f>
        <v/>
      </c>
      <c r="AN84" s="394" t="str">
        <f>IF(details!W84="","",details!W84)</f>
        <v/>
      </c>
      <c r="AO84" s="205" t="str">
        <f t="shared" si="446"/>
        <v/>
      </c>
      <c r="AP84" s="394" t="str">
        <f>IF(details!X84="","",details!X84)</f>
        <v/>
      </c>
      <c r="AQ84" s="394" t="str">
        <f>IF(details!Y84="","",details!Y84)</f>
        <v/>
      </c>
      <c r="AR84" s="205" t="str">
        <f t="shared" si="447"/>
        <v/>
      </c>
      <c r="AS84" s="205" t="str">
        <f t="shared" si="448"/>
        <v/>
      </c>
      <c r="AT84" s="205" t="str">
        <f t="shared" si="449"/>
        <v/>
      </c>
      <c r="AU84" s="394" t="str">
        <f>IF(details!Z84="","",details!Z84)</f>
        <v/>
      </c>
      <c r="AV84" s="394" t="str">
        <f>IF(details!AA84="","",details!AA84)</f>
        <v/>
      </c>
      <c r="AW84" s="205" t="str">
        <f t="shared" si="450"/>
        <v/>
      </c>
      <c r="AX84" s="205" t="str">
        <f t="shared" si="451"/>
        <v/>
      </c>
      <c r="AY84" s="205" t="str">
        <f t="shared" si="452"/>
        <v/>
      </c>
      <c r="AZ84" s="401" t="str">
        <f t="shared" si="453"/>
        <v/>
      </c>
      <c r="BA84" s="332">
        <f t="shared" si="361"/>
        <v>0</v>
      </c>
      <c r="BB84" s="409" t="str">
        <f t="shared" si="362"/>
        <v/>
      </c>
      <c r="BC84" s="66" t="str">
        <f t="shared" si="363"/>
        <v/>
      </c>
      <c r="BD84" s="66" t="str">
        <f t="shared" si="454"/>
        <v/>
      </c>
      <c r="BE84" s="66" t="str">
        <f t="shared" si="455"/>
        <v/>
      </c>
      <c r="BF84" s="66" t="str">
        <f t="shared" si="364"/>
        <v/>
      </c>
      <c r="BG84" s="332">
        <f t="shared" si="365"/>
        <v>0</v>
      </c>
      <c r="BH84" s="409" t="str">
        <f t="shared" si="366"/>
        <v/>
      </c>
      <c r="BI84" s="66" t="str">
        <f t="shared" si="367"/>
        <v/>
      </c>
      <c r="BJ84" s="66" t="str">
        <f t="shared" si="368"/>
        <v/>
      </c>
      <c r="BK84" s="409" t="str">
        <f t="shared" si="369"/>
        <v/>
      </c>
      <c r="BL84" s="394" t="str">
        <f>IF(details!AB84="","",details!AB84)</f>
        <v>f</v>
      </c>
      <c r="BM84" s="89" t="str">
        <f t="shared" si="456"/>
        <v/>
      </c>
      <c r="BN84" s="394" t="str">
        <f>IF(details!AC84="","",details!AC84)</f>
        <v/>
      </c>
      <c r="BO84" s="394" t="str">
        <f>IF(details!AD84="","",details!AD84)</f>
        <v/>
      </c>
      <c r="BP84" s="394" t="str">
        <f>IF(details!AE84="","",details!AE84)</f>
        <v/>
      </c>
      <c r="BQ84" s="205" t="str">
        <f t="shared" si="457"/>
        <v/>
      </c>
      <c r="BR84" s="394" t="str">
        <f>IF(details!AF84="","",details!AF84)</f>
        <v/>
      </c>
      <c r="BS84" s="394" t="str">
        <f>IF(details!AG84="","",details!AG84)</f>
        <v/>
      </c>
      <c r="BT84" s="205" t="str">
        <f t="shared" si="458"/>
        <v/>
      </c>
      <c r="BU84" s="205" t="str">
        <f t="shared" si="459"/>
        <v/>
      </c>
      <c r="BV84" s="205" t="str">
        <f t="shared" si="460"/>
        <v/>
      </c>
      <c r="BW84" s="394" t="str">
        <f>IF(details!AH84="","",details!AH84)</f>
        <v/>
      </c>
      <c r="BX84" s="394" t="str">
        <f>IF(details!AI84="","",details!AI84)</f>
        <v/>
      </c>
      <c r="BY84" s="205" t="str">
        <f t="shared" si="461"/>
        <v/>
      </c>
      <c r="BZ84" s="205" t="str">
        <f t="shared" si="462"/>
        <v/>
      </c>
      <c r="CA84" s="205" t="str">
        <f t="shared" si="463"/>
        <v/>
      </c>
      <c r="CB84" s="401" t="str">
        <f t="shared" si="464"/>
        <v/>
      </c>
      <c r="CC84" s="332">
        <f t="shared" si="370"/>
        <v>0</v>
      </c>
      <c r="CD84" s="409" t="str">
        <f t="shared" si="371"/>
        <v/>
      </c>
      <c r="CE84" s="66" t="str">
        <f t="shared" si="372"/>
        <v/>
      </c>
      <c r="CF84" s="66" t="str">
        <f t="shared" si="465"/>
        <v/>
      </c>
      <c r="CG84" s="66" t="str">
        <f t="shared" si="466"/>
        <v/>
      </c>
      <c r="CH84" s="66" t="str">
        <f t="shared" si="373"/>
        <v/>
      </c>
      <c r="CI84" s="332">
        <f t="shared" si="374"/>
        <v>0</v>
      </c>
      <c r="CJ84" s="409" t="str">
        <f t="shared" si="375"/>
        <v/>
      </c>
      <c r="CK84" s="66" t="str">
        <f t="shared" si="376"/>
        <v/>
      </c>
      <c r="CL84" s="66" t="str">
        <f t="shared" si="377"/>
        <v/>
      </c>
      <c r="CM84" s="409" t="str">
        <f t="shared" si="378"/>
        <v/>
      </c>
      <c r="CN84" s="394" t="str">
        <f>IF(details!AJ84="","",details!AJ84)</f>
        <v>f</v>
      </c>
      <c r="CO84" s="89" t="str">
        <f t="shared" si="467"/>
        <v/>
      </c>
      <c r="CP84" s="394" t="str">
        <f>IF(details!AK84="","",details!AK84)</f>
        <v/>
      </c>
      <c r="CQ84" s="394" t="str">
        <f>IF(details!AL84="","",details!AL84)</f>
        <v/>
      </c>
      <c r="CR84" s="394" t="str">
        <f>IF(details!AM84="","",details!AM84)</f>
        <v/>
      </c>
      <c r="CS84" s="205" t="str">
        <f t="shared" si="468"/>
        <v/>
      </c>
      <c r="CT84" s="394" t="str">
        <f>IF(details!AN84="","",details!AN84)</f>
        <v/>
      </c>
      <c r="CU84" s="394" t="str">
        <f>IF(details!AO84="","",details!AO84)</f>
        <v/>
      </c>
      <c r="CV84" s="205" t="str">
        <f t="shared" si="469"/>
        <v/>
      </c>
      <c r="CW84" s="205" t="str">
        <f t="shared" si="470"/>
        <v/>
      </c>
      <c r="CX84" s="205" t="str">
        <f t="shared" si="471"/>
        <v/>
      </c>
      <c r="CY84" s="394" t="str">
        <f>IF(details!AP84="","",details!AP84)</f>
        <v/>
      </c>
      <c r="CZ84" s="394" t="str">
        <f>IF(details!AQ84="","",details!AQ84)</f>
        <v/>
      </c>
      <c r="DA84" s="205" t="str">
        <f t="shared" si="472"/>
        <v/>
      </c>
      <c r="DB84" s="205" t="str">
        <f t="shared" si="473"/>
        <v/>
      </c>
      <c r="DC84" s="205" t="str">
        <f t="shared" si="474"/>
        <v/>
      </c>
      <c r="DD84" s="401" t="str">
        <f t="shared" si="475"/>
        <v/>
      </c>
      <c r="DE84" s="332">
        <f t="shared" si="379"/>
        <v>0</v>
      </c>
      <c r="DF84" s="409" t="str">
        <f t="shared" si="380"/>
        <v/>
      </c>
      <c r="DG84" s="66" t="str">
        <f t="shared" si="381"/>
        <v/>
      </c>
      <c r="DH84" s="66" t="str">
        <f t="shared" si="476"/>
        <v/>
      </c>
      <c r="DI84" s="66" t="str">
        <f t="shared" si="382"/>
        <v/>
      </c>
      <c r="DJ84" s="66" t="str">
        <f t="shared" si="383"/>
        <v/>
      </c>
      <c r="DK84" s="332">
        <f t="shared" si="384"/>
        <v>0</v>
      </c>
      <c r="DL84" s="409" t="str">
        <f t="shared" si="385"/>
        <v/>
      </c>
      <c r="DM84" s="66" t="str">
        <f t="shared" si="386"/>
        <v/>
      </c>
      <c r="DN84" s="66" t="str">
        <f t="shared" si="387"/>
        <v/>
      </c>
      <c r="DO84" s="409" t="str">
        <f t="shared" si="388"/>
        <v/>
      </c>
      <c r="DP84" s="66">
        <f t="shared" si="389"/>
        <v>0</v>
      </c>
      <c r="DQ84" s="394" t="str">
        <f>IF(details!AR84="","",details!AR84)</f>
        <v/>
      </c>
      <c r="DR84" s="394" t="str">
        <f>IF(details!AS84="","",details!AS84)</f>
        <v/>
      </c>
      <c r="DS84" s="394" t="str">
        <f>IF(details!AT84="","",details!AT84)</f>
        <v/>
      </c>
      <c r="DT84" s="205" t="str">
        <f t="shared" si="477"/>
        <v/>
      </c>
      <c r="DU84" s="394" t="str">
        <f>IF(details!AU84="","",details!AU84)</f>
        <v/>
      </c>
      <c r="DV84" s="205" t="str">
        <f t="shared" si="478"/>
        <v/>
      </c>
      <c r="DW84" s="394" t="str">
        <f>IF(details!AV84="","",details!AV84)</f>
        <v/>
      </c>
      <c r="DX84" s="392" t="str">
        <f t="shared" si="479"/>
        <v/>
      </c>
      <c r="DY84" s="409">
        <f t="shared" si="480"/>
        <v>0</v>
      </c>
      <c r="DZ84" s="409">
        <f t="shared" si="481"/>
        <v>0</v>
      </c>
      <c r="EA84" s="66" t="str">
        <f t="shared" si="482"/>
        <v/>
      </c>
      <c r="EB84" s="409" t="str">
        <f t="shared" si="483"/>
        <v/>
      </c>
      <c r="EC84" s="409" t="str">
        <f t="shared" si="394"/>
        <v/>
      </c>
      <c r="ED84" s="394" t="str">
        <f>IF(details!AW84="","",details!AW84)</f>
        <v/>
      </c>
      <c r="EE84" s="394" t="str">
        <f>IF(details!AX84="","",details!AX84)</f>
        <v/>
      </c>
      <c r="EF84" s="394" t="str">
        <f>IF(details!AY84="","",details!AY84)</f>
        <v/>
      </c>
      <c r="EG84" s="392" t="str">
        <f t="shared" si="484"/>
        <v/>
      </c>
      <c r="EH84" s="409">
        <f t="shared" si="485"/>
        <v>0</v>
      </c>
      <c r="EI84" s="409">
        <f t="shared" si="486"/>
        <v>0</v>
      </c>
      <c r="EJ84" s="66" t="str">
        <f t="shared" si="487"/>
        <v/>
      </c>
      <c r="EK84" s="409" t="str">
        <f t="shared" si="488"/>
        <v/>
      </c>
      <c r="EL84" s="409" t="str">
        <f t="shared" si="395"/>
        <v/>
      </c>
      <c r="EM84" s="409" t="str">
        <f t="shared" si="396"/>
        <v/>
      </c>
      <c r="EN84" s="409" t="str">
        <f t="shared" si="397"/>
        <v/>
      </c>
      <c r="EO84" s="409" t="str">
        <f t="shared" si="398"/>
        <v/>
      </c>
      <c r="EP84" s="409" t="str">
        <f t="shared" si="489"/>
        <v/>
      </c>
      <c r="EQ84" s="409" t="str">
        <f t="shared" si="490"/>
        <v/>
      </c>
      <c r="ER84" s="409">
        <f t="shared" si="491"/>
        <v>0</v>
      </c>
      <c r="ES84" s="409">
        <f t="shared" si="492"/>
        <v>0</v>
      </c>
      <c r="ET84" s="409">
        <f t="shared" si="493"/>
        <v>0</v>
      </c>
      <c r="EU84" s="409">
        <f t="shared" si="494"/>
        <v>0</v>
      </c>
      <c r="EV84" s="409">
        <f t="shared" si="495"/>
        <v>0</v>
      </c>
      <c r="EW84" s="409" t="str">
        <f t="shared" si="496"/>
        <v/>
      </c>
      <c r="EX84" s="74" t="str">
        <f t="shared" si="399"/>
        <v/>
      </c>
      <c r="EY84" s="68" t="str">
        <f>IF(details!BO84="","",details!BO84)</f>
        <v/>
      </c>
      <c r="EZ84" s="69" t="str">
        <f>IF(details!BP84="","",details!BP84)</f>
        <v/>
      </c>
      <c r="FA84" s="68" t="str">
        <f>IF(details!BW84="","",details!BW84)</f>
        <v/>
      </c>
      <c r="FB84" s="69" t="str">
        <f>IF(details!BX84="","",details!BX84)</f>
        <v/>
      </c>
      <c r="FC84" s="68" t="str">
        <f>IF(details!CE84="","",details!CE84)</f>
        <v/>
      </c>
      <c r="FD84" s="69" t="str">
        <f>IF(details!CF84="","",details!CF84)</f>
        <v/>
      </c>
      <c r="FE84" s="68" t="str">
        <f>IF(details!CM84="","",details!CM84)</f>
        <v/>
      </c>
      <c r="FF84" s="69" t="str">
        <f>IF(details!CN84="","",details!CN84)</f>
        <v/>
      </c>
      <c r="FG84" s="68" t="str">
        <f>IF(details!CU84="","",details!CU84)</f>
        <v/>
      </c>
      <c r="FH84" s="69" t="str">
        <f>IF(details!CV84="","",details!CV84)</f>
        <v/>
      </c>
      <c r="FI84" s="343" t="str">
        <f t="shared" si="515"/>
        <v/>
      </c>
      <c r="FJ84" s="394" t="str">
        <f t="shared" si="400"/>
        <v/>
      </c>
      <c r="FK84" s="394" t="str">
        <f t="shared" si="497"/>
        <v/>
      </c>
      <c r="FL84" s="460" t="str">
        <f t="shared" si="401"/>
        <v/>
      </c>
      <c r="FM84" s="394" t="str">
        <f t="shared" si="402"/>
        <v/>
      </c>
      <c r="FN84" s="77" t="str">
        <f t="shared" si="498"/>
        <v/>
      </c>
      <c r="FO84" s="460" t="str">
        <f t="shared" si="403"/>
        <v/>
      </c>
      <c r="FP84" s="78" t="str">
        <f t="shared" si="404"/>
        <v/>
      </c>
      <c r="FQ84" s="394" t="str">
        <f t="shared" si="405"/>
        <v/>
      </c>
      <c r="FR84" s="394" t="str">
        <f t="shared" si="499"/>
        <v/>
      </c>
      <c r="FS84" s="394" t="str">
        <f t="shared" si="500"/>
        <v/>
      </c>
      <c r="FT84" s="394" t="str">
        <f t="shared" si="501"/>
        <v/>
      </c>
      <c r="FU84" s="364" t="str">
        <f t="shared" si="502"/>
        <v/>
      </c>
      <c r="FV84" s="394" t="str">
        <f t="shared" si="503"/>
        <v/>
      </c>
      <c r="FW84" s="394" t="str">
        <f t="shared" si="504"/>
        <v/>
      </c>
      <c r="FX84" s="394" t="str">
        <f t="shared" si="505"/>
        <v/>
      </c>
      <c r="FY84" s="394" t="str">
        <f t="shared" si="406"/>
        <v/>
      </c>
      <c r="FZ84" s="461" t="str">
        <f t="shared" si="407"/>
        <v/>
      </c>
      <c r="GA84" s="78" t="str">
        <f t="shared" si="408"/>
        <v/>
      </c>
      <c r="GB84" s="394" t="str">
        <f t="shared" si="409"/>
        <v/>
      </c>
      <c r="GC84" s="394" t="str">
        <f t="shared" si="410"/>
        <v/>
      </c>
      <c r="GD84" s="394" t="str">
        <f t="shared" si="411"/>
        <v/>
      </c>
      <c r="GE84" s="394" t="str">
        <f t="shared" si="412"/>
        <v/>
      </c>
      <c r="GF84" s="462" t="str">
        <f t="shared" si="506"/>
        <v/>
      </c>
      <c r="GG84" s="397" t="str">
        <f t="shared" si="507"/>
        <v/>
      </c>
      <c r="GH84" s="394" t="str">
        <f t="shared" si="508"/>
        <v/>
      </c>
      <c r="GI84" s="394" t="str">
        <f t="shared" si="509"/>
        <v/>
      </c>
      <c r="GJ84" s="394" t="str">
        <f t="shared" si="413"/>
        <v/>
      </c>
      <c r="GK84" s="461" t="str">
        <f t="shared" si="414"/>
        <v/>
      </c>
      <c r="GL84" s="78" t="str">
        <f t="shared" si="415"/>
        <v/>
      </c>
      <c r="GM84" s="394" t="str">
        <f t="shared" si="416"/>
        <v/>
      </c>
      <c r="GN84" s="394" t="str">
        <f t="shared" si="417"/>
        <v/>
      </c>
      <c r="GO84" s="394" t="str">
        <f t="shared" si="418"/>
        <v/>
      </c>
      <c r="GP84" s="394" t="str">
        <f t="shared" si="419"/>
        <v/>
      </c>
      <c r="GQ84" s="394" t="str">
        <f t="shared" si="510"/>
        <v/>
      </c>
      <c r="GR84" s="394" t="str">
        <f t="shared" si="511"/>
        <v/>
      </c>
      <c r="GS84" s="394" t="str">
        <f t="shared" si="512"/>
        <v/>
      </c>
      <c r="GT84" s="394" t="str">
        <f t="shared" si="513"/>
        <v/>
      </c>
      <c r="GU84" s="394" t="str">
        <f t="shared" si="420"/>
        <v/>
      </c>
      <c r="GV84" s="461" t="str">
        <f t="shared" si="421"/>
        <v/>
      </c>
      <c r="GW84" s="394" t="str">
        <f t="shared" si="422"/>
        <v/>
      </c>
      <c r="GX84" s="394" t="str">
        <f t="shared" si="423"/>
        <v/>
      </c>
      <c r="GY84" s="394" t="str">
        <f t="shared" si="424"/>
        <v xml:space="preserve">    </v>
      </c>
      <c r="GZ84" s="394" t="str">
        <f t="shared" si="425"/>
        <v xml:space="preserve">    </v>
      </c>
      <c r="HA84" s="394" t="str">
        <f t="shared" si="426"/>
        <v xml:space="preserve">    </v>
      </c>
      <c r="HB84" s="394" t="str">
        <f t="shared" si="427"/>
        <v xml:space="preserve">        </v>
      </c>
      <c r="HC84" s="394" t="str">
        <f t="shared" si="428"/>
        <v xml:space="preserve">    </v>
      </c>
      <c r="HD84" s="394" t="str">
        <f t="shared" si="429"/>
        <v/>
      </c>
      <c r="HE84" s="67" t="str">
        <f t="shared" si="430"/>
        <v/>
      </c>
      <c r="HF84" s="73" t="str">
        <f t="shared" si="431"/>
        <v/>
      </c>
      <c r="HG84" s="394" t="str">
        <f t="shared" si="432"/>
        <v/>
      </c>
      <c r="HH84" s="75" t="str">
        <f t="shared" si="433"/>
        <v/>
      </c>
      <c r="HI84" s="76" t="str">
        <f t="shared" si="514"/>
        <v/>
      </c>
      <c r="HJ84" s="394" t="str">
        <f>IF(OR(HD84="SUPPL.",HD84="RE-EXAM."),'result subject-wise'!AR84,HD84)</f>
        <v/>
      </c>
      <c r="HK84" s="463" t="str">
        <f t="shared" si="434"/>
        <v/>
      </c>
      <c r="HL84" s="464" t="str">
        <f t="shared" si="435"/>
        <v/>
      </c>
      <c r="HM84" s="394" t="str">
        <f t="shared" si="436"/>
        <v/>
      </c>
      <c r="HN84" s="304"/>
      <c r="HP84" s="465" t="str">
        <f>'full report'!V2042</f>
        <v/>
      </c>
      <c r="HQ84" s="466"/>
      <c r="HW84" s="467"/>
      <c r="HX84" s="467"/>
      <c r="HY84" s="467"/>
      <c r="HZ84" s="467"/>
      <c r="IA84" s="467"/>
      <c r="IB84" s="467"/>
      <c r="IC84" s="467"/>
      <c r="ID84" s="467"/>
      <c r="IE84" s="467"/>
    </row>
    <row r="85" spans="1:239" s="364" customFormat="1" ht="13" customHeight="1">
      <c r="A85" s="412">
        <f>IF(details!A85="","",details!A85)</f>
        <v>77</v>
      </c>
      <c r="B85" s="399" t="str">
        <f>IF(details!B85="","",details!B85)</f>
        <v/>
      </c>
      <c r="C85" s="399" t="str">
        <f>IF(details!C85="","",details!C85)</f>
        <v/>
      </c>
      <c r="D85" s="399" t="str">
        <f>IF(details!D85="","",details!D85)</f>
        <v/>
      </c>
      <c r="E85" s="395" t="str">
        <f>IF(details!E85="","",details!E85)</f>
        <v/>
      </c>
      <c r="F85" s="71" t="str">
        <f>IF(details!F85="","",details!F85)</f>
        <v/>
      </c>
      <c r="G85" s="408" t="str">
        <f>IF(details!G85="","",details!G85)</f>
        <v>A 077</v>
      </c>
      <c r="H85" s="408" t="str">
        <f>IF(details!H85="","",details!H85)</f>
        <v>B 077</v>
      </c>
      <c r="I85" s="408" t="str">
        <f>IF(details!I85="","",details!I85)</f>
        <v>C 077</v>
      </c>
      <c r="J85" s="394" t="str">
        <f>IF(details!J85="","",details!J85)</f>
        <v/>
      </c>
      <c r="K85" s="394" t="str">
        <f>IF(details!K85="","",details!K85)</f>
        <v/>
      </c>
      <c r="L85" s="394" t="str">
        <f>IF(details!L85="","",details!L85)</f>
        <v/>
      </c>
      <c r="M85" s="205" t="str">
        <f t="shared" si="437"/>
        <v/>
      </c>
      <c r="N85" s="394" t="str">
        <f>IF(details!M85="","",details!M85)</f>
        <v/>
      </c>
      <c r="O85" s="205" t="str">
        <f t="shared" si="438"/>
        <v/>
      </c>
      <c r="P85" s="394" t="str">
        <f>IF(details!N85="","",details!N85)</f>
        <v/>
      </c>
      <c r="Q85" s="392" t="str">
        <f t="shared" si="439"/>
        <v/>
      </c>
      <c r="R85" s="409">
        <f t="shared" si="440"/>
        <v>0</v>
      </c>
      <c r="S85" s="66" t="str">
        <f t="shared" si="358"/>
        <v/>
      </c>
      <c r="T85" s="409" t="str">
        <f t="shared" si="390"/>
        <v/>
      </c>
      <c r="U85" s="409" t="str">
        <f t="shared" si="359"/>
        <v/>
      </c>
      <c r="V85" s="409" t="str">
        <f t="shared" si="391"/>
        <v/>
      </c>
      <c r="W85" s="394" t="str">
        <f>IF(details!O85="","",details!O85)</f>
        <v/>
      </c>
      <c r="X85" s="394" t="str">
        <f>IF(details!P85="","",details!P85)</f>
        <v/>
      </c>
      <c r="Y85" s="394" t="str">
        <f>IF(details!Q85="","",details!Q85)</f>
        <v/>
      </c>
      <c r="Z85" s="205" t="str">
        <f t="shared" si="441"/>
        <v/>
      </c>
      <c r="AA85" s="394" t="str">
        <f>IF(details!R85="","",details!R85)</f>
        <v/>
      </c>
      <c r="AB85" s="205" t="str">
        <f t="shared" si="442"/>
        <v/>
      </c>
      <c r="AC85" s="394" t="str">
        <f>IF(details!S85="","",details!S85)</f>
        <v/>
      </c>
      <c r="AD85" s="392" t="str">
        <f t="shared" si="443"/>
        <v/>
      </c>
      <c r="AE85" s="409">
        <f t="shared" si="444"/>
        <v>0</v>
      </c>
      <c r="AF85" s="66" t="str">
        <f t="shared" si="360"/>
        <v/>
      </c>
      <c r="AG85" s="409" t="str">
        <f t="shared" si="392"/>
        <v/>
      </c>
      <c r="AH85" s="409" t="str">
        <f>IF(OR($E85="NSO",$E85="",AC85=""),"",IF(OR(AG85="AB",AC85="ab"),"AB",IF(AC85="ML","RE",IF(AND(AD85&gt;=36%*AF85,AC85&gt;=20),"P",IF(AND(AD85&gt;=34%*AF85,#REF!=0,AC85&gt;=20),"G2",IF(AND(AD85&gt;=31%*AF85,#REF!=0,AC85&gt;=20),"G1",IF(AD85&gt;=25%*AF85,"S","F")))))))</f>
        <v/>
      </c>
      <c r="AI85" s="409" t="str">
        <f t="shared" si="393"/>
        <v/>
      </c>
      <c r="AJ85" s="394" t="str">
        <f>IF(details!T85="","",details!T85)</f>
        <v>e</v>
      </c>
      <c r="AK85" s="89" t="str">
        <f t="shared" si="445"/>
        <v/>
      </c>
      <c r="AL85" s="394" t="str">
        <f>IF(details!U85="","",details!U85)</f>
        <v/>
      </c>
      <c r="AM85" s="394" t="str">
        <f>IF(details!V85="","",details!V85)</f>
        <v/>
      </c>
      <c r="AN85" s="394" t="str">
        <f>IF(details!W85="","",details!W85)</f>
        <v/>
      </c>
      <c r="AO85" s="205" t="str">
        <f t="shared" si="446"/>
        <v/>
      </c>
      <c r="AP85" s="394" t="str">
        <f>IF(details!X85="","",details!X85)</f>
        <v/>
      </c>
      <c r="AQ85" s="394" t="str">
        <f>IF(details!Y85="","",details!Y85)</f>
        <v/>
      </c>
      <c r="AR85" s="205" t="str">
        <f t="shared" si="447"/>
        <v/>
      </c>
      <c r="AS85" s="205" t="str">
        <f t="shared" si="448"/>
        <v/>
      </c>
      <c r="AT85" s="205" t="str">
        <f t="shared" si="449"/>
        <v/>
      </c>
      <c r="AU85" s="394" t="str">
        <f>IF(details!Z85="","",details!Z85)</f>
        <v/>
      </c>
      <c r="AV85" s="394" t="str">
        <f>IF(details!AA85="","",details!AA85)</f>
        <v/>
      </c>
      <c r="AW85" s="205" t="str">
        <f t="shared" si="450"/>
        <v/>
      </c>
      <c r="AX85" s="205" t="str">
        <f t="shared" si="451"/>
        <v/>
      </c>
      <c r="AY85" s="205" t="str">
        <f t="shared" si="452"/>
        <v/>
      </c>
      <c r="AZ85" s="401" t="str">
        <f t="shared" si="453"/>
        <v/>
      </c>
      <c r="BA85" s="332">
        <f t="shared" si="361"/>
        <v>0</v>
      </c>
      <c r="BB85" s="409" t="str">
        <f t="shared" si="362"/>
        <v/>
      </c>
      <c r="BC85" s="66" t="str">
        <f t="shared" si="363"/>
        <v/>
      </c>
      <c r="BD85" s="66" t="str">
        <f t="shared" si="454"/>
        <v/>
      </c>
      <c r="BE85" s="66" t="str">
        <f t="shared" si="455"/>
        <v/>
      </c>
      <c r="BF85" s="66" t="str">
        <f t="shared" si="364"/>
        <v/>
      </c>
      <c r="BG85" s="332">
        <f t="shared" si="365"/>
        <v>0</v>
      </c>
      <c r="BH85" s="409" t="str">
        <f t="shared" si="366"/>
        <v/>
      </c>
      <c r="BI85" s="66" t="str">
        <f t="shared" si="367"/>
        <v/>
      </c>
      <c r="BJ85" s="66" t="str">
        <f t="shared" si="368"/>
        <v/>
      </c>
      <c r="BK85" s="409" t="str">
        <f t="shared" si="369"/>
        <v/>
      </c>
      <c r="BL85" s="394" t="str">
        <f>IF(details!AB85="","",details!AB85)</f>
        <v>g</v>
      </c>
      <c r="BM85" s="89" t="str">
        <f t="shared" si="456"/>
        <v>DRAWING</v>
      </c>
      <c r="BN85" s="394" t="str">
        <f>IF(details!AC85="","",details!AC85)</f>
        <v/>
      </c>
      <c r="BO85" s="394" t="str">
        <f>IF(details!AD85="","",details!AD85)</f>
        <v/>
      </c>
      <c r="BP85" s="394" t="str">
        <f>IF(details!AE85="","",details!AE85)</f>
        <v/>
      </c>
      <c r="BQ85" s="205" t="str">
        <f t="shared" si="457"/>
        <v/>
      </c>
      <c r="BR85" s="394" t="str">
        <f>IF(details!AF85="","",details!AF85)</f>
        <v/>
      </c>
      <c r="BS85" s="394" t="str">
        <f>IF(details!AG85="","",details!AG85)</f>
        <v/>
      </c>
      <c r="BT85" s="205" t="str">
        <f t="shared" si="458"/>
        <v/>
      </c>
      <c r="BU85" s="205" t="str">
        <f t="shared" si="459"/>
        <v/>
      </c>
      <c r="BV85" s="205" t="str">
        <f t="shared" si="460"/>
        <v/>
      </c>
      <c r="BW85" s="394" t="str">
        <f>IF(details!AH85="","",details!AH85)</f>
        <v/>
      </c>
      <c r="BX85" s="394" t="str">
        <f>IF(details!AI85="","",details!AI85)</f>
        <v/>
      </c>
      <c r="BY85" s="205" t="str">
        <f t="shared" si="461"/>
        <v/>
      </c>
      <c r="BZ85" s="205" t="str">
        <f t="shared" si="462"/>
        <v/>
      </c>
      <c r="CA85" s="205" t="str">
        <f t="shared" si="463"/>
        <v/>
      </c>
      <c r="CB85" s="401" t="str">
        <f t="shared" si="464"/>
        <v/>
      </c>
      <c r="CC85" s="332">
        <f t="shared" si="370"/>
        <v>0</v>
      </c>
      <c r="CD85" s="409" t="str">
        <f t="shared" si="371"/>
        <v/>
      </c>
      <c r="CE85" s="66" t="str">
        <f t="shared" si="372"/>
        <v/>
      </c>
      <c r="CF85" s="66" t="str">
        <f t="shared" si="465"/>
        <v/>
      </c>
      <c r="CG85" s="66" t="str">
        <f t="shared" si="466"/>
        <v/>
      </c>
      <c r="CH85" s="66" t="str">
        <f t="shared" si="373"/>
        <v/>
      </c>
      <c r="CI85" s="332">
        <f t="shared" si="374"/>
        <v>0</v>
      </c>
      <c r="CJ85" s="409" t="str">
        <f t="shared" si="375"/>
        <v/>
      </c>
      <c r="CK85" s="66" t="str">
        <f t="shared" si="376"/>
        <v/>
      </c>
      <c r="CL85" s="66" t="str">
        <f t="shared" si="377"/>
        <v/>
      </c>
      <c r="CM85" s="409" t="str">
        <f t="shared" si="378"/>
        <v/>
      </c>
      <c r="CN85" s="394" t="str">
        <f>IF(details!AJ85="","",details!AJ85)</f>
        <v>g</v>
      </c>
      <c r="CO85" s="89" t="str">
        <f t="shared" si="467"/>
        <v>DRAWING</v>
      </c>
      <c r="CP85" s="394" t="str">
        <f>IF(details!AK85="","",details!AK85)</f>
        <v/>
      </c>
      <c r="CQ85" s="394" t="str">
        <f>IF(details!AL85="","",details!AL85)</f>
        <v/>
      </c>
      <c r="CR85" s="394" t="str">
        <f>IF(details!AM85="","",details!AM85)</f>
        <v/>
      </c>
      <c r="CS85" s="205" t="str">
        <f t="shared" si="468"/>
        <v/>
      </c>
      <c r="CT85" s="394" t="str">
        <f>IF(details!AN85="","",details!AN85)</f>
        <v/>
      </c>
      <c r="CU85" s="394" t="str">
        <f>IF(details!AO85="","",details!AO85)</f>
        <v/>
      </c>
      <c r="CV85" s="205" t="str">
        <f t="shared" si="469"/>
        <v/>
      </c>
      <c r="CW85" s="205" t="str">
        <f t="shared" si="470"/>
        <v/>
      </c>
      <c r="CX85" s="205" t="str">
        <f t="shared" si="471"/>
        <v/>
      </c>
      <c r="CY85" s="394" t="str">
        <f>IF(details!AP85="","",details!AP85)</f>
        <v/>
      </c>
      <c r="CZ85" s="394" t="str">
        <f>IF(details!AQ85="","",details!AQ85)</f>
        <v/>
      </c>
      <c r="DA85" s="205" t="str">
        <f t="shared" si="472"/>
        <v/>
      </c>
      <c r="DB85" s="205" t="str">
        <f t="shared" si="473"/>
        <v/>
      </c>
      <c r="DC85" s="205" t="str">
        <f t="shared" si="474"/>
        <v/>
      </c>
      <c r="DD85" s="401" t="str">
        <f t="shared" si="475"/>
        <v/>
      </c>
      <c r="DE85" s="332">
        <f t="shared" si="379"/>
        <v>0</v>
      </c>
      <c r="DF85" s="409" t="str">
        <f t="shared" si="380"/>
        <v/>
      </c>
      <c r="DG85" s="66" t="str">
        <f t="shared" si="381"/>
        <v/>
      </c>
      <c r="DH85" s="66" t="str">
        <f t="shared" si="476"/>
        <v/>
      </c>
      <c r="DI85" s="66" t="str">
        <f t="shared" si="382"/>
        <v/>
      </c>
      <c r="DJ85" s="66" t="str">
        <f t="shared" si="383"/>
        <v/>
      </c>
      <c r="DK85" s="332">
        <f t="shared" si="384"/>
        <v>0</v>
      </c>
      <c r="DL85" s="409" t="str">
        <f t="shared" si="385"/>
        <v/>
      </c>
      <c r="DM85" s="66" t="str">
        <f t="shared" si="386"/>
        <v/>
      </c>
      <c r="DN85" s="66" t="str">
        <f t="shared" si="387"/>
        <v/>
      </c>
      <c r="DO85" s="409" t="str">
        <f t="shared" si="388"/>
        <v/>
      </c>
      <c r="DP85" s="66">
        <f t="shared" si="389"/>
        <v>0</v>
      </c>
      <c r="DQ85" s="394" t="str">
        <f>IF(details!AR85="","",details!AR85)</f>
        <v/>
      </c>
      <c r="DR85" s="394" t="str">
        <f>IF(details!AS85="","",details!AS85)</f>
        <v/>
      </c>
      <c r="DS85" s="394" t="str">
        <f>IF(details!AT85="","",details!AT85)</f>
        <v/>
      </c>
      <c r="DT85" s="205" t="str">
        <f t="shared" si="477"/>
        <v/>
      </c>
      <c r="DU85" s="394" t="str">
        <f>IF(details!AU85="","",details!AU85)</f>
        <v/>
      </c>
      <c r="DV85" s="205" t="str">
        <f t="shared" si="478"/>
        <v/>
      </c>
      <c r="DW85" s="394" t="str">
        <f>IF(details!AV85="","",details!AV85)</f>
        <v/>
      </c>
      <c r="DX85" s="392" t="str">
        <f t="shared" si="479"/>
        <v/>
      </c>
      <c r="DY85" s="409">
        <f t="shared" si="480"/>
        <v>0</v>
      </c>
      <c r="DZ85" s="409">
        <f t="shared" si="481"/>
        <v>0</v>
      </c>
      <c r="EA85" s="66" t="str">
        <f t="shared" si="482"/>
        <v/>
      </c>
      <c r="EB85" s="409" t="str">
        <f t="shared" si="483"/>
        <v/>
      </c>
      <c r="EC85" s="409" t="str">
        <f t="shared" si="394"/>
        <v/>
      </c>
      <c r="ED85" s="394" t="str">
        <f>IF(details!AW85="","",details!AW85)</f>
        <v/>
      </c>
      <c r="EE85" s="394" t="str">
        <f>IF(details!AX85="","",details!AX85)</f>
        <v/>
      </c>
      <c r="EF85" s="394" t="str">
        <f>IF(details!AY85="","",details!AY85)</f>
        <v/>
      </c>
      <c r="EG85" s="392" t="str">
        <f t="shared" si="484"/>
        <v/>
      </c>
      <c r="EH85" s="409">
        <f t="shared" si="485"/>
        <v>0</v>
      </c>
      <c r="EI85" s="409">
        <f t="shared" si="486"/>
        <v>0</v>
      </c>
      <c r="EJ85" s="66" t="str">
        <f t="shared" si="487"/>
        <v/>
      </c>
      <c r="EK85" s="409" t="str">
        <f t="shared" si="488"/>
        <v/>
      </c>
      <c r="EL85" s="409" t="str">
        <f t="shared" si="395"/>
        <v/>
      </c>
      <c r="EM85" s="409" t="str">
        <f t="shared" si="396"/>
        <v/>
      </c>
      <c r="EN85" s="409" t="str">
        <f t="shared" si="397"/>
        <v/>
      </c>
      <c r="EO85" s="409" t="str">
        <f t="shared" si="398"/>
        <v/>
      </c>
      <c r="EP85" s="409" t="str">
        <f t="shared" si="489"/>
        <v/>
      </c>
      <c r="EQ85" s="409" t="str">
        <f t="shared" si="490"/>
        <v/>
      </c>
      <c r="ER85" s="409">
        <f t="shared" si="491"/>
        <v>0</v>
      </c>
      <c r="ES85" s="409">
        <f t="shared" si="492"/>
        <v>0</v>
      </c>
      <c r="ET85" s="409">
        <f t="shared" si="493"/>
        <v>0</v>
      </c>
      <c r="EU85" s="409">
        <f t="shared" si="494"/>
        <v>0</v>
      </c>
      <c r="EV85" s="409">
        <f t="shared" si="495"/>
        <v>0</v>
      </c>
      <c r="EW85" s="409" t="str">
        <f t="shared" si="496"/>
        <v/>
      </c>
      <c r="EX85" s="74" t="str">
        <f t="shared" si="399"/>
        <v/>
      </c>
      <c r="EY85" s="68" t="str">
        <f>IF(details!BO85="","",details!BO85)</f>
        <v/>
      </c>
      <c r="EZ85" s="69" t="str">
        <f>IF(details!BP85="","",details!BP85)</f>
        <v/>
      </c>
      <c r="FA85" s="68" t="str">
        <f>IF(details!BW85="","",details!BW85)</f>
        <v/>
      </c>
      <c r="FB85" s="69" t="str">
        <f>IF(details!BX85="","",details!BX85)</f>
        <v/>
      </c>
      <c r="FC85" s="68" t="str">
        <f>IF(details!CE85="","",details!CE85)</f>
        <v/>
      </c>
      <c r="FD85" s="69" t="str">
        <f>IF(details!CF85="","",details!CF85)</f>
        <v/>
      </c>
      <c r="FE85" s="68" t="str">
        <f>IF(details!CM85="","",details!CM85)</f>
        <v/>
      </c>
      <c r="FF85" s="69" t="str">
        <f>IF(details!CN85="","",details!CN85)</f>
        <v/>
      </c>
      <c r="FG85" s="68" t="str">
        <f>IF(details!CU85="","",details!CU85)</f>
        <v/>
      </c>
      <c r="FH85" s="69" t="str">
        <f>IF(details!CV85="","",details!CV85)</f>
        <v/>
      </c>
      <c r="FI85" s="343" t="str">
        <f t="shared" si="515"/>
        <v/>
      </c>
      <c r="FJ85" s="394" t="str">
        <f t="shared" si="400"/>
        <v/>
      </c>
      <c r="FK85" s="394" t="str">
        <f t="shared" si="497"/>
        <v/>
      </c>
      <c r="FL85" s="460" t="str">
        <f t="shared" si="401"/>
        <v/>
      </c>
      <c r="FM85" s="394" t="str">
        <f t="shared" si="402"/>
        <v/>
      </c>
      <c r="FN85" s="77" t="str">
        <f t="shared" si="498"/>
        <v/>
      </c>
      <c r="FO85" s="460" t="str">
        <f t="shared" si="403"/>
        <v/>
      </c>
      <c r="FP85" s="78" t="str">
        <f t="shared" si="404"/>
        <v/>
      </c>
      <c r="FQ85" s="394" t="str">
        <f t="shared" si="405"/>
        <v/>
      </c>
      <c r="FR85" s="394" t="str">
        <f t="shared" si="499"/>
        <v/>
      </c>
      <c r="FS85" s="394" t="str">
        <f t="shared" si="500"/>
        <v/>
      </c>
      <c r="FT85" s="394" t="str">
        <f t="shared" si="501"/>
        <v/>
      </c>
      <c r="FU85" s="364" t="str">
        <f t="shared" si="502"/>
        <v/>
      </c>
      <c r="FV85" s="394" t="str">
        <f t="shared" si="503"/>
        <v/>
      </c>
      <c r="FW85" s="394" t="str">
        <f t="shared" si="504"/>
        <v/>
      </c>
      <c r="FX85" s="394" t="str">
        <f t="shared" si="505"/>
        <v/>
      </c>
      <c r="FY85" s="394" t="str">
        <f t="shared" si="406"/>
        <v/>
      </c>
      <c r="FZ85" s="461" t="str">
        <f t="shared" si="407"/>
        <v/>
      </c>
      <c r="GA85" s="78" t="str">
        <f t="shared" si="408"/>
        <v/>
      </c>
      <c r="GB85" s="394" t="str">
        <f t="shared" si="409"/>
        <v/>
      </c>
      <c r="GC85" s="394" t="str">
        <f t="shared" si="410"/>
        <v/>
      </c>
      <c r="GD85" s="394" t="str">
        <f t="shared" si="411"/>
        <v/>
      </c>
      <c r="GE85" s="394" t="str">
        <f t="shared" si="412"/>
        <v/>
      </c>
      <c r="GF85" s="462" t="str">
        <f t="shared" si="506"/>
        <v/>
      </c>
      <c r="GG85" s="397" t="str">
        <f t="shared" si="507"/>
        <v/>
      </c>
      <c r="GH85" s="394" t="str">
        <f t="shared" si="508"/>
        <v/>
      </c>
      <c r="GI85" s="394" t="str">
        <f t="shared" si="509"/>
        <v/>
      </c>
      <c r="GJ85" s="394" t="str">
        <f t="shared" si="413"/>
        <v/>
      </c>
      <c r="GK85" s="461" t="str">
        <f t="shared" si="414"/>
        <v/>
      </c>
      <c r="GL85" s="78" t="str">
        <f t="shared" si="415"/>
        <v/>
      </c>
      <c r="GM85" s="394" t="str">
        <f t="shared" si="416"/>
        <v/>
      </c>
      <c r="GN85" s="394" t="str">
        <f t="shared" si="417"/>
        <v/>
      </c>
      <c r="GO85" s="394" t="str">
        <f t="shared" si="418"/>
        <v/>
      </c>
      <c r="GP85" s="394" t="str">
        <f t="shared" si="419"/>
        <v/>
      </c>
      <c r="GQ85" s="394" t="str">
        <f t="shared" si="510"/>
        <v/>
      </c>
      <c r="GR85" s="394" t="str">
        <f t="shared" si="511"/>
        <v/>
      </c>
      <c r="GS85" s="394" t="str">
        <f t="shared" si="512"/>
        <v/>
      </c>
      <c r="GT85" s="394" t="str">
        <f t="shared" si="513"/>
        <v/>
      </c>
      <c r="GU85" s="394" t="str">
        <f t="shared" si="420"/>
        <v/>
      </c>
      <c r="GV85" s="461" t="str">
        <f t="shared" si="421"/>
        <v/>
      </c>
      <c r="GW85" s="394" t="str">
        <f t="shared" si="422"/>
        <v/>
      </c>
      <c r="GX85" s="394" t="str">
        <f t="shared" si="423"/>
        <v/>
      </c>
      <c r="GY85" s="394" t="str">
        <f t="shared" si="424"/>
        <v xml:space="preserve">    </v>
      </c>
      <c r="GZ85" s="394" t="str">
        <f t="shared" si="425"/>
        <v xml:space="preserve">    </v>
      </c>
      <c r="HA85" s="394" t="str">
        <f t="shared" si="426"/>
        <v xml:space="preserve">    </v>
      </c>
      <c r="HB85" s="394" t="str">
        <f t="shared" si="427"/>
        <v xml:space="preserve">        </v>
      </c>
      <c r="HC85" s="394" t="str">
        <f t="shared" si="428"/>
        <v xml:space="preserve">    </v>
      </c>
      <c r="HD85" s="394" t="str">
        <f t="shared" si="429"/>
        <v/>
      </c>
      <c r="HE85" s="67" t="str">
        <f t="shared" si="430"/>
        <v/>
      </c>
      <c r="HF85" s="73" t="str">
        <f t="shared" si="431"/>
        <v/>
      </c>
      <c r="HG85" s="394" t="str">
        <f t="shared" si="432"/>
        <v/>
      </c>
      <c r="HH85" s="75" t="str">
        <f t="shared" si="433"/>
        <v/>
      </c>
      <c r="HI85" s="76" t="str">
        <f t="shared" si="514"/>
        <v/>
      </c>
      <c r="HJ85" s="394" t="str">
        <f>IF(OR(HD85="SUPPL.",HD85="RE-EXAM."),'result subject-wise'!AR85,HD85)</f>
        <v/>
      </c>
      <c r="HK85" s="463" t="str">
        <f t="shared" si="434"/>
        <v/>
      </c>
      <c r="HL85" s="464" t="str">
        <f t="shared" si="435"/>
        <v/>
      </c>
      <c r="HM85" s="394" t="str">
        <f t="shared" si="436"/>
        <v/>
      </c>
      <c r="HN85" s="304"/>
      <c r="HP85" s="465" t="str">
        <f>'full report'!V2069</f>
        <v/>
      </c>
      <c r="HQ85" s="466"/>
    </row>
    <row r="86" spans="1:239" s="364" customFormat="1" ht="13" customHeight="1">
      <c r="A86" s="412">
        <f>IF(details!A86="","",details!A86)</f>
        <v>78</v>
      </c>
      <c r="B86" s="399" t="str">
        <f>IF(details!B86="","",details!B86)</f>
        <v/>
      </c>
      <c r="C86" s="399" t="str">
        <f>IF(details!C86="","",details!C86)</f>
        <v/>
      </c>
      <c r="D86" s="399" t="str">
        <f>IF(details!D86="","",details!D86)</f>
        <v/>
      </c>
      <c r="E86" s="395" t="str">
        <f>IF(details!E86="","",details!E86)</f>
        <v/>
      </c>
      <c r="F86" s="71" t="str">
        <f>IF(details!F86="","",details!F86)</f>
        <v/>
      </c>
      <c r="G86" s="408" t="str">
        <f>IF(details!G86="","",details!G86)</f>
        <v>A 078</v>
      </c>
      <c r="H86" s="408" t="str">
        <f>IF(details!H86="","",details!H86)</f>
        <v>B 078</v>
      </c>
      <c r="I86" s="408" t="str">
        <f>IF(details!I86="","",details!I86)</f>
        <v>C 078</v>
      </c>
      <c r="J86" s="394" t="str">
        <f>IF(details!J86="","",details!J86)</f>
        <v/>
      </c>
      <c r="K86" s="394" t="str">
        <f>IF(details!K86="","",details!K86)</f>
        <v/>
      </c>
      <c r="L86" s="394" t="str">
        <f>IF(details!L86="","",details!L86)</f>
        <v/>
      </c>
      <c r="M86" s="205" t="str">
        <f t="shared" si="437"/>
        <v/>
      </c>
      <c r="N86" s="394" t="str">
        <f>IF(details!M86="","",details!M86)</f>
        <v/>
      </c>
      <c r="O86" s="205" t="str">
        <f t="shared" si="438"/>
        <v/>
      </c>
      <c r="P86" s="394" t="str">
        <f>IF(details!N86="","",details!N86)</f>
        <v/>
      </c>
      <c r="Q86" s="392" t="str">
        <f t="shared" si="439"/>
        <v/>
      </c>
      <c r="R86" s="409">
        <f t="shared" si="440"/>
        <v>0</v>
      </c>
      <c r="S86" s="66" t="str">
        <f t="shared" si="358"/>
        <v/>
      </c>
      <c r="T86" s="409" t="str">
        <f t="shared" si="390"/>
        <v/>
      </c>
      <c r="U86" s="409" t="str">
        <f t="shared" si="359"/>
        <v/>
      </c>
      <c r="V86" s="409" t="str">
        <f t="shared" si="391"/>
        <v/>
      </c>
      <c r="W86" s="394" t="str">
        <f>IF(details!O86="","",details!O86)</f>
        <v/>
      </c>
      <c r="X86" s="394" t="str">
        <f>IF(details!P86="","",details!P86)</f>
        <v/>
      </c>
      <c r="Y86" s="394" t="str">
        <f>IF(details!Q86="","",details!Q86)</f>
        <v/>
      </c>
      <c r="Z86" s="205" t="str">
        <f t="shared" si="441"/>
        <v/>
      </c>
      <c r="AA86" s="394" t="str">
        <f>IF(details!R86="","",details!R86)</f>
        <v/>
      </c>
      <c r="AB86" s="205" t="str">
        <f t="shared" si="442"/>
        <v/>
      </c>
      <c r="AC86" s="394" t="str">
        <f>IF(details!S86="","",details!S86)</f>
        <v/>
      </c>
      <c r="AD86" s="392" t="str">
        <f t="shared" si="443"/>
        <v/>
      </c>
      <c r="AE86" s="409">
        <f t="shared" si="444"/>
        <v>0</v>
      </c>
      <c r="AF86" s="66" t="str">
        <f t="shared" si="360"/>
        <v/>
      </c>
      <c r="AG86" s="409" t="str">
        <f t="shared" si="392"/>
        <v/>
      </c>
      <c r="AH86" s="409" t="str">
        <f>IF(OR($E86="NSO",$E86="",AC86=""),"",IF(OR(AG86="AB",AC86="ab"),"AB",IF(AC86="ML","RE",IF(AND(AD86&gt;=36%*AF86,AC86&gt;=20),"P",IF(AND(AD86&gt;=34%*AF86,#REF!=0,AC86&gt;=20),"G2",IF(AND(AD86&gt;=31%*AF86,#REF!=0,AC86&gt;=20),"G1",IF(AD86&gt;=25%*AF86,"S","F")))))))</f>
        <v/>
      </c>
      <c r="AI86" s="409" t="str">
        <f t="shared" si="393"/>
        <v/>
      </c>
      <c r="AJ86" s="394" t="str">
        <f>IF(details!T86="","",details!T86)</f>
        <v>f</v>
      </c>
      <c r="AK86" s="89" t="str">
        <f t="shared" si="445"/>
        <v/>
      </c>
      <c r="AL86" s="394" t="str">
        <f>IF(details!U86="","",details!U86)</f>
        <v/>
      </c>
      <c r="AM86" s="394" t="str">
        <f>IF(details!V86="","",details!V86)</f>
        <v/>
      </c>
      <c r="AN86" s="394" t="str">
        <f>IF(details!W86="","",details!W86)</f>
        <v/>
      </c>
      <c r="AO86" s="205" t="str">
        <f t="shared" si="446"/>
        <v/>
      </c>
      <c r="AP86" s="394" t="str">
        <f>IF(details!X86="","",details!X86)</f>
        <v/>
      </c>
      <c r="AQ86" s="394" t="str">
        <f>IF(details!Y86="","",details!Y86)</f>
        <v/>
      </c>
      <c r="AR86" s="205" t="str">
        <f t="shared" si="447"/>
        <v/>
      </c>
      <c r="AS86" s="205" t="str">
        <f t="shared" si="448"/>
        <v/>
      </c>
      <c r="AT86" s="205" t="str">
        <f t="shared" si="449"/>
        <v/>
      </c>
      <c r="AU86" s="394" t="str">
        <f>IF(details!Z86="","",details!Z86)</f>
        <v/>
      </c>
      <c r="AV86" s="394" t="str">
        <f>IF(details!AA86="","",details!AA86)</f>
        <v/>
      </c>
      <c r="AW86" s="205" t="str">
        <f t="shared" si="450"/>
        <v/>
      </c>
      <c r="AX86" s="205" t="str">
        <f t="shared" si="451"/>
        <v/>
      </c>
      <c r="AY86" s="205" t="str">
        <f t="shared" si="452"/>
        <v/>
      </c>
      <c r="AZ86" s="401" t="str">
        <f t="shared" si="453"/>
        <v/>
      </c>
      <c r="BA86" s="332">
        <f t="shared" si="361"/>
        <v>0</v>
      </c>
      <c r="BB86" s="409" t="str">
        <f t="shared" si="362"/>
        <v/>
      </c>
      <c r="BC86" s="66" t="str">
        <f t="shared" si="363"/>
        <v/>
      </c>
      <c r="BD86" s="66" t="str">
        <f t="shared" si="454"/>
        <v/>
      </c>
      <c r="BE86" s="66" t="str">
        <f t="shared" si="455"/>
        <v/>
      </c>
      <c r="BF86" s="66" t="str">
        <f t="shared" si="364"/>
        <v/>
      </c>
      <c r="BG86" s="332">
        <f t="shared" si="365"/>
        <v>0</v>
      </c>
      <c r="BH86" s="409" t="str">
        <f t="shared" si="366"/>
        <v/>
      </c>
      <c r="BI86" s="66" t="str">
        <f t="shared" si="367"/>
        <v/>
      </c>
      <c r="BJ86" s="66" t="str">
        <f t="shared" si="368"/>
        <v/>
      </c>
      <c r="BK86" s="409" t="str">
        <f t="shared" si="369"/>
        <v/>
      </c>
      <c r="BL86" s="394" t="str">
        <f>IF(details!AB86="","",details!AB86)</f>
        <v>a</v>
      </c>
      <c r="BM86" s="89" t="str">
        <f t="shared" si="456"/>
        <v>CHEMISTRY</v>
      </c>
      <c r="BN86" s="394" t="str">
        <f>IF(details!AC86="","",details!AC86)</f>
        <v/>
      </c>
      <c r="BO86" s="394" t="str">
        <f>IF(details!AD86="","",details!AD86)</f>
        <v/>
      </c>
      <c r="BP86" s="394" t="str">
        <f>IF(details!AE86="","",details!AE86)</f>
        <v/>
      </c>
      <c r="BQ86" s="205" t="str">
        <f t="shared" si="457"/>
        <v/>
      </c>
      <c r="BR86" s="394" t="str">
        <f>IF(details!AF86="","",details!AF86)</f>
        <v/>
      </c>
      <c r="BS86" s="394" t="str">
        <f>IF(details!AG86="","",details!AG86)</f>
        <v/>
      </c>
      <c r="BT86" s="205" t="str">
        <f t="shared" si="458"/>
        <v/>
      </c>
      <c r="BU86" s="205" t="str">
        <f t="shared" si="459"/>
        <v/>
      </c>
      <c r="BV86" s="205" t="str">
        <f t="shared" si="460"/>
        <v/>
      </c>
      <c r="BW86" s="394" t="str">
        <f>IF(details!AH86="","",details!AH86)</f>
        <v/>
      </c>
      <c r="BX86" s="394" t="str">
        <f>IF(details!AI86="","",details!AI86)</f>
        <v/>
      </c>
      <c r="BY86" s="205" t="str">
        <f t="shared" si="461"/>
        <v/>
      </c>
      <c r="BZ86" s="205" t="str">
        <f t="shared" si="462"/>
        <v/>
      </c>
      <c r="CA86" s="205" t="str">
        <f t="shared" si="463"/>
        <v/>
      </c>
      <c r="CB86" s="401" t="str">
        <f t="shared" si="464"/>
        <v/>
      </c>
      <c r="CC86" s="332">
        <f t="shared" si="370"/>
        <v>0</v>
      </c>
      <c r="CD86" s="409" t="str">
        <f t="shared" si="371"/>
        <v/>
      </c>
      <c r="CE86" s="66" t="str">
        <f t="shared" si="372"/>
        <v/>
      </c>
      <c r="CF86" s="66" t="str">
        <f t="shared" si="465"/>
        <v/>
      </c>
      <c r="CG86" s="66" t="str">
        <f t="shared" si="466"/>
        <v/>
      </c>
      <c r="CH86" s="66" t="str">
        <f t="shared" si="373"/>
        <v/>
      </c>
      <c r="CI86" s="332">
        <f t="shared" si="374"/>
        <v>0</v>
      </c>
      <c r="CJ86" s="409" t="str">
        <f t="shared" si="375"/>
        <v/>
      </c>
      <c r="CK86" s="66" t="str">
        <f t="shared" si="376"/>
        <v/>
      </c>
      <c r="CL86" s="66" t="str">
        <f t="shared" si="377"/>
        <v/>
      </c>
      <c r="CM86" s="409" t="str">
        <f t="shared" si="378"/>
        <v/>
      </c>
      <c r="CN86" s="394" t="str">
        <f>IF(details!AJ86="","",details!AJ86)</f>
        <v>a</v>
      </c>
      <c r="CO86" s="89" t="str">
        <f t="shared" si="467"/>
        <v>BIOLOGY</v>
      </c>
      <c r="CP86" s="394" t="str">
        <f>IF(details!AK86="","",details!AK86)</f>
        <v/>
      </c>
      <c r="CQ86" s="394" t="str">
        <f>IF(details!AL86="","",details!AL86)</f>
        <v/>
      </c>
      <c r="CR86" s="394" t="str">
        <f>IF(details!AM86="","",details!AM86)</f>
        <v/>
      </c>
      <c r="CS86" s="205" t="str">
        <f t="shared" si="468"/>
        <v/>
      </c>
      <c r="CT86" s="394" t="str">
        <f>IF(details!AN86="","",details!AN86)</f>
        <v/>
      </c>
      <c r="CU86" s="394" t="str">
        <f>IF(details!AO86="","",details!AO86)</f>
        <v/>
      </c>
      <c r="CV86" s="205" t="str">
        <f t="shared" si="469"/>
        <v/>
      </c>
      <c r="CW86" s="205" t="str">
        <f t="shared" si="470"/>
        <v/>
      </c>
      <c r="CX86" s="205" t="str">
        <f t="shared" si="471"/>
        <v/>
      </c>
      <c r="CY86" s="394" t="str">
        <f>IF(details!AP86="","",details!AP86)</f>
        <v/>
      </c>
      <c r="CZ86" s="394" t="str">
        <f>IF(details!AQ86="","",details!AQ86)</f>
        <v/>
      </c>
      <c r="DA86" s="205" t="str">
        <f t="shared" si="472"/>
        <v/>
      </c>
      <c r="DB86" s="205" t="str">
        <f t="shared" si="473"/>
        <v/>
      </c>
      <c r="DC86" s="205" t="str">
        <f t="shared" si="474"/>
        <v/>
      </c>
      <c r="DD86" s="401" t="str">
        <f t="shared" si="475"/>
        <v/>
      </c>
      <c r="DE86" s="332">
        <f t="shared" si="379"/>
        <v>0</v>
      </c>
      <c r="DF86" s="409" t="str">
        <f t="shared" si="380"/>
        <v/>
      </c>
      <c r="DG86" s="66" t="str">
        <f t="shared" si="381"/>
        <v/>
      </c>
      <c r="DH86" s="66" t="str">
        <f t="shared" si="476"/>
        <v/>
      </c>
      <c r="DI86" s="66" t="str">
        <f t="shared" si="382"/>
        <v/>
      </c>
      <c r="DJ86" s="66" t="str">
        <f t="shared" si="383"/>
        <v/>
      </c>
      <c r="DK86" s="332">
        <f t="shared" si="384"/>
        <v>0</v>
      </c>
      <c r="DL86" s="409" t="str">
        <f t="shared" si="385"/>
        <v/>
      </c>
      <c r="DM86" s="66" t="str">
        <f t="shared" si="386"/>
        <v/>
      </c>
      <c r="DN86" s="66" t="str">
        <f t="shared" si="387"/>
        <v/>
      </c>
      <c r="DO86" s="409" t="str">
        <f t="shared" si="388"/>
        <v/>
      </c>
      <c r="DP86" s="66">
        <f t="shared" si="389"/>
        <v>0</v>
      </c>
      <c r="DQ86" s="394" t="str">
        <f>IF(details!AR86="","",details!AR86)</f>
        <v/>
      </c>
      <c r="DR86" s="394" t="str">
        <f>IF(details!AS86="","",details!AS86)</f>
        <v/>
      </c>
      <c r="DS86" s="394" t="str">
        <f>IF(details!AT86="","",details!AT86)</f>
        <v/>
      </c>
      <c r="DT86" s="205" t="str">
        <f t="shared" si="477"/>
        <v/>
      </c>
      <c r="DU86" s="394" t="str">
        <f>IF(details!AU86="","",details!AU86)</f>
        <v/>
      </c>
      <c r="DV86" s="205" t="str">
        <f t="shared" si="478"/>
        <v/>
      </c>
      <c r="DW86" s="394" t="str">
        <f>IF(details!AV86="","",details!AV86)</f>
        <v/>
      </c>
      <c r="DX86" s="392" t="str">
        <f t="shared" si="479"/>
        <v/>
      </c>
      <c r="DY86" s="409">
        <f t="shared" si="480"/>
        <v>0</v>
      </c>
      <c r="DZ86" s="409">
        <f t="shared" si="481"/>
        <v>0</v>
      </c>
      <c r="EA86" s="66" t="str">
        <f t="shared" si="482"/>
        <v/>
      </c>
      <c r="EB86" s="409" t="str">
        <f t="shared" si="483"/>
        <v/>
      </c>
      <c r="EC86" s="409" t="str">
        <f t="shared" si="394"/>
        <v/>
      </c>
      <c r="ED86" s="394" t="str">
        <f>IF(details!AW86="","",details!AW86)</f>
        <v/>
      </c>
      <c r="EE86" s="394" t="str">
        <f>IF(details!AX86="","",details!AX86)</f>
        <v/>
      </c>
      <c r="EF86" s="394" t="str">
        <f>IF(details!AY86="","",details!AY86)</f>
        <v/>
      </c>
      <c r="EG86" s="392" t="str">
        <f t="shared" si="484"/>
        <v/>
      </c>
      <c r="EH86" s="409">
        <f t="shared" si="485"/>
        <v>0</v>
      </c>
      <c r="EI86" s="409">
        <f t="shared" si="486"/>
        <v>0</v>
      </c>
      <c r="EJ86" s="66" t="str">
        <f t="shared" si="487"/>
        <v/>
      </c>
      <c r="EK86" s="409" t="str">
        <f t="shared" si="488"/>
        <v/>
      </c>
      <c r="EL86" s="409" t="str">
        <f t="shared" si="395"/>
        <v/>
      </c>
      <c r="EM86" s="409" t="str">
        <f t="shared" si="396"/>
        <v/>
      </c>
      <c r="EN86" s="409" t="str">
        <f t="shared" si="397"/>
        <v/>
      </c>
      <c r="EO86" s="409" t="str">
        <f t="shared" si="398"/>
        <v/>
      </c>
      <c r="EP86" s="409" t="str">
        <f t="shared" si="489"/>
        <v/>
      </c>
      <c r="EQ86" s="409" t="str">
        <f t="shared" si="490"/>
        <v/>
      </c>
      <c r="ER86" s="409">
        <f t="shared" si="491"/>
        <v>0</v>
      </c>
      <c r="ES86" s="409">
        <f t="shared" si="492"/>
        <v>0</v>
      </c>
      <c r="ET86" s="409">
        <f t="shared" si="493"/>
        <v>0</v>
      </c>
      <c r="EU86" s="409">
        <f t="shared" si="494"/>
        <v>0</v>
      </c>
      <c r="EV86" s="409">
        <f t="shared" si="495"/>
        <v>0</v>
      </c>
      <c r="EW86" s="409" t="str">
        <f t="shared" si="496"/>
        <v/>
      </c>
      <c r="EX86" s="74" t="str">
        <f t="shared" si="399"/>
        <v/>
      </c>
      <c r="EY86" s="68" t="str">
        <f>IF(details!BO86="","",details!BO86)</f>
        <v/>
      </c>
      <c r="EZ86" s="69" t="str">
        <f>IF(details!BP86="","",details!BP86)</f>
        <v/>
      </c>
      <c r="FA86" s="68" t="str">
        <f>IF(details!BW86="","",details!BW86)</f>
        <v/>
      </c>
      <c r="FB86" s="69" t="str">
        <f>IF(details!BX86="","",details!BX86)</f>
        <v/>
      </c>
      <c r="FC86" s="68" t="str">
        <f>IF(details!CE86="","",details!CE86)</f>
        <v/>
      </c>
      <c r="FD86" s="69" t="str">
        <f>IF(details!CF86="","",details!CF86)</f>
        <v/>
      </c>
      <c r="FE86" s="68" t="str">
        <f>IF(details!CM86="","",details!CM86)</f>
        <v/>
      </c>
      <c r="FF86" s="69" t="str">
        <f>IF(details!CN86="","",details!CN86)</f>
        <v/>
      </c>
      <c r="FG86" s="68" t="str">
        <f>IF(details!CU86="","",details!CU86)</f>
        <v/>
      </c>
      <c r="FH86" s="69" t="str">
        <f>IF(details!CV86="","",details!CV86)</f>
        <v/>
      </c>
      <c r="FI86" s="343" t="str">
        <f t="shared" si="515"/>
        <v/>
      </c>
      <c r="FJ86" s="394" t="str">
        <f t="shared" si="400"/>
        <v/>
      </c>
      <c r="FK86" s="394" t="str">
        <f t="shared" si="497"/>
        <v/>
      </c>
      <c r="FL86" s="460" t="str">
        <f t="shared" si="401"/>
        <v/>
      </c>
      <c r="FM86" s="394" t="str">
        <f t="shared" si="402"/>
        <v/>
      </c>
      <c r="FN86" s="77" t="str">
        <f t="shared" si="498"/>
        <v/>
      </c>
      <c r="FO86" s="460" t="str">
        <f t="shared" si="403"/>
        <v/>
      </c>
      <c r="FP86" s="78" t="str">
        <f t="shared" si="404"/>
        <v/>
      </c>
      <c r="FQ86" s="394" t="str">
        <f t="shared" si="405"/>
        <v/>
      </c>
      <c r="FR86" s="394" t="str">
        <f t="shared" si="499"/>
        <v/>
      </c>
      <c r="FS86" s="394" t="str">
        <f t="shared" si="500"/>
        <v/>
      </c>
      <c r="FT86" s="394" t="str">
        <f t="shared" si="501"/>
        <v/>
      </c>
      <c r="FU86" s="364" t="str">
        <f t="shared" si="502"/>
        <v/>
      </c>
      <c r="FV86" s="394" t="str">
        <f t="shared" si="503"/>
        <v/>
      </c>
      <c r="FW86" s="394" t="str">
        <f t="shared" si="504"/>
        <v/>
      </c>
      <c r="FX86" s="394" t="str">
        <f t="shared" si="505"/>
        <v/>
      </c>
      <c r="FY86" s="394" t="str">
        <f t="shared" si="406"/>
        <v/>
      </c>
      <c r="FZ86" s="461" t="str">
        <f t="shared" si="407"/>
        <v/>
      </c>
      <c r="GA86" s="78" t="str">
        <f t="shared" si="408"/>
        <v/>
      </c>
      <c r="GB86" s="394" t="str">
        <f t="shared" si="409"/>
        <v/>
      </c>
      <c r="GC86" s="394" t="str">
        <f t="shared" si="410"/>
        <v/>
      </c>
      <c r="GD86" s="394" t="str">
        <f t="shared" si="411"/>
        <v/>
      </c>
      <c r="GE86" s="394" t="str">
        <f t="shared" si="412"/>
        <v/>
      </c>
      <c r="GF86" s="462" t="str">
        <f t="shared" si="506"/>
        <v/>
      </c>
      <c r="GG86" s="397" t="str">
        <f t="shared" si="507"/>
        <v/>
      </c>
      <c r="GH86" s="394" t="str">
        <f t="shared" si="508"/>
        <v/>
      </c>
      <c r="GI86" s="394" t="str">
        <f t="shared" si="509"/>
        <v/>
      </c>
      <c r="GJ86" s="394" t="str">
        <f t="shared" si="413"/>
        <v/>
      </c>
      <c r="GK86" s="461" t="str">
        <f t="shared" si="414"/>
        <v/>
      </c>
      <c r="GL86" s="78" t="str">
        <f t="shared" si="415"/>
        <v/>
      </c>
      <c r="GM86" s="394" t="str">
        <f t="shared" si="416"/>
        <v/>
      </c>
      <c r="GN86" s="394" t="str">
        <f t="shared" si="417"/>
        <v/>
      </c>
      <c r="GO86" s="394" t="str">
        <f t="shared" si="418"/>
        <v/>
      </c>
      <c r="GP86" s="394" t="str">
        <f t="shared" si="419"/>
        <v/>
      </c>
      <c r="GQ86" s="394" t="str">
        <f t="shared" si="510"/>
        <v/>
      </c>
      <c r="GR86" s="394" t="str">
        <f t="shared" si="511"/>
        <v/>
      </c>
      <c r="GS86" s="394" t="str">
        <f t="shared" si="512"/>
        <v/>
      </c>
      <c r="GT86" s="394" t="str">
        <f t="shared" si="513"/>
        <v/>
      </c>
      <c r="GU86" s="394" t="str">
        <f t="shared" si="420"/>
        <v/>
      </c>
      <c r="GV86" s="461" t="str">
        <f t="shared" si="421"/>
        <v/>
      </c>
      <c r="GW86" s="394" t="str">
        <f t="shared" si="422"/>
        <v/>
      </c>
      <c r="GX86" s="394" t="str">
        <f t="shared" si="423"/>
        <v/>
      </c>
      <c r="GY86" s="394" t="str">
        <f t="shared" si="424"/>
        <v xml:space="preserve">    </v>
      </c>
      <c r="GZ86" s="394" t="str">
        <f t="shared" si="425"/>
        <v xml:space="preserve">    </v>
      </c>
      <c r="HA86" s="394" t="str">
        <f t="shared" si="426"/>
        <v xml:space="preserve">    </v>
      </c>
      <c r="HB86" s="394" t="str">
        <f t="shared" si="427"/>
        <v xml:space="preserve">        </v>
      </c>
      <c r="HC86" s="394" t="str">
        <f t="shared" si="428"/>
        <v xml:space="preserve">    </v>
      </c>
      <c r="HD86" s="394" t="str">
        <f t="shared" si="429"/>
        <v/>
      </c>
      <c r="HE86" s="67" t="str">
        <f t="shared" si="430"/>
        <v/>
      </c>
      <c r="HF86" s="73" t="str">
        <f t="shared" si="431"/>
        <v/>
      </c>
      <c r="HG86" s="394" t="str">
        <f t="shared" si="432"/>
        <v/>
      </c>
      <c r="HH86" s="75" t="str">
        <f t="shared" si="433"/>
        <v/>
      </c>
      <c r="HI86" s="76" t="str">
        <f t="shared" si="514"/>
        <v/>
      </c>
      <c r="HJ86" s="394" t="str">
        <f>IF(OR(HD86="SUPPL.",HD86="RE-EXAM."),'result subject-wise'!AR86,HD86)</f>
        <v/>
      </c>
      <c r="HK86" s="463" t="str">
        <f t="shared" si="434"/>
        <v/>
      </c>
      <c r="HL86" s="464" t="str">
        <f t="shared" si="435"/>
        <v/>
      </c>
      <c r="HM86" s="394" t="str">
        <f t="shared" si="436"/>
        <v/>
      </c>
      <c r="HN86" s="304"/>
      <c r="HP86" s="465" t="str">
        <f>'full report'!V2096</f>
        <v/>
      </c>
      <c r="HQ86" s="466"/>
    </row>
    <row r="87" spans="1:239" s="364" customFormat="1" ht="13" customHeight="1">
      <c r="A87" s="412">
        <f>IF(details!A87="","",details!A87)</f>
        <v>79</v>
      </c>
      <c r="B87" s="399" t="str">
        <f>IF(details!B87="","",details!B87)</f>
        <v/>
      </c>
      <c r="C87" s="399" t="str">
        <f>IF(details!C87="","",details!C87)</f>
        <v/>
      </c>
      <c r="D87" s="399" t="str">
        <f>IF(details!D87="","",details!D87)</f>
        <v/>
      </c>
      <c r="E87" s="395" t="str">
        <f>IF(details!E87="","",details!E87)</f>
        <v/>
      </c>
      <c r="F87" s="71" t="str">
        <f>IF(details!F87="","",details!F87)</f>
        <v/>
      </c>
      <c r="G87" s="408" t="str">
        <f>IF(details!G87="","",details!G87)</f>
        <v>A 079</v>
      </c>
      <c r="H87" s="408" t="str">
        <f>IF(details!H87="","",details!H87)</f>
        <v>B 079</v>
      </c>
      <c r="I87" s="408" t="str">
        <f>IF(details!I87="","",details!I87)</f>
        <v>C 079</v>
      </c>
      <c r="J87" s="394" t="str">
        <f>IF(details!J87="","",details!J87)</f>
        <v/>
      </c>
      <c r="K87" s="394" t="str">
        <f>IF(details!K87="","",details!K87)</f>
        <v/>
      </c>
      <c r="L87" s="394" t="str">
        <f>IF(details!L87="","",details!L87)</f>
        <v/>
      </c>
      <c r="M87" s="205" t="str">
        <f t="shared" si="437"/>
        <v/>
      </c>
      <c r="N87" s="394" t="str">
        <f>IF(details!M87="","",details!M87)</f>
        <v/>
      </c>
      <c r="O87" s="205" t="str">
        <f t="shared" si="438"/>
        <v/>
      </c>
      <c r="P87" s="394" t="str">
        <f>IF(details!N87="","",details!N87)</f>
        <v/>
      </c>
      <c r="Q87" s="392" t="str">
        <f t="shared" si="439"/>
        <v/>
      </c>
      <c r="R87" s="409">
        <f t="shared" si="440"/>
        <v>0</v>
      </c>
      <c r="S87" s="66" t="str">
        <f t="shared" si="358"/>
        <v/>
      </c>
      <c r="T87" s="409" t="str">
        <f t="shared" si="390"/>
        <v/>
      </c>
      <c r="U87" s="409" t="str">
        <f t="shared" si="359"/>
        <v/>
      </c>
      <c r="V87" s="409" t="str">
        <f t="shared" si="391"/>
        <v/>
      </c>
      <c r="W87" s="394" t="str">
        <f>IF(details!O87="","",details!O87)</f>
        <v/>
      </c>
      <c r="X87" s="394" t="str">
        <f>IF(details!P87="","",details!P87)</f>
        <v/>
      </c>
      <c r="Y87" s="394" t="str">
        <f>IF(details!Q87="","",details!Q87)</f>
        <v/>
      </c>
      <c r="Z87" s="205" t="str">
        <f t="shared" si="441"/>
        <v/>
      </c>
      <c r="AA87" s="394" t="str">
        <f>IF(details!R87="","",details!R87)</f>
        <v/>
      </c>
      <c r="AB87" s="205" t="str">
        <f t="shared" si="442"/>
        <v/>
      </c>
      <c r="AC87" s="394" t="str">
        <f>IF(details!S87="","",details!S87)</f>
        <v/>
      </c>
      <c r="AD87" s="392" t="str">
        <f t="shared" si="443"/>
        <v/>
      </c>
      <c r="AE87" s="409">
        <f t="shared" si="444"/>
        <v>0</v>
      </c>
      <c r="AF87" s="66" t="str">
        <f t="shared" si="360"/>
        <v/>
      </c>
      <c r="AG87" s="409" t="str">
        <f t="shared" si="392"/>
        <v/>
      </c>
      <c r="AH87" s="409" t="str">
        <f>IF(OR($E87="NSO",$E87="",AC87=""),"",IF(OR(AG87="AB",AC87="ab"),"AB",IF(AC87="ML","RE",IF(AND(AD87&gt;=36%*AF87,AC87&gt;=20),"P",IF(AND(AD87&gt;=34%*AF87,#REF!=0,AC87&gt;=20),"G2",IF(AND(AD87&gt;=31%*AF87,#REF!=0,AC87&gt;=20),"G1",IF(AD87&gt;=25%*AF87,"S","F")))))))</f>
        <v/>
      </c>
      <c r="AI87" s="409" t="str">
        <f t="shared" si="393"/>
        <v/>
      </c>
      <c r="AJ87" s="394" t="str">
        <f>IF(details!T87="","",details!T87)</f>
        <v>g</v>
      </c>
      <c r="AK87" s="89" t="str">
        <f t="shared" si="445"/>
        <v>DRAWING</v>
      </c>
      <c r="AL87" s="394" t="str">
        <f>IF(details!U87="","",details!U87)</f>
        <v/>
      </c>
      <c r="AM87" s="394" t="str">
        <f>IF(details!V87="","",details!V87)</f>
        <v/>
      </c>
      <c r="AN87" s="394" t="str">
        <f>IF(details!W87="","",details!W87)</f>
        <v/>
      </c>
      <c r="AO87" s="205" t="str">
        <f t="shared" si="446"/>
        <v/>
      </c>
      <c r="AP87" s="394" t="str">
        <f>IF(details!X87="","",details!X87)</f>
        <v/>
      </c>
      <c r="AQ87" s="394" t="str">
        <f>IF(details!Y87="","",details!Y87)</f>
        <v/>
      </c>
      <c r="AR87" s="205" t="str">
        <f t="shared" si="447"/>
        <v/>
      </c>
      <c r="AS87" s="205" t="str">
        <f t="shared" si="448"/>
        <v/>
      </c>
      <c r="AT87" s="205" t="str">
        <f t="shared" si="449"/>
        <v/>
      </c>
      <c r="AU87" s="394" t="str">
        <f>IF(details!Z87="","",details!Z87)</f>
        <v/>
      </c>
      <c r="AV87" s="394" t="str">
        <f>IF(details!AA87="","",details!AA87)</f>
        <v/>
      </c>
      <c r="AW87" s="205" t="str">
        <f t="shared" si="450"/>
        <v/>
      </c>
      <c r="AX87" s="205" t="str">
        <f t="shared" si="451"/>
        <v/>
      </c>
      <c r="AY87" s="205" t="str">
        <f t="shared" si="452"/>
        <v/>
      </c>
      <c r="AZ87" s="401" t="str">
        <f t="shared" si="453"/>
        <v/>
      </c>
      <c r="BA87" s="332">
        <f t="shared" si="361"/>
        <v>0</v>
      </c>
      <c r="BB87" s="409" t="str">
        <f t="shared" si="362"/>
        <v/>
      </c>
      <c r="BC87" s="66" t="str">
        <f t="shared" si="363"/>
        <v/>
      </c>
      <c r="BD87" s="66" t="str">
        <f t="shared" si="454"/>
        <v/>
      </c>
      <c r="BE87" s="66" t="str">
        <f t="shared" si="455"/>
        <v/>
      </c>
      <c r="BF87" s="66" t="str">
        <f t="shared" si="364"/>
        <v/>
      </c>
      <c r="BG87" s="332">
        <f t="shared" si="365"/>
        <v>0</v>
      </c>
      <c r="BH87" s="409" t="str">
        <f t="shared" si="366"/>
        <v/>
      </c>
      <c r="BI87" s="66" t="str">
        <f t="shared" si="367"/>
        <v/>
      </c>
      <c r="BJ87" s="66" t="str">
        <f t="shared" si="368"/>
        <v/>
      </c>
      <c r="BK87" s="409" t="str">
        <f t="shared" si="369"/>
        <v/>
      </c>
      <c r="BL87" s="394" t="str">
        <f>IF(details!AB87="","",details!AB87)</f>
        <v>b</v>
      </c>
      <c r="BM87" s="89" t="str">
        <f t="shared" si="456"/>
        <v/>
      </c>
      <c r="BN87" s="394" t="str">
        <f>IF(details!AC87="","",details!AC87)</f>
        <v/>
      </c>
      <c r="BO87" s="394" t="str">
        <f>IF(details!AD87="","",details!AD87)</f>
        <v/>
      </c>
      <c r="BP87" s="394" t="str">
        <f>IF(details!AE87="","",details!AE87)</f>
        <v/>
      </c>
      <c r="BQ87" s="205" t="str">
        <f t="shared" si="457"/>
        <v/>
      </c>
      <c r="BR87" s="394" t="str">
        <f>IF(details!AF87="","",details!AF87)</f>
        <v/>
      </c>
      <c r="BS87" s="394" t="str">
        <f>IF(details!AG87="","",details!AG87)</f>
        <v/>
      </c>
      <c r="BT87" s="205" t="str">
        <f t="shared" si="458"/>
        <v/>
      </c>
      <c r="BU87" s="205" t="str">
        <f t="shared" si="459"/>
        <v/>
      </c>
      <c r="BV87" s="205" t="str">
        <f t="shared" si="460"/>
        <v/>
      </c>
      <c r="BW87" s="394" t="str">
        <f>IF(details!AH87="","",details!AH87)</f>
        <v/>
      </c>
      <c r="BX87" s="394" t="str">
        <f>IF(details!AI87="","",details!AI87)</f>
        <v/>
      </c>
      <c r="BY87" s="205" t="str">
        <f t="shared" si="461"/>
        <v/>
      </c>
      <c r="BZ87" s="205" t="str">
        <f t="shared" si="462"/>
        <v/>
      </c>
      <c r="CA87" s="205" t="str">
        <f t="shared" si="463"/>
        <v/>
      </c>
      <c r="CB87" s="401" t="str">
        <f t="shared" si="464"/>
        <v/>
      </c>
      <c r="CC87" s="332">
        <f t="shared" si="370"/>
        <v>0</v>
      </c>
      <c r="CD87" s="409" t="str">
        <f t="shared" si="371"/>
        <v/>
      </c>
      <c r="CE87" s="66" t="str">
        <f t="shared" si="372"/>
        <v/>
      </c>
      <c r="CF87" s="66" t="str">
        <f t="shared" si="465"/>
        <v/>
      </c>
      <c r="CG87" s="66" t="str">
        <f t="shared" si="466"/>
        <v/>
      </c>
      <c r="CH87" s="66" t="str">
        <f t="shared" si="373"/>
        <v/>
      </c>
      <c r="CI87" s="332">
        <f t="shared" si="374"/>
        <v>0</v>
      </c>
      <c r="CJ87" s="409" t="str">
        <f t="shared" si="375"/>
        <v/>
      </c>
      <c r="CK87" s="66" t="str">
        <f t="shared" si="376"/>
        <v/>
      </c>
      <c r="CL87" s="66" t="str">
        <f t="shared" si="377"/>
        <v/>
      </c>
      <c r="CM87" s="409" t="str">
        <f t="shared" si="378"/>
        <v/>
      </c>
      <c r="CN87" s="394" t="str">
        <f>IF(details!AJ87="","",details!AJ87)</f>
        <v>b</v>
      </c>
      <c r="CO87" s="89" t="str">
        <f t="shared" si="467"/>
        <v/>
      </c>
      <c r="CP87" s="394" t="str">
        <f>IF(details!AK87="","",details!AK87)</f>
        <v/>
      </c>
      <c r="CQ87" s="394" t="str">
        <f>IF(details!AL87="","",details!AL87)</f>
        <v/>
      </c>
      <c r="CR87" s="394" t="str">
        <f>IF(details!AM87="","",details!AM87)</f>
        <v/>
      </c>
      <c r="CS87" s="205" t="str">
        <f t="shared" si="468"/>
        <v/>
      </c>
      <c r="CT87" s="394" t="str">
        <f>IF(details!AN87="","",details!AN87)</f>
        <v/>
      </c>
      <c r="CU87" s="394" t="str">
        <f>IF(details!AO87="","",details!AO87)</f>
        <v/>
      </c>
      <c r="CV87" s="205" t="str">
        <f t="shared" si="469"/>
        <v/>
      </c>
      <c r="CW87" s="205" t="str">
        <f t="shared" si="470"/>
        <v/>
      </c>
      <c r="CX87" s="205" t="str">
        <f t="shared" si="471"/>
        <v/>
      </c>
      <c r="CY87" s="394" t="str">
        <f>IF(details!AP87="","",details!AP87)</f>
        <v/>
      </c>
      <c r="CZ87" s="394" t="str">
        <f>IF(details!AQ87="","",details!AQ87)</f>
        <v/>
      </c>
      <c r="DA87" s="205" t="str">
        <f t="shared" si="472"/>
        <v/>
      </c>
      <c r="DB87" s="205" t="str">
        <f t="shared" si="473"/>
        <v/>
      </c>
      <c r="DC87" s="205" t="str">
        <f t="shared" si="474"/>
        <v/>
      </c>
      <c r="DD87" s="401" t="str">
        <f t="shared" si="475"/>
        <v/>
      </c>
      <c r="DE87" s="332">
        <f t="shared" si="379"/>
        <v>0</v>
      </c>
      <c r="DF87" s="409" t="str">
        <f t="shared" si="380"/>
        <v/>
      </c>
      <c r="DG87" s="66" t="str">
        <f t="shared" si="381"/>
        <v/>
      </c>
      <c r="DH87" s="66" t="str">
        <f t="shared" si="476"/>
        <v/>
      </c>
      <c r="DI87" s="66" t="str">
        <f t="shared" si="382"/>
        <v/>
      </c>
      <c r="DJ87" s="66" t="str">
        <f t="shared" si="383"/>
        <v/>
      </c>
      <c r="DK87" s="332">
        <f t="shared" si="384"/>
        <v>0</v>
      </c>
      <c r="DL87" s="409" t="str">
        <f t="shared" si="385"/>
        <v/>
      </c>
      <c r="DM87" s="66" t="str">
        <f t="shared" si="386"/>
        <v/>
      </c>
      <c r="DN87" s="66" t="str">
        <f t="shared" si="387"/>
        <v/>
      </c>
      <c r="DO87" s="409" t="str">
        <f t="shared" si="388"/>
        <v/>
      </c>
      <c r="DP87" s="66">
        <f t="shared" si="389"/>
        <v>0</v>
      </c>
      <c r="DQ87" s="394" t="str">
        <f>IF(details!AR87="","",details!AR87)</f>
        <v/>
      </c>
      <c r="DR87" s="394" t="str">
        <f>IF(details!AS87="","",details!AS87)</f>
        <v/>
      </c>
      <c r="DS87" s="394" t="str">
        <f>IF(details!AT87="","",details!AT87)</f>
        <v/>
      </c>
      <c r="DT87" s="205" t="str">
        <f t="shared" si="477"/>
        <v/>
      </c>
      <c r="DU87" s="394" t="str">
        <f>IF(details!AU87="","",details!AU87)</f>
        <v/>
      </c>
      <c r="DV87" s="205" t="str">
        <f t="shared" si="478"/>
        <v/>
      </c>
      <c r="DW87" s="394" t="str">
        <f>IF(details!AV87="","",details!AV87)</f>
        <v/>
      </c>
      <c r="DX87" s="392" t="str">
        <f t="shared" si="479"/>
        <v/>
      </c>
      <c r="DY87" s="409">
        <f t="shared" si="480"/>
        <v>0</v>
      </c>
      <c r="DZ87" s="409">
        <f t="shared" si="481"/>
        <v>0</v>
      </c>
      <c r="EA87" s="66" t="str">
        <f t="shared" si="482"/>
        <v/>
      </c>
      <c r="EB87" s="409" t="str">
        <f t="shared" si="483"/>
        <v/>
      </c>
      <c r="EC87" s="409" t="str">
        <f t="shared" si="394"/>
        <v/>
      </c>
      <c r="ED87" s="394" t="str">
        <f>IF(details!AW87="","",details!AW87)</f>
        <v/>
      </c>
      <c r="EE87" s="394" t="str">
        <f>IF(details!AX87="","",details!AX87)</f>
        <v/>
      </c>
      <c r="EF87" s="394" t="str">
        <f>IF(details!AY87="","",details!AY87)</f>
        <v/>
      </c>
      <c r="EG87" s="392" t="str">
        <f t="shared" si="484"/>
        <v/>
      </c>
      <c r="EH87" s="409">
        <f t="shared" si="485"/>
        <v>0</v>
      </c>
      <c r="EI87" s="409">
        <f t="shared" si="486"/>
        <v>0</v>
      </c>
      <c r="EJ87" s="66" t="str">
        <f t="shared" si="487"/>
        <v/>
      </c>
      <c r="EK87" s="409" t="str">
        <f t="shared" si="488"/>
        <v/>
      </c>
      <c r="EL87" s="409" t="str">
        <f t="shared" si="395"/>
        <v/>
      </c>
      <c r="EM87" s="409" t="str">
        <f t="shared" si="396"/>
        <v/>
      </c>
      <c r="EN87" s="409" t="str">
        <f t="shared" si="397"/>
        <v/>
      </c>
      <c r="EO87" s="409" t="str">
        <f t="shared" si="398"/>
        <v/>
      </c>
      <c r="EP87" s="409" t="str">
        <f t="shared" si="489"/>
        <v/>
      </c>
      <c r="EQ87" s="409" t="str">
        <f t="shared" si="490"/>
        <v/>
      </c>
      <c r="ER87" s="409">
        <f t="shared" si="491"/>
        <v>0</v>
      </c>
      <c r="ES87" s="409">
        <f t="shared" si="492"/>
        <v>0</v>
      </c>
      <c r="ET87" s="409">
        <f t="shared" si="493"/>
        <v>0</v>
      </c>
      <c r="EU87" s="409">
        <f t="shared" si="494"/>
        <v>0</v>
      </c>
      <c r="EV87" s="409">
        <f t="shared" si="495"/>
        <v>0</v>
      </c>
      <c r="EW87" s="409" t="str">
        <f t="shared" si="496"/>
        <v/>
      </c>
      <c r="EX87" s="74" t="str">
        <f t="shared" si="399"/>
        <v/>
      </c>
      <c r="EY87" s="68" t="str">
        <f>IF(details!BO87="","",details!BO87)</f>
        <v/>
      </c>
      <c r="EZ87" s="69" t="str">
        <f>IF(details!BP87="","",details!BP87)</f>
        <v/>
      </c>
      <c r="FA87" s="68" t="str">
        <f>IF(details!BW87="","",details!BW87)</f>
        <v/>
      </c>
      <c r="FB87" s="69" t="str">
        <f>IF(details!BX87="","",details!BX87)</f>
        <v/>
      </c>
      <c r="FC87" s="68" t="str">
        <f>IF(details!CE87="","",details!CE87)</f>
        <v/>
      </c>
      <c r="FD87" s="69" t="str">
        <f>IF(details!CF87="","",details!CF87)</f>
        <v/>
      </c>
      <c r="FE87" s="68" t="str">
        <f>IF(details!CM87="","",details!CM87)</f>
        <v/>
      </c>
      <c r="FF87" s="69" t="str">
        <f>IF(details!CN87="","",details!CN87)</f>
        <v/>
      </c>
      <c r="FG87" s="68" t="str">
        <f>IF(details!CU87="","",details!CU87)</f>
        <v/>
      </c>
      <c r="FH87" s="69" t="str">
        <f>IF(details!CV87="","",details!CV87)</f>
        <v/>
      </c>
      <c r="FI87" s="343" t="str">
        <f t="shared" si="515"/>
        <v/>
      </c>
      <c r="FJ87" s="394" t="str">
        <f t="shared" si="400"/>
        <v/>
      </c>
      <c r="FK87" s="394" t="str">
        <f t="shared" si="497"/>
        <v/>
      </c>
      <c r="FL87" s="460" t="str">
        <f t="shared" si="401"/>
        <v/>
      </c>
      <c r="FM87" s="394" t="str">
        <f t="shared" si="402"/>
        <v/>
      </c>
      <c r="FN87" s="77" t="str">
        <f t="shared" si="498"/>
        <v/>
      </c>
      <c r="FO87" s="460" t="str">
        <f t="shared" si="403"/>
        <v/>
      </c>
      <c r="FP87" s="78" t="str">
        <f t="shared" si="404"/>
        <v/>
      </c>
      <c r="FQ87" s="394" t="str">
        <f t="shared" si="405"/>
        <v/>
      </c>
      <c r="FR87" s="394" t="str">
        <f t="shared" si="499"/>
        <v/>
      </c>
      <c r="FS87" s="394" t="str">
        <f t="shared" si="500"/>
        <v/>
      </c>
      <c r="FT87" s="394" t="str">
        <f t="shared" si="501"/>
        <v/>
      </c>
      <c r="FU87" s="364" t="str">
        <f t="shared" si="502"/>
        <v/>
      </c>
      <c r="FV87" s="394" t="str">
        <f t="shared" si="503"/>
        <v/>
      </c>
      <c r="FW87" s="394" t="str">
        <f t="shared" si="504"/>
        <v/>
      </c>
      <c r="FX87" s="394" t="str">
        <f t="shared" si="505"/>
        <v/>
      </c>
      <c r="FY87" s="394" t="str">
        <f t="shared" si="406"/>
        <v/>
      </c>
      <c r="FZ87" s="461" t="str">
        <f t="shared" si="407"/>
        <v/>
      </c>
      <c r="GA87" s="78" t="str">
        <f t="shared" si="408"/>
        <v/>
      </c>
      <c r="GB87" s="394" t="str">
        <f t="shared" si="409"/>
        <v/>
      </c>
      <c r="GC87" s="394" t="str">
        <f t="shared" si="410"/>
        <v/>
      </c>
      <c r="GD87" s="394" t="str">
        <f t="shared" si="411"/>
        <v/>
      </c>
      <c r="GE87" s="394" t="str">
        <f t="shared" si="412"/>
        <v/>
      </c>
      <c r="GF87" s="462" t="str">
        <f t="shared" si="506"/>
        <v/>
      </c>
      <c r="GG87" s="397" t="str">
        <f t="shared" si="507"/>
        <v/>
      </c>
      <c r="GH87" s="394" t="str">
        <f t="shared" si="508"/>
        <v/>
      </c>
      <c r="GI87" s="394" t="str">
        <f t="shared" si="509"/>
        <v/>
      </c>
      <c r="GJ87" s="394" t="str">
        <f t="shared" si="413"/>
        <v/>
      </c>
      <c r="GK87" s="461" t="str">
        <f t="shared" si="414"/>
        <v/>
      </c>
      <c r="GL87" s="78" t="str">
        <f t="shared" si="415"/>
        <v/>
      </c>
      <c r="GM87" s="394" t="str">
        <f t="shared" si="416"/>
        <v/>
      </c>
      <c r="GN87" s="394" t="str">
        <f t="shared" si="417"/>
        <v/>
      </c>
      <c r="GO87" s="394" t="str">
        <f t="shared" si="418"/>
        <v/>
      </c>
      <c r="GP87" s="394" t="str">
        <f t="shared" si="419"/>
        <v/>
      </c>
      <c r="GQ87" s="394" t="str">
        <f t="shared" si="510"/>
        <v/>
      </c>
      <c r="GR87" s="394" t="str">
        <f t="shared" si="511"/>
        <v/>
      </c>
      <c r="GS87" s="394" t="str">
        <f t="shared" si="512"/>
        <v/>
      </c>
      <c r="GT87" s="394" t="str">
        <f t="shared" si="513"/>
        <v/>
      </c>
      <c r="GU87" s="394" t="str">
        <f t="shared" si="420"/>
        <v/>
      </c>
      <c r="GV87" s="461" t="str">
        <f t="shared" si="421"/>
        <v/>
      </c>
      <c r="GW87" s="394" t="str">
        <f t="shared" si="422"/>
        <v/>
      </c>
      <c r="GX87" s="394" t="str">
        <f t="shared" si="423"/>
        <v/>
      </c>
      <c r="GY87" s="394" t="str">
        <f t="shared" si="424"/>
        <v xml:space="preserve">    </v>
      </c>
      <c r="GZ87" s="394" t="str">
        <f t="shared" si="425"/>
        <v xml:space="preserve">    </v>
      </c>
      <c r="HA87" s="394" t="str">
        <f t="shared" si="426"/>
        <v xml:space="preserve">    </v>
      </c>
      <c r="HB87" s="394" t="str">
        <f t="shared" si="427"/>
        <v xml:space="preserve">        </v>
      </c>
      <c r="HC87" s="394" t="str">
        <f t="shared" si="428"/>
        <v xml:space="preserve">    </v>
      </c>
      <c r="HD87" s="394" t="str">
        <f t="shared" si="429"/>
        <v/>
      </c>
      <c r="HE87" s="67" t="str">
        <f t="shared" si="430"/>
        <v/>
      </c>
      <c r="HF87" s="73" t="str">
        <f t="shared" si="431"/>
        <v/>
      </c>
      <c r="HG87" s="394" t="str">
        <f t="shared" si="432"/>
        <v/>
      </c>
      <c r="HH87" s="75" t="str">
        <f t="shared" si="433"/>
        <v/>
      </c>
      <c r="HI87" s="76" t="str">
        <f t="shared" si="514"/>
        <v/>
      </c>
      <c r="HJ87" s="394" t="str">
        <f>IF(OR(HD87="SUPPL.",HD87="RE-EXAM."),'result subject-wise'!AR87,HD87)</f>
        <v/>
      </c>
      <c r="HK87" s="463" t="str">
        <f t="shared" si="434"/>
        <v/>
      </c>
      <c r="HL87" s="464" t="str">
        <f t="shared" si="435"/>
        <v/>
      </c>
      <c r="HM87" s="394" t="str">
        <f t="shared" si="436"/>
        <v/>
      </c>
      <c r="HN87" s="304"/>
      <c r="HP87" s="465" t="str">
        <f>'full report'!V2123</f>
        <v/>
      </c>
      <c r="HQ87" s="466"/>
    </row>
    <row r="88" spans="1:239" s="364" customFormat="1" ht="13" customHeight="1">
      <c r="A88" s="412">
        <f>IF(details!A88="","",details!A88)</f>
        <v>80</v>
      </c>
      <c r="B88" s="399" t="str">
        <f>IF(details!B88="","",details!B88)</f>
        <v/>
      </c>
      <c r="C88" s="399" t="str">
        <f>IF(details!C88="","",details!C88)</f>
        <v/>
      </c>
      <c r="D88" s="399" t="str">
        <f>IF(details!D88="","",details!D88)</f>
        <v/>
      </c>
      <c r="E88" s="395" t="str">
        <f>IF(details!E88="","",details!E88)</f>
        <v/>
      </c>
      <c r="F88" s="71" t="str">
        <f>IF(details!F88="","",details!F88)</f>
        <v/>
      </c>
      <c r="G88" s="408" t="str">
        <f>IF(details!G88="","",details!G88)</f>
        <v>A 080</v>
      </c>
      <c r="H88" s="408" t="str">
        <f>IF(details!H88="","",details!H88)</f>
        <v>B 080</v>
      </c>
      <c r="I88" s="408" t="str">
        <f>IF(details!I88="","",details!I88)</f>
        <v>C 080</v>
      </c>
      <c r="J88" s="394" t="str">
        <f>IF(details!J88="","",details!J88)</f>
        <v/>
      </c>
      <c r="K88" s="394" t="str">
        <f>IF(details!K88="","",details!K88)</f>
        <v/>
      </c>
      <c r="L88" s="394" t="str">
        <f>IF(details!L88="","",details!L88)</f>
        <v/>
      </c>
      <c r="M88" s="205" t="str">
        <f t="shared" si="437"/>
        <v/>
      </c>
      <c r="N88" s="394" t="str">
        <f>IF(details!M88="","",details!M88)</f>
        <v/>
      </c>
      <c r="O88" s="205" t="str">
        <f t="shared" si="438"/>
        <v/>
      </c>
      <c r="P88" s="394" t="str">
        <f>IF(details!N88="","",details!N88)</f>
        <v/>
      </c>
      <c r="Q88" s="392" t="str">
        <f t="shared" si="439"/>
        <v/>
      </c>
      <c r="R88" s="409">
        <f t="shared" si="440"/>
        <v>0</v>
      </c>
      <c r="S88" s="66" t="str">
        <f t="shared" si="358"/>
        <v/>
      </c>
      <c r="T88" s="409" t="str">
        <f t="shared" si="390"/>
        <v/>
      </c>
      <c r="U88" s="409" t="str">
        <f t="shared" si="359"/>
        <v/>
      </c>
      <c r="V88" s="409" t="str">
        <f t="shared" si="391"/>
        <v/>
      </c>
      <c r="W88" s="394" t="str">
        <f>IF(details!O88="","",details!O88)</f>
        <v/>
      </c>
      <c r="X88" s="394" t="str">
        <f>IF(details!P88="","",details!P88)</f>
        <v/>
      </c>
      <c r="Y88" s="394" t="str">
        <f>IF(details!Q88="","",details!Q88)</f>
        <v/>
      </c>
      <c r="Z88" s="205" t="str">
        <f t="shared" si="441"/>
        <v/>
      </c>
      <c r="AA88" s="394" t="str">
        <f>IF(details!R88="","",details!R88)</f>
        <v/>
      </c>
      <c r="AB88" s="205" t="str">
        <f t="shared" si="442"/>
        <v/>
      </c>
      <c r="AC88" s="394" t="str">
        <f>IF(details!S88="","",details!S88)</f>
        <v/>
      </c>
      <c r="AD88" s="392" t="str">
        <f t="shared" si="443"/>
        <v/>
      </c>
      <c r="AE88" s="409">
        <f t="shared" si="444"/>
        <v>0</v>
      </c>
      <c r="AF88" s="66" t="str">
        <f t="shared" si="360"/>
        <v/>
      </c>
      <c r="AG88" s="409" t="str">
        <f t="shared" si="392"/>
        <v/>
      </c>
      <c r="AH88" s="409" t="str">
        <f>IF(OR($E88="NSO",$E88="",AC88=""),"",IF(OR(AG88="AB",AC88="ab"),"AB",IF(AC88="ML","RE",IF(AND(AD88&gt;=36%*AF88,AC88&gt;=20),"P",IF(AND(AD88&gt;=34%*AF88,#REF!=0,AC88&gt;=20),"G2",IF(AND(AD88&gt;=31%*AF88,#REF!=0,AC88&gt;=20),"G1",IF(AD88&gt;=25%*AF88,"S","F")))))))</f>
        <v/>
      </c>
      <c r="AI88" s="409" t="str">
        <f t="shared" si="393"/>
        <v/>
      </c>
      <c r="AJ88" s="394" t="str">
        <f>IF(details!T88="","",details!T88)</f>
        <v>h</v>
      </c>
      <c r="AK88" s="89" t="str">
        <f t="shared" si="445"/>
        <v>MUSIC</v>
      </c>
      <c r="AL88" s="394" t="str">
        <f>IF(details!U88="","",details!U88)</f>
        <v/>
      </c>
      <c r="AM88" s="394" t="str">
        <f>IF(details!V88="","",details!V88)</f>
        <v/>
      </c>
      <c r="AN88" s="394" t="str">
        <f>IF(details!W88="","",details!W88)</f>
        <v/>
      </c>
      <c r="AO88" s="205" t="str">
        <f t="shared" si="446"/>
        <v/>
      </c>
      <c r="AP88" s="394" t="str">
        <f>IF(details!X88="","",details!X88)</f>
        <v/>
      </c>
      <c r="AQ88" s="394" t="str">
        <f>IF(details!Y88="","",details!Y88)</f>
        <v/>
      </c>
      <c r="AR88" s="205" t="str">
        <f t="shared" si="447"/>
        <v/>
      </c>
      <c r="AS88" s="205" t="str">
        <f t="shared" si="448"/>
        <v/>
      </c>
      <c r="AT88" s="205" t="str">
        <f t="shared" si="449"/>
        <v/>
      </c>
      <c r="AU88" s="394" t="str">
        <f>IF(details!Z88="","",details!Z88)</f>
        <v/>
      </c>
      <c r="AV88" s="394" t="str">
        <f>IF(details!AA88="","",details!AA88)</f>
        <v/>
      </c>
      <c r="AW88" s="205" t="str">
        <f t="shared" si="450"/>
        <v/>
      </c>
      <c r="AX88" s="205" t="str">
        <f t="shared" si="451"/>
        <v/>
      </c>
      <c r="AY88" s="205" t="str">
        <f t="shared" si="452"/>
        <v/>
      </c>
      <c r="AZ88" s="401" t="str">
        <f t="shared" si="453"/>
        <v/>
      </c>
      <c r="BA88" s="332">
        <f t="shared" si="361"/>
        <v>0</v>
      </c>
      <c r="BB88" s="409" t="str">
        <f t="shared" si="362"/>
        <v/>
      </c>
      <c r="BC88" s="66" t="str">
        <f t="shared" si="363"/>
        <v/>
      </c>
      <c r="BD88" s="66" t="str">
        <f t="shared" si="454"/>
        <v/>
      </c>
      <c r="BE88" s="66" t="str">
        <f t="shared" si="455"/>
        <v/>
      </c>
      <c r="BF88" s="66" t="str">
        <f t="shared" si="364"/>
        <v/>
      </c>
      <c r="BG88" s="332">
        <f t="shared" si="365"/>
        <v>0</v>
      </c>
      <c r="BH88" s="409" t="str">
        <f t="shared" si="366"/>
        <v/>
      </c>
      <c r="BI88" s="66" t="str">
        <f t="shared" si="367"/>
        <v/>
      </c>
      <c r="BJ88" s="66" t="str">
        <f t="shared" si="368"/>
        <v/>
      </c>
      <c r="BK88" s="409" t="str">
        <f t="shared" si="369"/>
        <v/>
      </c>
      <c r="BL88" s="394" t="str">
        <f>IF(details!AB88="","",details!AB88)</f>
        <v>c</v>
      </c>
      <c r="BM88" s="89" t="str">
        <f t="shared" si="456"/>
        <v/>
      </c>
      <c r="BN88" s="394" t="str">
        <f>IF(details!AC88="","",details!AC88)</f>
        <v/>
      </c>
      <c r="BO88" s="394" t="str">
        <f>IF(details!AD88="","",details!AD88)</f>
        <v/>
      </c>
      <c r="BP88" s="394" t="str">
        <f>IF(details!AE88="","",details!AE88)</f>
        <v/>
      </c>
      <c r="BQ88" s="205" t="str">
        <f t="shared" si="457"/>
        <v/>
      </c>
      <c r="BR88" s="394" t="str">
        <f>IF(details!AF88="","",details!AF88)</f>
        <v/>
      </c>
      <c r="BS88" s="394" t="str">
        <f>IF(details!AG88="","",details!AG88)</f>
        <v/>
      </c>
      <c r="BT88" s="205" t="str">
        <f t="shared" si="458"/>
        <v/>
      </c>
      <c r="BU88" s="205" t="str">
        <f t="shared" si="459"/>
        <v/>
      </c>
      <c r="BV88" s="205" t="str">
        <f t="shared" si="460"/>
        <v/>
      </c>
      <c r="BW88" s="394" t="str">
        <f>IF(details!AH88="","",details!AH88)</f>
        <v/>
      </c>
      <c r="BX88" s="394" t="str">
        <f>IF(details!AI88="","",details!AI88)</f>
        <v/>
      </c>
      <c r="BY88" s="205" t="str">
        <f t="shared" si="461"/>
        <v/>
      </c>
      <c r="BZ88" s="205" t="str">
        <f t="shared" si="462"/>
        <v/>
      </c>
      <c r="CA88" s="205" t="str">
        <f t="shared" si="463"/>
        <v/>
      </c>
      <c r="CB88" s="401" t="str">
        <f t="shared" si="464"/>
        <v/>
      </c>
      <c r="CC88" s="332">
        <f t="shared" si="370"/>
        <v>0</v>
      </c>
      <c r="CD88" s="409" t="str">
        <f t="shared" si="371"/>
        <v/>
      </c>
      <c r="CE88" s="66" t="str">
        <f t="shared" si="372"/>
        <v/>
      </c>
      <c r="CF88" s="66" t="str">
        <f t="shared" si="465"/>
        <v/>
      </c>
      <c r="CG88" s="66" t="str">
        <f t="shared" si="466"/>
        <v/>
      </c>
      <c r="CH88" s="66" t="str">
        <f t="shared" si="373"/>
        <v/>
      </c>
      <c r="CI88" s="332">
        <f t="shared" si="374"/>
        <v>0</v>
      </c>
      <c r="CJ88" s="409" t="str">
        <f t="shared" si="375"/>
        <v/>
      </c>
      <c r="CK88" s="66" t="str">
        <f t="shared" si="376"/>
        <v/>
      </c>
      <c r="CL88" s="66" t="str">
        <f t="shared" si="377"/>
        <v/>
      </c>
      <c r="CM88" s="409" t="str">
        <f t="shared" si="378"/>
        <v/>
      </c>
      <c r="CN88" s="394" t="str">
        <f>IF(details!AJ88="","",details!AJ88)</f>
        <v>c</v>
      </c>
      <c r="CO88" s="89" t="str">
        <f t="shared" si="467"/>
        <v/>
      </c>
      <c r="CP88" s="394" t="str">
        <f>IF(details!AK88="","",details!AK88)</f>
        <v/>
      </c>
      <c r="CQ88" s="394" t="str">
        <f>IF(details!AL88="","",details!AL88)</f>
        <v/>
      </c>
      <c r="CR88" s="394" t="str">
        <f>IF(details!AM88="","",details!AM88)</f>
        <v/>
      </c>
      <c r="CS88" s="205" t="str">
        <f t="shared" si="468"/>
        <v/>
      </c>
      <c r="CT88" s="394" t="str">
        <f>IF(details!AN88="","",details!AN88)</f>
        <v/>
      </c>
      <c r="CU88" s="394" t="str">
        <f>IF(details!AO88="","",details!AO88)</f>
        <v/>
      </c>
      <c r="CV88" s="205" t="str">
        <f t="shared" si="469"/>
        <v/>
      </c>
      <c r="CW88" s="205" t="str">
        <f t="shared" si="470"/>
        <v/>
      </c>
      <c r="CX88" s="205" t="str">
        <f t="shared" si="471"/>
        <v/>
      </c>
      <c r="CY88" s="394" t="str">
        <f>IF(details!AP88="","",details!AP88)</f>
        <v/>
      </c>
      <c r="CZ88" s="394" t="str">
        <f>IF(details!AQ88="","",details!AQ88)</f>
        <v/>
      </c>
      <c r="DA88" s="205" t="str">
        <f t="shared" si="472"/>
        <v/>
      </c>
      <c r="DB88" s="205" t="str">
        <f t="shared" si="473"/>
        <v/>
      </c>
      <c r="DC88" s="205" t="str">
        <f t="shared" si="474"/>
        <v/>
      </c>
      <c r="DD88" s="401" t="str">
        <f t="shared" si="475"/>
        <v/>
      </c>
      <c r="DE88" s="332">
        <f t="shared" si="379"/>
        <v>0</v>
      </c>
      <c r="DF88" s="409" t="str">
        <f t="shared" si="380"/>
        <v/>
      </c>
      <c r="DG88" s="66" t="str">
        <f t="shared" si="381"/>
        <v/>
      </c>
      <c r="DH88" s="66" t="str">
        <f t="shared" si="476"/>
        <v/>
      </c>
      <c r="DI88" s="66" t="str">
        <f t="shared" si="382"/>
        <v/>
      </c>
      <c r="DJ88" s="66" t="str">
        <f t="shared" si="383"/>
        <v/>
      </c>
      <c r="DK88" s="332">
        <f t="shared" si="384"/>
        <v>0</v>
      </c>
      <c r="DL88" s="409" t="str">
        <f t="shared" si="385"/>
        <v/>
      </c>
      <c r="DM88" s="66" t="str">
        <f t="shared" si="386"/>
        <v/>
      </c>
      <c r="DN88" s="66" t="str">
        <f t="shared" si="387"/>
        <v/>
      </c>
      <c r="DO88" s="409" t="str">
        <f t="shared" si="388"/>
        <v/>
      </c>
      <c r="DP88" s="66">
        <f t="shared" si="389"/>
        <v>0</v>
      </c>
      <c r="DQ88" s="394" t="str">
        <f>IF(details!AR88="","",details!AR88)</f>
        <v/>
      </c>
      <c r="DR88" s="394" t="str">
        <f>IF(details!AS88="","",details!AS88)</f>
        <v/>
      </c>
      <c r="DS88" s="394" t="str">
        <f>IF(details!AT88="","",details!AT88)</f>
        <v/>
      </c>
      <c r="DT88" s="205" t="str">
        <f t="shared" si="477"/>
        <v/>
      </c>
      <c r="DU88" s="394" t="str">
        <f>IF(details!AU88="","",details!AU88)</f>
        <v/>
      </c>
      <c r="DV88" s="205" t="str">
        <f t="shared" si="478"/>
        <v/>
      </c>
      <c r="DW88" s="394" t="str">
        <f>IF(details!AV88="","",details!AV88)</f>
        <v/>
      </c>
      <c r="DX88" s="392" t="str">
        <f t="shared" si="479"/>
        <v/>
      </c>
      <c r="DY88" s="409">
        <f t="shared" si="480"/>
        <v>0</v>
      </c>
      <c r="DZ88" s="409">
        <f t="shared" si="481"/>
        <v>0</v>
      </c>
      <c r="EA88" s="66" t="str">
        <f t="shared" si="482"/>
        <v/>
      </c>
      <c r="EB88" s="409" t="str">
        <f t="shared" si="483"/>
        <v/>
      </c>
      <c r="EC88" s="409" t="str">
        <f t="shared" si="394"/>
        <v/>
      </c>
      <c r="ED88" s="394" t="str">
        <f>IF(details!AW88="","",details!AW88)</f>
        <v/>
      </c>
      <c r="EE88" s="394" t="str">
        <f>IF(details!AX88="","",details!AX88)</f>
        <v/>
      </c>
      <c r="EF88" s="394" t="str">
        <f>IF(details!AY88="","",details!AY88)</f>
        <v/>
      </c>
      <c r="EG88" s="392" t="str">
        <f t="shared" si="484"/>
        <v/>
      </c>
      <c r="EH88" s="409">
        <f t="shared" si="485"/>
        <v>0</v>
      </c>
      <c r="EI88" s="409">
        <f t="shared" si="486"/>
        <v>0</v>
      </c>
      <c r="EJ88" s="66" t="str">
        <f t="shared" si="487"/>
        <v/>
      </c>
      <c r="EK88" s="409" t="str">
        <f t="shared" si="488"/>
        <v/>
      </c>
      <c r="EL88" s="409" t="str">
        <f t="shared" si="395"/>
        <v/>
      </c>
      <c r="EM88" s="409" t="str">
        <f t="shared" si="396"/>
        <v/>
      </c>
      <c r="EN88" s="409" t="str">
        <f t="shared" si="397"/>
        <v/>
      </c>
      <c r="EO88" s="409" t="str">
        <f t="shared" si="398"/>
        <v/>
      </c>
      <c r="EP88" s="409" t="str">
        <f t="shared" si="489"/>
        <v/>
      </c>
      <c r="EQ88" s="409" t="str">
        <f t="shared" si="490"/>
        <v/>
      </c>
      <c r="ER88" s="409">
        <f t="shared" si="491"/>
        <v>0</v>
      </c>
      <c r="ES88" s="409">
        <f t="shared" si="492"/>
        <v>0</v>
      </c>
      <c r="ET88" s="409">
        <f t="shared" si="493"/>
        <v>0</v>
      </c>
      <c r="EU88" s="409">
        <f t="shared" si="494"/>
        <v>0</v>
      </c>
      <c r="EV88" s="409">
        <f t="shared" si="495"/>
        <v>0</v>
      </c>
      <c r="EW88" s="409" t="str">
        <f t="shared" si="496"/>
        <v/>
      </c>
      <c r="EX88" s="74" t="str">
        <f t="shared" si="399"/>
        <v/>
      </c>
      <c r="EY88" s="68" t="str">
        <f>IF(details!BO88="","",details!BO88)</f>
        <v/>
      </c>
      <c r="EZ88" s="69" t="str">
        <f>IF(details!BP88="","",details!BP88)</f>
        <v/>
      </c>
      <c r="FA88" s="68" t="str">
        <f>IF(details!BW88="","",details!BW88)</f>
        <v/>
      </c>
      <c r="FB88" s="69" t="str">
        <f>IF(details!BX88="","",details!BX88)</f>
        <v/>
      </c>
      <c r="FC88" s="68" t="str">
        <f>IF(details!CE88="","",details!CE88)</f>
        <v/>
      </c>
      <c r="FD88" s="69" t="str">
        <f>IF(details!CF88="","",details!CF88)</f>
        <v/>
      </c>
      <c r="FE88" s="68" t="str">
        <f>IF(details!CM88="","",details!CM88)</f>
        <v/>
      </c>
      <c r="FF88" s="69" t="str">
        <f>IF(details!CN88="","",details!CN88)</f>
        <v/>
      </c>
      <c r="FG88" s="68" t="str">
        <f>IF(details!CU88="","",details!CU88)</f>
        <v/>
      </c>
      <c r="FH88" s="69" t="str">
        <f>IF(details!CV88="","",details!CV88)</f>
        <v/>
      </c>
      <c r="FI88" s="343" t="str">
        <f t="shared" si="515"/>
        <v/>
      </c>
      <c r="FJ88" s="394" t="str">
        <f t="shared" si="400"/>
        <v/>
      </c>
      <c r="FK88" s="394" t="str">
        <f t="shared" si="497"/>
        <v/>
      </c>
      <c r="FL88" s="460" t="str">
        <f t="shared" si="401"/>
        <v/>
      </c>
      <c r="FM88" s="394" t="str">
        <f t="shared" si="402"/>
        <v/>
      </c>
      <c r="FN88" s="77" t="str">
        <f t="shared" si="498"/>
        <v/>
      </c>
      <c r="FO88" s="460" t="str">
        <f t="shared" si="403"/>
        <v/>
      </c>
      <c r="FP88" s="78" t="str">
        <f t="shared" si="404"/>
        <v/>
      </c>
      <c r="FQ88" s="394" t="str">
        <f t="shared" si="405"/>
        <v/>
      </c>
      <c r="FR88" s="394" t="str">
        <f t="shared" si="499"/>
        <v/>
      </c>
      <c r="FS88" s="394" t="str">
        <f t="shared" si="500"/>
        <v/>
      </c>
      <c r="FT88" s="394" t="str">
        <f t="shared" si="501"/>
        <v/>
      </c>
      <c r="FU88" s="364" t="str">
        <f t="shared" si="502"/>
        <v/>
      </c>
      <c r="FV88" s="394" t="str">
        <f t="shared" si="503"/>
        <v/>
      </c>
      <c r="FW88" s="394" t="str">
        <f t="shared" si="504"/>
        <v/>
      </c>
      <c r="FX88" s="394" t="str">
        <f t="shared" si="505"/>
        <v/>
      </c>
      <c r="FY88" s="394" t="str">
        <f t="shared" si="406"/>
        <v/>
      </c>
      <c r="FZ88" s="461" t="str">
        <f t="shared" si="407"/>
        <v/>
      </c>
      <c r="GA88" s="78" t="str">
        <f t="shared" si="408"/>
        <v/>
      </c>
      <c r="GB88" s="394" t="str">
        <f t="shared" si="409"/>
        <v/>
      </c>
      <c r="GC88" s="394" t="str">
        <f t="shared" si="410"/>
        <v/>
      </c>
      <c r="GD88" s="394" t="str">
        <f t="shared" si="411"/>
        <v/>
      </c>
      <c r="GE88" s="394" t="str">
        <f t="shared" si="412"/>
        <v/>
      </c>
      <c r="GF88" s="462" t="str">
        <f t="shared" si="506"/>
        <v/>
      </c>
      <c r="GG88" s="397" t="str">
        <f t="shared" si="507"/>
        <v/>
      </c>
      <c r="GH88" s="394" t="str">
        <f t="shared" si="508"/>
        <v/>
      </c>
      <c r="GI88" s="394" t="str">
        <f t="shared" si="509"/>
        <v/>
      </c>
      <c r="GJ88" s="394" t="str">
        <f t="shared" si="413"/>
        <v/>
      </c>
      <c r="GK88" s="461" t="str">
        <f t="shared" si="414"/>
        <v/>
      </c>
      <c r="GL88" s="78" t="str">
        <f t="shared" si="415"/>
        <v/>
      </c>
      <c r="GM88" s="394" t="str">
        <f t="shared" si="416"/>
        <v/>
      </c>
      <c r="GN88" s="394" t="str">
        <f t="shared" si="417"/>
        <v/>
      </c>
      <c r="GO88" s="394" t="str">
        <f t="shared" si="418"/>
        <v/>
      </c>
      <c r="GP88" s="394" t="str">
        <f t="shared" si="419"/>
        <v/>
      </c>
      <c r="GQ88" s="394" t="str">
        <f t="shared" si="510"/>
        <v/>
      </c>
      <c r="GR88" s="394" t="str">
        <f t="shared" si="511"/>
        <v/>
      </c>
      <c r="GS88" s="394" t="str">
        <f t="shared" si="512"/>
        <v/>
      </c>
      <c r="GT88" s="394" t="str">
        <f t="shared" si="513"/>
        <v/>
      </c>
      <c r="GU88" s="394" t="str">
        <f t="shared" si="420"/>
        <v/>
      </c>
      <c r="GV88" s="461" t="str">
        <f t="shared" si="421"/>
        <v/>
      </c>
      <c r="GW88" s="394" t="str">
        <f t="shared" si="422"/>
        <v/>
      </c>
      <c r="GX88" s="394" t="str">
        <f t="shared" si="423"/>
        <v/>
      </c>
      <c r="GY88" s="394" t="str">
        <f t="shared" si="424"/>
        <v xml:space="preserve">    </v>
      </c>
      <c r="GZ88" s="394" t="str">
        <f t="shared" si="425"/>
        <v xml:space="preserve">    </v>
      </c>
      <c r="HA88" s="394" t="str">
        <f t="shared" si="426"/>
        <v xml:space="preserve">    </v>
      </c>
      <c r="HB88" s="394" t="str">
        <f t="shared" si="427"/>
        <v xml:space="preserve">        </v>
      </c>
      <c r="HC88" s="394" t="str">
        <f t="shared" si="428"/>
        <v xml:space="preserve">    </v>
      </c>
      <c r="HD88" s="394" t="str">
        <f t="shared" si="429"/>
        <v/>
      </c>
      <c r="HE88" s="67" t="str">
        <f t="shared" si="430"/>
        <v/>
      </c>
      <c r="HF88" s="73" t="str">
        <f t="shared" si="431"/>
        <v/>
      </c>
      <c r="HG88" s="394" t="str">
        <f t="shared" si="432"/>
        <v/>
      </c>
      <c r="HH88" s="75" t="str">
        <f t="shared" si="433"/>
        <v/>
      </c>
      <c r="HI88" s="76" t="str">
        <f t="shared" si="514"/>
        <v/>
      </c>
      <c r="HJ88" s="394" t="str">
        <f>IF(OR(HD88="SUPPL.",HD88="RE-EXAM."),'result subject-wise'!AR88,HD88)</f>
        <v/>
      </c>
      <c r="HK88" s="463" t="str">
        <f t="shared" si="434"/>
        <v/>
      </c>
      <c r="HL88" s="464" t="str">
        <f t="shared" si="435"/>
        <v/>
      </c>
      <c r="HM88" s="394" t="str">
        <f t="shared" si="436"/>
        <v/>
      </c>
      <c r="HN88" s="304"/>
      <c r="HP88" s="465" t="str">
        <f>'full report'!V2150</f>
        <v/>
      </c>
      <c r="HQ88" s="466"/>
    </row>
    <row r="89" spans="1:239" s="364" customFormat="1" ht="13" customHeight="1">
      <c r="A89" s="412">
        <f>IF(details!A89="","",details!A89)</f>
        <v>81</v>
      </c>
      <c r="B89" s="399" t="str">
        <f>IF(details!B89="","",details!B89)</f>
        <v/>
      </c>
      <c r="C89" s="399" t="str">
        <f>IF(details!C89="","",details!C89)</f>
        <v/>
      </c>
      <c r="D89" s="399" t="str">
        <f>IF(details!D89="","",details!D89)</f>
        <v/>
      </c>
      <c r="E89" s="395" t="str">
        <f>IF(details!E89="","",details!E89)</f>
        <v/>
      </c>
      <c r="F89" s="71" t="str">
        <f>IF(details!F89="","",details!F89)</f>
        <v/>
      </c>
      <c r="G89" s="408" t="str">
        <f>IF(details!G89="","",details!G89)</f>
        <v>A 081</v>
      </c>
      <c r="H89" s="408" t="str">
        <f>IF(details!H89="","",details!H89)</f>
        <v>B 081</v>
      </c>
      <c r="I89" s="408" t="str">
        <f>IF(details!I89="","",details!I89)</f>
        <v>C 081</v>
      </c>
      <c r="J89" s="394" t="str">
        <f>IF(details!J89="","",details!J89)</f>
        <v/>
      </c>
      <c r="K89" s="394" t="str">
        <f>IF(details!K89="","",details!K89)</f>
        <v/>
      </c>
      <c r="L89" s="394" t="str">
        <f>IF(details!L89="","",details!L89)</f>
        <v/>
      </c>
      <c r="M89" s="205" t="str">
        <f t="shared" si="437"/>
        <v/>
      </c>
      <c r="N89" s="394" t="str">
        <f>IF(details!M89="","",details!M89)</f>
        <v/>
      </c>
      <c r="O89" s="205" t="str">
        <f t="shared" si="438"/>
        <v/>
      </c>
      <c r="P89" s="394" t="str">
        <f>IF(details!N89="","",details!N89)</f>
        <v/>
      </c>
      <c r="Q89" s="392" t="str">
        <f t="shared" si="439"/>
        <v/>
      </c>
      <c r="R89" s="409">
        <f t="shared" si="440"/>
        <v>0</v>
      </c>
      <c r="S89" s="66" t="str">
        <f t="shared" si="358"/>
        <v/>
      </c>
      <c r="T89" s="409" t="str">
        <f t="shared" si="390"/>
        <v/>
      </c>
      <c r="U89" s="409" t="str">
        <f t="shared" si="359"/>
        <v/>
      </c>
      <c r="V89" s="409" t="str">
        <f t="shared" si="391"/>
        <v/>
      </c>
      <c r="W89" s="394" t="str">
        <f>IF(details!O89="","",details!O89)</f>
        <v/>
      </c>
      <c r="X89" s="394" t="str">
        <f>IF(details!P89="","",details!P89)</f>
        <v/>
      </c>
      <c r="Y89" s="394" t="str">
        <f>IF(details!Q89="","",details!Q89)</f>
        <v/>
      </c>
      <c r="Z89" s="205" t="str">
        <f t="shared" si="441"/>
        <v/>
      </c>
      <c r="AA89" s="394" t="str">
        <f>IF(details!R89="","",details!R89)</f>
        <v/>
      </c>
      <c r="AB89" s="205" t="str">
        <f t="shared" si="442"/>
        <v/>
      </c>
      <c r="AC89" s="394" t="str">
        <f>IF(details!S89="","",details!S89)</f>
        <v/>
      </c>
      <c r="AD89" s="392" t="str">
        <f t="shared" si="443"/>
        <v/>
      </c>
      <c r="AE89" s="409">
        <f t="shared" si="444"/>
        <v>0</v>
      </c>
      <c r="AF89" s="66" t="str">
        <f t="shared" si="360"/>
        <v/>
      </c>
      <c r="AG89" s="409" t="str">
        <f t="shared" si="392"/>
        <v/>
      </c>
      <c r="AH89" s="409" t="str">
        <f>IF(OR($E89="NSO",$E89="",AC89=""),"",IF(OR(AG89="AB",AC89="ab"),"AB",IF(AC89="ML","RE",IF(AND(AD89&gt;=36%*AF89,AC89&gt;=20),"P",IF(AND(AD89&gt;=34%*AF89,#REF!=0,AC89&gt;=20),"G2",IF(AND(AD89&gt;=31%*AF89,#REF!=0,AC89&gt;=20),"G1",IF(AD89&gt;=25%*AF89,"S","F")))))))</f>
        <v/>
      </c>
      <c r="AI89" s="409" t="str">
        <f t="shared" si="393"/>
        <v/>
      </c>
      <c r="AJ89" s="394" t="str">
        <f>IF(details!T89="","",details!T89)</f>
        <v>a</v>
      </c>
      <c r="AK89" s="89" t="str">
        <f t="shared" si="445"/>
        <v>PHYSICS</v>
      </c>
      <c r="AL89" s="394" t="str">
        <f>IF(details!U89="","",details!U89)</f>
        <v/>
      </c>
      <c r="AM89" s="394" t="str">
        <f>IF(details!V89="","",details!V89)</f>
        <v/>
      </c>
      <c r="AN89" s="394" t="str">
        <f>IF(details!W89="","",details!W89)</f>
        <v/>
      </c>
      <c r="AO89" s="205" t="str">
        <f t="shared" si="446"/>
        <v/>
      </c>
      <c r="AP89" s="394" t="str">
        <f>IF(details!X89="","",details!X89)</f>
        <v/>
      </c>
      <c r="AQ89" s="394" t="str">
        <f>IF(details!Y89="","",details!Y89)</f>
        <v/>
      </c>
      <c r="AR89" s="205" t="str">
        <f t="shared" si="447"/>
        <v/>
      </c>
      <c r="AS89" s="205" t="str">
        <f t="shared" si="448"/>
        <v/>
      </c>
      <c r="AT89" s="205" t="str">
        <f t="shared" si="449"/>
        <v/>
      </c>
      <c r="AU89" s="394" t="str">
        <f>IF(details!Z89="","",details!Z89)</f>
        <v/>
      </c>
      <c r="AV89" s="394" t="str">
        <f>IF(details!AA89="","",details!AA89)</f>
        <v/>
      </c>
      <c r="AW89" s="205" t="str">
        <f t="shared" si="450"/>
        <v/>
      </c>
      <c r="AX89" s="205" t="str">
        <f t="shared" si="451"/>
        <v/>
      </c>
      <c r="AY89" s="205" t="str">
        <f t="shared" si="452"/>
        <v/>
      </c>
      <c r="AZ89" s="401" t="str">
        <f t="shared" si="453"/>
        <v/>
      </c>
      <c r="BA89" s="332">
        <f t="shared" si="361"/>
        <v>0</v>
      </c>
      <c r="BB89" s="409" t="str">
        <f t="shared" si="362"/>
        <v/>
      </c>
      <c r="BC89" s="66" t="str">
        <f t="shared" si="363"/>
        <v/>
      </c>
      <c r="BD89" s="66" t="str">
        <f t="shared" si="454"/>
        <v/>
      </c>
      <c r="BE89" s="66" t="str">
        <f t="shared" si="455"/>
        <v/>
      </c>
      <c r="BF89" s="66" t="str">
        <f t="shared" si="364"/>
        <v/>
      </c>
      <c r="BG89" s="332">
        <f t="shared" si="365"/>
        <v>0</v>
      </c>
      <c r="BH89" s="409" t="str">
        <f t="shared" si="366"/>
        <v/>
      </c>
      <c r="BI89" s="66" t="str">
        <f t="shared" si="367"/>
        <v/>
      </c>
      <c r="BJ89" s="66" t="str">
        <f t="shared" si="368"/>
        <v/>
      </c>
      <c r="BK89" s="409" t="str">
        <f t="shared" si="369"/>
        <v/>
      </c>
      <c r="BL89" s="394" t="str">
        <f>IF(details!AB89="","",details!AB89)</f>
        <v>d</v>
      </c>
      <c r="BM89" s="89" t="str">
        <f t="shared" si="456"/>
        <v/>
      </c>
      <c r="BN89" s="394" t="str">
        <f>IF(details!AC89="","",details!AC89)</f>
        <v/>
      </c>
      <c r="BO89" s="394" t="str">
        <f>IF(details!AD89="","",details!AD89)</f>
        <v/>
      </c>
      <c r="BP89" s="394" t="str">
        <f>IF(details!AE89="","",details!AE89)</f>
        <v/>
      </c>
      <c r="BQ89" s="205" t="str">
        <f t="shared" si="457"/>
        <v/>
      </c>
      <c r="BR89" s="394" t="str">
        <f>IF(details!AF89="","",details!AF89)</f>
        <v/>
      </c>
      <c r="BS89" s="394" t="str">
        <f>IF(details!AG89="","",details!AG89)</f>
        <v/>
      </c>
      <c r="BT89" s="205" t="str">
        <f t="shared" si="458"/>
        <v/>
      </c>
      <c r="BU89" s="205" t="str">
        <f t="shared" si="459"/>
        <v/>
      </c>
      <c r="BV89" s="205" t="str">
        <f t="shared" si="460"/>
        <v/>
      </c>
      <c r="BW89" s="394" t="str">
        <f>IF(details!AH89="","",details!AH89)</f>
        <v/>
      </c>
      <c r="BX89" s="394" t="str">
        <f>IF(details!AI89="","",details!AI89)</f>
        <v/>
      </c>
      <c r="BY89" s="205" t="str">
        <f t="shared" si="461"/>
        <v/>
      </c>
      <c r="BZ89" s="205" t="str">
        <f t="shared" si="462"/>
        <v/>
      </c>
      <c r="CA89" s="205" t="str">
        <f t="shared" si="463"/>
        <v/>
      </c>
      <c r="CB89" s="401" t="str">
        <f t="shared" si="464"/>
        <v/>
      </c>
      <c r="CC89" s="332">
        <f t="shared" si="370"/>
        <v>0</v>
      </c>
      <c r="CD89" s="409" t="str">
        <f t="shared" si="371"/>
        <v/>
      </c>
      <c r="CE89" s="66" t="str">
        <f t="shared" si="372"/>
        <v/>
      </c>
      <c r="CF89" s="66" t="str">
        <f t="shared" si="465"/>
        <v/>
      </c>
      <c r="CG89" s="66" t="str">
        <f t="shared" si="466"/>
        <v/>
      </c>
      <c r="CH89" s="66" t="str">
        <f t="shared" si="373"/>
        <v/>
      </c>
      <c r="CI89" s="332">
        <f t="shared" si="374"/>
        <v>0</v>
      </c>
      <c r="CJ89" s="409" t="str">
        <f t="shared" si="375"/>
        <v/>
      </c>
      <c r="CK89" s="66" t="str">
        <f t="shared" si="376"/>
        <v/>
      </c>
      <c r="CL89" s="66" t="str">
        <f t="shared" si="377"/>
        <v/>
      </c>
      <c r="CM89" s="409" t="str">
        <f t="shared" si="378"/>
        <v/>
      </c>
      <c r="CN89" s="394" t="str">
        <f>IF(details!AJ89="","",details!AJ89)</f>
        <v>d</v>
      </c>
      <c r="CO89" s="89" t="str">
        <f t="shared" si="467"/>
        <v/>
      </c>
      <c r="CP89" s="394" t="str">
        <f>IF(details!AK89="","",details!AK89)</f>
        <v/>
      </c>
      <c r="CQ89" s="394" t="str">
        <f>IF(details!AL89="","",details!AL89)</f>
        <v/>
      </c>
      <c r="CR89" s="394" t="str">
        <f>IF(details!AM89="","",details!AM89)</f>
        <v/>
      </c>
      <c r="CS89" s="205" t="str">
        <f t="shared" si="468"/>
        <v/>
      </c>
      <c r="CT89" s="394" t="str">
        <f>IF(details!AN89="","",details!AN89)</f>
        <v/>
      </c>
      <c r="CU89" s="394" t="str">
        <f>IF(details!AO89="","",details!AO89)</f>
        <v/>
      </c>
      <c r="CV89" s="205" t="str">
        <f t="shared" si="469"/>
        <v/>
      </c>
      <c r="CW89" s="205" t="str">
        <f t="shared" si="470"/>
        <v/>
      </c>
      <c r="CX89" s="205" t="str">
        <f t="shared" si="471"/>
        <v/>
      </c>
      <c r="CY89" s="394" t="str">
        <f>IF(details!AP89="","",details!AP89)</f>
        <v/>
      </c>
      <c r="CZ89" s="394" t="str">
        <f>IF(details!AQ89="","",details!AQ89)</f>
        <v/>
      </c>
      <c r="DA89" s="205" t="str">
        <f t="shared" si="472"/>
        <v/>
      </c>
      <c r="DB89" s="205" t="str">
        <f t="shared" si="473"/>
        <v/>
      </c>
      <c r="DC89" s="205" t="str">
        <f t="shared" si="474"/>
        <v/>
      </c>
      <c r="DD89" s="401" t="str">
        <f t="shared" si="475"/>
        <v/>
      </c>
      <c r="DE89" s="332">
        <f t="shared" si="379"/>
        <v>0</v>
      </c>
      <c r="DF89" s="409" t="str">
        <f t="shared" si="380"/>
        <v/>
      </c>
      <c r="DG89" s="66" t="str">
        <f t="shared" si="381"/>
        <v/>
      </c>
      <c r="DH89" s="66" t="str">
        <f t="shared" si="476"/>
        <v/>
      </c>
      <c r="DI89" s="66" t="str">
        <f t="shared" si="382"/>
        <v/>
      </c>
      <c r="DJ89" s="66" t="str">
        <f t="shared" si="383"/>
        <v/>
      </c>
      <c r="DK89" s="332">
        <f t="shared" si="384"/>
        <v>0</v>
      </c>
      <c r="DL89" s="409" t="str">
        <f t="shared" si="385"/>
        <v/>
      </c>
      <c r="DM89" s="66" t="str">
        <f t="shared" si="386"/>
        <v/>
      </c>
      <c r="DN89" s="66" t="str">
        <f t="shared" si="387"/>
        <v/>
      </c>
      <c r="DO89" s="409" t="str">
        <f t="shared" si="388"/>
        <v/>
      </c>
      <c r="DP89" s="66">
        <f t="shared" si="389"/>
        <v>0</v>
      </c>
      <c r="DQ89" s="394" t="str">
        <f>IF(details!AR89="","",details!AR89)</f>
        <v/>
      </c>
      <c r="DR89" s="394" t="str">
        <f>IF(details!AS89="","",details!AS89)</f>
        <v/>
      </c>
      <c r="DS89" s="394" t="str">
        <f>IF(details!AT89="","",details!AT89)</f>
        <v/>
      </c>
      <c r="DT89" s="205" t="str">
        <f t="shared" si="477"/>
        <v/>
      </c>
      <c r="DU89" s="394" t="str">
        <f>IF(details!AU89="","",details!AU89)</f>
        <v/>
      </c>
      <c r="DV89" s="205" t="str">
        <f t="shared" si="478"/>
        <v/>
      </c>
      <c r="DW89" s="394" t="str">
        <f>IF(details!AV89="","",details!AV89)</f>
        <v/>
      </c>
      <c r="DX89" s="392" t="str">
        <f t="shared" si="479"/>
        <v/>
      </c>
      <c r="DY89" s="409">
        <f t="shared" si="480"/>
        <v>0</v>
      </c>
      <c r="DZ89" s="409">
        <f t="shared" si="481"/>
        <v>0</v>
      </c>
      <c r="EA89" s="66" t="str">
        <f t="shared" si="482"/>
        <v/>
      </c>
      <c r="EB89" s="409" t="str">
        <f t="shared" si="483"/>
        <v/>
      </c>
      <c r="EC89" s="409" t="str">
        <f t="shared" si="394"/>
        <v/>
      </c>
      <c r="ED89" s="394" t="str">
        <f>IF(details!AW89="","",details!AW89)</f>
        <v/>
      </c>
      <c r="EE89" s="394" t="str">
        <f>IF(details!AX89="","",details!AX89)</f>
        <v/>
      </c>
      <c r="EF89" s="394" t="str">
        <f>IF(details!AY89="","",details!AY89)</f>
        <v/>
      </c>
      <c r="EG89" s="392" t="str">
        <f t="shared" si="484"/>
        <v/>
      </c>
      <c r="EH89" s="409">
        <f t="shared" si="485"/>
        <v>0</v>
      </c>
      <c r="EI89" s="409">
        <f t="shared" si="486"/>
        <v>0</v>
      </c>
      <c r="EJ89" s="66" t="str">
        <f t="shared" si="487"/>
        <v/>
      </c>
      <c r="EK89" s="409" t="str">
        <f t="shared" si="488"/>
        <v/>
      </c>
      <c r="EL89" s="409" t="str">
        <f t="shared" si="395"/>
        <v/>
      </c>
      <c r="EM89" s="409" t="str">
        <f t="shared" si="396"/>
        <v/>
      </c>
      <c r="EN89" s="409" t="str">
        <f t="shared" si="397"/>
        <v/>
      </c>
      <c r="EO89" s="409" t="str">
        <f t="shared" si="398"/>
        <v/>
      </c>
      <c r="EP89" s="409" t="str">
        <f t="shared" si="489"/>
        <v/>
      </c>
      <c r="EQ89" s="409" t="str">
        <f t="shared" si="490"/>
        <v/>
      </c>
      <c r="ER89" s="409">
        <f t="shared" si="491"/>
        <v>0</v>
      </c>
      <c r="ES89" s="409">
        <f t="shared" si="492"/>
        <v>0</v>
      </c>
      <c r="ET89" s="409">
        <f t="shared" si="493"/>
        <v>0</v>
      </c>
      <c r="EU89" s="409">
        <f t="shared" si="494"/>
        <v>0</v>
      </c>
      <c r="EV89" s="409">
        <f t="shared" si="495"/>
        <v>0</v>
      </c>
      <c r="EW89" s="409" t="str">
        <f t="shared" si="496"/>
        <v/>
      </c>
      <c r="EX89" s="74" t="str">
        <f t="shared" si="399"/>
        <v/>
      </c>
      <c r="EY89" s="68" t="str">
        <f>IF(details!BO89="","",details!BO89)</f>
        <v/>
      </c>
      <c r="EZ89" s="69" t="str">
        <f>IF(details!BP89="","",details!BP89)</f>
        <v/>
      </c>
      <c r="FA89" s="68" t="str">
        <f>IF(details!BW89="","",details!BW89)</f>
        <v/>
      </c>
      <c r="FB89" s="69" t="str">
        <f>IF(details!BX89="","",details!BX89)</f>
        <v/>
      </c>
      <c r="FC89" s="68" t="str">
        <f>IF(details!CE89="","",details!CE89)</f>
        <v/>
      </c>
      <c r="FD89" s="69" t="str">
        <f>IF(details!CF89="","",details!CF89)</f>
        <v/>
      </c>
      <c r="FE89" s="68" t="str">
        <f>IF(details!CM89="","",details!CM89)</f>
        <v/>
      </c>
      <c r="FF89" s="69" t="str">
        <f>IF(details!CN89="","",details!CN89)</f>
        <v/>
      </c>
      <c r="FG89" s="68" t="str">
        <f>IF(details!CU89="","",details!CU89)</f>
        <v/>
      </c>
      <c r="FH89" s="69" t="str">
        <f>IF(details!CV89="","",details!CV89)</f>
        <v/>
      </c>
      <c r="FI89" s="343" t="str">
        <f t="shared" si="515"/>
        <v/>
      </c>
      <c r="FJ89" s="394" t="str">
        <f t="shared" si="400"/>
        <v/>
      </c>
      <c r="FK89" s="394" t="str">
        <f t="shared" si="497"/>
        <v/>
      </c>
      <c r="FL89" s="460" t="str">
        <f t="shared" si="401"/>
        <v/>
      </c>
      <c r="FM89" s="394" t="str">
        <f t="shared" si="402"/>
        <v/>
      </c>
      <c r="FN89" s="77" t="str">
        <f t="shared" si="498"/>
        <v/>
      </c>
      <c r="FO89" s="460" t="str">
        <f t="shared" si="403"/>
        <v/>
      </c>
      <c r="FP89" s="78" t="str">
        <f t="shared" si="404"/>
        <v/>
      </c>
      <c r="FQ89" s="394" t="str">
        <f t="shared" si="405"/>
        <v/>
      </c>
      <c r="FR89" s="394" t="str">
        <f t="shared" si="499"/>
        <v/>
      </c>
      <c r="FS89" s="394" t="str">
        <f t="shared" si="500"/>
        <v/>
      </c>
      <c r="FT89" s="394" t="str">
        <f t="shared" si="501"/>
        <v/>
      </c>
      <c r="FU89" s="364" t="str">
        <f t="shared" si="502"/>
        <v/>
      </c>
      <c r="FV89" s="394" t="str">
        <f t="shared" si="503"/>
        <v/>
      </c>
      <c r="FW89" s="394" t="str">
        <f t="shared" si="504"/>
        <v/>
      </c>
      <c r="FX89" s="394" t="str">
        <f t="shared" si="505"/>
        <v/>
      </c>
      <c r="FY89" s="394" t="str">
        <f t="shared" si="406"/>
        <v/>
      </c>
      <c r="FZ89" s="461" t="str">
        <f t="shared" si="407"/>
        <v/>
      </c>
      <c r="GA89" s="78" t="str">
        <f t="shared" si="408"/>
        <v/>
      </c>
      <c r="GB89" s="394" t="str">
        <f t="shared" si="409"/>
        <v/>
      </c>
      <c r="GC89" s="394" t="str">
        <f t="shared" si="410"/>
        <v/>
      </c>
      <c r="GD89" s="394" t="str">
        <f t="shared" si="411"/>
        <v/>
      </c>
      <c r="GE89" s="394" t="str">
        <f t="shared" si="412"/>
        <v/>
      </c>
      <c r="GF89" s="462" t="str">
        <f t="shared" si="506"/>
        <v/>
      </c>
      <c r="GG89" s="397" t="str">
        <f t="shared" si="507"/>
        <v/>
      </c>
      <c r="GH89" s="394" t="str">
        <f t="shared" si="508"/>
        <v/>
      </c>
      <c r="GI89" s="394" t="str">
        <f t="shared" si="509"/>
        <v/>
      </c>
      <c r="GJ89" s="394" t="str">
        <f t="shared" si="413"/>
        <v/>
      </c>
      <c r="GK89" s="461" t="str">
        <f t="shared" si="414"/>
        <v/>
      </c>
      <c r="GL89" s="78" t="str">
        <f t="shared" si="415"/>
        <v/>
      </c>
      <c r="GM89" s="394" t="str">
        <f t="shared" si="416"/>
        <v/>
      </c>
      <c r="GN89" s="394" t="str">
        <f t="shared" si="417"/>
        <v/>
      </c>
      <c r="GO89" s="394" t="str">
        <f t="shared" si="418"/>
        <v/>
      </c>
      <c r="GP89" s="394" t="str">
        <f t="shared" si="419"/>
        <v/>
      </c>
      <c r="GQ89" s="394" t="str">
        <f t="shared" si="510"/>
        <v/>
      </c>
      <c r="GR89" s="394" t="str">
        <f t="shared" si="511"/>
        <v/>
      </c>
      <c r="GS89" s="394" t="str">
        <f t="shared" si="512"/>
        <v/>
      </c>
      <c r="GT89" s="394" t="str">
        <f t="shared" si="513"/>
        <v/>
      </c>
      <c r="GU89" s="394" t="str">
        <f t="shared" si="420"/>
        <v/>
      </c>
      <c r="GV89" s="461" t="str">
        <f t="shared" si="421"/>
        <v/>
      </c>
      <c r="GW89" s="394" t="str">
        <f t="shared" si="422"/>
        <v/>
      </c>
      <c r="GX89" s="394" t="str">
        <f t="shared" si="423"/>
        <v/>
      </c>
      <c r="GY89" s="394" t="str">
        <f t="shared" si="424"/>
        <v xml:space="preserve">    </v>
      </c>
      <c r="GZ89" s="394" t="str">
        <f t="shared" si="425"/>
        <v xml:space="preserve">    </v>
      </c>
      <c r="HA89" s="394" t="str">
        <f t="shared" si="426"/>
        <v xml:space="preserve">    </v>
      </c>
      <c r="HB89" s="394" t="str">
        <f t="shared" si="427"/>
        <v xml:space="preserve">        </v>
      </c>
      <c r="HC89" s="394" t="str">
        <f t="shared" si="428"/>
        <v xml:space="preserve">    </v>
      </c>
      <c r="HD89" s="394" t="str">
        <f t="shared" si="429"/>
        <v/>
      </c>
      <c r="HE89" s="67" t="str">
        <f t="shared" si="430"/>
        <v/>
      </c>
      <c r="HF89" s="73" t="str">
        <f t="shared" si="431"/>
        <v/>
      </c>
      <c r="HG89" s="394" t="str">
        <f t="shared" si="432"/>
        <v/>
      </c>
      <c r="HH89" s="75" t="str">
        <f t="shared" si="433"/>
        <v/>
      </c>
      <c r="HI89" s="76" t="str">
        <f t="shared" si="514"/>
        <v/>
      </c>
      <c r="HJ89" s="394" t="str">
        <f>IF(OR(HD89="SUPPL.",HD89="RE-EXAM."),'result subject-wise'!AR89,HD89)</f>
        <v/>
      </c>
      <c r="HK89" s="463" t="str">
        <f t="shared" si="434"/>
        <v/>
      </c>
      <c r="HL89" s="464" t="str">
        <f t="shared" si="435"/>
        <v/>
      </c>
      <c r="HM89" s="394" t="str">
        <f t="shared" si="436"/>
        <v/>
      </c>
      <c r="HN89" s="304"/>
      <c r="HP89" s="465" t="str">
        <f>'full report'!V2177</f>
        <v/>
      </c>
      <c r="HQ89" s="466"/>
    </row>
    <row r="90" spans="1:239" s="364" customFormat="1" ht="13" customHeight="1">
      <c r="A90" s="412">
        <f>IF(details!A90="","",details!A90)</f>
        <v>82</v>
      </c>
      <c r="B90" s="399" t="str">
        <f>IF(details!B90="","",details!B90)</f>
        <v/>
      </c>
      <c r="C90" s="399" t="str">
        <f>IF(details!C90="","",details!C90)</f>
        <v/>
      </c>
      <c r="D90" s="399" t="str">
        <f>IF(details!D90="","",details!D90)</f>
        <v/>
      </c>
      <c r="E90" s="395" t="str">
        <f>IF(details!E90="","",details!E90)</f>
        <v/>
      </c>
      <c r="F90" s="71" t="str">
        <f>IF(details!F90="","",details!F90)</f>
        <v/>
      </c>
      <c r="G90" s="408" t="str">
        <f>IF(details!G90="","",details!G90)</f>
        <v>A 082</v>
      </c>
      <c r="H90" s="408" t="str">
        <f>IF(details!H90="","",details!H90)</f>
        <v>B 082</v>
      </c>
      <c r="I90" s="408" t="str">
        <f>IF(details!I90="","",details!I90)</f>
        <v>C 082</v>
      </c>
      <c r="J90" s="394" t="str">
        <f>IF(details!J90="","",details!J90)</f>
        <v/>
      </c>
      <c r="K90" s="394" t="str">
        <f>IF(details!K90="","",details!K90)</f>
        <v/>
      </c>
      <c r="L90" s="394" t="str">
        <f>IF(details!L90="","",details!L90)</f>
        <v/>
      </c>
      <c r="M90" s="205" t="str">
        <f t="shared" si="437"/>
        <v/>
      </c>
      <c r="N90" s="394" t="str">
        <f>IF(details!M90="","",details!M90)</f>
        <v/>
      </c>
      <c r="O90" s="205" t="str">
        <f t="shared" si="438"/>
        <v/>
      </c>
      <c r="P90" s="394" t="str">
        <f>IF(details!N90="","",details!N90)</f>
        <v/>
      </c>
      <c r="Q90" s="392" t="str">
        <f t="shared" si="439"/>
        <v/>
      </c>
      <c r="R90" s="409">
        <f t="shared" si="440"/>
        <v>0</v>
      </c>
      <c r="S90" s="66" t="str">
        <f t="shared" si="358"/>
        <v/>
      </c>
      <c r="T90" s="409" t="str">
        <f t="shared" si="390"/>
        <v/>
      </c>
      <c r="U90" s="409" t="str">
        <f t="shared" si="359"/>
        <v/>
      </c>
      <c r="V90" s="409" t="str">
        <f t="shared" si="391"/>
        <v/>
      </c>
      <c r="W90" s="394" t="str">
        <f>IF(details!O90="","",details!O90)</f>
        <v/>
      </c>
      <c r="X90" s="394" t="str">
        <f>IF(details!P90="","",details!P90)</f>
        <v/>
      </c>
      <c r="Y90" s="394" t="str">
        <f>IF(details!Q90="","",details!Q90)</f>
        <v/>
      </c>
      <c r="Z90" s="205" t="str">
        <f t="shared" si="441"/>
        <v/>
      </c>
      <c r="AA90" s="394" t="str">
        <f>IF(details!R90="","",details!R90)</f>
        <v/>
      </c>
      <c r="AB90" s="205" t="str">
        <f t="shared" si="442"/>
        <v/>
      </c>
      <c r="AC90" s="394" t="str">
        <f>IF(details!S90="","",details!S90)</f>
        <v/>
      </c>
      <c r="AD90" s="392" t="str">
        <f t="shared" si="443"/>
        <v/>
      </c>
      <c r="AE90" s="409">
        <f t="shared" si="444"/>
        <v>0</v>
      </c>
      <c r="AF90" s="66" t="str">
        <f t="shared" si="360"/>
        <v/>
      </c>
      <c r="AG90" s="409" t="str">
        <f t="shared" si="392"/>
        <v/>
      </c>
      <c r="AH90" s="409" t="str">
        <f>IF(OR($E90="NSO",$E90="",AC90=""),"",IF(OR(AG90="AB",AC90="ab"),"AB",IF(AC90="ML","RE",IF(AND(AD90&gt;=36%*AF90,AC90&gt;=20),"P",IF(AND(AD90&gt;=34%*AF90,#REF!=0,AC90&gt;=20),"G2",IF(AND(AD90&gt;=31%*AF90,#REF!=0,AC90&gt;=20),"G1",IF(AD90&gt;=25%*AF90,"S","F")))))))</f>
        <v/>
      </c>
      <c r="AI90" s="409" t="str">
        <f t="shared" si="393"/>
        <v/>
      </c>
      <c r="AJ90" s="394" t="str">
        <f>IF(details!T90="","",details!T90)</f>
        <v>b</v>
      </c>
      <c r="AK90" s="89" t="str">
        <f t="shared" si="445"/>
        <v/>
      </c>
      <c r="AL90" s="394" t="str">
        <f>IF(details!U90="","",details!U90)</f>
        <v/>
      </c>
      <c r="AM90" s="394" t="str">
        <f>IF(details!V90="","",details!V90)</f>
        <v/>
      </c>
      <c r="AN90" s="394" t="str">
        <f>IF(details!W90="","",details!W90)</f>
        <v/>
      </c>
      <c r="AO90" s="205" t="str">
        <f t="shared" si="446"/>
        <v/>
      </c>
      <c r="AP90" s="394" t="str">
        <f>IF(details!X90="","",details!X90)</f>
        <v/>
      </c>
      <c r="AQ90" s="394" t="str">
        <f>IF(details!Y90="","",details!Y90)</f>
        <v/>
      </c>
      <c r="AR90" s="205" t="str">
        <f t="shared" si="447"/>
        <v/>
      </c>
      <c r="AS90" s="205" t="str">
        <f t="shared" si="448"/>
        <v/>
      </c>
      <c r="AT90" s="205" t="str">
        <f t="shared" si="449"/>
        <v/>
      </c>
      <c r="AU90" s="394" t="str">
        <f>IF(details!Z90="","",details!Z90)</f>
        <v/>
      </c>
      <c r="AV90" s="394" t="str">
        <f>IF(details!AA90="","",details!AA90)</f>
        <v/>
      </c>
      <c r="AW90" s="205" t="str">
        <f t="shared" si="450"/>
        <v/>
      </c>
      <c r="AX90" s="205" t="str">
        <f t="shared" si="451"/>
        <v/>
      </c>
      <c r="AY90" s="205" t="str">
        <f t="shared" si="452"/>
        <v/>
      </c>
      <c r="AZ90" s="401" t="str">
        <f t="shared" si="453"/>
        <v/>
      </c>
      <c r="BA90" s="332">
        <f t="shared" si="361"/>
        <v>0</v>
      </c>
      <c r="BB90" s="409" t="str">
        <f t="shared" si="362"/>
        <v/>
      </c>
      <c r="BC90" s="66" t="str">
        <f t="shared" si="363"/>
        <v/>
      </c>
      <c r="BD90" s="66" t="str">
        <f t="shared" si="454"/>
        <v/>
      </c>
      <c r="BE90" s="66" t="str">
        <f t="shared" si="455"/>
        <v/>
      </c>
      <c r="BF90" s="66" t="str">
        <f t="shared" si="364"/>
        <v/>
      </c>
      <c r="BG90" s="332">
        <f t="shared" si="365"/>
        <v>0</v>
      </c>
      <c r="BH90" s="409" t="str">
        <f t="shared" si="366"/>
        <v/>
      </c>
      <c r="BI90" s="66" t="str">
        <f t="shared" si="367"/>
        <v/>
      </c>
      <c r="BJ90" s="66" t="str">
        <f t="shared" si="368"/>
        <v/>
      </c>
      <c r="BK90" s="409" t="str">
        <f t="shared" si="369"/>
        <v/>
      </c>
      <c r="BL90" s="394" t="str">
        <f>IF(details!AB90="","",details!AB90)</f>
        <v>e</v>
      </c>
      <c r="BM90" s="89" t="str">
        <f t="shared" si="456"/>
        <v/>
      </c>
      <c r="BN90" s="394" t="str">
        <f>IF(details!AC90="","",details!AC90)</f>
        <v/>
      </c>
      <c r="BO90" s="394" t="str">
        <f>IF(details!AD90="","",details!AD90)</f>
        <v/>
      </c>
      <c r="BP90" s="394" t="str">
        <f>IF(details!AE90="","",details!AE90)</f>
        <v/>
      </c>
      <c r="BQ90" s="205" t="str">
        <f t="shared" si="457"/>
        <v/>
      </c>
      <c r="BR90" s="394" t="str">
        <f>IF(details!AF90="","",details!AF90)</f>
        <v/>
      </c>
      <c r="BS90" s="394" t="str">
        <f>IF(details!AG90="","",details!AG90)</f>
        <v/>
      </c>
      <c r="BT90" s="205" t="str">
        <f t="shared" si="458"/>
        <v/>
      </c>
      <c r="BU90" s="205" t="str">
        <f t="shared" si="459"/>
        <v/>
      </c>
      <c r="BV90" s="205" t="str">
        <f t="shared" si="460"/>
        <v/>
      </c>
      <c r="BW90" s="394" t="str">
        <f>IF(details!AH90="","",details!AH90)</f>
        <v/>
      </c>
      <c r="BX90" s="394" t="str">
        <f>IF(details!AI90="","",details!AI90)</f>
        <v/>
      </c>
      <c r="BY90" s="205" t="str">
        <f t="shared" si="461"/>
        <v/>
      </c>
      <c r="BZ90" s="205" t="str">
        <f t="shared" si="462"/>
        <v/>
      </c>
      <c r="CA90" s="205" t="str">
        <f t="shared" si="463"/>
        <v/>
      </c>
      <c r="CB90" s="401" t="str">
        <f t="shared" si="464"/>
        <v/>
      </c>
      <c r="CC90" s="332">
        <f t="shared" si="370"/>
        <v>0</v>
      </c>
      <c r="CD90" s="409" t="str">
        <f t="shared" si="371"/>
        <v/>
      </c>
      <c r="CE90" s="66" t="str">
        <f t="shared" si="372"/>
        <v/>
      </c>
      <c r="CF90" s="66" t="str">
        <f t="shared" si="465"/>
        <v/>
      </c>
      <c r="CG90" s="66" t="str">
        <f t="shared" si="466"/>
        <v/>
      </c>
      <c r="CH90" s="66" t="str">
        <f t="shared" si="373"/>
        <v/>
      </c>
      <c r="CI90" s="332">
        <f t="shared" si="374"/>
        <v>0</v>
      </c>
      <c r="CJ90" s="409" t="str">
        <f t="shared" si="375"/>
        <v/>
      </c>
      <c r="CK90" s="66" t="str">
        <f t="shared" si="376"/>
        <v/>
      </c>
      <c r="CL90" s="66" t="str">
        <f t="shared" si="377"/>
        <v/>
      </c>
      <c r="CM90" s="409" t="str">
        <f t="shared" si="378"/>
        <v/>
      </c>
      <c r="CN90" s="394" t="str">
        <f>IF(details!AJ90="","",details!AJ90)</f>
        <v>e</v>
      </c>
      <c r="CO90" s="89" t="str">
        <f t="shared" si="467"/>
        <v/>
      </c>
      <c r="CP90" s="394" t="str">
        <f>IF(details!AK90="","",details!AK90)</f>
        <v/>
      </c>
      <c r="CQ90" s="394" t="str">
        <f>IF(details!AL90="","",details!AL90)</f>
        <v/>
      </c>
      <c r="CR90" s="394" t="str">
        <f>IF(details!AM90="","",details!AM90)</f>
        <v/>
      </c>
      <c r="CS90" s="205" t="str">
        <f t="shared" si="468"/>
        <v/>
      </c>
      <c r="CT90" s="394" t="str">
        <f>IF(details!AN90="","",details!AN90)</f>
        <v/>
      </c>
      <c r="CU90" s="394" t="str">
        <f>IF(details!AO90="","",details!AO90)</f>
        <v/>
      </c>
      <c r="CV90" s="205" t="str">
        <f t="shared" si="469"/>
        <v/>
      </c>
      <c r="CW90" s="205" t="str">
        <f t="shared" si="470"/>
        <v/>
      </c>
      <c r="CX90" s="205" t="str">
        <f t="shared" si="471"/>
        <v/>
      </c>
      <c r="CY90" s="394" t="str">
        <f>IF(details!AP90="","",details!AP90)</f>
        <v/>
      </c>
      <c r="CZ90" s="394" t="str">
        <f>IF(details!AQ90="","",details!AQ90)</f>
        <v/>
      </c>
      <c r="DA90" s="205" t="str">
        <f t="shared" si="472"/>
        <v/>
      </c>
      <c r="DB90" s="205" t="str">
        <f t="shared" si="473"/>
        <v/>
      </c>
      <c r="DC90" s="205" t="str">
        <f t="shared" si="474"/>
        <v/>
      </c>
      <c r="DD90" s="401" t="str">
        <f t="shared" si="475"/>
        <v/>
      </c>
      <c r="DE90" s="332">
        <f t="shared" si="379"/>
        <v>0</v>
      </c>
      <c r="DF90" s="409" t="str">
        <f t="shared" si="380"/>
        <v/>
      </c>
      <c r="DG90" s="66" t="str">
        <f t="shared" si="381"/>
        <v/>
      </c>
      <c r="DH90" s="66" t="str">
        <f t="shared" si="476"/>
        <v/>
      </c>
      <c r="DI90" s="66" t="str">
        <f t="shared" si="382"/>
        <v/>
      </c>
      <c r="DJ90" s="66" t="str">
        <f t="shared" si="383"/>
        <v/>
      </c>
      <c r="DK90" s="332">
        <f t="shared" si="384"/>
        <v>0</v>
      </c>
      <c r="DL90" s="409" t="str">
        <f t="shared" si="385"/>
        <v/>
      </c>
      <c r="DM90" s="66" t="str">
        <f t="shared" si="386"/>
        <v/>
      </c>
      <c r="DN90" s="66" t="str">
        <f t="shared" si="387"/>
        <v/>
      </c>
      <c r="DO90" s="409" t="str">
        <f t="shared" si="388"/>
        <v/>
      </c>
      <c r="DP90" s="66">
        <f t="shared" si="389"/>
        <v>0</v>
      </c>
      <c r="DQ90" s="394" t="str">
        <f>IF(details!AR90="","",details!AR90)</f>
        <v/>
      </c>
      <c r="DR90" s="394" t="str">
        <f>IF(details!AS90="","",details!AS90)</f>
        <v/>
      </c>
      <c r="DS90" s="394" t="str">
        <f>IF(details!AT90="","",details!AT90)</f>
        <v/>
      </c>
      <c r="DT90" s="205" t="str">
        <f t="shared" si="477"/>
        <v/>
      </c>
      <c r="DU90" s="394" t="str">
        <f>IF(details!AU90="","",details!AU90)</f>
        <v/>
      </c>
      <c r="DV90" s="205" t="str">
        <f t="shared" si="478"/>
        <v/>
      </c>
      <c r="DW90" s="394" t="str">
        <f>IF(details!AV90="","",details!AV90)</f>
        <v/>
      </c>
      <c r="DX90" s="392" t="str">
        <f t="shared" si="479"/>
        <v/>
      </c>
      <c r="DY90" s="409">
        <f t="shared" si="480"/>
        <v>0</v>
      </c>
      <c r="DZ90" s="409">
        <f t="shared" si="481"/>
        <v>0</v>
      </c>
      <c r="EA90" s="66" t="str">
        <f t="shared" si="482"/>
        <v/>
      </c>
      <c r="EB90" s="409" t="str">
        <f t="shared" si="483"/>
        <v/>
      </c>
      <c r="EC90" s="409" t="str">
        <f t="shared" si="394"/>
        <v/>
      </c>
      <c r="ED90" s="394" t="str">
        <f>IF(details!AW90="","",details!AW90)</f>
        <v/>
      </c>
      <c r="EE90" s="394" t="str">
        <f>IF(details!AX90="","",details!AX90)</f>
        <v/>
      </c>
      <c r="EF90" s="394" t="str">
        <f>IF(details!AY90="","",details!AY90)</f>
        <v/>
      </c>
      <c r="EG90" s="392" t="str">
        <f t="shared" si="484"/>
        <v/>
      </c>
      <c r="EH90" s="409">
        <f t="shared" si="485"/>
        <v>0</v>
      </c>
      <c r="EI90" s="409">
        <f t="shared" si="486"/>
        <v>0</v>
      </c>
      <c r="EJ90" s="66" t="str">
        <f t="shared" si="487"/>
        <v/>
      </c>
      <c r="EK90" s="409" t="str">
        <f t="shared" si="488"/>
        <v/>
      </c>
      <c r="EL90" s="409" t="str">
        <f t="shared" si="395"/>
        <v/>
      </c>
      <c r="EM90" s="409" t="str">
        <f t="shared" si="396"/>
        <v/>
      </c>
      <c r="EN90" s="409" t="str">
        <f t="shared" si="397"/>
        <v/>
      </c>
      <c r="EO90" s="409" t="str">
        <f t="shared" si="398"/>
        <v/>
      </c>
      <c r="EP90" s="409" t="str">
        <f t="shared" si="489"/>
        <v/>
      </c>
      <c r="EQ90" s="409" t="str">
        <f t="shared" si="490"/>
        <v/>
      </c>
      <c r="ER90" s="409">
        <f t="shared" si="491"/>
        <v>0</v>
      </c>
      <c r="ES90" s="409">
        <f t="shared" si="492"/>
        <v>0</v>
      </c>
      <c r="ET90" s="409">
        <f t="shared" si="493"/>
        <v>0</v>
      </c>
      <c r="EU90" s="409">
        <f t="shared" si="494"/>
        <v>0</v>
      </c>
      <c r="EV90" s="409">
        <f t="shared" si="495"/>
        <v>0</v>
      </c>
      <c r="EW90" s="409" t="str">
        <f t="shared" si="496"/>
        <v/>
      </c>
      <c r="EX90" s="74" t="str">
        <f t="shared" si="399"/>
        <v/>
      </c>
      <c r="EY90" s="68" t="str">
        <f>IF(details!BO90="","",details!BO90)</f>
        <v/>
      </c>
      <c r="EZ90" s="69" t="str">
        <f>IF(details!BP90="","",details!BP90)</f>
        <v/>
      </c>
      <c r="FA90" s="68" t="str">
        <f>IF(details!BW90="","",details!BW90)</f>
        <v/>
      </c>
      <c r="FB90" s="69" t="str">
        <f>IF(details!BX90="","",details!BX90)</f>
        <v/>
      </c>
      <c r="FC90" s="68" t="str">
        <f>IF(details!CE90="","",details!CE90)</f>
        <v/>
      </c>
      <c r="FD90" s="69" t="str">
        <f>IF(details!CF90="","",details!CF90)</f>
        <v/>
      </c>
      <c r="FE90" s="68" t="str">
        <f>IF(details!CM90="","",details!CM90)</f>
        <v/>
      </c>
      <c r="FF90" s="69" t="str">
        <f>IF(details!CN90="","",details!CN90)</f>
        <v/>
      </c>
      <c r="FG90" s="68" t="str">
        <f>IF(details!CU90="","",details!CU90)</f>
        <v/>
      </c>
      <c r="FH90" s="69" t="str">
        <f>IF(details!CV90="","",details!CV90)</f>
        <v/>
      </c>
      <c r="FI90" s="343" t="str">
        <f t="shared" si="515"/>
        <v/>
      </c>
      <c r="FJ90" s="394" t="str">
        <f t="shared" si="400"/>
        <v/>
      </c>
      <c r="FK90" s="394" t="str">
        <f t="shared" si="497"/>
        <v/>
      </c>
      <c r="FL90" s="460" t="str">
        <f t="shared" si="401"/>
        <v/>
      </c>
      <c r="FM90" s="394" t="str">
        <f t="shared" si="402"/>
        <v/>
      </c>
      <c r="FN90" s="77" t="str">
        <f t="shared" si="498"/>
        <v/>
      </c>
      <c r="FO90" s="460" t="str">
        <f t="shared" si="403"/>
        <v/>
      </c>
      <c r="FP90" s="78" t="str">
        <f t="shared" si="404"/>
        <v/>
      </c>
      <c r="FQ90" s="394" t="str">
        <f t="shared" si="405"/>
        <v/>
      </c>
      <c r="FR90" s="394" t="str">
        <f t="shared" si="499"/>
        <v/>
      </c>
      <c r="FS90" s="394" t="str">
        <f t="shared" si="500"/>
        <v/>
      </c>
      <c r="FT90" s="394" t="str">
        <f t="shared" si="501"/>
        <v/>
      </c>
      <c r="FU90" s="364" t="str">
        <f t="shared" si="502"/>
        <v/>
      </c>
      <c r="FV90" s="394" t="str">
        <f t="shared" si="503"/>
        <v/>
      </c>
      <c r="FW90" s="394" t="str">
        <f t="shared" si="504"/>
        <v/>
      </c>
      <c r="FX90" s="394" t="str">
        <f t="shared" si="505"/>
        <v/>
      </c>
      <c r="FY90" s="394" t="str">
        <f t="shared" si="406"/>
        <v/>
      </c>
      <c r="FZ90" s="461" t="str">
        <f t="shared" si="407"/>
        <v/>
      </c>
      <c r="GA90" s="78" t="str">
        <f t="shared" si="408"/>
        <v/>
      </c>
      <c r="GB90" s="394" t="str">
        <f t="shared" si="409"/>
        <v/>
      </c>
      <c r="GC90" s="394" t="str">
        <f t="shared" si="410"/>
        <v/>
      </c>
      <c r="GD90" s="394" t="str">
        <f t="shared" si="411"/>
        <v/>
      </c>
      <c r="GE90" s="394" t="str">
        <f t="shared" si="412"/>
        <v/>
      </c>
      <c r="GF90" s="462" t="str">
        <f t="shared" si="506"/>
        <v/>
      </c>
      <c r="GG90" s="397" t="str">
        <f t="shared" si="507"/>
        <v/>
      </c>
      <c r="GH90" s="394" t="str">
        <f t="shared" si="508"/>
        <v/>
      </c>
      <c r="GI90" s="394" t="str">
        <f t="shared" si="509"/>
        <v/>
      </c>
      <c r="GJ90" s="394" t="str">
        <f t="shared" si="413"/>
        <v/>
      </c>
      <c r="GK90" s="461" t="str">
        <f t="shared" si="414"/>
        <v/>
      </c>
      <c r="GL90" s="78" t="str">
        <f t="shared" si="415"/>
        <v/>
      </c>
      <c r="GM90" s="394" t="str">
        <f t="shared" si="416"/>
        <v/>
      </c>
      <c r="GN90" s="394" t="str">
        <f t="shared" si="417"/>
        <v/>
      </c>
      <c r="GO90" s="394" t="str">
        <f t="shared" si="418"/>
        <v/>
      </c>
      <c r="GP90" s="394" t="str">
        <f t="shared" si="419"/>
        <v/>
      </c>
      <c r="GQ90" s="394" t="str">
        <f t="shared" si="510"/>
        <v/>
      </c>
      <c r="GR90" s="394" t="str">
        <f t="shared" si="511"/>
        <v/>
      </c>
      <c r="GS90" s="394" t="str">
        <f t="shared" si="512"/>
        <v/>
      </c>
      <c r="GT90" s="394" t="str">
        <f t="shared" si="513"/>
        <v/>
      </c>
      <c r="GU90" s="394" t="str">
        <f t="shared" si="420"/>
        <v/>
      </c>
      <c r="GV90" s="461" t="str">
        <f t="shared" si="421"/>
        <v/>
      </c>
      <c r="GW90" s="394" t="str">
        <f t="shared" si="422"/>
        <v/>
      </c>
      <c r="GX90" s="394" t="str">
        <f t="shared" si="423"/>
        <v/>
      </c>
      <c r="GY90" s="394" t="str">
        <f t="shared" si="424"/>
        <v xml:space="preserve">    </v>
      </c>
      <c r="GZ90" s="394" t="str">
        <f t="shared" si="425"/>
        <v xml:space="preserve">    </v>
      </c>
      <c r="HA90" s="394" t="str">
        <f t="shared" si="426"/>
        <v xml:space="preserve">    </v>
      </c>
      <c r="HB90" s="394" t="str">
        <f t="shared" si="427"/>
        <v xml:space="preserve">        </v>
      </c>
      <c r="HC90" s="394" t="str">
        <f t="shared" si="428"/>
        <v xml:space="preserve">    </v>
      </c>
      <c r="HD90" s="394" t="str">
        <f t="shared" si="429"/>
        <v/>
      </c>
      <c r="HE90" s="67" t="str">
        <f t="shared" si="430"/>
        <v/>
      </c>
      <c r="HF90" s="73" t="str">
        <f t="shared" si="431"/>
        <v/>
      </c>
      <c r="HG90" s="394" t="str">
        <f t="shared" si="432"/>
        <v/>
      </c>
      <c r="HH90" s="75" t="str">
        <f t="shared" si="433"/>
        <v/>
      </c>
      <c r="HI90" s="76" t="str">
        <f t="shared" si="514"/>
        <v/>
      </c>
      <c r="HJ90" s="394" t="str">
        <f>IF(OR(HD90="SUPPL.",HD90="RE-EXAM."),'result subject-wise'!AR90,HD90)</f>
        <v/>
      </c>
      <c r="HK90" s="463" t="str">
        <f t="shared" si="434"/>
        <v/>
      </c>
      <c r="HL90" s="464" t="str">
        <f t="shared" si="435"/>
        <v/>
      </c>
      <c r="HM90" s="394" t="str">
        <f t="shared" si="436"/>
        <v/>
      </c>
      <c r="HN90" s="304"/>
      <c r="HP90" s="465" t="str">
        <f>'full report'!V2204</f>
        <v/>
      </c>
      <c r="HQ90" s="466"/>
    </row>
    <row r="91" spans="1:239" s="364" customFormat="1" ht="13" customHeight="1">
      <c r="A91" s="412">
        <f>IF(details!A91="","",details!A91)</f>
        <v>83</v>
      </c>
      <c r="B91" s="399" t="str">
        <f>IF(details!B91="","",details!B91)</f>
        <v/>
      </c>
      <c r="C91" s="399" t="str">
        <f>IF(details!C91="","",details!C91)</f>
        <v/>
      </c>
      <c r="D91" s="399" t="str">
        <f>IF(details!D91="","",details!D91)</f>
        <v/>
      </c>
      <c r="E91" s="395" t="str">
        <f>IF(details!E91="","",details!E91)</f>
        <v/>
      </c>
      <c r="F91" s="71" t="str">
        <f>IF(details!F91="","",details!F91)</f>
        <v/>
      </c>
      <c r="G91" s="408" t="str">
        <f>IF(details!G91="","",details!G91)</f>
        <v>A 083</v>
      </c>
      <c r="H91" s="408" t="str">
        <f>IF(details!H91="","",details!H91)</f>
        <v>B 083</v>
      </c>
      <c r="I91" s="408" t="str">
        <f>IF(details!I91="","",details!I91)</f>
        <v>C 083</v>
      </c>
      <c r="J91" s="394" t="str">
        <f>IF(details!J91="","",details!J91)</f>
        <v/>
      </c>
      <c r="K91" s="394" t="str">
        <f>IF(details!K91="","",details!K91)</f>
        <v/>
      </c>
      <c r="L91" s="394" t="str">
        <f>IF(details!L91="","",details!L91)</f>
        <v/>
      </c>
      <c r="M91" s="205" t="str">
        <f t="shared" si="437"/>
        <v/>
      </c>
      <c r="N91" s="394" t="str">
        <f>IF(details!M91="","",details!M91)</f>
        <v/>
      </c>
      <c r="O91" s="205" t="str">
        <f t="shared" si="438"/>
        <v/>
      </c>
      <c r="P91" s="394" t="str">
        <f>IF(details!N91="","",details!N91)</f>
        <v/>
      </c>
      <c r="Q91" s="392" t="str">
        <f t="shared" si="439"/>
        <v/>
      </c>
      <c r="R91" s="409">
        <f t="shared" si="440"/>
        <v>0</v>
      </c>
      <c r="S91" s="66" t="str">
        <f t="shared" si="358"/>
        <v/>
      </c>
      <c r="T91" s="409" t="str">
        <f t="shared" si="390"/>
        <v/>
      </c>
      <c r="U91" s="409" t="str">
        <f t="shared" si="359"/>
        <v/>
      </c>
      <c r="V91" s="409" t="str">
        <f t="shared" si="391"/>
        <v/>
      </c>
      <c r="W91" s="394" t="str">
        <f>IF(details!O91="","",details!O91)</f>
        <v/>
      </c>
      <c r="X91" s="394" t="str">
        <f>IF(details!P91="","",details!P91)</f>
        <v/>
      </c>
      <c r="Y91" s="394" t="str">
        <f>IF(details!Q91="","",details!Q91)</f>
        <v/>
      </c>
      <c r="Z91" s="205" t="str">
        <f t="shared" si="441"/>
        <v/>
      </c>
      <c r="AA91" s="394" t="str">
        <f>IF(details!R91="","",details!R91)</f>
        <v/>
      </c>
      <c r="AB91" s="205" t="str">
        <f t="shared" si="442"/>
        <v/>
      </c>
      <c r="AC91" s="394" t="str">
        <f>IF(details!S91="","",details!S91)</f>
        <v/>
      </c>
      <c r="AD91" s="392" t="str">
        <f t="shared" si="443"/>
        <v/>
      </c>
      <c r="AE91" s="409">
        <f t="shared" si="444"/>
        <v>0</v>
      </c>
      <c r="AF91" s="66" t="str">
        <f t="shared" si="360"/>
        <v/>
      </c>
      <c r="AG91" s="409" t="str">
        <f t="shared" si="392"/>
        <v/>
      </c>
      <c r="AH91" s="409" t="str">
        <f>IF(OR($E91="NSO",$E91="",AC91=""),"",IF(OR(AG91="AB",AC91="ab"),"AB",IF(AC91="ML","RE",IF(AND(AD91&gt;=36%*AF91,AC91&gt;=20),"P",IF(AND(AD91&gt;=34%*AF91,#REF!=0,AC91&gt;=20),"G2",IF(AND(AD91&gt;=31%*AF91,#REF!=0,AC91&gt;=20),"G1",IF(AD91&gt;=25%*AF91,"S","F")))))))</f>
        <v/>
      </c>
      <c r="AI91" s="409" t="str">
        <f t="shared" si="393"/>
        <v/>
      </c>
      <c r="AJ91" s="394" t="str">
        <f>IF(details!T91="","",details!T91)</f>
        <v>c</v>
      </c>
      <c r="AK91" s="89" t="str">
        <f t="shared" si="445"/>
        <v/>
      </c>
      <c r="AL91" s="394" t="str">
        <f>IF(details!U91="","",details!U91)</f>
        <v/>
      </c>
      <c r="AM91" s="394" t="str">
        <f>IF(details!V91="","",details!V91)</f>
        <v/>
      </c>
      <c r="AN91" s="394" t="str">
        <f>IF(details!W91="","",details!W91)</f>
        <v/>
      </c>
      <c r="AO91" s="205" t="str">
        <f t="shared" si="446"/>
        <v/>
      </c>
      <c r="AP91" s="394" t="str">
        <f>IF(details!X91="","",details!X91)</f>
        <v/>
      </c>
      <c r="AQ91" s="394" t="str">
        <f>IF(details!Y91="","",details!Y91)</f>
        <v/>
      </c>
      <c r="AR91" s="205" t="str">
        <f t="shared" si="447"/>
        <v/>
      </c>
      <c r="AS91" s="205" t="str">
        <f t="shared" si="448"/>
        <v/>
      </c>
      <c r="AT91" s="205" t="str">
        <f t="shared" si="449"/>
        <v/>
      </c>
      <c r="AU91" s="394" t="str">
        <f>IF(details!Z91="","",details!Z91)</f>
        <v/>
      </c>
      <c r="AV91" s="394" t="str">
        <f>IF(details!AA91="","",details!AA91)</f>
        <v/>
      </c>
      <c r="AW91" s="205" t="str">
        <f t="shared" si="450"/>
        <v/>
      </c>
      <c r="AX91" s="205" t="str">
        <f t="shared" si="451"/>
        <v/>
      </c>
      <c r="AY91" s="205" t="str">
        <f t="shared" si="452"/>
        <v/>
      </c>
      <c r="AZ91" s="401" t="str">
        <f t="shared" si="453"/>
        <v/>
      </c>
      <c r="BA91" s="332">
        <f t="shared" si="361"/>
        <v>0</v>
      </c>
      <c r="BB91" s="409" t="str">
        <f t="shared" si="362"/>
        <v/>
      </c>
      <c r="BC91" s="66" t="str">
        <f t="shared" si="363"/>
        <v/>
      </c>
      <c r="BD91" s="66" t="str">
        <f t="shared" si="454"/>
        <v/>
      </c>
      <c r="BE91" s="66" t="str">
        <f t="shared" si="455"/>
        <v/>
      </c>
      <c r="BF91" s="66" t="str">
        <f t="shared" si="364"/>
        <v/>
      </c>
      <c r="BG91" s="332">
        <f t="shared" si="365"/>
        <v>0</v>
      </c>
      <c r="BH91" s="409" t="str">
        <f t="shared" si="366"/>
        <v/>
      </c>
      <c r="BI91" s="66" t="str">
        <f t="shared" si="367"/>
        <v/>
      </c>
      <c r="BJ91" s="66" t="str">
        <f t="shared" si="368"/>
        <v/>
      </c>
      <c r="BK91" s="409" t="str">
        <f t="shared" si="369"/>
        <v/>
      </c>
      <c r="BL91" s="394" t="str">
        <f>IF(details!AB91="","",details!AB91)</f>
        <v>f</v>
      </c>
      <c r="BM91" s="89" t="str">
        <f t="shared" si="456"/>
        <v/>
      </c>
      <c r="BN91" s="394" t="str">
        <f>IF(details!AC91="","",details!AC91)</f>
        <v/>
      </c>
      <c r="BO91" s="394" t="str">
        <f>IF(details!AD91="","",details!AD91)</f>
        <v/>
      </c>
      <c r="BP91" s="394" t="str">
        <f>IF(details!AE91="","",details!AE91)</f>
        <v/>
      </c>
      <c r="BQ91" s="205" t="str">
        <f t="shared" si="457"/>
        <v/>
      </c>
      <c r="BR91" s="394" t="str">
        <f>IF(details!AF91="","",details!AF91)</f>
        <v/>
      </c>
      <c r="BS91" s="394" t="str">
        <f>IF(details!AG91="","",details!AG91)</f>
        <v/>
      </c>
      <c r="BT91" s="205" t="str">
        <f t="shared" si="458"/>
        <v/>
      </c>
      <c r="BU91" s="205" t="str">
        <f t="shared" si="459"/>
        <v/>
      </c>
      <c r="BV91" s="205" t="str">
        <f t="shared" si="460"/>
        <v/>
      </c>
      <c r="BW91" s="394" t="str">
        <f>IF(details!AH91="","",details!AH91)</f>
        <v/>
      </c>
      <c r="BX91" s="394" t="str">
        <f>IF(details!AI91="","",details!AI91)</f>
        <v/>
      </c>
      <c r="BY91" s="205" t="str">
        <f t="shared" si="461"/>
        <v/>
      </c>
      <c r="BZ91" s="205" t="str">
        <f t="shared" si="462"/>
        <v/>
      </c>
      <c r="CA91" s="205" t="str">
        <f t="shared" si="463"/>
        <v/>
      </c>
      <c r="CB91" s="401" t="str">
        <f t="shared" si="464"/>
        <v/>
      </c>
      <c r="CC91" s="332">
        <f t="shared" si="370"/>
        <v>0</v>
      </c>
      <c r="CD91" s="409" t="str">
        <f t="shared" si="371"/>
        <v/>
      </c>
      <c r="CE91" s="66" t="str">
        <f t="shared" si="372"/>
        <v/>
      </c>
      <c r="CF91" s="66" t="str">
        <f t="shared" si="465"/>
        <v/>
      </c>
      <c r="CG91" s="66" t="str">
        <f t="shared" si="466"/>
        <v/>
      </c>
      <c r="CH91" s="66" t="str">
        <f t="shared" si="373"/>
        <v/>
      </c>
      <c r="CI91" s="332">
        <f t="shared" si="374"/>
        <v>0</v>
      </c>
      <c r="CJ91" s="409" t="str">
        <f t="shared" si="375"/>
        <v/>
      </c>
      <c r="CK91" s="66" t="str">
        <f t="shared" si="376"/>
        <v/>
      </c>
      <c r="CL91" s="66" t="str">
        <f t="shared" si="377"/>
        <v/>
      </c>
      <c r="CM91" s="409" t="str">
        <f t="shared" si="378"/>
        <v/>
      </c>
      <c r="CN91" s="394" t="str">
        <f>IF(details!AJ91="","",details!AJ91)</f>
        <v>f</v>
      </c>
      <c r="CO91" s="89" t="str">
        <f t="shared" si="467"/>
        <v/>
      </c>
      <c r="CP91" s="394" t="str">
        <f>IF(details!AK91="","",details!AK91)</f>
        <v/>
      </c>
      <c r="CQ91" s="394" t="str">
        <f>IF(details!AL91="","",details!AL91)</f>
        <v/>
      </c>
      <c r="CR91" s="394" t="str">
        <f>IF(details!AM91="","",details!AM91)</f>
        <v/>
      </c>
      <c r="CS91" s="205" t="str">
        <f t="shared" si="468"/>
        <v/>
      </c>
      <c r="CT91" s="394" t="str">
        <f>IF(details!AN91="","",details!AN91)</f>
        <v/>
      </c>
      <c r="CU91" s="394" t="str">
        <f>IF(details!AO91="","",details!AO91)</f>
        <v/>
      </c>
      <c r="CV91" s="205" t="str">
        <f t="shared" si="469"/>
        <v/>
      </c>
      <c r="CW91" s="205" t="str">
        <f t="shared" si="470"/>
        <v/>
      </c>
      <c r="CX91" s="205" t="str">
        <f t="shared" si="471"/>
        <v/>
      </c>
      <c r="CY91" s="394" t="str">
        <f>IF(details!AP91="","",details!AP91)</f>
        <v/>
      </c>
      <c r="CZ91" s="394" t="str">
        <f>IF(details!AQ91="","",details!AQ91)</f>
        <v/>
      </c>
      <c r="DA91" s="205" t="str">
        <f t="shared" si="472"/>
        <v/>
      </c>
      <c r="DB91" s="205" t="str">
        <f t="shared" si="473"/>
        <v/>
      </c>
      <c r="DC91" s="205" t="str">
        <f t="shared" si="474"/>
        <v/>
      </c>
      <c r="DD91" s="401" t="str">
        <f t="shared" si="475"/>
        <v/>
      </c>
      <c r="DE91" s="332">
        <f t="shared" si="379"/>
        <v>0</v>
      </c>
      <c r="DF91" s="409" t="str">
        <f t="shared" si="380"/>
        <v/>
      </c>
      <c r="DG91" s="66" t="str">
        <f t="shared" si="381"/>
        <v/>
      </c>
      <c r="DH91" s="66" t="str">
        <f t="shared" si="476"/>
        <v/>
      </c>
      <c r="DI91" s="66" t="str">
        <f t="shared" si="382"/>
        <v/>
      </c>
      <c r="DJ91" s="66" t="str">
        <f t="shared" si="383"/>
        <v/>
      </c>
      <c r="DK91" s="332">
        <f t="shared" si="384"/>
        <v>0</v>
      </c>
      <c r="DL91" s="409" t="str">
        <f t="shared" si="385"/>
        <v/>
      </c>
      <c r="DM91" s="66" t="str">
        <f t="shared" si="386"/>
        <v/>
      </c>
      <c r="DN91" s="66" t="str">
        <f t="shared" si="387"/>
        <v/>
      </c>
      <c r="DO91" s="409" t="str">
        <f t="shared" si="388"/>
        <v/>
      </c>
      <c r="DP91" s="66">
        <f t="shared" si="389"/>
        <v>0</v>
      </c>
      <c r="DQ91" s="394" t="str">
        <f>IF(details!AR91="","",details!AR91)</f>
        <v/>
      </c>
      <c r="DR91" s="394" t="str">
        <f>IF(details!AS91="","",details!AS91)</f>
        <v/>
      </c>
      <c r="DS91" s="394" t="str">
        <f>IF(details!AT91="","",details!AT91)</f>
        <v/>
      </c>
      <c r="DT91" s="205" t="str">
        <f t="shared" si="477"/>
        <v/>
      </c>
      <c r="DU91" s="394" t="str">
        <f>IF(details!AU91="","",details!AU91)</f>
        <v/>
      </c>
      <c r="DV91" s="205" t="str">
        <f t="shared" si="478"/>
        <v/>
      </c>
      <c r="DW91" s="394" t="str">
        <f>IF(details!AV91="","",details!AV91)</f>
        <v/>
      </c>
      <c r="DX91" s="392" t="str">
        <f t="shared" si="479"/>
        <v/>
      </c>
      <c r="DY91" s="409">
        <f t="shared" si="480"/>
        <v>0</v>
      </c>
      <c r="DZ91" s="409">
        <f t="shared" si="481"/>
        <v>0</v>
      </c>
      <c r="EA91" s="66" t="str">
        <f t="shared" si="482"/>
        <v/>
      </c>
      <c r="EB91" s="409" t="str">
        <f t="shared" si="483"/>
        <v/>
      </c>
      <c r="EC91" s="409" t="str">
        <f t="shared" si="394"/>
        <v/>
      </c>
      <c r="ED91" s="394" t="str">
        <f>IF(details!AW91="","",details!AW91)</f>
        <v/>
      </c>
      <c r="EE91" s="394" t="str">
        <f>IF(details!AX91="","",details!AX91)</f>
        <v/>
      </c>
      <c r="EF91" s="394" t="str">
        <f>IF(details!AY91="","",details!AY91)</f>
        <v/>
      </c>
      <c r="EG91" s="392" t="str">
        <f t="shared" si="484"/>
        <v/>
      </c>
      <c r="EH91" s="409">
        <f t="shared" si="485"/>
        <v>0</v>
      </c>
      <c r="EI91" s="409">
        <f t="shared" si="486"/>
        <v>0</v>
      </c>
      <c r="EJ91" s="66" t="str">
        <f t="shared" si="487"/>
        <v/>
      </c>
      <c r="EK91" s="409" t="str">
        <f t="shared" si="488"/>
        <v/>
      </c>
      <c r="EL91" s="409" t="str">
        <f t="shared" si="395"/>
        <v/>
      </c>
      <c r="EM91" s="409" t="str">
        <f t="shared" si="396"/>
        <v/>
      </c>
      <c r="EN91" s="409" t="str">
        <f t="shared" si="397"/>
        <v/>
      </c>
      <c r="EO91" s="409" t="str">
        <f t="shared" si="398"/>
        <v/>
      </c>
      <c r="EP91" s="409" t="str">
        <f t="shared" si="489"/>
        <v/>
      </c>
      <c r="EQ91" s="409" t="str">
        <f t="shared" si="490"/>
        <v/>
      </c>
      <c r="ER91" s="409">
        <f t="shared" si="491"/>
        <v>0</v>
      </c>
      <c r="ES91" s="409">
        <f t="shared" si="492"/>
        <v>0</v>
      </c>
      <c r="ET91" s="409">
        <f t="shared" si="493"/>
        <v>0</v>
      </c>
      <c r="EU91" s="409">
        <f t="shared" si="494"/>
        <v>0</v>
      </c>
      <c r="EV91" s="409">
        <f t="shared" si="495"/>
        <v>0</v>
      </c>
      <c r="EW91" s="409" t="str">
        <f t="shared" si="496"/>
        <v/>
      </c>
      <c r="EX91" s="74" t="str">
        <f t="shared" si="399"/>
        <v/>
      </c>
      <c r="EY91" s="68" t="str">
        <f>IF(details!BO91="","",details!BO91)</f>
        <v/>
      </c>
      <c r="EZ91" s="69" t="str">
        <f>IF(details!BP91="","",details!BP91)</f>
        <v/>
      </c>
      <c r="FA91" s="68" t="str">
        <f>IF(details!BW91="","",details!BW91)</f>
        <v/>
      </c>
      <c r="FB91" s="69" t="str">
        <f>IF(details!BX91="","",details!BX91)</f>
        <v/>
      </c>
      <c r="FC91" s="68" t="str">
        <f>IF(details!CE91="","",details!CE91)</f>
        <v/>
      </c>
      <c r="FD91" s="69" t="str">
        <f>IF(details!CF91="","",details!CF91)</f>
        <v/>
      </c>
      <c r="FE91" s="68" t="str">
        <f>IF(details!CM91="","",details!CM91)</f>
        <v/>
      </c>
      <c r="FF91" s="69" t="str">
        <f>IF(details!CN91="","",details!CN91)</f>
        <v/>
      </c>
      <c r="FG91" s="68" t="str">
        <f>IF(details!CU91="","",details!CU91)</f>
        <v/>
      </c>
      <c r="FH91" s="69" t="str">
        <f>IF(details!CV91="","",details!CV91)</f>
        <v/>
      </c>
      <c r="FI91" s="343" t="str">
        <f t="shared" si="515"/>
        <v/>
      </c>
      <c r="FJ91" s="394" t="str">
        <f t="shared" si="400"/>
        <v/>
      </c>
      <c r="FK91" s="394" t="str">
        <f t="shared" si="497"/>
        <v/>
      </c>
      <c r="FL91" s="460" t="str">
        <f t="shared" si="401"/>
        <v/>
      </c>
      <c r="FM91" s="394" t="str">
        <f t="shared" si="402"/>
        <v/>
      </c>
      <c r="FN91" s="77" t="str">
        <f t="shared" si="498"/>
        <v/>
      </c>
      <c r="FO91" s="460" t="str">
        <f t="shared" si="403"/>
        <v/>
      </c>
      <c r="FP91" s="78" t="str">
        <f t="shared" si="404"/>
        <v/>
      </c>
      <c r="FQ91" s="394" t="str">
        <f t="shared" si="405"/>
        <v/>
      </c>
      <c r="FR91" s="394" t="str">
        <f t="shared" si="499"/>
        <v/>
      </c>
      <c r="FS91" s="394" t="str">
        <f t="shared" si="500"/>
        <v/>
      </c>
      <c r="FT91" s="394" t="str">
        <f t="shared" si="501"/>
        <v/>
      </c>
      <c r="FU91" s="364" t="str">
        <f t="shared" si="502"/>
        <v/>
      </c>
      <c r="FV91" s="394" t="str">
        <f t="shared" si="503"/>
        <v/>
      </c>
      <c r="FW91" s="394" t="str">
        <f t="shared" si="504"/>
        <v/>
      </c>
      <c r="FX91" s="394" t="str">
        <f t="shared" si="505"/>
        <v/>
      </c>
      <c r="FY91" s="394" t="str">
        <f t="shared" si="406"/>
        <v/>
      </c>
      <c r="FZ91" s="461" t="str">
        <f t="shared" si="407"/>
        <v/>
      </c>
      <c r="GA91" s="78" t="str">
        <f t="shared" si="408"/>
        <v/>
      </c>
      <c r="GB91" s="394" t="str">
        <f t="shared" si="409"/>
        <v/>
      </c>
      <c r="GC91" s="394" t="str">
        <f t="shared" si="410"/>
        <v/>
      </c>
      <c r="GD91" s="394" t="str">
        <f t="shared" si="411"/>
        <v/>
      </c>
      <c r="GE91" s="394" t="str">
        <f t="shared" si="412"/>
        <v/>
      </c>
      <c r="GF91" s="462" t="str">
        <f t="shared" si="506"/>
        <v/>
      </c>
      <c r="GG91" s="397" t="str">
        <f t="shared" si="507"/>
        <v/>
      </c>
      <c r="GH91" s="394" t="str">
        <f t="shared" si="508"/>
        <v/>
      </c>
      <c r="GI91" s="394" t="str">
        <f t="shared" si="509"/>
        <v/>
      </c>
      <c r="GJ91" s="394" t="str">
        <f t="shared" si="413"/>
        <v/>
      </c>
      <c r="GK91" s="461" t="str">
        <f t="shared" si="414"/>
        <v/>
      </c>
      <c r="GL91" s="78" t="str">
        <f t="shared" si="415"/>
        <v/>
      </c>
      <c r="GM91" s="394" t="str">
        <f t="shared" si="416"/>
        <v/>
      </c>
      <c r="GN91" s="394" t="str">
        <f t="shared" si="417"/>
        <v/>
      </c>
      <c r="GO91" s="394" t="str">
        <f t="shared" si="418"/>
        <v/>
      </c>
      <c r="GP91" s="394" t="str">
        <f t="shared" si="419"/>
        <v/>
      </c>
      <c r="GQ91" s="394" t="str">
        <f t="shared" si="510"/>
        <v/>
      </c>
      <c r="GR91" s="394" t="str">
        <f t="shared" si="511"/>
        <v/>
      </c>
      <c r="GS91" s="394" t="str">
        <f t="shared" si="512"/>
        <v/>
      </c>
      <c r="GT91" s="394" t="str">
        <f t="shared" si="513"/>
        <v/>
      </c>
      <c r="GU91" s="394" t="str">
        <f t="shared" si="420"/>
        <v/>
      </c>
      <c r="GV91" s="461" t="str">
        <f t="shared" si="421"/>
        <v/>
      </c>
      <c r="GW91" s="394" t="str">
        <f t="shared" si="422"/>
        <v/>
      </c>
      <c r="GX91" s="394" t="str">
        <f t="shared" si="423"/>
        <v/>
      </c>
      <c r="GY91" s="394" t="str">
        <f t="shared" si="424"/>
        <v xml:space="preserve">    </v>
      </c>
      <c r="GZ91" s="394" t="str">
        <f t="shared" si="425"/>
        <v xml:space="preserve">    </v>
      </c>
      <c r="HA91" s="394" t="str">
        <f t="shared" si="426"/>
        <v xml:space="preserve">    </v>
      </c>
      <c r="HB91" s="394" t="str">
        <f t="shared" si="427"/>
        <v xml:space="preserve">        </v>
      </c>
      <c r="HC91" s="394" t="str">
        <f t="shared" si="428"/>
        <v xml:space="preserve">    </v>
      </c>
      <c r="HD91" s="394" t="str">
        <f t="shared" si="429"/>
        <v/>
      </c>
      <c r="HE91" s="67" t="str">
        <f t="shared" si="430"/>
        <v/>
      </c>
      <c r="HF91" s="73" t="str">
        <f t="shared" si="431"/>
        <v/>
      </c>
      <c r="HG91" s="394" t="str">
        <f t="shared" si="432"/>
        <v/>
      </c>
      <c r="HH91" s="75" t="str">
        <f t="shared" si="433"/>
        <v/>
      </c>
      <c r="HI91" s="76" t="str">
        <f t="shared" si="514"/>
        <v/>
      </c>
      <c r="HJ91" s="394" t="str">
        <f>IF(OR(HD91="SUPPL.",HD91="RE-EXAM."),'result subject-wise'!AR91,HD91)</f>
        <v/>
      </c>
      <c r="HK91" s="463" t="str">
        <f t="shared" si="434"/>
        <v/>
      </c>
      <c r="HL91" s="464" t="str">
        <f t="shared" si="435"/>
        <v/>
      </c>
      <c r="HM91" s="394" t="str">
        <f t="shared" si="436"/>
        <v/>
      </c>
      <c r="HN91" s="304"/>
      <c r="HP91" s="465" t="str">
        <f>'full report'!V2231</f>
        <v/>
      </c>
      <c r="HQ91" s="466"/>
    </row>
    <row r="92" spans="1:239" s="364" customFormat="1" ht="13" customHeight="1">
      <c r="A92" s="412">
        <f>IF(details!A92="","",details!A92)</f>
        <v>84</v>
      </c>
      <c r="B92" s="399" t="str">
        <f>IF(details!B92="","",details!B92)</f>
        <v/>
      </c>
      <c r="C92" s="399" t="str">
        <f>IF(details!C92="","",details!C92)</f>
        <v/>
      </c>
      <c r="D92" s="399" t="str">
        <f>IF(details!D92="","",details!D92)</f>
        <v/>
      </c>
      <c r="E92" s="395" t="str">
        <f>IF(details!E92="","",details!E92)</f>
        <v/>
      </c>
      <c r="F92" s="71" t="str">
        <f>IF(details!F92="","",details!F92)</f>
        <v/>
      </c>
      <c r="G92" s="408" t="str">
        <f>IF(details!G92="","",details!G92)</f>
        <v>A 084</v>
      </c>
      <c r="H92" s="408" t="str">
        <f>IF(details!H92="","",details!H92)</f>
        <v>B 084</v>
      </c>
      <c r="I92" s="408" t="str">
        <f>IF(details!I92="","",details!I92)</f>
        <v>C 084</v>
      </c>
      <c r="J92" s="394" t="str">
        <f>IF(details!J92="","",details!J92)</f>
        <v/>
      </c>
      <c r="K92" s="394" t="str">
        <f>IF(details!K92="","",details!K92)</f>
        <v/>
      </c>
      <c r="L92" s="394" t="str">
        <f>IF(details!L92="","",details!L92)</f>
        <v/>
      </c>
      <c r="M92" s="205" t="str">
        <f t="shared" si="437"/>
        <v/>
      </c>
      <c r="N92" s="394" t="str">
        <f>IF(details!M92="","",details!M92)</f>
        <v/>
      </c>
      <c r="O92" s="205" t="str">
        <f t="shared" si="438"/>
        <v/>
      </c>
      <c r="P92" s="394" t="str">
        <f>IF(details!N92="","",details!N92)</f>
        <v/>
      </c>
      <c r="Q92" s="392" t="str">
        <f t="shared" si="439"/>
        <v/>
      </c>
      <c r="R92" s="409">
        <f t="shared" si="440"/>
        <v>0</v>
      </c>
      <c r="S92" s="66" t="str">
        <f t="shared" si="358"/>
        <v/>
      </c>
      <c r="T92" s="409" t="str">
        <f t="shared" si="390"/>
        <v/>
      </c>
      <c r="U92" s="409" t="str">
        <f t="shared" si="359"/>
        <v/>
      </c>
      <c r="V92" s="409" t="str">
        <f t="shared" si="391"/>
        <v/>
      </c>
      <c r="W92" s="394" t="str">
        <f>IF(details!O92="","",details!O92)</f>
        <v/>
      </c>
      <c r="X92" s="394" t="str">
        <f>IF(details!P92="","",details!P92)</f>
        <v/>
      </c>
      <c r="Y92" s="394" t="str">
        <f>IF(details!Q92="","",details!Q92)</f>
        <v/>
      </c>
      <c r="Z92" s="205" t="str">
        <f t="shared" si="441"/>
        <v/>
      </c>
      <c r="AA92" s="394" t="str">
        <f>IF(details!R92="","",details!R92)</f>
        <v/>
      </c>
      <c r="AB92" s="205" t="str">
        <f t="shared" si="442"/>
        <v/>
      </c>
      <c r="AC92" s="394" t="str">
        <f>IF(details!S92="","",details!S92)</f>
        <v/>
      </c>
      <c r="AD92" s="392" t="str">
        <f t="shared" si="443"/>
        <v/>
      </c>
      <c r="AE92" s="409">
        <f t="shared" si="444"/>
        <v>0</v>
      </c>
      <c r="AF92" s="66" t="str">
        <f t="shared" si="360"/>
        <v/>
      </c>
      <c r="AG92" s="409" t="str">
        <f t="shared" si="392"/>
        <v/>
      </c>
      <c r="AH92" s="409" t="str">
        <f>IF(OR($E92="NSO",$E92="",AC92=""),"",IF(OR(AG92="AB",AC92="ab"),"AB",IF(AC92="ML","RE",IF(AND(AD92&gt;=36%*AF92,AC92&gt;=20),"P",IF(AND(AD92&gt;=34%*AF92,#REF!=0,AC92&gt;=20),"G2",IF(AND(AD92&gt;=31%*AF92,#REF!=0,AC92&gt;=20),"G1",IF(AD92&gt;=25%*AF92,"S","F")))))))</f>
        <v/>
      </c>
      <c r="AI92" s="409" t="str">
        <f t="shared" si="393"/>
        <v/>
      </c>
      <c r="AJ92" s="394" t="str">
        <f>IF(details!T92="","",details!T92)</f>
        <v>d</v>
      </c>
      <c r="AK92" s="89" t="str">
        <f t="shared" si="445"/>
        <v/>
      </c>
      <c r="AL92" s="394" t="str">
        <f>IF(details!U92="","",details!U92)</f>
        <v/>
      </c>
      <c r="AM92" s="394" t="str">
        <f>IF(details!V92="","",details!V92)</f>
        <v/>
      </c>
      <c r="AN92" s="394" t="str">
        <f>IF(details!W92="","",details!W92)</f>
        <v/>
      </c>
      <c r="AO92" s="205" t="str">
        <f t="shared" si="446"/>
        <v/>
      </c>
      <c r="AP92" s="394" t="str">
        <f>IF(details!X92="","",details!X92)</f>
        <v/>
      </c>
      <c r="AQ92" s="394" t="str">
        <f>IF(details!Y92="","",details!Y92)</f>
        <v/>
      </c>
      <c r="AR92" s="205" t="str">
        <f t="shared" si="447"/>
        <v/>
      </c>
      <c r="AS92" s="205" t="str">
        <f t="shared" si="448"/>
        <v/>
      </c>
      <c r="AT92" s="205" t="str">
        <f t="shared" si="449"/>
        <v/>
      </c>
      <c r="AU92" s="394" t="str">
        <f>IF(details!Z92="","",details!Z92)</f>
        <v/>
      </c>
      <c r="AV92" s="394" t="str">
        <f>IF(details!AA92="","",details!AA92)</f>
        <v/>
      </c>
      <c r="AW92" s="205" t="str">
        <f t="shared" si="450"/>
        <v/>
      </c>
      <c r="AX92" s="205" t="str">
        <f t="shared" si="451"/>
        <v/>
      </c>
      <c r="AY92" s="205" t="str">
        <f t="shared" si="452"/>
        <v/>
      </c>
      <c r="AZ92" s="401" t="str">
        <f t="shared" si="453"/>
        <v/>
      </c>
      <c r="BA92" s="332">
        <f t="shared" si="361"/>
        <v>0</v>
      </c>
      <c r="BB92" s="409" t="str">
        <f t="shared" si="362"/>
        <v/>
      </c>
      <c r="BC92" s="66" t="str">
        <f t="shared" si="363"/>
        <v/>
      </c>
      <c r="BD92" s="66" t="str">
        <f t="shared" si="454"/>
        <v/>
      </c>
      <c r="BE92" s="66" t="str">
        <f t="shared" si="455"/>
        <v/>
      </c>
      <c r="BF92" s="66" t="str">
        <f t="shared" si="364"/>
        <v/>
      </c>
      <c r="BG92" s="332">
        <f t="shared" si="365"/>
        <v>0</v>
      </c>
      <c r="BH92" s="409" t="str">
        <f t="shared" si="366"/>
        <v/>
      </c>
      <c r="BI92" s="66" t="str">
        <f t="shared" si="367"/>
        <v/>
      </c>
      <c r="BJ92" s="66" t="str">
        <f t="shared" si="368"/>
        <v/>
      </c>
      <c r="BK92" s="409" t="str">
        <f t="shared" si="369"/>
        <v/>
      </c>
      <c r="BL92" s="394" t="str">
        <f>IF(details!AB92="","",details!AB92)</f>
        <v>g</v>
      </c>
      <c r="BM92" s="89" t="str">
        <f t="shared" si="456"/>
        <v>DRAWING</v>
      </c>
      <c r="BN92" s="394" t="str">
        <f>IF(details!AC92="","",details!AC92)</f>
        <v/>
      </c>
      <c r="BO92" s="394" t="str">
        <f>IF(details!AD92="","",details!AD92)</f>
        <v/>
      </c>
      <c r="BP92" s="394" t="str">
        <f>IF(details!AE92="","",details!AE92)</f>
        <v/>
      </c>
      <c r="BQ92" s="205" t="str">
        <f t="shared" si="457"/>
        <v/>
      </c>
      <c r="BR92" s="394" t="str">
        <f>IF(details!AF92="","",details!AF92)</f>
        <v/>
      </c>
      <c r="BS92" s="394" t="str">
        <f>IF(details!AG92="","",details!AG92)</f>
        <v/>
      </c>
      <c r="BT92" s="205" t="str">
        <f t="shared" si="458"/>
        <v/>
      </c>
      <c r="BU92" s="205" t="str">
        <f t="shared" si="459"/>
        <v/>
      </c>
      <c r="BV92" s="205" t="str">
        <f t="shared" si="460"/>
        <v/>
      </c>
      <c r="BW92" s="394" t="str">
        <f>IF(details!AH92="","",details!AH92)</f>
        <v/>
      </c>
      <c r="BX92" s="394" t="str">
        <f>IF(details!AI92="","",details!AI92)</f>
        <v/>
      </c>
      <c r="BY92" s="205" t="str">
        <f t="shared" si="461"/>
        <v/>
      </c>
      <c r="BZ92" s="205" t="str">
        <f t="shared" si="462"/>
        <v/>
      </c>
      <c r="CA92" s="205" t="str">
        <f t="shared" si="463"/>
        <v/>
      </c>
      <c r="CB92" s="401" t="str">
        <f t="shared" si="464"/>
        <v/>
      </c>
      <c r="CC92" s="332">
        <f t="shared" si="370"/>
        <v>0</v>
      </c>
      <c r="CD92" s="409" t="str">
        <f t="shared" si="371"/>
        <v/>
      </c>
      <c r="CE92" s="66" t="str">
        <f t="shared" si="372"/>
        <v/>
      </c>
      <c r="CF92" s="66" t="str">
        <f t="shared" si="465"/>
        <v/>
      </c>
      <c r="CG92" s="66" t="str">
        <f t="shared" si="466"/>
        <v/>
      </c>
      <c r="CH92" s="66" t="str">
        <f t="shared" si="373"/>
        <v/>
      </c>
      <c r="CI92" s="332">
        <f t="shared" si="374"/>
        <v>0</v>
      </c>
      <c r="CJ92" s="409" t="str">
        <f t="shared" si="375"/>
        <v/>
      </c>
      <c r="CK92" s="66" t="str">
        <f t="shared" si="376"/>
        <v/>
      </c>
      <c r="CL92" s="66" t="str">
        <f t="shared" si="377"/>
        <v/>
      </c>
      <c r="CM92" s="409" t="str">
        <f t="shared" si="378"/>
        <v/>
      </c>
      <c r="CN92" s="394" t="str">
        <f>IF(details!AJ92="","",details!AJ92)</f>
        <v>g</v>
      </c>
      <c r="CO92" s="89" t="str">
        <f t="shared" si="467"/>
        <v>DRAWING</v>
      </c>
      <c r="CP92" s="394" t="str">
        <f>IF(details!AK92="","",details!AK92)</f>
        <v/>
      </c>
      <c r="CQ92" s="394" t="str">
        <f>IF(details!AL92="","",details!AL92)</f>
        <v/>
      </c>
      <c r="CR92" s="394" t="str">
        <f>IF(details!AM92="","",details!AM92)</f>
        <v/>
      </c>
      <c r="CS92" s="205" t="str">
        <f t="shared" si="468"/>
        <v/>
      </c>
      <c r="CT92" s="394" t="str">
        <f>IF(details!AN92="","",details!AN92)</f>
        <v/>
      </c>
      <c r="CU92" s="394" t="str">
        <f>IF(details!AO92="","",details!AO92)</f>
        <v/>
      </c>
      <c r="CV92" s="205" t="str">
        <f t="shared" si="469"/>
        <v/>
      </c>
      <c r="CW92" s="205" t="str">
        <f t="shared" si="470"/>
        <v/>
      </c>
      <c r="CX92" s="205" t="str">
        <f t="shared" si="471"/>
        <v/>
      </c>
      <c r="CY92" s="394" t="str">
        <f>IF(details!AP92="","",details!AP92)</f>
        <v/>
      </c>
      <c r="CZ92" s="394" t="str">
        <f>IF(details!AQ92="","",details!AQ92)</f>
        <v/>
      </c>
      <c r="DA92" s="205" t="str">
        <f t="shared" si="472"/>
        <v/>
      </c>
      <c r="DB92" s="205" t="str">
        <f t="shared" si="473"/>
        <v/>
      </c>
      <c r="DC92" s="205" t="str">
        <f t="shared" si="474"/>
        <v/>
      </c>
      <c r="DD92" s="401" t="str">
        <f t="shared" si="475"/>
        <v/>
      </c>
      <c r="DE92" s="332">
        <f t="shared" si="379"/>
        <v>0</v>
      </c>
      <c r="DF92" s="409" t="str">
        <f t="shared" si="380"/>
        <v/>
      </c>
      <c r="DG92" s="66" t="str">
        <f t="shared" si="381"/>
        <v/>
      </c>
      <c r="DH92" s="66" t="str">
        <f t="shared" si="476"/>
        <v/>
      </c>
      <c r="DI92" s="66" t="str">
        <f t="shared" si="382"/>
        <v/>
      </c>
      <c r="DJ92" s="66" t="str">
        <f t="shared" si="383"/>
        <v/>
      </c>
      <c r="DK92" s="332">
        <f t="shared" si="384"/>
        <v>0</v>
      </c>
      <c r="DL92" s="409" t="str">
        <f t="shared" si="385"/>
        <v/>
      </c>
      <c r="DM92" s="66" t="str">
        <f t="shared" si="386"/>
        <v/>
      </c>
      <c r="DN92" s="66" t="str">
        <f t="shared" si="387"/>
        <v/>
      </c>
      <c r="DO92" s="409" t="str">
        <f t="shared" si="388"/>
        <v/>
      </c>
      <c r="DP92" s="66">
        <f t="shared" si="389"/>
        <v>0</v>
      </c>
      <c r="DQ92" s="394" t="str">
        <f>IF(details!AR92="","",details!AR92)</f>
        <v/>
      </c>
      <c r="DR92" s="394" t="str">
        <f>IF(details!AS92="","",details!AS92)</f>
        <v/>
      </c>
      <c r="DS92" s="394" t="str">
        <f>IF(details!AT92="","",details!AT92)</f>
        <v/>
      </c>
      <c r="DT92" s="205" t="str">
        <f t="shared" si="477"/>
        <v/>
      </c>
      <c r="DU92" s="394" t="str">
        <f>IF(details!AU92="","",details!AU92)</f>
        <v/>
      </c>
      <c r="DV92" s="205" t="str">
        <f t="shared" si="478"/>
        <v/>
      </c>
      <c r="DW92" s="394" t="str">
        <f>IF(details!AV92="","",details!AV92)</f>
        <v/>
      </c>
      <c r="DX92" s="392" t="str">
        <f t="shared" si="479"/>
        <v/>
      </c>
      <c r="DY92" s="409">
        <f t="shared" si="480"/>
        <v>0</v>
      </c>
      <c r="DZ92" s="409">
        <f t="shared" si="481"/>
        <v>0</v>
      </c>
      <c r="EA92" s="66" t="str">
        <f t="shared" si="482"/>
        <v/>
      </c>
      <c r="EB92" s="409" t="str">
        <f t="shared" si="483"/>
        <v/>
      </c>
      <c r="EC92" s="409" t="str">
        <f t="shared" si="394"/>
        <v/>
      </c>
      <c r="ED92" s="394" t="str">
        <f>IF(details!AW92="","",details!AW92)</f>
        <v/>
      </c>
      <c r="EE92" s="394" t="str">
        <f>IF(details!AX92="","",details!AX92)</f>
        <v/>
      </c>
      <c r="EF92" s="394" t="str">
        <f>IF(details!AY92="","",details!AY92)</f>
        <v/>
      </c>
      <c r="EG92" s="392" t="str">
        <f t="shared" si="484"/>
        <v/>
      </c>
      <c r="EH92" s="409">
        <f t="shared" si="485"/>
        <v>0</v>
      </c>
      <c r="EI92" s="409">
        <f t="shared" si="486"/>
        <v>0</v>
      </c>
      <c r="EJ92" s="66" t="str">
        <f t="shared" si="487"/>
        <v/>
      </c>
      <c r="EK92" s="409" t="str">
        <f t="shared" si="488"/>
        <v/>
      </c>
      <c r="EL92" s="409" t="str">
        <f t="shared" si="395"/>
        <v/>
      </c>
      <c r="EM92" s="409" t="str">
        <f t="shared" si="396"/>
        <v/>
      </c>
      <c r="EN92" s="409" t="str">
        <f t="shared" si="397"/>
        <v/>
      </c>
      <c r="EO92" s="409" t="str">
        <f t="shared" si="398"/>
        <v/>
      </c>
      <c r="EP92" s="409" t="str">
        <f t="shared" si="489"/>
        <v/>
      </c>
      <c r="EQ92" s="409" t="str">
        <f t="shared" si="490"/>
        <v/>
      </c>
      <c r="ER92" s="409">
        <f t="shared" si="491"/>
        <v>0</v>
      </c>
      <c r="ES92" s="409">
        <f t="shared" si="492"/>
        <v>0</v>
      </c>
      <c r="ET92" s="409">
        <f t="shared" si="493"/>
        <v>0</v>
      </c>
      <c r="EU92" s="409">
        <f t="shared" si="494"/>
        <v>0</v>
      </c>
      <c r="EV92" s="409">
        <f t="shared" si="495"/>
        <v>0</v>
      </c>
      <c r="EW92" s="409" t="str">
        <f t="shared" si="496"/>
        <v/>
      </c>
      <c r="EX92" s="74" t="str">
        <f t="shared" si="399"/>
        <v/>
      </c>
      <c r="EY92" s="68" t="str">
        <f>IF(details!BO92="","",details!BO92)</f>
        <v/>
      </c>
      <c r="EZ92" s="69" t="str">
        <f>IF(details!BP92="","",details!BP92)</f>
        <v/>
      </c>
      <c r="FA92" s="68" t="str">
        <f>IF(details!BW92="","",details!BW92)</f>
        <v/>
      </c>
      <c r="FB92" s="69" t="str">
        <f>IF(details!BX92="","",details!BX92)</f>
        <v/>
      </c>
      <c r="FC92" s="68" t="str">
        <f>IF(details!CE92="","",details!CE92)</f>
        <v/>
      </c>
      <c r="FD92" s="69" t="str">
        <f>IF(details!CF92="","",details!CF92)</f>
        <v/>
      </c>
      <c r="FE92" s="68" t="str">
        <f>IF(details!CM92="","",details!CM92)</f>
        <v/>
      </c>
      <c r="FF92" s="69" t="str">
        <f>IF(details!CN92="","",details!CN92)</f>
        <v/>
      </c>
      <c r="FG92" s="68" t="str">
        <f>IF(details!CU92="","",details!CU92)</f>
        <v/>
      </c>
      <c r="FH92" s="69" t="str">
        <f>IF(details!CV92="","",details!CV92)</f>
        <v/>
      </c>
      <c r="FI92" s="343" t="str">
        <f t="shared" si="515"/>
        <v/>
      </c>
      <c r="FJ92" s="394" t="str">
        <f t="shared" si="400"/>
        <v/>
      </c>
      <c r="FK92" s="394" t="str">
        <f t="shared" si="497"/>
        <v/>
      </c>
      <c r="FL92" s="460" t="str">
        <f t="shared" si="401"/>
        <v/>
      </c>
      <c r="FM92" s="394" t="str">
        <f t="shared" si="402"/>
        <v/>
      </c>
      <c r="FN92" s="77" t="str">
        <f t="shared" si="498"/>
        <v/>
      </c>
      <c r="FO92" s="460" t="str">
        <f t="shared" si="403"/>
        <v/>
      </c>
      <c r="FP92" s="78" t="str">
        <f t="shared" si="404"/>
        <v/>
      </c>
      <c r="FQ92" s="394" t="str">
        <f t="shared" si="405"/>
        <v/>
      </c>
      <c r="FR92" s="394" t="str">
        <f t="shared" si="499"/>
        <v/>
      </c>
      <c r="FS92" s="394" t="str">
        <f t="shared" si="500"/>
        <v/>
      </c>
      <c r="FT92" s="394" t="str">
        <f t="shared" si="501"/>
        <v/>
      </c>
      <c r="FU92" s="364" t="str">
        <f t="shared" si="502"/>
        <v/>
      </c>
      <c r="FV92" s="394" t="str">
        <f t="shared" si="503"/>
        <v/>
      </c>
      <c r="FW92" s="394" t="str">
        <f t="shared" si="504"/>
        <v/>
      </c>
      <c r="FX92" s="394" t="str">
        <f t="shared" si="505"/>
        <v/>
      </c>
      <c r="FY92" s="394" t="str">
        <f t="shared" si="406"/>
        <v/>
      </c>
      <c r="FZ92" s="461" t="str">
        <f t="shared" si="407"/>
        <v/>
      </c>
      <c r="GA92" s="78" t="str">
        <f t="shared" si="408"/>
        <v/>
      </c>
      <c r="GB92" s="394" t="str">
        <f t="shared" si="409"/>
        <v/>
      </c>
      <c r="GC92" s="394" t="str">
        <f t="shared" si="410"/>
        <v/>
      </c>
      <c r="GD92" s="394" t="str">
        <f t="shared" si="411"/>
        <v/>
      </c>
      <c r="GE92" s="394" t="str">
        <f t="shared" si="412"/>
        <v/>
      </c>
      <c r="GF92" s="462" t="str">
        <f t="shared" si="506"/>
        <v/>
      </c>
      <c r="GG92" s="397" t="str">
        <f t="shared" si="507"/>
        <v/>
      </c>
      <c r="GH92" s="394" t="str">
        <f t="shared" si="508"/>
        <v/>
      </c>
      <c r="GI92" s="394" t="str">
        <f t="shared" si="509"/>
        <v/>
      </c>
      <c r="GJ92" s="394" t="str">
        <f t="shared" si="413"/>
        <v/>
      </c>
      <c r="GK92" s="461" t="str">
        <f t="shared" si="414"/>
        <v/>
      </c>
      <c r="GL92" s="78" t="str">
        <f t="shared" si="415"/>
        <v/>
      </c>
      <c r="GM92" s="394" t="str">
        <f t="shared" si="416"/>
        <v/>
      </c>
      <c r="GN92" s="394" t="str">
        <f t="shared" si="417"/>
        <v/>
      </c>
      <c r="GO92" s="394" t="str">
        <f t="shared" si="418"/>
        <v/>
      </c>
      <c r="GP92" s="394" t="str">
        <f t="shared" si="419"/>
        <v/>
      </c>
      <c r="GQ92" s="394" t="str">
        <f t="shared" si="510"/>
        <v/>
      </c>
      <c r="GR92" s="394" t="str">
        <f t="shared" si="511"/>
        <v/>
      </c>
      <c r="GS92" s="394" t="str">
        <f t="shared" si="512"/>
        <v/>
      </c>
      <c r="GT92" s="394" t="str">
        <f t="shared" si="513"/>
        <v/>
      </c>
      <c r="GU92" s="394" t="str">
        <f t="shared" si="420"/>
        <v/>
      </c>
      <c r="GV92" s="461" t="str">
        <f t="shared" si="421"/>
        <v/>
      </c>
      <c r="GW92" s="394" t="str">
        <f t="shared" si="422"/>
        <v/>
      </c>
      <c r="GX92" s="394" t="str">
        <f t="shared" si="423"/>
        <v/>
      </c>
      <c r="GY92" s="394" t="str">
        <f t="shared" si="424"/>
        <v xml:space="preserve">    </v>
      </c>
      <c r="GZ92" s="394" t="str">
        <f t="shared" si="425"/>
        <v xml:space="preserve">    </v>
      </c>
      <c r="HA92" s="394" t="str">
        <f t="shared" si="426"/>
        <v xml:space="preserve">    </v>
      </c>
      <c r="HB92" s="394" t="str">
        <f t="shared" si="427"/>
        <v xml:space="preserve">        </v>
      </c>
      <c r="HC92" s="394" t="str">
        <f t="shared" si="428"/>
        <v xml:space="preserve">    </v>
      </c>
      <c r="HD92" s="394" t="str">
        <f t="shared" si="429"/>
        <v/>
      </c>
      <c r="HE92" s="67" t="str">
        <f t="shared" si="430"/>
        <v/>
      </c>
      <c r="HF92" s="73" t="str">
        <f t="shared" si="431"/>
        <v/>
      </c>
      <c r="HG92" s="394" t="str">
        <f t="shared" si="432"/>
        <v/>
      </c>
      <c r="HH92" s="75" t="str">
        <f t="shared" si="433"/>
        <v/>
      </c>
      <c r="HI92" s="76" t="str">
        <f t="shared" si="514"/>
        <v/>
      </c>
      <c r="HJ92" s="394" t="str">
        <f>IF(OR(HD92="SUPPL.",HD92="RE-EXAM."),'result subject-wise'!AR92,HD92)</f>
        <v/>
      </c>
      <c r="HK92" s="463" t="str">
        <f t="shared" si="434"/>
        <v/>
      </c>
      <c r="HL92" s="464" t="str">
        <f t="shared" si="435"/>
        <v/>
      </c>
      <c r="HM92" s="394" t="str">
        <f t="shared" si="436"/>
        <v/>
      </c>
      <c r="HN92" s="304"/>
      <c r="HP92" s="465" t="str">
        <f>'full report'!V2258</f>
        <v/>
      </c>
      <c r="HQ92" s="466"/>
    </row>
    <row r="93" spans="1:239" s="364" customFormat="1" ht="13" customHeight="1">
      <c r="A93" s="412">
        <f>IF(details!A93="","",details!A93)</f>
        <v>85</v>
      </c>
      <c r="B93" s="399" t="str">
        <f>IF(details!B93="","",details!B93)</f>
        <v/>
      </c>
      <c r="C93" s="399" t="str">
        <f>IF(details!C93="","",details!C93)</f>
        <v/>
      </c>
      <c r="D93" s="399" t="str">
        <f>IF(details!D93="","",details!D93)</f>
        <v/>
      </c>
      <c r="E93" s="395" t="str">
        <f>IF(details!E93="","",details!E93)</f>
        <v/>
      </c>
      <c r="F93" s="71" t="str">
        <f>IF(details!F93="","",details!F93)</f>
        <v/>
      </c>
      <c r="G93" s="408" t="str">
        <f>IF(details!G93="","",details!G93)</f>
        <v>A 085</v>
      </c>
      <c r="H93" s="408" t="str">
        <f>IF(details!H93="","",details!H93)</f>
        <v>B 085</v>
      </c>
      <c r="I93" s="408" t="str">
        <f>IF(details!I93="","",details!I93)</f>
        <v>C 085</v>
      </c>
      <c r="J93" s="394" t="str">
        <f>IF(details!J93="","",details!J93)</f>
        <v/>
      </c>
      <c r="K93" s="394" t="str">
        <f>IF(details!K93="","",details!K93)</f>
        <v/>
      </c>
      <c r="L93" s="394" t="str">
        <f>IF(details!L93="","",details!L93)</f>
        <v/>
      </c>
      <c r="M93" s="205" t="str">
        <f t="shared" si="437"/>
        <v/>
      </c>
      <c r="N93" s="394" t="str">
        <f>IF(details!M93="","",details!M93)</f>
        <v/>
      </c>
      <c r="O93" s="205" t="str">
        <f t="shared" si="438"/>
        <v/>
      </c>
      <c r="P93" s="394" t="str">
        <f>IF(details!N93="","",details!N93)</f>
        <v/>
      </c>
      <c r="Q93" s="392" t="str">
        <f t="shared" si="439"/>
        <v/>
      </c>
      <c r="R93" s="409">
        <f t="shared" si="440"/>
        <v>0</v>
      </c>
      <c r="S93" s="66" t="str">
        <f t="shared" si="358"/>
        <v/>
      </c>
      <c r="T93" s="409" t="str">
        <f t="shared" si="390"/>
        <v/>
      </c>
      <c r="U93" s="409" t="str">
        <f t="shared" si="359"/>
        <v/>
      </c>
      <c r="V93" s="409" t="str">
        <f t="shared" si="391"/>
        <v/>
      </c>
      <c r="W93" s="394" t="str">
        <f>IF(details!O93="","",details!O93)</f>
        <v/>
      </c>
      <c r="X93" s="394" t="str">
        <f>IF(details!P93="","",details!P93)</f>
        <v/>
      </c>
      <c r="Y93" s="394" t="str">
        <f>IF(details!Q93="","",details!Q93)</f>
        <v/>
      </c>
      <c r="Z93" s="205" t="str">
        <f t="shared" si="441"/>
        <v/>
      </c>
      <c r="AA93" s="394" t="str">
        <f>IF(details!R93="","",details!R93)</f>
        <v/>
      </c>
      <c r="AB93" s="205" t="str">
        <f t="shared" si="442"/>
        <v/>
      </c>
      <c r="AC93" s="394" t="str">
        <f>IF(details!S93="","",details!S93)</f>
        <v/>
      </c>
      <c r="AD93" s="392" t="str">
        <f t="shared" si="443"/>
        <v/>
      </c>
      <c r="AE93" s="409">
        <f t="shared" si="444"/>
        <v>0</v>
      </c>
      <c r="AF93" s="66" t="str">
        <f t="shared" si="360"/>
        <v/>
      </c>
      <c r="AG93" s="409" t="str">
        <f t="shared" si="392"/>
        <v/>
      </c>
      <c r="AH93" s="409" t="str">
        <f>IF(OR($E93="NSO",$E93="",AC93=""),"",IF(OR(AG93="AB",AC93="ab"),"AB",IF(AC93="ML","RE",IF(AND(AD93&gt;=36%*AF93,AC93&gt;=20),"P",IF(AND(AD93&gt;=34%*AF93,#REF!=0,AC93&gt;=20),"G2",IF(AND(AD93&gt;=31%*AF93,#REF!=0,AC93&gt;=20),"G1",IF(AD93&gt;=25%*AF93,"S","F")))))))</f>
        <v/>
      </c>
      <c r="AI93" s="409" t="str">
        <f t="shared" si="393"/>
        <v/>
      </c>
      <c r="AJ93" s="394" t="str">
        <f>IF(details!T93="","",details!T93)</f>
        <v>e</v>
      </c>
      <c r="AK93" s="89" t="str">
        <f t="shared" si="445"/>
        <v/>
      </c>
      <c r="AL93" s="394" t="str">
        <f>IF(details!U93="","",details!U93)</f>
        <v/>
      </c>
      <c r="AM93" s="394" t="str">
        <f>IF(details!V93="","",details!V93)</f>
        <v/>
      </c>
      <c r="AN93" s="394" t="str">
        <f>IF(details!W93="","",details!W93)</f>
        <v/>
      </c>
      <c r="AO93" s="205" t="str">
        <f t="shared" si="446"/>
        <v/>
      </c>
      <c r="AP93" s="394" t="str">
        <f>IF(details!X93="","",details!X93)</f>
        <v/>
      </c>
      <c r="AQ93" s="394" t="str">
        <f>IF(details!Y93="","",details!Y93)</f>
        <v/>
      </c>
      <c r="AR93" s="205" t="str">
        <f t="shared" si="447"/>
        <v/>
      </c>
      <c r="AS93" s="205" t="str">
        <f t="shared" si="448"/>
        <v/>
      </c>
      <c r="AT93" s="205" t="str">
        <f t="shared" si="449"/>
        <v/>
      </c>
      <c r="AU93" s="394" t="str">
        <f>IF(details!Z93="","",details!Z93)</f>
        <v/>
      </c>
      <c r="AV93" s="394" t="str">
        <f>IF(details!AA93="","",details!AA93)</f>
        <v/>
      </c>
      <c r="AW93" s="205" t="str">
        <f t="shared" si="450"/>
        <v/>
      </c>
      <c r="AX93" s="205" t="str">
        <f t="shared" si="451"/>
        <v/>
      </c>
      <c r="AY93" s="205" t="str">
        <f t="shared" si="452"/>
        <v/>
      </c>
      <c r="AZ93" s="401" t="str">
        <f t="shared" si="453"/>
        <v/>
      </c>
      <c r="BA93" s="332">
        <f t="shared" si="361"/>
        <v>0</v>
      </c>
      <c r="BB93" s="409" t="str">
        <f t="shared" si="362"/>
        <v/>
      </c>
      <c r="BC93" s="66" t="str">
        <f t="shared" si="363"/>
        <v/>
      </c>
      <c r="BD93" s="66" t="str">
        <f t="shared" si="454"/>
        <v/>
      </c>
      <c r="BE93" s="66" t="str">
        <f t="shared" si="455"/>
        <v/>
      </c>
      <c r="BF93" s="66" t="str">
        <f t="shared" si="364"/>
        <v/>
      </c>
      <c r="BG93" s="332">
        <f t="shared" si="365"/>
        <v>0</v>
      </c>
      <c r="BH93" s="409" t="str">
        <f t="shared" si="366"/>
        <v/>
      </c>
      <c r="BI93" s="66" t="str">
        <f t="shared" si="367"/>
        <v/>
      </c>
      <c r="BJ93" s="66" t="str">
        <f t="shared" si="368"/>
        <v/>
      </c>
      <c r="BK93" s="409" t="str">
        <f t="shared" si="369"/>
        <v/>
      </c>
      <c r="BL93" s="394" t="str">
        <f>IF(details!AB93="","",details!AB93)</f>
        <v>a</v>
      </c>
      <c r="BM93" s="89" t="str">
        <f t="shared" si="456"/>
        <v>CHEMISTRY</v>
      </c>
      <c r="BN93" s="394" t="str">
        <f>IF(details!AC93="","",details!AC93)</f>
        <v/>
      </c>
      <c r="BO93" s="394" t="str">
        <f>IF(details!AD93="","",details!AD93)</f>
        <v/>
      </c>
      <c r="BP93" s="394" t="str">
        <f>IF(details!AE93="","",details!AE93)</f>
        <v/>
      </c>
      <c r="BQ93" s="205" t="str">
        <f t="shared" si="457"/>
        <v/>
      </c>
      <c r="BR93" s="394" t="str">
        <f>IF(details!AF93="","",details!AF93)</f>
        <v/>
      </c>
      <c r="BS93" s="394" t="str">
        <f>IF(details!AG93="","",details!AG93)</f>
        <v/>
      </c>
      <c r="BT93" s="205" t="str">
        <f t="shared" si="458"/>
        <v/>
      </c>
      <c r="BU93" s="205" t="str">
        <f t="shared" si="459"/>
        <v/>
      </c>
      <c r="BV93" s="205" t="str">
        <f t="shared" si="460"/>
        <v/>
      </c>
      <c r="BW93" s="394" t="str">
        <f>IF(details!AH93="","",details!AH93)</f>
        <v/>
      </c>
      <c r="BX93" s="394" t="str">
        <f>IF(details!AI93="","",details!AI93)</f>
        <v/>
      </c>
      <c r="BY93" s="205" t="str">
        <f t="shared" si="461"/>
        <v/>
      </c>
      <c r="BZ93" s="205" t="str">
        <f t="shared" si="462"/>
        <v/>
      </c>
      <c r="CA93" s="205" t="str">
        <f t="shared" si="463"/>
        <v/>
      </c>
      <c r="CB93" s="401" t="str">
        <f t="shared" si="464"/>
        <v/>
      </c>
      <c r="CC93" s="332">
        <f t="shared" si="370"/>
        <v>0</v>
      </c>
      <c r="CD93" s="409" t="str">
        <f t="shared" si="371"/>
        <v/>
      </c>
      <c r="CE93" s="66" t="str">
        <f t="shared" si="372"/>
        <v/>
      </c>
      <c r="CF93" s="66" t="str">
        <f t="shared" si="465"/>
        <v/>
      </c>
      <c r="CG93" s="66" t="str">
        <f t="shared" si="466"/>
        <v/>
      </c>
      <c r="CH93" s="66" t="str">
        <f t="shared" si="373"/>
        <v/>
      </c>
      <c r="CI93" s="332">
        <f t="shared" si="374"/>
        <v>0</v>
      </c>
      <c r="CJ93" s="409" t="str">
        <f t="shared" si="375"/>
        <v/>
      </c>
      <c r="CK93" s="66" t="str">
        <f t="shared" si="376"/>
        <v/>
      </c>
      <c r="CL93" s="66" t="str">
        <f t="shared" si="377"/>
        <v/>
      </c>
      <c r="CM93" s="409" t="str">
        <f t="shared" si="378"/>
        <v/>
      </c>
      <c r="CN93" s="394" t="str">
        <f>IF(details!AJ93="","",details!AJ93)</f>
        <v>a</v>
      </c>
      <c r="CO93" s="89" t="str">
        <f t="shared" si="467"/>
        <v>BIOLOGY</v>
      </c>
      <c r="CP93" s="394" t="str">
        <f>IF(details!AK93="","",details!AK93)</f>
        <v/>
      </c>
      <c r="CQ93" s="394" t="str">
        <f>IF(details!AL93="","",details!AL93)</f>
        <v/>
      </c>
      <c r="CR93" s="394" t="str">
        <f>IF(details!AM93="","",details!AM93)</f>
        <v/>
      </c>
      <c r="CS93" s="205" t="str">
        <f t="shared" si="468"/>
        <v/>
      </c>
      <c r="CT93" s="394" t="str">
        <f>IF(details!AN93="","",details!AN93)</f>
        <v/>
      </c>
      <c r="CU93" s="394" t="str">
        <f>IF(details!AO93="","",details!AO93)</f>
        <v/>
      </c>
      <c r="CV93" s="205" t="str">
        <f t="shared" si="469"/>
        <v/>
      </c>
      <c r="CW93" s="205" t="str">
        <f t="shared" si="470"/>
        <v/>
      </c>
      <c r="CX93" s="205" t="str">
        <f t="shared" si="471"/>
        <v/>
      </c>
      <c r="CY93" s="394" t="str">
        <f>IF(details!AP93="","",details!AP93)</f>
        <v/>
      </c>
      <c r="CZ93" s="394" t="str">
        <f>IF(details!AQ93="","",details!AQ93)</f>
        <v/>
      </c>
      <c r="DA93" s="205" t="str">
        <f t="shared" si="472"/>
        <v/>
      </c>
      <c r="DB93" s="205" t="str">
        <f t="shared" si="473"/>
        <v/>
      </c>
      <c r="DC93" s="205" t="str">
        <f t="shared" si="474"/>
        <v/>
      </c>
      <c r="DD93" s="401" t="str">
        <f t="shared" si="475"/>
        <v/>
      </c>
      <c r="DE93" s="332">
        <f t="shared" si="379"/>
        <v>0</v>
      </c>
      <c r="DF93" s="409" t="str">
        <f t="shared" si="380"/>
        <v/>
      </c>
      <c r="DG93" s="66" t="str">
        <f t="shared" si="381"/>
        <v/>
      </c>
      <c r="DH93" s="66" t="str">
        <f t="shared" si="476"/>
        <v/>
      </c>
      <c r="DI93" s="66" t="str">
        <f t="shared" si="382"/>
        <v/>
      </c>
      <c r="DJ93" s="66" t="str">
        <f t="shared" si="383"/>
        <v/>
      </c>
      <c r="DK93" s="332">
        <f t="shared" si="384"/>
        <v>0</v>
      </c>
      <c r="DL93" s="409" t="str">
        <f t="shared" si="385"/>
        <v/>
      </c>
      <c r="DM93" s="66" t="str">
        <f t="shared" si="386"/>
        <v/>
      </c>
      <c r="DN93" s="66" t="str">
        <f t="shared" si="387"/>
        <v/>
      </c>
      <c r="DO93" s="409" t="str">
        <f t="shared" si="388"/>
        <v/>
      </c>
      <c r="DP93" s="66">
        <f t="shared" si="389"/>
        <v>0</v>
      </c>
      <c r="DQ93" s="394" t="str">
        <f>IF(details!AR93="","",details!AR93)</f>
        <v/>
      </c>
      <c r="DR93" s="394" t="str">
        <f>IF(details!AS93="","",details!AS93)</f>
        <v/>
      </c>
      <c r="DS93" s="394" t="str">
        <f>IF(details!AT93="","",details!AT93)</f>
        <v/>
      </c>
      <c r="DT93" s="205" t="str">
        <f t="shared" si="477"/>
        <v/>
      </c>
      <c r="DU93" s="394" t="str">
        <f>IF(details!AU93="","",details!AU93)</f>
        <v/>
      </c>
      <c r="DV93" s="205" t="str">
        <f t="shared" si="478"/>
        <v/>
      </c>
      <c r="DW93" s="394" t="str">
        <f>IF(details!AV93="","",details!AV93)</f>
        <v/>
      </c>
      <c r="DX93" s="392" t="str">
        <f t="shared" si="479"/>
        <v/>
      </c>
      <c r="DY93" s="409">
        <f t="shared" si="480"/>
        <v>0</v>
      </c>
      <c r="DZ93" s="409">
        <f t="shared" si="481"/>
        <v>0</v>
      </c>
      <c r="EA93" s="66" t="str">
        <f t="shared" si="482"/>
        <v/>
      </c>
      <c r="EB93" s="409" t="str">
        <f t="shared" si="483"/>
        <v/>
      </c>
      <c r="EC93" s="409" t="str">
        <f t="shared" si="394"/>
        <v/>
      </c>
      <c r="ED93" s="394" t="str">
        <f>IF(details!AW93="","",details!AW93)</f>
        <v/>
      </c>
      <c r="EE93" s="394" t="str">
        <f>IF(details!AX93="","",details!AX93)</f>
        <v/>
      </c>
      <c r="EF93" s="394" t="str">
        <f>IF(details!AY93="","",details!AY93)</f>
        <v/>
      </c>
      <c r="EG93" s="392" t="str">
        <f t="shared" si="484"/>
        <v/>
      </c>
      <c r="EH93" s="409">
        <f t="shared" si="485"/>
        <v>0</v>
      </c>
      <c r="EI93" s="409">
        <f t="shared" si="486"/>
        <v>0</v>
      </c>
      <c r="EJ93" s="66" t="str">
        <f t="shared" si="487"/>
        <v/>
      </c>
      <c r="EK93" s="409" t="str">
        <f t="shared" si="488"/>
        <v/>
      </c>
      <c r="EL93" s="409" t="str">
        <f t="shared" si="395"/>
        <v/>
      </c>
      <c r="EM93" s="409" t="str">
        <f t="shared" si="396"/>
        <v/>
      </c>
      <c r="EN93" s="409" t="str">
        <f t="shared" si="397"/>
        <v/>
      </c>
      <c r="EO93" s="409" t="str">
        <f t="shared" si="398"/>
        <v/>
      </c>
      <c r="EP93" s="409" t="str">
        <f t="shared" si="489"/>
        <v/>
      </c>
      <c r="EQ93" s="409" t="str">
        <f t="shared" si="490"/>
        <v/>
      </c>
      <c r="ER93" s="409">
        <f t="shared" si="491"/>
        <v>0</v>
      </c>
      <c r="ES93" s="409">
        <f t="shared" si="492"/>
        <v>0</v>
      </c>
      <c r="ET93" s="409">
        <f t="shared" si="493"/>
        <v>0</v>
      </c>
      <c r="EU93" s="409">
        <f t="shared" si="494"/>
        <v>0</v>
      </c>
      <c r="EV93" s="409">
        <f t="shared" si="495"/>
        <v>0</v>
      </c>
      <c r="EW93" s="409" t="str">
        <f t="shared" si="496"/>
        <v/>
      </c>
      <c r="EX93" s="74" t="str">
        <f t="shared" si="399"/>
        <v/>
      </c>
      <c r="EY93" s="68" t="str">
        <f>IF(details!BO93="","",details!BO93)</f>
        <v/>
      </c>
      <c r="EZ93" s="69" t="str">
        <f>IF(details!BP93="","",details!BP93)</f>
        <v/>
      </c>
      <c r="FA93" s="68" t="str">
        <f>IF(details!BW93="","",details!BW93)</f>
        <v/>
      </c>
      <c r="FB93" s="69" t="str">
        <f>IF(details!BX93="","",details!BX93)</f>
        <v/>
      </c>
      <c r="FC93" s="68" t="str">
        <f>IF(details!CE93="","",details!CE93)</f>
        <v/>
      </c>
      <c r="FD93" s="69" t="str">
        <f>IF(details!CF93="","",details!CF93)</f>
        <v/>
      </c>
      <c r="FE93" s="68" t="str">
        <f>IF(details!CM93="","",details!CM93)</f>
        <v/>
      </c>
      <c r="FF93" s="69" t="str">
        <f>IF(details!CN93="","",details!CN93)</f>
        <v/>
      </c>
      <c r="FG93" s="68" t="str">
        <f>IF(details!CU93="","",details!CU93)</f>
        <v/>
      </c>
      <c r="FH93" s="69" t="str">
        <f>IF(details!CV93="","",details!CV93)</f>
        <v/>
      </c>
      <c r="FI93" s="343" t="str">
        <f t="shared" si="515"/>
        <v/>
      </c>
      <c r="FJ93" s="394" t="str">
        <f t="shared" si="400"/>
        <v/>
      </c>
      <c r="FK93" s="394" t="str">
        <f t="shared" si="497"/>
        <v/>
      </c>
      <c r="FL93" s="460" t="str">
        <f t="shared" si="401"/>
        <v/>
      </c>
      <c r="FM93" s="394" t="str">
        <f t="shared" si="402"/>
        <v/>
      </c>
      <c r="FN93" s="77" t="str">
        <f t="shared" si="498"/>
        <v/>
      </c>
      <c r="FO93" s="460" t="str">
        <f t="shared" si="403"/>
        <v/>
      </c>
      <c r="FP93" s="78" t="str">
        <f t="shared" si="404"/>
        <v/>
      </c>
      <c r="FQ93" s="394" t="str">
        <f t="shared" si="405"/>
        <v/>
      </c>
      <c r="FR93" s="394" t="str">
        <f t="shared" si="499"/>
        <v/>
      </c>
      <c r="FS93" s="394" t="str">
        <f t="shared" si="500"/>
        <v/>
      </c>
      <c r="FT93" s="394" t="str">
        <f t="shared" si="501"/>
        <v/>
      </c>
      <c r="FU93" s="364" t="str">
        <f t="shared" si="502"/>
        <v/>
      </c>
      <c r="FV93" s="394" t="str">
        <f t="shared" si="503"/>
        <v/>
      </c>
      <c r="FW93" s="394" t="str">
        <f t="shared" si="504"/>
        <v/>
      </c>
      <c r="FX93" s="394" t="str">
        <f t="shared" si="505"/>
        <v/>
      </c>
      <c r="FY93" s="394" t="str">
        <f t="shared" si="406"/>
        <v/>
      </c>
      <c r="FZ93" s="461" t="str">
        <f t="shared" si="407"/>
        <v/>
      </c>
      <c r="GA93" s="78" t="str">
        <f t="shared" si="408"/>
        <v/>
      </c>
      <c r="GB93" s="394" t="str">
        <f t="shared" si="409"/>
        <v/>
      </c>
      <c r="GC93" s="394" t="str">
        <f t="shared" si="410"/>
        <v/>
      </c>
      <c r="GD93" s="394" t="str">
        <f t="shared" si="411"/>
        <v/>
      </c>
      <c r="GE93" s="394" t="str">
        <f t="shared" si="412"/>
        <v/>
      </c>
      <c r="GF93" s="462" t="str">
        <f t="shared" si="506"/>
        <v/>
      </c>
      <c r="GG93" s="397" t="str">
        <f t="shared" si="507"/>
        <v/>
      </c>
      <c r="GH93" s="394" t="str">
        <f t="shared" si="508"/>
        <v/>
      </c>
      <c r="GI93" s="394" t="str">
        <f t="shared" si="509"/>
        <v/>
      </c>
      <c r="GJ93" s="394" t="str">
        <f t="shared" si="413"/>
        <v/>
      </c>
      <c r="GK93" s="461" t="str">
        <f t="shared" si="414"/>
        <v/>
      </c>
      <c r="GL93" s="78" t="str">
        <f t="shared" si="415"/>
        <v/>
      </c>
      <c r="GM93" s="394" t="str">
        <f t="shared" si="416"/>
        <v/>
      </c>
      <c r="GN93" s="394" t="str">
        <f t="shared" si="417"/>
        <v/>
      </c>
      <c r="GO93" s="394" t="str">
        <f t="shared" si="418"/>
        <v/>
      </c>
      <c r="GP93" s="394" t="str">
        <f t="shared" si="419"/>
        <v/>
      </c>
      <c r="GQ93" s="394" t="str">
        <f t="shared" si="510"/>
        <v/>
      </c>
      <c r="GR93" s="394" t="str">
        <f t="shared" si="511"/>
        <v/>
      </c>
      <c r="GS93" s="394" t="str">
        <f t="shared" si="512"/>
        <v/>
      </c>
      <c r="GT93" s="394" t="str">
        <f t="shared" si="513"/>
        <v/>
      </c>
      <c r="GU93" s="394" t="str">
        <f t="shared" si="420"/>
        <v/>
      </c>
      <c r="GV93" s="461" t="str">
        <f t="shared" si="421"/>
        <v/>
      </c>
      <c r="GW93" s="394" t="str">
        <f t="shared" si="422"/>
        <v/>
      </c>
      <c r="GX93" s="394" t="str">
        <f t="shared" si="423"/>
        <v/>
      </c>
      <c r="GY93" s="394" t="str">
        <f t="shared" si="424"/>
        <v xml:space="preserve">    </v>
      </c>
      <c r="GZ93" s="394" t="str">
        <f t="shared" si="425"/>
        <v xml:space="preserve">    </v>
      </c>
      <c r="HA93" s="394" t="str">
        <f t="shared" si="426"/>
        <v xml:space="preserve">    </v>
      </c>
      <c r="HB93" s="394" t="str">
        <f t="shared" si="427"/>
        <v xml:space="preserve">        </v>
      </c>
      <c r="HC93" s="394" t="str">
        <f t="shared" si="428"/>
        <v xml:space="preserve">    </v>
      </c>
      <c r="HD93" s="394" t="str">
        <f t="shared" si="429"/>
        <v/>
      </c>
      <c r="HE93" s="67" t="str">
        <f t="shared" si="430"/>
        <v/>
      </c>
      <c r="HF93" s="73" t="str">
        <f t="shared" si="431"/>
        <v/>
      </c>
      <c r="HG93" s="394" t="str">
        <f t="shared" si="432"/>
        <v/>
      </c>
      <c r="HH93" s="75" t="str">
        <f t="shared" si="433"/>
        <v/>
      </c>
      <c r="HI93" s="76" t="str">
        <f t="shared" si="514"/>
        <v/>
      </c>
      <c r="HJ93" s="394" t="str">
        <f>IF(OR(HD93="SUPPL.",HD93="RE-EXAM."),'result subject-wise'!AR93,HD93)</f>
        <v/>
      </c>
      <c r="HK93" s="463" t="str">
        <f t="shared" si="434"/>
        <v/>
      </c>
      <c r="HL93" s="464" t="str">
        <f t="shared" si="435"/>
        <v/>
      </c>
      <c r="HM93" s="394" t="str">
        <f t="shared" si="436"/>
        <v/>
      </c>
      <c r="HN93" s="304"/>
      <c r="HP93" s="465" t="str">
        <f>'full report'!V2285</f>
        <v/>
      </c>
      <c r="HQ93" s="466"/>
    </row>
    <row r="94" spans="1:239" s="364" customFormat="1" ht="13" customHeight="1">
      <c r="A94" s="412">
        <f>IF(details!A94="","",details!A94)</f>
        <v>86</v>
      </c>
      <c r="B94" s="399" t="str">
        <f>IF(details!B94="","",details!B94)</f>
        <v/>
      </c>
      <c r="C94" s="399" t="str">
        <f>IF(details!C94="","",details!C94)</f>
        <v/>
      </c>
      <c r="D94" s="399" t="str">
        <f>IF(details!D94="","",details!D94)</f>
        <v/>
      </c>
      <c r="E94" s="395" t="str">
        <f>IF(details!E94="","",details!E94)</f>
        <v/>
      </c>
      <c r="F94" s="71" t="str">
        <f>IF(details!F94="","",details!F94)</f>
        <v/>
      </c>
      <c r="G94" s="408" t="str">
        <f>IF(details!G94="","",details!G94)</f>
        <v>A 086</v>
      </c>
      <c r="H94" s="408" t="str">
        <f>IF(details!H94="","",details!H94)</f>
        <v>B 086</v>
      </c>
      <c r="I94" s="408" t="str">
        <f>IF(details!I94="","",details!I94)</f>
        <v>C 086</v>
      </c>
      <c r="J94" s="394" t="str">
        <f>IF(details!J94="","",details!J94)</f>
        <v/>
      </c>
      <c r="K94" s="394" t="str">
        <f>IF(details!K94="","",details!K94)</f>
        <v/>
      </c>
      <c r="L94" s="394" t="str">
        <f>IF(details!L94="","",details!L94)</f>
        <v/>
      </c>
      <c r="M94" s="205" t="str">
        <f t="shared" si="437"/>
        <v/>
      </c>
      <c r="N94" s="394" t="str">
        <f>IF(details!M94="","",details!M94)</f>
        <v/>
      </c>
      <c r="O94" s="205" t="str">
        <f t="shared" si="438"/>
        <v/>
      </c>
      <c r="P94" s="394" t="str">
        <f>IF(details!N94="","",details!N94)</f>
        <v/>
      </c>
      <c r="Q94" s="392" t="str">
        <f t="shared" si="439"/>
        <v/>
      </c>
      <c r="R94" s="409">
        <f t="shared" si="440"/>
        <v>0</v>
      </c>
      <c r="S94" s="66" t="str">
        <f t="shared" si="358"/>
        <v/>
      </c>
      <c r="T94" s="409" t="str">
        <f t="shared" si="390"/>
        <v/>
      </c>
      <c r="U94" s="409" t="str">
        <f t="shared" si="359"/>
        <v/>
      </c>
      <c r="V94" s="409" t="str">
        <f t="shared" si="391"/>
        <v/>
      </c>
      <c r="W94" s="394" t="str">
        <f>IF(details!O94="","",details!O94)</f>
        <v/>
      </c>
      <c r="X94" s="394" t="str">
        <f>IF(details!P94="","",details!P94)</f>
        <v/>
      </c>
      <c r="Y94" s="394" t="str">
        <f>IF(details!Q94="","",details!Q94)</f>
        <v/>
      </c>
      <c r="Z94" s="205" t="str">
        <f t="shared" si="441"/>
        <v/>
      </c>
      <c r="AA94" s="394" t="str">
        <f>IF(details!R94="","",details!R94)</f>
        <v/>
      </c>
      <c r="AB94" s="205" t="str">
        <f t="shared" si="442"/>
        <v/>
      </c>
      <c r="AC94" s="394" t="str">
        <f>IF(details!S94="","",details!S94)</f>
        <v/>
      </c>
      <c r="AD94" s="392" t="str">
        <f t="shared" si="443"/>
        <v/>
      </c>
      <c r="AE94" s="409">
        <f t="shared" si="444"/>
        <v>0</v>
      </c>
      <c r="AF94" s="66" t="str">
        <f t="shared" si="360"/>
        <v/>
      </c>
      <c r="AG94" s="409" t="str">
        <f t="shared" si="392"/>
        <v/>
      </c>
      <c r="AH94" s="409" t="str">
        <f>IF(OR($E94="NSO",$E94="",AC94=""),"",IF(OR(AG94="AB",AC94="ab"),"AB",IF(AC94="ML","RE",IF(AND(AD94&gt;=36%*AF94,AC94&gt;=20),"P",IF(AND(AD94&gt;=34%*AF94,#REF!=0,AC94&gt;=20),"G2",IF(AND(AD94&gt;=31%*AF94,#REF!=0,AC94&gt;=20),"G1",IF(AD94&gt;=25%*AF94,"S","F")))))))</f>
        <v/>
      </c>
      <c r="AI94" s="409" t="str">
        <f t="shared" si="393"/>
        <v/>
      </c>
      <c r="AJ94" s="394" t="str">
        <f>IF(details!T94="","",details!T94)</f>
        <v>f</v>
      </c>
      <c r="AK94" s="89" t="str">
        <f t="shared" si="445"/>
        <v/>
      </c>
      <c r="AL94" s="394" t="str">
        <f>IF(details!U94="","",details!U94)</f>
        <v/>
      </c>
      <c r="AM94" s="394" t="str">
        <f>IF(details!V94="","",details!V94)</f>
        <v/>
      </c>
      <c r="AN94" s="394" t="str">
        <f>IF(details!W94="","",details!W94)</f>
        <v/>
      </c>
      <c r="AO94" s="205" t="str">
        <f t="shared" si="446"/>
        <v/>
      </c>
      <c r="AP94" s="394" t="str">
        <f>IF(details!X94="","",details!X94)</f>
        <v/>
      </c>
      <c r="AQ94" s="394" t="str">
        <f>IF(details!Y94="","",details!Y94)</f>
        <v/>
      </c>
      <c r="AR94" s="205" t="str">
        <f t="shared" si="447"/>
        <v/>
      </c>
      <c r="AS94" s="205" t="str">
        <f t="shared" si="448"/>
        <v/>
      </c>
      <c r="AT94" s="205" t="str">
        <f t="shared" si="449"/>
        <v/>
      </c>
      <c r="AU94" s="394" t="str">
        <f>IF(details!Z94="","",details!Z94)</f>
        <v/>
      </c>
      <c r="AV94" s="394" t="str">
        <f>IF(details!AA94="","",details!AA94)</f>
        <v/>
      </c>
      <c r="AW94" s="205" t="str">
        <f t="shared" si="450"/>
        <v/>
      </c>
      <c r="AX94" s="205" t="str">
        <f t="shared" si="451"/>
        <v/>
      </c>
      <c r="AY94" s="205" t="str">
        <f t="shared" si="452"/>
        <v/>
      </c>
      <c r="AZ94" s="401" t="str">
        <f t="shared" si="453"/>
        <v/>
      </c>
      <c r="BA94" s="332">
        <f t="shared" si="361"/>
        <v>0</v>
      </c>
      <c r="BB94" s="409" t="str">
        <f t="shared" si="362"/>
        <v/>
      </c>
      <c r="BC94" s="66" t="str">
        <f t="shared" si="363"/>
        <v/>
      </c>
      <c r="BD94" s="66" t="str">
        <f t="shared" si="454"/>
        <v/>
      </c>
      <c r="BE94" s="66" t="str">
        <f t="shared" si="455"/>
        <v/>
      </c>
      <c r="BF94" s="66" t="str">
        <f t="shared" si="364"/>
        <v/>
      </c>
      <c r="BG94" s="332">
        <f t="shared" si="365"/>
        <v>0</v>
      </c>
      <c r="BH94" s="409" t="str">
        <f t="shared" si="366"/>
        <v/>
      </c>
      <c r="BI94" s="66" t="str">
        <f t="shared" si="367"/>
        <v/>
      </c>
      <c r="BJ94" s="66" t="str">
        <f t="shared" si="368"/>
        <v/>
      </c>
      <c r="BK94" s="409" t="str">
        <f t="shared" si="369"/>
        <v/>
      </c>
      <c r="BL94" s="394" t="str">
        <f>IF(details!AB94="","",details!AB94)</f>
        <v>b</v>
      </c>
      <c r="BM94" s="89" t="str">
        <f t="shared" si="456"/>
        <v/>
      </c>
      <c r="BN94" s="394" t="str">
        <f>IF(details!AC94="","",details!AC94)</f>
        <v/>
      </c>
      <c r="BO94" s="394" t="str">
        <f>IF(details!AD94="","",details!AD94)</f>
        <v/>
      </c>
      <c r="BP94" s="394" t="str">
        <f>IF(details!AE94="","",details!AE94)</f>
        <v/>
      </c>
      <c r="BQ94" s="205" t="str">
        <f t="shared" si="457"/>
        <v/>
      </c>
      <c r="BR94" s="394" t="str">
        <f>IF(details!AF94="","",details!AF94)</f>
        <v/>
      </c>
      <c r="BS94" s="394" t="str">
        <f>IF(details!AG94="","",details!AG94)</f>
        <v/>
      </c>
      <c r="BT94" s="205" t="str">
        <f t="shared" si="458"/>
        <v/>
      </c>
      <c r="BU94" s="205" t="str">
        <f t="shared" si="459"/>
        <v/>
      </c>
      <c r="BV94" s="205" t="str">
        <f t="shared" si="460"/>
        <v/>
      </c>
      <c r="BW94" s="394" t="str">
        <f>IF(details!AH94="","",details!AH94)</f>
        <v/>
      </c>
      <c r="BX94" s="394" t="str">
        <f>IF(details!AI94="","",details!AI94)</f>
        <v/>
      </c>
      <c r="BY94" s="205" t="str">
        <f t="shared" si="461"/>
        <v/>
      </c>
      <c r="BZ94" s="205" t="str">
        <f t="shared" si="462"/>
        <v/>
      </c>
      <c r="CA94" s="205" t="str">
        <f t="shared" si="463"/>
        <v/>
      </c>
      <c r="CB94" s="401" t="str">
        <f t="shared" si="464"/>
        <v/>
      </c>
      <c r="CC94" s="332">
        <f t="shared" si="370"/>
        <v>0</v>
      </c>
      <c r="CD94" s="409" t="str">
        <f t="shared" si="371"/>
        <v/>
      </c>
      <c r="CE94" s="66" t="str">
        <f t="shared" si="372"/>
        <v/>
      </c>
      <c r="CF94" s="66" t="str">
        <f t="shared" si="465"/>
        <v/>
      </c>
      <c r="CG94" s="66" t="str">
        <f t="shared" si="466"/>
        <v/>
      </c>
      <c r="CH94" s="66" t="str">
        <f t="shared" si="373"/>
        <v/>
      </c>
      <c r="CI94" s="332">
        <f t="shared" si="374"/>
        <v>0</v>
      </c>
      <c r="CJ94" s="409" t="str">
        <f t="shared" si="375"/>
        <v/>
      </c>
      <c r="CK94" s="66" t="str">
        <f t="shared" si="376"/>
        <v/>
      </c>
      <c r="CL94" s="66" t="str">
        <f t="shared" si="377"/>
        <v/>
      </c>
      <c r="CM94" s="409" t="str">
        <f t="shared" si="378"/>
        <v/>
      </c>
      <c r="CN94" s="394" t="str">
        <f>IF(details!AJ94="","",details!AJ94)</f>
        <v>b</v>
      </c>
      <c r="CO94" s="89" t="str">
        <f t="shared" si="467"/>
        <v/>
      </c>
      <c r="CP94" s="394" t="str">
        <f>IF(details!AK94="","",details!AK94)</f>
        <v/>
      </c>
      <c r="CQ94" s="394" t="str">
        <f>IF(details!AL94="","",details!AL94)</f>
        <v/>
      </c>
      <c r="CR94" s="394" t="str">
        <f>IF(details!AM94="","",details!AM94)</f>
        <v/>
      </c>
      <c r="CS94" s="205" t="str">
        <f t="shared" si="468"/>
        <v/>
      </c>
      <c r="CT94" s="394" t="str">
        <f>IF(details!AN94="","",details!AN94)</f>
        <v/>
      </c>
      <c r="CU94" s="394" t="str">
        <f>IF(details!AO94="","",details!AO94)</f>
        <v/>
      </c>
      <c r="CV94" s="205" t="str">
        <f t="shared" si="469"/>
        <v/>
      </c>
      <c r="CW94" s="205" t="str">
        <f t="shared" si="470"/>
        <v/>
      </c>
      <c r="CX94" s="205" t="str">
        <f t="shared" si="471"/>
        <v/>
      </c>
      <c r="CY94" s="394" t="str">
        <f>IF(details!AP94="","",details!AP94)</f>
        <v/>
      </c>
      <c r="CZ94" s="394" t="str">
        <f>IF(details!AQ94="","",details!AQ94)</f>
        <v/>
      </c>
      <c r="DA94" s="205" t="str">
        <f t="shared" si="472"/>
        <v/>
      </c>
      <c r="DB94" s="205" t="str">
        <f t="shared" si="473"/>
        <v/>
      </c>
      <c r="DC94" s="205" t="str">
        <f t="shared" si="474"/>
        <v/>
      </c>
      <c r="DD94" s="401" t="str">
        <f t="shared" si="475"/>
        <v/>
      </c>
      <c r="DE94" s="332">
        <f t="shared" si="379"/>
        <v>0</v>
      </c>
      <c r="DF94" s="409" t="str">
        <f t="shared" si="380"/>
        <v/>
      </c>
      <c r="DG94" s="66" t="str">
        <f t="shared" si="381"/>
        <v/>
      </c>
      <c r="DH94" s="66" t="str">
        <f t="shared" si="476"/>
        <v/>
      </c>
      <c r="DI94" s="66" t="str">
        <f t="shared" si="382"/>
        <v/>
      </c>
      <c r="DJ94" s="66" t="str">
        <f t="shared" si="383"/>
        <v/>
      </c>
      <c r="DK94" s="332">
        <f t="shared" si="384"/>
        <v>0</v>
      </c>
      <c r="DL94" s="409" t="str">
        <f t="shared" si="385"/>
        <v/>
      </c>
      <c r="DM94" s="66" t="str">
        <f t="shared" si="386"/>
        <v/>
      </c>
      <c r="DN94" s="66" t="str">
        <f t="shared" si="387"/>
        <v/>
      </c>
      <c r="DO94" s="409" t="str">
        <f t="shared" si="388"/>
        <v/>
      </c>
      <c r="DP94" s="66">
        <f t="shared" si="389"/>
        <v>0</v>
      </c>
      <c r="DQ94" s="394" t="str">
        <f>IF(details!AR94="","",details!AR94)</f>
        <v/>
      </c>
      <c r="DR94" s="394" t="str">
        <f>IF(details!AS94="","",details!AS94)</f>
        <v/>
      </c>
      <c r="DS94" s="394" t="str">
        <f>IF(details!AT94="","",details!AT94)</f>
        <v/>
      </c>
      <c r="DT94" s="205" t="str">
        <f t="shared" si="477"/>
        <v/>
      </c>
      <c r="DU94" s="394" t="str">
        <f>IF(details!AU94="","",details!AU94)</f>
        <v/>
      </c>
      <c r="DV94" s="205" t="str">
        <f t="shared" si="478"/>
        <v/>
      </c>
      <c r="DW94" s="394" t="str">
        <f>IF(details!AV94="","",details!AV94)</f>
        <v/>
      </c>
      <c r="DX94" s="392" t="str">
        <f t="shared" si="479"/>
        <v/>
      </c>
      <c r="DY94" s="409">
        <f t="shared" si="480"/>
        <v>0</v>
      </c>
      <c r="DZ94" s="409">
        <f t="shared" si="481"/>
        <v>0</v>
      </c>
      <c r="EA94" s="66" t="str">
        <f t="shared" si="482"/>
        <v/>
      </c>
      <c r="EB94" s="409" t="str">
        <f t="shared" si="483"/>
        <v/>
      </c>
      <c r="EC94" s="409" t="str">
        <f t="shared" si="394"/>
        <v/>
      </c>
      <c r="ED94" s="394" t="str">
        <f>IF(details!AW94="","",details!AW94)</f>
        <v/>
      </c>
      <c r="EE94" s="394" t="str">
        <f>IF(details!AX94="","",details!AX94)</f>
        <v/>
      </c>
      <c r="EF94" s="394" t="str">
        <f>IF(details!AY94="","",details!AY94)</f>
        <v/>
      </c>
      <c r="EG94" s="392" t="str">
        <f t="shared" si="484"/>
        <v/>
      </c>
      <c r="EH94" s="409">
        <f t="shared" si="485"/>
        <v>0</v>
      </c>
      <c r="EI94" s="409">
        <f t="shared" si="486"/>
        <v>0</v>
      </c>
      <c r="EJ94" s="66" t="str">
        <f t="shared" si="487"/>
        <v/>
      </c>
      <c r="EK94" s="409" t="str">
        <f t="shared" si="488"/>
        <v/>
      </c>
      <c r="EL94" s="409" t="str">
        <f t="shared" si="395"/>
        <v/>
      </c>
      <c r="EM94" s="409" t="str">
        <f t="shared" si="396"/>
        <v/>
      </c>
      <c r="EN94" s="409" t="str">
        <f t="shared" si="397"/>
        <v/>
      </c>
      <c r="EO94" s="409" t="str">
        <f t="shared" si="398"/>
        <v/>
      </c>
      <c r="EP94" s="409" t="str">
        <f t="shared" si="489"/>
        <v/>
      </c>
      <c r="EQ94" s="409" t="str">
        <f t="shared" si="490"/>
        <v/>
      </c>
      <c r="ER94" s="409">
        <f t="shared" si="491"/>
        <v>0</v>
      </c>
      <c r="ES94" s="409">
        <f t="shared" si="492"/>
        <v>0</v>
      </c>
      <c r="ET94" s="409">
        <f t="shared" si="493"/>
        <v>0</v>
      </c>
      <c r="EU94" s="409">
        <f t="shared" si="494"/>
        <v>0</v>
      </c>
      <c r="EV94" s="409">
        <f t="shared" si="495"/>
        <v>0</v>
      </c>
      <c r="EW94" s="409" t="str">
        <f t="shared" si="496"/>
        <v/>
      </c>
      <c r="EX94" s="74" t="str">
        <f t="shared" si="399"/>
        <v/>
      </c>
      <c r="EY94" s="68" t="str">
        <f>IF(details!BO94="","",details!BO94)</f>
        <v/>
      </c>
      <c r="EZ94" s="69" t="str">
        <f>IF(details!BP94="","",details!BP94)</f>
        <v/>
      </c>
      <c r="FA94" s="68" t="str">
        <f>IF(details!BW94="","",details!BW94)</f>
        <v/>
      </c>
      <c r="FB94" s="69" t="str">
        <f>IF(details!BX94="","",details!BX94)</f>
        <v/>
      </c>
      <c r="FC94" s="68" t="str">
        <f>IF(details!CE94="","",details!CE94)</f>
        <v/>
      </c>
      <c r="FD94" s="69" t="str">
        <f>IF(details!CF94="","",details!CF94)</f>
        <v/>
      </c>
      <c r="FE94" s="68" t="str">
        <f>IF(details!CM94="","",details!CM94)</f>
        <v/>
      </c>
      <c r="FF94" s="69" t="str">
        <f>IF(details!CN94="","",details!CN94)</f>
        <v/>
      </c>
      <c r="FG94" s="68" t="str">
        <f>IF(details!CU94="","",details!CU94)</f>
        <v/>
      </c>
      <c r="FH94" s="69" t="str">
        <f>IF(details!CV94="","",details!CV94)</f>
        <v/>
      </c>
      <c r="FI94" s="343" t="str">
        <f t="shared" si="515"/>
        <v/>
      </c>
      <c r="FJ94" s="394" t="str">
        <f t="shared" si="400"/>
        <v/>
      </c>
      <c r="FK94" s="394" t="str">
        <f t="shared" si="497"/>
        <v/>
      </c>
      <c r="FL94" s="460" t="str">
        <f t="shared" si="401"/>
        <v/>
      </c>
      <c r="FM94" s="394" t="str">
        <f t="shared" si="402"/>
        <v/>
      </c>
      <c r="FN94" s="77" t="str">
        <f t="shared" si="498"/>
        <v/>
      </c>
      <c r="FO94" s="460" t="str">
        <f t="shared" si="403"/>
        <v/>
      </c>
      <c r="FP94" s="78" t="str">
        <f t="shared" si="404"/>
        <v/>
      </c>
      <c r="FQ94" s="394" t="str">
        <f t="shared" si="405"/>
        <v/>
      </c>
      <c r="FR94" s="394" t="str">
        <f t="shared" si="499"/>
        <v/>
      </c>
      <c r="FS94" s="394" t="str">
        <f t="shared" si="500"/>
        <v/>
      </c>
      <c r="FT94" s="394" t="str">
        <f t="shared" si="501"/>
        <v/>
      </c>
      <c r="FU94" s="364" t="str">
        <f t="shared" si="502"/>
        <v/>
      </c>
      <c r="FV94" s="394" t="str">
        <f t="shared" si="503"/>
        <v/>
      </c>
      <c r="FW94" s="394" t="str">
        <f t="shared" si="504"/>
        <v/>
      </c>
      <c r="FX94" s="394" t="str">
        <f t="shared" si="505"/>
        <v/>
      </c>
      <c r="FY94" s="394" t="str">
        <f t="shared" si="406"/>
        <v/>
      </c>
      <c r="FZ94" s="461" t="str">
        <f t="shared" si="407"/>
        <v/>
      </c>
      <c r="GA94" s="78" t="str">
        <f t="shared" si="408"/>
        <v/>
      </c>
      <c r="GB94" s="394" t="str">
        <f t="shared" si="409"/>
        <v/>
      </c>
      <c r="GC94" s="394" t="str">
        <f t="shared" si="410"/>
        <v/>
      </c>
      <c r="GD94" s="394" t="str">
        <f t="shared" si="411"/>
        <v/>
      </c>
      <c r="GE94" s="394" t="str">
        <f t="shared" si="412"/>
        <v/>
      </c>
      <c r="GF94" s="462" t="str">
        <f t="shared" si="506"/>
        <v/>
      </c>
      <c r="GG94" s="397" t="str">
        <f t="shared" si="507"/>
        <v/>
      </c>
      <c r="GH94" s="394" t="str">
        <f t="shared" si="508"/>
        <v/>
      </c>
      <c r="GI94" s="394" t="str">
        <f t="shared" si="509"/>
        <v/>
      </c>
      <c r="GJ94" s="394" t="str">
        <f t="shared" si="413"/>
        <v/>
      </c>
      <c r="GK94" s="461" t="str">
        <f t="shared" si="414"/>
        <v/>
      </c>
      <c r="GL94" s="78" t="str">
        <f t="shared" si="415"/>
        <v/>
      </c>
      <c r="GM94" s="394" t="str">
        <f t="shared" si="416"/>
        <v/>
      </c>
      <c r="GN94" s="394" t="str">
        <f t="shared" si="417"/>
        <v/>
      </c>
      <c r="GO94" s="394" t="str">
        <f t="shared" si="418"/>
        <v/>
      </c>
      <c r="GP94" s="394" t="str">
        <f t="shared" si="419"/>
        <v/>
      </c>
      <c r="GQ94" s="394" t="str">
        <f t="shared" si="510"/>
        <v/>
      </c>
      <c r="GR94" s="394" t="str">
        <f t="shared" si="511"/>
        <v/>
      </c>
      <c r="GS94" s="394" t="str">
        <f t="shared" si="512"/>
        <v/>
      </c>
      <c r="GT94" s="394" t="str">
        <f t="shared" si="513"/>
        <v/>
      </c>
      <c r="GU94" s="394" t="str">
        <f t="shared" si="420"/>
        <v/>
      </c>
      <c r="GV94" s="461" t="str">
        <f t="shared" si="421"/>
        <v/>
      </c>
      <c r="GW94" s="394" t="str">
        <f t="shared" si="422"/>
        <v/>
      </c>
      <c r="GX94" s="394" t="str">
        <f t="shared" si="423"/>
        <v/>
      </c>
      <c r="GY94" s="394" t="str">
        <f t="shared" si="424"/>
        <v xml:space="preserve">    </v>
      </c>
      <c r="GZ94" s="394" t="str">
        <f t="shared" si="425"/>
        <v xml:space="preserve">    </v>
      </c>
      <c r="HA94" s="394" t="str">
        <f t="shared" si="426"/>
        <v xml:space="preserve">    </v>
      </c>
      <c r="HB94" s="394" t="str">
        <f t="shared" si="427"/>
        <v xml:space="preserve">        </v>
      </c>
      <c r="HC94" s="394" t="str">
        <f t="shared" si="428"/>
        <v xml:space="preserve">    </v>
      </c>
      <c r="HD94" s="394" t="str">
        <f t="shared" si="429"/>
        <v/>
      </c>
      <c r="HE94" s="67" t="str">
        <f t="shared" si="430"/>
        <v/>
      </c>
      <c r="HF94" s="73" t="str">
        <f t="shared" si="431"/>
        <v/>
      </c>
      <c r="HG94" s="394" t="str">
        <f t="shared" si="432"/>
        <v/>
      </c>
      <c r="HH94" s="75" t="str">
        <f t="shared" si="433"/>
        <v/>
      </c>
      <c r="HI94" s="76" t="str">
        <f t="shared" si="514"/>
        <v/>
      </c>
      <c r="HJ94" s="394" t="str">
        <f>IF(OR(HD94="SUPPL.",HD94="RE-EXAM."),'result subject-wise'!AR94,HD94)</f>
        <v/>
      </c>
      <c r="HK94" s="463" t="str">
        <f t="shared" si="434"/>
        <v/>
      </c>
      <c r="HL94" s="464" t="str">
        <f t="shared" si="435"/>
        <v/>
      </c>
      <c r="HM94" s="394" t="str">
        <f t="shared" si="436"/>
        <v/>
      </c>
      <c r="HN94" s="304"/>
      <c r="HP94" s="465" t="str">
        <f>'full report'!V2312</f>
        <v/>
      </c>
      <c r="HQ94" s="466"/>
    </row>
    <row r="95" spans="1:239" s="364" customFormat="1" ht="13" customHeight="1">
      <c r="A95" s="412">
        <f>IF(details!A95="","",details!A95)</f>
        <v>87</v>
      </c>
      <c r="B95" s="399" t="str">
        <f>IF(details!B95="","",details!B95)</f>
        <v/>
      </c>
      <c r="C95" s="399" t="str">
        <f>IF(details!C95="","",details!C95)</f>
        <v/>
      </c>
      <c r="D95" s="399" t="str">
        <f>IF(details!D95="","",details!D95)</f>
        <v/>
      </c>
      <c r="E95" s="395" t="str">
        <f>IF(details!E95="","",details!E95)</f>
        <v/>
      </c>
      <c r="F95" s="71" t="str">
        <f>IF(details!F95="","",details!F95)</f>
        <v/>
      </c>
      <c r="G95" s="408" t="str">
        <f>IF(details!G95="","",details!G95)</f>
        <v>A 087</v>
      </c>
      <c r="H95" s="408" t="str">
        <f>IF(details!H95="","",details!H95)</f>
        <v>B 087</v>
      </c>
      <c r="I95" s="408" t="str">
        <f>IF(details!I95="","",details!I95)</f>
        <v>C 087</v>
      </c>
      <c r="J95" s="394" t="str">
        <f>IF(details!J95="","",details!J95)</f>
        <v/>
      </c>
      <c r="K95" s="394" t="str">
        <f>IF(details!K95="","",details!K95)</f>
        <v/>
      </c>
      <c r="L95" s="394" t="str">
        <f>IF(details!L95="","",details!L95)</f>
        <v/>
      </c>
      <c r="M95" s="205" t="str">
        <f t="shared" si="437"/>
        <v/>
      </c>
      <c r="N95" s="394" t="str">
        <f>IF(details!M95="","",details!M95)</f>
        <v/>
      </c>
      <c r="O95" s="205" t="str">
        <f t="shared" si="438"/>
        <v/>
      </c>
      <c r="P95" s="394" t="str">
        <f>IF(details!N95="","",details!N95)</f>
        <v/>
      </c>
      <c r="Q95" s="392" t="str">
        <f t="shared" si="439"/>
        <v/>
      </c>
      <c r="R95" s="409">
        <f t="shared" si="440"/>
        <v>0</v>
      </c>
      <c r="S95" s="66" t="str">
        <f t="shared" si="358"/>
        <v/>
      </c>
      <c r="T95" s="409" t="str">
        <f t="shared" si="390"/>
        <v/>
      </c>
      <c r="U95" s="409" t="str">
        <f t="shared" si="359"/>
        <v/>
      </c>
      <c r="V95" s="409" t="str">
        <f t="shared" si="391"/>
        <v/>
      </c>
      <c r="W95" s="394" t="str">
        <f>IF(details!O95="","",details!O95)</f>
        <v/>
      </c>
      <c r="X95" s="394" t="str">
        <f>IF(details!P95="","",details!P95)</f>
        <v/>
      </c>
      <c r="Y95" s="394" t="str">
        <f>IF(details!Q95="","",details!Q95)</f>
        <v/>
      </c>
      <c r="Z95" s="205" t="str">
        <f t="shared" si="441"/>
        <v/>
      </c>
      <c r="AA95" s="394" t="str">
        <f>IF(details!R95="","",details!R95)</f>
        <v/>
      </c>
      <c r="AB95" s="205" t="str">
        <f t="shared" si="442"/>
        <v/>
      </c>
      <c r="AC95" s="394" t="str">
        <f>IF(details!S95="","",details!S95)</f>
        <v/>
      </c>
      <c r="AD95" s="392" t="str">
        <f t="shared" si="443"/>
        <v/>
      </c>
      <c r="AE95" s="409">
        <f t="shared" si="444"/>
        <v>0</v>
      </c>
      <c r="AF95" s="66" t="str">
        <f t="shared" si="360"/>
        <v/>
      </c>
      <c r="AG95" s="409" t="str">
        <f t="shared" si="392"/>
        <v/>
      </c>
      <c r="AH95" s="409" t="str">
        <f>IF(OR($E95="NSO",$E95="",AC95=""),"",IF(OR(AG95="AB",AC95="ab"),"AB",IF(AC95="ML","RE",IF(AND(AD95&gt;=36%*AF95,AC95&gt;=20),"P",IF(AND(AD95&gt;=34%*AF95,#REF!=0,AC95&gt;=20),"G2",IF(AND(AD95&gt;=31%*AF95,#REF!=0,AC95&gt;=20),"G1",IF(AD95&gt;=25%*AF95,"S","F")))))))</f>
        <v/>
      </c>
      <c r="AI95" s="409" t="str">
        <f t="shared" si="393"/>
        <v/>
      </c>
      <c r="AJ95" s="394" t="str">
        <f>IF(details!T95="","",details!T95)</f>
        <v>g</v>
      </c>
      <c r="AK95" s="89" t="str">
        <f t="shared" si="445"/>
        <v>DRAWING</v>
      </c>
      <c r="AL95" s="394" t="str">
        <f>IF(details!U95="","",details!U95)</f>
        <v/>
      </c>
      <c r="AM95" s="394" t="str">
        <f>IF(details!V95="","",details!V95)</f>
        <v/>
      </c>
      <c r="AN95" s="394" t="str">
        <f>IF(details!W95="","",details!W95)</f>
        <v/>
      </c>
      <c r="AO95" s="205" t="str">
        <f t="shared" si="446"/>
        <v/>
      </c>
      <c r="AP95" s="394" t="str">
        <f>IF(details!X95="","",details!X95)</f>
        <v/>
      </c>
      <c r="AQ95" s="394" t="str">
        <f>IF(details!Y95="","",details!Y95)</f>
        <v/>
      </c>
      <c r="AR95" s="205" t="str">
        <f t="shared" si="447"/>
        <v/>
      </c>
      <c r="AS95" s="205" t="str">
        <f t="shared" si="448"/>
        <v/>
      </c>
      <c r="AT95" s="205" t="str">
        <f t="shared" si="449"/>
        <v/>
      </c>
      <c r="AU95" s="394" t="str">
        <f>IF(details!Z95="","",details!Z95)</f>
        <v/>
      </c>
      <c r="AV95" s="394" t="str">
        <f>IF(details!AA95="","",details!AA95)</f>
        <v/>
      </c>
      <c r="AW95" s="205" t="str">
        <f t="shared" si="450"/>
        <v/>
      </c>
      <c r="AX95" s="205" t="str">
        <f t="shared" si="451"/>
        <v/>
      </c>
      <c r="AY95" s="205" t="str">
        <f t="shared" si="452"/>
        <v/>
      </c>
      <c r="AZ95" s="401" t="str">
        <f t="shared" si="453"/>
        <v/>
      </c>
      <c r="BA95" s="332">
        <f t="shared" si="361"/>
        <v>0</v>
      </c>
      <c r="BB95" s="409" t="str">
        <f t="shared" si="362"/>
        <v/>
      </c>
      <c r="BC95" s="66" t="str">
        <f t="shared" si="363"/>
        <v/>
      </c>
      <c r="BD95" s="66" t="str">
        <f t="shared" si="454"/>
        <v/>
      </c>
      <c r="BE95" s="66" t="str">
        <f t="shared" si="455"/>
        <v/>
      </c>
      <c r="BF95" s="66" t="str">
        <f t="shared" si="364"/>
        <v/>
      </c>
      <c r="BG95" s="332">
        <f t="shared" si="365"/>
        <v>0</v>
      </c>
      <c r="BH95" s="409" t="str">
        <f t="shared" si="366"/>
        <v/>
      </c>
      <c r="BI95" s="66" t="str">
        <f t="shared" si="367"/>
        <v/>
      </c>
      <c r="BJ95" s="66" t="str">
        <f t="shared" si="368"/>
        <v/>
      </c>
      <c r="BK95" s="409" t="str">
        <f t="shared" si="369"/>
        <v/>
      </c>
      <c r="BL95" s="394" t="str">
        <f>IF(details!AB95="","",details!AB95)</f>
        <v>c</v>
      </c>
      <c r="BM95" s="89" t="str">
        <f t="shared" si="456"/>
        <v/>
      </c>
      <c r="BN95" s="394" t="str">
        <f>IF(details!AC95="","",details!AC95)</f>
        <v/>
      </c>
      <c r="BO95" s="394" t="str">
        <f>IF(details!AD95="","",details!AD95)</f>
        <v/>
      </c>
      <c r="BP95" s="394" t="str">
        <f>IF(details!AE95="","",details!AE95)</f>
        <v/>
      </c>
      <c r="BQ95" s="205" t="str">
        <f t="shared" si="457"/>
        <v/>
      </c>
      <c r="BR95" s="394" t="str">
        <f>IF(details!AF95="","",details!AF95)</f>
        <v/>
      </c>
      <c r="BS95" s="394" t="str">
        <f>IF(details!AG95="","",details!AG95)</f>
        <v/>
      </c>
      <c r="BT95" s="205" t="str">
        <f t="shared" si="458"/>
        <v/>
      </c>
      <c r="BU95" s="205" t="str">
        <f t="shared" si="459"/>
        <v/>
      </c>
      <c r="BV95" s="205" t="str">
        <f t="shared" si="460"/>
        <v/>
      </c>
      <c r="BW95" s="394" t="str">
        <f>IF(details!AH95="","",details!AH95)</f>
        <v/>
      </c>
      <c r="BX95" s="394" t="str">
        <f>IF(details!AI95="","",details!AI95)</f>
        <v/>
      </c>
      <c r="BY95" s="205" t="str">
        <f t="shared" si="461"/>
        <v/>
      </c>
      <c r="BZ95" s="205" t="str">
        <f t="shared" si="462"/>
        <v/>
      </c>
      <c r="CA95" s="205" t="str">
        <f t="shared" si="463"/>
        <v/>
      </c>
      <c r="CB95" s="401" t="str">
        <f t="shared" si="464"/>
        <v/>
      </c>
      <c r="CC95" s="332">
        <f t="shared" si="370"/>
        <v>0</v>
      </c>
      <c r="CD95" s="409" t="str">
        <f t="shared" si="371"/>
        <v/>
      </c>
      <c r="CE95" s="66" t="str">
        <f t="shared" si="372"/>
        <v/>
      </c>
      <c r="CF95" s="66" t="str">
        <f t="shared" si="465"/>
        <v/>
      </c>
      <c r="CG95" s="66" t="str">
        <f t="shared" si="466"/>
        <v/>
      </c>
      <c r="CH95" s="66" t="str">
        <f t="shared" si="373"/>
        <v/>
      </c>
      <c r="CI95" s="332">
        <f t="shared" si="374"/>
        <v>0</v>
      </c>
      <c r="CJ95" s="409" t="str">
        <f t="shared" si="375"/>
        <v/>
      </c>
      <c r="CK95" s="66" t="str">
        <f t="shared" si="376"/>
        <v/>
      </c>
      <c r="CL95" s="66" t="str">
        <f t="shared" si="377"/>
        <v/>
      </c>
      <c r="CM95" s="409" t="str">
        <f t="shared" si="378"/>
        <v/>
      </c>
      <c r="CN95" s="394" t="str">
        <f>IF(details!AJ95="","",details!AJ95)</f>
        <v>c</v>
      </c>
      <c r="CO95" s="89" t="str">
        <f t="shared" si="467"/>
        <v/>
      </c>
      <c r="CP95" s="394" t="str">
        <f>IF(details!AK95="","",details!AK95)</f>
        <v/>
      </c>
      <c r="CQ95" s="394" t="str">
        <f>IF(details!AL95="","",details!AL95)</f>
        <v/>
      </c>
      <c r="CR95" s="394" t="str">
        <f>IF(details!AM95="","",details!AM95)</f>
        <v/>
      </c>
      <c r="CS95" s="205" t="str">
        <f t="shared" si="468"/>
        <v/>
      </c>
      <c r="CT95" s="394" t="str">
        <f>IF(details!AN95="","",details!AN95)</f>
        <v/>
      </c>
      <c r="CU95" s="394" t="str">
        <f>IF(details!AO95="","",details!AO95)</f>
        <v/>
      </c>
      <c r="CV95" s="205" t="str">
        <f t="shared" si="469"/>
        <v/>
      </c>
      <c r="CW95" s="205" t="str">
        <f t="shared" si="470"/>
        <v/>
      </c>
      <c r="CX95" s="205" t="str">
        <f t="shared" si="471"/>
        <v/>
      </c>
      <c r="CY95" s="394" t="str">
        <f>IF(details!AP95="","",details!AP95)</f>
        <v/>
      </c>
      <c r="CZ95" s="394" t="str">
        <f>IF(details!AQ95="","",details!AQ95)</f>
        <v/>
      </c>
      <c r="DA95" s="205" t="str">
        <f t="shared" si="472"/>
        <v/>
      </c>
      <c r="DB95" s="205" t="str">
        <f t="shared" si="473"/>
        <v/>
      </c>
      <c r="DC95" s="205" t="str">
        <f t="shared" si="474"/>
        <v/>
      </c>
      <c r="DD95" s="401" t="str">
        <f t="shared" si="475"/>
        <v/>
      </c>
      <c r="DE95" s="332">
        <f t="shared" si="379"/>
        <v>0</v>
      </c>
      <c r="DF95" s="409" t="str">
        <f t="shared" si="380"/>
        <v/>
      </c>
      <c r="DG95" s="66" t="str">
        <f t="shared" si="381"/>
        <v/>
      </c>
      <c r="DH95" s="66" t="str">
        <f t="shared" si="476"/>
        <v/>
      </c>
      <c r="DI95" s="66" t="str">
        <f t="shared" si="382"/>
        <v/>
      </c>
      <c r="DJ95" s="66" t="str">
        <f t="shared" si="383"/>
        <v/>
      </c>
      <c r="DK95" s="332">
        <f t="shared" si="384"/>
        <v>0</v>
      </c>
      <c r="DL95" s="409" t="str">
        <f t="shared" si="385"/>
        <v/>
      </c>
      <c r="DM95" s="66" t="str">
        <f t="shared" si="386"/>
        <v/>
      </c>
      <c r="DN95" s="66" t="str">
        <f t="shared" si="387"/>
        <v/>
      </c>
      <c r="DO95" s="409" t="str">
        <f t="shared" si="388"/>
        <v/>
      </c>
      <c r="DP95" s="66">
        <f t="shared" si="389"/>
        <v>0</v>
      </c>
      <c r="DQ95" s="394" t="str">
        <f>IF(details!AR95="","",details!AR95)</f>
        <v/>
      </c>
      <c r="DR95" s="394" t="str">
        <f>IF(details!AS95="","",details!AS95)</f>
        <v/>
      </c>
      <c r="DS95" s="394" t="str">
        <f>IF(details!AT95="","",details!AT95)</f>
        <v/>
      </c>
      <c r="DT95" s="205" t="str">
        <f t="shared" si="477"/>
        <v/>
      </c>
      <c r="DU95" s="394" t="str">
        <f>IF(details!AU95="","",details!AU95)</f>
        <v/>
      </c>
      <c r="DV95" s="205" t="str">
        <f t="shared" si="478"/>
        <v/>
      </c>
      <c r="DW95" s="394" t="str">
        <f>IF(details!AV95="","",details!AV95)</f>
        <v/>
      </c>
      <c r="DX95" s="392" t="str">
        <f t="shared" si="479"/>
        <v/>
      </c>
      <c r="DY95" s="409">
        <f t="shared" si="480"/>
        <v>0</v>
      </c>
      <c r="DZ95" s="409">
        <f t="shared" si="481"/>
        <v>0</v>
      </c>
      <c r="EA95" s="66" t="str">
        <f t="shared" si="482"/>
        <v/>
      </c>
      <c r="EB95" s="409" t="str">
        <f t="shared" si="483"/>
        <v/>
      </c>
      <c r="EC95" s="409" t="str">
        <f t="shared" si="394"/>
        <v/>
      </c>
      <c r="ED95" s="394" t="str">
        <f>IF(details!AW95="","",details!AW95)</f>
        <v/>
      </c>
      <c r="EE95" s="394" t="str">
        <f>IF(details!AX95="","",details!AX95)</f>
        <v/>
      </c>
      <c r="EF95" s="394" t="str">
        <f>IF(details!AY95="","",details!AY95)</f>
        <v/>
      </c>
      <c r="EG95" s="392" t="str">
        <f t="shared" si="484"/>
        <v/>
      </c>
      <c r="EH95" s="409">
        <f t="shared" si="485"/>
        <v>0</v>
      </c>
      <c r="EI95" s="409">
        <f t="shared" si="486"/>
        <v>0</v>
      </c>
      <c r="EJ95" s="66" t="str">
        <f t="shared" si="487"/>
        <v/>
      </c>
      <c r="EK95" s="409" t="str">
        <f t="shared" si="488"/>
        <v/>
      </c>
      <c r="EL95" s="409" t="str">
        <f t="shared" si="395"/>
        <v/>
      </c>
      <c r="EM95" s="409" t="str">
        <f t="shared" si="396"/>
        <v/>
      </c>
      <c r="EN95" s="409" t="str">
        <f t="shared" si="397"/>
        <v/>
      </c>
      <c r="EO95" s="409" t="str">
        <f t="shared" si="398"/>
        <v/>
      </c>
      <c r="EP95" s="409" t="str">
        <f t="shared" si="489"/>
        <v/>
      </c>
      <c r="EQ95" s="409" t="str">
        <f t="shared" si="490"/>
        <v/>
      </c>
      <c r="ER95" s="409">
        <f t="shared" si="491"/>
        <v>0</v>
      </c>
      <c r="ES95" s="409">
        <f t="shared" si="492"/>
        <v>0</v>
      </c>
      <c r="ET95" s="409">
        <f t="shared" si="493"/>
        <v>0</v>
      </c>
      <c r="EU95" s="409">
        <f t="shared" si="494"/>
        <v>0</v>
      </c>
      <c r="EV95" s="409">
        <f t="shared" si="495"/>
        <v>0</v>
      </c>
      <c r="EW95" s="409" t="str">
        <f t="shared" si="496"/>
        <v/>
      </c>
      <c r="EX95" s="74" t="str">
        <f t="shared" si="399"/>
        <v/>
      </c>
      <c r="EY95" s="68" t="str">
        <f>IF(details!BO95="","",details!BO95)</f>
        <v/>
      </c>
      <c r="EZ95" s="69" t="str">
        <f>IF(details!BP95="","",details!BP95)</f>
        <v/>
      </c>
      <c r="FA95" s="68" t="str">
        <f>IF(details!BW95="","",details!BW95)</f>
        <v/>
      </c>
      <c r="FB95" s="69" t="str">
        <f>IF(details!BX95="","",details!BX95)</f>
        <v/>
      </c>
      <c r="FC95" s="68" t="str">
        <f>IF(details!CE95="","",details!CE95)</f>
        <v/>
      </c>
      <c r="FD95" s="69" t="str">
        <f>IF(details!CF95="","",details!CF95)</f>
        <v/>
      </c>
      <c r="FE95" s="68" t="str">
        <f>IF(details!CM95="","",details!CM95)</f>
        <v/>
      </c>
      <c r="FF95" s="69" t="str">
        <f>IF(details!CN95="","",details!CN95)</f>
        <v/>
      </c>
      <c r="FG95" s="68" t="str">
        <f>IF(details!CU95="","",details!CU95)</f>
        <v/>
      </c>
      <c r="FH95" s="69" t="str">
        <f>IF(details!CV95="","",details!CV95)</f>
        <v/>
      </c>
      <c r="FI95" s="343" t="str">
        <f t="shared" si="515"/>
        <v/>
      </c>
      <c r="FJ95" s="394" t="str">
        <f t="shared" si="400"/>
        <v/>
      </c>
      <c r="FK95" s="394" t="str">
        <f t="shared" si="497"/>
        <v/>
      </c>
      <c r="FL95" s="460" t="str">
        <f t="shared" si="401"/>
        <v/>
      </c>
      <c r="FM95" s="394" t="str">
        <f t="shared" si="402"/>
        <v/>
      </c>
      <c r="FN95" s="77" t="str">
        <f t="shared" si="498"/>
        <v/>
      </c>
      <c r="FO95" s="460" t="str">
        <f t="shared" si="403"/>
        <v/>
      </c>
      <c r="FP95" s="78" t="str">
        <f t="shared" si="404"/>
        <v/>
      </c>
      <c r="FQ95" s="394" t="str">
        <f t="shared" si="405"/>
        <v/>
      </c>
      <c r="FR95" s="394" t="str">
        <f t="shared" si="499"/>
        <v/>
      </c>
      <c r="FS95" s="394" t="str">
        <f t="shared" si="500"/>
        <v/>
      </c>
      <c r="FT95" s="394" t="str">
        <f t="shared" si="501"/>
        <v/>
      </c>
      <c r="FU95" s="364" t="str">
        <f t="shared" si="502"/>
        <v/>
      </c>
      <c r="FV95" s="394" t="str">
        <f t="shared" si="503"/>
        <v/>
      </c>
      <c r="FW95" s="394" t="str">
        <f t="shared" si="504"/>
        <v/>
      </c>
      <c r="FX95" s="394" t="str">
        <f t="shared" si="505"/>
        <v/>
      </c>
      <c r="FY95" s="394" t="str">
        <f t="shared" si="406"/>
        <v/>
      </c>
      <c r="FZ95" s="461" t="str">
        <f t="shared" si="407"/>
        <v/>
      </c>
      <c r="GA95" s="78" t="str">
        <f t="shared" si="408"/>
        <v/>
      </c>
      <c r="GB95" s="394" t="str">
        <f t="shared" si="409"/>
        <v/>
      </c>
      <c r="GC95" s="394" t="str">
        <f t="shared" si="410"/>
        <v/>
      </c>
      <c r="GD95" s="394" t="str">
        <f t="shared" si="411"/>
        <v/>
      </c>
      <c r="GE95" s="394" t="str">
        <f t="shared" si="412"/>
        <v/>
      </c>
      <c r="GF95" s="462" t="str">
        <f t="shared" si="506"/>
        <v/>
      </c>
      <c r="GG95" s="397" t="str">
        <f t="shared" si="507"/>
        <v/>
      </c>
      <c r="GH95" s="394" t="str">
        <f t="shared" si="508"/>
        <v/>
      </c>
      <c r="GI95" s="394" t="str">
        <f t="shared" si="509"/>
        <v/>
      </c>
      <c r="GJ95" s="394" t="str">
        <f t="shared" si="413"/>
        <v/>
      </c>
      <c r="GK95" s="461" t="str">
        <f t="shared" si="414"/>
        <v/>
      </c>
      <c r="GL95" s="78" t="str">
        <f t="shared" si="415"/>
        <v/>
      </c>
      <c r="GM95" s="394" t="str">
        <f t="shared" si="416"/>
        <v/>
      </c>
      <c r="GN95" s="394" t="str">
        <f t="shared" si="417"/>
        <v/>
      </c>
      <c r="GO95" s="394" t="str">
        <f t="shared" si="418"/>
        <v/>
      </c>
      <c r="GP95" s="394" t="str">
        <f t="shared" si="419"/>
        <v/>
      </c>
      <c r="GQ95" s="394" t="str">
        <f t="shared" si="510"/>
        <v/>
      </c>
      <c r="GR95" s="394" t="str">
        <f t="shared" si="511"/>
        <v/>
      </c>
      <c r="GS95" s="394" t="str">
        <f t="shared" si="512"/>
        <v/>
      </c>
      <c r="GT95" s="394" t="str">
        <f t="shared" si="513"/>
        <v/>
      </c>
      <c r="GU95" s="394" t="str">
        <f t="shared" si="420"/>
        <v/>
      </c>
      <c r="GV95" s="461" t="str">
        <f t="shared" si="421"/>
        <v/>
      </c>
      <c r="GW95" s="394" t="str">
        <f t="shared" si="422"/>
        <v/>
      </c>
      <c r="GX95" s="394" t="str">
        <f t="shared" si="423"/>
        <v/>
      </c>
      <c r="GY95" s="394" t="str">
        <f t="shared" si="424"/>
        <v xml:space="preserve">    </v>
      </c>
      <c r="GZ95" s="394" t="str">
        <f t="shared" si="425"/>
        <v xml:space="preserve">    </v>
      </c>
      <c r="HA95" s="394" t="str">
        <f t="shared" si="426"/>
        <v xml:space="preserve">    </v>
      </c>
      <c r="HB95" s="394" t="str">
        <f t="shared" si="427"/>
        <v xml:space="preserve">        </v>
      </c>
      <c r="HC95" s="394" t="str">
        <f t="shared" si="428"/>
        <v xml:space="preserve">    </v>
      </c>
      <c r="HD95" s="394" t="str">
        <f t="shared" si="429"/>
        <v/>
      </c>
      <c r="HE95" s="67" t="str">
        <f t="shared" si="430"/>
        <v/>
      </c>
      <c r="HF95" s="73" t="str">
        <f t="shared" si="431"/>
        <v/>
      </c>
      <c r="HG95" s="394" t="str">
        <f t="shared" si="432"/>
        <v/>
      </c>
      <c r="HH95" s="75" t="str">
        <f t="shared" si="433"/>
        <v/>
      </c>
      <c r="HI95" s="76" t="str">
        <f t="shared" si="514"/>
        <v/>
      </c>
      <c r="HJ95" s="394" t="str">
        <f>IF(OR(HD95="SUPPL.",HD95="RE-EXAM."),'result subject-wise'!AR95,HD95)</f>
        <v/>
      </c>
      <c r="HK95" s="463" t="str">
        <f t="shared" si="434"/>
        <v/>
      </c>
      <c r="HL95" s="464" t="str">
        <f t="shared" si="435"/>
        <v/>
      </c>
      <c r="HM95" s="394" t="str">
        <f t="shared" si="436"/>
        <v/>
      </c>
      <c r="HN95" s="304"/>
      <c r="HP95" s="465" t="str">
        <f>'full report'!V2339</f>
        <v/>
      </c>
      <c r="HQ95" s="466"/>
    </row>
    <row r="96" spans="1:239" s="364" customFormat="1" ht="13" customHeight="1">
      <c r="A96" s="412">
        <f>IF(details!A96="","",details!A96)</f>
        <v>88</v>
      </c>
      <c r="B96" s="399" t="str">
        <f>IF(details!B96="","",details!B96)</f>
        <v/>
      </c>
      <c r="C96" s="399" t="str">
        <f>IF(details!C96="","",details!C96)</f>
        <v/>
      </c>
      <c r="D96" s="399" t="str">
        <f>IF(details!D96="","",details!D96)</f>
        <v/>
      </c>
      <c r="E96" s="395" t="str">
        <f>IF(details!E96="","",details!E96)</f>
        <v/>
      </c>
      <c r="F96" s="71" t="str">
        <f>IF(details!F96="","",details!F96)</f>
        <v/>
      </c>
      <c r="G96" s="408" t="str">
        <f>IF(details!G96="","",details!G96)</f>
        <v>A 088</v>
      </c>
      <c r="H96" s="408" t="str">
        <f>IF(details!H96="","",details!H96)</f>
        <v>B 088</v>
      </c>
      <c r="I96" s="408" t="str">
        <f>IF(details!I96="","",details!I96)</f>
        <v>C 088</v>
      </c>
      <c r="J96" s="394" t="str">
        <f>IF(details!J96="","",details!J96)</f>
        <v/>
      </c>
      <c r="K96" s="394" t="str">
        <f>IF(details!K96="","",details!K96)</f>
        <v/>
      </c>
      <c r="L96" s="394" t="str">
        <f>IF(details!L96="","",details!L96)</f>
        <v/>
      </c>
      <c r="M96" s="205" t="str">
        <f t="shared" si="437"/>
        <v/>
      </c>
      <c r="N96" s="394" t="str">
        <f>IF(details!M96="","",details!M96)</f>
        <v/>
      </c>
      <c r="O96" s="205" t="str">
        <f t="shared" si="438"/>
        <v/>
      </c>
      <c r="P96" s="394" t="str">
        <f>IF(details!N96="","",details!N96)</f>
        <v/>
      </c>
      <c r="Q96" s="392" t="str">
        <f t="shared" si="439"/>
        <v/>
      </c>
      <c r="R96" s="409">
        <f t="shared" si="440"/>
        <v>0</v>
      </c>
      <c r="S96" s="66" t="str">
        <f t="shared" si="358"/>
        <v/>
      </c>
      <c r="T96" s="409" t="str">
        <f t="shared" si="390"/>
        <v/>
      </c>
      <c r="U96" s="409" t="str">
        <f t="shared" si="359"/>
        <v/>
      </c>
      <c r="V96" s="409" t="str">
        <f t="shared" si="391"/>
        <v/>
      </c>
      <c r="W96" s="394" t="str">
        <f>IF(details!O96="","",details!O96)</f>
        <v/>
      </c>
      <c r="X96" s="394" t="str">
        <f>IF(details!P96="","",details!P96)</f>
        <v/>
      </c>
      <c r="Y96" s="394" t="str">
        <f>IF(details!Q96="","",details!Q96)</f>
        <v/>
      </c>
      <c r="Z96" s="205" t="str">
        <f t="shared" si="441"/>
        <v/>
      </c>
      <c r="AA96" s="394" t="str">
        <f>IF(details!R96="","",details!R96)</f>
        <v/>
      </c>
      <c r="AB96" s="205" t="str">
        <f t="shared" si="442"/>
        <v/>
      </c>
      <c r="AC96" s="394" t="str">
        <f>IF(details!S96="","",details!S96)</f>
        <v/>
      </c>
      <c r="AD96" s="392" t="str">
        <f t="shared" si="443"/>
        <v/>
      </c>
      <c r="AE96" s="409">
        <f t="shared" si="444"/>
        <v>0</v>
      </c>
      <c r="AF96" s="66" t="str">
        <f t="shared" si="360"/>
        <v/>
      </c>
      <c r="AG96" s="409" t="str">
        <f t="shared" si="392"/>
        <v/>
      </c>
      <c r="AH96" s="409" t="str">
        <f>IF(OR($E96="NSO",$E96="",AC96=""),"",IF(OR(AG96="AB",AC96="ab"),"AB",IF(AC96="ML","RE",IF(AND(AD96&gt;=36%*AF96,AC96&gt;=20),"P",IF(AND(AD96&gt;=34%*AF96,#REF!=0,AC96&gt;=20),"G2",IF(AND(AD96&gt;=31%*AF96,#REF!=0,AC96&gt;=20),"G1",IF(AD96&gt;=25%*AF96,"S","F")))))))</f>
        <v/>
      </c>
      <c r="AI96" s="409" t="str">
        <f t="shared" si="393"/>
        <v/>
      </c>
      <c r="AJ96" s="394" t="str">
        <f>IF(details!T96="","",details!T96)</f>
        <v>h</v>
      </c>
      <c r="AK96" s="89" t="str">
        <f t="shared" si="445"/>
        <v>MUSIC</v>
      </c>
      <c r="AL96" s="394" t="str">
        <f>IF(details!U96="","",details!U96)</f>
        <v/>
      </c>
      <c r="AM96" s="394" t="str">
        <f>IF(details!V96="","",details!V96)</f>
        <v/>
      </c>
      <c r="AN96" s="394" t="str">
        <f>IF(details!W96="","",details!W96)</f>
        <v/>
      </c>
      <c r="AO96" s="205" t="str">
        <f t="shared" si="446"/>
        <v/>
      </c>
      <c r="AP96" s="394" t="str">
        <f>IF(details!X96="","",details!X96)</f>
        <v/>
      </c>
      <c r="AQ96" s="394" t="str">
        <f>IF(details!Y96="","",details!Y96)</f>
        <v/>
      </c>
      <c r="AR96" s="205" t="str">
        <f t="shared" si="447"/>
        <v/>
      </c>
      <c r="AS96" s="205" t="str">
        <f t="shared" si="448"/>
        <v/>
      </c>
      <c r="AT96" s="205" t="str">
        <f t="shared" si="449"/>
        <v/>
      </c>
      <c r="AU96" s="394" t="str">
        <f>IF(details!Z96="","",details!Z96)</f>
        <v/>
      </c>
      <c r="AV96" s="394" t="str">
        <f>IF(details!AA96="","",details!AA96)</f>
        <v/>
      </c>
      <c r="AW96" s="205" t="str">
        <f t="shared" si="450"/>
        <v/>
      </c>
      <c r="AX96" s="205" t="str">
        <f t="shared" si="451"/>
        <v/>
      </c>
      <c r="AY96" s="205" t="str">
        <f t="shared" si="452"/>
        <v/>
      </c>
      <c r="AZ96" s="401" t="str">
        <f t="shared" si="453"/>
        <v/>
      </c>
      <c r="BA96" s="332">
        <f t="shared" si="361"/>
        <v>0</v>
      </c>
      <c r="BB96" s="409" t="str">
        <f t="shared" si="362"/>
        <v/>
      </c>
      <c r="BC96" s="66" t="str">
        <f t="shared" si="363"/>
        <v/>
      </c>
      <c r="BD96" s="66" t="str">
        <f t="shared" si="454"/>
        <v/>
      </c>
      <c r="BE96" s="66" t="str">
        <f t="shared" si="455"/>
        <v/>
      </c>
      <c r="BF96" s="66" t="str">
        <f t="shared" si="364"/>
        <v/>
      </c>
      <c r="BG96" s="332">
        <f t="shared" si="365"/>
        <v>0</v>
      </c>
      <c r="BH96" s="409" t="str">
        <f t="shared" si="366"/>
        <v/>
      </c>
      <c r="BI96" s="66" t="str">
        <f t="shared" si="367"/>
        <v/>
      </c>
      <c r="BJ96" s="66" t="str">
        <f t="shared" si="368"/>
        <v/>
      </c>
      <c r="BK96" s="409" t="str">
        <f t="shared" si="369"/>
        <v/>
      </c>
      <c r="BL96" s="394" t="str">
        <f>IF(details!AB96="","",details!AB96)</f>
        <v>d</v>
      </c>
      <c r="BM96" s="89" t="str">
        <f t="shared" si="456"/>
        <v/>
      </c>
      <c r="BN96" s="394" t="str">
        <f>IF(details!AC96="","",details!AC96)</f>
        <v/>
      </c>
      <c r="BO96" s="394" t="str">
        <f>IF(details!AD96="","",details!AD96)</f>
        <v/>
      </c>
      <c r="BP96" s="394" t="str">
        <f>IF(details!AE96="","",details!AE96)</f>
        <v/>
      </c>
      <c r="BQ96" s="205" t="str">
        <f t="shared" si="457"/>
        <v/>
      </c>
      <c r="BR96" s="394" t="str">
        <f>IF(details!AF96="","",details!AF96)</f>
        <v/>
      </c>
      <c r="BS96" s="394" t="str">
        <f>IF(details!AG96="","",details!AG96)</f>
        <v/>
      </c>
      <c r="BT96" s="205" t="str">
        <f t="shared" si="458"/>
        <v/>
      </c>
      <c r="BU96" s="205" t="str">
        <f t="shared" si="459"/>
        <v/>
      </c>
      <c r="BV96" s="205" t="str">
        <f t="shared" si="460"/>
        <v/>
      </c>
      <c r="BW96" s="394" t="str">
        <f>IF(details!AH96="","",details!AH96)</f>
        <v/>
      </c>
      <c r="BX96" s="394" t="str">
        <f>IF(details!AI96="","",details!AI96)</f>
        <v/>
      </c>
      <c r="BY96" s="205" t="str">
        <f t="shared" si="461"/>
        <v/>
      </c>
      <c r="BZ96" s="205" t="str">
        <f t="shared" si="462"/>
        <v/>
      </c>
      <c r="CA96" s="205" t="str">
        <f t="shared" si="463"/>
        <v/>
      </c>
      <c r="CB96" s="401" t="str">
        <f t="shared" si="464"/>
        <v/>
      </c>
      <c r="CC96" s="332">
        <f t="shared" si="370"/>
        <v>0</v>
      </c>
      <c r="CD96" s="409" t="str">
        <f t="shared" si="371"/>
        <v/>
      </c>
      <c r="CE96" s="66" t="str">
        <f t="shared" si="372"/>
        <v/>
      </c>
      <c r="CF96" s="66" t="str">
        <f t="shared" si="465"/>
        <v/>
      </c>
      <c r="CG96" s="66" t="str">
        <f t="shared" si="466"/>
        <v/>
      </c>
      <c r="CH96" s="66" t="str">
        <f t="shared" si="373"/>
        <v/>
      </c>
      <c r="CI96" s="332">
        <f t="shared" si="374"/>
        <v>0</v>
      </c>
      <c r="CJ96" s="409" t="str">
        <f t="shared" si="375"/>
        <v/>
      </c>
      <c r="CK96" s="66" t="str">
        <f t="shared" si="376"/>
        <v/>
      </c>
      <c r="CL96" s="66" t="str">
        <f t="shared" si="377"/>
        <v/>
      </c>
      <c r="CM96" s="409" t="str">
        <f t="shared" si="378"/>
        <v/>
      </c>
      <c r="CN96" s="394" t="str">
        <f>IF(details!AJ96="","",details!AJ96)</f>
        <v>d</v>
      </c>
      <c r="CO96" s="89" t="str">
        <f t="shared" si="467"/>
        <v/>
      </c>
      <c r="CP96" s="394" t="str">
        <f>IF(details!AK96="","",details!AK96)</f>
        <v/>
      </c>
      <c r="CQ96" s="394" t="str">
        <f>IF(details!AL96="","",details!AL96)</f>
        <v/>
      </c>
      <c r="CR96" s="394" t="str">
        <f>IF(details!AM96="","",details!AM96)</f>
        <v/>
      </c>
      <c r="CS96" s="205" t="str">
        <f t="shared" si="468"/>
        <v/>
      </c>
      <c r="CT96" s="394" t="str">
        <f>IF(details!AN96="","",details!AN96)</f>
        <v/>
      </c>
      <c r="CU96" s="394" t="str">
        <f>IF(details!AO96="","",details!AO96)</f>
        <v/>
      </c>
      <c r="CV96" s="205" t="str">
        <f t="shared" si="469"/>
        <v/>
      </c>
      <c r="CW96" s="205" t="str">
        <f t="shared" si="470"/>
        <v/>
      </c>
      <c r="CX96" s="205" t="str">
        <f t="shared" si="471"/>
        <v/>
      </c>
      <c r="CY96" s="394" t="str">
        <f>IF(details!AP96="","",details!AP96)</f>
        <v/>
      </c>
      <c r="CZ96" s="394" t="str">
        <f>IF(details!AQ96="","",details!AQ96)</f>
        <v/>
      </c>
      <c r="DA96" s="205" t="str">
        <f t="shared" si="472"/>
        <v/>
      </c>
      <c r="DB96" s="205" t="str">
        <f t="shared" si="473"/>
        <v/>
      </c>
      <c r="DC96" s="205" t="str">
        <f t="shared" si="474"/>
        <v/>
      </c>
      <c r="DD96" s="401" t="str">
        <f t="shared" si="475"/>
        <v/>
      </c>
      <c r="DE96" s="332">
        <f t="shared" si="379"/>
        <v>0</v>
      </c>
      <c r="DF96" s="409" t="str">
        <f t="shared" si="380"/>
        <v/>
      </c>
      <c r="DG96" s="66" t="str">
        <f t="shared" si="381"/>
        <v/>
      </c>
      <c r="DH96" s="66" t="str">
        <f t="shared" si="476"/>
        <v/>
      </c>
      <c r="DI96" s="66" t="str">
        <f t="shared" si="382"/>
        <v/>
      </c>
      <c r="DJ96" s="66" t="str">
        <f t="shared" si="383"/>
        <v/>
      </c>
      <c r="DK96" s="332">
        <f t="shared" si="384"/>
        <v>0</v>
      </c>
      <c r="DL96" s="409" t="str">
        <f t="shared" si="385"/>
        <v/>
      </c>
      <c r="DM96" s="66" t="str">
        <f t="shared" si="386"/>
        <v/>
      </c>
      <c r="DN96" s="66" t="str">
        <f t="shared" si="387"/>
        <v/>
      </c>
      <c r="DO96" s="409" t="str">
        <f t="shared" si="388"/>
        <v/>
      </c>
      <c r="DP96" s="66">
        <f t="shared" si="389"/>
        <v>0</v>
      </c>
      <c r="DQ96" s="394" t="str">
        <f>IF(details!AR96="","",details!AR96)</f>
        <v/>
      </c>
      <c r="DR96" s="394" t="str">
        <f>IF(details!AS96="","",details!AS96)</f>
        <v/>
      </c>
      <c r="DS96" s="394" t="str">
        <f>IF(details!AT96="","",details!AT96)</f>
        <v/>
      </c>
      <c r="DT96" s="205" t="str">
        <f t="shared" si="477"/>
        <v/>
      </c>
      <c r="DU96" s="394" t="str">
        <f>IF(details!AU96="","",details!AU96)</f>
        <v/>
      </c>
      <c r="DV96" s="205" t="str">
        <f t="shared" si="478"/>
        <v/>
      </c>
      <c r="DW96" s="394" t="str">
        <f>IF(details!AV96="","",details!AV96)</f>
        <v/>
      </c>
      <c r="DX96" s="392" t="str">
        <f t="shared" si="479"/>
        <v/>
      </c>
      <c r="DY96" s="409">
        <f t="shared" si="480"/>
        <v>0</v>
      </c>
      <c r="DZ96" s="409">
        <f t="shared" si="481"/>
        <v>0</v>
      </c>
      <c r="EA96" s="66" t="str">
        <f t="shared" si="482"/>
        <v/>
      </c>
      <c r="EB96" s="409" t="str">
        <f t="shared" si="483"/>
        <v/>
      </c>
      <c r="EC96" s="409" t="str">
        <f t="shared" si="394"/>
        <v/>
      </c>
      <c r="ED96" s="394" t="str">
        <f>IF(details!AW96="","",details!AW96)</f>
        <v/>
      </c>
      <c r="EE96" s="394" t="str">
        <f>IF(details!AX96="","",details!AX96)</f>
        <v/>
      </c>
      <c r="EF96" s="394" t="str">
        <f>IF(details!AY96="","",details!AY96)</f>
        <v/>
      </c>
      <c r="EG96" s="392" t="str">
        <f t="shared" si="484"/>
        <v/>
      </c>
      <c r="EH96" s="409">
        <f t="shared" si="485"/>
        <v>0</v>
      </c>
      <c r="EI96" s="409">
        <f t="shared" si="486"/>
        <v>0</v>
      </c>
      <c r="EJ96" s="66" t="str">
        <f t="shared" si="487"/>
        <v/>
      </c>
      <c r="EK96" s="409" t="str">
        <f t="shared" si="488"/>
        <v/>
      </c>
      <c r="EL96" s="409" t="str">
        <f t="shared" si="395"/>
        <v/>
      </c>
      <c r="EM96" s="409" t="str">
        <f t="shared" si="396"/>
        <v/>
      </c>
      <c r="EN96" s="409" t="str">
        <f t="shared" si="397"/>
        <v/>
      </c>
      <c r="EO96" s="409" t="str">
        <f t="shared" si="398"/>
        <v/>
      </c>
      <c r="EP96" s="409" t="str">
        <f t="shared" si="489"/>
        <v/>
      </c>
      <c r="EQ96" s="409" t="str">
        <f t="shared" si="490"/>
        <v/>
      </c>
      <c r="ER96" s="409">
        <f t="shared" si="491"/>
        <v>0</v>
      </c>
      <c r="ES96" s="409">
        <f t="shared" si="492"/>
        <v>0</v>
      </c>
      <c r="ET96" s="409">
        <f t="shared" si="493"/>
        <v>0</v>
      </c>
      <c r="EU96" s="409">
        <f t="shared" si="494"/>
        <v>0</v>
      </c>
      <c r="EV96" s="409">
        <f t="shared" si="495"/>
        <v>0</v>
      </c>
      <c r="EW96" s="409" t="str">
        <f t="shared" si="496"/>
        <v/>
      </c>
      <c r="EX96" s="74" t="str">
        <f t="shared" si="399"/>
        <v/>
      </c>
      <c r="EY96" s="68" t="str">
        <f>IF(details!BO96="","",details!BO96)</f>
        <v/>
      </c>
      <c r="EZ96" s="69" t="str">
        <f>IF(details!BP96="","",details!BP96)</f>
        <v/>
      </c>
      <c r="FA96" s="68" t="str">
        <f>IF(details!BW96="","",details!BW96)</f>
        <v/>
      </c>
      <c r="FB96" s="69" t="str">
        <f>IF(details!BX96="","",details!BX96)</f>
        <v/>
      </c>
      <c r="FC96" s="68" t="str">
        <f>IF(details!CE96="","",details!CE96)</f>
        <v/>
      </c>
      <c r="FD96" s="69" t="str">
        <f>IF(details!CF96="","",details!CF96)</f>
        <v/>
      </c>
      <c r="FE96" s="68" t="str">
        <f>IF(details!CM96="","",details!CM96)</f>
        <v/>
      </c>
      <c r="FF96" s="69" t="str">
        <f>IF(details!CN96="","",details!CN96)</f>
        <v/>
      </c>
      <c r="FG96" s="68" t="str">
        <f>IF(details!CU96="","",details!CU96)</f>
        <v/>
      </c>
      <c r="FH96" s="69" t="str">
        <f>IF(details!CV96="","",details!CV96)</f>
        <v/>
      </c>
      <c r="FI96" s="343" t="str">
        <f t="shared" si="515"/>
        <v/>
      </c>
      <c r="FJ96" s="394" t="str">
        <f t="shared" si="400"/>
        <v/>
      </c>
      <c r="FK96" s="394" t="str">
        <f t="shared" si="497"/>
        <v/>
      </c>
      <c r="FL96" s="460" t="str">
        <f t="shared" si="401"/>
        <v/>
      </c>
      <c r="FM96" s="394" t="str">
        <f t="shared" si="402"/>
        <v/>
      </c>
      <c r="FN96" s="77" t="str">
        <f t="shared" si="498"/>
        <v/>
      </c>
      <c r="FO96" s="460" t="str">
        <f t="shared" si="403"/>
        <v/>
      </c>
      <c r="FP96" s="78" t="str">
        <f t="shared" si="404"/>
        <v/>
      </c>
      <c r="FQ96" s="394" t="str">
        <f t="shared" si="405"/>
        <v/>
      </c>
      <c r="FR96" s="394" t="str">
        <f t="shared" si="499"/>
        <v/>
      </c>
      <c r="FS96" s="394" t="str">
        <f t="shared" si="500"/>
        <v/>
      </c>
      <c r="FT96" s="394" t="str">
        <f t="shared" si="501"/>
        <v/>
      </c>
      <c r="FU96" s="364" t="str">
        <f t="shared" si="502"/>
        <v/>
      </c>
      <c r="FV96" s="394" t="str">
        <f t="shared" si="503"/>
        <v/>
      </c>
      <c r="FW96" s="394" t="str">
        <f t="shared" si="504"/>
        <v/>
      </c>
      <c r="FX96" s="394" t="str">
        <f t="shared" si="505"/>
        <v/>
      </c>
      <c r="FY96" s="394" t="str">
        <f t="shared" si="406"/>
        <v/>
      </c>
      <c r="FZ96" s="461" t="str">
        <f t="shared" si="407"/>
        <v/>
      </c>
      <c r="GA96" s="78" t="str">
        <f t="shared" si="408"/>
        <v/>
      </c>
      <c r="GB96" s="394" t="str">
        <f t="shared" si="409"/>
        <v/>
      </c>
      <c r="GC96" s="394" t="str">
        <f t="shared" si="410"/>
        <v/>
      </c>
      <c r="GD96" s="394" t="str">
        <f t="shared" si="411"/>
        <v/>
      </c>
      <c r="GE96" s="394" t="str">
        <f t="shared" si="412"/>
        <v/>
      </c>
      <c r="GF96" s="462" t="str">
        <f t="shared" si="506"/>
        <v/>
      </c>
      <c r="GG96" s="397" t="str">
        <f t="shared" si="507"/>
        <v/>
      </c>
      <c r="GH96" s="394" t="str">
        <f t="shared" si="508"/>
        <v/>
      </c>
      <c r="GI96" s="394" t="str">
        <f t="shared" si="509"/>
        <v/>
      </c>
      <c r="GJ96" s="394" t="str">
        <f t="shared" si="413"/>
        <v/>
      </c>
      <c r="GK96" s="461" t="str">
        <f t="shared" si="414"/>
        <v/>
      </c>
      <c r="GL96" s="78" t="str">
        <f t="shared" si="415"/>
        <v/>
      </c>
      <c r="GM96" s="394" t="str">
        <f t="shared" si="416"/>
        <v/>
      </c>
      <c r="GN96" s="394" t="str">
        <f t="shared" si="417"/>
        <v/>
      </c>
      <c r="GO96" s="394" t="str">
        <f t="shared" si="418"/>
        <v/>
      </c>
      <c r="GP96" s="394" t="str">
        <f t="shared" si="419"/>
        <v/>
      </c>
      <c r="GQ96" s="394" t="str">
        <f t="shared" si="510"/>
        <v/>
      </c>
      <c r="GR96" s="394" t="str">
        <f t="shared" si="511"/>
        <v/>
      </c>
      <c r="GS96" s="394" t="str">
        <f t="shared" si="512"/>
        <v/>
      </c>
      <c r="GT96" s="394" t="str">
        <f t="shared" si="513"/>
        <v/>
      </c>
      <c r="GU96" s="394" t="str">
        <f t="shared" si="420"/>
        <v/>
      </c>
      <c r="GV96" s="461" t="str">
        <f t="shared" si="421"/>
        <v/>
      </c>
      <c r="GW96" s="394" t="str">
        <f t="shared" si="422"/>
        <v/>
      </c>
      <c r="GX96" s="394" t="str">
        <f t="shared" si="423"/>
        <v/>
      </c>
      <c r="GY96" s="394" t="str">
        <f t="shared" si="424"/>
        <v xml:space="preserve">    </v>
      </c>
      <c r="GZ96" s="394" t="str">
        <f t="shared" si="425"/>
        <v xml:space="preserve">    </v>
      </c>
      <c r="HA96" s="394" t="str">
        <f t="shared" si="426"/>
        <v xml:space="preserve">    </v>
      </c>
      <c r="HB96" s="394" t="str">
        <f t="shared" si="427"/>
        <v xml:space="preserve">        </v>
      </c>
      <c r="HC96" s="394" t="str">
        <f t="shared" si="428"/>
        <v xml:space="preserve">    </v>
      </c>
      <c r="HD96" s="394" t="str">
        <f t="shared" si="429"/>
        <v/>
      </c>
      <c r="HE96" s="67" t="str">
        <f t="shared" si="430"/>
        <v/>
      </c>
      <c r="HF96" s="73" t="str">
        <f t="shared" si="431"/>
        <v/>
      </c>
      <c r="HG96" s="394" t="str">
        <f t="shared" si="432"/>
        <v/>
      </c>
      <c r="HH96" s="75" t="str">
        <f t="shared" si="433"/>
        <v/>
      </c>
      <c r="HI96" s="76" t="str">
        <f t="shared" si="514"/>
        <v/>
      </c>
      <c r="HJ96" s="394" t="str">
        <f>IF(OR(HD96="SUPPL.",HD96="RE-EXAM."),'result subject-wise'!AR96,HD96)</f>
        <v/>
      </c>
      <c r="HK96" s="463" t="str">
        <f t="shared" si="434"/>
        <v/>
      </c>
      <c r="HL96" s="464" t="str">
        <f t="shared" si="435"/>
        <v/>
      </c>
      <c r="HM96" s="394" t="str">
        <f t="shared" si="436"/>
        <v/>
      </c>
      <c r="HN96" s="304"/>
      <c r="HP96" s="465" t="str">
        <f>'full report'!V2366</f>
        <v/>
      </c>
      <c r="HQ96" s="466"/>
    </row>
    <row r="97" spans="1:255" s="364" customFormat="1" ht="13" customHeight="1">
      <c r="A97" s="412">
        <f>IF(details!A97="","",details!A97)</f>
        <v>89</v>
      </c>
      <c r="B97" s="399" t="str">
        <f>IF(details!B97="","",details!B97)</f>
        <v/>
      </c>
      <c r="C97" s="399" t="str">
        <f>IF(details!C97="","",details!C97)</f>
        <v/>
      </c>
      <c r="D97" s="399" t="str">
        <f>IF(details!D97="","",details!D97)</f>
        <v/>
      </c>
      <c r="E97" s="395" t="str">
        <f>IF(details!E97="","",details!E97)</f>
        <v/>
      </c>
      <c r="F97" s="71" t="str">
        <f>IF(details!F97="","",details!F97)</f>
        <v/>
      </c>
      <c r="G97" s="408" t="str">
        <f>IF(details!G97="","",details!G97)</f>
        <v>A 089</v>
      </c>
      <c r="H97" s="408" t="str">
        <f>IF(details!H97="","",details!H97)</f>
        <v>B 089</v>
      </c>
      <c r="I97" s="408" t="str">
        <f>IF(details!I97="","",details!I97)</f>
        <v>C 089</v>
      </c>
      <c r="J97" s="394" t="str">
        <f>IF(details!J97="","",details!J97)</f>
        <v/>
      </c>
      <c r="K97" s="394" t="str">
        <f>IF(details!K97="","",details!K97)</f>
        <v/>
      </c>
      <c r="L97" s="394" t="str">
        <f>IF(details!L97="","",details!L97)</f>
        <v/>
      </c>
      <c r="M97" s="205" t="str">
        <f t="shared" si="437"/>
        <v/>
      </c>
      <c r="N97" s="394" t="str">
        <f>IF(details!M97="","",details!M97)</f>
        <v/>
      </c>
      <c r="O97" s="205" t="str">
        <f t="shared" si="438"/>
        <v/>
      </c>
      <c r="P97" s="394" t="str">
        <f>IF(details!N97="","",details!N97)</f>
        <v/>
      </c>
      <c r="Q97" s="392" t="str">
        <f t="shared" si="439"/>
        <v/>
      </c>
      <c r="R97" s="409">
        <f t="shared" si="440"/>
        <v>0</v>
      </c>
      <c r="S97" s="66" t="str">
        <f t="shared" si="358"/>
        <v/>
      </c>
      <c r="T97" s="409" t="str">
        <f t="shared" si="390"/>
        <v/>
      </c>
      <c r="U97" s="409" t="str">
        <f t="shared" si="359"/>
        <v/>
      </c>
      <c r="V97" s="409" t="str">
        <f t="shared" si="391"/>
        <v/>
      </c>
      <c r="W97" s="394" t="str">
        <f>IF(details!O97="","",details!O97)</f>
        <v/>
      </c>
      <c r="X97" s="394" t="str">
        <f>IF(details!P97="","",details!P97)</f>
        <v/>
      </c>
      <c r="Y97" s="394" t="str">
        <f>IF(details!Q97="","",details!Q97)</f>
        <v/>
      </c>
      <c r="Z97" s="205" t="str">
        <f t="shared" si="441"/>
        <v/>
      </c>
      <c r="AA97" s="394" t="str">
        <f>IF(details!R97="","",details!R97)</f>
        <v/>
      </c>
      <c r="AB97" s="205" t="str">
        <f t="shared" si="442"/>
        <v/>
      </c>
      <c r="AC97" s="394" t="str">
        <f>IF(details!S97="","",details!S97)</f>
        <v/>
      </c>
      <c r="AD97" s="392" t="str">
        <f t="shared" si="443"/>
        <v/>
      </c>
      <c r="AE97" s="409">
        <f t="shared" si="444"/>
        <v>0</v>
      </c>
      <c r="AF97" s="66" t="str">
        <f t="shared" si="360"/>
        <v/>
      </c>
      <c r="AG97" s="409" t="str">
        <f t="shared" si="392"/>
        <v/>
      </c>
      <c r="AH97" s="409" t="str">
        <f>IF(OR($E97="NSO",$E97="",AC97=""),"",IF(OR(AG97="AB",AC97="ab"),"AB",IF(AC97="ML","RE",IF(AND(AD97&gt;=36%*AF97,AC97&gt;=20),"P",IF(AND(AD97&gt;=34%*AF97,#REF!=0,AC97&gt;=20),"G2",IF(AND(AD97&gt;=31%*AF97,#REF!=0,AC97&gt;=20),"G1",IF(AD97&gt;=25%*AF97,"S","F")))))))</f>
        <v/>
      </c>
      <c r="AI97" s="409" t="str">
        <f t="shared" si="393"/>
        <v/>
      </c>
      <c r="AJ97" s="394" t="str">
        <f>IF(details!T97="","",details!T97)</f>
        <v>a</v>
      </c>
      <c r="AK97" s="89" t="str">
        <f t="shared" si="445"/>
        <v>PHYSICS</v>
      </c>
      <c r="AL97" s="394" t="str">
        <f>IF(details!U97="","",details!U97)</f>
        <v/>
      </c>
      <c r="AM97" s="394" t="str">
        <f>IF(details!V97="","",details!V97)</f>
        <v/>
      </c>
      <c r="AN97" s="394" t="str">
        <f>IF(details!W97="","",details!W97)</f>
        <v/>
      </c>
      <c r="AO97" s="205" t="str">
        <f t="shared" si="446"/>
        <v/>
      </c>
      <c r="AP97" s="394" t="str">
        <f>IF(details!X97="","",details!X97)</f>
        <v/>
      </c>
      <c r="AQ97" s="394" t="str">
        <f>IF(details!Y97="","",details!Y97)</f>
        <v/>
      </c>
      <c r="AR97" s="205" t="str">
        <f t="shared" si="447"/>
        <v/>
      </c>
      <c r="AS97" s="205" t="str">
        <f t="shared" si="448"/>
        <v/>
      </c>
      <c r="AT97" s="205" t="str">
        <f t="shared" si="449"/>
        <v/>
      </c>
      <c r="AU97" s="394" t="str">
        <f>IF(details!Z97="","",details!Z97)</f>
        <v/>
      </c>
      <c r="AV97" s="394" t="str">
        <f>IF(details!AA97="","",details!AA97)</f>
        <v/>
      </c>
      <c r="AW97" s="205" t="str">
        <f t="shared" si="450"/>
        <v/>
      </c>
      <c r="AX97" s="205" t="str">
        <f t="shared" si="451"/>
        <v/>
      </c>
      <c r="AY97" s="205" t="str">
        <f t="shared" si="452"/>
        <v/>
      </c>
      <c r="AZ97" s="401" t="str">
        <f t="shared" si="453"/>
        <v/>
      </c>
      <c r="BA97" s="332">
        <f t="shared" si="361"/>
        <v>0</v>
      </c>
      <c r="BB97" s="409" t="str">
        <f t="shared" si="362"/>
        <v/>
      </c>
      <c r="BC97" s="66" t="str">
        <f t="shared" si="363"/>
        <v/>
      </c>
      <c r="BD97" s="66" t="str">
        <f t="shared" si="454"/>
        <v/>
      </c>
      <c r="BE97" s="66" t="str">
        <f t="shared" si="455"/>
        <v/>
      </c>
      <c r="BF97" s="66" t="str">
        <f t="shared" si="364"/>
        <v/>
      </c>
      <c r="BG97" s="332">
        <f t="shared" si="365"/>
        <v>0</v>
      </c>
      <c r="BH97" s="409" t="str">
        <f t="shared" si="366"/>
        <v/>
      </c>
      <c r="BI97" s="66" t="str">
        <f t="shared" si="367"/>
        <v/>
      </c>
      <c r="BJ97" s="66" t="str">
        <f t="shared" si="368"/>
        <v/>
      </c>
      <c r="BK97" s="409" t="str">
        <f t="shared" si="369"/>
        <v/>
      </c>
      <c r="BL97" s="394" t="str">
        <f>IF(details!AB97="","",details!AB97)</f>
        <v>e</v>
      </c>
      <c r="BM97" s="89" t="str">
        <f t="shared" si="456"/>
        <v/>
      </c>
      <c r="BN97" s="394" t="str">
        <f>IF(details!AC97="","",details!AC97)</f>
        <v/>
      </c>
      <c r="BO97" s="394" t="str">
        <f>IF(details!AD97="","",details!AD97)</f>
        <v/>
      </c>
      <c r="BP97" s="394" t="str">
        <f>IF(details!AE97="","",details!AE97)</f>
        <v/>
      </c>
      <c r="BQ97" s="205" t="str">
        <f t="shared" si="457"/>
        <v/>
      </c>
      <c r="BR97" s="394" t="str">
        <f>IF(details!AF97="","",details!AF97)</f>
        <v/>
      </c>
      <c r="BS97" s="394" t="str">
        <f>IF(details!AG97="","",details!AG97)</f>
        <v/>
      </c>
      <c r="BT97" s="205" t="str">
        <f t="shared" si="458"/>
        <v/>
      </c>
      <c r="BU97" s="205" t="str">
        <f t="shared" si="459"/>
        <v/>
      </c>
      <c r="BV97" s="205" t="str">
        <f t="shared" si="460"/>
        <v/>
      </c>
      <c r="BW97" s="394" t="str">
        <f>IF(details!AH97="","",details!AH97)</f>
        <v/>
      </c>
      <c r="BX97" s="394" t="str">
        <f>IF(details!AI97="","",details!AI97)</f>
        <v/>
      </c>
      <c r="BY97" s="205" t="str">
        <f t="shared" si="461"/>
        <v/>
      </c>
      <c r="BZ97" s="205" t="str">
        <f t="shared" si="462"/>
        <v/>
      </c>
      <c r="CA97" s="205" t="str">
        <f t="shared" si="463"/>
        <v/>
      </c>
      <c r="CB97" s="401" t="str">
        <f t="shared" si="464"/>
        <v/>
      </c>
      <c r="CC97" s="332">
        <f t="shared" si="370"/>
        <v>0</v>
      </c>
      <c r="CD97" s="409" t="str">
        <f t="shared" si="371"/>
        <v/>
      </c>
      <c r="CE97" s="66" t="str">
        <f t="shared" si="372"/>
        <v/>
      </c>
      <c r="CF97" s="66" t="str">
        <f t="shared" si="465"/>
        <v/>
      </c>
      <c r="CG97" s="66" t="str">
        <f t="shared" si="466"/>
        <v/>
      </c>
      <c r="CH97" s="66" t="str">
        <f t="shared" si="373"/>
        <v/>
      </c>
      <c r="CI97" s="332">
        <f t="shared" si="374"/>
        <v>0</v>
      </c>
      <c r="CJ97" s="409" t="str">
        <f t="shared" si="375"/>
        <v/>
      </c>
      <c r="CK97" s="66" t="str">
        <f t="shared" si="376"/>
        <v/>
      </c>
      <c r="CL97" s="66" t="str">
        <f t="shared" si="377"/>
        <v/>
      </c>
      <c r="CM97" s="409" t="str">
        <f t="shared" si="378"/>
        <v/>
      </c>
      <c r="CN97" s="394" t="str">
        <f>IF(details!AJ97="","",details!AJ97)</f>
        <v>e</v>
      </c>
      <c r="CO97" s="89" t="str">
        <f t="shared" si="467"/>
        <v/>
      </c>
      <c r="CP97" s="394" t="str">
        <f>IF(details!AK97="","",details!AK97)</f>
        <v/>
      </c>
      <c r="CQ97" s="394" t="str">
        <f>IF(details!AL97="","",details!AL97)</f>
        <v/>
      </c>
      <c r="CR97" s="394" t="str">
        <f>IF(details!AM97="","",details!AM97)</f>
        <v/>
      </c>
      <c r="CS97" s="205" t="str">
        <f t="shared" si="468"/>
        <v/>
      </c>
      <c r="CT97" s="394" t="str">
        <f>IF(details!AN97="","",details!AN97)</f>
        <v/>
      </c>
      <c r="CU97" s="394" t="str">
        <f>IF(details!AO97="","",details!AO97)</f>
        <v/>
      </c>
      <c r="CV97" s="205" t="str">
        <f t="shared" si="469"/>
        <v/>
      </c>
      <c r="CW97" s="205" t="str">
        <f t="shared" si="470"/>
        <v/>
      </c>
      <c r="CX97" s="205" t="str">
        <f t="shared" si="471"/>
        <v/>
      </c>
      <c r="CY97" s="394" t="str">
        <f>IF(details!AP97="","",details!AP97)</f>
        <v/>
      </c>
      <c r="CZ97" s="394" t="str">
        <f>IF(details!AQ97="","",details!AQ97)</f>
        <v/>
      </c>
      <c r="DA97" s="205" t="str">
        <f t="shared" si="472"/>
        <v/>
      </c>
      <c r="DB97" s="205" t="str">
        <f t="shared" si="473"/>
        <v/>
      </c>
      <c r="DC97" s="205" t="str">
        <f t="shared" si="474"/>
        <v/>
      </c>
      <c r="DD97" s="401" t="str">
        <f t="shared" si="475"/>
        <v/>
      </c>
      <c r="DE97" s="332">
        <f t="shared" si="379"/>
        <v>0</v>
      </c>
      <c r="DF97" s="409" t="str">
        <f t="shared" si="380"/>
        <v/>
      </c>
      <c r="DG97" s="66" t="str">
        <f t="shared" si="381"/>
        <v/>
      </c>
      <c r="DH97" s="66" t="str">
        <f t="shared" si="476"/>
        <v/>
      </c>
      <c r="DI97" s="66" t="str">
        <f t="shared" si="382"/>
        <v/>
      </c>
      <c r="DJ97" s="66" t="str">
        <f t="shared" si="383"/>
        <v/>
      </c>
      <c r="DK97" s="332">
        <f t="shared" si="384"/>
        <v>0</v>
      </c>
      <c r="DL97" s="409" t="str">
        <f t="shared" si="385"/>
        <v/>
      </c>
      <c r="DM97" s="66" t="str">
        <f t="shared" si="386"/>
        <v/>
      </c>
      <c r="DN97" s="66" t="str">
        <f t="shared" si="387"/>
        <v/>
      </c>
      <c r="DO97" s="409" t="str">
        <f t="shared" si="388"/>
        <v/>
      </c>
      <c r="DP97" s="66">
        <f t="shared" si="389"/>
        <v>0</v>
      </c>
      <c r="DQ97" s="394" t="str">
        <f>IF(details!AR97="","",details!AR97)</f>
        <v/>
      </c>
      <c r="DR97" s="394" t="str">
        <f>IF(details!AS97="","",details!AS97)</f>
        <v/>
      </c>
      <c r="DS97" s="394" t="str">
        <f>IF(details!AT97="","",details!AT97)</f>
        <v/>
      </c>
      <c r="DT97" s="205" t="str">
        <f t="shared" si="477"/>
        <v/>
      </c>
      <c r="DU97" s="394" t="str">
        <f>IF(details!AU97="","",details!AU97)</f>
        <v/>
      </c>
      <c r="DV97" s="205" t="str">
        <f t="shared" si="478"/>
        <v/>
      </c>
      <c r="DW97" s="394" t="str">
        <f>IF(details!AV97="","",details!AV97)</f>
        <v/>
      </c>
      <c r="DX97" s="392" t="str">
        <f t="shared" si="479"/>
        <v/>
      </c>
      <c r="DY97" s="409">
        <f t="shared" si="480"/>
        <v>0</v>
      </c>
      <c r="DZ97" s="409">
        <f t="shared" si="481"/>
        <v>0</v>
      </c>
      <c r="EA97" s="66" t="str">
        <f t="shared" si="482"/>
        <v/>
      </c>
      <c r="EB97" s="409" t="str">
        <f t="shared" si="483"/>
        <v/>
      </c>
      <c r="EC97" s="409" t="str">
        <f t="shared" si="394"/>
        <v/>
      </c>
      <c r="ED97" s="394" t="str">
        <f>IF(details!AW97="","",details!AW97)</f>
        <v/>
      </c>
      <c r="EE97" s="394" t="str">
        <f>IF(details!AX97="","",details!AX97)</f>
        <v/>
      </c>
      <c r="EF97" s="394" t="str">
        <f>IF(details!AY97="","",details!AY97)</f>
        <v/>
      </c>
      <c r="EG97" s="392" t="str">
        <f t="shared" si="484"/>
        <v/>
      </c>
      <c r="EH97" s="409">
        <f t="shared" si="485"/>
        <v>0</v>
      </c>
      <c r="EI97" s="409">
        <f t="shared" si="486"/>
        <v>0</v>
      </c>
      <c r="EJ97" s="66" t="str">
        <f t="shared" si="487"/>
        <v/>
      </c>
      <c r="EK97" s="409" t="str">
        <f t="shared" si="488"/>
        <v/>
      </c>
      <c r="EL97" s="409" t="str">
        <f t="shared" si="395"/>
        <v/>
      </c>
      <c r="EM97" s="409" t="str">
        <f t="shared" si="396"/>
        <v/>
      </c>
      <c r="EN97" s="409" t="str">
        <f t="shared" si="397"/>
        <v/>
      </c>
      <c r="EO97" s="409" t="str">
        <f t="shared" si="398"/>
        <v/>
      </c>
      <c r="EP97" s="409" t="str">
        <f t="shared" si="489"/>
        <v/>
      </c>
      <c r="EQ97" s="409" t="str">
        <f t="shared" si="490"/>
        <v/>
      </c>
      <c r="ER97" s="409">
        <f t="shared" si="491"/>
        <v>0</v>
      </c>
      <c r="ES97" s="409">
        <f t="shared" si="492"/>
        <v>0</v>
      </c>
      <c r="ET97" s="409">
        <f t="shared" si="493"/>
        <v>0</v>
      </c>
      <c r="EU97" s="409">
        <f t="shared" si="494"/>
        <v>0</v>
      </c>
      <c r="EV97" s="409">
        <f t="shared" si="495"/>
        <v>0</v>
      </c>
      <c r="EW97" s="409" t="str">
        <f t="shared" si="496"/>
        <v/>
      </c>
      <c r="EX97" s="74" t="str">
        <f t="shared" si="399"/>
        <v/>
      </c>
      <c r="EY97" s="68" t="str">
        <f>IF(details!BO97="","",details!BO97)</f>
        <v/>
      </c>
      <c r="EZ97" s="69" t="str">
        <f>IF(details!BP97="","",details!BP97)</f>
        <v/>
      </c>
      <c r="FA97" s="68" t="str">
        <f>IF(details!BW97="","",details!BW97)</f>
        <v/>
      </c>
      <c r="FB97" s="69" t="str">
        <f>IF(details!BX97="","",details!BX97)</f>
        <v/>
      </c>
      <c r="FC97" s="68" t="str">
        <f>IF(details!CE97="","",details!CE97)</f>
        <v/>
      </c>
      <c r="FD97" s="69" t="str">
        <f>IF(details!CF97="","",details!CF97)</f>
        <v/>
      </c>
      <c r="FE97" s="68" t="str">
        <f>IF(details!CM97="","",details!CM97)</f>
        <v/>
      </c>
      <c r="FF97" s="69" t="str">
        <f>IF(details!CN97="","",details!CN97)</f>
        <v/>
      </c>
      <c r="FG97" s="68" t="str">
        <f>IF(details!CU97="","",details!CU97)</f>
        <v/>
      </c>
      <c r="FH97" s="69" t="str">
        <f>IF(details!CV97="","",details!CV97)</f>
        <v/>
      </c>
      <c r="FI97" s="343" t="str">
        <f t="shared" si="515"/>
        <v/>
      </c>
      <c r="FJ97" s="394" t="str">
        <f t="shared" si="400"/>
        <v/>
      </c>
      <c r="FK97" s="394" t="str">
        <f t="shared" si="497"/>
        <v/>
      </c>
      <c r="FL97" s="460" t="str">
        <f t="shared" si="401"/>
        <v/>
      </c>
      <c r="FM97" s="394" t="str">
        <f t="shared" si="402"/>
        <v/>
      </c>
      <c r="FN97" s="77" t="str">
        <f t="shared" si="498"/>
        <v/>
      </c>
      <c r="FO97" s="460" t="str">
        <f t="shared" si="403"/>
        <v/>
      </c>
      <c r="FP97" s="78" t="str">
        <f t="shared" si="404"/>
        <v/>
      </c>
      <c r="FQ97" s="394" t="str">
        <f t="shared" si="405"/>
        <v/>
      </c>
      <c r="FR97" s="394" t="str">
        <f t="shared" si="499"/>
        <v/>
      </c>
      <c r="FS97" s="394" t="str">
        <f t="shared" si="500"/>
        <v/>
      </c>
      <c r="FT97" s="394" t="str">
        <f t="shared" si="501"/>
        <v/>
      </c>
      <c r="FU97" s="364" t="str">
        <f t="shared" si="502"/>
        <v/>
      </c>
      <c r="FV97" s="394" t="str">
        <f t="shared" si="503"/>
        <v/>
      </c>
      <c r="FW97" s="394" t="str">
        <f t="shared" si="504"/>
        <v/>
      </c>
      <c r="FX97" s="394" t="str">
        <f t="shared" si="505"/>
        <v/>
      </c>
      <c r="FY97" s="394" t="str">
        <f t="shared" si="406"/>
        <v/>
      </c>
      <c r="FZ97" s="461" t="str">
        <f t="shared" si="407"/>
        <v/>
      </c>
      <c r="GA97" s="78" t="str">
        <f t="shared" si="408"/>
        <v/>
      </c>
      <c r="GB97" s="394" t="str">
        <f t="shared" si="409"/>
        <v/>
      </c>
      <c r="GC97" s="394" t="str">
        <f t="shared" si="410"/>
        <v/>
      </c>
      <c r="GD97" s="394" t="str">
        <f t="shared" si="411"/>
        <v/>
      </c>
      <c r="GE97" s="394" t="str">
        <f t="shared" si="412"/>
        <v/>
      </c>
      <c r="GF97" s="462" t="str">
        <f t="shared" si="506"/>
        <v/>
      </c>
      <c r="GG97" s="397" t="str">
        <f t="shared" si="507"/>
        <v/>
      </c>
      <c r="GH97" s="394" t="str">
        <f t="shared" si="508"/>
        <v/>
      </c>
      <c r="GI97" s="394" t="str">
        <f t="shared" si="509"/>
        <v/>
      </c>
      <c r="GJ97" s="394" t="str">
        <f t="shared" si="413"/>
        <v/>
      </c>
      <c r="GK97" s="461" t="str">
        <f t="shared" si="414"/>
        <v/>
      </c>
      <c r="GL97" s="78" t="str">
        <f t="shared" si="415"/>
        <v/>
      </c>
      <c r="GM97" s="394" t="str">
        <f t="shared" si="416"/>
        <v/>
      </c>
      <c r="GN97" s="394" t="str">
        <f t="shared" si="417"/>
        <v/>
      </c>
      <c r="GO97" s="394" t="str">
        <f t="shared" si="418"/>
        <v/>
      </c>
      <c r="GP97" s="394" t="str">
        <f t="shared" si="419"/>
        <v/>
      </c>
      <c r="GQ97" s="394" t="str">
        <f t="shared" si="510"/>
        <v/>
      </c>
      <c r="GR97" s="394" t="str">
        <f t="shared" si="511"/>
        <v/>
      </c>
      <c r="GS97" s="394" t="str">
        <f t="shared" si="512"/>
        <v/>
      </c>
      <c r="GT97" s="394" t="str">
        <f t="shared" si="513"/>
        <v/>
      </c>
      <c r="GU97" s="394" t="str">
        <f t="shared" si="420"/>
        <v/>
      </c>
      <c r="GV97" s="461" t="str">
        <f t="shared" si="421"/>
        <v/>
      </c>
      <c r="GW97" s="394" t="str">
        <f t="shared" si="422"/>
        <v/>
      </c>
      <c r="GX97" s="394" t="str">
        <f t="shared" si="423"/>
        <v/>
      </c>
      <c r="GY97" s="394" t="str">
        <f t="shared" si="424"/>
        <v xml:space="preserve">    </v>
      </c>
      <c r="GZ97" s="394" t="str">
        <f t="shared" si="425"/>
        <v xml:space="preserve">    </v>
      </c>
      <c r="HA97" s="394" t="str">
        <f t="shared" si="426"/>
        <v xml:space="preserve">    </v>
      </c>
      <c r="HB97" s="394" t="str">
        <f t="shared" si="427"/>
        <v xml:space="preserve">        </v>
      </c>
      <c r="HC97" s="394" t="str">
        <f t="shared" si="428"/>
        <v xml:space="preserve">    </v>
      </c>
      <c r="HD97" s="394" t="str">
        <f t="shared" si="429"/>
        <v/>
      </c>
      <c r="HE97" s="67" t="str">
        <f t="shared" si="430"/>
        <v/>
      </c>
      <c r="HF97" s="73" t="str">
        <f t="shared" si="431"/>
        <v/>
      </c>
      <c r="HG97" s="394" t="str">
        <f t="shared" si="432"/>
        <v/>
      </c>
      <c r="HH97" s="75" t="str">
        <f t="shared" si="433"/>
        <v/>
      </c>
      <c r="HI97" s="76" t="str">
        <f t="shared" si="514"/>
        <v/>
      </c>
      <c r="HJ97" s="394" t="str">
        <f>IF(OR(HD97="SUPPL.",HD97="RE-EXAM."),'result subject-wise'!AR97,HD97)</f>
        <v/>
      </c>
      <c r="HK97" s="463" t="str">
        <f t="shared" si="434"/>
        <v/>
      </c>
      <c r="HL97" s="464" t="str">
        <f t="shared" si="435"/>
        <v/>
      </c>
      <c r="HM97" s="394" t="str">
        <f t="shared" si="436"/>
        <v/>
      </c>
      <c r="HN97" s="304"/>
      <c r="HP97" s="465" t="str">
        <f>'full report'!V2393</f>
        <v/>
      </c>
      <c r="HQ97" s="466"/>
    </row>
    <row r="98" spans="1:255" s="364" customFormat="1" ht="13" customHeight="1">
      <c r="A98" s="412">
        <f>IF(details!A98="","",details!A98)</f>
        <v>90</v>
      </c>
      <c r="B98" s="399" t="str">
        <f>IF(details!B98="","",details!B98)</f>
        <v/>
      </c>
      <c r="C98" s="399" t="str">
        <f>IF(details!C98="","",details!C98)</f>
        <v/>
      </c>
      <c r="D98" s="399" t="str">
        <f>IF(details!D98="","",details!D98)</f>
        <v/>
      </c>
      <c r="E98" s="395" t="str">
        <f>IF(details!E98="","",details!E98)</f>
        <v/>
      </c>
      <c r="F98" s="71" t="str">
        <f>IF(details!F98="","",details!F98)</f>
        <v/>
      </c>
      <c r="G98" s="408" t="str">
        <f>IF(details!G98="","",details!G98)</f>
        <v>A 090</v>
      </c>
      <c r="H98" s="408" t="str">
        <f>IF(details!H98="","",details!H98)</f>
        <v>B 090</v>
      </c>
      <c r="I98" s="408" t="str">
        <f>IF(details!I98="","",details!I98)</f>
        <v>C 090</v>
      </c>
      <c r="J98" s="394" t="str">
        <f>IF(details!J98="","",details!J98)</f>
        <v/>
      </c>
      <c r="K98" s="394" t="str">
        <f>IF(details!K98="","",details!K98)</f>
        <v/>
      </c>
      <c r="L98" s="394" t="str">
        <f>IF(details!L98="","",details!L98)</f>
        <v/>
      </c>
      <c r="M98" s="205" t="str">
        <f t="shared" si="437"/>
        <v/>
      </c>
      <c r="N98" s="394" t="str">
        <f>IF(details!M98="","",details!M98)</f>
        <v/>
      </c>
      <c r="O98" s="205" t="str">
        <f t="shared" si="438"/>
        <v/>
      </c>
      <c r="P98" s="394" t="str">
        <f>IF(details!N98="","",details!N98)</f>
        <v/>
      </c>
      <c r="Q98" s="392" t="str">
        <f t="shared" si="439"/>
        <v/>
      </c>
      <c r="R98" s="409">
        <f t="shared" si="440"/>
        <v>0</v>
      </c>
      <c r="S98" s="66" t="str">
        <f t="shared" si="358"/>
        <v/>
      </c>
      <c r="T98" s="409" t="str">
        <f t="shared" si="390"/>
        <v/>
      </c>
      <c r="U98" s="409" t="str">
        <f t="shared" si="359"/>
        <v/>
      </c>
      <c r="V98" s="409" t="str">
        <f t="shared" si="391"/>
        <v/>
      </c>
      <c r="W98" s="394" t="str">
        <f>IF(details!O98="","",details!O98)</f>
        <v/>
      </c>
      <c r="X98" s="394" t="str">
        <f>IF(details!P98="","",details!P98)</f>
        <v/>
      </c>
      <c r="Y98" s="394" t="str">
        <f>IF(details!Q98="","",details!Q98)</f>
        <v/>
      </c>
      <c r="Z98" s="205" t="str">
        <f t="shared" si="441"/>
        <v/>
      </c>
      <c r="AA98" s="394" t="str">
        <f>IF(details!R98="","",details!R98)</f>
        <v/>
      </c>
      <c r="AB98" s="205" t="str">
        <f t="shared" si="442"/>
        <v/>
      </c>
      <c r="AC98" s="394" t="str">
        <f>IF(details!S98="","",details!S98)</f>
        <v/>
      </c>
      <c r="AD98" s="392" t="str">
        <f t="shared" si="443"/>
        <v/>
      </c>
      <c r="AE98" s="409">
        <f t="shared" si="444"/>
        <v>0</v>
      </c>
      <c r="AF98" s="66" t="str">
        <f t="shared" si="360"/>
        <v/>
      </c>
      <c r="AG98" s="409" t="str">
        <f t="shared" si="392"/>
        <v/>
      </c>
      <c r="AH98" s="409" t="str">
        <f>IF(OR($E98="NSO",$E98="",AC98=""),"",IF(OR(AG98="AB",AC98="ab"),"AB",IF(AC98="ML","RE",IF(AND(AD98&gt;=36%*AF98,AC98&gt;=20),"P",IF(AND(AD98&gt;=34%*AF98,#REF!=0,AC98&gt;=20),"G2",IF(AND(AD98&gt;=31%*AF98,#REF!=0,AC98&gt;=20),"G1",IF(AD98&gt;=25%*AF98,"S","F")))))))</f>
        <v/>
      </c>
      <c r="AI98" s="409" t="str">
        <f t="shared" si="393"/>
        <v/>
      </c>
      <c r="AJ98" s="394" t="str">
        <f>IF(details!T98="","",details!T98)</f>
        <v>b</v>
      </c>
      <c r="AK98" s="89" t="str">
        <f t="shared" si="445"/>
        <v/>
      </c>
      <c r="AL98" s="394" t="str">
        <f>IF(details!U98="","",details!U98)</f>
        <v/>
      </c>
      <c r="AM98" s="394" t="str">
        <f>IF(details!V98="","",details!V98)</f>
        <v/>
      </c>
      <c r="AN98" s="394" t="str">
        <f>IF(details!W98="","",details!W98)</f>
        <v/>
      </c>
      <c r="AO98" s="205" t="str">
        <f t="shared" si="446"/>
        <v/>
      </c>
      <c r="AP98" s="394" t="str">
        <f>IF(details!X98="","",details!X98)</f>
        <v/>
      </c>
      <c r="AQ98" s="394" t="str">
        <f>IF(details!Y98="","",details!Y98)</f>
        <v/>
      </c>
      <c r="AR98" s="205" t="str">
        <f t="shared" si="447"/>
        <v/>
      </c>
      <c r="AS98" s="205" t="str">
        <f t="shared" si="448"/>
        <v/>
      </c>
      <c r="AT98" s="205" t="str">
        <f t="shared" si="449"/>
        <v/>
      </c>
      <c r="AU98" s="394" t="str">
        <f>IF(details!Z98="","",details!Z98)</f>
        <v/>
      </c>
      <c r="AV98" s="394" t="str">
        <f>IF(details!AA98="","",details!AA98)</f>
        <v/>
      </c>
      <c r="AW98" s="205" t="str">
        <f t="shared" si="450"/>
        <v/>
      </c>
      <c r="AX98" s="205" t="str">
        <f t="shared" si="451"/>
        <v/>
      </c>
      <c r="AY98" s="205" t="str">
        <f t="shared" si="452"/>
        <v/>
      </c>
      <c r="AZ98" s="401" t="str">
        <f t="shared" si="453"/>
        <v/>
      </c>
      <c r="BA98" s="332">
        <f t="shared" si="361"/>
        <v>0</v>
      </c>
      <c r="BB98" s="409" t="str">
        <f t="shared" si="362"/>
        <v/>
      </c>
      <c r="BC98" s="66" t="str">
        <f t="shared" si="363"/>
        <v/>
      </c>
      <c r="BD98" s="66" t="str">
        <f t="shared" si="454"/>
        <v/>
      </c>
      <c r="BE98" s="66" t="str">
        <f t="shared" si="455"/>
        <v/>
      </c>
      <c r="BF98" s="66" t="str">
        <f t="shared" si="364"/>
        <v/>
      </c>
      <c r="BG98" s="332">
        <f t="shared" si="365"/>
        <v>0</v>
      </c>
      <c r="BH98" s="409" t="str">
        <f t="shared" si="366"/>
        <v/>
      </c>
      <c r="BI98" s="66" t="str">
        <f t="shared" si="367"/>
        <v/>
      </c>
      <c r="BJ98" s="66" t="str">
        <f t="shared" si="368"/>
        <v/>
      </c>
      <c r="BK98" s="409" t="str">
        <f t="shared" si="369"/>
        <v/>
      </c>
      <c r="BL98" s="394" t="str">
        <f>IF(details!AB98="","",details!AB98)</f>
        <v>f</v>
      </c>
      <c r="BM98" s="89" t="str">
        <f t="shared" si="456"/>
        <v/>
      </c>
      <c r="BN98" s="394" t="str">
        <f>IF(details!AC98="","",details!AC98)</f>
        <v/>
      </c>
      <c r="BO98" s="394" t="str">
        <f>IF(details!AD98="","",details!AD98)</f>
        <v/>
      </c>
      <c r="BP98" s="394" t="str">
        <f>IF(details!AE98="","",details!AE98)</f>
        <v/>
      </c>
      <c r="BQ98" s="205" t="str">
        <f t="shared" si="457"/>
        <v/>
      </c>
      <c r="BR98" s="394" t="str">
        <f>IF(details!AF98="","",details!AF98)</f>
        <v/>
      </c>
      <c r="BS98" s="394" t="str">
        <f>IF(details!AG98="","",details!AG98)</f>
        <v/>
      </c>
      <c r="BT98" s="205" t="str">
        <f t="shared" si="458"/>
        <v/>
      </c>
      <c r="BU98" s="205" t="str">
        <f t="shared" si="459"/>
        <v/>
      </c>
      <c r="BV98" s="205" t="str">
        <f t="shared" si="460"/>
        <v/>
      </c>
      <c r="BW98" s="394" t="str">
        <f>IF(details!AH98="","",details!AH98)</f>
        <v/>
      </c>
      <c r="BX98" s="394" t="str">
        <f>IF(details!AI98="","",details!AI98)</f>
        <v/>
      </c>
      <c r="BY98" s="205" t="str">
        <f t="shared" si="461"/>
        <v/>
      </c>
      <c r="BZ98" s="205" t="str">
        <f t="shared" si="462"/>
        <v/>
      </c>
      <c r="CA98" s="205" t="str">
        <f t="shared" si="463"/>
        <v/>
      </c>
      <c r="CB98" s="401" t="str">
        <f t="shared" si="464"/>
        <v/>
      </c>
      <c r="CC98" s="332">
        <f t="shared" si="370"/>
        <v>0</v>
      </c>
      <c r="CD98" s="409" t="str">
        <f t="shared" si="371"/>
        <v/>
      </c>
      <c r="CE98" s="66" t="str">
        <f t="shared" si="372"/>
        <v/>
      </c>
      <c r="CF98" s="66" t="str">
        <f t="shared" si="465"/>
        <v/>
      </c>
      <c r="CG98" s="66" t="str">
        <f t="shared" si="466"/>
        <v/>
      </c>
      <c r="CH98" s="66" t="str">
        <f t="shared" si="373"/>
        <v/>
      </c>
      <c r="CI98" s="332">
        <f t="shared" si="374"/>
        <v>0</v>
      </c>
      <c r="CJ98" s="409" t="str">
        <f t="shared" si="375"/>
        <v/>
      </c>
      <c r="CK98" s="66" t="str">
        <f t="shared" si="376"/>
        <v/>
      </c>
      <c r="CL98" s="66" t="str">
        <f t="shared" si="377"/>
        <v/>
      </c>
      <c r="CM98" s="409" t="str">
        <f t="shared" si="378"/>
        <v/>
      </c>
      <c r="CN98" s="394" t="str">
        <f>IF(details!AJ98="","",details!AJ98)</f>
        <v>f</v>
      </c>
      <c r="CO98" s="89" t="str">
        <f t="shared" si="467"/>
        <v/>
      </c>
      <c r="CP98" s="394" t="str">
        <f>IF(details!AK98="","",details!AK98)</f>
        <v/>
      </c>
      <c r="CQ98" s="394" t="str">
        <f>IF(details!AL98="","",details!AL98)</f>
        <v/>
      </c>
      <c r="CR98" s="394" t="str">
        <f>IF(details!AM98="","",details!AM98)</f>
        <v/>
      </c>
      <c r="CS98" s="205" t="str">
        <f t="shared" si="468"/>
        <v/>
      </c>
      <c r="CT98" s="394" t="str">
        <f>IF(details!AN98="","",details!AN98)</f>
        <v/>
      </c>
      <c r="CU98" s="394" t="str">
        <f>IF(details!AO98="","",details!AO98)</f>
        <v/>
      </c>
      <c r="CV98" s="205" t="str">
        <f t="shared" si="469"/>
        <v/>
      </c>
      <c r="CW98" s="205" t="str">
        <f t="shared" si="470"/>
        <v/>
      </c>
      <c r="CX98" s="205" t="str">
        <f t="shared" si="471"/>
        <v/>
      </c>
      <c r="CY98" s="394" t="str">
        <f>IF(details!AP98="","",details!AP98)</f>
        <v/>
      </c>
      <c r="CZ98" s="394" t="str">
        <f>IF(details!AQ98="","",details!AQ98)</f>
        <v/>
      </c>
      <c r="DA98" s="205" t="str">
        <f t="shared" si="472"/>
        <v/>
      </c>
      <c r="DB98" s="205" t="str">
        <f t="shared" si="473"/>
        <v/>
      </c>
      <c r="DC98" s="205" t="str">
        <f t="shared" si="474"/>
        <v/>
      </c>
      <c r="DD98" s="401" t="str">
        <f t="shared" si="475"/>
        <v/>
      </c>
      <c r="DE98" s="332">
        <f t="shared" si="379"/>
        <v>0</v>
      </c>
      <c r="DF98" s="409" t="str">
        <f t="shared" si="380"/>
        <v/>
      </c>
      <c r="DG98" s="66" t="str">
        <f t="shared" si="381"/>
        <v/>
      </c>
      <c r="DH98" s="66" t="str">
        <f t="shared" si="476"/>
        <v/>
      </c>
      <c r="DI98" s="66" t="str">
        <f t="shared" si="382"/>
        <v/>
      </c>
      <c r="DJ98" s="66" t="str">
        <f t="shared" si="383"/>
        <v/>
      </c>
      <c r="DK98" s="332">
        <f t="shared" si="384"/>
        <v>0</v>
      </c>
      <c r="DL98" s="409" t="str">
        <f t="shared" si="385"/>
        <v/>
      </c>
      <c r="DM98" s="66" t="str">
        <f t="shared" si="386"/>
        <v/>
      </c>
      <c r="DN98" s="66" t="str">
        <f t="shared" si="387"/>
        <v/>
      </c>
      <c r="DO98" s="409" t="str">
        <f t="shared" si="388"/>
        <v/>
      </c>
      <c r="DP98" s="66">
        <f t="shared" si="389"/>
        <v>0</v>
      </c>
      <c r="DQ98" s="394" t="str">
        <f>IF(details!AR98="","",details!AR98)</f>
        <v/>
      </c>
      <c r="DR98" s="394" t="str">
        <f>IF(details!AS98="","",details!AS98)</f>
        <v/>
      </c>
      <c r="DS98" s="394" t="str">
        <f>IF(details!AT98="","",details!AT98)</f>
        <v/>
      </c>
      <c r="DT98" s="205" t="str">
        <f t="shared" si="477"/>
        <v/>
      </c>
      <c r="DU98" s="394" t="str">
        <f>IF(details!AU98="","",details!AU98)</f>
        <v/>
      </c>
      <c r="DV98" s="205" t="str">
        <f t="shared" si="478"/>
        <v/>
      </c>
      <c r="DW98" s="394" t="str">
        <f>IF(details!AV98="","",details!AV98)</f>
        <v/>
      </c>
      <c r="DX98" s="392" t="str">
        <f t="shared" si="479"/>
        <v/>
      </c>
      <c r="DY98" s="409">
        <f t="shared" si="480"/>
        <v>0</v>
      </c>
      <c r="DZ98" s="409">
        <f t="shared" si="481"/>
        <v>0</v>
      </c>
      <c r="EA98" s="66" t="str">
        <f t="shared" si="482"/>
        <v/>
      </c>
      <c r="EB98" s="409" t="str">
        <f t="shared" si="483"/>
        <v/>
      </c>
      <c r="EC98" s="409" t="str">
        <f t="shared" si="394"/>
        <v/>
      </c>
      <c r="ED98" s="394" t="str">
        <f>IF(details!AW98="","",details!AW98)</f>
        <v/>
      </c>
      <c r="EE98" s="394" t="str">
        <f>IF(details!AX98="","",details!AX98)</f>
        <v/>
      </c>
      <c r="EF98" s="394" t="str">
        <f>IF(details!AY98="","",details!AY98)</f>
        <v/>
      </c>
      <c r="EG98" s="392" t="str">
        <f t="shared" si="484"/>
        <v/>
      </c>
      <c r="EH98" s="409">
        <f t="shared" si="485"/>
        <v>0</v>
      </c>
      <c r="EI98" s="409">
        <f t="shared" si="486"/>
        <v>0</v>
      </c>
      <c r="EJ98" s="66" t="str">
        <f t="shared" si="487"/>
        <v/>
      </c>
      <c r="EK98" s="409" t="str">
        <f t="shared" si="488"/>
        <v/>
      </c>
      <c r="EL98" s="409" t="str">
        <f t="shared" si="395"/>
        <v/>
      </c>
      <c r="EM98" s="409" t="str">
        <f t="shared" si="396"/>
        <v/>
      </c>
      <c r="EN98" s="409" t="str">
        <f t="shared" si="397"/>
        <v/>
      </c>
      <c r="EO98" s="409" t="str">
        <f t="shared" si="398"/>
        <v/>
      </c>
      <c r="EP98" s="409" t="str">
        <f t="shared" si="489"/>
        <v/>
      </c>
      <c r="EQ98" s="409" t="str">
        <f t="shared" si="490"/>
        <v/>
      </c>
      <c r="ER98" s="409">
        <f t="shared" si="491"/>
        <v>0</v>
      </c>
      <c r="ES98" s="409">
        <f t="shared" si="492"/>
        <v>0</v>
      </c>
      <c r="ET98" s="409">
        <f t="shared" si="493"/>
        <v>0</v>
      </c>
      <c r="EU98" s="409">
        <f t="shared" si="494"/>
        <v>0</v>
      </c>
      <c r="EV98" s="409">
        <f t="shared" si="495"/>
        <v>0</v>
      </c>
      <c r="EW98" s="409" t="str">
        <f t="shared" si="496"/>
        <v/>
      </c>
      <c r="EX98" s="74" t="str">
        <f t="shared" si="399"/>
        <v/>
      </c>
      <c r="EY98" s="68" t="str">
        <f>IF(details!BO98="","",details!BO98)</f>
        <v/>
      </c>
      <c r="EZ98" s="69" t="str">
        <f>IF(details!BP98="","",details!BP98)</f>
        <v/>
      </c>
      <c r="FA98" s="68" t="str">
        <f>IF(details!BW98="","",details!BW98)</f>
        <v/>
      </c>
      <c r="FB98" s="69" t="str">
        <f>IF(details!BX98="","",details!BX98)</f>
        <v/>
      </c>
      <c r="FC98" s="68" t="str">
        <f>IF(details!CE98="","",details!CE98)</f>
        <v/>
      </c>
      <c r="FD98" s="69" t="str">
        <f>IF(details!CF98="","",details!CF98)</f>
        <v/>
      </c>
      <c r="FE98" s="68" t="str">
        <f>IF(details!CM98="","",details!CM98)</f>
        <v/>
      </c>
      <c r="FF98" s="69" t="str">
        <f>IF(details!CN98="","",details!CN98)</f>
        <v/>
      </c>
      <c r="FG98" s="68" t="str">
        <f>IF(details!CU98="","",details!CU98)</f>
        <v/>
      </c>
      <c r="FH98" s="69" t="str">
        <f>IF(details!CV98="","",details!CV98)</f>
        <v/>
      </c>
      <c r="FI98" s="343" t="str">
        <f t="shared" si="515"/>
        <v/>
      </c>
      <c r="FJ98" s="394" t="str">
        <f t="shared" si="400"/>
        <v/>
      </c>
      <c r="FK98" s="394" t="str">
        <f t="shared" si="497"/>
        <v/>
      </c>
      <c r="FL98" s="460" t="str">
        <f t="shared" si="401"/>
        <v/>
      </c>
      <c r="FM98" s="394" t="str">
        <f t="shared" si="402"/>
        <v/>
      </c>
      <c r="FN98" s="77" t="str">
        <f t="shared" si="498"/>
        <v/>
      </c>
      <c r="FO98" s="460" t="str">
        <f t="shared" si="403"/>
        <v/>
      </c>
      <c r="FP98" s="78" t="str">
        <f t="shared" si="404"/>
        <v/>
      </c>
      <c r="FQ98" s="394" t="str">
        <f t="shared" si="405"/>
        <v/>
      </c>
      <c r="FR98" s="394" t="str">
        <f t="shared" si="499"/>
        <v/>
      </c>
      <c r="FS98" s="394" t="str">
        <f t="shared" si="500"/>
        <v/>
      </c>
      <c r="FT98" s="394" t="str">
        <f t="shared" si="501"/>
        <v/>
      </c>
      <c r="FU98" s="364" t="str">
        <f t="shared" si="502"/>
        <v/>
      </c>
      <c r="FV98" s="394" t="str">
        <f t="shared" si="503"/>
        <v/>
      </c>
      <c r="FW98" s="394" t="str">
        <f t="shared" si="504"/>
        <v/>
      </c>
      <c r="FX98" s="394" t="str">
        <f t="shared" si="505"/>
        <v/>
      </c>
      <c r="FY98" s="394" t="str">
        <f t="shared" si="406"/>
        <v/>
      </c>
      <c r="FZ98" s="461" t="str">
        <f t="shared" si="407"/>
        <v/>
      </c>
      <c r="GA98" s="78" t="str">
        <f t="shared" si="408"/>
        <v/>
      </c>
      <c r="GB98" s="394" t="str">
        <f t="shared" si="409"/>
        <v/>
      </c>
      <c r="GC98" s="394" t="str">
        <f t="shared" si="410"/>
        <v/>
      </c>
      <c r="GD98" s="394" t="str">
        <f t="shared" si="411"/>
        <v/>
      </c>
      <c r="GE98" s="394" t="str">
        <f t="shared" si="412"/>
        <v/>
      </c>
      <c r="GF98" s="462" t="str">
        <f t="shared" si="506"/>
        <v/>
      </c>
      <c r="GG98" s="397" t="str">
        <f t="shared" si="507"/>
        <v/>
      </c>
      <c r="GH98" s="394" t="str">
        <f t="shared" si="508"/>
        <v/>
      </c>
      <c r="GI98" s="394" t="str">
        <f t="shared" si="509"/>
        <v/>
      </c>
      <c r="GJ98" s="394" t="str">
        <f t="shared" si="413"/>
        <v/>
      </c>
      <c r="GK98" s="461" t="str">
        <f t="shared" si="414"/>
        <v/>
      </c>
      <c r="GL98" s="78" t="str">
        <f t="shared" si="415"/>
        <v/>
      </c>
      <c r="GM98" s="394" t="str">
        <f t="shared" si="416"/>
        <v/>
      </c>
      <c r="GN98" s="394" t="str">
        <f t="shared" si="417"/>
        <v/>
      </c>
      <c r="GO98" s="394" t="str">
        <f t="shared" si="418"/>
        <v/>
      </c>
      <c r="GP98" s="394" t="str">
        <f t="shared" si="419"/>
        <v/>
      </c>
      <c r="GQ98" s="394" t="str">
        <f t="shared" si="510"/>
        <v/>
      </c>
      <c r="GR98" s="394" t="str">
        <f t="shared" si="511"/>
        <v/>
      </c>
      <c r="GS98" s="394" t="str">
        <f t="shared" si="512"/>
        <v/>
      </c>
      <c r="GT98" s="394" t="str">
        <f t="shared" si="513"/>
        <v/>
      </c>
      <c r="GU98" s="394" t="str">
        <f t="shared" si="420"/>
        <v/>
      </c>
      <c r="GV98" s="461" t="str">
        <f t="shared" si="421"/>
        <v/>
      </c>
      <c r="GW98" s="394" t="str">
        <f t="shared" si="422"/>
        <v/>
      </c>
      <c r="GX98" s="394" t="str">
        <f t="shared" si="423"/>
        <v/>
      </c>
      <c r="GY98" s="394" t="str">
        <f t="shared" si="424"/>
        <v xml:space="preserve">    </v>
      </c>
      <c r="GZ98" s="394" t="str">
        <f t="shared" si="425"/>
        <v xml:space="preserve">    </v>
      </c>
      <c r="HA98" s="394" t="str">
        <f t="shared" si="426"/>
        <v xml:space="preserve">    </v>
      </c>
      <c r="HB98" s="394" t="str">
        <f t="shared" si="427"/>
        <v xml:space="preserve">        </v>
      </c>
      <c r="HC98" s="394" t="str">
        <f t="shared" si="428"/>
        <v xml:space="preserve">    </v>
      </c>
      <c r="HD98" s="394" t="str">
        <f t="shared" si="429"/>
        <v/>
      </c>
      <c r="HE98" s="67" t="str">
        <f t="shared" si="430"/>
        <v/>
      </c>
      <c r="HF98" s="73" t="str">
        <f t="shared" si="431"/>
        <v/>
      </c>
      <c r="HG98" s="394" t="str">
        <f t="shared" si="432"/>
        <v/>
      </c>
      <c r="HH98" s="75" t="str">
        <f t="shared" si="433"/>
        <v/>
      </c>
      <c r="HI98" s="76" t="str">
        <f t="shared" si="514"/>
        <v/>
      </c>
      <c r="HJ98" s="394" t="str">
        <f>IF(OR(HD98="SUPPL.",HD98="RE-EXAM."),'result subject-wise'!AR98,HD98)</f>
        <v/>
      </c>
      <c r="HK98" s="463" t="str">
        <f t="shared" si="434"/>
        <v/>
      </c>
      <c r="HL98" s="464" t="str">
        <f t="shared" si="435"/>
        <v/>
      </c>
      <c r="HM98" s="394" t="str">
        <f t="shared" si="436"/>
        <v/>
      </c>
      <c r="HN98" s="304"/>
      <c r="HP98" s="465" t="str">
        <f>'full report'!V2420</f>
        <v/>
      </c>
      <c r="HQ98" s="466"/>
    </row>
    <row r="99" spans="1:255" s="364" customFormat="1" ht="13" customHeight="1">
      <c r="A99" s="412">
        <f>IF(details!A99="","",details!A99)</f>
        <v>91</v>
      </c>
      <c r="B99" s="399" t="str">
        <f>IF(details!B99="","",details!B99)</f>
        <v/>
      </c>
      <c r="C99" s="399" t="str">
        <f>IF(details!C99="","",details!C99)</f>
        <v/>
      </c>
      <c r="D99" s="399" t="str">
        <f>IF(details!D99="","",details!D99)</f>
        <v/>
      </c>
      <c r="E99" s="395" t="str">
        <f>IF(details!E99="","",details!E99)</f>
        <v/>
      </c>
      <c r="F99" s="71" t="str">
        <f>IF(details!F99="","",details!F99)</f>
        <v/>
      </c>
      <c r="G99" s="408" t="str">
        <f>IF(details!G99="","",details!G99)</f>
        <v>A 091</v>
      </c>
      <c r="H99" s="408" t="str">
        <f>IF(details!H99="","",details!H99)</f>
        <v>B 091</v>
      </c>
      <c r="I99" s="408" t="str">
        <f>IF(details!I99="","",details!I99)</f>
        <v>C 091</v>
      </c>
      <c r="J99" s="394" t="str">
        <f>IF(details!J99="","",details!J99)</f>
        <v/>
      </c>
      <c r="K99" s="394" t="str">
        <f>IF(details!K99="","",details!K99)</f>
        <v/>
      </c>
      <c r="L99" s="394" t="str">
        <f>IF(details!L99="","",details!L99)</f>
        <v/>
      </c>
      <c r="M99" s="205" t="str">
        <f t="shared" si="437"/>
        <v/>
      </c>
      <c r="N99" s="394" t="str">
        <f>IF(details!M99="","",details!M99)</f>
        <v/>
      </c>
      <c r="O99" s="205" t="str">
        <f t="shared" si="438"/>
        <v/>
      </c>
      <c r="P99" s="394" t="str">
        <f>IF(details!N99="","",details!N99)</f>
        <v/>
      </c>
      <c r="Q99" s="392" t="str">
        <f t="shared" si="439"/>
        <v/>
      </c>
      <c r="R99" s="409">
        <f t="shared" si="440"/>
        <v>0</v>
      </c>
      <c r="S99" s="66" t="str">
        <f t="shared" si="358"/>
        <v/>
      </c>
      <c r="T99" s="409" t="str">
        <f t="shared" si="390"/>
        <v/>
      </c>
      <c r="U99" s="409" t="str">
        <f t="shared" si="359"/>
        <v/>
      </c>
      <c r="V99" s="409" t="str">
        <f t="shared" si="391"/>
        <v/>
      </c>
      <c r="W99" s="394" t="str">
        <f>IF(details!O99="","",details!O99)</f>
        <v/>
      </c>
      <c r="X99" s="394" t="str">
        <f>IF(details!P99="","",details!P99)</f>
        <v/>
      </c>
      <c r="Y99" s="394" t="str">
        <f>IF(details!Q99="","",details!Q99)</f>
        <v/>
      </c>
      <c r="Z99" s="205" t="str">
        <f t="shared" si="441"/>
        <v/>
      </c>
      <c r="AA99" s="394" t="str">
        <f>IF(details!R99="","",details!R99)</f>
        <v/>
      </c>
      <c r="AB99" s="205" t="str">
        <f t="shared" si="442"/>
        <v/>
      </c>
      <c r="AC99" s="394" t="str">
        <f>IF(details!S99="","",details!S99)</f>
        <v/>
      </c>
      <c r="AD99" s="392" t="str">
        <f t="shared" si="443"/>
        <v/>
      </c>
      <c r="AE99" s="409">
        <f t="shared" si="444"/>
        <v>0</v>
      </c>
      <c r="AF99" s="66" t="str">
        <f t="shared" si="360"/>
        <v/>
      </c>
      <c r="AG99" s="409" t="str">
        <f t="shared" si="392"/>
        <v/>
      </c>
      <c r="AH99" s="409" t="str">
        <f>IF(OR($E99="NSO",$E99="",AC99=""),"",IF(OR(AG99="AB",AC99="ab"),"AB",IF(AC99="ML","RE",IF(AND(AD99&gt;=36%*AF99,AC99&gt;=20),"P",IF(AND(AD99&gt;=34%*AF99,#REF!=0,AC99&gt;=20),"G2",IF(AND(AD99&gt;=31%*AF99,#REF!=0,AC99&gt;=20),"G1",IF(AD99&gt;=25%*AF99,"S","F")))))))</f>
        <v/>
      </c>
      <c r="AI99" s="409" t="str">
        <f t="shared" si="393"/>
        <v/>
      </c>
      <c r="AJ99" s="394" t="str">
        <f>IF(details!T99="","",details!T99)</f>
        <v>c</v>
      </c>
      <c r="AK99" s="89" t="str">
        <f t="shared" si="445"/>
        <v/>
      </c>
      <c r="AL99" s="394" t="str">
        <f>IF(details!U99="","",details!U99)</f>
        <v/>
      </c>
      <c r="AM99" s="394" t="str">
        <f>IF(details!V99="","",details!V99)</f>
        <v/>
      </c>
      <c r="AN99" s="394" t="str">
        <f>IF(details!W99="","",details!W99)</f>
        <v/>
      </c>
      <c r="AO99" s="205" t="str">
        <f t="shared" si="446"/>
        <v/>
      </c>
      <c r="AP99" s="394" t="str">
        <f>IF(details!X99="","",details!X99)</f>
        <v/>
      </c>
      <c r="AQ99" s="394" t="str">
        <f>IF(details!Y99="","",details!Y99)</f>
        <v/>
      </c>
      <c r="AR99" s="205" t="str">
        <f t="shared" si="447"/>
        <v/>
      </c>
      <c r="AS99" s="205" t="str">
        <f t="shared" si="448"/>
        <v/>
      </c>
      <c r="AT99" s="205" t="str">
        <f t="shared" si="449"/>
        <v/>
      </c>
      <c r="AU99" s="394" t="str">
        <f>IF(details!Z99="","",details!Z99)</f>
        <v/>
      </c>
      <c r="AV99" s="394" t="str">
        <f>IF(details!AA99="","",details!AA99)</f>
        <v/>
      </c>
      <c r="AW99" s="205" t="str">
        <f t="shared" si="450"/>
        <v/>
      </c>
      <c r="AX99" s="205" t="str">
        <f t="shared" si="451"/>
        <v/>
      </c>
      <c r="AY99" s="205" t="str">
        <f t="shared" si="452"/>
        <v/>
      </c>
      <c r="AZ99" s="401" t="str">
        <f t="shared" si="453"/>
        <v/>
      </c>
      <c r="BA99" s="332">
        <f t="shared" si="361"/>
        <v>0</v>
      </c>
      <c r="BB99" s="409" t="str">
        <f t="shared" si="362"/>
        <v/>
      </c>
      <c r="BC99" s="66" t="str">
        <f t="shared" si="363"/>
        <v/>
      </c>
      <c r="BD99" s="66" t="str">
        <f t="shared" si="454"/>
        <v/>
      </c>
      <c r="BE99" s="66" t="str">
        <f t="shared" si="455"/>
        <v/>
      </c>
      <c r="BF99" s="66" t="str">
        <f t="shared" si="364"/>
        <v/>
      </c>
      <c r="BG99" s="332">
        <f t="shared" si="365"/>
        <v>0</v>
      </c>
      <c r="BH99" s="409" t="str">
        <f t="shared" si="366"/>
        <v/>
      </c>
      <c r="BI99" s="66" t="str">
        <f t="shared" si="367"/>
        <v/>
      </c>
      <c r="BJ99" s="66" t="str">
        <f t="shared" si="368"/>
        <v/>
      </c>
      <c r="BK99" s="409" t="str">
        <f t="shared" si="369"/>
        <v/>
      </c>
      <c r="BL99" s="394" t="str">
        <f>IF(details!AB99="","",details!AB99)</f>
        <v>g</v>
      </c>
      <c r="BM99" s="89" t="str">
        <f t="shared" si="456"/>
        <v>DRAWING</v>
      </c>
      <c r="BN99" s="394" t="str">
        <f>IF(details!AC99="","",details!AC99)</f>
        <v/>
      </c>
      <c r="BO99" s="394" t="str">
        <f>IF(details!AD99="","",details!AD99)</f>
        <v/>
      </c>
      <c r="BP99" s="394" t="str">
        <f>IF(details!AE99="","",details!AE99)</f>
        <v/>
      </c>
      <c r="BQ99" s="205" t="str">
        <f t="shared" si="457"/>
        <v/>
      </c>
      <c r="BR99" s="394" t="str">
        <f>IF(details!AF99="","",details!AF99)</f>
        <v/>
      </c>
      <c r="BS99" s="394" t="str">
        <f>IF(details!AG99="","",details!AG99)</f>
        <v/>
      </c>
      <c r="BT99" s="205" t="str">
        <f t="shared" si="458"/>
        <v/>
      </c>
      <c r="BU99" s="205" t="str">
        <f t="shared" si="459"/>
        <v/>
      </c>
      <c r="BV99" s="205" t="str">
        <f t="shared" si="460"/>
        <v/>
      </c>
      <c r="BW99" s="394" t="str">
        <f>IF(details!AH99="","",details!AH99)</f>
        <v/>
      </c>
      <c r="BX99" s="394" t="str">
        <f>IF(details!AI99="","",details!AI99)</f>
        <v/>
      </c>
      <c r="BY99" s="205" t="str">
        <f t="shared" si="461"/>
        <v/>
      </c>
      <c r="BZ99" s="205" t="str">
        <f t="shared" si="462"/>
        <v/>
      </c>
      <c r="CA99" s="205" t="str">
        <f t="shared" si="463"/>
        <v/>
      </c>
      <c r="CB99" s="401" t="str">
        <f t="shared" si="464"/>
        <v/>
      </c>
      <c r="CC99" s="332">
        <f t="shared" si="370"/>
        <v>0</v>
      </c>
      <c r="CD99" s="409" t="str">
        <f t="shared" si="371"/>
        <v/>
      </c>
      <c r="CE99" s="66" t="str">
        <f t="shared" si="372"/>
        <v/>
      </c>
      <c r="CF99" s="66" t="str">
        <f t="shared" si="465"/>
        <v/>
      </c>
      <c r="CG99" s="66" t="str">
        <f t="shared" si="466"/>
        <v/>
      </c>
      <c r="CH99" s="66" t="str">
        <f t="shared" si="373"/>
        <v/>
      </c>
      <c r="CI99" s="332">
        <f t="shared" si="374"/>
        <v>0</v>
      </c>
      <c r="CJ99" s="409" t="str">
        <f t="shared" si="375"/>
        <v/>
      </c>
      <c r="CK99" s="66" t="str">
        <f t="shared" si="376"/>
        <v/>
      </c>
      <c r="CL99" s="66" t="str">
        <f t="shared" si="377"/>
        <v/>
      </c>
      <c r="CM99" s="409" t="str">
        <f t="shared" si="378"/>
        <v/>
      </c>
      <c r="CN99" s="394" t="str">
        <f>IF(details!AJ99="","",details!AJ99)</f>
        <v>g</v>
      </c>
      <c r="CO99" s="89" t="str">
        <f t="shared" si="467"/>
        <v>DRAWING</v>
      </c>
      <c r="CP99" s="394" t="str">
        <f>IF(details!AK99="","",details!AK99)</f>
        <v/>
      </c>
      <c r="CQ99" s="394" t="str">
        <f>IF(details!AL99="","",details!AL99)</f>
        <v/>
      </c>
      <c r="CR99" s="394" t="str">
        <f>IF(details!AM99="","",details!AM99)</f>
        <v/>
      </c>
      <c r="CS99" s="205" t="str">
        <f t="shared" si="468"/>
        <v/>
      </c>
      <c r="CT99" s="394" t="str">
        <f>IF(details!AN99="","",details!AN99)</f>
        <v/>
      </c>
      <c r="CU99" s="394" t="str">
        <f>IF(details!AO99="","",details!AO99)</f>
        <v/>
      </c>
      <c r="CV99" s="205" t="str">
        <f t="shared" si="469"/>
        <v/>
      </c>
      <c r="CW99" s="205" t="str">
        <f t="shared" si="470"/>
        <v/>
      </c>
      <c r="CX99" s="205" t="str">
        <f t="shared" si="471"/>
        <v/>
      </c>
      <c r="CY99" s="394" t="str">
        <f>IF(details!AP99="","",details!AP99)</f>
        <v/>
      </c>
      <c r="CZ99" s="394" t="str">
        <f>IF(details!AQ99="","",details!AQ99)</f>
        <v/>
      </c>
      <c r="DA99" s="205" t="str">
        <f t="shared" si="472"/>
        <v/>
      </c>
      <c r="DB99" s="205" t="str">
        <f t="shared" si="473"/>
        <v/>
      </c>
      <c r="DC99" s="205" t="str">
        <f t="shared" si="474"/>
        <v/>
      </c>
      <c r="DD99" s="401" t="str">
        <f t="shared" si="475"/>
        <v/>
      </c>
      <c r="DE99" s="332">
        <f t="shared" si="379"/>
        <v>0</v>
      </c>
      <c r="DF99" s="409" t="str">
        <f t="shared" si="380"/>
        <v/>
      </c>
      <c r="DG99" s="66" t="str">
        <f t="shared" si="381"/>
        <v/>
      </c>
      <c r="DH99" s="66" t="str">
        <f t="shared" si="476"/>
        <v/>
      </c>
      <c r="DI99" s="66" t="str">
        <f t="shared" si="382"/>
        <v/>
      </c>
      <c r="DJ99" s="66" t="str">
        <f t="shared" si="383"/>
        <v/>
      </c>
      <c r="DK99" s="332">
        <f t="shared" si="384"/>
        <v>0</v>
      </c>
      <c r="DL99" s="409" t="str">
        <f t="shared" si="385"/>
        <v/>
      </c>
      <c r="DM99" s="66" t="str">
        <f t="shared" si="386"/>
        <v/>
      </c>
      <c r="DN99" s="66" t="str">
        <f t="shared" si="387"/>
        <v/>
      </c>
      <c r="DO99" s="409" t="str">
        <f t="shared" si="388"/>
        <v/>
      </c>
      <c r="DP99" s="66">
        <f t="shared" si="389"/>
        <v>0</v>
      </c>
      <c r="DQ99" s="394" t="str">
        <f>IF(details!AR99="","",details!AR99)</f>
        <v/>
      </c>
      <c r="DR99" s="394" t="str">
        <f>IF(details!AS99="","",details!AS99)</f>
        <v/>
      </c>
      <c r="DS99" s="394" t="str">
        <f>IF(details!AT99="","",details!AT99)</f>
        <v/>
      </c>
      <c r="DT99" s="205" t="str">
        <f t="shared" si="477"/>
        <v/>
      </c>
      <c r="DU99" s="394" t="str">
        <f>IF(details!AU99="","",details!AU99)</f>
        <v/>
      </c>
      <c r="DV99" s="205" t="str">
        <f t="shared" si="478"/>
        <v/>
      </c>
      <c r="DW99" s="394" t="str">
        <f>IF(details!AV99="","",details!AV99)</f>
        <v/>
      </c>
      <c r="DX99" s="392" t="str">
        <f t="shared" si="479"/>
        <v/>
      </c>
      <c r="DY99" s="409">
        <f t="shared" si="480"/>
        <v>0</v>
      </c>
      <c r="DZ99" s="409">
        <f t="shared" si="481"/>
        <v>0</v>
      </c>
      <c r="EA99" s="66" t="str">
        <f t="shared" si="482"/>
        <v/>
      </c>
      <c r="EB99" s="409" t="str">
        <f t="shared" si="483"/>
        <v/>
      </c>
      <c r="EC99" s="409" t="str">
        <f t="shared" si="394"/>
        <v/>
      </c>
      <c r="ED99" s="394" t="str">
        <f>IF(details!AW99="","",details!AW99)</f>
        <v/>
      </c>
      <c r="EE99" s="394" t="str">
        <f>IF(details!AX99="","",details!AX99)</f>
        <v/>
      </c>
      <c r="EF99" s="394" t="str">
        <f>IF(details!AY99="","",details!AY99)</f>
        <v/>
      </c>
      <c r="EG99" s="392" t="str">
        <f t="shared" si="484"/>
        <v/>
      </c>
      <c r="EH99" s="409">
        <f t="shared" si="485"/>
        <v>0</v>
      </c>
      <c r="EI99" s="409">
        <f t="shared" si="486"/>
        <v>0</v>
      </c>
      <c r="EJ99" s="66" t="str">
        <f t="shared" si="487"/>
        <v/>
      </c>
      <c r="EK99" s="409" t="str">
        <f t="shared" si="488"/>
        <v/>
      </c>
      <c r="EL99" s="409" t="str">
        <f t="shared" si="395"/>
        <v/>
      </c>
      <c r="EM99" s="409" t="str">
        <f t="shared" si="396"/>
        <v/>
      </c>
      <c r="EN99" s="409" t="str">
        <f t="shared" si="397"/>
        <v/>
      </c>
      <c r="EO99" s="409" t="str">
        <f t="shared" si="398"/>
        <v/>
      </c>
      <c r="EP99" s="409" t="str">
        <f t="shared" si="489"/>
        <v/>
      </c>
      <c r="EQ99" s="409" t="str">
        <f t="shared" si="490"/>
        <v/>
      </c>
      <c r="ER99" s="409">
        <f t="shared" si="491"/>
        <v>0</v>
      </c>
      <c r="ES99" s="409">
        <f t="shared" si="492"/>
        <v>0</v>
      </c>
      <c r="ET99" s="409">
        <f t="shared" si="493"/>
        <v>0</v>
      </c>
      <c r="EU99" s="409">
        <f t="shared" si="494"/>
        <v>0</v>
      </c>
      <c r="EV99" s="409">
        <f t="shared" si="495"/>
        <v>0</v>
      </c>
      <c r="EW99" s="409" t="str">
        <f t="shared" si="496"/>
        <v/>
      </c>
      <c r="EX99" s="74" t="str">
        <f t="shared" si="399"/>
        <v/>
      </c>
      <c r="EY99" s="68" t="str">
        <f>IF(details!BO99="","",details!BO99)</f>
        <v/>
      </c>
      <c r="EZ99" s="69" t="str">
        <f>IF(details!BP99="","",details!BP99)</f>
        <v/>
      </c>
      <c r="FA99" s="68" t="str">
        <f>IF(details!BW99="","",details!BW99)</f>
        <v/>
      </c>
      <c r="FB99" s="69" t="str">
        <f>IF(details!BX99="","",details!BX99)</f>
        <v/>
      </c>
      <c r="FC99" s="68" t="str">
        <f>IF(details!CE99="","",details!CE99)</f>
        <v/>
      </c>
      <c r="FD99" s="69" t="str">
        <f>IF(details!CF99="","",details!CF99)</f>
        <v/>
      </c>
      <c r="FE99" s="68" t="str">
        <f>IF(details!CM99="","",details!CM99)</f>
        <v/>
      </c>
      <c r="FF99" s="69" t="str">
        <f>IF(details!CN99="","",details!CN99)</f>
        <v/>
      </c>
      <c r="FG99" s="68" t="str">
        <f>IF(details!CU99="","",details!CU99)</f>
        <v/>
      </c>
      <c r="FH99" s="69" t="str">
        <f>IF(details!CV99="","",details!CV99)</f>
        <v/>
      </c>
      <c r="FI99" s="343" t="str">
        <f t="shared" si="515"/>
        <v/>
      </c>
      <c r="FJ99" s="394" t="str">
        <f t="shared" si="400"/>
        <v/>
      </c>
      <c r="FK99" s="394" t="str">
        <f t="shared" si="497"/>
        <v/>
      </c>
      <c r="FL99" s="460" t="str">
        <f t="shared" si="401"/>
        <v/>
      </c>
      <c r="FM99" s="394" t="str">
        <f t="shared" si="402"/>
        <v/>
      </c>
      <c r="FN99" s="77" t="str">
        <f t="shared" si="498"/>
        <v/>
      </c>
      <c r="FO99" s="460" t="str">
        <f t="shared" si="403"/>
        <v/>
      </c>
      <c r="FP99" s="78" t="str">
        <f t="shared" si="404"/>
        <v/>
      </c>
      <c r="FQ99" s="394" t="str">
        <f t="shared" si="405"/>
        <v/>
      </c>
      <c r="FR99" s="394" t="str">
        <f t="shared" si="499"/>
        <v/>
      </c>
      <c r="FS99" s="394" t="str">
        <f t="shared" si="500"/>
        <v/>
      </c>
      <c r="FT99" s="394" t="str">
        <f t="shared" si="501"/>
        <v/>
      </c>
      <c r="FU99" s="364" t="str">
        <f t="shared" si="502"/>
        <v/>
      </c>
      <c r="FV99" s="394" t="str">
        <f t="shared" si="503"/>
        <v/>
      </c>
      <c r="FW99" s="394" t="str">
        <f t="shared" si="504"/>
        <v/>
      </c>
      <c r="FX99" s="394" t="str">
        <f t="shared" si="505"/>
        <v/>
      </c>
      <c r="FY99" s="394" t="str">
        <f t="shared" si="406"/>
        <v/>
      </c>
      <c r="FZ99" s="461" t="str">
        <f t="shared" si="407"/>
        <v/>
      </c>
      <c r="GA99" s="78" t="str">
        <f t="shared" si="408"/>
        <v/>
      </c>
      <c r="GB99" s="394" t="str">
        <f t="shared" si="409"/>
        <v/>
      </c>
      <c r="GC99" s="394" t="str">
        <f t="shared" si="410"/>
        <v/>
      </c>
      <c r="GD99" s="394" t="str">
        <f t="shared" si="411"/>
        <v/>
      </c>
      <c r="GE99" s="394" t="str">
        <f t="shared" si="412"/>
        <v/>
      </c>
      <c r="GF99" s="462" t="str">
        <f t="shared" si="506"/>
        <v/>
      </c>
      <c r="GG99" s="397" t="str">
        <f t="shared" si="507"/>
        <v/>
      </c>
      <c r="GH99" s="394" t="str">
        <f t="shared" si="508"/>
        <v/>
      </c>
      <c r="GI99" s="394" t="str">
        <f t="shared" si="509"/>
        <v/>
      </c>
      <c r="GJ99" s="394" t="str">
        <f t="shared" si="413"/>
        <v/>
      </c>
      <c r="GK99" s="461" t="str">
        <f t="shared" si="414"/>
        <v/>
      </c>
      <c r="GL99" s="78" t="str">
        <f t="shared" si="415"/>
        <v/>
      </c>
      <c r="GM99" s="394" t="str">
        <f t="shared" si="416"/>
        <v/>
      </c>
      <c r="GN99" s="394" t="str">
        <f t="shared" si="417"/>
        <v/>
      </c>
      <c r="GO99" s="394" t="str">
        <f t="shared" si="418"/>
        <v/>
      </c>
      <c r="GP99" s="394" t="str">
        <f t="shared" si="419"/>
        <v/>
      </c>
      <c r="GQ99" s="394" t="str">
        <f t="shared" si="510"/>
        <v/>
      </c>
      <c r="GR99" s="394" t="str">
        <f t="shared" si="511"/>
        <v/>
      </c>
      <c r="GS99" s="394" t="str">
        <f t="shared" si="512"/>
        <v/>
      </c>
      <c r="GT99" s="394" t="str">
        <f t="shared" si="513"/>
        <v/>
      </c>
      <c r="GU99" s="394" t="str">
        <f t="shared" si="420"/>
        <v/>
      </c>
      <c r="GV99" s="461" t="str">
        <f t="shared" si="421"/>
        <v/>
      </c>
      <c r="GW99" s="394" t="str">
        <f t="shared" si="422"/>
        <v/>
      </c>
      <c r="GX99" s="394" t="str">
        <f t="shared" si="423"/>
        <v/>
      </c>
      <c r="GY99" s="394" t="str">
        <f t="shared" si="424"/>
        <v xml:space="preserve">    </v>
      </c>
      <c r="GZ99" s="394" t="str">
        <f t="shared" si="425"/>
        <v xml:space="preserve">    </v>
      </c>
      <c r="HA99" s="394" t="str">
        <f t="shared" si="426"/>
        <v xml:space="preserve">    </v>
      </c>
      <c r="HB99" s="394" t="str">
        <f t="shared" si="427"/>
        <v xml:space="preserve">        </v>
      </c>
      <c r="HC99" s="394" t="str">
        <f t="shared" si="428"/>
        <v xml:space="preserve">    </v>
      </c>
      <c r="HD99" s="394" t="str">
        <f t="shared" si="429"/>
        <v/>
      </c>
      <c r="HE99" s="67" t="str">
        <f t="shared" si="430"/>
        <v/>
      </c>
      <c r="HF99" s="73" t="str">
        <f t="shared" si="431"/>
        <v/>
      </c>
      <c r="HG99" s="394" t="str">
        <f t="shared" si="432"/>
        <v/>
      </c>
      <c r="HH99" s="75" t="str">
        <f t="shared" si="433"/>
        <v/>
      </c>
      <c r="HI99" s="76" t="str">
        <f t="shared" si="514"/>
        <v/>
      </c>
      <c r="HJ99" s="394" t="str">
        <f>IF(OR(HD99="SUPPL.",HD99="RE-EXAM."),'result subject-wise'!AR99,HD99)</f>
        <v/>
      </c>
      <c r="HK99" s="463" t="str">
        <f t="shared" si="434"/>
        <v/>
      </c>
      <c r="HL99" s="464" t="str">
        <f t="shared" si="435"/>
        <v/>
      </c>
      <c r="HM99" s="394" t="str">
        <f t="shared" si="436"/>
        <v/>
      </c>
      <c r="HN99" s="304"/>
      <c r="HP99" s="465" t="str">
        <f>'full report'!V2447</f>
        <v/>
      </c>
      <c r="HQ99" s="466"/>
    </row>
    <row r="100" spans="1:255" s="364" customFormat="1" ht="13" customHeight="1">
      <c r="A100" s="412">
        <f>IF(details!A100="","",details!A100)</f>
        <v>92</v>
      </c>
      <c r="B100" s="399" t="str">
        <f>IF(details!B100="","",details!B100)</f>
        <v/>
      </c>
      <c r="C100" s="399" t="str">
        <f>IF(details!C100="","",details!C100)</f>
        <v/>
      </c>
      <c r="D100" s="399" t="str">
        <f>IF(details!D100="","",details!D100)</f>
        <v/>
      </c>
      <c r="E100" s="395" t="str">
        <f>IF(details!E100="","",details!E100)</f>
        <v/>
      </c>
      <c r="F100" s="71" t="str">
        <f>IF(details!F100="","",details!F100)</f>
        <v/>
      </c>
      <c r="G100" s="408" t="str">
        <f>IF(details!G100="","",details!G100)</f>
        <v>A 092</v>
      </c>
      <c r="H100" s="408" t="str">
        <f>IF(details!H100="","",details!H100)</f>
        <v>B 092</v>
      </c>
      <c r="I100" s="408" t="str">
        <f>IF(details!I100="","",details!I100)</f>
        <v>C 092</v>
      </c>
      <c r="J100" s="394" t="str">
        <f>IF(details!J100="","",details!J100)</f>
        <v/>
      </c>
      <c r="K100" s="394" t="str">
        <f>IF(details!K100="","",details!K100)</f>
        <v/>
      </c>
      <c r="L100" s="394" t="str">
        <f>IF(details!L100="","",details!L100)</f>
        <v/>
      </c>
      <c r="M100" s="205" t="str">
        <f t="shared" si="437"/>
        <v/>
      </c>
      <c r="N100" s="394" t="str">
        <f>IF(details!M100="","",details!M100)</f>
        <v/>
      </c>
      <c r="O100" s="205" t="str">
        <f t="shared" si="438"/>
        <v/>
      </c>
      <c r="P100" s="394" t="str">
        <f>IF(details!N100="","",details!N100)</f>
        <v/>
      </c>
      <c r="Q100" s="392" t="str">
        <f t="shared" si="439"/>
        <v/>
      </c>
      <c r="R100" s="409">
        <f t="shared" si="440"/>
        <v>0</v>
      </c>
      <c r="S100" s="66" t="str">
        <f t="shared" si="358"/>
        <v/>
      </c>
      <c r="T100" s="409" t="str">
        <f t="shared" si="390"/>
        <v/>
      </c>
      <c r="U100" s="409" t="str">
        <f t="shared" si="359"/>
        <v/>
      </c>
      <c r="V100" s="409" t="str">
        <f t="shared" si="391"/>
        <v/>
      </c>
      <c r="W100" s="394" t="str">
        <f>IF(details!O100="","",details!O100)</f>
        <v/>
      </c>
      <c r="X100" s="394" t="str">
        <f>IF(details!P100="","",details!P100)</f>
        <v/>
      </c>
      <c r="Y100" s="394" t="str">
        <f>IF(details!Q100="","",details!Q100)</f>
        <v/>
      </c>
      <c r="Z100" s="205" t="str">
        <f t="shared" si="441"/>
        <v/>
      </c>
      <c r="AA100" s="394" t="str">
        <f>IF(details!R100="","",details!R100)</f>
        <v/>
      </c>
      <c r="AB100" s="205" t="str">
        <f t="shared" si="442"/>
        <v/>
      </c>
      <c r="AC100" s="394" t="str">
        <f>IF(details!S100="","",details!S100)</f>
        <v/>
      </c>
      <c r="AD100" s="392" t="str">
        <f t="shared" si="443"/>
        <v/>
      </c>
      <c r="AE100" s="409">
        <f t="shared" si="444"/>
        <v>0</v>
      </c>
      <c r="AF100" s="66" t="str">
        <f t="shared" si="360"/>
        <v/>
      </c>
      <c r="AG100" s="409" t="str">
        <f t="shared" si="392"/>
        <v/>
      </c>
      <c r="AH100" s="409" t="str">
        <f>IF(OR($E100="NSO",$E100="",AC100=""),"",IF(OR(AG100="AB",AC100="ab"),"AB",IF(AC100="ML","RE",IF(AND(AD100&gt;=36%*AF100,AC100&gt;=20),"P",IF(AND(AD100&gt;=34%*AF100,#REF!=0,AC100&gt;=20),"G2",IF(AND(AD100&gt;=31%*AF100,#REF!=0,AC100&gt;=20),"G1",IF(AD100&gt;=25%*AF100,"S","F")))))))</f>
        <v/>
      </c>
      <c r="AI100" s="409" t="str">
        <f t="shared" si="393"/>
        <v/>
      </c>
      <c r="AJ100" s="394" t="str">
        <f>IF(details!T100="","",details!T100)</f>
        <v>d</v>
      </c>
      <c r="AK100" s="89" t="str">
        <f t="shared" si="445"/>
        <v/>
      </c>
      <c r="AL100" s="394" t="str">
        <f>IF(details!U100="","",details!U100)</f>
        <v/>
      </c>
      <c r="AM100" s="394" t="str">
        <f>IF(details!V100="","",details!V100)</f>
        <v/>
      </c>
      <c r="AN100" s="394" t="str">
        <f>IF(details!W100="","",details!W100)</f>
        <v/>
      </c>
      <c r="AO100" s="205" t="str">
        <f t="shared" si="446"/>
        <v/>
      </c>
      <c r="AP100" s="394" t="str">
        <f>IF(details!X100="","",details!X100)</f>
        <v/>
      </c>
      <c r="AQ100" s="394" t="str">
        <f>IF(details!Y100="","",details!Y100)</f>
        <v/>
      </c>
      <c r="AR100" s="205" t="str">
        <f t="shared" si="447"/>
        <v/>
      </c>
      <c r="AS100" s="205" t="str">
        <f t="shared" si="448"/>
        <v/>
      </c>
      <c r="AT100" s="205" t="str">
        <f t="shared" si="449"/>
        <v/>
      </c>
      <c r="AU100" s="394" t="str">
        <f>IF(details!Z100="","",details!Z100)</f>
        <v/>
      </c>
      <c r="AV100" s="394" t="str">
        <f>IF(details!AA100="","",details!AA100)</f>
        <v/>
      </c>
      <c r="AW100" s="205" t="str">
        <f t="shared" si="450"/>
        <v/>
      </c>
      <c r="AX100" s="205" t="str">
        <f t="shared" si="451"/>
        <v/>
      </c>
      <c r="AY100" s="205" t="str">
        <f t="shared" si="452"/>
        <v/>
      </c>
      <c r="AZ100" s="401" t="str">
        <f t="shared" si="453"/>
        <v/>
      </c>
      <c r="BA100" s="332">
        <f t="shared" si="361"/>
        <v>0</v>
      </c>
      <c r="BB100" s="409" t="str">
        <f t="shared" si="362"/>
        <v/>
      </c>
      <c r="BC100" s="66" t="str">
        <f t="shared" si="363"/>
        <v/>
      </c>
      <c r="BD100" s="66" t="str">
        <f t="shared" si="454"/>
        <v/>
      </c>
      <c r="BE100" s="66" t="str">
        <f t="shared" si="455"/>
        <v/>
      </c>
      <c r="BF100" s="66" t="str">
        <f t="shared" si="364"/>
        <v/>
      </c>
      <c r="BG100" s="332">
        <f t="shared" si="365"/>
        <v>0</v>
      </c>
      <c r="BH100" s="409" t="str">
        <f t="shared" si="366"/>
        <v/>
      </c>
      <c r="BI100" s="66" t="str">
        <f t="shared" si="367"/>
        <v/>
      </c>
      <c r="BJ100" s="66" t="str">
        <f t="shared" si="368"/>
        <v/>
      </c>
      <c r="BK100" s="409" t="str">
        <f t="shared" si="369"/>
        <v/>
      </c>
      <c r="BL100" s="394" t="str">
        <f>IF(details!AB100="","",details!AB100)</f>
        <v>a</v>
      </c>
      <c r="BM100" s="89" t="str">
        <f t="shared" si="456"/>
        <v>CHEMISTRY</v>
      </c>
      <c r="BN100" s="394" t="str">
        <f>IF(details!AC100="","",details!AC100)</f>
        <v/>
      </c>
      <c r="BO100" s="394" t="str">
        <f>IF(details!AD100="","",details!AD100)</f>
        <v/>
      </c>
      <c r="BP100" s="394" t="str">
        <f>IF(details!AE100="","",details!AE100)</f>
        <v/>
      </c>
      <c r="BQ100" s="205" t="str">
        <f t="shared" si="457"/>
        <v/>
      </c>
      <c r="BR100" s="394" t="str">
        <f>IF(details!AF100="","",details!AF100)</f>
        <v/>
      </c>
      <c r="BS100" s="394" t="str">
        <f>IF(details!AG100="","",details!AG100)</f>
        <v/>
      </c>
      <c r="BT100" s="205" t="str">
        <f t="shared" si="458"/>
        <v/>
      </c>
      <c r="BU100" s="205" t="str">
        <f t="shared" si="459"/>
        <v/>
      </c>
      <c r="BV100" s="205" t="str">
        <f t="shared" si="460"/>
        <v/>
      </c>
      <c r="BW100" s="394" t="str">
        <f>IF(details!AH100="","",details!AH100)</f>
        <v/>
      </c>
      <c r="BX100" s="394" t="str">
        <f>IF(details!AI100="","",details!AI100)</f>
        <v/>
      </c>
      <c r="BY100" s="205" t="str">
        <f t="shared" si="461"/>
        <v/>
      </c>
      <c r="BZ100" s="205" t="str">
        <f t="shared" si="462"/>
        <v/>
      </c>
      <c r="CA100" s="205" t="str">
        <f t="shared" si="463"/>
        <v/>
      </c>
      <c r="CB100" s="401" t="str">
        <f t="shared" si="464"/>
        <v/>
      </c>
      <c r="CC100" s="332">
        <f t="shared" si="370"/>
        <v>0</v>
      </c>
      <c r="CD100" s="409" t="str">
        <f t="shared" si="371"/>
        <v/>
      </c>
      <c r="CE100" s="66" t="str">
        <f t="shared" si="372"/>
        <v/>
      </c>
      <c r="CF100" s="66" t="str">
        <f t="shared" si="465"/>
        <v/>
      </c>
      <c r="CG100" s="66" t="str">
        <f t="shared" si="466"/>
        <v/>
      </c>
      <c r="CH100" s="66" t="str">
        <f t="shared" si="373"/>
        <v/>
      </c>
      <c r="CI100" s="332">
        <f t="shared" si="374"/>
        <v>0</v>
      </c>
      <c r="CJ100" s="409" t="str">
        <f t="shared" si="375"/>
        <v/>
      </c>
      <c r="CK100" s="66" t="str">
        <f t="shared" si="376"/>
        <v/>
      </c>
      <c r="CL100" s="66" t="str">
        <f t="shared" si="377"/>
        <v/>
      </c>
      <c r="CM100" s="409" t="str">
        <f t="shared" si="378"/>
        <v/>
      </c>
      <c r="CN100" s="394" t="str">
        <f>IF(details!AJ100="","",details!AJ100)</f>
        <v>a</v>
      </c>
      <c r="CO100" s="89" t="str">
        <f t="shared" si="467"/>
        <v>BIOLOGY</v>
      </c>
      <c r="CP100" s="394" t="str">
        <f>IF(details!AK100="","",details!AK100)</f>
        <v/>
      </c>
      <c r="CQ100" s="394" t="str">
        <f>IF(details!AL100="","",details!AL100)</f>
        <v/>
      </c>
      <c r="CR100" s="394" t="str">
        <f>IF(details!AM100="","",details!AM100)</f>
        <v/>
      </c>
      <c r="CS100" s="205" t="str">
        <f t="shared" si="468"/>
        <v/>
      </c>
      <c r="CT100" s="394" t="str">
        <f>IF(details!AN100="","",details!AN100)</f>
        <v/>
      </c>
      <c r="CU100" s="394" t="str">
        <f>IF(details!AO100="","",details!AO100)</f>
        <v/>
      </c>
      <c r="CV100" s="205" t="str">
        <f t="shared" si="469"/>
        <v/>
      </c>
      <c r="CW100" s="205" t="str">
        <f t="shared" si="470"/>
        <v/>
      </c>
      <c r="CX100" s="205" t="str">
        <f t="shared" si="471"/>
        <v/>
      </c>
      <c r="CY100" s="394" t="str">
        <f>IF(details!AP100="","",details!AP100)</f>
        <v/>
      </c>
      <c r="CZ100" s="394" t="str">
        <f>IF(details!AQ100="","",details!AQ100)</f>
        <v/>
      </c>
      <c r="DA100" s="205" t="str">
        <f t="shared" si="472"/>
        <v/>
      </c>
      <c r="DB100" s="205" t="str">
        <f t="shared" si="473"/>
        <v/>
      </c>
      <c r="DC100" s="205" t="str">
        <f t="shared" si="474"/>
        <v/>
      </c>
      <c r="DD100" s="401" t="str">
        <f t="shared" si="475"/>
        <v/>
      </c>
      <c r="DE100" s="332">
        <f t="shared" si="379"/>
        <v>0</v>
      </c>
      <c r="DF100" s="409" t="str">
        <f t="shared" si="380"/>
        <v/>
      </c>
      <c r="DG100" s="66" t="str">
        <f t="shared" si="381"/>
        <v/>
      </c>
      <c r="DH100" s="66" t="str">
        <f t="shared" si="476"/>
        <v/>
      </c>
      <c r="DI100" s="66" t="str">
        <f t="shared" si="382"/>
        <v/>
      </c>
      <c r="DJ100" s="66" t="str">
        <f t="shared" si="383"/>
        <v/>
      </c>
      <c r="DK100" s="332">
        <f t="shared" si="384"/>
        <v>0</v>
      </c>
      <c r="DL100" s="409" t="str">
        <f t="shared" si="385"/>
        <v/>
      </c>
      <c r="DM100" s="66" t="str">
        <f t="shared" si="386"/>
        <v/>
      </c>
      <c r="DN100" s="66" t="str">
        <f t="shared" si="387"/>
        <v/>
      </c>
      <c r="DO100" s="409" t="str">
        <f t="shared" si="388"/>
        <v/>
      </c>
      <c r="DP100" s="66">
        <f t="shared" si="389"/>
        <v>0</v>
      </c>
      <c r="DQ100" s="394" t="str">
        <f>IF(details!AR100="","",details!AR100)</f>
        <v/>
      </c>
      <c r="DR100" s="394" t="str">
        <f>IF(details!AS100="","",details!AS100)</f>
        <v/>
      </c>
      <c r="DS100" s="394" t="str">
        <f>IF(details!AT100="","",details!AT100)</f>
        <v/>
      </c>
      <c r="DT100" s="205" t="str">
        <f t="shared" si="477"/>
        <v/>
      </c>
      <c r="DU100" s="394" t="str">
        <f>IF(details!AU100="","",details!AU100)</f>
        <v/>
      </c>
      <c r="DV100" s="205" t="str">
        <f t="shared" si="478"/>
        <v/>
      </c>
      <c r="DW100" s="394" t="str">
        <f>IF(details!AV100="","",details!AV100)</f>
        <v/>
      </c>
      <c r="DX100" s="392" t="str">
        <f t="shared" si="479"/>
        <v/>
      </c>
      <c r="DY100" s="409">
        <f t="shared" si="480"/>
        <v>0</v>
      </c>
      <c r="DZ100" s="409">
        <f t="shared" si="481"/>
        <v>0</v>
      </c>
      <c r="EA100" s="66" t="str">
        <f t="shared" si="482"/>
        <v/>
      </c>
      <c r="EB100" s="409" t="str">
        <f t="shared" si="483"/>
        <v/>
      </c>
      <c r="EC100" s="409" t="str">
        <f t="shared" si="394"/>
        <v/>
      </c>
      <c r="ED100" s="394" t="str">
        <f>IF(details!AW100="","",details!AW100)</f>
        <v/>
      </c>
      <c r="EE100" s="394" t="str">
        <f>IF(details!AX100="","",details!AX100)</f>
        <v/>
      </c>
      <c r="EF100" s="394" t="str">
        <f>IF(details!AY100="","",details!AY100)</f>
        <v/>
      </c>
      <c r="EG100" s="392" t="str">
        <f t="shared" si="484"/>
        <v/>
      </c>
      <c r="EH100" s="409">
        <f t="shared" si="485"/>
        <v>0</v>
      </c>
      <c r="EI100" s="409">
        <f t="shared" si="486"/>
        <v>0</v>
      </c>
      <c r="EJ100" s="66" t="str">
        <f t="shared" si="487"/>
        <v/>
      </c>
      <c r="EK100" s="409" t="str">
        <f t="shared" si="488"/>
        <v/>
      </c>
      <c r="EL100" s="409" t="str">
        <f t="shared" si="395"/>
        <v/>
      </c>
      <c r="EM100" s="409" t="str">
        <f t="shared" si="396"/>
        <v/>
      </c>
      <c r="EN100" s="409" t="str">
        <f t="shared" si="397"/>
        <v/>
      </c>
      <c r="EO100" s="409" t="str">
        <f t="shared" si="398"/>
        <v/>
      </c>
      <c r="EP100" s="409" t="str">
        <f t="shared" si="489"/>
        <v/>
      </c>
      <c r="EQ100" s="409" t="str">
        <f t="shared" si="490"/>
        <v/>
      </c>
      <c r="ER100" s="409">
        <f t="shared" si="491"/>
        <v>0</v>
      </c>
      <c r="ES100" s="409">
        <f t="shared" si="492"/>
        <v>0</v>
      </c>
      <c r="ET100" s="409">
        <f t="shared" si="493"/>
        <v>0</v>
      </c>
      <c r="EU100" s="409">
        <f t="shared" si="494"/>
        <v>0</v>
      </c>
      <c r="EV100" s="409">
        <f t="shared" si="495"/>
        <v>0</v>
      </c>
      <c r="EW100" s="409" t="str">
        <f t="shared" si="496"/>
        <v/>
      </c>
      <c r="EX100" s="74" t="str">
        <f t="shared" si="399"/>
        <v/>
      </c>
      <c r="EY100" s="68" t="str">
        <f>IF(details!BO100="","",details!BO100)</f>
        <v/>
      </c>
      <c r="EZ100" s="69" t="str">
        <f>IF(details!BP100="","",details!BP100)</f>
        <v/>
      </c>
      <c r="FA100" s="68" t="str">
        <f>IF(details!BW100="","",details!BW100)</f>
        <v/>
      </c>
      <c r="FB100" s="69" t="str">
        <f>IF(details!BX100="","",details!BX100)</f>
        <v/>
      </c>
      <c r="FC100" s="68" t="str">
        <f>IF(details!CE100="","",details!CE100)</f>
        <v/>
      </c>
      <c r="FD100" s="69" t="str">
        <f>IF(details!CF100="","",details!CF100)</f>
        <v/>
      </c>
      <c r="FE100" s="68" t="str">
        <f>IF(details!CM100="","",details!CM100)</f>
        <v/>
      </c>
      <c r="FF100" s="69" t="str">
        <f>IF(details!CN100="","",details!CN100)</f>
        <v/>
      </c>
      <c r="FG100" s="68" t="str">
        <f>IF(details!CU100="","",details!CU100)</f>
        <v/>
      </c>
      <c r="FH100" s="69" t="str">
        <f>IF(details!CV100="","",details!CV100)</f>
        <v/>
      </c>
      <c r="FI100" s="343" t="str">
        <f t="shared" si="515"/>
        <v/>
      </c>
      <c r="FJ100" s="394" t="str">
        <f t="shared" si="400"/>
        <v/>
      </c>
      <c r="FK100" s="394" t="str">
        <f t="shared" si="497"/>
        <v/>
      </c>
      <c r="FL100" s="460" t="str">
        <f t="shared" si="401"/>
        <v/>
      </c>
      <c r="FM100" s="394" t="str">
        <f t="shared" si="402"/>
        <v/>
      </c>
      <c r="FN100" s="77" t="str">
        <f t="shared" si="498"/>
        <v/>
      </c>
      <c r="FO100" s="460" t="str">
        <f t="shared" si="403"/>
        <v/>
      </c>
      <c r="FP100" s="78" t="str">
        <f t="shared" si="404"/>
        <v/>
      </c>
      <c r="FQ100" s="394" t="str">
        <f t="shared" si="405"/>
        <v/>
      </c>
      <c r="FR100" s="394" t="str">
        <f t="shared" si="499"/>
        <v/>
      </c>
      <c r="FS100" s="394" t="str">
        <f t="shared" si="500"/>
        <v/>
      </c>
      <c r="FT100" s="394" t="str">
        <f t="shared" si="501"/>
        <v/>
      </c>
      <c r="FU100" s="364" t="str">
        <f t="shared" si="502"/>
        <v/>
      </c>
      <c r="FV100" s="394" t="str">
        <f t="shared" si="503"/>
        <v/>
      </c>
      <c r="FW100" s="394" t="str">
        <f t="shared" si="504"/>
        <v/>
      </c>
      <c r="FX100" s="394" t="str">
        <f t="shared" si="505"/>
        <v/>
      </c>
      <c r="FY100" s="394" t="str">
        <f t="shared" si="406"/>
        <v/>
      </c>
      <c r="FZ100" s="461" t="str">
        <f t="shared" si="407"/>
        <v/>
      </c>
      <c r="GA100" s="78" t="str">
        <f t="shared" si="408"/>
        <v/>
      </c>
      <c r="GB100" s="394" t="str">
        <f t="shared" si="409"/>
        <v/>
      </c>
      <c r="GC100" s="394" t="str">
        <f t="shared" si="410"/>
        <v/>
      </c>
      <c r="GD100" s="394" t="str">
        <f t="shared" si="411"/>
        <v/>
      </c>
      <c r="GE100" s="394" t="str">
        <f t="shared" si="412"/>
        <v/>
      </c>
      <c r="GF100" s="462" t="str">
        <f t="shared" si="506"/>
        <v/>
      </c>
      <c r="GG100" s="397" t="str">
        <f t="shared" si="507"/>
        <v/>
      </c>
      <c r="GH100" s="394" t="str">
        <f t="shared" si="508"/>
        <v/>
      </c>
      <c r="GI100" s="394" t="str">
        <f t="shared" si="509"/>
        <v/>
      </c>
      <c r="GJ100" s="394" t="str">
        <f t="shared" si="413"/>
        <v/>
      </c>
      <c r="GK100" s="461" t="str">
        <f t="shared" si="414"/>
        <v/>
      </c>
      <c r="GL100" s="78" t="str">
        <f t="shared" si="415"/>
        <v/>
      </c>
      <c r="GM100" s="394" t="str">
        <f t="shared" si="416"/>
        <v/>
      </c>
      <c r="GN100" s="394" t="str">
        <f t="shared" si="417"/>
        <v/>
      </c>
      <c r="GO100" s="394" t="str">
        <f t="shared" si="418"/>
        <v/>
      </c>
      <c r="GP100" s="394" t="str">
        <f t="shared" si="419"/>
        <v/>
      </c>
      <c r="GQ100" s="394" t="str">
        <f t="shared" si="510"/>
        <v/>
      </c>
      <c r="GR100" s="394" t="str">
        <f t="shared" si="511"/>
        <v/>
      </c>
      <c r="GS100" s="394" t="str">
        <f t="shared" si="512"/>
        <v/>
      </c>
      <c r="GT100" s="394" t="str">
        <f t="shared" si="513"/>
        <v/>
      </c>
      <c r="GU100" s="394" t="str">
        <f t="shared" si="420"/>
        <v/>
      </c>
      <c r="GV100" s="461" t="str">
        <f t="shared" si="421"/>
        <v/>
      </c>
      <c r="GW100" s="394" t="str">
        <f t="shared" si="422"/>
        <v/>
      </c>
      <c r="GX100" s="394" t="str">
        <f t="shared" si="423"/>
        <v/>
      </c>
      <c r="GY100" s="394" t="str">
        <f t="shared" si="424"/>
        <v xml:space="preserve">    </v>
      </c>
      <c r="GZ100" s="394" t="str">
        <f t="shared" si="425"/>
        <v xml:space="preserve">    </v>
      </c>
      <c r="HA100" s="394" t="str">
        <f t="shared" si="426"/>
        <v xml:space="preserve">    </v>
      </c>
      <c r="HB100" s="394" t="str">
        <f t="shared" si="427"/>
        <v xml:space="preserve">        </v>
      </c>
      <c r="HC100" s="394" t="str">
        <f t="shared" si="428"/>
        <v xml:space="preserve">    </v>
      </c>
      <c r="HD100" s="394" t="str">
        <f t="shared" si="429"/>
        <v/>
      </c>
      <c r="HE100" s="67" t="str">
        <f t="shared" si="430"/>
        <v/>
      </c>
      <c r="HF100" s="73" t="str">
        <f t="shared" si="431"/>
        <v/>
      </c>
      <c r="HG100" s="394" t="str">
        <f t="shared" si="432"/>
        <v/>
      </c>
      <c r="HH100" s="75" t="str">
        <f t="shared" si="433"/>
        <v/>
      </c>
      <c r="HI100" s="76" t="str">
        <f t="shared" si="514"/>
        <v/>
      </c>
      <c r="HJ100" s="394" t="str">
        <f>IF(OR(HD100="SUPPL.",HD100="RE-EXAM."),'result subject-wise'!AR100,HD100)</f>
        <v/>
      </c>
      <c r="HK100" s="463" t="str">
        <f t="shared" si="434"/>
        <v/>
      </c>
      <c r="HL100" s="464" t="str">
        <f t="shared" si="435"/>
        <v/>
      </c>
      <c r="HM100" s="394" t="str">
        <f t="shared" si="436"/>
        <v/>
      </c>
      <c r="HN100" s="304"/>
      <c r="HP100" s="465" t="str">
        <f>'full report'!V2474</f>
        <v/>
      </c>
      <c r="HQ100" s="466"/>
    </row>
    <row r="101" spans="1:255" s="364" customFormat="1" ht="13" customHeight="1">
      <c r="A101" s="412">
        <f>IF(details!A101="","",details!A101)</f>
        <v>93</v>
      </c>
      <c r="B101" s="399" t="str">
        <f>IF(details!B101="","",details!B101)</f>
        <v/>
      </c>
      <c r="C101" s="399" t="str">
        <f>IF(details!C101="","",details!C101)</f>
        <v/>
      </c>
      <c r="D101" s="399" t="str">
        <f>IF(details!D101="","",details!D101)</f>
        <v/>
      </c>
      <c r="E101" s="395" t="str">
        <f>IF(details!E101="","",details!E101)</f>
        <v/>
      </c>
      <c r="F101" s="71" t="str">
        <f>IF(details!F101="","",details!F101)</f>
        <v/>
      </c>
      <c r="G101" s="408" t="str">
        <f>IF(details!G101="","",details!G101)</f>
        <v>A 093</v>
      </c>
      <c r="H101" s="408" t="str">
        <f>IF(details!H101="","",details!H101)</f>
        <v>B 093</v>
      </c>
      <c r="I101" s="408" t="str">
        <f>IF(details!I101="","",details!I101)</f>
        <v>C 093</v>
      </c>
      <c r="J101" s="394" t="str">
        <f>IF(details!J101="","",details!J101)</f>
        <v/>
      </c>
      <c r="K101" s="394" t="str">
        <f>IF(details!K101="","",details!K101)</f>
        <v/>
      </c>
      <c r="L101" s="394" t="str">
        <f>IF(details!L101="","",details!L101)</f>
        <v/>
      </c>
      <c r="M101" s="205" t="str">
        <f t="shared" si="437"/>
        <v/>
      </c>
      <c r="N101" s="394" t="str">
        <f>IF(details!M101="","",details!M101)</f>
        <v/>
      </c>
      <c r="O101" s="205" t="str">
        <f t="shared" si="438"/>
        <v/>
      </c>
      <c r="P101" s="394" t="str">
        <f>IF(details!N101="","",details!N101)</f>
        <v/>
      </c>
      <c r="Q101" s="392" t="str">
        <f t="shared" si="439"/>
        <v/>
      </c>
      <c r="R101" s="409">
        <f t="shared" si="440"/>
        <v>0</v>
      </c>
      <c r="S101" s="66" t="str">
        <f t="shared" si="358"/>
        <v/>
      </c>
      <c r="T101" s="409" t="str">
        <f t="shared" si="390"/>
        <v/>
      </c>
      <c r="U101" s="409" t="str">
        <f t="shared" si="359"/>
        <v/>
      </c>
      <c r="V101" s="409" t="str">
        <f t="shared" si="391"/>
        <v/>
      </c>
      <c r="W101" s="394" t="str">
        <f>IF(details!O101="","",details!O101)</f>
        <v/>
      </c>
      <c r="X101" s="394" t="str">
        <f>IF(details!P101="","",details!P101)</f>
        <v/>
      </c>
      <c r="Y101" s="394" t="str">
        <f>IF(details!Q101="","",details!Q101)</f>
        <v/>
      </c>
      <c r="Z101" s="205" t="str">
        <f t="shared" si="441"/>
        <v/>
      </c>
      <c r="AA101" s="394" t="str">
        <f>IF(details!R101="","",details!R101)</f>
        <v/>
      </c>
      <c r="AB101" s="205" t="str">
        <f t="shared" si="442"/>
        <v/>
      </c>
      <c r="AC101" s="394" t="str">
        <f>IF(details!S101="","",details!S101)</f>
        <v/>
      </c>
      <c r="AD101" s="392" t="str">
        <f t="shared" si="443"/>
        <v/>
      </c>
      <c r="AE101" s="409">
        <f t="shared" si="444"/>
        <v>0</v>
      </c>
      <c r="AF101" s="66" t="str">
        <f t="shared" si="360"/>
        <v/>
      </c>
      <c r="AG101" s="409" t="str">
        <f t="shared" si="392"/>
        <v/>
      </c>
      <c r="AH101" s="409" t="str">
        <f>IF(OR($E101="NSO",$E101="",AC101=""),"",IF(OR(AG101="AB",AC101="ab"),"AB",IF(AC101="ML","RE",IF(AND(AD101&gt;=36%*AF101,AC101&gt;=20),"P",IF(AND(AD101&gt;=34%*AF101,#REF!=0,AC101&gt;=20),"G2",IF(AND(AD101&gt;=31%*AF101,#REF!=0,AC101&gt;=20),"G1",IF(AD101&gt;=25%*AF101,"S","F")))))))</f>
        <v/>
      </c>
      <c r="AI101" s="409" t="str">
        <f t="shared" si="393"/>
        <v/>
      </c>
      <c r="AJ101" s="394" t="str">
        <f>IF(details!T101="","",details!T101)</f>
        <v>e</v>
      </c>
      <c r="AK101" s="89" t="str">
        <f t="shared" si="445"/>
        <v/>
      </c>
      <c r="AL101" s="394" t="str">
        <f>IF(details!U101="","",details!U101)</f>
        <v/>
      </c>
      <c r="AM101" s="394" t="str">
        <f>IF(details!V101="","",details!V101)</f>
        <v/>
      </c>
      <c r="AN101" s="394" t="str">
        <f>IF(details!W101="","",details!W101)</f>
        <v/>
      </c>
      <c r="AO101" s="205" t="str">
        <f t="shared" si="446"/>
        <v/>
      </c>
      <c r="AP101" s="394" t="str">
        <f>IF(details!X101="","",details!X101)</f>
        <v/>
      </c>
      <c r="AQ101" s="394" t="str">
        <f>IF(details!Y101="","",details!Y101)</f>
        <v/>
      </c>
      <c r="AR101" s="205" t="str">
        <f t="shared" si="447"/>
        <v/>
      </c>
      <c r="AS101" s="205" t="str">
        <f t="shared" si="448"/>
        <v/>
      </c>
      <c r="AT101" s="205" t="str">
        <f t="shared" si="449"/>
        <v/>
      </c>
      <c r="AU101" s="394" t="str">
        <f>IF(details!Z101="","",details!Z101)</f>
        <v/>
      </c>
      <c r="AV101" s="394" t="str">
        <f>IF(details!AA101="","",details!AA101)</f>
        <v/>
      </c>
      <c r="AW101" s="205" t="str">
        <f t="shared" si="450"/>
        <v/>
      </c>
      <c r="AX101" s="205" t="str">
        <f t="shared" si="451"/>
        <v/>
      </c>
      <c r="AY101" s="205" t="str">
        <f t="shared" si="452"/>
        <v/>
      </c>
      <c r="AZ101" s="401" t="str">
        <f t="shared" si="453"/>
        <v/>
      </c>
      <c r="BA101" s="332">
        <f t="shared" si="361"/>
        <v>0</v>
      </c>
      <c r="BB101" s="409" t="str">
        <f t="shared" si="362"/>
        <v/>
      </c>
      <c r="BC101" s="66" t="str">
        <f t="shared" si="363"/>
        <v/>
      </c>
      <c r="BD101" s="66" t="str">
        <f t="shared" si="454"/>
        <v/>
      </c>
      <c r="BE101" s="66" t="str">
        <f t="shared" si="455"/>
        <v/>
      </c>
      <c r="BF101" s="66" t="str">
        <f t="shared" si="364"/>
        <v/>
      </c>
      <c r="BG101" s="332">
        <f t="shared" si="365"/>
        <v>0</v>
      </c>
      <c r="BH101" s="409" t="str">
        <f t="shared" si="366"/>
        <v/>
      </c>
      <c r="BI101" s="66" t="str">
        <f t="shared" si="367"/>
        <v/>
      </c>
      <c r="BJ101" s="66" t="str">
        <f t="shared" si="368"/>
        <v/>
      </c>
      <c r="BK101" s="409" t="str">
        <f t="shared" si="369"/>
        <v/>
      </c>
      <c r="BL101" s="394" t="str">
        <f>IF(details!AB101="","",details!AB101)</f>
        <v>b</v>
      </c>
      <c r="BM101" s="89" t="str">
        <f t="shared" si="456"/>
        <v/>
      </c>
      <c r="BN101" s="394" t="str">
        <f>IF(details!AC101="","",details!AC101)</f>
        <v/>
      </c>
      <c r="BO101" s="394" t="str">
        <f>IF(details!AD101="","",details!AD101)</f>
        <v/>
      </c>
      <c r="BP101" s="394" t="str">
        <f>IF(details!AE101="","",details!AE101)</f>
        <v/>
      </c>
      <c r="BQ101" s="205" t="str">
        <f t="shared" si="457"/>
        <v/>
      </c>
      <c r="BR101" s="394" t="str">
        <f>IF(details!AF101="","",details!AF101)</f>
        <v/>
      </c>
      <c r="BS101" s="394" t="str">
        <f>IF(details!AG101="","",details!AG101)</f>
        <v/>
      </c>
      <c r="BT101" s="205" t="str">
        <f t="shared" si="458"/>
        <v/>
      </c>
      <c r="BU101" s="205" t="str">
        <f t="shared" si="459"/>
        <v/>
      </c>
      <c r="BV101" s="205" t="str">
        <f t="shared" si="460"/>
        <v/>
      </c>
      <c r="BW101" s="394" t="str">
        <f>IF(details!AH101="","",details!AH101)</f>
        <v/>
      </c>
      <c r="BX101" s="394" t="str">
        <f>IF(details!AI101="","",details!AI101)</f>
        <v/>
      </c>
      <c r="BY101" s="205" t="str">
        <f t="shared" si="461"/>
        <v/>
      </c>
      <c r="BZ101" s="205" t="str">
        <f t="shared" si="462"/>
        <v/>
      </c>
      <c r="CA101" s="205" t="str">
        <f t="shared" si="463"/>
        <v/>
      </c>
      <c r="CB101" s="401" t="str">
        <f t="shared" si="464"/>
        <v/>
      </c>
      <c r="CC101" s="332">
        <f t="shared" si="370"/>
        <v>0</v>
      </c>
      <c r="CD101" s="409" t="str">
        <f t="shared" si="371"/>
        <v/>
      </c>
      <c r="CE101" s="66" t="str">
        <f t="shared" si="372"/>
        <v/>
      </c>
      <c r="CF101" s="66" t="str">
        <f t="shared" si="465"/>
        <v/>
      </c>
      <c r="CG101" s="66" t="str">
        <f t="shared" si="466"/>
        <v/>
      </c>
      <c r="CH101" s="66" t="str">
        <f t="shared" si="373"/>
        <v/>
      </c>
      <c r="CI101" s="332">
        <f t="shared" si="374"/>
        <v>0</v>
      </c>
      <c r="CJ101" s="409" t="str">
        <f t="shared" si="375"/>
        <v/>
      </c>
      <c r="CK101" s="66" t="str">
        <f t="shared" si="376"/>
        <v/>
      </c>
      <c r="CL101" s="66" t="str">
        <f t="shared" si="377"/>
        <v/>
      </c>
      <c r="CM101" s="409" t="str">
        <f t="shared" si="378"/>
        <v/>
      </c>
      <c r="CN101" s="394" t="str">
        <f>IF(details!AJ101="","",details!AJ101)</f>
        <v>b</v>
      </c>
      <c r="CO101" s="89" t="str">
        <f t="shared" si="467"/>
        <v/>
      </c>
      <c r="CP101" s="394" t="str">
        <f>IF(details!AK101="","",details!AK101)</f>
        <v/>
      </c>
      <c r="CQ101" s="394" t="str">
        <f>IF(details!AL101="","",details!AL101)</f>
        <v/>
      </c>
      <c r="CR101" s="394" t="str">
        <f>IF(details!AM101="","",details!AM101)</f>
        <v/>
      </c>
      <c r="CS101" s="205" t="str">
        <f t="shared" si="468"/>
        <v/>
      </c>
      <c r="CT101" s="394" t="str">
        <f>IF(details!AN101="","",details!AN101)</f>
        <v/>
      </c>
      <c r="CU101" s="394" t="str">
        <f>IF(details!AO101="","",details!AO101)</f>
        <v/>
      </c>
      <c r="CV101" s="205" t="str">
        <f t="shared" si="469"/>
        <v/>
      </c>
      <c r="CW101" s="205" t="str">
        <f t="shared" si="470"/>
        <v/>
      </c>
      <c r="CX101" s="205" t="str">
        <f t="shared" si="471"/>
        <v/>
      </c>
      <c r="CY101" s="394" t="str">
        <f>IF(details!AP101="","",details!AP101)</f>
        <v/>
      </c>
      <c r="CZ101" s="394" t="str">
        <f>IF(details!AQ101="","",details!AQ101)</f>
        <v/>
      </c>
      <c r="DA101" s="205" t="str">
        <f t="shared" si="472"/>
        <v/>
      </c>
      <c r="DB101" s="205" t="str">
        <f t="shared" si="473"/>
        <v/>
      </c>
      <c r="DC101" s="205" t="str">
        <f t="shared" si="474"/>
        <v/>
      </c>
      <c r="DD101" s="401" t="str">
        <f t="shared" si="475"/>
        <v/>
      </c>
      <c r="DE101" s="332">
        <f t="shared" si="379"/>
        <v>0</v>
      </c>
      <c r="DF101" s="409" t="str">
        <f t="shared" si="380"/>
        <v/>
      </c>
      <c r="DG101" s="66" t="str">
        <f t="shared" si="381"/>
        <v/>
      </c>
      <c r="DH101" s="66" t="str">
        <f t="shared" si="476"/>
        <v/>
      </c>
      <c r="DI101" s="66" t="str">
        <f t="shared" si="382"/>
        <v/>
      </c>
      <c r="DJ101" s="66" t="str">
        <f t="shared" si="383"/>
        <v/>
      </c>
      <c r="DK101" s="332">
        <f t="shared" si="384"/>
        <v>0</v>
      </c>
      <c r="DL101" s="409" t="str">
        <f t="shared" si="385"/>
        <v/>
      </c>
      <c r="DM101" s="66" t="str">
        <f t="shared" si="386"/>
        <v/>
      </c>
      <c r="DN101" s="66" t="str">
        <f t="shared" si="387"/>
        <v/>
      </c>
      <c r="DO101" s="409" t="str">
        <f t="shared" si="388"/>
        <v/>
      </c>
      <c r="DP101" s="66">
        <f t="shared" si="389"/>
        <v>0</v>
      </c>
      <c r="DQ101" s="394" t="str">
        <f>IF(details!AR101="","",details!AR101)</f>
        <v/>
      </c>
      <c r="DR101" s="394" t="str">
        <f>IF(details!AS101="","",details!AS101)</f>
        <v/>
      </c>
      <c r="DS101" s="394" t="str">
        <f>IF(details!AT101="","",details!AT101)</f>
        <v/>
      </c>
      <c r="DT101" s="205" t="str">
        <f t="shared" si="477"/>
        <v/>
      </c>
      <c r="DU101" s="394" t="str">
        <f>IF(details!AU101="","",details!AU101)</f>
        <v/>
      </c>
      <c r="DV101" s="205" t="str">
        <f t="shared" si="478"/>
        <v/>
      </c>
      <c r="DW101" s="394" t="str">
        <f>IF(details!AV101="","",details!AV101)</f>
        <v/>
      </c>
      <c r="DX101" s="392" t="str">
        <f t="shared" si="479"/>
        <v/>
      </c>
      <c r="DY101" s="409">
        <f t="shared" si="480"/>
        <v>0</v>
      </c>
      <c r="DZ101" s="409">
        <f t="shared" si="481"/>
        <v>0</v>
      </c>
      <c r="EA101" s="66" t="str">
        <f t="shared" si="482"/>
        <v/>
      </c>
      <c r="EB101" s="409" t="str">
        <f t="shared" si="483"/>
        <v/>
      </c>
      <c r="EC101" s="409" t="str">
        <f t="shared" si="394"/>
        <v/>
      </c>
      <c r="ED101" s="394" t="str">
        <f>IF(details!AW101="","",details!AW101)</f>
        <v/>
      </c>
      <c r="EE101" s="394" t="str">
        <f>IF(details!AX101="","",details!AX101)</f>
        <v/>
      </c>
      <c r="EF101" s="394" t="str">
        <f>IF(details!AY101="","",details!AY101)</f>
        <v/>
      </c>
      <c r="EG101" s="392" t="str">
        <f t="shared" si="484"/>
        <v/>
      </c>
      <c r="EH101" s="409">
        <f t="shared" si="485"/>
        <v>0</v>
      </c>
      <c r="EI101" s="409">
        <f t="shared" si="486"/>
        <v>0</v>
      </c>
      <c r="EJ101" s="66" t="str">
        <f t="shared" si="487"/>
        <v/>
      </c>
      <c r="EK101" s="409" t="str">
        <f t="shared" si="488"/>
        <v/>
      </c>
      <c r="EL101" s="409" t="str">
        <f t="shared" si="395"/>
        <v/>
      </c>
      <c r="EM101" s="409" t="str">
        <f t="shared" si="396"/>
        <v/>
      </c>
      <c r="EN101" s="409" t="str">
        <f t="shared" si="397"/>
        <v/>
      </c>
      <c r="EO101" s="409" t="str">
        <f t="shared" si="398"/>
        <v/>
      </c>
      <c r="EP101" s="409" t="str">
        <f t="shared" si="489"/>
        <v/>
      </c>
      <c r="EQ101" s="409" t="str">
        <f t="shared" si="490"/>
        <v/>
      </c>
      <c r="ER101" s="409">
        <f t="shared" si="491"/>
        <v>0</v>
      </c>
      <c r="ES101" s="409">
        <f t="shared" si="492"/>
        <v>0</v>
      </c>
      <c r="ET101" s="409">
        <f t="shared" si="493"/>
        <v>0</v>
      </c>
      <c r="EU101" s="409">
        <f t="shared" si="494"/>
        <v>0</v>
      </c>
      <c r="EV101" s="409">
        <f t="shared" si="495"/>
        <v>0</v>
      </c>
      <c r="EW101" s="409" t="str">
        <f t="shared" si="496"/>
        <v/>
      </c>
      <c r="EX101" s="74" t="str">
        <f t="shared" si="399"/>
        <v/>
      </c>
      <c r="EY101" s="68" t="str">
        <f>IF(details!BO101="","",details!BO101)</f>
        <v/>
      </c>
      <c r="EZ101" s="69" t="str">
        <f>IF(details!BP101="","",details!BP101)</f>
        <v/>
      </c>
      <c r="FA101" s="68" t="str">
        <f>IF(details!BW101="","",details!BW101)</f>
        <v/>
      </c>
      <c r="FB101" s="69" t="str">
        <f>IF(details!BX101="","",details!BX101)</f>
        <v/>
      </c>
      <c r="FC101" s="68" t="str">
        <f>IF(details!CE101="","",details!CE101)</f>
        <v/>
      </c>
      <c r="FD101" s="69" t="str">
        <f>IF(details!CF101="","",details!CF101)</f>
        <v/>
      </c>
      <c r="FE101" s="68" t="str">
        <f>IF(details!CM101="","",details!CM101)</f>
        <v/>
      </c>
      <c r="FF101" s="69" t="str">
        <f>IF(details!CN101="","",details!CN101)</f>
        <v/>
      </c>
      <c r="FG101" s="68" t="str">
        <f>IF(details!CU101="","",details!CU101)</f>
        <v/>
      </c>
      <c r="FH101" s="69" t="str">
        <f>IF(details!CV101="","",details!CV101)</f>
        <v/>
      </c>
      <c r="FI101" s="343" t="str">
        <f t="shared" si="515"/>
        <v/>
      </c>
      <c r="FJ101" s="394" t="str">
        <f t="shared" si="400"/>
        <v/>
      </c>
      <c r="FK101" s="394" t="str">
        <f t="shared" si="497"/>
        <v/>
      </c>
      <c r="FL101" s="460" t="str">
        <f t="shared" si="401"/>
        <v/>
      </c>
      <c r="FM101" s="394" t="str">
        <f t="shared" si="402"/>
        <v/>
      </c>
      <c r="FN101" s="77" t="str">
        <f t="shared" si="498"/>
        <v/>
      </c>
      <c r="FO101" s="460" t="str">
        <f t="shared" si="403"/>
        <v/>
      </c>
      <c r="FP101" s="78" t="str">
        <f t="shared" si="404"/>
        <v/>
      </c>
      <c r="FQ101" s="394" t="str">
        <f t="shared" si="405"/>
        <v/>
      </c>
      <c r="FR101" s="394" t="str">
        <f t="shared" si="499"/>
        <v/>
      </c>
      <c r="FS101" s="394" t="str">
        <f t="shared" si="500"/>
        <v/>
      </c>
      <c r="FT101" s="394" t="str">
        <f t="shared" si="501"/>
        <v/>
      </c>
      <c r="FU101" s="364" t="str">
        <f t="shared" si="502"/>
        <v/>
      </c>
      <c r="FV101" s="394" t="str">
        <f t="shared" si="503"/>
        <v/>
      </c>
      <c r="FW101" s="394" t="str">
        <f t="shared" si="504"/>
        <v/>
      </c>
      <c r="FX101" s="394" t="str">
        <f t="shared" si="505"/>
        <v/>
      </c>
      <c r="FY101" s="394" t="str">
        <f t="shared" si="406"/>
        <v/>
      </c>
      <c r="FZ101" s="461" t="str">
        <f t="shared" si="407"/>
        <v/>
      </c>
      <c r="GA101" s="78" t="str">
        <f t="shared" si="408"/>
        <v/>
      </c>
      <c r="GB101" s="394" t="str">
        <f t="shared" si="409"/>
        <v/>
      </c>
      <c r="GC101" s="394" t="str">
        <f t="shared" si="410"/>
        <v/>
      </c>
      <c r="GD101" s="394" t="str">
        <f t="shared" si="411"/>
        <v/>
      </c>
      <c r="GE101" s="394" t="str">
        <f t="shared" si="412"/>
        <v/>
      </c>
      <c r="GF101" s="462" t="str">
        <f t="shared" si="506"/>
        <v/>
      </c>
      <c r="GG101" s="397" t="str">
        <f t="shared" si="507"/>
        <v/>
      </c>
      <c r="GH101" s="394" t="str">
        <f t="shared" si="508"/>
        <v/>
      </c>
      <c r="GI101" s="394" t="str">
        <f t="shared" si="509"/>
        <v/>
      </c>
      <c r="GJ101" s="394" t="str">
        <f t="shared" si="413"/>
        <v/>
      </c>
      <c r="GK101" s="461" t="str">
        <f t="shared" si="414"/>
        <v/>
      </c>
      <c r="GL101" s="78" t="str">
        <f t="shared" si="415"/>
        <v/>
      </c>
      <c r="GM101" s="394" t="str">
        <f t="shared" si="416"/>
        <v/>
      </c>
      <c r="GN101" s="394" t="str">
        <f t="shared" si="417"/>
        <v/>
      </c>
      <c r="GO101" s="394" t="str">
        <f t="shared" si="418"/>
        <v/>
      </c>
      <c r="GP101" s="394" t="str">
        <f t="shared" si="419"/>
        <v/>
      </c>
      <c r="GQ101" s="394" t="str">
        <f t="shared" si="510"/>
        <v/>
      </c>
      <c r="GR101" s="394" t="str">
        <f t="shared" si="511"/>
        <v/>
      </c>
      <c r="GS101" s="394" t="str">
        <f t="shared" si="512"/>
        <v/>
      </c>
      <c r="GT101" s="394" t="str">
        <f t="shared" si="513"/>
        <v/>
      </c>
      <c r="GU101" s="394" t="str">
        <f t="shared" si="420"/>
        <v/>
      </c>
      <c r="GV101" s="461" t="str">
        <f t="shared" si="421"/>
        <v/>
      </c>
      <c r="GW101" s="394" t="str">
        <f t="shared" si="422"/>
        <v/>
      </c>
      <c r="GX101" s="394" t="str">
        <f t="shared" si="423"/>
        <v/>
      </c>
      <c r="GY101" s="394" t="str">
        <f t="shared" si="424"/>
        <v xml:space="preserve">    </v>
      </c>
      <c r="GZ101" s="394" t="str">
        <f t="shared" si="425"/>
        <v xml:space="preserve">    </v>
      </c>
      <c r="HA101" s="394" t="str">
        <f t="shared" si="426"/>
        <v xml:space="preserve">    </v>
      </c>
      <c r="HB101" s="394" t="str">
        <f t="shared" si="427"/>
        <v xml:space="preserve">        </v>
      </c>
      <c r="HC101" s="394" t="str">
        <f t="shared" si="428"/>
        <v xml:space="preserve">    </v>
      </c>
      <c r="HD101" s="394" t="str">
        <f t="shared" si="429"/>
        <v/>
      </c>
      <c r="HE101" s="67" t="str">
        <f t="shared" si="430"/>
        <v/>
      </c>
      <c r="HF101" s="73" t="str">
        <f t="shared" si="431"/>
        <v/>
      </c>
      <c r="HG101" s="394" t="str">
        <f t="shared" si="432"/>
        <v/>
      </c>
      <c r="HH101" s="75" t="str">
        <f t="shared" si="433"/>
        <v/>
      </c>
      <c r="HI101" s="76" t="str">
        <f t="shared" si="514"/>
        <v/>
      </c>
      <c r="HJ101" s="394" t="str">
        <f>IF(OR(HD101="SUPPL.",HD101="RE-EXAM."),'result subject-wise'!AR101,HD101)</f>
        <v/>
      </c>
      <c r="HK101" s="463" t="str">
        <f t="shared" si="434"/>
        <v/>
      </c>
      <c r="HL101" s="464" t="str">
        <f t="shared" si="435"/>
        <v/>
      </c>
      <c r="HM101" s="394" t="str">
        <f t="shared" si="436"/>
        <v/>
      </c>
      <c r="HN101" s="304"/>
      <c r="HP101" s="465" t="str">
        <f>'full report'!V2501</f>
        <v/>
      </c>
      <c r="HQ101" s="466"/>
    </row>
    <row r="102" spans="1:255" s="364" customFormat="1" ht="13" customHeight="1">
      <c r="A102" s="412">
        <f>IF(details!A102="","",details!A102)</f>
        <v>94</v>
      </c>
      <c r="B102" s="399" t="str">
        <f>IF(details!B102="","",details!B102)</f>
        <v/>
      </c>
      <c r="C102" s="399" t="str">
        <f>IF(details!C102="","",details!C102)</f>
        <v/>
      </c>
      <c r="D102" s="399" t="str">
        <f>IF(details!D102="","",details!D102)</f>
        <v/>
      </c>
      <c r="E102" s="395" t="str">
        <f>IF(details!E102="","",details!E102)</f>
        <v/>
      </c>
      <c r="F102" s="71" t="str">
        <f>IF(details!F102="","",details!F102)</f>
        <v/>
      </c>
      <c r="G102" s="408" t="str">
        <f>IF(details!G102="","",details!G102)</f>
        <v>A 094</v>
      </c>
      <c r="H102" s="408" t="str">
        <f>IF(details!H102="","",details!H102)</f>
        <v>B 094</v>
      </c>
      <c r="I102" s="408" t="str">
        <f>IF(details!I102="","",details!I102)</f>
        <v>C 094</v>
      </c>
      <c r="J102" s="394" t="str">
        <f>IF(details!J102="","",details!J102)</f>
        <v/>
      </c>
      <c r="K102" s="394" t="str">
        <f>IF(details!K102="","",details!K102)</f>
        <v/>
      </c>
      <c r="L102" s="394" t="str">
        <f>IF(details!L102="","",details!L102)</f>
        <v/>
      </c>
      <c r="M102" s="205" t="str">
        <f t="shared" si="437"/>
        <v/>
      </c>
      <c r="N102" s="394" t="str">
        <f>IF(details!M102="","",details!M102)</f>
        <v/>
      </c>
      <c r="O102" s="205" t="str">
        <f t="shared" si="438"/>
        <v/>
      </c>
      <c r="P102" s="394" t="str">
        <f>IF(details!N102="","",details!N102)</f>
        <v/>
      </c>
      <c r="Q102" s="392" t="str">
        <f t="shared" si="439"/>
        <v/>
      </c>
      <c r="R102" s="409">
        <f t="shared" si="440"/>
        <v>0</v>
      </c>
      <c r="S102" s="66" t="str">
        <f t="shared" si="358"/>
        <v/>
      </c>
      <c r="T102" s="409" t="str">
        <f t="shared" si="390"/>
        <v/>
      </c>
      <c r="U102" s="409" t="str">
        <f t="shared" si="359"/>
        <v/>
      </c>
      <c r="V102" s="409" t="str">
        <f t="shared" si="391"/>
        <v/>
      </c>
      <c r="W102" s="394" t="str">
        <f>IF(details!O102="","",details!O102)</f>
        <v/>
      </c>
      <c r="X102" s="394" t="str">
        <f>IF(details!P102="","",details!P102)</f>
        <v/>
      </c>
      <c r="Y102" s="394" t="str">
        <f>IF(details!Q102="","",details!Q102)</f>
        <v/>
      </c>
      <c r="Z102" s="205" t="str">
        <f t="shared" si="441"/>
        <v/>
      </c>
      <c r="AA102" s="394" t="str">
        <f>IF(details!R102="","",details!R102)</f>
        <v/>
      </c>
      <c r="AB102" s="205" t="str">
        <f t="shared" si="442"/>
        <v/>
      </c>
      <c r="AC102" s="394" t="str">
        <f>IF(details!S102="","",details!S102)</f>
        <v/>
      </c>
      <c r="AD102" s="392" t="str">
        <f t="shared" si="443"/>
        <v/>
      </c>
      <c r="AE102" s="409">
        <f t="shared" si="444"/>
        <v>0</v>
      </c>
      <c r="AF102" s="66" t="str">
        <f t="shared" si="360"/>
        <v/>
      </c>
      <c r="AG102" s="409" t="str">
        <f t="shared" si="392"/>
        <v/>
      </c>
      <c r="AH102" s="409" t="str">
        <f>IF(OR($E102="NSO",$E102="",AC102=""),"",IF(OR(AG102="AB",AC102="ab"),"AB",IF(AC102="ML","RE",IF(AND(AD102&gt;=36%*AF102,AC102&gt;=20),"P",IF(AND(AD102&gt;=34%*AF102,#REF!=0,AC102&gt;=20),"G2",IF(AND(AD102&gt;=31%*AF102,#REF!=0,AC102&gt;=20),"G1",IF(AD102&gt;=25%*AF102,"S","F")))))))</f>
        <v/>
      </c>
      <c r="AI102" s="409" t="str">
        <f t="shared" si="393"/>
        <v/>
      </c>
      <c r="AJ102" s="394" t="str">
        <f>IF(details!T102="","",details!T102)</f>
        <v>f</v>
      </c>
      <c r="AK102" s="89" t="str">
        <f t="shared" si="445"/>
        <v/>
      </c>
      <c r="AL102" s="394" t="str">
        <f>IF(details!U102="","",details!U102)</f>
        <v/>
      </c>
      <c r="AM102" s="394" t="str">
        <f>IF(details!V102="","",details!V102)</f>
        <v/>
      </c>
      <c r="AN102" s="394" t="str">
        <f>IF(details!W102="","",details!W102)</f>
        <v/>
      </c>
      <c r="AO102" s="205" t="str">
        <f t="shared" si="446"/>
        <v/>
      </c>
      <c r="AP102" s="394" t="str">
        <f>IF(details!X102="","",details!X102)</f>
        <v/>
      </c>
      <c r="AQ102" s="394" t="str">
        <f>IF(details!Y102="","",details!Y102)</f>
        <v/>
      </c>
      <c r="AR102" s="205" t="str">
        <f t="shared" si="447"/>
        <v/>
      </c>
      <c r="AS102" s="205" t="str">
        <f t="shared" si="448"/>
        <v/>
      </c>
      <c r="AT102" s="205" t="str">
        <f t="shared" si="449"/>
        <v/>
      </c>
      <c r="AU102" s="394" t="str">
        <f>IF(details!Z102="","",details!Z102)</f>
        <v/>
      </c>
      <c r="AV102" s="394" t="str">
        <f>IF(details!AA102="","",details!AA102)</f>
        <v/>
      </c>
      <c r="AW102" s="205" t="str">
        <f t="shared" si="450"/>
        <v/>
      </c>
      <c r="AX102" s="205" t="str">
        <f t="shared" si="451"/>
        <v/>
      </c>
      <c r="AY102" s="205" t="str">
        <f t="shared" si="452"/>
        <v/>
      </c>
      <c r="AZ102" s="401" t="str">
        <f t="shared" si="453"/>
        <v/>
      </c>
      <c r="BA102" s="332">
        <f t="shared" si="361"/>
        <v>0</v>
      </c>
      <c r="BB102" s="409" t="str">
        <f t="shared" si="362"/>
        <v/>
      </c>
      <c r="BC102" s="66" t="str">
        <f t="shared" si="363"/>
        <v/>
      </c>
      <c r="BD102" s="66" t="str">
        <f t="shared" si="454"/>
        <v/>
      </c>
      <c r="BE102" s="66" t="str">
        <f t="shared" si="455"/>
        <v/>
      </c>
      <c r="BF102" s="66" t="str">
        <f t="shared" si="364"/>
        <v/>
      </c>
      <c r="BG102" s="332">
        <f t="shared" si="365"/>
        <v>0</v>
      </c>
      <c r="BH102" s="409" t="str">
        <f t="shared" si="366"/>
        <v/>
      </c>
      <c r="BI102" s="66" t="str">
        <f t="shared" si="367"/>
        <v/>
      </c>
      <c r="BJ102" s="66" t="str">
        <f t="shared" si="368"/>
        <v/>
      </c>
      <c r="BK102" s="409" t="str">
        <f t="shared" si="369"/>
        <v/>
      </c>
      <c r="BL102" s="394" t="str">
        <f>IF(details!AB102="","",details!AB102)</f>
        <v>c</v>
      </c>
      <c r="BM102" s="89" t="str">
        <f t="shared" si="456"/>
        <v/>
      </c>
      <c r="BN102" s="394" t="str">
        <f>IF(details!AC102="","",details!AC102)</f>
        <v/>
      </c>
      <c r="BO102" s="394" t="str">
        <f>IF(details!AD102="","",details!AD102)</f>
        <v/>
      </c>
      <c r="BP102" s="394" t="str">
        <f>IF(details!AE102="","",details!AE102)</f>
        <v/>
      </c>
      <c r="BQ102" s="205" t="str">
        <f t="shared" si="457"/>
        <v/>
      </c>
      <c r="BR102" s="394" t="str">
        <f>IF(details!AF102="","",details!AF102)</f>
        <v/>
      </c>
      <c r="BS102" s="394" t="str">
        <f>IF(details!AG102="","",details!AG102)</f>
        <v/>
      </c>
      <c r="BT102" s="205" t="str">
        <f t="shared" si="458"/>
        <v/>
      </c>
      <c r="BU102" s="205" t="str">
        <f t="shared" si="459"/>
        <v/>
      </c>
      <c r="BV102" s="205" t="str">
        <f t="shared" si="460"/>
        <v/>
      </c>
      <c r="BW102" s="394" t="str">
        <f>IF(details!AH102="","",details!AH102)</f>
        <v/>
      </c>
      <c r="BX102" s="394" t="str">
        <f>IF(details!AI102="","",details!AI102)</f>
        <v/>
      </c>
      <c r="BY102" s="205" t="str">
        <f t="shared" si="461"/>
        <v/>
      </c>
      <c r="BZ102" s="205" t="str">
        <f t="shared" si="462"/>
        <v/>
      </c>
      <c r="CA102" s="205" t="str">
        <f t="shared" si="463"/>
        <v/>
      </c>
      <c r="CB102" s="401" t="str">
        <f t="shared" si="464"/>
        <v/>
      </c>
      <c r="CC102" s="332">
        <f t="shared" si="370"/>
        <v>0</v>
      </c>
      <c r="CD102" s="409" t="str">
        <f t="shared" si="371"/>
        <v/>
      </c>
      <c r="CE102" s="66" t="str">
        <f t="shared" si="372"/>
        <v/>
      </c>
      <c r="CF102" s="66" t="str">
        <f t="shared" si="465"/>
        <v/>
      </c>
      <c r="CG102" s="66" t="str">
        <f t="shared" si="466"/>
        <v/>
      </c>
      <c r="CH102" s="66" t="str">
        <f t="shared" si="373"/>
        <v/>
      </c>
      <c r="CI102" s="332">
        <f t="shared" si="374"/>
        <v>0</v>
      </c>
      <c r="CJ102" s="409" t="str">
        <f t="shared" si="375"/>
        <v/>
      </c>
      <c r="CK102" s="66" t="str">
        <f t="shared" si="376"/>
        <v/>
      </c>
      <c r="CL102" s="66" t="str">
        <f t="shared" si="377"/>
        <v/>
      </c>
      <c r="CM102" s="409" t="str">
        <f t="shared" si="378"/>
        <v/>
      </c>
      <c r="CN102" s="394" t="str">
        <f>IF(details!AJ102="","",details!AJ102)</f>
        <v>c</v>
      </c>
      <c r="CO102" s="89" t="str">
        <f t="shared" si="467"/>
        <v/>
      </c>
      <c r="CP102" s="394" t="str">
        <f>IF(details!AK102="","",details!AK102)</f>
        <v/>
      </c>
      <c r="CQ102" s="394" t="str">
        <f>IF(details!AL102="","",details!AL102)</f>
        <v/>
      </c>
      <c r="CR102" s="394" t="str">
        <f>IF(details!AM102="","",details!AM102)</f>
        <v/>
      </c>
      <c r="CS102" s="205" t="str">
        <f t="shared" si="468"/>
        <v/>
      </c>
      <c r="CT102" s="394" t="str">
        <f>IF(details!AN102="","",details!AN102)</f>
        <v/>
      </c>
      <c r="CU102" s="394" t="str">
        <f>IF(details!AO102="","",details!AO102)</f>
        <v/>
      </c>
      <c r="CV102" s="205" t="str">
        <f t="shared" si="469"/>
        <v/>
      </c>
      <c r="CW102" s="205" t="str">
        <f t="shared" si="470"/>
        <v/>
      </c>
      <c r="CX102" s="205" t="str">
        <f t="shared" si="471"/>
        <v/>
      </c>
      <c r="CY102" s="394" t="str">
        <f>IF(details!AP102="","",details!AP102)</f>
        <v/>
      </c>
      <c r="CZ102" s="394" t="str">
        <f>IF(details!AQ102="","",details!AQ102)</f>
        <v/>
      </c>
      <c r="DA102" s="205" t="str">
        <f t="shared" si="472"/>
        <v/>
      </c>
      <c r="DB102" s="205" t="str">
        <f t="shared" si="473"/>
        <v/>
      </c>
      <c r="DC102" s="205" t="str">
        <f t="shared" si="474"/>
        <v/>
      </c>
      <c r="DD102" s="401" t="str">
        <f t="shared" si="475"/>
        <v/>
      </c>
      <c r="DE102" s="332">
        <f t="shared" si="379"/>
        <v>0</v>
      </c>
      <c r="DF102" s="409" t="str">
        <f t="shared" si="380"/>
        <v/>
      </c>
      <c r="DG102" s="66" t="str">
        <f t="shared" si="381"/>
        <v/>
      </c>
      <c r="DH102" s="66" t="str">
        <f t="shared" si="476"/>
        <v/>
      </c>
      <c r="DI102" s="66" t="str">
        <f t="shared" si="382"/>
        <v/>
      </c>
      <c r="DJ102" s="66" t="str">
        <f t="shared" si="383"/>
        <v/>
      </c>
      <c r="DK102" s="332">
        <f t="shared" si="384"/>
        <v>0</v>
      </c>
      <c r="DL102" s="409" t="str">
        <f t="shared" si="385"/>
        <v/>
      </c>
      <c r="DM102" s="66" t="str">
        <f t="shared" si="386"/>
        <v/>
      </c>
      <c r="DN102" s="66" t="str">
        <f t="shared" si="387"/>
        <v/>
      </c>
      <c r="DO102" s="409" t="str">
        <f t="shared" si="388"/>
        <v/>
      </c>
      <c r="DP102" s="66">
        <f t="shared" si="389"/>
        <v>0</v>
      </c>
      <c r="DQ102" s="394" t="str">
        <f>IF(details!AR102="","",details!AR102)</f>
        <v/>
      </c>
      <c r="DR102" s="394" t="str">
        <f>IF(details!AS102="","",details!AS102)</f>
        <v/>
      </c>
      <c r="DS102" s="394" t="str">
        <f>IF(details!AT102="","",details!AT102)</f>
        <v/>
      </c>
      <c r="DT102" s="205" t="str">
        <f t="shared" si="477"/>
        <v/>
      </c>
      <c r="DU102" s="394" t="str">
        <f>IF(details!AU102="","",details!AU102)</f>
        <v/>
      </c>
      <c r="DV102" s="205" t="str">
        <f t="shared" si="478"/>
        <v/>
      </c>
      <c r="DW102" s="394" t="str">
        <f>IF(details!AV102="","",details!AV102)</f>
        <v/>
      </c>
      <c r="DX102" s="392" t="str">
        <f t="shared" si="479"/>
        <v/>
      </c>
      <c r="DY102" s="409">
        <f t="shared" si="480"/>
        <v>0</v>
      </c>
      <c r="DZ102" s="409">
        <f t="shared" si="481"/>
        <v>0</v>
      </c>
      <c r="EA102" s="66" t="str">
        <f t="shared" si="482"/>
        <v/>
      </c>
      <c r="EB102" s="409" t="str">
        <f t="shared" si="483"/>
        <v/>
      </c>
      <c r="EC102" s="409" t="str">
        <f t="shared" si="394"/>
        <v/>
      </c>
      <c r="ED102" s="394" t="str">
        <f>IF(details!AW102="","",details!AW102)</f>
        <v/>
      </c>
      <c r="EE102" s="394" t="str">
        <f>IF(details!AX102="","",details!AX102)</f>
        <v/>
      </c>
      <c r="EF102" s="394" t="str">
        <f>IF(details!AY102="","",details!AY102)</f>
        <v/>
      </c>
      <c r="EG102" s="392" t="str">
        <f t="shared" si="484"/>
        <v/>
      </c>
      <c r="EH102" s="409">
        <f t="shared" si="485"/>
        <v>0</v>
      </c>
      <c r="EI102" s="409">
        <f t="shared" si="486"/>
        <v>0</v>
      </c>
      <c r="EJ102" s="66" t="str">
        <f t="shared" si="487"/>
        <v/>
      </c>
      <c r="EK102" s="409" t="str">
        <f t="shared" si="488"/>
        <v/>
      </c>
      <c r="EL102" s="409" t="str">
        <f t="shared" si="395"/>
        <v/>
      </c>
      <c r="EM102" s="409" t="str">
        <f t="shared" si="396"/>
        <v/>
      </c>
      <c r="EN102" s="409" t="str">
        <f t="shared" si="397"/>
        <v/>
      </c>
      <c r="EO102" s="409" t="str">
        <f t="shared" si="398"/>
        <v/>
      </c>
      <c r="EP102" s="409" t="str">
        <f t="shared" si="489"/>
        <v/>
      </c>
      <c r="EQ102" s="409" t="str">
        <f t="shared" si="490"/>
        <v/>
      </c>
      <c r="ER102" s="409">
        <f t="shared" si="491"/>
        <v>0</v>
      </c>
      <c r="ES102" s="409">
        <f t="shared" si="492"/>
        <v>0</v>
      </c>
      <c r="ET102" s="409">
        <f t="shared" si="493"/>
        <v>0</v>
      </c>
      <c r="EU102" s="409">
        <f t="shared" si="494"/>
        <v>0</v>
      </c>
      <c r="EV102" s="409">
        <f t="shared" si="495"/>
        <v>0</v>
      </c>
      <c r="EW102" s="409" t="str">
        <f t="shared" si="496"/>
        <v/>
      </c>
      <c r="EX102" s="74" t="str">
        <f t="shared" si="399"/>
        <v/>
      </c>
      <c r="EY102" s="68" t="str">
        <f>IF(details!BO102="","",details!BO102)</f>
        <v/>
      </c>
      <c r="EZ102" s="69" t="str">
        <f>IF(details!BP102="","",details!BP102)</f>
        <v/>
      </c>
      <c r="FA102" s="68" t="str">
        <f>IF(details!BW102="","",details!BW102)</f>
        <v/>
      </c>
      <c r="FB102" s="69" t="str">
        <f>IF(details!BX102="","",details!BX102)</f>
        <v/>
      </c>
      <c r="FC102" s="68" t="str">
        <f>IF(details!CE102="","",details!CE102)</f>
        <v/>
      </c>
      <c r="FD102" s="69" t="str">
        <f>IF(details!CF102="","",details!CF102)</f>
        <v/>
      </c>
      <c r="FE102" s="68" t="str">
        <f>IF(details!CM102="","",details!CM102)</f>
        <v/>
      </c>
      <c r="FF102" s="69" t="str">
        <f>IF(details!CN102="","",details!CN102)</f>
        <v/>
      </c>
      <c r="FG102" s="68" t="str">
        <f>IF(details!CU102="","",details!CU102)</f>
        <v/>
      </c>
      <c r="FH102" s="69" t="str">
        <f>IF(details!CV102="","",details!CV102)</f>
        <v/>
      </c>
      <c r="FI102" s="343" t="str">
        <f t="shared" si="515"/>
        <v/>
      </c>
      <c r="FJ102" s="394" t="str">
        <f t="shared" si="400"/>
        <v/>
      </c>
      <c r="FK102" s="394" t="str">
        <f t="shared" si="497"/>
        <v/>
      </c>
      <c r="FL102" s="460" t="str">
        <f t="shared" si="401"/>
        <v/>
      </c>
      <c r="FM102" s="394" t="str">
        <f t="shared" si="402"/>
        <v/>
      </c>
      <c r="FN102" s="77" t="str">
        <f t="shared" si="498"/>
        <v/>
      </c>
      <c r="FO102" s="460" t="str">
        <f t="shared" si="403"/>
        <v/>
      </c>
      <c r="FP102" s="78" t="str">
        <f t="shared" si="404"/>
        <v/>
      </c>
      <c r="FQ102" s="394" t="str">
        <f t="shared" si="405"/>
        <v/>
      </c>
      <c r="FR102" s="394" t="str">
        <f t="shared" si="499"/>
        <v/>
      </c>
      <c r="FS102" s="394" t="str">
        <f t="shared" si="500"/>
        <v/>
      </c>
      <c r="FT102" s="394" t="str">
        <f t="shared" si="501"/>
        <v/>
      </c>
      <c r="FU102" s="364" t="str">
        <f t="shared" si="502"/>
        <v/>
      </c>
      <c r="FV102" s="394" t="str">
        <f t="shared" si="503"/>
        <v/>
      </c>
      <c r="FW102" s="394" t="str">
        <f t="shared" si="504"/>
        <v/>
      </c>
      <c r="FX102" s="394" t="str">
        <f t="shared" si="505"/>
        <v/>
      </c>
      <c r="FY102" s="394" t="str">
        <f t="shared" si="406"/>
        <v/>
      </c>
      <c r="FZ102" s="461" t="str">
        <f t="shared" si="407"/>
        <v/>
      </c>
      <c r="GA102" s="78" t="str">
        <f t="shared" si="408"/>
        <v/>
      </c>
      <c r="GB102" s="394" t="str">
        <f t="shared" si="409"/>
        <v/>
      </c>
      <c r="GC102" s="394" t="str">
        <f t="shared" si="410"/>
        <v/>
      </c>
      <c r="GD102" s="394" t="str">
        <f t="shared" si="411"/>
        <v/>
      </c>
      <c r="GE102" s="394" t="str">
        <f t="shared" si="412"/>
        <v/>
      </c>
      <c r="GF102" s="462" t="str">
        <f t="shared" si="506"/>
        <v/>
      </c>
      <c r="GG102" s="397" t="str">
        <f t="shared" si="507"/>
        <v/>
      </c>
      <c r="GH102" s="394" t="str">
        <f t="shared" si="508"/>
        <v/>
      </c>
      <c r="GI102" s="394" t="str">
        <f t="shared" si="509"/>
        <v/>
      </c>
      <c r="GJ102" s="394" t="str">
        <f t="shared" si="413"/>
        <v/>
      </c>
      <c r="GK102" s="461" t="str">
        <f t="shared" si="414"/>
        <v/>
      </c>
      <c r="GL102" s="78" t="str">
        <f t="shared" si="415"/>
        <v/>
      </c>
      <c r="GM102" s="394" t="str">
        <f t="shared" si="416"/>
        <v/>
      </c>
      <c r="GN102" s="394" t="str">
        <f t="shared" si="417"/>
        <v/>
      </c>
      <c r="GO102" s="394" t="str">
        <f t="shared" si="418"/>
        <v/>
      </c>
      <c r="GP102" s="394" t="str">
        <f t="shared" si="419"/>
        <v/>
      </c>
      <c r="GQ102" s="394" t="str">
        <f t="shared" si="510"/>
        <v/>
      </c>
      <c r="GR102" s="394" t="str">
        <f t="shared" si="511"/>
        <v/>
      </c>
      <c r="GS102" s="394" t="str">
        <f t="shared" si="512"/>
        <v/>
      </c>
      <c r="GT102" s="394" t="str">
        <f t="shared" si="513"/>
        <v/>
      </c>
      <c r="GU102" s="394" t="str">
        <f t="shared" si="420"/>
        <v/>
      </c>
      <c r="GV102" s="461" t="str">
        <f t="shared" si="421"/>
        <v/>
      </c>
      <c r="GW102" s="394" t="str">
        <f t="shared" si="422"/>
        <v/>
      </c>
      <c r="GX102" s="394" t="str">
        <f t="shared" si="423"/>
        <v/>
      </c>
      <c r="GY102" s="394" t="str">
        <f t="shared" si="424"/>
        <v xml:space="preserve">    </v>
      </c>
      <c r="GZ102" s="394" t="str">
        <f t="shared" si="425"/>
        <v xml:space="preserve">    </v>
      </c>
      <c r="HA102" s="394" t="str">
        <f t="shared" si="426"/>
        <v xml:space="preserve">    </v>
      </c>
      <c r="HB102" s="394" t="str">
        <f t="shared" si="427"/>
        <v xml:space="preserve">        </v>
      </c>
      <c r="HC102" s="394" t="str">
        <f t="shared" si="428"/>
        <v xml:space="preserve">    </v>
      </c>
      <c r="HD102" s="394" t="str">
        <f t="shared" si="429"/>
        <v/>
      </c>
      <c r="HE102" s="67" t="str">
        <f t="shared" si="430"/>
        <v/>
      </c>
      <c r="HF102" s="73" t="str">
        <f t="shared" si="431"/>
        <v/>
      </c>
      <c r="HG102" s="394" t="str">
        <f t="shared" si="432"/>
        <v/>
      </c>
      <c r="HH102" s="75" t="str">
        <f t="shared" si="433"/>
        <v/>
      </c>
      <c r="HI102" s="76" t="str">
        <f t="shared" si="514"/>
        <v/>
      </c>
      <c r="HJ102" s="394" t="str">
        <f>IF(OR(HD102="SUPPL.",HD102="RE-EXAM."),'result subject-wise'!AR102,HD102)</f>
        <v/>
      </c>
      <c r="HK102" s="463" t="str">
        <f t="shared" si="434"/>
        <v/>
      </c>
      <c r="HL102" s="464" t="str">
        <f t="shared" si="435"/>
        <v/>
      </c>
      <c r="HM102" s="394" t="str">
        <f t="shared" si="436"/>
        <v/>
      </c>
      <c r="HN102" s="304"/>
      <c r="HP102" s="465" t="str">
        <f>'full report'!V2528</f>
        <v/>
      </c>
      <c r="HQ102" s="466"/>
    </row>
    <row r="103" spans="1:255" s="364" customFormat="1" ht="13" customHeight="1">
      <c r="A103" s="412">
        <f>IF(details!A103="","",details!A103)</f>
        <v>95</v>
      </c>
      <c r="B103" s="399" t="str">
        <f>IF(details!B103="","",details!B103)</f>
        <v/>
      </c>
      <c r="C103" s="399" t="str">
        <f>IF(details!C103="","",details!C103)</f>
        <v/>
      </c>
      <c r="D103" s="399" t="str">
        <f>IF(details!D103="","",details!D103)</f>
        <v/>
      </c>
      <c r="E103" s="395" t="str">
        <f>IF(details!E103="","",details!E103)</f>
        <v/>
      </c>
      <c r="F103" s="71" t="str">
        <f>IF(details!F103="","",details!F103)</f>
        <v/>
      </c>
      <c r="G103" s="408" t="str">
        <f>IF(details!G103="","",details!G103)</f>
        <v>A 095</v>
      </c>
      <c r="H103" s="408" t="str">
        <f>IF(details!H103="","",details!H103)</f>
        <v>B 095</v>
      </c>
      <c r="I103" s="408" t="str">
        <f>IF(details!I103="","",details!I103)</f>
        <v>C 095</v>
      </c>
      <c r="J103" s="394" t="str">
        <f>IF(details!J103="","",details!J103)</f>
        <v/>
      </c>
      <c r="K103" s="394" t="str">
        <f>IF(details!K103="","",details!K103)</f>
        <v/>
      </c>
      <c r="L103" s="394" t="str">
        <f>IF(details!L103="","",details!L103)</f>
        <v/>
      </c>
      <c r="M103" s="205" t="str">
        <f t="shared" si="437"/>
        <v/>
      </c>
      <c r="N103" s="394" t="str">
        <f>IF(details!M103="","",details!M103)</f>
        <v/>
      </c>
      <c r="O103" s="205" t="str">
        <f t="shared" si="438"/>
        <v/>
      </c>
      <c r="P103" s="394" t="str">
        <f>IF(details!N103="","",details!N103)</f>
        <v/>
      </c>
      <c r="Q103" s="392" t="str">
        <f t="shared" si="439"/>
        <v/>
      </c>
      <c r="R103" s="409">
        <f t="shared" si="440"/>
        <v>0</v>
      </c>
      <c r="S103" s="66" t="str">
        <f t="shared" si="358"/>
        <v/>
      </c>
      <c r="T103" s="409" t="str">
        <f t="shared" si="390"/>
        <v/>
      </c>
      <c r="U103" s="409" t="str">
        <f t="shared" si="359"/>
        <v/>
      </c>
      <c r="V103" s="409" t="str">
        <f t="shared" si="391"/>
        <v/>
      </c>
      <c r="W103" s="394" t="str">
        <f>IF(details!O103="","",details!O103)</f>
        <v/>
      </c>
      <c r="X103" s="394" t="str">
        <f>IF(details!P103="","",details!P103)</f>
        <v/>
      </c>
      <c r="Y103" s="394" t="str">
        <f>IF(details!Q103="","",details!Q103)</f>
        <v/>
      </c>
      <c r="Z103" s="205" t="str">
        <f t="shared" si="441"/>
        <v/>
      </c>
      <c r="AA103" s="394" t="str">
        <f>IF(details!R103="","",details!R103)</f>
        <v/>
      </c>
      <c r="AB103" s="205" t="str">
        <f t="shared" si="442"/>
        <v/>
      </c>
      <c r="AC103" s="394" t="str">
        <f>IF(details!S103="","",details!S103)</f>
        <v/>
      </c>
      <c r="AD103" s="392" t="str">
        <f t="shared" si="443"/>
        <v/>
      </c>
      <c r="AE103" s="409">
        <f t="shared" si="444"/>
        <v>0</v>
      </c>
      <c r="AF103" s="66" t="str">
        <f t="shared" si="360"/>
        <v/>
      </c>
      <c r="AG103" s="409" t="str">
        <f t="shared" si="392"/>
        <v/>
      </c>
      <c r="AH103" s="409" t="str">
        <f>IF(OR($E103="NSO",$E103="",AC103=""),"",IF(OR(AG103="AB",AC103="ab"),"AB",IF(AC103="ML","RE",IF(AND(AD103&gt;=36%*AF103,AC103&gt;=20),"P",IF(AND(AD103&gt;=34%*AF103,#REF!=0,AC103&gt;=20),"G2",IF(AND(AD103&gt;=31%*AF103,#REF!=0,AC103&gt;=20),"G1",IF(AD103&gt;=25%*AF103,"S","F")))))))</f>
        <v/>
      </c>
      <c r="AI103" s="409" t="str">
        <f t="shared" si="393"/>
        <v/>
      </c>
      <c r="AJ103" s="394" t="str">
        <f>IF(details!T103="","",details!T103)</f>
        <v>g</v>
      </c>
      <c r="AK103" s="89" t="str">
        <f t="shared" si="445"/>
        <v>DRAWING</v>
      </c>
      <c r="AL103" s="394" t="str">
        <f>IF(details!U103="","",details!U103)</f>
        <v/>
      </c>
      <c r="AM103" s="394" t="str">
        <f>IF(details!V103="","",details!V103)</f>
        <v/>
      </c>
      <c r="AN103" s="394" t="str">
        <f>IF(details!W103="","",details!W103)</f>
        <v/>
      </c>
      <c r="AO103" s="205" t="str">
        <f t="shared" si="446"/>
        <v/>
      </c>
      <c r="AP103" s="394" t="str">
        <f>IF(details!X103="","",details!X103)</f>
        <v/>
      </c>
      <c r="AQ103" s="394" t="str">
        <f>IF(details!Y103="","",details!Y103)</f>
        <v/>
      </c>
      <c r="AR103" s="205" t="str">
        <f t="shared" si="447"/>
        <v/>
      </c>
      <c r="AS103" s="205" t="str">
        <f t="shared" si="448"/>
        <v/>
      </c>
      <c r="AT103" s="205" t="str">
        <f t="shared" si="449"/>
        <v/>
      </c>
      <c r="AU103" s="394" t="str">
        <f>IF(details!Z103="","",details!Z103)</f>
        <v/>
      </c>
      <c r="AV103" s="394" t="str">
        <f>IF(details!AA103="","",details!AA103)</f>
        <v/>
      </c>
      <c r="AW103" s="205" t="str">
        <f t="shared" si="450"/>
        <v/>
      </c>
      <c r="AX103" s="205" t="str">
        <f t="shared" si="451"/>
        <v/>
      </c>
      <c r="AY103" s="205" t="str">
        <f t="shared" si="452"/>
        <v/>
      </c>
      <c r="AZ103" s="401" t="str">
        <f t="shared" si="453"/>
        <v/>
      </c>
      <c r="BA103" s="332">
        <f t="shared" si="361"/>
        <v>0</v>
      </c>
      <c r="BB103" s="409" t="str">
        <f t="shared" si="362"/>
        <v/>
      </c>
      <c r="BC103" s="66" t="str">
        <f t="shared" si="363"/>
        <v/>
      </c>
      <c r="BD103" s="66" t="str">
        <f t="shared" si="454"/>
        <v/>
      </c>
      <c r="BE103" s="66" t="str">
        <f t="shared" si="455"/>
        <v/>
      </c>
      <c r="BF103" s="66" t="str">
        <f t="shared" si="364"/>
        <v/>
      </c>
      <c r="BG103" s="332">
        <f t="shared" si="365"/>
        <v>0</v>
      </c>
      <c r="BH103" s="409" t="str">
        <f t="shared" si="366"/>
        <v/>
      </c>
      <c r="BI103" s="66" t="str">
        <f t="shared" si="367"/>
        <v/>
      </c>
      <c r="BJ103" s="66" t="str">
        <f t="shared" si="368"/>
        <v/>
      </c>
      <c r="BK103" s="409" t="str">
        <f t="shared" si="369"/>
        <v/>
      </c>
      <c r="BL103" s="394" t="str">
        <f>IF(details!AB103="","",details!AB103)</f>
        <v>d</v>
      </c>
      <c r="BM103" s="89" t="str">
        <f t="shared" si="456"/>
        <v/>
      </c>
      <c r="BN103" s="394" t="str">
        <f>IF(details!AC103="","",details!AC103)</f>
        <v/>
      </c>
      <c r="BO103" s="394" t="str">
        <f>IF(details!AD103="","",details!AD103)</f>
        <v/>
      </c>
      <c r="BP103" s="394" t="str">
        <f>IF(details!AE103="","",details!AE103)</f>
        <v/>
      </c>
      <c r="BQ103" s="205" t="str">
        <f t="shared" si="457"/>
        <v/>
      </c>
      <c r="BR103" s="394" t="str">
        <f>IF(details!AF103="","",details!AF103)</f>
        <v/>
      </c>
      <c r="BS103" s="394" t="str">
        <f>IF(details!AG103="","",details!AG103)</f>
        <v/>
      </c>
      <c r="BT103" s="205" t="str">
        <f t="shared" si="458"/>
        <v/>
      </c>
      <c r="BU103" s="205" t="str">
        <f t="shared" si="459"/>
        <v/>
      </c>
      <c r="BV103" s="205" t="str">
        <f t="shared" si="460"/>
        <v/>
      </c>
      <c r="BW103" s="394" t="str">
        <f>IF(details!AH103="","",details!AH103)</f>
        <v/>
      </c>
      <c r="BX103" s="394" t="str">
        <f>IF(details!AI103="","",details!AI103)</f>
        <v/>
      </c>
      <c r="BY103" s="205" t="str">
        <f t="shared" si="461"/>
        <v/>
      </c>
      <c r="BZ103" s="205" t="str">
        <f t="shared" si="462"/>
        <v/>
      </c>
      <c r="CA103" s="205" t="str">
        <f t="shared" si="463"/>
        <v/>
      </c>
      <c r="CB103" s="401" t="str">
        <f t="shared" si="464"/>
        <v/>
      </c>
      <c r="CC103" s="332">
        <f t="shared" si="370"/>
        <v>0</v>
      </c>
      <c r="CD103" s="409" t="str">
        <f t="shared" si="371"/>
        <v/>
      </c>
      <c r="CE103" s="66" t="str">
        <f t="shared" si="372"/>
        <v/>
      </c>
      <c r="CF103" s="66" t="str">
        <f t="shared" si="465"/>
        <v/>
      </c>
      <c r="CG103" s="66" t="str">
        <f t="shared" si="466"/>
        <v/>
      </c>
      <c r="CH103" s="66" t="str">
        <f t="shared" si="373"/>
        <v/>
      </c>
      <c r="CI103" s="332">
        <f t="shared" si="374"/>
        <v>0</v>
      </c>
      <c r="CJ103" s="409" t="str">
        <f t="shared" si="375"/>
        <v/>
      </c>
      <c r="CK103" s="66" t="str">
        <f t="shared" si="376"/>
        <v/>
      </c>
      <c r="CL103" s="66" t="str">
        <f t="shared" si="377"/>
        <v/>
      </c>
      <c r="CM103" s="409" t="str">
        <f t="shared" si="378"/>
        <v/>
      </c>
      <c r="CN103" s="394" t="str">
        <f>IF(details!AJ103="","",details!AJ103)</f>
        <v>d</v>
      </c>
      <c r="CO103" s="89" t="str">
        <f t="shared" si="467"/>
        <v/>
      </c>
      <c r="CP103" s="394" t="str">
        <f>IF(details!AK103="","",details!AK103)</f>
        <v/>
      </c>
      <c r="CQ103" s="394" t="str">
        <f>IF(details!AL103="","",details!AL103)</f>
        <v/>
      </c>
      <c r="CR103" s="394" t="str">
        <f>IF(details!AM103="","",details!AM103)</f>
        <v/>
      </c>
      <c r="CS103" s="205" t="str">
        <f t="shared" si="468"/>
        <v/>
      </c>
      <c r="CT103" s="394" t="str">
        <f>IF(details!AN103="","",details!AN103)</f>
        <v/>
      </c>
      <c r="CU103" s="394" t="str">
        <f>IF(details!AO103="","",details!AO103)</f>
        <v/>
      </c>
      <c r="CV103" s="205" t="str">
        <f t="shared" si="469"/>
        <v/>
      </c>
      <c r="CW103" s="205" t="str">
        <f t="shared" si="470"/>
        <v/>
      </c>
      <c r="CX103" s="205" t="str">
        <f t="shared" si="471"/>
        <v/>
      </c>
      <c r="CY103" s="394" t="str">
        <f>IF(details!AP103="","",details!AP103)</f>
        <v/>
      </c>
      <c r="CZ103" s="394" t="str">
        <f>IF(details!AQ103="","",details!AQ103)</f>
        <v/>
      </c>
      <c r="DA103" s="205" t="str">
        <f t="shared" si="472"/>
        <v/>
      </c>
      <c r="DB103" s="205" t="str">
        <f t="shared" si="473"/>
        <v/>
      </c>
      <c r="DC103" s="205" t="str">
        <f t="shared" si="474"/>
        <v/>
      </c>
      <c r="DD103" s="401" t="str">
        <f t="shared" si="475"/>
        <v/>
      </c>
      <c r="DE103" s="332">
        <f t="shared" si="379"/>
        <v>0</v>
      </c>
      <c r="DF103" s="409" t="str">
        <f t="shared" si="380"/>
        <v/>
      </c>
      <c r="DG103" s="66" t="str">
        <f t="shared" si="381"/>
        <v/>
      </c>
      <c r="DH103" s="66" t="str">
        <f t="shared" si="476"/>
        <v/>
      </c>
      <c r="DI103" s="66" t="str">
        <f t="shared" si="382"/>
        <v/>
      </c>
      <c r="DJ103" s="66" t="str">
        <f t="shared" si="383"/>
        <v/>
      </c>
      <c r="DK103" s="332">
        <f t="shared" si="384"/>
        <v>0</v>
      </c>
      <c r="DL103" s="409" t="str">
        <f t="shared" si="385"/>
        <v/>
      </c>
      <c r="DM103" s="66" t="str">
        <f t="shared" si="386"/>
        <v/>
      </c>
      <c r="DN103" s="66" t="str">
        <f t="shared" si="387"/>
        <v/>
      </c>
      <c r="DO103" s="409" t="str">
        <f t="shared" si="388"/>
        <v/>
      </c>
      <c r="DP103" s="66">
        <f t="shared" si="389"/>
        <v>0</v>
      </c>
      <c r="DQ103" s="394" t="str">
        <f>IF(details!AR103="","",details!AR103)</f>
        <v/>
      </c>
      <c r="DR103" s="394" t="str">
        <f>IF(details!AS103="","",details!AS103)</f>
        <v/>
      </c>
      <c r="DS103" s="394" t="str">
        <f>IF(details!AT103="","",details!AT103)</f>
        <v/>
      </c>
      <c r="DT103" s="205" t="str">
        <f t="shared" si="477"/>
        <v/>
      </c>
      <c r="DU103" s="394" t="str">
        <f>IF(details!AU103="","",details!AU103)</f>
        <v/>
      </c>
      <c r="DV103" s="205" t="str">
        <f t="shared" si="478"/>
        <v/>
      </c>
      <c r="DW103" s="394" t="str">
        <f>IF(details!AV103="","",details!AV103)</f>
        <v/>
      </c>
      <c r="DX103" s="392" t="str">
        <f t="shared" si="479"/>
        <v/>
      </c>
      <c r="DY103" s="409">
        <f t="shared" si="480"/>
        <v>0</v>
      </c>
      <c r="DZ103" s="409">
        <f t="shared" si="481"/>
        <v>0</v>
      </c>
      <c r="EA103" s="66" t="str">
        <f t="shared" si="482"/>
        <v/>
      </c>
      <c r="EB103" s="409" t="str">
        <f t="shared" si="483"/>
        <v/>
      </c>
      <c r="EC103" s="409" t="str">
        <f t="shared" si="394"/>
        <v/>
      </c>
      <c r="ED103" s="394" t="str">
        <f>IF(details!AW103="","",details!AW103)</f>
        <v/>
      </c>
      <c r="EE103" s="394" t="str">
        <f>IF(details!AX103="","",details!AX103)</f>
        <v/>
      </c>
      <c r="EF103" s="394" t="str">
        <f>IF(details!AY103="","",details!AY103)</f>
        <v/>
      </c>
      <c r="EG103" s="392" t="str">
        <f t="shared" si="484"/>
        <v/>
      </c>
      <c r="EH103" s="409">
        <f t="shared" si="485"/>
        <v>0</v>
      </c>
      <c r="EI103" s="409">
        <f t="shared" si="486"/>
        <v>0</v>
      </c>
      <c r="EJ103" s="66" t="str">
        <f t="shared" si="487"/>
        <v/>
      </c>
      <c r="EK103" s="409" t="str">
        <f t="shared" si="488"/>
        <v/>
      </c>
      <c r="EL103" s="409" t="str">
        <f t="shared" si="395"/>
        <v/>
      </c>
      <c r="EM103" s="409" t="str">
        <f t="shared" si="396"/>
        <v/>
      </c>
      <c r="EN103" s="409" t="str">
        <f t="shared" si="397"/>
        <v/>
      </c>
      <c r="EO103" s="409" t="str">
        <f t="shared" si="398"/>
        <v/>
      </c>
      <c r="EP103" s="409" t="str">
        <f t="shared" si="489"/>
        <v/>
      </c>
      <c r="EQ103" s="409" t="str">
        <f t="shared" si="490"/>
        <v/>
      </c>
      <c r="ER103" s="409">
        <f t="shared" si="491"/>
        <v>0</v>
      </c>
      <c r="ES103" s="409">
        <f t="shared" si="492"/>
        <v>0</v>
      </c>
      <c r="ET103" s="409">
        <f t="shared" si="493"/>
        <v>0</v>
      </c>
      <c r="EU103" s="409">
        <f t="shared" si="494"/>
        <v>0</v>
      </c>
      <c r="EV103" s="409">
        <f t="shared" si="495"/>
        <v>0</v>
      </c>
      <c r="EW103" s="409" t="str">
        <f t="shared" si="496"/>
        <v/>
      </c>
      <c r="EX103" s="74" t="str">
        <f t="shared" si="399"/>
        <v/>
      </c>
      <c r="EY103" s="68" t="str">
        <f>IF(details!BO103="","",details!BO103)</f>
        <v/>
      </c>
      <c r="EZ103" s="69" t="str">
        <f>IF(details!BP103="","",details!BP103)</f>
        <v/>
      </c>
      <c r="FA103" s="68" t="str">
        <f>IF(details!BW103="","",details!BW103)</f>
        <v/>
      </c>
      <c r="FB103" s="69" t="str">
        <f>IF(details!BX103="","",details!BX103)</f>
        <v/>
      </c>
      <c r="FC103" s="68" t="str">
        <f>IF(details!CE103="","",details!CE103)</f>
        <v/>
      </c>
      <c r="FD103" s="69" t="str">
        <f>IF(details!CF103="","",details!CF103)</f>
        <v/>
      </c>
      <c r="FE103" s="68" t="str">
        <f>IF(details!CM103="","",details!CM103)</f>
        <v/>
      </c>
      <c r="FF103" s="69" t="str">
        <f>IF(details!CN103="","",details!CN103)</f>
        <v/>
      </c>
      <c r="FG103" s="68" t="str">
        <f>IF(details!CU103="","",details!CU103)</f>
        <v/>
      </c>
      <c r="FH103" s="69" t="str">
        <f>IF(details!CV103="","",details!CV103)</f>
        <v/>
      </c>
      <c r="FI103" s="343" t="str">
        <f t="shared" si="515"/>
        <v/>
      </c>
      <c r="FJ103" s="394" t="str">
        <f t="shared" si="400"/>
        <v/>
      </c>
      <c r="FK103" s="394" t="str">
        <f t="shared" si="497"/>
        <v/>
      </c>
      <c r="FL103" s="460" t="str">
        <f t="shared" si="401"/>
        <v/>
      </c>
      <c r="FM103" s="394" t="str">
        <f t="shared" si="402"/>
        <v/>
      </c>
      <c r="FN103" s="77" t="str">
        <f t="shared" si="498"/>
        <v/>
      </c>
      <c r="FO103" s="460" t="str">
        <f t="shared" si="403"/>
        <v/>
      </c>
      <c r="FP103" s="78" t="str">
        <f t="shared" si="404"/>
        <v/>
      </c>
      <c r="FQ103" s="394" t="str">
        <f t="shared" si="405"/>
        <v/>
      </c>
      <c r="FR103" s="394" t="str">
        <f t="shared" si="499"/>
        <v/>
      </c>
      <c r="FS103" s="394" t="str">
        <f t="shared" si="500"/>
        <v/>
      </c>
      <c r="FT103" s="388" t="str">
        <f t="shared" si="501"/>
        <v/>
      </c>
      <c r="FU103" s="462" t="str">
        <f t="shared" si="502"/>
        <v/>
      </c>
      <c r="FV103" s="397" t="str">
        <f t="shared" si="503"/>
        <v/>
      </c>
      <c r="FW103" s="394" t="str">
        <f t="shared" si="504"/>
        <v/>
      </c>
      <c r="FX103" s="394" t="str">
        <f t="shared" si="505"/>
        <v/>
      </c>
      <c r="FY103" s="394" t="str">
        <f t="shared" si="406"/>
        <v/>
      </c>
      <c r="FZ103" s="461" t="str">
        <f t="shared" si="407"/>
        <v/>
      </c>
      <c r="GA103" s="78" t="str">
        <f t="shared" si="408"/>
        <v/>
      </c>
      <c r="GB103" s="394" t="str">
        <f t="shared" si="409"/>
        <v/>
      </c>
      <c r="GC103" s="394" t="str">
        <f t="shared" si="410"/>
        <v/>
      </c>
      <c r="GD103" s="394" t="str">
        <f t="shared" si="411"/>
        <v/>
      </c>
      <c r="GE103" s="394" t="str">
        <f t="shared" si="412"/>
        <v/>
      </c>
      <c r="GF103" s="462" t="str">
        <f t="shared" si="506"/>
        <v/>
      </c>
      <c r="GG103" s="397" t="str">
        <f t="shared" si="507"/>
        <v/>
      </c>
      <c r="GH103" s="394" t="str">
        <f t="shared" si="508"/>
        <v/>
      </c>
      <c r="GI103" s="394" t="str">
        <f t="shared" si="509"/>
        <v/>
      </c>
      <c r="GJ103" s="394" t="str">
        <f t="shared" si="413"/>
        <v/>
      </c>
      <c r="GK103" s="461" t="str">
        <f t="shared" si="414"/>
        <v/>
      </c>
      <c r="GL103" s="78" t="str">
        <f t="shared" si="415"/>
        <v/>
      </c>
      <c r="GM103" s="394" t="str">
        <f t="shared" si="416"/>
        <v/>
      </c>
      <c r="GN103" s="394" t="str">
        <f t="shared" si="417"/>
        <v/>
      </c>
      <c r="GO103" s="394" t="str">
        <f t="shared" si="418"/>
        <v/>
      </c>
      <c r="GP103" s="394" t="str">
        <f t="shared" si="419"/>
        <v/>
      </c>
      <c r="GQ103" s="394" t="str">
        <f t="shared" si="510"/>
        <v/>
      </c>
      <c r="GR103" s="394" t="str">
        <f t="shared" si="511"/>
        <v/>
      </c>
      <c r="GS103" s="394" t="str">
        <f t="shared" si="512"/>
        <v/>
      </c>
      <c r="GT103" s="394" t="str">
        <f t="shared" si="513"/>
        <v/>
      </c>
      <c r="GU103" s="394" t="str">
        <f t="shared" si="420"/>
        <v/>
      </c>
      <c r="GV103" s="461" t="str">
        <f t="shared" si="421"/>
        <v/>
      </c>
      <c r="GW103" s="394" t="str">
        <f t="shared" si="422"/>
        <v/>
      </c>
      <c r="GX103" s="394" t="str">
        <f t="shared" si="423"/>
        <v/>
      </c>
      <c r="GY103" s="394" t="str">
        <f t="shared" si="424"/>
        <v xml:space="preserve">    </v>
      </c>
      <c r="GZ103" s="394" t="str">
        <f t="shared" si="425"/>
        <v xml:space="preserve">    </v>
      </c>
      <c r="HA103" s="394" t="str">
        <f t="shared" si="426"/>
        <v xml:space="preserve">    </v>
      </c>
      <c r="HB103" s="394" t="str">
        <f t="shared" si="427"/>
        <v xml:space="preserve">        </v>
      </c>
      <c r="HC103" s="394" t="str">
        <f t="shared" si="428"/>
        <v xml:space="preserve">    </v>
      </c>
      <c r="HD103" s="394" t="str">
        <f t="shared" si="429"/>
        <v/>
      </c>
      <c r="HE103" s="67" t="str">
        <f t="shared" si="430"/>
        <v/>
      </c>
      <c r="HF103" s="73" t="str">
        <f t="shared" si="431"/>
        <v/>
      </c>
      <c r="HG103" s="394" t="str">
        <f t="shared" si="432"/>
        <v/>
      </c>
      <c r="HH103" s="75" t="str">
        <f t="shared" si="433"/>
        <v/>
      </c>
      <c r="HI103" s="76" t="str">
        <f t="shared" si="514"/>
        <v/>
      </c>
      <c r="HJ103" s="394" t="str">
        <f>IF(OR(HD103="SUPPL.",HD103="RE-EXAM."),'result subject-wise'!AR103,HD103)</f>
        <v/>
      </c>
      <c r="HK103" s="463" t="str">
        <f t="shared" si="434"/>
        <v/>
      </c>
      <c r="HL103" s="464" t="str">
        <f t="shared" si="435"/>
        <v/>
      </c>
      <c r="HM103" s="394" t="str">
        <f t="shared" si="436"/>
        <v/>
      </c>
      <c r="HN103" s="304"/>
      <c r="HP103" s="465" t="str">
        <f>'full report'!V2555</f>
        <v/>
      </c>
      <c r="HQ103" s="466"/>
    </row>
    <row r="104" spans="1:255" s="364" customFormat="1" ht="13" customHeight="1">
      <c r="A104" s="412">
        <f>IF(details!A104="","",details!A104)</f>
        <v>96</v>
      </c>
      <c r="B104" s="399" t="str">
        <f>IF(details!B104="","",details!B104)</f>
        <v/>
      </c>
      <c r="C104" s="399" t="str">
        <f>IF(details!C104="","",details!C104)</f>
        <v/>
      </c>
      <c r="D104" s="399" t="str">
        <f>IF(details!D104="","",details!D104)</f>
        <v/>
      </c>
      <c r="E104" s="395" t="str">
        <f>IF(details!E104="","",details!E104)</f>
        <v/>
      </c>
      <c r="F104" s="71" t="str">
        <f>IF(details!F104="","",details!F104)</f>
        <v/>
      </c>
      <c r="G104" s="408" t="str">
        <f>IF(details!G104="","",details!G104)</f>
        <v/>
      </c>
      <c r="H104" s="408" t="str">
        <f>IF(details!H104="","",details!H104)</f>
        <v/>
      </c>
      <c r="I104" s="408" t="str">
        <f>IF(details!I104="","",details!I104)</f>
        <v/>
      </c>
      <c r="J104" s="394" t="str">
        <f>IF(details!J104="","",details!J104)</f>
        <v/>
      </c>
      <c r="K104" s="394" t="str">
        <f>IF(details!K104="","",details!K104)</f>
        <v/>
      </c>
      <c r="L104" s="394" t="str">
        <f>IF(details!L104="","",details!L104)</f>
        <v/>
      </c>
      <c r="M104" s="205" t="str">
        <f t="shared" si="437"/>
        <v/>
      </c>
      <c r="N104" s="394" t="str">
        <f>IF(details!M104="","",details!M104)</f>
        <v/>
      </c>
      <c r="O104" s="205" t="str">
        <f t="shared" si="438"/>
        <v/>
      </c>
      <c r="P104" s="394" t="str">
        <f>IF(details!N104="","",details!N104)</f>
        <v/>
      </c>
      <c r="Q104" s="392" t="str">
        <f t="shared" si="439"/>
        <v/>
      </c>
      <c r="R104" s="409">
        <f t="shared" si="440"/>
        <v>0</v>
      </c>
      <c r="S104" s="66" t="str">
        <f t="shared" si="358"/>
        <v/>
      </c>
      <c r="T104" s="409" t="str">
        <f t="shared" si="390"/>
        <v/>
      </c>
      <c r="U104" s="409" t="str">
        <f t="shared" si="359"/>
        <v/>
      </c>
      <c r="V104" s="409" t="str">
        <f t="shared" si="391"/>
        <v/>
      </c>
      <c r="W104" s="394" t="str">
        <f>IF(details!O104="","",details!O104)</f>
        <v/>
      </c>
      <c r="X104" s="394" t="str">
        <f>IF(details!P104="","",details!P104)</f>
        <v/>
      </c>
      <c r="Y104" s="394" t="str">
        <f>IF(details!Q104="","",details!Q104)</f>
        <v/>
      </c>
      <c r="Z104" s="205" t="str">
        <f t="shared" si="441"/>
        <v/>
      </c>
      <c r="AA104" s="394" t="str">
        <f>IF(details!R104="","",details!R104)</f>
        <v/>
      </c>
      <c r="AB104" s="205" t="str">
        <f t="shared" si="442"/>
        <v/>
      </c>
      <c r="AC104" s="394" t="str">
        <f>IF(details!S104="","",details!S104)</f>
        <v/>
      </c>
      <c r="AD104" s="392" t="str">
        <f t="shared" si="443"/>
        <v/>
      </c>
      <c r="AE104" s="409">
        <f t="shared" si="444"/>
        <v>0</v>
      </c>
      <c r="AF104" s="66" t="str">
        <f t="shared" si="360"/>
        <v/>
      </c>
      <c r="AG104" s="409" t="str">
        <f t="shared" si="392"/>
        <v/>
      </c>
      <c r="AH104" s="409" t="str">
        <f>IF(OR($E104="NSO",$E104="",AC104=""),"",IF(OR(AG104="AB",AC104="ab"),"AB",IF(AC104="ML","RE",IF(AND(AD104&gt;=36%*AF104,AC104&gt;=20),"P",IF(AND(AD104&gt;=34%*AF104,#REF!=0,AC104&gt;=20),"G2",IF(AND(AD104&gt;=31%*AF104,#REF!=0,AC104&gt;=20),"G1",IF(AD104&gt;=25%*AF104,"S","F")))))))</f>
        <v/>
      </c>
      <c r="AI104" s="409" t="str">
        <f t="shared" si="393"/>
        <v/>
      </c>
      <c r="AJ104" s="394" t="str">
        <f>IF(details!T104="","",details!T104)</f>
        <v>h</v>
      </c>
      <c r="AK104" s="89" t="str">
        <f t="shared" si="445"/>
        <v>MUSIC</v>
      </c>
      <c r="AL104" s="394" t="str">
        <f>IF(details!U104="","",details!U104)</f>
        <v/>
      </c>
      <c r="AM104" s="394" t="str">
        <f>IF(details!V104="","",details!V104)</f>
        <v/>
      </c>
      <c r="AN104" s="394" t="str">
        <f>IF(details!W104="","",details!W104)</f>
        <v/>
      </c>
      <c r="AO104" s="205" t="str">
        <f t="shared" si="446"/>
        <v/>
      </c>
      <c r="AP104" s="394" t="str">
        <f>IF(details!X104="","",details!X104)</f>
        <v/>
      </c>
      <c r="AQ104" s="394" t="str">
        <f>IF(details!Y104="","",details!Y104)</f>
        <v/>
      </c>
      <c r="AR104" s="205" t="str">
        <f t="shared" si="447"/>
        <v/>
      </c>
      <c r="AS104" s="205" t="str">
        <f t="shared" si="448"/>
        <v/>
      </c>
      <c r="AT104" s="205" t="str">
        <f t="shared" si="449"/>
        <v/>
      </c>
      <c r="AU104" s="394" t="str">
        <f>IF(details!Z104="","",details!Z104)</f>
        <v/>
      </c>
      <c r="AV104" s="394" t="str">
        <f>IF(details!AA104="","",details!AA104)</f>
        <v/>
      </c>
      <c r="AW104" s="205" t="str">
        <f t="shared" si="450"/>
        <v/>
      </c>
      <c r="AX104" s="205" t="str">
        <f t="shared" si="451"/>
        <v/>
      </c>
      <c r="AY104" s="205" t="str">
        <f t="shared" si="452"/>
        <v/>
      </c>
      <c r="AZ104" s="401" t="str">
        <f t="shared" si="453"/>
        <v/>
      </c>
      <c r="BA104" s="332">
        <f t="shared" si="361"/>
        <v>0</v>
      </c>
      <c r="BB104" s="409" t="str">
        <f t="shared" si="362"/>
        <v/>
      </c>
      <c r="BC104" s="66" t="str">
        <f t="shared" si="363"/>
        <v/>
      </c>
      <c r="BD104" s="66" t="str">
        <f t="shared" si="454"/>
        <v/>
      </c>
      <c r="BE104" s="66" t="str">
        <f t="shared" si="455"/>
        <v/>
      </c>
      <c r="BF104" s="66" t="str">
        <f t="shared" si="364"/>
        <v/>
      </c>
      <c r="BG104" s="332">
        <f t="shared" si="365"/>
        <v>0</v>
      </c>
      <c r="BH104" s="409" t="str">
        <f t="shared" si="366"/>
        <v/>
      </c>
      <c r="BI104" s="66" t="str">
        <f t="shared" si="367"/>
        <v/>
      </c>
      <c r="BJ104" s="66" t="str">
        <f t="shared" si="368"/>
        <v/>
      </c>
      <c r="BK104" s="409" t="str">
        <f t="shared" si="369"/>
        <v/>
      </c>
      <c r="BL104" s="394" t="str">
        <f>IF(details!AB104="","",details!AB104)</f>
        <v>e</v>
      </c>
      <c r="BM104" s="89" t="str">
        <f t="shared" si="456"/>
        <v/>
      </c>
      <c r="BN104" s="394" t="str">
        <f>IF(details!AC104="","",details!AC104)</f>
        <v/>
      </c>
      <c r="BO104" s="394" t="str">
        <f>IF(details!AD104="","",details!AD104)</f>
        <v/>
      </c>
      <c r="BP104" s="394" t="str">
        <f>IF(details!AE104="","",details!AE104)</f>
        <v/>
      </c>
      <c r="BQ104" s="205" t="str">
        <f t="shared" si="457"/>
        <v/>
      </c>
      <c r="BR104" s="394" t="str">
        <f>IF(details!AF104="","",details!AF104)</f>
        <v/>
      </c>
      <c r="BS104" s="394" t="str">
        <f>IF(details!AG104="","",details!AG104)</f>
        <v/>
      </c>
      <c r="BT104" s="205" t="str">
        <f t="shared" si="458"/>
        <v/>
      </c>
      <c r="BU104" s="205" t="str">
        <f t="shared" si="459"/>
        <v/>
      </c>
      <c r="BV104" s="205" t="str">
        <f t="shared" si="460"/>
        <v/>
      </c>
      <c r="BW104" s="394" t="str">
        <f>IF(details!AH104="","",details!AH104)</f>
        <v/>
      </c>
      <c r="BX104" s="394" t="str">
        <f>IF(details!AI104="","",details!AI104)</f>
        <v/>
      </c>
      <c r="BY104" s="205" t="str">
        <f t="shared" si="461"/>
        <v/>
      </c>
      <c r="BZ104" s="205" t="str">
        <f t="shared" si="462"/>
        <v/>
      </c>
      <c r="CA104" s="205" t="str">
        <f t="shared" si="463"/>
        <v/>
      </c>
      <c r="CB104" s="401" t="str">
        <f t="shared" si="464"/>
        <v/>
      </c>
      <c r="CC104" s="332">
        <f t="shared" si="370"/>
        <v>0</v>
      </c>
      <c r="CD104" s="409" t="str">
        <f t="shared" si="371"/>
        <v/>
      </c>
      <c r="CE104" s="66" t="str">
        <f t="shared" si="372"/>
        <v/>
      </c>
      <c r="CF104" s="66" t="str">
        <f t="shared" si="465"/>
        <v/>
      </c>
      <c r="CG104" s="66" t="str">
        <f t="shared" si="466"/>
        <v/>
      </c>
      <c r="CH104" s="66" t="str">
        <f t="shared" si="373"/>
        <v/>
      </c>
      <c r="CI104" s="332">
        <f t="shared" si="374"/>
        <v>0</v>
      </c>
      <c r="CJ104" s="409" t="str">
        <f t="shared" si="375"/>
        <v/>
      </c>
      <c r="CK104" s="66" t="str">
        <f t="shared" si="376"/>
        <v/>
      </c>
      <c r="CL104" s="66" t="str">
        <f t="shared" si="377"/>
        <v/>
      </c>
      <c r="CM104" s="409" t="str">
        <f t="shared" si="378"/>
        <v/>
      </c>
      <c r="CN104" s="394" t="str">
        <f>IF(details!AJ104="","",details!AJ104)</f>
        <v>e</v>
      </c>
      <c r="CO104" s="89" t="str">
        <f t="shared" si="467"/>
        <v/>
      </c>
      <c r="CP104" s="394" t="str">
        <f>IF(details!AK104="","",details!AK104)</f>
        <v/>
      </c>
      <c r="CQ104" s="394" t="str">
        <f>IF(details!AL104="","",details!AL104)</f>
        <v/>
      </c>
      <c r="CR104" s="394" t="str">
        <f>IF(details!AM104="","",details!AM104)</f>
        <v/>
      </c>
      <c r="CS104" s="205" t="str">
        <f t="shared" si="468"/>
        <v/>
      </c>
      <c r="CT104" s="394" t="str">
        <f>IF(details!AN104="","",details!AN104)</f>
        <v/>
      </c>
      <c r="CU104" s="394" t="str">
        <f>IF(details!AO104="","",details!AO104)</f>
        <v/>
      </c>
      <c r="CV104" s="205" t="str">
        <f t="shared" si="469"/>
        <v/>
      </c>
      <c r="CW104" s="205" t="str">
        <f t="shared" si="470"/>
        <v/>
      </c>
      <c r="CX104" s="205" t="str">
        <f t="shared" si="471"/>
        <v/>
      </c>
      <c r="CY104" s="394" t="str">
        <f>IF(details!AP104="","",details!AP104)</f>
        <v/>
      </c>
      <c r="CZ104" s="394" t="str">
        <f>IF(details!AQ104="","",details!AQ104)</f>
        <v/>
      </c>
      <c r="DA104" s="205" t="str">
        <f t="shared" si="472"/>
        <v/>
      </c>
      <c r="DB104" s="205" t="str">
        <f t="shared" si="473"/>
        <v/>
      </c>
      <c r="DC104" s="205" t="str">
        <f t="shared" si="474"/>
        <v/>
      </c>
      <c r="DD104" s="401" t="str">
        <f t="shared" si="475"/>
        <v/>
      </c>
      <c r="DE104" s="332">
        <f t="shared" si="379"/>
        <v>0</v>
      </c>
      <c r="DF104" s="409" t="str">
        <f t="shared" si="380"/>
        <v/>
      </c>
      <c r="DG104" s="66" t="str">
        <f t="shared" si="381"/>
        <v/>
      </c>
      <c r="DH104" s="66" t="str">
        <f t="shared" si="476"/>
        <v/>
      </c>
      <c r="DI104" s="66" t="str">
        <f t="shared" si="382"/>
        <v/>
      </c>
      <c r="DJ104" s="66" t="str">
        <f t="shared" si="383"/>
        <v/>
      </c>
      <c r="DK104" s="332">
        <f t="shared" si="384"/>
        <v>0</v>
      </c>
      <c r="DL104" s="409" t="str">
        <f t="shared" si="385"/>
        <v/>
      </c>
      <c r="DM104" s="66" t="str">
        <f t="shared" si="386"/>
        <v/>
      </c>
      <c r="DN104" s="66" t="str">
        <f t="shared" si="387"/>
        <v/>
      </c>
      <c r="DO104" s="409" t="str">
        <f t="shared" si="388"/>
        <v/>
      </c>
      <c r="DP104" s="66">
        <f t="shared" si="389"/>
        <v>0</v>
      </c>
      <c r="DQ104" s="394" t="str">
        <f>IF(details!AR104="","",details!AR104)</f>
        <v/>
      </c>
      <c r="DR104" s="394" t="str">
        <f>IF(details!AS104="","",details!AS104)</f>
        <v/>
      </c>
      <c r="DS104" s="394" t="str">
        <f>IF(details!AT104="","",details!AT104)</f>
        <v/>
      </c>
      <c r="DT104" s="205" t="str">
        <f t="shared" si="477"/>
        <v/>
      </c>
      <c r="DU104" s="394" t="str">
        <f>IF(details!AU104="","",details!AU104)</f>
        <v/>
      </c>
      <c r="DV104" s="205" t="str">
        <f t="shared" si="478"/>
        <v/>
      </c>
      <c r="DW104" s="394" t="str">
        <f>IF(details!AV104="","",details!AV104)</f>
        <v/>
      </c>
      <c r="DX104" s="392" t="str">
        <f t="shared" si="479"/>
        <v/>
      </c>
      <c r="DY104" s="409">
        <f t="shared" si="480"/>
        <v>0</v>
      </c>
      <c r="DZ104" s="409">
        <f t="shared" si="481"/>
        <v>0</v>
      </c>
      <c r="EA104" s="66" t="str">
        <f t="shared" si="482"/>
        <v/>
      </c>
      <c r="EB104" s="409" t="str">
        <f t="shared" si="483"/>
        <v/>
      </c>
      <c r="EC104" s="409" t="str">
        <f t="shared" si="394"/>
        <v/>
      </c>
      <c r="ED104" s="394" t="str">
        <f>IF(details!AW104="","",details!AW104)</f>
        <v/>
      </c>
      <c r="EE104" s="394" t="str">
        <f>IF(details!AX104="","",details!AX104)</f>
        <v/>
      </c>
      <c r="EF104" s="394" t="str">
        <f>IF(details!AY104="","",details!AY104)</f>
        <v/>
      </c>
      <c r="EG104" s="392" t="str">
        <f t="shared" si="484"/>
        <v/>
      </c>
      <c r="EH104" s="409">
        <f t="shared" si="485"/>
        <v>0</v>
      </c>
      <c r="EI104" s="409">
        <f t="shared" si="486"/>
        <v>0</v>
      </c>
      <c r="EJ104" s="66" t="str">
        <f t="shared" si="487"/>
        <v/>
      </c>
      <c r="EK104" s="409" t="str">
        <f t="shared" si="488"/>
        <v/>
      </c>
      <c r="EL104" s="409" t="str">
        <f t="shared" si="395"/>
        <v/>
      </c>
      <c r="EM104" s="409" t="str">
        <f t="shared" si="396"/>
        <v/>
      </c>
      <c r="EN104" s="409" t="str">
        <f t="shared" si="397"/>
        <v/>
      </c>
      <c r="EO104" s="409" t="str">
        <f t="shared" si="398"/>
        <v/>
      </c>
      <c r="EP104" s="409" t="str">
        <f t="shared" si="489"/>
        <v/>
      </c>
      <c r="EQ104" s="409" t="str">
        <f t="shared" si="490"/>
        <v/>
      </c>
      <c r="ER104" s="409">
        <f t="shared" si="491"/>
        <v>0</v>
      </c>
      <c r="ES104" s="409">
        <f t="shared" si="492"/>
        <v>0</v>
      </c>
      <c r="ET104" s="409">
        <f t="shared" si="493"/>
        <v>0</v>
      </c>
      <c r="EU104" s="409">
        <f t="shared" si="494"/>
        <v>0</v>
      </c>
      <c r="EV104" s="409">
        <f t="shared" si="495"/>
        <v>0</v>
      </c>
      <c r="EW104" s="409" t="str">
        <f t="shared" si="496"/>
        <v/>
      </c>
      <c r="EX104" s="74" t="str">
        <f t="shared" si="399"/>
        <v/>
      </c>
      <c r="EY104" s="68" t="str">
        <f>IF(details!BO104="","",details!BO104)</f>
        <v/>
      </c>
      <c r="EZ104" s="69" t="str">
        <f>IF(details!BP104="","",details!BP104)</f>
        <v/>
      </c>
      <c r="FA104" s="68" t="str">
        <f>IF(details!BW104="","",details!BW104)</f>
        <v/>
      </c>
      <c r="FB104" s="69" t="str">
        <f>IF(details!BX104="","",details!BX104)</f>
        <v/>
      </c>
      <c r="FC104" s="68" t="str">
        <f>IF(details!CE104="","",details!CE104)</f>
        <v/>
      </c>
      <c r="FD104" s="69" t="str">
        <f>IF(details!CF104="","",details!CF104)</f>
        <v/>
      </c>
      <c r="FE104" s="68" t="str">
        <f>IF(details!CM104="","",details!CM104)</f>
        <v/>
      </c>
      <c r="FF104" s="69" t="str">
        <f>IF(details!CN104="","",details!CN104)</f>
        <v/>
      </c>
      <c r="FG104" s="68" t="str">
        <f>IF(details!CU104="","",details!CU104)</f>
        <v/>
      </c>
      <c r="FH104" s="69" t="str">
        <f>IF(details!CV104="","",details!CV104)</f>
        <v/>
      </c>
      <c r="FI104" s="343" t="str">
        <f t="shared" si="515"/>
        <v/>
      </c>
      <c r="FJ104" s="394" t="str">
        <f t="shared" si="400"/>
        <v/>
      </c>
      <c r="FK104" s="394" t="str">
        <f t="shared" si="497"/>
        <v/>
      </c>
      <c r="FL104" s="460" t="str">
        <f t="shared" si="401"/>
        <v/>
      </c>
      <c r="FM104" s="394" t="str">
        <f t="shared" si="402"/>
        <v/>
      </c>
      <c r="FN104" s="77" t="str">
        <f t="shared" si="498"/>
        <v/>
      </c>
      <c r="FO104" s="460" t="str">
        <f t="shared" si="403"/>
        <v/>
      </c>
      <c r="FP104" s="78" t="str">
        <f t="shared" si="404"/>
        <v/>
      </c>
      <c r="FQ104" s="394" t="str">
        <f t="shared" si="405"/>
        <v/>
      </c>
      <c r="FR104" s="394" t="str">
        <f t="shared" si="499"/>
        <v/>
      </c>
      <c r="FS104" s="394" t="str">
        <f t="shared" si="500"/>
        <v/>
      </c>
      <c r="FT104" s="388" t="str">
        <f t="shared" si="501"/>
        <v/>
      </c>
      <c r="FU104" s="462" t="str">
        <f t="shared" si="502"/>
        <v/>
      </c>
      <c r="FV104" s="397" t="str">
        <f t="shared" si="503"/>
        <v/>
      </c>
      <c r="FW104" s="394" t="str">
        <f t="shared" si="504"/>
        <v/>
      </c>
      <c r="FX104" s="394" t="str">
        <f t="shared" si="505"/>
        <v/>
      </c>
      <c r="FY104" s="394" t="str">
        <f t="shared" si="406"/>
        <v/>
      </c>
      <c r="FZ104" s="461" t="str">
        <f t="shared" si="407"/>
        <v/>
      </c>
      <c r="GA104" s="78" t="str">
        <f t="shared" si="408"/>
        <v/>
      </c>
      <c r="GB104" s="394" t="str">
        <f t="shared" si="409"/>
        <v/>
      </c>
      <c r="GC104" s="394" t="str">
        <f t="shared" si="410"/>
        <v/>
      </c>
      <c r="GD104" s="394" t="str">
        <f t="shared" si="411"/>
        <v/>
      </c>
      <c r="GE104" s="394" t="str">
        <f t="shared" si="412"/>
        <v/>
      </c>
      <c r="GF104" s="462" t="str">
        <f t="shared" si="506"/>
        <v/>
      </c>
      <c r="GG104" s="397" t="str">
        <f t="shared" si="507"/>
        <v/>
      </c>
      <c r="GH104" s="394" t="str">
        <f t="shared" si="508"/>
        <v/>
      </c>
      <c r="GI104" s="394" t="str">
        <f t="shared" si="509"/>
        <v/>
      </c>
      <c r="GJ104" s="394" t="str">
        <f t="shared" si="413"/>
        <v/>
      </c>
      <c r="GK104" s="461" t="str">
        <f t="shared" si="414"/>
        <v/>
      </c>
      <c r="GL104" s="78" t="str">
        <f t="shared" si="415"/>
        <v/>
      </c>
      <c r="GM104" s="394" t="str">
        <f t="shared" si="416"/>
        <v/>
      </c>
      <c r="GN104" s="394" t="str">
        <f t="shared" si="417"/>
        <v/>
      </c>
      <c r="GO104" s="394" t="str">
        <f t="shared" si="418"/>
        <v/>
      </c>
      <c r="GP104" s="394" t="str">
        <f t="shared" si="419"/>
        <v/>
      </c>
      <c r="GQ104" s="394" t="str">
        <f t="shared" si="510"/>
        <v/>
      </c>
      <c r="GR104" s="394" t="str">
        <f t="shared" si="511"/>
        <v/>
      </c>
      <c r="GS104" s="394" t="str">
        <f t="shared" si="512"/>
        <v/>
      </c>
      <c r="GT104" s="394" t="str">
        <f t="shared" si="513"/>
        <v/>
      </c>
      <c r="GU104" s="394" t="str">
        <f t="shared" si="420"/>
        <v/>
      </c>
      <c r="GV104" s="461" t="str">
        <f t="shared" si="421"/>
        <v/>
      </c>
      <c r="GW104" s="394" t="str">
        <f t="shared" si="422"/>
        <v/>
      </c>
      <c r="GX104" s="394" t="str">
        <f t="shared" si="423"/>
        <v/>
      </c>
      <c r="GY104" s="394" t="str">
        <f t="shared" si="424"/>
        <v xml:space="preserve">    </v>
      </c>
      <c r="GZ104" s="394" t="str">
        <f t="shared" si="425"/>
        <v xml:space="preserve">    </v>
      </c>
      <c r="HA104" s="394" t="str">
        <f t="shared" si="426"/>
        <v xml:space="preserve">    </v>
      </c>
      <c r="HB104" s="394" t="str">
        <f t="shared" si="427"/>
        <v xml:space="preserve">        </v>
      </c>
      <c r="HC104" s="394" t="str">
        <f t="shared" si="428"/>
        <v xml:space="preserve">    </v>
      </c>
      <c r="HD104" s="394" t="str">
        <f t="shared" si="429"/>
        <v/>
      </c>
      <c r="HE104" s="67" t="str">
        <f t="shared" si="430"/>
        <v/>
      </c>
      <c r="HF104" s="73" t="str">
        <f t="shared" si="431"/>
        <v/>
      </c>
      <c r="HG104" s="394" t="str">
        <f t="shared" si="432"/>
        <v/>
      </c>
      <c r="HH104" s="75" t="str">
        <f t="shared" si="433"/>
        <v/>
      </c>
      <c r="HI104" s="76" t="str">
        <f t="shared" si="514"/>
        <v/>
      </c>
      <c r="HJ104" s="394" t="str">
        <f>IF(OR(HD104="SUPPL.",HD104="RE-EXAM."),'result subject-wise'!AR104,HD104)</f>
        <v/>
      </c>
      <c r="HK104" s="463" t="str">
        <f t="shared" si="434"/>
        <v/>
      </c>
      <c r="HL104" s="464" t="str">
        <f t="shared" si="435"/>
        <v/>
      </c>
      <c r="HM104" s="394" t="str">
        <f t="shared" si="436"/>
        <v/>
      </c>
      <c r="HN104" s="304"/>
      <c r="HP104" s="465" t="str">
        <f>'full report'!V2582</f>
        <v/>
      </c>
      <c r="HQ104" s="466"/>
    </row>
    <row r="105" spans="1:255" s="364" customFormat="1" ht="13" customHeight="1">
      <c r="A105" s="412">
        <f>IF(details!A105="","",details!A105)</f>
        <v>97</v>
      </c>
      <c r="B105" s="399" t="str">
        <f>IF(details!B105="","",details!B105)</f>
        <v/>
      </c>
      <c r="C105" s="399" t="str">
        <f>IF(details!C105="","",details!C105)</f>
        <v/>
      </c>
      <c r="D105" s="399" t="str">
        <f>IF(details!D105="","",details!D105)</f>
        <v/>
      </c>
      <c r="E105" s="395" t="str">
        <f>IF(details!E105="","",details!E105)</f>
        <v/>
      </c>
      <c r="F105" s="71" t="str">
        <f>IF(details!F105="","",details!F105)</f>
        <v/>
      </c>
      <c r="G105" s="408" t="str">
        <f>IF(details!G105="","",details!G105)</f>
        <v/>
      </c>
      <c r="H105" s="408" t="str">
        <f>IF(details!H105="","",details!H105)</f>
        <v/>
      </c>
      <c r="I105" s="408" t="str">
        <f>IF(details!I105="","",details!I105)</f>
        <v/>
      </c>
      <c r="J105" s="394" t="str">
        <f>IF(details!J105="","",details!J105)</f>
        <v/>
      </c>
      <c r="K105" s="394" t="str">
        <f>IF(details!K105="","",details!K105)</f>
        <v/>
      </c>
      <c r="L105" s="394" t="str">
        <f>IF(details!L105="","",details!L105)</f>
        <v/>
      </c>
      <c r="M105" s="205" t="str">
        <f t="shared" si="437"/>
        <v/>
      </c>
      <c r="N105" s="394" t="str">
        <f>IF(details!M105="","",details!M105)</f>
        <v/>
      </c>
      <c r="O105" s="205" t="str">
        <f t="shared" si="438"/>
        <v/>
      </c>
      <c r="P105" s="394" t="str">
        <f>IF(details!N105="","",details!N105)</f>
        <v/>
      </c>
      <c r="Q105" s="392" t="str">
        <f t="shared" si="439"/>
        <v/>
      </c>
      <c r="R105" s="409">
        <f t="shared" si="440"/>
        <v>0</v>
      </c>
      <c r="S105" s="66" t="str">
        <f t="shared" si="358"/>
        <v/>
      </c>
      <c r="T105" s="409" t="str">
        <f t="shared" si="390"/>
        <v/>
      </c>
      <c r="U105" s="409" t="str">
        <f t="shared" si="359"/>
        <v/>
      </c>
      <c r="V105" s="409" t="str">
        <f t="shared" ref="V105:V108" si="516">IF(OR(U105="",U105=0,U105="S",U105="RE",U105="F",U105="AB"),U105,IF(Q105&gt;=75%*S105,"D",IF(Q105&gt;=60%*S105,"I",IF(Q105&gt;=48%*S105,"II",IF(Q105&gt;=36%*S105,"III",U105)))))</f>
        <v/>
      </c>
      <c r="W105" s="394" t="str">
        <f>IF(details!O105="","",details!O105)</f>
        <v/>
      </c>
      <c r="X105" s="394" t="str">
        <f>IF(details!P105="","",details!P105)</f>
        <v/>
      </c>
      <c r="Y105" s="394" t="str">
        <f>IF(details!Q105="","",details!Q105)</f>
        <v/>
      </c>
      <c r="Z105" s="205" t="str">
        <f t="shared" si="441"/>
        <v/>
      </c>
      <c r="AA105" s="394" t="str">
        <f>IF(details!R105="","",details!R105)</f>
        <v/>
      </c>
      <c r="AB105" s="205" t="str">
        <f t="shared" si="442"/>
        <v/>
      </c>
      <c r="AC105" s="394" t="str">
        <f>IF(details!S105="","",details!S105)</f>
        <v/>
      </c>
      <c r="AD105" s="392" t="str">
        <f t="shared" si="443"/>
        <v/>
      </c>
      <c r="AE105" s="409">
        <f t="shared" si="444"/>
        <v>0</v>
      </c>
      <c r="AF105" s="66" t="str">
        <f t="shared" si="360"/>
        <v/>
      </c>
      <c r="AG105" s="409" t="str">
        <f t="shared" si="392"/>
        <v/>
      </c>
      <c r="AH105" s="409" t="str">
        <f>IF(OR($E105="NSO",$E105="",AC105=""),"",IF(OR(AG105="AB",AC105="ab"),"AB",IF(AC105="ML","RE",IF(AND(AD105&gt;=36%*AF105,AC105&gt;=20),"P",IF(AND(AD105&gt;=34%*AF105,#REF!=0,AC105&gt;=20),"G2",IF(AND(AD105&gt;=31%*AF105,#REF!=0,AC105&gt;=20),"G1",IF(AD105&gt;=25%*AF105,"S","F")))))))</f>
        <v/>
      </c>
      <c r="AI105" s="409" t="str">
        <f t="shared" ref="AI105:AI108" si="517">IF(OR(AH105="",AH105=0,AH105="S",AH105="RE",AH105="F",AH105="AB"),AH105,IF(AD105&gt;=75%*AF105,"D",IF(AD105&gt;=60%*AF105,"I",IF(AD105&gt;=48%*AF105,"II",IF(AD105&gt;=36%*AF105,"III",AH105)))))</f>
        <v/>
      </c>
      <c r="AJ105" s="394" t="str">
        <f>IF(details!T105="","",details!T105)</f>
        <v>a</v>
      </c>
      <c r="AK105" s="89" t="str">
        <f t="shared" si="445"/>
        <v>PHYSICS</v>
      </c>
      <c r="AL105" s="394" t="str">
        <f>IF(details!U105="","",details!U105)</f>
        <v/>
      </c>
      <c r="AM105" s="394" t="str">
        <f>IF(details!V105="","",details!V105)</f>
        <v/>
      </c>
      <c r="AN105" s="394" t="str">
        <f>IF(details!W105="","",details!W105)</f>
        <v/>
      </c>
      <c r="AO105" s="205" t="str">
        <f t="shared" si="446"/>
        <v/>
      </c>
      <c r="AP105" s="394" t="str">
        <f>IF(details!X105="","",details!X105)</f>
        <v/>
      </c>
      <c r="AQ105" s="394" t="str">
        <f>IF(details!Y105="","",details!Y105)</f>
        <v/>
      </c>
      <c r="AR105" s="205" t="str">
        <f t="shared" si="447"/>
        <v/>
      </c>
      <c r="AS105" s="205" t="str">
        <f t="shared" si="448"/>
        <v/>
      </c>
      <c r="AT105" s="205" t="str">
        <f t="shared" si="449"/>
        <v/>
      </c>
      <c r="AU105" s="394" t="str">
        <f>IF(details!Z105="","",details!Z105)</f>
        <v/>
      </c>
      <c r="AV105" s="394" t="str">
        <f>IF(details!AA105="","",details!AA105)</f>
        <v/>
      </c>
      <c r="AW105" s="205" t="str">
        <f t="shared" si="450"/>
        <v/>
      </c>
      <c r="AX105" s="205" t="str">
        <f t="shared" si="451"/>
        <v/>
      </c>
      <c r="AY105" s="205" t="str">
        <f t="shared" si="452"/>
        <v/>
      </c>
      <c r="AZ105" s="401" t="str">
        <f t="shared" si="453"/>
        <v/>
      </c>
      <c r="BA105" s="332">
        <f t="shared" si="361"/>
        <v>0</v>
      </c>
      <c r="BB105" s="409" t="str">
        <f t="shared" si="362"/>
        <v/>
      </c>
      <c r="BC105" s="66" t="str">
        <f t="shared" si="363"/>
        <v/>
      </c>
      <c r="BD105" s="66" t="str">
        <f t="shared" si="454"/>
        <v/>
      </c>
      <c r="BE105" s="66" t="str">
        <f t="shared" si="455"/>
        <v/>
      </c>
      <c r="BF105" s="66" t="str">
        <f t="shared" si="364"/>
        <v/>
      </c>
      <c r="BG105" s="332">
        <f t="shared" si="365"/>
        <v>0</v>
      </c>
      <c r="BH105" s="409" t="str">
        <f t="shared" si="366"/>
        <v/>
      </c>
      <c r="BI105" s="66" t="str">
        <f t="shared" si="367"/>
        <v/>
      </c>
      <c r="BJ105" s="66" t="str">
        <f t="shared" si="368"/>
        <v/>
      </c>
      <c r="BK105" s="409" t="str">
        <f t="shared" si="369"/>
        <v/>
      </c>
      <c r="BL105" s="394" t="str">
        <f>IF(details!AB105="","",details!AB105)</f>
        <v>f</v>
      </c>
      <c r="BM105" s="89" t="str">
        <f t="shared" si="456"/>
        <v/>
      </c>
      <c r="BN105" s="394" t="str">
        <f>IF(details!AC105="","",details!AC105)</f>
        <v/>
      </c>
      <c r="BO105" s="394" t="str">
        <f>IF(details!AD105="","",details!AD105)</f>
        <v/>
      </c>
      <c r="BP105" s="394" t="str">
        <f>IF(details!AE105="","",details!AE105)</f>
        <v/>
      </c>
      <c r="BQ105" s="205" t="str">
        <f t="shared" si="457"/>
        <v/>
      </c>
      <c r="BR105" s="394" t="str">
        <f>IF(details!AF105="","",details!AF105)</f>
        <v/>
      </c>
      <c r="BS105" s="394" t="str">
        <f>IF(details!AG105="","",details!AG105)</f>
        <v/>
      </c>
      <c r="BT105" s="205" t="str">
        <f t="shared" si="458"/>
        <v/>
      </c>
      <c r="BU105" s="205" t="str">
        <f t="shared" si="459"/>
        <v/>
      </c>
      <c r="BV105" s="205" t="str">
        <f t="shared" si="460"/>
        <v/>
      </c>
      <c r="BW105" s="394" t="str">
        <f>IF(details!AH105="","",details!AH105)</f>
        <v/>
      </c>
      <c r="BX105" s="394" t="str">
        <f>IF(details!AI105="","",details!AI105)</f>
        <v/>
      </c>
      <c r="BY105" s="205" t="str">
        <f t="shared" si="461"/>
        <v/>
      </c>
      <c r="BZ105" s="205" t="str">
        <f t="shared" si="462"/>
        <v/>
      </c>
      <c r="CA105" s="205" t="str">
        <f t="shared" si="463"/>
        <v/>
      </c>
      <c r="CB105" s="401" t="str">
        <f t="shared" si="464"/>
        <v/>
      </c>
      <c r="CC105" s="332">
        <f t="shared" si="370"/>
        <v>0</v>
      </c>
      <c r="CD105" s="409" t="str">
        <f t="shared" si="371"/>
        <v/>
      </c>
      <c r="CE105" s="66" t="str">
        <f t="shared" si="372"/>
        <v/>
      </c>
      <c r="CF105" s="66" t="str">
        <f t="shared" si="465"/>
        <v/>
      </c>
      <c r="CG105" s="66" t="str">
        <f t="shared" si="466"/>
        <v/>
      </c>
      <c r="CH105" s="66" t="str">
        <f t="shared" si="373"/>
        <v/>
      </c>
      <c r="CI105" s="332">
        <f t="shared" si="374"/>
        <v>0</v>
      </c>
      <c r="CJ105" s="409" t="str">
        <f t="shared" si="375"/>
        <v/>
      </c>
      <c r="CK105" s="66" t="str">
        <f t="shared" si="376"/>
        <v/>
      </c>
      <c r="CL105" s="66" t="str">
        <f t="shared" si="377"/>
        <v/>
      </c>
      <c r="CM105" s="409" t="str">
        <f t="shared" si="378"/>
        <v/>
      </c>
      <c r="CN105" s="394" t="str">
        <f>IF(details!AJ105="","",details!AJ105)</f>
        <v>f</v>
      </c>
      <c r="CO105" s="89" t="str">
        <f t="shared" si="467"/>
        <v/>
      </c>
      <c r="CP105" s="394" t="str">
        <f>IF(details!AK105="","",details!AK105)</f>
        <v/>
      </c>
      <c r="CQ105" s="394" t="str">
        <f>IF(details!AL105="","",details!AL105)</f>
        <v/>
      </c>
      <c r="CR105" s="394" t="str">
        <f>IF(details!AM105="","",details!AM105)</f>
        <v/>
      </c>
      <c r="CS105" s="205" t="str">
        <f t="shared" si="468"/>
        <v/>
      </c>
      <c r="CT105" s="394" t="str">
        <f>IF(details!AN105="","",details!AN105)</f>
        <v/>
      </c>
      <c r="CU105" s="394" t="str">
        <f>IF(details!AO105="","",details!AO105)</f>
        <v/>
      </c>
      <c r="CV105" s="205" t="str">
        <f t="shared" si="469"/>
        <v/>
      </c>
      <c r="CW105" s="205" t="str">
        <f t="shared" si="470"/>
        <v/>
      </c>
      <c r="CX105" s="205" t="str">
        <f t="shared" si="471"/>
        <v/>
      </c>
      <c r="CY105" s="394" t="str">
        <f>IF(details!AP105="","",details!AP105)</f>
        <v/>
      </c>
      <c r="CZ105" s="394" t="str">
        <f>IF(details!AQ105="","",details!AQ105)</f>
        <v/>
      </c>
      <c r="DA105" s="205" t="str">
        <f t="shared" si="472"/>
        <v/>
      </c>
      <c r="DB105" s="205" t="str">
        <f t="shared" si="473"/>
        <v/>
      </c>
      <c r="DC105" s="205" t="str">
        <f t="shared" si="474"/>
        <v/>
      </c>
      <c r="DD105" s="401" t="str">
        <f t="shared" si="475"/>
        <v/>
      </c>
      <c r="DE105" s="332">
        <f t="shared" si="379"/>
        <v>0</v>
      </c>
      <c r="DF105" s="409" t="str">
        <f t="shared" si="380"/>
        <v/>
      </c>
      <c r="DG105" s="66" t="str">
        <f t="shared" si="381"/>
        <v/>
      </c>
      <c r="DH105" s="66" t="str">
        <f t="shared" si="476"/>
        <v/>
      </c>
      <c r="DI105" s="66" t="str">
        <f t="shared" si="382"/>
        <v/>
      </c>
      <c r="DJ105" s="66" t="str">
        <f t="shared" si="383"/>
        <v/>
      </c>
      <c r="DK105" s="332">
        <f t="shared" si="384"/>
        <v>0</v>
      </c>
      <c r="DL105" s="409" t="str">
        <f t="shared" si="385"/>
        <v/>
      </c>
      <c r="DM105" s="66" t="str">
        <f t="shared" si="386"/>
        <v/>
      </c>
      <c r="DN105" s="66" t="str">
        <f t="shared" si="387"/>
        <v/>
      </c>
      <c r="DO105" s="409" t="str">
        <f t="shared" si="388"/>
        <v/>
      </c>
      <c r="DP105" s="66">
        <f t="shared" si="389"/>
        <v>0</v>
      </c>
      <c r="DQ105" s="394" t="str">
        <f>IF(details!AR105="","",details!AR105)</f>
        <v/>
      </c>
      <c r="DR105" s="394" t="str">
        <f>IF(details!AS105="","",details!AS105)</f>
        <v/>
      </c>
      <c r="DS105" s="394" t="str">
        <f>IF(details!AT105="","",details!AT105)</f>
        <v/>
      </c>
      <c r="DT105" s="205" t="str">
        <f t="shared" si="477"/>
        <v/>
      </c>
      <c r="DU105" s="394" t="str">
        <f>IF(details!AU105="","",details!AU105)</f>
        <v/>
      </c>
      <c r="DV105" s="205" t="str">
        <f t="shared" si="478"/>
        <v/>
      </c>
      <c r="DW105" s="394" t="str">
        <f>IF(details!AV105="","",details!AV105)</f>
        <v/>
      </c>
      <c r="DX105" s="392" t="str">
        <f t="shared" si="479"/>
        <v/>
      </c>
      <c r="DY105" s="409">
        <f t="shared" si="480"/>
        <v>0</v>
      </c>
      <c r="DZ105" s="409">
        <f t="shared" si="481"/>
        <v>0</v>
      </c>
      <c r="EA105" s="66" t="str">
        <f t="shared" si="482"/>
        <v/>
      </c>
      <c r="EB105" s="409" t="str">
        <f t="shared" si="483"/>
        <v/>
      </c>
      <c r="EC105" s="409" t="str">
        <f t="shared" ref="EC105:EC108" si="518">IF(OR($E105="NSO",$E105=0,DW105=""),"",IF(OR(EB105="AB",DW105="ab"),"AB",IF(AND(EX105="FAIL",(OR(DW105="ml",DW105&lt;20%*$DW$6,DX105&lt;36%*EA105))),"F",IF(OR(DW105="ML",DW105&lt;20%*$DW$6,DX105&lt;36%*EA105),"RE",IF(DX105&gt;80%*EA105,"A",IF(DX105&gt;60%*EA105,"B",IF(DX105&gt;40%*EA105,"C","D")))))))</f>
        <v/>
      </c>
      <c r="ED105" s="394" t="str">
        <f>IF(details!AW105="","",details!AW105)</f>
        <v/>
      </c>
      <c r="EE105" s="394" t="str">
        <f>IF(details!AX105="","",details!AX105)</f>
        <v/>
      </c>
      <c r="EF105" s="394" t="str">
        <f>IF(details!AY105="","",details!AY105)</f>
        <v/>
      </c>
      <c r="EG105" s="392" t="str">
        <f t="shared" si="484"/>
        <v/>
      </c>
      <c r="EH105" s="409">
        <f t="shared" si="485"/>
        <v>0</v>
      </c>
      <c r="EI105" s="409">
        <f t="shared" si="486"/>
        <v>0</v>
      </c>
      <c r="EJ105" s="66" t="str">
        <f t="shared" si="487"/>
        <v/>
      </c>
      <c r="EK105" s="409" t="str">
        <f t="shared" si="488"/>
        <v/>
      </c>
      <c r="EL105" s="409" t="str">
        <f t="shared" ref="EL105:EL108" si="519">IF(OR($E105="NSO",$E105=0,EF105=""),"",IF(OR(EK105="AB",EF105="ab"),"AB",IF(AND(EX105="FAIL",(OR(EF105="ml",EF105&lt;20%*$EF$6,EG105&lt;36%*EJ105))),"F",IF(OR(EF105="ML",EF105&lt;20%*$EF$6,EG105&lt;36%*EJ105),"RE",IF(EG105&gt;80%*EJ105,"A",IF(EG105&gt;60%*EJ105,"B",IF(EG105&gt;40%*EJ105,"C","D")))))))</f>
        <v/>
      </c>
      <c r="EM105" s="409" t="str">
        <f t="shared" si="396"/>
        <v/>
      </c>
      <c r="EN105" s="409" t="str">
        <f t="shared" si="397"/>
        <v/>
      </c>
      <c r="EO105" s="409" t="str">
        <f t="shared" si="398"/>
        <v/>
      </c>
      <c r="EP105" s="409" t="str">
        <f t="shared" si="489"/>
        <v/>
      </c>
      <c r="EQ105" s="409" t="str">
        <f t="shared" si="490"/>
        <v/>
      </c>
      <c r="ER105" s="409">
        <f t="shared" si="491"/>
        <v>0</v>
      </c>
      <c r="ES105" s="409">
        <f t="shared" si="492"/>
        <v>0</v>
      </c>
      <c r="ET105" s="409">
        <f t="shared" si="493"/>
        <v>0</v>
      </c>
      <c r="EU105" s="409">
        <f t="shared" si="494"/>
        <v>0</v>
      </c>
      <c r="EV105" s="409">
        <f t="shared" si="495"/>
        <v>0</v>
      </c>
      <c r="EW105" s="409" t="str">
        <f t="shared" si="496"/>
        <v/>
      </c>
      <c r="EX105" s="74" t="str">
        <f t="shared" si="399"/>
        <v/>
      </c>
      <c r="EY105" s="68" t="str">
        <f>IF(details!BO105="","",details!BO105)</f>
        <v/>
      </c>
      <c r="EZ105" s="69" t="str">
        <f>IF(details!BP105="","",details!BP105)</f>
        <v/>
      </c>
      <c r="FA105" s="68" t="str">
        <f>IF(details!BW105="","",details!BW105)</f>
        <v/>
      </c>
      <c r="FB105" s="69" t="str">
        <f>IF(details!BX105="","",details!BX105)</f>
        <v/>
      </c>
      <c r="FC105" s="68" t="str">
        <f>IF(details!CE105="","",details!CE105)</f>
        <v/>
      </c>
      <c r="FD105" s="69" t="str">
        <f>IF(details!CF105="","",details!CF105)</f>
        <v/>
      </c>
      <c r="FE105" s="68" t="str">
        <f>IF(details!CM105="","",details!CM105)</f>
        <v/>
      </c>
      <c r="FF105" s="69" t="str">
        <f>IF(details!CN105="","",details!CN105)</f>
        <v/>
      </c>
      <c r="FG105" s="68" t="str">
        <f>IF(details!CU105="","",details!CU105)</f>
        <v/>
      </c>
      <c r="FH105" s="69" t="str">
        <f>IF(details!CV105="","",details!CV105)</f>
        <v/>
      </c>
      <c r="FI105" s="343" t="str">
        <f t="shared" si="515"/>
        <v/>
      </c>
      <c r="FJ105" s="394" t="str">
        <f t="shared" si="400"/>
        <v/>
      </c>
      <c r="FK105" s="394" t="str">
        <f t="shared" si="497"/>
        <v/>
      </c>
      <c r="FL105" s="460" t="str">
        <f t="shared" si="401"/>
        <v/>
      </c>
      <c r="FM105" s="394" t="str">
        <f t="shared" si="402"/>
        <v/>
      </c>
      <c r="FN105" s="77" t="str">
        <f t="shared" si="498"/>
        <v/>
      </c>
      <c r="FO105" s="460" t="str">
        <f t="shared" si="403"/>
        <v/>
      </c>
      <c r="FP105" s="78" t="str">
        <f t="shared" si="404"/>
        <v/>
      </c>
      <c r="FQ105" s="394" t="str">
        <f t="shared" ref="FQ105:FQ108" si="520">IF(AJ105="a",FP105,"")</f>
        <v/>
      </c>
      <c r="FR105" s="394" t="str">
        <f t="shared" si="499"/>
        <v/>
      </c>
      <c r="FS105" s="394" t="str">
        <f t="shared" si="500"/>
        <v/>
      </c>
      <c r="FT105" s="388" t="str">
        <f t="shared" si="501"/>
        <v/>
      </c>
      <c r="FU105" s="462" t="str">
        <f t="shared" si="502"/>
        <v/>
      </c>
      <c r="FV105" s="397" t="str">
        <f t="shared" si="503"/>
        <v/>
      </c>
      <c r="FW105" s="394" t="str">
        <f t="shared" si="504"/>
        <v/>
      </c>
      <c r="FX105" s="394" t="str">
        <f t="shared" si="505"/>
        <v/>
      </c>
      <c r="FY105" s="394" t="str">
        <f t="shared" si="406"/>
        <v/>
      </c>
      <c r="FZ105" s="461" t="str">
        <f t="shared" si="407"/>
        <v/>
      </c>
      <c r="GA105" s="78" t="str">
        <f t="shared" si="408"/>
        <v/>
      </c>
      <c r="GB105" s="394" t="str">
        <f t="shared" ref="GB105:GB108" si="521">IF(BL105="a",GA105,"")</f>
        <v/>
      </c>
      <c r="GC105" s="394" t="str">
        <f t="shared" si="410"/>
        <v/>
      </c>
      <c r="GD105" s="394" t="str">
        <f t="shared" si="411"/>
        <v/>
      </c>
      <c r="GE105" s="394" t="str">
        <f t="shared" si="412"/>
        <v/>
      </c>
      <c r="GF105" s="462" t="str">
        <f t="shared" si="506"/>
        <v/>
      </c>
      <c r="GG105" s="397" t="str">
        <f t="shared" si="507"/>
        <v/>
      </c>
      <c r="GH105" s="394" t="str">
        <f t="shared" si="508"/>
        <v/>
      </c>
      <c r="GI105" s="394" t="str">
        <f t="shared" si="509"/>
        <v/>
      </c>
      <c r="GJ105" s="394" t="str">
        <f t="shared" si="413"/>
        <v/>
      </c>
      <c r="GK105" s="461" t="str">
        <f t="shared" si="414"/>
        <v/>
      </c>
      <c r="GL105" s="78" t="str">
        <f t="shared" si="415"/>
        <v/>
      </c>
      <c r="GM105" s="394" t="str">
        <f t="shared" ref="GM105:GM108" si="522">IF(CN105="a",GL105,"")</f>
        <v/>
      </c>
      <c r="GN105" s="394" t="str">
        <f t="shared" si="417"/>
        <v/>
      </c>
      <c r="GO105" s="394" t="str">
        <f t="shared" si="418"/>
        <v/>
      </c>
      <c r="GP105" s="394" t="str">
        <f t="shared" si="419"/>
        <v/>
      </c>
      <c r="GQ105" s="394" t="str">
        <f t="shared" si="510"/>
        <v/>
      </c>
      <c r="GR105" s="394" t="str">
        <f t="shared" si="511"/>
        <v/>
      </c>
      <c r="GS105" s="394" t="str">
        <f t="shared" si="512"/>
        <v/>
      </c>
      <c r="GT105" s="394" t="str">
        <f t="shared" si="513"/>
        <v/>
      </c>
      <c r="GU105" s="394" t="str">
        <f t="shared" si="420"/>
        <v/>
      </c>
      <c r="GV105" s="461" t="str">
        <f t="shared" si="421"/>
        <v/>
      </c>
      <c r="GW105" s="394" t="str">
        <f t="shared" si="422"/>
        <v/>
      </c>
      <c r="GX105" s="394" t="str">
        <f t="shared" si="423"/>
        <v/>
      </c>
      <c r="GY105" s="394" t="str">
        <f t="shared" si="424"/>
        <v xml:space="preserve">    </v>
      </c>
      <c r="GZ105" s="394" t="str">
        <f t="shared" si="425"/>
        <v xml:space="preserve">    </v>
      </c>
      <c r="HA105" s="394" t="str">
        <f t="shared" si="426"/>
        <v xml:space="preserve">    </v>
      </c>
      <c r="HB105" s="394" t="str">
        <f t="shared" si="427"/>
        <v xml:space="preserve">        </v>
      </c>
      <c r="HC105" s="394" t="str">
        <f t="shared" si="428"/>
        <v xml:space="preserve">    </v>
      </c>
      <c r="HD105" s="394" t="str">
        <f t="shared" si="429"/>
        <v/>
      </c>
      <c r="HE105" s="67" t="str">
        <f t="shared" si="430"/>
        <v/>
      </c>
      <c r="HF105" s="73" t="str">
        <f t="shared" ref="HF105:HF108" si="523">IF(HE105="","",HE105*100/(1000-DP105))</f>
        <v/>
      </c>
      <c r="HG105" s="394" t="str">
        <f t="shared" ref="HG105:HG108" si="524">IF(HF105="","",IF(AND(HF105&gt;=60,(HD105="PASS")),"I",IF(AND(HF105&gt;=60,(HD105="PASS BY GRACE")),"I",IF(AND(HF105&gt;=48,(HD105="PASS")),"II",IF(AND(HF105&gt;=48,(HD105="PASS BY GRACE")),"II",IF(AND(HF105&gt;=36,(HD105="PASS")),"III",IF(AND(HF105&gt;=36,(HD105="PASS BY GRACE")),"III","")))))))</f>
        <v/>
      </c>
      <c r="HH105" s="75" t="str">
        <f t="shared" si="433"/>
        <v/>
      </c>
      <c r="HI105" s="76" t="str">
        <f t="shared" si="514"/>
        <v/>
      </c>
      <c r="HJ105" s="394" t="str">
        <f>IF(OR(HD105="SUPPL.",HD105="RE-EXAM."),'result subject-wise'!AR105,HD105)</f>
        <v/>
      </c>
      <c r="HK105" s="463" t="str">
        <f t="shared" si="434"/>
        <v/>
      </c>
      <c r="HL105" s="464" t="str">
        <f t="shared" ref="HL105:HL108" si="525">IF(HK105="",HF105,HK105)</f>
        <v/>
      </c>
      <c r="HM105" s="394" t="str">
        <f t="shared" ref="HM105:HM107" si="526">IF(HL105="","",IF(AND(HL105&gt;=60,(HJ105="PASS")),"I",IF(AND(HL105&gt;=60,(HJ105="PASS BY GRACE")),"I",IF(AND(HL105&gt;=48,(HJ105="PASS")),"II",IF(AND(HL105&gt;=48,(HJ105="PASS BY GRACE")),"II",IF(AND(HL105&gt;=36,(HJ105="PASS")),"III",IF(AND(HL105&gt;=36,(HJ105="PASS BY GRACE")),"III","")))))))</f>
        <v/>
      </c>
      <c r="HN105" s="304"/>
      <c r="HP105" s="465" t="str">
        <f>'full report'!V2609</f>
        <v/>
      </c>
      <c r="HQ105" s="466"/>
    </row>
    <row r="106" spans="1:255" s="364" customFormat="1" ht="13" customHeight="1">
      <c r="A106" s="412">
        <f>IF(details!A106="","",details!A106)</f>
        <v>98</v>
      </c>
      <c r="B106" s="399" t="str">
        <f>IF(details!B106="","",details!B106)</f>
        <v/>
      </c>
      <c r="C106" s="399" t="str">
        <f>IF(details!C106="","",details!C106)</f>
        <v/>
      </c>
      <c r="D106" s="399" t="str">
        <f>IF(details!D106="","",details!D106)</f>
        <v/>
      </c>
      <c r="E106" s="395" t="str">
        <f>IF(details!E106="","",details!E106)</f>
        <v/>
      </c>
      <c r="F106" s="71" t="str">
        <f>IF(details!F106="","",details!F106)</f>
        <v/>
      </c>
      <c r="G106" s="408" t="str">
        <f>IF(details!G106="","",details!G106)</f>
        <v/>
      </c>
      <c r="H106" s="408" t="str">
        <f>IF(details!H106="","",details!H106)</f>
        <v/>
      </c>
      <c r="I106" s="408" t="str">
        <f>IF(details!I106="","",details!I106)</f>
        <v/>
      </c>
      <c r="J106" s="394" t="str">
        <f>IF(details!J106="","",details!J106)</f>
        <v/>
      </c>
      <c r="K106" s="394" t="str">
        <f>IF(details!K106="","",details!K106)</f>
        <v/>
      </c>
      <c r="L106" s="394" t="str">
        <f>IF(details!L106="","",details!L106)</f>
        <v/>
      </c>
      <c r="M106" s="205" t="str">
        <f t="shared" si="437"/>
        <v/>
      </c>
      <c r="N106" s="394" t="str">
        <f>IF(details!M106="","",details!M106)</f>
        <v/>
      </c>
      <c r="O106" s="205" t="str">
        <f t="shared" si="438"/>
        <v/>
      </c>
      <c r="P106" s="394" t="str">
        <f>IF(details!N106="","",details!N106)</f>
        <v/>
      </c>
      <c r="Q106" s="392" t="str">
        <f t="shared" si="439"/>
        <v/>
      </c>
      <c r="R106" s="409">
        <f t="shared" si="440"/>
        <v>0</v>
      </c>
      <c r="S106" s="66" t="str">
        <f t="shared" si="358"/>
        <v/>
      </c>
      <c r="T106" s="409" t="str">
        <f t="shared" si="390"/>
        <v/>
      </c>
      <c r="U106" s="409" t="str">
        <f t="shared" si="359"/>
        <v/>
      </c>
      <c r="V106" s="409" t="str">
        <f t="shared" si="516"/>
        <v/>
      </c>
      <c r="W106" s="394" t="str">
        <f>IF(details!O106="","",details!O106)</f>
        <v/>
      </c>
      <c r="X106" s="394" t="str">
        <f>IF(details!P106="","",details!P106)</f>
        <v/>
      </c>
      <c r="Y106" s="394" t="str">
        <f>IF(details!Q106="","",details!Q106)</f>
        <v/>
      </c>
      <c r="Z106" s="205" t="str">
        <f t="shared" si="441"/>
        <v/>
      </c>
      <c r="AA106" s="394" t="str">
        <f>IF(details!R106="","",details!R106)</f>
        <v/>
      </c>
      <c r="AB106" s="205" t="str">
        <f t="shared" si="442"/>
        <v/>
      </c>
      <c r="AC106" s="394" t="str">
        <f>IF(details!S106="","",details!S106)</f>
        <v/>
      </c>
      <c r="AD106" s="392" t="str">
        <f t="shared" si="443"/>
        <v/>
      </c>
      <c r="AE106" s="409">
        <f t="shared" si="444"/>
        <v>0</v>
      </c>
      <c r="AF106" s="66" t="str">
        <f t="shared" si="360"/>
        <v/>
      </c>
      <c r="AG106" s="409" t="str">
        <f t="shared" si="392"/>
        <v/>
      </c>
      <c r="AH106" s="409" t="str">
        <f>IF(OR($E106="NSO",$E106="",AC106=""),"",IF(OR(AG106="AB",AC106="ab"),"AB",IF(AC106="ML","RE",IF(AND(AD106&gt;=36%*AF106,AC106&gt;=20),"P",IF(AND(AD106&gt;=34%*AF106,#REF!=0,AC106&gt;=20),"G2",IF(AND(AD106&gt;=31%*AF106,#REF!=0,AC106&gt;=20),"G1",IF(AD106&gt;=25%*AF106,"S","F")))))))</f>
        <v/>
      </c>
      <c r="AI106" s="409" t="str">
        <f t="shared" si="517"/>
        <v/>
      </c>
      <c r="AJ106" s="394" t="str">
        <f>IF(details!T106="","",details!T106)</f>
        <v>b</v>
      </c>
      <c r="AK106" s="89" t="str">
        <f t="shared" si="445"/>
        <v/>
      </c>
      <c r="AL106" s="394" t="str">
        <f>IF(details!U106="","",details!U106)</f>
        <v/>
      </c>
      <c r="AM106" s="394" t="str">
        <f>IF(details!V106="","",details!V106)</f>
        <v/>
      </c>
      <c r="AN106" s="394" t="str">
        <f>IF(details!W106="","",details!W106)</f>
        <v/>
      </c>
      <c r="AO106" s="205" t="str">
        <f t="shared" si="446"/>
        <v/>
      </c>
      <c r="AP106" s="394" t="str">
        <f>IF(details!X106="","",details!X106)</f>
        <v/>
      </c>
      <c r="AQ106" s="394" t="str">
        <f>IF(details!Y106="","",details!Y106)</f>
        <v/>
      </c>
      <c r="AR106" s="205" t="str">
        <f t="shared" si="447"/>
        <v/>
      </c>
      <c r="AS106" s="205" t="str">
        <f t="shared" si="448"/>
        <v/>
      </c>
      <c r="AT106" s="205" t="str">
        <f t="shared" si="449"/>
        <v/>
      </c>
      <c r="AU106" s="394" t="str">
        <f>IF(details!Z106="","",details!Z106)</f>
        <v/>
      </c>
      <c r="AV106" s="394" t="str">
        <f>IF(details!AA106="","",details!AA106)</f>
        <v/>
      </c>
      <c r="AW106" s="205" t="str">
        <f t="shared" si="450"/>
        <v/>
      </c>
      <c r="AX106" s="205" t="str">
        <f t="shared" si="451"/>
        <v/>
      </c>
      <c r="AY106" s="205" t="str">
        <f t="shared" si="452"/>
        <v/>
      </c>
      <c r="AZ106" s="401" t="str">
        <f t="shared" si="453"/>
        <v/>
      </c>
      <c r="BA106" s="332">
        <f t="shared" si="361"/>
        <v>0</v>
      </c>
      <c r="BB106" s="409" t="str">
        <f t="shared" si="362"/>
        <v/>
      </c>
      <c r="BC106" s="66" t="str">
        <f t="shared" si="363"/>
        <v/>
      </c>
      <c r="BD106" s="66" t="str">
        <f t="shared" si="454"/>
        <v/>
      </c>
      <c r="BE106" s="66" t="str">
        <f t="shared" si="455"/>
        <v/>
      </c>
      <c r="BF106" s="66" t="str">
        <f t="shared" si="364"/>
        <v/>
      </c>
      <c r="BG106" s="332">
        <f t="shared" si="365"/>
        <v>0</v>
      </c>
      <c r="BH106" s="409" t="str">
        <f t="shared" si="366"/>
        <v/>
      </c>
      <c r="BI106" s="66" t="str">
        <f t="shared" si="367"/>
        <v/>
      </c>
      <c r="BJ106" s="66" t="str">
        <f t="shared" si="368"/>
        <v/>
      </c>
      <c r="BK106" s="409" t="str">
        <f t="shared" si="369"/>
        <v/>
      </c>
      <c r="BL106" s="394" t="str">
        <f>IF(details!AB106="","",details!AB106)</f>
        <v>g</v>
      </c>
      <c r="BM106" s="89" t="str">
        <f t="shared" si="456"/>
        <v>DRAWING</v>
      </c>
      <c r="BN106" s="394" t="str">
        <f>IF(details!AC106="","",details!AC106)</f>
        <v/>
      </c>
      <c r="BO106" s="394" t="str">
        <f>IF(details!AD106="","",details!AD106)</f>
        <v/>
      </c>
      <c r="BP106" s="394" t="str">
        <f>IF(details!AE106="","",details!AE106)</f>
        <v/>
      </c>
      <c r="BQ106" s="205" t="str">
        <f t="shared" si="457"/>
        <v/>
      </c>
      <c r="BR106" s="394" t="str">
        <f>IF(details!AF106="","",details!AF106)</f>
        <v/>
      </c>
      <c r="BS106" s="394" t="str">
        <f>IF(details!AG106="","",details!AG106)</f>
        <v/>
      </c>
      <c r="BT106" s="205" t="str">
        <f t="shared" si="458"/>
        <v/>
      </c>
      <c r="BU106" s="205" t="str">
        <f t="shared" si="459"/>
        <v/>
      </c>
      <c r="BV106" s="205" t="str">
        <f t="shared" si="460"/>
        <v/>
      </c>
      <c r="BW106" s="394" t="str">
        <f>IF(details!AH106="","",details!AH106)</f>
        <v/>
      </c>
      <c r="BX106" s="394" t="str">
        <f>IF(details!AI106="","",details!AI106)</f>
        <v/>
      </c>
      <c r="BY106" s="205" t="str">
        <f t="shared" si="461"/>
        <v/>
      </c>
      <c r="BZ106" s="205" t="str">
        <f t="shared" si="462"/>
        <v/>
      </c>
      <c r="CA106" s="205" t="str">
        <f t="shared" si="463"/>
        <v/>
      </c>
      <c r="CB106" s="401" t="str">
        <f t="shared" si="464"/>
        <v/>
      </c>
      <c r="CC106" s="332">
        <f t="shared" si="370"/>
        <v>0</v>
      </c>
      <c r="CD106" s="409" t="str">
        <f t="shared" si="371"/>
        <v/>
      </c>
      <c r="CE106" s="66" t="str">
        <f t="shared" si="372"/>
        <v/>
      </c>
      <c r="CF106" s="66" t="str">
        <f t="shared" si="465"/>
        <v/>
      </c>
      <c r="CG106" s="66" t="str">
        <f t="shared" si="466"/>
        <v/>
      </c>
      <c r="CH106" s="66" t="str">
        <f t="shared" si="373"/>
        <v/>
      </c>
      <c r="CI106" s="332">
        <f t="shared" si="374"/>
        <v>0</v>
      </c>
      <c r="CJ106" s="409" t="str">
        <f t="shared" si="375"/>
        <v/>
      </c>
      <c r="CK106" s="66" t="str">
        <f t="shared" si="376"/>
        <v/>
      </c>
      <c r="CL106" s="66" t="str">
        <f t="shared" si="377"/>
        <v/>
      </c>
      <c r="CM106" s="409" t="str">
        <f t="shared" si="378"/>
        <v/>
      </c>
      <c r="CN106" s="394" t="str">
        <f>IF(details!AJ106="","",details!AJ106)</f>
        <v>g</v>
      </c>
      <c r="CO106" s="89" t="str">
        <f t="shared" si="467"/>
        <v>DRAWING</v>
      </c>
      <c r="CP106" s="394" t="str">
        <f>IF(details!AK106="","",details!AK106)</f>
        <v/>
      </c>
      <c r="CQ106" s="394" t="str">
        <f>IF(details!AL106="","",details!AL106)</f>
        <v/>
      </c>
      <c r="CR106" s="394" t="str">
        <f>IF(details!AM106="","",details!AM106)</f>
        <v/>
      </c>
      <c r="CS106" s="205" t="str">
        <f t="shared" si="468"/>
        <v/>
      </c>
      <c r="CT106" s="394" t="str">
        <f>IF(details!AN106="","",details!AN106)</f>
        <v/>
      </c>
      <c r="CU106" s="394" t="str">
        <f>IF(details!AO106="","",details!AO106)</f>
        <v/>
      </c>
      <c r="CV106" s="205" t="str">
        <f t="shared" si="469"/>
        <v/>
      </c>
      <c r="CW106" s="205" t="str">
        <f t="shared" si="470"/>
        <v/>
      </c>
      <c r="CX106" s="205" t="str">
        <f t="shared" si="471"/>
        <v/>
      </c>
      <c r="CY106" s="394" t="str">
        <f>IF(details!AP106="","",details!AP106)</f>
        <v/>
      </c>
      <c r="CZ106" s="394" t="str">
        <f>IF(details!AQ106="","",details!AQ106)</f>
        <v/>
      </c>
      <c r="DA106" s="205" t="str">
        <f t="shared" si="472"/>
        <v/>
      </c>
      <c r="DB106" s="205" t="str">
        <f t="shared" si="473"/>
        <v/>
      </c>
      <c r="DC106" s="205" t="str">
        <f t="shared" si="474"/>
        <v/>
      </c>
      <c r="DD106" s="401" t="str">
        <f t="shared" si="475"/>
        <v/>
      </c>
      <c r="DE106" s="332">
        <f t="shared" si="379"/>
        <v>0</v>
      </c>
      <c r="DF106" s="409" t="str">
        <f t="shared" si="380"/>
        <v/>
      </c>
      <c r="DG106" s="66" t="str">
        <f t="shared" si="381"/>
        <v/>
      </c>
      <c r="DH106" s="66" t="str">
        <f t="shared" si="476"/>
        <v/>
      </c>
      <c r="DI106" s="66" t="str">
        <f t="shared" si="382"/>
        <v/>
      </c>
      <c r="DJ106" s="66" t="str">
        <f t="shared" si="383"/>
        <v/>
      </c>
      <c r="DK106" s="332">
        <f t="shared" si="384"/>
        <v>0</v>
      </c>
      <c r="DL106" s="409" t="str">
        <f t="shared" si="385"/>
        <v/>
      </c>
      <c r="DM106" s="66" t="str">
        <f t="shared" si="386"/>
        <v/>
      </c>
      <c r="DN106" s="66" t="str">
        <f t="shared" si="387"/>
        <v/>
      </c>
      <c r="DO106" s="409" t="str">
        <f t="shared" si="388"/>
        <v/>
      </c>
      <c r="DP106" s="66">
        <f t="shared" si="389"/>
        <v>0</v>
      </c>
      <c r="DQ106" s="394" t="str">
        <f>IF(details!AR106="","",details!AR106)</f>
        <v/>
      </c>
      <c r="DR106" s="394" t="str">
        <f>IF(details!AS106="","",details!AS106)</f>
        <v/>
      </c>
      <c r="DS106" s="394" t="str">
        <f>IF(details!AT106="","",details!AT106)</f>
        <v/>
      </c>
      <c r="DT106" s="205" t="str">
        <f t="shared" si="477"/>
        <v/>
      </c>
      <c r="DU106" s="394" t="str">
        <f>IF(details!AU106="","",details!AU106)</f>
        <v/>
      </c>
      <c r="DV106" s="205" t="str">
        <f t="shared" si="478"/>
        <v/>
      </c>
      <c r="DW106" s="394" t="str">
        <f>IF(details!AV106="","",details!AV106)</f>
        <v/>
      </c>
      <c r="DX106" s="392" t="str">
        <f t="shared" si="479"/>
        <v/>
      </c>
      <c r="DY106" s="409">
        <f t="shared" si="480"/>
        <v>0</v>
      </c>
      <c r="DZ106" s="409">
        <f t="shared" si="481"/>
        <v>0</v>
      </c>
      <c r="EA106" s="66" t="str">
        <f t="shared" si="482"/>
        <v/>
      </c>
      <c r="EB106" s="409" t="str">
        <f t="shared" si="483"/>
        <v/>
      </c>
      <c r="EC106" s="409" t="str">
        <f t="shared" si="518"/>
        <v/>
      </c>
      <c r="ED106" s="394" t="str">
        <f>IF(details!AW106="","",details!AW106)</f>
        <v/>
      </c>
      <c r="EE106" s="394" t="str">
        <f>IF(details!AX106="","",details!AX106)</f>
        <v/>
      </c>
      <c r="EF106" s="394" t="str">
        <f>IF(details!AY106="","",details!AY106)</f>
        <v/>
      </c>
      <c r="EG106" s="392" t="str">
        <f t="shared" si="484"/>
        <v/>
      </c>
      <c r="EH106" s="409">
        <f t="shared" si="485"/>
        <v>0</v>
      </c>
      <c r="EI106" s="409">
        <f t="shared" si="486"/>
        <v>0</v>
      </c>
      <c r="EJ106" s="66" t="str">
        <f t="shared" si="487"/>
        <v/>
      </c>
      <c r="EK106" s="409" t="str">
        <f t="shared" si="488"/>
        <v/>
      </c>
      <c r="EL106" s="409" t="str">
        <f t="shared" si="519"/>
        <v/>
      </c>
      <c r="EM106" s="409" t="str">
        <f t="shared" si="396"/>
        <v/>
      </c>
      <c r="EN106" s="409" t="str">
        <f t="shared" si="397"/>
        <v/>
      </c>
      <c r="EO106" s="409" t="str">
        <f t="shared" si="398"/>
        <v/>
      </c>
      <c r="EP106" s="409" t="str">
        <f t="shared" si="489"/>
        <v/>
      </c>
      <c r="EQ106" s="409" t="str">
        <f t="shared" si="490"/>
        <v/>
      </c>
      <c r="ER106" s="409">
        <f t="shared" si="491"/>
        <v>0</v>
      </c>
      <c r="ES106" s="409">
        <f t="shared" si="492"/>
        <v>0</v>
      </c>
      <c r="ET106" s="409">
        <f t="shared" si="493"/>
        <v>0</v>
      </c>
      <c r="EU106" s="409">
        <f t="shared" si="494"/>
        <v>0</v>
      </c>
      <c r="EV106" s="409">
        <f t="shared" si="495"/>
        <v>0</v>
      </c>
      <c r="EW106" s="409" t="str">
        <f t="shared" si="496"/>
        <v/>
      </c>
      <c r="EX106" s="74" t="str">
        <f t="shared" si="399"/>
        <v/>
      </c>
      <c r="EY106" s="68" t="str">
        <f>IF(details!BO106="","",details!BO106)</f>
        <v/>
      </c>
      <c r="EZ106" s="69" t="str">
        <f>IF(details!BP106="","",details!BP106)</f>
        <v/>
      </c>
      <c r="FA106" s="68" t="str">
        <f>IF(details!BW106="","",details!BW106)</f>
        <v/>
      </c>
      <c r="FB106" s="69" t="str">
        <f>IF(details!BX106="","",details!BX106)</f>
        <v/>
      </c>
      <c r="FC106" s="68" t="str">
        <f>IF(details!CE106="","",details!CE106)</f>
        <v/>
      </c>
      <c r="FD106" s="69" t="str">
        <f>IF(details!CF106="","",details!CF106)</f>
        <v/>
      </c>
      <c r="FE106" s="68" t="str">
        <f>IF(details!CM106="","",details!CM106)</f>
        <v/>
      </c>
      <c r="FF106" s="69" t="str">
        <f>IF(details!CN106="","",details!CN106)</f>
        <v/>
      </c>
      <c r="FG106" s="68" t="str">
        <f>IF(details!CU106="","",details!CU106)</f>
        <v/>
      </c>
      <c r="FH106" s="69" t="str">
        <f>IF(details!CV106="","",details!CV106)</f>
        <v/>
      </c>
      <c r="FI106" s="343" t="str">
        <f t="shared" si="515"/>
        <v/>
      </c>
      <c r="FJ106" s="394" t="str">
        <f t="shared" si="400"/>
        <v/>
      </c>
      <c r="FK106" s="394" t="str">
        <f t="shared" si="497"/>
        <v/>
      </c>
      <c r="FL106" s="460" t="str">
        <f t="shared" si="401"/>
        <v/>
      </c>
      <c r="FM106" s="394" t="str">
        <f t="shared" si="402"/>
        <v/>
      </c>
      <c r="FN106" s="77" t="str">
        <f t="shared" si="498"/>
        <v/>
      </c>
      <c r="FO106" s="460" t="str">
        <f t="shared" si="403"/>
        <v/>
      </c>
      <c r="FP106" s="78" t="str">
        <f t="shared" si="404"/>
        <v/>
      </c>
      <c r="FQ106" s="394" t="str">
        <f t="shared" si="520"/>
        <v/>
      </c>
      <c r="FR106" s="394" t="str">
        <f t="shared" si="499"/>
        <v/>
      </c>
      <c r="FS106" s="394" t="str">
        <f t="shared" si="500"/>
        <v/>
      </c>
      <c r="FT106" s="388" t="str">
        <f t="shared" si="501"/>
        <v/>
      </c>
      <c r="FU106" s="462" t="str">
        <f t="shared" si="502"/>
        <v/>
      </c>
      <c r="FV106" s="397" t="str">
        <f t="shared" si="503"/>
        <v/>
      </c>
      <c r="FW106" s="394" t="str">
        <f t="shared" si="504"/>
        <v/>
      </c>
      <c r="FX106" s="394" t="str">
        <f t="shared" si="505"/>
        <v/>
      </c>
      <c r="FY106" s="394" t="str">
        <f t="shared" si="406"/>
        <v/>
      </c>
      <c r="FZ106" s="461" t="str">
        <f t="shared" si="407"/>
        <v/>
      </c>
      <c r="GA106" s="78" t="str">
        <f t="shared" si="408"/>
        <v/>
      </c>
      <c r="GB106" s="394" t="str">
        <f t="shared" si="521"/>
        <v/>
      </c>
      <c r="GC106" s="394" t="str">
        <f t="shared" si="410"/>
        <v/>
      </c>
      <c r="GD106" s="394" t="str">
        <f t="shared" si="411"/>
        <v/>
      </c>
      <c r="GE106" s="394" t="str">
        <f t="shared" si="412"/>
        <v/>
      </c>
      <c r="GF106" s="462" t="str">
        <f t="shared" si="506"/>
        <v/>
      </c>
      <c r="GG106" s="397" t="str">
        <f t="shared" si="507"/>
        <v/>
      </c>
      <c r="GH106" s="394" t="str">
        <f t="shared" si="508"/>
        <v/>
      </c>
      <c r="GI106" s="394" t="str">
        <f t="shared" si="509"/>
        <v/>
      </c>
      <c r="GJ106" s="394" t="str">
        <f t="shared" si="413"/>
        <v/>
      </c>
      <c r="GK106" s="461" t="str">
        <f t="shared" si="414"/>
        <v/>
      </c>
      <c r="GL106" s="78" t="str">
        <f t="shared" si="415"/>
        <v/>
      </c>
      <c r="GM106" s="394" t="str">
        <f t="shared" si="522"/>
        <v/>
      </c>
      <c r="GN106" s="394" t="str">
        <f t="shared" si="417"/>
        <v/>
      </c>
      <c r="GO106" s="394" t="str">
        <f t="shared" si="418"/>
        <v/>
      </c>
      <c r="GP106" s="394" t="str">
        <f t="shared" si="419"/>
        <v/>
      </c>
      <c r="GQ106" s="394" t="str">
        <f>IF(CN106="e",GL106,"")</f>
        <v/>
      </c>
      <c r="GR106" s="394" t="str">
        <f>IF(CN106="f",GL106,"")</f>
        <v/>
      </c>
      <c r="GS106" s="394" t="str">
        <f>IF(CN106="g",GL106,"")</f>
        <v/>
      </c>
      <c r="GT106" s="394" t="str">
        <f>IF(CN106="h",GL106,"")</f>
        <v/>
      </c>
      <c r="GU106" s="394" t="str">
        <f t="shared" si="420"/>
        <v/>
      </c>
      <c r="GV106" s="461" t="str">
        <f t="shared" si="421"/>
        <v/>
      </c>
      <c r="GW106" s="394" t="str">
        <f t="shared" si="422"/>
        <v/>
      </c>
      <c r="GX106" s="394" t="str">
        <f t="shared" si="423"/>
        <v/>
      </c>
      <c r="GY106" s="394" t="str">
        <f t="shared" si="424"/>
        <v xml:space="preserve">    </v>
      </c>
      <c r="GZ106" s="394" t="str">
        <f t="shared" si="425"/>
        <v xml:space="preserve">    </v>
      </c>
      <c r="HA106" s="394" t="str">
        <f t="shared" si="426"/>
        <v xml:space="preserve">    </v>
      </c>
      <c r="HB106" s="394" t="str">
        <f t="shared" si="427"/>
        <v xml:space="preserve">        </v>
      </c>
      <c r="HC106" s="394" t="str">
        <f t="shared" si="428"/>
        <v xml:space="preserve">    </v>
      </c>
      <c r="HD106" s="394" t="str">
        <f t="shared" si="429"/>
        <v/>
      </c>
      <c r="HE106" s="67" t="str">
        <f t="shared" si="430"/>
        <v/>
      </c>
      <c r="HF106" s="73" t="str">
        <f t="shared" si="523"/>
        <v/>
      </c>
      <c r="HG106" s="394" t="str">
        <f t="shared" si="524"/>
        <v/>
      </c>
      <c r="HH106" s="75" t="str">
        <f t="shared" si="433"/>
        <v/>
      </c>
      <c r="HI106" s="76" t="str">
        <f t="shared" si="514"/>
        <v/>
      </c>
      <c r="HJ106" s="394" t="str">
        <f>IF(OR(HD106="SUPPL.",HD106="RE-EXAM."),'result subject-wise'!AR106,HD106)</f>
        <v/>
      </c>
      <c r="HK106" s="463" t="str">
        <f t="shared" si="434"/>
        <v/>
      </c>
      <c r="HL106" s="464" t="str">
        <f t="shared" si="525"/>
        <v/>
      </c>
      <c r="HM106" s="394" t="str">
        <f t="shared" si="526"/>
        <v/>
      </c>
      <c r="HN106" s="304"/>
      <c r="HP106" s="465" t="str">
        <f>'full report'!V2636</f>
        <v/>
      </c>
      <c r="HQ106" s="466"/>
    </row>
    <row r="107" spans="1:255" s="364" customFormat="1" ht="13" customHeight="1">
      <c r="A107" s="412">
        <f>IF(details!A107="","",details!A107)</f>
        <v>99</v>
      </c>
      <c r="B107" s="399" t="str">
        <f>IF(details!B107="","",details!B107)</f>
        <v/>
      </c>
      <c r="C107" s="399" t="str">
        <f>IF(details!C107="","",details!C107)</f>
        <v/>
      </c>
      <c r="D107" s="399" t="str">
        <f>IF(details!D107="","",details!D107)</f>
        <v/>
      </c>
      <c r="E107" s="395" t="str">
        <f>IF(details!E107="","",details!E107)</f>
        <v/>
      </c>
      <c r="F107" s="71" t="str">
        <f>IF(details!F107="","",details!F107)</f>
        <v/>
      </c>
      <c r="G107" s="408" t="str">
        <f>IF(details!G107="","",details!G107)</f>
        <v/>
      </c>
      <c r="H107" s="408" t="str">
        <f>IF(details!H107="","",details!H107)</f>
        <v/>
      </c>
      <c r="I107" s="408" t="str">
        <f>IF(details!I107="","",details!I107)</f>
        <v/>
      </c>
      <c r="J107" s="394" t="str">
        <f>IF(details!J107="","",details!J107)</f>
        <v/>
      </c>
      <c r="K107" s="394" t="str">
        <f>IF(details!K107="","",details!K107)</f>
        <v/>
      </c>
      <c r="L107" s="394" t="str">
        <f>IF(details!L107="","",details!L107)</f>
        <v/>
      </c>
      <c r="M107" s="205" t="str">
        <f t="shared" si="437"/>
        <v/>
      </c>
      <c r="N107" s="394" t="str">
        <f>IF(details!M107="","",details!M107)</f>
        <v/>
      </c>
      <c r="O107" s="205" t="str">
        <f t="shared" si="438"/>
        <v/>
      </c>
      <c r="P107" s="394" t="str">
        <f>IF(details!N107="","",details!N107)</f>
        <v/>
      </c>
      <c r="Q107" s="392" t="str">
        <f t="shared" si="439"/>
        <v/>
      </c>
      <c r="R107" s="409">
        <f t="shared" si="440"/>
        <v>0</v>
      </c>
      <c r="S107" s="66" t="str">
        <f t="shared" si="358"/>
        <v/>
      </c>
      <c r="T107" s="409" t="str">
        <f t="shared" si="390"/>
        <v/>
      </c>
      <c r="U107" s="409" t="str">
        <f t="shared" si="359"/>
        <v/>
      </c>
      <c r="V107" s="409" t="str">
        <f t="shared" si="516"/>
        <v/>
      </c>
      <c r="W107" s="394" t="str">
        <f>IF(details!O107="","",details!O107)</f>
        <v/>
      </c>
      <c r="X107" s="394" t="str">
        <f>IF(details!P107="","",details!P107)</f>
        <v/>
      </c>
      <c r="Y107" s="394" t="str">
        <f>IF(details!Q107="","",details!Q107)</f>
        <v/>
      </c>
      <c r="Z107" s="205" t="str">
        <f t="shared" si="441"/>
        <v/>
      </c>
      <c r="AA107" s="394" t="str">
        <f>IF(details!R107="","",details!R107)</f>
        <v/>
      </c>
      <c r="AB107" s="205" t="str">
        <f t="shared" si="442"/>
        <v/>
      </c>
      <c r="AC107" s="394" t="str">
        <f>IF(details!S107="","",details!S107)</f>
        <v/>
      </c>
      <c r="AD107" s="392" t="str">
        <f t="shared" si="443"/>
        <v/>
      </c>
      <c r="AE107" s="409">
        <f t="shared" si="444"/>
        <v>0</v>
      </c>
      <c r="AF107" s="66" t="str">
        <f t="shared" si="360"/>
        <v/>
      </c>
      <c r="AG107" s="409" t="str">
        <f t="shared" si="392"/>
        <v/>
      </c>
      <c r="AH107" s="409" t="str">
        <f>IF(OR($E107="NSO",$E107="",AC107=""),"",IF(OR(AG107="AB",AC107="ab"),"AB",IF(AC107="ML","RE",IF(AND(AD107&gt;=36%*AF107,AC107&gt;=20),"P",IF(AND(AD107&gt;=34%*AF107,#REF!=0,AC107&gt;=20),"G2",IF(AND(AD107&gt;=31%*AF107,#REF!=0,AC107&gt;=20),"G1",IF(AD107&gt;=25%*AF107,"S","F")))))))</f>
        <v/>
      </c>
      <c r="AI107" s="409" t="str">
        <f t="shared" si="517"/>
        <v/>
      </c>
      <c r="AJ107" s="394" t="str">
        <f>IF(details!T107="","",details!T107)</f>
        <v>c</v>
      </c>
      <c r="AK107" s="89" t="str">
        <f t="shared" si="445"/>
        <v/>
      </c>
      <c r="AL107" s="394" t="str">
        <f>IF(details!U107="","",details!U107)</f>
        <v/>
      </c>
      <c r="AM107" s="394" t="str">
        <f>IF(details!V107="","",details!V107)</f>
        <v/>
      </c>
      <c r="AN107" s="394" t="str">
        <f>IF(details!W107="","",details!W107)</f>
        <v/>
      </c>
      <c r="AO107" s="205" t="str">
        <f t="shared" si="446"/>
        <v/>
      </c>
      <c r="AP107" s="394" t="str">
        <f>IF(details!X107="","",details!X107)</f>
        <v/>
      </c>
      <c r="AQ107" s="394" t="str">
        <f>IF(details!Y107="","",details!Y107)</f>
        <v/>
      </c>
      <c r="AR107" s="205" t="str">
        <f t="shared" si="447"/>
        <v/>
      </c>
      <c r="AS107" s="205" t="str">
        <f t="shared" si="448"/>
        <v/>
      </c>
      <c r="AT107" s="205" t="str">
        <f t="shared" si="449"/>
        <v/>
      </c>
      <c r="AU107" s="394" t="str">
        <f>IF(details!Z107="","",details!Z107)</f>
        <v/>
      </c>
      <c r="AV107" s="394" t="str">
        <f>IF(details!AA107="","",details!AA107)</f>
        <v/>
      </c>
      <c r="AW107" s="205" t="str">
        <f t="shared" si="450"/>
        <v/>
      </c>
      <c r="AX107" s="205" t="str">
        <f t="shared" si="451"/>
        <v/>
      </c>
      <c r="AY107" s="205" t="str">
        <f t="shared" si="452"/>
        <v/>
      </c>
      <c r="AZ107" s="401" t="str">
        <f t="shared" si="453"/>
        <v/>
      </c>
      <c r="BA107" s="332">
        <f t="shared" si="361"/>
        <v>0</v>
      </c>
      <c r="BB107" s="409" t="str">
        <f t="shared" si="362"/>
        <v/>
      </c>
      <c r="BC107" s="66" t="str">
        <f t="shared" si="363"/>
        <v/>
      </c>
      <c r="BD107" s="66" t="str">
        <f t="shared" si="454"/>
        <v/>
      </c>
      <c r="BE107" s="66" t="str">
        <f t="shared" si="455"/>
        <v/>
      </c>
      <c r="BF107" s="66" t="str">
        <f t="shared" si="364"/>
        <v/>
      </c>
      <c r="BG107" s="332">
        <f t="shared" si="365"/>
        <v>0</v>
      </c>
      <c r="BH107" s="409" t="str">
        <f t="shared" si="366"/>
        <v/>
      </c>
      <c r="BI107" s="66" t="str">
        <f t="shared" si="367"/>
        <v/>
      </c>
      <c r="BJ107" s="66" t="str">
        <f t="shared" si="368"/>
        <v/>
      </c>
      <c r="BK107" s="409" t="str">
        <f t="shared" si="369"/>
        <v/>
      </c>
      <c r="BL107" s="394" t="str">
        <f>IF(details!AB107="","",details!AB107)</f>
        <v>a</v>
      </c>
      <c r="BM107" s="89" t="str">
        <f t="shared" si="456"/>
        <v>CHEMISTRY</v>
      </c>
      <c r="BN107" s="394" t="str">
        <f>IF(details!AC107="","",details!AC107)</f>
        <v/>
      </c>
      <c r="BO107" s="394" t="str">
        <f>IF(details!AD107="","",details!AD107)</f>
        <v/>
      </c>
      <c r="BP107" s="394" t="str">
        <f>IF(details!AE107="","",details!AE107)</f>
        <v/>
      </c>
      <c r="BQ107" s="205" t="str">
        <f t="shared" si="457"/>
        <v/>
      </c>
      <c r="BR107" s="394" t="str">
        <f>IF(details!AF107="","",details!AF107)</f>
        <v/>
      </c>
      <c r="BS107" s="394" t="str">
        <f>IF(details!AG107="","",details!AG107)</f>
        <v/>
      </c>
      <c r="BT107" s="205" t="str">
        <f t="shared" si="458"/>
        <v/>
      </c>
      <c r="BU107" s="205" t="str">
        <f t="shared" si="459"/>
        <v/>
      </c>
      <c r="BV107" s="205" t="str">
        <f t="shared" si="460"/>
        <v/>
      </c>
      <c r="BW107" s="394" t="str">
        <f>IF(details!AH107="","",details!AH107)</f>
        <v/>
      </c>
      <c r="BX107" s="394" t="str">
        <f>IF(details!AI107="","",details!AI107)</f>
        <v/>
      </c>
      <c r="BY107" s="205" t="str">
        <f t="shared" si="461"/>
        <v/>
      </c>
      <c r="BZ107" s="205" t="str">
        <f t="shared" si="462"/>
        <v/>
      </c>
      <c r="CA107" s="205" t="str">
        <f t="shared" si="463"/>
        <v/>
      </c>
      <c r="CB107" s="401" t="str">
        <f t="shared" si="464"/>
        <v/>
      </c>
      <c r="CC107" s="332">
        <f t="shared" si="370"/>
        <v>0</v>
      </c>
      <c r="CD107" s="409" t="str">
        <f t="shared" si="371"/>
        <v/>
      </c>
      <c r="CE107" s="66" t="str">
        <f t="shared" si="372"/>
        <v/>
      </c>
      <c r="CF107" s="66" t="str">
        <f t="shared" si="465"/>
        <v/>
      </c>
      <c r="CG107" s="66" t="str">
        <f t="shared" si="466"/>
        <v/>
      </c>
      <c r="CH107" s="66" t="str">
        <f t="shared" si="373"/>
        <v/>
      </c>
      <c r="CI107" s="332">
        <f t="shared" si="374"/>
        <v>0</v>
      </c>
      <c r="CJ107" s="409" t="str">
        <f t="shared" si="375"/>
        <v/>
      </c>
      <c r="CK107" s="66" t="str">
        <f t="shared" si="376"/>
        <v/>
      </c>
      <c r="CL107" s="66" t="str">
        <f t="shared" si="377"/>
        <v/>
      </c>
      <c r="CM107" s="409" t="str">
        <f t="shared" si="378"/>
        <v/>
      </c>
      <c r="CN107" s="394" t="str">
        <f>IF(details!AJ107="","",details!AJ107)</f>
        <v>a</v>
      </c>
      <c r="CO107" s="89" t="str">
        <f t="shared" si="467"/>
        <v>BIOLOGY</v>
      </c>
      <c r="CP107" s="394" t="str">
        <f>IF(details!AK107="","",details!AK107)</f>
        <v/>
      </c>
      <c r="CQ107" s="394" t="str">
        <f>IF(details!AL107="","",details!AL107)</f>
        <v/>
      </c>
      <c r="CR107" s="394" t="str">
        <f>IF(details!AM107="","",details!AM107)</f>
        <v/>
      </c>
      <c r="CS107" s="205" t="str">
        <f t="shared" si="468"/>
        <v/>
      </c>
      <c r="CT107" s="394" t="str">
        <f>IF(details!AN107="","",details!AN107)</f>
        <v/>
      </c>
      <c r="CU107" s="394" t="str">
        <f>IF(details!AO107="","",details!AO107)</f>
        <v/>
      </c>
      <c r="CV107" s="205" t="str">
        <f t="shared" si="469"/>
        <v/>
      </c>
      <c r="CW107" s="205" t="str">
        <f t="shared" si="470"/>
        <v/>
      </c>
      <c r="CX107" s="205" t="str">
        <f t="shared" si="471"/>
        <v/>
      </c>
      <c r="CY107" s="394" t="str">
        <f>IF(details!AP107="","",details!AP107)</f>
        <v/>
      </c>
      <c r="CZ107" s="394" t="str">
        <f>IF(details!AQ107="","",details!AQ107)</f>
        <v/>
      </c>
      <c r="DA107" s="205" t="str">
        <f t="shared" si="472"/>
        <v/>
      </c>
      <c r="DB107" s="205" t="str">
        <f t="shared" si="473"/>
        <v/>
      </c>
      <c r="DC107" s="205" t="str">
        <f t="shared" si="474"/>
        <v/>
      </c>
      <c r="DD107" s="401" t="str">
        <f t="shared" si="475"/>
        <v/>
      </c>
      <c r="DE107" s="332">
        <f t="shared" si="379"/>
        <v>0</v>
      </c>
      <c r="DF107" s="409" t="str">
        <f t="shared" si="380"/>
        <v/>
      </c>
      <c r="DG107" s="66" t="str">
        <f t="shared" si="381"/>
        <v/>
      </c>
      <c r="DH107" s="66" t="str">
        <f t="shared" si="476"/>
        <v/>
      </c>
      <c r="DI107" s="66" t="str">
        <f t="shared" si="382"/>
        <v/>
      </c>
      <c r="DJ107" s="66" t="str">
        <f t="shared" si="383"/>
        <v/>
      </c>
      <c r="DK107" s="332">
        <f t="shared" si="384"/>
        <v>0</v>
      </c>
      <c r="DL107" s="409" t="str">
        <f t="shared" si="385"/>
        <v/>
      </c>
      <c r="DM107" s="66" t="str">
        <f t="shared" si="386"/>
        <v/>
      </c>
      <c r="DN107" s="66" t="str">
        <f t="shared" si="387"/>
        <v/>
      </c>
      <c r="DO107" s="409" t="str">
        <f t="shared" si="388"/>
        <v/>
      </c>
      <c r="DP107" s="66">
        <f t="shared" si="389"/>
        <v>0</v>
      </c>
      <c r="DQ107" s="394" t="str">
        <f>IF(details!AR107="","",details!AR107)</f>
        <v/>
      </c>
      <c r="DR107" s="394" t="str">
        <f>IF(details!AS107="","",details!AS107)</f>
        <v/>
      </c>
      <c r="DS107" s="394" t="str">
        <f>IF(details!AT107="","",details!AT107)</f>
        <v/>
      </c>
      <c r="DT107" s="205" t="str">
        <f t="shared" si="477"/>
        <v/>
      </c>
      <c r="DU107" s="394" t="str">
        <f>IF(details!AU107="","",details!AU107)</f>
        <v/>
      </c>
      <c r="DV107" s="205" t="str">
        <f t="shared" si="478"/>
        <v/>
      </c>
      <c r="DW107" s="394" t="str">
        <f>IF(details!AV107="","",details!AV107)</f>
        <v/>
      </c>
      <c r="DX107" s="392" t="str">
        <f t="shared" si="479"/>
        <v/>
      </c>
      <c r="DY107" s="409">
        <f t="shared" si="480"/>
        <v>0</v>
      </c>
      <c r="DZ107" s="409">
        <f t="shared" si="481"/>
        <v>0</v>
      </c>
      <c r="EA107" s="66" t="str">
        <f t="shared" si="482"/>
        <v/>
      </c>
      <c r="EB107" s="409" t="str">
        <f t="shared" si="483"/>
        <v/>
      </c>
      <c r="EC107" s="409" t="str">
        <f t="shared" si="518"/>
        <v/>
      </c>
      <c r="ED107" s="394" t="str">
        <f>IF(details!AW107="","",details!AW107)</f>
        <v/>
      </c>
      <c r="EE107" s="394" t="str">
        <f>IF(details!AX107="","",details!AX107)</f>
        <v/>
      </c>
      <c r="EF107" s="394" t="str">
        <f>IF(details!AY107="","",details!AY107)</f>
        <v/>
      </c>
      <c r="EG107" s="392" t="str">
        <f t="shared" si="484"/>
        <v/>
      </c>
      <c r="EH107" s="409">
        <f t="shared" si="485"/>
        <v>0</v>
      </c>
      <c r="EI107" s="409">
        <f t="shared" si="486"/>
        <v>0</v>
      </c>
      <c r="EJ107" s="66" t="str">
        <f t="shared" si="487"/>
        <v/>
      </c>
      <c r="EK107" s="409" t="str">
        <f t="shared" si="488"/>
        <v/>
      </c>
      <c r="EL107" s="409" t="str">
        <f t="shared" si="519"/>
        <v/>
      </c>
      <c r="EM107" s="409" t="str">
        <f t="shared" si="396"/>
        <v/>
      </c>
      <c r="EN107" s="409" t="str">
        <f t="shared" si="397"/>
        <v/>
      </c>
      <c r="EO107" s="409" t="str">
        <f t="shared" si="398"/>
        <v/>
      </c>
      <c r="EP107" s="409" t="str">
        <f t="shared" si="489"/>
        <v/>
      </c>
      <c r="EQ107" s="409" t="str">
        <f t="shared" si="490"/>
        <v/>
      </c>
      <c r="ER107" s="409">
        <f t="shared" si="491"/>
        <v>0</v>
      </c>
      <c r="ES107" s="409">
        <f t="shared" si="492"/>
        <v>0</v>
      </c>
      <c r="ET107" s="409">
        <f t="shared" si="493"/>
        <v>0</v>
      </c>
      <c r="EU107" s="409">
        <f t="shared" si="494"/>
        <v>0</v>
      </c>
      <c r="EV107" s="409">
        <f t="shared" si="495"/>
        <v>0</v>
      </c>
      <c r="EW107" s="409" t="str">
        <f t="shared" si="496"/>
        <v/>
      </c>
      <c r="EX107" s="74" t="str">
        <f t="shared" si="399"/>
        <v/>
      </c>
      <c r="EY107" s="68" t="str">
        <f>IF(details!BO107="","",details!BO107)</f>
        <v/>
      </c>
      <c r="EZ107" s="69" t="str">
        <f>IF(details!BP107="","",details!BP107)</f>
        <v/>
      </c>
      <c r="FA107" s="68" t="str">
        <f>IF(details!BW107="","",details!BW107)</f>
        <v/>
      </c>
      <c r="FB107" s="69" t="str">
        <f>IF(details!BX107="","",details!BX107)</f>
        <v/>
      </c>
      <c r="FC107" s="68" t="str">
        <f>IF(details!CE107="","",details!CE107)</f>
        <v/>
      </c>
      <c r="FD107" s="69" t="str">
        <f>IF(details!CF107="","",details!CF107)</f>
        <v/>
      </c>
      <c r="FE107" s="68" t="str">
        <f>IF(details!CM107="","",details!CM107)</f>
        <v/>
      </c>
      <c r="FF107" s="69" t="str">
        <f>IF(details!CN107="","",details!CN107)</f>
        <v/>
      </c>
      <c r="FG107" s="68" t="str">
        <f>IF(details!CU107="","",details!CU107)</f>
        <v/>
      </c>
      <c r="FH107" s="69" t="str">
        <f>IF(details!CV107="","",details!CV107)</f>
        <v/>
      </c>
      <c r="FI107" s="343" t="str">
        <f t="shared" si="515"/>
        <v/>
      </c>
      <c r="FJ107" s="394" t="str">
        <f t="shared" si="400"/>
        <v/>
      </c>
      <c r="FK107" s="394" t="str">
        <f t="shared" si="497"/>
        <v/>
      </c>
      <c r="FL107" s="460" t="str">
        <f t="shared" si="401"/>
        <v/>
      </c>
      <c r="FM107" s="394" t="str">
        <f t="shared" si="402"/>
        <v/>
      </c>
      <c r="FN107" s="77" t="str">
        <f t="shared" si="498"/>
        <v/>
      </c>
      <c r="FO107" s="460" t="str">
        <f t="shared" si="403"/>
        <v/>
      </c>
      <c r="FP107" s="78" t="str">
        <f t="shared" si="404"/>
        <v/>
      </c>
      <c r="FQ107" s="394" t="str">
        <f t="shared" si="520"/>
        <v/>
      </c>
      <c r="FR107" s="394" t="str">
        <f t="shared" si="499"/>
        <v/>
      </c>
      <c r="FS107" s="394" t="str">
        <f t="shared" si="500"/>
        <v/>
      </c>
      <c r="FT107" s="388" t="str">
        <f t="shared" si="501"/>
        <v/>
      </c>
      <c r="FU107" s="462" t="str">
        <f t="shared" si="502"/>
        <v/>
      </c>
      <c r="FV107" s="397" t="str">
        <f t="shared" si="503"/>
        <v/>
      </c>
      <c r="FW107" s="394" t="str">
        <f t="shared" si="504"/>
        <v/>
      </c>
      <c r="FX107" s="394" t="str">
        <f t="shared" si="505"/>
        <v/>
      </c>
      <c r="FY107" s="394" t="str">
        <f t="shared" si="406"/>
        <v/>
      </c>
      <c r="FZ107" s="461" t="str">
        <f t="shared" si="407"/>
        <v/>
      </c>
      <c r="GA107" s="78" t="str">
        <f t="shared" si="408"/>
        <v/>
      </c>
      <c r="GB107" s="394" t="str">
        <f t="shared" si="521"/>
        <v/>
      </c>
      <c r="GC107" s="394" t="str">
        <f t="shared" si="410"/>
        <v/>
      </c>
      <c r="GD107" s="394" t="str">
        <f t="shared" si="411"/>
        <v/>
      </c>
      <c r="GE107" s="394" t="str">
        <f t="shared" si="412"/>
        <v/>
      </c>
      <c r="GF107" s="462" t="str">
        <f t="shared" si="506"/>
        <v/>
      </c>
      <c r="GG107" s="397" t="str">
        <f t="shared" si="507"/>
        <v/>
      </c>
      <c r="GH107" s="394" t="str">
        <f t="shared" si="508"/>
        <v/>
      </c>
      <c r="GI107" s="394" t="str">
        <f t="shared" si="509"/>
        <v/>
      </c>
      <c r="GJ107" s="394" t="str">
        <f t="shared" si="413"/>
        <v/>
      </c>
      <c r="GK107" s="461" t="str">
        <f t="shared" si="414"/>
        <v/>
      </c>
      <c r="GL107" s="78" t="str">
        <f t="shared" si="415"/>
        <v/>
      </c>
      <c r="GM107" s="394" t="str">
        <f t="shared" si="522"/>
        <v/>
      </c>
      <c r="GN107" s="394" t="str">
        <f t="shared" si="417"/>
        <v/>
      </c>
      <c r="GO107" s="394" t="str">
        <f t="shared" si="418"/>
        <v/>
      </c>
      <c r="GP107" s="394" t="str">
        <f t="shared" si="419"/>
        <v/>
      </c>
      <c r="GQ107" s="394" t="str">
        <f t="shared" ref="GQ107:GQ108" si="527">IF(CN107="e",GL107,"")</f>
        <v/>
      </c>
      <c r="GR107" s="394" t="str">
        <f t="shared" ref="GR107:GR108" si="528">IF(CN107="f",GL107,"")</f>
        <v/>
      </c>
      <c r="GS107" s="394" t="str">
        <f t="shared" ref="GS107:GS108" si="529">IF(CN107="g",GL107,"")</f>
        <v/>
      </c>
      <c r="GT107" s="394" t="str">
        <f t="shared" ref="GT107:GT108" si="530">IF(CN107="h",GL107,"")</f>
        <v/>
      </c>
      <c r="GU107" s="394" t="str">
        <f t="shared" si="420"/>
        <v/>
      </c>
      <c r="GV107" s="461" t="str">
        <f t="shared" si="421"/>
        <v/>
      </c>
      <c r="GW107" s="394" t="str">
        <f t="shared" si="422"/>
        <v/>
      </c>
      <c r="GX107" s="394" t="str">
        <f t="shared" si="423"/>
        <v/>
      </c>
      <c r="GY107" s="394" t="str">
        <f t="shared" si="424"/>
        <v xml:space="preserve">    </v>
      </c>
      <c r="GZ107" s="394" t="str">
        <f t="shared" si="425"/>
        <v xml:space="preserve">    </v>
      </c>
      <c r="HA107" s="394" t="str">
        <f t="shared" si="426"/>
        <v xml:space="preserve">    </v>
      </c>
      <c r="HB107" s="394" t="str">
        <f t="shared" si="427"/>
        <v xml:space="preserve">        </v>
      </c>
      <c r="HC107" s="394" t="str">
        <f t="shared" si="428"/>
        <v xml:space="preserve">    </v>
      </c>
      <c r="HD107" s="394" t="str">
        <f t="shared" si="429"/>
        <v/>
      </c>
      <c r="HE107" s="67" t="str">
        <f t="shared" si="430"/>
        <v/>
      </c>
      <c r="HF107" s="73" t="str">
        <f t="shared" si="523"/>
        <v/>
      </c>
      <c r="HG107" s="394" t="str">
        <f t="shared" si="524"/>
        <v/>
      </c>
      <c r="HH107" s="75" t="str">
        <f t="shared" si="433"/>
        <v/>
      </c>
      <c r="HI107" s="76" t="str">
        <f t="shared" si="514"/>
        <v/>
      </c>
      <c r="HJ107" s="394" t="str">
        <f>IF(OR(HD107="SUPPL.",HD107="RE-EXAM."),'result subject-wise'!AR107,HD107)</f>
        <v/>
      </c>
      <c r="HK107" s="463" t="str">
        <f t="shared" si="434"/>
        <v/>
      </c>
      <c r="HL107" s="464" t="str">
        <f t="shared" si="525"/>
        <v/>
      </c>
      <c r="HM107" s="394" t="str">
        <f t="shared" si="526"/>
        <v/>
      </c>
      <c r="HN107" s="304"/>
      <c r="HP107" s="465" t="str">
        <f>'full report'!V2663</f>
        <v/>
      </c>
      <c r="HQ107" s="466"/>
    </row>
    <row r="108" spans="1:255" s="364" customFormat="1" ht="13" customHeight="1">
      <c r="A108" s="221">
        <f>IF(details!A108="","",details!A108)</f>
        <v>100</v>
      </c>
      <c r="B108" s="421" t="str">
        <f>IF(details!B108="","",details!B108)</f>
        <v/>
      </c>
      <c r="C108" s="421" t="str">
        <f>IF(details!C108="","",details!C108)</f>
        <v/>
      </c>
      <c r="D108" s="421" t="str">
        <f>IF(details!D108="","",details!D108)</f>
        <v/>
      </c>
      <c r="E108" s="222" t="str">
        <f>IF(details!E108="","",details!E108)</f>
        <v/>
      </c>
      <c r="F108" s="223" t="str">
        <f>IF(details!F108="","",details!F108)</f>
        <v/>
      </c>
      <c r="G108" s="468" t="str">
        <f>IF(details!G108="","",details!G108)</f>
        <v/>
      </c>
      <c r="H108" s="468" t="str">
        <f>IF(details!H108="","",details!H108)</f>
        <v/>
      </c>
      <c r="I108" s="468" t="str">
        <f>IF(details!I108="","",details!I108)</f>
        <v/>
      </c>
      <c r="J108" s="413" t="str">
        <f>IF(details!J108="","",details!J108)</f>
        <v/>
      </c>
      <c r="K108" s="413" t="str">
        <f>IF(details!K108="","",details!K108)</f>
        <v/>
      </c>
      <c r="L108" s="413" t="str">
        <f>IF(details!L108="","",details!L108)</f>
        <v/>
      </c>
      <c r="M108" s="224" t="str">
        <f t="shared" si="437"/>
        <v/>
      </c>
      <c r="N108" s="413" t="str">
        <f>IF(details!M108="","",details!M108)</f>
        <v/>
      </c>
      <c r="O108" s="224" t="str">
        <f t="shared" si="438"/>
        <v/>
      </c>
      <c r="P108" s="413" t="str">
        <f>IF(details!N108="","",details!N108)</f>
        <v/>
      </c>
      <c r="Q108" s="225" t="str">
        <f t="shared" si="439"/>
        <v/>
      </c>
      <c r="R108" s="226">
        <f t="shared" si="440"/>
        <v>0</v>
      </c>
      <c r="S108" s="66" t="str">
        <f t="shared" si="358"/>
        <v/>
      </c>
      <c r="T108" s="226" t="str">
        <f t="shared" si="390"/>
        <v/>
      </c>
      <c r="U108" s="409" t="str">
        <f t="shared" si="359"/>
        <v/>
      </c>
      <c r="V108" s="409" t="str">
        <f t="shared" si="516"/>
        <v/>
      </c>
      <c r="W108" s="413" t="str">
        <f>IF(details!O108="","",details!O108)</f>
        <v/>
      </c>
      <c r="X108" s="413" t="str">
        <f>IF(details!P108="","",details!P108)</f>
        <v/>
      </c>
      <c r="Y108" s="413" t="str">
        <f>IF(details!Q108="","",details!Q108)</f>
        <v/>
      </c>
      <c r="Z108" s="224" t="str">
        <f t="shared" si="441"/>
        <v/>
      </c>
      <c r="AA108" s="413" t="str">
        <f>IF(details!R108="","",details!R108)</f>
        <v/>
      </c>
      <c r="AB108" s="224" t="str">
        <f t="shared" si="442"/>
        <v/>
      </c>
      <c r="AC108" s="413" t="str">
        <f>IF(details!S108="","",details!S108)</f>
        <v/>
      </c>
      <c r="AD108" s="225" t="str">
        <f t="shared" si="443"/>
        <v/>
      </c>
      <c r="AE108" s="226">
        <f t="shared" si="444"/>
        <v>0</v>
      </c>
      <c r="AF108" s="66" t="str">
        <f t="shared" si="360"/>
        <v/>
      </c>
      <c r="AG108" s="226" t="str">
        <f t="shared" si="392"/>
        <v/>
      </c>
      <c r="AH108" s="226" t="str">
        <f>IF(OR($E108="NSO",$E108="",AC108=""),"",IF(OR(AG108="AB",AC108="ab"),"AB",IF(AC108="ML","RE",IF(AND(AD108&gt;=36%*AF108,AC108&gt;=20),"P",IF(AND(AD108&gt;=34%*AF108,#REF!=0,AC108&gt;=20),"G2",IF(AND(AD108&gt;=31%*AF108,#REF!=0,AC108&gt;=20),"G1",IF(AD108&gt;=25%*AF108,"S","F")))))))</f>
        <v/>
      </c>
      <c r="AI108" s="409" t="str">
        <f t="shared" si="517"/>
        <v/>
      </c>
      <c r="AJ108" s="394" t="str">
        <f>IF(details!T108="","",details!T108)</f>
        <v>d</v>
      </c>
      <c r="AK108" s="89" t="str">
        <f t="shared" si="445"/>
        <v/>
      </c>
      <c r="AL108" s="413" t="str">
        <f>IF(details!U108="","",details!U108)</f>
        <v/>
      </c>
      <c r="AM108" s="413" t="str">
        <f>IF(details!V108="","",details!V108)</f>
        <v/>
      </c>
      <c r="AN108" s="413" t="str">
        <f>IF(details!W108="","",details!W108)</f>
        <v/>
      </c>
      <c r="AO108" s="224" t="str">
        <f t="shared" si="446"/>
        <v/>
      </c>
      <c r="AP108" s="413" t="str">
        <f>IF(details!X108="","",details!X108)</f>
        <v/>
      </c>
      <c r="AQ108" s="413" t="str">
        <f>IF(details!Y108="","",details!Y108)</f>
        <v/>
      </c>
      <c r="AR108" s="224" t="str">
        <f t="shared" si="447"/>
        <v/>
      </c>
      <c r="AS108" s="224" t="str">
        <f t="shared" si="448"/>
        <v/>
      </c>
      <c r="AT108" s="224" t="str">
        <f t="shared" si="449"/>
        <v/>
      </c>
      <c r="AU108" s="413" t="str">
        <f>IF(details!Z108="","",details!Z108)</f>
        <v/>
      </c>
      <c r="AV108" s="413" t="str">
        <f>IF(details!AA108="","",details!AA108)</f>
        <v/>
      </c>
      <c r="AW108" s="224" t="str">
        <f t="shared" si="450"/>
        <v/>
      </c>
      <c r="AX108" s="224" t="str">
        <f t="shared" si="451"/>
        <v/>
      </c>
      <c r="AY108" s="224" t="str">
        <f t="shared" si="452"/>
        <v/>
      </c>
      <c r="AZ108" s="220" t="str">
        <f t="shared" si="453"/>
        <v/>
      </c>
      <c r="BA108" s="332">
        <f t="shared" si="361"/>
        <v>0</v>
      </c>
      <c r="BB108" s="409" t="str">
        <f t="shared" si="362"/>
        <v/>
      </c>
      <c r="BC108" s="66" t="str">
        <f t="shared" si="363"/>
        <v/>
      </c>
      <c r="BD108" s="66" t="str">
        <f t="shared" si="454"/>
        <v/>
      </c>
      <c r="BE108" s="66" t="str">
        <f t="shared" si="455"/>
        <v/>
      </c>
      <c r="BF108" s="66" t="str">
        <f t="shared" si="364"/>
        <v/>
      </c>
      <c r="BG108" s="332">
        <f t="shared" si="365"/>
        <v>0</v>
      </c>
      <c r="BH108" s="409" t="str">
        <f t="shared" si="366"/>
        <v/>
      </c>
      <c r="BI108" s="66" t="str">
        <f t="shared" si="367"/>
        <v/>
      </c>
      <c r="BJ108" s="66" t="str">
        <f t="shared" si="368"/>
        <v/>
      </c>
      <c r="BK108" s="409" t="str">
        <f t="shared" si="369"/>
        <v/>
      </c>
      <c r="BL108" s="413" t="str">
        <f>IF(details!AB108="","",details!AB108)</f>
        <v>b</v>
      </c>
      <c r="BM108" s="89" t="str">
        <f t="shared" si="456"/>
        <v/>
      </c>
      <c r="BN108" s="413" t="str">
        <f>IF(details!AC108="","",details!AC108)</f>
        <v/>
      </c>
      <c r="BO108" s="413" t="str">
        <f>IF(details!AD108="","",details!AD108)</f>
        <v/>
      </c>
      <c r="BP108" s="413" t="str">
        <f>IF(details!AE108="","",details!AE108)</f>
        <v/>
      </c>
      <c r="BQ108" s="224" t="str">
        <f t="shared" si="457"/>
        <v/>
      </c>
      <c r="BR108" s="413" t="str">
        <f>IF(details!AF108="","",details!AF108)</f>
        <v/>
      </c>
      <c r="BS108" s="413" t="str">
        <f>IF(details!AG108="","",details!AG108)</f>
        <v/>
      </c>
      <c r="BT108" s="224" t="str">
        <f t="shared" si="458"/>
        <v/>
      </c>
      <c r="BU108" s="224" t="str">
        <f t="shared" si="459"/>
        <v/>
      </c>
      <c r="BV108" s="224" t="str">
        <f t="shared" si="460"/>
        <v/>
      </c>
      <c r="BW108" s="413" t="str">
        <f>IF(details!AH108="","",details!AH108)</f>
        <v/>
      </c>
      <c r="BX108" s="413" t="str">
        <f>IF(details!AI108="","",details!AI108)</f>
        <v/>
      </c>
      <c r="BY108" s="224" t="str">
        <f t="shared" si="461"/>
        <v/>
      </c>
      <c r="BZ108" s="224" t="str">
        <f t="shared" si="462"/>
        <v/>
      </c>
      <c r="CA108" s="224" t="str">
        <f t="shared" si="463"/>
        <v/>
      </c>
      <c r="CB108" s="220" t="str">
        <f t="shared" si="464"/>
        <v/>
      </c>
      <c r="CC108" s="332">
        <f t="shared" si="370"/>
        <v>0</v>
      </c>
      <c r="CD108" s="409" t="str">
        <f t="shared" si="371"/>
        <v/>
      </c>
      <c r="CE108" s="66" t="str">
        <f t="shared" si="372"/>
        <v/>
      </c>
      <c r="CF108" s="66" t="str">
        <f t="shared" si="465"/>
        <v/>
      </c>
      <c r="CG108" s="66" t="str">
        <f t="shared" si="466"/>
        <v/>
      </c>
      <c r="CH108" s="66" t="str">
        <f t="shared" si="373"/>
        <v/>
      </c>
      <c r="CI108" s="332">
        <f t="shared" si="374"/>
        <v>0</v>
      </c>
      <c r="CJ108" s="409" t="str">
        <f t="shared" si="375"/>
        <v/>
      </c>
      <c r="CK108" s="66" t="str">
        <f t="shared" si="376"/>
        <v/>
      </c>
      <c r="CL108" s="66" t="str">
        <f t="shared" si="377"/>
        <v/>
      </c>
      <c r="CM108" s="409" t="str">
        <f t="shared" si="378"/>
        <v/>
      </c>
      <c r="CN108" s="413" t="str">
        <f>IF(details!AJ108="","",details!AJ108)</f>
        <v>b</v>
      </c>
      <c r="CO108" s="89" t="str">
        <f t="shared" si="467"/>
        <v/>
      </c>
      <c r="CP108" s="413" t="str">
        <f>IF(details!AK108="","",details!AK108)</f>
        <v/>
      </c>
      <c r="CQ108" s="413" t="str">
        <f>IF(details!AL108="","",details!AL108)</f>
        <v/>
      </c>
      <c r="CR108" s="413" t="str">
        <f>IF(details!AM108="","",details!AM108)</f>
        <v/>
      </c>
      <c r="CS108" s="224" t="str">
        <f t="shared" si="468"/>
        <v/>
      </c>
      <c r="CT108" s="413" t="str">
        <f>IF(details!AN108="","",details!AN108)</f>
        <v/>
      </c>
      <c r="CU108" s="413" t="str">
        <f>IF(details!AO108="","",details!AO108)</f>
        <v/>
      </c>
      <c r="CV108" s="224" t="str">
        <f t="shared" si="469"/>
        <v/>
      </c>
      <c r="CW108" s="224" t="str">
        <f t="shared" si="470"/>
        <v/>
      </c>
      <c r="CX108" s="224" t="str">
        <f t="shared" si="471"/>
        <v/>
      </c>
      <c r="CY108" s="413" t="str">
        <f>IF(details!AP108="","",details!AP108)</f>
        <v/>
      </c>
      <c r="CZ108" s="413" t="str">
        <f>IF(details!AQ108="","",details!AQ108)</f>
        <v/>
      </c>
      <c r="DA108" s="224" t="str">
        <f t="shared" si="472"/>
        <v/>
      </c>
      <c r="DB108" s="224" t="str">
        <f t="shared" si="473"/>
        <v/>
      </c>
      <c r="DC108" s="224" t="str">
        <f t="shared" si="474"/>
        <v/>
      </c>
      <c r="DD108" s="220" t="str">
        <f t="shared" si="475"/>
        <v/>
      </c>
      <c r="DE108" s="332">
        <f t="shared" si="379"/>
        <v>0</v>
      </c>
      <c r="DF108" s="409" t="str">
        <f t="shared" si="380"/>
        <v/>
      </c>
      <c r="DG108" s="66" t="str">
        <f t="shared" si="381"/>
        <v/>
      </c>
      <c r="DH108" s="66" t="str">
        <f t="shared" si="476"/>
        <v/>
      </c>
      <c r="DI108" s="66" t="str">
        <f t="shared" si="382"/>
        <v/>
      </c>
      <c r="DJ108" s="66" t="str">
        <f t="shared" si="383"/>
        <v/>
      </c>
      <c r="DK108" s="332">
        <f t="shared" si="384"/>
        <v>0</v>
      </c>
      <c r="DL108" s="409" t="str">
        <f t="shared" si="385"/>
        <v/>
      </c>
      <c r="DM108" s="66" t="str">
        <f t="shared" si="386"/>
        <v/>
      </c>
      <c r="DN108" s="66" t="str">
        <f t="shared" si="387"/>
        <v/>
      </c>
      <c r="DO108" s="409" t="str">
        <f t="shared" si="388"/>
        <v/>
      </c>
      <c r="DP108" s="66">
        <f t="shared" si="389"/>
        <v>0</v>
      </c>
      <c r="DQ108" s="413" t="str">
        <f>IF(details!AR108="","",details!AR108)</f>
        <v/>
      </c>
      <c r="DR108" s="413" t="str">
        <f>IF(details!AS108="","",details!AS108)</f>
        <v/>
      </c>
      <c r="DS108" s="413" t="str">
        <f>IF(details!AT108="","",details!AT108)</f>
        <v/>
      </c>
      <c r="DT108" s="224" t="str">
        <f t="shared" si="477"/>
        <v/>
      </c>
      <c r="DU108" s="413" t="str">
        <f>IF(details!AU108="","",details!AU108)</f>
        <v/>
      </c>
      <c r="DV108" s="224" t="str">
        <f t="shared" si="478"/>
        <v/>
      </c>
      <c r="DW108" s="413" t="str">
        <f>IF(details!AV108="","",details!AV108)</f>
        <v/>
      </c>
      <c r="DX108" s="225" t="str">
        <f t="shared" si="479"/>
        <v/>
      </c>
      <c r="DY108" s="226">
        <f t="shared" si="480"/>
        <v>0</v>
      </c>
      <c r="DZ108" s="226">
        <f t="shared" si="481"/>
        <v>0</v>
      </c>
      <c r="EA108" s="227" t="str">
        <f t="shared" si="482"/>
        <v/>
      </c>
      <c r="EB108" s="226" t="str">
        <f t="shared" si="483"/>
        <v/>
      </c>
      <c r="EC108" s="226" t="str">
        <f t="shared" si="518"/>
        <v/>
      </c>
      <c r="ED108" s="413" t="str">
        <f>IF(details!AW108="","",details!AW108)</f>
        <v/>
      </c>
      <c r="EE108" s="413" t="str">
        <f>IF(details!AX108="","",details!AX108)</f>
        <v/>
      </c>
      <c r="EF108" s="413" t="str">
        <f>IF(details!AY108="","",details!AY108)</f>
        <v/>
      </c>
      <c r="EG108" s="225" t="str">
        <f t="shared" si="484"/>
        <v/>
      </c>
      <c r="EH108" s="226">
        <f t="shared" si="485"/>
        <v>0</v>
      </c>
      <c r="EI108" s="226">
        <f t="shared" si="486"/>
        <v>0</v>
      </c>
      <c r="EJ108" s="227" t="str">
        <f t="shared" si="487"/>
        <v/>
      </c>
      <c r="EK108" s="226" t="str">
        <f t="shared" si="488"/>
        <v/>
      </c>
      <c r="EL108" s="226" t="str">
        <f t="shared" si="519"/>
        <v/>
      </c>
      <c r="EM108" s="226" t="str">
        <f t="shared" si="396"/>
        <v/>
      </c>
      <c r="EN108" s="226" t="str">
        <f t="shared" si="397"/>
        <v/>
      </c>
      <c r="EO108" s="226" t="str">
        <f t="shared" si="398"/>
        <v/>
      </c>
      <c r="EP108" s="226" t="str">
        <f t="shared" si="489"/>
        <v/>
      </c>
      <c r="EQ108" s="226" t="str">
        <f t="shared" si="490"/>
        <v/>
      </c>
      <c r="ER108" s="226">
        <f t="shared" si="491"/>
        <v>0</v>
      </c>
      <c r="ES108" s="226">
        <f t="shared" si="492"/>
        <v>0</v>
      </c>
      <c r="ET108" s="226">
        <f t="shared" si="493"/>
        <v>0</v>
      </c>
      <c r="EU108" s="226">
        <f t="shared" si="494"/>
        <v>0</v>
      </c>
      <c r="EV108" s="226">
        <f t="shared" si="495"/>
        <v>0</v>
      </c>
      <c r="EW108" s="226" t="str">
        <f t="shared" si="496"/>
        <v/>
      </c>
      <c r="EX108" s="228" t="str">
        <f t="shared" si="399"/>
        <v/>
      </c>
      <c r="EY108" s="229" t="str">
        <f>IF(details!BO108="","",details!BO108)</f>
        <v/>
      </c>
      <c r="EZ108" s="230" t="str">
        <f>IF(details!BP108="","",details!BP108)</f>
        <v/>
      </c>
      <c r="FA108" s="229" t="str">
        <f>IF(details!BW108="","",details!BW108)</f>
        <v/>
      </c>
      <c r="FB108" s="230" t="str">
        <f>IF(details!BX108="","",details!BX108)</f>
        <v/>
      </c>
      <c r="FC108" s="229" t="str">
        <f>IF(details!CE108="","",details!CE108)</f>
        <v/>
      </c>
      <c r="FD108" s="230" t="str">
        <f>IF(details!CF108="","",details!CF108)</f>
        <v/>
      </c>
      <c r="FE108" s="229" t="str">
        <f>IF(details!CM108="","",details!CM108)</f>
        <v/>
      </c>
      <c r="FF108" s="230" t="str">
        <f>IF(details!CN108="","",details!CN108)</f>
        <v/>
      </c>
      <c r="FG108" s="229" t="str">
        <f>IF(details!CU108="","",details!CU108)</f>
        <v/>
      </c>
      <c r="FH108" s="230" t="str">
        <f>IF(details!CV108="","",details!CV108)</f>
        <v/>
      </c>
      <c r="FI108" s="343" t="str">
        <f t="shared" si="515"/>
        <v/>
      </c>
      <c r="FJ108" s="413" t="str">
        <f t="shared" si="400"/>
        <v/>
      </c>
      <c r="FK108" s="413" t="str">
        <f t="shared" si="497"/>
        <v/>
      </c>
      <c r="FL108" s="469" t="str">
        <f t="shared" si="401"/>
        <v/>
      </c>
      <c r="FM108" s="413" t="str">
        <f t="shared" si="402"/>
        <v/>
      </c>
      <c r="FN108" s="231" t="str">
        <f t="shared" si="498"/>
        <v/>
      </c>
      <c r="FO108" s="469" t="str">
        <f t="shared" si="403"/>
        <v/>
      </c>
      <c r="FP108" s="232" t="str">
        <f t="shared" si="404"/>
        <v/>
      </c>
      <c r="FQ108" s="413" t="str">
        <f t="shared" si="520"/>
        <v/>
      </c>
      <c r="FR108" s="394" t="str">
        <f t="shared" si="499"/>
        <v/>
      </c>
      <c r="FS108" s="394" t="str">
        <f t="shared" si="500"/>
        <v/>
      </c>
      <c r="FT108" s="394" t="str">
        <f t="shared" si="501"/>
        <v/>
      </c>
      <c r="FU108" s="364" t="str">
        <f t="shared" si="502"/>
        <v/>
      </c>
      <c r="FV108" s="394" t="str">
        <f t="shared" si="503"/>
        <v/>
      </c>
      <c r="FW108" s="394" t="str">
        <f t="shared" si="504"/>
        <v/>
      </c>
      <c r="FX108" s="394" t="str">
        <f t="shared" si="505"/>
        <v/>
      </c>
      <c r="FY108" s="413" t="str">
        <f t="shared" si="406"/>
        <v/>
      </c>
      <c r="FZ108" s="461" t="str">
        <f t="shared" si="407"/>
        <v/>
      </c>
      <c r="GA108" s="232" t="str">
        <f t="shared" si="408"/>
        <v/>
      </c>
      <c r="GB108" s="413" t="str">
        <f t="shared" si="521"/>
        <v/>
      </c>
      <c r="GC108" s="413" t="str">
        <f t="shared" si="410"/>
        <v/>
      </c>
      <c r="GD108" s="413" t="str">
        <f t="shared" si="411"/>
        <v/>
      </c>
      <c r="GE108" s="413" t="str">
        <f t="shared" si="412"/>
        <v/>
      </c>
      <c r="GF108" s="462" t="str">
        <f t="shared" si="506"/>
        <v/>
      </c>
      <c r="GG108" s="397" t="str">
        <f t="shared" si="507"/>
        <v/>
      </c>
      <c r="GH108" s="394" t="str">
        <f t="shared" si="508"/>
        <v/>
      </c>
      <c r="GI108" s="394" t="str">
        <f t="shared" si="509"/>
        <v/>
      </c>
      <c r="GJ108" s="413" t="str">
        <f t="shared" si="413"/>
        <v/>
      </c>
      <c r="GK108" s="461" t="str">
        <f t="shared" si="414"/>
        <v/>
      </c>
      <c r="GL108" s="232" t="str">
        <f t="shared" si="415"/>
        <v/>
      </c>
      <c r="GM108" s="413" t="str">
        <f t="shared" si="522"/>
        <v/>
      </c>
      <c r="GN108" s="413" t="str">
        <f t="shared" si="417"/>
        <v/>
      </c>
      <c r="GO108" s="413" t="str">
        <f t="shared" si="418"/>
        <v/>
      </c>
      <c r="GP108" s="413" t="str">
        <f t="shared" si="419"/>
        <v/>
      </c>
      <c r="GQ108" s="394" t="str">
        <f t="shared" si="527"/>
        <v/>
      </c>
      <c r="GR108" s="394" t="str">
        <f t="shared" si="528"/>
        <v/>
      </c>
      <c r="GS108" s="394" t="str">
        <f t="shared" si="529"/>
        <v/>
      </c>
      <c r="GT108" s="394" t="str">
        <f t="shared" si="530"/>
        <v/>
      </c>
      <c r="GU108" s="413" t="str">
        <f t="shared" si="420"/>
        <v/>
      </c>
      <c r="GV108" s="461" t="str">
        <f t="shared" si="421"/>
        <v/>
      </c>
      <c r="GW108" s="413" t="str">
        <f t="shared" si="422"/>
        <v/>
      </c>
      <c r="GX108" s="413" t="str">
        <f t="shared" si="423"/>
        <v/>
      </c>
      <c r="GY108" s="413" t="str">
        <f t="shared" si="424"/>
        <v xml:space="preserve">    </v>
      </c>
      <c r="GZ108" s="413" t="str">
        <f t="shared" si="425"/>
        <v xml:space="preserve">    </v>
      </c>
      <c r="HA108" s="413" t="str">
        <f t="shared" si="426"/>
        <v xml:space="preserve">    </v>
      </c>
      <c r="HB108" s="413" t="str">
        <f t="shared" si="427"/>
        <v xml:space="preserve">        </v>
      </c>
      <c r="HC108" s="413" t="str">
        <f t="shared" si="428"/>
        <v xml:space="preserve">    </v>
      </c>
      <c r="HD108" s="413" t="str">
        <f t="shared" si="429"/>
        <v/>
      </c>
      <c r="HE108" s="419" t="str">
        <f t="shared" si="430"/>
        <v/>
      </c>
      <c r="HF108" s="233" t="str">
        <f t="shared" si="523"/>
        <v/>
      </c>
      <c r="HG108" s="413" t="str">
        <f t="shared" si="524"/>
        <v/>
      </c>
      <c r="HH108" s="234" t="str">
        <f t="shared" si="433"/>
        <v/>
      </c>
      <c r="HI108" s="76" t="str">
        <f t="shared" si="514"/>
        <v/>
      </c>
      <c r="HJ108" s="413" t="str">
        <f>IF(OR(HD108="SUPPL.",HD108="RE-EXAM."),'result subject-wise'!AR108,HD108)</f>
        <v/>
      </c>
      <c r="HK108" s="463" t="str">
        <f t="shared" si="434"/>
        <v/>
      </c>
      <c r="HL108" s="464" t="str">
        <f t="shared" si="525"/>
        <v/>
      </c>
      <c r="HM108" s="413" t="str">
        <f t="shared" ref="HM108" si="531">IF(HL108="","",IF(AND(HL108&gt;=60,(HJ108="PASS")),"I",IF(AND(HL108&gt;=60,(HJ108="PASS BY GRACE")),"I",IF(AND(HL108&gt;=48,(HJ108="PASS")),"II",IF(AND(HL108&gt;=48,(HJ108="PASS BY GRACE")),"II",IF(AND(HL108&gt;=36,(HJ108="PASS")),"III",IF(AND(HL108&gt;=36,(HJ108="PASS BY GRACE")),"III","")))))))</f>
        <v/>
      </c>
      <c r="HN108" s="420"/>
      <c r="HP108" s="465" t="str">
        <f>'full report'!V2690</f>
        <v/>
      </c>
      <c r="HQ108" s="466"/>
    </row>
    <row r="109" spans="1:255" s="364" customFormat="1" ht="8.25" customHeight="1">
      <c r="A109" s="805"/>
      <c r="B109" s="806"/>
      <c r="C109" s="806"/>
      <c r="D109" s="806"/>
      <c r="E109" s="806"/>
      <c r="F109" s="806"/>
      <c r="G109" s="806"/>
      <c r="H109" s="806"/>
      <c r="I109" s="806"/>
      <c r="J109" s="806"/>
      <c r="K109" s="806"/>
      <c r="L109" s="806"/>
      <c r="M109" s="806"/>
      <c r="N109" s="806"/>
      <c r="O109" s="806"/>
      <c r="P109" s="806"/>
      <c r="Q109" s="806"/>
      <c r="R109" s="806"/>
      <c r="S109" s="806"/>
      <c r="T109" s="806"/>
      <c r="U109" s="806"/>
      <c r="V109" s="806"/>
      <c r="W109" s="806"/>
      <c r="X109" s="806"/>
      <c r="Y109" s="806"/>
      <c r="Z109" s="806"/>
      <c r="AA109" s="806"/>
      <c r="AB109" s="806"/>
      <c r="AC109" s="806"/>
      <c r="AD109" s="806"/>
      <c r="AE109" s="806"/>
      <c r="AF109" s="806"/>
      <c r="AG109" s="806"/>
      <c r="AH109" s="806"/>
      <c r="AI109" s="806"/>
      <c r="AJ109" s="806"/>
      <c r="AK109" s="806"/>
      <c r="AL109" s="806"/>
      <c r="AM109" s="806"/>
      <c r="AN109" s="806"/>
      <c r="AO109" s="806"/>
      <c r="AP109" s="806"/>
      <c r="AQ109" s="806"/>
      <c r="AR109" s="806"/>
      <c r="AS109" s="806"/>
      <c r="AT109" s="806"/>
      <c r="AU109" s="806"/>
      <c r="AV109" s="806"/>
      <c r="AW109" s="806"/>
      <c r="AX109" s="806"/>
      <c r="AY109" s="806"/>
      <c r="AZ109" s="806"/>
      <c r="BA109" s="806"/>
      <c r="BB109" s="806"/>
      <c r="BC109" s="806"/>
      <c r="BD109" s="806"/>
      <c r="BE109" s="806"/>
      <c r="BF109" s="806"/>
      <c r="BG109" s="806"/>
      <c r="BH109" s="806"/>
      <c r="BI109" s="806"/>
      <c r="BJ109" s="806"/>
      <c r="BK109" s="806"/>
      <c r="BL109" s="806"/>
      <c r="BM109" s="806"/>
      <c r="BN109" s="806"/>
      <c r="BO109" s="806"/>
      <c r="BP109" s="806"/>
      <c r="BQ109" s="806"/>
      <c r="BR109" s="806"/>
      <c r="BS109" s="806"/>
      <c r="BT109" s="806"/>
      <c r="BU109" s="806"/>
      <c r="BV109" s="806"/>
      <c r="BW109" s="806"/>
      <c r="BX109" s="806"/>
      <c r="BY109" s="806"/>
      <c r="BZ109" s="806"/>
      <c r="CA109" s="806"/>
      <c r="CB109" s="806"/>
      <c r="CC109" s="806"/>
      <c r="CD109" s="806"/>
      <c r="CE109" s="806"/>
      <c r="CF109" s="806"/>
      <c r="CG109" s="806"/>
      <c r="CH109" s="806"/>
      <c r="CI109" s="806"/>
      <c r="CJ109" s="806"/>
      <c r="CK109" s="806"/>
      <c r="CL109" s="806"/>
      <c r="CM109" s="806"/>
      <c r="CN109" s="806"/>
      <c r="CO109" s="806"/>
      <c r="CP109" s="806"/>
      <c r="CQ109" s="806"/>
      <c r="CR109" s="806"/>
      <c r="CS109" s="806"/>
      <c r="CT109" s="806"/>
      <c r="CU109" s="806"/>
      <c r="CV109" s="806"/>
      <c r="CW109" s="806"/>
      <c r="CX109" s="806"/>
      <c r="CY109" s="806"/>
      <c r="CZ109" s="806"/>
      <c r="DA109" s="806"/>
      <c r="DB109" s="806"/>
      <c r="DC109" s="806"/>
      <c r="DD109" s="806"/>
      <c r="DE109" s="806"/>
      <c r="DF109" s="806"/>
      <c r="DG109" s="806"/>
      <c r="DH109" s="806"/>
      <c r="DI109" s="806"/>
      <c r="DJ109" s="806"/>
      <c r="DK109" s="806"/>
      <c r="DL109" s="806"/>
      <c r="DM109" s="806"/>
      <c r="DN109" s="806"/>
      <c r="DO109" s="806"/>
      <c r="DP109" s="806"/>
      <c r="DQ109" s="806"/>
      <c r="DR109" s="806"/>
      <c r="DS109" s="806"/>
      <c r="DT109" s="806"/>
      <c r="DU109" s="806"/>
      <c r="DV109" s="806"/>
      <c r="DW109" s="806"/>
      <c r="DX109" s="806"/>
      <c r="DY109" s="806"/>
      <c r="DZ109" s="806"/>
      <c r="EA109" s="806"/>
      <c r="EB109" s="806"/>
      <c r="EC109" s="806"/>
      <c r="ED109" s="806"/>
      <c r="EE109" s="806"/>
      <c r="EF109" s="806"/>
      <c r="EG109" s="806"/>
      <c r="EH109" s="806"/>
      <c r="EI109" s="806"/>
      <c r="EJ109" s="806"/>
      <c r="EK109" s="806"/>
      <c r="EL109" s="806"/>
      <c r="EM109" s="806"/>
      <c r="EN109" s="806"/>
      <c r="EO109" s="806"/>
      <c r="EP109" s="806"/>
      <c r="EQ109" s="806"/>
      <c r="ER109" s="806"/>
      <c r="ES109" s="806"/>
      <c r="ET109" s="806"/>
      <c r="EU109" s="806"/>
      <c r="EV109" s="806"/>
      <c r="EW109" s="806"/>
      <c r="EX109" s="806"/>
      <c r="EY109" s="806"/>
      <c r="EZ109" s="806"/>
      <c r="FA109" s="806"/>
      <c r="FB109" s="806"/>
      <c r="FC109" s="806"/>
      <c r="FD109" s="806"/>
      <c r="FE109" s="806"/>
      <c r="FF109" s="806"/>
      <c r="FG109" s="806"/>
      <c r="FH109" s="806"/>
      <c r="FI109" s="806"/>
      <c r="FJ109" s="806"/>
      <c r="FK109" s="806"/>
      <c r="FL109" s="806"/>
      <c r="FM109" s="806"/>
      <c r="FN109" s="806"/>
      <c r="FO109" s="806"/>
      <c r="FP109" s="806"/>
      <c r="FQ109" s="806"/>
      <c r="FR109" s="806"/>
      <c r="FS109" s="806"/>
      <c r="FT109" s="806"/>
      <c r="FU109" s="806"/>
      <c r="FV109" s="806"/>
      <c r="FW109" s="806"/>
      <c r="FX109" s="806"/>
      <c r="FY109" s="806"/>
      <c r="FZ109" s="806"/>
      <c r="GA109" s="806"/>
      <c r="GB109" s="806"/>
      <c r="GC109" s="806"/>
      <c r="GD109" s="806"/>
      <c r="GE109" s="806"/>
      <c r="GF109" s="806"/>
      <c r="GG109" s="806"/>
      <c r="GH109" s="806"/>
      <c r="GI109" s="806"/>
      <c r="GJ109" s="806"/>
      <c r="GK109" s="806"/>
      <c r="GL109" s="806"/>
      <c r="GM109" s="806"/>
      <c r="GN109" s="806"/>
      <c r="GO109" s="806"/>
      <c r="GP109" s="806"/>
      <c r="GQ109" s="806"/>
      <c r="GR109" s="806"/>
      <c r="GS109" s="806"/>
      <c r="GT109" s="806"/>
      <c r="GU109" s="806"/>
      <c r="GV109" s="806"/>
      <c r="GW109" s="806"/>
      <c r="GX109" s="806"/>
      <c r="GY109" s="806"/>
      <c r="GZ109" s="806"/>
      <c r="HA109" s="806"/>
      <c r="HB109" s="806"/>
      <c r="HC109" s="806"/>
      <c r="HD109" s="806"/>
      <c r="HE109" s="806"/>
      <c r="HF109" s="806"/>
      <c r="HG109" s="806"/>
      <c r="HH109" s="806"/>
      <c r="HI109" s="806"/>
      <c r="HJ109" s="806"/>
      <c r="HK109" s="806"/>
      <c r="HL109" s="806"/>
      <c r="HM109" s="806"/>
      <c r="HN109" s="807"/>
      <c r="HO109" s="470"/>
      <c r="HP109" s="470"/>
      <c r="HQ109" s="466"/>
      <c r="HR109" s="373"/>
      <c r="HS109" s="373"/>
      <c r="HT109" s="373"/>
      <c r="HU109" s="373"/>
      <c r="HV109" s="373"/>
    </row>
    <row r="110" spans="1:255" s="445" customFormat="1" ht="23" customHeight="1">
      <c r="A110" s="471"/>
      <c r="B110" s="726" t="s">
        <v>225</v>
      </c>
      <c r="C110" s="726"/>
      <c r="D110" s="726"/>
      <c r="E110" s="726"/>
      <c r="F110" s="726"/>
      <c r="G110" s="726"/>
      <c r="H110" s="804" t="s">
        <v>234</v>
      </c>
      <c r="I110" s="804"/>
      <c r="J110" s="681" t="str">
        <f>J3</f>
        <v>HINDI COMPULSORY</v>
      </c>
      <c r="K110" s="681"/>
      <c r="L110" s="681"/>
      <c r="M110" s="681"/>
      <c r="N110" s="681"/>
      <c r="O110" s="681"/>
      <c r="P110" s="681"/>
      <c r="Q110" s="681"/>
      <c r="R110" s="681"/>
      <c r="S110" s="681"/>
      <c r="T110" s="681"/>
      <c r="U110" s="681"/>
      <c r="V110" s="681"/>
      <c r="W110" s="681" t="str">
        <f>W3</f>
        <v>ENGLISH COMPULSORY</v>
      </c>
      <c r="X110" s="681"/>
      <c r="Y110" s="681"/>
      <c r="Z110" s="681"/>
      <c r="AA110" s="681"/>
      <c r="AB110" s="681"/>
      <c r="AC110" s="681"/>
      <c r="AD110" s="681"/>
      <c r="AE110" s="681"/>
      <c r="AF110" s="681"/>
      <c r="AG110" s="681"/>
      <c r="AH110" s="681"/>
      <c r="AI110" s="681"/>
      <c r="AJ110" s="739" t="s">
        <v>200</v>
      </c>
      <c r="AK110" s="720" t="str">
        <f>AK3</f>
        <v>PHYSICS</v>
      </c>
      <c r="AL110" s="721"/>
      <c r="AM110" s="720" t="str">
        <f>AM3</f>
        <v/>
      </c>
      <c r="AN110" s="721"/>
      <c r="AO110" s="723" t="str">
        <f>AO3</f>
        <v/>
      </c>
      <c r="AP110" s="724"/>
      <c r="AQ110" s="723" t="str">
        <f>AQ3</f>
        <v/>
      </c>
      <c r="AR110" s="725"/>
      <c r="AS110" s="720" t="str">
        <f>AS3</f>
        <v/>
      </c>
      <c r="AT110" s="722"/>
      <c r="AU110" s="720" t="str">
        <f>AU3</f>
        <v/>
      </c>
      <c r="AV110" s="722"/>
      <c r="AW110" s="720" t="str">
        <f>AW3</f>
        <v>DRAWING</v>
      </c>
      <c r="AX110" s="722"/>
      <c r="AY110" s="720" t="str">
        <f>AY3</f>
        <v>MUSIC</v>
      </c>
      <c r="AZ110" s="722"/>
      <c r="BA110" s="720" t="s">
        <v>684</v>
      </c>
      <c r="BB110" s="721"/>
      <c r="BC110" s="442"/>
      <c r="BD110" s="442"/>
      <c r="BE110" s="443"/>
      <c r="BF110" s="441"/>
      <c r="BG110" s="442"/>
      <c r="BH110" s="442"/>
      <c r="BI110" s="442"/>
      <c r="BJ110" s="442"/>
      <c r="BK110" s="443"/>
      <c r="BL110" s="739" t="s">
        <v>200</v>
      </c>
      <c r="BM110" s="720" t="str">
        <f>BM3</f>
        <v>CHEMISTRY</v>
      </c>
      <c r="BN110" s="721"/>
      <c r="BO110" s="720" t="str">
        <f>BO3</f>
        <v/>
      </c>
      <c r="BP110" s="721"/>
      <c r="BQ110" s="723" t="str">
        <f>BQ3</f>
        <v/>
      </c>
      <c r="BR110" s="724"/>
      <c r="BS110" s="723" t="str">
        <f>BS3</f>
        <v/>
      </c>
      <c r="BT110" s="725"/>
      <c r="BU110" s="720" t="str">
        <f>BU3</f>
        <v/>
      </c>
      <c r="BV110" s="722"/>
      <c r="BW110" s="720" t="str">
        <f>BW3</f>
        <v/>
      </c>
      <c r="BX110" s="722"/>
      <c r="BY110" s="720" t="str">
        <f>BY3</f>
        <v>DRAWING</v>
      </c>
      <c r="BZ110" s="722"/>
      <c r="CA110" s="720" t="str">
        <f>CA3</f>
        <v>MUSIC</v>
      </c>
      <c r="CB110" s="722"/>
      <c r="CC110" s="720" t="s">
        <v>684</v>
      </c>
      <c r="CD110" s="721"/>
      <c r="CE110" s="442"/>
      <c r="CF110" s="442"/>
      <c r="CG110" s="442"/>
      <c r="CH110" s="442"/>
      <c r="CI110" s="443"/>
      <c r="CJ110" s="441"/>
      <c r="CK110" s="442"/>
      <c r="CL110" s="442"/>
      <c r="CM110" s="443"/>
      <c r="CN110" s="739" t="s">
        <v>200</v>
      </c>
      <c r="CO110" s="720" t="str">
        <f>CO3</f>
        <v>BIOLOGY</v>
      </c>
      <c r="CP110" s="721"/>
      <c r="CQ110" s="720" t="str">
        <f>CQ3</f>
        <v/>
      </c>
      <c r="CR110" s="721"/>
      <c r="CS110" s="723" t="str">
        <f>CS3</f>
        <v/>
      </c>
      <c r="CT110" s="724"/>
      <c r="CU110" s="723" t="str">
        <f>CU3</f>
        <v/>
      </c>
      <c r="CV110" s="725"/>
      <c r="CW110" s="720" t="str">
        <f>CW3</f>
        <v/>
      </c>
      <c r="CX110" s="722"/>
      <c r="CY110" s="720" t="str">
        <f>CY3</f>
        <v/>
      </c>
      <c r="CZ110" s="722"/>
      <c r="DA110" s="720" t="str">
        <f>DA3</f>
        <v>DRAWING</v>
      </c>
      <c r="DB110" s="722"/>
      <c r="DC110" s="720" t="str">
        <f>DC3</f>
        <v>MUSIC</v>
      </c>
      <c r="DD110" s="722"/>
      <c r="DE110" s="720" t="s">
        <v>684</v>
      </c>
      <c r="DF110" s="721"/>
      <c r="DG110" s="442"/>
      <c r="DH110" s="442"/>
      <c r="DI110" s="442"/>
      <c r="DJ110" s="442"/>
      <c r="DK110" s="443"/>
      <c r="DL110" s="681" t="str">
        <f>CN1</f>
        <v>OPTIONAL SUBJECT 3</v>
      </c>
      <c r="DM110" s="681"/>
      <c r="DN110" s="681"/>
      <c r="DO110" s="681"/>
      <c r="DP110" s="401"/>
      <c r="DQ110" s="681" t="str">
        <f>DQ3</f>
        <v>RAJASTHAN STUDIES</v>
      </c>
      <c r="DR110" s="681"/>
      <c r="DS110" s="681"/>
      <c r="DT110" s="681"/>
      <c r="DU110" s="681"/>
      <c r="DV110" s="681"/>
      <c r="DW110" s="681"/>
      <c r="DX110" s="681"/>
      <c r="DY110" s="681"/>
      <c r="DZ110" s="681"/>
      <c r="EA110" s="681"/>
      <c r="EB110" s="681"/>
      <c r="EC110" s="681"/>
      <c r="ED110" s="681" t="str">
        <f>ED3</f>
        <v>JEEVAN KAUSJAL</v>
      </c>
      <c r="EE110" s="681"/>
      <c r="EF110" s="681"/>
      <c r="EG110" s="681"/>
      <c r="EH110" s="681"/>
      <c r="EI110" s="681"/>
      <c r="EJ110" s="681"/>
      <c r="EK110" s="681"/>
      <c r="EL110" s="681"/>
      <c r="EM110" s="688"/>
      <c r="EN110" s="688"/>
      <c r="EO110" s="688"/>
      <c r="EP110" s="688"/>
      <c r="EQ110" s="688"/>
      <c r="ER110" s="688"/>
      <c r="ES110" s="688"/>
      <c r="ET110" s="688"/>
      <c r="EU110" s="688"/>
      <c r="EV110" s="688"/>
      <c r="EW110" s="688"/>
      <c r="EX110" s="688"/>
      <c r="EY110" s="819"/>
      <c r="EZ110" s="848"/>
      <c r="FA110" s="848"/>
      <c r="FB110" s="848"/>
      <c r="FC110" s="848"/>
      <c r="FD110" s="848"/>
      <c r="FE110" s="848"/>
      <c r="FF110" s="848"/>
      <c r="FG110" s="848"/>
      <c r="FH110" s="848"/>
      <c r="FI110" s="848"/>
      <c r="FJ110" s="848"/>
      <c r="FK110" s="848"/>
      <c r="FL110" s="848"/>
      <c r="FM110" s="848"/>
      <c r="FN110" s="848"/>
      <c r="FO110" s="848"/>
      <c r="FP110" s="848"/>
      <c r="FQ110" s="848"/>
      <c r="FR110" s="848"/>
      <c r="FS110" s="848"/>
      <c r="FT110" s="848"/>
      <c r="FU110" s="848"/>
      <c r="FV110" s="848"/>
      <c r="FW110" s="848"/>
      <c r="FX110" s="848"/>
      <c r="FY110" s="848"/>
      <c r="FZ110" s="848"/>
      <c r="GA110" s="848"/>
      <c r="GB110" s="848"/>
      <c r="GC110" s="848"/>
      <c r="GD110" s="848"/>
      <c r="GE110" s="848"/>
      <c r="GF110" s="848"/>
      <c r="GG110" s="848"/>
      <c r="GH110" s="848"/>
      <c r="GI110" s="848"/>
      <c r="GJ110" s="848"/>
      <c r="GK110" s="848"/>
      <c r="GL110" s="848"/>
      <c r="GM110" s="848"/>
      <c r="GN110" s="848"/>
      <c r="GO110" s="848"/>
      <c r="GP110" s="848"/>
      <c r="GQ110" s="848"/>
      <c r="GR110" s="848"/>
      <c r="GS110" s="848"/>
      <c r="GT110" s="848"/>
      <c r="GU110" s="848"/>
      <c r="GV110" s="848"/>
      <c r="GW110" s="848"/>
      <c r="GX110" s="848"/>
      <c r="GY110" s="848"/>
      <c r="GZ110" s="848"/>
      <c r="HA110" s="848"/>
      <c r="HB110" s="848"/>
      <c r="HC110" s="820"/>
      <c r="HD110" s="822" t="s">
        <v>247</v>
      </c>
      <c r="HE110" s="823"/>
      <c r="HF110" s="823"/>
      <c r="HG110" s="823"/>
      <c r="HH110" s="823"/>
      <c r="HI110" s="824"/>
      <c r="HJ110" s="446">
        <f>details!E6</f>
        <v>42122</v>
      </c>
      <c r="HK110" s="447"/>
      <c r="HL110" s="808"/>
      <c r="HM110" s="808"/>
      <c r="HN110" s="809"/>
      <c r="HQ110" s="92"/>
      <c r="HR110" s="364"/>
      <c r="HS110" s="364"/>
      <c r="HT110" s="364"/>
      <c r="HU110" s="364"/>
      <c r="HV110" s="364"/>
      <c r="HW110" s="373"/>
      <c r="HX110" s="373"/>
      <c r="HY110" s="373"/>
      <c r="HZ110" s="373"/>
      <c r="IA110" s="373"/>
      <c r="IB110" s="373"/>
      <c r="IC110" s="373"/>
      <c r="ID110" s="373"/>
      <c r="IE110" s="373"/>
      <c r="IF110" s="373"/>
      <c r="IG110" s="373"/>
      <c r="IH110" s="373"/>
      <c r="II110" s="373"/>
      <c r="IJ110" s="373"/>
      <c r="IK110" s="373"/>
      <c r="IL110" s="373"/>
      <c r="IM110" s="373"/>
      <c r="IN110" s="373"/>
      <c r="IO110" s="373"/>
      <c r="IP110" s="373"/>
      <c r="IQ110" s="373"/>
      <c r="IR110" s="373"/>
      <c r="IS110" s="373"/>
      <c r="IT110" s="373"/>
      <c r="IU110" s="373"/>
    </row>
    <row r="111" spans="1:255" s="366" customFormat="1" ht="25" customHeight="1">
      <c r="A111" s="472"/>
      <c r="B111" s="688" t="s">
        <v>224</v>
      </c>
      <c r="C111" s="688"/>
      <c r="D111" s="688"/>
      <c r="E111" s="688"/>
      <c r="F111" s="399">
        <f>COUNTA(E9:E108)-COUNTIF(E9:E108,"nso")-COUNTBLANK(E9:E108)</f>
        <v>49</v>
      </c>
      <c r="G111" s="244" t="s">
        <v>341</v>
      </c>
      <c r="H111" s="778" t="s">
        <v>235</v>
      </c>
      <c r="I111" s="778"/>
      <c r="J111" s="743" t="str">
        <f>details!J3</f>
        <v>SHARMA</v>
      </c>
      <c r="K111" s="743"/>
      <c r="L111" s="743"/>
      <c r="M111" s="743"/>
      <c r="N111" s="743"/>
      <c r="O111" s="743"/>
      <c r="P111" s="743"/>
      <c r="Q111" s="743"/>
      <c r="R111" s="743"/>
      <c r="S111" s="743"/>
      <c r="T111" s="743"/>
      <c r="U111" s="743"/>
      <c r="V111" s="743"/>
      <c r="W111" s="688" t="str">
        <f>details!O3</f>
        <v>D. KAVITA</v>
      </c>
      <c r="X111" s="688"/>
      <c r="Y111" s="688"/>
      <c r="Z111" s="688"/>
      <c r="AA111" s="688"/>
      <c r="AB111" s="688"/>
      <c r="AC111" s="688"/>
      <c r="AD111" s="688"/>
      <c r="AE111" s="688"/>
      <c r="AF111" s="688"/>
      <c r="AG111" s="688"/>
      <c r="AH111" s="688"/>
      <c r="AI111" s="688"/>
      <c r="AJ111" s="740"/>
      <c r="AK111" s="670" t="str">
        <f>details!T3</f>
        <v>A</v>
      </c>
      <c r="AL111" s="671"/>
      <c r="AM111" s="670" t="str">
        <f>details!U3</f>
        <v>B</v>
      </c>
      <c r="AN111" s="671"/>
      <c r="AO111" s="675" t="str">
        <f>details!V3</f>
        <v>C</v>
      </c>
      <c r="AP111" s="676"/>
      <c r="AQ111" s="675" t="str">
        <f>details!W3</f>
        <v>D</v>
      </c>
      <c r="AR111" s="711"/>
      <c r="AS111" s="670" t="str">
        <f>details!X3</f>
        <v>E</v>
      </c>
      <c r="AT111" s="712"/>
      <c r="AU111" s="670" t="str">
        <f>details!Y3</f>
        <v>F</v>
      </c>
      <c r="AV111" s="712"/>
      <c r="AW111" s="670" t="str">
        <f>details!Z3</f>
        <v>G</v>
      </c>
      <c r="AX111" s="712"/>
      <c r="AY111" s="670" t="str">
        <f>details!AA3</f>
        <v>H</v>
      </c>
      <c r="AZ111" s="671"/>
      <c r="BA111" s="671" t="s">
        <v>685</v>
      </c>
      <c r="BB111" s="671"/>
      <c r="BC111" s="428"/>
      <c r="BD111" s="428"/>
      <c r="BE111" s="429"/>
      <c r="BF111" s="399"/>
      <c r="BG111" s="399"/>
      <c r="BH111" s="399"/>
      <c r="BI111" s="399"/>
      <c r="BJ111" s="399"/>
      <c r="BK111" s="415"/>
      <c r="BL111" s="740"/>
      <c r="BM111" s="670" t="str">
        <f>details!AB3</f>
        <v>A</v>
      </c>
      <c r="BN111" s="671"/>
      <c r="BO111" s="670" t="str">
        <f>details!AC3</f>
        <v>B</v>
      </c>
      <c r="BP111" s="671"/>
      <c r="BQ111" s="675" t="str">
        <f>details!AD3</f>
        <v>C</v>
      </c>
      <c r="BR111" s="676"/>
      <c r="BS111" s="675" t="str">
        <f>details!AE3</f>
        <v>D</v>
      </c>
      <c r="BT111" s="711"/>
      <c r="BU111" s="670" t="str">
        <f>details!AF3</f>
        <v>E</v>
      </c>
      <c r="BV111" s="712"/>
      <c r="BW111" s="670" t="str">
        <f>details!AG3</f>
        <v>F</v>
      </c>
      <c r="BX111" s="712"/>
      <c r="BY111" s="670" t="str">
        <f>details!AH3</f>
        <v>G</v>
      </c>
      <c r="BZ111" s="712"/>
      <c r="CA111" s="670" t="str">
        <f>details!AI3</f>
        <v>H</v>
      </c>
      <c r="CB111" s="671"/>
      <c r="CC111" s="671" t="s">
        <v>685</v>
      </c>
      <c r="CD111" s="671"/>
      <c r="CE111" s="428"/>
      <c r="CF111" s="428"/>
      <c r="CG111" s="428"/>
      <c r="CH111" s="428"/>
      <c r="CI111" s="429"/>
      <c r="CJ111" s="399"/>
      <c r="CK111" s="399"/>
      <c r="CL111" s="399"/>
      <c r="CM111" s="415"/>
      <c r="CN111" s="740"/>
      <c r="CO111" s="670" t="str">
        <f>details!AJ3</f>
        <v>A</v>
      </c>
      <c r="CP111" s="671"/>
      <c r="CQ111" s="670" t="str">
        <f>details!AK3</f>
        <v>B</v>
      </c>
      <c r="CR111" s="671"/>
      <c r="CS111" s="675" t="str">
        <f>details!AL3</f>
        <v>C</v>
      </c>
      <c r="CT111" s="676"/>
      <c r="CU111" s="675" t="str">
        <f>details!AM3</f>
        <v>D</v>
      </c>
      <c r="CV111" s="711"/>
      <c r="CW111" s="670" t="str">
        <f>details!AN3</f>
        <v>E</v>
      </c>
      <c r="CX111" s="712"/>
      <c r="CY111" s="670" t="str">
        <f>details!AO3</f>
        <v>F</v>
      </c>
      <c r="CZ111" s="712"/>
      <c r="DA111" s="670" t="str">
        <f>details!AP3</f>
        <v>G</v>
      </c>
      <c r="DB111" s="712"/>
      <c r="DC111" s="670" t="str">
        <f>details!AQ3</f>
        <v>H</v>
      </c>
      <c r="DD111" s="671"/>
      <c r="DE111" s="671" t="s">
        <v>685</v>
      </c>
      <c r="DF111" s="671"/>
      <c r="DG111" s="428"/>
      <c r="DH111" s="428"/>
      <c r="DI111" s="428"/>
      <c r="DJ111" s="428"/>
      <c r="DK111" s="429"/>
      <c r="DL111" s="399" t="s">
        <v>3</v>
      </c>
      <c r="DM111" s="399" t="e">
        <f>CN117+CT117+CY117+DD117</f>
        <v>#VALUE!</v>
      </c>
      <c r="DN111" s="399">
        <f>COUNTIF(GL9:GL108,"D")</f>
        <v>2</v>
      </c>
      <c r="DO111" s="415"/>
      <c r="DP111" s="399"/>
      <c r="DQ111" s="688" t="str">
        <f>details!AR3</f>
        <v>MEENA</v>
      </c>
      <c r="DR111" s="688"/>
      <c r="DS111" s="688"/>
      <c r="DT111" s="688"/>
      <c r="DU111" s="688"/>
      <c r="DV111" s="688"/>
      <c r="DW111" s="688"/>
      <c r="DX111" s="688"/>
      <c r="DY111" s="688"/>
      <c r="DZ111" s="688"/>
      <c r="EA111" s="688"/>
      <c r="EB111" s="688"/>
      <c r="EC111" s="688"/>
      <c r="ED111" s="688" t="str">
        <f>details!AW3</f>
        <v>REKHA</v>
      </c>
      <c r="EE111" s="688"/>
      <c r="EF111" s="688"/>
      <c r="EG111" s="688"/>
      <c r="EH111" s="688"/>
      <c r="EI111" s="688"/>
      <c r="EJ111" s="688"/>
      <c r="EK111" s="688"/>
      <c r="EL111" s="688"/>
      <c r="EM111" s="688"/>
      <c r="EN111" s="688"/>
      <c r="EO111" s="688"/>
      <c r="EP111" s="688"/>
      <c r="EQ111" s="688"/>
      <c r="ER111" s="688"/>
      <c r="ES111" s="688"/>
      <c r="ET111" s="688"/>
      <c r="EU111" s="688"/>
      <c r="EV111" s="688"/>
      <c r="EW111" s="688"/>
      <c r="EX111" s="688"/>
      <c r="EY111" s="761"/>
      <c r="EZ111" s="702"/>
      <c r="FA111" s="702"/>
      <c r="FB111" s="702"/>
      <c r="FC111" s="702"/>
      <c r="FD111" s="702"/>
      <c r="FE111" s="702"/>
      <c r="FF111" s="702"/>
      <c r="FG111" s="702"/>
      <c r="FH111" s="702"/>
      <c r="FI111" s="702"/>
      <c r="FJ111" s="702"/>
      <c r="FK111" s="702"/>
      <c r="FL111" s="702"/>
      <c r="FM111" s="702"/>
      <c r="FN111" s="702"/>
      <c r="FO111" s="702"/>
      <c r="FP111" s="702"/>
      <c r="FQ111" s="702"/>
      <c r="FR111" s="702"/>
      <c r="FS111" s="702"/>
      <c r="FT111" s="702"/>
      <c r="FU111" s="702"/>
      <c r="FV111" s="702"/>
      <c r="FW111" s="702"/>
      <c r="FX111" s="702"/>
      <c r="FY111" s="702"/>
      <c r="FZ111" s="702"/>
      <c r="GA111" s="702"/>
      <c r="GB111" s="702"/>
      <c r="GC111" s="702"/>
      <c r="GD111" s="702"/>
      <c r="GE111" s="702"/>
      <c r="GF111" s="702"/>
      <c r="GG111" s="702"/>
      <c r="GH111" s="702"/>
      <c r="GI111" s="702"/>
      <c r="GJ111" s="702"/>
      <c r="GK111" s="702"/>
      <c r="GL111" s="702"/>
      <c r="GM111" s="702"/>
      <c r="GN111" s="702"/>
      <c r="GO111" s="702"/>
      <c r="GP111" s="702"/>
      <c r="GQ111" s="702"/>
      <c r="GR111" s="702"/>
      <c r="GS111" s="702"/>
      <c r="GT111" s="702"/>
      <c r="GU111" s="702"/>
      <c r="GV111" s="702"/>
      <c r="GW111" s="702"/>
      <c r="GX111" s="702"/>
      <c r="GY111" s="702"/>
      <c r="GZ111" s="702"/>
      <c r="HA111" s="702"/>
      <c r="HB111" s="702"/>
      <c r="HC111" s="703"/>
      <c r="HD111" s="852" t="s">
        <v>243</v>
      </c>
      <c r="HE111" s="853"/>
      <c r="HF111" s="853"/>
      <c r="HG111" s="853"/>
      <c r="HH111" s="853"/>
      <c r="HI111" s="854"/>
      <c r="HJ111" s="672"/>
      <c r="HK111" s="673"/>
      <c r="HL111" s="673"/>
      <c r="HM111" s="673"/>
      <c r="HN111" s="674"/>
      <c r="HO111" s="35"/>
      <c r="HP111" s="35"/>
      <c r="HQ111" s="35"/>
      <c r="HR111" s="365"/>
      <c r="HS111" s="365"/>
      <c r="HT111" s="365"/>
      <c r="HU111" s="365"/>
      <c r="HV111" s="365"/>
      <c r="HW111" s="364"/>
      <c r="HX111" s="364"/>
      <c r="HY111" s="364"/>
      <c r="HZ111" s="364"/>
      <c r="IA111" s="364"/>
      <c r="IB111" s="364"/>
      <c r="IC111" s="364"/>
      <c r="ID111" s="364"/>
      <c r="IE111" s="364"/>
      <c r="IF111" s="364"/>
      <c r="IG111" s="364"/>
      <c r="IH111" s="364"/>
      <c r="II111" s="364"/>
      <c r="IJ111" s="364"/>
      <c r="IK111" s="364"/>
      <c r="IL111" s="364"/>
      <c r="IM111" s="364"/>
      <c r="IN111" s="364"/>
      <c r="IO111" s="364"/>
      <c r="IP111" s="364"/>
      <c r="IQ111" s="364"/>
      <c r="IR111" s="364"/>
      <c r="IS111" s="364"/>
      <c r="IT111" s="364"/>
      <c r="IU111" s="364"/>
    </row>
    <row r="112" spans="1:255" s="367" customFormat="1" ht="14" customHeight="1">
      <c r="A112" s="472"/>
      <c r="B112" s="215" t="s">
        <v>0</v>
      </c>
      <c r="C112" s="215" t="s">
        <v>1</v>
      </c>
      <c r="D112" s="215" t="s">
        <v>2</v>
      </c>
      <c r="E112" s="742" t="s">
        <v>229</v>
      </c>
      <c r="F112" s="742"/>
      <c r="G112" s="742"/>
      <c r="H112" s="778" t="s">
        <v>224</v>
      </c>
      <c r="I112" s="778"/>
      <c r="J112" s="772" t="s">
        <v>207</v>
      </c>
      <c r="K112" s="773"/>
      <c r="L112" s="774"/>
      <c r="M112" s="706">
        <f>COUNTA(FJ9:FJ108)-COUNTIF(FJ9:FJ108,"RE")-COUNTIF(FJ9:FJ108,"AB")-COUNTIF(FJ9:FJ108,"")</f>
        <v>49</v>
      </c>
      <c r="N112" s="707"/>
      <c r="O112" s="707"/>
      <c r="P112" s="672"/>
      <c r="Q112" s="673"/>
      <c r="R112" s="431"/>
      <c r="S112" s="431"/>
      <c r="T112" s="431"/>
      <c r="U112" s="431"/>
      <c r="V112" s="432"/>
      <c r="W112" s="772" t="s">
        <v>207</v>
      </c>
      <c r="X112" s="773"/>
      <c r="Y112" s="774"/>
      <c r="Z112" s="706">
        <f>COUNTA(FM9:FM108)-COUNTIF(FM9:FM108,"RE")-COUNTIF(FM9:FM108,"AB")-COUNTIF(FM9:FM108,"")</f>
        <v>49</v>
      </c>
      <c r="AA112" s="707"/>
      <c r="AB112" s="707"/>
      <c r="AC112" s="672"/>
      <c r="AD112" s="673"/>
      <c r="AE112" s="431"/>
      <c r="AF112" s="431"/>
      <c r="AG112" s="431"/>
      <c r="AH112" s="431"/>
      <c r="AI112" s="432"/>
      <c r="AJ112" s="741"/>
      <c r="AK112" s="701">
        <f>COUNTA(FQ9:FQ108)-COUNTIF(FQ9:FQ108,"RE")-COUNTIF(FQ9:FQ108,"AB")-COUNTIF(FQ9:FQ108,"")</f>
        <v>46</v>
      </c>
      <c r="AL112" s="700"/>
      <c r="AM112" s="701">
        <f>COUNTA(FR9:FR108)-COUNTIF(FR9:FR108,"RE")-COUNTIF(FR9:FR108,"AB")-COUNTIF(FR9:FR108,"")</f>
        <v>0</v>
      </c>
      <c r="AN112" s="700"/>
      <c r="AO112" s="701">
        <f>COUNTA(FS9:FS108)-COUNTIF(FS9:FS108,"RE")-COUNTIF(FS9:FS108,"AB")-COUNTIF(FS9:FS108,"")</f>
        <v>0</v>
      </c>
      <c r="AP112" s="700"/>
      <c r="AQ112" s="701">
        <f>COUNTA(FT9:FT108)-COUNTIF(FT9:FT108,"RE")-COUNTIF(FT9:FT108,"AB")-COUNTIF(FT9:FT108,"")</f>
        <v>0</v>
      </c>
      <c r="AR112" s="700"/>
      <c r="AS112" s="701">
        <f>COUNTA(FU9:FU108)-COUNTIF(FU9:FU108,"RE")-COUNTIF(FU9:FU108,"AB")-COUNTIF(FU9:FU108,"")</f>
        <v>0</v>
      </c>
      <c r="AT112" s="700"/>
      <c r="AU112" s="701">
        <f>COUNTA(FV9:FV108)-COUNTIF(FV9:FV108,"RE")-COUNTIF(FV9:FV108,"AB")-COUNTIF(FV9:FV108,"")</f>
        <v>0</v>
      </c>
      <c r="AV112" s="700"/>
      <c r="AW112" s="701">
        <f>COUNTA(FW9:FW108)-COUNTIF(FW9:FW108,"RE")-COUNTIF(FW9:FW108,"AB")-COUNTIF(FW9:FW108,"")</f>
        <v>0</v>
      </c>
      <c r="AX112" s="700"/>
      <c r="AY112" s="701">
        <f>COUNTA(FX9:FX108)-COUNTIF(FX9:FX108,"RE")-COUNTIF(FX9:FX108,"AB")-COUNTIF(FX9:FX108,"")</f>
        <v>1</v>
      </c>
      <c r="AZ112" s="700"/>
      <c r="BA112" s="700">
        <f>SUM(AK112:AZ112)</f>
        <v>47</v>
      </c>
      <c r="BB112" s="700"/>
      <c r="BC112" s="431"/>
      <c r="BD112" s="431"/>
      <c r="BE112" s="432"/>
      <c r="BF112" s="399"/>
      <c r="BG112" s="399"/>
      <c r="BH112" s="399"/>
      <c r="BI112" s="399"/>
      <c r="BJ112" s="399"/>
      <c r="BK112" s="473"/>
      <c r="BL112" s="741"/>
      <c r="BM112" s="701">
        <f>COUNTA(GB9:GB108)-COUNTIF(GB9:GB108,"RE")-COUNTIF(GB9:GB108,"AB")-COUNTIF(GB9:GB108,"")</f>
        <v>47</v>
      </c>
      <c r="BN112" s="700"/>
      <c r="BO112" s="701">
        <f>COUNTA(GC9:GC108)-COUNTIF(GC9:GC108,"RE")-COUNTIF(GC9:GC108,"AB")-COUNTIF(GC9:GC108,"")</f>
        <v>0</v>
      </c>
      <c r="BP112" s="700"/>
      <c r="BQ112" s="701">
        <f>COUNTA(GD9:GD108)-COUNTIF(GD9:GD108,"RE")-COUNTIF(GD9:GD108,"AB")-COUNTIF(GD9:GD108,"")</f>
        <v>0</v>
      </c>
      <c r="BR112" s="700"/>
      <c r="BS112" s="701">
        <f>COUNTA(GE9:GE108)-COUNTIF(GE9:GE108,"RE")-COUNTIF(GE9:GE108,"AB")-COUNTIF(GE9:GE108,"")</f>
        <v>0</v>
      </c>
      <c r="BT112" s="700"/>
      <c r="BU112" s="701">
        <f>COUNTA(GF9:GF108)-COUNTIF(GF9:GF108,"RE")-COUNTIF(GF9:GF108,"AB")-COUNTIF(GF9:GF108,"")</f>
        <v>0</v>
      </c>
      <c r="BV112" s="700"/>
      <c r="BW112" s="701">
        <f>COUNTA(GG9:GG108)-COUNTIF(GG9:GG108,"RE")-COUNTIF(GG9:GG108,"AB")-COUNTIF(GG9:GG108,"")</f>
        <v>0</v>
      </c>
      <c r="BX112" s="700"/>
      <c r="BY112" s="701">
        <f>COUNTA(GH9:GH108)-COUNTIF(GH9:GH108,"RE")-COUNTIF(GH9:GH108,"AB")-COUNTIF(GH9:GH108,"")</f>
        <v>0</v>
      </c>
      <c r="BZ112" s="700"/>
      <c r="CA112" s="701">
        <f>COUNTA(GI9:GI108)-COUNTIF(GI9:GI108,"RE")-COUNTIF(GI9:GI108,"AB")-COUNTIF(GI9:GI108,"")</f>
        <v>1</v>
      </c>
      <c r="CB112" s="700"/>
      <c r="CC112" s="700">
        <f>SUM(BM112:CB112)</f>
        <v>48</v>
      </c>
      <c r="CD112" s="700"/>
      <c r="CE112" s="431"/>
      <c r="CF112" s="431"/>
      <c r="CG112" s="431"/>
      <c r="CH112" s="431"/>
      <c r="CI112" s="432"/>
      <c r="CJ112" s="399"/>
      <c r="CK112" s="399"/>
      <c r="CL112" s="399"/>
      <c r="CM112" s="473"/>
      <c r="CN112" s="741"/>
      <c r="CO112" s="701">
        <f>COUNTA(GM9:GM108)-COUNTIF(GM9:GM108,"RE")-COUNTIF(GM9:GM108,"AB")-COUNTIF(GM9:GM108,"")</f>
        <v>47</v>
      </c>
      <c r="CP112" s="700"/>
      <c r="CQ112" s="701">
        <f>COUNTA(GN9:GN108)-COUNTIF(GN9:GN108,"RE")-COUNTIF(GN9:GN108,"AB")-COUNTIF(GN9:GN108,"")</f>
        <v>0</v>
      </c>
      <c r="CR112" s="700"/>
      <c r="CS112" s="701">
        <f>COUNTA(GO9:GO108)-COUNTIF(GO9:GO108,"RE")-COUNTIF(GO9:GO108,"AB")-COUNTIF(GO9:GO108,"")</f>
        <v>0</v>
      </c>
      <c r="CT112" s="700"/>
      <c r="CU112" s="701">
        <f>COUNTA(GP9:GP108)-COUNTIF(GP9:GP108,"RE")-COUNTIF(GP9:GP108,"AB")-COUNTIF(GP9:GP108,"")</f>
        <v>0</v>
      </c>
      <c r="CV112" s="700"/>
      <c r="CW112" s="701">
        <f>COUNTA(GQ9:GQ108)-COUNTIF(GQ9:GQ108,"RE")-COUNTIF(GQ9:GQ108,"AB")-COUNTIF(GQ9:GQ108,"")</f>
        <v>0</v>
      </c>
      <c r="CX112" s="700"/>
      <c r="CY112" s="701">
        <f>COUNTA(GR9:GR108)-COUNTIF(GR9:GR108,"RE")-COUNTIF(GR9:GR108,"AB")-COUNTIF(GR9:GR108,"")</f>
        <v>0</v>
      </c>
      <c r="CZ112" s="700"/>
      <c r="DA112" s="701">
        <f>COUNTA(GS9:GS108)-COUNTIF(GS9:GS108,"RE")-COUNTIF(GS9:GS108,"AB")-COUNTIF(GS9:GS108,"")</f>
        <v>0</v>
      </c>
      <c r="DB112" s="700"/>
      <c r="DC112" s="701">
        <f>COUNTA(GT9:GT108)-COUNTIF(GT9:GT108,"RE")-COUNTIF(GT9:GT108,"AB")-COUNTIF(GT9:GT108,"")</f>
        <v>1</v>
      </c>
      <c r="DD112" s="700"/>
      <c r="DE112" s="700">
        <f>SUM(CO112:DD112)</f>
        <v>48</v>
      </c>
      <c r="DF112" s="700"/>
      <c r="DG112" s="431"/>
      <c r="DH112" s="431"/>
      <c r="DI112" s="431"/>
      <c r="DJ112" s="431"/>
      <c r="DK112" s="432"/>
      <c r="DL112" s="399" t="s">
        <v>0</v>
      </c>
      <c r="DM112" s="399">
        <f>SUM(CP117,CU117,CZ117,DE117)</f>
        <v>1</v>
      </c>
      <c r="DN112" s="399">
        <f>COUNTIF(GL9:GL108,"I")</f>
        <v>23</v>
      </c>
      <c r="DO112" s="473"/>
      <c r="DP112" s="400"/>
      <c r="DQ112" s="682" t="s">
        <v>207</v>
      </c>
      <c r="DR112" s="683"/>
      <c r="DS112" s="701">
        <f>COUNTA(GW9:GW108)-COUNTIF(GW9:GW108,"")-COUNTIF(GW9:GW108,"AB")-COUNTIF(GW9:GW108,"RE")</f>
        <v>49</v>
      </c>
      <c r="DT112" s="700"/>
      <c r="DU112" s="431"/>
      <c r="DV112" s="431"/>
      <c r="DW112" s="431"/>
      <c r="DX112" s="431"/>
      <c r="DY112" s="431"/>
      <c r="DZ112" s="431"/>
      <c r="EA112" s="431"/>
      <c r="EB112" s="431"/>
      <c r="EC112" s="432"/>
      <c r="ED112" s="682" t="s">
        <v>207</v>
      </c>
      <c r="EE112" s="683"/>
      <c r="EF112" s="701">
        <f>COUNTA(GX9:GX108)-COUNTIF(GX9:GX108,"")-COUNTIF(GX9:GX108,"AB")-COUNTIF(GX9:GX108,"RE")</f>
        <v>49</v>
      </c>
      <c r="EG112" s="700"/>
      <c r="EH112" s="431"/>
      <c r="EI112" s="431"/>
      <c r="EJ112" s="431"/>
      <c r="EK112" s="431"/>
      <c r="EL112" s="432"/>
      <c r="EM112" s="688"/>
      <c r="EN112" s="688"/>
      <c r="EO112" s="688"/>
      <c r="EP112" s="688"/>
      <c r="EQ112" s="688"/>
      <c r="ER112" s="688"/>
      <c r="ES112" s="688"/>
      <c r="ET112" s="688"/>
      <c r="EU112" s="688"/>
      <c r="EV112" s="688"/>
      <c r="EW112" s="688"/>
      <c r="EX112" s="688"/>
      <c r="EY112" s="761"/>
      <c r="EZ112" s="702"/>
      <c r="FA112" s="702"/>
      <c r="FB112" s="702"/>
      <c r="FC112" s="702"/>
      <c r="FD112" s="702"/>
      <c r="FE112" s="702"/>
      <c r="FF112" s="702"/>
      <c r="FG112" s="702"/>
      <c r="FH112" s="702"/>
      <c r="FI112" s="702"/>
      <c r="FJ112" s="702"/>
      <c r="FK112" s="702"/>
      <c r="FL112" s="702"/>
      <c r="FM112" s="702"/>
      <c r="FN112" s="702"/>
      <c r="FO112" s="702"/>
      <c r="FP112" s="702"/>
      <c r="FQ112" s="702"/>
      <c r="FR112" s="702"/>
      <c r="FS112" s="702"/>
      <c r="FT112" s="702"/>
      <c r="FU112" s="702"/>
      <c r="FV112" s="702"/>
      <c r="FW112" s="702"/>
      <c r="FX112" s="702"/>
      <c r="FY112" s="702"/>
      <c r="FZ112" s="702"/>
      <c r="GA112" s="702"/>
      <c r="GB112" s="702"/>
      <c r="GC112" s="702"/>
      <c r="GD112" s="702"/>
      <c r="GE112" s="702"/>
      <c r="GF112" s="702"/>
      <c r="GG112" s="702"/>
      <c r="GH112" s="702"/>
      <c r="GI112" s="702"/>
      <c r="GJ112" s="702"/>
      <c r="GK112" s="702"/>
      <c r="GL112" s="702"/>
      <c r="GM112" s="702"/>
      <c r="GN112" s="702"/>
      <c r="GO112" s="702"/>
      <c r="GP112" s="702"/>
      <c r="GQ112" s="702"/>
      <c r="GR112" s="702"/>
      <c r="GS112" s="702"/>
      <c r="GT112" s="702"/>
      <c r="GU112" s="702"/>
      <c r="GV112" s="702"/>
      <c r="GW112" s="702"/>
      <c r="GX112" s="702"/>
      <c r="GY112" s="702"/>
      <c r="GZ112" s="702"/>
      <c r="HA112" s="702"/>
      <c r="HB112" s="702"/>
      <c r="HC112" s="703"/>
      <c r="HD112" s="855"/>
      <c r="HE112" s="856"/>
      <c r="HF112" s="856"/>
      <c r="HG112" s="856"/>
      <c r="HH112" s="856"/>
      <c r="HI112" s="857"/>
      <c r="HJ112" s="678"/>
      <c r="HK112" s="679"/>
      <c r="HL112" s="679"/>
      <c r="HM112" s="679"/>
      <c r="HN112" s="680"/>
      <c r="HO112" s="369"/>
      <c r="HP112" s="369"/>
      <c r="HQ112" s="369"/>
      <c r="HR112" s="366"/>
      <c r="HS112" s="366"/>
      <c r="HT112" s="366"/>
      <c r="HU112" s="366"/>
      <c r="HV112" s="366"/>
      <c r="HW112" s="365"/>
      <c r="HX112" s="365"/>
      <c r="HY112" s="365"/>
      <c r="HZ112" s="365"/>
      <c r="IA112" s="365"/>
      <c r="IB112" s="365"/>
      <c r="IC112" s="365"/>
      <c r="ID112" s="365"/>
      <c r="IE112" s="365"/>
      <c r="IF112" s="365"/>
      <c r="IG112" s="365"/>
      <c r="IH112" s="365"/>
      <c r="II112" s="365"/>
      <c r="IJ112" s="365"/>
      <c r="IK112" s="365"/>
      <c r="IL112" s="365"/>
      <c r="IM112" s="365"/>
      <c r="IN112" s="365"/>
      <c r="IO112" s="365"/>
      <c r="IP112" s="365"/>
      <c r="IQ112" s="365"/>
      <c r="IR112" s="365"/>
      <c r="IS112" s="365"/>
      <c r="IT112" s="365"/>
      <c r="IU112" s="365"/>
    </row>
    <row r="113" spans="1:255" s="366" customFormat="1" ht="14" customHeight="1">
      <c r="A113" s="474" t="s">
        <v>227</v>
      </c>
      <c r="B113" s="399">
        <f>COUNTIF(HG9:HG107,"I")</f>
        <v>13</v>
      </c>
      <c r="C113" s="399">
        <f>COUNTIF(HG9:HG107,"II")</f>
        <v>29</v>
      </c>
      <c r="D113" s="399">
        <f>COUNTIF(HG9:HG107,"III")</f>
        <v>2</v>
      </c>
      <c r="E113" s="206">
        <f>B113+C113+D113</f>
        <v>44</v>
      </c>
      <c r="F113" s="84">
        <f>IF(F111=0,0,E113/F111*100)</f>
        <v>89.795918367346943</v>
      </c>
      <c r="G113" s="141" t="s">
        <v>227</v>
      </c>
      <c r="H113" s="776" t="s">
        <v>236</v>
      </c>
      <c r="I113" s="776"/>
      <c r="J113" s="706" t="s">
        <v>3</v>
      </c>
      <c r="K113" s="707"/>
      <c r="L113" s="707"/>
      <c r="M113" s="672">
        <f>COUNTIF(FJ9:FJ108,"D")</f>
        <v>0</v>
      </c>
      <c r="N113" s="673"/>
      <c r="O113" s="673"/>
      <c r="P113" s="672"/>
      <c r="Q113" s="673"/>
      <c r="R113" s="777"/>
      <c r="S113" s="777"/>
      <c r="T113" s="777"/>
      <c r="U113" s="777"/>
      <c r="V113" s="306"/>
      <c r="W113" s="706" t="s">
        <v>3</v>
      </c>
      <c r="X113" s="707"/>
      <c r="Y113" s="707"/>
      <c r="Z113" s="672">
        <f>COUNTIF(FM9:FM108,"D")</f>
        <v>0</v>
      </c>
      <c r="AA113" s="673"/>
      <c r="AB113" s="673"/>
      <c r="AC113" s="672"/>
      <c r="AD113" s="673"/>
      <c r="AE113" s="771"/>
      <c r="AF113" s="771"/>
      <c r="AG113" s="771"/>
      <c r="AH113" s="771"/>
      <c r="AI113" s="771"/>
      <c r="AJ113" s="401" t="s">
        <v>3</v>
      </c>
      <c r="AK113" s="672">
        <f>COUNTIF(FQ9:FQ108,"D")</f>
        <v>0</v>
      </c>
      <c r="AL113" s="710"/>
      <c r="AM113" s="672">
        <f>COUNTIF(FR9:FR108,"D")</f>
        <v>0</v>
      </c>
      <c r="AN113" s="710"/>
      <c r="AO113" s="672">
        <f>COUNTIF(FS9:FS108,"D")</f>
        <v>0</v>
      </c>
      <c r="AP113" s="710"/>
      <c r="AQ113" s="672">
        <f>COUNTIF(FT9:FT108,"D")</f>
        <v>0</v>
      </c>
      <c r="AR113" s="710"/>
      <c r="AS113" s="672">
        <f>COUNTIF(FU9:FU108,"D")</f>
        <v>0</v>
      </c>
      <c r="AT113" s="710"/>
      <c r="AU113" s="672">
        <f>COUNTIF(FV9:FV108,"D")</f>
        <v>0</v>
      </c>
      <c r="AV113" s="710"/>
      <c r="AW113" s="672">
        <f>COUNTIF(FW9:FW108,"D")</f>
        <v>0</v>
      </c>
      <c r="AX113" s="710"/>
      <c r="AY113" s="672">
        <f>COUNTIF(FX9:FX108,"D")</f>
        <v>0</v>
      </c>
      <c r="AZ113" s="710" t="s">
        <v>3</v>
      </c>
      <c r="BA113" s="700">
        <f t="shared" ref="BA113:BA116" si="532">SUM(AM113:AZ113)</f>
        <v>0</v>
      </c>
      <c r="BB113" s="700"/>
      <c r="BC113" s="401"/>
      <c r="BD113" s="401"/>
      <c r="BE113" s="401"/>
      <c r="BF113" s="399"/>
      <c r="BG113" s="399"/>
      <c r="BH113" s="399"/>
      <c r="BI113" s="399"/>
      <c r="BJ113" s="399"/>
      <c r="BK113" s="415"/>
      <c r="BL113" s="401" t="s">
        <v>3</v>
      </c>
      <c r="BM113" s="672">
        <f>COUNTIF(GB9:GB108,"D")</f>
        <v>5</v>
      </c>
      <c r="BN113" s="710"/>
      <c r="BO113" s="672">
        <f>COUNTIF(GC9:GC108,"D")</f>
        <v>0</v>
      </c>
      <c r="BP113" s="710"/>
      <c r="BQ113" s="672">
        <f>COUNTIF(GD9:GD108,"D")</f>
        <v>0</v>
      </c>
      <c r="BR113" s="710"/>
      <c r="BS113" s="672">
        <f>COUNTIF(GE9:GE108,"D")</f>
        <v>0</v>
      </c>
      <c r="BT113" s="710"/>
      <c r="BU113" s="672">
        <f>COUNTIF(GF9:GF108,"D")</f>
        <v>0</v>
      </c>
      <c r="BV113" s="710"/>
      <c r="BW113" s="672">
        <f>COUNTIF(GG9:GG108,"D")</f>
        <v>0</v>
      </c>
      <c r="BX113" s="710"/>
      <c r="BY113" s="672">
        <f>COUNTIF(GH9:GH108,"D")</f>
        <v>0</v>
      </c>
      <c r="BZ113" s="710"/>
      <c r="CA113" s="672">
        <f>COUNTIF(GI9:GI108,"D")</f>
        <v>0</v>
      </c>
      <c r="CB113" s="710" t="s">
        <v>3</v>
      </c>
      <c r="CC113" s="700">
        <f t="shared" ref="CC113:CC116" si="533">SUM(BO113:CB113)</f>
        <v>0</v>
      </c>
      <c r="CD113" s="700"/>
      <c r="CE113" s="395"/>
      <c r="CF113" s="395"/>
      <c r="CG113" s="395"/>
      <c r="CH113" s="395"/>
      <c r="CI113" s="395"/>
      <c r="CJ113" s="399"/>
      <c r="CK113" s="399"/>
      <c r="CL113" s="399"/>
      <c r="CM113" s="415"/>
      <c r="CN113" s="401" t="s">
        <v>3</v>
      </c>
      <c r="CO113" s="672">
        <f>COUNTIF(GM9:GM108,"D")</f>
        <v>2</v>
      </c>
      <c r="CP113" s="710"/>
      <c r="CQ113" s="672">
        <f>COUNTIF(GN9:GN108,"D")</f>
        <v>0</v>
      </c>
      <c r="CR113" s="710"/>
      <c r="CS113" s="672">
        <f>COUNTIF(GO9:GO108,"D")</f>
        <v>0</v>
      </c>
      <c r="CT113" s="710"/>
      <c r="CU113" s="672">
        <f>COUNTIF(GP9:GP108,"D")</f>
        <v>0</v>
      </c>
      <c r="CV113" s="710"/>
      <c r="CW113" s="672">
        <f>COUNTIF(GQ9:GQ108,"D")</f>
        <v>0</v>
      </c>
      <c r="CX113" s="710"/>
      <c r="CY113" s="672">
        <f>COUNTIF(GR9:GR108,"D")</f>
        <v>0</v>
      </c>
      <c r="CZ113" s="710"/>
      <c r="DA113" s="672">
        <f>COUNTIF(GS9:GS108,"D")</f>
        <v>0</v>
      </c>
      <c r="DB113" s="710"/>
      <c r="DC113" s="672">
        <f>COUNTIF(GT9:GT108,"D")</f>
        <v>0</v>
      </c>
      <c r="DD113" s="710" t="s">
        <v>3</v>
      </c>
      <c r="DE113" s="700">
        <f t="shared" ref="DE113:DE116" si="534">SUM(CQ113:DD113)</f>
        <v>0</v>
      </c>
      <c r="DF113" s="700"/>
      <c r="DG113" s="395"/>
      <c r="DH113" s="395"/>
      <c r="DI113" s="395"/>
      <c r="DJ113" s="395"/>
      <c r="DK113" s="395"/>
      <c r="DL113" s="399" t="s">
        <v>1</v>
      </c>
      <c r="DM113" s="399">
        <f>SUM(CQ117,CV117,DA117,DF117)</f>
        <v>0</v>
      </c>
      <c r="DN113" s="399">
        <f>COUNTIF(GL9:GL108,"II")</f>
        <v>20</v>
      </c>
      <c r="DO113" s="415"/>
      <c r="DP113" s="399"/>
      <c r="DQ113" s="684" t="s">
        <v>11</v>
      </c>
      <c r="DR113" s="685"/>
      <c r="DS113" s="670">
        <f>COUNTIF(GW9:GW108,"A")</f>
        <v>8</v>
      </c>
      <c r="DT113" s="671"/>
      <c r="DX113" s="426"/>
      <c r="DY113" s="426"/>
      <c r="DZ113" s="426"/>
      <c r="EA113" s="426"/>
      <c r="EB113" s="426"/>
      <c r="EC113" s="426"/>
      <c r="ED113" s="684" t="s">
        <v>11</v>
      </c>
      <c r="EE113" s="685"/>
      <c r="EF113" s="670">
        <f>COUNTIF(GX9:GX108,"A")</f>
        <v>8</v>
      </c>
      <c r="EG113" s="671"/>
      <c r="EH113" s="743" t="s">
        <v>25</v>
      </c>
      <c r="EI113" s="743"/>
      <c r="EJ113" s="687"/>
      <c r="EK113" s="687"/>
      <c r="EL113" s="687"/>
      <c r="EM113" s="688"/>
      <c r="EN113" s="688"/>
      <c r="EO113" s="688"/>
      <c r="EP113" s="688"/>
      <c r="EQ113" s="688"/>
      <c r="ER113" s="688"/>
      <c r="ES113" s="688"/>
      <c r="ET113" s="688"/>
      <c r="EU113" s="688"/>
      <c r="EV113" s="688"/>
      <c r="EW113" s="688"/>
      <c r="EX113" s="688"/>
      <c r="EY113" s="761"/>
      <c r="EZ113" s="702"/>
      <c r="FA113" s="702"/>
      <c r="FB113" s="702"/>
      <c r="FC113" s="702"/>
      <c r="FD113" s="702"/>
      <c r="FE113" s="702"/>
      <c r="FF113" s="702"/>
      <c r="FG113" s="702"/>
      <c r="FH113" s="702"/>
      <c r="FI113" s="702"/>
      <c r="FJ113" s="702"/>
      <c r="FK113" s="702"/>
      <c r="FL113" s="702"/>
      <c r="FM113" s="702"/>
      <c r="FN113" s="702"/>
      <c r="FO113" s="702"/>
      <c r="FP113" s="702"/>
      <c r="FQ113" s="702"/>
      <c r="FR113" s="702"/>
      <c r="FS113" s="702"/>
      <c r="FT113" s="702"/>
      <c r="FU113" s="702"/>
      <c r="FV113" s="702"/>
      <c r="FW113" s="702"/>
      <c r="FX113" s="702"/>
      <c r="FY113" s="702"/>
      <c r="FZ113" s="702"/>
      <c r="GA113" s="702"/>
      <c r="GB113" s="702"/>
      <c r="GC113" s="702"/>
      <c r="GD113" s="702"/>
      <c r="GE113" s="702"/>
      <c r="GF113" s="702"/>
      <c r="GG113" s="702"/>
      <c r="GH113" s="702"/>
      <c r="GI113" s="702"/>
      <c r="GJ113" s="702"/>
      <c r="GK113" s="702"/>
      <c r="GL113" s="702"/>
      <c r="GM113" s="702"/>
      <c r="GN113" s="702"/>
      <c r="GO113" s="702"/>
      <c r="GP113" s="702"/>
      <c r="GQ113" s="702"/>
      <c r="GR113" s="702"/>
      <c r="GS113" s="702"/>
      <c r="GT113" s="702"/>
      <c r="GU113" s="702"/>
      <c r="GV113" s="702"/>
      <c r="GW113" s="702"/>
      <c r="GX113" s="702"/>
      <c r="GY113" s="702"/>
      <c r="GZ113" s="702"/>
      <c r="HA113" s="702"/>
      <c r="HB113" s="702"/>
      <c r="HC113" s="703"/>
      <c r="HD113" s="744" t="s">
        <v>244</v>
      </c>
      <c r="HE113" s="745"/>
      <c r="HF113" s="745"/>
      <c r="HG113" s="745"/>
      <c r="HH113" s="745"/>
      <c r="HI113" s="746"/>
      <c r="HJ113" s="672"/>
      <c r="HK113" s="673"/>
      <c r="HL113" s="673"/>
      <c r="HM113" s="673"/>
      <c r="HN113" s="674"/>
      <c r="HO113" s="35"/>
      <c r="HP113" s="35"/>
      <c r="HQ113" s="35"/>
    </row>
    <row r="114" spans="1:255" s="366" customFormat="1" ht="14" customHeight="1">
      <c r="A114" s="475" t="s">
        <v>226</v>
      </c>
      <c r="B114" s="399">
        <f>COUNTIF(HM9:HM108,"I")</f>
        <v>13</v>
      </c>
      <c r="C114" s="399">
        <f>COUNTIF(HM9:HM108,"II")</f>
        <v>29</v>
      </c>
      <c r="D114" s="399">
        <f>COUNTIF(HM9:HM108,"III")</f>
        <v>2</v>
      </c>
      <c r="E114" s="476">
        <f>B114+C114+D114</f>
        <v>44</v>
      </c>
      <c r="F114" s="216">
        <f>IF(F111=0,0,E114/F111*100)</f>
        <v>89.795918367346943</v>
      </c>
      <c r="G114" s="217" t="s">
        <v>228</v>
      </c>
      <c r="H114" s="769" t="s">
        <v>236</v>
      </c>
      <c r="I114" s="769"/>
      <c r="J114" s="706" t="s">
        <v>0</v>
      </c>
      <c r="K114" s="707"/>
      <c r="L114" s="707"/>
      <c r="M114" s="672">
        <f>COUNTIF(FJ9:FJ108,"I")</f>
        <v>18</v>
      </c>
      <c r="N114" s="673"/>
      <c r="O114" s="673"/>
      <c r="P114" s="672"/>
      <c r="Q114" s="673"/>
      <c r="R114" s="407"/>
      <c r="S114" s="407"/>
      <c r="T114" s="407"/>
      <c r="U114" s="407"/>
      <c r="V114" s="306"/>
      <c r="W114" s="706" t="s">
        <v>0</v>
      </c>
      <c r="X114" s="707"/>
      <c r="Y114" s="707"/>
      <c r="Z114" s="672">
        <f>COUNTIF(FM9:FM108,"I")</f>
        <v>2</v>
      </c>
      <c r="AA114" s="673"/>
      <c r="AB114" s="673"/>
      <c r="AC114" s="672"/>
      <c r="AD114" s="673"/>
      <c r="AE114" s="306"/>
      <c r="AF114" s="306"/>
      <c r="AG114" s="306"/>
      <c r="AH114" s="306"/>
      <c r="AI114" s="306"/>
      <c r="AJ114" s="401" t="s">
        <v>0</v>
      </c>
      <c r="AK114" s="672">
        <f>COUNTIF(FQ9:FQ108,"I")</f>
        <v>4</v>
      </c>
      <c r="AL114" s="710"/>
      <c r="AM114" s="672">
        <f>COUNTIF(FR9:FR108,"I")</f>
        <v>0</v>
      </c>
      <c r="AN114" s="710"/>
      <c r="AO114" s="672">
        <f>COUNTIF(FS9:FS108,"I")</f>
        <v>0</v>
      </c>
      <c r="AP114" s="710"/>
      <c r="AQ114" s="672">
        <f>COUNTIF(FT9:FT108,"I")</f>
        <v>0</v>
      </c>
      <c r="AR114" s="710"/>
      <c r="AS114" s="672">
        <f>COUNTIF(FU9:FU108,"I")</f>
        <v>0</v>
      </c>
      <c r="AT114" s="710"/>
      <c r="AU114" s="672">
        <f>COUNTIF(FV9:FV108,"I")</f>
        <v>0</v>
      </c>
      <c r="AV114" s="710"/>
      <c r="AW114" s="672">
        <f>COUNTIF(FW9:FW108,"I")</f>
        <v>0</v>
      </c>
      <c r="AX114" s="710"/>
      <c r="AY114" s="672">
        <f>COUNTIF(FX9:FX108,"I")</f>
        <v>0</v>
      </c>
      <c r="AZ114" s="710"/>
      <c r="BA114" s="700">
        <f t="shared" si="532"/>
        <v>0</v>
      </c>
      <c r="BB114" s="700"/>
      <c r="BC114" s="401"/>
      <c r="BD114" s="401"/>
      <c r="BE114" s="401"/>
      <c r="BF114" s="399"/>
      <c r="BG114" s="399"/>
      <c r="BH114" s="399"/>
      <c r="BI114" s="399"/>
      <c r="BJ114" s="399"/>
      <c r="BK114" s="415"/>
      <c r="BL114" s="401" t="s">
        <v>0</v>
      </c>
      <c r="BM114" s="672">
        <f>COUNTIF(GB9:GB108,"I")</f>
        <v>22</v>
      </c>
      <c r="BN114" s="710"/>
      <c r="BO114" s="672">
        <f>COUNTIF(GC9:GC108,"I")</f>
        <v>0</v>
      </c>
      <c r="BP114" s="710"/>
      <c r="BQ114" s="672">
        <f>COUNTIF(GD9:GD108,"I")</f>
        <v>0</v>
      </c>
      <c r="BR114" s="710"/>
      <c r="BS114" s="672">
        <f>COUNTIF(GE9:GE108,"I")</f>
        <v>0</v>
      </c>
      <c r="BT114" s="710"/>
      <c r="BU114" s="672">
        <f>COUNTIF(GF9:GF108,"I")</f>
        <v>0</v>
      </c>
      <c r="BV114" s="710"/>
      <c r="BW114" s="672">
        <f>COUNTIF(GG9:GG108,"I")</f>
        <v>0</v>
      </c>
      <c r="BX114" s="710"/>
      <c r="BY114" s="672">
        <f>COUNTIF(GH9:GH108,"I")</f>
        <v>0</v>
      </c>
      <c r="BZ114" s="710"/>
      <c r="CA114" s="672">
        <f>COUNTIF(GI9:GI108,"I")</f>
        <v>0</v>
      </c>
      <c r="CB114" s="710"/>
      <c r="CC114" s="700">
        <f t="shared" si="533"/>
        <v>0</v>
      </c>
      <c r="CD114" s="700"/>
      <c r="CE114" s="395"/>
      <c r="CF114" s="395"/>
      <c r="CG114" s="395"/>
      <c r="CH114" s="395"/>
      <c r="CI114" s="395"/>
      <c r="CJ114" s="399"/>
      <c r="CK114" s="399"/>
      <c r="CL114" s="399"/>
      <c r="CM114" s="415"/>
      <c r="CN114" s="401" t="s">
        <v>0</v>
      </c>
      <c r="CO114" s="672">
        <f>COUNTIF(GM9:GM108,"I")</f>
        <v>22</v>
      </c>
      <c r="CP114" s="710"/>
      <c r="CQ114" s="672">
        <f>COUNTIF(GN9:GN108,"I")</f>
        <v>0</v>
      </c>
      <c r="CR114" s="710"/>
      <c r="CS114" s="672">
        <f>COUNTIF(GO9:GO108,"I")</f>
        <v>0</v>
      </c>
      <c r="CT114" s="710"/>
      <c r="CU114" s="672">
        <f>COUNTIF(GP9:GP108,"I")</f>
        <v>0</v>
      </c>
      <c r="CV114" s="710"/>
      <c r="CW114" s="672">
        <f>COUNTIF(GQ9:GQ108,"I")</f>
        <v>0</v>
      </c>
      <c r="CX114" s="710"/>
      <c r="CY114" s="672">
        <f>COUNTIF(GR9:GR108,"I")</f>
        <v>0</v>
      </c>
      <c r="CZ114" s="710"/>
      <c r="DA114" s="672">
        <f>COUNTIF(GS9:GS108,"I")</f>
        <v>0</v>
      </c>
      <c r="DB114" s="710"/>
      <c r="DC114" s="672">
        <f>COUNTIF(GT9:GT108,"I")</f>
        <v>1</v>
      </c>
      <c r="DD114" s="710"/>
      <c r="DE114" s="700">
        <f t="shared" si="534"/>
        <v>1</v>
      </c>
      <c r="DF114" s="700"/>
      <c r="DG114" s="395"/>
      <c r="DH114" s="395"/>
      <c r="DI114" s="395"/>
      <c r="DJ114" s="395"/>
      <c r="DK114" s="395"/>
      <c r="DL114" s="399"/>
      <c r="DM114" s="399"/>
      <c r="DN114" s="399"/>
      <c r="DO114" s="415"/>
      <c r="DP114" s="399"/>
      <c r="DQ114" s="684" t="s">
        <v>12</v>
      </c>
      <c r="DR114" s="685"/>
      <c r="DS114" s="670">
        <f>COUNTIF(GW9:GW108,"B")</f>
        <v>38</v>
      </c>
      <c r="DT114" s="671"/>
      <c r="DX114" s="415"/>
      <c r="DY114" s="415"/>
      <c r="DZ114" s="415"/>
      <c r="EA114" s="415"/>
      <c r="EB114" s="415"/>
      <c r="EC114" s="415"/>
      <c r="ED114" s="684" t="s">
        <v>12</v>
      </c>
      <c r="EE114" s="685"/>
      <c r="EF114" s="670">
        <f>COUNTIF(GX9:GX108,"B")</f>
        <v>41</v>
      </c>
      <c r="EG114" s="671"/>
      <c r="EH114" s="395"/>
      <c r="EI114" s="395"/>
      <c r="EJ114" s="415"/>
      <c r="EK114" s="415"/>
      <c r="EL114" s="415"/>
      <c r="EM114" s="688"/>
      <c r="EN114" s="688"/>
      <c r="EO114" s="688"/>
      <c r="EP114" s="688"/>
      <c r="EQ114" s="688"/>
      <c r="ER114" s="688"/>
      <c r="ES114" s="688"/>
      <c r="ET114" s="688"/>
      <c r="EU114" s="688"/>
      <c r="EV114" s="688"/>
      <c r="EW114" s="688"/>
      <c r="EX114" s="688"/>
      <c r="EY114" s="761"/>
      <c r="EZ114" s="702"/>
      <c r="FA114" s="702"/>
      <c r="FB114" s="702"/>
      <c r="FC114" s="702"/>
      <c r="FD114" s="702"/>
      <c r="FE114" s="702"/>
      <c r="FF114" s="702"/>
      <c r="FG114" s="702"/>
      <c r="FH114" s="702"/>
      <c r="FI114" s="702"/>
      <c r="FJ114" s="702"/>
      <c r="FK114" s="702"/>
      <c r="FL114" s="702"/>
      <c r="FM114" s="702"/>
      <c r="FN114" s="702"/>
      <c r="FO114" s="702"/>
      <c r="FP114" s="702"/>
      <c r="FQ114" s="702"/>
      <c r="FR114" s="702"/>
      <c r="FS114" s="702"/>
      <c r="FT114" s="702"/>
      <c r="FU114" s="702"/>
      <c r="FV114" s="702"/>
      <c r="FW114" s="702"/>
      <c r="FX114" s="702"/>
      <c r="FY114" s="702"/>
      <c r="FZ114" s="702"/>
      <c r="GA114" s="702"/>
      <c r="GB114" s="702"/>
      <c r="GC114" s="702"/>
      <c r="GD114" s="702"/>
      <c r="GE114" s="702"/>
      <c r="GF114" s="702"/>
      <c r="GG114" s="702"/>
      <c r="GH114" s="702"/>
      <c r="GI114" s="702"/>
      <c r="GJ114" s="702"/>
      <c r="GK114" s="702"/>
      <c r="GL114" s="702"/>
      <c r="GM114" s="702"/>
      <c r="GN114" s="702"/>
      <c r="GO114" s="702"/>
      <c r="GP114" s="702"/>
      <c r="GQ114" s="702"/>
      <c r="GR114" s="702"/>
      <c r="GS114" s="702"/>
      <c r="GT114" s="702"/>
      <c r="GU114" s="702"/>
      <c r="GV114" s="702"/>
      <c r="GW114" s="702"/>
      <c r="GX114" s="702"/>
      <c r="GY114" s="702"/>
      <c r="GZ114" s="702"/>
      <c r="HA114" s="702"/>
      <c r="HB114" s="702"/>
      <c r="HC114" s="703"/>
      <c r="HD114" s="747"/>
      <c r="HE114" s="748"/>
      <c r="HF114" s="748"/>
      <c r="HG114" s="748"/>
      <c r="HH114" s="748"/>
      <c r="HI114" s="749"/>
      <c r="HJ114" s="675"/>
      <c r="HK114" s="676"/>
      <c r="HL114" s="676"/>
      <c r="HM114" s="676"/>
      <c r="HN114" s="677"/>
      <c r="HO114" s="35"/>
      <c r="HP114" s="35"/>
      <c r="HQ114" s="35"/>
    </row>
    <row r="115" spans="1:255" s="366" customFormat="1" ht="14" customHeight="1">
      <c r="A115" s="477"/>
      <c r="B115" s="743" t="s">
        <v>181</v>
      </c>
      <c r="C115" s="743"/>
      <c r="D115" s="395">
        <f>COUNTIF(HJ9:HJ108,"NSO")</f>
        <v>2</v>
      </c>
      <c r="E115" s="218" t="s">
        <v>185</v>
      </c>
      <c r="F115" s="278" t="s">
        <v>492</v>
      </c>
      <c r="G115" s="400">
        <f>COUNTIF(HD9:HD108,"SUPPL.")</f>
        <v>1</v>
      </c>
      <c r="H115" s="767" t="s">
        <v>239</v>
      </c>
      <c r="I115" s="767"/>
      <c r="J115" s="706" t="s">
        <v>1</v>
      </c>
      <c r="K115" s="707"/>
      <c r="L115" s="707"/>
      <c r="M115" s="672">
        <f>COUNTIF(FJ9:FJ108,"II")</f>
        <v>28</v>
      </c>
      <c r="N115" s="673"/>
      <c r="O115" s="673"/>
      <c r="P115" s="672"/>
      <c r="Q115" s="673"/>
      <c r="R115" s="407"/>
      <c r="S115" s="407"/>
      <c r="T115" s="407"/>
      <c r="U115" s="407"/>
      <c r="V115" s="306"/>
      <c r="W115" s="706" t="s">
        <v>1</v>
      </c>
      <c r="X115" s="707"/>
      <c r="Y115" s="707"/>
      <c r="Z115" s="672">
        <f>COUNTIF(FM9:FM108,"II")</f>
        <v>22</v>
      </c>
      <c r="AA115" s="673"/>
      <c r="AB115" s="673"/>
      <c r="AC115" s="672"/>
      <c r="AD115" s="673"/>
      <c r="AE115" s="306"/>
      <c r="AF115" s="306"/>
      <c r="AG115" s="306"/>
      <c r="AH115" s="306"/>
      <c r="AI115" s="306"/>
      <c r="AJ115" s="401" t="s">
        <v>1</v>
      </c>
      <c r="AK115" s="672">
        <f>COUNTIF(FQ9:FQ108,"II")</f>
        <v>27</v>
      </c>
      <c r="AL115" s="710"/>
      <c r="AM115" s="672">
        <f>COUNTIF(FR9:FR108,"II")</f>
        <v>0</v>
      </c>
      <c r="AN115" s="710"/>
      <c r="AO115" s="672">
        <f>COUNTIF(FS9:FS108,"II")</f>
        <v>0</v>
      </c>
      <c r="AP115" s="710"/>
      <c r="AQ115" s="672">
        <f>COUNTIF(FT9:FT108,"II")</f>
        <v>0</v>
      </c>
      <c r="AR115" s="710"/>
      <c r="AS115" s="672">
        <f>COUNTIF(FU9:FU108,"II")</f>
        <v>0</v>
      </c>
      <c r="AT115" s="710"/>
      <c r="AU115" s="672">
        <f>COUNTIF(FV9:FV108,"II")</f>
        <v>0</v>
      </c>
      <c r="AV115" s="710"/>
      <c r="AW115" s="672">
        <f>COUNTIF(FW9:FW108,"II")</f>
        <v>0</v>
      </c>
      <c r="AX115" s="710"/>
      <c r="AY115" s="672">
        <f>COUNTIF(FX9:FX108,"II")</f>
        <v>0</v>
      </c>
      <c r="AZ115" s="710"/>
      <c r="BA115" s="700">
        <f t="shared" si="532"/>
        <v>0</v>
      </c>
      <c r="BB115" s="700"/>
      <c r="BC115" s="401"/>
      <c r="BD115" s="401"/>
      <c r="BE115" s="401"/>
      <c r="BF115" s="399"/>
      <c r="BG115" s="399"/>
      <c r="BH115" s="399"/>
      <c r="BI115" s="399"/>
      <c r="BJ115" s="399"/>
      <c r="BK115" s="415"/>
      <c r="BL115" s="401" t="s">
        <v>1</v>
      </c>
      <c r="BM115" s="672">
        <f>COUNTIF(GB9:GB108,"II")</f>
        <v>19</v>
      </c>
      <c r="BN115" s="710"/>
      <c r="BO115" s="672">
        <f>COUNTIF(GC9:GC108,"II")</f>
        <v>0</v>
      </c>
      <c r="BP115" s="710"/>
      <c r="BQ115" s="672">
        <f>COUNTIF(GD9:GD108,"II")</f>
        <v>0</v>
      </c>
      <c r="BR115" s="710"/>
      <c r="BS115" s="672">
        <f>COUNTIF(GE9:GE108,"II")</f>
        <v>0</v>
      </c>
      <c r="BT115" s="710"/>
      <c r="BU115" s="672">
        <f>COUNTIF(GF9:GF108,"II")</f>
        <v>0</v>
      </c>
      <c r="BV115" s="710"/>
      <c r="BW115" s="672">
        <f>COUNTIF(GG9:GG108,"II")</f>
        <v>0</v>
      </c>
      <c r="BX115" s="710"/>
      <c r="BY115" s="672">
        <f>COUNTIF(GH9:GH108,"II")</f>
        <v>0</v>
      </c>
      <c r="BZ115" s="710"/>
      <c r="CA115" s="672">
        <f>COUNTIF(GI9:GI108,"II")</f>
        <v>1</v>
      </c>
      <c r="CB115" s="710"/>
      <c r="CC115" s="700">
        <f t="shared" si="533"/>
        <v>1</v>
      </c>
      <c r="CD115" s="700"/>
      <c r="CE115" s="395"/>
      <c r="CF115" s="395"/>
      <c r="CG115" s="395"/>
      <c r="CH115" s="395"/>
      <c r="CI115" s="395"/>
      <c r="CJ115" s="399"/>
      <c r="CK115" s="399"/>
      <c r="CL115" s="399"/>
      <c r="CM115" s="415"/>
      <c r="CN115" s="401" t="s">
        <v>1</v>
      </c>
      <c r="CO115" s="672">
        <f>COUNTIF(GM9:GM108,"II")</f>
        <v>19</v>
      </c>
      <c r="CP115" s="710"/>
      <c r="CQ115" s="672">
        <f>COUNTIF(GN9:GN108,"II")</f>
        <v>0</v>
      </c>
      <c r="CR115" s="710"/>
      <c r="CS115" s="672">
        <f>COUNTIF(GO9:GO108,"II")</f>
        <v>0</v>
      </c>
      <c r="CT115" s="710"/>
      <c r="CU115" s="672">
        <f>COUNTIF(GP9:GP108,"II")</f>
        <v>0</v>
      </c>
      <c r="CV115" s="710"/>
      <c r="CW115" s="672">
        <f>COUNTIF(GQ9:GQ108,"II")</f>
        <v>0</v>
      </c>
      <c r="CX115" s="710"/>
      <c r="CY115" s="672">
        <f>COUNTIF(GR9:GR108,"II")</f>
        <v>0</v>
      </c>
      <c r="CZ115" s="710"/>
      <c r="DA115" s="672">
        <f>COUNTIF(GS9:GS108,"II")</f>
        <v>0</v>
      </c>
      <c r="DB115" s="710"/>
      <c r="DC115" s="672">
        <f>COUNTIF(GT9:GT108,"II")</f>
        <v>0</v>
      </c>
      <c r="DD115" s="710"/>
      <c r="DE115" s="700">
        <f t="shared" si="534"/>
        <v>0</v>
      </c>
      <c r="DF115" s="700"/>
      <c r="DG115" s="395"/>
      <c r="DH115" s="395"/>
      <c r="DI115" s="395"/>
      <c r="DJ115" s="395"/>
      <c r="DK115" s="395"/>
      <c r="DL115" s="399"/>
      <c r="DM115" s="399"/>
      <c r="DN115" s="399"/>
      <c r="DO115" s="415"/>
      <c r="DP115" s="399"/>
      <c r="DQ115" s="684" t="s">
        <v>13</v>
      </c>
      <c r="DR115" s="685"/>
      <c r="DS115" s="670">
        <f>COUNTIF(GW9:GW108,"C")</f>
        <v>3</v>
      </c>
      <c r="DT115" s="671"/>
      <c r="DX115" s="415"/>
      <c r="DY115" s="415"/>
      <c r="DZ115" s="415"/>
      <c r="EA115" s="415"/>
      <c r="EB115" s="415"/>
      <c r="EC115" s="415"/>
      <c r="ED115" s="684" t="s">
        <v>13</v>
      </c>
      <c r="EE115" s="685"/>
      <c r="EF115" s="670">
        <f>COUNTIF(GX9:GX108,"C")</f>
        <v>0</v>
      </c>
      <c r="EG115" s="671"/>
      <c r="EH115" s="395"/>
      <c r="EI115" s="395"/>
      <c r="EJ115" s="415"/>
      <c r="EK115" s="415"/>
      <c r="EL115" s="415"/>
      <c r="EM115" s="688"/>
      <c r="EN115" s="688"/>
      <c r="EO115" s="688"/>
      <c r="EP115" s="688"/>
      <c r="EQ115" s="688"/>
      <c r="ER115" s="688"/>
      <c r="ES115" s="688"/>
      <c r="ET115" s="688"/>
      <c r="EU115" s="688"/>
      <c r="EV115" s="688"/>
      <c r="EW115" s="688"/>
      <c r="EX115" s="688"/>
      <c r="EY115" s="761"/>
      <c r="EZ115" s="702"/>
      <c r="FA115" s="702"/>
      <c r="FB115" s="702"/>
      <c r="FC115" s="702"/>
      <c r="FD115" s="702"/>
      <c r="FE115" s="702"/>
      <c r="FF115" s="702"/>
      <c r="FG115" s="702"/>
      <c r="FH115" s="702"/>
      <c r="FI115" s="702"/>
      <c r="FJ115" s="702"/>
      <c r="FK115" s="702"/>
      <c r="FL115" s="702"/>
      <c r="FM115" s="702"/>
      <c r="FN115" s="702"/>
      <c r="FO115" s="702"/>
      <c r="FP115" s="702"/>
      <c r="FQ115" s="702"/>
      <c r="FR115" s="702"/>
      <c r="FS115" s="702"/>
      <c r="FT115" s="702"/>
      <c r="FU115" s="702"/>
      <c r="FV115" s="702"/>
      <c r="FW115" s="702"/>
      <c r="FX115" s="702"/>
      <c r="FY115" s="702"/>
      <c r="FZ115" s="702"/>
      <c r="GA115" s="702"/>
      <c r="GB115" s="702"/>
      <c r="GC115" s="702"/>
      <c r="GD115" s="702"/>
      <c r="GE115" s="702"/>
      <c r="GF115" s="702"/>
      <c r="GG115" s="702"/>
      <c r="GH115" s="702"/>
      <c r="GI115" s="702"/>
      <c r="GJ115" s="702"/>
      <c r="GK115" s="702"/>
      <c r="GL115" s="702"/>
      <c r="GM115" s="702"/>
      <c r="GN115" s="702"/>
      <c r="GO115" s="702"/>
      <c r="GP115" s="702"/>
      <c r="GQ115" s="702"/>
      <c r="GR115" s="702"/>
      <c r="GS115" s="702"/>
      <c r="GT115" s="702"/>
      <c r="GU115" s="702"/>
      <c r="GV115" s="702"/>
      <c r="GW115" s="702"/>
      <c r="GX115" s="702"/>
      <c r="GY115" s="702"/>
      <c r="GZ115" s="702"/>
      <c r="HA115" s="702"/>
      <c r="HB115" s="702"/>
      <c r="HC115" s="703"/>
      <c r="HD115" s="750" t="s">
        <v>245</v>
      </c>
      <c r="HE115" s="751"/>
      <c r="HF115" s="751"/>
      <c r="HG115" s="751"/>
      <c r="HH115" s="751"/>
      <c r="HI115" s="752"/>
      <c r="HJ115" s="675"/>
      <c r="HK115" s="676"/>
      <c r="HL115" s="676"/>
      <c r="HM115" s="676"/>
      <c r="HN115" s="677"/>
      <c r="HO115" s="35"/>
      <c r="HP115" s="35"/>
      <c r="HQ115" s="35"/>
    </row>
    <row r="116" spans="1:255" s="366" customFormat="1" ht="14" customHeight="1">
      <c r="A116" s="477"/>
      <c r="B116" s="714" t="s">
        <v>184</v>
      </c>
      <c r="C116" s="715"/>
      <c r="D116" s="715"/>
      <c r="E116" s="716"/>
      <c r="F116" s="279" t="s">
        <v>492</v>
      </c>
      <c r="G116" s="86">
        <f>COUNTIF(HD9:HD108,"RE-EXAM.")</f>
        <v>3</v>
      </c>
      <c r="H116" s="427" t="s">
        <v>238</v>
      </c>
      <c r="I116" s="406"/>
      <c r="J116" s="706" t="s">
        <v>2</v>
      </c>
      <c r="K116" s="707"/>
      <c r="L116" s="707"/>
      <c r="M116" s="672">
        <f>(COUNTIF(FJ9:FJ108,"III")+((COUNTIF(FJ9:FJ108,"G"))))</f>
        <v>2</v>
      </c>
      <c r="N116" s="673"/>
      <c r="O116" s="673"/>
      <c r="P116" s="672"/>
      <c r="Q116" s="673"/>
      <c r="R116" s="407"/>
      <c r="S116" s="407"/>
      <c r="T116" s="407"/>
      <c r="U116" s="407"/>
      <c r="V116" s="306"/>
      <c r="W116" s="706" t="s">
        <v>2</v>
      </c>
      <c r="X116" s="707"/>
      <c r="Y116" s="707"/>
      <c r="Z116" s="672">
        <f>(COUNTIF(FM9:FM108,"III")+((COUNTIF(FM9:FM108,"G"))))</f>
        <v>25</v>
      </c>
      <c r="AA116" s="673"/>
      <c r="AB116" s="673"/>
      <c r="AC116" s="672"/>
      <c r="AD116" s="673"/>
      <c r="AE116" s="306"/>
      <c r="AF116" s="306"/>
      <c r="AG116" s="306"/>
      <c r="AH116" s="306"/>
      <c r="AI116" s="306"/>
      <c r="AJ116" s="401" t="s">
        <v>2</v>
      </c>
      <c r="AK116" s="672">
        <f>COUNTIF(FQ9:FQ108,"III")+COUNTIF(FQ9:FQ108,"G")</f>
        <v>15</v>
      </c>
      <c r="AL116" s="710"/>
      <c r="AM116" s="672">
        <f>COUNTIF(FR9:FR108,"III")+COUNTIF(FR9:FR108,"G")</f>
        <v>0</v>
      </c>
      <c r="AN116" s="710"/>
      <c r="AO116" s="672">
        <f>COUNTIF(FS9:FS108,"III")+COUNTIF(FS9:FS108,"G")</f>
        <v>0</v>
      </c>
      <c r="AP116" s="710"/>
      <c r="AQ116" s="672">
        <f>COUNTIF(FT9:FT108,"III")+COUNTIF(FT9:FT108,"G")</f>
        <v>0</v>
      </c>
      <c r="AR116" s="710"/>
      <c r="AS116" s="672">
        <f>COUNTIF(FU9:FU108,"III")+COUNTIF(FU9:FU108,"G")</f>
        <v>0</v>
      </c>
      <c r="AT116" s="710"/>
      <c r="AU116" s="672">
        <f>COUNTIF(FV9:FV108,"III")+COUNTIF(FV9:FV108,"G")</f>
        <v>0</v>
      </c>
      <c r="AV116" s="710"/>
      <c r="AW116" s="672">
        <f>COUNTIF(FW9:FW108,"III")+COUNTIF(FW9:FW108,"G")</f>
        <v>0</v>
      </c>
      <c r="AX116" s="710"/>
      <c r="AY116" s="672">
        <f>COUNTIF(FX9:FX108,"III")+COUNTIF(FX9:FX108,"G")</f>
        <v>0</v>
      </c>
      <c r="AZ116" s="710"/>
      <c r="BA116" s="700">
        <f t="shared" si="532"/>
        <v>0</v>
      </c>
      <c r="BB116" s="700"/>
      <c r="BC116" s="401"/>
      <c r="BD116" s="401"/>
      <c r="BE116" s="401"/>
      <c r="BF116" s="399"/>
      <c r="BG116" s="399"/>
      <c r="BH116" s="399"/>
      <c r="BI116" s="399"/>
      <c r="BJ116" s="399"/>
      <c r="BK116" s="415"/>
      <c r="BL116" s="401" t="s">
        <v>2</v>
      </c>
      <c r="BM116" s="672">
        <f>COUNTIF(GB9:GB108,"III")+COUNTIF(GB9:GB108,"G")</f>
        <v>0</v>
      </c>
      <c r="BN116" s="710"/>
      <c r="BO116" s="672">
        <f>COUNTIF(GC9:GC108,"III")+COUNTIF(GC9:GC108,"G")</f>
        <v>0</v>
      </c>
      <c r="BP116" s="710"/>
      <c r="BQ116" s="672">
        <f>COUNTIF(GD9:GD108,"III")+COUNTIF(GD9:GD108,"G")</f>
        <v>0</v>
      </c>
      <c r="BR116" s="710"/>
      <c r="BS116" s="672">
        <f>COUNTIF(GE9:GE108,"III")+COUNTIF(GE9:GE108,"G")</f>
        <v>0</v>
      </c>
      <c r="BT116" s="710"/>
      <c r="BU116" s="672">
        <f>COUNTIF(GF9:GF108,"III")+COUNTIF(GF9:GF108,"G")</f>
        <v>0</v>
      </c>
      <c r="BV116" s="710"/>
      <c r="BW116" s="672">
        <f>COUNTIF(GG9:GG108,"III")+COUNTIF(GG9:GG108,"G")</f>
        <v>0</v>
      </c>
      <c r="BX116" s="710"/>
      <c r="BY116" s="672">
        <f>COUNTIF(GH9:GH108,"III")+COUNTIF(GH9:GH108,"G")</f>
        <v>0</v>
      </c>
      <c r="BZ116" s="710"/>
      <c r="CA116" s="672">
        <f>COUNTIF(GI9:GI108,"III")+COUNTIF(GI9:GI108,"G")</f>
        <v>0</v>
      </c>
      <c r="CB116" s="710"/>
      <c r="CC116" s="700">
        <f t="shared" si="533"/>
        <v>0</v>
      </c>
      <c r="CD116" s="700"/>
      <c r="CE116" s="395"/>
      <c r="CF116" s="395"/>
      <c r="CG116" s="395"/>
      <c r="CH116" s="395"/>
      <c r="CI116" s="395"/>
      <c r="CJ116" s="399"/>
      <c r="CK116" s="399"/>
      <c r="CL116" s="399"/>
      <c r="CM116" s="415"/>
      <c r="CN116" s="401" t="s">
        <v>2</v>
      </c>
      <c r="CO116" s="672">
        <f>COUNTIF(GM9:GM108,"III")+COUNTIF(GM9:GM108,"G")</f>
        <v>3</v>
      </c>
      <c r="CP116" s="710"/>
      <c r="CQ116" s="672">
        <f>COUNTIF(GN9:GN108,"III")+COUNTIF(GN9:GN108,"G")</f>
        <v>0</v>
      </c>
      <c r="CR116" s="710"/>
      <c r="CS116" s="672">
        <f>COUNTIF(GO9:GO108,"III")+COUNTIF(GO9:GO108,"G")</f>
        <v>0</v>
      </c>
      <c r="CT116" s="710"/>
      <c r="CU116" s="672">
        <f>COUNTIF(GP9:GP108,"III")+COUNTIF(GP9:GP108,"G")</f>
        <v>0</v>
      </c>
      <c r="CV116" s="710"/>
      <c r="CW116" s="672">
        <f>COUNTIF(GQ9:GQ108,"III")+COUNTIF(GQ9:GQ108,"G")</f>
        <v>0</v>
      </c>
      <c r="CX116" s="710"/>
      <c r="CY116" s="672">
        <f>COUNTIF(GR9:GR108,"III")+COUNTIF(GR9:GR108,"G")</f>
        <v>0</v>
      </c>
      <c r="CZ116" s="710"/>
      <c r="DA116" s="672">
        <f>COUNTIF(GS9:GS108,"III")+COUNTIF(GS9:GS108,"G")</f>
        <v>0</v>
      </c>
      <c r="DB116" s="710"/>
      <c r="DC116" s="672">
        <f>COUNTIF(GT9:GT108,"III")+COUNTIF(GT9:GT108,"G")</f>
        <v>0</v>
      </c>
      <c r="DD116" s="710"/>
      <c r="DE116" s="700">
        <f t="shared" si="534"/>
        <v>0</v>
      </c>
      <c r="DF116" s="700"/>
      <c r="DG116" s="395"/>
      <c r="DH116" s="395"/>
      <c r="DI116" s="395"/>
      <c r="DJ116" s="395"/>
      <c r="DK116" s="395"/>
      <c r="DL116" s="399"/>
      <c r="DM116" s="399"/>
      <c r="DN116" s="399"/>
      <c r="DO116" s="415"/>
      <c r="DP116" s="399"/>
      <c r="DQ116" s="684" t="s">
        <v>3</v>
      </c>
      <c r="DR116" s="685"/>
      <c r="DS116" s="670">
        <f>COUNTIF(GW9:GW108,"D")</f>
        <v>0</v>
      </c>
      <c r="DT116" s="671"/>
      <c r="DX116" s="415"/>
      <c r="DY116" s="415"/>
      <c r="DZ116" s="415"/>
      <c r="EA116" s="415"/>
      <c r="EB116" s="415"/>
      <c r="EC116" s="415"/>
      <c r="ED116" s="684" t="s">
        <v>3</v>
      </c>
      <c r="EE116" s="685"/>
      <c r="EF116" s="670">
        <f>COUNTIF(GX9:GX108,"D")</f>
        <v>0</v>
      </c>
      <c r="EG116" s="671"/>
      <c r="EH116" s="395"/>
      <c r="EI116" s="395"/>
      <c r="EJ116" s="415"/>
      <c r="EK116" s="415"/>
      <c r="EL116" s="415"/>
      <c r="EM116" s="688"/>
      <c r="EN116" s="688"/>
      <c r="EO116" s="688"/>
      <c r="EP116" s="688"/>
      <c r="EQ116" s="688"/>
      <c r="ER116" s="688"/>
      <c r="ES116" s="688"/>
      <c r="ET116" s="688"/>
      <c r="EU116" s="688"/>
      <c r="EV116" s="688"/>
      <c r="EW116" s="688"/>
      <c r="EX116" s="688"/>
      <c r="EY116" s="761"/>
      <c r="EZ116" s="702"/>
      <c r="FA116" s="702"/>
      <c r="FB116" s="702"/>
      <c r="FC116" s="702"/>
      <c r="FD116" s="702"/>
      <c r="FE116" s="702"/>
      <c r="FF116" s="702"/>
      <c r="FG116" s="702"/>
      <c r="FH116" s="702"/>
      <c r="FI116" s="702"/>
      <c r="FJ116" s="702"/>
      <c r="FK116" s="702"/>
      <c r="FL116" s="702"/>
      <c r="FM116" s="702"/>
      <c r="FN116" s="702"/>
      <c r="FO116" s="702"/>
      <c r="FP116" s="702"/>
      <c r="FQ116" s="702"/>
      <c r="FR116" s="702"/>
      <c r="FS116" s="702"/>
      <c r="FT116" s="702"/>
      <c r="FU116" s="702"/>
      <c r="FV116" s="702"/>
      <c r="FW116" s="702"/>
      <c r="FX116" s="702"/>
      <c r="FY116" s="702"/>
      <c r="FZ116" s="702"/>
      <c r="GA116" s="702"/>
      <c r="GB116" s="702"/>
      <c r="GC116" s="702"/>
      <c r="GD116" s="702"/>
      <c r="GE116" s="702"/>
      <c r="GF116" s="702"/>
      <c r="GG116" s="702"/>
      <c r="GH116" s="702"/>
      <c r="GI116" s="702"/>
      <c r="GJ116" s="702"/>
      <c r="GK116" s="702"/>
      <c r="GL116" s="702"/>
      <c r="GM116" s="702"/>
      <c r="GN116" s="702"/>
      <c r="GO116" s="702"/>
      <c r="GP116" s="702"/>
      <c r="GQ116" s="702"/>
      <c r="GR116" s="702"/>
      <c r="GS116" s="702"/>
      <c r="GT116" s="702"/>
      <c r="GU116" s="702"/>
      <c r="GV116" s="702"/>
      <c r="GW116" s="702"/>
      <c r="GX116" s="702"/>
      <c r="GY116" s="702"/>
      <c r="GZ116" s="702"/>
      <c r="HA116" s="702"/>
      <c r="HB116" s="702"/>
      <c r="HC116" s="703"/>
      <c r="HD116" s="750"/>
      <c r="HE116" s="751"/>
      <c r="HF116" s="751"/>
      <c r="HG116" s="751"/>
      <c r="HH116" s="751"/>
      <c r="HI116" s="752"/>
      <c r="HJ116" s="675"/>
      <c r="HK116" s="676"/>
      <c r="HL116" s="676"/>
      <c r="HM116" s="676"/>
      <c r="HN116" s="677"/>
      <c r="HO116" s="35"/>
      <c r="HP116" s="35"/>
      <c r="HQ116" s="35"/>
      <c r="HR116" s="367"/>
      <c r="HS116" s="367"/>
      <c r="HT116" s="367"/>
      <c r="HU116" s="367"/>
      <c r="HV116" s="367"/>
    </row>
    <row r="117" spans="1:255" s="366" customFormat="1" ht="14" customHeight="1">
      <c r="A117" s="477"/>
      <c r="B117" s="695" t="s">
        <v>230</v>
      </c>
      <c r="C117" s="696"/>
      <c r="D117" s="696"/>
      <c r="E117" s="697"/>
      <c r="F117" s="280" t="s">
        <v>492</v>
      </c>
      <c r="G117" s="422">
        <f>COUNTIF(HD9:HD108,"FAIL")</f>
        <v>1</v>
      </c>
      <c r="H117" s="769" t="s">
        <v>240</v>
      </c>
      <c r="I117" s="769"/>
      <c r="J117" s="706" t="s">
        <v>206</v>
      </c>
      <c r="K117" s="707"/>
      <c r="L117" s="707"/>
      <c r="M117" s="672">
        <f>M113+M114+M115+M116</f>
        <v>48</v>
      </c>
      <c r="N117" s="673"/>
      <c r="O117" s="673"/>
      <c r="P117" s="672"/>
      <c r="Q117" s="673"/>
      <c r="R117" s="687"/>
      <c r="S117" s="687"/>
      <c r="T117" s="687"/>
      <c r="U117" s="687"/>
      <c r="V117" s="62"/>
      <c r="W117" s="706" t="s">
        <v>206</v>
      </c>
      <c r="X117" s="707"/>
      <c r="Y117" s="707"/>
      <c r="Z117" s="672">
        <f>Z113+Z114+Z115+Z116</f>
        <v>49</v>
      </c>
      <c r="AA117" s="673"/>
      <c r="AB117" s="673"/>
      <c r="AC117" s="672"/>
      <c r="AD117" s="673"/>
      <c r="AE117" s="688"/>
      <c r="AF117" s="688"/>
      <c r="AG117" s="688"/>
      <c r="AH117" s="688"/>
      <c r="AI117" s="688"/>
      <c r="AJ117" s="435" t="s">
        <v>206</v>
      </c>
      <c r="AK117" s="672">
        <f>SUM(AK113,AK114,AK115,AK116)</f>
        <v>46</v>
      </c>
      <c r="AL117" s="710"/>
      <c r="AM117" s="672">
        <f>SUM(AM113,AM114,AM115,AM116)</f>
        <v>0</v>
      </c>
      <c r="AN117" s="710"/>
      <c r="AO117" s="672">
        <f>SUM(AO113,AO114,AO115,AO116)</f>
        <v>0</v>
      </c>
      <c r="AP117" s="710"/>
      <c r="AQ117" s="672">
        <f>SUM(AQ113,AQ114,AQ115,AQ116)</f>
        <v>0</v>
      </c>
      <c r="AR117" s="710"/>
      <c r="AS117" s="672">
        <f>SUM(AS113,AS114,AS115,AS116)</f>
        <v>0</v>
      </c>
      <c r="AT117" s="710"/>
      <c r="AU117" s="672">
        <f>SUM(AU113,AU114,AU115,AU116)</f>
        <v>0</v>
      </c>
      <c r="AV117" s="710"/>
      <c r="AW117" s="672">
        <f>SUM(AW113,AW114,AW115,AW116)</f>
        <v>0</v>
      </c>
      <c r="AX117" s="710"/>
      <c r="AY117" s="672">
        <f>SUM(AY113,AY114,AY115,AY116)</f>
        <v>0</v>
      </c>
      <c r="AZ117" s="710">
        <f>COUNTIF(FT9:FT108,"D")</f>
        <v>0</v>
      </c>
      <c r="BA117" s="700">
        <f>SUM(AM117:AZ117)</f>
        <v>0</v>
      </c>
      <c r="BB117" s="700"/>
      <c r="BC117" s="399"/>
      <c r="BD117" s="399"/>
      <c r="BE117" s="399"/>
      <c r="BF117" s="399"/>
      <c r="BG117" s="399"/>
      <c r="BH117" s="399"/>
      <c r="BI117" s="399"/>
      <c r="BJ117" s="399"/>
      <c r="BK117" s="415"/>
      <c r="BL117" s="435" t="s">
        <v>206</v>
      </c>
      <c r="BM117" s="672">
        <f>SUM(BM113,BM114,BM115,BM116)</f>
        <v>46</v>
      </c>
      <c r="BN117" s="710"/>
      <c r="BO117" s="672">
        <f>SUM(BO113,BO114,BO115,BO116)</f>
        <v>0</v>
      </c>
      <c r="BP117" s="710"/>
      <c r="BQ117" s="672">
        <f>SUM(BQ113,BQ114,BQ115,BQ116)</f>
        <v>0</v>
      </c>
      <c r="BR117" s="710"/>
      <c r="BS117" s="672">
        <f>SUM(BS113,BS114,BS115,BS116)</f>
        <v>0</v>
      </c>
      <c r="BT117" s="710"/>
      <c r="BU117" s="672">
        <f>SUM(BU113,BU114,BU115,BU116)</f>
        <v>0</v>
      </c>
      <c r="BV117" s="710"/>
      <c r="BW117" s="672">
        <f>SUM(BW113,BW114,BW115,BW116)</f>
        <v>0</v>
      </c>
      <c r="BX117" s="710"/>
      <c r="BY117" s="672">
        <f>SUM(BY113,BY114,BY115,BY116)</f>
        <v>0</v>
      </c>
      <c r="BZ117" s="710"/>
      <c r="CA117" s="672">
        <f>SUM(CA113,CA114,CA115,CA116)</f>
        <v>1</v>
      </c>
      <c r="CB117" s="710">
        <f>COUNTIF(GV9:GV108,"D")</f>
        <v>0</v>
      </c>
      <c r="CC117" s="700">
        <f>SUM(BO117:CB117)</f>
        <v>1</v>
      </c>
      <c r="CD117" s="700"/>
      <c r="CE117" s="399"/>
      <c r="CF117" s="399"/>
      <c r="CG117" s="399"/>
      <c r="CH117" s="399"/>
      <c r="CI117" s="399"/>
      <c r="CJ117" s="399"/>
      <c r="CK117" s="399"/>
      <c r="CL117" s="399"/>
      <c r="CM117" s="415"/>
      <c r="CN117" s="435" t="s">
        <v>206</v>
      </c>
      <c r="CO117" s="672">
        <f>SUM(CO113,CO114,CO115,CO116)</f>
        <v>46</v>
      </c>
      <c r="CP117" s="710"/>
      <c r="CQ117" s="672">
        <f>SUM(CQ113,CQ114,CQ115,CQ116)</f>
        <v>0</v>
      </c>
      <c r="CR117" s="710"/>
      <c r="CS117" s="672">
        <f>SUM(CS113,CS114,CS115,CS116)</f>
        <v>0</v>
      </c>
      <c r="CT117" s="710"/>
      <c r="CU117" s="672">
        <f>SUM(CU113,CU114,CU115,CU116)</f>
        <v>0</v>
      </c>
      <c r="CV117" s="710"/>
      <c r="CW117" s="672">
        <f>SUM(CW113,CW114,CW115,CW116)</f>
        <v>0</v>
      </c>
      <c r="CX117" s="710"/>
      <c r="CY117" s="672">
        <f>SUM(CY113,CY114,CY115,CY116)</f>
        <v>0</v>
      </c>
      <c r="CZ117" s="710"/>
      <c r="DA117" s="672">
        <f>SUM(DA113,DA114,DA115,DA116)</f>
        <v>0</v>
      </c>
      <c r="DB117" s="710"/>
      <c r="DC117" s="672">
        <f>SUM(DC113,DC114,DC115,DC116)</f>
        <v>1</v>
      </c>
      <c r="DD117" s="710">
        <f>COUNTIF(HW9:HW108,"D")</f>
        <v>0</v>
      </c>
      <c r="DE117" s="700">
        <f>SUM(CQ117:DD117)</f>
        <v>1</v>
      </c>
      <c r="DF117" s="700"/>
      <c r="DG117" s="399"/>
      <c r="DH117" s="399"/>
      <c r="DI117" s="399"/>
      <c r="DJ117" s="399"/>
      <c r="DK117" s="399"/>
      <c r="DL117" s="399" t="s">
        <v>2</v>
      </c>
      <c r="DM117" s="399">
        <f>SUM(CR117,CW117,DB117,DJ117)</f>
        <v>0</v>
      </c>
      <c r="DN117" s="399">
        <f>COUNTIF(GL9:GL108,"III")+COUNTIF(GL9:GL108,"G")</f>
        <v>3</v>
      </c>
      <c r="DO117" s="415"/>
      <c r="DP117" s="399"/>
      <c r="DQ117" s="684" t="s">
        <v>24</v>
      </c>
      <c r="DR117" s="685"/>
      <c r="DS117" s="686">
        <f>DS113+DS114+DS115+DS116</f>
        <v>49</v>
      </c>
      <c r="DT117" s="686"/>
      <c r="DX117" s="687"/>
      <c r="DY117" s="687"/>
      <c r="DZ117" s="687"/>
      <c r="EA117" s="687"/>
      <c r="EB117" s="687"/>
      <c r="EC117" s="687"/>
      <c r="ED117" s="684" t="s">
        <v>24</v>
      </c>
      <c r="EE117" s="685"/>
      <c r="EF117" s="686">
        <f>EF113+EF114+EF115+EF116</f>
        <v>49</v>
      </c>
      <c r="EG117" s="686"/>
      <c r="EH117" s="686">
        <f>EF113+EF114+EF115+EF116</f>
        <v>49</v>
      </c>
      <c r="EI117" s="686"/>
      <c r="EJ117" s="687"/>
      <c r="EK117" s="687"/>
      <c r="EL117" s="687"/>
      <c r="EM117" s="688"/>
      <c r="EN117" s="688"/>
      <c r="EO117" s="688"/>
      <c r="EP117" s="688"/>
      <c r="EQ117" s="688"/>
      <c r="ER117" s="688"/>
      <c r="ES117" s="688"/>
      <c r="ET117" s="688"/>
      <c r="EU117" s="688"/>
      <c r="EV117" s="688"/>
      <c r="EW117" s="688"/>
      <c r="EX117" s="688"/>
      <c r="EY117" s="761"/>
      <c r="EZ117" s="702"/>
      <c r="FA117" s="702"/>
      <c r="FB117" s="702"/>
      <c r="FC117" s="702"/>
      <c r="FD117" s="702"/>
      <c r="FE117" s="702"/>
      <c r="FF117" s="702"/>
      <c r="FG117" s="702"/>
      <c r="FH117" s="702"/>
      <c r="FI117" s="702"/>
      <c r="FJ117" s="702"/>
      <c r="FK117" s="702"/>
      <c r="FL117" s="702"/>
      <c r="FM117" s="702"/>
      <c r="FN117" s="702"/>
      <c r="FO117" s="702"/>
      <c r="FP117" s="702"/>
      <c r="FQ117" s="702"/>
      <c r="FR117" s="702"/>
      <c r="FS117" s="702"/>
      <c r="FT117" s="702"/>
      <c r="FU117" s="702"/>
      <c r="FV117" s="702"/>
      <c r="FW117" s="702"/>
      <c r="FX117" s="702"/>
      <c r="FY117" s="702"/>
      <c r="FZ117" s="702"/>
      <c r="GA117" s="702"/>
      <c r="GB117" s="702"/>
      <c r="GC117" s="702"/>
      <c r="GD117" s="702"/>
      <c r="GE117" s="702"/>
      <c r="GF117" s="702"/>
      <c r="GG117" s="702"/>
      <c r="GH117" s="702"/>
      <c r="GI117" s="702"/>
      <c r="GJ117" s="702"/>
      <c r="GK117" s="702"/>
      <c r="GL117" s="702"/>
      <c r="GM117" s="702"/>
      <c r="GN117" s="702"/>
      <c r="GO117" s="702"/>
      <c r="GP117" s="702"/>
      <c r="GQ117" s="702"/>
      <c r="GR117" s="702"/>
      <c r="GS117" s="702"/>
      <c r="GT117" s="702"/>
      <c r="GU117" s="702"/>
      <c r="GV117" s="702"/>
      <c r="GW117" s="702"/>
      <c r="GX117" s="702"/>
      <c r="GY117" s="702"/>
      <c r="GZ117" s="702"/>
      <c r="HA117" s="702"/>
      <c r="HB117" s="702"/>
      <c r="HC117" s="703"/>
      <c r="HD117" s="753"/>
      <c r="HE117" s="754"/>
      <c r="HF117" s="754"/>
      <c r="HG117" s="754"/>
      <c r="HH117" s="754"/>
      <c r="HI117" s="755"/>
      <c r="HJ117" s="678"/>
      <c r="HK117" s="679"/>
      <c r="HL117" s="679"/>
      <c r="HM117" s="679"/>
      <c r="HN117" s="680"/>
      <c r="HO117" s="35"/>
      <c r="HP117" s="35"/>
      <c r="HQ117" s="35"/>
      <c r="HW117" s="367"/>
      <c r="HX117" s="367"/>
      <c r="HY117" s="367"/>
      <c r="HZ117" s="367"/>
      <c r="IA117" s="367"/>
      <c r="IB117" s="367"/>
      <c r="IC117" s="367"/>
      <c r="ID117" s="367"/>
      <c r="IE117" s="367"/>
      <c r="IF117" s="367"/>
      <c r="IG117" s="367"/>
      <c r="IH117" s="367"/>
      <c r="II117" s="367"/>
      <c r="IJ117" s="367"/>
      <c r="IK117" s="367"/>
      <c r="IL117" s="367"/>
      <c r="IM117" s="367"/>
      <c r="IN117" s="367"/>
      <c r="IO117" s="367"/>
      <c r="IP117" s="367"/>
      <c r="IQ117" s="367"/>
      <c r="IR117" s="367"/>
      <c r="IS117" s="367"/>
      <c r="IT117" s="367"/>
      <c r="IU117" s="367"/>
    </row>
    <row r="118" spans="1:255" s="369" customFormat="1" ht="14" customHeight="1">
      <c r="A118" s="477"/>
      <c r="B118" s="717" t="s">
        <v>231</v>
      </c>
      <c r="C118" s="718"/>
      <c r="D118" s="718"/>
      <c r="E118" s="719"/>
      <c r="F118" s="281" t="s">
        <v>492</v>
      </c>
      <c r="G118" s="87">
        <f>'result subject-wise'!F115</f>
        <v>0</v>
      </c>
      <c r="H118" s="427" t="s">
        <v>238</v>
      </c>
      <c r="I118" s="406"/>
      <c r="J118" s="706" t="s">
        <v>5</v>
      </c>
      <c r="K118" s="707"/>
      <c r="L118" s="707"/>
      <c r="M118" s="672">
        <f>COUNTIF(FJ9:FJ108,"S")</f>
        <v>1</v>
      </c>
      <c r="N118" s="673"/>
      <c r="O118" s="673"/>
      <c r="P118" s="672"/>
      <c r="Q118" s="673"/>
      <c r="R118" s="431"/>
      <c r="S118" s="431"/>
      <c r="T118" s="431"/>
      <c r="U118" s="431"/>
      <c r="V118" s="432"/>
      <c r="W118" s="706" t="s">
        <v>5</v>
      </c>
      <c r="X118" s="707"/>
      <c r="Y118" s="707"/>
      <c r="Z118" s="672">
        <f>COUNTIF(FM9:FM108,"S")</f>
        <v>0</v>
      </c>
      <c r="AA118" s="673"/>
      <c r="AB118" s="673"/>
      <c r="AC118" s="672"/>
      <c r="AD118" s="673"/>
      <c r="AE118" s="431"/>
      <c r="AF118" s="431"/>
      <c r="AG118" s="431"/>
      <c r="AH118" s="431"/>
      <c r="AI118" s="432"/>
      <c r="AJ118" s="438" t="s">
        <v>5</v>
      </c>
      <c r="AK118" s="701">
        <f>COUNTIF(FQ9:FQ108,"S")</f>
        <v>0</v>
      </c>
      <c r="AL118" s="700"/>
      <c r="AM118" s="701">
        <f>COUNTIF(FR9:FR108,"S")</f>
        <v>0</v>
      </c>
      <c r="AN118" s="700"/>
      <c r="AO118" s="701">
        <f>COUNTIF(FS9:FS108,"S")</f>
        <v>0</v>
      </c>
      <c r="AP118" s="700"/>
      <c r="AQ118" s="701">
        <f>COUNTIF(FT9:FT108,"S")</f>
        <v>0</v>
      </c>
      <c r="AR118" s="700"/>
      <c r="AS118" s="701">
        <f>COUNTIF(FU9:FU108,"S")</f>
        <v>0</v>
      </c>
      <c r="AT118" s="700"/>
      <c r="AU118" s="701">
        <f>COUNTIF(FV9:FV108,"S")</f>
        <v>0</v>
      </c>
      <c r="AV118" s="700"/>
      <c r="AW118" s="701">
        <f>COUNTIF(FW9:FW108,"S")</f>
        <v>0</v>
      </c>
      <c r="AX118" s="700"/>
      <c r="AY118" s="701">
        <f>COUNTIF(FX9:FX108,"S")</f>
        <v>0</v>
      </c>
      <c r="AZ118" s="700">
        <f>COUNTIF(FT9:FT108,"S")</f>
        <v>0</v>
      </c>
      <c r="BA118" s="700">
        <f t="shared" ref="BA118:BA121" si="535">SUM(AM118:AZ118)</f>
        <v>0</v>
      </c>
      <c r="BB118" s="700"/>
      <c r="BC118" s="431"/>
      <c r="BD118" s="431"/>
      <c r="BE118" s="432"/>
      <c r="BF118" s="400"/>
      <c r="BG118" s="400"/>
      <c r="BH118" s="400"/>
      <c r="BI118" s="400"/>
      <c r="BJ118" s="400"/>
      <c r="BK118" s="400"/>
      <c r="BL118" s="438" t="s">
        <v>5</v>
      </c>
      <c r="BM118" s="701">
        <f>COUNTIF(GB9:GB108,"S")</f>
        <v>0</v>
      </c>
      <c r="BN118" s="700"/>
      <c r="BO118" s="701">
        <f>COUNTIF(GC9:GC108,"S")</f>
        <v>0</v>
      </c>
      <c r="BP118" s="700"/>
      <c r="BQ118" s="701">
        <f>COUNTIF(GD9:GD108,"S")</f>
        <v>0</v>
      </c>
      <c r="BR118" s="700"/>
      <c r="BS118" s="701">
        <f>COUNTIF(GE9:GE108,"S")</f>
        <v>0</v>
      </c>
      <c r="BT118" s="700"/>
      <c r="BU118" s="701">
        <f>COUNTIF(GF9:GF108,"S")</f>
        <v>0</v>
      </c>
      <c r="BV118" s="700"/>
      <c r="BW118" s="701">
        <f>COUNTIF(GG9:GG108,"S")</f>
        <v>0</v>
      </c>
      <c r="BX118" s="700"/>
      <c r="BY118" s="701">
        <f>COUNTIF(GH9:GH108,"S")</f>
        <v>0</v>
      </c>
      <c r="BZ118" s="700"/>
      <c r="CA118" s="701">
        <f>COUNTIF(GI9:GI108,"S")</f>
        <v>0</v>
      </c>
      <c r="CB118" s="700">
        <f>COUNTIF(GV9:GV108,"S")</f>
        <v>0</v>
      </c>
      <c r="CC118" s="700">
        <f t="shared" ref="CC118:CC121" si="536">SUM(BO118:CB118)</f>
        <v>0</v>
      </c>
      <c r="CD118" s="700"/>
      <c r="CE118" s="431"/>
      <c r="CF118" s="431"/>
      <c r="CG118" s="431"/>
      <c r="CH118" s="431"/>
      <c r="CI118" s="432"/>
      <c r="CJ118" s="400"/>
      <c r="CK118" s="400"/>
      <c r="CL118" s="400"/>
      <c r="CM118" s="400"/>
      <c r="CN118" s="438" t="s">
        <v>5</v>
      </c>
      <c r="CO118" s="701">
        <f>COUNTIF(GM9:GM108,"S")</f>
        <v>0</v>
      </c>
      <c r="CP118" s="700"/>
      <c r="CQ118" s="701">
        <f>COUNTIF(GN9:GN108,"S")</f>
        <v>0</v>
      </c>
      <c r="CR118" s="700"/>
      <c r="CS118" s="701">
        <f>COUNTIF(GO9:GO108,"S")</f>
        <v>0</v>
      </c>
      <c r="CT118" s="700"/>
      <c r="CU118" s="701">
        <f>COUNTIF(GP9:GP108,"S")</f>
        <v>0</v>
      </c>
      <c r="CV118" s="700"/>
      <c r="CW118" s="701">
        <f>COUNTIF(GQ9:GQ108,"S")</f>
        <v>0</v>
      </c>
      <c r="CX118" s="700"/>
      <c r="CY118" s="701">
        <f>COUNTIF(GR9:GR108,"S")</f>
        <v>0</v>
      </c>
      <c r="CZ118" s="700"/>
      <c r="DA118" s="701">
        <f>COUNTIF(GS9:GS108,"S")</f>
        <v>0</v>
      </c>
      <c r="DB118" s="700"/>
      <c r="DC118" s="701">
        <f>COUNTIF(GT9:GT108,"S")</f>
        <v>0</v>
      </c>
      <c r="DD118" s="700">
        <f>COUNTIF(HW9:HW108,"S")</f>
        <v>0</v>
      </c>
      <c r="DE118" s="700">
        <f t="shared" ref="DE118:DE121" si="537">SUM(CQ118:DD118)</f>
        <v>0</v>
      </c>
      <c r="DF118" s="700"/>
      <c r="DG118" s="444"/>
      <c r="DH118" s="444"/>
      <c r="DI118" s="444"/>
      <c r="DJ118" s="444"/>
      <c r="DK118" s="444"/>
      <c r="DL118" s="400" t="s">
        <v>5</v>
      </c>
      <c r="DM118" s="400">
        <f>SUM(CN118,CT118,CY118,DD118)</f>
        <v>0</v>
      </c>
      <c r="DN118" s="400">
        <f>COUNTIF(GL9:GL108,"S")</f>
        <v>0</v>
      </c>
      <c r="DO118" s="400"/>
      <c r="DP118" s="400"/>
      <c r="DQ118" s="759" t="s">
        <v>5</v>
      </c>
      <c r="DR118" s="760"/>
      <c r="DS118" s="686">
        <f>COUNTIF(GW9:GW108,"S")</f>
        <v>0</v>
      </c>
      <c r="DT118" s="686"/>
      <c r="DU118" s="431"/>
      <c r="DV118" s="431"/>
      <c r="DW118" s="431"/>
      <c r="DX118" s="431"/>
      <c r="DY118" s="431"/>
      <c r="DZ118" s="431"/>
      <c r="EA118" s="431"/>
      <c r="EB118" s="431"/>
      <c r="EC118" s="432"/>
      <c r="ED118" s="759" t="s">
        <v>5</v>
      </c>
      <c r="EE118" s="760"/>
      <c r="EF118" s="430">
        <f>COUNTIF(GX9:GX108,"S")</f>
        <v>0</v>
      </c>
      <c r="EG118" s="431"/>
      <c r="EH118" s="431"/>
      <c r="EI118" s="431"/>
      <c r="EJ118" s="431"/>
      <c r="EK118" s="431"/>
      <c r="EL118" s="432"/>
      <c r="EM118" s="688"/>
      <c r="EN118" s="688"/>
      <c r="EO118" s="688"/>
      <c r="EP118" s="688"/>
      <c r="EQ118" s="688"/>
      <c r="ER118" s="688"/>
      <c r="ES118" s="688"/>
      <c r="ET118" s="688"/>
      <c r="EU118" s="688"/>
      <c r="EV118" s="688"/>
      <c r="EW118" s="688"/>
      <c r="EX118" s="688"/>
      <c r="EY118" s="761"/>
      <c r="EZ118" s="702"/>
      <c r="FA118" s="702"/>
      <c r="FB118" s="702"/>
      <c r="FC118" s="702"/>
      <c r="FD118" s="702"/>
      <c r="FE118" s="702"/>
      <c r="FF118" s="702"/>
      <c r="FG118" s="702"/>
      <c r="FH118" s="702"/>
      <c r="FI118" s="702"/>
      <c r="FJ118" s="702"/>
      <c r="FK118" s="702"/>
      <c r="FL118" s="702"/>
      <c r="FM118" s="702"/>
      <c r="FN118" s="702"/>
      <c r="FO118" s="702"/>
      <c r="FP118" s="702"/>
      <c r="FQ118" s="702"/>
      <c r="FR118" s="702"/>
      <c r="FS118" s="702"/>
      <c r="FT118" s="702"/>
      <c r="FU118" s="702"/>
      <c r="FV118" s="702"/>
      <c r="FW118" s="702"/>
      <c r="FX118" s="702"/>
      <c r="FY118" s="702"/>
      <c r="FZ118" s="702"/>
      <c r="GA118" s="702"/>
      <c r="GB118" s="702"/>
      <c r="GC118" s="702"/>
      <c r="GD118" s="702"/>
      <c r="GE118" s="702"/>
      <c r="GF118" s="702"/>
      <c r="GG118" s="702"/>
      <c r="GH118" s="702"/>
      <c r="GI118" s="702"/>
      <c r="GJ118" s="702"/>
      <c r="GK118" s="702"/>
      <c r="GL118" s="702"/>
      <c r="GM118" s="702"/>
      <c r="GN118" s="702"/>
      <c r="GO118" s="702"/>
      <c r="GP118" s="702"/>
      <c r="GQ118" s="702"/>
      <c r="GR118" s="702"/>
      <c r="GS118" s="702"/>
      <c r="GT118" s="702"/>
      <c r="GU118" s="702"/>
      <c r="GV118" s="702"/>
      <c r="GW118" s="702"/>
      <c r="GX118" s="702"/>
      <c r="GY118" s="702"/>
      <c r="GZ118" s="702"/>
      <c r="HA118" s="702"/>
      <c r="HB118" s="702"/>
      <c r="HC118" s="703"/>
      <c r="HD118" s="756"/>
      <c r="HE118" s="757"/>
      <c r="HF118" s="757"/>
      <c r="HG118" s="757"/>
      <c r="HH118" s="757"/>
      <c r="HI118" s="758"/>
      <c r="HJ118" s="678"/>
      <c r="HK118" s="679"/>
      <c r="HL118" s="679"/>
      <c r="HM118" s="679"/>
      <c r="HN118" s="680"/>
      <c r="HR118" s="368"/>
      <c r="HS118" s="368"/>
      <c r="HT118" s="368"/>
      <c r="HU118" s="368"/>
      <c r="HV118" s="368"/>
      <c r="HW118" s="366"/>
      <c r="HX118" s="366"/>
      <c r="HY118" s="366"/>
      <c r="HZ118" s="366"/>
      <c r="IA118" s="366"/>
      <c r="IB118" s="366"/>
      <c r="IC118" s="366"/>
      <c r="ID118" s="366"/>
      <c r="IE118" s="366"/>
      <c r="IF118" s="366"/>
      <c r="IG118" s="366"/>
      <c r="IH118" s="366"/>
      <c r="II118" s="366"/>
      <c r="IJ118" s="366"/>
      <c r="IK118" s="366"/>
      <c r="IL118" s="366"/>
      <c r="IM118" s="366"/>
      <c r="IN118" s="366"/>
      <c r="IO118" s="366"/>
      <c r="IP118" s="366"/>
      <c r="IQ118" s="366"/>
      <c r="IR118" s="366"/>
      <c r="IS118" s="366"/>
      <c r="IT118" s="366"/>
      <c r="IU118" s="366"/>
    </row>
    <row r="119" spans="1:255" s="365" customFormat="1" ht="14" customHeight="1" thickBot="1">
      <c r="A119" s="478"/>
      <c r="B119" s="720" t="s">
        <v>232</v>
      </c>
      <c r="C119" s="721"/>
      <c r="D119" s="721"/>
      <c r="E119" s="722"/>
      <c r="F119" s="281" t="s">
        <v>492</v>
      </c>
      <c r="G119" s="398">
        <f>'result subject-wise'!F117</f>
        <v>0</v>
      </c>
      <c r="H119" s="768" t="s">
        <v>241</v>
      </c>
      <c r="I119" s="768"/>
      <c r="J119" s="706" t="s">
        <v>4</v>
      </c>
      <c r="K119" s="707"/>
      <c r="L119" s="707"/>
      <c r="M119" s="672">
        <f>COUNTIF(FJ9:FJ108,"F")</f>
        <v>0</v>
      </c>
      <c r="N119" s="673"/>
      <c r="O119" s="673"/>
      <c r="P119" s="672"/>
      <c r="Q119" s="673"/>
      <c r="R119" s="417"/>
      <c r="S119" s="417"/>
      <c r="T119" s="417"/>
      <c r="U119" s="417"/>
      <c r="V119" s="418"/>
      <c r="W119" s="706" t="s">
        <v>4</v>
      </c>
      <c r="X119" s="707"/>
      <c r="Y119" s="707"/>
      <c r="Z119" s="672">
        <f>COUNTIF(FM9:FM108,"F")</f>
        <v>0</v>
      </c>
      <c r="AA119" s="673"/>
      <c r="AB119" s="673"/>
      <c r="AC119" s="672"/>
      <c r="AD119" s="673"/>
      <c r="AE119" s="417"/>
      <c r="AF119" s="417"/>
      <c r="AG119" s="417"/>
      <c r="AH119" s="417"/>
      <c r="AI119" s="418"/>
      <c r="AJ119" s="401" t="s">
        <v>4</v>
      </c>
      <c r="AK119" s="698">
        <f>COUNTIF(FQ9:FQ108,"F")+COUNTIF(FQ9:FQ108,"FP")</f>
        <v>0</v>
      </c>
      <c r="AL119" s="699"/>
      <c r="AM119" s="698">
        <f>COUNTIF(FR9:FR108,"F")+COUNTIF(FR9:FR108,"FP")</f>
        <v>0</v>
      </c>
      <c r="AN119" s="699"/>
      <c r="AO119" s="698">
        <f>COUNTIF(FS9:FS108,"F")+COUNTIF(FS9:FS108,"FP")</f>
        <v>0</v>
      </c>
      <c r="AP119" s="699"/>
      <c r="AQ119" s="698">
        <f>COUNTIF(FT9:FT108,"F")+COUNTIF(FT9:FT108,"FP")</f>
        <v>0</v>
      </c>
      <c r="AR119" s="699"/>
      <c r="AS119" s="698">
        <f>COUNTIF(FU9:FU108,"F")+COUNTIF(FU9:FU108,"FP")</f>
        <v>0</v>
      </c>
      <c r="AT119" s="699"/>
      <c r="AU119" s="698">
        <f>COUNTIF(FV9:FV108,"F")+COUNTIF(FV9:FV108,"FP")</f>
        <v>0</v>
      </c>
      <c r="AV119" s="699"/>
      <c r="AW119" s="698">
        <f>COUNTIF(FW9:FW108,"F")+COUNTIF(FW9:FW108,"FP")</f>
        <v>0</v>
      </c>
      <c r="AX119" s="699"/>
      <c r="AY119" s="698">
        <f>COUNTIF(FX9:FX108,"F")+COUNTIF(FX9:FX108,"FP")</f>
        <v>1</v>
      </c>
      <c r="AZ119" s="699">
        <f>COUNTIF(FT9:FT108,"F")</f>
        <v>0</v>
      </c>
      <c r="BA119" s="700">
        <f t="shared" si="535"/>
        <v>1</v>
      </c>
      <c r="BB119" s="700"/>
      <c r="BC119" s="417"/>
      <c r="BD119" s="417"/>
      <c r="BE119" s="418"/>
      <c r="BF119" s="395"/>
      <c r="BG119" s="395"/>
      <c r="BH119" s="395"/>
      <c r="BI119" s="395"/>
      <c r="BJ119" s="395"/>
      <c r="BK119" s="479"/>
      <c r="BL119" s="401" t="s">
        <v>4</v>
      </c>
      <c r="BM119" s="698">
        <f>COUNTIF(GB9:GB108,"F")+COUNTIF(GB9:GB108,"FP")</f>
        <v>0</v>
      </c>
      <c r="BN119" s="699"/>
      <c r="BO119" s="698">
        <f>COUNTIF(GC9:GC108,"F")+COUNTIF(GC9:GC108,"FP")</f>
        <v>0</v>
      </c>
      <c r="BP119" s="699"/>
      <c r="BQ119" s="698">
        <f>COUNTIF(GD9:GD108,"F")+COUNTIF(GD9:GD108,"FP")</f>
        <v>0</v>
      </c>
      <c r="BR119" s="699"/>
      <c r="BS119" s="698">
        <f>COUNTIF(GE9:GE108,"F")+COUNTIF(GE9:GE108,"FP")</f>
        <v>0</v>
      </c>
      <c r="BT119" s="699"/>
      <c r="BU119" s="698">
        <f>COUNTIF(GF9:GF108,"F")+COUNTIF(GF9:GF108,"FP")</f>
        <v>0</v>
      </c>
      <c r="BV119" s="699"/>
      <c r="BW119" s="698">
        <f>COUNTIF(GG9:GG108,"F")+COUNTIF(GG9:GG108,"FP")</f>
        <v>0</v>
      </c>
      <c r="BX119" s="699"/>
      <c r="BY119" s="698">
        <f>COUNTIF(GH9:GH108,"F")+COUNTIF(GH9:GH108,"FP")</f>
        <v>0</v>
      </c>
      <c r="BZ119" s="699"/>
      <c r="CA119" s="698">
        <f>COUNTIF(GI9:GI108,"F")+COUNTIF(GI9:GI108,"FP")</f>
        <v>0</v>
      </c>
      <c r="CB119" s="699">
        <f>COUNTIF(GV9:GV108,"F")</f>
        <v>0</v>
      </c>
      <c r="CC119" s="700">
        <f t="shared" si="536"/>
        <v>0</v>
      </c>
      <c r="CD119" s="700"/>
      <c r="CE119" s="417"/>
      <c r="CF119" s="417"/>
      <c r="CG119" s="417"/>
      <c r="CH119" s="417"/>
      <c r="CI119" s="418"/>
      <c r="CJ119" s="395"/>
      <c r="CK119" s="395"/>
      <c r="CL119" s="395"/>
      <c r="CM119" s="479"/>
      <c r="CN119" s="401" t="s">
        <v>4</v>
      </c>
      <c r="CO119" s="698">
        <f>COUNTIF(GM9:GM108,"F")+COUNTIF(GM9:GM108,"FP")</f>
        <v>0</v>
      </c>
      <c r="CP119" s="699"/>
      <c r="CQ119" s="698">
        <f>COUNTIF(GN9:GN108,"F")+COUNTIF(GN9:GN108,"FP")</f>
        <v>0</v>
      </c>
      <c r="CR119" s="699"/>
      <c r="CS119" s="698">
        <f>COUNTIF(GO9:GO108,"F")+COUNTIF(GO9:GO108,"FP")</f>
        <v>0</v>
      </c>
      <c r="CT119" s="699"/>
      <c r="CU119" s="698">
        <f>COUNTIF(GP9:GP108,"F")+COUNTIF(GP9:GP108,"FP")</f>
        <v>0</v>
      </c>
      <c r="CV119" s="699"/>
      <c r="CW119" s="698">
        <f>COUNTIF(GQ9:GQ108,"F")+COUNTIF(GQ9:GQ108,"FP")</f>
        <v>0</v>
      </c>
      <c r="CX119" s="699"/>
      <c r="CY119" s="698">
        <f>COUNTIF(GR9:GR108,"F")+COUNTIF(GR9:GR108,"FP")</f>
        <v>0</v>
      </c>
      <c r="CZ119" s="699"/>
      <c r="DA119" s="698">
        <f>COUNTIF(GS9:GS108,"F")+COUNTIF(GS9:GS108,"FP")</f>
        <v>0</v>
      </c>
      <c r="DB119" s="699"/>
      <c r="DC119" s="698">
        <f>COUNTIF(GT9:GT108,"F")+COUNTIF(GT9:GT108,"FP")</f>
        <v>0</v>
      </c>
      <c r="DD119" s="699">
        <f>COUNTIF(HW9:HW108,"F")</f>
        <v>0</v>
      </c>
      <c r="DE119" s="700">
        <f t="shared" si="537"/>
        <v>0</v>
      </c>
      <c r="DF119" s="700"/>
      <c r="DG119" s="417"/>
      <c r="DH119" s="417"/>
      <c r="DI119" s="417"/>
      <c r="DJ119" s="417"/>
      <c r="DK119" s="418"/>
      <c r="DL119" s="395" t="s">
        <v>4</v>
      </c>
      <c r="DM119" s="395">
        <f>SUM(CN119,CT119,CY119,DD119)</f>
        <v>0</v>
      </c>
      <c r="DN119" s="395">
        <f>COUNTIF(GL9:GL108,"F")</f>
        <v>0</v>
      </c>
      <c r="DO119" s="479"/>
      <c r="DP119" s="395"/>
      <c r="DQ119" s="761" t="s">
        <v>4</v>
      </c>
      <c r="DR119" s="703"/>
      <c r="DS119" s="686">
        <f>COUNTIF(GW9:GW108,"F")</f>
        <v>0</v>
      </c>
      <c r="DT119" s="686"/>
      <c r="DU119" s="417"/>
      <c r="DV119" s="417"/>
      <c r="DW119" s="417"/>
      <c r="DX119" s="417"/>
      <c r="DY119" s="417"/>
      <c r="DZ119" s="417"/>
      <c r="EA119" s="417"/>
      <c r="EB119" s="417"/>
      <c r="EC119" s="418"/>
      <c r="ED119" s="761" t="s">
        <v>4</v>
      </c>
      <c r="EE119" s="703"/>
      <c r="EF119" s="416">
        <f>COUNTIF(GX9:GX108,"F")</f>
        <v>0</v>
      </c>
      <c r="EG119" s="417"/>
      <c r="EH119" s="417"/>
      <c r="EI119" s="417"/>
      <c r="EJ119" s="417"/>
      <c r="EK119" s="417"/>
      <c r="EL119" s="418"/>
      <c r="EM119" s="688"/>
      <c r="EN119" s="688"/>
      <c r="EO119" s="688"/>
      <c r="EP119" s="688"/>
      <c r="EQ119" s="688"/>
      <c r="ER119" s="688"/>
      <c r="ES119" s="688"/>
      <c r="ET119" s="688"/>
      <c r="EU119" s="688"/>
      <c r="EV119" s="688"/>
      <c r="EW119" s="688"/>
      <c r="EX119" s="688"/>
      <c r="EY119" s="761"/>
      <c r="EZ119" s="702"/>
      <c r="FA119" s="702"/>
      <c r="FB119" s="702"/>
      <c r="FC119" s="702"/>
      <c r="FD119" s="702"/>
      <c r="FE119" s="702"/>
      <c r="FF119" s="702"/>
      <c r="FG119" s="702"/>
      <c r="FH119" s="702"/>
      <c r="FI119" s="702"/>
      <c r="FJ119" s="702"/>
      <c r="FK119" s="702"/>
      <c r="FL119" s="702"/>
      <c r="FM119" s="702"/>
      <c r="FN119" s="702"/>
      <c r="FO119" s="702"/>
      <c r="FP119" s="702"/>
      <c r="FQ119" s="702"/>
      <c r="FR119" s="702"/>
      <c r="FS119" s="702"/>
      <c r="FT119" s="702"/>
      <c r="FU119" s="702"/>
      <c r="FV119" s="702"/>
      <c r="FW119" s="702"/>
      <c r="FX119" s="702"/>
      <c r="FY119" s="702"/>
      <c r="FZ119" s="702"/>
      <c r="GA119" s="702"/>
      <c r="GB119" s="702"/>
      <c r="GC119" s="702"/>
      <c r="GD119" s="702"/>
      <c r="GE119" s="702"/>
      <c r="GF119" s="702"/>
      <c r="GG119" s="702"/>
      <c r="GH119" s="702"/>
      <c r="GI119" s="702"/>
      <c r="GJ119" s="702"/>
      <c r="GK119" s="702"/>
      <c r="GL119" s="702"/>
      <c r="GM119" s="702"/>
      <c r="GN119" s="702"/>
      <c r="GO119" s="702"/>
      <c r="GP119" s="702"/>
      <c r="GQ119" s="702"/>
      <c r="GR119" s="702"/>
      <c r="GS119" s="702"/>
      <c r="GT119" s="702"/>
      <c r="GU119" s="702"/>
      <c r="GV119" s="702"/>
      <c r="GW119" s="702"/>
      <c r="GX119" s="702"/>
      <c r="GY119" s="702"/>
      <c r="GZ119" s="702"/>
      <c r="HA119" s="702"/>
      <c r="HB119" s="702"/>
      <c r="HC119" s="703"/>
      <c r="HD119" s="836" t="s">
        <v>246</v>
      </c>
      <c r="HE119" s="837"/>
      <c r="HF119" s="837"/>
      <c r="HG119" s="837"/>
      <c r="HH119" s="837"/>
      <c r="HI119" s="838"/>
      <c r="HJ119" s="672"/>
      <c r="HK119" s="673"/>
      <c r="HL119" s="673"/>
      <c r="HM119" s="673"/>
      <c r="HN119" s="674"/>
      <c r="HO119" s="480"/>
      <c r="HP119" s="480"/>
      <c r="HQ119" s="480"/>
      <c r="HR119" s="369"/>
      <c r="HS119" s="369"/>
      <c r="HT119" s="369"/>
      <c r="HU119" s="369"/>
      <c r="HV119" s="369"/>
      <c r="HW119" s="368"/>
      <c r="HX119" s="368"/>
      <c r="HY119" s="368"/>
      <c r="HZ119" s="368"/>
      <c r="IA119" s="368"/>
      <c r="IB119" s="368"/>
      <c r="IC119" s="368"/>
      <c r="ID119" s="368"/>
      <c r="IE119" s="368"/>
      <c r="IF119" s="368"/>
      <c r="IG119" s="368"/>
      <c r="IH119" s="368"/>
      <c r="II119" s="368"/>
      <c r="IJ119" s="368"/>
      <c r="IK119" s="368"/>
      <c r="IL119" s="368"/>
      <c r="IM119" s="368"/>
      <c r="IN119" s="368"/>
      <c r="IO119" s="368"/>
      <c r="IP119" s="368"/>
      <c r="IQ119" s="368"/>
      <c r="IR119" s="368"/>
      <c r="IS119" s="368"/>
      <c r="IT119" s="368"/>
      <c r="IU119" s="368"/>
    </row>
    <row r="120" spans="1:255" s="370" customFormat="1" ht="14" customHeight="1" thickBot="1">
      <c r="A120" s="481"/>
      <c r="B120" s="770" t="s">
        <v>233</v>
      </c>
      <c r="C120" s="770"/>
      <c r="D120" s="770"/>
      <c r="E120" s="770"/>
      <c r="F120" s="282" t="s">
        <v>492</v>
      </c>
      <c r="G120" s="88">
        <f>COUNTIF(HJ10:HJ109,"FAIL")</f>
        <v>1</v>
      </c>
      <c r="H120" s="713" t="s">
        <v>237</v>
      </c>
      <c r="I120" s="713"/>
      <c r="J120" s="706" t="s">
        <v>30</v>
      </c>
      <c r="K120" s="707"/>
      <c r="L120" s="707"/>
      <c r="M120" s="672">
        <f>COUNTIF(FJ9:FJ108,"AB")</f>
        <v>0</v>
      </c>
      <c r="N120" s="673"/>
      <c r="O120" s="673"/>
      <c r="P120" s="672"/>
      <c r="Q120" s="673"/>
      <c r="R120" s="417"/>
      <c r="S120" s="417"/>
      <c r="T120" s="417"/>
      <c r="U120" s="417"/>
      <c r="V120" s="418"/>
      <c r="W120" s="706" t="s">
        <v>30</v>
      </c>
      <c r="X120" s="707"/>
      <c r="Y120" s="707"/>
      <c r="Z120" s="672">
        <f>COUNTIF(FM9:FM108,"AB")</f>
        <v>0</v>
      </c>
      <c r="AA120" s="673"/>
      <c r="AB120" s="673"/>
      <c r="AC120" s="672"/>
      <c r="AD120" s="673"/>
      <c r="AE120" s="417"/>
      <c r="AF120" s="417"/>
      <c r="AG120" s="417"/>
      <c r="AH120" s="417"/>
      <c r="AI120" s="418"/>
      <c r="AJ120" s="401" t="s">
        <v>30</v>
      </c>
      <c r="AK120" s="695">
        <f>COUNTIF(FQ9:FQ108,"AB")</f>
        <v>0</v>
      </c>
      <c r="AL120" s="696"/>
      <c r="AM120" s="695">
        <f>COUNTIF(FR9:FR108,"AB")</f>
        <v>0</v>
      </c>
      <c r="AN120" s="697"/>
      <c r="AO120" s="695">
        <f>COUNTIF(FS9:FS108,"AB")</f>
        <v>0</v>
      </c>
      <c r="AP120" s="697"/>
      <c r="AQ120" s="695">
        <f>COUNTIF(FT9:FT108,"AB")</f>
        <v>0</v>
      </c>
      <c r="AR120" s="697"/>
      <c r="AS120" s="695">
        <f>COUNTIF(FU9:FU108,"AB")</f>
        <v>0</v>
      </c>
      <c r="AT120" s="697"/>
      <c r="AU120" s="695">
        <f>COUNTIF(FV9:FV108,"AB")</f>
        <v>0</v>
      </c>
      <c r="AV120" s="697"/>
      <c r="AW120" s="695">
        <f>COUNTIF(FW9:FW108,"AB")</f>
        <v>0</v>
      </c>
      <c r="AX120" s="697"/>
      <c r="AY120" s="695">
        <f>COUNTIF(FX9:FX108,"AB")</f>
        <v>0</v>
      </c>
      <c r="AZ120" s="696"/>
      <c r="BA120" s="700">
        <f t="shared" si="535"/>
        <v>0</v>
      </c>
      <c r="BB120" s="700"/>
      <c r="BC120" s="417"/>
      <c r="BD120" s="417"/>
      <c r="BE120" s="418"/>
      <c r="BF120" s="395"/>
      <c r="BG120" s="395"/>
      <c r="BH120" s="395"/>
      <c r="BI120" s="395"/>
      <c r="BJ120" s="395"/>
      <c r="BK120" s="479"/>
      <c r="BL120" s="401" t="s">
        <v>30</v>
      </c>
      <c r="BM120" s="695">
        <f>COUNTIF(GB9:GB108,"AB")</f>
        <v>0</v>
      </c>
      <c r="BN120" s="696"/>
      <c r="BO120" s="695">
        <f>COUNTIF(GC9:GC108,"AB")</f>
        <v>0</v>
      </c>
      <c r="BP120" s="697"/>
      <c r="BQ120" s="695">
        <f>COUNTIF(GD9:GD108,"AB")</f>
        <v>0</v>
      </c>
      <c r="BR120" s="697"/>
      <c r="BS120" s="695">
        <f>COUNTIF(GE9:GE108,"AB")</f>
        <v>0</v>
      </c>
      <c r="BT120" s="697"/>
      <c r="BU120" s="695">
        <f>COUNTIF(GF9:GF108,"AB")</f>
        <v>0</v>
      </c>
      <c r="BV120" s="697"/>
      <c r="BW120" s="695">
        <f>COUNTIF(GG9:GG108,"AB")</f>
        <v>0</v>
      </c>
      <c r="BX120" s="697"/>
      <c r="BY120" s="695">
        <f>COUNTIF(GH9:GH108,"AB")</f>
        <v>0</v>
      </c>
      <c r="BZ120" s="697"/>
      <c r="CA120" s="695">
        <f>COUNTIF(GI9:GI108,"AB")</f>
        <v>0</v>
      </c>
      <c r="CB120" s="696"/>
      <c r="CC120" s="700">
        <f t="shared" si="536"/>
        <v>0</v>
      </c>
      <c r="CD120" s="700"/>
      <c r="CE120" s="417"/>
      <c r="CF120" s="417"/>
      <c r="CG120" s="417"/>
      <c r="CH120" s="417"/>
      <c r="CI120" s="418"/>
      <c r="CJ120" s="395"/>
      <c r="CK120" s="395"/>
      <c r="CL120" s="395"/>
      <c r="CM120" s="479"/>
      <c r="CN120" s="401" t="s">
        <v>30</v>
      </c>
      <c r="CO120" s="695">
        <f>COUNTIF(GM9:GM108,"AB")</f>
        <v>0</v>
      </c>
      <c r="CP120" s="696"/>
      <c r="CQ120" s="695">
        <f>COUNTIF(GN9:GN108,"AB")</f>
        <v>0</v>
      </c>
      <c r="CR120" s="697"/>
      <c r="CS120" s="695">
        <f>COUNTIF(GO9:GO108,"AB")</f>
        <v>0</v>
      </c>
      <c r="CT120" s="697"/>
      <c r="CU120" s="695">
        <f>COUNTIF(GP9:GP108,"AB")</f>
        <v>0</v>
      </c>
      <c r="CV120" s="697"/>
      <c r="CW120" s="695">
        <f>COUNTIF(GQ9:GQ108,"AB")</f>
        <v>0</v>
      </c>
      <c r="CX120" s="697"/>
      <c r="CY120" s="695">
        <f>COUNTIF(GR9:GR108,"AB")</f>
        <v>0</v>
      </c>
      <c r="CZ120" s="697"/>
      <c r="DA120" s="695">
        <f>COUNTIF(GS9:GS108,"AB")</f>
        <v>0</v>
      </c>
      <c r="DB120" s="697"/>
      <c r="DC120" s="695">
        <f>COUNTIF(GT9:GT108,"AB")</f>
        <v>0</v>
      </c>
      <c r="DD120" s="696"/>
      <c r="DE120" s="700">
        <f t="shared" si="537"/>
        <v>0</v>
      </c>
      <c r="DF120" s="700"/>
      <c r="DG120" s="417"/>
      <c r="DH120" s="417"/>
      <c r="DI120" s="417"/>
      <c r="DJ120" s="417"/>
      <c r="DK120" s="418"/>
      <c r="DL120" s="395" t="s">
        <v>30</v>
      </c>
      <c r="DM120" s="395">
        <f>SUM(CN120,CT120,CY120,DD1389)</f>
        <v>0</v>
      </c>
      <c r="DN120" s="395">
        <f>COUNTIF(GL9:GL108,"AB")</f>
        <v>0</v>
      </c>
      <c r="DO120" s="479"/>
      <c r="DP120" s="81"/>
      <c r="DQ120" s="815" t="s">
        <v>30</v>
      </c>
      <c r="DR120" s="816"/>
      <c r="DS120" s="686">
        <f>COUNTIF(GW9:GW108,"AB")</f>
        <v>0</v>
      </c>
      <c r="DT120" s="686"/>
      <c r="DU120" s="431"/>
      <c r="DV120" s="431"/>
      <c r="DW120" s="431"/>
      <c r="DX120" s="431"/>
      <c r="DY120" s="431"/>
      <c r="DZ120" s="431"/>
      <c r="EA120" s="431"/>
      <c r="EB120" s="431"/>
      <c r="EC120" s="432"/>
      <c r="ED120" s="815" t="s">
        <v>30</v>
      </c>
      <c r="EE120" s="816"/>
      <c r="EF120" s="430">
        <f>COUNTIF(GX9:GX108,"AB")</f>
        <v>0</v>
      </c>
      <c r="EG120" s="431"/>
      <c r="EH120" s="431"/>
      <c r="EI120" s="431"/>
      <c r="EJ120" s="431"/>
      <c r="EK120" s="431"/>
      <c r="EL120" s="432"/>
      <c r="EM120" s="688"/>
      <c r="EN120" s="688"/>
      <c r="EO120" s="688"/>
      <c r="EP120" s="688"/>
      <c r="EQ120" s="688"/>
      <c r="ER120" s="688"/>
      <c r="ES120" s="688"/>
      <c r="ET120" s="688"/>
      <c r="EU120" s="688"/>
      <c r="EV120" s="688"/>
      <c r="EW120" s="688"/>
      <c r="EX120" s="688"/>
      <c r="EY120" s="761"/>
      <c r="EZ120" s="702"/>
      <c r="FA120" s="702"/>
      <c r="FB120" s="702"/>
      <c r="FC120" s="702"/>
      <c r="FD120" s="702"/>
      <c r="FE120" s="702"/>
      <c r="FF120" s="702"/>
      <c r="FG120" s="702"/>
      <c r="FH120" s="702"/>
      <c r="FI120" s="702"/>
      <c r="FJ120" s="702"/>
      <c r="FK120" s="702"/>
      <c r="FL120" s="702"/>
      <c r="FM120" s="702"/>
      <c r="FN120" s="702"/>
      <c r="FO120" s="702"/>
      <c r="FP120" s="702"/>
      <c r="FQ120" s="702"/>
      <c r="FR120" s="702"/>
      <c r="FS120" s="702"/>
      <c r="FT120" s="702"/>
      <c r="FU120" s="702"/>
      <c r="FV120" s="702"/>
      <c r="FW120" s="702"/>
      <c r="FX120" s="702"/>
      <c r="FY120" s="702"/>
      <c r="FZ120" s="702"/>
      <c r="GA120" s="702"/>
      <c r="GB120" s="702"/>
      <c r="GC120" s="702"/>
      <c r="GD120" s="702"/>
      <c r="GE120" s="702"/>
      <c r="GF120" s="702"/>
      <c r="GG120" s="702"/>
      <c r="GH120" s="702"/>
      <c r="GI120" s="702"/>
      <c r="GJ120" s="702"/>
      <c r="GK120" s="702"/>
      <c r="GL120" s="702"/>
      <c r="GM120" s="702"/>
      <c r="GN120" s="702"/>
      <c r="GO120" s="702"/>
      <c r="GP120" s="702"/>
      <c r="GQ120" s="702"/>
      <c r="GR120" s="702"/>
      <c r="GS120" s="702"/>
      <c r="GT120" s="702"/>
      <c r="GU120" s="702"/>
      <c r="GV120" s="702"/>
      <c r="GW120" s="702"/>
      <c r="GX120" s="702"/>
      <c r="GY120" s="702"/>
      <c r="GZ120" s="702"/>
      <c r="HA120" s="702"/>
      <c r="HB120" s="702"/>
      <c r="HC120" s="703"/>
      <c r="HD120" s="839"/>
      <c r="HE120" s="840"/>
      <c r="HF120" s="840"/>
      <c r="HG120" s="840"/>
      <c r="HH120" s="840"/>
      <c r="HI120" s="841"/>
      <c r="HJ120" s="678"/>
      <c r="HK120" s="679"/>
      <c r="HL120" s="679"/>
      <c r="HM120" s="679"/>
      <c r="HN120" s="680"/>
      <c r="HO120" s="482"/>
      <c r="HP120" s="482"/>
      <c r="HQ120" s="482"/>
      <c r="HR120" s="365"/>
      <c r="HS120" s="365"/>
      <c r="HT120" s="365"/>
      <c r="HU120" s="365"/>
      <c r="HV120" s="365"/>
      <c r="HW120" s="369"/>
      <c r="HX120" s="369"/>
      <c r="HY120" s="369"/>
      <c r="HZ120" s="369"/>
      <c r="IA120" s="369"/>
      <c r="IB120" s="369"/>
      <c r="IC120" s="369"/>
      <c r="ID120" s="369"/>
      <c r="IE120" s="369"/>
      <c r="IF120" s="369"/>
      <c r="IG120" s="369"/>
      <c r="IH120" s="369"/>
      <c r="II120" s="369"/>
      <c r="IJ120" s="369"/>
      <c r="IK120" s="369"/>
      <c r="IL120" s="369"/>
      <c r="IM120" s="369"/>
      <c r="IN120" s="369"/>
      <c r="IO120" s="369"/>
      <c r="IP120" s="369"/>
      <c r="IQ120" s="369"/>
      <c r="IR120" s="369"/>
      <c r="IS120" s="369"/>
      <c r="IT120" s="369"/>
      <c r="IU120" s="369"/>
    </row>
    <row r="121" spans="1:255" s="365" customFormat="1" ht="14" customHeight="1" thickBot="1">
      <c r="A121" s="483"/>
      <c r="B121" s="371"/>
      <c r="C121" s="371"/>
      <c r="D121" s="371"/>
      <c r="E121" s="371"/>
      <c r="F121" s="371"/>
      <c r="G121" s="371"/>
      <c r="H121" s="483"/>
      <c r="I121" s="483"/>
      <c r="J121" s="706" t="s">
        <v>89</v>
      </c>
      <c r="K121" s="707"/>
      <c r="L121" s="707"/>
      <c r="M121" s="672">
        <f>COUNTIF(FJ9:FJ108,"RE")</f>
        <v>0</v>
      </c>
      <c r="N121" s="673"/>
      <c r="O121" s="673"/>
      <c r="P121" s="672"/>
      <c r="Q121" s="673"/>
      <c r="R121" s="222"/>
      <c r="S121" s="222"/>
      <c r="T121" s="222"/>
      <c r="U121" s="222"/>
      <c r="V121" s="222"/>
      <c r="W121" s="706" t="s">
        <v>89</v>
      </c>
      <c r="X121" s="707"/>
      <c r="Y121" s="707"/>
      <c r="Z121" s="672">
        <f>COUNTIF(FM9:FM108,"RE")</f>
        <v>0</v>
      </c>
      <c r="AA121" s="673"/>
      <c r="AB121" s="673"/>
      <c r="AC121" s="672"/>
      <c r="AD121" s="673"/>
      <c r="AE121" s="222"/>
      <c r="AF121" s="222"/>
      <c r="AG121" s="222"/>
      <c r="AH121" s="222"/>
      <c r="AI121" s="222"/>
      <c r="AJ121" s="439" t="s">
        <v>89</v>
      </c>
      <c r="AK121" s="684">
        <f>COUNTIF(FQ9:FQ108,"RE")</f>
        <v>1</v>
      </c>
      <c r="AL121" s="685"/>
      <c r="AM121" s="684">
        <f>COUNTIF(FR9:FR108,"RE")</f>
        <v>0</v>
      </c>
      <c r="AN121" s="685"/>
      <c r="AO121" s="684">
        <f>COUNTIF(FS9:FS108,"RE")</f>
        <v>0</v>
      </c>
      <c r="AP121" s="685"/>
      <c r="AQ121" s="684">
        <f>COUNTIF(FT9:FT108,"RE")</f>
        <v>0</v>
      </c>
      <c r="AR121" s="685"/>
      <c r="AS121" s="684">
        <f>COUNTIF(FU9:FU108,"RE")</f>
        <v>0</v>
      </c>
      <c r="AT121" s="685"/>
      <c r="AU121" s="684">
        <f>COUNTIF(FV9:FV108,"RE")</f>
        <v>0</v>
      </c>
      <c r="AV121" s="685"/>
      <c r="AW121" s="684">
        <f>COUNTIF(FW9:FW108,"RE")</f>
        <v>0</v>
      </c>
      <c r="AX121" s="685"/>
      <c r="AY121" s="684">
        <f>COUNTIF(FX9:FX108,"RE")</f>
        <v>0</v>
      </c>
      <c r="AZ121" s="685"/>
      <c r="BA121" s="700">
        <f t="shared" si="535"/>
        <v>0</v>
      </c>
      <c r="BB121" s="700"/>
      <c r="BC121" s="222"/>
      <c r="BD121" s="222"/>
      <c r="BE121" s="222"/>
      <c r="BF121" s="222"/>
      <c r="BG121" s="222"/>
      <c r="BH121" s="222"/>
      <c r="BI121" s="222"/>
      <c r="BJ121" s="222"/>
      <c r="BK121" s="484"/>
      <c r="BL121" s="439" t="s">
        <v>89</v>
      </c>
      <c r="BM121" s="684">
        <f>COUNTIF(GB9:GB108,"RE")</f>
        <v>0</v>
      </c>
      <c r="BN121" s="685"/>
      <c r="BO121" s="684">
        <f>COUNTIF(GC9:GC108,"RE")</f>
        <v>0</v>
      </c>
      <c r="BP121" s="685"/>
      <c r="BQ121" s="684">
        <f>COUNTIF(GD9:GD108,"RE")</f>
        <v>0</v>
      </c>
      <c r="BR121" s="685"/>
      <c r="BS121" s="684">
        <f>COUNTIF(GE9:GE108,"RE")</f>
        <v>0</v>
      </c>
      <c r="BT121" s="685"/>
      <c r="BU121" s="684">
        <f>COUNTIF(GF9:GF108,"RE")</f>
        <v>0</v>
      </c>
      <c r="BV121" s="685"/>
      <c r="BW121" s="684">
        <f>COUNTIF(GG9:GG108,"RE")</f>
        <v>0</v>
      </c>
      <c r="BX121" s="685"/>
      <c r="BY121" s="684">
        <f>COUNTIF(GH9:GH108,"RE")</f>
        <v>0</v>
      </c>
      <c r="BZ121" s="685"/>
      <c r="CA121" s="684">
        <f>COUNTIF(GI9:GI108,"RE")</f>
        <v>0</v>
      </c>
      <c r="CB121" s="685"/>
      <c r="CC121" s="700">
        <f t="shared" si="536"/>
        <v>0</v>
      </c>
      <c r="CD121" s="700"/>
      <c r="CE121" s="222"/>
      <c r="CF121" s="222"/>
      <c r="CG121" s="222"/>
      <c r="CH121" s="222"/>
      <c r="CI121" s="222"/>
      <c r="CJ121" s="222"/>
      <c r="CK121" s="222"/>
      <c r="CL121" s="222"/>
      <c r="CM121" s="484"/>
      <c r="CN121" s="439" t="s">
        <v>89</v>
      </c>
      <c r="CO121" s="684">
        <f>COUNTIF(GM9:GM108,"RE")</f>
        <v>0</v>
      </c>
      <c r="CP121" s="685"/>
      <c r="CQ121" s="684">
        <f>COUNTIF(GN9:GN108,"RE")</f>
        <v>0</v>
      </c>
      <c r="CR121" s="685"/>
      <c r="CS121" s="684">
        <f>COUNTIF(GO9:GO108,"RE")</f>
        <v>0</v>
      </c>
      <c r="CT121" s="685"/>
      <c r="CU121" s="684">
        <f>COUNTIF(GP9:GP108,"RE")</f>
        <v>0</v>
      </c>
      <c r="CV121" s="685"/>
      <c r="CW121" s="684">
        <f>COUNTIF(GQ9:GQ108,"RE")</f>
        <v>0</v>
      </c>
      <c r="CX121" s="685"/>
      <c r="CY121" s="684">
        <f>COUNTIF(GR9:GR108,"RE")</f>
        <v>0</v>
      </c>
      <c r="CZ121" s="685"/>
      <c r="DA121" s="684">
        <f>COUNTIF(GS9:GS108,"RE")</f>
        <v>0</v>
      </c>
      <c r="DB121" s="685"/>
      <c r="DC121" s="684">
        <f>COUNTIF(GT9:GT108,"RE")</f>
        <v>0</v>
      </c>
      <c r="DD121" s="685"/>
      <c r="DE121" s="700">
        <f t="shared" si="537"/>
        <v>0</v>
      </c>
      <c r="DF121" s="700"/>
      <c r="DG121" s="222"/>
      <c r="DH121" s="222"/>
      <c r="DI121" s="222"/>
      <c r="DJ121" s="222"/>
      <c r="DK121" s="222"/>
      <c r="DL121" s="222"/>
      <c r="DM121" s="222"/>
      <c r="DN121" s="222"/>
      <c r="DO121" s="484"/>
      <c r="DP121" s="440"/>
      <c r="DQ121" s="817" t="s">
        <v>89</v>
      </c>
      <c r="DR121" s="818"/>
      <c r="DS121" s="686">
        <f>COUNTIF(GW9:GW108,"RE")</f>
        <v>0</v>
      </c>
      <c r="DT121" s="686"/>
      <c r="DU121" s="431"/>
      <c r="DV121" s="431"/>
      <c r="DW121" s="431"/>
      <c r="DX121" s="431"/>
      <c r="DY121" s="431"/>
      <c r="DZ121" s="431"/>
      <c r="EA121" s="431"/>
      <c r="EB121" s="431"/>
      <c r="EC121" s="432"/>
      <c r="ED121" s="817" t="s">
        <v>89</v>
      </c>
      <c r="EE121" s="818"/>
      <c r="EF121" s="430">
        <f>COUNTIF(GX9:GX108,"RE")</f>
        <v>0</v>
      </c>
      <c r="EG121" s="431"/>
      <c r="EH121" s="431"/>
      <c r="EI121" s="431"/>
      <c r="EJ121" s="431"/>
      <c r="EK121" s="431"/>
      <c r="EL121" s="432"/>
      <c r="EM121" s="688"/>
      <c r="EN121" s="688"/>
      <c r="EO121" s="688"/>
      <c r="EP121" s="688"/>
      <c r="EQ121" s="688"/>
      <c r="ER121" s="688"/>
      <c r="ES121" s="688"/>
      <c r="ET121" s="688"/>
      <c r="EU121" s="688"/>
      <c r="EV121" s="688"/>
      <c r="EW121" s="688"/>
      <c r="EX121" s="688"/>
      <c r="EY121" s="761"/>
      <c r="EZ121" s="702"/>
      <c r="FA121" s="702"/>
      <c r="FB121" s="702"/>
      <c r="FC121" s="702"/>
      <c r="FD121" s="702"/>
      <c r="FE121" s="702"/>
      <c r="FF121" s="702"/>
      <c r="FG121" s="702"/>
      <c r="FH121" s="702"/>
      <c r="FI121" s="702"/>
      <c r="FJ121" s="702"/>
      <c r="FK121" s="702"/>
      <c r="FL121" s="702"/>
      <c r="FM121" s="702"/>
      <c r="FN121" s="702"/>
      <c r="FO121" s="702"/>
      <c r="FP121" s="702"/>
      <c r="FQ121" s="702"/>
      <c r="FR121" s="702"/>
      <c r="FS121" s="702"/>
      <c r="FT121" s="702"/>
      <c r="FU121" s="702"/>
      <c r="FV121" s="702"/>
      <c r="FW121" s="702"/>
      <c r="FX121" s="702"/>
      <c r="FY121" s="702"/>
      <c r="FZ121" s="702"/>
      <c r="GA121" s="702"/>
      <c r="GB121" s="702"/>
      <c r="GC121" s="702"/>
      <c r="GD121" s="702"/>
      <c r="GE121" s="702"/>
      <c r="GF121" s="702"/>
      <c r="GG121" s="702"/>
      <c r="GH121" s="702"/>
      <c r="GI121" s="702"/>
      <c r="GJ121" s="702"/>
      <c r="GK121" s="702"/>
      <c r="GL121" s="702"/>
      <c r="GM121" s="702"/>
      <c r="GN121" s="702"/>
      <c r="GO121" s="702"/>
      <c r="GP121" s="702"/>
      <c r="GQ121" s="702"/>
      <c r="GR121" s="702"/>
      <c r="GS121" s="702"/>
      <c r="GT121" s="702"/>
      <c r="GU121" s="702"/>
      <c r="GV121" s="702"/>
      <c r="GW121" s="702"/>
      <c r="GX121" s="702"/>
      <c r="GY121" s="702"/>
      <c r="GZ121" s="702"/>
      <c r="HA121" s="702"/>
      <c r="HB121" s="702"/>
      <c r="HC121" s="703"/>
      <c r="HD121" s="842" t="s">
        <v>262</v>
      </c>
      <c r="HE121" s="843"/>
      <c r="HF121" s="843"/>
      <c r="HG121" s="843"/>
      <c r="HH121" s="843"/>
      <c r="HI121" s="844"/>
      <c r="HJ121" s="672"/>
      <c r="HK121" s="673"/>
      <c r="HL121" s="673"/>
      <c r="HM121" s="673"/>
      <c r="HN121" s="674"/>
      <c r="HO121" s="480"/>
      <c r="HP121" s="480"/>
      <c r="HQ121" s="480"/>
    </row>
    <row r="122" spans="1:255" s="365" customFormat="1" ht="14" customHeight="1" thickBot="1">
      <c r="A122" s="483"/>
      <c r="B122" s="371"/>
      <c r="C122" s="371"/>
      <c r="D122" s="371"/>
      <c r="E122" s="371"/>
      <c r="F122" s="371"/>
      <c r="G122" s="371"/>
      <c r="H122" s="483"/>
      <c r="I122" s="483"/>
      <c r="J122" s="702" t="s">
        <v>680</v>
      </c>
      <c r="K122" s="702"/>
      <c r="L122" s="703"/>
      <c r="M122" s="704">
        <f>IF(M112=0,0,M117/M112*100)</f>
        <v>97.959183673469383</v>
      </c>
      <c r="N122" s="704"/>
      <c r="O122" s="705"/>
      <c r="P122" s="672"/>
      <c r="Q122" s="673"/>
      <c r="R122" s="433"/>
      <c r="S122" s="433"/>
      <c r="T122" s="433"/>
      <c r="U122" s="433"/>
      <c r="V122" s="434"/>
      <c r="W122" s="702" t="s">
        <v>680</v>
      </c>
      <c r="X122" s="702"/>
      <c r="Y122" s="703"/>
      <c r="Z122" s="704">
        <f>IF(Z112=0,0,Z117/Z112*100)</f>
        <v>100</v>
      </c>
      <c r="AA122" s="704"/>
      <c r="AB122" s="705"/>
      <c r="AC122" s="672"/>
      <c r="AD122" s="673"/>
      <c r="AE122" s="433"/>
      <c r="AF122" s="433"/>
      <c r="AG122" s="433"/>
      <c r="AH122" s="433"/>
      <c r="AI122" s="434"/>
      <c r="AJ122" s="365" t="s">
        <v>680</v>
      </c>
      <c r="AK122" s="708">
        <f>IF(AK112=0,0,AK117/AK112*100)</f>
        <v>100</v>
      </c>
      <c r="AL122" s="709"/>
      <c r="AM122" s="708">
        <f>IF(AM112=0,0,AM117/AM112*100)</f>
        <v>0</v>
      </c>
      <c r="AN122" s="709"/>
      <c r="AO122" s="708">
        <f>IF(AO112=0,0,AO117/AO112*100)</f>
        <v>0</v>
      </c>
      <c r="AP122" s="709"/>
      <c r="AQ122" s="708">
        <f>IF(AQ112=0,0,AQ117/AQ112*100)</f>
        <v>0</v>
      </c>
      <c r="AR122" s="709"/>
      <c r="AS122" s="708">
        <f>IF(AS112=0,0,AS117/AS112*100)</f>
        <v>0</v>
      </c>
      <c r="AT122" s="709"/>
      <c r="AU122" s="708">
        <f>IF(AU112=0,0,AU117/AU112*100)</f>
        <v>0</v>
      </c>
      <c r="AV122" s="709"/>
      <c r="AW122" s="708">
        <f>IF(AW112=0,0,AW117/AW112*100)</f>
        <v>0</v>
      </c>
      <c r="AX122" s="709"/>
      <c r="AY122" s="708">
        <f>IF(AY112=0,0,AY117/AY112*100)</f>
        <v>0</v>
      </c>
      <c r="AZ122" s="709"/>
      <c r="BA122" s="708">
        <f>IF(BA112=0,0,BA117/BA112*100)</f>
        <v>0</v>
      </c>
      <c r="BB122" s="709"/>
      <c r="BC122" s="405"/>
      <c r="BD122" s="405"/>
      <c r="BE122" s="405"/>
      <c r="BF122" s="405"/>
      <c r="BG122" s="405"/>
      <c r="BH122" s="405"/>
      <c r="BI122" s="405"/>
      <c r="BJ122" s="405"/>
      <c r="BK122" s="405"/>
      <c r="BL122" s="365" t="s">
        <v>680</v>
      </c>
      <c r="BM122" s="708">
        <f>IF(BM112=0,0,BM117/BM112*100)</f>
        <v>97.872340425531917</v>
      </c>
      <c r="BN122" s="709"/>
      <c r="BO122" s="708">
        <f>IF(BO112=0,0,BO117/BO112*100)</f>
        <v>0</v>
      </c>
      <c r="BP122" s="709"/>
      <c r="BQ122" s="708">
        <f>IF(BQ112=0,0,BQ117/BQ112*100)</f>
        <v>0</v>
      </c>
      <c r="BR122" s="709"/>
      <c r="BS122" s="708">
        <f>IF(BS112=0,0,BS117/BS112*100)</f>
        <v>0</v>
      </c>
      <c r="BT122" s="709"/>
      <c r="BU122" s="708">
        <f>IF(BU112=0,0,BU117/BU112*100)</f>
        <v>0</v>
      </c>
      <c r="BV122" s="709"/>
      <c r="BW122" s="708">
        <f>IF(BW112=0,0,BW117/BW112*100)</f>
        <v>0</v>
      </c>
      <c r="BX122" s="709"/>
      <c r="BY122" s="708">
        <f>IF(BY112=0,0,BY117/BY112*100)</f>
        <v>0</v>
      </c>
      <c r="BZ122" s="709"/>
      <c r="CA122" s="708">
        <f>IF(CA112=0,0,CA117/CA112*100)</f>
        <v>100</v>
      </c>
      <c r="CB122" s="709"/>
      <c r="CC122" s="708">
        <f>IF(CC112=0,0,CC117/CC112*100)</f>
        <v>2.083333333333333</v>
      </c>
      <c r="CD122" s="709"/>
      <c r="CE122" s="436"/>
      <c r="CF122" s="436"/>
      <c r="CG122" s="436"/>
      <c r="CH122" s="436"/>
      <c r="CI122" s="437"/>
      <c r="CJ122" s="405"/>
      <c r="CK122" s="405"/>
      <c r="CL122" s="405"/>
      <c r="CM122" s="405"/>
      <c r="CN122" s="365" t="s">
        <v>680</v>
      </c>
      <c r="CO122" s="708">
        <f>IF(CO112=0,0,CO117/CO112*100)</f>
        <v>97.872340425531917</v>
      </c>
      <c r="CP122" s="709"/>
      <c r="CQ122" s="708">
        <f>IF(CQ112=0,0,CQ117/CQ112*100)</f>
        <v>0</v>
      </c>
      <c r="CR122" s="709"/>
      <c r="CS122" s="708">
        <f>IF(CS112=0,0,CS117/CS112*100)</f>
        <v>0</v>
      </c>
      <c r="CT122" s="709"/>
      <c r="CU122" s="708">
        <f>IF(CU112=0,0,CU117/CU112*100)</f>
        <v>0</v>
      </c>
      <c r="CV122" s="709"/>
      <c r="CW122" s="708">
        <f>IF(CW112=0,0,CW117/CW112*100)</f>
        <v>0</v>
      </c>
      <c r="CX122" s="709"/>
      <c r="CY122" s="708">
        <f>IF(CY112=0,0,CY117/CY112*100)</f>
        <v>0</v>
      </c>
      <c r="CZ122" s="709"/>
      <c r="DA122" s="708">
        <f>IF(DA112=0,0,DA117/DA112*100)</f>
        <v>0</v>
      </c>
      <c r="DB122" s="709"/>
      <c r="DC122" s="708">
        <f>IF(DC112=0,0,DC117/DC112*100)</f>
        <v>100</v>
      </c>
      <c r="DD122" s="709"/>
      <c r="DE122" s="708">
        <f>IF(DE112=0,0,DE117/DE112*100)</f>
        <v>2.083333333333333</v>
      </c>
      <c r="DF122" s="709"/>
      <c r="DG122" s="436"/>
      <c r="DH122" s="436"/>
      <c r="DI122" s="436"/>
      <c r="DJ122" s="436"/>
      <c r="DK122" s="437"/>
      <c r="DL122" s="405" t="s">
        <v>9</v>
      </c>
      <c r="DM122" s="405" t="e">
        <f>SUM(#REF!,#REF!+CY122,DD122)</f>
        <v>#REF!</v>
      </c>
      <c r="DN122" s="405">
        <f>COUNTIF(GL9:GL108,"RE")</f>
        <v>0</v>
      </c>
      <c r="DO122" s="405"/>
      <c r="DP122" s="82"/>
      <c r="DQ122" s="819" t="s">
        <v>680</v>
      </c>
      <c r="DR122" s="820"/>
      <c r="DS122" s="821">
        <f>IF(DS112=0,0,DS117/DS112*100)</f>
        <v>100</v>
      </c>
      <c r="DT122" s="821"/>
      <c r="DU122" s="433"/>
      <c r="DV122" s="433"/>
      <c r="DW122" s="433"/>
      <c r="DX122" s="433"/>
      <c r="DY122" s="433"/>
      <c r="DZ122" s="433"/>
      <c r="EA122" s="433"/>
      <c r="EB122" s="433"/>
      <c r="EC122" s="434"/>
      <c r="ED122" s="819" t="s">
        <v>680</v>
      </c>
      <c r="EE122" s="820"/>
      <c r="EF122" s="821">
        <f>IF(EF112=0,0,EF117/EF112*100)</f>
        <v>100</v>
      </c>
      <c r="EG122" s="821"/>
      <c r="EH122" s="433"/>
      <c r="EI122" s="433"/>
      <c r="EJ122" s="433"/>
      <c r="EK122" s="433"/>
      <c r="EL122" s="434"/>
      <c r="EM122" s="813"/>
      <c r="EN122" s="813"/>
      <c r="EO122" s="813"/>
      <c r="EP122" s="813"/>
      <c r="EQ122" s="813"/>
      <c r="ER122" s="813"/>
      <c r="ES122" s="813"/>
      <c r="ET122" s="813"/>
      <c r="EU122" s="813"/>
      <c r="EV122" s="813"/>
      <c r="EW122" s="813"/>
      <c r="EX122" s="813"/>
      <c r="EY122" s="761"/>
      <c r="EZ122" s="702"/>
      <c r="FA122" s="702"/>
      <c r="FB122" s="702"/>
      <c r="FC122" s="702"/>
      <c r="FD122" s="702"/>
      <c r="FE122" s="702"/>
      <c r="FF122" s="702"/>
      <c r="FG122" s="702"/>
      <c r="FH122" s="702"/>
      <c r="FI122" s="702"/>
      <c r="FJ122" s="702"/>
      <c r="FK122" s="702"/>
      <c r="FL122" s="702"/>
      <c r="FM122" s="702"/>
      <c r="FN122" s="702"/>
      <c r="FO122" s="702"/>
      <c r="FP122" s="702"/>
      <c r="FQ122" s="702"/>
      <c r="FR122" s="702"/>
      <c r="FS122" s="702"/>
      <c r="FT122" s="702"/>
      <c r="FU122" s="702"/>
      <c r="FV122" s="702"/>
      <c r="FW122" s="702"/>
      <c r="FX122" s="702"/>
      <c r="FY122" s="702"/>
      <c r="FZ122" s="702"/>
      <c r="GA122" s="702"/>
      <c r="GB122" s="702"/>
      <c r="GC122" s="702"/>
      <c r="GD122" s="702"/>
      <c r="GE122" s="702"/>
      <c r="GF122" s="702"/>
      <c r="GG122" s="702"/>
      <c r="GH122" s="702"/>
      <c r="GI122" s="702"/>
      <c r="GJ122" s="702"/>
      <c r="GK122" s="702"/>
      <c r="GL122" s="702"/>
      <c r="GM122" s="702"/>
      <c r="GN122" s="702"/>
      <c r="GO122" s="702"/>
      <c r="GP122" s="702"/>
      <c r="GQ122" s="702"/>
      <c r="GR122" s="702"/>
      <c r="GS122" s="702"/>
      <c r="GT122" s="702"/>
      <c r="GU122" s="702"/>
      <c r="GV122" s="702"/>
      <c r="GW122" s="702"/>
      <c r="GX122" s="702"/>
      <c r="GY122" s="702"/>
      <c r="GZ122" s="702"/>
      <c r="HA122" s="702"/>
      <c r="HB122" s="702"/>
      <c r="HC122" s="703"/>
      <c r="HD122" s="845"/>
      <c r="HE122" s="846"/>
      <c r="HF122" s="846"/>
      <c r="HG122" s="846"/>
      <c r="HH122" s="846"/>
      <c r="HI122" s="847"/>
      <c r="HJ122" s="675"/>
      <c r="HK122" s="676"/>
      <c r="HL122" s="676"/>
      <c r="HM122" s="676"/>
      <c r="HN122" s="677"/>
      <c r="HO122" s="480"/>
      <c r="HP122" s="480"/>
      <c r="HQ122" s="480"/>
    </row>
    <row r="123" spans="1:255" s="371" customFormat="1" ht="22.5" customHeight="1">
      <c r="A123" s="372"/>
      <c r="B123" s="485"/>
      <c r="C123" s="485"/>
      <c r="D123" s="486"/>
      <c r="E123" s="487"/>
      <c r="F123" s="486"/>
      <c r="G123" s="488"/>
      <c r="H123" s="488"/>
      <c r="I123" s="488"/>
      <c r="J123" s="483"/>
      <c r="K123" s="489"/>
      <c r="L123" s="489"/>
      <c r="M123" s="489"/>
      <c r="N123" s="489"/>
      <c r="O123" s="489"/>
      <c r="P123" s="489"/>
      <c r="Q123" s="489"/>
      <c r="R123" s="489"/>
      <c r="S123" s="489"/>
      <c r="T123" s="489"/>
      <c r="U123" s="489"/>
      <c r="V123" s="489"/>
      <c r="W123" s="489"/>
      <c r="X123" s="489"/>
      <c r="Y123" s="489"/>
      <c r="Z123" s="489"/>
      <c r="AA123" s="489"/>
      <c r="AB123" s="489"/>
      <c r="AC123" s="489"/>
      <c r="AD123" s="489"/>
      <c r="AE123" s="489"/>
      <c r="AF123" s="489"/>
      <c r="AG123" s="489"/>
      <c r="AH123" s="489"/>
      <c r="AI123" s="489"/>
      <c r="AJ123" s="489"/>
      <c r="AK123" s="489"/>
      <c r="AL123" s="489"/>
      <c r="AM123" s="489"/>
      <c r="AN123" s="489"/>
      <c r="AO123" s="489"/>
      <c r="AP123" s="489"/>
      <c r="AQ123" s="489"/>
      <c r="AR123" s="489"/>
      <c r="AS123" s="489"/>
      <c r="AT123" s="489"/>
      <c r="AU123" s="489"/>
      <c r="AV123" s="489"/>
      <c r="AW123" s="489"/>
      <c r="AX123" s="489"/>
      <c r="AY123" s="489"/>
      <c r="AZ123" s="489"/>
      <c r="BA123" s="489"/>
      <c r="BB123" s="489"/>
      <c r="BC123" s="489"/>
      <c r="BD123" s="489"/>
      <c r="BE123" s="489"/>
      <c r="BF123" s="489"/>
      <c r="BG123" s="489"/>
      <c r="BH123" s="489"/>
      <c r="BI123" s="489"/>
      <c r="BJ123" s="489"/>
      <c r="BK123" s="489"/>
      <c r="BL123" s="489"/>
      <c r="BM123" s="489"/>
      <c r="BN123" s="489"/>
      <c r="BO123" s="489"/>
      <c r="BP123" s="489"/>
      <c r="BQ123" s="489"/>
      <c r="BR123" s="489"/>
      <c r="BS123" s="489"/>
      <c r="BT123" s="489"/>
      <c r="BU123" s="489"/>
      <c r="BV123" s="489"/>
      <c r="BW123" s="489"/>
      <c r="BX123" s="489"/>
      <c r="BY123" s="489"/>
      <c r="BZ123" s="489"/>
      <c r="CA123" s="489"/>
      <c r="CB123" s="489"/>
      <c r="CC123" s="489"/>
      <c r="CD123" s="489"/>
      <c r="CE123" s="489"/>
      <c r="CF123" s="489"/>
      <c r="CG123" s="489"/>
      <c r="CH123" s="489"/>
      <c r="CI123" s="489"/>
      <c r="CJ123" s="489"/>
      <c r="CK123" s="489"/>
      <c r="CL123" s="489"/>
      <c r="CM123" s="489"/>
      <c r="CN123" s="489"/>
      <c r="CO123" s="489"/>
      <c r="CP123" s="489"/>
      <c r="CQ123" s="489"/>
      <c r="CR123" s="489"/>
      <c r="CS123" s="489"/>
      <c r="CT123" s="489"/>
      <c r="CU123" s="489"/>
      <c r="CV123" s="489"/>
      <c r="CW123" s="489"/>
      <c r="CX123" s="489"/>
      <c r="CY123" s="489"/>
      <c r="CZ123" s="489"/>
      <c r="DA123" s="489"/>
      <c r="DB123" s="489"/>
      <c r="DC123" s="489"/>
      <c r="DD123" s="489"/>
      <c r="DE123" s="489"/>
      <c r="DF123" s="489"/>
      <c r="DG123" s="489"/>
      <c r="DH123" s="489"/>
      <c r="DI123" s="489"/>
      <c r="DJ123" s="489"/>
      <c r="DK123" s="489"/>
      <c r="DL123" s="489"/>
      <c r="DM123" s="489"/>
      <c r="DN123" s="489"/>
      <c r="DO123" s="489"/>
      <c r="DP123" s="489"/>
      <c r="DQ123" s="489"/>
      <c r="DR123" s="489"/>
      <c r="DS123" s="489"/>
      <c r="DT123" s="489"/>
      <c r="DU123" s="489"/>
      <c r="DV123" s="489"/>
      <c r="DW123" s="489"/>
      <c r="DX123" s="489"/>
      <c r="DY123" s="489"/>
      <c r="DZ123" s="489"/>
      <c r="EA123" s="489"/>
      <c r="EB123" s="489"/>
      <c r="EC123" s="489"/>
      <c r="ED123" s="489"/>
      <c r="EE123" s="489"/>
      <c r="EF123" s="489"/>
      <c r="EG123" s="489"/>
      <c r="EH123" s="489"/>
      <c r="EI123" s="489"/>
      <c r="EJ123" s="489"/>
      <c r="EK123" s="489"/>
      <c r="EL123" s="489"/>
      <c r="EM123" s="490"/>
      <c r="EN123" s="490"/>
      <c r="EO123" s="490"/>
      <c r="EP123" s="490"/>
      <c r="EQ123" s="490"/>
      <c r="ER123" s="490"/>
      <c r="ES123" s="490"/>
      <c r="ET123" s="490"/>
      <c r="EU123" s="490"/>
      <c r="EV123" s="491"/>
      <c r="EW123" s="491"/>
      <c r="EX123" s="492"/>
      <c r="EY123" s="491"/>
      <c r="EZ123" s="491"/>
      <c r="FA123" s="491"/>
      <c r="FB123" s="491"/>
      <c r="FC123" s="491"/>
      <c r="FD123" s="491"/>
      <c r="FE123" s="491"/>
      <c r="FF123" s="491"/>
      <c r="FG123" s="491"/>
      <c r="FH123" s="491"/>
      <c r="FI123" s="491"/>
      <c r="FJ123" s="491"/>
      <c r="FK123" s="491"/>
      <c r="FL123" s="491"/>
      <c r="FM123" s="493"/>
      <c r="FN123" s="493"/>
      <c r="FO123" s="493"/>
      <c r="FP123" s="493"/>
      <c r="FQ123" s="493"/>
      <c r="FR123" s="493"/>
      <c r="FS123" s="493"/>
      <c r="FT123" s="493"/>
      <c r="FU123" s="493"/>
      <c r="FV123" s="493"/>
      <c r="FW123" s="493"/>
      <c r="FX123" s="493"/>
      <c r="FY123" s="493"/>
      <c r="FZ123" s="493"/>
      <c r="GA123" s="493"/>
      <c r="GB123" s="493"/>
      <c r="GC123" s="493"/>
      <c r="GD123" s="493"/>
      <c r="GE123" s="493"/>
      <c r="GF123" s="493"/>
      <c r="GG123" s="493"/>
      <c r="GH123" s="493"/>
      <c r="GI123" s="493"/>
      <c r="GJ123" s="493"/>
      <c r="GK123" s="493"/>
      <c r="GL123" s="493"/>
      <c r="GM123" s="493"/>
      <c r="GN123" s="493"/>
      <c r="GO123" s="493"/>
      <c r="GP123" s="493"/>
      <c r="GQ123" s="493"/>
      <c r="GR123" s="493"/>
      <c r="GS123" s="493"/>
      <c r="GT123" s="493"/>
      <c r="GU123" s="493"/>
      <c r="GV123" s="493"/>
      <c r="GW123" s="493"/>
      <c r="GX123" s="493"/>
      <c r="GY123" s="493"/>
      <c r="GZ123" s="493"/>
      <c r="HA123" s="493"/>
      <c r="HB123" s="493"/>
      <c r="HC123" s="493"/>
      <c r="HD123" s="493"/>
      <c r="HE123" s="493"/>
      <c r="HF123" s="493"/>
      <c r="HG123" s="493"/>
      <c r="HH123" s="493"/>
      <c r="HI123" s="493"/>
      <c r="HJ123" s="493"/>
      <c r="HK123" s="493"/>
      <c r="HL123" s="493"/>
      <c r="HM123" s="493"/>
      <c r="HN123" s="493"/>
      <c r="HO123" s="494"/>
      <c r="HP123" s="494"/>
      <c r="HQ123" s="494"/>
      <c r="HR123" s="365"/>
      <c r="HS123" s="365"/>
      <c r="HT123" s="365"/>
      <c r="HU123" s="365"/>
      <c r="HV123" s="365"/>
      <c r="HW123" s="365"/>
      <c r="HX123" s="365"/>
      <c r="HY123" s="365"/>
      <c r="HZ123" s="365"/>
      <c r="IA123" s="365"/>
      <c r="IB123" s="365"/>
      <c r="IC123" s="365"/>
      <c r="ID123" s="365"/>
      <c r="IE123" s="365"/>
      <c r="IF123" s="365"/>
      <c r="IG123" s="365"/>
      <c r="IH123" s="365"/>
      <c r="II123" s="365"/>
      <c r="IJ123" s="365"/>
      <c r="IK123" s="365"/>
      <c r="IL123" s="365"/>
      <c r="IM123" s="365"/>
      <c r="IN123" s="365"/>
      <c r="IO123" s="365"/>
      <c r="IP123" s="365"/>
      <c r="IQ123" s="365"/>
      <c r="IR123" s="365"/>
      <c r="IS123" s="365"/>
      <c r="IT123" s="365"/>
      <c r="IU123" s="365"/>
    </row>
    <row r="124" spans="1:255" s="371" customFormat="1" ht="22.5" customHeight="1">
      <c r="A124" s="372"/>
      <c r="B124" s="485"/>
      <c r="C124" s="485"/>
      <c r="D124" s="486"/>
      <c r="E124" s="487"/>
      <c r="F124" s="486"/>
      <c r="G124" s="488"/>
      <c r="H124" s="488"/>
      <c r="I124" s="488"/>
      <c r="J124" s="483"/>
      <c r="K124" s="489"/>
      <c r="L124" s="489"/>
      <c r="M124" s="489"/>
      <c r="N124" s="495"/>
      <c r="O124" s="495"/>
      <c r="P124" s="495"/>
      <c r="Q124" s="495"/>
      <c r="R124" s="495"/>
      <c r="S124" s="495"/>
      <c r="T124" s="495"/>
      <c r="U124" s="495"/>
      <c r="V124" s="495"/>
      <c r="W124" s="489"/>
      <c r="X124" s="489"/>
      <c r="Y124" s="489"/>
      <c r="Z124" s="489"/>
      <c r="AA124" s="489"/>
      <c r="AB124" s="489"/>
      <c r="AC124" s="489"/>
      <c r="AD124" s="489"/>
      <c r="AE124" s="489"/>
      <c r="AF124" s="489"/>
      <c r="AG124" s="489"/>
      <c r="AH124" s="489"/>
      <c r="AI124" s="489"/>
      <c r="AJ124" s="489"/>
      <c r="AK124" s="489"/>
      <c r="AL124" s="489"/>
      <c r="AM124" s="489"/>
      <c r="AN124" s="489"/>
      <c r="AO124" s="489"/>
      <c r="AP124" s="489"/>
      <c r="AQ124" s="489"/>
      <c r="AR124" s="489"/>
      <c r="AS124" s="489"/>
      <c r="AT124" s="489"/>
      <c r="AU124" s="489"/>
      <c r="AV124" s="489"/>
      <c r="AW124" s="489"/>
      <c r="AX124" s="489"/>
      <c r="AY124" s="489"/>
      <c r="AZ124" s="489"/>
      <c r="BA124" s="489"/>
      <c r="BB124" s="489"/>
      <c r="BC124" s="489"/>
      <c r="BD124" s="489"/>
      <c r="BE124" s="489"/>
      <c r="BF124" s="489"/>
      <c r="BG124" s="489"/>
      <c r="BH124" s="489"/>
      <c r="BI124" s="489"/>
      <c r="BJ124" s="489"/>
      <c r="BK124" s="489"/>
      <c r="BL124" s="489"/>
      <c r="BM124" s="489"/>
      <c r="BN124" s="489"/>
      <c r="BO124" s="489"/>
      <c r="BP124" s="489"/>
      <c r="BQ124" s="489"/>
      <c r="BR124" s="489"/>
      <c r="BS124" s="489"/>
      <c r="BT124" s="489"/>
      <c r="BU124" s="489"/>
      <c r="BV124" s="489"/>
      <c r="BW124" s="489"/>
      <c r="BX124" s="489"/>
      <c r="BY124" s="489"/>
      <c r="BZ124" s="489"/>
      <c r="CA124" s="489"/>
      <c r="CB124" s="489"/>
      <c r="CC124" s="489"/>
      <c r="CD124" s="489"/>
      <c r="CE124" s="489"/>
      <c r="CF124" s="489"/>
      <c r="CG124" s="489"/>
      <c r="CH124" s="489"/>
      <c r="CI124" s="489"/>
      <c r="CJ124" s="489"/>
      <c r="CK124" s="489"/>
      <c r="CL124" s="489"/>
      <c r="CM124" s="489"/>
      <c r="CN124" s="489"/>
      <c r="CO124" s="489"/>
      <c r="CP124" s="489"/>
      <c r="CQ124" s="489"/>
      <c r="CR124" s="489"/>
      <c r="CS124" s="489"/>
      <c r="CT124" s="489"/>
      <c r="CU124" s="489"/>
      <c r="CV124" s="489"/>
      <c r="CW124" s="489"/>
      <c r="CX124" s="489"/>
      <c r="CY124" s="489"/>
      <c r="CZ124" s="489"/>
      <c r="DA124" s="489"/>
      <c r="DB124" s="489"/>
      <c r="DC124" s="489"/>
      <c r="DD124" s="489"/>
      <c r="DE124" s="489"/>
      <c r="DF124" s="489"/>
      <c r="DG124" s="489"/>
      <c r="DH124" s="489"/>
      <c r="DI124" s="489"/>
      <c r="DJ124" s="489"/>
      <c r="DK124" s="489"/>
      <c r="DL124" s="489"/>
      <c r="DM124" s="489"/>
      <c r="DN124" s="489"/>
      <c r="DO124" s="489"/>
      <c r="DP124" s="489"/>
      <c r="DQ124" s="489"/>
      <c r="DR124" s="489"/>
      <c r="DS124" s="489"/>
      <c r="DT124" s="489"/>
      <c r="DU124" s="489"/>
      <c r="DV124" s="489"/>
      <c r="DW124" s="489"/>
      <c r="DX124" s="489"/>
      <c r="DY124" s="489"/>
      <c r="DZ124" s="489"/>
      <c r="EA124" s="489"/>
      <c r="EB124" s="489"/>
      <c r="EC124" s="489"/>
      <c r="ED124" s="489"/>
      <c r="EE124" s="489"/>
      <c r="EF124" s="489"/>
      <c r="EG124" s="489"/>
      <c r="EH124" s="489"/>
      <c r="EI124" s="489"/>
      <c r="EJ124" s="489"/>
      <c r="EK124" s="489"/>
      <c r="EL124" s="489"/>
      <c r="EM124" s="490"/>
      <c r="EN124" s="490"/>
      <c r="EO124" s="490"/>
      <c r="EP124" s="490"/>
      <c r="EQ124" s="490"/>
      <c r="ER124" s="490"/>
      <c r="ES124" s="490"/>
      <c r="ET124" s="490"/>
      <c r="EU124" s="490"/>
      <c r="EV124" s="491"/>
      <c r="EW124" s="491"/>
      <c r="EX124" s="492"/>
      <c r="EY124" s="491"/>
      <c r="EZ124" s="491"/>
      <c r="FA124" s="491"/>
      <c r="FB124" s="491"/>
      <c r="FC124" s="491"/>
      <c r="FD124" s="491"/>
      <c r="FE124" s="491"/>
      <c r="FF124" s="491"/>
      <c r="FG124" s="491"/>
      <c r="FH124" s="491"/>
      <c r="FI124" s="491"/>
      <c r="FJ124" s="491"/>
      <c r="FK124" s="491"/>
      <c r="FL124" s="491"/>
      <c r="FM124" s="493"/>
      <c r="FN124" s="493"/>
      <c r="FO124" s="493"/>
      <c r="FP124" s="493"/>
      <c r="FQ124" s="493"/>
      <c r="FR124" s="493"/>
      <c r="FS124" s="493"/>
      <c r="FT124" s="493"/>
      <c r="FU124" s="493"/>
      <c r="FV124" s="493"/>
      <c r="FW124" s="493"/>
      <c r="FX124" s="493"/>
      <c r="FY124" s="493"/>
      <c r="FZ124" s="493"/>
      <c r="GA124" s="493"/>
      <c r="GB124" s="493"/>
      <c r="GC124" s="493"/>
      <c r="GD124" s="493"/>
      <c r="GE124" s="493"/>
      <c r="GF124" s="493"/>
      <c r="GG124" s="493"/>
      <c r="GH124" s="493"/>
      <c r="GI124" s="493"/>
      <c r="GJ124" s="493"/>
      <c r="GK124" s="493"/>
      <c r="GL124" s="493"/>
      <c r="GM124" s="493"/>
      <c r="GN124" s="493"/>
      <c r="GO124" s="493"/>
      <c r="GP124" s="493"/>
      <c r="GQ124" s="493"/>
      <c r="GR124" s="493"/>
      <c r="GS124" s="493"/>
      <c r="GT124" s="493"/>
      <c r="GU124" s="493"/>
      <c r="GV124" s="493"/>
      <c r="GW124" s="493"/>
      <c r="GX124" s="493"/>
      <c r="GY124" s="493"/>
      <c r="GZ124" s="493"/>
      <c r="HA124" s="493"/>
      <c r="HB124" s="493"/>
      <c r="HC124" s="493"/>
      <c r="HD124" s="493"/>
      <c r="HE124" s="493"/>
      <c r="HF124" s="493"/>
      <c r="HG124" s="493"/>
      <c r="HH124" s="493"/>
      <c r="HI124" s="493"/>
      <c r="HJ124" s="493"/>
      <c r="HK124" s="493"/>
      <c r="HL124" s="493"/>
      <c r="HM124" s="493"/>
      <c r="HN124" s="493"/>
      <c r="HO124" s="494"/>
      <c r="HP124" s="494"/>
      <c r="HQ124" s="494"/>
      <c r="HW124" s="365"/>
      <c r="HX124" s="365"/>
      <c r="HY124" s="365"/>
      <c r="HZ124" s="365"/>
      <c r="IA124" s="365"/>
      <c r="IB124" s="365"/>
      <c r="IC124" s="365"/>
      <c r="ID124" s="365"/>
      <c r="IE124" s="365"/>
      <c r="IF124" s="365"/>
      <c r="IG124" s="365"/>
      <c r="IH124" s="365"/>
      <c r="II124" s="365"/>
      <c r="IJ124" s="365"/>
      <c r="IK124" s="365"/>
      <c r="IL124" s="365"/>
      <c r="IM124" s="365"/>
      <c r="IN124" s="365"/>
      <c r="IO124" s="365"/>
      <c r="IP124" s="365"/>
      <c r="IQ124" s="365"/>
      <c r="IR124" s="365"/>
      <c r="IS124" s="365"/>
      <c r="IT124" s="365"/>
      <c r="IU124" s="365"/>
    </row>
    <row r="125" spans="1:255" s="371" customFormat="1" ht="22.5" customHeight="1">
      <c r="A125" s="372"/>
      <c r="B125" s="485"/>
      <c r="C125" s="485"/>
      <c r="D125" s="486"/>
      <c r="E125" s="487"/>
      <c r="F125" s="486"/>
      <c r="G125" s="488"/>
      <c r="H125" s="488"/>
      <c r="I125" s="488"/>
      <c r="J125" s="496"/>
      <c r="K125" s="496"/>
      <c r="L125" s="496"/>
      <c r="M125" s="497"/>
      <c r="N125" s="496"/>
      <c r="O125" s="497"/>
      <c r="P125" s="496"/>
      <c r="Q125" s="497"/>
      <c r="R125" s="454"/>
      <c r="S125" s="454"/>
      <c r="T125" s="454"/>
      <c r="U125" s="454"/>
      <c r="V125" s="454"/>
      <c r="W125" s="496"/>
      <c r="X125" s="496"/>
      <c r="Y125" s="496"/>
      <c r="Z125" s="372"/>
      <c r="AA125" s="372"/>
      <c r="AB125" s="372"/>
      <c r="AC125" s="372"/>
      <c r="AD125" s="372"/>
      <c r="AE125" s="372"/>
      <c r="AF125" s="372"/>
      <c r="AG125" s="372"/>
      <c r="AH125" s="372"/>
      <c r="AI125" s="372"/>
      <c r="AJ125" s="372"/>
      <c r="AK125" s="372"/>
      <c r="AL125" s="372"/>
      <c r="AM125" s="496"/>
      <c r="AN125" s="496"/>
      <c r="AO125" s="497"/>
      <c r="AP125" s="496"/>
      <c r="AQ125" s="496"/>
      <c r="AR125" s="497"/>
      <c r="AS125" s="497"/>
      <c r="AT125" s="497"/>
      <c r="AU125" s="498"/>
      <c r="AV125" s="498"/>
      <c r="AW125" s="497"/>
      <c r="AX125" s="497"/>
      <c r="AY125" s="497"/>
      <c r="AZ125" s="497"/>
      <c r="BA125" s="454"/>
      <c r="BB125" s="454"/>
      <c r="BC125" s="454"/>
      <c r="BD125" s="498"/>
      <c r="BE125" s="498"/>
      <c r="BF125" s="498"/>
      <c r="BG125" s="498"/>
      <c r="BH125" s="498"/>
      <c r="BI125" s="454"/>
      <c r="BJ125" s="454"/>
      <c r="BK125" s="453"/>
      <c r="BL125" s="454"/>
      <c r="BM125" s="454"/>
      <c r="BN125" s="496"/>
      <c r="BO125" s="496"/>
      <c r="BP125" s="496"/>
      <c r="BQ125" s="497"/>
      <c r="BR125" s="496"/>
      <c r="BS125" s="496"/>
      <c r="BT125" s="497"/>
      <c r="BU125" s="498"/>
      <c r="BV125" s="497"/>
      <c r="BW125" s="496"/>
      <c r="BX125" s="496"/>
      <c r="BY125" s="497"/>
      <c r="BZ125" s="497"/>
      <c r="CA125" s="497"/>
      <c r="CB125" s="497"/>
      <c r="CC125" s="454"/>
      <c r="CD125" s="454"/>
      <c r="CE125" s="454"/>
      <c r="CF125" s="454"/>
      <c r="CG125" s="454"/>
      <c r="CH125" s="498"/>
      <c r="CI125" s="498"/>
      <c r="CJ125" s="498"/>
      <c r="CK125" s="498"/>
      <c r="CL125" s="454"/>
      <c r="CM125" s="454"/>
      <c r="CN125" s="454"/>
      <c r="CO125" s="454"/>
      <c r="CP125" s="496"/>
      <c r="CQ125" s="496"/>
      <c r="CR125" s="496"/>
      <c r="CS125" s="497"/>
      <c r="CT125" s="496"/>
      <c r="CU125" s="498"/>
      <c r="CV125" s="497"/>
      <c r="CW125" s="498"/>
      <c r="CX125" s="497"/>
      <c r="CY125" s="497"/>
      <c r="CZ125" s="498"/>
      <c r="DA125" s="497"/>
      <c r="DB125" s="497"/>
      <c r="DC125" s="497"/>
      <c r="DD125" s="497"/>
      <c r="DE125" s="454"/>
      <c r="DF125" s="454"/>
      <c r="DG125" s="454"/>
      <c r="DH125" s="454"/>
      <c r="DI125" s="454"/>
      <c r="DJ125" s="498"/>
      <c r="DK125" s="498"/>
      <c r="DL125" s="498"/>
      <c r="DM125" s="498"/>
      <c r="DN125" s="454"/>
      <c r="DO125" s="454"/>
      <c r="DP125" s="454"/>
      <c r="DQ125" s="496"/>
      <c r="DR125" s="496"/>
      <c r="DS125" s="496"/>
      <c r="DT125" s="497"/>
      <c r="DU125" s="496"/>
      <c r="DV125" s="497"/>
      <c r="DW125" s="498"/>
      <c r="DX125" s="497"/>
      <c r="DY125" s="454"/>
      <c r="DZ125" s="454"/>
      <c r="EA125" s="454"/>
      <c r="EB125" s="454"/>
      <c r="EC125" s="454"/>
      <c r="ED125" s="498"/>
      <c r="EE125" s="498"/>
      <c r="EF125" s="498"/>
      <c r="EG125" s="497"/>
      <c r="EH125" s="454"/>
      <c r="EI125" s="454"/>
      <c r="EJ125" s="454"/>
      <c r="EK125" s="454"/>
      <c r="EL125" s="454"/>
      <c r="EM125" s="490"/>
      <c r="EN125" s="490"/>
      <c r="EO125" s="490"/>
      <c r="EP125" s="490"/>
      <c r="EQ125" s="490"/>
      <c r="ER125" s="490"/>
      <c r="ES125" s="490"/>
      <c r="ET125" s="490"/>
      <c r="EU125" s="490"/>
      <c r="EV125" s="491"/>
      <c r="EW125" s="491"/>
      <c r="EX125" s="492"/>
      <c r="EY125" s="491"/>
      <c r="EZ125" s="491"/>
      <c r="FA125" s="491"/>
      <c r="FB125" s="491"/>
      <c r="FC125" s="491"/>
      <c r="FD125" s="491"/>
      <c r="FE125" s="491"/>
      <c r="FF125" s="491"/>
      <c r="FG125" s="491"/>
      <c r="FH125" s="491"/>
      <c r="FI125" s="491"/>
      <c r="FJ125" s="491"/>
      <c r="FK125" s="491"/>
      <c r="FL125" s="491"/>
      <c r="FM125" s="493"/>
      <c r="FN125" s="493"/>
      <c r="FO125" s="493"/>
      <c r="FP125" s="493"/>
      <c r="FQ125" s="493"/>
      <c r="FR125" s="493"/>
      <c r="FS125" s="493"/>
      <c r="FT125" s="493"/>
      <c r="FU125" s="493"/>
      <c r="FV125" s="493"/>
      <c r="FW125" s="493"/>
      <c r="FX125" s="493"/>
      <c r="FY125" s="493"/>
      <c r="FZ125" s="493"/>
      <c r="GA125" s="493"/>
      <c r="GB125" s="493"/>
      <c r="GC125" s="493"/>
      <c r="GD125" s="493"/>
      <c r="GE125" s="493"/>
      <c r="GF125" s="493"/>
      <c r="GG125" s="493"/>
      <c r="GH125" s="493"/>
      <c r="GI125" s="493"/>
      <c r="GJ125" s="493"/>
      <c r="GK125" s="493"/>
      <c r="GL125" s="493"/>
      <c r="GM125" s="493"/>
      <c r="GN125" s="493"/>
      <c r="GO125" s="493"/>
      <c r="GP125" s="493"/>
      <c r="GQ125" s="493"/>
      <c r="GR125" s="493"/>
      <c r="GS125" s="493"/>
      <c r="GT125" s="493"/>
      <c r="GU125" s="493"/>
      <c r="GV125" s="493"/>
      <c r="GW125" s="493"/>
      <c r="GX125" s="493"/>
      <c r="GY125" s="493"/>
      <c r="GZ125" s="493"/>
      <c r="HA125" s="493"/>
      <c r="HB125" s="493"/>
      <c r="HC125" s="493"/>
      <c r="HD125" s="493"/>
      <c r="HE125" s="493"/>
      <c r="HF125" s="493"/>
      <c r="HG125" s="493"/>
      <c r="HH125" s="493"/>
      <c r="HI125" s="493"/>
      <c r="HJ125" s="493"/>
      <c r="HK125" s="493"/>
      <c r="HL125" s="493"/>
      <c r="HM125" s="493"/>
      <c r="HN125" s="493"/>
      <c r="HO125" s="494"/>
      <c r="HP125" s="494"/>
      <c r="HQ125" s="494"/>
    </row>
    <row r="126" spans="1:255" ht="32.25" customHeight="1">
      <c r="X126" s="499"/>
      <c r="Y126" s="499"/>
      <c r="Z126" s="372"/>
      <c r="AA126" s="372"/>
      <c r="AB126" s="372"/>
      <c r="AC126" s="372"/>
      <c r="AD126" s="372"/>
      <c r="AE126" s="372"/>
      <c r="AF126" s="372"/>
      <c r="AG126" s="372"/>
      <c r="AH126" s="372"/>
      <c r="AI126" s="372"/>
      <c r="AJ126" s="372"/>
      <c r="AK126" s="372"/>
      <c r="AL126" s="372"/>
      <c r="HR126" s="371"/>
      <c r="HS126" s="371"/>
      <c r="HT126" s="371"/>
      <c r="HU126" s="371"/>
      <c r="HV126" s="371"/>
      <c r="HW126" s="371"/>
      <c r="HX126" s="371"/>
      <c r="HY126" s="371"/>
      <c r="HZ126" s="371"/>
      <c r="IA126" s="371"/>
      <c r="IB126" s="371"/>
      <c r="IC126" s="371"/>
      <c r="ID126" s="371"/>
      <c r="IE126" s="371"/>
      <c r="IF126" s="371"/>
      <c r="IG126" s="371"/>
      <c r="IH126" s="371"/>
      <c r="II126" s="371"/>
      <c r="IJ126" s="371"/>
      <c r="IK126" s="371"/>
      <c r="IL126" s="371"/>
      <c r="IM126" s="371"/>
      <c r="IN126" s="371"/>
      <c r="IO126" s="371"/>
      <c r="IP126" s="371"/>
      <c r="IQ126" s="371"/>
      <c r="IR126" s="371"/>
      <c r="IS126" s="371"/>
      <c r="IT126" s="371"/>
      <c r="IU126" s="371"/>
    </row>
    <row r="127" spans="1:255" ht="69.75" customHeight="1">
      <c r="X127" s="499"/>
      <c r="Y127" s="499"/>
      <c r="Z127" s="372"/>
      <c r="AA127" s="372"/>
      <c r="AB127" s="372"/>
      <c r="AC127" s="372"/>
      <c r="AD127" s="372"/>
      <c r="AE127" s="372"/>
      <c r="AF127" s="372"/>
      <c r="AG127" s="372"/>
      <c r="AH127" s="372"/>
      <c r="AI127" s="372"/>
      <c r="AJ127" s="372"/>
      <c r="AK127" s="372"/>
      <c r="AL127" s="372"/>
      <c r="HW127" s="371"/>
      <c r="HX127" s="371"/>
      <c r="HY127" s="371"/>
      <c r="HZ127" s="371"/>
      <c r="IA127" s="371"/>
      <c r="IB127" s="371"/>
      <c r="IC127" s="371"/>
      <c r="ID127" s="371"/>
      <c r="IE127" s="371"/>
      <c r="IF127" s="371"/>
      <c r="IG127" s="371"/>
      <c r="IH127" s="371"/>
      <c r="II127" s="371"/>
      <c r="IJ127" s="371"/>
      <c r="IK127" s="371"/>
      <c r="IL127" s="371"/>
      <c r="IM127" s="371"/>
      <c r="IN127" s="371"/>
      <c r="IO127" s="371"/>
      <c r="IP127" s="371"/>
      <c r="IQ127" s="371"/>
      <c r="IR127" s="371"/>
      <c r="IS127" s="371"/>
      <c r="IT127" s="371"/>
      <c r="IU127" s="371"/>
    </row>
    <row r="128" spans="1:255" ht="20" customHeight="1">
      <c r="X128" s="499"/>
      <c r="Y128" s="499"/>
      <c r="Z128" s="501"/>
      <c r="AA128" s="501"/>
      <c r="AB128" s="501"/>
      <c r="AC128" s="501"/>
      <c r="AD128" s="501"/>
      <c r="AE128" s="501"/>
      <c r="AF128" s="501"/>
      <c r="AG128" s="501"/>
      <c r="AH128" s="501"/>
      <c r="AI128" s="501"/>
      <c r="AJ128" s="501"/>
      <c r="AK128" s="501"/>
      <c r="AL128" s="501"/>
      <c r="AM128" s="501"/>
      <c r="AN128" s="501"/>
      <c r="AO128" s="502"/>
    </row>
    <row r="129" spans="24:41" ht="20" customHeight="1">
      <c r="X129" s="499"/>
      <c r="Y129" s="499"/>
      <c r="Z129" s="501"/>
      <c r="AA129" s="501"/>
      <c r="AB129" s="501"/>
      <c r="AC129" s="501"/>
      <c r="AD129" s="501"/>
      <c r="AE129" s="501"/>
      <c r="AF129" s="501"/>
      <c r="AG129" s="501"/>
      <c r="AH129" s="501"/>
      <c r="AI129" s="501"/>
      <c r="AJ129" s="501"/>
      <c r="AK129" s="501"/>
      <c r="AL129" s="501"/>
      <c r="AM129" s="501"/>
      <c r="AN129" s="501"/>
      <c r="AO129" s="502"/>
    </row>
    <row r="130" spans="24:41" ht="20" customHeight="1">
      <c r="X130" s="499"/>
      <c r="Y130" s="499"/>
      <c r="Z130" s="501"/>
      <c r="AA130" s="501"/>
      <c r="AB130" s="501"/>
      <c r="AC130" s="501"/>
      <c r="AD130" s="501"/>
      <c r="AE130" s="501"/>
      <c r="AF130" s="501"/>
      <c r="AG130" s="501"/>
      <c r="AH130" s="501"/>
      <c r="AI130" s="501"/>
      <c r="AJ130" s="501"/>
      <c r="AK130" s="501"/>
      <c r="AL130" s="501"/>
      <c r="AM130" s="501"/>
      <c r="AN130" s="501"/>
      <c r="AO130" s="502"/>
    </row>
    <row r="131" spans="24:41" ht="20" customHeight="1">
      <c r="X131" s="499"/>
      <c r="Y131" s="499"/>
      <c r="Z131" s="501"/>
      <c r="AA131" s="501"/>
      <c r="AB131" s="501"/>
      <c r="AC131" s="501"/>
      <c r="AD131" s="501"/>
      <c r="AE131" s="501"/>
      <c r="AF131" s="501"/>
      <c r="AG131" s="501"/>
      <c r="AH131" s="501"/>
      <c r="AI131" s="501"/>
      <c r="AJ131" s="501"/>
      <c r="AK131" s="501"/>
      <c r="AL131" s="501"/>
      <c r="AM131" s="501"/>
      <c r="AN131" s="501"/>
      <c r="AO131" s="502"/>
    </row>
    <row r="132" spans="24:41" ht="20" customHeight="1">
      <c r="X132" s="499"/>
      <c r="Y132" s="499"/>
      <c r="Z132" s="501"/>
      <c r="AA132" s="501"/>
      <c r="AB132" s="501"/>
      <c r="AC132" s="501"/>
      <c r="AD132" s="501"/>
      <c r="AE132" s="501"/>
      <c r="AF132" s="501"/>
      <c r="AG132" s="501"/>
      <c r="AH132" s="501"/>
      <c r="AI132" s="501"/>
      <c r="AJ132" s="501"/>
      <c r="AK132" s="501"/>
      <c r="AL132" s="501"/>
      <c r="AM132" s="501"/>
      <c r="AN132" s="501"/>
    </row>
    <row r="133" spans="24:41" ht="20" customHeight="1">
      <c r="X133" s="499"/>
      <c r="Y133" s="499"/>
      <c r="Z133" s="501"/>
      <c r="AA133" s="501"/>
      <c r="AB133" s="501"/>
      <c r="AC133" s="501"/>
      <c r="AD133" s="501"/>
      <c r="AE133" s="501"/>
      <c r="AF133" s="501"/>
      <c r="AG133" s="501"/>
      <c r="AH133" s="501"/>
      <c r="AI133" s="501"/>
      <c r="AJ133" s="501"/>
      <c r="AK133" s="501"/>
      <c r="AL133" s="501"/>
      <c r="AM133" s="501"/>
      <c r="AN133" s="501"/>
    </row>
    <row r="134" spans="24:41" ht="20" customHeight="1"/>
    <row r="135" spans="24:41" ht="17">
      <c r="X135" s="499"/>
      <c r="Y135" s="499"/>
      <c r="Z135" s="501"/>
      <c r="AA135" s="501"/>
      <c r="AB135" s="501"/>
      <c r="AC135" s="501"/>
      <c r="AD135" s="501"/>
      <c r="AE135" s="501"/>
      <c r="AF135" s="501"/>
      <c r="AG135" s="501"/>
      <c r="AH135" s="501"/>
      <c r="AI135" s="501"/>
      <c r="AJ135" s="501"/>
      <c r="AK135" s="501"/>
      <c r="AL135" s="501"/>
      <c r="AM135" s="501"/>
      <c r="AN135" s="501"/>
    </row>
    <row r="136" spans="24:41" ht="20" customHeight="1">
      <c r="X136" s="499"/>
      <c r="Y136" s="499"/>
      <c r="Z136" s="501"/>
      <c r="AA136" s="501"/>
      <c r="AB136" s="501"/>
      <c r="AC136" s="501"/>
      <c r="AD136" s="501"/>
      <c r="AE136" s="501"/>
      <c r="AF136" s="501"/>
      <c r="AG136" s="501"/>
      <c r="AH136" s="501"/>
      <c r="AI136" s="501"/>
      <c r="AJ136" s="501"/>
      <c r="AK136" s="501"/>
      <c r="AL136" s="501"/>
      <c r="AM136" s="501"/>
      <c r="AN136" s="501"/>
    </row>
    <row r="137" spans="24:41" ht="20" customHeight="1">
      <c r="X137" s="499"/>
      <c r="Y137" s="499"/>
      <c r="Z137" s="501"/>
      <c r="AA137" s="501"/>
      <c r="AB137" s="501"/>
      <c r="AC137" s="501"/>
      <c r="AD137" s="501"/>
      <c r="AE137" s="501"/>
      <c r="AF137" s="501"/>
      <c r="AG137" s="501"/>
      <c r="AH137" s="501"/>
      <c r="AI137" s="501"/>
      <c r="AJ137" s="501"/>
      <c r="AK137" s="501"/>
      <c r="AL137" s="501"/>
      <c r="AM137" s="501"/>
      <c r="AN137" s="501"/>
    </row>
    <row r="138" spans="24:41" ht="20" customHeight="1">
      <c r="X138" s="499"/>
      <c r="Y138" s="499"/>
      <c r="Z138" s="501"/>
      <c r="AA138" s="501"/>
      <c r="AB138" s="501"/>
      <c r="AC138" s="501"/>
      <c r="AD138" s="501"/>
      <c r="AE138" s="501"/>
      <c r="AF138" s="501"/>
      <c r="AG138" s="501"/>
      <c r="AH138" s="501"/>
      <c r="AI138" s="501"/>
      <c r="AJ138" s="501"/>
      <c r="AK138" s="501"/>
      <c r="AL138" s="501"/>
      <c r="AM138" s="501"/>
      <c r="AN138" s="501"/>
    </row>
    <row r="139" spans="24:41" ht="20" customHeight="1">
      <c r="X139" s="499"/>
      <c r="Y139" s="499"/>
      <c r="Z139" s="501"/>
      <c r="AA139" s="501"/>
      <c r="AB139" s="501"/>
      <c r="AC139" s="501"/>
      <c r="AD139" s="501"/>
      <c r="AE139" s="501"/>
      <c r="AF139" s="501"/>
      <c r="AG139" s="501"/>
      <c r="AH139" s="501"/>
      <c r="AI139" s="501"/>
      <c r="AJ139" s="501"/>
      <c r="AK139" s="501"/>
      <c r="AL139" s="501"/>
      <c r="AM139" s="501"/>
      <c r="AN139" s="501"/>
    </row>
    <row r="140" spans="24:41" ht="19.5" customHeight="1"/>
    <row r="141" spans="24:41" ht="20" customHeight="1"/>
    <row r="142" spans="24:41" ht="20" customHeight="1"/>
    <row r="143" spans="24:41" ht="62.25" customHeight="1"/>
    <row r="144" spans="24:41" ht="0" hidden="1" customHeight="1"/>
    <row r="145" ht="0" hidden="1" customHeight="1"/>
  </sheetData>
  <sheetProtection password="CC1C" sheet="1" objects="1" scenarios="1" formatCells="0" formatColumns="0" formatRows="0" autoFilter="0"/>
  <autoFilter ref="E9:E108"/>
  <customSheetViews>
    <customSheetView guid="{8A92BF25-699A-0948-9D46-95C27CAE2FDF}" hiddenRows="1" hiddenColumns="1">
      <pane xSplit="1" ySplit="6.04" topLeftCell="AI7" activePane="bottomRight" state="frozenSplit"/>
      <selection pane="bottomRight" activeCell="AL1" sqref="AL1:BI1"/>
    </customSheetView>
    <customSheetView guid="{6890B66D-F4A9-DC4C-BC21-22A75E74620A}">
      <pane xSplit="1" ySplit="6.04" topLeftCell="AI7" activePane="bottomRight" state="frozenSplit"/>
      <selection pane="bottomRight" activeCell="AL1" sqref="AL1:BI1"/>
    </customSheetView>
  </customSheetViews>
  <mergeCells count="848">
    <mergeCell ref="IU6:IU9"/>
    <mergeCell ref="IL6:IL9"/>
    <mergeCell ref="IM6:IM9"/>
    <mergeCell ref="IN6:IN9"/>
    <mergeCell ref="IO6:IO9"/>
    <mergeCell ref="IP6:IP9"/>
    <mergeCell ref="IQ6:IQ9"/>
    <mergeCell ref="IR6:IR9"/>
    <mergeCell ref="IS6:IS9"/>
    <mergeCell ref="IT6:IT9"/>
    <mergeCell ref="HJ3:HN3"/>
    <mergeCell ref="HD1:HN1"/>
    <mergeCell ref="HI6:HI8"/>
    <mergeCell ref="HJ4:HJ8"/>
    <mergeCell ref="HK4:HK8"/>
    <mergeCell ref="HL4:HL8"/>
    <mergeCell ref="HM4:HM8"/>
    <mergeCell ref="HG4:HG5"/>
    <mergeCell ref="HF4:HF5"/>
    <mergeCell ref="HE4:HE5"/>
    <mergeCell ref="J4:M4"/>
    <mergeCell ref="R4:R5"/>
    <mergeCell ref="AX4:AX5"/>
    <mergeCell ref="AT4:AT5"/>
    <mergeCell ref="AS4:AS5"/>
    <mergeCell ref="AY4:AY5"/>
    <mergeCell ref="BK4:BK5"/>
    <mergeCell ref="AD4:AD5"/>
    <mergeCell ref="AJ6:AJ7"/>
    <mergeCell ref="AG4:AG5"/>
    <mergeCell ref="AB4:AB5"/>
    <mergeCell ref="AF4:AF5"/>
    <mergeCell ref="BA4:BA5"/>
    <mergeCell ref="AK4:AK5"/>
    <mergeCell ref="AK6:AK7"/>
    <mergeCell ref="FJ5:FJ8"/>
    <mergeCell ref="DE110:DF110"/>
    <mergeCell ref="DE111:DF111"/>
    <mergeCell ref="DC112:DD112"/>
    <mergeCell ref="DE112:DF112"/>
    <mergeCell ref="EW3:EW5"/>
    <mergeCell ref="EF4:EF5"/>
    <mergeCell ref="EL4:EL5"/>
    <mergeCell ref="EE4:EE5"/>
    <mergeCell ref="DE3:DF3"/>
    <mergeCell ref="DG3:DH3"/>
    <mergeCell ref="DC3:DD3"/>
    <mergeCell ref="FC5:FD5"/>
    <mergeCell ref="EY5:EZ5"/>
    <mergeCell ref="DO4:DO5"/>
    <mergeCell ref="DN4:DN5"/>
    <mergeCell ref="DL4:DL5"/>
    <mergeCell ref="DC4:DC5"/>
    <mergeCell ref="DF4:DF5"/>
    <mergeCell ref="DZ4:DZ5"/>
    <mergeCell ref="DK4:DK5"/>
    <mergeCell ref="EZ3:EZ4"/>
    <mergeCell ref="DI3:DK3"/>
    <mergeCell ref="HD119:HI120"/>
    <mergeCell ref="HD121:HI122"/>
    <mergeCell ref="EY110:HC122"/>
    <mergeCell ref="HD3:HI3"/>
    <mergeCell ref="HD4:HD8"/>
    <mergeCell ref="GW5:GW8"/>
    <mergeCell ref="GX5:GX8"/>
    <mergeCell ref="GY5:GY8"/>
    <mergeCell ref="HD111:HI112"/>
    <mergeCell ref="GF5:GF8"/>
    <mergeCell ref="GK5:GK8"/>
    <mergeCell ref="GM5:GM8"/>
    <mergeCell ref="GN5:GN8"/>
    <mergeCell ref="GO5:GO8"/>
    <mergeCell ref="GZ5:GZ8"/>
    <mergeCell ref="HA5:HA8"/>
    <mergeCell ref="FU5:FU8"/>
    <mergeCell ref="FV5:FV8"/>
    <mergeCell ref="FW5:FW8"/>
    <mergeCell ref="FX5:FX8"/>
    <mergeCell ref="FY5:FY8"/>
    <mergeCell ref="GI5:GI8"/>
    <mergeCell ref="GS5:GS8"/>
    <mergeCell ref="FA5:FB5"/>
    <mergeCell ref="DM3:DO3"/>
    <mergeCell ref="DI4:DI5"/>
    <mergeCell ref="HD110:HI110"/>
    <mergeCell ref="HG6:HG8"/>
    <mergeCell ref="FK5:FK8"/>
    <mergeCell ref="FL5:FL8"/>
    <mergeCell ref="FM5:FM8"/>
    <mergeCell ref="FN5:FN8"/>
    <mergeCell ref="FI3:FI4"/>
    <mergeCell ref="GG5:GG8"/>
    <mergeCell ref="GH5:GH8"/>
    <mergeCell ref="GJ5:GJ8"/>
    <mergeCell ref="GQ5:GQ8"/>
    <mergeCell ref="GR5:GR8"/>
    <mergeCell ref="GT5:GT8"/>
    <mergeCell ref="GU5:GU8"/>
    <mergeCell ref="HC5:HC8"/>
    <mergeCell ref="HE6:HE8"/>
    <mergeCell ref="HF6:HF8"/>
    <mergeCell ref="DQ4:DT4"/>
    <mergeCell ref="DM4:DM5"/>
    <mergeCell ref="DV4:DV5"/>
    <mergeCell ref="DP4:DP5"/>
    <mergeCell ref="DL110:DO110"/>
    <mergeCell ref="DS120:DT120"/>
    <mergeCell ref="DS121:DT121"/>
    <mergeCell ref="DS122:DT122"/>
    <mergeCell ref="ED118:EE118"/>
    <mergeCell ref="ED119:EE119"/>
    <mergeCell ref="ED120:EE120"/>
    <mergeCell ref="ED121:EE121"/>
    <mergeCell ref="ED122:EE122"/>
    <mergeCell ref="EF122:EG122"/>
    <mergeCell ref="AK3:AL3"/>
    <mergeCell ref="CO3:CP3"/>
    <mergeCell ref="DD4:DD5"/>
    <mergeCell ref="BI3:BK3"/>
    <mergeCell ref="BC3:BD3"/>
    <mergeCell ref="EM110:EX122"/>
    <mergeCell ref="EA4:EA5"/>
    <mergeCell ref="ED111:EL111"/>
    <mergeCell ref="EX4:EX6"/>
    <mergeCell ref="ES3:ES5"/>
    <mergeCell ref="EJ117:EL117"/>
    <mergeCell ref="EH117:EI117"/>
    <mergeCell ref="DX117:EC117"/>
    <mergeCell ref="DS117:DT117"/>
    <mergeCell ref="EB4:EB5"/>
    <mergeCell ref="EK4:EK5"/>
    <mergeCell ref="EH113:EI113"/>
    <mergeCell ref="EI4:EI5"/>
    <mergeCell ref="EJ4:EJ5"/>
    <mergeCell ref="BW115:BX115"/>
    <mergeCell ref="DQ120:DR120"/>
    <mergeCell ref="DQ121:DR121"/>
    <mergeCell ref="DQ122:DR122"/>
    <mergeCell ref="DS119:DT119"/>
    <mergeCell ref="H114:I114"/>
    <mergeCell ref="A1:V1"/>
    <mergeCell ref="A3:E3"/>
    <mergeCell ref="G4:G5"/>
    <mergeCell ref="C4:C5"/>
    <mergeCell ref="J3:V3"/>
    <mergeCell ref="F3:G3"/>
    <mergeCell ref="E4:E5"/>
    <mergeCell ref="Q4:Q5"/>
    <mergeCell ref="J110:V110"/>
    <mergeCell ref="B110:G110"/>
    <mergeCell ref="J111:V111"/>
    <mergeCell ref="A6:G8"/>
    <mergeCell ref="H6:I6"/>
    <mergeCell ref="H7:I7"/>
    <mergeCell ref="H8:I8"/>
    <mergeCell ref="H110:I110"/>
    <mergeCell ref="S4:S5"/>
    <mergeCell ref="A109:HN109"/>
    <mergeCell ref="GV5:GV8"/>
    <mergeCell ref="HL110:HN110"/>
    <mergeCell ref="HB5:HB8"/>
    <mergeCell ref="EF112:EG112"/>
    <mergeCell ref="DS112:DT112"/>
    <mergeCell ref="AJ1:BK1"/>
    <mergeCell ref="BH4:BH5"/>
    <mergeCell ref="AU3:AV3"/>
    <mergeCell ref="FJ4:FL4"/>
    <mergeCell ref="DW4:DW5"/>
    <mergeCell ref="EC4:EC5"/>
    <mergeCell ref="EM3:EQ5"/>
    <mergeCell ref="ED3:EL3"/>
    <mergeCell ref="FD3:FD4"/>
    <mergeCell ref="FE3:FE4"/>
    <mergeCell ref="FF3:FF4"/>
    <mergeCell ref="FJ1:GX3"/>
    <mergeCell ref="FG5:FH5"/>
    <mergeCell ref="EY1:FH1"/>
    <mergeCell ref="FH3:FH4"/>
    <mergeCell ref="FA3:FA4"/>
    <mergeCell ref="FB3:FB4"/>
    <mergeCell ref="FC3:FC4"/>
    <mergeCell ref="ER3:ER5"/>
    <mergeCell ref="EV3:EV5"/>
    <mergeCell ref="DQ3:EC3"/>
    <mergeCell ref="DX4:DX5"/>
    <mergeCell ref="DU4:DU5"/>
    <mergeCell ref="DY4:DY5"/>
    <mergeCell ref="CN1:DP1"/>
    <mergeCell ref="BL1:CM1"/>
    <mergeCell ref="A4:A5"/>
    <mergeCell ref="O4:O5"/>
    <mergeCell ref="P4:P5"/>
    <mergeCell ref="V4:V5"/>
    <mergeCell ref="D4:D5"/>
    <mergeCell ref="F4:F5"/>
    <mergeCell ref="AM3:AN3"/>
    <mergeCell ref="AO3:AP3"/>
    <mergeCell ref="AQ3:AR3"/>
    <mergeCell ref="AP4:AR4"/>
    <mergeCell ref="AC4:AC5"/>
    <mergeCell ref="AE4:AE5"/>
    <mergeCell ref="W4:Z4"/>
    <mergeCell ref="I4:I5"/>
    <mergeCell ref="N4:N5"/>
    <mergeCell ref="AA4:AA5"/>
    <mergeCell ref="CO4:CO5"/>
    <mergeCell ref="CX4:CX5"/>
    <mergeCell ref="CW4:CW5"/>
    <mergeCell ref="DB4:DB5"/>
    <mergeCell ref="W1:AI1"/>
    <mergeCell ref="BZ4:BZ5"/>
    <mergeCell ref="BO3:BP3"/>
    <mergeCell ref="BQ3:BR3"/>
    <mergeCell ref="BS3:BT3"/>
    <mergeCell ref="AS3:AT3"/>
    <mergeCell ref="CE3:CF3"/>
    <mergeCell ref="CG3:CI3"/>
    <mergeCell ref="CK3:CM3"/>
    <mergeCell ref="CD4:CD5"/>
    <mergeCell ref="CE4:CE5"/>
    <mergeCell ref="CF4:CF5"/>
    <mergeCell ref="BA3:BB3"/>
    <mergeCell ref="BL4:BL5"/>
    <mergeCell ref="CM4:CM5"/>
    <mergeCell ref="CL4:CL5"/>
    <mergeCell ref="AW3:AX3"/>
    <mergeCell ref="AY3:AZ3"/>
    <mergeCell ref="AZ4:AZ5"/>
    <mergeCell ref="BC4:BC5"/>
    <mergeCell ref="BM3:BN3"/>
    <mergeCell ref="CC3:CD3"/>
    <mergeCell ref="CJ4:CJ5"/>
    <mergeCell ref="CB4:CB5"/>
    <mergeCell ref="BW4:BY4"/>
    <mergeCell ref="CG4:CG5"/>
    <mergeCell ref="BE3:BG3"/>
    <mergeCell ref="BG4:BG5"/>
    <mergeCell ref="R117:U117"/>
    <mergeCell ref="AI4:AI5"/>
    <mergeCell ref="AH4:AH5"/>
    <mergeCell ref="B4:B5"/>
    <mergeCell ref="AJ4:AJ5"/>
    <mergeCell ref="H113:I113"/>
    <mergeCell ref="R113:U113"/>
    <mergeCell ref="H111:I111"/>
    <mergeCell ref="H112:I112"/>
    <mergeCell ref="H4:H5"/>
    <mergeCell ref="T4:T5"/>
    <mergeCell ref="U4:U5"/>
    <mergeCell ref="W3:AI3"/>
    <mergeCell ref="AK111:AL111"/>
    <mergeCell ref="AK112:AL112"/>
    <mergeCell ref="Z114:AB114"/>
    <mergeCell ref="AC114:AD114"/>
    <mergeCell ref="W115:Y115"/>
    <mergeCell ref="Z115:AB115"/>
    <mergeCell ref="AC115:AD115"/>
    <mergeCell ref="W116:Y116"/>
    <mergeCell ref="Z116:AB116"/>
    <mergeCell ref="W111:AI111"/>
    <mergeCell ref="AE117:AI117"/>
    <mergeCell ref="AE113:AI113"/>
    <mergeCell ref="W110:AI110"/>
    <mergeCell ref="J113:L113"/>
    <mergeCell ref="J114:L114"/>
    <mergeCell ref="J122:L122"/>
    <mergeCell ref="M113:O113"/>
    <mergeCell ref="M114:O114"/>
    <mergeCell ref="M122:O122"/>
    <mergeCell ref="P112:Q112"/>
    <mergeCell ref="P113:Q113"/>
    <mergeCell ref="P114:Q114"/>
    <mergeCell ref="P120:Q120"/>
    <mergeCell ref="P121:Q121"/>
    <mergeCell ref="P122:Q122"/>
    <mergeCell ref="J112:L112"/>
    <mergeCell ref="W112:Y112"/>
    <mergeCell ref="Z112:AB112"/>
    <mergeCell ref="AC112:AD112"/>
    <mergeCell ref="W113:Y113"/>
    <mergeCell ref="Z113:AB113"/>
    <mergeCell ref="AC113:AD113"/>
    <mergeCell ref="W114:Y114"/>
    <mergeCell ref="H115:I115"/>
    <mergeCell ref="H119:I119"/>
    <mergeCell ref="H117:I117"/>
    <mergeCell ref="B120:E120"/>
    <mergeCell ref="BM115:BN115"/>
    <mergeCell ref="BM117:BN117"/>
    <mergeCell ref="BM119:BN119"/>
    <mergeCell ref="BM121:BN121"/>
    <mergeCell ref="J115:L115"/>
    <mergeCell ref="M115:O115"/>
    <mergeCell ref="M116:O116"/>
    <mergeCell ref="M117:O117"/>
    <mergeCell ref="M118:O118"/>
    <mergeCell ref="M119:O119"/>
    <mergeCell ref="M120:O120"/>
    <mergeCell ref="M121:O121"/>
    <mergeCell ref="P115:Q115"/>
    <mergeCell ref="P116:Q116"/>
    <mergeCell ref="P117:Q117"/>
    <mergeCell ref="P118:Q118"/>
    <mergeCell ref="P119:Q119"/>
    <mergeCell ref="AK115:AL115"/>
    <mergeCell ref="AK116:AL116"/>
    <mergeCell ref="AM115:AN115"/>
    <mergeCell ref="BM114:BN114"/>
    <mergeCell ref="BO114:BP114"/>
    <mergeCell ref="BQ114:BR114"/>
    <mergeCell ref="BS114:BT114"/>
    <mergeCell ref="BU114:BV114"/>
    <mergeCell ref="BW114:BX114"/>
    <mergeCell ref="BY114:BZ114"/>
    <mergeCell ref="CA114:CB114"/>
    <mergeCell ref="CC114:CD114"/>
    <mergeCell ref="BM113:BN113"/>
    <mergeCell ref="BO113:BP113"/>
    <mergeCell ref="BQ113:BR113"/>
    <mergeCell ref="BS113:BT113"/>
    <mergeCell ref="BU113:BV113"/>
    <mergeCell ref="BW113:BX113"/>
    <mergeCell ref="BY113:BZ113"/>
    <mergeCell ref="CA113:CB113"/>
    <mergeCell ref="CC113:CD113"/>
    <mergeCell ref="BM110:BN110"/>
    <mergeCell ref="BO110:BP110"/>
    <mergeCell ref="BQ110:BR110"/>
    <mergeCell ref="BS110:BT110"/>
    <mergeCell ref="BU110:BV110"/>
    <mergeCell ref="BW110:BX110"/>
    <mergeCell ref="BY110:BZ110"/>
    <mergeCell ref="BM112:BN112"/>
    <mergeCell ref="BO112:BP112"/>
    <mergeCell ref="BQ112:BR112"/>
    <mergeCell ref="BS112:BT112"/>
    <mergeCell ref="BU112:BV112"/>
    <mergeCell ref="BW112:BX112"/>
    <mergeCell ref="BY112:BZ112"/>
    <mergeCell ref="BM111:BN111"/>
    <mergeCell ref="BO111:BP111"/>
    <mergeCell ref="BQ111:BR111"/>
    <mergeCell ref="BS111:BT111"/>
    <mergeCell ref="BU111:BV111"/>
    <mergeCell ref="BW111:BX111"/>
    <mergeCell ref="BY111:BZ111"/>
    <mergeCell ref="CA111:CB111"/>
    <mergeCell ref="CC111:CD111"/>
    <mergeCell ref="BA122:BB122"/>
    <mergeCell ref="AU118:AV118"/>
    <mergeCell ref="AW118:AX118"/>
    <mergeCell ref="AY118:AZ118"/>
    <mergeCell ref="AS119:AT119"/>
    <mergeCell ref="AU119:AV119"/>
    <mergeCell ref="AW119:AX119"/>
    <mergeCell ref="AY119:AZ119"/>
    <mergeCell ref="AU114:AV114"/>
    <mergeCell ref="AW114:AX114"/>
    <mergeCell ref="AU122:AV122"/>
    <mergeCell ref="AW122:AX122"/>
    <mergeCell ref="AY122:AZ122"/>
    <mergeCell ref="BW117:BX117"/>
    <mergeCell ref="BY117:BZ117"/>
    <mergeCell ref="CA117:CB117"/>
    <mergeCell ref="CC117:CD117"/>
    <mergeCell ref="BM118:BN118"/>
    <mergeCell ref="BO118:BP118"/>
    <mergeCell ref="BQ118:BR118"/>
    <mergeCell ref="BS118:BT118"/>
    <mergeCell ref="BU118:BV118"/>
    <mergeCell ref="AO119:AP119"/>
    <mergeCell ref="AQ119:AR119"/>
    <mergeCell ref="BA112:BB112"/>
    <mergeCell ref="BA113:BB113"/>
    <mergeCell ref="BA114:BB114"/>
    <mergeCell ref="BA115:BB115"/>
    <mergeCell ref="BA116:BB116"/>
    <mergeCell ref="BA117:BB117"/>
    <mergeCell ref="AS112:AT112"/>
    <mergeCell ref="AU112:AV112"/>
    <mergeCell ref="AW112:AX112"/>
    <mergeCell ref="AY112:AZ112"/>
    <mergeCell ref="AU113:AV113"/>
    <mergeCell ref="AW113:AX113"/>
    <mergeCell ref="AY113:AZ113"/>
    <mergeCell ref="AU115:AV115"/>
    <mergeCell ref="AW115:AX115"/>
    <mergeCell ref="AY115:AZ115"/>
    <mergeCell ref="AU116:AV116"/>
    <mergeCell ref="AW116:AX116"/>
    <mergeCell ref="AY116:AZ116"/>
    <mergeCell ref="AU117:AV117"/>
    <mergeCell ref="AW117:AX117"/>
    <mergeCell ref="AY117:AZ117"/>
    <mergeCell ref="BA110:BB110"/>
    <mergeCell ref="AW110:AX110"/>
    <mergeCell ref="AY110:AZ110"/>
    <mergeCell ref="CO6:CO7"/>
    <mergeCell ref="CN6:CN7"/>
    <mergeCell ref="AL4:AO4"/>
    <mergeCell ref="BN4:BQ4"/>
    <mergeCell ref="BM4:BM5"/>
    <mergeCell ref="BM6:BM7"/>
    <mergeCell ref="BD4:BD5"/>
    <mergeCell ref="BE4:BE5"/>
    <mergeCell ref="BF4:BF5"/>
    <mergeCell ref="BB4:BB5"/>
    <mergeCell ref="BJ4:BJ5"/>
    <mergeCell ref="BI4:BI5"/>
    <mergeCell ref="BL6:BL7"/>
    <mergeCell ref="AU4:AW4"/>
    <mergeCell ref="BR4:BT4"/>
    <mergeCell ref="BU4:BU5"/>
    <mergeCell ref="BV4:BV5"/>
    <mergeCell ref="CK4:CK5"/>
    <mergeCell ref="CN4:CN5"/>
    <mergeCell ref="CA4:CA5"/>
    <mergeCell ref="CC4:CC5"/>
    <mergeCell ref="DE4:DE5"/>
    <mergeCell ref="DG4:DG5"/>
    <mergeCell ref="DH4:DH5"/>
    <mergeCell ref="CY3:CZ3"/>
    <mergeCell ref="DJ4:DJ5"/>
    <mergeCell ref="DA3:DB3"/>
    <mergeCell ref="HJ118:HN118"/>
    <mergeCell ref="HJ119:HN120"/>
    <mergeCell ref="CY110:CZ110"/>
    <mergeCell ref="DA110:DB110"/>
    <mergeCell ref="DC110:DD110"/>
    <mergeCell ref="DA120:DB120"/>
    <mergeCell ref="DC120:DD120"/>
    <mergeCell ref="DE120:DF120"/>
    <mergeCell ref="DQ118:DR118"/>
    <mergeCell ref="DQ119:DR119"/>
    <mergeCell ref="DS118:DT118"/>
    <mergeCell ref="ED117:EE117"/>
    <mergeCell ref="ED113:EE113"/>
    <mergeCell ref="EF113:EG113"/>
    <mergeCell ref="ED114:EE114"/>
    <mergeCell ref="EF114:EG114"/>
    <mergeCell ref="ED115:EE115"/>
    <mergeCell ref="DS113:DT113"/>
    <mergeCell ref="HJ121:HN122"/>
    <mergeCell ref="E112:G112"/>
    <mergeCell ref="B115:C115"/>
    <mergeCell ref="B111:E111"/>
    <mergeCell ref="HJ111:HN112"/>
    <mergeCell ref="AS111:AT111"/>
    <mergeCell ref="AU111:AV111"/>
    <mergeCell ref="AW111:AX111"/>
    <mergeCell ref="HD113:HI114"/>
    <mergeCell ref="HD115:HI116"/>
    <mergeCell ref="HD117:HI118"/>
    <mergeCell ref="BA118:BB118"/>
    <mergeCell ref="BA119:BB119"/>
    <mergeCell ref="BA120:BB120"/>
    <mergeCell ref="BA121:BB121"/>
    <mergeCell ref="AY111:AZ111"/>
    <mergeCell ref="BA111:BB111"/>
    <mergeCell ref="AJ110:AJ112"/>
    <mergeCell ref="BL110:BL112"/>
    <mergeCell ref="M112:O112"/>
    <mergeCell ref="AY114:AZ114"/>
    <mergeCell ref="AK113:AL113"/>
    <mergeCell ref="AU110:AV110"/>
    <mergeCell ref="AM113:AN113"/>
    <mergeCell ref="BU3:BV3"/>
    <mergeCell ref="CS3:CT3"/>
    <mergeCell ref="CU3:CV3"/>
    <mergeCell ref="CW3:CX3"/>
    <mergeCell ref="CH4:CH5"/>
    <mergeCell ref="BW3:BX3"/>
    <mergeCell ref="BY3:BZ3"/>
    <mergeCell ref="CA3:CB3"/>
    <mergeCell ref="CN110:CN112"/>
    <mergeCell ref="CO110:CP110"/>
    <mergeCell ref="CQ110:CR110"/>
    <mergeCell ref="CS110:CT110"/>
    <mergeCell ref="CU110:CV110"/>
    <mergeCell ref="CW110:CX110"/>
    <mergeCell ref="CO112:CP112"/>
    <mergeCell ref="CQ112:CR112"/>
    <mergeCell ref="CS112:CT112"/>
    <mergeCell ref="CU112:CV112"/>
    <mergeCell ref="CW112:CX112"/>
    <mergeCell ref="CI4:CI5"/>
    <mergeCell ref="CA110:CB110"/>
    <mergeCell ref="CC110:CD110"/>
    <mergeCell ref="CA112:CB112"/>
    <mergeCell ref="CC112:CD112"/>
    <mergeCell ref="CP4:CS4"/>
    <mergeCell ref="CQ3:CR3"/>
    <mergeCell ref="CT4:CV4"/>
    <mergeCell ref="GZ1:HC1"/>
    <mergeCell ref="GZ4:HA4"/>
    <mergeCell ref="DQ1:EX1"/>
    <mergeCell ref="FG3:FG4"/>
    <mergeCell ref="GZ3:HC3"/>
    <mergeCell ref="ED4:ED5"/>
    <mergeCell ref="EG4:EG5"/>
    <mergeCell ref="HB4:HC4"/>
    <mergeCell ref="EH4:EH5"/>
    <mergeCell ref="EU3:EU5"/>
    <mergeCell ref="GM4:GV4"/>
    <mergeCell ref="ET3:ET5"/>
    <mergeCell ref="GP5:GP8"/>
    <mergeCell ref="EY3:EY4"/>
    <mergeCell ref="FP4:FP8"/>
    <mergeCell ref="GA4:GA8"/>
    <mergeCell ref="GL4:GL8"/>
    <mergeCell ref="FQ4:FZ4"/>
    <mergeCell ref="GB4:GK4"/>
    <mergeCell ref="FM4:FO4"/>
    <mergeCell ref="CY4:DA4"/>
    <mergeCell ref="AO113:AP113"/>
    <mergeCell ref="AQ113:AR113"/>
    <mergeCell ref="AS113:AT113"/>
    <mergeCell ref="AK110:AL110"/>
    <mergeCell ref="AS110:AT110"/>
    <mergeCell ref="AO115:AP115"/>
    <mergeCell ref="AQ115:AR115"/>
    <mergeCell ref="AS115:AT115"/>
    <mergeCell ref="AK114:AL114"/>
    <mergeCell ref="AM110:AN110"/>
    <mergeCell ref="AM111:AN111"/>
    <mergeCell ref="AM112:AN112"/>
    <mergeCell ref="AO110:AP110"/>
    <mergeCell ref="AO111:AP111"/>
    <mergeCell ref="AO112:AP112"/>
    <mergeCell ref="AQ110:AR110"/>
    <mergeCell ref="AQ111:AR111"/>
    <mergeCell ref="AQ112:AR112"/>
    <mergeCell ref="AM116:AN116"/>
    <mergeCell ref="AO116:AP116"/>
    <mergeCell ref="AQ116:AR116"/>
    <mergeCell ref="AS116:AT116"/>
    <mergeCell ref="AM114:AN114"/>
    <mergeCell ref="AO114:AP114"/>
    <mergeCell ref="AQ114:AR114"/>
    <mergeCell ref="AS114:AT114"/>
    <mergeCell ref="AK122:AL122"/>
    <mergeCell ref="AM122:AN122"/>
    <mergeCell ref="AO122:AP122"/>
    <mergeCell ref="AQ122:AR122"/>
    <mergeCell ref="AS122:AT122"/>
    <mergeCell ref="AK118:AL118"/>
    <mergeCell ref="AK119:AL119"/>
    <mergeCell ref="AK120:AL120"/>
    <mergeCell ref="AK121:AL121"/>
    <mergeCell ref="AM118:AN118"/>
    <mergeCell ref="AO118:AP118"/>
    <mergeCell ref="AQ118:AR118"/>
    <mergeCell ref="AS118:AT118"/>
    <mergeCell ref="AM119:AN119"/>
    <mergeCell ref="AM121:AN121"/>
    <mergeCell ref="AO121:AP121"/>
    <mergeCell ref="AQ121:AR121"/>
    <mergeCell ref="AS121:AT121"/>
    <mergeCell ref="AU121:AV121"/>
    <mergeCell ref="AW121:AX121"/>
    <mergeCell ref="AY121:AZ121"/>
    <mergeCell ref="B116:E116"/>
    <mergeCell ref="B117:E117"/>
    <mergeCell ref="B118:E118"/>
    <mergeCell ref="B119:E119"/>
    <mergeCell ref="AY120:AZ120"/>
    <mergeCell ref="AM120:AN120"/>
    <mergeCell ref="AO120:AP120"/>
    <mergeCell ref="AQ120:AR120"/>
    <mergeCell ref="AW120:AX120"/>
    <mergeCell ref="AS120:AT120"/>
    <mergeCell ref="AU120:AV120"/>
    <mergeCell ref="J116:L116"/>
    <mergeCell ref="J117:L117"/>
    <mergeCell ref="J118:L118"/>
    <mergeCell ref="J119:L119"/>
    <mergeCell ref="J120:L120"/>
    <mergeCell ref="AK117:AL117"/>
    <mergeCell ref="AM117:AN117"/>
    <mergeCell ref="AO117:AP117"/>
    <mergeCell ref="AQ117:AR117"/>
    <mergeCell ref="AS117:AT117"/>
    <mergeCell ref="H120:I120"/>
    <mergeCell ref="J121:L121"/>
    <mergeCell ref="BY115:BZ115"/>
    <mergeCell ref="CA115:CB115"/>
    <mergeCell ref="CC115:CD115"/>
    <mergeCell ref="BM116:BN116"/>
    <mergeCell ref="BO116:BP116"/>
    <mergeCell ref="BQ116:BR116"/>
    <mergeCell ref="BS116:BT116"/>
    <mergeCell ref="BU116:BV116"/>
    <mergeCell ref="BW116:BX116"/>
    <mergeCell ref="BY116:BZ116"/>
    <mergeCell ref="CA116:CB116"/>
    <mergeCell ref="CC116:CD116"/>
    <mergeCell ref="BO115:BP115"/>
    <mergeCell ref="BQ115:BR115"/>
    <mergeCell ref="BS115:BT115"/>
    <mergeCell ref="BU115:BV115"/>
    <mergeCell ref="BO117:BP117"/>
    <mergeCell ref="BQ117:BR117"/>
    <mergeCell ref="BS117:BT117"/>
    <mergeCell ref="BU117:BV117"/>
    <mergeCell ref="BW118:BX118"/>
    <mergeCell ref="BY118:BZ118"/>
    <mergeCell ref="CA118:CB118"/>
    <mergeCell ref="CC118:CD118"/>
    <mergeCell ref="BO119:BP119"/>
    <mergeCell ref="BQ119:BR119"/>
    <mergeCell ref="BS119:BT119"/>
    <mergeCell ref="BU119:BV119"/>
    <mergeCell ref="BW119:BX119"/>
    <mergeCell ref="BY119:BZ119"/>
    <mergeCell ref="CA119:CB119"/>
    <mergeCell ref="CC119:CD119"/>
    <mergeCell ref="BM120:BN120"/>
    <mergeCell ref="BO120:BP120"/>
    <mergeCell ref="BQ120:BR120"/>
    <mergeCell ref="BS120:BT120"/>
    <mergeCell ref="BU120:BV120"/>
    <mergeCell ref="BW120:BX120"/>
    <mergeCell ref="BY120:BZ120"/>
    <mergeCell ref="CA120:CB120"/>
    <mergeCell ref="CC120:CD120"/>
    <mergeCell ref="BO121:BP121"/>
    <mergeCell ref="BQ121:BR121"/>
    <mergeCell ref="BS121:BT121"/>
    <mergeCell ref="BU121:BV121"/>
    <mergeCell ref="BW121:BX121"/>
    <mergeCell ref="BY121:BZ121"/>
    <mergeCell ref="CA121:CB121"/>
    <mergeCell ref="CC121:CD121"/>
    <mergeCell ref="BM122:BN122"/>
    <mergeCell ref="BO122:BP122"/>
    <mergeCell ref="BQ122:BR122"/>
    <mergeCell ref="BS122:BT122"/>
    <mergeCell ref="BU122:BV122"/>
    <mergeCell ref="BW122:BX122"/>
    <mergeCell ref="BY122:BZ122"/>
    <mergeCell ref="CA122:CB122"/>
    <mergeCell ref="CC122:CD122"/>
    <mergeCell ref="CO111:CP111"/>
    <mergeCell ref="CQ111:CR111"/>
    <mergeCell ref="CS111:CT111"/>
    <mergeCell ref="CU111:CV111"/>
    <mergeCell ref="CW111:CX111"/>
    <mergeCell ref="CY111:CZ111"/>
    <mergeCell ref="DA111:DB111"/>
    <mergeCell ref="DC111:DD111"/>
    <mergeCell ref="CY112:CZ112"/>
    <mergeCell ref="DA112:DB112"/>
    <mergeCell ref="CO113:CP113"/>
    <mergeCell ref="CQ113:CR113"/>
    <mergeCell ref="CS113:CT113"/>
    <mergeCell ref="CU113:CV113"/>
    <mergeCell ref="CW113:CX113"/>
    <mergeCell ref="CY113:CZ113"/>
    <mergeCell ref="DA113:DB113"/>
    <mergeCell ref="DC113:DD113"/>
    <mergeCell ref="DE113:DF113"/>
    <mergeCell ref="CO114:CP114"/>
    <mergeCell ref="CQ114:CR114"/>
    <mergeCell ref="CS114:CT114"/>
    <mergeCell ref="CU114:CV114"/>
    <mergeCell ref="CW114:CX114"/>
    <mergeCell ref="CY114:CZ114"/>
    <mergeCell ref="DA114:DB114"/>
    <mergeCell ref="DC114:DD114"/>
    <mergeCell ref="DE114:DF114"/>
    <mergeCell ref="CO115:CP115"/>
    <mergeCell ref="CQ115:CR115"/>
    <mergeCell ref="CS115:CT115"/>
    <mergeCell ref="CU115:CV115"/>
    <mergeCell ref="CW115:CX115"/>
    <mergeCell ref="CY115:CZ115"/>
    <mergeCell ref="DA115:DB115"/>
    <mergeCell ref="DC115:DD115"/>
    <mergeCell ref="DE115:DF115"/>
    <mergeCell ref="CO116:CP116"/>
    <mergeCell ref="CQ116:CR116"/>
    <mergeCell ref="CS116:CT116"/>
    <mergeCell ref="CU116:CV116"/>
    <mergeCell ref="CW116:CX116"/>
    <mergeCell ref="CY116:CZ116"/>
    <mergeCell ref="DA116:DB116"/>
    <mergeCell ref="DC116:DD116"/>
    <mergeCell ref="DE116:DF116"/>
    <mergeCell ref="CW118:CX118"/>
    <mergeCell ref="CY118:CZ118"/>
    <mergeCell ref="DA118:DB118"/>
    <mergeCell ref="DC118:DD118"/>
    <mergeCell ref="DE118:DF118"/>
    <mergeCell ref="CO117:CP117"/>
    <mergeCell ref="CQ117:CR117"/>
    <mergeCell ref="CS117:CT117"/>
    <mergeCell ref="CU117:CV117"/>
    <mergeCell ref="CW117:CX117"/>
    <mergeCell ref="CY117:CZ117"/>
    <mergeCell ref="DA117:DB117"/>
    <mergeCell ref="DC117:DD117"/>
    <mergeCell ref="DE117:DF117"/>
    <mergeCell ref="CO122:CP122"/>
    <mergeCell ref="CQ122:CR122"/>
    <mergeCell ref="CS122:CT122"/>
    <mergeCell ref="CU122:CV122"/>
    <mergeCell ref="CW122:CX122"/>
    <mergeCell ref="CY122:CZ122"/>
    <mergeCell ref="DA122:DB122"/>
    <mergeCell ref="DC122:DD122"/>
    <mergeCell ref="DE122:DF122"/>
    <mergeCell ref="W122:Y122"/>
    <mergeCell ref="Z122:AB122"/>
    <mergeCell ref="AC122:AD122"/>
    <mergeCell ref="AC116:AD116"/>
    <mergeCell ref="W117:Y117"/>
    <mergeCell ref="Z117:AB117"/>
    <mergeCell ref="AC117:AD117"/>
    <mergeCell ref="W118:Y118"/>
    <mergeCell ref="Z118:AB118"/>
    <mergeCell ref="AC118:AD118"/>
    <mergeCell ref="W119:Y119"/>
    <mergeCell ref="Z119:AB119"/>
    <mergeCell ref="AC119:AD119"/>
    <mergeCell ref="W120:Y120"/>
    <mergeCell ref="Z120:AB120"/>
    <mergeCell ref="AC120:AD120"/>
    <mergeCell ref="W121:Y121"/>
    <mergeCell ref="Z121:AB121"/>
    <mergeCell ref="AC121:AD121"/>
    <mergeCell ref="CO121:CP121"/>
    <mergeCell ref="CQ121:CR121"/>
    <mergeCell ref="CS121:CT121"/>
    <mergeCell ref="CU121:CV121"/>
    <mergeCell ref="CW121:CX121"/>
    <mergeCell ref="CY121:CZ121"/>
    <mergeCell ref="DA121:DB121"/>
    <mergeCell ref="DC121:DD121"/>
    <mergeCell ref="DE121:DF121"/>
    <mergeCell ref="CO120:CP120"/>
    <mergeCell ref="CQ120:CR120"/>
    <mergeCell ref="CS120:CT120"/>
    <mergeCell ref="CU120:CV120"/>
    <mergeCell ref="CW120:CX120"/>
    <mergeCell ref="CY120:CZ120"/>
    <mergeCell ref="DQ113:DR113"/>
    <mergeCell ref="DQ114:DR114"/>
    <mergeCell ref="DQ115:DR115"/>
    <mergeCell ref="DQ116:DR116"/>
    <mergeCell ref="DQ117:DR117"/>
    <mergeCell ref="CO119:CP119"/>
    <mergeCell ref="CQ119:CR119"/>
    <mergeCell ref="CS119:CT119"/>
    <mergeCell ref="CU119:CV119"/>
    <mergeCell ref="CW119:CX119"/>
    <mergeCell ref="CY119:CZ119"/>
    <mergeCell ref="DA119:DB119"/>
    <mergeCell ref="DC119:DD119"/>
    <mergeCell ref="DE119:DF119"/>
    <mergeCell ref="CO118:CP118"/>
    <mergeCell ref="CQ118:CR118"/>
    <mergeCell ref="CS118:CT118"/>
    <mergeCell ref="CU118:CV118"/>
    <mergeCell ref="IG6:IG9"/>
    <mergeCell ref="IH6:IH9"/>
    <mergeCell ref="II6:II9"/>
    <mergeCell ref="IJ6:IJ9"/>
    <mergeCell ref="IK6:IK9"/>
    <mergeCell ref="FO5:FO8"/>
    <mergeCell ref="FQ5:FQ8"/>
    <mergeCell ref="FR5:FR8"/>
    <mergeCell ref="FS5:FS8"/>
    <mergeCell ref="FT5:FT8"/>
    <mergeCell ref="FZ5:FZ8"/>
    <mergeCell ref="GB5:GB8"/>
    <mergeCell ref="GC5:GC8"/>
    <mergeCell ref="GD5:GD8"/>
    <mergeCell ref="GE5:GE8"/>
    <mergeCell ref="HX6:HX9"/>
    <mergeCell ref="HY6:HY9"/>
    <mergeCell ref="HZ6:HZ9"/>
    <mergeCell ref="IA6:IA9"/>
    <mergeCell ref="IB6:IB9"/>
    <mergeCell ref="HN4:HN8"/>
    <mergeCell ref="IC6:IC9"/>
    <mergeCell ref="ID6:ID9"/>
    <mergeCell ref="IE6:IE9"/>
    <mergeCell ref="DS114:DT114"/>
    <mergeCell ref="DS115:DT115"/>
    <mergeCell ref="DS116:DT116"/>
    <mergeCell ref="HJ113:HN117"/>
    <mergeCell ref="ED110:EL110"/>
    <mergeCell ref="DQ110:EC110"/>
    <mergeCell ref="DQ112:DR112"/>
    <mergeCell ref="ED112:EE112"/>
    <mergeCell ref="EF115:EG115"/>
    <mergeCell ref="ED116:EE116"/>
    <mergeCell ref="EF116:EG116"/>
    <mergeCell ref="EF117:EG117"/>
    <mergeCell ref="EJ113:EL113"/>
    <mergeCell ref="DQ111:EC111"/>
    <mergeCell ref="IF6:IF9"/>
    <mergeCell ref="HS3:HT4"/>
    <mergeCell ref="HU3:HV4"/>
    <mergeCell ref="HR3:HR4"/>
    <mergeCell ref="HR6:HR9"/>
    <mergeCell ref="HS6:HS9"/>
    <mergeCell ref="HT6:HT9"/>
    <mergeCell ref="HU6:HU9"/>
    <mergeCell ref="HV6:HV9"/>
    <mergeCell ref="HW6:HW9"/>
    <mergeCell ref="HU43:HV43"/>
    <mergeCell ref="HS21:IU21"/>
    <mergeCell ref="HS32:HT32"/>
    <mergeCell ref="HU32:HV32"/>
    <mergeCell ref="HU31:HV31"/>
    <mergeCell ref="HS31:HT31"/>
    <mergeCell ref="HR30:HV30"/>
    <mergeCell ref="HU29:HV29"/>
    <mergeCell ref="HS29:HT29"/>
    <mergeCell ref="HR27:HV28"/>
    <mergeCell ref="HR32:HR33"/>
    <mergeCell ref="HU33:HV33"/>
    <mergeCell ref="IL30:IM30"/>
    <mergeCell ref="HU44:HV44"/>
    <mergeCell ref="HU40:HV40"/>
    <mergeCell ref="HU41:HV41"/>
    <mergeCell ref="HR1:IU1"/>
    <mergeCell ref="HW3:IU4"/>
    <mergeCell ref="HZ31:IB31"/>
    <mergeCell ref="HZ32:IB32"/>
    <mergeCell ref="HZ33:IB33"/>
    <mergeCell ref="HZ34:IB34"/>
    <mergeCell ref="HZ35:IB35"/>
    <mergeCell ref="HZ36:IB36"/>
    <mergeCell ref="HZ37:IB37"/>
    <mergeCell ref="HZ38:IB38"/>
    <mergeCell ref="HZ39:IB39"/>
    <mergeCell ref="HZ27:IO28"/>
    <mergeCell ref="HZ29:IO29"/>
    <mergeCell ref="IN30:IO30"/>
    <mergeCell ref="HU34:HV34"/>
    <mergeCell ref="HU35:HV35"/>
    <mergeCell ref="HU36:HV36"/>
    <mergeCell ref="HU37:HV37"/>
    <mergeCell ref="HU38:HV38"/>
    <mergeCell ref="HU39:HV39"/>
    <mergeCell ref="HU42:HV42"/>
  </mergeCells>
  <phoneticPr fontId="3" type="noConversion"/>
  <conditionalFormatting sqref="HL126:HQ126 ED135:ED65514 ED133 DS133:EC65514 DQ133:DR133 DQ135:DR65514 X125:Y125 A131:F65512 CS133:DP65514 CP133:CR133 CP135:CR65514 BR133:CO65514 BN133:BQ133 BN135:BQ65514 AO133:AU133 AO135:AU65514 AV133:BM65514 J156:W65514 X140:AN65514 HL134:HQ65515 FJ134:HI65515 FJ126:HI126 EM134:EW65515 EE133:EL65514 EM126:EW126 AO125:EL125 IV80:KR109 JJ13:KQ34 JJ9:KR12 JJ35:KR38 HX40:IE64 JJ59:KR79 HX35:HY39 HW51:HW60 HR50:HV59 HW136:IU65517 HR135:HV65516 HW85:IE92 HR84:HV91 IV126:KR126 IV134:KR65515">
    <cfRule type="containsText" dxfId="472" priority="1028" stopIfTrue="1" operator="containsText" text="G1">
      <formula>NOT(ISERROR(SEARCH("G1",A9)))</formula>
    </cfRule>
    <cfRule type="containsText" dxfId="471" priority="1029" stopIfTrue="1" operator="containsText" text="G2">
      <formula>NOT(ISERROR(SEARCH("G2",A9)))</formula>
    </cfRule>
    <cfRule type="containsText" dxfId="470" priority="1030" stopIfTrue="1" operator="containsText" text="G1">
      <formula>NOT(ISERROR(SEARCH("G1",A9)))</formula>
    </cfRule>
    <cfRule type="containsText" dxfId="469" priority="1031" stopIfTrue="1" operator="containsText" text="S">
      <formula>NOT(ISERROR(SEARCH("S",A9)))</formula>
    </cfRule>
    <cfRule type="containsText" dxfId="468" priority="1032" stopIfTrue="1" operator="containsText" text="F">
      <formula>NOT(ISERROR(SEARCH("F",A9)))</formula>
    </cfRule>
  </conditionalFormatting>
  <conditionalFormatting sqref="HT41 HT44 HR34:HS44 HM9:HM108 HO3:HQ3 HJ110:HK110 HI5 HD121 EY1 EY6:FG108 FA6:FI8 HL123:HN125 A9:A109 B9:F108 HE9:HG108 DY4:EK7 DQ4:DX5 EL4:EW5 ER9:EW108 DT6:DX7 EL6:EL108 HE6:HF6 DP4 AJ4 A121:A122 A4:F5 HD110:HD111 HD113 BN4:CA5 CP4:DC5 EH9:EK108 AM3 AO3 BA3 AQ3 AK3 BM3 DQ3:EW3 CO3 AO8:AQ8 AP6:AQ7 AT6:AZ6 AU7:AV8 AX7:AY7 AG6:AI7 AL4:BA5 BC4:BK5 BG8:BJ108 M6:Q8 S6:V6 A3:AI3 J4:AI5 T7 V7 U7:U108 S7:S108 BC10:BC108 FA9:FH62 FJ3:HC3 EY123:HI125 AM110:AM111 AO110:AO111 AQ110:AQ111 AS110:AS111 AU111 AY111 AK110:AK113 BC110:BK113 AU113 AW111 HO111:HP122 HQ110:HQ122 B113:D114 H110:H113 H111:I120 AK118:AK122 BC117:BK122 AJ113:AJ121 AM118:AM121 AO118:AO119 AQ118:AQ119 AS118:AS119 AY118:AY119 HD119 HD115 AY121 AQ121 AO121 AU118:AU119 AU121 AW118:AW121 AS121 BA110:BA121 CE117:CM122 CE110:CM113 J110:AI111 AE112:AI113 M112 AE117:AI122 R112:V113 R117:V122 HZ5:II5 IK5:IQ5 DG110:EW111 DU112:EC112 EH117:EW117 EH112:EW113 DX117:EC117 DS117:DT117 AQ123:AQ124 J123:N124 AW123:AW124 O123:V123 W123:AI124 BO123:EL124 EM120:EW125 EG118:EW119 EF118:EF121 DG117:DP122 EG120:EL121 DU118:EC122 EH122:EL122 DG113:DQ113 DG112:DP112 DS112:DS113 DX113:ED113 EF112 HS5:HT5 HW5:HX5 JJ3:XFD3 HW29:HY29 HW53:IE59 HS52:HV58 HW123:IU124 HR122:HV123 IV110:XFD122 IC33:IO39 HZ30:HZ31 IC31:IO31 BE9:BE108">
    <cfRule type="cellIs" dxfId="467" priority="1024" stopIfTrue="1" operator="equal">
      <formula>0</formula>
    </cfRule>
  </conditionalFormatting>
  <conditionalFormatting sqref="ER9:EW108 IV80:KR109 JJ13:KQ34 JJ9:KR12 JJ35:KR38 HX40:IE64 JJ59:KR79 HX35:HY39 HW51:HW60 HR50:HV59 HW85:IE92 HR84:HV91">
    <cfRule type="containsText" dxfId="466" priority="1009" stopIfTrue="1" operator="containsText" text="RA">
      <formula>NOT(ISERROR(SEARCH("RA",ER9)))</formula>
    </cfRule>
    <cfRule type="containsText" dxfId="465" priority="1010" stopIfTrue="1" operator="containsText" text="ML">
      <formula>NOT(ISERROR(SEARCH("ML",ER9)))</formula>
    </cfRule>
    <cfRule type="containsText" dxfId="464" priority="1011" stopIfTrue="1" operator="containsText" text="ML">
      <formula>NOT(ISERROR(SEARCH("ML",ER9)))</formula>
    </cfRule>
  </conditionalFormatting>
  <conditionalFormatting sqref="ER9:EW108 IV80:KR109 JJ13:KQ34 JJ9:KR12 JJ35:KR38 HX40:IE64 JJ59:KR79 HX35:HY39 HW51:HW60 HR50:HV59 HW85:IE92 HR84:HV91">
    <cfRule type="containsText" dxfId="463" priority="1008" stopIfTrue="1" operator="containsText" text="S">
      <formula>NOT(ISERROR(SEARCH("S",ER9)))</formula>
    </cfRule>
  </conditionalFormatting>
  <conditionalFormatting sqref="EL6:EL108 EC6:EC7">
    <cfRule type="containsText" dxfId="462" priority="1026" stopIfTrue="1" operator="containsText" text="NA">
      <formula>NOT(ISERROR(SEARCH("NA",EC6)))</formula>
    </cfRule>
  </conditionalFormatting>
  <conditionalFormatting sqref="ER9:EW108">
    <cfRule type="containsText" dxfId="461" priority="1018" stopIfTrue="1" operator="containsText" text="G2">
      <formula>NOT(ISERROR(SEARCH("G2",ER9)))</formula>
    </cfRule>
    <cfRule type="containsText" dxfId="460" priority="1019" stopIfTrue="1" operator="containsText" text="G1">
      <formula>NOT(ISERROR(SEARCH("G1",ER9)))</formula>
    </cfRule>
    <cfRule type="containsText" dxfId="459" priority="1020" stopIfTrue="1" operator="containsText" text="S">
      <formula>NOT(ISERROR(SEARCH("S",ER9)))</formula>
    </cfRule>
    <cfRule type="containsText" dxfId="458" priority="1021" stopIfTrue="1" operator="containsText" text="F">
      <formula>NOT(ISERROR(SEARCH("F",ER9)))</formula>
    </cfRule>
  </conditionalFormatting>
  <conditionalFormatting sqref="HH9:HH108">
    <cfRule type="cellIs" dxfId="457" priority="1007" stopIfTrue="1" operator="equal">
      <formula>FALSE</formula>
    </cfRule>
  </conditionalFormatting>
  <conditionalFormatting sqref="ED6:EF7 DQ6:DS7 AL8:AN8 AL6 H6 J6:L8 DQ113 DS113">
    <cfRule type="cellIs" dxfId="456" priority="1033" stopIfTrue="1" operator="equal">
      <formula>0</formula>
    </cfRule>
  </conditionalFormatting>
  <conditionalFormatting sqref="E9:E108">
    <cfRule type="containsText" dxfId="455" priority="994" stopIfTrue="1" operator="containsText" text="nso">
      <formula>NOT(ISERROR(SEARCH("nso",E9)))</formula>
    </cfRule>
  </conditionalFormatting>
  <conditionalFormatting sqref="DT6:DT7 DV6:DV7 DX6:DX7 DZ6:EB7 EJ6:EK108 EG6:EG7 AT6 B9:F108 AV6:AZ6 A9:A109 AL8:AQ8 AP6:AQ7 AL6 H6 AV7:AV8 AX7:AY7 AG6:AI7 BG8:BJ108 J6:Q8 S6:V6 T7 V7 U7:U108 S7:S108 BC10:BC108 BE9:BE108">
    <cfRule type="containsText" dxfId="454" priority="992" stopIfTrue="1" operator="containsText" text="ml">
      <formula>NOT(ISERROR(SEARCH("ml",A6)))</formula>
    </cfRule>
    <cfRule type="containsText" dxfId="453" priority="993" stopIfTrue="1" operator="containsText" text="na">
      <formula>NOT(ISERROR(SEARCH("na",A6)))</formula>
    </cfRule>
  </conditionalFormatting>
  <conditionalFormatting sqref="HS35:HS42 HS44:HT44 HT41 HR35:HR44 HM9:HM108 HH5:HI6 EY1 HE4:HG6 A9:A109 B9:F108 BK122 DO122 CE113:CI117 DG113:DK117 R112:R113 CE112:CF112 AJ4 A6 DP4:EW5 EH9:EW108 BN4:CA5 CP4:DC5 AL8:AQ8 AP7:AQ7 AP6:AR6 AR7:AR8 H6 FJ9:FO108 EY3 FJ5:FO5 FP4 FQ5:FT5 GA4 GB5:GE5 GM5:GP5 GL4 HE9:HH108 HH7 AG7:AI7 AT6:AZ6 AU7:AV8 AS6:AS7 AX7:AY7 AG6:AL6 AL4:BA5 BC4:BK5 DQ6:EW7 BG8:BJ108 J6:Q8 S6:V6 A4:AI5 T7 V7 U7:U108 S7:S108 BC10:BC108 FZ5 FQ9:FT108 FV9:FZ108 GB9:GE108 GK5 GG9:GK108 GV5:GX5 GM9:GP108 GR9:GX108 AK112 BC113:BE117 AK118:AK119 AK122 AE117 CM122 EM111:EW122 B113:D114 H112:H120 BF111:BJ122 DL111:DN122 CJ111:CL122 DP111:DP122 AJ113:AJ121 AE112:AI112 M112 S112:V112 V113:V117 R118:V119 AE118:AI119 R122:V122 AE122:AI122 DS117 DU122:EC122 DU112:EC112 EH117:EL117 EH113:EJ116 EH112:EL112 EF118:EL118 DQ113 DS112:DS113 ED113 EF112 BE9:BE108">
    <cfRule type="containsText" dxfId="452" priority="985" stopIfTrue="1" operator="containsText" text="ml">
      <formula>NOT(ISERROR(SEARCH("ml",A1)))</formula>
    </cfRule>
  </conditionalFormatting>
  <conditionalFormatting sqref="FJ9:FO108 FQ9:FT108 FV9:FZ108 GB9:GE108 GG9:GK108 GM9:GP108 GR9:GX108">
    <cfRule type="containsText" dxfId="451" priority="984" stopIfTrue="1" operator="containsText" text="S">
      <formula>NOT(ISERROR(SEARCH("S",FJ9)))</formula>
    </cfRule>
  </conditionalFormatting>
  <conditionalFormatting sqref="AZ6 Q6:Q8">
    <cfRule type="cellIs" dxfId="450" priority="983" stopIfTrue="1" operator="between">
      <formula>1</formula>
      <formula>71</formula>
    </cfRule>
  </conditionalFormatting>
  <conditionalFormatting sqref="FJ9:FO108 FQ9:FT108 FV9:FZ108 GB9:GE108 GG9:GK108 GM9:GP108 GR9:GX108">
    <cfRule type="containsText" dxfId="449" priority="980" stopIfTrue="1" operator="containsText" text="G">
      <formula>NOT(ISERROR(SEARCH("G",FJ9)))</formula>
    </cfRule>
    <cfRule type="containsText" dxfId="448" priority="981" stopIfTrue="1" operator="containsText" text="S">
      <formula>NOT(ISERROR(SEARCH("S",FJ9)))</formula>
    </cfRule>
    <cfRule type="containsText" dxfId="447" priority="982" stopIfTrue="1" operator="containsText" text="D">
      <formula>NOT(ISERROR(SEARCH("D",FJ9)))</formula>
    </cfRule>
  </conditionalFormatting>
  <conditionalFormatting sqref="AX6:AX7">
    <cfRule type="cellIs" dxfId="446" priority="979" stopIfTrue="1" operator="between">
      <formula>1</formula>
      <formula>53</formula>
    </cfRule>
  </conditionalFormatting>
  <conditionalFormatting sqref="FQ9:FT108 FV9:FZ108 GB9:GE108 GG9:GK108 GM9:GP108 GR9:GV108">
    <cfRule type="containsText" dxfId="445" priority="977" operator="containsText" text="AB">
      <formula>NOT(ISERROR(SEARCH("AB",FQ9)))</formula>
    </cfRule>
  </conditionalFormatting>
  <conditionalFormatting sqref="FQ9:FT108 FV9:FZ108 GB9:GE108 GG9:GK108 GM9:GP108 GR9:GV108">
    <cfRule type="containsText" dxfId="444" priority="976" operator="containsText" text="F">
      <formula>NOT(ISERROR(SEARCH("F",FQ9)))</formula>
    </cfRule>
  </conditionalFormatting>
  <conditionalFormatting sqref="HR35:HS35 HQ111 CE111:CM111 DG111:DP111 EM111:EW111 AM111 AO111 BA111 AQ111 AS111 AU111 AW111 AY111 BC111:BK111 IV111:KR111">
    <cfRule type="containsText" dxfId="443" priority="973" operator="containsText" text="jk">
      <formula>NOT(ISERROR(SEARCH("jk",AM35)))</formula>
    </cfRule>
    <cfRule type="containsText" dxfId="442" priority="974" operator="containsText" text="fo">
      <formula>NOT(ISERROR(SEARCH("fo",AM35)))</formula>
    </cfRule>
    <cfRule type="containsText" dxfId="441" priority="975" operator="containsText" text="f'k">
      <formula>NOT(ISERROR(SEARCH("f'k",AM35)))</formula>
    </cfRule>
  </conditionalFormatting>
  <conditionalFormatting sqref="HI9:HI108">
    <cfRule type="cellIs" dxfId="440" priority="790" stopIfTrue="1" operator="greaterThan">
      <formula>0</formula>
    </cfRule>
  </conditionalFormatting>
  <conditionalFormatting sqref="AS3 AU3 AW3 AY3">
    <cfRule type="cellIs" dxfId="439" priority="789" stopIfTrue="1" operator="equal">
      <formula>0</formula>
    </cfRule>
  </conditionalFormatting>
  <conditionalFormatting sqref="AK4">
    <cfRule type="cellIs" dxfId="438" priority="788" stopIfTrue="1" operator="equal">
      <formula>0</formula>
    </cfRule>
  </conditionalFormatting>
  <conditionalFormatting sqref="AK4">
    <cfRule type="containsText" dxfId="437" priority="787" stopIfTrue="1" operator="containsText" text="ml">
      <formula>NOT(ISERROR(SEARCH("ml",AK4)))</formula>
    </cfRule>
  </conditionalFormatting>
  <conditionalFormatting sqref="BL4">
    <cfRule type="cellIs" dxfId="436" priority="718" stopIfTrue="1" operator="equal">
      <formula>0</formula>
    </cfRule>
  </conditionalFormatting>
  <conditionalFormatting sqref="BL4 BL6:BM6">
    <cfRule type="containsText" dxfId="435" priority="717" stopIfTrue="1" operator="containsText" text="ml">
      <formula>NOT(ISERROR(SEARCH("ml",BL4)))</formula>
    </cfRule>
  </conditionalFormatting>
  <conditionalFormatting sqref="BM4">
    <cfRule type="cellIs" dxfId="434" priority="716" stopIfTrue="1" operator="equal">
      <formula>0</formula>
    </cfRule>
  </conditionalFormatting>
  <conditionalFormatting sqref="BM4">
    <cfRule type="containsText" dxfId="433" priority="715" stopIfTrue="1" operator="containsText" text="ml">
      <formula>NOT(ISERROR(SEARCH("ml",BM4)))</formula>
    </cfRule>
  </conditionalFormatting>
  <conditionalFormatting sqref="CN4">
    <cfRule type="cellIs" dxfId="432" priority="714" stopIfTrue="1" operator="equal">
      <formula>0</formula>
    </cfRule>
  </conditionalFormatting>
  <conditionalFormatting sqref="CN4 CN6:CO6">
    <cfRule type="containsText" dxfId="431" priority="713" stopIfTrue="1" operator="containsText" text="ml">
      <formula>NOT(ISERROR(SEARCH("ml",CN4)))</formula>
    </cfRule>
  </conditionalFormatting>
  <conditionalFormatting sqref="CO4">
    <cfRule type="cellIs" dxfId="430" priority="712" stopIfTrue="1" operator="equal">
      <formula>0</formula>
    </cfRule>
  </conditionalFormatting>
  <conditionalFormatting sqref="CO4">
    <cfRule type="containsText" dxfId="429" priority="711" stopIfTrue="1" operator="containsText" text="ml">
      <formula>NOT(ISERROR(SEARCH("ml",CO4)))</formula>
    </cfRule>
  </conditionalFormatting>
  <conditionalFormatting sqref="BO3 BQ3 BS3 BU3 BW3 BY3 CA3">
    <cfRule type="cellIs" dxfId="428" priority="710" stopIfTrue="1" operator="equal">
      <formula>0</formula>
    </cfRule>
  </conditionalFormatting>
  <conditionalFormatting sqref="CQ3 CS3 CU3 CW3 CY3 DA3 DC3">
    <cfRule type="cellIs" dxfId="427" priority="708" stopIfTrue="1" operator="equal">
      <formula>0</formula>
    </cfRule>
  </conditionalFormatting>
  <conditionalFormatting sqref="AM6:AO6">
    <cfRule type="containsText" dxfId="426" priority="686" stopIfTrue="1" operator="containsText" text="ml">
      <formula>NOT(ISERROR(SEARCH("ml",AM6)))</formula>
    </cfRule>
    <cfRule type="containsText" dxfId="425" priority="687" stopIfTrue="1" operator="containsText" text="na">
      <formula>NOT(ISERROR(SEARCH("na",AM6)))</formula>
    </cfRule>
  </conditionalFormatting>
  <conditionalFormatting sqref="AM6:AO6">
    <cfRule type="containsText" dxfId="424" priority="685" stopIfTrue="1" operator="containsText" text="ml">
      <formula>NOT(ISERROR(SEARCH("ml",AM6)))</formula>
    </cfRule>
  </conditionalFormatting>
  <conditionalFormatting sqref="AM6:AO6">
    <cfRule type="cellIs" dxfId="423" priority="688" stopIfTrue="1" operator="equal">
      <formula>0</formula>
    </cfRule>
  </conditionalFormatting>
  <conditionalFormatting sqref="AO7">
    <cfRule type="cellIs" dxfId="422" priority="683" stopIfTrue="1" operator="equal">
      <formula>0</formula>
    </cfRule>
  </conditionalFormatting>
  <conditionalFormatting sqref="AL7:AN7">
    <cfRule type="cellIs" dxfId="421" priority="684" stopIfTrue="1" operator="equal">
      <formula>0</formula>
    </cfRule>
  </conditionalFormatting>
  <conditionalFormatting sqref="AL7:AO7">
    <cfRule type="containsText" dxfId="420" priority="681" stopIfTrue="1" operator="containsText" text="ml">
      <formula>NOT(ISERROR(SEARCH("ml",AL7)))</formula>
    </cfRule>
    <cfRule type="containsText" dxfId="419" priority="682" stopIfTrue="1" operator="containsText" text="na">
      <formula>NOT(ISERROR(SEARCH("na",AL7)))</formula>
    </cfRule>
  </conditionalFormatting>
  <conditionalFormatting sqref="AL7:AO7">
    <cfRule type="containsText" dxfId="418" priority="680" stopIfTrue="1" operator="containsText" text="ml">
      <formula>NOT(ISERROR(SEARCH("ml",AL7)))</formula>
    </cfRule>
  </conditionalFormatting>
  <conditionalFormatting sqref="H7">
    <cfRule type="cellIs" dxfId="417" priority="672" stopIfTrue="1" operator="equal">
      <formula>0</formula>
    </cfRule>
  </conditionalFormatting>
  <conditionalFormatting sqref="H7">
    <cfRule type="containsText" dxfId="416" priority="670" stopIfTrue="1" operator="containsText" text="ml">
      <formula>NOT(ISERROR(SEARCH("ml",H7)))</formula>
    </cfRule>
    <cfRule type="containsText" dxfId="415" priority="671" stopIfTrue="1" operator="containsText" text="na">
      <formula>NOT(ISERROR(SEARCH("na",H7)))</formula>
    </cfRule>
  </conditionalFormatting>
  <conditionalFormatting sqref="H7">
    <cfRule type="containsText" dxfId="414" priority="669" stopIfTrue="1" operator="containsText" text="ml">
      <formula>NOT(ISERROR(SEARCH("ml",H7)))</formula>
    </cfRule>
  </conditionalFormatting>
  <conditionalFormatting sqref="H8">
    <cfRule type="cellIs" dxfId="413" priority="668" stopIfTrue="1" operator="equal">
      <formula>0</formula>
    </cfRule>
  </conditionalFormatting>
  <conditionalFormatting sqref="H8">
    <cfRule type="containsText" dxfId="412" priority="666" stopIfTrue="1" operator="containsText" text="ml">
      <formula>NOT(ISERROR(SEARCH("ml",H8)))</formula>
    </cfRule>
    <cfRule type="containsText" dxfId="411" priority="667" stopIfTrue="1" operator="containsText" text="na">
      <formula>NOT(ISERROR(SEARCH("na",H8)))</formula>
    </cfRule>
  </conditionalFormatting>
  <conditionalFormatting sqref="H8">
    <cfRule type="containsText" dxfId="410" priority="665" stopIfTrue="1" operator="containsText" text="ml">
      <formula>NOT(ISERROR(SEARCH("ml",H8)))</formula>
    </cfRule>
  </conditionalFormatting>
  <conditionalFormatting sqref="EZ3:FH3">
    <cfRule type="containsText" dxfId="409" priority="663" stopIfTrue="1" operator="containsText" text="ml">
      <formula>NOT(ISERROR(SEARCH("ml",EZ3)))</formula>
    </cfRule>
  </conditionalFormatting>
  <conditionalFormatting sqref="AT7">
    <cfRule type="cellIs" dxfId="408" priority="650" stopIfTrue="1" operator="equal">
      <formula>0</formula>
    </cfRule>
  </conditionalFormatting>
  <conditionalFormatting sqref="AT7">
    <cfRule type="containsText" dxfId="407" priority="648" stopIfTrue="1" operator="containsText" text="ml">
      <formula>NOT(ISERROR(SEARCH("ml",AT7)))</formula>
    </cfRule>
    <cfRule type="containsText" dxfId="406" priority="649" stopIfTrue="1" operator="containsText" text="na">
      <formula>NOT(ISERROR(SEARCH("na",AT7)))</formula>
    </cfRule>
  </conditionalFormatting>
  <conditionalFormatting sqref="AT7">
    <cfRule type="containsText" dxfId="405" priority="647" stopIfTrue="1" operator="containsText" text="ml">
      <formula>NOT(ISERROR(SEARCH("ml",AT7)))</formula>
    </cfRule>
  </conditionalFormatting>
  <conditionalFormatting sqref="AT8">
    <cfRule type="cellIs" dxfId="404" priority="646" stopIfTrue="1" operator="equal">
      <formula>0</formula>
    </cfRule>
  </conditionalFormatting>
  <conditionalFormatting sqref="AT8">
    <cfRule type="containsText" dxfId="403" priority="644" stopIfTrue="1" operator="containsText" text="ml">
      <formula>NOT(ISERROR(SEARCH("ml",AT8)))</formula>
    </cfRule>
    <cfRule type="containsText" dxfId="402" priority="645" stopIfTrue="1" operator="containsText" text="na">
      <formula>NOT(ISERROR(SEARCH("na",AT8)))</formula>
    </cfRule>
  </conditionalFormatting>
  <conditionalFormatting sqref="AT8">
    <cfRule type="containsText" dxfId="401" priority="643" stopIfTrue="1" operator="containsText" text="ml">
      <formula>NOT(ISERROR(SEARCH("ml",AT8)))</formula>
    </cfRule>
  </conditionalFormatting>
  <conditionalFormatting sqref="AS8">
    <cfRule type="containsText" dxfId="400" priority="642" stopIfTrue="1" operator="containsText" text="ml">
      <formula>NOT(ISERROR(SEARCH("ml",AS8)))</formula>
    </cfRule>
  </conditionalFormatting>
  <conditionalFormatting sqref="AW7">
    <cfRule type="cellIs" dxfId="399" priority="641" stopIfTrue="1" operator="equal">
      <formula>0</formula>
    </cfRule>
  </conditionalFormatting>
  <conditionalFormatting sqref="AW7">
    <cfRule type="containsText" dxfId="398" priority="639" stopIfTrue="1" operator="containsText" text="ml">
      <formula>NOT(ISERROR(SEARCH("ml",AW7)))</formula>
    </cfRule>
    <cfRule type="containsText" dxfId="397" priority="640" stopIfTrue="1" operator="containsText" text="na">
      <formula>NOT(ISERROR(SEARCH("na",AW7)))</formula>
    </cfRule>
  </conditionalFormatting>
  <conditionalFormatting sqref="AW7">
    <cfRule type="containsText" dxfId="396" priority="638" stopIfTrue="1" operator="containsText" text="ml">
      <formula>NOT(ISERROR(SEARCH("ml",AW7)))</formula>
    </cfRule>
  </conditionalFormatting>
  <conditionalFormatting sqref="AW8">
    <cfRule type="cellIs" dxfId="395" priority="637" stopIfTrue="1" operator="equal">
      <formula>0</formula>
    </cfRule>
  </conditionalFormatting>
  <conditionalFormatting sqref="AW8">
    <cfRule type="containsText" dxfId="394" priority="635" stopIfTrue="1" operator="containsText" text="ml">
      <formula>NOT(ISERROR(SEARCH("ml",AW8)))</formula>
    </cfRule>
    <cfRule type="containsText" dxfId="393" priority="636" stopIfTrue="1" operator="containsText" text="na">
      <formula>NOT(ISERROR(SEARCH("na",AW8)))</formula>
    </cfRule>
  </conditionalFormatting>
  <conditionalFormatting sqref="AW8">
    <cfRule type="containsText" dxfId="392" priority="634" stopIfTrue="1" operator="containsText" text="ml">
      <formula>NOT(ISERROR(SEARCH("ml",AW8)))</formula>
    </cfRule>
  </conditionalFormatting>
  <conditionalFormatting sqref="AX8">
    <cfRule type="cellIs" dxfId="391" priority="633" stopIfTrue="1" operator="equal">
      <formula>0</formula>
    </cfRule>
  </conditionalFormatting>
  <conditionalFormatting sqref="AX8">
    <cfRule type="containsText" dxfId="390" priority="631" stopIfTrue="1" operator="containsText" text="ml">
      <formula>NOT(ISERROR(SEARCH("ml",AX8)))</formula>
    </cfRule>
    <cfRule type="containsText" dxfId="389" priority="632" stopIfTrue="1" operator="containsText" text="na">
      <formula>NOT(ISERROR(SEARCH("na",AX8)))</formula>
    </cfRule>
  </conditionalFormatting>
  <conditionalFormatting sqref="AX8">
    <cfRule type="containsText" dxfId="388" priority="630" stopIfTrue="1" operator="containsText" text="ml">
      <formula>NOT(ISERROR(SEARCH("ml",AX8)))</formula>
    </cfRule>
  </conditionalFormatting>
  <conditionalFormatting sqref="AX8">
    <cfRule type="cellIs" dxfId="387" priority="629" stopIfTrue="1" operator="between">
      <formula>1</formula>
      <formula>53</formula>
    </cfRule>
  </conditionalFormatting>
  <conditionalFormatting sqref="AY8">
    <cfRule type="cellIs" dxfId="386" priority="628" stopIfTrue="1" operator="equal">
      <formula>0</formula>
    </cfRule>
  </conditionalFormatting>
  <conditionalFormatting sqref="AY8">
    <cfRule type="containsText" dxfId="385" priority="626" stopIfTrue="1" operator="containsText" text="ml">
      <formula>NOT(ISERROR(SEARCH("ml",AY8)))</formula>
    </cfRule>
    <cfRule type="containsText" dxfId="384" priority="627" stopIfTrue="1" operator="containsText" text="na">
      <formula>NOT(ISERROR(SEARCH("na",AY8)))</formula>
    </cfRule>
  </conditionalFormatting>
  <conditionalFormatting sqref="AY8">
    <cfRule type="containsText" dxfId="383" priority="625" stopIfTrue="1" operator="containsText" text="ml">
      <formula>NOT(ISERROR(SEARCH("ml",AY8)))</formula>
    </cfRule>
  </conditionalFormatting>
  <conditionalFormatting sqref="AZ7">
    <cfRule type="cellIs" dxfId="382" priority="624" stopIfTrue="1" operator="equal">
      <formula>0</formula>
    </cfRule>
  </conditionalFormatting>
  <conditionalFormatting sqref="AZ7">
    <cfRule type="containsText" dxfId="381" priority="622" stopIfTrue="1" operator="containsText" text="ml">
      <formula>NOT(ISERROR(SEARCH("ml",AZ7)))</formula>
    </cfRule>
    <cfRule type="containsText" dxfId="380" priority="623" stopIfTrue="1" operator="containsText" text="na">
      <formula>NOT(ISERROR(SEARCH("na",AZ7)))</formula>
    </cfRule>
  </conditionalFormatting>
  <conditionalFormatting sqref="AZ7">
    <cfRule type="containsText" dxfId="379" priority="621" stopIfTrue="1" operator="containsText" text="ml">
      <formula>NOT(ISERROR(SEARCH("ml",AZ7)))</formula>
    </cfRule>
  </conditionalFormatting>
  <conditionalFormatting sqref="AZ7">
    <cfRule type="cellIs" dxfId="378" priority="620" stopIfTrue="1" operator="between">
      <formula>1</formula>
      <formula>71</formula>
    </cfRule>
  </conditionalFormatting>
  <conditionalFormatting sqref="AZ8">
    <cfRule type="cellIs" dxfId="377" priority="619" stopIfTrue="1" operator="equal">
      <formula>0</formula>
    </cfRule>
  </conditionalFormatting>
  <conditionalFormatting sqref="AZ8">
    <cfRule type="containsText" dxfId="376" priority="617" stopIfTrue="1" operator="containsText" text="ml">
      <formula>NOT(ISERROR(SEARCH("ml",AZ8)))</formula>
    </cfRule>
    <cfRule type="containsText" dxfId="375" priority="618" stopIfTrue="1" operator="containsText" text="na">
      <formula>NOT(ISERROR(SEARCH("na",AZ8)))</formula>
    </cfRule>
  </conditionalFormatting>
  <conditionalFormatting sqref="AZ8">
    <cfRule type="containsText" dxfId="374" priority="616" stopIfTrue="1" operator="containsText" text="ml">
      <formula>NOT(ISERROR(SEARCH("ml",AZ8)))</formula>
    </cfRule>
  </conditionalFormatting>
  <conditionalFormatting sqref="AZ8">
    <cfRule type="cellIs" dxfId="373" priority="615" stopIfTrue="1" operator="between">
      <formula>1</formula>
      <formula>71</formula>
    </cfRule>
  </conditionalFormatting>
  <conditionalFormatting sqref="BB4:BB5">
    <cfRule type="cellIs" dxfId="372" priority="602" stopIfTrue="1" operator="equal">
      <formula>0</formula>
    </cfRule>
  </conditionalFormatting>
  <conditionalFormatting sqref="BB4:BB5">
    <cfRule type="containsText" dxfId="371" priority="601" stopIfTrue="1" operator="containsText" text="ml">
      <formula>NOT(ISERROR(SEARCH("ml",BB4)))</formula>
    </cfRule>
  </conditionalFormatting>
  <conditionalFormatting sqref="BG8:BG108">
    <cfRule type="cellIs" dxfId="370" priority="600" stopIfTrue="1" operator="between">
      <formula>1</formula>
      <formula>71</formula>
    </cfRule>
  </conditionalFormatting>
  <conditionalFormatting sqref="BA10:BA108">
    <cfRule type="cellIs" dxfId="369" priority="599" stopIfTrue="1" operator="equal">
      <formula>0</formula>
    </cfRule>
  </conditionalFormatting>
  <conditionalFormatting sqref="BA10:BA108">
    <cfRule type="containsText" dxfId="368" priority="597" stopIfTrue="1" operator="containsText" text="ml">
      <formula>NOT(ISERROR(SEARCH("ml",BA10)))</formula>
    </cfRule>
    <cfRule type="containsText" dxfId="367" priority="598" stopIfTrue="1" operator="containsText" text="na">
      <formula>NOT(ISERROR(SEARCH("na",BA10)))</formula>
    </cfRule>
  </conditionalFormatting>
  <conditionalFormatting sqref="BA10:BA108">
    <cfRule type="containsText" dxfId="366" priority="596" stopIfTrue="1" operator="containsText" text="ml">
      <formula>NOT(ISERROR(SEARCH("ml",BA10)))</formula>
    </cfRule>
  </conditionalFormatting>
  <conditionalFormatting sqref="BA10:BA108">
    <cfRule type="cellIs" dxfId="365" priority="595" stopIfTrue="1" operator="between">
      <formula>1</formula>
      <formula>71</formula>
    </cfRule>
  </conditionalFormatting>
  <conditionalFormatting sqref="BF8:BF108">
    <cfRule type="cellIs" dxfId="364" priority="594" stopIfTrue="1" operator="equal">
      <formula>0</formula>
    </cfRule>
  </conditionalFormatting>
  <conditionalFormatting sqref="BF8:BF108">
    <cfRule type="containsText" dxfId="363" priority="592" stopIfTrue="1" operator="containsText" text="ml">
      <formula>NOT(ISERROR(SEARCH("ml",BF8)))</formula>
    </cfRule>
    <cfRule type="containsText" dxfId="362" priority="593" stopIfTrue="1" operator="containsText" text="na">
      <formula>NOT(ISERROR(SEARCH("na",BF8)))</formula>
    </cfRule>
  </conditionalFormatting>
  <conditionalFormatting sqref="BF8:BF108">
    <cfRule type="containsText" dxfId="361" priority="591" stopIfTrue="1" operator="containsText" text="ml">
      <formula>NOT(ISERROR(SEARCH("ml",BF8)))</formula>
    </cfRule>
  </conditionalFormatting>
  <conditionalFormatting sqref="BG8:BG108">
    <cfRule type="cellIs" dxfId="360" priority="586" stopIfTrue="1" operator="between">
      <formula>1</formula>
      <formula>71</formula>
    </cfRule>
  </conditionalFormatting>
  <conditionalFormatting sqref="CI6:CM108 CE6:CG108">
    <cfRule type="cellIs" dxfId="359" priority="568" stopIfTrue="1" operator="equal">
      <formula>0</formula>
    </cfRule>
  </conditionalFormatting>
  <conditionalFormatting sqref="CI6:CM108 CE6:CG108">
    <cfRule type="containsText" dxfId="358" priority="566" stopIfTrue="1" operator="containsText" text="ml">
      <formula>NOT(ISERROR(SEARCH("ml",CE6)))</formula>
    </cfRule>
    <cfRule type="containsText" dxfId="357" priority="567" stopIfTrue="1" operator="containsText" text="na">
      <formula>NOT(ISERROR(SEARCH("na",CE6)))</formula>
    </cfRule>
  </conditionalFormatting>
  <conditionalFormatting sqref="CI6:CM108 CE6:CG108">
    <cfRule type="containsText" dxfId="356" priority="565" stopIfTrue="1" operator="containsText" text="ml">
      <formula>NOT(ISERROR(SEARCH("ml",CE6)))</formula>
    </cfRule>
  </conditionalFormatting>
  <conditionalFormatting sqref="CI6:CI108">
    <cfRule type="cellIs" dxfId="355" priority="562" stopIfTrue="1" operator="between">
      <formula>1</formula>
      <formula>71</formula>
    </cfRule>
  </conditionalFormatting>
  <conditionalFormatting sqref="CC6:CC108">
    <cfRule type="cellIs" dxfId="354" priority="561" stopIfTrue="1" operator="equal">
      <formula>0</formula>
    </cfRule>
  </conditionalFormatting>
  <conditionalFormatting sqref="CC6:CC108">
    <cfRule type="containsText" dxfId="353" priority="559" stopIfTrue="1" operator="containsText" text="ml">
      <formula>NOT(ISERROR(SEARCH("ml",CC6)))</formula>
    </cfRule>
    <cfRule type="containsText" dxfId="352" priority="560" stopIfTrue="1" operator="containsText" text="na">
      <formula>NOT(ISERROR(SEARCH("na",CC6)))</formula>
    </cfRule>
  </conditionalFormatting>
  <conditionalFormatting sqref="CC6:CC108">
    <cfRule type="containsText" dxfId="351" priority="558" stopIfTrue="1" operator="containsText" text="ml">
      <formula>NOT(ISERROR(SEARCH("ml",CC6)))</formula>
    </cfRule>
  </conditionalFormatting>
  <conditionalFormatting sqref="CC6:CC108">
    <cfRule type="cellIs" dxfId="350" priority="557" stopIfTrue="1" operator="between">
      <formula>1</formula>
      <formula>71</formula>
    </cfRule>
  </conditionalFormatting>
  <conditionalFormatting sqref="CH6:CH108">
    <cfRule type="cellIs" dxfId="349" priority="556" stopIfTrue="1" operator="equal">
      <formula>0</formula>
    </cfRule>
  </conditionalFormatting>
  <conditionalFormatting sqref="CH6:CH108">
    <cfRule type="containsText" dxfId="348" priority="554" stopIfTrue="1" operator="containsText" text="ml">
      <formula>NOT(ISERROR(SEARCH("ml",CH6)))</formula>
    </cfRule>
    <cfRule type="containsText" dxfId="347" priority="555" stopIfTrue="1" operator="containsText" text="na">
      <formula>NOT(ISERROR(SEARCH("na",CH6)))</formula>
    </cfRule>
  </conditionalFormatting>
  <conditionalFormatting sqref="CH6:CH108">
    <cfRule type="containsText" dxfId="346" priority="553" stopIfTrue="1" operator="containsText" text="ml">
      <formula>NOT(ISERROR(SEARCH("ml",CH6)))</formula>
    </cfRule>
  </conditionalFormatting>
  <conditionalFormatting sqref="CI6:CI108">
    <cfRule type="cellIs" dxfId="345" priority="552" stopIfTrue="1" operator="between">
      <formula>1</formula>
      <formula>71</formula>
    </cfRule>
  </conditionalFormatting>
  <conditionalFormatting sqref="DG6:DG108 DK6:DN108 DI6:DI108">
    <cfRule type="cellIs" dxfId="344" priority="551" stopIfTrue="1" operator="equal">
      <formula>0</formula>
    </cfRule>
  </conditionalFormatting>
  <conditionalFormatting sqref="DG6:DG108 DK6:DN108 DI6:DI108">
    <cfRule type="containsText" dxfId="343" priority="549" stopIfTrue="1" operator="containsText" text="ml">
      <formula>NOT(ISERROR(SEARCH("ml",DG6)))</formula>
    </cfRule>
    <cfRule type="containsText" dxfId="342" priority="550" stopIfTrue="1" operator="containsText" text="na">
      <formula>NOT(ISERROR(SEARCH("na",DG6)))</formula>
    </cfRule>
  </conditionalFormatting>
  <conditionalFormatting sqref="DG6:DG108 DK6:DN108 DI6:DI108">
    <cfRule type="containsText" dxfId="341" priority="548" stopIfTrue="1" operator="containsText" text="ml">
      <formula>NOT(ISERROR(SEARCH("ml",DG6)))</formula>
    </cfRule>
  </conditionalFormatting>
  <conditionalFormatting sqref="DK6:DK108">
    <cfRule type="cellIs" dxfId="340" priority="545" stopIfTrue="1" operator="between">
      <formula>1</formula>
      <formula>71</formula>
    </cfRule>
  </conditionalFormatting>
  <conditionalFormatting sqref="DE6:DE108">
    <cfRule type="cellIs" dxfId="339" priority="544" stopIfTrue="1" operator="equal">
      <formula>0</formula>
    </cfRule>
  </conditionalFormatting>
  <conditionalFormatting sqref="DE6:DE108">
    <cfRule type="containsText" dxfId="338" priority="542" stopIfTrue="1" operator="containsText" text="ml">
      <formula>NOT(ISERROR(SEARCH("ml",DE6)))</formula>
    </cfRule>
    <cfRule type="containsText" dxfId="337" priority="543" stopIfTrue="1" operator="containsText" text="na">
      <formula>NOT(ISERROR(SEARCH("na",DE6)))</formula>
    </cfRule>
  </conditionalFormatting>
  <conditionalFormatting sqref="DE6:DE108">
    <cfRule type="containsText" dxfId="336" priority="541" stopIfTrue="1" operator="containsText" text="ml">
      <formula>NOT(ISERROR(SEARCH("ml",DE6)))</formula>
    </cfRule>
  </conditionalFormatting>
  <conditionalFormatting sqref="DE6:DE108">
    <cfRule type="cellIs" dxfId="335" priority="540" stopIfTrue="1" operator="between">
      <formula>1</formula>
      <formula>71</formula>
    </cfRule>
  </conditionalFormatting>
  <conditionalFormatting sqref="DJ6:DJ108">
    <cfRule type="cellIs" dxfId="334" priority="539" stopIfTrue="1" operator="equal">
      <formula>0</formula>
    </cfRule>
  </conditionalFormatting>
  <conditionalFormatting sqref="DJ6:DJ108">
    <cfRule type="containsText" dxfId="333" priority="537" stopIfTrue="1" operator="containsText" text="ml">
      <formula>NOT(ISERROR(SEARCH("ml",DJ6)))</formula>
    </cfRule>
    <cfRule type="containsText" dxfId="332" priority="538" stopIfTrue="1" operator="containsText" text="na">
      <formula>NOT(ISERROR(SEARCH("na",DJ6)))</formula>
    </cfRule>
  </conditionalFormatting>
  <conditionalFormatting sqref="DJ6:DJ108">
    <cfRule type="containsText" dxfId="331" priority="536" stopIfTrue="1" operator="containsText" text="ml">
      <formula>NOT(ISERROR(SEARCH("ml",DJ6)))</formula>
    </cfRule>
  </conditionalFormatting>
  <conditionalFormatting sqref="DK6:DK108">
    <cfRule type="cellIs" dxfId="330" priority="535" stopIfTrue="1" operator="between">
      <formula>1</formula>
      <formula>71</formula>
    </cfRule>
  </conditionalFormatting>
  <conditionalFormatting sqref="BB4:BB5">
    <cfRule type="cellIs" dxfId="329" priority="534" stopIfTrue="1" operator="equal">
      <formula>0</formula>
    </cfRule>
  </conditionalFormatting>
  <conditionalFormatting sqref="BB4:BB5">
    <cfRule type="containsText" dxfId="328" priority="533" stopIfTrue="1" operator="containsText" text="ml">
      <formula>NOT(ISERROR(SEARCH("ml",BB4)))</formula>
    </cfRule>
  </conditionalFormatting>
  <conditionalFormatting sqref="BC3">
    <cfRule type="cellIs" dxfId="327" priority="532" stopIfTrue="1" operator="equal">
      <formula>0</formula>
    </cfRule>
  </conditionalFormatting>
  <conditionalFormatting sqref="CC3:CC5 CE4:CM5">
    <cfRule type="cellIs" dxfId="326" priority="531" stopIfTrue="1" operator="equal">
      <formula>0</formula>
    </cfRule>
  </conditionalFormatting>
  <conditionalFormatting sqref="CC4:CC5 CE4:CM5">
    <cfRule type="containsText" dxfId="325" priority="530" stopIfTrue="1" operator="containsText" text="ml">
      <formula>NOT(ISERROR(SEARCH("ml",CC4)))</formula>
    </cfRule>
  </conditionalFormatting>
  <conditionalFormatting sqref="CD4:CD5">
    <cfRule type="cellIs" dxfId="324" priority="529" stopIfTrue="1" operator="equal">
      <formula>0</formula>
    </cfRule>
  </conditionalFormatting>
  <conditionalFormatting sqref="CD4:CD5">
    <cfRule type="containsText" dxfId="323" priority="528" stopIfTrue="1" operator="containsText" text="ml">
      <formula>NOT(ISERROR(SEARCH("ml",CD4)))</formula>
    </cfRule>
  </conditionalFormatting>
  <conditionalFormatting sqref="CD4:CD5">
    <cfRule type="cellIs" dxfId="322" priority="527" stopIfTrue="1" operator="equal">
      <formula>0</formula>
    </cfRule>
  </conditionalFormatting>
  <conditionalFormatting sqref="CD4:CD5">
    <cfRule type="containsText" dxfId="321" priority="526" stopIfTrue="1" operator="containsText" text="ml">
      <formula>NOT(ISERROR(SEARCH("ml",CD4)))</formula>
    </cfRule>
  </conditionalFormatting>
  <conditionalFormatting sqref="CE3">
    <cfRule type="cellIs" dxfId="320" priority="525" stopIfTrue="1" operator="equal">
      <formula>0</formula>
    </cfRule>
  </conditionalFormatting>
  <conditionalFormatting sqref="CE3">
    <cfRule type="cellIs" dxfId="319" priority="524" stopIfTrue="1" operator="equal">
      <formula>0</formula>
    </cfRule>
  </conditionalFormatting>
  <conditionalFormatting sqref="DE3:DE5 DG4:DO5">
    <cfRule type="cellIs" dxfId="318" priority="523" stopIfTrue="1" operator="equal">
      <formula>0</formula>
    </cfRule>
  </conditionalFormatting>
  <conditionalFormatting sqref="DE4:DE5 DG4:DO5">
    <cfRule type="containsText" dxfId="317" priority="522" stopIfTrue="1" operator="containsText" text="ml">
      <formula>NOT(ISERROR(SEARCH("ml",DE4)))</formula>
    </cfRule>
  </conditionalFormatting>
  <conditionalFormatting sqref="DF4:DF5">
    <cfRule type="cellIs" dxfId="316" priority="521" stopIfTrue="1" operator="equal">
      <formula>0</formula>
    </cfRule>
  </conditionalFormatting>
  <conditionalFormatting sqref="DF4:DF5">
    <cfRule type="containsText" dxfId="315" priority="520" stopIfTrue="1" operator="containsText" text="ml">
      <formula>NOT(ISERROR(SEARCH("ml",DF4)))</formula>
    </cfRule>
  </conditionalFormatting>
  <conditionalFormatting sqref="DF4:DF5">
    <cfRule type="cellIs" dxfId="314" priority="519" stopIfTrue="1" operator="equal">
      <formula>0</formula>
    </cfRule>
  </conditionalFormatting>
  <conditionalFormatting sqref="DF4:DF5">
    <cfRule type="containsText" dxfId="313" priority="518" stopIfTrue="1" operator="containsText" text="ml">
      <formula>NOT(ISERROR(SEARCH("ml",DF4)))</formula>
    </cfRule>
  </conditionalFormatting>
  <conditionalFormatting sqref="DG3">
    <cfRule type="cellIs" dxfId="312" priority="517" stopIfTrue="1" operator="equal">
      <formula>0</formula>
    </cfRule>
  </conditionalFormatting>
  <conditionalFormatting sqref="DG3">
    <cfRule type="cellIs" dxfId="311" priority="516" stopIfTrue="1" operator="equal">
      <formula>0</formula>
    </cfRule>
  </conditionalFormatting>
  <conditionalFormatting sqref="CT6:CU8 CX6:DD8">
    <cfRule type="cellIs" dxfId="310" priority="514" stopIfTrue="1" operator="equal">
      <formula>0</formula>
    </cfRule>
  </conditionalFormatting>
  <conditionalFormatting sqref="CP6:CP8">
    <cfRule type="cellIs" dxfId="309" priority="515" stopIfTrue="1" operator="equal">
      <formula>0</formula>
    </cfRule>
  </conditionalFormatting>
  <conditionalFormatting sqref="CX6:CX8 CZ6:DD8 CP6:CP8 CT6:CU8">
    <cfRule type="containsText" dxfId="308" priority="512" stopIfTrue="1" operator="containsText" text="ml">
      <formula>NOT(ISERROR(SEARCH("ml",CP6)))</formula>
    </cfRule>
    <cfRule type="containsText" dxfId="307" priority="513" stopIfTrue="1" operator="containsText" text="na">
      <formula>NOT(ISERROR(SEARCH("na",CP6)))</formula>
    </cfRule>
  </conditionalFormatting>
  <conditionalFormatting sqref="CP6:CP8 CT6:DD8">
    <cfRule type="containsText" dxfId="306" priority="511" stopIfTrue="1" operator="containsText" text="ml">
      <formula>NOT(ISERROR(SEARCH("ml",CP6)))</formula>
    </cfRule>
  </conditionalFormatting>
  <conditionalFormatting sqref="DD6:DD8">
    <cfRule type="cellIs" dxfId="305" priority="510" stopIfTrue="1" operator="between">
      <formula>1</formula>
      <formula>71</formula>
    </cfRule>
  </conditionalFormatting>
  <conditionalFormatting sqref="DB6:DB8">
    <cfRule type="cellIs" dxfId="304" priority="509" stopIfTrue="1" operator="between">
      <formula>1</formula>
      <formula>53</formula>
    </cfRule>
  </conditionalFormatting>
  <conditionalFormatting sqref="CQ6:CR8">
    <cfRule type="containsText" dxfId="303" priority="506" stopIfTrue="1" operator="containsText" text="ml">
      <formula>NOT(ISERROR(SEARCH("ml",CQ6)))</formula>
    </cfRule>
    <cfRule type="containsText" dxfId="302" priority="507" stopIfTrue="1" operator="containsText" text="na">
      <formula>NOT(ISERROR(SEARCH("na",CQ6)))</formula>
    </cfRule>
  </conditionalFormatting>
  <conditionalFormatting sqref="CQ6:CR8">
    <cfRule type="containsText" dxfId="301" priority="505" stopIfTrue="1" operator="containsText" text="ml">
      <formula>NOT(ISERROR(SEARCH("ml",CQ6)))</formula>
    </cfRule>
  </conditionalFormatting>
  <conditionalFormatting sqref="CQ6:CR8">
    <cfRule type="cellIs" dxfId="300" priority="508" stopIfTrue="1" operator="equal">
      <formula>0</formula>
    </cfRule>
  </conditionalFormatting>
  <conditionalFormatting sqref="BR6:BS8 BV6:CB8">
    <cfRule type="cellIs" dxfId="299" priority="462" stopIfTrue="1" operator="equal">
      <formula>0</formula>
    </cfRule>
  </conditionalFormatting>
  <conditionalFormatting sqref="BN6:BN8">
    <cfRule type="cellIs" dxfId="298" priority="463" stopIfTrue="1" operator="equal">
      <formula>0</formula>
    </cfRule>
  </conditionalFormatting>
  <conditionalFormatting sqref="BV6:BV8 BX6:CB8 BN6:BN8 BR6:BS8">
    <cfRule type="containsText" dxfId="297" priority="460" stopIfTrue="1" operator="containsText" text="ml">
      <formula>NOT(ISERROR(SEARCH("ml",BN6)))</formula>
    </cfRule>
    <cfRule type="containsText" dxfId="296" priority="461" stopIfTrue="1" operator="containsText" text="na">
      <formula>NOT(ISERROR(SEARCH("na",BN6)))</formula>
    </cfRule>
  </conditionalFormatting>
  <conditionalFormatting sqref="BN6:BN8 BR6:CB8">
    <cfRule type="containsText" dxfId="295" priority="459" stopIfTrue="1" operator="containsText" text="ml">
      <formula>NOT(ISERROR(SEARCH("ml",BN6)))</formula>
    </cfRule>
  </conditionalFormatting>
  <conditionalFormatting sqref="CB6:CB8">
    <cfRule type="cellIs" dxfId="294" priority="458" stopIfTrue="1" operator="between">
      <formula>1</formula>
      <formula>71</formula>
    </cfRule>
  </conditionalFormatting>
  <conditionalFormatting sqref="BZ6:BZ8">
    <cfRule type="cellIs" dxfId="293" priority="457" stopIfTrue="1" operator="between">
      <formula>1</formula>
      <formula>53</formula>
    </cfRule>
  </conditionalFormatting>
  <conditionalFormatting sqref="BO6:BQ8">
    <cfRule type="containsText" dxfId="292" priority="454" stopIfTrue="1" operator="containsText" text="ml">
      <formula>NOT(ISERROR(SEARCH("ml",BO6)))</formula>
    </cfRule>
    <cfRule type="containsText" dxfId="291" priority="455" stopIfTrue="1" operator="containsText" text="na">
      <formula>NOT(ISERROR(SEARCH("na",BO6)))</formula>
    </cfRule>
  </conditionalFormatting>
  <conditionalFormatting sqref="BO6:BQ8">
    <cfRule type="containsText" dxfId="290" priority="453" stopIfTrue="1" operator="containsText" text="ml">
      <formula>NOT(ISERROR(SEARCH("ml",BO6)))</formula>
    </cfRule>
  </conditionalFormatting>
  <conditionalFormatting sqref="BO6:BQ8">
    <cfRule type="cellIs" dxfId="289" priority="456" stopIfTrue="1" operator="equal">
      <formula>0</formula>
    </cfRule>
  </conditionalFormatting>
  <conditionalFormatting sqref="CS6:CS8">
    <cfRule type="containsText" dxfId="288" priority="409" stopIfTrue="1" operator="containsText" text="ml">
      <formula>NOT(ISERROR(SEARCH("ml",CS6)))</formula>
    </cfRule>
    <cfRule type="containsText" dxfId="287" priority="410" stopIfTrue="1" operator="containsText" text="na">
      <formula>NOT(ISERROR(SEARCH("na",CS6)))</formula>
    </cfRule>
  </conditionalFormatting>
  <conditionalFormatting sqref="CS6:CS8">
    <cfRule type="containsText" dxfId="286" priority="408" stopIfTrue="1" operator="containsText" text="ml">
      <formula>NOT(ISERROR(SEARCH("ml",CS6)))</formula>
    </cfRule>
  </conditionalFormatting>
  <conditionalFormatting sqref="CS6:CS8">
    <cfRule type="cellIs" dxfId="285" priority="411" stopIfTrue="1" operator="equal">
      <formula>0</formula>
    </cfRule>
  </conditionalFormatting>
  <conditionalFormatting sqref="DH6:DH108">
    <cfRule type="cellIs" dxfId="284" priority="407" stopIfTrue="1" operator="equal">
      <formula>0</formula>
    </cfRule>
  </conditionalFormatting>
  <conditionalFormatting sqref="DH6:DH108">
    <cfRule type="containsText" dxfId="283" priority="405" stopIfTrue="1" operator="containsText" text="ml">
      <formula>NOT(ISERROR(SEARCH("ml",DH6)))</formula>
    </cfRule>
    <cfRule type="containsText" dxfId="282" priority="406" stopIfTrue="1" operator="containsText" text="na">
      <formula>NOT(ISERROR(SEARCH("na",DH6)))</formula>
    </cfRule>
  </conditionalFormatting>
  <conditionalFormatting sqref="DH6:DH108">
    <cfRule type="containsText" dxfId="281" priority="404" stopIfTrue="1" operator="containsText" text="ml">
      <formula>NOT(ISERROR(SEARCH("ml",DH6)))</formula>
    </cfRule>
  </conditionalFormatting>
  <conditionalFormatting sqref="BK8:BK108">
    <cfRule type="cellIs" dxfId="280" priority="403" stopIfTrue="1" operator="equal">
      <formula>0</formula>
    </cfRule>
  </conditionalFormatting>
  <conditionalFormatting sqref="BK8:BK108">
    <cfRule type="containsText" dxfId="279" priority="401" stopIfTrue="1" operator="containsText" text="ml">
      <formula>NOT(ISERROR(SEARCH("ml",BK8)))</formula>
    </cfRule>
    <cfRule type="containsText" dxfId="278" priority="402" stopIfTrue="1" operator="containsText" text="na">
      <formula>NOT(ISERROR(SEARCH("na",BK8)))</formula>
    </cfRule>
  </conditionalFormatting>
  <conditionalFormatting sqref="BK8:BK108">
    <cfRule type="containsText" dxfId="277" priority="400" stopIfTrue="1" operator="containsText" text="ml">
      <formula>NOT(ISERROR(SEARCH("ml",BK8)))</formula>
    </cfRule>
  </conditionalFormatting>
  <conditionalFormatting sqref="DO6:DO108">
    <cfRule type="cellIs" dxfId="276" priority="399" stopIfTrue="1" operator="equal">
      <formula>0</formula>
    </cfRule>
  </conditionalFormatting>
  <conditionalFormatting sqref="DO6:DO108">
    <cfRule type="containsText" dxfId="275" priority="397" stopIfTrue="1" operator="containsText" text="ml">
      <formula>NOT(ISERROR(SEARCH("ml",DO6)))</formula>
    </cfRule>
    <cfRule type="containsText" dxfId="274" priority="398" stopIfTrue="1" operator="containsText" text="na">
      <formula>NOT(ISERROR(SEARCH("na",DO6)))</formula>
    </cfRule>
  </conditionalFormatting>
  <conditionalFormatting sqref="DO6:DO108">
    <cfRule type="containsText" dxfId="273" priority="396" stopIfTrue="1" operator="containsText" text="ml">
      <formula>NOT(ISERROR(SEARCH("ml",DO6)))</formula>
    </cfRule>
  </conditionalFormatting>
  <conditionalFormatting sqref="AF6:AF108">
    <cfRule type="cellIs" dxfId="272" priority="391" stopIfTrue="1" operator="equal">
      <formula>0</formula>
    </cfRule>
  </conditionalFormatting>
  <conditionalFormatting sqref="AF6:AF108">
    <cfRule type="containsText" dxfId="271" priority="389" stopIfTrue="1" operator="containsText" text="ml">
      <formula>NOT(ISERROR(SEARCH("ml",AF6)))</formula>
    </cfRule>
    <cfRule type="containsText" dxfId="270" priority="390" stopIfTrue="1" operator="containsText" text="na">
      <formula>NOT(ISERROR(SEARCH("na",AF6)))</formula>
    </cfRule>
  </conditionalFormatting>
  <conditionalFormatting sqref="AF6:AF108">
    <cfRule type="containsText" dxfId="269" priority="388" stopIfTrue="1" operator="containsText" text="ml">
      <formula>NOT(ISERROR(SEARCH("ml",AF6)))</formula>
    </cfRule>
  </conditionalFormatting>
  <conditionalFormatting sqref="BC8:BD9 BD10:BD108">
    <cfRule type="cellIs" dxfId="268" priority="387" stopIfTrue="1" operator="equal">
      <formula>0</formula>
    </cfRule>
  </conditionalFormatting>
  <conditionalFormatting sqref="BC8:BD9 BD10:BD108">
    <cfRule type="containsText" dxfId="267" priority="385" stopIfTrue="1" operator="containsText" text="ml">
      <formula>NOT(ISERROR(SEARCH("ml",BC8)))</formula>
    </cfRule>
    <cfRule type="containsText" dxfId="266" priority="386" stopIfTrue="1" operator="containsText" text="na">
      <formula>NOT(ISERROR(SEARCH("na",BC8)))</formula>
    </cfRule>
  </conditionalFormatting>
  <conditionalFormatting sqref="BC8:BD9 BD10:BD108">
    <cfRule type="containsText" dxfId="265" priority="384" stopIfTrue="1" operator="containsText" text="ml">
      <formula>NOT(ISERROR(SEARCH("ml",BC8)))</formula>
    </cfRule>
  </conditionalFormatting>
  <conditionalFormatting sqref="BA8:BA9">
    <cfRule type="cellIs" dxfId="264" priority="383" stopIfTrue="1" operator="equal">
      <formula>0</formula>
    </cfRule>
  </conditionalFormatting>
  <conditionalFormatting sqref="BA8:BA9">
    <cfRule type="containsText" dxfId="263" priority="381" stopIfTrue="1" operator="containsText" text="ml">
      <formula>NOT(ISERROR(SEARCH("ml",BA8)))</formula>
    </cfRule>
    <cfRule type="containsText" dxfId="262" priority="382" stopIfTrue="1" operator="containsText" text="na">
      <formula>NOT(ISERROR(SEARCH("na",BA8)))</formula>
    </cfRule>
  </conditionalFormatting>
  <conditionalFormatting sqref="BA8:BA9">
    <cfRule type="containsText" dxfId="261" priority="380" stopIfTrue="1" operator="containsText" text="ml">
      <formula>NOT(ISERROR(SEARCH("ml",BA8)))</formula>
    </cfRule>
  </conditionalFormatting>
  <conditionalFormatting sqref="BA8:BA9">
    <cfRule type="cellIs" dxfId="260" priority="379" stopIfTrue="1" operator="between">
      <formula>1</formula>
      <formula>71</formula>
    </cfRule>
  </conditionalFormatting>
  <conditionalFormatting sqref="Z6:AD8">
    <cfRule type="cellIs" dxfId="259" priority="377" stopIfTrue="1" operator="equal">
      <formula>0</formula>
    </cfRule>
  </conditionalFormatting>
  <conditionalFormatting sqref="W6:Y8">
    <cfRule type="cellIs" dxfId="258" priority="378" stopIfTrue="1" operator="equal">
      <formula>0</formula>
    </cfRule>
  </conditionalFormatting>
  <conditionalFormatting sqref="W6:AD8">
    <cfRule type="containsText" dxfId="257" priority="375" stopIfTrue="1" operator="containsText" text="ml">
      <formula>NOT(ISERROR(SEARCH("ml",W6)))</formula>
    </cfRule>
    <cfRule type="containsText" dxfId="256" priority="376" stopIfTrue="1" operator="containsText" text="na">
      <formula>NOT(ISERROR(SEARCH("na",W6)))</formula>
    </cfRule>
  </conditionalFormatting>
  <conditionalFormatting sqref="W6:AD8">
    <cfRule type="containsText" dxfId="255" priority="374" stopIfTrue="1" operator="containsText" text="ml">
      <formula>NOT(ISERROR(SEARCH("ml",W6)))</formula>
    </cfRule>
  </conditionalFormatting>
  <conditionalFormatting sqref="AD6:AD8">
    <cfRule type="cellIs" dxfId="254" priority="373" stopIfTrue="1" operator="between">
      <formula>1</formula>
      <formula>71</formula>
    </cfRule>
  </conditionalFormatting>
  <conditionalFormatting sqref="BG6:BJ6">
    <cfRule type="cellIs" dxfId="253" priority="372" stopIfTrue="1" operator="equal">
      <formula>0</formula>
    </cfRule>
  </conditionalFormatting>
  <conditionalFormatting sqref="BG6:BJ6">
    <cfRule type="containsText" dxfId="252" priority="370" stopIfTrue="1" operator="containsText" text="ml">
      <formula>NOT(ISERROR(SEARCH("ml",BG6)))</formula>
    </cfRule>
    <cfRule type="containsText" dxfId="251" priority="371" stopIfTrue="1" operator="containsText" text="na">
      <formula>NOT(ISERROR(SEARCH("na",BG6)))</formula>
    </cfRule>
  </conditionalFormatting>
  <conditionalFormatting sqref="BG6:BJ6">
    <cfRule type="containsText" dxfId="250" priority="369" stopIfTrue="1" operator="containsText" text="ml">
      <formula>NOT(ISERROR(SEARCH("ml",BG6)))</formula>
    </cfRule>
  </conditionalFormatting>
  <conditionalFormatting sqref="BG6">
    <cfRule type="cellIs" dxfId="249" priority="368" stopIfTrue="1" operator="between">
      <formula>1</formula>
      <formula>71</formula>
    </cfRule>
  </conditionalFormatting>
  <conditionalFormatting sqref="BF6">
    <cfRule type="cellIs" dxfId="248" priority="367" stopIfTrue="1" operator="equal">
      <formula>0</formula>
    </cfRule>
  </conditionalFormatting>
  <conditionalFormatting sqref="BF6">
    <cfRule type="containsText" dxfId="247" priority="365" stopIfTrue="1" operator="containsText" text="ml">
      <formula>NOT(ISERROR(SEARCH("ml",BF6)))</formula>
    </cfRule>
    <cfRule type="containsText" dxfId="246" priority="366" stopIfTrue="1" operator="containsText" text="na">
      <formula>NOT(ISERROR(SEARCH("na",BF6)))</formula>
    </cfRule>
  </conditionalFormatting>
  <conditionalFormatting sqref="BF6">
    <cfRule type="containsText" dxfId="245" priority="364" stopIfTrue="1" operator="containsText" text="ml">
      <formula>NOT(ISERROR(SEARCH("ml",BF6)))</formula>
    </cfRule>
  </conditionalFormatting>
  <conditionalFormatting sqref="BG6">
    <cfRule type="cellIs" dxfId="244" priority="363" stopIfTrue="1" operator="between">
      <formula>1</formula>
      <formula>71</formula>
    </cfRule>
  </conditionalFormatting>
  <conditionalFormatting sqref="BK6">
    <cfRule type="cellIs" dxfId="243" priority="362" stopIfTrue="1" operator="equal">
      <formula>0</formula>
    </cfRule>
  </conditionalFormatting>
  <conditionalFormatting sqref="BK6">
    <cfRule type="containsText" dxfId="242" priority="360" stopIfTrue="1" operator="containsText" text="ml">
      <formula>NOT(ISERROR(SEARCH("ml",BK6)))</formula>
    </cfRule>
    <cfRule type="containsText" dxfId="241" priority="361" stopIfTrue="1" operator="containsText" text="na">
      <formula>NOT(ISERROR(SEARCH("na",BK6)))</formula>
    </cfRule>
  </conditionalFormatting>
  <conditionalFormatting sqref="BK6">
    <cfRule type="containsText" dxfId="240" priority="359" stopIfTrue="1" operator="containsText" text="ml">
      <formula>NOT(ISERROR(SEARCH("ml",BK6)))</formula>
    </cfRule>
  </conditionalFormatting>
  <conditionalFormatting sqref="BC6:BD6">
    <cfRule type="cellIs" dxfId="239" priority="358" stopIfTrue="1" operator="equal">
      <formula>0</formula>
    </cfRule>
  </conditionalFormatting>
  <conditionalFormatting sqref="BC6:BD6">
    <cfRule type="containsText" dxfId="238" priority="356" stopIfTrue="1" operator="containsText" text="ml">
      <formula>NOT(ISERROR(SEARCH("ml",BC6)))</formula>
    </cfRule>
    <cfRule type="containsText" dxfId="237" priority="357" stopIfTrue="1" operator="containsText" text="na">
      <formula>NOT(ISERROR(SEARCH("na",BC6)))</formula>
    </cfRule>
  </conditionalFormatting>
  <conditionalFormatting sqref="BC6:BD6">
    <cfRule type="containsText" dxfId="236" priority="355" stopIfTrue="1" operator="containsText" text="ml">
      <formula>NOT(ISERROR(SEARCH("ml",BC6)))</formula>
    </cfRule>
  </conditionalFormatting>
  <conditionalFormatting sqref="BA6">
    <cfRule type="cellIs" dxfId="235" priority="354" stopIfTrue="1" operator="equal">
      <formula>0</formula>
    </cfRule>
  </conditionalFormatting>
  <conditionalFormatting sqref="BA6">
    <cfRule type="containsText" dxfId="234" priority="352" stopIfTrue="1" operator="containsText" text="ml">
      <formula>NOT(ISERROR(SEARCH("ml",BA6)))</formula>
    </cfRule>
    <cfRule type="containsText" dxfId="233" priority="353" stopIfTrue="1" operator="containsText" text="na">
      <formula>NOT(ISERROR(SEARCH("na",BA6)))</formula>
    </cfRule>
  </conditionalFormatting>
  <conditionalFormatting sqref="BA6">
    <cfRule type="containsText" dxfId="232" priority="351" stopIfTrue="1" operator="containsText" text="ml">
      <formula>NOT(ISERROR(SEARCH("ml",BA6)))</formula>
    </cfRule>
  </conditionalFormatting>
  <conditionalFormatting sqref="BA6">
    <cfRule type="cellIs" dxfId="231" priority="350" stopIfTrue="1" operator="between">
      <formula>1</formula>
      <formula>71</formula>
    </cfRule>
  </conditionalFormatting>
  <conditionalFormatting sqref="BG7:BJ7">
    <cfRule type="cellIs" dxfId="230" priority="349" stopIfTrue="1" operator="equal">
      <formula>0</formula>
    </cfRule>
  </conditionalFormatting>
  <conditionalFormatting sqref="BG7:BJ7">
    <cfRule type="containsText" dxfId="229" priority="347" stopIfTrue="1" operator="containsText" text="ml">
      <formula>NOT(ISERROR(SEARCH("ml",BG7)))</formula>
    </cfRule>
    <cfRule type="containsText" dxfId="228" priority="348" stopIfTrue="1" operator="containsText" text="na">
      <formula>NOT(ISERROR(SEARCH("na",BG7)))</formula>
    </cfRule>
  </conditionalFormatting>
  <conditionalFormatting sqref="BG7:BJ7">
    <cfRule type="containsText" dxfId="227" priority="346" stopIfTrue="1" operator="containsText" text="ml">
      <formula>NOT(ISERROR(SEARCH("ml",BG7)))</formula>
    </cfRule>
  </conditionalFormatting>
  <conditionalFormatting sqref="BG7">
    <cfRule type="cellIs" dxfId="226" priority="345" stopIfTrue="1" operator="between">
      <formula>1</formula>
      <formula>71</formula>
    </cfRule>
  </conditionalFormatting>
  <conditionalFormatting sqref="BF7">
    <cfRule type="cellIs" dxfId="225" priority="344" stopIfTrue="1" operator="equal">
      <formula>0</formula>
    </cfRule>
  </conditionalFormatting>
  <conditionalFormatting sqref="BF7">
    <cfRule type="containsText" dxfId="224" priority="342" stopIfTrue="1" operator="containsText" text="ml">
      <formula>NOT(ISERROR(SEARCH("ml",BF7)))</formula>
    </cfRule>
    <cfRule type="containsText" dxfId="223" priority="343" stopIfTrue="1" operator="containsText" text="na">
      <formula>NOT(ISERROR(SEARCH("na",BF7)))</formula>
    </cfRule>
  </conditionalFormatting>
  <conditionalFormatting sqref="BF7">
    <cfRule type="containsText" dxfId="222" priority="341" stopIfTrue="1" operator="containsText" text="ml">
      <formula>NOT(ISERROR(SEARCH("ml",BF7)))</formula>
    </cfRule>
  </conditionalFormatting>
  <conditionalFormatting sqref="BG7">
    <cfRule type="cellIs" dxfId="221" priority="340" stopIfTrue="1" operator="between">
      <formula>1</formula>
      <formula>71</formula>
    </cfRule>
  </conditionalFormatting>
  <conditionalFormatting sqref="BK7">
    <cfRule type="cellIs" dxfId="220" priority="339" stopIfTrue="1" operator="equal">
      <formula>0</formula>
    </cfRule>
  </conditionalFormatting>
  <conditionalFormatting sqref="BK7">
    <cfRule type="containsText" dxfId="219" priority="337" stopIfTrue="1" operator="containsText" text="ml">
      <formula>NOT(ISERROR(SEARCH("ml",BK7)))</formula>
    </cfRule>
    <cfRule type="containsText" dxfId="218" priority="338" stopIfTrue="1" operator="containsText" text="na">
      <formula>NOT(ISERROR(SEARCH("na",BK7)))</formula>
    </cfRule>
  </conditionalFormatting>
  <conditionalFormatting sqref="BK7">
    <cfRule type="containsText" dxfId="217" priority="336" stopIfTrue="1" operator="containsText" text="ml">
      <formula>NOT(ISERROR(SEARCH("ml",BK7)))</formula>
    </cfRule>
  </conditionalFormatting>
  <conditionalFormatting sqref="BC7:BD7">
    <cfRule type="cellIs" dxfId="216" priority="335" stopIfTrue="1" operator="equal">
      <formula>0</formula>
    </cfRule>
  </conditionalFormatting>
  <conditionalFormatting sqref="BC7:BD7">
    <cfRule type="containsText" dxfId="215" priority="333" stopIfTrue="1" operator="containsText" text="ml">
      <formula>NOT(ISERROR(SEARCH("ml",BC7)))</formula>
    </cfRule>
    <cfRule type="containsText" dxfId="214" priority="334" stopIfTrue="1" operator="containsText" text="na">
      <formula>NOT(ISERROR(SEARCH("na",BC7)))</formula>
    </cfRule>
  </conditionalFormatting>
  <conditionalFormatting sqref="BC7:BD7">
    <cfRule type="containsText" dxfId="213" priority="332" stopIfTrue="1" operator="containsText" text="ml">
      <formula>NOT(ISERROR(SEARCH("ml",BC7)))</formula>
    </cfRule>
  </conditionalFormatting>
  <conditionalFormatting sqref="BA7">
    <cfRule type="cellIs" dxfId="212" priority="331" stopIfTrue="1" operator="equal">
      <formula>0</formula>
    </cfRule>
  </conditionalFormatting>
  <conditionalFormatting sqref="BA7">
    <cfRule type="containsText" dxfId="211" priority="329" stopIfTrue="1" operator="containsText" text="ml">
      <formula>NOT(ISERROR(SEARCH("ml",BA7)))</formula>
    </cfRule>
    <cfRule type="containsText" dxfId="210" priority="330" stopIfTrue="1" operator="containsText" text="na">
      <formula>NOT(ISERROR(SEARCH("na",BA7)))</formula>
    </cfRule>
  </conditionalFormatting>
  <conditionalFormatting sqref="BA7">
    <cfRule type="containsText" dxfId="209" priority="328" stopIfTrue="1" operator="containsText" text="ml">
      <formula>NOT(ISERROR(SEARCH("ml",BA7)))</formula>
    </cfRule>
  </conditionalFormatting>
  <conditionalFormatting sqref="BA7">
    <cfRule type="cellIs" dxfId="208" priority="327" stopIfTrue="1" operator="between">
      <formula>1</formula>
      <formula>71</formula>
    </cfRule>
  </conditionalFormatting>
  <conditionalFormatting sqref="FI9:FI108">
    <cfRule type="cellIs" dxfId="207" priority="325" operator="lessThan">
      <formula>75</formula>
    </cfRule>
    <cfRule type="expression" dxfId="206" priority="326">
      <formula>ISERROR(XEM3)</formula>
    </cfRule>
  </conditionalFormatting>
  <conditionalFormatting sqref="FU5">
    <cfRule type="containsText" dxfId="205" priority="323" stopIfTrue="1" operator="containsText" text="ml">
      <formula>NOT(ISERROR(SEARCH("ml",FU5)))</formula>
    </cfRule>
  </conditionalFormatting>
  <conditionalFormatting sqref="FV5">
    <cfRule type="containsText" dxfId="204" priority="322" stopIfTrue="1" operator="containsText" text="ml">
      <formula>NOT(ISERROR(SEARCH("ml",FV5)))</formula>
    </cfRule>
  </conditionalFormatting>
  <conditionalFormatting sqref="FW5">
    <cfRule type="containsText" dxfId="203" priority="321" stopIfTrue="1" operator="containsText" text="ml">
      <formula>NOT(ISERROR(SEARCH("ml",FW5)))</formula>
    </cfRule>
  </conditionalFormatting>
  <conditionalFormatting sqref="FX5:FY5">
    <cfRule type="containsText" dxfId="202" priority="319" stopIfTrue="1" operator="containsText" text="ml">
      <formula>NOT(ISERROR(SEARCH("ml",FX5)))</formula>
    </cfRule>
  </conditionalFormatting>
  <conditionalFormatting sqref="GJ5">
    <cfRule type="containsText" dxfId="201" priority="315" stopIfTrue="1" operator="containsText" text="ml">
      <formula>NOT(ISERROR(SEARCH("ml",GJ5)))</formula>
    </cfRule>
  </conditionalFormatting>
  <conditionalFormatting sqref="GF5">
    <cfRule type="containsText" dxfId="200" priority="313" stopIfTrue="1" operator="containsText" text="ml">
      <formula>NOT(ISERROR(SEARCH("ml",GF5)))</formula>
    </cfRule>
  </conditionalFormatting>
  <conditionalFormatting sqref="GH5">
    <cfRule type="containsText" dxfId="199" priority="308" stopIfTrue="1" operator="containsText" text="ml">
      <formula>NOT(ISERROR(SEARCH("ml",GH5)))</formula>
    </cfRule>
  </conditionalFormatting>
  <conditionalFormatting sqref="GI5">
    <cfRule type="containsText" dxfId="198" priority="307" stopIfTrue="1" operator="containsText" text="ml">
      <formula>NOT(ISERROR(SEARCH("ml",GI5)))</formula>
    </cfRule>
  </conditionalFormatting>
  <conditionalFormatting sqref="GR5">
    <cfRule type="containsText" dxfId="197" priority="303" stopIfTrue="1" operator="containsText" text="ml">
      <formula>NOT(ISERROR(SEARCH("ml",GR5)))</formula>
    </cfRule>
  </conditionalFormatting>
  <conditionalFormatting sqref="GQ5">
    <cfRule type="containsText" dxfId="196" priority="305" stopIfTrue="1" operator="containsText" text="ml">
      <formula>NOT(ISERROR(SEARCH("ml",GQ5)))</formula>
    </cfRule>
  </conditionalFormatting>
  <conditionalFormatting sqref="GG5">
    <cfRule type="containsText" dxfId="195" priority="311" stopIfTrue="1" operator="containsText" text="ml">
      <formula>NOT(ISERROR(SEARCH("ml",GG5)))</formula>
    </cfRule>
  </conditionalFormatting>
  <conditionalFormatting sqref="GS5">
    <cfRule type="containsText" dxfId="194" priority="302" stopIfTrue="1" operator="containsText" text="ml">
      <formula>NOT(ISERROR(SEARCH("ml",GS5)))</formula>
    </cfRule>
  </conditionalFormatting>
  <conditionalFormatting sqref="GT5">
    <cfRule type="containsText" dxfId="193" priority="301" stopIfTrue="1" operator="containsText" text="ml">
      <formula>NOT(ISERROR(SEARCH("ml",GT5)))</formula>
    </cfRule>
  </conditionalFormatting>
  <conditionalFormatting sqref="GQ9:GQ108">
    <cfRule type="containsText" dxfId="192" priority="300" stopIfTrue="1" operator="containsText" text="ml">
      <formula>NOT(ISERROR(SEARCH("ml",GQ9)))</formula>
    </cfRule>
  </conditionalFormatting>
  <conditionalFormatting sqref="GQ9:GQ108">
    <cfRule type="containsText" dxfId="191" priority="299" stopIfTrue="1" operator="containsText" text="S">
      <formula>NOT(ISERROR(SEARCH("S",GQ9)))</formula>
    </cfRule>
  </conditionalFormatting>
  <conditionalFormatting sqref="GQ9:GQ108">
    <cfRule type="containsText" dxfId="190" priority="296" stopIfTrue="1" operator="containsText" text="G">
      <formula>NOT(ISERROR(SEARCH("G",GQ9)))</formula>
    </cfRule>
    <cfRule type="containsText" dxfId="189" priority="297" stopIfTrue="1" operator="containsText" text="S">
      <formula>NOT(ISERROR(SEARCH("S",GQ9)))</formula>
    </cfRule>
    <cfRule type="containsText" dxfId="188" priority="298" stopIfTrue="1" operator="containsText" text="D">
      <formula>NOT(ISERROR(SEARCH("D",GQ9)))</formula>
    </cfRule>
  </conditionalFormatting>
  <conditionalFormatting sqref="GQ9:GQ108">
    <cfRule type="containsText" dxfId="187" priority="295" operator="containsText" text="AB">
      <formula>NOT(ISERROR(SEARCH("AB",GQ9)))</formula>
    </cfRule>
  </conditionalFormatting>
  <conditionalFormatting sqref="GQ9:GQ108">
    <cfRule type="containsText" dxfId="186" priority="294" operator="containsText" text="F">
      <formula>NOT(ISERROR(SEARCH("F",GQ9)))</formula>
    </cfRule>
  </conditionalFormatting>
  <conditionalFormatting sqref="AU110">
    <cfRule type="cellIs" dxfId="185" priority="291" stopIfTrue="1" operator="equal">
      <formula>0</formula>
    </cfRule>
  </conditionalFormatting>
  <conditionalFormatting sqref="AW110">
    <cfRule type="cellIs" dxfId="184" priority="290" stopIfTrue="1" operator="equal">
      <formula>0</formula>
    </cfRule>
  </conditionalFormatting>
  <conditionalFormatting sqref="AY110">
    <cfRule type="cellIs" dxfId="183" priority="289" stopIfTrue="1" operator="equal">
      <formula>0</formula>
    </cfRule>
  </conditionalFormatting>
  <conditionalFormatting sqref="AM112:AM113 AO112:AO113 AQ112:AQ113 AS113 AW113 AY113">
    <cfRule type="cellIs" dxfId="182" priority="273" stopIfTrue="1" operator="equal">
      <formula>0</formula>
    </cfRule>
  </conditionalFormatting>
  <conditionalFormatting sqref="AM112 AO112 AQ112">
    <cfRule type="containsText" dxfId="181" priority="272" stopIfTrue="1" operator="containsText" text="ml">
      <formula>NOT(ISERROR(SEARCH("ml",AM112)))</formula>
    </cfRule>
  </conditionalFormatting>
  <conditionalFormatting sqref="AK114:AK117">
    <cfRule type="cellIs" dxfId="180" priority="274" stopIfTrue="1" operator="equal">
      <formula>0</formula>
    </cfRule>
  </conditionalFormatting>
  <conditionalFormatting sqref="AM114:AM117 AO114:AO117 AQ114:AQ117 AS114:AS117 AU114:AU117 AW114:AW117 AY114:AY117">
    <cfRule type="cellIs" dxfId="179" priority="271" stopIfTrue="1" operator="equal">
      <formula>0</formula>
    </cfRule>
  </conditionalFormatting>
  <conditionalFormatting sqref="BA122">
    <cfRule type="cellIs" dxfId="178" priority="230" stopIfTrue="1" operator="equal">
      <formula>0</formula>
    </cfRule>
  </conditionalFormatting>
  <conditionalFormatting sqref="BA122">
    <cfRule type="containsText" dxfId="177" priority="229" stopIfTrue="1" operator="containsText" text="ml">
      <formula>NOT(ISERROR(SEARCH("ml",BA122)))</formula>
    </cfRule>
  </conditionalFormatting>
  <conditionalFormatting sqref="AM122">
    <cfRule type="cellIs" dxfId="176" priority="268" stopIfTrue="1" operator="equal">
      <formula>0</formula>
    </cfRule>
  </conditionalFormatting>
  <conditionalFormatting sqref="AM122">
    <cfRule type="containsText" dxfId="175" priority="267" stopIfTrue="1" operator="containsText" text="ml">
      <formula>NOT(ISERROR(SEARCH("ml",AM122)))</formula>
    </cfRule>
  </conditionalFormatting>
  <conditionalFormatting sqref="AS122">
    <cfRule type="cellIs" dxfId="174" priority="238" stopIfTrue="1" operator="equal">
      <formula>0</formula>
    </cfRule>
  </conditionalFormatting>
  <conditionalFormatting sqref="AS122">
    <cfRule type="containsText" dxfId="173" priority="237" stopIfTrue="1" operator="containsText" text="ml">
      <formula>NOT(ISERROR(SEARCH("ml",AS122)))</formula>
    </cfRule>
  </conditionalFormatting>
  <conditionalFormatting sqref="AY122">
    <cfRule type="cellIs" dxfId="172" priority="232" stopIfTrue="1" operator="equal">
      <formula>0</formula>
    </cfRule>
  </conditionalFormatting>
  <conditionalFormatting sqref="AY122">
    <cfRule type="containsText" dxfId="171" priority="231" stopIfTrue="1" operator="containsText" text="ml">
      <formula>NOT(ISERROR(SEARCH("ml",AY122)))</formula>
    </cfRule>
  </conditionalFormatting>
  <conditionalFormatting sqref="AS112 AU112 AW112 AY112">
    <cfRule type="cellIs" dxfId="170" priority="250" stopIfTrue="1" operator="equal">
      <formula>0</formula>
    </cfRule>
  </conditionalFormatting>
  <conditionalFormatting sqref="AS112 AU112 AW112 AY112">
    <cfRule type="containsText" dxfId="169" priority="249" stopIfTrue="1" operator="containsText" text="ml">
      <formula>NOT(ISERROR(SEARCH("ml",AS112)))</formula>
    </cfRule>
  </conditionalFormatting>
  <conditionalFormatting sqref="AO122">
    <cfRule type="cellIs" dxfId="168" priority="242" stopIfTrue="1" operator="equal">
      <formula>0</formula>
    </cfRule>
  </conditionalFormatting>
  <conditionalFormatting sqref="AO122">
    <cfRule type="containsText" dxfId="167" priority="241" stopIfTrue="1" operator="containsText" text="ml">
      <formula>NOT(ISERROR(SEARCH("ml",AO122)))</formula>
    </cfRule>
  </conditionalFormatting>
  <conditionalFormatting sqref="AQ122">
    <cfRule type="cellIs" dxfId="166" priority="240" stopIfTrue="1" operator="equal">
      <formula>0</formula>
    </cfRule>
  </conditionalFormatting>
  <conditionalFormatting sqref="AQ122">
    <cfRule type="containsText" dxfId="165" priority="239" stopIfTrue="1" operator="containsText" text="ml">
      <formula>NOT(ISERROR(SEARCH("ml",AQ122)))</formula>
    </cfRule>
  </conditionalFormatting>
  <conditionalFormatting sqref="AU122">
    <cfRule type="cellIs" dxfId="164" priority="236" stopIfTrue="1" operator="equal">
      <formula>0</formula>
    </cfRule>
  </conditionalFormatting>
  <conditionalFormatting sqref="AU122">
    <cfRule type="containsText" dxfId="163" priority="235" stopIfTrue="1" operator="containsText" text="ml">
      <formula>NOT(ISERROR(SEARCH("ml",AU122)))</formula>
    </cfRule>
  </conditionalFormatting>
  <conditionalFormatting sqref="AW122">
    <cfRule type="cellIs" dxfId="162" priority="234" stopIfTrue="1" operator="equal">
      <formula>0</formula>
    </cfRule>
  </conditionalFormatting>
  <conditionalFormatting sqref="AW122">
    <cfRule type="containsText" dxfId="161" priority="233" stopIfTrue="1" operator="containsText" text="ml">
      <formula>NOT(ISERROR(SEARCH("ml",AW122)))</formula>
    </cfRule>
  </conditionalFormatting>
  <conditionalFormatting sqref="AM118:AM119 AO118:AO119 AQ118:AQ119 AS118:AS119 AU118:AU119 AW118:AW119 AY118:AY119">
    <cfRule type="containsText" dxfId="160" priority="211" stopIfTrue="1" operator="containsText" text="ml">
      <formula>NOT(ISERROR(SEARCH("ml",AM118)))</formula>
    </cfRule>
  </conditionalFormatting>
  <conditionalFormatting sqref="DC120">
    <cfRule type="cellIs" dxfId="159" priority="107" stopIfTrue="1" operator="equal">
      <formula>0</formula>
    </cfRule>
  </conditionalFormatting>
  <conditionalFormatting sqref="AY120">
    <cfRule type="cellIs" dxfId="158" priority="209" stopIfTrue="1" operator="equal">
      <formula>0</formula>
    </cfRule>
  </conditionalFormatting>
  <conditionalFormatting sqref="AO120 AQ120">
    <cfRule type="cellIs" dxfId="157" priority="208" stopIfTrue="1" operator="equal">
      <formula>0</formula>
    </cfRule>
  </conditionalFormatting>
  <conditionalFormatting sqref="AS120 AU120">
    <cfRule type="cellIs" dxfId="156" priority="207" stopIfTrue="1" operator="equal">
      <formula>0</formula>
    </cfRule>
  </conditionalFormatting>
  <conditionalFormatting sqref="CQ110:CQ111 CS110:CS111 CU110:CU111 CW110:CW111 CY111 DC111 CO110:CO113 CY113 DA111 CO118:CO122 CN113:CN121 CQ118:CQ121 CS118:CS119 CU118:CU119 CW118:CW119 DC118:DC119 DC121 CU121 CS121 CY118:CY119 CY121 DA118:DA121 CW121 DE110:DE121">
    <cfRule type="cellIs" dxfId="155" priority="138" stopIfTrue="1" operator="equal">
      <formula>0</formula>
    </cfRule>
  </conditionalFormatting>
  <conditionalFormatting sqref="CO112 CO118:CO119 CO122 CN113:CN121">
    <cfRule type="containsText" dxfId="154" priority="137" stopIfTrue="1" operator="containsText" text="ml">
      <formula>NOT(ISERROR(SEARCH("ml",CN112)))</formula>
    </cfRule>
  </conditionalFormatting>
  <conditionalFormatting sqref="CQ111 CS111 DE111 CU111 CW111 CY111 DA111 DC111">
    <cfRule type="containsText" dxfId="153" priority="134" operator="containsText" text="jk">
      <formula>NOT(ISERROR(SEARCH("jk",CQ111)))</formula>
    </cfRule>
    <cfRule type="containsText" dxfId="152" priority="135" operator="containsText" text="fo">
      <formula>NOT(ISERROR(SEARCH("fo",CQ111)))</formula>
    </cfRule>
    <cfRule type="containsText" dxfId="151" priority="136" operator="containsText" text="f'k">
      <formula>NOT(ISERROR(SEARCH("f'k",CQ111)))</formula>
    </cfRule>
  </conditionalFormatting>
  <conditionalFormatting sqref="CY110">
    <cfRule type="cellIs" dxfId="150" priority="133" stopIfTrue="1" operator="equal">
      <formula>0</formula>
    </cfRule>
  </conditionalFormatting>
  <conditionalFormatting sqref="DA110">
    <cfRule type="cellIs" dxfId="149" priority="132" stopIfTrue="1" operator="equal">
      <formula>0</formula>
    </cfRule>
  </conditionalFormatting>
  <conditionalFormatting sqref="DC110">
    <cfRule type="cellIs" dxfId="148" priority="131" stopIfTrue="1" operator="equal">
      <formula>0</formula>
    </cfRule>
  </conditionalFormatting>
  <conditionalFormatting sqref="CQ112:CQ113 CS112:CS113 CU112:CU113 CW113 DA113 DC113">
    <cfRule type="cellIs" dxfId="147" priority="129" stopIfTrue="1" operator="equal">
      <formula>0</formula>
    </cfRule>
  </conditionalFormatting>
  <conditionalFormatting sqref="CQ112 CS112 CU112">
    <cfRule type="containsText" dxfId="146" priority="128" stopIfTrue="1" operator="containsText" text="ml">
      <formula>NOT(ISERROR(SEARCH("ml",CQ112)))</formula>
    </cfRule>
  </conditionalFormatting>
  <conditionalFormatting sqref="CO114:CO117">
    <cfRule type="cellIs" dxfId="145" priority="130" stopIfTrue="1" operator="equal">
      <formula>0</formula>
    </cfRule>
  </conditionalFormatting>
  <conditionalFormatting sqref="CQ114:CQ117 CS114:CS117 CU114:CU117 CW114:CW117 CY114:CY117 DA114:DA117 DC114:DC117">
    <cfRule type="cellIs" dxfId="144" priority="127" stopIfTrue="1" operator="equal">
      <formula>0</formula>
    </cfRule>
  </conditionalFormatting>
  <conditionalFormatting sqref="DE122">
    <cfRule type="cellIs" dxfId="143" priority="110" stopIfTrue="1" operator="equal">
      <formula>0</formula>
    </cfRule>
  </conditionalFormatting>
  <conditionalFormatting sqref="DE122">
    <cfRule type="containsText" dxfId="142" priority="109" stopIfTrue="1" operator="containsText" text="ml">
      <formula>NOT(ISERROR(SEARCH("ml",DE122)))</formula>
    </cfRule>
  </conditionalFormatting>
  <conditionalFormatting sqref="CQ122">
    <cfRule type="cellIs" dxfId="141" priority="126" stopIfTrue="1" operator="equal">
      <formula>0</formula>
    </cfRule>
  </conditionalFormatting>
  <conditionalFormatting sqref="CQ122">
    <cfRule type="containsText" dxfId="140" priority="125" stopIfTrue="1" operator="containsText" text="ml">
      <formula>NOT(ISERROR(SEARCH("ml",CQ122)))</formula>
    </cfRule>
  </conditionalFormatting>
  <conditionalFormatting sqref="CW122">
    <cfRule type="cellIs" dxfId="139" priority="118" stopIfTrue="1" operator="equal">
      <formula>0</formula>
    </cfRule>
  </conditionalFormatting>
  <conditionalFormatting sqref="CW122">
    <cfRule type="containsText" dxfId="138" priority="117" stopIfTrue="1" operator="containsText" text="ml">
      <formula>NOT(ISERROR(SEARCH("ml",CW122)))</formula>
    </cfRule>
  </conditionalFormatting>
  <conditionalFormatting sqref="DC122">
    <cfRule type="cellIs" dxfId="137" priority="112" stopIfTrue="1" operator="equal">
      <formula>0</formula>
    </cfRule>
  </conditionalFormatting>
  <conditionalFormatting sqref="DC122">
    <cfRule type="containsText" dxfId="136" priority="111" stopIfTrue="1" operator="containsText" text="ml">
      <formula>NOT(ISERROR(SEARCH("ml",DC122)))</formula>
    </cfRule>
  </conditionalFormatting>
  <conditionalFormatting sqref="CW112 CY112 DA112 DC112">
    <cfRule type="cellIs" dxfId="135" priority="124" stopIfTrue="1" operator="equal">
      <formula>0</formula>
    </cfRule>
  </conditionalFormatting>
  <conditionalFormatting sqref="CW112 CY112 DA112 DC112">
    <cfRule type="containsText" dxfId="134" priority="123" stopIfTrue="1" operator="containsText" text="ml">
      <formula>NOT(ISERROR(SEARCH("ml",CW112)))</formula>
    </cfRule>
  </conditionalFormatting>
  <conditionalFormatting sqref="CS122">
    <cfRule type="cellIs" dxfId="133" priority="122" stopIfTrue="1" operator="equal">
      <formula>0</formula>
    </cfRule>
  </conditionalFormatting>
  <conditionalFormatting sqref="CS122">
    <cfRule type="containsText" dxfId="132" priority="121" stopIfTrue="1" operator="containsText" text="ml">
      <formula>NOT(ISERROR(SEARCH("ml",CS122)))</formula>
    </cfRule>
  </conditionalFormatting>
  <conditionalFormatting sqref="CU122">
    <cfRule type="cellIs" dxfId="131" priority="120" stopIfTrue="1" operator="equal">
      <formula>0</formula>
    </cfRule>
  </conditionalFormatting>
  <conditionalFormatting sqref="CU122">
    <cfRule type="containsText" dxfId="130" priority="119" stopIfTrue="1" operator="containsText" text="ml">
      <formula>NOT(ISERROR(SEARCH("ml",CU122)))</formula>
    </cfRule>
  </conditionalFormatting>
  <conditionalFormatting sqref="CY122">
    <cfRule type="cellIs" dxfId="129" priority="116" stopIfTrue="1" operator="equal">
      <formula>0</formula>
    </cfRule>
  </conditionalFormatting>
  <conditionalFormatting sqref="CY122">
    <cfRule type="containsText" dxfId="128" priority="115" stopIfTrue="1" operator="containsText" text="ml">
      <formula>NOT(ISERROR(SEARCH("ml",CY122)))</formula>
    </cfRule>
  </conditionalFormatting>
  <conditionalFormatting sqref="DA122">
    <cfRule type="cellIs" dxfId="127" priority="114" stopIfTrue="1" operator="equal">
      <formula>0</formula>
    </cfRule>
  </conditionalFormatting>
  <conditionalFormatting sqref="DA122">
    <cfRule type="containsText" dxfId="126" priority="113" stopIfTrue="1" operator="containsText" text="ml">
      <formula>NOT(ISERROR(SEARCH("ml",DA122)))</formula>
    </cfRule>
  </conditionalFormatting>
  <conditionalFormatting sqref="CQ118:CQ119 CS118:CS119 CU118:CU119 CW118:CW119 CY118:CY119 DA118:DA119 DC118:DC119">
    <cfRule type="containsText" dxfId="125" priority="108" stopIfTrue="1" operator="containsText" text="ml">
      <formula>NOT(ISERROR(SEARCH("ml",CQ118)))</formula>
    </cfRule>
  </conditionalFormatting>
  <conditionalFormatting sqref="CS120 CU120">
    <cfRule type="cellIs" dxfId="124" priority="106" stopIfTrue="1" operator="equal">
      <formula>0</formula>
    </cfRule>
  </conditionalFormatting>
  <conditionalFormatting sqref="CW120 CY120">
    <cfRule type="cellIs" dxfId="123" priority="105" stopIfTrue="1" operator="equal">
      <formula>0</formula>
    </cfRule>
  </conditionalFormatting>
  <conditionalFormatting sqref="BO110:BO111 BQ110:BQ111 BS110:BS111 BU110:BU111 BW111 CA111 BM110:BM113 BW113 BY111 BM118:BM122 BL113:BL121 BO118:BO121 BQ118:BQ119 BS118:BS119 BU118:BU119 CA118:CA119 CA121 BS121 BQ121 BW118:BW119 BW121 BY118:BY121 BU121 CC110:CC121">
    <cfRule type="cellIs" dxfId="122" priority="172" stopIfTrue="1" operator="equal">
      <formula>0</formula>
    </cfRule>
  </conditionalFormatting>
  <conditionalFormatting sqref="BM112 BM118:BM119 BM122 BL113:BL121">
    <cfRule type="containsText" dxfId="121" priority="171" stopIfTrue="1" operator="containsText" text="ml">
      <formula>NOT(ISERROR(SEARCH("ml",BL112)))</formula>
    </cfRule>
  </conditionalFormatting>
  <conditionalFormatting sqref="BO111 BQ111 CC111 BS111 BU111 BW111 BY111 CA111">
    <cfRule type="containsText" dxfId="120" priority="168" operator="containsText" text="jk">
      <formula>NOT(ISERROR(SEARCH("jk",BO111)))</formula>
    </cfRule>
    <cfRule type="containsText" dxfId="119" priority="169" operator="containsText" text="fo">
      <formula>NOT(ISERROR(SEARCH("fo",BO111)))</formula>
    </cfRule>
    <cfRule type="containsText" dxfId="118" priority="170" operator="containsText" text="f'k">
      <formula>NOT(ISERROR(SEARCH("f'k",BO111)))</formula>
    </cfRule>
  </conditionalFormatting>
  <conditionalFormatting sqref="BW110">
    <cfRule type="cellIs" dxfId="117" priority="167" stopIfTrue="1" operator="equal">
      <formula>0</formula>
    </cfRule>
  </conditionalFormatting>
  <conditionalFormatting sqref="BY110">
    <cfRule type="cellIs" dxfId="116" priority="166" stopIfTrue="1" operator="equal">
      <formula>0</formula>
    </cfRule>
  </conditionalFormatting>
  <conditionalFormatting sqref="CA110">
    <cfRule type="cellIs" dxfId="115" priority="165" stopIfTrue="1" operator="equal">
      <formula>0</formula>
    </cfRule>
  </conditionalFormatting>
  <conditionalFormatting sqref="BO112:BO113 BQ112:BQ113 BS112:BS113 BU113 BY113 CA113">
    <cfRule type="cellIs" dxfId="114" priority="163" stopIfTrue="1" operator="equal">
      <formula>0</formula>
    </cfRule>
  </conditionalFormatting>
  <conditionalFormatting sqref="BO112 BQ112 BS112">
    <cfRule type="containsText" dxfId="113" priority="162" stopIfTrue="1" operator="containsText" text="ml">
      <formula>NOT(ISERROR(SEARCH("ml",BO112)))</formula>
    </cfRule>
  </conditionalFormatting>
  <conditionalFormatting sqref="BM114:BM117">
    <cfRule type="cellIs" dxfId="112" priority="164" stopIfTrue="1" operator="equal">
      <formula>0</formula>
    </cfRule>
  </conditionalFormatting>
  <conditionalFormatting sqref="BO114:BO117 BQ114:BQ117 BS114:BS117 BU114:BU117 BW114:BW117 BY114:BY117 CA114:CA117">
    <cfRule type="cellIs" dxfId="111" priority="161" stopIfTrue="1" operator="equal">
      <formula>0</formula>
    </cfRule>
  </conditionalFormatting>
  <conditionalFormatting sqref="CC122">
    <cfRule type="cellIs" dxfId="110" priority="144" stopIfTrue="1" operator="equal">
      <formula>0</formula>
    </cfRule>
  </conditionalFormatting>
  <conditionalFormatting sqref="CC122">
    <cfRule type="containsText" dxfId="109" priority="143" stopIfTrue="1" operator="containsText" text="ml">
      <formula>NOT(ISERROR(SEARCH("ml",CC122)))</formula>
    </cfRule>
  </conditionalFormatting>
  <conditionalFormatting sqref="BO122">
    <cfRule type="cellIs" dxfId="108" priority="160" stopIfTrue="1" operator="equal">
      <formula>0</formula>
    </cfRule>
  </conditionalFormatting>
  <conditionalFormatting sqref="BO122">
    <cfRule type="containsText" dxfId="107" priority="159" stopIfTrue="1" operator="containsText" text="ml">
      <formula>NOT(ISERROR(SEARCH("ml",BO122)))</formula>
    </cfRule>
  </conditionalFormatting>
  <conditionalFormatting sqref="BU122">
    <cfRule type="cellIs" dxfId="106" priority="152" stopIfTrue="1" operator="equal">
      <formula>0</formula>
    </cfRule>
  </conditionalFormatting>
  <conditionalFormatting sqref="BU122">
    <cfRule type="containsText" dxfId="105" priority="151" stopIfTrue="1" operator="containsText" text="ml">
      <formula>NOT(ISERROR(SEARCH("ml",BU122)))</formula>
    </cfRule>
  </conditionalFormatting>
  <conditionalFormatting sqref="CA122">
    <cfRule type="cellIs" dxfId="104" priority="146" stopIfTrue="1" operator="equal">
      <formula>0</formula>
    </cfRule>
  </conditionalFormatting>
  <conditionalFormatting sqref="CA122">
    <cfRule type="containsText" dxfId="103" priority="145" stopIfTrue="1" operator="containsText" text="ml">
      <formula>NOT(ISERROR(SEARCH("ml",CA122)))</formula>
    </cfRule>
  </conditionalFormatting>
  <conditionalFormatting sqref="BU112 BW112 BY112 CA112">
    <cfRule type="cellIs" dxfId="102" priority="158" stopIfTrue="1" operator="equal">
      <formula>0</formula>
    </cfRule>
  </conditionalFormatting>
  <conditionalFormatting sqref="BU112 BW112 BY112 CA112">
    <cfRule type="containsText" dxfId="101" priority="157" stopIfTrue="1" operator="containsText" text="ml">
      <formula>NOT(ISERROR(SEARCH("ml",BU112)))</formula>
    </cfRule>
  </conditionalFormatting>
  <conditionalFormatting sqref="BQ122">
    <cfRule type="cellIs" dxfId="100" priority="156" stopIfTrue="1" operator="equal">
      <formula>0</formula>
    </cfRule>
  </conditionalFormatting>
  <conditionalFormatting sqref="BQ122">
    <cfRule type="containsText" dxfId="99" priority="155" stopIfTrue="1" operator="containsText" text="ml">
      <formula>NOT(ISERROR(SEARCH("ml",BQ122)))</formula>
    </cfRule>
  </conditionalFormatting>
  <conditionalFormatting sqref="BS122">
    <cfRule type="cellIs" dxfId="98" priority="154" stopIfTrue="1" operator="equal">
      <formula>0</formula>
    </cfRule>
  </conditionalFormatting>
  <conditionalFormatting sqref="BS122">
    <cfRule type="containsText" dxfId="97" priority="153" stopIfTrue="1" operator="containsText" text="ml">
      <formula>NOT(ISERROR(SEARCH("ml",BS122)))</formula>
    </cfRule>
  </conditionalFormatting>
  <conditionalFormatting sqref="BW122">
    <cfRule type="cellIs" dxfId="96" priority="150" stopIfTrue="1" operator="equal">
      <formula>0</formula>
    </cfRule>
  </conditionalFormatting>
  <conditionalFormatting sqref="BW122">
    <cfRule type="containsText" dxfId="95" priority="149" stopIfTrue="1" operator="containsText" text="ml">
      <formula>NOT(ISERROR(SEARCH("ml",BW122)))</formula>
    </cfRule>
  </conditionalFormatting>
  <conditionalFormatting sqref="BY122">
    <cfRule type="cellIs" dxfId="94" priority="148" stopIfTrue="1" operator="equal">
      <formula>0</formula>
    </cfRule>
  </conditionalFormatting>
  <conditionalFormatting sqref="BY122">
    <cfRule type="containsText" dxfId="93" priority="147" stopIfTrue="1" operator="containsText" text="ml">
      <formula>NOT(ISERROR(SEARCH("ml",BY122)))</formula>
    </cfRule>
  </conditionalFormatting>
  <conditionalFormatting sqref="BO118:BO119 BQ118:BQ119 BS118:BS119 BU118:BU119 BW118:BW119 BY118:BY119 CA118:CA119">
    <cfRule type="containsText" dxfId="92" priority="142" stopIfTrue="1" operator="containsText" text="ml">
      <formula>NOT(ISERROR(SEARCH("ml",BO118)))</formula>
    </cfRule>
  </conditionalFormatting>
  <conditionalFormatting sqref="CA120">
    <cfRule type="cellIs" dxfId="91" priority="141" stopIfTrue="1" operator="equal">
      <formula>0</formula>
    </cfRule>
  </conditionalFormatting>
  <conditionalFormatting sqref="BQ120 BS120">
    <cfRule type="cellIs" dxfId="90" priority="140" stopIfTrue="1" operator="equal">
      <formula>0</formula>
    </cfRule>
  </conditionalFormatting>
  <conditionalFormatting sqref="BU120 BW120">
    <cfRule type="cellIs" dxfId="89" priority="139" stopIfTrue="1" operator="equal">
      <formula>0</formula>
    </cfRule>
  </conditionalFormatting>
  <conditionalFormatting sqref="Z112">
    <cfRule type="cellIs" dxfId="88" priority="90" stopIfTrue="1" operator="equal">
      <formula>0</formula>
    </cfRule>
  </conditionalFormatting>
  <conditionalFormatting sqref="Z112">
    <cfRule type="containsText" dxfId="87" priority="89" stopIfTrue="1" operator="containsText" text="ml">
      <formula>NOT(ISERROR(SEARCH("ml",Z112)))</formula>
    </cfRule>
  </conditionalFormatting>
  <conditionalFormatting sqref="J113:J121">
    <cfRule type="cellIs" dxfId="86" priority="98" stopIfTrue="1" operator="equal">
      <formula>0</formula>
    </cfRule>
  </conditionalFormatting>
  <conditionalFormatting sqref="J113:J121">
    <cfRule type="containsText" dxfId="85" priority="97" stopIfTrue="1" operator="containsText" text="ml">
      <formula>NOT(ISERROR(SEARCH("ml",J113)))</formula>
    </cfRule>
  </conditionalFormatting>
  <conditionalFormatting sqref="Z113:Z121">
    <cfRule type="cellIs" dxfId="84" priority="86" stopIfTrue="1" operator="equal">
      <formula>0</formula>
    </cfRule>
  </conditionalFormatting>
  <conditionalFormatting sqref="Z113:Z121">
    <cfRule type="containsText" dxfId="83" priority="85" stopIfTrue="1" operator="containsText" text="ml">
      <formula>NOT(ISERROR(SEARCH("ml",Z113)))</formula>
    </cfRule>
  </conditionalFormatting>
  <conditionalFormatting sqref="M113:M121">
    <cfRule type="cellIs" dxfId="82" priority="94" stopIfTrue="1" operator="equal">
      <formula>0</formula>
    </cfRule>
  </conditionalFormatting>
  <conditionalFormatting sqref="M113:M121">
    <cfRule type="containsText" dxfId="81" priority="93" stopIfTrue="1" operator="containsText" text="ml">
      <formula>NOT(ISERROR(SEARCH("ml",M113)))</formula>
    </cfRule>
  </conditionalFormatting>
  <conditionalFormatting sqref="P112:P122">
    <cfRule type="cellIs" dxfId="80" priority="92" stopIfTrue="1" operator="equal">
      <formula>0</formula>
    </cfRule>
  </conditionalFormatting>
  <conditionalFormatting sqref="P112:P122">
    <cfRule type="containsText" dxfId="79" priority="91" stopIfTrue="1" operator="containsText" text="ml">
      <formula>NOT(ISERROR(SEARCH("ml",P112)))</formula>
    </cfRule>
  </conditionalFormatting>
  <conditionalFormatting sqref="W113:W121">
    <cfRule type="cellIs" dxfId="78" priority="88" stopIfTrue="1" operator="equal">
      <formula>0</formula>
    </cfRule>
  </conditionalFormatting>
  <conditionalFormatting sqref="W113:W121">
    <cfRule type="containsText" dxfId="77" priority="87" stopIfTrue="1" operator="containsText" text="ml">
      <formula>NOT(ISERROR(SEARCH("ml",W113)))</formula>
    </cfRule>
  </conditionalFormatting>
  <conditionalFormatting sqref="AC112:AC122">
    <cfRule type="cellIs" dxfId="76" priority="84" stopIfTrue="1" operator="equal">
      <formula>0</formula>
    </cfRule>
  </conditionalFormatting>
  <conditionalFormatting sqref="AC112:AC122">
    <cfRule type="containsText" dxfId="75" priority="83" stopIfTrue="1" operator="containsText" text="ml">
      <formula>NOT(ISERROR(SEARCH("ml",AC112)))</formula>
    </cfRule>
  </conditionalFormatting>
  <conditionalFormatting sqref="HQ1">
    <cfRule type="cellIs" dxfId="74" priority="76" stopIfTrue="1" operator="equal">
      <formula>0</formula>
    </cfRule>
  </conditionalFormatting>
  <conditionalFormatting sqref="IJ5">
    <cfRule type="cellIs" dxfId="73" priority="71" stopIfTrue="1" operator="equal">
      <formula>0</formula>
    </cfRule>
  </conditionalFormatting>
  <conditionalFormatting sqref="DS114:DS116">
    <cfRule type="cellIs" dxfId="72" priority="65" stopIfTrue="1" operator="equal">
      <formula>0</formula>
    </cfRule>
  </conditionalFormatting>
  <conditionalFormatting sqref="HS6">
    <cfRule type="cellIs" dxfId="71" priority="70" stopIfTrue="1" operator="equal">
      <formula>0</formula>
    </cfRule>
  </conditionalFormatting>
  <conditionalFormatting sqref="IR5">
    <cfRule type="cellIs" dxfId="70" priority="67" stopIfTrue="1" operator="equal">
      <formula>0</formula>
    </cfRule>
  </conditionalFormatting>
  <conditionalFormatting sqref="DS114:DS116">
    <cfRule type="cellIs" dxfId="69" priority="66" stopIfTrue="1" operator="equal">
      <formula>0</formula>
    </cfRule>
  </conditionalFormatting>
  <conditionalFormatting sqref="DS114:DS116">
    <cfRule type="containsText" dxfId="68" priority="64" stopIfTrue="1" operator="containsText" text="ml">
      <formula>NOT(ISERROR(SEARCH("ml",DS114)))</formula>
    </cfRule>
  </conditionalFormatting>
  <conditionalFormatting sqref="DQ114:DQ117">
    <cfRule type="cellIs" dxfId="67" priority="54" stopIfTrue="1" operator="equal">
      <formula>0</formula>
    </cfRule>
  </conditionalFormatting>
  <conditionalFormatting sqref="DQ114:DQ117">
    <cfRule type="cellIs" dxfId="66" priority="55" stopIfTrue="1" operator="equal">
      <formula>0</formula>
    </cfRule>
  </conditionalFormatting>
  <conditionalFormatting sqref="DQ114:DQ117">
    <cfRule type="containsText" dxfId="65" priority="53" stopIfTrue="1" operator="containsText" text="ml">
      <formula>NOT(ISERROR(SEARCH("ml",DQ114)))</formula>
    </cfRule>
  </conditionalFormatting>
  <conditionalFormatting sqref="ED114:ED117">
    <cfRule type="cellIs" dxfId="64" priority="36" stopIfTrue="1" operator="equal">
      <formula>0</formula>
    </cfRule>
  </conditionalFormatting>
  <conditionalFormatting sqref="ED114:ED117">
    <cfRule type="cellIs" dxfId="63" priority="37" stopIfTrue="1" operator="equal">
      <formula>0</formula>
    </cfRule>
  </conditionalFormatting>
  <conditionalFormatting sqref="ED114:ED117">
    <cfRule type="containsText" dxfId="62" priority="35" stopIfTrue="1" operator="containsText" text="ml">
      <formula>NOT(ISERROR(SEARCH("ml",ED114)))</formula>
    </cfRule>
  </conditionalFormatting>
  <conditionalFormatting sqref="EF113 EF117:EG117">
    <cfRule type="cellIs" dxfId="61" priority="42" stopIfTrue="1" operator="equal">
      <formula>0</formula>
    </cfRule>
  </conditionalFormatting>
  <conditionalFormatting sqref="ED113 EF113">
    <cfRule type="cellIs" dxfId="60" priority="43" stopIfTrue="1" operator="equal">
      <formula>0</formula>
    </cfRule>
  </conditionalFormatting>
  <conditionalFormatting sqref="EF117 EF113">
    <cfRule type="containsText" dxfId="59" priority="41" stopIfTrue="1" operator="containsText" text="ml">
      <formula>NOT(ISERROR(SEARCH("ml",EF113)))</formula>
    </cfRule>
  </conditionalFormatting>
  <conditionalFormatting sqref="EF114:EF116">
    <cfRule type="cellIs" dxfId="58" priority="39" stopIfTrue="1" operator="equal">
      <formula>0</formula>
    </cfRule>
  </conditionalFormatting>
  <conditionalFormatting sqref="EF114:EF116">
    <cfRule type="cellIs" dxfId="57" priority="40" stopIfTrue="1" operator="equal">
      <formula>0</formula>
    </cfRule>
  </conditionalFormatting>
  <conditionalFormatting sqref="EF114:EF116">
    <cfRule type="containsText" dxfId="56" priority="38" stopIfTrue="1" operator="containsText" text="ml">
      <formula>NOT(ISERROR(SEARCH("ml",EF114)))</formula>
    </cfRule>
  </conditionalFormatting>
  <conditionalFormatting sqref="DS118:DT122">
    <cfRule type="cellIs" dxfId="55" priority="34" stopIfTrue="1" operator="equal">
      <formula>0</formula>
    </cfRule>
  </conditionalFormatting>
  <conditionalFormatting sqref="DS118:DS122">
    <cfRule type="containsText" dxfId="54" priority="33" stopIfTrue="1" operator="containsText" text="ml">
      <formula>NOT(ISERROR(SEARCH("ml",DS118)))</formula>
    </cfRule>
  </conditionalFormatting>
  <conditionalFormatting sqref="EF122:EG122">
    <cfRule type="cellIs" dxfId="53" priority="32" stopIfTrue="1" operator="equal">
      <formula>0</formula>
    </cfRule>
  </conditionalFormatting>
  <conditionalFormatting sqref="EF122">
    <cfRule type="containsText" dxfId="52" priority="31" stopIfTrue="1" operator="containsText" text="ml">
      <formula>NOT(ISERROR(SEARCH("ml",EF122)))</formula>
    </cfRule>
  </conditionalFormatting>
  <conditionalFormatting sqref="IT5:IU5">
    <cfRule type="cellIs" dxfId="51" priority="25" stopIfTrue="1" operator="equal">
      <formula>0</formula>
    </cfRule>
  </conditionalFormatting>
  <conditionalFormatting sqref="IS5">
    <cfRule type="cellIs" dxfId="50" priority="22" stopIfTrue="1" operator="equal">
      <formula>0</formula>
    </cfRule>
  </conditionalFormatting>
  <conditionalFormatting sqref="HU5:HV5">
    <cfRule type="cellIs" dxfId="49" priority="21" stopIfTrue="1" operator="equal">
      <formula>0</formula>
    </cfRule>
  </conditionalFormatting>
  <conditionalFormatting sqref="HS10:HS21">
    <cfRule type="cellIs" dxfId="48" priority="7" stopIfTrue="1" operator="equal">
      <formula>0</formula>
    </cfRule>
  </conditionalFormatting>
  <conditionalFormatting sqref="HT6:IU6">
    <cfRule type="cellIs" dxfId="47" priority="6" stopIfTrue="1" operator="equal">
      <formula>0</formula>
    </cfRule>
  </conditionalFormatting>
  <conditionalFormatting sqref="HW10:IJ20">
    <cfRule type="cellIs" dxfId="46" priority="12" stopIfTrue="1" operator="equal">
      <formula>0</formula>
    </cfRule>
  </conditionalFormatting>
  <conditionalFormatting sqref="IK10:IS20">
    <cfRule type="cellIs" dxfId="45" priority="11" stopIfTrue="1" operator="equal">
      <formula>0</formula>
    </cfRule>
  </conditionalFormatting>
  <conditionalFormatting sqref="IT10:IU20">
    <cfRule type="cellIs" dxfId="44" priority="10" stopIfTrue="1" operator="equal">
      <formula>0</formula>
    </cfRule>
  </conditionalFormatting>
  <conditionalFormatting sqref="HU10:HV20">
    <cfRule type="cellIs" dxfId="43" priority="9" stopIfTrue="1" operator="equal">
      <formula>0</formula>
    </cfRule>
  </conditionalFormatting>
  <conditionalFormatting sqref="HT10:HT20">
    <cfRule type="cellIs" dxfId="42" priority="8" stopIfTrue="1" operator="equal">
      <formula>0</formula>
    </cfRule>
  </conditionalFormatting>
  <conditionalFormatting sqref="HZ32:HZ39">
    <cfRule type="cellIs" dxfId="41" priority="5" stopIfTrue="1" operator="equal">
      <formula>0</formula>
    </cfRule>
  </conditionalFormatting>
  <conditionalFormatting sqref="BE6:BE8">
    <cfRule type="cellIs" dxfId="40" priority="4" stopIfTrue="1" operator="equal">
      <formula>0</formula>
    </cfRule>
  </conditionalFormatting>
  <conditionalFormatting sqref="BE6:BE8">
    <cfRule type="containsText" dxfId="39" priority="2" stopIfTrue="1" operator="containsText" text="ml">
      <formula>NOT(ISERROR(SEARCH("ml",BE6)))</formula>
    </cfRule>
    <cfRule type="containsText" dxfId="38" priority="3" stopIfTrue="1" operator="containsText" text="na">
      <formula>NOT(ISERROR(SEARCH("na",BE6)))</formula>
    </cfRule>
  </conditionalFormatting>
  <conditionalFormatting sqref="BE6:BE8">
    <cfRule type="containsText" dxfId="37" priority="1" stopIfTrue="1" operator="containsText" text="ml">
      <formula>NOT(ISERROR(SEARCH("ml",BE6)))</formula>
    </cfRule>
  </conditionalFormatting>
  <hyperlinks>
    <hyperlink ref="GZ4" location="'result subject-wise'!Y4:AD4" display="CLICK HERE TO VIEW THE SUPPLEMENTRY RESULT "/>
    <hyperlink ref="HB4" location="'final reports'!A1" display="CLICK HERE TO VIEW THE FINAL REPORT"/>
    <hyperlink ref="GZ3:HC3" location="details!G2:G5" display="BACK TO DETAILS"/>
    <hyperlink ref="GZ4:HA4" location="'result subject-wise'!AA2:AD4" display="CLICK HERE TO VIEW THE SUPPLEMENTRY RESULT "/>
    <hyperlink ref="G111" location="'statement of marks'!HK4:HN4" display="CROSS CHECK RESULT"/>
    <hyperlink ref="I3" location="'statement of marks'!I119" display="GO TO LAST ROW"/>
    <hyperlink ref="A6" location="'statement of marks'!hf1:ht36" display="CLICK HERE TO VIEW THE RESULT AT A GLANCE"/>
    <hyperlink ref="B6" location="'statement of marks'!hf1:ht36" display="'statement of marks'!hf1:ht36"/>
    <hyperlink ref="C6" location="'statement of marks'!hf1:ht36" display="'statement of marks'!hf1:ht36"/>
    <hyperlink ref="D6" location="'statement of marks'!hf1:ht36" display="'statement of marks'!hf1:ht36"/>
    <hyperlink ref="E6" location="'statement of marks'!hf1:ht36" display="'statement of marks'!hf1:ht36"/>
    <hyperlink ref="F6" location="'statement of marks'!hf1:ht36" display="'statement of marks'!hf1:ht36"/>
    <hyperlink ref="G6" location="'statement of marks'!hf1:ht36" display="'statement of marks'!hf1:ht36"/>
    <hyperlink ref="A7" location="'statement of marks'!hf1:ht36" display="'statement of marks'!hf1:ht36"/>
    <hyperlink ref="B7" location="'statement of marks'!hf1:ht36" display="'statement of marks'!hf1:ht36"/>
    <hyperlink ref="C7" location="'statement of marks'!hf1:ht36" display="'statement of marks'!hf1:ht36"/>
    <hyperlink ref="D7" location="'statement of marks'!hf1:ht36" display="'statement of marks'!hf1:ht36"/>
    <hyperlink ref="E7" location="'statement of marks'!hf1:ht36" display="'statement of marks'!hf1:ht36"/>
    <hyperlink ref="F7" location="'statement of marks'!hf1:ht36" display="'statement of marks'!hf1:ht36"/>
    <hyperlink ref="G7" location="'statement of marks'!hf1:ht36" display="'statement of marks'!hf1:ht36"/>
    <hyperlink ref="A8" location="'statement of marks'!hf1:ht36" display="'statement of marks'!hf1:ht36"/>
    <hyperlink ref="B8" location="'statement of marks'!hf1:ht36" display="'statement of marks'!hf1:ht36"/>
    <hyperlink ref="C8" location="'statement of marks'!hf1:ht36" display="'statement of marks'!hf1:ht36"/>
    <hyperlink ref="D8" location="'statement of marks'!hf1:ht36" display="'statement of marks'!hf1:ht36"/>
    <hyperlink ref="E8" location="'statement of marks'!hf1:ht36" display="'statement of marks'!hf1:ht36"/>
    <hyperlink ref="F8" location="'statement of marks'!hf1:ht36" display="'statement of marks'!hf1:ht36"/>
    <hyperlink ref="G8" location="'statement of marks'!hf1:ht36" display="'statement of marks'!hf1:ht36"/>
  </hyperlinks>
  <pageMargins left="0.5" right="0.5" top="0.5" bottom="0.5" header="0.3" footer="0.3"/>
  <pageSetup paperSize="5" orientation="landscape" horizontalDpi="4294967292" verticalDpi="4294967292"/>
  <headerFooter>
    <oddFooter>Page &amp;P of &amp;N</oddFooter>
  </headerFooter>
  <colBreaks count="1" manualBreakCount="1">
    <brk id="222" max="1048575" man="1"/>
  </col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H147"/>
  <sheetViews>
    <sheetView zoomScale="150" zoomScaleNormal="150" zoomScalePageLayoutView="150" workbookViewId="0">
      <pane xSplit="3" ySplit="8" topLeftCell="D101" activePane="bottomRight" state="frozen"/>
      <selection pane="topRight" activeCell="D1" sqref="D1"/>
      <selection pane="bottomLeft" activeCell="A9" sqref="A9"/>
      <selection pane="bottomRight" activeCell="C116" sqref="C109:C116"/>
    </sheetView>
  </sheetViews>
  <sheetFormatPr baseColWidth="10" defaultColWidth="9.1640625" defaultRowHeight="12" zeroHeight="1" x14ac:dyDescent="0"/>
  <cols>
    <col min="1" max="1" width="5" style="550" customWidth="1"/>
    <col min="2" max="2" width="7.5" style="550" customWidth="1"/>
    <col min="3" max="3" width="7.1640625" style="550" bestFit="1" customWidth="1"/>
    <col min="4" max="4" width="10.33203125" style="552" customWidth="1"/>
    <col min="5" max="5" width="17" style="550" customWidth="1"/>
    <col min="6" max="6" width="16" style="550" customWidth="1"/>
    <col min="7" max="7" width="14.5" style="550" customWidth="1"/>
    <col min="8" max="8" width="6.83203125" style="552" customWidth="1"/>
    <col min="9" max="9" width="4.1640625" style="552" customWidth="1"/>
    <col min="10" max="10" width="7.1640625" style="550" bestFit="1" customWidth="1"/>
    <col min="11" max="11" width="5.83203125" style="550" customWidth="1"/>
    <col min="12" max="12" width="7.33203125" style="550" customWidth="1"/>
    <col min="13" max="13" width="3.6640625" style="550" customWidth="1"/>
    <col min="14" max="14" width="18.1640625" style="550" customWidth="1"/>
    <col min="15" max="15" width="7.33203125" style="550" customWidth="1"/>
    <col min="16" max="16" width="6.5" style="550" customWidth="1"/>
    <col min="17" max="17" width="4.5" style="550" customWidth="1"/>
    <col min="18" max="18" width="3.83203125" style="550" customWidth="1"/>
    <col min="19" max="19" width="6.5" style="550" customWidth="1"/>
    <col min="20" max="20" width="5.5" style="550" customWidth="1"/>
    <col min="21" max="21" width="19.5" style="550" customWidth="1"/>
    <col min="22" max="24" width="6.6640625" style="550" customWidth="1"/>
    <col min="25" max="25" width="7.33203125" style="550" customWidth="1"/>
    <col min="26" max="34" width="6.6640625" style="550" customWidth="1"/>
    <col min="35" max="16384" width="9.1640625" style="550"/>
  </cols>
  <sheetData>
    <row r="1" spans="1:34" ht="24" customHeight="1" thickTop="1">
      <c r="A1" s="897" t="str">
        <f>'statement of marks'!A1:V1</f>
        <v>GOVT. GIRLS' HR. SEC. SCHOOL, NIMBAHERA</v>
      </c>
      <c r="B1" s="898"/>
      <c r="C1" s="898"/>
      <c r="D1" s="898"/>
      <c r="E1" s="898"/>
      <c r="F1" s="898"/>
      <c r="G1" s="898"/>
      <c r="H1" s="898"/>
      <c r="I1" s="898"/>
      <c r="J1" s="899"/>
      <c r="K1" s="894" t="s">
        <v>225</v>
      </c>
      <c r="L1" s="895"/>
      <c r="M1" s="895"/>
      <c r="N1" s="895"/>
      <c r="O1" s="895"/>
      <c r="P1" s="895"/>
      <c r="Q1" s="895"/>
      <c r="R1" s="896"/>
      <c r="U1" s="900" t="s">
        <v>219</v>
      </c>
      <c r="V1" s="901"/>
      <c r="W1" s="901"/>
      <c r="X1" s="901"/>
      <c r="Y1" s="901"/>
      <c r="Z1" s="901"/>
      <c r="AA1" s="901"/>
      <c r="AB1" s="901"/>
      <c r="AC1" s="901"/>
      <c r="AD1" s="901"/>
      <c r="AE1" s="901"/>
      <c r="AF1" s="901"/>
      <c r="AG1" s="901"/>
      <c r="AH1" s="902"/>
    </row>
    <row r="2" spans="1:34" ht="24" customHeight="1">
      <c r="A2" s="95" t="s">
        <v>254</v>
      </c>
      <c r="B2" s="884" t="str">
        <f>'statement of marks'!A3</f>
        <v>11 'A'</v>
      </c>
      <c r="C2" s="884"/>
      <c r="D2" s="537" t="str">
        <f>'statement of marks'!F4</f>
        <v>DATE OF BIRTH</v>
      </c>
      <c r="E2" s="688" t="str">
        <f>'statement of marks'!G4</f>
        <v>NAME OF THE STUDENT</v>
      </c>
      <c r="F2" s="688" t="str">
        <f>'statement of marks'!H4</f>
        <v>FATIEHR'S NAME</v>
      </c>
      <c r="G2" s="688" t="str">
        <f>'statement of marks'!I4</f>
        <v>MOTHER'S NAME</v>
      </c>
      <c r="H2" s="538" t="s">
        <v>248</v>
      </c>
      <c r="I2" s="885" t="str">
        <f>'statement of marks'!C4</f>
        <v>GENDER</v>
      </c>
      <c r="J2" s="546" t="str">
        <f>'statement of marks'!F3</f>
        <v>2013-14</v>
      </c>
      <c r="K2" s="885" t="s">
        <v>250</v>
      </c>
      <c r="L2" s="688" t="s">
        <v>251</v>
      </c>
      <c r="M2" s="885" t="s">
        <v>252</v>
      </c>
      <c r="N2" s="813" t="s">
        <v>165</v>
      </c>
      <c r="O2" s="813" t="s">
        <v>189</v>
      </c>
      <c r="P2" s="813" t="str">
        <f>'statement of marks'!HK4</f>
        <v>%AGE AFTER SUPPL.</v>
      </c>
      <c r="Q2" s="885" t="str">
        <f>'statement of marks'!HM4</f>
        <v>DIVISION</v>
      </c>
      <c r="R2" s="888" t="s">
        <v>190</v>
      </c>
      <c r="U2" s="903"/>
      <c r="V2" s="904"/>
      <c r="W2" s="904"/>
      <c r="X2" s="904"/>
      <c r="Y2" s="904"/>
      <c r="Z2" s="904"/>
      <c r="AA2" s="904"/>
      <c r="AB2" s="904"/>
      <c r="AC2" s="904"/>
      <c r="AD2" s="904"/>
      <c r="AE2" s="904"/>
      <c r="AF2" s="904"/>
      <c r="AG2" s="904"/>
      <c r="AH2" s="905"/>
    </row>
    <row r="3" spans="1:34" ht="39.75" customHeight="1">
      <c r="A3" s="96" t="str">
        <f>'statement of marks'!A4</f>
        <v>S.NO.</v>
      </c>
      <c r="B3" s="537" t="str">
        <f>'statement of marks'!D4</f>
        <v>S.R. NO.</v>
      </c>
      <c r="C3" s="537" t="str">
        <f>'statement of marks'!E4</f>
        <v>RO. NO.</v>
      </c>
      <c r="D3" s="128" t="s">
        <v>94</v>
      </c>
      <c r="E3" s="688"/>
      <c r="F3" s="688"/>
      <c r="G3" s="688"/>
      <c r="H3" s="538" t="s">
        <v>249</v>
      </c>
      <c r="I3" s="886"/>
      <c r="J3" s="537" t="s">
        <v>253</v>
      </c>
      <c r="K3" s="886"/>
      <c r="L3" s="688"/>
      <c r="M3" s="886"/>
      <c r="N3" s="887"/>
      <c r="O3" s="887"/>
      <c r="P3" s="887"/>
      <c r="Q3" s="886"/>
      <c r="R3" s="889"/>
      <c r="U3" s="97" t="str">
        <f>'statement of marks'!G4</f>
        <v>NAME OF THE STUDENT</v>
      </c>
      <c r="V3" s="93" t="s">
        <v>14</v>
      </c>
      <c r="W3" s="93" t="s">
        <v>15</v>
      </c>
      <c r="X3" s="93" t="s">
        <v>17</v>
      </c>
      <c r="Y3" s="93" t="s">
        <v>16</v>
      </c>
      <c r="Z3" s="93" t="s">
        <v>18</v>
      </c>
      <c r="AA3" s="93" t="s">
        <v>19</v>
      </c>
      <c r="AB3" s="93" t="s">
        <v>20</v>
      </c>
      <c r="AC3" s="93" t="s">
        <v>21</v>
      </c>
      <c r="AD3" s="93" t="s">
        <v>22</v>
      </c>
      <c r="AE3" s="93" t="s">
        <v>23</v>
      </c>
      <c r="AF3" s="93" t="s">
        <v>41</v>
      </c>
      <c r="AG3" s="93" t="s">
        <v>42</v>
      </c>
      <c r="AH3" s="545" t="s">
        <v>24</v>
      </c>
    </row>
    <row r="4" spans="1:34" hidden="1">
      <c r="A4" s="96"/>
      <c r="B4" s="537"/>
      <c r="C4" s="537"/>
      <c r="D4" s="537"/>
      <c r="E4" s="537"/>
      <c r="F4" s="537"/>
      <c r="G4" s="537"/>
      <c r="H4" s="537"/>
      <c r="I4" s="537"/>
      <c r="J4" s="537"/>
      <c r="K4" s="551"/>
      <c r="L4" s="537"/>
      <c r="M4" s="543"/>
      <c r="N4" s="542"/>
      <c r="O4" s="542"/>
      <c r="P4" s="540"/>
      <c r="Q4" s="540"/>
      <c r="R4" s="547"/>
      <c r="U4" s="97"/>
      <c r="V4" s="93"/>
      <c r="W4" s="93"/>
      <c r="X4" s="93"/>
      <c r="Y4" s="93"/>
      <c r="Z4" s="93"/>
      <c r="AA4" s="93"/>
      <c r="AB4" s="93"/>
      <c r="AC4" s="93"/>
      <c r="AD4" s="93"/>
      <c r="AE4" s="93"/>
      <c r="AF4" s="93"/>
      <c r="AG4" s="93"/>
      <c r="AH4" s="545"/>
    </row>
    <row r="5" spans="1:34" hidden="1">
      <c r="A5" s="96"/>
      <c r="B5" s="537"/>
      <c r="C5" s="537"/>
      <c r="D5" s="537"/>
      <c r="E5" s="537"/>
      <c r="F5" s="537"/>
      <c r="G5" s="537"/>
      <c r="H5" s="537"/>
      <c r="I5" s="537"/>
      <c r="J5" s="537"/>
      <c r="K5" s="551"/>
      <c r="L5" s="537"/>
      <c r="M5" s="543"/>
      <c r="N5" s="542"/>
      <c r="O5" s="542"/>
      <c r="P5" s="540"/>
      <c r="Q5" s="540"/>
      <c r="R5" s="547"/>
      <c r="U5" s="97"/>
      <c r="V5" s="93"/>
      <c r="W5" s="93"/>
      <c r="X5" s="93"/>
      <c r="Y5" s="93"/>
      <c r="Z5" s="93"/>
      <c r="AA5" s="93"/>
      <c r="AB5" s="93"/>
      <c r="AC5" s="93"/>
      <c r="AD5" s="93"/>
      <c r="AE5" s="93"/>
      <c r="AF5" s="93"/>
      <c r="AG5" s="93"/>
      <c r="AH5" s="545"/>
    </row>
    <row r="6" spans="1:34" hidden="1">
      <c r="A6" s="96"/>
      <c r="B6" s="537"/>
      <c r="C6" s="537"/>
      <c r="D6" s="537"/>
      <c r="E6" s="537"/>
      <c r="F6" s="537"/>
      <c r="G6" s="537"/>
      <c r="H6" s="537"/>
      <c r="I6" s="537"/>
      <c r="J6" s="537"/>
      <c r="K6" s="551"/>
      <c r="L6" s="537"/>
      <c r="M6" s="543"/>
      <c r="N6" s="542"/>
      <c r="O6" s="542"/>
      <c r="P6" s="540"/>
      <c r="Q6" s="540"/>
      <c r="R6" s="547"/>
      <c r="U6" s="97"/>
      <c r="V6" s="93"/>
      <c r="W6" s="93"/>
      <c r="X6" s="93"/>
      <c r="Y6" s="93"/>
      <c r="Z6" s="93"/>
      <c r="AA6" s="93"/>
      <c r="AB6" s="93"/>
      <c r="AC6" s="93"/>
      <c r="AD6" s="93"/>
      <c r="AE6" s="93"/>
      <c r="AF6" s="93"/>
      <c r="AG6" s="93"/>
      <c r="AH6" s="545"/>
    </row>
    <row r="7" spans="1:34" hidden="1">
      <c r="A7" s="96"/>
      <c r="B7" s="537"/>
      <c r="C7" s="537"/>
      <c r="D7" s="537"/>
      <c r="E7" s="537"/>
      <c r="F7" s="537"/>
      <c r="G7" s="537"/>
      <c r="H7" s="537"/>
      <c r="I7" s="537"/>
      <c r="J7" s="537"/>
      <c r="K7" s="551"/>
      <c r="L7" s="537"/>
      <c r="M7" s="543"/>
      <c r="N7" s="542"/>
      <c r="O7" s="542"/>
      <c r="P7" s="540"/>
      <c r="Q7" s="540"/>
      <c r="R7" s="547"/>
      <c r="U7" s="97"/>
      <c r="V7" s="93"/>
      <c r="W7" s="93"/>
      <c r="X7" s="93"/>
      <c r="Y7" s="93"/>
      <c r="Z7" s="93"/>
      <c r="AA7" s="93"/>
      <c r="AB7" s="93"/>
      <c r="AC7" s="93"/>
      <c r="AD7" s="93"/>
      <c r="AE7" s="93"/>
      <c r="AF7" s="93"/>
      <c r="AG7" s="93"/>
      <c r="AH7" s="545"/>
    </row>
    <row r="8" spans="1:34" ht="16" customHeight="1">
      <c r="A8" s="96">
        <f>'statement of marks'!A9</f>
        <v>1</v>
      </c>
      <c r="B8" s="537">
        <f>IF('statement of marks'!D9="","",'statement of marks'!D9)</f>
        <v>10327</v>
      </c>
      <c r="C8" s="541">
        <f>IF('statement of marks'!E9="","",'statement of marks'!E9)</f>
        <v>11401</v>
      </c>
      <c r="D8" s="549">
        <f>IF('statement of marks'!F9="","",'statement of marks'!F9)</f>
        <v>35179</v>
      </c>
      <c r="E8" s="539" t="str">
        <f>IF('statement of marks'!G9="","",'statement of marks'!G9)</f>
        <v>A 001</v>
      </c>
      <c r="F8" s="539" t="str">
        <f>IF('statement of marks'!H9="","",'statement of marks'!H9)</f>
        <v>B 001</v>
      </c>
      <c r="G8" s="539" t="str">
        <f>IF('statement of marks'!I9="","",'statement of marks'!I9)</f>
        <v>C 001</v>
      </c>
      <c r="H8" s="537" t="str">
        <f>IF('statement of marks'!B9="","",'statement of marks'!B9)</f>
        <v>OBC</v>
      </c>
      <c r="I8" s="537" t="str">
        <f>IF('statement of marks'!C9="","",'statement of marks'!C9)</f>
        <v>G</v>
      </c>
      <c r="J8" s="537" t="str">
        <f>IF('statement of marks'!HD9="","",'statement of marks'!HD9)</f>
        <v>SUPPL.</v>
      </c>
      <c r="K8" s="535">
        <f>IF('statement of marks'!HE9="","",'statement of marks'!HE9)</f>
        <v>456</v>
      </c>
      <c r="L8" s="536">
        <f>IF('statement of marks'!HF9="","",'statement of marks'!HF9)</f>
        <v>45.6</v>
      </c>
      <c r="M8" s="537" t="str">
        <f>IF('statement of marks'!HG9="","",'statement of marks'!HG9)</f>
        <v/>
      </c>
      <c r="N8" s="536" t="str">
        <f>IF('statement of marks'!GZ9="","",'statement of marks'!GZ9)</f>
        <v xml:space="preserve">HINDI COMPULSORY    </v>
      </c>
      <c r="O8" s="538" t="str">
        <f>IF('result subject-wise'!AR9="","",'result subject-wise'!AR9)</f>
        <v/>
      </c>
      <c r="P8" s="99" t="str">
        <f>IF('result subject-wise'!AS9="","",'result subject-wise'!AS9)</f>
        <v/>
      </c>
      <c r="Q8" s="538" t="str">
        <f>'statement of marks'!HM9</f>
        <v/>
      </c>
      <c r="R8" s="100">
        <f>IF('statement of marks'!FH9="","",'statement of marks'!FH9)</f>
        <v>34</v>
      </c>
      <c r="U8" s="97" t="str">
        <f>'statement of marks'!G9</f>
        <v>A 001</v>
      </c>
      <c r="V8" s="94" t="str">
        <f>IF(AND(H8="SC",I8="B"),Q8,"")</f>
        <v/>
      </c>
      <c r="W8" s="94" t="str">
        <f>IF(AND(H8="SC",I8="G"),Q8,"")</f>
        <v/>
      </c>
      <c r="X8" s="94" t="str">
        <f>IF(AND(H8="ST",I8="B"),Q8,"")</f>
        <v/>
      </c>
      <c r="Y8" s="94" t="str">
        <f>IF(AND(H8="ST",I8="G"),Q8,"")</f>
        <v/>
      </c>
      <c r="Z8" s="94" t="str">
        <f>IF(AND(H8="OBC",I8="B"),Q8,"")</f>
        <v/>
      </c>
      <c r="AA8" s="94" t="str">
        <f>IF(AND(H8="OBC",I8="G"),Q8,"")</f>
        <v/>
      </c>
      <c r="AB8" s="94" t="str">
        <f>IF(AND(H8="GEN",I8="B"),Q8,"")</f>
        <v/>
      </c>
      <c r="AC8" s="94" t="str">
        <f>IF(AND(H8="GEN",I8="G"),Q8,"")</f>
        <v/>
      </c>
      <c r="AD8" s="94" t="str">
        <f>IF(AND(H8="MIN",I8="B"),Q8,"")</f>
        <v/>
      </c>
      <c r="AE8" s="94" t="str">
        <f>IF(AND(H8="MIN",I8="G"),Q8,"")</f>
        <v/>
      </c>
      <c r="AF8" s="94" t="str">
        <f>IF(AND(H8="SBC",I8="B"),Q8,"")</f>
        <v/>
      </c>
      <c r="AG8" s="94" t="str">
        <f>IF(AND(H8="SBC",I8="G"),Q8,"")</f>
        <v/>
      </c>
      <c r="AH8" s="101"/>
    </row>
    <row r="9" spans="1:34" ht="16" customHeight="1">
      <c r="A9" s="96">
        <f>'statement of marks'!A10</f>
        <v>2</v>
      </c>
      <c r="B9" s="537">
        <f>IF('statement of marks'!D10="","",'statement of marks'!D10)</f>
        <v>10442</v>
      </c>
      <c r="C9" s="541" t="str">
        <f>IF('statement of marks'!E10="","",'statement of marks'!E10)</f>
        <v>NSO</v>
      </c>
      <c r="D9" s="549">
        <f>IF('statement of marks'!F10="","",'statement of marks'!F10)</f>
        <v>35318</v>
      </c>
      <c r="E9" s="539" t="str">
        <f>IF('statement of marks'!G10="","",'statement of marks'!G10)</f>
        <v>A 002</v>
      </c>
      <c r="F9" s="539" t="str">
        <f>IF('statement of marks'!H10="","",'statement of marks'!H10)</f>
        <v>B 002</v>
      </c>
      <c r="G9" s="539" t="str">
        <f>IF('statement of marks'!I10="","",'statement of marks'!I10)</f>
        <v>C 002</v>
      </c>
      <c r="H9" s="537" t="str">
        <f>IF('statement of marks'!B10="","",'statement of marks'!B10)</f>
        <v>GEN</v>
      </c>
      <c r="I9" s="537" t="str">
        <f>IF('statement of marks'!C10="","",'statement of marks'!C10)</f>
        <v>G</v>
      </c>
      <c r="J9" s="537" t="str">
        <f>IF('statement of marks'!HD10="","",'statement of marks'!HD10)</f>
        <v>NSO</v>
      </c>
      <c r="K9" s="535">
        <f>IF('statement of marks'!HE10="","",'statement of marks'!HE10)</f>
        <v>24</v>
      </c>
      <c r="L9" s="536">
        <f>IF('statement of marks'!HF10="","",'statement of marks'!HF10)</f>
        <v>2.4</v>
      </c>
      <c r="M9" s="537" t="str">
        <f>IF('statement of marks'!HG10="","",'statement of marks'!HG10)</f>
        <v/>
      </c>
      <c r="N9" s="536" t="str">
        <f>IF('statement of marks'!GZ10="","",'statement of marks'!GZ10)</f>
        <v xml:space="preserve">    </v>
      </c>
      <c r="O9" s="538" t="str">
        <f>IF('result subject-wise'!AR10="","",'result subject-wise'!AR10)</f>
        <v/>
      </c>
      <c r="P9" s="99" t="str">
        <f>IF('result subject-wise'!AS10="","",'result subject-wise'!AS10)</f>
        <v/>
      </c>
      <c r="Q9" s="538" t="str">
        <f>'statement of marks'!HM10</f>
        <v/>
      </c>
      <c r="R9" s="100">
        <f>IF('statement of marks'!FH10="","",'statement of marks'!FH10)</f>
        <v>0</v>
      </c>
      <c r="U9" s="97" t="str">
        <f>'statement of marks'!G10</f>
        <v>A 002</v>
      </c>
      <c r="V9" s="94" t="str">
        <f t="shared" ref="V9:V14" si="0">IF(AND(H9="SC",I9="B"),Q9,"")</f>
        <v/>
      </c>
      <c r="W9" s="94" t="str">
        <f t="shared" ref="W9:W14" si="1">IF(AND(H9="SC",I9="G"),Q9,"")</f>
        <v/>
      </c>
      <c r="X9" s="94" t="str">
        <f t="shared" ref="X9:X14" si="2">IF(AND(H9="ST",I9="B"),Q9,"")</f>
        <v/>
      </c>
      <c r="Y9" s="94" t="str">
        <f t="shared" ref="Y9:Y14" si="3">IF(AND(H9="ST",I9="G"),Q9,"")</f>
        <v/>
      </c>
      <c r="Z9" s="94" t="str">
        <f t="shared" ref="Z9:Z14" si="4">IF(AND(H9="OBC",I9="B"),Q9,"")</f>
        <v/>
      </c>
      <c r="AA9" s="94" t="str">
        <f t="shared" ref="AA9:AA14" si="5">IF(AND(H9="OBC",I9="G"),Q9,"")</f>
        <v/>
      </c>
      <c r="AB9" s="94" t="str">
        <f t="shared" ref="AB9:AB14" si="6">IF(AND(H9="GEN",I9="B"),Q9,"")</f>
        <v/>
      </c>
      <c r="AC9" s="94" t="str">
        <f t="shared" ref="AC9:AC14" si="7">IF(AND(H9="GEN",I9="G"),Q9,"")</f>
        <v/>
      </c>
      <c r="AD9" s="94" t="str">
        <f t="shared" ref="AD9:AD14" si="8">IF(AND(H9="MIN",I9="B"),Q9,"")</f>
        <v/>
      </c>
      <c r="AE9" s="94" t="str">
        <f t="shared" ref="AE9:AE14" si="9">IF(AND(H9="MIN",I9="G"),Q9,"")</f>
        <v/>
      </c>
      <c r="AF9" s="94" t="str">
        <f t="shared" ref="AF9:AF14" si="10">IF(AND(H9="SBC",I9="B"),Q9,"")</f>
        <v/>
      </c>
      <c r="AG9" s="94" t="str">
        <f t="shared" ref="AG9:AG14" si="11">IF(AND(H9="SBC",I9="G"),Q9,"")</f>
        <v/>
      </c>
      <c r="AH9" s="101"/>
    </row>
    <row r="10" spans="1:34" ht="16" customHeight="1">
      <c r="A10" s="96">
        <f>'statement of marks'!A11</f>
        <v>3</v>
      </c>
      <c r="B10" s="537">
        <f>IF('statement of marks'!D11="","",'statement of marks'!D11)</f>
        <v>9388</v>
      </c>
      <c r="C10" s="541">
        <f>IF('statement of marks'!E11="","",'statement of marks'!E11)</f>
        <v>11403</v>
      </c>
      <c r="D10" s="549">
        <f>IF('statement of marks'!F11="","",'statement of marks'!F11)</f>
        <v>35337</v>
      </c>
      <c r="E10" s="539" t="str">
        <f>IF('statement of marks'!G11="","",'statement of marks'!G11)</f>
        <v>A 003</v>
      </c>
      <c r="F10" s="539" t="str">
        <f>IF('statement of marks'!H11="","",'statement of marks'!H11)</f>
        <v>B 003</v>
      </c>
      <c r="G10" s="539" t="str">
        <f>IF('statement of marks'!I11="","",'statement of marks'!I11)</f>
        <v>C 003</v>
      </c>
      <c r="H10" s="537" t="str">
        <f>IF('statement of marks'!B11="","",'statement of marks'!B11)</f>
        <v>SC</v>
      </c>
      <c r="I10" s="537" t="str">
        <f>IF('statement of marks'!C11="","",'statement of marks'!C11)</f>
        <v>G</v>
      </c>
      <c r="J10" s="537" t="str">
        <f>IF('statement of marks'!HD11="","",'statement of marks'!HD11)</f>
        <v>PASS</v>
      </c>
      <c r="K10" s="535">
        <f>IF('statement of marks'!HE11="","",'statement of marks'!HE11)</f>
        <v>611</v>
      </c>
      <c r="L10" s="536">
        <f>IF('statement of marks'!HF11="","",'statement of marks'!HF11)</f>
        <v>61.1</v>
      </c>
      <c r="M10" s="537" t="str">
        <f>IF('statement of marks'!HG11="","",'statement of marks'!HG11)</f>
        <v>I</v>
      </c>
      <c r="N10" s="536" t="str">
        <f>IF('statement of marks'!GZ11="","",'statement of marks'!GZ11)</f>
        <v xml:space="preserve">    </v>
      </c>
      <c r="O10" s="538" t="str">
        <f>IF('result subject-wise'!AR11="","",'result subject-wise'!AR11)</f>
        <v/>
      </c>
      <c r="P10" s="99" t="str">
        <f>IF('result subject-wise'!AS11="","",'result subject-wise'!AS11)</f>
        <v/>
      </c>
      <c r="Q10" s="538" t="str">
        <f>'statement of marks'!HM11</f>
        <v>I</v>
      </c>
      <c r="R10" s="100">
        <f>IF('statement of marks'!FH11="","",'statement of marks'!FH11)</f>
        <v>0</v>
      </c>
      <c r="U10" s="97" t="str">
        <f>'statement of marks'!G11</f>
        <v>A 003</v>
      </c>
      <c r="V10" s="94" t="str">
        <f t="shared" si="0"/>
        <v/>
      </c>
      <c r="W10" s="94" t="str">
        <f t="shared" si="1"/>
        <v>I</v>
      </c>
      <c r="X10" s="94" t="str">
        <f t="shared" si="2"/>
        <v/>
      </c>
      <c r="Y10" s="94" t="str">
        <f t="shared" si="3"/>
        <v/>
      </c>
      <c r="Z10" s="94" t="str">
        <f t="shared" si="4"/>
        <v/>
      </c>
      <c r="AA10" s="94" t="str">
        <f t="shared" si="5"/>
        <v/>
      </c>
      <c r="AB10" s="94" t="str">
        <f t="shared" si="6"/>
        <v/>
      </c>
      <c r="AC10" s="94" t="str">
        <f t="shared" si="7"/>
        <v/>
      </c>
      <c r="AD10" s="94" t="str">
        <f t="shared" si="8"/>
        <v/>
      </c>
      <c r="AE10" s="94" t="str">
        <f t="shared" si="9"/>
        <v/>
      </c>
      <c r="AF10" s="94" t="str">
        <f t="shared" si="10"/>
        <v/>
      </c>
      <c r="AG10" s="94" t="str">
        <f t="shared" si="11"/>
        <v/>
      </c>
      <c r="AH10" s="101"/>
    </row>
    <row r="11" spans="1:34" ht="16" customHeight="1">
      <c r="A11" s="96">
        <f>'statement of marks'!A12</f>
        <v>4</v>
      </c>
      <c r="B11" s="537">
        <f>IF('statement of marks'!D12="","",'statement of marks'!D12)</f>
        <v>10463</v>
      </c>
      <c r="C11" s="541">
        <f>IF('statement of marks'!E12="","",'statement of marks'!E12)</f>
        <v>11404</v>
      </c>
      <c r="D11" s="549">
        <f>IF('statement of marks'!F12="","",'statement of marks'!F12)</f>
        <v>35431</v>
      </c>
      <c r="E11" s="539" t="str">
        <f>IF('statement of marks'!G12="","",'statement of marks'!G12)</f>
        <v>A 004</v>
      </c>
      <c r="F11" s="539" t="str">
        <f>IF('statement of marks'!H12="","",'statement of marks'!H12)</f>
        <v>B 004</v>
      </c>
      <c r="G11" s="539" t="str">
        <f>IF('statement of marks'!I12="","",'statement of marks'!I12)</f>
        <v>C 004</v>
      </c>
      <c r="H11" s="537" t="str">
        <f>IF('statement of marks'!B12="","",'statement of marks'!B12)</f>
        <v>GEN</v>
      </c>
      <c r="I11" s="537" t="str">
        <f>IF('statement of marks'!C12="","",'statement of marks'!C12)</f>
        <v>G</v>
      </c>
      <c r="J11" s="537" t="str">
        <f>IF('statement of marks'!HD12="","",'statement of marks'!HD12)</f>
        <v>FAIL</v>
      </c>
      <c r="K11" s="535">
        <f>IF('statement of marks'!HE12="","",'statement of marks'!HE12)</f>
        <v>538</v>
      </c>
      <c r="L11" s="536">
        <f>IF('statement of marks'!HF12="","",'statement of marks'!HF12)</f>
        <v>53.8</v>
      </c>
      <c r="M11" s="537" t="str">
        <f>IF('statement of marks'!HG12="","",'statement of marks'!HG12)</f>
        <v/>
      </c>
      <c r="N11" s="536" t="str">
        <f>IF('statement of marks'!GZ12="","",'statement of marks'!GZ12)</f>
        <v xml:space="preserve">    </v>
      </c>
      <c r="O11" s="538" t="str">
        <f>IF('result subject-wise'!AR12="","",'result subject-wise'!AR12)</f>
        <v/>
      </c>
      <c r="P11" s="99" t="str">
        <f>IF('result subject-wise'!AS12="","",'result subject-wise'!AS12)</f>
        <v/>
      </c>
      <c r="Q11" s="538" t="str">
        <f>'statement of marks'!HM12</f>
        <v/>
      </c>
      <c r="R11" s="100">
        <f>IF('statement of marks'!FH12="","",'statement of marks'!FH12)</f>
        <v>0</v>
      </c>
      <c r="U11" s="97" t="str">
        <f>'statement of marks'!G12</f>
        <v>A 004</v>
      </c>
      <c r="V11" s="94" t="str">
        <f t="shared" si="0"/>
        <v/>
      </c>
      <c r="W11" s="94" t="str">
        <f t="shared" si="1"/>
        <v/>
      </c>
      <c r="X11" s="94" t="str">
        <f t="shared" si="2"/>
        <v/>
      </c>
      <c r="Y11" s="94" t="str">
        <f t="shared" si="3"/>
        <v/>
      </c>
      <c r="Z11" s="94" t="str">
        <f t="shared" si="4"/>
        <v/>
      </c>
      <c r="AA11" s="94" t="str">
        <f t="shared" si="5"/>
        <v/>
      </c>
      <c r="AB11" s="94" t="str">
        <f t="shared" si="6"/>
        <v/>
      </c>
      <c r="AC11" s="94" t="str">
        <f t="shared" si="7"/>
        <v/>
      </c>
      <c r="AD11" s="94" t="str">
        <f t="shared" si="8"/>
        <v/>
      </c>
      <c r="AE11" s="94" t="str">
        <f t="shared" si="9"/>
        <v/>
      </c>
      <c r="AF11" s="94" t="str">
        <f t="shared" si="10"/>
        <v/>
      </c>
      <c r="AG11" s="94" t="str">
        <f t="shared" si="11"/>
        <v/>
      </c>
      <c r="AH11" s="101"/>
    </row>
    <row r="12" spans="1:34" ht="16" customHeight="1">
      <c r="A12" s="96">
        <f>'statement of marks'!A13</f>
        <v>5</v>
      </c>
      <c r="B12" s="537">
        <f>IF('statement of marks'!D13="","",'statement of marks'!D13)</f>
        <v>10294</v>
      </c>
      <c r="C12" s="541">
        <f>IF('statement of marks'!E13="","",'statement of marks'!E13)</f>
        <v>11405</v>
      </c>
      <c r="D12" s="549">
        <f>IF('statement of marks'!F13="","",'statement of marks'!F13)</f>
        <v>35407</v>
      </c>
      <c r="E12" s="539" t="str">
        <f>IF('statement of marks'!G13="","",'statement of marks'!G13)</f>
        <v>A 005</v>
      </c>
      <c r="F12" s="539" t="str">
        <f>IF('statement of marks'!H13="","",'statement of marks'!H13)</f>
        <v>B 005</v>
      </c>
      <c r="G12" s="539" t="str">
        <f>IF('statement of marks'!I13="","",'statement of marks'!I13)</f>
        <v>C 005</v>
      </c>
      <c r="H12" s="537" t="str">
        <f>IF('statement of marks'!B13="","",'statement of marks'!B13)</f>
        <v>OBC</v>
      </c>
      <c r="I12" s="537" t="str">
        <f>IF('statement of marks'!C13="","",'statement of marks'!C13)</f>
        <v>G</v>
      </c>
      <c r="J12" s="537" t="str">
        <f>IF('statement of marks'!HD13="","",'statement of marks'!HD13)</f>
        <v>PASS</v>
      </c>
      <c r="K12" s="535">
        <f>IF('statement of marks'!HE13="","",'statement of marks'!HE13)</f>
        <v>572</v>
      </c>
      <c r="L12" s="536">
        <f>IF('statement of marks'!HF13="","",'statement of marks'!HF13)</f>
        <v>57.2</v>
      </c>
      <c r="M12" s="537" t="str">
        <f>IF('statement of marks'!HG13="","",'statement of marks'!HG13)</f>
        <v>II</v>
      </c>
      <c r="N12" s="536" t="str">
        <f>IF('statement of marks'!GZ13="","",'statement of marks'!GZ13)</f>
        <v xml:space="preserve">    </v>
      </c>
      <c r="O12" s="538" t="str">
        <f>IF('result subject-wise'!AR13="","",'result subject-wise'!AR13)</f>
        <v/>
      </c>
      <c r="P12" s="99" t="str">
        <f>IF('result subject-wise'!AS13="","",'result subject-wise'!AS13)</f>
        <v/>
      </c>
      <c r="Q12" s="538" t="str">
        <f>'statement of marks'!HM13</f>
        <v>II</v>
      </c>
      <c r="R12" s="100">
        <f>IF('statement of marks'!FH13="","",'statement of marks'!FH13)</f>
        <v>0</v>
      </c>
      <c r="U12" s="97" t="str">
        <f>'statement of marks'!G13</f>
        <v>A 005</v>
      </c>
      <c r="V12" s="94" t="str">
        <f t="shared" si="0"/>
        <v/>
      </c>
      <c r="W12" s="94" t="str">
        <f t="shared" si="1"/>
        <v/>
      </c>
      <c r="X12" s="94" t="str">
        <f t="shared" si="2"/>
        <v/>
      </c>
      <c r="Y12" s="94" t="str">
        <f t="shared" si="3"/>
        <v/>
      </c>
      <c r="Z12" s="94" t="str">
        <f t="shared" si="4"/>
        <v/>
      </c>
      <c r="AA12" s="94" t="str">
        <f t="shared" si="5"/>
        <v>II</v>
      </c>
      <c r="AB12" s="94" t="str">
        <f t="shared" si="6"/>
        <v/>
      </c>
      <c r="AC12" s="94" t="str">
        <f t="shared" si="7"/>
        <v/>
      </c>
      <c r="AD12" s="94" t="str">
        <f t="shared" si="8"/>
        <v/>
      </c>
      <c r="AE12" s="94" t="str">
        <f t="shared" si="9"/>
        <v/>
      </c>
      <c r="AF12" s="94" t="str">
        <f t="shared" si="10"/>
        <v/>
      </c>
      <c r="AG12" s="94" t="str">
        <f t="shared" si="11"/>
        <v/>
      </c>
      <c r="AH12" s="101"/>
    </row>
    <row r="13" spans="1:34" ht="16" customHeight="1">
      <c r="A13" s="96">
        <f>'statement of marks'!A14</f>
        <v>6</v>
      </c>
      <c r="B13" s="537">
        <f>IF('statement of marks'!D14="","",'statement of marks'!D14)</f>
        <v>9361</v>
      </c>
      <c r="C13" s="541">
        <f>IF('statement of marks'!E14="","",'statement of marks'!E14)</f>
        <v>11406</v>
      </c>
      <c r="D13" s="549">
        <f>IF('statement of marks'!F14="","",'statement of marks'!F14)</f>
        <v>35168</v>
      </c>
      <c r="E13" s="539" t="str">
        <f>IF('statement of marks'!G14="","",'statement of marks'!G14)</f>
        <v>A 006</v>
      </c>
      <c r="F13" s="539" t="str">
        <f>IF('statement of marks'!H14="","",'statement of marks'!H14)</f>
        <v>B 006</v>
      </c>
      <c r="G13" s="539" t="str">
        <f>IF('statement of marks'!I14="","",'statement of marks'!I14)</f>
        <v>C 006</v>
      </c>
      <c r="H13" s="537" t="str">
        <f>IF('statement of marks'!B14="","",'statement of marks'!B14)</f>
        <v>OBC</v>
      </c>
      <c r="I13" s="537" t="str">
        <f>IF('statement of marks'!C14="","",'statement of marks'!C14)</f>
        <v>G</v>
      </c>
      <c r="J13" s="537" t="str">
        <f>IF('statement of marks'!HD14="","",'statement of marks'!HD14)</f>
        <v>PASS</v>
      </c>
      <c r="K13" s="535">
        <f>IF('statement of marks'!HE14="","",'statement of marks'!HE14)</f>
        <v>551</v>
      </c>
      <c r="L13" s="536">
        <f>IF('statement of marks'!HF14="","",'statement of marks'!HF14)</f>
        <v>55.1</v>
      </c>
      <c r="M13" s="537" t="str">
        <f>IF('statement of marks'!HG14="","",'statement of marks'!HG14)</f>
        <v>II</v>
      </c>
      <c r="N13" s="536" t="str">
        <f>IF('statement of marks'!GZ14="","",'statement of marks'!GZ14)</f>
        <v xml:space="preserve">    </v>
      </c>
      <c r="O13" s="538" t="str">
        <f>IF('result subject-wise'!AR14="","",'result subject-wise'!AR14)</f>
        <v/>
      </c>
      <c r="P13" s="99" t="str">
        <f>IF('result subject-wise'!AS14="","",'result subject-wise'!AS14)</f>
        <v/>
      </c>
      <c r="Q13" s="538" t="str">
        <f>'statement of marks'!HM14</f>
        <v>II</v>
      </c>
      <c r="R13" s="100">
        <f>IF('statement of marks'!FH14="","",'statement of marks'!FH14)</f>
        <v>0</v>
      </c>
      <c r="U13" s="97" t="str">
        <f>'statement of marks'!G14</f>
        <v>A 006</v>
      </c>
      <c r="V13" s="94" t="str">
        <f t="shared" si="0"/>
        <v/>
      </c>
      <c r="W13" s="94" t="str">
        <f t="shared" si="1"/>
        <v/>
      </c>
      <c r="X13" s="94" t="str">
        <f t="shared" si="2"/>
        <v/>
      </c>
      <c r="Y13" s="94" t="str">
        <f t="shared" si="3"/>
        <v/>
      </c>
      <c r="Z13" s="94" t="str">
        <f t="shared" si="4"/>
        <v/>
      </c>
      <c r="AA13" s="94" t="str">
        <f t="shared" si="5"/>
        <v>II</v>
      </c>
      <c r="AB13" s="94" t="str">
        <f t="shared" si="6"/>
        <v/>
      </c>
      <c r="AC13" s="94" t="str">
        <f t="shared" si="7"/>
        <v/>
      </c>
      <c r="AD13" s="94" t="str">
        <f t="shared" si="8"/>
        <v/>
      </c>
      <c r="AE13" s="94" t="str">
        <f t="shared" si="9"/>
        <v/>
      </c>
      <c r="AF13" s="94" t="str">
        <f t="shared" si="10"/>
        <v/>
      </c>
      <c r="AG13" s="94" t="str">
        <f t="shared" si="11"/>
        <v/>
      </c>
      <c r="AH13" s="101"/>
    </row>
    <row r="14" spans="1:34" ht="16" customHeight="1">
      <c r="A14" s="96">
        <f>'statement of marks'!A15</f>
        <v>7</v>
      </c>
      <c r="B14" s="537">
        <f>IF('statement of marks'!D15="","",'statement of marks'!D15)</f>
        <v>10109</v>
      </c>
      <c r="C14" s="541">
        <f>IF('statement of marks'!E15="","",'statement of marks'!E15)</f>
        <v>11407</v>
      </c>
      <c r="D14" s="549">
        <f>IF('statement of marks'!F15="","",'statement of marks'!F15)</f>
        <v>35335</v>
      </c>
      <c r="E14" s="539" t="str">
        <f>IF('statement of marks'!G15="","",'statement of marks'!G15)</f>
        <v>A 007</v>
      </c>
      <c r="F14" s="539" t="str">
        <f>IF('statement of marks'!H15="","",'statement of marks'!H15)</f>
        <v>B 007</v>
      </c>
      <c r="G14" s="539" t="str">
        <f>IF('statement of marks'!I15="","",'statement of marks'!I15)</f>
        <v>C 007</v>
      </c>
      <c r="H14" s="537" t="str">
        <f>IF('statement of marks'!B15="","",'statement of marks'!B15)</f>
        <v>OBC</v>
      </c>
      <c r="I14" s="537" t="str">
        <f>IF('statement of marks'!C15="","",'statement of marks'!C15)</f>
        <v>G</v>
      </c>
      <c r="J14" s="537" t="str">
        <f>IF('statement of marks'!HD15="","",'statement of marks'!HD15)</f>
        <v>PASS BY GRACE</v>
      </c>
      <c r="K14" s="535">
        <f>IF('statement of marks'!HE15="","",'statement of marks'!HE15)</f>
        <v>581</v>
      </c>
      <c r="L14" s="536">
        <f>IF('statement of marks'!HF15="","",'statement of marks'!HF15)</f>
        <v>58.1</v>
      </c>
      <c r="M14" s="537" t="str">
        <f>IF('statement of marks'!HG15="","",'statement of marks'!HG15)</f>
        <v>II</v>
      </c>
      <c r="N14" s="536" t="str">
        <f>IF('statement of marks'!GZ15="","",'statement of marks'!GZ15)</f>
        <v xml:space="preserve">    </v>
      </c>
      <c r="O14" s="538" t="str">
        <f>IF('result subject-wise'!AR15="","",'result subject-wise'!AR15)</f>
        <v/>
      </c>
      <c r="P14" s="99" t="str">
        <f>IF('result subject-wise'!AS15="","",'result subject-wise'!AS15)</f>
        <v/>
      </c>
      <c r="Q14" s="538" t="str">
        <f>'statement of marks'!HM15</f>
        <v>II</v>
      </c>
      <c r="R14" s="100">
        <f>IF('statement of marks'!FH15="","",'statement of marks'!FH15)</f>
        <v>0</v>
      </c>
      <c r="U14" s="97" t="str">
        <f>'statement of marks'!G15</f>
        <v>A 007</v>
      </c>
      <c r="V14" s="94" t="str">
        <f t="shared" si="0"/>
        <v/>
      </c>
      <c r="W14" s="94" t="str">
        <f t="shared" si="1"/>
        <v/>
      </c>
      <c r="X14" s="94" t="str">
        <f t="shared" si="2"/>
        <v/>
      </c>
      <c r="Y14" s="94" t="str">
        <f t="shared" si="3"/>
        <v/>
      </c>
      <c r="Z14" s="94" t="str">
        <f t="shared" si="4"/>
        <v/>
      </c>
      <c r="AA14" s="94" t="str">
        <f t="shared" si="5"/>
        <v>II</v>
      </c>
      <c r="AB14" s="94" t="str">
        <f t="shared" si="6"/>
        <v/>
      </c>
      <c r="AC14" s="94" t="str">
        <f t="shared" si="7"/>
        <v/>
      </c>
      <c r="AD14" s="94" t="str">
        <f t="shared" si="8"/>
        <v/>
      </c>
      <c r="AE14" s="94" t="str">
        <f t="shared" si="9"/>
        <v/>
      </c>
      <c r="AF14" s="94" t="str">
        <f t="shared" si="10"/>
        <v/>
      </c>
      <c r="AG14" s="94" t="str">
        <f t="shared" si="11"/>
        <v/>
      </c>
      <c r="AH14" s="101"/>
    </row>
    <row r="15" spans="1:34" ht="16" customHeight="1">
      <c r="A15" s="96">
        <f>'statement of marks'!A16</f>
        <v>8</v>
      </c>
      <c r="B15" s="537">
        <f>IF('statement of marks'!D16="","",'statement of marks'!D16)</f>
        <v>10304</v>
      </c>
      <c r="C15" s="541">
        <f>IF('statement of marks'!E16="","",'statement of marks'!E16)</f>
        <v>11408</v>
      </c>
      <c r="D15" s="549">
        <f>IF('statement of marks'!F16="","",'statement of marks'!F16)</f>
        <v>34883</v>
      </c>
      <c r="E15" s="539" t="str">
        <f>IF('statement of marks'!G16="","",'statement of marks'!G16)</f>
        <v>A 008</v>
      </c>
      <c r="F15" s="539" t="str">
        <f>IF('statement of marks'!H16="","",'statement of marks'!H16)</f>
        <v>B 008</v>
      </c>
      <c r="G15" s="539" t="str">
        <f>IF('statement of marks'!I16="","",'statement of marks'!I16)</f>
        <v>C 008</v>
      </c>
      <c r="H15" s="537" t="str">
        <f>IF('statement of marks'!B16="","",'statement of marks'!B16)</f>
        <v>OBC</v>
      </c>
      <c r="I15" s="537" t="str">
        <f>IF('statement of marks'!C16="","",'statement of marks'!C16)</f>
        <v>G</v>
      </c>
      <c r="J15" s="537" t="str">
        <f>IF('statement of marks'!HD16="","",'statement of marks'!HD16)</f>
        <v>PASS</v>
      </c>
      <c r="K15" s="535">
        <f>IF('statement of marks'!HE16="","",'statement of marks'!HE16)</f>
        <v>543</v>
      </c>
      <c r="L15" s="536">
        <f>IF('statement of marks'!HF16="","",'statement of marks'!HF16)</f>
        <v>54.3</v>
      </c>
      <c r="M15" s="537" t="str">
        <f>IF('statement of marks'!HG16="","",'statement of marks'!HG16)</f>
        <v>II</v>
      </c>
      <c r="N15" s="536" t="str">
        <f>IF('statement of marks'!GZ16="","",'statement of marks'!GZ16)</f>
        <v xml:space="preserve">    </v>
      </c>
      <c r="O15" s="538" t="str">
        <f>IF('result subject-wise'!AR16="","",'result subject-wise'!AR16)</f>
        <v/>
      </c>
      <c r="P15" s="99" t="str">
        <f>IF('result subject-wise'!AS16="","",'result subject-wise'!AS16)</f>
        <v/>
      </c>
      <c r="Q15" s="538" t="str">
        <f>'statement of marks'!HM16</f>
        <v>II</v>
      </c>
      <c r="R15" s="100">
        <f>IF('statement of marks'!FH16="","",'statement of marks'!FH16)</f>
        <v>0</v>
      </c>
      <c r="U15" s="97" t="str">
        <f>'statement of marks'!G16</f>
        <v>A 008</v>
      </c>
      <c r="V15" s="94" t="str">
        <f t="shared" ref="V15:V22" si="12">IF(AND(H15="SC",I15="B"),Q15,"")</f>
        <v/>
      </c>
      <c r="W15" s="94" t="str">
        <f t="shared" ref="W15:W22" si="13">IF(AND(H15="SC",I15="G"),Q15,"")</f>
        <v/>
      </c>
      <c r="X15" s="94" t="str">
        <f t="shared" ref="X15:X22" si="14">IF(AND(H15="ST",I15="B"),Q15,"")</f>
        <v/>
      </c>
      <c r="Y15" s="94" t="str">
        <f t="shared" ref="Y15:Y22" si="15">IF(AND(H15="ST",I15="G"),Q15,"")</f>
        <v/>
      </c>
      <c r="Z15" s="94" t="str">
        <f t="shared" ref="Z15:Z22" si="16">IF(AND(H15="OBC",I15="B"),Q15,"")</f>
        <v/>
      </c>
      <c r="AA15" s="94" t="str">
        <f t="shared" ref="AA15:AA22" si="17">IF(AND(H15="OBC",I15="G"),Q15,"")</f>
        <v>II</v>
      </c>
      <c r="AB15" s="94" t="str">
        <f t="shared" ref="AB15:AB22" si="18">IF(AND(H15="GEN",I15="B"),Q15,"")</f>
        <v/>
      </c>
      <c r="AC15" s="94" t="str">
        <f t="shared" ref="AC15:AC22" si="19">IF(AND(H15="GEN",I15="G"),Q15,"")</f>
        <v/>
      </c>
      <c r="AD15" s="94" t="str">
        <f t="shared" ref="AD15:AD22" si="20">IF(AND(H15="MIN",I15="B"),Q15,"")</f>
        <v/>
      </c>
      <c r="AE15" s="94" t="str">
        <f t="shared" ref="AE15:AE22" si="21">IF(AND(H15="MIN",I15="G"),Q15,"")</f>
        <v/>
      </c>
      <c r="AF15" s="94" t="str">
        <f t="shared" ref="AF15:AF22" si="22">IF(AND(H15="SBC",I15="B"),Q15,"")</f>
        <v/>
      </c>
      <c r="AG15" s="94" t="str">
        <f t="shared" ref="AG15:AG22" si="23">IF(AND(H15="SBC",I15="G"),Q15,"")</f>
        <v/>
      </c>
      <c r="AH15" s="101"/>
    </row>
    <row r="16" spans="1:34" ht="16" customHeight="1">
      <c r="A16" s="96">
        <f>'statement of marks'!A17</f>
        <v>9</v>
      </c>
      <c r="B16" s="537">
        <f>IF('statement of marks'!D17="","",'statement of marks'!D17)</f>
        <v>10485</v>
      </c>
      <c r="C16" s="541">
        <f>IF('statement of marks'!E17="","",'statement of marks'!E17)</f>
        <v>11409</v>
      </c>
      <c r="D16" s="549">
        <f>IF('statement of marks'!F17="","",'statement of marks'!F17)</f>
        <v>35368</v>
      </c>
      <c r="E16" s="539" t="str">
        <f>IF('statement of marks'!G17="","",'statement of marks'!G17)</f>
        <v>A 009</v>
      </c>
      <c r="F16" s="539" t="str">
        <f>IF('statement of marks'!H17="","",'statement of marks'!H17)</f>
        <v>B 009</v>
      </c>
      <c r="G16" s="539" t="str">
        <f>IF('statement of marks'!I17="","",'statement of marks'!I17)</f>
        <v>C 009</v>
      </c>
      <c r="H16" s="537" t="str">
        <f>IF('statement of marks'!B17="","",'statement of marks'!B17)</f>
        <v>GEN</v>
      </c>
      <c r="I16" s="537" t="str">
        <f>IF('statement of marks'!C17="","",'statement of marks'!C17)</f>
        <v>G</v>
      </c>
      <c r="J16" s="537" t="str">
        <f>IF('statement of marks'!HD17="","",'statement of marks'!HD17)</f>
        <v>PASS</v>
      </c>
      <c r="K16" s="535">
        <f>IF('statement of marks'!HE17="","",'statement of marks'!HE17)</f>
        <v>570</v>
      </c>
      <c r="L16" s="536">
        <f>IF('statement of marks'!HF17="","",'statement of marks'!HF17)</f>
        <v>57</v>
      </c>
      <c r="M16" s="537" t="str">
        <f>IF('statement of marks'!HG17="","",'statement of marks'!HG17)</f>
        <v>II</v>
      </c>
      <c r="N16" s="536" t="str">
        <f>IF('statement of marks'!GZ17="","",'statement of marks'!GZ17)</f>
        <v xml:space="preserve">    </v>
      </c>
      <c r="O16" s="538" t="str">
        <f>IF('result subject-wise'!AR17="","",'result subject-wise'!AR17)</f>
        <v/>
      </c>
      <c r="P16" s="99" t="str">
        <f>IF('result subject-wise'!AS17="","",'result subject-wise'!AS17)</f>
        <v/>
      </c>
      <c r="Q16" s="538" t="str">
        <f>'statement of marks'!HM17</f>
        <v>II</v>
      </c>
      <c r="R16" s="100">
        <f>IF('statement of marks'!FH17="","",'statement of marks'!FH17)</f>
        <v>0</v>
      </c>
      <c r="U16" s="97" t="str">
        <f>'statement of marks'!G17</f>
        <v>A 009</v>
      </c>
      <c r="V16" s="94" t="str">
        <f t="shared" si="12"/>
        <v/>
      </c>
      <c r="W16" s="94" t="str">
        <f t="shared" si="13"/>
        <v/>
      </c>
      <c r="X16" s="94" t="str">
        <f t="shared" si="14"/>
        <v/>
      </c>
      <c r="Y16" s="94" t="str">
        <f t="shared" si="15"/>
        <v/>
      </c>
      <c r="Z16" s="94" t="str">
        <f t="shared" si="16"/>
        <v/>
      </c>
      <c r="AA16" s="94" t="str">
        <f t="shared" si="17"/>
        <v/>
      </c>
      <c r="AB16" s="94" t="str">
        <f t="shared" si="18"/>
        <v/>
      </c>
      <c r="AC16" s="94" t="str">
        <f t="shared" si="19"/>
        <v>II</v>
      </c>
      <c r="AD16" s="94" t="str">
        <f t="shared" si="20"/>
        <v/>
      </c>
      <c r="AE16" s="94" t="str">
        <f t="shared" si="21"/>
        <v/>
      </c>
      <c r="AF16" s="94" t="str">
        <f t="shared" si="22"/>
        <v/>
      </c>
      <c r="AG16" s="94" t="str">
        <f t="shared" si="23"/>
        <v/>
      </c>
      <c r="AH16" s="101"/>
    </row>
    <row r="17" spans="1:34" ht="16" customHeight="1">
      <c r="A17" s="96">
        <f>'statement of marks'!A18</f>
        <v>10</v>
      </c>
      <c r="B17" s="537">
        <f>IF('statement of marks'!D18="","",'statement of marks'!D18)</f>
        <v>9010</v>
      </c>
      <c r="C17" s="541">
        <f>IF('statement of marks'!E18="","",'statement of marks'!E18)</f>
        <v>11410</v>
      </c>
      <c r="D17" s="549">
        <f>IF('statement of marks'!F18="","",'statement of marks'!F18)</f>
        <v>34668</v>
      </c>
      <c r="E17" s="539" t="str">
        <f>IF('statement of marks'!G18="","",'statement of marks'!G18)</f>
        <v>A 010</v>
      </c>
      <c r="F17" s="539" t="str">
        <f>IF('statement of marks'!H18="","",'statement of marks'!H18)</f>
        <v>B 010</v>
      </c>
      <c r="G17" s="539" t="str">
        <f>IF('statement of marks'!I18="","",'statement of marks'!I18)</f>
        <v>C 010</v>
      </c>
      <c r="H17" s="537" t="str">
        <f>IF('statement of marks'!B18="","",'statement of marks'!B18)</f>
        <v>GEN</v>
      </c>
      <c r="I17" s="537" t="str">
        <f>IF('statement of marks'!C18="","",'statement of marks'!C18)</f>
        <v>G</v>
      </c>
      <c r="J17" s="537" t="str">
        <f>IF('statement of marks'!HD18="","",'statement of marks'!HD18)</f>
        <v>PASS</v>
      </c>
      <c r="K17" s="535">
        <f>IF('statement of marks'!HE18="","",'statement of marks'!HE18)</f>
        <v>504</v>
      </c>
      <c r="L17" s="536">
        <f>IF('statement of marks'!HF18="","",'statement of marks'!HF18)</f>
        <v>50.4</v>
      </c>
      <c r="M17" s="537" t="str">
        <f>IF('statement of marks'!HG18="","",'statement of marks'!HG18)</f>
        <v>II</v>
      </c>
      <c r="N17" s="536" t="str">
        <f>IF('statement of marks'!GZ18="","",'statement of marks'!GZ18)</f>
        <v xml:space="preserve">    </v>
      </c>
      <c r="O17" s="538" t="str">
        <f>IF('result subject-wise'!AR18="","",'result subject-wise'!AR18)</f>
        <v/>
      </c>
      <c r="P17" s="99" t="str">
        <f>IF('result subject-wise'!AS18="","",'result subject-wise'!AS18)</f>
        <v/>
      </c>
      <c r="Q17" s="538" t="str">
        <f>'statement of marks'!HM18</f>
        <v>II</v>
      </c>
      <c r="R17" s="100">
        <f>IF('statement of marks'!FH18="","",'statement of marks'!FH18)</f>
        <v>0</v>
      </c>
      <c r="U17" s="97" t="str">
        <f>'statement of marks'!G18</f>
        <v>A 010</v>
      </c>
      <c r="V17" s="94" t="str">
        <f t="shared" si="12"/>
        <v/>
      </c>
      <c r="W17" s="94" t="str">
        <f t="shared" si="13"/>
        <v/>
      </c>
      <c r="X17" s="94" t="str">
        <f t="shared" si="14"/>
        <v/>
      </c>
      <c r="Y17" s="94" t="str">
        <f t="shared" si="15"/>
        <v/>
      </c>
      <c r="Z17" s="94" t="str">
        <f t="shared" si="16"/>
        <v/>
      </c>
      <c r="AA17" s="94" t="str">
        <f t="shared" si="17"/>
        <v/>
      </c>
      <c r="AB17" s="94" t="str">
        <f t="shared" si="18"/>
        <v/>
      </c>
      <c r="AC17" s="94" t="str">
        <f t="shared" si="19"/>
        <v>II</v>
      </c>
      <c r="AD17" s="94" t="str">
        <f t="shared" si="20"/>
        <v/>
      </c>
      <c r="AE17" s="94" t="str">
        <f t="shared" si="21"/>
        <v/>
      </c>
      <c r="AF17" s="94" t="str">
        <f t="shared" si="22"/>
        <v/>
      </c>
      <c r="AG17" s="94" t="str">
        <f t="shared" si="23"/>
        <v/>
      </c>
      <c r="AH17" s="101"/>
    </row>
    <row r="18" spans="1:34" ht="16" customHeight="1">
      <c r="A18" s="96">
        <f>'statement of marks'!A19</f>
        <v>11</v>
      </c>
      <c r="B18" s="537">
        <f>IF('statement of marks'!D19="","",'statement of marks'!D19)</f>
        <v>9411</v>
      </c>
      <c r="C18" s="541">
        <f>IF('statement of marks'!E19="","",'statement of marks'!E19)</f>
        <v>11411</v>
      </c>
      <c r="D18" s="549">
        <f>IF('statement of marks'!F19="","",'statement of marks'!F19)</f>
        <v>35209</v>
      </c>
      <c r="E18" s="539" t="str">
        <f>IF('statement of marks'!G19="","",'statement of marks'!G19)</f>
        <v>A 011</v>
      </c>
      <c r="F18" s="539" t="str">
        <f>IF('statement of marks'!H19="","",'statement of marks'!H19)</f>
        <v>B 011</v>
      </c>
      <c r="G18" s="539" t="str">
        <f>IF('statement of marks'!I19="","",'statement of marks'!I19)</f>
        <v>C 011</v>
      </c>
      <c r="H18" s="537" t="str">
        <f>IF('statement of marks'!B19="","",'statement of marks'!B19)</f>
        <v>GEN</v>
      </c>
      <c r="I18" s="537" t="str">
        <f>IF('statement of marks'!C19="","",'statement of marks'!C19)</f>
        <v>G</v>
      </c>
      <c r="J18" s="537" t="str">
        <f>IF('statement of marks'!HD19="","",'statement of marks'!HD19)</f>
        <v>PASS</v>
      </c>
      <c r="K18" s="535">
        <f>IF('statement of marks'!HE19="","",'statement of marks'!HE19)</f>
        <v>531</v>
      </c>
      <c r="L18" s="536">
        <f>IF('statement of marks'!HF19="","",'statement of marks'!HF19)</f>
        <v>53.1</v>
      </c>
      <c r="M18" s="537" t="str">
        <f>IF('statement of marks'!HG19="","",'statement of marks'!HG19)</f>
        <v>II</v>
      </c>
      <c r="N18" s="536" t="str">
        <f>IF('statement of marks'!GZ19="","",'statement of marks'!GZ19)</f>
        <v xml:space="preserve">    </v>
      </c>
      <c r="O18" s="538" t="str">
        <f>IF('result subject-wise'!AR19="","",'result subject-wise'!AR19)</f>
        <v/>
      </c>
      <c r="P18" s="99" t="str">
        <f>IF('result subject-wise'!AS19="","",'result subject-wise'!AS19)</f>
        <v/>
      </c>
      <c r="Q18" s="538" t="str">
        <f>'statement of marks'!HM19</f>
        <v>II</v>
      </c>
      <c r="R18" s="100">
        <f>IF('statement of marks'!FH19="","",'statement of marks'!FH19)</f>
        <v>0</v>
      </c>
      <c r="U18" s="97" t="str">
        <f>'statement of marks'!G19</f>
        <v>A 011</v>
      </c>
      <c r="V18" s="94" t="str">
        <f t="shared" si="12"/>
        <v/>
      </c>
      <c r="W18" s="94" t="str">
        <f t="shared" si="13"/>
        <v/>
      </c>
      <c r="X18" s="94" t="str">
        <f t="shared" si="14"/>
        <v/>
      </c>
      <c r="Y18" s="94" t="str">
        <f t="shared" si="15"/>
        <v/>
      </c>
      <c r="Z18" s="94" t="str">
        <f t="shared" si="16"/>
        <v/>
      </c>
      <c r="AA18" s="94" t="str">
        <f t="shared" si="17"/>
        <v/>
      </c>
      <c r="AB18" s="94" t="str">
        <f t="shared" si="18"/>
        <v/>
      </c>
      <c r="AC18" s="94" t="str">
        <f t="shared" si="19"/>
        <v>II</v>
      </c>
      <c r="AD18" s="94" t="str">
        <f t="shared" si="20"/>
        <v/>
      </c>
      <c r="AE18" s="94" t="str">
        <f t="shared" si="21"/>
        <v/>
      </c>
      <c r="AF18" s="94" t="str">
        <f t="shared" si="22"/>
        <v/>
      </c>
      <c r="AG18" s="94" t="str">
        <f t="shared" si="23"/>
        <v/>
      </c>
      <c r="AH18" s="101"/>
    </row>
    <row r="19" spans="1:34" ht="16" customHeight="1">
      <c r="A19" s="96">
        <f>'statement of marks'!A20</f>
        <v>12</v>
      </c>
      <c r="B19" s="537">
        <f>IF('statement of marks'!D20="","",'statement of marks'!D20)</f>
        <v>10548</v>
      </c>
      <c r="C19" s="541">
        <f>IF('statement of marks'!E20="","",'statement of marks'!E20)</f>
        <v>11412</v>
      </c>
      <c r="D19" s="549">
        <f>IF('statement of marks'!F20="","",'statement of marks'!F20)</f>
        <v>35137</v>
      </c>
      <c r="E19" s="539" t="str">
        <f>IF('statement of marks'!G20="","",'statement of marks'!G20)</f>
        <v>A 012</v>
      </c>
      <c r="F19" s="539" t="str">
        <f>IF('statement of marks'!H20="","",'statement of marks'!H20)</f>
        <v>B 012</v>
      </c>
      <c r="G19" s="539" t="str">
        <f>IF('statement of marks'!I20="","",'statement of marks'!I20)</f>
        <v>C 012</v>
      </c>
      <c r="H19" s="537" t="str">
        <f>IF('statement of marks'!B20="","",'statement of marks'!B20)</f>
        <v>OBC</v>
      </c>
      <c r="I19" s="537" t="str">
        <f>IF('statement of marks'!C20="","",'statement of marks'!C20)</f>
        <v>G</v>
      </c>
      <c r="J19" s="537" t="str">
        <f>IF('statement of marks'!HD20="","",'statement of marks'!HD20)</f>
        <v>PASS</v>
      </c>
      <c r="K19" s="535">
        <f>IF('statement of marks'!HE20="","",'statement of marks'!HE20)</f>
        <v>600</v>
      </c>
      <c r="L19" s="536">
        <f>IF('statement of marks'!HF20="","",'statement of marks'!HF20)</f>
        <v>60</v>
      </c>
      <c r="M19" s="537" t="str">
        <f>IF('statement of marks'!HG20="","",'statement of marks'!HG20)</f>
        <v>I</v>
      </c>
      <c r="N19" s="536" t="str">
        <f>IF('statement of marks'!GZ20="","",'statement of marks'!GZ20)</f>
        <v xml:space="preserve">    </v>
      </c>
      <c r="O19" s="538" t="str">
        <f>IF('result subject-wise'!AR20="","",'result subject-wise'!AR20)</f>
        <v/>
      </c>
      <c r="P19" s="99" t="str">
        <f>IF('result subject-wise'!AS20="","",'result subject-wise'!AS20)</f>
        <v/>
      </c>
      <c r="Q19" s="538" t="str">
        <f>'statement of marks'!HM20</f>
        <v>I</v>
      </c>
      <c r="R19" s="100">
        <f>IF('statement of marks'!FH20="","",'statement of marks'!FH20)</f>
        <v>0</v>
      </c>
      <c r="U19" s="97" t="str">
        <f>'statement of marks'!G20</f>
        <v>A 012</v>
      </c>
      <c r="V19" s="94" t="str">
        <f t="shared" si="12"/>
        <v/>
      </c>
      <c r="W19" s="94" t="str">
        <f t="shared" si="13"/>
        <v/>
      </c>
      <c r="X19" s="94" t="str">
        <f t="shared" si="14"/>
        <v/>
      </c>
      <c r="Y19" s="94" t="str">
        <f t="shared" si="15"/>
        <v/>
      </c>
      <c r="Z19" s="94" t="str">
        <f t="shared" si="16"/>
        <v/>
      </c>
      <c r="AA19" s="94" t="str">
        <f t="shared" si="17"/>
        <v>I</v>
      </c>
      <c r="AB19" s="94" t="str">
        <f t="shared" si="18"/>
        <v/>
      </c>
      <c r="AC19" s="94" t="str">
        <f t="shared" si="19"/>
        <v/>
      </c>
      <c r="AD19" s="94" t="str">
        <f t="shared" si="20"/>
        <v/>
      </c>
      <c r="AE19" s="94" t="str">
        <f t="shared" si="21"/>
        <v/>
      </c>
      <c r="AF19" s="94" t="str">
        <f t="shared" si="22"/>
        <v/>
      </c>
      <c r="AG19" s="94" t="str">
        <f t="shared" si="23"/>
        <v/>
      </c>
      <c r="AH19" s="101"/>
    </row>
    <row r="20" spans="1:34" ht="16" customHeight="1">
      <c r="A20" s="96">
        <f>'statement of marks'!A21</f>
        <v>13</v>
      </c>
      <c r="B20" s="537">
        <f>IF('statement of marks'!D21="","",'statement of marks'!D21)</f>
        <v>9356</v>
      </c>
      <c r="C20" s="541">
        <f>IF('statement of marks'!E21="","",'statement of marks'!E21)</f>
        <v>11413</v>
      </c>
      <c r="D20" s="549">
        <f>IF('statement of marks'!F21="","",'statement of marks'!F21)</f>
        <v>35256</v>
      </c>
      <c r="E20" s="539" t="str">
        <f>IF('statement of marks'!G21="","",'statement of marks'!G21)</f>
        <v>A 013</v>
      </c>
      <c r="F20" s="539" t="str">
        <f>IF('statement of marks'!H21="","",'statement of marks'!H21)</f>
        <v>B 013</v>
      </c>
      <c r="G20" s="539" t="str">
        <f>IF('statement of marks'!I21="","",'statement of marks'!I21)</f>
        <v>C 013</v>
      </c>
      <c r="H20" s="537" t="str">
        <f>IF('statement of marks'!B21="","",'statement of marks'!B21)</f>
        <v>OBC</v>
      </c>
      <c r="I20" s="537" t="str">
        <f>IF('statement of marks'!C21="","",'statement of marks'!C21)</f>
        <v>G</v>
      </c>
      <c r="J20" s="537" t="str">
        <f>IF('statement of marks'!HD21="","",'statement of marks'!HD21)</f>
        <v>PASS BY GRACE</v>
      </c>
      <c r="K20" s="535">
        <f>IF('statement of marks'!HE21="","",'statement of marks'!HE21)</f>
        <v>468</v>
      </c>
      <c r="L20" s="536">
        <f>IF('statement of marks'!HF21="","",'statement of marks'!HF21)</f>
        <v>46.8</v>
      </c>
      <c r="M20" s="537" t="str">
        <f>IF('statement of marks'!HG21="","",'statement of marks'!HG21)</f>
        <v>III</v>
      </c>
      <c r="N20" s="536" t="str">
        <f>IF('statement of marks'!GZ21="","",'statement of marks'!GZ21)</f>
        <v xml:space="preserve">    </v>
      </c>
      <c r="O20" s="538" t="str">
        <f>IF('result subject-wise'!AR21="","",'result subject-wise'!AR21)</f>
        <v/>
      </c>
      <c r="P20" s="99" t="str">
        <f>IF('result subject-wise'!AS21="","",'result subject-wise'!AS21)</f>
        <v/>
      </c>
      <c r="Q20" s="538" t="str">
        <f>'statement of marks'!HM21</f>
        <v>III</v>
      </c>
      <c r="R20" s="100">
        <f>IF('statement of marks'!FH21="","",'statement of marks'!FH21)</f>
        <v>0</v>
      </c>
      <c r="U20" s="97" t="str">
        <f>'statement of marks'!G21</f>
        <v>A 013</v>
      </c>
      <c r="V20" s="94" t="str">
        <f t="shared" si="12"/>
        <v/>
      </c>
      <c r="W20" s="94" t="str">
        <f t="shared" si="13"/>
        <v/>
      </c>
      <c r="X20" s="94" t="str">
        <f t="shared" si="14"/>
        <v/>
      </c>
      <c r="Y20" s="94" t="str">
        <f t="shared" si="15"/>
        <v/>
      </c>
      <c r="Z20" s="94" t="str">
        <f t="shared" si="16"/>
        <v/>
      </c>
      <c r="AA20" s="94" t="str">
        <f t="shared" si="17"/>
        <v>III</v>
      </c>
      <c r="AB20" s="94" t="str">
        <f t="shared" si="18"/>
        <v/>
      </c>
      <c r="AC20" s="94" t="str">
        <f t="shared" si="19"/>
        <v/>
      </c>
      <c r="AD20" s="94" t="str">
        <f t="shared" si="20"/>
        <v/>
      </c>
      <c r="AE20" s="94" t="str">
        <f t="shared" si="21"/>
        <v/>
      </c>
      <c r="AF20" s="94" t="str">
        <f t="shared" si="22"/>
        <v/>
      </c>
      <c r="AG20" s="94" t="str">
        <f t="shared" si="23"/>
        <v/>
      </c>
      <c r="AH20" s="101"/>
    </row>
    <row r="21" spans="1:34" ht="16" customHeight="1">
      <c r="A21" s="96">
        <f>'statement of marks'!A22</f>
        <v>14</v>
      </c>
      <c r="B21" s="537">
        <f>IF('statement of marks'!D22="","",'statement of marks'!D22)</f>
        <v>10303</v>
      </c>
      <c r="C21" s="541">
        <f>IF('statement of marks'!E22="","",'statement of marks'!E22)</f>
        <v>11414</v>
      </c>
      <c r="D21" s="549">
        <f>IF('statement of marks'!F22="","",'statement of marks'!F22)</f>
        <v>34824</v>
      </c>
      <c r="E21" s="539" t="str">
        <f>IF('statement of marks'!G22="","",'statement of marks'!G22)</f>
        <v>A 014</v>
      </c>
      <c r="F21" s="539" t="str">
        <f>IF('statement of marks'!H22="","",'statement of marks'!H22)</f>
        <v>B 014</v>
      </c>
      <c r="G21" s="539" t="str">
        <f>IF('statement of marks'!I22="","",'statement of marks'!I22)</f>
        <v>C 014</v>
      </c>
      <c r="H21" s="537" t="str">
        <f>IF('statement of marks'!B22="","",'statement of marks'!B22)</f>
        <v>OBC</v>
      </c>
      <c r="I21" s="537" t="str">
        <f>IF('statement of marks'!C22="","",'statement of marks'!C22)</f>
        <v>G</v>
      </c>
      <c r="J21" s="537" t="str">
        <f>IF('statement of marks'!HD22="","",'statement of marks'!HD22)</f>
        <v>PASS</v>
      </c>
      <c r="K21" s="535">
        <f>IF('statement of marks'!HE22="","",'statement of marks'!HE22)</f>
        <v>546</v>
      </c>
      <c r="L21" s="536">
        <f>IF('statement of marks'!HF22="","",'statement of marks'!HF22)</f>
        <v>54.6</v>
      </c>
      <c r="M21" s="537" t="str">
        <f>IF('statement of marks'!HG22="","",'statement of marks'!HG22)</f>
        <v>II</v>
      </c>
      <c r="N21" s="536" t="str">
        <f>IF('statement of marks'!GZ22="","",'statement of marks'!GZ22)</f>
        <v xml:space="preserve">    </v>
      </c>
      <c r="O21" s="538" t="str">
        <f>IF('result subject-wise'!AR22="","",'result subject-wise'!AR22)</f>
        <v/>
      </c>
      <c r="P21" s="99" t="str">
        <f>IF('result subject-wise'!AS22="","",'result subject-wise'!AS22)</f>
        <v/>
      </c>
      <c r="Q21" s="538" t="str">
        <f>'statement of marks'!HM22</f>
        <v>II</v>
      </c>
      <c r="R21" s="100">
        <f>IF('statement of marks'!FH22="","",'statement of marks'!FH22)</f>
        <v>0</v>
      </c>
      <c r="U21" s="97" t="str">
        <f>'statement of marks'!G22</f>
        <v>A 014</v>
      </c>
      <c r="V21" s="94" t="str">
        <f t="shared" si="12"/>
        <v/>
      </c>
      <c r="W21" s="94" t="str">
        <f t="shared" si="13"/>
        <v/>
      </c>
      <c r="X21" s="94" t="str">
        <f t="shared" si="14"/>
        <v/>
      </c>
      <c r="Y21" s="94" t="str">
        <f t="shared" si="15"/>
        <v/>
      </c>
      <c r="Z21" s="94" t="str">
        <f t="shared" si="16"/>
        <v/>
      </c>
      <c r="AA21" s="94" t="str">
        <f t="shared" si="17"/>
        <v>II</v>
      </c>
      <c r="AB21" s="94" t="str">
        <f t="shared" si="18"/>
        <v/>
      </c>
      <c r="AC21" s="94" t="str">
        <f t="shared" si="19"/>
        <v/>
      </c>
      <c r="AD21" s="94" t="str">
        <f t="shared" si="20"/>
        <v/>
      </c>
      <c r="AE21" s="94" t="str">
        <f t="shared" si="21"/>
        <v/>
      </c>
      <c r="AF21" s="94" t="str">
        <f t="shared" si="22"/>
        <v/>
      </c>
      <c r="AG21" s="94" t="str">
        <f t="shared" si="23"/>
        <v/>
      </c>
      <c r="AH21" s="101"/>
    </row>
    <row r="22" spans="1:34" ht="16" customHeight="1">
      <c r="A22" s="96">
        <f>'statement of marks'!A23</f>
        <v>15</v>
      </c>
      <c r="B22" s="537">
        <f>IF('statement of marks'!D23="","",'statement of marks'!D23)</f>
        <v>10279</v>
      </c>
      <c r="C22" s="541">
        <f>IF('statement of marks'!E23="","",'statement of marks'!E23)</f>
        <v>11415</v>
      </c>
      <c r="D22" s="549">
        <f>IF('statement of marks'!F23="","",'statement of marks'!F23)</f>
        <v>34870</v>
      </c>
      <c r="E22" s="539" t="str">
        <f>IF('statement of marks'!G23="","",'statement of marks'!G23)</f>
        <v>A 015</v>
      </c>
      <c r="F22" s="539" t="str">
        <f>IF('statement of marks'!H23="","",'statement of marks'!H23)</f>
        <v>B 015</v>
      </c>
      <c r="G22" s="539" t="str">
        <f>IF('statement of marks'!I23="","",'statement of marks'!I23)</f>
        <v>C 015</v>
      </c>
      <c r="H22" s="537" t="str">
        <f>IF('statement of marks'!B23="","",'statement of marks'!B23)</f>
        <v>OBC</v>
      </c>
      <c r="I22" s="537" t="str">
        <f>IF('statement of marks'!C23="","",'statement of marks'!C23)</f>
        <v>G</v>
      </c>
      <c r="J22" s="537" t="str">
        <f>IF('statement of marks'!HD23="","",'statement of marks'!HD23)</f>
        <v>PASS</v>
      </c>
      <c r="K22" s="535">
        <f>IF('statement of marks'!HE23="","",'statement of marks'!HE23)</f>
        <v>605</v>
      </c>
      <c r="L22" s="536">
        <f>IF('statement of marks'!HF23="","",'statement of marks'!HF23)</f>
        <v>60.5</v>
      </c>
      <c r="M22" s="537" t="str">
        <f>IF('statement of marks'!HG23="","",'statement of marks'!HG23)</f>
        <v>I</v>
      </c>
      <c r="N22" s="536" t="str">
        <f>IF('statement of marks'!GZ23="","",'statement of marks'!GZ23)</f>
        <v xml:space="preserve">    </v>
      </c>
      <c r="O22" s="538" t="str">
        <f>IF('result subject-wise'!AR23="","",'result subject-wise'!AR23)</f>
        <v/>
      </c>
      <c r="P22" s="99" t="str">
        <f>IF('result subject-wise'!AS23="","",'result subject-wise'!AS23)</f>
        <v/>
      </c>
      <c r="Q22" s="538" t="str">
        <f>'statement of marks'!HM23</f>
        <v>I</v>
      </c>
      <c r="R22" s="100">
        <f>IF('statement of marks'!FH23="","",'statement of marks'!FH23)</f>
        <v>0</v>
      </c>
      <c r="U22" s="97" t="str">
        <f>'statement of marks'!G23</f>
        <v>A 015</v>
      </c>
      <c r="V22" s="94" t="str">
        <f t="shared" si="12"/>
        <v/>
      </c>
      <c r="W22" s="94" t="str">
        <f t="shared" si="13"/>
        <v/>
      </c>
      <c r="X22" s="94" t="str">
        <f t="shared" si="14"/>
        <v/>
      </c>
      <c r="Y22" s="94" t="str">
        <f t="shared" si="15"/>
        <v/>
      </c>
      <c r="Z22" s="94" t="str">
        <f t="shared" si="16"/>
        <v/>
      </c>
      <c r="AA22" s="94" t="str">
        <f t="shared" si="17"/>
        <v>I</v>
      </c>
      <c r="AB22" s="94" t="str">
        <f t="shared" si="18"/>
        <v/>
      </c>
      <c r="AC22" s="94" t="str">
        <f t="shared" si="19"/>
        <v/>
      </c>
      <c r="AD22" s="94" t="str">
        <f t="shared" si="20"/>
        <v/>
      </c>
      <c r="AE22" s="94" t="str">
        <f t="shared" si="21"/>
        <v/>
      </c>
      <c r="AF22" s="94" t="str">
        <f t="shared" si="22"/>
        <v/>
      </c>
      <c r="AG22" s="94" t="str">
        <f t="shared" si="23"/>
        <v/>
      </c>
      <c r="AH22" s="101"/>
    </row>
    <row r="23" spans="1:34" ht="16" customHeight="1">
      <c r="A23" s="96">
        <f>'statement of marks'!A24</f>
        <v>16</v>
      </c>
      <c r="B23" s="537">
        <f>IF('statement of marks'!D24="","",'statement of marks'!D24)</f>
        <v>10426</v>
      </c>
      <c r="C23" s="541">
        <f>IF('statement of marks'!E24="","",'statement of marks'!E24)</f>
        <v>11416</v>
      </c>
      <c r="D23" s="549">
        <f>IF('statement of marks'!F24="","",'statement of marks'!F24)</f>
        <v>35210</v>
      </c>
      <c r="E23" s="539" t="str">
        <f>IF('statement of marks'!G24="","",'statement of marks'!G24)</f>
        <v>A 016</v>
      </c>
      <c r="F23" s="539" t="str">
        <f>IF('statement of marks'!H24="","",'statement of marks'!H24)</f>
        <v>B 016</v>
      </c>
      <c r="G23" s="539" t="str">
        <f>IF('statement of marks'!I24="","",'statement of marks'!I24)</f>
        <v>C 016</v>
      </c>
      <c r="H23" s="537" t="str">
        <f>IF('statement of marks'!B24="","",'statement of marks'!B24)</f>
        <v>SC</v>
      </c>
      <c r="I23" s="537" t="str">
        <f>IF('statement of marks'!C24="","",'statement of marks'!C24)</f>
        <v>G</v>
      </c>
      <c r="J23" s="537" t="str">
        <f>IF('statement of marks'!HD24="","",'statement of marks'!HD24)</f>
        <v>RE-EXAM.</v>
      </c>
      <c r="K23" s="535">
        <f>IF('statement of marks'!HE24="","",'statement of marks'!HE24)</f>
        <v>489</v>
      </c>
      <c r="L23" s="536">
        <f>IF('statement of marks'!HF24="","",'statement of marks'!HF24)</f>
        <v>48.9</v>
      </c>
      <c r="M23" s="537" t="str">
        <f>IF('statement of marks'!HG24="","",'statement of marks'!HG24)</f>
        <v/>
      </c>
      <c r="N23" s="536" t="str">
        <f>IF('statement of marks'!GZ24="","",'statement of marks'!GZ24)</f>
        <v xml:space="preserve">    </v>
      </c>
      <c r="O23" s="538" t="str">
        <f>IF('result subject-wise'!AR24="","",'result subject-wise'!AR24)</f>
        <v/>
      </c>
      <c r="P23" s="99" t="str">
        <f>IF('result subject-wise'!AS24="","",'result subject-wise'!AS24)</f>
        <v/>
      </c>
      <c r="Q23" s="538" t="str">
        <f>'statement of marks'!HM24</f>
        <v/>
      </c>
      <c r="R23" s="100">
        <f>IF('statement of marks'!FH24="","",'statement of marks'!FH24)</f>
        <v>0</v>
      </c>
      <c r="U23" s="97" t="str">
        <f>'statement of marks'!G24</f>
        <v>A 016</v>
      </c>
      <c r="V23" s="94" t="str">
        <f>IF(AND(H23="SC",I23="B"),Q23,"")</f>
        <v/>
      </c>
      <c r="W23" s="94" t="str">
        <f>IF(AND(H23="SC",I23="G"),Q23,"")</f>
        <v/>
      </c>
      <c r="X23" s="94" t="str">
        <f>IF(AND(H23="ST",I23="B"),Q23,"")</f>
        <v/>
      </c>
      <c r="Y23" s="94" t="str">
        <f>IF(AND(H23="ST",I23="G"),Q23,"")</f>
        <v/>
      </c>
      <c r="Z23" s="94" t="str">
        <f>IF(AND(H23="OBC",I23="B"),Q23,"")</f>
        <v/>
      </c>
      <c r="AA23" s="94" t="str">
        <f>IF(AND(H23="OBC",I23="G"),Q23,"")</f>
        <v/>
      </c>
      <c r="AB23" s="94" t="str">
        <f>IF(AND(H23="GEN",I23="B"),Q23,"")</f>
        <v/>
      </c>
      <c r="AC23" s="94" t="str">
        <f>IF(AND(H23="GEN",I23="G"),Q23,"")</f>
        <v/>
      </c>
      <c r="AD23" s="94" t="str">
        <f>IF(AND(H23="MIN",I23="B"),Q23,"")</f>
        <v/>
      </c>
      <c r="AE23" s="94" t="str">
        <f>IF(AND(H23="MIN",I23="G"),Q23,"")</f>
        <v/>
      </c>
      <c r="AF23" s="94" t="str">
        <f>IF(AND(H23="SBC",I23="B"),Q23,"")</f>
        <v/>
      </c>
      <c r="AG23" s="94" t="str">
        <f>IF(AND(H23="SBC",I23="G"),Q23,"")</f>
        <v/>
      </c>
      <c r="AH23" s="101"/>
    </row>
    <row r="24" spans="1:34" ht="16" customHeight="1">
      <c r="A24" s="96">
        <f>'statement of marks'!A25</f>
        <v>17</v>
      </c>
      <c r="B24" s="537">
        <f>IF('statement of marks'!D25="","",'statement of marks'!D25)</f>
        <v>10295</v>
      </c>
      <c r="C24" s="541">
        <f>IF('statement of marks'!E25="","",'statement of marks'!E25)</f>
        <v>11417</v>
      </c>
      <c r="D24" s="549">
        <f>IF('statement of marks'!F25="","",'statement of marks'!F25)</f>
        <v>35592</v>
      </c>
      <c r="E24" s="539" t="str">
        <f>IF('statement of marks'!G25="","",'statement of marks'!G25)</f>
        <v>A 017</v>
      </c>
      <c r="F24" s="539" t="str">
        <f>IF('statement of marks'!H25="","",'statement of marks'!H25)</f>
        <v>B 017</v>
      </c>
      <c r="G24" s="539" t="str">
        <f>IF('statement of marks'!I25="","",'statement of marks'!I25)</f>
        <v>C 017</v>
      </c>
      <c r="H24" s="537" t="str">
        <f>IF('statement of marks'!B25="","",'statement of marks'!B25)</f>
        <v>GEN</v>
      </c>
      <c r="I24" s="537" t="str">
        <f>IF('statement of marks'!C25="","",'statement of marks'!C25)</f>
        <v>G</v>
      </c>
      <c r="J24" s="537" t="str">
        <f>IF('statement of marks'!HD25="","",'statement of marks'!HD25)</f>
        <v>RE-EXAM.</v>
      </c>
      <c r="K24" s="535">
        <f>IF('statement of marks'!HE25="","",'statement of marks'!HE25)</f>
        <v>565</v>
      </c>
      <c r="L24" s="536">
        <f>IF('statement of marks'!HF25="","",'statement of marks'!HF25)</f>
        <v>56.5</v>
      </c>
      <c r="M24" s="537" t="str">
        <f>IF('statement of marks'!HG25="","",'statement of marks'!HG25)</f>
        <v/>
      </c>
      <c r="N24" s="536" t="str">
        <f>IF('statement of marks'!GZ25="","",'statement of marks'!GZ25)</f>
        <v xml:space="preserve">    </v>
      </c>
      <c r="O24" s="538" t="str">
        <f>IF('result subject-wise'!AR25="","",'result subject-wise'!AR25)</f>
        <v/>
      </c>
      <c r="P24" s="99" t="str">
        <f>IF('result subject-wise'!AS25="","",'result subject-wise'!AS25)</f>
        <v/>
      </c>
      <c r="Q24" s="538" t="str">
        <f>'statement of marks'!HM25</f>
        <v/>
      </c>
      <c r="R24" s="100">
        <f>IF('statement of marks'!FH25="","",'statement of marks'!FH25)</f>
        <v>0</v>
      </c>
      <c r="U24" s="97" t="str">
        <f>'statement of marks'!G25</f>
        <v>A 017</v>
      </c>
      <c r="V24" s="94" t="str">
        <f t="shared" ref="V24:V29" si="24">IF(AND(H24="SC",I24="B"),Q24,"")</f>
        <v/>
      </c>
      <c r="W24" s="94" t="str">
        <f t="shared" ref="W24:W29" si="25">IF(AND(H24="SC",I24="G"),Q24,"")</f>
        <v/>
      </c>
      <c r="X24" s="94" t="str">
        <f t="shared" ref="X24:X29" si="26">IF(AND(H24="ST",I24="B"),Q24,"")</f>
        <v/>
      </c>
      <c r="Y24" s="94" t="str">
        <f t="shared" ref="Y24:Y29" si="27">IF(AND(H24="ST",I24="G"),Q24,"")</f>
        <v/>
      </c>
      <c r="Z24" s="94" t="str">
        <f t="shared" ref="Z24:Z29" si="28">IF(AND(H24="OBC",I24="B"),Q24,"")</f>
        <v/>
      </c>
      <c r="AA24" s="94" t="str">
        <f t="shared" ref="AA24:AA29" si="29">IF(AND(H24="OBC",I24="G"),Q24,"")</f>
        <v/>
      </c>
      <c r="AB24" s="94" t="str">
        <f t="shared" ref="AB24:AB29" si="30">IF(AND(H24="GEN",I24="B"),Q24,"")</f>
        <v/>
      </c>
      <c r="AC24" s="94" t="str">
        <f t="shared" ref="AC24:AC29" si="31">IF(AND(H24="GEN",I24="G"),Q24,"")</f>
        <v/>
      </c>
      <c r="AD24" s="94" t="str">
        <f t="shared" ref="AD24:AD29" si="32">IF(AND(H24="MIN",I24="B"),Q24,"")</f>
        <v/>
      </c>
      <c r="AE24" s="94" t="str">
        <f t="shared" ref="AE24:AE29" si="33">IF(AND(H24="MIN",I24="G"),Q24,"")</f>
        <v/>
      </c>
      <c r="AF24" s="94" t="str">
        <f t="shared" ref="AF24:AF29" si="34">IF(AND(H24="SBC",I24="B"),Q24,"")</f>
        <v/>
      </c>
      <c r="AG24" s="94" t="str">
        <f t="shared" ref="AG24:AG29" si="35">IF(AND(H24="SBC",I24="G"),Q24,"")</f>
        <v/>
      </c>
      <c r="AH24" s="101"/>
    </row>
    <row r="25" spans="1:34" ht="16" customHeight="1">
      <c r="A25" s="96">
        <f>'statement of marks'!A26</f>
        <v>18</v>
      </c>
      <c r="B25" s="537">
        <f>IF('statement of marks'!D26="","",'statement of marks'!D26)</f>
        <v>10280</v>
      </c>
      <c r="C25" s="541">
        <f>IF('statement of marks'!E26="","",'statement of marks'!E26)</f>
        <v>11418</v>
      </c>
      <c r="D25" s="549">
        <f>IF('statement of marks'!F26="","",'statement of marks'!F26)</f>
        <v>35853</v>
      </c>
      <c r="E25" s="539" t="str">
        <f>IF('statement of marks'!G26="","",'statement of marks'!G26)</f>
        <v>A 018</v>
      </c>
      <c r="F25" s="539" t="str">
        <f>IF('statement of marks'!H26="","",'statement of marks'!H26)</f>
        <v>B 018</v>
      </c>
      <c r="G25" s="539" t="str">
        <f>IF('statement of marks'!I26="","",'statement of marks'!I26)</f>
        <v>C 018</v>
      </c>
      <c r="H25" s="537" t="str">
        <f>IF('statement of marks'!B26="","",'statement of marks'!B26)</f>
        <v>OBC</v>
      </c>
      <c r="I25" s="537" t="str">
        <f>IF('statement of marks'!C26="","",'statement of marks'!C26)</f>
        <v>G</v>
      </c>
      <c r="J25" s="537" t="str">
        <f>IF('statement of marks'!HD26="","",'statement of marks'!HD26)</f>
        <v>RE-EXAM.</v>
      </c>
      <c r="K25" s="535">
        <f>IF('statement of marks'!HE26="","",'statement of marks'!HE26)</f>
        <v>473</v>
      </c>
      <c r="L25" s="536">
        <f>IF('statement of marks'!HF26="","",'statement of marks'!HF26)</f>
        <v>47.3</v>
      </c>
      <c r="M25" s="537" t="str">
        <f>IF('statement of marks'!HG26="","",'statement of marks'!HG26)</f>
        <v/>
      </c>
      <c r="N25" s="536" t="str">
        <f>IF('statement of marks'!GZ26="","",'statement of marks'!GZ26)</f>
        <v xml:space="preserve">    </v>
      </c>
      <c r="O25" s="538" t="str">
        <f>IF('result subject-wise'!AR26="","",'result subject-wise'!AR26)</f>
        <v/>
      </c>
      <c r="P25" s="99" t="str">
        <f>IF('result subject-wise'!AS26="","",'result subject-wise'!AS26)</f>
        <v/>
      </c>
      <c r="Q25" s="538" t="str">
        <f>'statement of marks'!HM26</f>
        <v/>
      </c>
      <c r="R25" s="100">
        <f>IF('statement of marks'!FH26="","",'statement of marks'!FH26)</f>
        <v>0</v>
      </c>
      <c r="U25" s="97" t="str">
        <f>'statement of marks'!G26</f>
        <v>A 018</v>
      </c>
      <c r="V25" s="94" t="str">
        <f t="shared" si="24"/>
        <v/>
      </c>
      <c r="W25" s="94" t="str">
        <f t="shared" si="25"/>
        <v/>
      </c>
      <c r="X25" s="94" t="str">
        <f t="shared" si="26"/>
        <v/>
      </c>
      <c r="Y25" s="94" t="str">
        <f t="shared" si="27"/>
        <v/>
      </c>
      <c r="Z25" s="94" t="str">
        <f t="shared" si="28"/>
        <v/>
      </c>
      <c r="AA25" s="94" t="str">
        <f t="shared" si="29"/>
        <v/>
      </c>
      <c r="AB25" s="94" t="str">
        <f t="shared" si="30"/>
        <v/>
      </c>
      <c r="AC25" s="94" t="str">
        <f t="shared" si="31"/>
        <v/>
      </c>
      <c r="AD25" s="94" t="str">
        <f t="shared" si="32"/>
        <v/>
      </c>
      <c r="AE25" s="94" t="str">
        <f t="shared" si="33"/>
        <v/>
      </c>
      <c r="AF25" s="94" t="str">
        <f t="shared" si="34"/>
        <v/>
      </c>
      <c r="AG25" s="94" t="str">
        <f t="shared" si="35"/>
        <v/>
      </c>
      <c r="AH25" s="101"/>
    </row>
    <row r="26" spans="1:34" ht="16" customHeight="1">
      <c r="A26" s="96">
        <f>'statement of marks'!A27</f>
        <v>19</v>
      </c>
      <c r="B26" s="537">
        <f>IF('statement of marks'!D27="","",'statement of marks'!D27)</f>
        <v>9407</v>
      </c>
      <c r="C26" s="541">
        <f>IF('statement of marks'!E27="","",'statement of marks'!E27)</f>
        <v>11419</v>
      </c>
      <c r="D26" s="549">
        <f>IF('statement of marks'!F27="","",'statement of marks'!F27)</f>
        <v>35266</v>
      </c>
      <c r="E26" s="539" t="str">
        <f>IF('statement of marks'!G27="","",'statement of marks'!G27)</f>
        <v>A 019</v>
      </c>
      <c r="F26" s="539" t="str">
        <f>IF('statement of marks'!H27="","",'statement of marks'!H27)</f>
        <v>B 019</v>
      </c>
      <c r="G26" s="539" t="str">
        <f>IF('statement of marks'!I27="","",'statement of marks'!I27)</f>
        <v>C 019</v>
      </c>
      <c r="H26" s="537" t="str">
        <f>IF('statement of marks'!B27="","",'statement of marks'!B27)</f>
        <v>SC</v>
      </c>
      <c r="I26" s="537" t="str">
        <f>IF('statement of marks'!C27="","",'statement of marks'!C27)</f>
        <v>G</v>
      </c>
      <c r="J26" s="537" t="str">
        <f>IF('statement of marks'!HD27="","",'statement of marks'!HD27)</f>
        <v>PASS</v>
      </c>
      <c r="K26" s="535">
        <f>IF('statement of marks'!HE27="","",'statement of marks'!HE27)</f>
        <v>538</v>
      </c>
      <c r="L26" s="536">
        <f>IF('statement of marks'!HF27="","",'statement of marks'!HF27)</f>
        <v>53.8</v>
      </c>
      <c r="M26" s="537" t="str">
        <f>IF('statement of marks'!HG27="","",'statement of marks'!HG27)</f>
        <v>II</v>
      </c>
      <c r="N26" s="536" t="str">
        <f>IF('statement of marks'!GZ27="","",'statement of marks'!GZ27)</f>
        <v xml:space="preserve">    </v>
      </c>
      <c r="O26" s="538" t="str">
        <f>IF('result subject-wise'!AR27="","",'result subject-wise'!AR27)</f>
        <v/>
      </c>
      <c r="P26" s="99" t="str">
        <f>IF('result subject-wise'!AS27="","",'result subject-wise'!AS27)</f>
        <v/>
      </c>
      <c r="Q26" s="538" t="str">
        <f>'statement of marks'!HM27</f>
        <v>II</v>
      </c>
      <c r="R26" s="100">
        <f>IF('statement of marks'!FH27="","",'statement of marks'!FH27)</f>
        <v>0</v>
      </c>
      <c r="U26" s="97" t="str">
        <f>'statement of marks'!G27</f>
        <v>A 019</v>
      </c>
      <c r="V26" s="94" t="str">
        <f t="shared" si="24"/>
        <v/>
      </c>
      <c r="W26" s="94" t="str">
        <f t="shared" si="25"/>
        <v>II</v>
      </c>
      <c r="X26" s="94" t="str">
        <f t="shared" si="26"/>
        <v/>
      </c>
      <c r="Y26" s="94" t="str">
        <f t="shared" si="27"/>
        <v/>
      </c>
      <c r="Z26" s="94" t="str">
        <f t="shared" si="28"/>
        <v/>
      </c>
      <c r="AA26" s="94" t="str">
        <f t="shared" si="29"/>
        <v/>
      </c>
      <c r="AB26" s="94" t="str">
        <f t="shared" si="30"/>
        <v/>
      </c>
      <c r="AC26" s="94" t="str">
        <f t="shared" si="31"/>
        <v/>
      </c>
      <c r="AD26" s="94" t="str">
        <f t="shared" si="32"/>
        <v/>
      </c>
      <c r="AE26" s="94" t="str">
        <f t="shared" si="33"/>
        <v/>
      </c>
      <c r="AF26" s="94" t="str">
        <f t="shared" si="34"/>
        <v/>
      </c>
      <c r="AG26" s="94" t="str">
        <f t="shared" si="35"/>
        <v/>
      </c>
      <c r="AH26" s="101"/>
    </row>
    <row r="27" spans="1:34" ht="16" customHeight="1">
      <c r="A27" s="96">
        <f>'statement of marks'!A28</f>
        <v>20</v>
      </c>
      <c r="B27" s="537">
        <f>IF('statement of marks'!D28="","",'statement of marks'!D28)</f>
        <v>10425</v>
      </c>
      <c r="C27" s="541">
        <f>IF('statement of marks'!E28="","",'statement of marks'!E28)</f>
        <v>11420</v>
      </c>
      <c r="D27" s="549">
        <f>IF('statement of marks'!F28="","",'statement of marks'!F28)</f>
        <v>35257</v>
      </c>
      <c r="E27" s="539" t="str">
        <f>IF('statement of marks'!G28="","",'statement of marks'!G28)</f>
        <v>A 020</v>
      </c>
      <c r="F27" s="539" t="str">
        <f>IF('statement of marks'!H28="","",'statement of marks'!H28)</f>
        <v>B 020</v>
      </c>
      <c r="G27" s="539" t="str">
        <f>IF('statement of marks'!I28="","",'statement of marks'!I28)</f>
        <v>C 020</v>
      </c>
      <c r="H27" s="537" t="str">
        <f>IF('statement of marks'!B28="","",'statement of marks'!B28)</f>
        <v>SC</v>
      </c>
      <c r="I27" s="537" t="str">
        <f>IF('statement of marks'!C28="","",'statement of marks'!C28)</f>
        <v>G</v>
      </c>
      <c r="J27" s="537" t="str">
        <f>IF('statement of marks'!HD28="","",'statement of marks'!HD28)</f>
        <v>PASS</v>
      </c>
      <c r="K27" s="535">
        <f>IF('statement of marks'!HE28="","",'statement of marks'!HE28)</f>
        <v>553</v>
      </c>
      <c r="L27" s="536">
        <f>IF('statement of marks'!HF28="","",'statement of marks'!HF28)</f>
        <v>55.3</v>
      </c>
      <c r="M27" s="537" t="str">
        <f>IF('statement of marks'!HG28="","",'statement of marks'!HG28)</f>
        <v>II</v>
      </c>
      <c r="N27" s="536" t="str">
        <f>IF('statement of marks'!GZ28="","",'statement of marks'!GZ28)</f>
        <v xml:space="preserve">    </v>
      </c>
      <c r="O27" s="538" t="str">
        <f>IF('result subject-wise'!AR28="","",'result subject-wise'!AR28)</f>
        <v/>
      </c>
      <c r="P27" s="99" t="str">
        <f>IF('result subject-wise'!AS28="","",'result subject-wise'!AS28)</f>
        <v/>
      </c>
      <c r="Q27" s="538" t="str">
        <f>'statement of marks'!HM28</f>
        <v>II</v>
      </c>
      <c r="R27" s="100">
        <f>IF('statement of marks'!FH28="","",'statement of marks'!FH28)</f>
        <v>0</v>
      </c>
      <c r="U27" s="97" t="str">
        <f>'statement of marks'!G28</f>
        <v>A 020</v>
      </c>
      <c r="V27" s="94" t="str">
        <f t="shared" si="24"/>
        <v/>
      </c>
      <c r="W27" s="94" t="str">
        <f t="shared" si="25"/>
        <v>II</v>
      </c>
      <c r="X27" s="94" t="str">
        <f t="shared" si="26"/>
        <v/>
      </c>
      <c r="Y27" s="94" t="str">
        <f t="shared" si="27"/>
        <v/>
      </c>
      <c r="Z27" s="94" t="str">
        <f t="shared" si="28"/>
        <v/>
      </c>
      <c r="AA27" s="94" t="str">
        <f t="shared" si="29"/>
        <v/>
      </c>
      <c r="AB27" s="94" t="str">
        <f t="shared" si="30"/>
        <v/>
      </c>
      <c r="AC27" s="94" t="str">
        <f t="shared" si="31"/>
        <v/>
      </c>
      <c r="AD27" s="94" t="str">
        <f t="shared" si="32"/>
        <v/>
      </c>
      <c r="AE27" s="94" t="str">
        <f t="shared" si="33"/>
        <v/>
      </c>
      <c r="AF27" s="94" t="str">
        <f t="shared" si="34"/>
        <v/>
      </c>
      <c r="AG27" s="94" t="str">
        <f t="shared" si="35"/>
        <v/>
      </c>
      <c r="AH27" s="101"/>
    </row>
    <row r="28" spans="1:34" ht="16" customHeight="1">
      <c r="A28" s="96">
        <f>'statement of marks'!A29</f>
        <v>21</v>
      </c>
      <c r="B28" s="537">
        <f>IF('statement of marks'!D29="","",'statement of marks'!D29)</f>
        <v>10440</v>
      </c>
      <c r="C28" s="541">
        <f>IF('statement of marks'!E29="","",'statement of marks'!E29)</f>
        <v>11421</v>
      </c>
      <c r="D28" s="549">
        <f>IF('statement of marks'!F29="","",'statement of marks'!F29)</f>
        <v>35333</v>
      </c>
      <c r="E28" s="539" t="str">
        <f>IF('statement of marks'!G29="","",'statement of marks'!G29)</f>
        <v>A 021</v>
      </c>
      <c r="F28" s="539" t="str">
        <f>IF('statement of marks'!H29="","",'statement of marks'!H29)</f>
        <v>B 021</v>
      </c>
      <c r="G28" s="539" t="str">
        <f>IF('statement of marks'!I29="","",'statement of marks'!I29)</f>
        <v>C 021</v>
      </c>
      <c r="H28" s="537" t="str">
        <f>IF('statement of marks'!B29="","",'statement of marks'!B29)</f>
        <v>OBC</v>
      </c>
      <c r="I28" s="537" t="str">
        <f>IF('statement of marks'!C29="","",'statement of marks'!C29)</f>
        <v>G</v>
      </c>
      <c r="J28" s="537" t="str">
        <f>IF('statement of marks'!HD29="","",'statement of marks'!HD29)</f>
        <v>PASS</v>
      </c>
      <c r="K28" s="535">
        <f>IF('statement of marks'!HE29="","",'statement of marks'!HE29)</f>
        <v>545</v>
      </c>
      <c r="L28" s="536">
        <f>IF('statement of marks'!HF29="","",'statement of marks'!HF29)</f>
        <v>54.5</v>
      </c>
      <c r="M28" s="537" t="str">
        <f>IF('statement of marks'!HG29="","",'statement of marks'!HG29)</f>
        <v>II</v>
      </c>
      <c r="N28" s="536" t="str">
        <f>IF('statement of marks'!GZ29="","",'statement of marks'!GZ29)</f>
        <v xml:space="preserve">    </v>
      </c>
      <c r="O28" s="538" t="str">
        <f>IF('result subject-wise'!AR29="","",'result subject-wise'!AR29)</f>
        <v/>
      </c>
      <c r="P28" s="99" t="str">
        <f>IF('result subject-wise'!AS29="","",'result subject-wise'!AS29)</f>
        <v/>
      </c>
      <c r="Q28" s="538" t="str">
        <f>'statement of marks'!HM29</f>
        <v>II</v>
      </c>
      <c r="R28" s="100">
        <f>IF('statement of marks'!FH29="","",'statement of marks'!FH29)</f>
        <v>0</v>
      </c>
      <c r="U28" s="97" t="str">
        <f>'statement of marks'!G29</f>
        <v>A 021</v>
      </c>
      <c r="V28" s="94" t="str">
        <f t="shared" si="24"/>
        <v/>
      </c>
      <c r="W28" s="94" t="str">
        <f t="shared" si="25"/>
        <v/>
      </c>
      <c r="X28" s="94" t="str">
        <f t="shared" si="26"/>
        <v/>
      </c>
      <c r="Y28" s="94" t="str">
        <f t="shared" si="27"/>
        <v/>
      </c>
      <c r="Z28" s="94" t="str">
        <f t="shared" si="28"/>
        <v/>
      </c>
      <c r="AA28" s="94" t="str">
        <f t="shared" si="29"/>
        <v>II</v>
      </c>
      <c r="AB28" s="94" t="str">
        <f t="shared" si="30"/>
        <v/>
      </c>
      <c r="AC28" s="94" t="str">
        <f t="shared" si="31"/>
        <v/>
      </c>
      <c r="AD28" s="94" t="str">
        <f t="shared" si="32"/>
        <v/>
      </c>
      <c r="AE28" s="94" t="str">
        <f t="shared" si="33"/>
        <v/>
      </c>
      <c r="AF28" s="94" t="str">
        <f t="shared" si="34"/>
        <v/>
      </c>
      <c r="AG28" s="94" t="str">
        <f t="shared" si="35"/>
        <v/>
      </c>
      <c r="AH28" s="101"/>
    </row>
    <row r="29" spans="1:34" ht="16" customHeight="1">
      <c r="A29" s="96">
        <f>'statement of marks'!A30</f>
        <v>22</v>
      </c>
      <c r="B29" s="537">
        <f>IF('statement of marks'!D30="","",'statement of marks'!D30)</f>
        <v>10297</v>
      </c>
      <c r="C29" s="541">
        <f>IF('statement of marks'!E30="","",'statement of marks'!E30)</f>
        <v>11422</v>
      </c>
      <c r="D29" s="549">
        <f>IF('statement of marks'!F30="","",'statement of marks'!F30)</f>
        <v>35985</v>
      </c>
      <c r="E29" s="539" t="str">
        <f>IF('statement of marks'!G30="","",'statement of marks'!G30)</f>
        <v>A 022</v>
      </c>
      <c r="F29" s="539" t="str">
        <f>IF('statement of marks'!H30="","",'statement of marks'!H30)</f>
        <v>B 022</v>
      </c>
      <c r="G29" s="539" t="str">
        <f>IF('statement of marks'!I30="","",'statement of marks'!I30)</f>
        <v>C 022</v>
      </c>
      <c r="H29" s="537" t="str">
        <f>IF('statement of marks'!B30="","",'statement of marks'!B30)</f>
        <v>SC</v>
      </c>
      <c r="I29" s="537" t="str">
        <f>IF('statement of marks'!C30="","",'statement of marks'!C30)</f>
        <v>G</v>
      </c>
      <c r="J29" s="537" t="str">
        <f>IF('statement of marks'!HD30="","",'statement of marks'!HD30)</f>
        <v>PASS BY GRACE</v>
      </c>
      <c r="K29" s="535">
        <f>IF('statement of marks'!HE30="","",'statement of marks'!HE30)</f>
        <v>480</v>
      </c>
      <c r="L29" s="536">
        <f>IF('statement of marks'!HF30="","",'statement of marks'!HF30)</f>
        <v>48</v>
      </c>
      <c r="M29" s="537" t="str">
        <f>IF('statement of marks'!HG30="","",'statement of marks'!HG30)</f>
        <v>II</v>
      </c>
      <c r="N29" s="536" t="str">
        <f>IF('statement of marks'!GZ30="","",'statement of marks'!GZ30)</f>
        <v xml:space="preserve">    </v>
      </c>
      <c r="O29" s="538" t="str">
        <f>IF('result subject-wise'!AR30="","",'result subject-wise'!AR30)</f>
        <v/>
      </c>
      <c r="P29" s="99" t="str">
        <f>IF('result subject-wise'!AS30="","",'result subject-wise'!AS30)</f>
        <v/>
      </c>
      <c r="Q29" s="538" t="str">
        <f>'statement of marks'!HM30</f>
        <v>II</v>
      </c>
      <c r="R29" s="100">
        <f>IF('statement of marks'!FH30="","",'statement of marks'!FH30)</f>
        <v>0</v>
      </c>
      <c r="U29" s="97" t="str">
        <f>'statement of marks'!G30</f>
        <v>A 022</v>
      </c>
      <c r="V29" s="94" t="str">
        <f t="shared" si="24"/>
        <v/>
      </c>
      <c r="W29" s="94" t="str">
        <f t="shared" si="25"/>
        <v>II</v>
      </c>
      <c r="X29" s="94" t="str">
        <f t="shared" si="26"/>
        <v/>
      </c>
      <c r="Y29" s="94" t="str">
        <f t="shared" si="27"/>
        <v/>
      </c>
      <c r="Z29" s="94" t="str">
        <f t="shared" si="28"/>
        <v/>
      </c>
      <c r="AA29" s="94" t="str">
        <f t="shared" si="29"/>
        <v/>
      </c>
      <c r="AB29" s="94" t="str">
        <f t="shared" si="30"/>
        <v/>
      </c>
      <c r="AC29" s="94" t="str">
        <f t="shared" si="31"/>
        <v/>
      </c>
      <c r="AD29" s="94" t="str">
        <f t="shared" si="32"/>
        <v/>
      </c>
      <c r="AE29" s="94" t="str">
        <f t="shared" si="33"/>
        <v/>
      </c>
      <c r="AF29" s="94" t="str">
        <f t="shared" si="34"/>
        <v/>
      </c>
      <c r="AG29" s="94" t="str">
        <f t="shared" si="35"/>
        <v/>
      </c>
      <c r="AH29" s="101"/>
    </row>
    <row r="30" spans="1:34" ht="16" customHeight="1">
      <c r="A30" s="96">
        <f>'statement of marks'!A31</f>
        <v>23</v>
      </c>
      <c r="B30" s="537">
        <f>IF('statement of marks'!D31="","",'statement of marks'!D31)</f>
        <v>10377</v>
      </c>
      <c r="C30" s="541">
        <f>IF('statement of marks'!E31="","",'statement of marks'!E31)</f>
        <v>11423</v>
      </c>
      <c r="D30" s="549">
        <f>IF('statement of marks'!F31="","",'statement of marks'!F31)</f>
        <v>35670</v>
      </c>
      <c r="E30" s="539" t="str">
        <f>IF('statement of marks'!G31="","",'statement of marks'!G31)</f>
        <v>A 023</v>
      </c>
      <c r="F30" s="539" t="str">
        <f>IF('statement of marks'!H31="","",'statement of marks'!H31)</f>
        <v>B 023</v>
      </c>
      <c r="G30" s="539" t="str">
        <f>IF('statement of marks'!I31="","",'statement of marks'!I31)</f>
        <v>C 023</v>
      </c>
      <c r="H30" s="537" t="str">
        <f>IF('statement of marks'!B31="","",'statement of marks'!B31)</f>
        <v>OBC</v>
      </c>
      <c r="I30" s="537" t="str">
        <f>IF('statement of marks'!C31="","",'statement of marks'!C31)</f>
        <v>G</v>
      </c>
      <c r="J30" s="537" t="str">
        <f>IF('statement of marks'!HD31="","",'statement of marks'!HD31)</f>
        <v>PASS</v>
      </c>
      <c r="K30" s="535">
        <f>IF('statement of marks'!HE31="","",'statement of marks'!HE31)</f>
        <v>590</v>
      </c>
      <c r="L30" s="536">
        <f>IF('statement of marks'!HF31="","",'statement of marks'!HF31)</f>
        <v>59</v>
      </c>
      <c r="M30" s="537" t="str">
        <f>IF('statement of marks'!HG31="","",'statement of marks'!HG31)</f>
        <v>II</v>
      </c>
      <c r="N30" s="536" t="str">
        <f>IF('statement of marks'!GZ31="","",'statement of marks'!GZ31)</f>
        <v xml:space="preserve">    </v>
      </c>
      <c r="O30" s="538" t="str">
        <f>IF('result subject-wise'!AR31="","",'result subject-wise'!AR31)</f>
        <v/>
      </c>
      <c r="P30" s="99" t="str">
        <f>IF('result subject-wise'!AS31="","",'result subject-wise'!AS31)</f>
        <v/>
      </c>
      <c r="Q30" s="538" t="str">
        <f>'statement of marks'!HM31</f>
        <v>II</v>
      </c>
      <c r="R30" s="100">
        <f>IF('statement of marks'!FH31="","",'statement of marks'!FH31)</f>
        <v>0</v>
      </c>
      <c r="U30" s="97" t="str">
        <f>'statement of marks'!G31</f>
        <v>A 023</v>
      </c>
      <c r="V30" s="94" t="str">
        <f>IF(AND(H30="SC",I30="B"),Q30,"")</f>
        <v/>
      </c>
      <c r="W30" s="94" t="str">
        <f>IF(AND(H30="SC",I30="G"),Q30,"")</f>
        <v/>
      </c>
      <c r="X30" s="94" t="str">
        <f>IF(AND(H30="ST",I30="B"),Q30,"")</f>
        <v/>
      </c>
      <c r="Y30" s="94" t="str">
        <f>IF(AND(H30="ST",I30="G"),Q30,"")</f>
        <v/>
      </c>
      <c r="Z30" s="94" t="str">
        <f>IF(AND(H30="OBC",I30="B"),Q30,"")</f>
        <v/>
      </c>
      <c r="AA30" s="94" t="str">
        <f>IF(AND(H30="OBC",I30="G"),Q30,"")</f>
        <v>II</v>
      </c>
      <c r="AB30" s="94" t="str">
        <f>IF(AND(H30="GEN",I30="B"),Q30,"")</f>
        <v/>
      </c>
      <c r="AC30" s="94" t="str">
        <f>IF(AND(H30="GEN",I30="G"),Q30,"")</f>
        <v/>
      </c>
      <c r="AD30" s="94" t="str">
        <f>IF(AND(H30="MIN",I30="B"),Q30,"")</f>
        <v/>
      </c>
      <c r="AE30" s="94" t="str">
        <f>IF(AND(H30="MIN",I30="G"),Q30,"")</f>
        <v/>
      </c>
      <c r="AF30" s="94" t="str">
        <f>IF(AND(H30="SBC",I30="B"),Q30,"")</f>
        <v/>
      </c>
      <c r="AG30" s="94" t="str">
        <f>IF(AND(H30="SBC",I30="G"),Q30,"")</f>
        <v/>
      </c>
      <c r="AH30" s="101"/>
    </row>
    <row r="31" spans="1:34" ht="16" customHeight="1">
      <c r="A31" s="96">
        <f>'statement of marks'!A32</f>
        <v>24</v>
      </c>
      <c r="B31" s="537">
        <f>IF('statement of marks'!D32="","",'statement of marks'!D32)</f>
        <v>10547</v>
      </c>
      <c r="C31" s="541">
        <f>IF('statement of marks'!E32="","",'statement of marks'!E32)</f>
        <v>11424</v>
      </c>
      <c r="D31" s="549">
        <f>IF('statement of marks'!F32="","",'statement of marks'!F32)</f>
        <v>35748</v>
      </c>
      <c r="E31" s="539" t="str">
        <f>IF('statement of marks'!G32="","",'statement of marks'!G32)</f>
        <v>A 024</v>
      </c>
      <c r="F31" s="539" t="str">
        <f>IF('statement of marks'!H32="","",'statement of marks'!H32)</f>
        <v>B 024</v>
      </c>
      <c r="G31" s="539" t="str">
        <f>IF('statement of marks'!I32="","",'statement of marks'!I32)</f>
        <v>C 024</v>
      </c>
      <c r="H31" s="537" t="str">
        <f>IF('statement of marks'!B32="","",'statement of marks'!B32)</f>
        <v>OBC</v>
      </c>
      <c r="I31" s="537" t="str">
        <f>IF('statement of marks'!C32="","",'statement of marks'!C32)</f>
        <v>G</v>
      </c>
      <c r="J31" s="537" t="str">
        <f>IF('statement of marks'!HD32="","",'statement of marks'!HD32)</f>
        <v>PASS BY GRACE</v>
      </c>
      <c r="K31" s="535">
        <f>IF('statement of marks'!HE32="","",'statement of marks'!HE32)</f>
        <v>510</v>
      </c>
      <c r="L31" s="536">
        <f>IF('statement of marks'!HF32="","",'statement of marks'!HF32)</f>
        <v>51</v>
      </c>
      <c r="M31" s="537" t="str">
        <f>IF('statement of marks'!HG32="","",'statement of marks'!HG32)</f>
        <v>II</v>
      </c>
      <c r="N31" s="536" t="str">
        <f>IF('statement of marks'!GZ32="","",'statement of marks'!GZ32)</f>
        <v xml:space="preserve">    </v>
      </c>
      <c r="O31" s="538" t="str">
        <f>IF('result subject-wise'!AR32="","",'result subject-wise'!AR32)</f>
        <v/>
      </c>
      <c r="P31" s="99" t="str">
        <f>IF('result subject-wise'!AS32="","",'result subject-wise'!AS32)</f>
        <v/>
      </c>
      <c r="Q31" s="538" t="str">
        <f>'statement of marks'!HM32</f>
        <v>II</v>
      </c>
      <c r="R31" s="100">
        <f>IF('statement of marks'!FH32="","",'statement of marks'!FH32)</f>
        <v>0</v>
      </c>
      <c r="U31" s="97" t="str">
        <f>'statement of marks'!G32</f>
        <v>A 024</v>
      </c>
      <c r="V31" s="94" t="str">
        <f t="shared" ref="V31:V36" si="36">IF(AND(H31="SC",I31="B"),Q31,"")</f>
        <v/>
      </c>
      <c r="W31" s="94" t="str">
        <f t="shared" ref="W31:W36" si="37">IF(AND(H31="SC",I31="G"),Q31,"")</f>
        <v/>
      </c>
      <c r="X31" s="94" t="str">
        <f t="shared" ref="X31:X36" si="38">IF(AND(H31="ST",I31="B"),Q31,"")</f>
        <v/>
      </c>
      <c r="Y31" s="94" t="str">
        <f t="shared" ref="Y31:Y36" si="39">IF(AND(H31="ST",I31="G"),Q31,"")</f>
        <v/>
      </c>
      <c r="Z31" s="94" t="str">
        <f t="shared" ref="Z31:Z36" si="40">IF(AND(H31="OBC",I31="B"),Q31,"")</f>
        <v/>
      </c>
      <c r="AA31" s="94" t="str">
        <f t="shared" ref="AA31:AA36" si="41">IF(AND(H31="OBC",I31="G"),Q31,"")</f>
        <v>II</v>
      </c>
      <c r="AB31" s="94" t="str">
        <f t="shared" ref="AB31:AB36" si="42">IF(AND(H31="GEN",I31="B"),Q31,"")</f>
        <v/>
      </c>
      <c r="AC31" s="94" t="str">
        <f t="shared" ref="AC31:AC36" si="43">IF(AND(H31="GEN",I31="G"),Q31,"")</f>
        <v/>
      </c>
      <c r="AD31" s="94" t="str">
        <f t="shared" ref="AD31:AD36" si="44">IF(AND(H31="MIN",I31="B"),Q31,"")</f>
        <v/>
      </c>
      <c r="AE31" s="94" t="str">
        <f t="shared" ref="AE31:AE36" si="45">IF(AND(H31="MIN",I31="G"),Q31,"")</f>
        <v/>
      </c>
      <c r="AF31" s="94" t="str">
        <f t="shared" ref="AF31:AF36" si="46">IF(AND(H31="SBC",I31="B"),Q31,"")</f>
        <v/>
      </c>
      <c r="AG31" s="94" t="str">
        <f t="shared" ref="AG31:AG36" si="47">IF(AND(H31="SBC",I31="G"),Q31,"")</f>
        <v/>
      </c>
      <c r="AH31" s="101"/>
    </row>
    <row r="32" spans="1:34" ht="16" customHeight="1">
      <c r="A32" s="96">
        <f>'statement of marks'!A33</f>
        <v>25</v>
      </c>
      <c r="B32" s="537">
        <f>IF('statement of marks'!D33="","",'statement of marks'!D33)</f>
        <v>10478</v>
      </c>
      <c r="C32" s="541">
        <f>IF('statement of marks'!E33="","",'statement of marks'!E33)</f>
        <v>11425</v>
      </c>
      <c r="D32" s="549">
        <f>IF('statement of marks'!F33="","",'statement of marks'!F33)</f>
        <v>35259</v>
      </c>
      <c r="E32" s="539" t="str">
        <f>IF('statement of marks'!G33="","",'statement of marks'!G33)</f>
        <v>A 025</v>
      </c>
      <c r="F32" s="539" t="str">
        <f>IF('statement of marks'!H33="","",'statement of marks'!H33)</f>
        <v>B 025</v>
      </c>
      <c r="G32" s="539" t="str">
        <f>IF('statement of marks'!I33="","",'statement of marks'!I33)</f>
        <v>C 025</v>
      </c>
      <c r="H32" s="537" t="str">
        <f>IF('statement of marks'!B33="","",'statement of marks'!B33)</f>
        <v>OBC</v>
      </c>
      <c r="I32" s="537" t="str">
        <f>IF('statement of marks'!C33="","",'statement of marks'!C33)</f>
        <v>G</v>
      </c>
      <c r="J32" s="537" t="str">
        <f>IF('statement of marks'!HD33="","",'statement of marks'!HD33)</f>
        <v>PASS</v>
      </c>
      <c r="K32" s="535">
        <f>IF('statement of marks'!HE33="","",'statement of marks'!HE33)</f>
        <v>561</v>
      </c>
      <c r="L32" s="536">
        <f>IF('statement of marks'!HF33="","",'statement of marks'!HF33)</f>
        <v>56.1</v>
      </c>
      <c r="M32" s="537" t="str">
        <f>IF('statement of marks'!HG33="","",'statement of marks'!HG33)</f>
        <v>II</v>
      </c>
      <c r="N32" s="536" t="str">
        <f>IF('statement of marks'!GZ33="","",'statement of marks'!GZ33)</f>
        <v xml:space="preserve">    </v>
      </c>
      <c r="O32" s="538" t="str">
        <f>IF('result subject-wise'!AR33="","",'result subject-wise'!AR33)</f>
        <v/>
      </c>
      <c r="P32" s="99" t="str">
        <f>IF('result subject-wise'!AS33="","",'result subject-wise'!AS33)</f>
        <v/>
      </c>
      <c r="Q32" s="538" t="str">
        <f>'statement of marks'!HM33</f>
        <v>II</v>
      </c>
      <c r="R32" s="100">
        <f>IF('statement of marks'!FH33="","",'statement of marks'!FH33)</f>
        <v>0</v>
      </c>
      <c r="U32" s="97" t="str">
        <f>'statement of marks'!G33</f>
        <v>A 025</v>
      </c>
      <c r="V32" s="94" t="str">
        <f t="shared" si="36"/>
        <v/>
      </c>
      <c r="W32" s="94" t="str">
        <f t="shared" si="37"/>
        <v/>
      </c>
      <c r="X32" s="94" t="str">
        <f t="shared" si="38"/>
        <v/>
      </c>
      <c r="Y32" s="94" t="str">
        <f t="shared" si="39"/>
        <v/>
      </c>
      <c r="Z32" s="94" t="str">
        <f t="shared" si="40"/>
        <v/>
      </c>
      <c r="AA32" s="94" t="str">
        <f t="shared" si="41"/>
        <v>II</v>
      </c>
      <c r="AB32" s="94" t="str">
        <f t="shared" si="42"/>
        <v/>
      </c>
      <c r="AC32" s="94" t="str">
        <f t="shared" si="43"/>
        <v/>
      </c>
      <c r="AD32" s="94" t="str">
        <f t="shared" si="44"/>
        <v/>
      </c>
      <c r="AE32" s="94" t="str">
        <f t="shared" si="45"/>
        <v/>
      </c>
      <c r="AF32" s="94" t="str">
        <f t="shared" si="46"/>
        <v/>
      </c>
      <c r="AG32" s="94" t="str">
        <f t="shared" si="47"/>
        <v/>
      </c>
      <c r="AH32" s="101"/>
    </row>
    <row r="33" spans="1:34" ht="16" customHeight="1">
      <c r="A33" s="96">
        <f>'statement of marks'!A34</f>
        <v>26</v>
      </c>
      <c r="B33" s="537" t="str">
        <f>IF('statement of marks'!D34="","",'statement of marks'!D34)</f>
        <v>10349 A</v>
      </c>
      <c r="C33" s="541">
        <f>IF('statement of marks'!E34="","",'statement of marks'!E34)</f>
        <v>11426</v>
      </c>
      <c r="D33" s="549">
        <f>IF('statement of marks'!F34="","",'statement of marks'!F34)</f>
        <v>35148</v>
      </c>
      <c r="E33" s="539" t="str">
        <f>IF('statement of marks'!G34="","",'statement of marks'!G34)</f>
        <v>A 026</v>
      </c>
      <c r="F33" s="539" t="str">
        <f>IF('statement of marks'!H34="","",'statement of marks'!H34)</f>
        <v>B 026</v>
      </c>
      <c r="G33" s="539" t="str">
        <f>IF('statement of marks'!I34="","",'statement of marks'!I34)</f>
        <v>C 026</v>
      </c>
      <c r="H33" s="537" t="str">
        <f>IF('statement of marks'!B34="","",'statement of marks'!B34)</f>
        <v>OBC</v>
      </c>
      <c r="I33" s="537" t="str">
        <f>IF('statement of marks'!C34="","",'statement of marks'!C34)</f>
        <v>G</v>
      </c>
      <c r="J33" s="537" t="str">
        <f>IF('statement of marks'!HD34="","",'statement of marks'!HD34)</f>
        <v>PASS</v>
      </c>
      <c r="K33" s="535">
        <f>IF('statement of marks'!HE34="","",'statement of marks'!HE34)</f>
        <v>700</v>
      </c>
      <c r="L33" s="536">
        <f>IF('statement of marks'!HF34="","",'statement of marks'!HF34)</f>
        <v>70</v>
      </c>
      <c r="M33" s="537" t="str">
        <f>IF('statement of marks'!HG34="","",'statement of marks'!HG34)</f>
        <v>I</v>
      </c>
      <c r="N33" s="536" t="str">
        <f>IF('statement of marks'!GZ34="","",'statement of marks'!GZ34)</f>
        <v xml:space="preserve">    </v>
      </c>
      <c r="O33" s="538" t="str">
        <f>IF('result subject-wise'!AR34="","",'result subject-wise'!AR34)</f>
        <v/>
      </c>
      <c r="P33" s="99" t="str">
        <f>IF('result subject-wise'!AS34="","",'result subject-wise'!AS34)</f>
        <v/>
      </c>
      <c r="Q33" s="538" t="str">
        <f>'statement of marks'!HM34</f>
        <v>I</v>
      </c>
      <c r="R33" s="100">
        <f>IF('statement of marks'!FH34="","",'statement of marks'!FH34)</f>
        <v>0</v>
      </c>
      <c r="U33" s="97" t="str">
        <f>'statement of marks'!G34</f>
        <v>A 026</v>
      </c>
      <c r="V33" s="94" t="str">
        <f t="shared" si="36"/>
        <v/>
      </c>
      <c r="W33" s="94" t="str">
        <f t="shared" si="37"/>
        <v/>
      </c>
      <c r="X33" s="94" t="str">
        <f t="shared" si="38"/>
        <v/>
      </c>
      <c r="Y33" s="94" t="str">
        <f t="shared" si="39"/>
        <v/>
      </c>
      <c r="Z33" s="94" t="str">
        <f t="shared" si="40"/>
        <v/>
      </c>
      <c r="AA33" s="94" t="str">
        <f t="shared" si="41"/>
        <v>I</v>
      </c>
      <c r="AB33" s="94" t="str">
        <f t="shared" si="42"/>
        <v/>
      </c>
      <c r="AC33" s="94" t="str">
        <f t="shared" si="43"/>
        <v/>
      </c>
      <c r="AD33" s="94" t="str">
        <f t="shared" si="44"/>
        <v/>
      </c>
      <c r="AE33" s="94" t="str">
        <f t="shared" si="45"/>
        <v/>
      </c>
      <c r="AF33" s="94" t="str">
        <f t="shared" si="46"/>
        <v/>
      </c>
      <c r="AG33" s="94" t="str">
        <f t="shared" si="47"/>
        <v/>
      </c>
      <c r="AH33" s="101"/>
    </row>
    <row r="34" spans="1:34" ht="16" customHeight="1">
      <c r="A34" s="96">
        <f>'statement of marks'!A35</f>
        <v>27</v>
      </c>
      <c r="B34" s="537">
        <f>IF('statement of marks'!D35="","",'statement of marks'!D35)</f>
        <v>10439</v>
      </c>
      <c r="C34" s="541">
        <f>IF('statement of marks'!E35="","",'statement of marks'!E35)</f>
        <v>11427</v>
      </c>
      <c r="D34" s="549">
        <f>IF('statement of marks'!F35="","",'statement of marks'!F35)</f>
        <v>35361</v>
      </c>
      <c r="E34" s="539" t="str">
        <f>IF('statement of marks'!G35="","",'statement of marks'!G35)</f>
        <v>A 027</v>
      </c>
      <c r="F34" s="539" t="str">
        <f>IF('statement of marks'!H35="","",'statement of marks'!H35)</f>
        <v>B 027</v>
      </c>
      <c r="G34" s="539" t="str">
        <f>IF('statement of marks'!I35="","",'statement of marks'!I35)</f>
        <v>C 027</v>
      </c>
      <c r="H34" s="537" t="str">
        <f>IF('statement of marks'!B35="","",'statement of marks'!B35)</f>
        <v>GEN</v>
      </c>
      <c r="I34" s="537" t="str">
        <f>IF('statement of marks'!C35="","",'statement of marks'!C35)</f>
        <v>G</v>
      </c>
      <c r="J34" s="537" t="str">
        <f>IF('statement of marks'!HD35="","",'statement of marks'!HD35)</f>
        <v>PASS</v>
      </c>
      <c r="K34" s="535">
        <f>IF('statement of marks'!HE35="","",'statement of marks'!HE35)</f>
        <v>600</v>
      </c>
      <c r="L34" s="536">
        <f>IF('statement of marks'!HF35="","",'statement of marks'!HF35)</f>
        <v>60</v>
      </c>
      <c r="M34" s="537" t="str">
        <f>IF('statement of marks'!HG35="","",'statement of marks'!HG35)</f>
        <v>I</v>
      </c>
      <c r="N34" s="536" t="str">
        <f>IF('statement of marks'!GZ35="","",'statement of marks'!GZ35)</f>
        <v xml:space="preserve">    </v>
      </c>
      <c r="O34" s="538" t="str">
        <f>IF('result subject-wise'!AR35="","",'result subject-wise'!AR35)</f>
        <v/>
      </c>
      <c r="P34" s="99" t="str">
        <f>IF('result subject-wise'!AS35="","",'result subject-wise'!AS35)</f>
        <v/>
      </c>
      <c r="Q34" s="538" t="str">
        <f>'statement of marks'!HM35</f>
        <v>I</v>
      </c>
      <c r="R34" s="100">
        <f>IF('statement of marks'!FH35="","",'statement of marks'!FH35)</f>
        <v>0</v>
      </c>
      <c r="U34" s="97" t="str">
        <f>'statement of marks'!G35</f>
        <v>A 027</v>
      </c>
      <c r="V34" s="94" t="str">
        <f t="shared" si="36"/>
        <v/>
      </c>
      <c r="W34" s="94" t="str">
        <f t="shared" si="37"/>
        <v/>
      </c>
      <c r="X34" s="94" t="str">
        <f t="shared" si="38"/>
        <v/>
      </c>
      <c r="Y34" s="94" t="str">
        <f t="shared" si="39"/>
        <v/>
      </c>
      <c r="Z34" s="94" t="str">
        <f t="shared" si="40"/>
        <v/>
      </c>
      <c r="AA34" s="94" t="str">
        <f t="shared" si="41"/>
        <v/>
      </c>
      <c r="AB34" s="94" t="str">
        <f t="shared" si="42"/>
        <v/>
      </c>
      <c r="AC34" s="94" t="str">
        <f t="shared" si="43"/>
        <v>I</v>
      </c>
      <c r="AD34" s="94" t="str">
        <f t="shared" si="44"/>
        <v/>
      </c>
      <c r="AE34" s="94" t="str">
        <f t="shared" si="45"/>
        <v/>
      </c>
      <c r="AF34" s="94" t="str">
        <f t="shared" si="46"/>
        <v/>
      </c>
      <c r="AG34" s="94" t="str">
        <f t="shared" si="47"/>
        <v/>
      </c>
      <c r="AH34" s="101"/>
    </row>
    <row r="35" spans="1:34" ht="16" customHeight="1">
      <c r="A35" s="96">
        <f>'statement of marks'!A36</f>
        <v>28</v>
      </c>
      <c r="B35" s="537">
        <f>IF('statement of marks'!D36="","",'statement of marks'!D36)</f>
        <v>10300</v>
      </c>
      <c r="C35" s="541">
        <f>IF('statement of marks'!E36="","",'statement of marks'!E36)</f>
        <v>11428</v>
      </c>
      <c r="D35" s="549">
        <f>IF('statement of marks'!F36="","",'statement of marks'!F36)</f>
        <v>35196</v>
      </c>
      <c r="E35" s="539" t="str">
        <f>IF('statement of marks'!G36="","",'statement of marks'!G36)</f>
        <v>A 028</v>
      </c>
      <c r="F35" s="539" t="str">
        <f>IF('statement of marks'!H36="","",'statement of marks'!H36)</f>
        <v>B 028</v>
      </c>
      <c r="G35" s="539" t="str">
        <f>IF('statement of marks'!I36="","",'statement of marks'!I36)</f>
        <v>C 028</v>
      </c>
      <c r="H35" s="537" t="str">
        <f>IF('statement of marks'!B36="","",'statement of marks'!B36)</f>
        <v>OBC</v>
      </c>
      <c r="I35" s="537" t="str">
        <f>IF('statement of marks'!C36="","",'statement of marks'!C36)</f>
        <v>G</v>
      </c>
      <c r="J35" s="537" t="str">
        <f>IF('statement of marks'!HD36="","",'statement of marks'!HD36)</f>
        <v>PASS</v>
      </c>
      <c r="K35" s="535">
        <f>IF('statement of marks'!HE36="","",'statement of marks'!HE36)</f>
        <v>626</v>
      </c>
      <c r="L35" s="536">
        <f>IF('statement of marks'!HF36="","",'statement of marks'!HF36)</f>
        <v>62.6</v>
      </c>
      <c r="M35" s="537" t="str">
        <f>IF('statement of marks'!HG36="","",'statement of marks'!HG36)</f>
        <v>I</v>
      </c>
      <c r="N35" s="536" t="str">
        <f>IF('statement of marks'!GZ36="","",'statement of marks'!GZ36)</f>
        <v xml:space="preserve">    </v>
      </c>
      <c r="O35" s="538" t="str">
        <f>IF('result subject-wise'!AR36="","",'result subject-wise'!AR36)</f>
        <v/>
      </c>
      <c r="P35" s="99" t="str">
        <f>IF('result subject-wise'!AS36="","",'result subject-wise'!AS36)</f>
        <v/>
      </c>
      <c r="Q35" s="538" t="str">
        <f>'statement of marks'!HM36</f>
        <v>I</v>
      </c>
      <c r="R35" s="100">
        <f>IF('statement of marks'!FH36="","",'statement of marks'!FH36)</f>
        <v>0</v>
      </c>
      <c r="U35" s="97" t="str">
        <f>'statement of marks'!G36</f>
        <v>A 028</v>
      </c>
      <c r="V35" s="94" t="str">
        <f t="shared" si="36"/>
        <v/>
      </c>
      <c r="W35" s="94" t="str">
        <f t="shared" si="37"/>
        <v/>
      </c>
      <c r="X35" s="94" t="str">
        <f t="shared" si="38"/>
        <v/>
      </c>
      <c r="Y35" s="94" t="str">
        <f t="shared" si="39"/>
        <v/>
      </c>
      <c r="Z35" s="94" t="str">
        <f t="shared" si="40"/>
        <v/>
      </c>
      <c r="AA35" s="94" t="str">
        <f t="shared" si="41"/>
        <v>I</v>
      </c>
      <c r="AB35" s="94" t="str">
        <f t="shared" si="42"/>
        <v/>
      </c>
      <c r="AC35" s="94" t="str">
        <f t="shared" si="43"/>
        <v/>
      </c>
      <c r="AD35" s="94" t="str">
        <f t="shared" si="44"/>
        <v/>
      </c>
      <c r="AE35" s="94" t="str">
        <f t="shared" si="45"/>
        <v/>
      </c>
      <c r="AF35" s="94" t="str">
        <f t="shared" si="46"/>
        <v/>
      </c>
      <c r="AG35" s="94" t="str">
        <f t="shared" si="47"/>
        <v/>
      </c>
      <c r="AH35" s="101"/>
    </row>
    <row r="36" spans="1:34" ht="16" customHeight="1">
      <c r="A36" s="96">
        <f>'statement of marks'!A37</f>
        <v>29</v>
      </c>
      <c r="B36" s="537">
        <f>IF('statement of marks'!D37="","",'statement of marks'!D37)</f>
        <v>10486</v>
      </c>
      <c r="C36" s="541">
        <f>IF('statement of marks'!E37="","",'statement of marks'!E37)</f>
        <v>11429</v>
      </c>
      <c r="D36" s="549">
        <f>IF('statement of marks'!F37="","",'statement of marks'!F37)</f>
        <v>35133</v>
      </c>
      <c r="E36" s="539" t="str">
        <f>IF('statement of marks'!G37="","",'statement of marks'!G37)</f>
        <v>A 029</v>
      </c>
      <c r="F36" s="539" t="str">
        <f>IF('statement of marks'!H37="","",'statement of marks'!H37)</f>
        <v>B 029</v>
      </c>
      <c r="G36" s="539" t="str">
        <f>IF('statement of marks'!I37="","",'statement of marks'!I37)</f>
        <v>C 029</v>
      </c>
      <c r="H36" s="537" t="str">
        <f>IF('statement of marks'!B37="","",'statement of marks'!B37)</f>
        <v>OBC</v>
      </c>
      <c r="I36" s="537" t="str">
        <f>IF('statement of marks'!C37="","",'statement of marks'!C37)</f>
        <v>G</v>
      </c>
      <c r="J36" s="537" t="str">
        <f>IF('statement of marks'!HD37="","",'statement of marks'!HD37)</f>
        <v>PASS</v>
      </c>
      <c r="K36" s="535">
        <f>IF('statement of marks'!HE37="","",'statement of marks'!HE37)</f>
        <v>562</v>
      </c>
      <c r="L36" s="536">
        <f>IF('statement of marks'!HF37="","",'statement of marks'!HF37)</f>
        <v>56.2</v>
      </c>
      <c r="M36" s="537" t="str">
        <f>IF('statement of marks'!HG37="","",'statement of marks'!HG37)</f>
        <v>II</v>
      </c>
      <c r="N36" s="536" t="str">
        <f>IF('statement of marks'!GZ37="","",'statement of marks'!GZ37)</f>
        <v xml:space="preserve">    </v>
      </c>
      <c r="O36" s="538" t="str">
        <f>IF('result subject-wise'!AR37="","",'result subject-wise'!AR37)</f>
        <v/>
      </c>
      <c r="P36" s="99" t="str">
        <f>IF('result subject-wise'!AS37="","",'result subject-wise'!AS37)</f>
        <v/>
      </c>
      <c r="Q36" s="538" t="str">
        <f>'statement of marks'!HM37</f>
        <v>II</v>
      </c>
      <c r="R36" s="100">
        <f>IF('statement of marks'!FH37="","",'statement of marks'!FH37)</f>
        <v>0</v>
      </c>
      <c r="U36" s="97" t="str">
        <f>'statement of marks'!G37</f>
        <v>A 029</v>
      </c>
      <c r="V36" s="94" t="str">
        <f t="shared" si="36"/>
        <v/>
      </c>
      <c r="W36" s="94" t="str">
        <f t="shared" si="37"/>
        <v/>
      </c>
      <c r="X36" s="94" t="str">
        <f t="shared" si="38"/>
        <v/>
      </c>
      <c r="Y36" s="94" t="str">
        <f t="shared" si="39"/>
        <v/>
      </c>
      <c r="Z36" s="94" t="str">
        <f t="shared" si="40"/>
        <v/>
      </c>
      <c r="AA36" s="94" t="str">
        <f t="shared" si="41"/>
        <v>II</v>
      </c>
      <c r="AB36" s="94" t="str">
        <f t="shared" si="42"/>
        <v/>
      </c>
      <c r="AC36" s="94" t="str">
        <f t="shared" si="43"/>
        <v/>
      </c>
      <c r="AD36" s="94" t="str">
        <f t="shared" si="44"/>
        <v/>
      </c>
      <c r="AE36" s="94" t="str">
        <f t="shared" si="45"/>
        <v/>
      </c>
      <c r="AF36" s="94" t="str">
        <f t="shared" si="46"/>
        <v/>
      </c>
      <c r="AG36" s="94" t="str">
        <f t="shared" si="47"/>
        <v/>
      </c>
      <c r="AH36" s="101"/>
    </row>
    <row r="37" spans="1:34" ht="16" customHeight="1">
      <c r="A37" s="96">
        <f>'statement of marks'!A38</f>
        <v>30</v>
      </c>
      <c r="B37" s="537">
        <f>IF('statement of marks'!D38="","",'statement of marks'!D38)</f>
        <v>10302</v>
      </c>
      <c r="C37" s="541">
        <f>IF('statement of marks'!E38="","",'statement of marks'!E38)</f>
        <v>11430</v>
      </c>
      <c r="D37" s="549">
        <f>IF('statement of marks'!F38="","",'statement of marks'!F38)</f>
        <v>35596</v>
      </c>
      <c r="E37" s="539" t="str">
        <f>IF('statement of marks'!G38="","",'statement of marks'!G38)</f>
        <v>A 030</v>
      </c>
      <c r="F37" s="539" t="str">
        <f>IF('statement of marks'!H38="","",'statement of marks'!H38)</f>
        <v>B 030</v>
      </c>
      <c r="G37" s="539" t="str">
        <f>IF('statement of marks'!I38="","",'statement of marks'!I38)</f>
        <v>C 030</v>
      </c>
      <c r="H37" s="537" t="str">
        <f>IF('statement of marks'!B38="","",'statement of marks'!B38)</f>
        <v>OBC</v>
      </c>
      <c r="I37" s="537" t="str">
        <f>IF('statement of marks'!C38="","",'statement of marks'!C38)</f>
        <v>G</v>
      </c>
      <c r="J37" s="537" t="str">
        <f>IF('statement of marks'!HD38="","",'statement of marks'!HD38)</f>
        <v>PASS</v>
      </c>
      <c r="K37" s="535">
        <f>IF('statement of marks'!HE38="","",'statement of marks'!HE38)</f>
        <v>615</v>
      </c>
      <c r="L37" s="536">
        <f>IF('statement of marks'!HF38="","",'statement of marks'!HF38)</f>
        <v>61.5</v>
      </c>
      <c r="M37" s="537" t="str">
        <f>IF('statement of marks'!HG38="","",'statement of marks'!HG38)</f>
        <v>I</v>
      </c>
      <c r="N37" s="536" t="str">
        <f>IF('statement of marks'!GZ38="","",'statement of marks'!GZ38)</f>
        <v xml:space="preserve">    </v>
      </c>
      <c r="O37" s="538" t="str">
        <f>IF('result subject-wise'!AR38="","",'result subject-wise'!AR38)</f>
        <v/>
      </c>
      <c r="P37" s="99" t="str">
        <f>IF('result subject-wise'!AS38="","",'result subject-wise'!AS38)</f>
        <v/>
      </c>
      <c r="Q37" s="538" t="str">
        <f>'statement of marks'!HM38</f>
        <v>I</v>
      </c>
      <c r="R37" s="100">
        <f>IF('statement of marks'!FH38="","",'statement of marks'!FH38)</f>
        <v>0</v>
      </c>
      <c r="U37" s="97" t="str">
        <f>'statement of marks'!G38</f>
        <v>A 030</v>
      </c>
      <c r="V37" s="94" t="str">
        <f>IF(AND(H37="SC",I37="B"),Q37,"")</f>
        <v/>
      </c>
      <c r="W37" s="94" t="str">
        <f>IF(AND(H37="SC",I37="G"),Q37,"")</f>
        <v/>
      </c>
      <c r="X37" s="94" t="str">
        <f>IF(AND(H37="ST",I37="B"),Q37,"")</f>
        <v/>
      </c>
      <c r="Y37" s="94" t="str">
        <f>IF(AND(H37="ST",I37="G"),Q37,"")</f>
        <v/>
      </c>
      <c r="Z37" s="94" t="str">
        <f>IF(AND(H37="OBC",I37="B"),Q37,"")</f>
        <v/>
      </c>
      <c r="AA37" s="94" t="str">
        <f>IF(AND(H37="OBC",I37="G"),Q37,"")</f>
        <v>I</v>
      </c>
      <c r="AB37" s="94" t="str">
        <f>IF(AND(H37="GEN",I37="B"),Q37,"")</f>
        <v/>
      </c>
      <c r="AC37" s="94" t="str">
        <f>IF(AND(H37="GEN",I37="G"),Q37,"")</f>
        <v/>
      </c>
      <c r="AD37" s="94" t="str">
        <f>IF(AND(H37="MIN",I37="B"),Q37,"")</f>
        <v/>
      </c>
      <c r="AE37" s="94" t="str">
        <f>IF(AND(H37="MIN",I37="G"),Q37,"")</f>
        <v/>
      </c>
      <c r="AF37" s="94" t="str">
        <f>IF(AND(H37="SBC",I37="B"),Q37,"")</f>
        <v/>
      </c>
      <c r="AG37" s="94" t="str">
        <f>IF(AND(H37="SBC",I37="G"),Q37,"")</f>
        <v/>
      </c>
      <c r="AH37" s="101"/>
    </row>
    <row r="38" spans="1:34" ht="16" customHeight="1">
      <c r="A38" s="96">
        <f>'statement of marks'!A39</f>
        <v>31</v>
      </c>
      <c r="B38" s="537">
        <f>IF('statement of marks'!D39="","",'statement of marks'!D39)</f>
        <v>9489</v>
      </c>
      <c r="C38" s="541">
        <f>IF('statement of marks'!E39="","",'statement of marks'!E39)</f>
        <v>11431</v>
      </c>
      <c r="D38" s="549">
        <f>IF('statement of marks'!F39="","",'statement of marks'!F39)</f>
        <v>36046</v>
      </c>
      <c r="E38" s="539" t="str">
        <f>IF('statement of marks'!G39="","",'statement of marks'!G39)</f>
        <v>A 031</v>
      </c>
      <c r="F38" s="539" t="str">
        <f>IF('statement of marks'!H39="","",'statement of marks'!H39)</f>
        <v>B 031</v>
      </c>
      <c r="G38" s="539" t="str">
        <f>IF('statement of marks'!I39="","",'statement of marks'!I39)</f>
        <v>C 031</v>
      </c>
      <c r="H38" s="537" t="str">
        <f>IF('statement of marks'!B39="","",'statement of marks'!B39)</f>
        <v>GEN</v>
      </c>
      <c r="I38" s="537" t="str">
        <f>IF('statement of marks'!C39="","",'statement of marks'!C39)</f>
        <v>G</v>
      </c>
      <c r="J38" s="537" t="str">
        <f>IF('statement of marks'!HD39="","",'statement of marks'!HD39)</f>
        <v>PASS</v>
      </c>
      <c r="K38" s="535">
        <f>IF('statement of marks'!HE39="","",'statement of marks'!HE39)</f>
        <v>721</v>
      </c>
      <c r="L38" s="536">
        <f>IF('statement of marks'!HF39="","",'statement of marks'!HF39)</f>
        <v>72.099999999999994</v>
      </c>
      <c r="M38" s="537" t="str">
        <f>IF('statement of marks'!HG39="","",'statement of marks'!HG39)</f>
        <v>I</v>
      </c>
      <c r="N38" s="536" t="str">
        <f>IF('statement of marks'!GZ39="","",'statement of marks'!GZ39)</f>
        <v xml:space="preserve">    </v>
      </c>
      <c r="O38" s="538" t="str">
        <f>IF('result subject-wise'!AR39="","",'result subject-wise'!AR39)</f>
        <v/>
      </c>
      <c r="P38" s="99" t="str">
        <f>IF('result subject-wise'!AS39="","",'result subject-wise'!AS39)</f>
        <v/>
      </c>
      <c r="Q38" s="538" t="str">
        <f>'statement of marks'!HM39</f>
        <v>I</v>
      </c>
      <c r="R38" s="100">
        <f>IF('statement of marks'!FH39="","",'statement of marks'!FH39)</f>
        <v>0</v>
      </c>
      <c r="U38" s="97" t="str">
        <f>'statement of marks'!G39</f>
        <v>A 031</v>
      </c>
      <c r="V38" s="94" t="str">
        <f t="shared" ref="V38:V50" si="48">IF(AND(H38="SC",I38="B"),Q38,"")</f>
        <v/>
      </c>
      <c r="W38" s="94" t="str">
        <f t="shared" ref="W38:W50" si="49">IF(AND(H38="SC",I38="G"),Q38,"")</f>
        <v/>
      </c>
      <c r="X38" s="94" t="str">
        <f t="shared" ref="X38:X50" si="50">IF(AND(H38="ST",I38="B"),Q38,"")</f>
        <v/>
      </c>
      <c r="Y38" s="94" t="str">
        <f t="shared" ref="Y38:Y50" si="51">IF(AND(H38="ST",I38="G"),Q38,"")</f>
        <v/>
      </c>
      <c r="Z38" s="94" t="str">
        <f t="shared" ref="Z38:Z50" si="52">IF(AND(H38="OBC",I38="B"),Q38,"")</f>
        <v/>
      </c>
      <c r="AA38" s="94" t="str">
        <f t="shared" ref="AA38:AA50" si="53">IF(AND(H38="OBC",I38="G"),Q38,"")</f>
        <v/>
      </c>
      <c r="AB38" s="94" t="str">
        <f t="shared" ref="AB38:AB50" si="54">IF(AND(H38="GEN",I38="B"),Q38,"")</f>
        <v/>
      </c>
      <c r="AC38" s="94" t="str">
        <f t="shared" ref="AC38:AC50" si="55">IF(AND(H38="GEN",I38="G"),Q38,"")</f>
        <v>I</v>
      </c>
      <c r="AD38" s="94" t="str">
        <f t="shared" ref="AD38:AD50" si="56">IF(AND(H38="MIN",I38="B"),Q38,"")</f>
        <v/>
      </c>
      <c r="AE38" s="94" t="str">
        <f t="shared" ref="AE38:AE50" si="57">IF(AND(H38="MIN",I38="G"),Q38,"")</f>
        <v/>
      </c>
      <c r="AF38" s="94" t="str">
        <f t="shared" ref="AF38:AF50" si="58">IF(AND(H38="SBC",I38="B"),Q38,"")</f>
        <v/>
      </c>
      <c r="AG38" s="94" t="str">
        <f t="shared" ref="AG38:AG50" si="59">IF(AND(H38="SBC",I38="G"),Q38,"")</f>
        <v/>
      </c>
      <c r="AH38" s="101"/>
    </row>
    <row r="39" spans="1:34" ht="16" customHeight="1">
      <c r="A39" s="96">
        <f>'statement of marks'!A40</f>
        <v>32</v>
      </c>
      <c r="B39" s="537">
        <f>IF('statement of marks'!D40="","",'statement of marks'!D40)</f>
        <v>10261</v>
      </c>
      <c r="C39" s="541">
        <f>IF('statement of marks'!E40="","",'statement of marks'!E40)</f>
        <v>11432</v>
      </c>
      <c r="D39" s="549">
        <f>IF('statement of marks'!F40="","",'statement of marks'!F40)</f>
        <v>35197</v>
      </c>
      <c r="E39" s="539" t="str">
        <f>IF('statement of marks'!G40="","",'statement of marks'!G40)</f>
        <v>A 032</v>
      </c>
      <c r="F39" s="539" t="str">
        <f>IF('statement of marks'!H40="","",'statement of marks'!H40)</f>
        <v>B 032</v>
      </c>
      <c r="G39" s="539" t="str">
        <f>IF('statement of marks'!I40="","",'statement of marks'!I40)</f>
        <v>C 032</v>
      </c>
      <c r="H39" s="537" t="str">
        <f>IF('statement of marks'!B40="","",'statement of marks'!B40)</f>
        <v>OBC</v>
      </c>
      <c r="I39" s="537" t="str">
        <f>IF('statement of marks'!C40="","",'statement of marks'!C40)</f>
        <v>G</v>
      </c>
      <c r="J39" s="537" t="str">
        <f>IF('statement of marks'!HD40="","",'statement of marks'!HD40)</f>
        <v>PASS</v>
      </c>
      <c r="K39" s="535">
        <f>IF('statement of marks'!HE40="","",'statement of marks'!HE40)</f>
        <v>496</v>
      </c>
      <c r="L39" s="536">
        <f>IF('statement of marks'!HF40="","",'statement of marks'!HF40)</f>
        <v>49.6</v>
      </c>
      <c r="M39" s="537" t="str">
        <f>IF('statement of marks'!HG40="","",'statement of marks'!HG40)</f>
        <v>II</v>
      </c>
      <c r="N39" s="536" t="str">
        <f>IF('statement of marks'!GZ40="","",'statement of marks'!GZ40)</f>
        <v xml:space="preserve">    </v>
      </c>
      <c r="O39" s="538" t="str">
        <f>IF('result subject-wise'!AR40="","",'result subject-wise'!AR40)</f>
        <v/>
      </c>
      <c r="P39" s="99" t="str">
        <f>IF('result subject-wise'!AS40="","",'result subject-wise'!AS40)</f>
        <v/>
      </c>
      <c r="Q39" s="538" t="str">
        <f>'statement of marks'!HM40</f>
        <v>II</v>
      </c>
      <c r="R39" s="100">
        <f>IF('statement of marks'!FH40="","",'statement of marks'!FH40)</f>
        <v>0</v>
      </c>
      <c r="U39" s="97" t="str">
        <f>'statement of marks'!G40</f>
        <v>A 032</v>
      </c>
      <c r="V39" s="94" t="str">
        <f t="shared" si="48"/>
        <v/>
      </c>
      <c r="W39" s="94" t="str">
        <f t="shared" si="49"/>
        <v/>
      </c>
      <c r="X39" s="94" t="str">
        <f t="shared" si="50"/>
        <v/>
      </c>
      <c r="Y39" s="94" t="str">
        <f t="shared" si="51"/>
        <v/>
      </c>
      <c r="Z39" s="94" t="str">
        <f t="shared" si="52"/>
        <v/>
      </c>
      <c r="AA39" s="94" t="str">
        <f t="shared" si="53"/>
        <v>II</v>
      </c>
      <c r="AB39" s="94" t="str">
        <f t="shared" si="54"/>
        <v/>
      </c>
      <c r="AC39" s="94" t="str">
        <f t="shared" si="55"/>
        <v/>
      </c>
      <c r="AD39" s="94" t="str">
        <f t="shared" si="56"/>
        <v/>
      </c>
      <c r="AE39" s="94" t="str">
        <f t="shared" si="57"/>
        <v/>
      </c>
      <c r="AF39" s="94" t="str">
        <f t="shared" si="58"/>
        <v/>
      </c>
      <c r="AG39" s="94" t="str">
        <f t="shared" si="59"/>
        <v/>
      </c>
      <c r="AH39" s="101"/>
    </row>
    <row r="40" spans="1:34" ht="16" customHeight="1">
      <c r="A40" s="96">
        <f>'statement of marks'!A41</f>
        <v>33</v>
      </c>
      <c r="B40" s="537">
        <f>IF('statement of marks'!D41="","",'statement of marks'!D41)</f>
        <v>10326</v>
      </c>
      <c r="C40" s="541">
        <f>IF('statement of marks'!E41="","",'statement of marks'!E41)</f>
        <v>11433</v>
      </c>
      <c r="D40" s="549">
        <f>IF('statement of marks'!F41="","",'statement of marks'!F41)</f>
        <v>34090</v>
      </c>
      <c r="E40" s="539" t="str">
        <f>IF('statement of marks'!G41="","",'statement of marks'!G41)</f>
        <v>A 033</v>
      </c>
      <c r="F40" s="539" t="str">
        <f>IF('statement of marks'!H41="","",'statement of marks'!H41)</f>
        <v>B 033</v>
      </c>
      <c r="G40" s="539" t="str">
        <f>IF('statement of marks'!I41="","",'statement of marks'!I41)</f>
        <v>C 033</v>
      </c>
      <c r="H40" s="537" t="str">
        <f>IF('statement of marks'!B41="","",'statement of marks'!B41)</f>
        <v>GEN</v>
      </c>
      <c r="I40" s="537" t="str">
        <f>IF('statement of marks'!C41="","",'statement of marks'!C41)</f>
        <v>G</v>
      </c>
      <c r="J40" s="537" t="str">
        <f>IF('statement of marks'!HD41="","",'statement of marks'!HD41)</f>
        <v>PASS BY GRACE</v>
      </c>
      <c r="K40" s="535">
        <f>IF('statement of marks'!HE41="","",'statement of marks'!HE41)</f>
        <v>480</v>
      </c>
      <c r="L40" s="536">
        <f>IF('statement of marks'!HF41="","",'statement of marks'!HF41)</f>
        <v>48</v>
      </c>
      <c r="M40" s="537" t="str">
        <f>IF('statement of marks'!HG41="","",'statement of marks'!HG41)</f>
        <v>II</v>
      </c>
      <c r="N40" s="536" t="str">
        <f>IF('statement of marks'!GZ41="","",'statement of marks'!GZ41)</f>
        <v xml:space="preserve">    </v>
      </c>
      <c r="O40" s="538" t="str">
        <f>IF('result subject-wise'!AR41="","",'result subject-wise'!AR41)</f>
        <v/>
      </c>
      <c r="P40" s="99" t="str">
        <f>IF('result subject-wise'!AS41="","",'result subject-wise'!AS41)</f>
        <v/>
      </c>
      <c r="Q40" s="538" t="str">
        <f>'statement of marks'!HM41</f>
        <v>II</v>
      </c>
      <c r="R40" s="100">
        <f>IF('statement of marks'!FH41="","",'statement of marks'!FH41)</f>
        <v>0</v>
      </c>
      <c r="U40" s="97" t="str">
        <f>'statement of marks'!G41</f>
        <v>A 033</v>
      </c>
      <c r="V40" s="94" t="str">
        <f t="shared" si="48"/>
        <v/>
      </c>
      <c r="W40" s="94" t="str">
        <f t="shared" si="49"/>
        <v/>
      </c>
      <c r="X40" s="94" t="str">
        <f t="shared" si="50"/>
        <v/>
      </c>
      <c r="Y40" s="94" t="str">
        <f t="shared" si="51"/>
        <v/>
      </c>
      <c r="Z40" s="94" t="str">
        <f t="shared" si="52"/>
        <v/>
      </c>
      <c r="AA40" s="94" t="str">
        <f t="shared" si="53"/>
        <v/>
      </c>
      <c r="AB40" s="94" t="str">
        <f t="shared" si="54"/>
        <v/>
      </c>
      <c r="AC40" s="94" t="str">
        <f t="shared" si="55"/>
        <v>II</v>
      </c>
      <c r="AD40" s="94" t="str">
        <f t="shared" si="56"/>
        <v/>
      </c>
      <c r="AE40" s="94" t="str">
        <f t="shared" si="57"/>
        <v/>
      </c>
      <c r="AF40" s="94" t="str">
        <f t="shared" si="58"/>
        <v/>
      </c>
      <c r="AG40" s="94" t="str">
        <f t="shared" si="59"/>
        <v/>
      </c>
      <c r="AH40" s="101"/>
    </row>
    <row r="41" spans="1:34" ht="16" customHeight="1">
      <c r="A41" s="96">
        <f>'statement of marks'!A42</f>
        <v>34</v>
      </c>
      <c r="B41" s="537">
        <f>IF('statement of marks'!D42="","",'statement of marks'!D42)</f>
        <v>10224</v>
      </c>
      <c r="C41" s="541">
        <f>IF('statement of marks'!E42="","",'statement of marks'!E42)</f>
        <v>11434</v>
      </c>
      <c r="D41" s="549">
        <f>IF('statement of marks'!F42="","",'statement of marks'!F42)</f>
        <v>35221</v>
      </c>
      <c r="E41" s="539" t="str">
        <f>IF('statement of marks'!G42="","",'statement of marks'!G42)</f>
        <v>A 034</v>
      </c>
      <c r="F41" s="539" t="str">
        <f>IF('statement of marks'!H42="","",'statement of marks'!H42)</f>
        <v>B 034</v>
      </c>
      <c r="G41" s="539" t="str">
        <f>IF('statement of marks'!I42="","",'statement of marks'!I42)</f>
        <v>C 034</v>
      </c>
      <c r="H41" s="537" t="str">
        <f>IF('statement of marks'!B42="","",'statement of marks'!B42)</f>
        <v>GEN</v>
      </c>
      <c r="I41" s="537" t="str">
        <f>IF('statement of marks'!C42="","",'statement of marks'!C42)</f>
        <v>G</v>
      </c>
      <c r="J41" s="537" t="str">
        <f>IF('statement of marks'!HD42="","",'statement of marks'!HD42)</f>
        <v>PASS</v>
      </c>
      <c r="K41" s="535">
        <f>IF('statement of marks'!HE42="","",'statement of marks'!HE42)</f>
        <v>601</v>
      </c>
      <c r="L41" s="536">
        <f>IF('statement of marks'!HF42="","",'statement of marks'!HF42)</f>
        <v>60.1</v>
      </c>
      <c r="M41" s="537" t="str">
        <f>IF('statement of marks'!HG42="","",'statement of marks'!HG42)</f>
        <v>I</v>
      </c>
      <c r="N41" s="536" t="str">
        <f>IF('statement of marks'!GZ42="","",'statement of marks'!GZ42)</f>
        <v xml:space="preserve">    </v>
      </c>
      <c r="O41" s="538" t="str">
        <f>IF('result subject-wise'!AR42="","",'result subject-wise'!AR42)</f>
        <v/>
      </c>
      <c r="P41" s="99" t="str">
        <f>IF('result subject-wise'!AS42="","",'result subject-wise'!AS42)</f>
        <v/>
      </c>
      <c r="Q41" s="538" t="str">
        <f>'statement of marks'!HM42</f>
        <v>I</v>
      </c>
      <c r="R41" s="100">
        <f>IF('statement of marks'!FH42="","",'statement of marks'!FH42)</f>
        <v>0</v>
      </c>
      <c r="U41" s="97" t="str">
        <f>'statement of marks'!G42</f>
        <v>A 034</v>
      </c>
      <c r="V41" s="94" t="str">
        <f t="shared" si="48"/>
        <v/>
      </c>
      <c r="W41" s="94" t="str">
        <f t="shared" si="49"/>
        <v/>
      </c>
      <c r="X41" s="94" t="str">
        <f t="shared" si="50"/>
        <v/>
      </c>
      <c r="Y41" s="94" t="str">
        <f t="shared" si="51"/>
        <v/>
      </c>
      <c r="Z41" s="94" t="str">
        <f t="shared" si="52"/>
        <v/>
      </c>
      <c r="AA41" s="94" t="str">
        <f t="shared" si="53"/>
        <v/>
      </c>
      <c r="AB41" s="94" t="str">
        <f t="shared" si="54"/>
        <v/>
      </c>
      <c r="AC41" s="94" t="str">
        <f t="shared" si="55"/>
        <v>I</v>
      </c>
      <c r="AD41" s="94" t="str">
        <f t="shared" si="56"/>
        <v/>
      </c>
      <c r="AE41" s="94" t="str">
        <f t="shared" si="57"/>
        <v/>
      </c>
      <c r="AF41" s="94" t="str">
        <f t="shared" si="58"/>
        <v/>
      </c>
      <c r="AG41" s="94" t="str">
        <f t="shared" si="59"/>
        <v/>
      </c>
      <c r="AH41" s="101"/>
    </row>
    <row r="42" spans="1:34" ht="16" customHeight="1">
      <c r="A42" s="96">
        <f>'statement of marks'!A43</f>
        <v>35</v>
      </c>
      <c r="B42" s="537">
        <f>IF('statement of marks'!D43="","",'statement of marks'!D43)</f>
        <v>10330</v>
      </c>
      <c r="C42" s="541">
        <f>IF('statement of marks'!E43="","",'statement of marks'!E43)</f>
        <v>11435</v>
      </c>
      <c r="D42" s="549">
        <f>IF('statement of marks'!F43="","",'statement of marks'!F43)</f>
        <v>35595</v>
      </c>
      <c r="E42" s="539" t="str">
        <f>IF('statement of marks'!G43="","",'statement of marks'!G43)</f>
        <v>A 035</v>
      </c>
      <c r="F42" s="539" t="str">
        <f>IF('statement of marks'!H43="","",'statement of marks'!H43)</f>
        <v>B 035</v>
      </c>
      <c r="G42" s="539" t="str">
        <f>IF('statement of marks'!I43="","",'statement of marks'!I43)</f>
        <v>C 035</v>
      </c>
      <c r="H42" s="537" t="str">
        <f>IF('statement of marks'!B43="","",'statement of marks'!B43)</f>
        <v>OBC</v>
      </c>
      <c r="I42" s="537" t="str">
        <f>IF('statement of marks'!C43="","",'statement of marks'!C43)</f>
        <v>G</v>
      </c>
      <c r="J42" s="537" t="str">
        <f>IF('statement of marks'!HD43="","",'statement of marks'!HD43)</f>
        <v>PASS</v>
      </c>
      <c r="K42" s="535">
        <f>IF('statement of marks'!HE43="","",'statement of marks'!HE43)</f>
        <v>617</v>
      </c>
      <c r="L42" s="536">
        <f>IF('statement of marks'!HF43="","",'statement of marks'!HF43)</f>
        <v>61.7</v>
      </c>
      <c r="M42" s="537" t="str">
        <f>IF('statement of marks'!HG43="","",'statement of marks'!HG43)</f>
        <v>I</v>
      </c>
      <c r="N42" s="536" t="str">
        <f>IF('statement of marks'!GZ43="","",'statement of marks'!GZ43)</f>
        <v xml:space="preserve">    </v>
      </c>
      <c r="O42" s="538" t="str">
        <f>IF('result subject-wise'!AR43="","",'result subject-wise'!AR43)</f>
        <v/>
      </c>
      <c r="P42" s="99" t="str">
        <f>IF('result subject-wise'!AS43="","",'result subject-wise'!AS43)</f>
        <v/>
      </c>
      <c r="Q42" s="538" t="str">
        <f>'statement of marks'!HM43</f>
        <v>I</v>
      </c>
      <c r="R42" s="100">
        <f>IF('statement of marks'!FH43="","",'statement of marks'!FH43)</f>
        <v>0</v>
      </c>
      <c r="U42" s="97" t="str">
        <f>'statement of marks'!G43</f>
        <v>A 035</v>
      </c>
      <c r="V42" s="94" t="str">
        <f t="shared" si="48"/>
        <v/>
      </c>
      <c r="W42" s="94" t="str">
        <f t="shared" si="49"/>
        <v/>
      </c>
      <c r="X42" s="94" t="str">
        <f t="shared" si="50"/>
        <v/>
      </c>
      <c r="Y42" s="94" t="str">
        <f t="shared" si="51"/>
        <v/>
      </c>
      <c r="Z42" s="94" t="str">
        <f t="shared" si="52"/>
        <v/>
      </c>
      <c r="AA42" s="94" t="str">
        <f t="shared" si="53"/>
        <v>I</v>
      </c>
      <c r="AB42" s="94" t="str">
        <f t="shared" si="54"/>
        <v/>
      </c>
      <c r="AC42" s="94" t="str">
        <f t="shared" si="55"/>
        <v/>
      </c>
      <c r="AD42" s="94" t="str">
        <f t="shared" si="56"/>
        <v/>
      </c>
      <c r="AE42" s="94" t="str">
        <f t="shared" si="57"/>
        <v/>
      </c>
      <c r="AF42" s="94" t="str">
        <f t="shared" si="58"/>
        <v/>
      </c>
      <c r="AG42" s="94" t="str">
        <f t="shared" si="59"/>
        <v/>
      </c>
      <c r="AH42" s="101"/>
    </row>
    <row r="43" spans="1:34" ht="16" customHeight="1">
      <c r="A43" s="96">
        <f>'statement of marks'!A44</f>
        <v>36</v>
      </c>
      <c r="B43" s="537">
        <f>IF('statement of marks'!D44="","",'statement of marks'!D44)</f>
        <v>10329</v>
      </c>
      <c r="C43" s="541">
        <f>IF('statement of marks'!E44="","",'statement of marks'!E44)</f>
        <v>11436</v>
      </c>
      <c r="D43" s="549">
        <f>IF('statement of marks'!F44="","",'statement of marks'!F44)</f>
        <v>34556</v>
      </c>
      <c r="E43" s="539" t="str">
        <f>IF('statement of marks'!G44="","",'statement of marks'!G44)</f>
        <v>A 036</v>
      </c>
      <c r="F43" s="539" t="str">
        <f>IF('statement of marks'!H44="","",'statement of marks'!H44)</f>
        <v>B 036</v>
      </c>
      <c r="G43" s="539" t="str">
        <f>IF('statement of marks'!I44="","",'statement of marks'!I44)</f>
        <v>C 036</v>
      </c>
      <c r="H43" s="537" t="str">
        <f>IF('statement of marks'!B44="","",'statement of marks'!B44)</f>
        <v>OBC</v>
      </c>
      <c r="I43" s="537" t="str">
        <f>IF('statement of marks'!C44="","",'statement of marks'!C44)</f>
        <v>G</v>
      </c>
      <c r="J43" s="537" t="str">
        <f>IF('statement of marks'!HD44="","",'statement of marks'!HD44)</f>
        <v>PASS</v>
      </c>
      <c r="K43" s="535">
        <f>IF('statement of marks'!HE44="","",'statement of marks'!HE44)</f>
        <v>547</v>
      </c>
      <c r="L43" s="536">
        <f>IF('statement of marks'!HF44="","",'statement of marks'!HF44)</f>
        <v>54.7</v>
      </c>
      <c r="M43" s="537" t="str">
        <f>IF('statement of marks'!HG44="","",'statement of marks'!HG44)</f>
        <v>II</v>
      </c>
      <c r="N43" s="536" t="str">
        <f>IF('statement of marks'!GZ44="","",'statement of marks'!GZ44)</f>
        <v xml:space="preserve">    </v>
      </c>
      <c r="O43" s="538" t="str">
        <f>IF('result subject-wise'!AR44="","",'result subject-wise'!AR44)</f>
        <v/>
      </c>
      <c r="P43" s="99" t="str">
        <f>IF('result subject-wise'!AS44="","",'result subject-wise'!AS44)</f>
        <v/>
      </c>
      <c r="Q43" s="538" t="str">
        <f>'statement of marks'!HM44</f>
        <v>II</v>
      </c>
      <c r="R43" s="100">
        <f>IF('statement of marks'!FH44="","",'statement of marks'!FH44)</f>
        <v>0</v>
      </c>
      <c r="U43" s="97" t="str">
        <f>'statement of marks'!G44</f>
        <v>A 036</v>
      </c>
      <c r="V43" s="94" t="str">
        <f t="shared" si="48"/>
        <v/>
      </c>
      <c r="W43" s="94" t="str">
        <f t="shared" si="49"/>
        <v/>
      </c>
      <c r="X43" s="94" t="str">
        <f t="shared" si="50"/>
        <v/>
      </c>
      <c r="Y43" s="94" t="str">
        <f t="shared" si="51"/>
        <v/>
      </c>
      <c r="Z43" s="94" t="str">
        <f t="shared" si="52"/>
        <v/>
      </c>
      <c r="AA43" s="94" t="str">
        <f t="shared" si="53"/>
        <v>II</v>
      </c>
      <c r="AB43" s="94" t="str">
        <f t="shared" si="54"/>
        <v/>
      </c>
      <c r="AC43" s="94" t="str">
        <f t="shared" si="55"/>
        <v/>
      </c>
      <c r="AD43" s="94" t="str">
        <f t="shared" si="56"/>
        <v/>
      </c>
      <c r="AE43" s="94" t="str">
        <f t="shared" si="57"/>
        <v/>
      </c>
      <c r="AF43" s="94" t="str">
        <f t="shared" si="58"/>
        <v/>
      </c>
      <c r="AG43" s="94" t="str">
        <f t="shared" si="59"/>
        <v/>
      </c>
      <c r="AH43" s="101"/>
    </row>
    <row r="44" spans="1:34" ht="16" customHeight="1">
      <c r="A44" s="96">
        <f>'statement of marks'!A45</f>
        <v>37</v>
      </c>
      <c r="B44" s="537">
        <f>IF('statement of marks'!D45="","",'statement of marks'!D45)</f>
        <v>10267</v>
      </c>
      <c r="C44" s="541">
        <f>IF('statement of marks'!E45="","",'statement of marks'!E45)</f>
        <v>11437</v>
      </c>
      <c r="D44" s="549">
        <f>IF('statement of marks'!F45="","",'statement of marks'!F45)</f>
        <v>34978</v>
      </c>
      <c r="E44" s="539" t="str">
        <f>IF('statement of marks'!G45="","",'statement of marks'!G45)</f>
        <v>A 037</v>
      </c>
      <c r="F44" s="539" t="str">
        <f>IF('statement of marks'!H45="","",'statement of marks'!H45)</f>
        <v>B 037</v>
      </c>
      <c r="G44" s="539" t="str">
        <f>IF('statement of marks'!I45="","",'statement of marks'!I45)</f>
        <v>C 037</v>
      </c>
      <c r="H44" s="537" t="str">
        <f>IF('statement of marks'!B45="","",'statement of marks'!B45)</f>
        <v>OBC</v>
      </c>
      <c r="I44" s="537" t="str">
        <f>IF('statement of marks'!C45="","",'statement of marks'!C45)</f>
        <v>G</v>
      </c>
      <c r="J44" s="537" t="str">
        <f>IF('statement of marks'!HD45="","",'statement of marks'!HD45)</f>
        <v>PASS</v>
      </c>
      <c r="K44" s="535">
        <f>IF('statement of marks'!HE45="","",'statement of marks'!HE45)</f>
        <v>677</v>
      </c>
      <c r="L44" s="536">
        <f>IF('statement of marks'!HF45="","",'statement of marks'!HF45)</f>
        <v>67.7</v>
      </c>
      <c r="M44" s="537" t="str">
        <f>IF('statement of marks'!HG45="","",'statement of marks'!HG45)</f>
        <v>I</v>
      </c>
      <c r="N44" s="536" t="str">
        <f>IF('statement of marks'!GZ45="","",'statement of marks'!GZ45)</f>
        <v xml:space="preserve">    </v>
      </c>
      <c r="O44" s="538" t="str">
        <f>IF('result subject-wise'!AR45="","",'result subject-wise'!AR45)</f>
        <v/>
      </c>
      <c r="P44" s="99" t="str">
        <f>IF('result subject-wise'!AS45="","",'result subject-wise'!AS45)</f>
        <v/>
      </c>
      <c r="Q44" s="538" t="str">
        <f>'statement of marks'!HM45</f>
        <v>I</v>
      </c>
      <c r="R44" s="100">
        <f>IF('statement of marks'!FH45="","",'statement of marks'!FH45)</f>
        <v>0</v>
      </c>
      <c r="U44" s="97" t="str">
        <f>'statement of marks'!G45</f>
        <v>A 037</v>
      </c>
      <c r="V44" s="94" t="str">
        <f t="shared" si="48"/>
        <v/>
      </c>
      <c r="W44" s="94" t="str">
        <f t="shared" si="49"/>
        <v/>
      </c>
      <c r="X44" s="94" t="str">
        <f t="shared" si="50"/>
        <v/>
      </c>
      <c r="Y44" s="94" t="str">
        <f t="shared" si="51"/>
        <v/>
      </c>
      <c r="Z44" s="94" t="str">
        <f t="shared" si="52"/>
        <v/>
      </c>
      <c r="AA44" s="94" t="str">
        <f t="shared" si="53"/>
        <v>I</v>
      </c>
      <c r="AB44" s="94" t="str">
        <f t="shared" si="54"/>
        <v/>
      </c>
      <c r="AC44" s="94" t="str">
        <f t="shared" si="55"/>
        <v/>
      </c>
      <c r="AD44" s="94" t="str">
        <f t="shared" si="56"/>
        <v/>
      </c>
      <c r="AE44" s="94" t="str">
        <f t="shared" si="57"/>
        <v/>
      </c>
      <c r="AF44" s="94" t="str">
        <f t="shared" si="58"/>
        <v/>
      </c>
      <c r="AG44" s="94" t="str">
        <f t="shared" si="59"/>
        <v/>
      </c>
      <c r="AH44" s="101"/>
    </row>
    <row r="45" spans="1:34" ht="16" customHeight="1">
      <c r="A45" s="96">
        <f>'statement of marks'!A46</f>
        <v>38</v>
      </c>
      <c r="B45" s="537">
        <f>IF('statement of marks'!D46="","",'statement of marks'!D46)</f>
        <v>10420</v>
      </c>
      <c r="C45" s="541">
        <f>IF('statement of marks'!E46="","",'statement of marks'!E46)</f>
        <v>11438</v>
      </c>
      <c r="D45" s="549">
        <f>IF('statement of marks'!F46="","",'statement of marks'!F46)</f>
        <v>35478</v>
      </c>
      <c r="E45" s="539" t="str">
        <f>IF('statement of marks'!G46="","",'statement of marks'!G46)</f>
        <v>A 038</v>
      </c>
      <c r="F45" s="539" t="str">
        <f>IF('statement of marks'!H46="","",'statement of marks'!H46)</f>
        <v>B 038</v>
      </c>
      <c r="G45" s="539" t="str">
        <f>IF('statement of marks'!I46="","",'statement of marks'!I46)</f>
        <v>C 038</v>
      </c>
      <c r="H45" s="537" t="str">
        <f>IF('statement of marks'!B46="","",'statement of marks'!B46)</f>
        <v>OBC</v>
      </c>
      <c r="I45" s="537" t="str">
        <f>IF('statement of marks'!C46="","",'statement of marks'!C46)</f>
        <v>G</v>
      </c>
      <c r="J45" s="537" t="str">
        <f>IF('statement of marks'!HD46="","",'statement of marks'!HD46)</f>
        <v>PASS</v>
      </c>
      <c r="K45" s="535">
        <f>IF('statement of marks'!HE46="","",'statement of marks'!HE46)</f>
        <v>663</v>
      </c>
      <c r="L45" s="536">
        <f>IF('statement of marks'!HF46="","",'statement of marks'!HF46)</f>
        <v>66.3</v>
      </c>
      <c r="M45" s="537" t="str">
        <f>IF('statement of marks'!HG46="","",'statement of marks'!HG46)</f>
        <v>I</v>
      </c>
      <c r="N45" s="536" t="str">
        <f>IF('statement of marks'!GZ46="","",'statement of marks'!GZ46)</f>
        <v xml:space="preserve">    </v>
      </c>
      <c r="O45" s="538" t="str">
        <f>IF('result subject-wise'!AR46="","",'result subject-wise'!AR46)</f>
        <v/>
      </c>
      <c r="P45" s="99" t="str">
        <f>IF('result subject-wise'!AS46="","",'result subject-wise'!AS46)</f>
        <v/>
      </c>
      <c r="Q45" s="538" t="str">
        <f>'statement of marks'!HM46</f>
        <v>I</v>
      </c>
      <c r="R45" s="100">
        <f>IF('statement of marks'!FH46="","",'statement of marks'!FH46)</f>
        <v>0</v>
      </c>
      <c r="U45" s="97" t="str">
        <f>'statement of marks'!G46</f>
        <v>A 038</v>
      </c>
      <c r="V45" s="94" t="str">
        <f t="shared" si="48"/>
        <v/>
      </c>
      <c r="W45" s="94" t="str">
        <f t="shared" si="49"/>
        <v/>
      </c>
      <c r="X45" s="94" t="str">
        <f t="shared" si="50"/>
        <v/>
      </c>
      <c r="Y45" s="94" t="str">
        <f t="shared" si="51"/>
        <v/>
      </c>
      <c r="Z45" s="94" t="str">
        <f t="shared" si="52"/>
        <v/>
      </c>
      <c r="AA45" s="94" t="str">
        <f t="shared" si="53"/>
        <v>I</v>
      </c>
      <c r="AB45" s="94" t="str">
        <f t="shared" si="54"/>
        <v/>
      </c>
      <c r="AC45" s="94" t="str">
        <f t="shared" si="55"/>
        <v/>
      </c>
      <c r="AD45" s="94" t="str">
        <f t="shared" si="56"/>
        <v/>
      </c>
      <c r="AE45" s="94" t="str">
        <f t="shared" si="57"/>
        <v/>
      </c>
      <c r="AF45" s="94" t="str">
        <f t="shared" si="58"/>
        <v/>
      </c>
      <c r="AG45" s="94" t="str">
        <f t="shared" si="59"/>
        <v/>
      </c>
      <c r="AH45" s="101"/>
    </row>
    <row r="46" spans="1:34" ht="16" customHeight="1">
      <c r="A46" s="96">
        <f>'statement of marks'!A47</f>
        <v>39</v>
      </c>
      <c r="B46" s="537">
        <f>IF('statement of marks'!D47="","",'statement of marks'!D47)</f>
        <v>10328</v>
      </c>
      <c r="C46" s="541">
        <f>IF('statement of marks'!E47="","",'statement of marks'!E47)</f>
        <v>11439</v>
      </c>
      <c r="D46" s="549">
        <f>IF('statement of marks'!F47="","",'statement of marks'!F47)</f>
        <v>35676</v>
      </c>
      <c r="E46" s="539" t="str">
        <f>IF('statement of marks'!G47="","",'statement of marks'!G47)</f>
        <v>A 039</v>
      </c>
      <c r="F46" s="539" t="str">
        <f>IF('statement of marks'!H47="","",'statement of marks'!H47)</f>
        <v>B 039</v>
      </c>
      <c r="G46" s="539" t="str">
        <f>IF('statement of marks'!I47="","",'statement of marks'!I47)</f>
        <v>C 039</v>
      </c>
      <c r="H46" s="537" t="str">
        <f>IF('statement of marks'!B47="","",'statement of marks'!B47)</f>
        <v>SC</v>
      </c>
      <c r="I46" s="537" t="str">
        <f>IF('statement of marks'!C47="","",'statement of marks'!C47)</f>
        <v>G</v>
      </c>
      <c r="J46" s="537" t="str">
        <f>IF('statement of marks'!HD47="","",'statement of marks'!HD47)</f>
        <v>PASS</v>
      </c>
      <c r="K46" s="535">
        <f>IF('statement of marks'!HE47="","",'statement of marks'!HE47)</f>
        <v>503</v>
      </c>
      <c r="L46" s="536">
        <f>IF('statement of marks'!HF47="","",'statement of marks'!HF47)</f>
        <v>50.3</v>
      </c>
      <c r="M46" s="537" t="str">
        <f>IF('statement of marks'!HG47="","",'statement of marks'!HG47)</f>
        <v>II</v>
      </c>
      <c r="N46" s="536" t="str">
        <f>IF('statement of marks'!GZ47="","",'statement of marks'!GZ47)</f>
        <v xml:space="preserve">    </v>
      </c>
      <c r="O46" s="538" t="str">
        <f>IF('result subject-wise'!AR47="","",'result subject-wise'!AR47)</f>
        <v/>
      </c>
      <c r="P46" s="99" t="str">
        <f>IF('result subject-wise'!AS47="","",'result subject-wise'!AS47)</f>
        <v/>
      </c>
      <c r="Q46" s="538" t="str">
        <f>'statement of marks'!HM47</f>
        <v>II</v>
      </c>
      <c r="R46" s="100">
        <f>IF('statement of marks'!FH47="","",'statement of marks'!FH47)</f>
        <v>0</v>
      </c>
      <c r="U46" s="97" t="str">
        <f>'statement of marks'!G47</f>
        <v>A 039</v>
      </c>
      <c r="V46" s="94" t="str">
        <f t="shared" si="48"/>
        <v/>
      </c>
      <c r="W46" s="94" t="str">
        <f t="shared" si="49"/>
        <v>II</v>
      </c>
      <c r="X46" s="94" t="str">
        <f t="shared" si="50"/>
        <v/>
      </c>
      <c r="Y46" s="94" t="str">
        <f t="shared" si="51"/>
        <v/>
      </c>
      <c r="Z46" s="94" t="str">
        <f t="shared" si="52"/>
        <v/>
      </c>
      <c r="AA46" s="94" t="str">
        <f t="shared" si="53"/>
        <v/>
      </c>
      <c r="AB46" s="94" t="str">
        <f t="shared" si="54"/>
        <v/>
      </c>
      <c r="AC46" s="94" t="str">
        <f t="shared" si="55"/>
        <v/>
      </c>
      <c r="AD46" s="94" t="str">
        <f t="shared" si="56"/>
        <v/>
      </c>
      <c r="AE46" s="94" t="str">
        <f t="shared" si="57"/>
        <v/>
      </c>
      <c r="AF46" s="94" t="str">
        <f t="shared" si="58"/>
        <v/>
      </c>
      <c r="AG46" s="94" t="str">
        <f t="shared" si="59"/>
        <v/>
      </c>
      <c r="AH46" s="101"/>
    </row>
    <row r="47" spans="1:34" ht="16" customHeight="1">
      <c r="A47" s="96">
        <f>'statement of marks'!A48</f>
        <v>40</v>
      </c>
      <c r="B47" s="537">
        <f>IF('statement of marks'!D48="","",'statement of marks'!D48)</f>
        <v>10441</v>
      </c>
      <c r="C47" s="541">
        <f>IF('statement of marks'!E48="","",'statement of marks'!E48)</f>
        <v>11440</v>
      </c>
      <c r="D47" s="549">
        <f>IF('statement of marks'!F48="","",'statement of marks'!F48)</f>
        <v>35389</v>
      </c>
      <c r="E47" s="539" t="str">
        <f>IF('statement of marks'!G48="","",'statement of marks'!G48)</f>
        <v>A 040</v>
      </c>
      <c r="F47" s="539" t="str">
        <f>IF('statement of marks'!H48="","",'statement of marks'!H48)</f>
        <v>B 040</v>
      </c>
      <c r="G47" s="539" t="str">
        <f>IF('statement of marks'!I48="","",'statement of marks'!I48)</f>
        <v>C 040</v>
      </c>
      <c r="H47" s="537" t="str">
        <f>IF('statement of marks'!B48="","",'statement of marks'!B48)</f>
        <v>OBC</v>
      </c>
      <c r="I47" s="537" t="str">
        <f>IF('statement of marks'!C48="","",'statement of marks'!C48)</f>
        <v>G</v>
      </c>
      <c r="J47" s="537" t="str">
        <f>IF('statement of marks'!HD48="","",'statement of marks'!HD48)</f>
        <v>PASS</v>
      </c>
      <c r="K47" s="535">
        <f>IF('statement of marks'!HE48="","",'statement of marks'!HE48)</f>
        <v>563</v>
      </c>
      <c r="L47" s="536">
        <f>IF('statement of marks'!HF48="","",'statement of marks'!HF48)</f>
        <v>56.3</v>
      </c>
      <c r="M47" s="537" t="str">
        <f>IF('statement of marks'!HG48="","",'statement of marks'!HG48)</f>
        <v>II</v>
      </c>
      <c r="N47" s="536" t="str">
        <f>IF('statement of marks'!GZ48="","",'statement of marks'!GZ48)</f>
        <v xml:space="preserve">    </v>
      </c>
      <c r="O47" s="538" t="str">
        <f>IF('result subject-wise'!AR48="","",'result subject-wise'!AR48)</f>
        <v/>
      </c>
      <c r="P47" s="99" t="str">
        <f>IF('result subject-wise'!AS48="","",'result subject-wise'!AS48)</f>
        <v/>
      </c>
      <c r="Q47" s="538" t="str">
        <f>'statement of marks'!HM48</f>
        <v>II</v>
      </c>
      <c r="R47" s="100">
        <f>IF('statement of marks'!FH48="","",'statement of marks'!FH48)</f>
        <v>0</v>
      </c>
      <c r="U47" s="97" t="str">
        <f>'statement of marks'!G48</f>
        <v>A 040</v>
      </c>
      <c r="V47" s="94" t="str">
        <f t="shared" si="48"/>
        <v/>
      </c>
      <c r="W47" s="94" t="str">
        <f t="shared" si="49"/>
        <v/>
      </c>
      <c r="X47" s="94" t="str">
        <f t="shared" si="50"/>
        <v/>
      </c>
      <c r="Y47" s="94" t="str">
        <f t="shared" si="51"/>
        <v/>
      </c>
      <c r="Z47" s="94" t="str">
        <f t="shared" si="52"/>
        <v/>
      </c>
      <c r="AA47" s="94" t="str">
        <f t="shared" si="53"/>
        <v>II</v>
      </c>
      <c r="AB47" s="94" t="str">
        <f t="shared" si="54"/>
        <v/>
      </c>
      <c r="AC47" s="94" t="str">
        <f t="shared" si="55"/>
        <v/>
      </c>
      <c r="AD47" s="94" t="str">
        <f t="shared" si="56"/>
        <v/>
      </c>
      <c r="AE47" s="94" t="str">
        <f t="shared" si="57"/>
        <v/>
      </c>
      <c r="AF47" s="94" t="str">
        <f t="shared" si="58"/>
        <v/>
      </c>
      <c r="AG47" s="94" t="str">
        <f t="shared" si="59"/>
        <v/>
      </c>
      <c r="AH47" s="101"/>
    </row>
    <row r="48" spans="1:34" ht="16" customHeight="1">
      <c r="A48" s="96">
        <f>'statement of marks'!A49</f>
        <v>41</v>
      </c>
      <c r="B48" s="537">
        <f>IF('statement of marks'!D49="","",'statement of marks'!D49)</f>
        <v>10462</v>
      </c>
      <c r="C48" s="541">
        <f>IF('statement of marks'!E49="","",'statement of marks'!E49)</f>
        <v>11441</v>
      </c>
      <c r="D48" s="549">
        <f>IF('statement of marks'!F49="","",'statement of marks'!F49)</f>
        <v>35250</v>
      </c>
      <c r="E48" s="539" t="str">
        <f>IF('statement of marks'!G49="","",'statement of marks'!G49)</f>
        <v>A 041</v>
      </c>
      <c r="F48" s="539" t="str">
        <f>IF('statement of marks'!H49="","",'statement of marks'!H49)</f>
        <v>B 041</v>
      </c>
      <c r="G48" s="539" t="str">
        <f>IF('statement of marks'!I49="","",'statement of marks'!I49)</f>
        <v>C 041</v>
      </c>
      <c r="H48" s="537" t="str">
        <f>IF('statement of marks'!B49="","",'statement of marks'!B49)</f>
        <v>SC</v>
      </c>
      <c r="I48" s="537" t="str">
        <f>IF('statement of marks'!C49="","",'statement of marks'!C49)</f>
        <v>G</v>
      </c>
      <c r="J48" s="537" t="str">
        <f>IF('statement of marks'!HD49="","",'statement of marks'!HD49)</f>
        <v>PASS</v>
      </c>
      <c r="K48" s="535">
        <f>IF('statement of marks'!HE49="","",'statement of marks'!HE49)</f>
        <v>540</v>
      </c>
      <c r="L48" s="536">
        <f>IF('statement of marks'!HF49="","",'statement of marks'!HF49)</f>
        <v>55.670103092783506</v>
      </c>
      <c r="M48" s="537" t="str">
        <f>IF('statement of marks'!HG49="","",'statement of marks'!HG49)</f>
        <v>II</v>
      </c>
      <c r="N48" s="536" t="str">
        <f>IF('statement of marks'!GZ49="","",'statement of marks'!GZ49)</f>
        <v xml:space="preserve">    </v>
      </c>
      <c r="O48" s="538" t="str">
        <f>IF('result subject-wise'!AR49="","",'result subject-wise'!AR49)</f>
        <v/>
      </c>
      <c r="P48" s="99" t="str">
        <f>IF('result subject-wise'!AS49="","",'result subject-wise'!AS49)</f>
        <v/>
      </c>
      <c r="Q48" s="538" t="str">
        <f>'statement of marks'!HM49</f>
        <v>II</v>
      </c>
      <c r="R48" s="100">
        <f>IF('statement of marks'!FH49="","",'statement of marks'!FH49)</f>
        <v>0</v>
      </c>
      <c r="U48" s="97" t="str">
        <f>'statement of marks'!G49</f>
        <v>A 041</v>
      </c>
      <c r="V48" s="94" t="str">
        <f t="shared" si="48"/>
        <v/>
      </c>
      <c r="W48" s="94" t="str">
        <f t="shared" si="49"/>
        <v>II</v>
      </c>
      <c r="X48" s="94" t="str">
        <f t="shared" si="50"/>
        <v/>
      </c>
      <c r="Y48" s="94" t="str">
        <f t="shared" si="51"/>
        <v/>
      </c>
      <c r="Z48" s="94" t="str">
        <f t="shared" si="52"/>
        <v/>
      </c>
      <c r="AA48" s="94" t="str">
        <f t="shared" si="53"/>
        <v/>
      </c>
      <c r="AB48" s="94" t="str">
        <f t="shared" si="54"/>
        <v/>
      </c>
      <c r="AC48" s="94" t="str">
        <f t="shared" si="55"/>
        <v/>
      </c>
      <c r="AD48" s="94" t="str">
        <f t="shared" si="56"/>
        <v/>
      </c>
      <c r="AE48" s="94" t="str">
        <f t="shared" si="57"/>
        <v/>
      </c>
      <c r="AF48" s="94" t="str">
        <f t="shared" si="58"/>
        <v/>
      </c>
      <c r="AG48" s="94" t="str">
        <f t="shared" si="59"/>
        <v/>
      </c>
      <c r="AH48" s="101"/>
    </row>
    <row r="49" spans="1:34" ht="16" customHeight="1">
      <c r="A49" s="96">
        <f>'statement of marks'!A50</f>
        <v>42</v>
      </c>
      <c r="B49" s="537">
        <f>IF('statement of marks'!D50="","",'statement of marks'!D50)</f>
        <v>10479</v>
      </c>
      <c r="C49" s="541">
        <f>IF('statement of marks'!E50="","",'statement of marks'!E50)</f>
        <v>11442</v>
      </c>
      <c r="D49" s="549">
        <f>IF('statement of marks'!F50="","",'statement of marks'!F50)</f>
        <v>35092</v>
      </c>
      <c r="E49" s="539" t="str">
        <f>IF('statement of marks'!G50="","",'statement of marks'!G50)</f>
        <v>A 042</v>
      </c>
      <c r="F49" s="539" t="str">
        <f>IF('statement of marks'!H50="","",'statement of marks'!H50)</f>
        <v>B 042</v>
      </c>
      <c r="G49" s="539" t="str">
        <f>IF('statement of marks'!I50="","",'statement of marks'!I50)</f>
        <v>C 042</v>
      </c>
      <c r="H49" s="537" t="str">
        <f>IF('statement of marks'!B50="","",'statement of marks'!B50)</f>
        <v>GEN</v>
      </c>
      <c r="I49" s="537" t="str">
        <f>IF('statement of marks'!C50="","",'statement of marks'!C50)</f>
        <v>G</v>
      </c>
      <c r="J49" s="537" t="str">
        <f>IF('statement of marks'!HD50="","",'statement of marks'!HD50)</f>
        <v>PASS</v>
      </c>
      <c r="K49" s="535">
        <f>IF('statement of marks'!HE50="","",'statement of marks'!HE50)</f>
        <v>514</v>
      </c>
      <c r="L49" s="536">
        <f>IF('statement of marks'!HF50="","",'statement of marks'!HF50)</f>
        <v>51.4</v>
      </c>
      <c r="M49" s="537" t="str">
        <f>IF('statement of marks'!HG50="","",'statement of marks'!HG50)</f>
        <v>II</v>
      </c>
      <c r="N49" s="536" t="str">
        <f>IF('statement of marks'!GZ50="","",'statement of marks'!GZ50)</f>
        <v xml:space="preserve">    </v>
      </c>
      <c r="O49" s="538" t="str">
        <f>IF('result subject-wise'!AR50="","",'result subject-wise'!AR50)</f>
        <v/>
      </c>
      <c r="P49" s="99" t="str">
        <f>IF('result subject-wise'!AS50="","",'result subject-wise'!AS50)</f>
        <v/>
      </c>
      <c r="Q49" s="538" t="str">
        <f>'statement of marks'!HM50</f>
        <v>II</v>
      </c>
      <c r="R49" s="100">
        <f>IF('statement of marks'!FH50="","",'statement of marks'!FH50)</f>
        <v>0</v>
      </c>
      <c r="U49" s="97" t="str">
        <f>'statement of marks'!G50</f>
        <v>A 042</v>
      </c>
      <c r="V49" s="94" t="str">
        <f t="shared" si="48"/>
        <v/>
      </c>
      <c r="W49" s="94" t="str">
        <f t="shared" si="49"/>
        <v/>
      </c>
      <c r="X49" s="94" t="str">
        <f t="shared" si="50"/>
        <v/>
      </c>
      <c r="Y49" s="94" t="str">
        <f t="shared" si="51"/>
        <v/>
      </c>
      <c r="Z49" s="94" t="str">
        <f t="shared" si="52"/>
        <v/>
      </c>
      <c r="AA49" s="94" t="str">
        <f t="shared" si="53"/>
        <v/>
      </c>
      <c r="AB49" s="94" t="str">
        <f t="shared" si="54"/>
        <v/>
      </c>
      <c r="AC49" s="94" t="str">
        <f t="shared" si="55"/>
        <v>II</v>
      </c>
      <c r="AD49" s="94" t="str">
        <f t="shared" si="56"/>
        <v/>
      </c>
      <c r="AE49" s="94" t="str">
        <f t="shared" si="57"/>
        <v/>
      </c>
      <c r="AF49" s="94" t="str">
        <f t="shared" si="58"/>
        <v/>
      </c>
      <c r="AG49" s="94" t="str">
        <f t="shared" si="59"/>
        <v/>
      </c>
      <c r="AH49" s="101"/>
    </row>
    <row r="50" spans="1:34" ht="16" customHeight="1">
      <c r="A50" s="96">
        <f>'statement of marks'!A51</f>
        <v>43</v>
      </c>
      <c r="B50" s="537">
        <f>IF('statement of marks'!D51="","",'statement of marks'!D51)</f>
        <v>10301</v>
      </c>
      <c r="C50" s="541">
        <f>IF('statement of marks'!E51="","",'statement of marks'!E51)</f>
        <v>11443</v>
      </c>
      <c r="D50" s="549">
        <f>IF('statement of marks'!F51="","",'statement of marks'!F51)</f>
        <v>35353</v>
      </c>
      <c r="E50" s="539" t="str">
        <f>IF('statement of marks'!G51="","",'statement of marks'!G51)</f>
        <v>A 043</v>
      </c>
      <c r="F50" s="539" t="str">
        <f>IF('statement of marks'!H51="","",'statement of marks'!H51)</f>
        <v>B 043</v>
      </c>
      <c r="G50" s="539" t="str">
        <f>IF('statement of marks'!I51="","",'statement of marks'!I51)</f>
        <v>C 043</v>
      </c>
      <c r="H50" s="537" t="str">
        <f>IF('statement of marks'!B51="","",'statement of marks'!B51)</f>
        <v>SC</v>
      </c>
      <c r="I50" s="537" t="str">
        <f>IF('statement of marks'!C51="","",'statement of marks'!C51)</f>
        <v>G</v>
      </c>
      <c r="J50" s="537" t="str">
        <f>IF('statement of marks'!HD51="","",'statement of marks'!HD51)</f>
        <v>PASS</v>
      </c>
      <c r="K50" s="535">
        <f>IF('statement of marks'!HE51="","",'statement of marks'!HE51)</f>
        <v>557</v>
      </c>
      <c r="L50" s="536">
        <f>IF('statement of marks'!HF51="","",'statement of marks'!HF51)</f>
        <v>55.7</v>
      </c>
      <c r="M50" s="537" t="str">
        <f>IF('statement of marks'!HG51="","",'statement of marks'!HG51)</f>
        <v>II</v>
      </c>
      <c r="N50" s="536" t="str">
        <f>IF('statement of marks'!GZ51="","",'statement of marks'!GZ51)</f>
        <v xml:space="preserve">    </v>
      </c>
      <c r="O50" s="538" t="str">
        <f>IF('result subject-wise'!AR51="","",'result subject-wise'!AR51)</f>
        <v/>
      </c>
      <c r="P50" s="99" t="str">
        <f>IF('result subject-wise'!AS51="","",'result subject-wise'!AS51)</f>
        <v/>
      </c>
      <c r="Q50" s="538" t="str">
        <f>'statement of marks'!HM51</f>
        <v>II</v>
      </c>
      <c r="R50" s="100">
        <f>IF('statement of marks'!FH51="","",'statement of marks'!FH51)</f>
        <v>0</v>
      </c>
      <c r="U50" s="97" t="str">
        <f>'statement of marks'!G51</f>
        <v>A 043</v>
      </c>
      <c r="V50" s="94" t="str">
        <f t="shared" si="48"/>
        <v/>
      </c>
      <c r="W50" s="94" t="str">
        <f t="shared" si="49"/>
        <v>II</v>
      </c>
      <c r="X50" s="94" t="str">
        <f t="shared" si="50"/>
        <v/>
      </c>
      <c r="Y50" s="94" t="str">
        <f t="shared" si="51"/>
        <v/>
      </c>
      <c r="Z50" s="94" t="str">
        <f t="shared" si="52"/>
        <v/>
      </c>
      <c r="AA50" s="94" t="str">
        <f t="shared" si="53"/>
        <v/>
      </c>
      <c r="AB50" s="94" t="str">
        <f t="shared" si="54"/>
        <v/>
      </c>
      <c r="AC50" s="94" t="str">
        <f t="shared" si="55"/>
        <v/>
      </c>
      <c r="AD50" s="94" t="str">
        <f t="shared" si="56"/>
        <v/>
      </c>
      <c r="AE50" s="94" t="str">
        <f t="shared" si="57"/>
        <v/>
      </c>
      <c r="AF50" s="94" t="str">
        <f t="shared" si="58"/>
        <v/>
      </c>
      <c r="AG50" s="94" t="str">
        <f t="shared" si="59"/>
        <v/>
      </c>
      <c r="AH50" s="101"/>
    </row>
    <row r="51" spans="1:34" ht="16" customHeight="1">
      <c r="A51" s="96">
        <f>'statement of marks'!A52</f>
        <v>44</v>
      </c>
      <c r="B51" s="537">
        <f>IF('statement of marks'!D52="","",'statement of marks'!D52)</f>
        <v>9380</v>
      </c>
      <c r="C51" s="541">
        <f>IF('statement of marks'!E52="","",'statement of marks'!E52)</f>
        <v>11444</v>
      </c>
      <c r="D51" s="549">
        <f>IF('statement of marks'!F52="","",'statement of marks'!F52)</f>
        <v>35894</v>
      </c>
      <c r="E51" s="539" t="str">
        <f>IF('statement of marks'!G52="","",'statement of marks'!G52)</f>
        <v>A 044</v>
      </c>
      <c r="F51" s="539" t="str">
        <f>IF('statement of marks'!H52="","",'statement of marks'!H52)</f>
        <v>B 044</v>
      </c>
      <c r="G51" s="539" t="str">
        <f>IF('statement of marks'!I52="","",'statement of marks'!I52)</f>
        <v>C 044</v>
      </c>
      <c r="H51" s="537" t="str">
        <f>IF('statement of marks'!B52="","",'statement of marks'!B52)</f>
        <v>SC</v>
      </c>
      <c r="I51" s="537" t="str">
        <f>IF('statement of marks'!C52="","",'statement of marks'!C52)</f>
        <v>G</v>
      </c>
      <c r="J51" s="537" t="str">
        <f>IF('statement of marks'!HD52="","",'statement of marks'!HD52)</f>
        <v>PASS</v>
      </c>
      <c r="K51" s="535">
        <f>IF('statement of marks'!HE52="","",'statement of marks'!HE52)</f>
        <v>544</v>
      </c>
      <c r="L51" s="536">
        <f>IF('statement of marks'!HF52="","",'statement of marks'!HF52)</f>
        <v>54.4</v>
      </c>
      <c r="M51" s="537" t="str">
        <f>IF('statement of marks'!HG52="","",'statement of marks'!HG52)</f>
        <v>II</v>
      </c>
      <c r="N51" s="536" t="str">
        <f>IF('statement of marks'!GZ52="","",'statement of marks'!GZ52)</f>
        <v xml:space="preserve">    </v>
      </c>
      <c r="O51" s="538" t="str">
        <f>IF('result subject-wise'!AR52="","",'result subject-wise'!AR52)</f>
        <v/>
      </c>
      <c r="P51" s="99" t="str">
        <f>IF('result subject-wise'!AS52="","",'result subject-wise'!AS52)</f>
        <v/>
      </c>
      <c r="Q51" s="538" t="str">
        <f>'statement of marks'!HM52</f>
        <v>II</v>
      </c>
      <c r="R51" s="100">
        <f>IF('statement of marks'!FH52="","",'statement of marks'!FH52)</f>
        <v>0</v>
      </c>
      <c r="U51" s="97" t="str">
        <f>'statement of marks'!G52</f>
        <v>A 044</v>
      </c>
      <c r="V51" s="94" t="str">
        <f>IF(AND(H51="SC",I51="B"),Q51,"")</f>
        <v/>
      </c>
      <c r="W51" s="94" t="str">
        <f>IF(AND(H51="SC",I51="G"),Q51,"")</f>
        <v>II</v>
      </c>
      <c r="X51" s="94" t="str">
        <f>IF(AND(H51="ST",I51="B"),Q51,"")</f>
        <v/>
      </c>
      <c r="Y51" s="94" t="str">
        <f>IF(AND(H51="ST",I51="G"),Q51,"")</f>
        <v/>
      </c>
      <c r="Z51" s="94" t="str">
        <f>IF(AND(H51="OBC",I51="B"),Q51,"")</f>
        <v/>
      </c>
      <c r="AA51" s="94" t="str">
        <f>IF(AND(H51="OBC",I51="G"),Q51,"")</f>
        <v/>
      </c>
      <c r="AB51" s="94" t="str">
        <f>IF(AND(H51="GEN",I51="B"),Q51,"")</f>
        <v/>
      </c>
      <c r="AC51" s="94" t="str">
        <f>IF(AND(H51="GEN",I51="G"),Q51,"")</f>
        <v/>
      </c>
      <c r="AD51" s="94" t="str">
        <f>IF(AND(H51="MIN",I51="B"),Q51,"")</f>
        <v/>
      </c>
      <c r="AE51" s="94" t="str">
        <f>IF(AND(H51="MIN",I51="G"),Q51,"")</f>
        <v/>
      </c>
      <c r="AF51" s="94" t="str">
        <f>IF(AND(H51="SBC",I51="B"),Q51,"")</f>
        <v/>
      </c>
      <c r="AG51" s="94" t="str">
        <f>IF(AND(H51="SBC",I51="G"),Q51,"")</f>
        <v/>
      </c>
      <c r="AH51" s="101"/>
    </row>
    <row r="52" spans="1:34" ht="16" customHeight="1">
      <c r="A52" s="96">
        <f>'statement of marks'!A53</f>
        <v>45</v>
      </c>
      <c r="B52" s="537">
        <f>IF('statement of marks'!D53="","",'statement of marks'!D53)</f>
        <v>9445</v>
      </c>
      <c r="C52" s="541">
        <f>IF('statement of marks'!E53="","",'statement of marks'!E53)</f>
        <v>11445</v>
      </c>
      <c r="D52" s="549">
        <f>IF('statement of marks'!F53="","",'statement of marks'!F53)</f>
        <v>34769</v>
      </c>
      <c r="E52" s="539" t="str">
        <f>IF('statement of marks'!G53="","",'statement of marks'!G53)</f>
        <v>A 045</v>
      </c>
      <c r="F52" s="539" t="str">
        <f>IF('statement of marks'!H53="","",'statement of marks'!H53)</f>
        <v>B 045</v>
      </c>
      <c r="G52" s="539" t="str">
        <f>IF('statement of marks'!I53="","",'statement of marks'!I53)</f>
        <v>C 045</v>
      </c>
      <c r="H52" s="537" t="str">
        <f>IF('statement of marks'!B53="","",'statement of marks'!B53)</f>
        <v>OBC</v>
      </c>
      <c r="I52" s="537" t="str">
        <f>IF('statement of marks'!C53="","",'statement of marks'!C53)</f>
        <v>G</v>
      </c>
      <c r="J52" s="537" t="str">
        <f>IF('statement of marks'!HD53="","",'statement of marks'!HD53)</f>
        <v>PASS</v>
      </c>
      <c r="K52" s="535">
        <f>IF('statement of marks'!HE53="","",'statement of marks'!HE53)</f>
        <v>541</v>
      </c>
      <c r="L52" s="536">
        <f>IF('statement of marks'!HF53="","",'statement of marks'!HF53)</f>
        <v>54.1</v>
      </c>
      <c r="M52" s="537" t="str">
        <f>IF('statement of marks'!HG53="","",'statement of marks'!HG53)</f>
        <v>II</v>
      </c>
      <c r="N52" s="536" t="str">
        <f>IF('statement of marks'!GZ53="","",'statement of marks'!GZ53)</f>
        <v xml:space="preserve">    </v>
      </c>
      <c r="O52" s="538" t="str">
        <f>IF('result subject-wise'!AR53="","",'result subject-wise'!AR53)</f>
        <v/>
      </c>
      <c r="P52" s="99" t="str">
        <f>IF('result subject-wise'!AS53="","",'result subject-wise'!AS53)</f>
        <v/>
      </c>
      <c r="Q52" s="538" t="str">
        <f>'statement of marks'!HM53</f>
        <v>II</v>
      </c>
      <c r="R52" s="100">
        <f>IF('statement of marks'!FH53="","",'statement of marks'!FH53)</f>
        <v>0</v>
      </c>
      <c r="U52" s="97" t="str">
        <f>'statement of marks'!G53</f>
        <v>A 045</v>
      </c>
      <c r="V52" s="94" t="str">
        <f t="shared" ref="V52:V62" si="60">IF(AND(H52="SC",I52="B"),Q52,"")</f>
        <v/>
      </c>
      <c r="W52" s="94" t="str">
        <f t="shared" ref="W52:W62" si="61">IF(AND(H52="SC",I52="G"),Q52,"")</f>
        <v/>
      </c>
      <c r="X52" s="94" t="str">
        <f t="shared" ref="X52:X62" si="62">IF(AND(H52="ST",I52="B"),Q52,"")</f>
        <v/>
      </c>
      <c r="Y52" s="94" t="str">
        <f t="shared" ref="Y52:Y62" si="63">IF(AND(H52="ST",I52="G"),Q52,"")</f>
        <v/>
      </c>
      <c r="Z52" s="94" t="str">
        <f t="shared" ref="Z52:Z62" si="64">IF(AND(H52="OBC",I52="B"),Q52,"")</f>
        <v/>
      </c>
      <c r="AA52" s="94" t="str">
        <f t="shared" ref="AA52:AA62" si="65">IF(AND(H52="OBC",I52="G"),Q52,"")</f>
        <v>II</v>
      </c>
      <c r="AB52" s="94" t="str">
        <f t="shared" ref="AB52:AB62" si="66">IF(AND(H52="GEN",I52="B"),Q52,"")</f>
        <v/>
      </c>
      <c r="AC52" s="94" t="str">
        <f t="shared" ref="AC52:AC62" si="67">IF(AND(H52="GEN",I52="G"),Q52,"")</f>
        <v/>
      </c>
      <c r="AD52" s="94" t="str">
        <f t="shared" ref="AD52:AD62" si="68">IF(AND(H52="MIN",I52="B"),Q52,"")</f>
        <v/>
      </c>
      <c r="AE52" s="94" t="str">
        <f t="shared" ref="AE52:AE62" si="69">IF(AND(H52="MIN",I52="G"),Q52,"")</f>
        <v/>
      </c>
      <c r="AF52" s="94" t="str">
        <f t="shared" ref="AF52:AF62" si="70">IF(AND(H52="SBC",I52="B"),Q52,"")</f>
        <v/>
      </c>
      <c r="AG52" s="94" t="str">
        <f t="shared" ref="AG52:AG62" si="71">IF(AND(H52="SBC",I52="G"),Q52,"")</f>
        <v/>
      </c>
      <c r="AH52" s="101"/>
    </row>
    <row r="53" spans="1:34" ht="16" customHeight="1">
      <c r="A53" s="96">
        <f>'statement of marks'!A54</f>
        <v>46</v>
      </c>
      <c r="B53" s="537">
        <f>IF('statement of marks'!D54="","",'statement of marks'!D54)</f>
        <v>10225</v>
      </c>
      <c r="C53" s="541">
        <f>IF('statement of marks'!E54="","",'statement of marks'!E54)</f>
        <v>11446</v>
      </c>
      <c r="D53" s="549">
        <f>IF('statement of marks'!F54="","",'statement of marks'!F54)</f>
        <v>35175</v>
      </c>
      <c r="E53" s="539" t="str">
        <f>IF('statement of marks'!G54="","",'statement of marks'!G54)</f>
        <v>A 046</v>
      </c>
      <c r="F53" s="539" t="str">
        <f>IF('statement of marks'!H54="","",'statement of marks'!H54)</f>
        <v>B 046</v>
      </c>
      <c r="G53" s="539" t="str">
        <f>IF('statement of marks'!I54="","",'statement of marks'!I54)</f>
        <v>C 046</v>
      </c>
      <c r="H53" s="537" t="str">
        <f>IF('statement of marks'!B54="","",'statement of marks'!B54)</f>
        <v>OBC</v>
      </c>
      <c r="I53" s="537" t="str">
        <f>IF('statement of marks'!C54="","",'statement of marks'!C54)</f>
        <v>G</v>
      </c>
      <c r="J53" s="537" t="str">
        <f>IF('statement of marks'!HD54="","",'statement of marks'!HD54)</f>
        <v>PASS</v>
      </c>
      <c r="K53" s="535">
        <f>IF('statement of marks'!HE54="","",'statement of marks'!HE54)</f>
        <v>619</v>
      </c>
      <c r="L53" s="536">
        <f>IF('statement of marks'!HF54="","",'statement of marks'!HF54)</f>
        <v>61.9</v>
      </c>
      <c r="M53" s="537" t="str">
        <f>IF('statement of marks'!HG54="","",'statement of marks'!HG54)</f>
        <v>I</v>
      </c>
      <c r="N53" s="536" t="str">
        <f>IF('statement of marks'!GZ54="","",'statement of marks'!GZ54)</f>
        <v xml:space="preserve">    </v>
      </c>
      <c r="O53" s="538" t="str">
        <f>IF('result subject-wise'!AR54="","",'result subject-wise'!AR54)</f>
        <v/>
      </c>
      <c r="P53" s="99" t="str">
        <f>IF('result subject-wise'!AS54="","",'result subject-wise'!AS54)</f>
        <v/>
      </c>
      <c r="Q53" s="538" t="str">
        <f>'statement of marks'!HM54</f>
        <v>I</v>
      </c>
      <c r="R53" s="100">
        <f>IF('statement of marks'!FH54="","",'statement of marks'!FH54)</f>
        <v>0</v>
      </c>
      <c r="U53" s="97" t="str">
        <f>'statement of marks'!G54</f>
        <v>A 046</v>
      </c>
      <c r="V53" s="94" t="str">
        <f t="shared" si="60"/>
        <v/>
      </c>
      <c r="W53" s="94" t="str">
        <f t="shared" si="61"/>
        <v/>
      </c>
      <c r="X53" s="94" t="str">
        <f t="shared" si="62"/>
        <v/>
      </c>
      <c r="Y53" s="94" t="str">
        <f t="shared" si="63"/>
        <v/>
      </c>
      <c r="Z53" s="94" t="str">
        <f t="shared" si="64"/>
        <v/>
      </c>
      <c r="AA53" s="94" t="str">
        <f t="shared" si="65"/>
        <v>I</v>
      </c>
      <c r="AB53" s="94" t="str">
        <f t="shared" si="66"/>
        <v/>
      </c>
      <c r="AC53" s="94" t="str">
        <f t="shared" si="67"/>
        <v/>
      </c>
      <c r="AD53" s="94" t="str">
        <f t="shared" si="68"/>
        <v/>
      </c>
      <c r="AE53" s="94" t="str">
        <f t="shared" si="69"/>
        <v/>
      </c>
      <c r="AF53" s="94" t="str">
        <f t="shared" si="70"/>
        <v/>
      </c>
      <c r="AG53" s="94" t="str">
        <f t="shared" si="71"/>
        <v/>
      </c>
      <c r="AH53" s="101"/>
    </row>
    <row r="54" spans="1:34" ht="16" customHeight="1">
      <c r="A54" s="96">
        <f>'statement of marks'!A55</f>
        <v>47</v>
      </c>
      <c r="B54" s="537">
        <f>IF('statement of marks'!D55="","",'statement of marks'!D55)</f>
        <v>10325</v>
      </c>
      <c r="C54" s="541">
        <f>IF('statement of marks'!E55="","",'statement of marks'!E55)</f>
        <v>11447</v>
      </c>
      <c r="D54" s="549">
        <f>IF('statement of marks'!F55="","",'statement of marks'!F55)</f>
        <v>35235</v>
      </c>
      <c r="E54" s="539" t="str">
        <f>IF('statement of marks'!G55="","",'statement of marks'!G55)</f>
        <v>A 047</v>
      </c>
      <c r="F54" s="539" t="str">
        <f>IF('statement of marks'!H55="","",'statement of marks'!H55)</f>
        <v>B 047</v>
      </c>
      <c r="G54" s="539" t="str">
        <f>IF('statement of marks'!I55="","",'statement of marks'!I55)</f>
        <v>C 047</v>
      </c>
      <c r="H54" s="537" t="str">
        <f>IF('statement of marks'!B55="","",'statement of marks'!B55)</f>
        <v>GEN</v>
      </c>
      <c r="I54" s="537" t="str">
        <f>IF('statement of marks'!C55="","",'statement of marks'!C55)</f>
        <v>G</v>
      </c>
      <c r="J54" s="537" t="str">
        <f>IF('statement of marks'!HD55="","",'statement of marks'!HD55)</f>
        <v>PASS BY GRACE</v>
      </c>
      <c r="K54" s="535">
        <f>IF('statement of marks'!HE55="","",'statement of marks'!HE55)</f>
        <v>484</v>
      </c>
      <c r="L54" s="536">
        <f>IF('statement of marks'!HF55="","",'statement of marks'!HF55)</f>
        <v>48.4</v>
      </c>
      <c r="M54" s="537" t="str">
        <f>IF('statement of marks'!HG55="","",'statement of marks'!HG55)</f>
        <v>II</v>
      </c>
      <c r="N54" s="536" t="str">
        <f>IF('statement of marks'!GZ55="","",'statement of marks'!GZ55)</f>
        <v xml:space="preserve">    </v>
      </c>
      <c r="O54" s="538" t="str">
        <f>IF('result subject-wise'!AR55="","",'result subject-wise'!AR55)</f>
        <v/>
      </c>
      <c r="P54" s="99" t="str">
        <f>IF('result subject-wise'!AS55="","",'result subject-wise'!AS55)</f>
        <v/>
      </c>
      <c r="Q54" s="538" t="str">
        <f>'statement of marks'!HM55</f>
        <v>II</v>
      </c>
      <c r="R54" s="100">
        <f>IF('statement of marks'!FH55="","",'statement of marks'!FH55)</f>
        <v>0</v>
      </c>
      <c r="U54" s="97" t="str">
        <f>'statement of marks'!G55</f>
        <v>A 047</v>
      </c>
      <c r="V54" s="94" t="str">
        <f t="shared" si="60"/>
        <v/>
      </c>
      <c r="W54" s="94" t="str">
        <f t="shared" si="61"/>
        <v/>
      </c>
      <c r="X54" s="94" t="str">
        <f t="shared" si="62"/>
        <v/>
      </c>
      <c r="Y54" s="94" t="str">
        <f t="shared" si="63"/>
        <v/>
      </c>
      <c r="Z54" s="94" t="str">
        <f t="shared" si="64"/>
        <v/>
      </c>
      <c r="AA54" s="94" t="str">
        <f t="shared" si="65"/>
        <v/>
      </c>
      <c r="AB54" s="94" t="str">
        <f t="shared" si="66"/>
        <v/>
      </c>
      <c r="AC54" s="94" t="str">
        <f t="shared" si="67"/>
        <v>II</v>
      </c>
      <c r="AD54" s="94" t="str">
        <f t="shared" si="68"/>
        <v/>
      </c>
      <c r="AE54" s="94" t="str">
        <f t="shared" si="69"/>
        <v/>
      </c>
      <c r="AF54" s="94" t="str">
        <f t="shared" si="70"/>
        <v/>
      </c>
      <c r="AG54" s="94" t="str">
        <f t="shared" si="71"/>
        <v/>
      </c>
      <c r="AH54" s="101"/>
    </row>
    <row r="55" spans="1:34" ht="16" customHeight="1">
      <c r="A55" s="96">
        <f>'statement of marks'!A56</f>
        <v>48</v>
      </c>
      <c r="B55" s="537">
        <f>IF('statement of marks'!D56="","",'statement of marks'!D56)</f>
        <v>10438</v>
      </c>
      <c r="C55" s="541">
        <f>IF('statement of marks'!E56="","",'statement of marks'!E56)</f>
        <v>11448</v>
      </c>
      <c r="D55" s="549">
        <f>IF('statement of marks'!F56="","",'statement of marks'!F56)</f>
        <v>34696</v>
      </c>
      <c r="E55" s="539" t="str">
        <f>IF('statement of marks'!G56="","",'statement of marks'!G56)</f>
        <v>A 048</v>
      </c>
      <c r="F55" s="539" t="str">
        <f>IF('statement of marks'!H56="","",'statement of marks'!H56)</f>
        <v>B 048</v>
      </c>
      <c r="G55" s="539" t="str">
        <f>IF('statement of marks'!I56="","",'statement of marks'!I56)</f>
        <v>C 048</v>
      </c>
      <c r="H55" s="537" t="str">
        <f>IF('statement of marks'!B56="","",'statement of marks'!B56)</f>
        <v>OBC</v>
      </c>
      <c r="I55" s="537" t="str">
        <f>IF('statement of marks'!C56="","",'statement of marks'!C56)</f>
        <v>G</v>
      </c>
      <c r="J55" s="537" t="str">
        <f>IF('statement of marks'!HD56="","",'statement of marks'!HD56)</f>
        <v>PASS</v>
      </c>
      <c r="K55" s="535">
        <f>IF('statement of marks'!HE56="","",'statement of marks'!HE56)</f>
        <v>472</v>
      </c>
      <c r="L55" s="536">
        <f>IF('statement of marks'!HF56="","",'statement of marks'!HF56)</f>
        <v>47.2</v>
      </c>
      <c r="M55" s="537" t="str">
        <f>IF('statement of marks'!HG56="","",'statement of marks'!HG56)</f>
        <v>III</v>
      </c>
      <c r="N55" s="536" t="str">
        <f>IF('statement of marks'!GZ56="","",'statement of marks'!GZ56)</f>
        <v xml:space="preserve">    </v>
      </c>
      <c r="O55" s="538" t="str">
        <f>IF('result subject-wise'!AR56="","",'result subject-wise'!AR56)</f>
        <v/>
      </c>
      <c r="P55" s="99" t="str">
        <f>IF('result subject-wise'!AS56="","",'result subject-wise'!AS56)</f>
        <v/>
      </c>
      <c r="Q55" s="538" t="str">
        <f>'statement of marks'!HM56</f>
        <v>III</v>
      </c>
      <c r="R55" s="100">
        <f>IF('statement of marks'!FH56="","",'statement of marks'!FH56)</f>
        <v>0</v>
      </c>
      <c r="U55" s="97" t="str">
        <f>'statement of marks'!G56</f>
        <v>A 048</v>
      </c>
      <c r="V55" s="94" t="str">
        <f t="shared" si="60"/>
        <v/>
      </c>
      <c r="W55" s="94" t="str">
        <f t="shared" si="61"/>
        <v/>
      </c>
      <c r="X55" s="94" t="str">
        <f t="shared" si="62"/>
        <v/>
      </c>
      <c r="Y55" s="94" t="str">
        <f t="shared" si="63"/>
        <v/>
      </c>
      <c r="Z55" s="94" t="str">
        <f t="shared" si="64"/>
        <v/>
      </c>
      <c r="AA55" s="94" t="str">
        <f t="shared" si="65"/>
        <v>III</v>
      </c>
      <c r="AB55" s="94" t="str">
        <f t="shared" si="66"/>
        <v/>
      </c>
      <c r="AC55" s="94" t="str">
        <f t="shared" si="67"/>
        <v/>
      </c>
      <c r="AD55" s="94" t="str">
        <f t="shared" si="68"/>
        <v/>
      </c>
      <c r="AE55" s="94" t="str">
        <f t="shared" si="69"/>
        <v/>
      </c>
      <c r="AF55" s="94" t="str">
        <f t="shared" si="70"/>
        <v/>
      </c>
      <c r="AG55" s="94" t="str">
        <f t="shared" si="71"/>
        <v/>
      </c>
      <c r="AH55" s="101"/>
    </row>
    <row r="56" spans="1:34" ht="16" customHeight="1">
      <c r="A56" s="96">
        <f>'statement of marks'!A57</f>
        <v>49</v>
      </c>
      <c r="B56" s="537">
        <f>IF('statement of marks'!D57="","",'statement of marks'!D57)</f>
        <v>10296</v>
      </c>
      <c r="C56" s="541" t="str">
        <f>IF('statement of marks'!E57="","",'statement of marks'!E57)</f>
        <v>NSO</v>
      </c>
      <c r="D56" s="549">
        <f>IF('statement of marks'!F57="","",'statement of marks'!F57)</f>
        <v>35787</v>
      </c>
      <c r="E56" s="539" t="str">
        <f>IF('statement of marks'!G57="","",'statement of marks'!G57)</f>
        <v>A 049</v>
      </c>
      <c r="F56" s="539" t="str">
        <f>IF('statement of marks'!H57="","",'statement of marks'!H57)</f>
        <v>B 049</v>
      </c>
      <c r="G56" s="539" t="str">
        <f>IF('statement of marks'!I57="","",'statement of marks'!I57)</f>
        <v>C 049</v>
      </c>
      <c r="H56" s="537" t="str">
        <f>IF('statement of marks'!B57="","",'statement of marks'!B57)</f>
        <v>GEN</v>
      </c>
      <c r="I56" s="537" t="str">
        <f>IF('statement of marks'!C57="","",'statement of marks'!C57)</f>
        <v>G</v>
      </c>
      <c r="J56" s="537" t="str">
        <f>IF('statement of marks'!HD57="","",'statement of marks'!HD57)</f>
        <v>NSO</v>
      </c>
      <c r="K56" s="535">
        <f>IF('statement of marks'!HE57="","",'statement of marks'!HE57)</f>
        <v>21</v>
      </c>
      <c r="L56" s="536">
        <f>IF('statement of marks'!HF57="","",'statement of marks'!HF57)</f>
        <v>2.1</v>
      </c>
      <c r="M56" s="537" t="str">
        <f>IF('statement of marks'!HG57="","",'statement of marks'!HG57)</f>
        <v/>
      </c>
      <c r="N56" s="536" t="str">
        <f>IF('statement of marks'!GZ57="","",'statement of marks'!GZ57)</f>
        <v xml:space="preserve">    </v>
      </c>
      <c r="O56" s="538" t="str">
        <f>IF('result subject-wise'!AR57="","",'result subject-wise'!AR57)</f>
        <v/>
      </c>
      <c r="P56" s="99" t="str">
        <f>IF('result subject-wise'!AS57="","",'result subject-wise'!AS57)</f>
        <v/>
      </c>
      <c r="Q56" s="538" t="str">
        <f>'statement of marks'!HM57</f>
        <v/>
      </c>
      <c r="R56" s="100">
        <f>IF('statement of marks'!FH57="","",'statement of marks'!FH57)</f>
        <v>0</v>
      </c>
      <c r="U56" s="97" t="str">
        <f>'statement of marks'!G57</f>
        <v>A 049</v>
      </c>
      <c r="V56" s="94" t="str">
        <f t="shared" si="60"/>
        <v/>
      </c>
      <c r="W56" s="94" t="str">
        <f t="shared" si="61"/>
        <v/>
      </c>
      <c r="X56" s="94" t="str">
        <f t="shared" si="62"/>
        <v/>
      </c>
      <c r="Y56" s="94" t="str">
        <f t="shared" si="63"/>
        <v/>
      </c>
      <c r="Z56" s="94" t="str">
        <f t="shared" si="64"/>
        <v/>
      </c>
      <c r="AA56" s="94" t="str">
        <f t="shared" si="65"/>
        <v/>
      </c>
      <c r="AB56" s="94" t="str">
        <f t="shared" si="66"/>
        <v/>
      </c>
      <c r="AC56" s="94" t="str">
        <f t="shared" si="67"/>
        <v/>
      </c>
      <c r="AD56" s="94" t="str">
        <f t="shared" si="68"/>
        <v/>
      </c>
      <c r="AE56" s="94" t="str">
        <f t="shared" si="69"/>
        <v/>
      </c>
      <c r="AF56" s="94" t="str">
        <f t="shared" si="70"/>
        <v/>
      </c>
      <c r="AG56" s="94" t="str">
        <f t="shared" si="71"/>
        <v/>
      </c>
      <c r="AH56" s="101"/>
    </row>
    <row r="57" spans="1:34" ht="16" customHeight="1">
      <c r="A57" s="96">
        <f>'statement of marks'!A58</f>
        <v>50</v>
      </c>
      <c r="B57" s="537">
        <f>IF('statement of marks'!D58="","",'statement of marks'!D58)</f>
        <v>10548</v>
      </c>
      <c r="C57" s="541">
        <f>IF('statement of marks'!E58="","",'statement of marks'!E58)</f>
        <v>11450</v>
      </c>
      <c r="D57" s="549">
        <f>IF('statement of marks'!F58="","",'statement of marks'!F58)</f>
        <v>35451</v>
      </c>
      <c r="E57" s="539" t="str">
        <f>IF('statement of marks'!G58="","",'statement of marks'!G58)</f>
        <v>A 050</v>
      </c>
      <c r="F57" s="539" t="str">
        <f>IF('statement of marks'!H58="","",'statement of marks'!H58)</f>
        <v>B 050</v>
      </c>
      <c r="G57" s="539" t="str">
        <f>IF('statement of marks'!I58="","",'statement of marks'!I58)</f>
        <v>C 050</v>
      </c>
      <c r="H57" s="537" t="str">
        <f>IF('statement of marks'!B58="","",'statement of marks'!B58)</f>
        <v>GEN</v>
      </c>
      <c r="I57" s="537" t="str">
        <f>IF('statement of marks'!C58="","",'statement of marks'!C58)</f>
        <v>G</v>
      </c>
      <c r="J57" s="537" t="str">
        <f>IF('statement of marks'!HD58="","",'statement of marks'!HD58)</f>
        <v>PASS</v>
      </c>
      <c r="K57" s="535">
        <f>IF('statement of marks'!HE58="","",'statement of marks'!HE58)</f>
        <v>534</v>
      </c>
      <c r="L57" s="536">
        <f>IF('statement of marks'!HF58="","",'statement of marks'!HF58)</f>
        <v>53.4</v>
      </c>
      <c r="M57" s="537" t="str">
        <f>IF('statement of marks'!HG58="","",'statement of marks'!HG58)</f>
        <v>II</v>
      </c>
      <c r="N57" s="536" t="str">
        <f>IF('statement of marks'!GZ58="","",'statement of marks'!GZ58)</f>
        <v xml:space="preserve">    </v>
      </c>
      <c r="O57" s="538" t="str">
        <f>IF('result subject-wise'!AR58="","",'result subject-wise'!AR58)</f>
        <v/>
      </c>
      <c r="P57" s="99" t="str">
        <f>IF('result subject-wise'!AS58="","",'result subject-wise'!AS58)</f>
        <v/>
      </c>
      <c r="Q57" s="538" t="str">
        <f>'statement of marks'!HM58</f>
        <v>II</v>
      </c>
      <c r="R57" s="100">
        <f>IF('statement of marks'!FH58="","",'statement of marks'!FH58)</f>
        <v>0</v>
      </c>
      <c r="U57" s="97" t="str">
        <f>'statement of marks'!G58</f>
        <v>A 050</v>
      </c>
      <c r="V57" s="94" t="str">
        <f t="shared" si="60"/>
        <v/>
      </c>
      <c r="W57" s="94" t="str">
        <f t="shared" si="61"/>
        <v/>
      </c>
      <c r="X57" s="94" t="str">
        <f t="shared" si="62"/>
        <v/>
      </c>
      <c r="Y57" s="94" t="str">
        <f t="shared" si="63"/>
        <v/>
      </c>
      <c r="Z57" s="94" t="str">
        <f t="shared" si="64"/>
        <v/>
      </c>
      <c r="AA57" s="94" t="str">
        <f t="shared" si="65"/>
        <v/>
      </c>
      <c r="AB57" s="94" t="str">
        <f t="shared" si="66"/>
        <v/>
      </c>
      <c r="AC57" s="94" t="str">
        <f t="shared" si="67"/>
        <v>II</v>
      </c>
      <c r="AD57" s="94" t="str">
        <f t="shared" si="68"/>
        <v/>
      </c>
      <c r="AE57" s="94" t="str">
        <f t="shared" si="69"/>
        <v/>
      </c>
      <c r="AF57" s="94" t="str">
        <f t="shared" si="70"/>
        <v/>
      </c>
      <c r="AG57" s="94" t="str">
        <f t="shared" si="71"/>
        <v/>
      </c>
      <c r="AH57" s="101"/>
    </row>
    <row r="58" spans="1:34" ht="16" customHeight="1">
      <c r="A58" s="96">
        <f>'statement of marks'!A59</f>
        <v>51</v>
      </c>
      <c r="B58" s="537">
        <f>IF('statement of marks'!D59="","",'statement of marks'!D59)</f>
        <v>10638</v>
      </c>
      <c r="C58" s="541">
        <f>IF('statement of marks'!E59="","",'statement of marks'!E59)</f>
        <v>11451</v>
      </c>
      <c r="D58" s="549">
        <f>IF('statement of marks'!F59="","",'statement of marks'!F59)</f>
        <v>34890</v>
      </c>
      <c r="E58" s="539" t="str">
        <f>IF('statement of marks'!G59="","",'statement of marks'!G59)</f>
        <v>A 051</v>
      </c>
      <c r="F58" s="539" t="str">
        <f>IF('statement of marks'!H59="","",'statement of marks'!H59)</f>
        <v>B 051</v>
      </c>
      <c r="G58" s="539" t="str">
        <f>IF('statement of marks'!I59="","",'statement of marks'!I59)</f>
        <v>C 051</v>
      </c>
      <c r="H58" s="537" t="str">
        <f>IF('statement of marks'!B59="","",'statement of marks'!B59)</f>
        <v>GEN</v>
      </c>
      <c r="I58" s="537" t="str">
        <f>IF('statement of marks'!C59="","",'statement of marks'!C59)</f>
        <v>G</v>
      </c>
      <c r="J58" s="537" t="str">
        <f>IF('statement of marks'!HD59="","",'statement of marks'!HD59)</f>
        <v>PASS</v>
      </c>
      <c r="K58" s="535">
        <f>IF('statement of marks'!HE59="","",'statement of marks'!HE59)</f>
        <v>517</v>
      </c>
      <c r="L58" s="536">
        <f>IF('statement of marks'!HF59="","",'statement of marks'!HF59)</f>
        <v>54.421052631578945</v>
      </c>
      <c r="M58" s="537" t="str">
        <f>IF('statement of marks'!HG59="","",'statement of marks'!HG59)</f>
        <v>II</v>
      </c>
      <c r="N58" s="536" t="str">
        <f>IF('statement of marks'!GZ59="","",'statement of marks'!GZ59)</f>
        <v xml:space="preserve">    </v>
      </c>
      <c r="O58" s="538" t="str">
        <f>IF('result subject-wise'!AR59="","",'result subject-wise'!AR59)</f>
        <v/>
      </c>
      <c r="P58" s="99" t="str">
        <f>IF('result subject-wise'!AS59="","",'result subject-wise'!AS59)</f>
        <v/>
      </c>
      <c r="Q58" s="538" t="str">
        <f>'statement of marks'!HM59</f>
        <v>II</v>
      </c>
      <c r="R58" s="100">
        <f>IF('statement of marks'!FH59="","",'statement of marks'!FH59)</f>
        <v>0</v>
      </c>
      <c r="U58" s="97" t="str">
        <f>'statement of marks'!G59</f>
        <v>A 051</v>
      </c>
      <c r="V58" s="94" t="str">
        <f t="shared" si="60"/>
        <v/>
      </c>
      <c r="W58" s="94" t="str">
        <f t="shared" si="61"/>
        <v/>
      </c>
      <c r="X58" s="94" t="str">
        <f t="shared" si="62"/>
        <v/>
      </c>
      <c r="Y58" s="94" t="str">
        <f t="shared" si="63"/>
        <v/>
      </c>
      <c r="Z58" s="94" t="str">
        <f t="shared" si="64"/>
        <v/>
      </c>
      <c r="AA58" s="94" t="str">
        <f t="shared" si="65"/>
        <v/>
      </c>
      <c r="AB58" s="94" t="str">
        <f t="shared" si="66"/>
        <v/>
      </c>
      <c r="AC58" s="94" t="str">
        <f t="shared" si="67"/>
        <v>II</v>
      </c>
      <c r="AD58" s="94" t="str">
        <f t="shared" si="68"/>
        <v/>
      </c>
      <c r="AE58" s="94" t="str">
        <f t="shared" si="69"/>
        <v/>
      </c>
      <c r="AF58" s="94" t="str">
        <f t="shared" si="70"/>
        <v/>
      </c>
      <c r="AG58" s="94" t="str">
        <f t="shared" si="71"/>
        <v/>
      </c>
      <c r="AH58" s="101"/>
    </row>
    <row r="59" spans="1:34" ht="16" customHeight="1">
      <c r="A59" s="96">
        <f>'statement of marks'!A60</f>
        <v>52</v>
      </c>
      <c r="B59" s="537" t="str">
        <f>IF('statement of marks'!D60="","",'statement of marks'!D60)</f>
        <v/>
      </c>
      <c r="C59" s="541" t="str">
        <f>IF('statement of marks'!E60="","",'statement of marks'!E60)</f>
        <v/>
      </c>
      <c r="D59" s="549" t="str">
        <f>IF('statement of marks'!F60="","",'statement of marks'!F60)</f>
        <v/>
      </c>
      <c r="E59" s="539" t="str">
        <f>IF('statement of marks'!G60="","",'statement of marks'!G60)</f>
        <v>A 052</v>
      </c>
      <c r="F59" s="539" t="str">
        <f>IF('statement of marks'!H60="","",'statement of marks'!H60)</f>
        <v>B 052</v>
      </c>
      <c r="G59" s="539" t="str">
        <f>IF('statement of marks'!I60="","",'statement of marks'!I60)</f>
        <v>C 052</v>
      </c>
      <c r="H59" s="537" t="str">
        <f>IF('statement of marks'!B60="","",'statement of marks'!B60)</f>
        <v/>
      </c>
      <c r="I59" s="537" t="str">
        <f>IF('statement of marks'!C60="","",'statement of marks'!C60)</f>
        <v/>
      </c>
      <c r="J59" s="537" t="str">
        <f>IF('statement of marks'!HD60="","",'statement of marks'!HD60)</f>
        <v/>
      </c>
      <c r="K59" s="535" t="str">
        <f>IF('statement of marks'!HE60="","",'statement of marks'!HE60)</f>
        <v/>
      </c>
      <c r="L59" s="536" t="str">
        <f>IF('statement of marks'!HF60="","",'statement of marks'!HF60)</f>
        <v/>
      </c>
      <c r="M59" s="537" t="str">
        <f>IF('statement of marks'!HG60="","",'statement of marks'!HG60)</f>
        <v/>
      </c>
      <c r="N59" s="536" t="str">
        <f>IF('statement of marks'!GZ60="","",'statement of marks'!GZ60)</f>
        <v xml:space="preserve">    </v>
      </c>
      <c r="O59" s="538" t="str">
        <f>IF('result subject-wise'!AR60="","",'result subject-wise'!AR60)</f>
        <v/>
      </c>
      <c r="P59" s="99" t="str">
        <f>IF('result subject-wise'!AS60="","",'result subject-wise'!AS60)</f>
        <v/>
      </c>
      <c r="Q59" s="538" t="str">
        <f>'statement of marks'!HM60</f>
        <v/>
      </c>
      <c r="R59" s="100" t="str">
        <f>IF('statement of marks'!FH60="","",'statement of marks'!FH60)</f>
        <v/>
      </c>
      <c r="U59" s="97" t="str">
        <f>'statement of marks'!G60</f>
        <v>A 052</v>
      </c>
      <c r="V59" s="94" t="str">
        <f t="shared" si="60"/>
        <v/>
      </c>
      <c r="W59" s="94" t="str">
        <f t="shared" si="61"/>
        <v/>
      </c>
      <c r="X59" s="94" t="str">
        <f t="shared" si="62"/>
        <v/>
      </c>
      <c r="Y59" s="94" t="str">
        <f t="shared" si="63"/>
        <v/>
      </c>
      <c r="Z59" s="94" t="str">
        <f t="shared" si="64"/>
        <v/>
      </c>
      <c r="AA59" s="94" t="str">
        <f t="shared" si="65"/>
        <v/>
      </c>
      <c r="AB59" s="94" t="str">
        <f t="shared" si="66"/>
        <v/>
      </c>
      <c r="AC59" s="94" t="str">
        <f t="shared" si="67"/>
        <v/>
      </c>
      <c r="AD59" s="94" t="str">
        <f t="shared" si="68"/>
        <v/>
      </c>
      <c r="AE59" s="94" t="str">
        <f t="shared" si="69"/>
        <v/>
      </c>
      <c r="AF59" s="94" t="str">
        <f t="shared" si="70"/>
        <v/>
      </c>
      <c r="AG59" s="94" t="str">
        <f t="shared" si="71"/>
        <v/>
      </c>
      <c r="AH59" s="101"/>
    </row>
    <row r="60" spans="1:34" ht="16" customHeight="1">
      <c r="A60" s="96">
        <f>'statement of marks'!A61</f>
        <v>53</v>
      </c>
      <c r="B60" s="537" t="str">
        <f>IF('statement of marks'!D61="","",'statement of marks'!D61)</f>
        <v/>
      </c>
      <c r="C60" s="541" t="str">
        <f>IF('statement of marks'!E61="","",'statement of marks'!E61)</f>
        <v/>
      </c>
      <c r="D60" s="549" t="str">
        <f>IF('statement of marks'!F61="","",'statement of marks'!F61)</f>
        <v/>
      </c>
      <c r="E60" s="539" t="str">
        <f>IF('statement of marks'!G61="","",'statement of marks'!G61)</f>
        <v>A 053</v>
      </c>
      <c r="F60" s="539" t="str">
        <f>IF('statement of marks'!H61="","",'statement of marks'!H61)</f>
        <v>B 053</v>
      </c>
      <c r="G60" s="539" t="str">
        <f>IF('statement of marks'!I61="","",'statement of marks'!I61)</f>
        <v>C 053</v>
      </c>
      <c r="H60" s="537" t="str">
        <f>IF('statement of marks'!B61="","",'statement of marks'!B61)</f>
        <v/>
      </c>
      <c r="I60" s="537" t="str">
        <f>IF('statement of marks'!C61="","",'statement of marks'!C61)</f>
        <v/>
      </c>
      <c r="J60" s="537" t="str">
        <f>IF('statement of marks'!HD61="","",'statement of marks'!HD61)</f>
        <v/>
      </c>
      <c r="K60" s="535" t="str">
        <f>IF('statement of marks'!HE61="","",'statement of marks'!HE61)</f>
        <v/>
      </c>
      <c r="L60" s="536" t="str">
        <f>IF('statement of marks'!HF61="","",'statement of marks'!HF61)</f>
        <v/>
      </c>
      <c r="M60" s="537" t="str">
        <f>IF('statement of marks'!HG61="","",'statement of marks'!HG61)</f>
        <v/>
      </c>
      <c r="N60" s="536" t="str">
        <f>IF('statement of marks'!GZ61="","",'statement of marks'!GZ61)</f>
        <v xml:space="preserve">    </v>
      </c>
      <c r="O60" s="538" t="str">
        <f>IF('result subject-wise'!AR61="","",'result subject-wise'!AR61)</f>
        <v/>
      </c>
      <c r="P60" s="99" t="str">
        <f>IF('result subject-wise'!AS61="","",'result subject-wise'!AS61)</f>
        <v/>
      </c>
      <c r="Q60" s="538" t="str">
        <f>'statement of marks'!HM61</f>
        <v/>
      </c>
      <c r="R60" s="100" t="str">
        <f>IF('statement of marks'!FH61="","",'statement of marks'!FH61)</f>
        <v/>
      </c>
      <c r="U60" s="97" t="str">
        <f>'statement of marks'!G61</f>
        <v>A 053</v>
      </c>
      <c r="V60" s="94" t="str">
        <f t="shared" si="60"/>
        <v/>
      </c>
      <c r="W60" s="94" t="str">
        <f t="shared" si="61"/>
        <v/>
      </c>
      <c r="X60" s="94" t="str">
        <f t="shared" si="62"/>
        <v/>
      </c>
      <c r="Y60" s="94" t="str">
        <f t="shared" si="63"/>
        <v/>
      </c>
      <c r="Z60" s="94" t="str">
        <f t="shared" si="64"/>
        <v/>
      </c>
      <c r="AA60" s="94" t="str">
        <f t="shared" si="65"/>
        <v/>
      </c>
      <c r="AB60" s="94" t="str">
        <f t="shared" si="66"/>
        <v/>
      </c>
      <c r="AC60" s="94" t="str">
        <f t="shared" si="67"/>
        <v/>
      </c>
      <c r="AD60" s="94" t="str">
        <f t="shared" si="68"/>
        <v/>
      </c>
      <c r="AE60" s="94" t="str">
        <f t="shared" si="69"/>
        <v/>
      </c>
      <c r="AF60" s="94" t="str">
        <f t="shared" si="70"/>
        <v/>
      </c>
      <c r="AG60" s="94" t="str">
        <f t="shared" si="71"/>
        <v/>
      </c>
      <c r="AH60" s="101"/>
    </row>
    <row r="61" spans="1:34" ht="16" customHeight="1">
      <c r="A61" s="96">
        <f>'statement of marks'!A62</f>
        <v>54</v>
      </c>
      <c r="B61" s="537" t="str">
        <f>IF('statement of marks'!D62="","",'statement of marks'!D62)</f>
        <v/>
      </c>
      <c r="C61" s="541" t="str">
        <f>IF('statement of marks'!E62="","",'statement of marks'!E62)</f>
        <v/>
      </c>
      <c r="D61" s="549" t="str">
        <f>IF('statement of marks'!F62="","",'statement of marks'!F62)</f>
        <v/>
      </c>
      <c r="E61" s="539" t="str">
        <f>IF('statement of marks'!G62="","",'statement of marks'!G62)</f>
        <v>A 054</v>
      </c>
      <c r="F61" s="539" t="str">
        <f>IF('statement of marks'!H62="","",'statement of marks'!H62)</f>
        <v>B 054</v>
      </c>
      <c r="G61" s="539" t="str">
        <f>IF('statement of marks'!I62="","",'statement of marks'!I62)</f>
        <v>C 054</v>
      </c>
      <c r="H61" s="537" t="str">
        <f>IF('statement of marks'!B62="","",'statement of marks'!B62)</f>
        <v/>
      </c>
      <c r="I61" s="537" t="str">
        <f>IF('statement of marks'!C62="","",'statement of marks'!C62)</f>
        <v/>
      </c>
      <c r="J61" s="537" t="str">
        <f>IF('statement of marks'!HD62="","",'statement of marks'!HD62)</f>
        <v/>
      </c>
      <c r="K61" s="535" t="str">
        <f>IF('statement of marks'!HE62="","",'statement of marks'!HE62)</f>
        <v/>
      </c>
      <c r="L61" s="536" t="str">
        <f>IF('statement of marks'!HF62="","",'statement of marks'!HF62)</f>
        <v/>
      </c>
      <c r="M61" s="537" t="str">
        <f>IF('statement of marks'!HG62="","",'statement of marks'!HG62)</f>
        <v/>
      </c>
      <c r="N61" s="536" t="str">
        <f>IF('statement of marks'!GZ62="","",'statement of marks'!GZ62)</f>
        <v xml:space="preserve">    </v>
      </c>
      <c r="O61" s="538" t="str">
        <f>IF('result subject-wise'!AR62="","",'result subject-wise'!AR62)</f>
        <v/>
      </c>
      <c r="P61" s="99" t="str">
        <f>IF('result subject-wise'!AS62="","",'result subject-wise'!AS62)</f>
        <v/>
      </c>
      <c r="Q61" s="538" t="str">
        <f>'statement of marks'!HM62</f>
        <v/>
      </c>
      <c r="R61" s="100" t="str">
        <f>IF('statement of marks'!FH62="","",'statement of marks'!FH62)</f>
        <v/>
      </c>
      <c r="U61" s="97" t="str">
        <f>'statement of marks'!G62</f>
        <v>A 054</v>
      </c>
      <c r="V61" s="94" t="str">
        <f t="shared" si="60"/>
        <v/>
      </c>
      <c r="W61" s="94" t="str">
        <f t="shared" si="61"/>
        <v/>
      </c>
      <c r="X61" s="94" t="str">
        <f t="shared" si="62"/>
        <v/>
      </c>
      <c r="Y61" s="94" t="str">
        <f t="shared" si="63"/>
        <v/>
      </c>
      <c r="Z61" s="94" t="str">
        <f t="shared" si="64"/>
        <v/>
      </c>
      <c r="AA61" s="94" t="str">
        <f t="shared" si="65"/>
        <v/>
      </c>
      <c r="AB61" s="94" t="str">
        <f t="shared" si="66"/>
        <v/>
      </c>
      <c r="AC61" s="94" t="str">
        <f t="shared" si="67"/>
        <v/>
      </c>
      <c r="AD61" s="94" t="str">
        <f t="shared" si="68"/>
        <v/>
      </c>
      <c r="AE61" s="94" t="str">
        <f t="shared" si="69"/>
        <v/>
      </c>
      <c r="AF61" s="94" t="str">
        <f t="shared" si="70"/>
        <v/>
      </c>
      <c r="AG61" s="94" t="str">
        <f t="shared" si="71"/>
        <v/>
      </c>
      <c r="AH61" s="101"/>
    </row>
    <row r="62" spans="1:34" ht="16" customHeight="1">
      <c r="A62" s="96">
        <f>'statement of marks'!A63</f>
        <v>55</v>
      </c>
      <c r="B62" s="537" t="str">
        <f>IF('statement of marks'!D63="","",'statement of marks'!D63)</f>
        <v/>
      </c>
      <c r="C62" s="541" t="str">
        <f>IF('statement of marks'!E63="","",'statement of marks'!E63)</f>
        <v/>
      </c>
      <c r="D62" s="549" t="str">
        <f>IF('statement of marks'!F63="","",'statement of marks'!F63)</f>
        <v/>
      </c>
      <c r="E62" s="539" t="str">
        <f>IF('statement of marks'!G63="","",'statement of marks'!G63)</f>
        <v>A 055</v>
      </c>
      <c r="F62" s="539" t="str">
        <f>IF('statement of marks'!H63="","",'statement of marks'!H63)</f>
        <v>B 055</v>
      </c>
      <c r="G62" s="539" t="str">
        <f>IF('statement of marks'!I63="","",'statement of marks'!I63)</f>
        <v>C 055</v>
      </c>
      <c r="H62" s="537" t="str">
        <f>IF('statement of marks'!B63="","",'statement of marks'!B63)</f>
        <v/>
      </c>
      <c r="I62" s="537" t="str">
        <f>IF('statement of marks'!C63="","",'statement of marks'!C63)</f>
        <v/>
      </c>
      <c r="J62" s="537" t="str">
        <f>IF('statement of marks'!HD63="","",'statement of marks'!HD63)</f>
        <v/>
      </c>
      <c r="K62" s="535" t="str">
        <f>IF('statement of marks'!HE63="","",'statement of marks'!HE63)</f>
        <v/>
      </c>
      <c r="L62" s="536" t="str">
        <f>IF('statement of marks'!HF63="","",'statement of marks'!HF63)</f>
        <v/>
      </c>
      <c r="M62" s="537" t="str">
        <f>IF('statement of marks'!HG63="","",'statement of marks'!HG63)</f>
        <v/>
      </c>
      <c r="N62" s="536" t="str">
        <f>IF('statement of marks'!GZ63="","",'statement of marks'!GZ63)</f>
        <v xml:space="preserve">    </v>
      </c>
      <c r="O62" s="538" t="str">
        <f>IF('result subject-wise'!AR63="","",'result subject-wise'!AR63)</f>
        <v/>
      </c>
      <c r="P62" s="99" t="str">
        <f>IF('result subject-wise'!AS63="","",'result subject-wise'!AS63)</f>
        <v/>
      </c>
      <c r="Q62" s="538" t="str">
        <f>'statement of marks'!HM63</f>
        <v/>
      </c>
      <c r="R62" s="100" t="str">
        <f>IF('statement of marks'!FH63="","",'statement of marks'!FH63)</f>
        <v/>
      </c>
      <c r="U62" s="97" t="str">
        <f>'statement of marks'!G63</f>
        <v>A 055</v>
      </c>
      <c r="V62" s="94" t="str">
        <f t="shared" si="60"/>
        <v/>
      </c>
      <c r="W62" s="94" t="str">
        <f t="shared" si="61"/>
        <v/>
      </c>
      <c r="X62" s="94" t="str">
        <f t="shared" si="62"/>
        <v/>
      </c>
      <c r="Y62" s="94" t="str">
        <f t="shared" si="63"/>
        <v/>
      </c>
      <c r="Z62" s="94" t="str">
        <f t="shared" si="64"/>
        <v/>
      </c>
      <c r="AA62" s="94" t="str">
        <f t="shared" si="65"/>
        <v/>
      </c>
      <c r="AB62" s="94" t="str">
        <f t="shared" si="66"/>
        <v/>
      </c>
      <c r="AC62" s="94" t="str">
        <f t="shared" si="67"/>
        <v/>
      </c>
      <c r="AD62" s="94" t="str">
        <f t="shared" si="68"/>
        <v/>
      </c>
      <c r="AE62" s="94" t="str">
        <f t="shared" si="69"/>
        <v/>
      </c>
      <c r="AF62" s="94" t="str">
        <f t="shared" si="70"/>
        <v/>
      </c>
      <c r="AG62" s="94" t="str">
        <f t="shared" si="71"/>
        <v/>
      </c>
      <c r="AH62" s="101"/>
    </row>
    <row r="63" spans="1:34" ht="16" customHeight="1">
      <c r="A63" s="96">
        <f>'statement of marks'!A64</f>
        <v>56</v>
      </c>
      <c r="B63" s="537" t="str">
        <f>IF('statement of marks'!D64="","",'statement of marks'!D64)</f>
        <v/>
      </c>
      <c r="C63" s="541" t="str">
        <f>IF('statement of marks'!E64="","",'statement of marks'!E64)</f>
        <v/>
      </c>
      <c r="D63" s="549" t="str">
        <f>IF('statement of marks'!F64="","",'statement of marks'!F64)</f>
        <v/>
      </c>
      <c r="E63" s="539" t="str">
        <f>IF('statement of marks'!G64="","",'statement of marks'!G64)</f>
        <v>A 056</v>
      </c>
      <c r="F63" s="539" t="str">
        <f>IF('statement of marks'!H64="","",'statement of marks'!H64)</f>
        <v>B 056</v>
      </c>
      <c r="G63" s="539" t="str">
        <f>IF('statement of marks'!I64="","",'statement of marks'!I64)</f>
        <v>C 056</v>
      </c>
      <c r="H63" s="537" t="str">
        <f>IF('statement of marks'!B64="","",'statement of marks'!B64)</f>
        <v/>
      </c>
      <c r="I63" s="537" t="str">
        <f>IF('statement of marks'!C64="","",'statement of marks'!C64)</f>
        <v/>
      </c>
      <c r="J63" s="537" t="str">
        <f>IF('statement of marks'!HD64="","",'statement of marks'!HD64)</f>
        <v/>
      </c>
      <c r="K63" s="535" t="str">
        <f>IF('statement of marks'!HE64="","",'statement of marks'!HE64)</f>
        <v/>
      </c>
      <c r="L63" s="536" t="str">
        <f>IF('statement of marks'!HF64="","",'statement of marks'!HF64)</f>
        <v/>
      </c>
      <c r="M63" s="537" t="str">
        <f>IF('statement of marks'!HG64="","",'statement of marks'!HG64)</f>
        <v/>
      </c>
      <c r="N63" s="536" t="str">
        <f>IF('statement of marks'!GZ64="","",'statement of marks'!GZ64)</f>
        <v xml:space="preserve">    </v>
      </c>
      <c r="O63" s="538" t="str">
        <f>IF('result subject-wise'!AR64="","",'result subject-wise'!AR64)</f>
        <v/>
      </c>
      <c r="P63" s="99" t="str">
        <f>IF('result subject-wise'!AS64="","",'result subject-wise'!AS64)</f>
        <v/>
      </c>
      <c r="Q63" s="538" t="str">
        <f>'statement of marks'!HM64</f>
        <v/>
      </c>
      <c r="R63" s="100" t="str">
        <f>IF('statement of marks'!FH64="","",'statement of marks'!FH64)</f>
        <v/>
      </c>
      <c r="U63" s="97" t="str">
        <f>'statement of marks'!G64</f>
        <v>A 056</v>
      </c>
      <c r="V63" s="94" t="str">
        <f>IF(AND(H63="SC",I63="B"),Q63,"")</f>
        <v/>
      </c>
      <c r="W63" s="94" t="str">
        <f>IF(AND(H63="SC",I63="G"),Q63,"")</f>
        <v/>
      </c>
      <c r="X63" s="94" t="str">
        <f>IF(AND(H63="ST",I63="B"),Q63,"")</f>
        <v/>
      </c>
      <c r="Y63" s="94" t="str">
        <f>IF(AND(H63="ST",I63="G"),Q63,"")</f>
        <v/>
      </c>
      <c r="Z63" s="94" t="str">
        <f>IF(AND(H63="OBC",I63="B"),Q63,"")</f>
        <v/>
      </c>
      <c r="AA63" s="94" t="str">
        <f>IF(AND(H63="OBC",I63="G"),Q63,"")</f>
        <v/>
      </c>
      <c r="AB63" s="94" t="str">
        <f>IF(AND(H63="GEN",I63="B"),Q63,"")</f>
        <v/>
      </c>
      <c r="AC63" s="94" t="str">
        <f>IF(AND(H63="GEN",I63="G"),Q63,"")</f>
        <v/>
      </c>
      <c r="AD63" s="94" t="str">
        <f>IF(AND(H63="MIN",I63="B"),Q63,"")</f>
        <v/>
      </c>
      <c r="AE63" s="94" t="str">
        <f>IF(AND(H63="MIN",I63="G"),Q63,"")</f>
        <v/>
      </c>
      <c r="AF63" s="94" t="str">
        <f>IF(AND(H63="SBC",I63="B"),Q63,"")</f>
        <v/>
      </c>
      <c r="AG63" s="94" t="str">
        <f>IF(AND(H63="SBC",I63="G"),Q63,"")</f>
        <v/>
      </c>
      <c r="AH63" s="101"/>
    </row>
    <row r="64" spans="1:34" ht="16" customHeight="1">
      <c r="A64" s="96">
        <f>'statement of marks'!A65</f>
        <v>57</v>
      </c>
      <c r="B64" s="537" t="str">
        <f>IF('statement of marks'!D65="","",'statement of marks'!D65)</f>
        <v/>
      </c>
      <c r="C64" s="541" t="str">
        <f>IF('statement of marks'!E65="","",'statement of marks'!E65)</f>
        <v/>
      </c>
      <c r="D64" s="549" t="str">
        <f>IF('statement of marks'!F65="","",'statement of marks'!F65)</f>
        <v/>
      </c>
      <c r="E64" s="539" t="str">
        <f>IF('statement of marks'!G65="","",'statement of marks'!G65)</f>
        <v>A 057</v>
      </c>
      <c r="F64" s="539" t="str">
        <f>IF('statement of marks'!H65="","",'statement of marks'!H65)</f>
        <v>B 057</v>
      </c>
      <c r="G64" s="539" t="str">
        <f>IF('statement of marks'!I65="","",'statement of marks'!I65)</f>
        <v>C 057</v>
      </c>
      <c r="H64" s="537" t="str">
        <f>IF('statement of marks'!B65="","",'statement of marks'!B65)</f>
        <v/>
      </c>
      <c r="I64" s="537" t="str">
        <f>IF('statement of marks'!C65="","",'statement of marks'!C65)</f>
        <v/>
      </c>
      <c r="J64" s="537" t="str">
        <f>IF('statement of marks'!HD65="","",'statement of marks'!HD65)</f>
        <v/>
      </c>
      <c r="K64" s="535" t="str">
        <f>IF('statement of marks'!HE65="","",'statement of marks'!HE65)</f>
        <v/>
      </c>
      <c r="L64" s="536" t="str">
        <f>IF('statement of marks'!HF65="","",'statement of marks'!HF65)</f>
        <v/>
      </c>
      <c r="M64" s="537" t="str">
        <f>IF('statement of marks'!HG65="","",'statement of marks'!HG65)</f>
        <v/>
      </c>
      <c r="N64" s="536" t="str">
        <f>IF('statement of marks'!GZ65="","",'statement of marks'!GZ65)</f>
        <v xml:space="preserve">    </v>
      </c>
      <c r="O64" s="538" t="str">
        <f>IF('result subject-wise'!AR65="","",'result subject-wise'!AR65)</f>
        <v/>
      </c>
      <c r="P64" s="99" t="str">
        <f>IF('result subject-wise'!AS65="","",'result subject-wise'!AS65)</f>
        <v/>
      </c>
      <c r="Q64" s="538" t="str">
        <f>'statement of marks'!HM65</f>
        <v/>
      </c>
      <c r="R64" s="100" t="str">
        <f>IF('statement of marks'!FH65="","",'statement of marks'!FH65)</f>
        <v/>
      </c>
      <c r="U64" s="97" t="str">
        <f>'statement of marks'!G65</f>
        <v>A 057</v>
      </c>
      <c r="V64" s="94" t="str">
        <f t="shared" ref="V64:V69" si="72">IF(AND(H64="SC",I64="B"),Q64,"")</f>
        <v/>
      </c>
      <c r="W64" s="94" t="str">
        <f t="shared" ref="W64:W69" si="73">IF(AND(H64="SC",I64="G"),Q64,"")</f>
        <v/>
      </c>
      <c r="X64" s="94" t="str">
        <f t="shared" ref="X64:X69" si="74">IF(AND(H64="ST",I64="B"),Q64,"")</f>
        <v/>
      </c>
      <c r="Y64" s="94" t="str">
        <f t="shared" ref="Y64:Y69" si="75">IF(AND(H64="ST",I64="G"),Q64,"")</f>
        <v/>
      </c>
      <c r="Z64" s="94" t="str">
        <f t="shared" ref="Z64:Z69" si="76">IF(AND(H64="OBC",I64="B"),Q64,"")</f>
        <v/>
      </c>
      <c r="AA64" s="94" t="str">
        <f t="shared" ref="AA64:AA69" si="77">IF(AND(H64="OBC",I64="G"),Q64,"")</f>
        <v/>
      </c>
      <c r="AB64" s="94" t="str">
        <f t="shared" ref="AB64:AB69" si="78">IF(AND(H64="GEN",I64="B"),Q64,"")</f>
        <v/>
      </c>
      <c r="AC64" s="94" t="str">
        <f t="shared" ref="AC64:AC69" si="79">IF(AND(H64="GEN",I64="G"),Q64,"")</f>
        <v/>
      </c>
      <c r="AD64" s="94" t="str">
        <f t="shared" ref="AD64:AD69" si="80">IF(AND(H64="MIN",I64="B"),Q64,"")</f>
        <v/>
      </c>
      <c r="AE64" s="94" t="str">
        <f t="shared" ref="AE64:AE69" si="81">IF(AND(H64="MIN",I64="G"),Q64,"")</f>
        <v/>
      </c>
      <c r="AF64" s="94" t="str">
        <f t="shared" ref="AF64:AF69" si="82">IF(AND(H64="SBC",I64="B"),Q64,"")</f>
        <v/>
      </c>
      <c r="AG64" s="94" t="str">
        <f t="shared" ref="AG64:AG69" si="83">IF(AND(H64="SBC",I64="G"),Q64,"")</f>
        <v/>
      </c>
      <c r="AH64" s="101"/>
    </row>
    <row r="65" spans="1:34" ht="16" customHeight="1">
      <c r="A65" s="96">
        <f>'statement of marks'!A66</f>
        <v>58</v>
      </c>
      <c r="B65" s="537" t="str">
        <f>IF('statement of marks'!D66="","",'statement of marks'!D66)</f>
        <v/>
      </c>
      <c r="C65" s="541" t="str">
        <f>IF('statement of marks'!E66="","",'statement of marks'!E66)</f>
        <v/>
      </c>
      <c r="D65" s="549" t="str">
        <f>IF('statement of marks'!F66="","",'statement of marks'!F66)</f>
        <v/>
      </c>
      <c r="E65" s="539" t="str">
        <f>IF('statement of marks'!G66="","",'statement of marks'!G66)</f>
        <v>A 058</v>
      </c>
      <c r="F65" s="539" t="str">
        <f>IF('statement of marks'!H66="","",'statement of marks'!H66)</f>
        <v>B 058</v>
      </c>
      <c r="G65" s="539" t="str">
        <f>IF('statement of marks'!I66="","",'statement of marks'!I66)</f>
        <v>C 058</v>
      </c>
      <c r="H65" s="537" t="str">
        <f>IF('statement of marks'!B66="","",'statement of marks'!B66)</f>
        <v/>
      </c>
      <c r="I65" s="537" t="str">
        <f>IF('statement of marks'!C66="","",'statement of marks'!C66)</f>
        <v/>
      </c>
      <c r="J65" s="537" t="str">
        <f>IF('statement of marks'!HD66="","",'statement of marks'!HD66)</f>
        <v/>
      </c>
      <c r="K65" s="535" t="str">
        <f>IF('statement of marks'!HE66="","",'statement of marks'!HE66)</f>
        <v/>
      </c>
      <c r="L65" s="536" t="str">
        <f>IF('statement of marks'!HF66="","",'statement of marks'!HF66)</f>
        <v/>
      </c>
      <c r="M65" s="537" t="str">
        <f>IF('statement of marks'!HG66="","",'statement of marks'!HG66)</f>
        <v/>
      </c>
      <c r="N65" s="536" t="str">
        <f>IF('statement of marks'!GZ66="","",'statement of marks'!GZ66)</f>
        <v xml:space="preserve">    </v>
      </c>
      <c r="O65" s="538" t="str">
        <f>IF('result subject-wise'!AR66="","",'result subject-wise'!AR66)</f>
        <v/>
      </c>
      <c r="P65" s="99" t="str">
        <f>IF('result subject-wise'!AS66="","",'result subject-wise'!AS66)</f>
        <v/>
      </c>
      <c r="Q65" s="538" t="str">
        <f>'statement of marks'!HM66</f>
        <v/>
      </c>
      <c r="R65" s="100" t="str">
        <f>IF('statement of marks'!FH66="","",'statement of marks'!FH66)</f>
        <v/>
      </c>
      <c r="U65" s="97" t="str">
        <f>'statement of marks'!G66</f>
        <v>A 058</v>
      </c>
      <c r="V65" s="94" t="str">
        <f t="shared" si="72"/>
        <v/>
      </c>
      <c r="W65" s="94" t="str">
        <f t="shared" si="73"/>
        <v/>
      </c>
      <c r="X65" s="94" t="str">
        <f t="shared" si="74"/>
        <v/>
      </c>
      <c r="Y65" s="94" t="str">
        <f t="shared" si="75"/>
        <v/>
      </c>
      <c r="Z65" s="94" t="str">
        <f t="shared" si="76"/>
        <v/>
      </c>
      <c r="AA65" s="94" t="str">
        <f t="shared" si="77"/>
        <v/>
      </c>
      <c r="AB65" s="94" t="str">
        <f t="shared" si="78"/>
        <v/>
      </c>
      <c r="AC65" s="94" t="str">
        <f t="shared" si="79"/>
        <v/>
      </c>
      <c r="AD65" s="94" t="str">
        <f t="shared" si="80"/>
        <v/>
      </c>
      <c r="AE65" s="94" t="str">
        <f t="shared" si="81"/>
        <v/>
      </c>
      <c r="AF65" s="94" t="str">
        <f t="shared" si="82"/>
        <v/>
      </c>
      <c r="AG65" s="94" t="str">
        <f t="shared" si="83"/>
        <v/>
      </c>
      <c r="AH65" s="101"/>
    </row>
    <row r="66" spans="1:34" ht="16" customHeight="1">
      <c r="A66" s="96">
        <f>'statement of marks'!A67</f>
        <v>59</v>
      </c>
      <c r="B66" s="537" t="str">
        <f>IF('statement of marks'!D67="","",'statement of marks'!D67)</f>
        <v/>
      </c>
      <c r="C66" s="541" t="str">
        <f>IF('statement of marks'!E67="","",'statement of marks'!E67)</f>
        <v/>
      </c>
      <c r="D66" s="549" t="str">
        <f>IF('statement of marks'!F67="","",'statement of marks'!F67)</f>
        <v/>
      </c>
      <c r="E66" s="539" t="str">
        <f>IF('statement of marks'!G67="","",'statement of marks'!G67)</f>
        <v>A 059</v>
      </c>
      <c r="F66" s="539" t="str">
        <f>IF('statement of marks'!H67="","",'statement of marks'!H67)</f>
        <v>B 059</v>
      </c>
      <c r="G66" s="539" t="str">
        <f>IF('statement of marks'!I67="","",'statement of marks'!I67)</f>
        <v>C 059</v>
      </c>
      <c r="H66" s="537" t="str">
        <f>IF('statement of marks'!B67="","",'statement of marks'!B67)</f>
        <v/>
      </c>
      <c r="I66" s="537" t="str">
        <f>IF('statement of marks'!C67="","",'statement of marks'!C67)</f>
        <v/>
      </c>
      <c r="J66" s="537" t="str">
        <f>IF('statement of marks'!HD67="","",'statement of marks'!HD67)</f>
        <v/>
      </c>
      <c r="K66" s="535" t="str">
        <f>IF('statement of marks'!HE67="","",'statement of marks'!HE67)</f>
        <v/>
      </c>
      <c r="L66" s="536" t="str">
        <f>IF('statement of marks'!HF67="","",'statement of marks'!HF67)</f>
        <v/>
      </c>
      <c r="M66" s="537" t="str">
        <f>IF('statement of marks'!HG67="","",'statement of marks'!HG67)</f>
        <v/>
      </c>
      <c r="N66" s="536" t="str">
        <f>IF('statement of marks'!GZ67="","",'statement of marks'!GZ67)</f>
        <v xml:space="preserve">    </v>
      </c>
      <c r="O66" s="538" t="str">
        <f>IF('result subject-wise'!AR67="","",'result subject-wise'!AR67)</f>
        <v/>
      </c>
      <c r="P66" s="99" t="str">
        <f>IF('result subject-wise'!AS67="","",'result subject-wise'!AS67)</f>
        <v/>
      </c>
      <c r="Q66" s="538" t="str">
        <f>'statement of marks'!HM67</f>
        <v/>
      </c>
      <c r="R66" s="100" t="str">
        <f>IF('statement of marks'!FH67="","",'statement of marks'!FH67)</f>
        <v/>
      </c>
      <c r="U66" s="97" t="str">
        <f>'statement of marks'!G67</f>
        <v>A 059</v>
      </c>
      <c r="V66" s="94" t="str">
        <f t="shared" si="72"/>
        <v/>
      </c>
      <c r="W66" s="94" t="str">
        <f t="shared" si="73"/>
        <v/>
      </c>
      <c r="X66" s="94" t="str">
        <f t="shared" si="74"/>
        <v/>
      </c>
      <c r="Y66" s="94" t="str">
        <f t="shared" si="75"/>
        <v/>
      </c>
      <c r="Z66" s="94" t="str">
        <f t="shared" si="76"/>
        <v/>
      </c>
      <c r="AA66" s="94" t="str">
        <f t="shared" si="77"/>
        <v/>
      </c>
      <c r="AB66" s="94" t="str">
        <f t="shared" si="78"/>
        <v/>
      </c>
      <c r="AC66" s="94" t="str">
        <f t="shared" si="79"/>
        <v/>
      </c>
      <c r="AD66" s="94" t="str">
        <f t="shared" si="80"/>
        <v/>
      </c>
      <c r="AE66" s="94" t="str">
        <f t="shared" si="81"/>
        <v/>
      </c>
      <c r="AF66" s="94" t="str">
        <f t="shared" si="82"/>
        <v/>
      </c>
      <c r="AG66" s="94" t="str">
        <f t="shared" si="83"/>
        <v/>
      </c>
      <c r="AH66" s="101"/>
    </row>
    <row r="67" spans="1:34" ht="16" customHeight="1">
      <c r="A67" s="96">
        <f>'statement of marks'!A68</f>
        <v>60</v>
      </c>
      <c r="B67" s="537" t="str">
        <f>IF('statement of marks'!D68="","",'statement of marks'!D68)</f>
        <v/>
      </c>
      <c r="C67" s="541" t="str">
        <f>IF('statement of marks'!E68="","",'statement of marks'!E68)</f>
        <v/>
      </c>
      <c r="D67" s="549" t="str">
        <f>IF('statement of marks'!F68="","",'statement of marks'!F68)</f>
        <v/>
      </c>
      <c r="E67" s="539" t="str">
        <f>IF('statement of marks'!G68="","",'statement of marks'!G68)</f>
        <v>A 060</v>
      </c>
      <c r="F67" s="539" t="str">
        <f>IF('statement of marks'!H68="","",'statement of marks'!H68)</f>
        <v>B 060</v>
      </c>
      <c r="G67" s="539" t="str">
        <f>IF('statement of marks'!I68="","",'statement of marks'!I68)</f>
        <v>C 060</v>
      </c>
      <c r="H67" s="537" t="str">
        <f>IF('statement of marks'!B68="","",'statement of marks'!B68)</f>
        <v/>
      </c>
      <c r="I67" s="537" t="str">
        <f>IF('statement of marks'!C68="","",'statement of marks'!C68)</f>
        <v/>
      </c>
      <c r="J67" s="537" t="str">
        <f>IF('statement of marks'!HD68="","",'statement of marks'!HD68)</f>
        <v/>
      </c>
      <c r="K67" s="535" t="str">
        <f>IF('statement of marks'!HE68="","",'statement of marks'!HE68)</f>
        <v/>
      </c>
      <c r="L67" s="536" t="str">
        <f>IF('statement of marks'!HF68="","",'statement of marks'!HF68)</f>
        <v/>
      </c>
      <c r="M67" s="537" t="str">
        <f>IF('statement of marks'!HG68="","",'statement of marks'!HG68)</f>
        <v/>
      </c>
      <c r="N67" s="536" t="str">
        <f>IF('statement of marks'!GZ68="","",'statement of marks'!GZ68)</f>
        <v xml:space="preserve">    </v>
      </c>
      <c r="O67" s="538" t="str">
        <f>IF('result subject-wise'!AR68="","",'result subject-wise'!AR68)</f>
        <v/>
      </c>
      <c r="P67" s="99" t="str">
        <f>IF('result subject-wise'!AS68="","",'result subject-wise'!AS68)</f>
        <v/>
      </c>
      <c r="Q67" s="538" t="str">
        <f>'statement of marks'!HM68</f>
        <v/>
      </c>
      <c r="R67" s="100" t="str">
        <f>IF('statement of marks'!FH68="","",'statement of marks'!FH68)</f>
        <v/>
      </c>
      <c r="U67" s="97" t="str">
        <f>'statement of marks'!G68</f>
        <v>A 060</v>
      </c>
      <c r="V67" s="94" t="str">
        <f t="shared" si="72"/>
        <v/>
      </c>
      <c r="W67" s="94" t="str">
        <f t="shared" si="73"/>
        <v/>
      </c>
      <c r="X67" s="94" t="str">
        <f t="shared" si="74"/>
        <v/>
      </c>
      <c r="Y67" s="94" t="str">
        <f t="shared" si="75"/>
        <v/>
      </c>
      <c r="Z67" s="94" t="str">
        <f t="shared" si="76"/>
        <v/>
      </c>
      <c r="AA67" s="94" t="str">
        <f t="shared" si="77"/>
        <v/>
      </c>
      <c r="AB67" s="94" t="str">
        <f t="shared" si="78"/>
        <v/>
      </c>
      <c r="AC67" s="94" t="str">
        <f t="shared" si="79"/>
        <v/>
      </c>
      <c r="AD67" s="94" t="str">
        <f t="shared" si="80"/>
        <v/>
      </c>
      <c r="AE67" s="94" t="str">
        <f t="shared" si="81"/>
        <v/>
      </c>
      <c r="AF67" s="94" t="str">
        <f t="shared" si="82"/>
        <v/>
      </c>
      <c r="AG67" s="94" t="str">
        <f t="shared" si="83"/>
        <v/>
      </c>
      <c r="AH67" s="101"/>
    </row>
    <row r="68" spans="1:34" ht="16" customHeight="1">
      <c r="A68" s="96">
        <f>'statement of marks'!A69</f>
        <v>61</v>
      </c>
      <c r="B68" s="537" t="str">
        <f>IF('statement of marks'!D69="","",'statement of marks'!D69)</f>
        <v/>
      </c>
      <c r="C68" s="541" t="str">
        <f>IF('statement of marks'!E69="","",'statement of marks'!E69)</f>
        <v/>
      </c>
      <c r="D68" s="549" t="str">
        <f>IF('statement of marks'!F69="","",'statement of marks'!F69)</f>
        <v/>
      </c>
      <c r="E68" s="539" t="str">
        <f>IF('statement of marks'!G69="","",'statement of marks'!G69)</f>
        <v>A 061</v>
      </c>
      <c r="F68" s="539" t="str">
        <f>IF('statement of marks'!H69="","",'statement of marks'!H69)</f>
        <v>B 061</v>
      </c>
      <c r="G68" s="539" t="str">
        <f>IF('statement of marks'!I69="","",'statement of marks'!I69)</f>
        <v>C 061</v>
      </c>
      <c r="H68" s="537" t="str">
        <f>IF('statement of marks'!B69="","",'statement of marks'!B69)</f>
        <v/>
      </c>
      <c r="I68" s="537" t="str">
        <f>IF('statement of marks'!C69="","",'statement of marks'!C69)</f>
        <v/>
      </c>
      <c r="J68" s="537" t="str">
        <f>IF('statement of marks'!HD69="","",'statement of marks'!HD69)</f>
        <v/>
      </c>
      <c r="K68" s="535" t="str">
        <f>IF('statement of marks'!HE69="","",'statement of marks'!HE69)</f>
        <v/>
      </c>
      <c r="L68" s="536" t="str">
        <f>IF('statement of marks'!HF69="","",'statement of marks'!HF69)</f>
        <v/>
      </c>
      <c r="M68" s="537" t="str">
        <f>IF('statement of marks'!HG69="","",'statement of marks'!HG69)</f>
        <v/>
      </c>
      <c r="N68" s="536" t="str">
        <f>IF('statement of marks'!GZ69="","",'statement of marks'!GZ69)</f>
        <v xml:space="preserve">    </v>
      </c>
      <c r="O68" s="538" t="str">
        <f>IF('result subject-wise'!AR69="","",'result subject-wise'!AR69)</f>
        <v/>
      </c>
      <c r="P68" s="99" t="str">
        <f>IF('result subject-wise'!AS69="","",'result subject-wise'!AS69)</f>
        <v/>
      </c>
      <c r="Q68" s="538" t="str">
        <f>'statement of marks'!HM69</f>
        <v/>
      </c>
      <c r="R68" s="100" t="str">
        <f>IF('statement of marks'!FH69="","",'statement of marks'!FH69)</f>
        <v/>
      </c>
      <c r="U68" s="97" t="str">
        <f>'statement of marks'!G69</f>
        <v>A 061</v>
      </c>
      <c r="V68" s="94" t="str">
        <f t="shared" si="72"/>
        <v/>
      </c>
      <c r="W68" s="94" t="str">
        <f t="shared" si="73"/>
        <v/>
      </c>
      <c r="X68" s="94" t="str">
        <f t="shared" si="74"/>
        <v/>
      </c>
      <c r="Y68" s="94" t="str">
        <f t="shared" si="75"/>
        <v/>
      </c>
      <c r="Z68" s="94" t="str">
        <f t="shared" si="76"/>
        <v/>
      </c>
      <c r="AA68" s="94" t="str">
        <f t="shared" si="77"/>
        <v/>
      </c>
      <c r="AB68" s="94" t="str">
        <f t="shared" si="78"/>
        <v/>
      </c>
      <c r="AC68" s="94" t="str">
        <f t="shared" si="79"/>
        <v/>
      </c>
      <c r="AD68" s="94" t="str">
        <f t="shared" si="80"/>
        <v/>
      </c>
      <c r="AE68" s="94" t="str">
        <f t="shared" si="81"/>
        <v/>
      </c>
      <c r="AF68" s="94" t="str">
        <f t="shared" si="82"/>
        <v/>
      </c>
      <c r="AG68" s="94" t="str">
        <f t="shared" si="83"/>
        <v/>
      </c>
      <c r="AH68" s="101"/>
    </row>
    <row r="69" spans="1:34" ht="16" customHeight="1">
      <c r="A69" s="96">
        <f>'statement of marks'!A70</f>
        <v>62</v>
      </c>
      <c r="B69" s="537" t="str">
        <f>IF('statement of marks'!D70="","",'statement of marks'!D70)</f>
        <v/>
      </c>
      <c r="C69" s="541" t="str">
        <f>IF('statement of marks'!E70="","",'statement of marks'!E70)</f>
        <v/>
      </c>
      <c r="D69" s="549" t="str">
        <f>IF('statement of marks'!F70="","",'statement of marks'!F70)</f>
        <v/>
      </c>
      <c r="E69" s="539" t="str">
        <f>IF('statement of marks'!G70="","",'statement of marks'!G70)</f>
        <v>A 062</v>
      </c>
      <c r="F69" s="539" t="str">
        <f>IF('statement of marks'!H70="","",'statement of marks'!H70)</f>
        <v>B 062</v>
      </c>
      <c r="G69" s="539" t="str">
        <f>IF('statement of marks'!I70="","",'statement of marks'!I70)</f>
        <v>C 062</v>
      </c>
      <c r="H69" s="537" t="str">
        <f>IF('statement of marks'!B70="","",'statement of marks'!B70)</f>
        <v/>
      </c>
      <c r="I69" s="537" t="str">
        <f>IF('statement of marks'!C70="","",'statement of marks'!C70)</f>
        <v/>
      </c>
      <c r="J69" s="537" t="str">
        <f>IF('statement of marks'!HD70="","",'statement of marks'!HD70)</f>
        <v/>
      </c>
      <c r="K69" s="535" t="str">
        <f>IF('statement of marks'!HE70="","",'statement of marks'!HE70)</f>
        <v/>
      </c>
      <c r="L69" s="536" t="str">
        <f>IF('statement of marks'!HF70="","",'statement of marks'!HF70)</f>
        <v/>
      </c>
      <c r="M69" s="537" t="str">
        <f>IF('statement of marks'!HG70="","",'statement of marks'!HG70)</f>
        <v/>
      </c>
      <c r="N69" s="536" t="str">
        <f>IF('statement of marks'!GZ70="","",'statement of marks'!GZ70)</f>
        <v xml:space="preserve">    </v>
      </c>
      <c r="O69" s="538" t="str">
        <f>IF('result subject-wise'!AR70="","",'result subject-wise'!AR70)</f>
        <v/>
      </c>
      <c r="P69" s="99" t="str">
        <f>IF('result subject-wise'!AS70="","",'result subject-wise'!AS70)</f>
        <v/>
      </c>
      <c r="Q69" s="538" t="str">
        <f>'statement of marks'!HM70</f>
        <v/>
      </c>
      <c r="R69" s="100" t="str">
        <f>IF('statement of marks'!FH70="","",'statement of marks'!FH70)</f>
        <v/>
      </c>
      <c r="U69" s="97" t="str">
        <f>'statement of marks'!G70</f>
        <v>A 062</v>
      </c>
      <c r="V69" s="94" t="str">
        <f t="shared" si="72"/>
        <v/>
      </c>
      <c r="W69" s="94" t="str">
        <f t="shared" si="73"/>
        <v/>
      </c>
      <c r="X69" s="94" t="str">
        <f t="shared" si="74"/>
        <v/>
      </c>
      <c r="Y69" s="94" t="str">
        <f t="shared" si="75"/>
        <v/>
      </c>
      <c r="Z69" s="94" t="str">
        <f t="shared" si="76"/>
        <v/>
      </c>
      <c r="AA69" s="94" t="str">
        <f t="shared" si="77"/>
        <v/>
      </c>
      <c r="AB69" s="94" t="str">
        <f t="shared" si="78"/>
        <v/>
      </c>
      <c r="AC69" s="94" t="str">
        <f t="shared" si="79"/>
        <v/>
      </c>
      <c r="AD69" s="94" t="str">
        <f t="shared" si="80"/>
        <v/>
      </c>
      <c r="AE69" s="94" t="str">
        <f t="shared" si="81"/>
        <v/>
      </c>
      <c r="AF69" s="94" t="str">
        <f t="shared" si="82"/>
        <v/>
      </c>
      <c r="AG69" s="94" t="str">
        <f t="shared" si="83"/>
        <v/>
      </c>
      <c r="AH69" s="101"/>
    </row>
    <row r="70" spans="1:34" ht="16" customHeight="1">
      <c r="A70" s="96">
        <f>'statement of marks'!A71</f>
        <v>63</v>
      </c>
      <c r="B70" s="537" t="str">
        <f>IF('statement of marks'!D71="","",'statement of marks'!D71)</f>
        <v/>
      </c>
      <c r="C70" s="541" t="str">
        <f>IF('statement of marks'!E71="","",'statement of marks'!E71)</f>
        <v/>
      </c>
      <c r="D70" s="549" t="str">
        <f>IF('statement of marks'!F71="","",'statement of marks'!F71)</f>
        <v/>
      </c>
      <c r="E70" s="539" t="str">
        <f>IF('statement of marks'!G71="","",'statement of marks'!G71)</f>
        <v>A 063</v>
      </c>
      <c r="F70" s="539" t="str">
        <f>IF('statement of marks'!H71="","",'statement of marks'!H71)</f>
        <v>B 063</v>
      </c>
      <c r="G70" s="539" t="str">
        <f>IF('statement of marks'!I71="","",'statement of marks'!I71)</f>
        <v>C 063</v>
      </c>
      <c r="H70" s="537" t="str">
        <f>IF('statement of marks'!B71="","",'statement of marks'!B71)</f>
        <v/>
      </c>
      <c r="I70" s="537" t="str">
        <f>IF('statement of marks'!C71="","",'statement of marks'!C71)</f>
        <v/>
      </c>
      <c r="J70" s="537" t="str">
        <f>IF('statement of marks'!HD71="","",'statement of marks'!HD71)</f>
        <v/>
      </c>
      <c r="K70" s="535" t="str">
        <f>IF('statement of marks'!HE71="","",'statement of marks'!HE71)</f>
        <v/>
      </c>
      <c r="L70" s="536" t="str">
        <f>IF('statement of marks'!HF71="","",'statement of marks'!HF71)</f>
        <v/>
      </c>
      <c r="M70" s="537" t="str">
        <f>IF('statement of marks'!HG71="","",'statement of marks'!HG71)</f>
        <v/>
      </c>
      <c r="N70" s="536" t="str">
        <f>IF('statement of marks'!GZ71="","",'statement of marks'!GZ71)</f>
        <v xml:space="preserve">    </v>
      </c>
      <c r="O70" s="538" t="str">
        <f>IF('result subject-wise'!AR71="","",'result subject-wise'!AR71)</f>
        <v/>
      </c>
      <c r="P70" s="99" t="str">
        <f>IF('result subject-wise'!AS71="","",'result subject-wise'!AS71)</f>
        <v/>
      </c>
      <c r="Q70" s="538" t="str">
        <f>'statement of marks'!HM71</f>
        <v/>
      </c>
      <c r="R70" s="100" t="str">
        <f>IF('statement of marks'!FH71="","",'statement of marks'!FH71)</f>
        <v/>
      </c>
      <c r="U70" s="97" t="str">
        <f>'statement of marks'!G71</f>
        <v>A 063</v>
      </c>
      <c r="V70" s="94" t="str">
        <f>IF(AND(H70="SC",I70="B"),Q70,"")</f>
        <v/>
      </c>
      <c r="W70" s="94" t="str">
        <f>IF(AND(H70="SC",I70="G"),Q70,"")</f>
        <v/>
      </c>
      <c r="X70" s="94" t="str">
        <f>IF(AND(H70="ST",I70="B"),Q70,"")</f>
        <v/>
      </c>
      <c r="Y70" s="94" t="str">
        <f>IF(AND(H70="ST",I70="G"),Q70,"")</f>
        <v/>
      </c>
      <c r="Z70" s="94" t="str">
        <f>IF(AND(H70="OBC",I70="B"),Q70,"")</f>
        <v/>
      </c>
      <c r="AA70" s="94" t="str">
        <f>IF(AND(H70="OBC",I70="G"),Q70,"")</f>
        <v/>
      </c>
      <c r="AB70" s="94" t="str">
        <f>IF(AND(H70="GEN",I70="B"),Q70,"")</f>
        <v/>
      </c>
      <c r="AC70" s="94" t="str">
        <f>IF(AND(H70="GEN",I70="G"),Q70,"")</f>
        <v/>
      </c>
      <c r="AD70" s="94" t="str">
        <f>IF(AND(H70="MIN",I70="B"),Q70,"")</f>
        <v/>
      </c>
      <c r="AE70" s="94" t="str">
        <f>IF(AND(H70="MIN",I70="G"),Q70,"")</f>
        <v/>
      </c>
      <c r="AF70" s="94" t="str">
        <f>IF(AND(H70="SBC",I70="B"),Q70,"")</f>
        <v/>
      </c>
      <c r="AG70" s="94" t="str">
        <f>IF(AND(H70="SBC",I70="G"),Q70,"")</f>
        <v/>
      </c>
      <c r="AH70" s="101"/>
    </row>
    <row r="71" spans="1:34" ht="16" customHeight="1">
      <c r="A71" s="96">
        <f>'statement of marks'!A72</f>
        <v>64</v>
      </c>
      <c r="B71" s="537" t="str">
        <f>IF('statement of marks'!D72="","",'statement of marks'!D72)</f>
        <v/>
      </c>
      <c r="C71" s="541" t="str">
        <f>IF('statement of marks'!E72="","",'statement of marks'!E72)</f>
        <v/>
      </c>
      <c r="D71" s="549" t="str">
        <f>IF('statement of marks'!F72="","",'statement of marks'!F72)</f>
        <v/>
      </c>
      <c r="E71" s="539" t="str">
        <f>IF('statement of marks'!G72="","",'statement of marks'!G72)</f>
        <v>A 064</v>
      </c>
      <c r="F71" s="539" t="str">
        <f>IF('statement of marks'!H72="","",'statement of marks'!H72)</f>
        <v>B 064</v>
      </c>
      <c r="G71" s="539" t="str">
        <f>IF('statement of marks'!I72="","",'statement of marks'!I72)</f>
        <v>C 064</v>
      </c>
      <c r="H71" s="537" t="str">
        <f>IF('statement of marks'!B72="","",'statement of marks'!B72)</f>
        <v/>
      </c>
      <c r="I71" s="537" t="str">
        <f>IF('statement of marks'!C72="","",'statement of marks'!C72)</f>
        <v/>
      </c>
      <c r="J71" s="537" t="str">
        <f>IF('statement of marks'!HD72="","",'statement of marks'!HD72)</f>
        <v/>
      </c>
      <c r="K71" s="535" t="str">
        <f>IF('statement of marks'!HE72="","",'statement of marks'!HE72)</f>
        <v/>
      </c>
      <c r="L71" s="536" t="str">
        <f>IF('statement of marks'!HF72="","",'statement of marks'!HF72)</f>
        <v/>
      </c>
      <c r="M71" s="537" t="str">
        <f>IF('statement of marks'!HG72="","",'statement of marks'!HG72)</f>
        <v/>
      </c>
      <c r="N71" s="536" t="str">
        <f>IF('statement of marks'!GZ72="","",'statement of marks'!GZ72)</f>
        <v xml:space="preserve">    </v>
      </c>
      <c r="O71" s="538" t="str">
        <f>IF('result subject-wise'!AR72="","",'result subject-wise'!AR72)</f>
        <v/>
      </c>
      <c r="P71" s="99" t="str">
        <f>IF('result subject-wise'!AS72="","",'result subject-wise'!AS72)</f>
        <v/>
      </c>
      <c r="Q71" s="538" t="str">
        <f>'statement of marks'!HM72</f>
        <v/>
      </c>
      <c r="R71" s="100" t="str">
        <f>IF('statement of marks'!FH72="","",'statement of marks'!FH72)</f>
        <v/>
      </c>
      <c r="U71" s="97" t="str">
        <f>'statement of marks'!G72</f>
        <v>A 064</v>
      </c>
      <c r="V71" s="94" t="str">
        <f t="shared" ref="V71:V77" si="84">IF(AND(H71="SC",I71="B"),Q71,"")</f>
        <v/>
      </c>
      <c r="W71" s="94" t="str">
        <f t="shared" ref="W71:W77" si="85">IF(AND(H71="SC",I71="G"),Q71,"")</f>
        <v/>
      </c>
      <c r="X71" s="94" t="str">
        <f t="shared" ref="X71:X77" si="86">IF(AND(H71="ST",I71="B"),Q71,"")</f>
        <v/>
      </c>
      <c r="Y71" s="94" t="str">
        <f t="shared" ref="Y71:Y77" si="87">IF(AND(H71="ST",I71="G"),Q71,"")</f>
        <v/>
      </c>
      <c r="Z71" s="94" t="str">
        <f t="shared" ref="Z71:Z77" si="88">IF(AND(H71="OBC",I71="B"),Q71,"")</f>
        <v/>
      </c>
      <c r="AA71" s="94" t="str">
        <f t="shared" ref="AA71:AA77" si="89">IF(AND(H71="OBC",I71="G"),Q71,"")</f>
        <v/>
      </c>
      <c r="AB71" s="94" t="str">
        <f t="shared" ref="AB71:AB77" si="90">IF(AND(H71="GEN",I71="B"),Q71,"")</f>
        <v/>
      </c>
      <c r="AC71" s="94" t="str">
        <f t="shared" ref="AC71:AC77" si="91">IF(AND(H71="GEN",I71="G"),Q71,"")</f>
        <v/>
      </c>
      <c r="AD71" s="94" t="str">
        <f t="shared" ref="AD71:AD77" si="92">IF(AND(H71="MIN",I71="B"),Q71,"")</f>
        <v/>
      </c>
      <c r="AE71" s="94" t="str">
        <f t="shared" ref="AE71:AE77" si="93">IF(AND(H71="MIN",I71="G"),Q71,"")</f>
        <v/>
      </c>
      <c r="AF71" s="94" t="str">
        <f t="shared" ref="AF71:AF77" si="94">IF(AND(H71="SBC",I71="B"),Q71,"")</f>
        <v/>
      </c>
      <c r="AG71" s="94" t="str">
        <f t="shared" ref="AG71:AG77" si="95">IF(AND(H71="SBC",I71="G"),Q71,"")</f>
        <v/>
      </c>
      <c r="AH71" s="101"/>
    </row>
    <row r="72" spans="1:34" ht="16" customHeight="1">
      <c r="A72" s="96">
        <f>'statement of marks'!A73</f>
        <v>65</v>
      </c>
      <c r="B72" s="537" t="str">
        <f>IF('statement of marks'!D73="","",'statement of marks'!D73)</f>
        <v/>
      </c>
      <c r="C72" s="541" t="str">
        <f>IF('statement of marks'!E73="","",'statement of marks'!E73)</f>
        <v/>
      </c>
      <c r="D72" s="549" t="str">
        <f>IF('statement of marks'!F73="","",'statement of marks'!F73)</f>
        <v/>
      </c>
      <c r="E72" s="539" t="str">
        <f>IF('statement of marks'!G73="","",'statement of marks'!G73)</f>
        <v>A 065</v>
      </c>
      <c r="F72" s="539" t="str">
        <f>IF('statement of marks'!H73="","",'statement of marks'!H73)</f>
        <v>B 065</v>
      </c>
      <c r="G72" s="539" t="str">
        <f>IF('statement of marks'!I73="","",'statement of marks'!I73)</f>
        <v>C 065</v>
      </c>
      <c r="H72" s="537" t="str">
        <f>IF('statement of marks'!B73="","",'statement of marks'!B73)</f>
        <v/>
      </c>
      <c r="I72" s="537" t="str">
        <f>IF('statement of marks'!C73="","",'statement of marks'!C73)</f>
        <v/>
      </c>
      <c r="J72" s="537" t="str">
        <f>IF('statement of marks'!HD73="","",'statement of marks'!HD73)</f>
        <v/>
      </c>
      <c r="K72" s="535" t="str">
        <f>IF('statement of marks'!HE73="","",'statement of marks'!HE73)</f>
        <v/>
      </c>
      <c r="L72" s="536" t="str">
        <f>IF('statement of marks'!HF73="","",'statement of marks'!HF73)</f>
        <v/>
      </c>
      <c r="M72" s="537" t="str">
        <f>IF('statement of marks'!HG73="","",'statement of marks'!HG73)</f>
        <v/>
      </c>
      <c r="N72" s="536" t="str">
        <f>IF('statement of marks'!GZ73="","",'statement of marks'!GZ73)</f>
        <v xml:space="preserve">    </v>
      </c>
      <c r="O72" s="538" t="str">
        <f>IF('result subject-wise'!AR73="","",'result subject-wise'!AR73)</f>
        <v/>
      </c>
      <c r="P72" s="99" t="str">
        <f>IF('result subject-wise'!AS73="","",'result subject-wise'!AS73)</f>
        <v/>
      </c>
      <c r="Q72" s="538" t="str">
        <f>'statement of marks'!HM73</f>
        <v/>
      </c>
      <c r="R72" s="100" t="str">
        <f>IF('statement of marks'!FH73="","",'statement of marks'!FH73)</f>
        <v/>
      </c>
      <c r="U72" s="97" t="str">
        <f>'statement of marks'!G73</f>
        <v>A 065</v>
      </c>
      <c r="V72" s="94" t="str">
        <f t="shared" si="84"/>
        <v/>
      </c>
      <c r="W72" s="94" t="str">
        <f t="shared" si="85"/>
        <v/>
      </c>
      <c r="X72" s="94" t="str">
        <f t="shared" si="86"/>
        <v/>
      </c>
      <c r="Y72" s="94" t="str">
        <f t="shared" si="87"/>
        <v/>
      </c>
      <c r="Z72" s="94" t="str">
        <f t="shared" si="88"/>
        <v/>
      </c>
      <c r="AA72" s="94" t="str">
        <f t="shared" si="89"/>
        <v/>
      </c>
      <c r="AB72" s="94" t="str">
        <f t="shared" si="90"/>
        <v/>
      </c>
      <c r="AC72" s="94" t="str">
        <f t="shared" si="91"/>
        <v/>
      </c>
      <c r="AD72" s="94" t="str">
        <f t="shared" si="92"/>
        <v/>
      </c>
      <c r="AE72" s="94" t="str">
        <f t="shared" si="93"/>
        <v/>
      </c>
      <c r="AF72" s="94" t="str">
        <f t="shared" si="94"/>
        <v/>
      </c>
      <c r="AG72" s="94" t="str">
        <f t="shared" si="95"/>
        <v/>
      </c>
      <c r="AH72" s="101"/>
    </row>
    <row r="73" spans="1:34" ht="16" customHeight="1">
      <c r="A73" s="96">
        <f>'statement of marks'!A74</f>
        <v>66</v>
      </c>
      <c r="B73" s="537" t="str">
        <f>IF('statement of marks'!D74="","",'statement of marks'!D74)</f>
        <v/>
      </c>
      <c r="C73" s="541" t="str">
        <f>IF('statement of marks'!E74="","",'statement of marks'!E74)</f>
        <v/>
      </c>
      <c r="D73" s="549" t="str">
        <f>IF('statement of marks'!F74="","",'statement of marks'!F74)</f>
        <v/>
      </c>
      <c r="E73" s="539" t="str">
        <f>IF('statement of marks'!G74="","",'statement of marks'!G74)</f>
        <v>A 066</v>
      </c>
      <c r="F73" s="539" t="str">
        <f>IF('statement of marks'!H74="","",'statement of marks'!H74)</f>
        <v>B 066</v>
      </c>
      <c r="G73" s="539" t="str">
        <f>IF('statement of marks'!I74="","",'statement of marks'!I74)</f>
        <v>C 066</v>
      </c>
      <c r="H73" s="537" t="str">
        <f>IF('statement of marks'!B74="","",'statement of marks'!B74)</f>
        <v/>
      </c>
      <c r="I73" s="537" t="str">
        <f>IF('statement of marks'!C74="","",'statement of marks'!C74)</f>
        <v/>
      </c>
      <c r="J73" s="537" t="str">
        <f>IF('statement of marks'!HD74="","",'statement of marks'!HD74)</f>
        <v/>
      </c>
      <c r="K73" s="535" t="str">
        <f>IF('statement of marks'!HE74="","",'statement of marks'!HE74)</f>
        <v/>
      </c>
      <c r="L73" s="536" t="str">
        <f>IF('statement of marks'!HF74="","",'statement of marks'!HF74)</f>
        <v/>
      </c>
      <c r="M73" s="537" t="str">
        <f>IF('statement of marks'!HG74="","",'statement of marks'!HG74)</f>
        <v/>
      </c>
      <c r="N73" s="536" t="str">
        <f>IF('statement of marks'!GZ74="","",'statement of marks'!GZ74)</f>
        <v xml:space="preserve">    </v>
      </c>
      <c r="O73" s="538" t="str">
        <f>IF('result subject-wise'!AR74="","",'result subject-wise'!AR74)</f>
        <v/>
      </c>
      <c r="P73" s="99" t="str">
        <f>IF('result subject-wise'!AS74="","",'result subject-wise'!AS74)</f>
        <v/>
      </c>
      <c r="Q73" s="538" t="str">
        <f>'statement of marks'!HM74</f>
        <v/>
      </c>
      <c r="R73" s="100" t="str">
        <f>IF('statement of marks'!FH74="","",'statement of marks'!FH74)</f>
        <v/>
      </c>
      <c r="U73" s="97" t="str">
        <f>'statement of marks'!G74</f>
        <v>A 066</v>
      </c>
      <c r="V73" s="94" t="str">
        <f t="shared" si="84"/>
        <v/>
      </c>
      <c r="W73" s="94" t="str">
        <f t="shared" si="85"/>
        <v/>
      </c>
      <c r="X73" s="94" t="str">
        <f t="shared" si="86"/>
        <v/>
      </c>
      <c r="Y73" s="94" t="str">
        <f t="shared" si="87"/>
        <v/>
      </c>
      <c r="Z73" s="94" t="str">
        <f t="shared" si="88"/>
        <v/>
      </c>
      <c r="AA73" s="94" t="str">
        <f t="shared" si="89"/>
        <v/>
      </c>
      <c r="AB73" s="94" t="str">
        <f t="shared" si="90"/>
        <v/>
      </c>
      <c r="AC73" s="94" t="str">
        <f t="shared" si="91"/>
        <v/>
      </c>
      <c r="AD73" s="94" t="str">
        <f t="shared" si="92"/>
        <v/>
      </c>
      <c r="AE73" s="94" t="str">
        <f t="shared" si="93"/>
        <v/>
      </c>
      <c r="AF73" s="94" t="str">
        <f t="shared" si="94"/>
        <v/>
      </c>
      <c r="AG73" s="94" t="str">
        <f t="shared" si="95"/>
        <v/>
      </c>
      <c r="AH73" s="101"/>
    </row>
    <row r="74" spans="1:34" ht="16" customHeight="1">
      <c r="A74" s="96">
        <f>'statement of marks'!A75</f>
        <v>67</v>
      </c>
      <c r="B74" s="537" t="str">
        <f>IF('statement of marks'!D75="","",'statement of marks'!D75)</f>
        <v/>
      </c>
      <c r="C74" s="541" t="str">
        <f>IF('statement of marks'!E75="","",'statement of marks'!E75)</f>
        <v/>
      </c>
      <c r="D74" s="549" t="str">
        <f>IF('statement of marks'!F75="","",'statement of marks'!F75)</f>
        <v/>
      </c>
      <c r="E74" s="539" t="str">
        <f>IF('statement of marks'!G75="","",'statement of marks'!G75)</f>
        <v>A 067</v>
      </c>
      <c r="F74" s="539" t="str">
        <f>IF('statement of marks'!H75="","",'statement of marks'!H75)</f>
        <v>B 067</v>
      </c>
      <c r="G74" s="539" t="str">
        <f>IF('statement of marks'!I75="","",'statement of marks'!I75)</f>
        <v>C 067</v>
      </c>
      <c r="H74" s="537" t="str">
        <f>IF('statement of marks'!B75="","",'statement of marks'!B75)</f>
        <v/>
      </c>
      <c r="I74" s="537" t="str">
        <f>IF('statement of marks'!C75="","",'statement of marks'!C75)</f>
        <v/>
      </c>
      <c r="J74" s="537" t="str">
        <f>IF('statement of marks'!HD75="","",'statement of marks'!HD75)</f>
        <v/>
      </c>
      <c r="K74" s="535" t="str">
        <f>IF('statement of marks'!HE75="","",'statement of marks'!HE75)</f>
        <v/>
      </c>
      <c r="L74" s="536" t="str">
        <f>IF('statement of marks'!HF75="","",'statement of marks'!HF75)</f>
        <v/>
      </c>
      <c r="M74" s="537" t="str">
        <f>IF('statement of marks'!HG75="","",'statement of marks'!HG75)</f>
        <v/>
      </c>
      <c r="N74" s="536" t="str">
        <f>IF('statement of marks'!GZ75="","",'statement of marks'!GZ75)</f>
        <v xml:space="preserve">    </v>
      </c>
      <c r="O74" s="538" t="str">
        <f>IF('result subject-wise'!AR75="","",'result subject-wise'!AR75)</f>
        <v/>
      </c>
      <c r="P74" s="99" t="str">
        <f>IF('result subject-wise'!AS75="","",'result subject-wise'!AS75)</f>
        <v/>
      </c>
      <c r="Q74" s="538" t="str">
        <f>'statement of marks'!HM75</f>
        <v/>
      </c>
      <c r="R74" s="100" t="str">
        <f>IF('statement of marks'!FH75="","",'statement of marks'!FH75)</f>
        <v/>
      </c>
      <c r="U74" s="97" t="str">
        <f>'statement of marks'!G75</f>
        <v>A 067</v>
      </c>
      <c r="V74" s="94" t="str">
        <f t="shared" si="84"/>
        <v/>
      </c>
      <c r="W74" s="94" t="str">
        <f t="shared" si="85"/>
        <v/>
      </c>
      <c r="X74" s="94" t="str">
        <f t="shared" si="86"/>
        <v/>
      </c>
      <c r="Y74" s="94" t="str">
        <f t="shared" si="87"/>
        <v/>
      </c>
      <c r="Z74" s="94" t="str">
        <f t="shared" si="88"/>
        <v/>
      </c>
      <c r="AA74" s="94" t="str">
        <f t="shared" si="89"/>
        <v/>
      </c>
      <c r="AB74" s="94" t="str">
        <f t="shared" si="90"/>
        <v/>
      </c>
      <c r="AC74" s="94" t="str">
        <f t="shared" si="91"/>
        <v/>
      </c>
      <c r="AD74" s="94" t="str">
        <f t="shared" si="92"/>
        <v/>
      </c>
      <c r="AE74" s="94" t="str">
        <f t="shared" si="93"/>
        <v/>
      </c>
      <c r="AF74" s="94" t="str">
        <f t="shared" si="94"/>
        <v/>
      </c>
      <c r="AG74" s="94" t="str">
        <f t="shared" si="95"/>
        <v/>
      </c>
      <c r="AH74" s="101"/>
    </row>
    <row r="75" spans="1:34" ht="16" customHeight="1">
      <c r="A75" s="96">
        <f>'statement of marks'!A76</f>
        <v>68</v>
      </c>
      <c r="B75" s="537" t="str">
        <f>IF('statement of marks'!D76="","",'statement of marks'!D76)</f>
        <v/>
      </c>
      <c r="C75" s="541" t="str">
        <f>IF('statement of marks'!E76="","",'statement of marks'!E76)</f>
        <v/>
      </c>
      <c r="D75" s="549" t="str">
        <f>IF('statement of marks'!F76="","",'statement of marks'!F76)</f>
        <v/>
      </c>
      <c r="E75" s="539" t="str">
        <f>IF('statement of marks'!G76="","",'statement of marks'!G76)</f>
        <v>A 068</v>
      </c>
      <c r="F75" s="539" t="str">
        <f>IF('statement of marks'!H76="","",'statement of marks'!H76)</f>
        <v>B 068</v>
      </c>
      <c r="G75" s="539" t="str">
        <f>IF('statement of marks'!I76="","",'statement of marks'!I76)</f>
        <v>C 068</v>
      </c>
      <c r="H75" s="537" t="str">
        <f>IF('statement of marks'!B76="","",'statement of marks'!B76)</f>
        <v/>
      </c>
      <c r="I75" s="537" t="str">
        <f>IF('statement of marks'!C76="","",'statement of marks'!C76)</f>
        <v/>
      </c>
      <c r="J75" s="537" t="str">
        <f>IF('statement of marks'!HD76="","",'statement of marks'!HD76)</f>
        <v/>
      </c>
      <c r="K75" s="535" t="str">
        <f>IF('statement of marks'!HE76="","",'statement of marks'!HE76)</f>
        <v/>
      </c>
      <c r="L75" s="536" t="str">
        <f>IF('statement of marks'!HF76="","",'statement of marks'!HF76)</f>
        <v/>
      </c>
      <c r="M75" s="537" t="str">
        <f>IF('statement of marks'!HG76="","",'statement of marks'!HG76)</f>
        <v/>
      </c>
      <c r="N75" s="536" t="str">
        <f>IF('statement of marks'!GZ76="","",'statement of marks'!GZ76)</f>
        <v xml:space="preserve">    </v>
      </c>
      <c r="O75" s="538" t="str">
        <f>IF('result subject-wise'!AR76="","",'result subject-wise'!AR76)</f>
        <v/>
      </c>
      <c r="P75" s="99" t="str">
        <f>IF('result subject-wise'!AS76="","",'result subject-wise'!AS76)</f>
        <v/>
      </c>
      <c r="Q75" s="538" t="str">
        <f>'statement of marks'!HM76</f>
        <v/>
      </c>
      <c r="R75" s="100" t="str">
        <f>IF('statement of marks'!FH76="","",'statement of marks'!FH76)</f>
        <v/>
      </c>
      <c r="U75" s="97" t="str">
        <f>'statement of marks'!G76</f>
        <v>A 068</v>
      </c>
      <c r="V75" s="94" t="str">
        <f t="shared" si="84"/>
        <v/>
      </c>
      <c r="W75" s="94" t="str">
        <f t="shared" si="85"/>
        <v/>
      </c>
      <c r="X75" s="94" t="str">
        <f t="shared" si="86"/>
        <v/>
      </c>
      <c r="Y75" s="94" t="str">
        <f t="shared" si="87"/>
        <v/>
      </c>
      <c r="Z75" s="94" t="str">
        <f t="shared" si="88"/>
        <v/>
      </c>
      <c r="AA75" s="94" t="str">
        <f t="shared" si="89"/>
        <v/>
      </c>
      <c r="AB75" s="94" t="str">
        <f t="shared" si="90"/>
        <v/>
      </c>
      <c r="AC75" s="94" t="str">
        <f t="shared" si="91"/>
        <v/>
      </c>
      <c r="AD75" s="94" t="str">
        <f t="shared" si="92"/>
        <v/>
      </c>
      <c r="AE75" s="94" t="str">
        <f t="shared" si="93"/>
        <v/>
      </c>
      <c r="AF75" s="94" t="str">
        <f t="shared" si="94"/>
        <v/>
      </c>
      <c r="AG75" s="94" t="str">
        <f t="shared" si="95"/>
        <v/>
      </c>
      <c r="AH75" s="101"/>
    </row>
    <row r="76" spans="1:34" ht="16" customHeight="1">
      <c r="A76" s="96">
        <f>'statement of marks'!A77</f>
        <v>69</v>
      </c>
      <c r="B76" s="537" t="str">
        <f>IF('statement of marks'!D77="","",'statement of marks'!D77)</f>
        <v/>
      </c>
      <c r="C76" s="541" t="str">
        <f>IF('statement of marks'!E77="","",'statement of marks'!E77)</f>
        <v/>
      </c>
      <c r="D76" s="549" t="str">
        <f>IF('statement of marks'!F77="","",'statement of marks'!F77)</f>
        <v/>
      </c>
      <c r="E76" s="539" t="str">
        <f>IF('statement of marks'!G77="","",'statement of marks'!G77)</f>
        <v>A 069</v>
      </c>
      <c r="F76" s="539" t="str">
        <f>IF('statement of marks'!H77="","",'statement of marks'!H77)</f>
        <v>B 069</v>
      </c>
      <c r="G76" s="539" t="str">
        <f>IF('statement of marks'!I77="","",'statement of marks'!I77)</f>
        <v>C 069</v>
      </c>
      <c r="H76" s="537" t="str">
        <f>IF('statement of marks'!B77="","",'statement of marks'!B77)</f>
        <v/>
      </c>
      <c r="I76" s="537" t="str">
        <f>IF('statement of marks'!C77="","",'statement of marks'!C77)</f>
        <v/>
      </c>
      <c r="J76" s="537" t="str">
        <f>IF('statement of marks'!HD77="","",'statement of marks'!HD77)</f>
        <v/>
      </c>
      <c r="K76" s="535" t="str">
        <f>IF('statement of marks'!HE77="","",'statement of marks'!HE77)</f>
        <v/>
      </c>
      <c r="L76" s="536" t="str">
        <f>IF('statement of marks'!HF77="","",'statement of marks'!HF77)</f>
        <v/>
      </c>
      <c r="M76" s="537" t="str">
        <f>IF('statement of marks'!HG77="","",'statement of marks'!HG77)</f>
        <v/>
      </c>
      <c r="N76" s="536" t="str">
        <f>IF('statement of marks'!GZ77="","",'statement of marks'!GZ77)</f>
        <v xml:space="preserve">    </v>
      </c>
      <c r="O76" s="538" t="str">
        <f>IF('result subject-wise'!AR77="","",'result subject-wise'!AR77)</f>
        <v/>
      </c>
      <c r="P76" s="99" t="str">
        <f>IF('result subject-wise'!AS77="","",'result subject-wise'!AS77)</f>
        <v/>
      </c>
      <c r="Q76" s="538" t="str">
        <f>'statement of marks'!HM77</f>
        <v/>
      </c>
      <c r="R76" s="100" t="str">
        <f>IF('statement of marks'!FH77="","",'statement of marks'!FH77)</f>
        <v/>
      </c>
      <c r="U76" s="97" t="str">
        <f>'statement of marks'!G77</f>
        <v>A 069</v>
      </c>
      <c r="V76" s="94" t="str">
        <f t="shared" si="84"/>
        <v/>
      </c>
      <c r="W76" s="94" t="str">
        <f t="shared" si="85"/>
        <v/>
      </c>
      <c r="X76" s="94" t="str">
        <f t="shared" si="86"/>
        <v/>
      </c>
      <c r="Y76" s="94" t="str">
        <f t="shared" si="87"/>
        <v/>
      </c>
      <c r="Z76" s="94" t="str">
        <f t="shared" si="88"/>
        <v/>
      </c>
      <c r="AA76" s="94" t="str">
        <f t="shared" si="89"/>
        <v/>
      </c>
      <c r="AB76" s="94" t="str">
        <f t="shared" si="90"/>
        <v/>
      </c>
      <c r="AC76" s="94" t="str">
        <f t="shared" si="91"/>
        <v/>
      </c>
      <c r="AD76" s="94" t="str">
        <f t="shared" si="92"/>
        <v/>
      </c>
      <c r="AE76" s="94" t="str">
        <f t="shared" si="93"/>
        <v/>
      </c>
      <c r="AF76" s="94" t="str">
        <f t="shared" si="94"/>
        <v/>
      </c>
      <c r="AG76" s="94" t="str">
        <f t="shared" si="95"/>
        <v/>
      </c>
      <c r="AH76" s="101"/>
    </row>
    <row r="77" spans="1:34" ht="16" customHeight="1">
      <c r="A77" s="96">
        <f>'statement of marks'!A78</f>
        <v>70</v>
      </c>
      <c r="B77" s="537" t="str">
        <f>IF('statement of marks'!D78="","",'statement of marks'!D78)</f>
        <v/>
      </c>
      <c r="C77" s="541" t="str">
        <f>IF('statement of marks'!E78="","",'statement of marks'!E78)</f>
        <v/>
      </c>
      <c r="D77" s="549" t="str">
        <f>IF('statement of marks'!F78="","",'statement of marks'!F78)</f>
        <v/>
      </c>
      <c r="E77" s="539" t="str">
        <f>IF('statement of marks'!G78="","",'statement of marks'!G78)</f>
        <v>A 070</v>
      </c>
      <c r="F77" s="539" t="str">
        <f>IF('statement of marks'!H78="","",'statement of marks'!H78)</f>
        <v>B 070</v>
      </c>
      <c r="G77" s="539" t="str">
        <f>IF('statement of marks'!I78="","",'statement of marks'!I78)</f>
        <v>C 070</v>
      </c>
      <c r="H77" s="537" t="str">
        <f>IF('statement of marks'!B78="","",'statement of marks'!B78)</f>
        <v/>
      </c>
      <c r="I77" s="537" t="str">
        <f>IF('statement of marks'!C78="","",'statement of marks'!C78)</f>
        <v/>
      </c>
      <c r="J77" s="537" t="str">
        <f>IF('statement of marks'!HD78="","",'statement of marks'!HD78)</f>
        <v/>
      </c>
      <c r="K77" s="535" t="str">
        <f>IF('statement of marks'!HE78="","",'statement of marks'!HE78)</f>
        <v/>
      </c>
      <c r="L77" s="536" t="str">
        <f>IF('statement of marks'!HF78="","",'statement of marks'!HF78)</f>
        <v/>
      </c>
      <c r="M77" s="537" t="str">
        <f>IF('statement of marks'!HG78="","",'statement of marks'!HG78)</f>
        <v/>
      </c>
      <c r="N77" s="536" t="str">
        <f>IF('statement of marks'!GZ78="","",'statement of marks'!GZ78)</f>
        <v xml:space="preserve">    </v>
      </c>
      <c r="O77" s="538" t="str">
        <f>IF('result subject-wise'!AR78="","",'result subject-wise'!AR78)</f>
        <v/>
      </c>
      <c r="P77" s="99" t="str">
        <f>IF('result subject-wise'!AS78="","",'result subject-wise'!AS78)</f>
        <v/>
      </c>
      <c r="Q77" s="538" t="str">
        <f>'statement of marks'!HM78</f>
        <v/>
      </c>
      <c r="R77" s="100" t="str">
        <f>IF('statement of marks'!FH78="","",'statement of marks'!FH78)</f>
        <v/>
      </c>
      <c r="U77" s="97" t="str">
        <f>'statement of marks'!G78</f>
        <v>A 070</v>
      </c>
      <c r="V77" s="94" t="str">
        <f t="shared" si="84"/>
        <v/>
      </c>
      <c r="W77" s="94" t="str">
        <f t="shared" si="85"/>
        <v/>
      </c>
      <c r="X77" s="94" t="str">
        <f t="shared" si="86"/>
        <v/>
      </c>
      <c r="Y77" s="94" t="str">
        <f t="shared" si="87"/>
        <v/>
      </c>
      <c r="Z77" s="94" t="str">
        <f t="shared" si="88"/>
        <v/>
      </c>
      <c r="AA77" s="94" t="str">
        <f t="shared" si="89"/>
        <v/>
      </c>
      <c r="AB77" s="94" t="str">
        <f t="shared" si="90"/>
        <v/>
      </c>
      <c r="AC77" s="94" t="str">
        <f t="shared" si="91"/>
        <v/>
      </c>
      <c r="AD77" s="94" t="str">
        <f t="shared" si="92"/>
        <v/>
      </c>
      <c r="AE77" s="94" t="str">
        <f t="shared" si="93"/>
        <v/>
      </c>
      <c r="AF77" s="94" t="str">
        <f t="shared" si="94"/>
        <v/>
      </c>
      <c r="AG77" s="94" t="str">
        <f t="shared" si="95"/>
        <v/>
      </c>
      <c r="AH77" s="101"/>
    </row>
    <row r="78" spans="1:34" ht="16" customHeight="1">
      <c r="A78" s="96">
        <f>'statement of marks'!A79</f>
        <v>71</v>
      </c>
      <c r="B78" s="537" t="str">
        <f>IF('statement of marks'!D79="","",'statement of marks'!D79)</f>
        <v/>
      </c>
      <c r="C78" s="541" t="str">
        <f>IF('statement of marks'!E79="","",'statement of marks'!E79)</f>
        <v/>
      </c>
      <c r="D78" s="549" t="str">
        <f>IF('statement of marks'!F79="","",'statement of marks'!F79)</f>
        <v/>
      </c>
      <c r="E78" s="539" t="str">
        <f>IF('statement of marks'!G79="","",'statement of marks'!G79)</f>
        <v>A 071</v>
      </c>
      <c r="F78" s="539" t="str">
        <f>IF('statement of marks'!H79="","",'statement of marks'!H79)</f>
        <v>B 071</v>
      </c>
      <c r="G78" s="539" t="str">
        <f>IF('statement of marks'!I79="","",'statement of marks'!I79)</f>
        <v>C 071</v>
      </c>
      <c r="H78" s="537" t="str">
        <f>IF('statement of marks'!B79="","",'statement of marks'!B79)</f>
        <v/>
      </c>
      <c r="I78" s="537" t="str">
        <f>IF('statement of marks'!C79="","",'statement of marks'!C79)</f>
        <v/>
      </c>
      <c r="J78" s="537" t="str">
        <f>IF('statement of marks'!HD79="","",'statement of marks'!HD79)</f>
        <v/>
      </c>
      <c r="K78" s="535" t="str">
        <f>IF('statement of marks'!HE79="","",'statement of marks'!HE79)</f>
        <v/>
      </c>
      <c r="L78" s="536" t="str">
        <f>IF('statement of marks'!HF79="","",'statement of marks'!HF79)</f>
        <v/>
      </c>
      <c r="M78" s="537" t="str">
        <f>IF('statement of marks'!HG79="","",'statement of marks'!HG79)</f>
        <v/>
      </c>
      <c r="N78" s="536" t="str">
        <f>IF('statement of marks'!GZ79="","",'statement of marks'!GZ79)</f>
        <v xml:space="preserve">    </v>
      </c>
      <c r="O78" s="538" t="str">
        <f>IF('result subject-wise'!AR79="","",'result subject-wise'!AR79)</f>
        <v/>
      </c>
      <c r="P78" s="99" t="str">
        <f>IF('result subject-wise'!AS79="","",'result subject-wise'!AS79)</f>
        <v/>
      </c>
      <c r="Q78" s="538" t="str">
        <f>'statement of marks'!HM79</f>
        <v/>
      </c>
      <c r="R78" s="100" t="str">
        <f>IF('statement of marks'!FH79="","",'statement of marks'!FH79)</f>
        <v/>
      </c>
      <c r="U78" s="97" t="str">
        <f>'statement of marks'!G79</f>
        <v>A 071</v>
      </c>
      <c r="V78" s="94" t="str">
        <f>IF(AND(H78="SC",I78="B"),Q78,"")</f>
        <v/>
      </c>
      <c r="W78" s="94" t="str">
        <f>IF(AND(H78="SC",I78="G"),Q78,"")</f>
        <v/>
      </c>
      <c r="X78" s="94" t="str">
        <f>IF(AND(H78="ST",I78="B"),Q78,"")</f>
        <v/>
      </c>
      <c r="Y78" s="94" t="str">
        <f>IF(AND(H78="ST",I78="G"),Q78,"")</f>
        <v/>
      </c>
      <c r="Z78" s="94" t="str">
        <f>IF(AND(H78="OBC",I78="B"),Q78,"")</f>
        <v/>
      </c>
      <c r="AA78" s="94" t="str">
        <f>IF(AND(H78="OBC",I78="G"),Q78,"")</f>
        <v/>
      </c>
      <c r="AB78" s="94" t="str">
        <f>IF(AND(H78="GEN",I78="B"),Q78,"")</f>
        <v/>
      </c>
      <c r="AC78" s="94" t="str">
        <f>IF(AND(H78="GEN",I78="G"),Q78,"")</f>
        <v/>
      </c>
      <c r="AD78" s="94" t="str">
        <f>IF(AND(H78="MIN",I78="B"),Q78,"")</f>
        <v/>
      </c>
      <c r="AE78" s="94" t="str">
        <f>IF(AND(H78="MIN",I78="G"),Q78,"")</f>
        <v/>
      </c>
      <c r="AF78" s="94" t="str">
        <f>IF(AND(H78="SBC",I78="B"),Q78,"")</f>
        <v/>
      </c>
      <c r="AG78" s="94" t="str">
        <f>IF(AND(H78="SBC",I78="G"),Q78,"")</f>
        <v/>
      </c>
      <c r="AH78" s="101"/>
    </row>
    <row r="79" spans="1:34" ht="16" customHeight="1">
      <c r="A79" s="96">
        <f>'statement of marks'!A80</f>
        <v>72</v>
      </c>
      <c r="B79" s="537" t="str">
        <f>IF('statement of marks'!D80="","",'statement of marks'!D80)</f>
        <v/>
      </c>
      <c r="C79" s="541" t="str">
        <f>IF('statement of marks'!E80="","",'statement of marks'!E80)</f>
        <v/>
      </c>
      <c r="D79" s="549" t="str">
        <f>IF('statement of marks'!F80="","",'statement of marks'!F80)</f>
        <v/>
      </c>
      <c r="E79" s="539" t="str">
        <f>IF('statement of marks'!G80="","",'statement of marks'!G80)</f>
        <v>A 072</v>
      </c>
      <c r="F79" s="539" t="str">
        <f>IF('statement of marks'!H80="","",'statement of marks'!H80)</f>
        <v>B 072</v>
      </c>
      <c r="G79" s="539" t="str">
        <f>IF('statement of marks'!I80="","",'statement of marks'!I80)</f>
        <v>C 072</v>
      </c>
      <c r="H79" s="537" t="str">
        <f>IF('statement of marks'!B80="","",'statement of marks'!B80)</f>
        <v/>
      </c>
      <c r="I79" s="537" t="str">
        <f>IF('statement of marks'!C80="","",'statement of marks'!C80)</f>
        <v/>
      </c>
      <c r="J79" s="537" t="str">
        <f>IF('statement of marks'!HD80="","",'statement of marks'!HD80)</f>
        <v/>
      </c>
      <c r="K79" s="535" t="str">
        <f>IF('statement of marks'!HE80="","",'statement of marks'!HE80)</f>
        <v/>
      </c>
      <c r="L79" s="536" t="str">
        <f>IF('statement of marks'!HF80="","",'statement of marks'!HF80)</f>
        <v/>
      </c>
      <c r="M79" s="537" t="str">
        <f>IF('statement of marks'!HG80="","",'statement of marks'!HG80)</f>
        <v/>
      </c>
      <c r="N79" s="536" t="str">
        <f>IF('statement of marks'!GZ80="","",'statement of marks'!GZ80)</f>
        <v xml:space="preserve">    </v>
      </c>
      <c r="O79" s="538" t="str">
        <f>IF('result subject-wise'!AR80="","",'result subject-wise'!AR80)</f>
        <v/>
      </c>
      <c r="P79" s="99" t="str">
        <f>IF('result subject-wise'!AS80="","",'result subject-wise'!AS80)</f>
        <v/>
      </c>
      <c r="Q79" s="538" t="str">
        <f>'statement of marks'!HM80</f>
        <v/>
      </c>
      <c r="R79" s="100" t="str">
        <f>IF('statement of marks'!FH80="","",'statement of marks'!FH80)</f>
        <v/>
      </c>
      <c r="U79" s="97" t="str">
        <f>'statement of marks'!G80</f>
        <v>A 072</v>
      </c>
      <c r="V79" s="94" t="str">
        <f t="shared" ref="V79:V92" si="96">IF(AND(H79="SC",I79="B"),Q79,"")</f>
        <v/>
      </c>
      <c r="W79" s="94" t="str">
        <f t="shared" ref="W79:W92" si="97">IF(AND(H79="SC",I79="G"),Q79,"")</f>
        <v/>
      </c>
      <c r="X79" s="94" t="str">
        <f t="shared" ref="X79:X92" si="98">IF(AND(H79="ST",I79="B"),Q79,"")</f>
        <v/>
      </c>
      <c r="Y79" s="94" t="str">
        <f t="shared" ref="Y79:Y92" si="99">IF(AND(H79="ST",I79="G"),Q79,"")</f>
        <v/>
      </c>
      <c r="Z79" s="94" t="str">
        <f t="shared" ref="Z79:Z92" si="100">IF(AND(H79="OBC",I79="B"),Q79,"")</f>
        <v/>
      </c>
      <c r="AA79" s="94" t="str">
        <f t="shared" ref="AA79:AA92" si="101">IF(AND(H79="OBC",I79="G"),Q79,"")</f>
        <v/>
      </c>
      <c r="AB79" s="94" t="str">
        <f t="shared" ref="AB79:AB92" si="102">IF(AND(H79="GEN",I79="B"),Q79,"")</f>
        <v/>
      </c>
      <c r="AC79" s="94" t="str">
        <f t="shared" ref="AC79:AC92" si="103">IF(AND(H79="GEN",I79="G"),Q79,"")</f>
        <v/>
      </c>
      <c r="AD79" s="94" t="str">
        <f t="shared" ref="AD79:AD92" si="104">IF(AND(H79="MIN",I79="B"),Q79,"")</f>
        <v/>
      </c>
      <c r="AE79" s="94" t="str">
        <f t="shared" ref="AE79:AE92" si="105">IF(AND(H79="MIN",I79="G"),Q79,"")</f>
        <v/>
      </c>
      <c r="AF79" s="94" t="str">
        <f t="shared" ref="AF79:AF92" si="106">IF(AND(H79="SBC",I79="B"),Q79,"")</f>
        <v/>
      </c>
      <c r="AG79" s="94" t="str">
        <f t="shared" ref="AG79:AG92" si="107">IF(AND(H79="SBC",I79="G"),Q79,"")</f>
        <v/>
      </c>
      <c r="AH79" s="101"/>
    </row>
    <row r="80" spans="1:34" ht="16" customHeight="1">
      <c r="A80" s="96">
        <f>'statement of marks'!A81</f>
        <v>73</v>
      </c>
      <c r="B80" s="537" t="str">
        <f>IF('statement of marks'!D81="","",'statement of marks'!D81)</f>
        <v/>
      </c>
      <c r="C80" s="541" t="str">
        <f>IF('statement of marks'!E81="","",'statement of marks'!E81)</f>
        <v/>
      </c>
      <c r="D80" s="549" t="str">
        <f>IF('statement of marks'!F81="","",'statement of marks'!F81)</f>
        <v/>
      </c>
      <c r="E80" s="539" t="str">
        <f>IF('statement of marks'!G81="","",'statement of marks'!G81)</f>
        <v>A 073</v>
      </c>
      <c r="F80" s="539" t="str">
        <f>IF('statement of marks'!H81="","",'statement of marks'!H81)</f>
        <v>B 073</v>
      </c>
      <c r="G80" s="539" t="str">
        <f>IF('statement of marks'!I81="","",'statement of marks'!I81)</f>
        <v>C 073</v>
      </c>
      <c r="H80" s="537" t="str">
        <f>IF('statement of marks'!B81="","",'statement of marks'!B81)</f>
        <v/>
      </c>
      <c r="I80" s="537" t="str">
        <f>IF('statement of marks'!C81="","",'statement of marks'!C81)</f>
        <v/>
      </c>
      <c r="J80" s="537" t="str">
        <f>IF('statement of marks'!HD81="","",'statement of marks'!HD81)</f>
        <v/>
      </c>
      <c r="K80" s="535" t="str">
        <f>IF('statement of marks'!HE81="","",'statement of marks'!HE81)</f>
        <v/>
      </c>
      <c r="L80" s="536" t="str">
        <f>IF('statement of marks'!HF81="","",'statement of marks'!HF81)</f>
        <v/>
      </c>
      <c r="M80" s="537" t="str">
        <f>IF('statement of marks'!HG81="","",'statement of marks'!HG81)</f>
        <v/>
      </c>
      <c r="N80" s="536" t="str">
        <f>IF('statement of marks'!GZ81="","",'statement of marks'!GZ81)</f>
        <v xml:space="preserve">    </v>
      </c>
      <c r="O80" s="538" t="str">
        <f>IF('result subject-wise'!AR81="","",'result subject-wise'!AR81)</f>
        <v/>
      </c>
      <c r="P80" s="99" t="str">
        <f>IF('result subject-wise'!AS81="","",'result subject-wise'!AS81)</f>
        <v/>
      </c>
      <c r="Q80" s="538" t="str">
        <f>'statement of marks'!HM81</f>
        <v/>
      </c>
      <c r="R80" s="100" t="str">
        <f>IF('statement of marks'!FH81="","",'statement of marks'!FH81)</f>
        <v/>
      </c>
      <c r="U80" s="97" t="str">
        <f>'statement of marks'!G81</f>
        <v>A 073</v>
      </c>
      <c r="V80" s="94" t="str">
        <f t="shared" si="96"/>
        <v/>
      </c>
      <c r="W80" s="94" t="str">
        <f t="shared" si="97"/>
        <v/>
      </c>
      <c r="X80" s="94" t="str">
        <f t="shared" si="98"/>
        <v/>
      </c>
      <c r="Y80" s="94" t="str">
        <f t="shared" si="99"/>
        <v/>
      </c>
      <c r="Z80" s="94" t="str">
        <f t="shared" si="100"/>
        <v/>
      </c>
      <c r="AA80" s="94" t="str">
        <f t="shared" si="101"/>
        <v/>
      </c>
      <c r="AB80" s="94" t="str">
        <f t="shared" si="102"/>
        <v/>
      </c>
      <c r="AC80" s="94" t="str">
        <f t="shared" si="103"/>
        <v/>
      </c>
      <c r="AD80" s="94" t="str">
        <f t="shared" si="104"/>
        <v/>
      </c>
      <c r="AE80" s="94" t="str">
        <f t="shared" si="105"/>
        <v/>
      </c>
      <c r="AF80" s="94" t="str">
        <f t="shared" si="106"/>
        <v/>
      </c>
      <c r="AG80" s="94" t="str">
        <f t="shared" si="107"/>
        <v/>
      </c>
      <c r="AH80" s="101"/>
    </row>
    <row r="81" spans="1:34" ht="16" customHeight="1">
      <c r="A81" s="96">
        <f>'statement of marks'!A82</f>
        <v>74</v>
      </c>
      <c r="B81" s="537" t="str">
        <f>IF('statement of marks'!D82="","",'statement of marks'!D82)</f>
        <v/>
      </c>
      <c r="C81" s="541" t="str">
        <f>IF('statement of marks'!E82="","",'statement of marks'!E82)</f>
        <v/>
      </c>
      <c r="D81" s="549" t="str">
        <f>IF('statement of marks'!F82="","",'statement of marks'!F82)</f>
        <v/>
      </c>
      <c r="E81" s="539" t="str">
        <f>IF('statement of marks'!G82="","",'statement of marks'!G82)</f>
        <v>A 074</v>
      </c>
      <c r="F81" s="539" t="str">
        <f>IF('statement of marks'!H82="","",'statement of marks'!H82)</f>
        <v>B 074</v>
      </c>
      <c r="G81" s="539" t="str">
        <f>IF('statement of marks'!I82="","",'statement of marks'!I82)</f>
        <v>C 074</v>
      </c>
      <c r="H81" s="537" t="str">
        <f>IF('statement of marks'!B82="","",'statement of marks'!B82)</f>
        <v/>
      </c>
      <c r="I81" s="537" t="str">
        <f>IF('statement of marks'!C82="","",'statement of marks'!C82)</f>
        <v/>
      </c>
      <c r="J81" s="537" t="str">
        <f>IF('statement of marks'!HD82="","",'statement of marks'!HD82)</f>
        <v/>
      </c>
      <c r="K81" s="535" t="str">
        <f>IF('statement of marks'!HE82="","",'statement of marks'!HE82)</f>
        <v/>
      </c>
      <c r="L81" s="536" t="str">
        <f>IF('statement of marks'!HF82="","",'statement of marks'!HF82)</f>
        <v/>
      </c>
      <c r="M81" s="537" t="str">
        <f>IF('statement of marks'!HG82="","",'statement of marks'!HG82)</f>
        <v/>
      </c>
      <c r="N81" s="536" t="str">
        <f>IF('statement of marks'!GZ82="","",'statement of marks'!GZ82)</f>
        <v xml:space="preserve">    </v>
      </c>
      <c r="O81" s="538" t="str">
        <f>IF('result subject-wise'!AR82="","",'result subject-wise'!AR82)</f>
        <v/>
      </c>
      <c r="P81" s="99" t="str">
        <f>IF('result subject-wise'!AS82="","",'result subject-wise'!AS82)</f>
        <v/>
      </c>
      <c r="Q81" s="538" t="str">
        <f>'statement of marks'!HM82</f>
        <v/>
      </c>
      <c r="R81" s="100" t="str">
        <f>IF('statement of marks'!FH82="","",'statement of marks'!FH82)</f>
        <v/>
      </c>
      <c r="U81" s="97" t="str">
        <f>'statement of marks'!G82</f>
        <v>A 074</v>
      </c>
      <c r="V81" s="94" t="str">
        <f t="shared" si="96"/>
        <v/>
      </c>
      <c r="W81" s="94" t="str">
        <f t="shared" si="97"/>
        <v/>
      </c>
      <c r="X81" s="94" t="str">
        <f t="shared" si="98"/>
        <v/>
      </c>
      <c r="Y81" s="94" t="str">
        <f t="shared" si="99"/>
        <v/>
      </c>
      <c r="Z81" s="94" t="str">
        <f t="shared" si="100"/>
        <v/>
      </c>
      <c r="AA81" s="94" t="str">
        <f t="shared" si="101"/>
        <v/>
      </c>
      <c r="AB81" s="94" t="str">
        <f t="shared" si="102"/>
        <v/>
      </c>
      <c r="AC81" s="94" t="str">
        <f t="shared" si="103"/>
        <v/>
      </c>
      <c r="AD81" s="94" t="str">
        <f t="shared" si="104"/>
        <v/>
      </c>
      <c r="AE81" s="94" t="str">
        <f t="shared" si="105"/>
        <v/>
      </c>
      <c r="AF81" s="94" t="str">
        <f t="shared" si="106"/>
        <v/>
      </c>
      <c r="AG81" s="94" t="str">
        <f t="shared" si="107"/>
        <v/>
      </c>
      <c r="AH81" s="101"/>
    </row>
    <row r="82" spans="1:34" ht="16" customHeight="1">
      <c r="A82" s="96">
        <f>'statement of marks'!A83</f>
        <v>75</v>
      </c>
      <c r="B82" s="537" t="str">
        <f>IF('statement of marks'!D83="","",'statement of marks'!D83)</f>
        <v/>
      </c>
      <c r="C82" s="541" t="str">
        <f>IF('statement of marks'!E83="","",'statement of marks'!E83)</f>
        <v/>
      </c>
      <c r="D82" s="549" t="str">
        <f>IF('statement of marks'!F83="","",'statement of marks'!F83)</f>
        <v/>
      </c>
      <c r="E82" s="539" t="str">
        <f>IF('statement of marks'!G83="","",'statement of marks'!G83)</f>
        <v>A 075</v>
      </c>
      <c r="F82" s="539" t="str">
        <f>IF('statement of marks'!H83="","",'statement of marks'!H83)</f>
        <v>B 075</v>
      </c>
      <c r="G82" s="539" t="str">
        <f>IF('statement of marks'!I83="","",'statement of marks'!I83)</f>
        <v>C 075</v>
      </c>
      <c r="H82" s="537" t="str">
        <f>IF('statement of marks'!B83="","",'statement of marks'!B83)</f>
        <v/>
      </c>
      <c r="I82" s="537" t="str">
        <f>IF('statement of marks'!C83="","",'statement of marks'!C83)</f>
        <v/>
      </c>
      <c r="J82" s="537" t="str">
        <f>IF('statement of marks'!HD83="","",'statement of marks'!HD83)</f>
        <v/>
      </c>
      <c r="K82" s="535" t="str">
        <f>IF('statement of marks'!HE83="","",'statement of marks'!HE83)</f>
        <v/>
      </c>
      <c r="L82" s="536" t="str">
        <f>IF('statement of marks'!HF83="","",'statement of marks'!HF83)</f>
        <v/>
      </c>
      <c r="M82" s="537" t="str">
        <f>IF('statement of marks'!HG83="","",'statement of marks'!HG83)</f>
        <v/>
      </c>
      <c r="N82" s="536" t="str">
        <f>IF('statement of marks'!GZ83="","",'statement of marks'!GZ83)</f>
        <v xml:space="preserve">    </v>
      </c>
      <c r="O82" s="538" t="str">
        <f>IF('result subject-wise'!AR83="","",'result subject-wise'!AR83)</f>
        <v/>
      </c>
      <c r="P82" s="99" t="str">
        <f>IF('result subject-wise'!AS83="","",'result subject-wise'!AS83)</f>
        <v/>
      </c>
      <c r="Q82" s="538" t="str">
        <f>'statement of marks'!HM83</f>
        <v/>
      </c>
      <c r="R82" s="100" t="str">
        <f>IF('statement of marks'!FH83="","",'statement of marks'!FH83)</f>
        <v/>
      </c>
      <c r="U82" s="97" t="str">
        <f>'statement of marks'!G83</f>
        <v>A 075</v>
      </c>
      <c r="V82" s="94" t="str">
        <f t="shared" si="96"/>
        <v/>
      </c>
      <c r="W82" s="94" t="str">
        <f t="shared" si="97"/>
        <v/>
      </c>
      <c r="X82" s="94" t="str">
        <f t="shared" si="98"/>
        <v/>
      </c>
      <c r="Y82" s="94" t="str">
        <f t="shared" si="99"/>
        <v/>
      </c>
      <c r="Z82" s="94" t="str">
        <f t="shared" si="100"/>
        <v/>
      </c>
      <c r="AA82" s="94" t="str">
        <f t="shared" si="101"/>
        <v/>
      </c>
      <c r="AB82" s="94" t="str">
        <f t="shared" si="102"/>
        <v/>
      </c>
      <c r="AC82" s="94" t="str">
        <f t="shared" si="103"/>
        <v/>
      </c>
      <c r="AD82" s="94" t="str">
        <f t="shared" si="104"/>
        <v/>
      </c>
      <c r="AE82" s="94" t="str">
        <f t="shared" si="105"/>
        <v/>
      </c>
      <c r="AF82" s="94" t="str">
        <f t="shared" si="106"/>
        <v/>
      </c>
      <c r="AG82" s="94" t="str">
        <f t="shared" si="107"/>
        <v/>
      </c>
      <c r="AH82" s="101"/>
    </row>
    <row r="83" spans="1:34" ht="16" customHeight="1">
      <c r="A83" s="96">
        <f>'statement of marks'!A84</f>
        <v>76</v>
      </c>
      <c r="B83" s="537" t="str">
        <f>IF('statement of marks'!D84="","",'statement of marks'!D84)</f>
        <v/>
      </c>
      <c r="C83" s="541" t="str">
        <f>IF('statement of marks'!E84="","",'statement of marks'!E84)</f>
        <v/>
      </c>
      <c r="D83" s="549" t="str">
        <f>IF('statement of marks'!F84="","",'statement of marks'!F84)</f>
        <v/>
      </c>
      <c r="E83" s="539" t="str">
        <f>IF('statement of marks'!G84="","",'statement of marks'!G84)</f>
        <v>A 076</v>
      </c>
      <c r="F83" s="539" t="str">
        <f>IF('statement of marks'!H84="","",'statement of marks'!H84)</f>
        <v>B 076</v>
      </c>
      <c r="G83" s="539" t="str">
        <f>IF('statement of marks'!I84="","",'statement of marks'!I84)</f>
        <v>C 076</v>
      </c>
      <c r="H83" s="537" t="str">
        <f>IF('statement of marks'!B84="","",'statement of marks'!B84)</f>
        <v/>
      </c>
      <c r="I83" s="537" t="str">
        <f>IF('statement of marks'!C84="","",'statement of marks'!C84)</f>
        <v/>
      </c>
      <c r="J83" s="537" t="str">
        <f>IF('statement of marks'!HD84="","",'statement of marks'!HD84)</f>
        <v/>
      </c>
      <c r="K83" s="535" t="str">
        <f>IF('statement of marks'!HE84="","",'statement of marks'!HE84)</f>
        <v/>
      </c>
      <c r="L83" s="536" t="str">
        <f>IF('statement of marks'!HF84="","",'statement of marks'!HF84)</f>
        <v/>
      </c>
      <c r="M83" s="537" t="str">
        <f>IF('statement of marks'!HG84="","",'statement of marks'!HG84)</f>
        <v/>
      </c>
      <c r="N83" s="536" t="str">
        <f>IF('statement of marks'!GZ84="","",'statement of marks'!GZ84)</f>
        <v xml:space="preserve">    </v>
      </c>
      <c r="O83" s="538" t="str">
        <f>IF('result subject-wise'!AR84="","",'result subject-wise'!AR84)</f>
        <v/>
      </c>
      <c r="P83" s="99" t="str">
        <f>IF('result subject-wise'!AS84="","",'result subject-wise'!AS84)</f>
        <v/>
      </c>
      <c r="Q83" s="538" t="str">
        <f>'statement of marks'!HM84</f>
        <v/>
      </c>
      <c r="R83" s="100" t="str">
        <f>IF('statement of marks'!FH84="","",'statement of marks'!FH84)</f>
        <v/>
      </c>
      <c r="U83" s="97" t="str">
        <f>'statement of marks'!G84</f>
        <v>A 076</v>
      </c>
      <c r="V83" s="94" t="str">
        <f t="shared" si="96"/>
        <v/>
      </c>
      <c r="W83" s="94" t="str">
        <f t="shared" si="97"/>
        <v/>
      </c>
      <c r="X83" s="94" t="str">
        <f t="shared" si="98"/>
        <v/>
      </c>
      <c r="Y83" s="94" t="str">
        <f t="shared" si="99"/>
        <v/>
      </c>
      <c r="Z83" s="94" t="str">
        <f t="shared" si="100"/>
        <v/>
      </c>
      <c r="AA83" s="94" t="str">
        <f t="shared" si="101"/>
        <v/>
      </c>
      <c r="AB83" s="94" t="str">
        <f t="shared" si="102"/>
        <v/>
      </c>
      <c r="AC83" s="94" t="str">
        <f t="shared" si="103"/>
        <v/>
      </c>
      <c r="AD83" s="94" t="str">
        <f t="shared" si="104"/>
        <v/>
      </c>
      <c r="AE83" s="94" t="str">
        <f t="shared" si="105"/>
        <v/>
      </c>
      <c r="AF83" s="94" t="str">
        <f t="shared" si="106"/>
        <v/>
      </c>
      <c r="AG83" s="94" t="str">
        <f t="shared" si="107"/>
        <v/>
      </c>
      <c r="AH83" s="101"/>
    </row>
    <row r="84" spans="1:34" ht="16" customHeight="1">
      <c r="A84" s="96">
        <f>'statement of marks'!A85</f>
        <v>77</v>
      </c>
      <c r="B84" s="537" t="str">
        <f>IF('statement of marks'!D85="","",'statement of marks'!D85)</f>
        <v/>
      </c>
      <c r="C84" s="541" t="str">
        <f>IF('statement of marks'!E85="","",'statement of marks'!E85)</f>
        <v/>
      </c>
      <c r="D84" s="549" t="str">
        <f>IF('statement of marks'!F85="","",'statement of marks'!F85)</f>
        <v/>
      </c>
      <c r="E84" s="539" t="str">
        <f>IF('statement of marks'!G85="","",'statement of marks'!G85)</f>
        <v>A 077</v>
      </c>
      <c r="F84" s="539" t="str">
        <f>IF('statement of marks'!H85="","",'statement of marks'!H85)</f>
        <v>B 077</v>
      </c>
      <c r="G84" s="539" t="str">
        <f>IF('statement of marks'!I85="","",'statement of marks'!I85)</f>
        <v>C 077</v>
      </c>
      <c r="H84" s="537" t="str">
        <f>IF('statement of marks'!B85="","",'statement of marks'!B85)</f>
        <v/>
      </c>
      <c r="I84" s="537" t="str">
        <f>IF('statement of marks'!C85="","",'statement of marks'!C85)</f>
        <v/>
      </c>
      <c r="J84" s="537" t="str">
        <f>IF('statement of marks'!HD85="","",'statement of marks'!HD85)</f>
        <v/>
      </c>
      <c r="K84" s="535" t="str">
        <f>IF('statement of marks'!HE85="","",'statement of marks'!HE85)</f>
        <v/>
      </c>
      <c r="L84" s="536" t="str">
        <f>IF('statement of marks'!HF85="","",'statement of marks'!HF85)</f>
        <v/>
      </c>
      <c r="M84" s="537" t="str">
        <f>IF('statement of marks'!HG85="","",'statement of marks'!HG85)</f>
        <v/>
      </c>
      <c r="N84" s="536" t="str">
        <f>IF('statement of marks'!GZ85="","",'statement of marks'!GZ85)</f>
        <v xml:space="preserve">    </v>
      </c>
      <c r="O84" s="538" t="str">
        <f>IF('result subject-wise'!AR85="","",'result subject-wise'!AR85)</f>
        <v/>
      </c>
      <c r="P84" s="99" t="str">
        <f>IF('result subject-wise'!AS85="","",'result subject-wise'!AS85)</f>
        <v/>
      </c>
      <c r="Q84" s="538" t="str">
        <f>'statement of marks'!HM85</f>
        <v/>
      </c>
      <c r="R84" s="100" t="str">
        <f>IF('statement of marks'!FH85="","",'statement of marks'!FH85)</f>
        <v/>
      </c>
      <c r="U84" s="97" t="str">
        <f>'statement of marks'!G85</f>
        <v>A 077</v>
      </c>
      <c r="V84" s="94" t="str">
        <f t="shared" si="96"/>
        <v/>
      </c>
      <c r="W84" s="94" t="str">
        <f t="shared" si="97"/>
        <v/>
      </c>
      <c r="X84" s="94" t="str">
        <f t="shared" si="98"/>
        <v/>
      </c>
      <c r="Y84" s="94" t="str">
        <f t="shared" si="99"/>
        <v/>
      </c>
      <c r="Z84" s="94" t="str">
        <f t="shared" si="100"/>
        <v/>
      </c>
      <c r="AA84" s="94" t="str">
        <f t="shared" si="101"/>
        <v/>
      </c>
      <c r="AB84" s="94" t="str">
        <f t="shared" si="102"/>
        <v/>
      </c>
      <c r="AC84" s="94" t="str">
        <f t="shared" si="103"/>
        <v/>
      </c>
      <c r="AD84" s="94" t="str">
        <f t="shared" si="104"/>
        <v/>
      </c>
      <c r="AE84" s="94" t="str">
        <f t="shared" si="105"/>
        <v/>
      </c>
      <c r="AF84" s="94" t="str">
        <f t="shared" si="106"/>
        <v/>
      </c>
      <c r="AG84" s="94" t="str">
        <f t="shared" si="107"/>
        <v/>
      </c>
      <c r="AH84" s="101"/>
    </row>
    <row r="85" spans="1:34" ht="16" customHeight="1">
      <c r="A85" s="96">
        <f>'statement of marks'!A86</f>
        <v>78</v>
      </c>
      <c r="B85" s="537" t="str">
        <f>IF('statement of marks'!D86="","",'statement of marks'!D86)</f>
        <v/>
      </c>
      <c r="C85" s="541" t="str">
        <f>IF('statement of marks'!E86="","",'statement of marks'!E86)</f>
        <v/>
      </c>
      <c r="D85" s="549" t="str">
        <f>IF('statement of marks'!F86="","",'statement of marks'!F86)</f>
        <v/>
      </c>
      <c r="E85" s="539" t="str">
        <f>IF('statement of marks'!G86="","",'statement of marks'!G86)</f>
        <v>A 078</v>
      </c>
      <c r="F85" s="539" t="str">
        <f>IF('statement of marks'!H86="","",'statement of marks'!H86)</f>
        <v>B 078</v>
      </c>
      <c r="G85" s="539" t="str">
        <f>IF('statement of marks'!I86="","",'statement of marks'!I86)</f>
        <v>C 078</v>
      </c>
      <c r="H85" s="537" t="str">
        <f>IF('statement of marks'!B86="","",'statement of marks'!B86)</f>
        <v/>
      </c>
      <c r="I85" s="537" t="str">
        <f>IF('statement of marks'!C86="","",'statement of marks'!C86)</f>
        <v/>
      </c>
      <c r="J85" s="537" t="str">
        <f>IF('statement of marks'!HD86="","",'statement of marks'!HD86)</f>
        <v/>
      </c>
      <c r="K85" s="535" t="str">
        <f>IF('statement of marks'!HE86="","",'statement of marks'!HE86)</f>
        <v/>
      </c>
      <c r="L85" s="536" t="str">
        <f>IF('statement of marks'!HF86="","",'statement of marks'!HF86)</f>
        <v/>
      </c>
      <c r="M85" s="537" t="str">
        <f>IF('statement of marks'!HG86="","",'statement of marks'!HG86)</f>
        <v/>
      </c>
      <c r="N85" s="536" t="str">
        <f>IF('statement of marks'!GZ86="","",'statement of marks'!GZ86)</f>
        <v xml:space="preserve">    </v>
      </c>
      <c r="O85" s="538" t="str">
        <f>IF('result subject-wise'!AR86="","",'result subject-wise'!AR86)</f>
        <v/>
      </c>
      <c r="P85" s="99" t="str">
        <f>IF('result subject-wise'!AS86="","",'result subject-wise'!AS86)</f>
        <v/>
      </c>
      <c r="Q85" s="538" t="str">
        <f>'statement of marks'!HM86</f>
        <v/>
      </c>
      <c r="R85" s="100" t="str">
        <f>IF('statement of marks'!FH86="","",'statement of marks'!FH86)</f>
        <v/>
      </c>
      <c r="U85" s="97" t="str">
        <f>'statement of marks'!G86</f>
        <v>A 078</v>
      </c>
      <c r="V85" s="94" t="str">
        <f t="shared" si="96"/>
        <v/>
      </c>
      <c r="W85" s="94" t="str">
        <f t="shared" si="97"/>
        <v/>
      </c>
      <c r="X85" s="94" t="str">
        <f t="shared" si="98"/>
        <v/>
      </c>
      <c r="Y85" s="94" t="str">
        <f t="shared" si="99"/>
        <v/>
      </c>
      <c r="Z85" s="94" t="str">
        <f t="shared" si="100"/>
        <v/>
      </c>
      <c r="AA85" s="94" t="str">
        <f t="shared" si="101"/>
        <v/>
      </c>
      <c r="AB85" s="94" t="str">
        <f t="shared" si="102"/>
        <v/>
      </c>
      <c r="AC85" s="94" t="str">
        <f t="shared" si="103"/>
        <v/>
      </c>
      <c r="AD85" s="94" t="str">
        <f t="shared" si="104"/>
        <v/>
      </c>
      <c r="AE85" s="94" t="str">
        <f t="shared" si="105"/>
        <v/>
      </c>
      <c r="AF85" s="94" t="str">
        <f t="shared" si="106"/>
        <v/>
      </c>
      <c r="AG85" s="94" t="str">
        <f t="shared" si="107"/>
        <v/>
      </c>
      <c r="AH85" s="101"/>
    </row>
    <row r="86" spans="1:34" ht="16" customHeight="1">
      <c r="A86" s="96">
        <f>'statement of marks'!A87</f>
        <v>79</v>
      </c>
      <c r="B86" s="537" t="str">
        <f>IF('statement of marks'!D87="","",'statement of marks'!D87)</f>
        <v/>
      </c>
      <c r="C86" s="541" t="str">
        <f>IF('statement of marks'!E87="","",'statement of marks'!E87)</f>
        <v/>
      </c>
      <c r="D86" s="549" t="str">
        <f>IF('statement of marks'!F87="","",'statement of marks'!F87)</f>
        <v/>
      </c>
      <c r="E86" s="539" t="str">
        <f>IF('statement of marks'!G87="","",'statement of marks'!G87)</f>
        <v>A 079</v>
      </c>
      <c r="F86" s="539" t="str">
        <f>IF('statement of marks'!H87="","",'statement of marks'!H87)</f>
        <v>B 079</v>
      </c>
      <c r="G86" s="539" t="str">
        <f>IF('statement of marks'!I87="","",'statement of marks'!I87)</f>
        <v>C 079</v>
      </c>
      <c r="H86" s="537" t="str">
        <f>IF('statement of marks'!B87="","",'statement of marks'!B87)</f>
        <v/>
      </c>
      <c r="I86" s="537" t="str">
        <f>IF('statement of marks'!C87="","",'statement of marks'!C87)</f>
        <v/>
      </c>
      <c r="J86" s="537" t="str">
        <f>IF('statement of marks'!HD87="","",'statement of marks'!HD87)</f>
        <v/>
      </c>
      <c r="K86" s="535" t="str">
        <f>IF('statement of marks'!HE87="","",'statement of marks'!HE87)</f>
        <v/>
      </c>
      <c r="L86" s="536" t="str">
        <f>IF('statement of marks'!HF87="","",'statement of marks'!HF87)</f>
        <v/>
      </c>
      <c r="M86" s="537" t="str">
        <f>IF('statement of marks'!HG87="","",'statement of marks'!HG87)</f>
        <v/>
      </c>
      <c r="N86" s="536" t="str">
        <f>IF('statement of marks'!GZ87="","",'statement of marks'!GZ87)</f>
        <v xml:space="preserve">    </v>
      </c>
      <c r="O86" s="538" t="str">
        <f>IF('result subject-wise'!AR87="","",'result subject-wise'!AR87)</f>
        <v/>
      </c>
      <c r="P86" s="99" t="str">
        <f>IF('result subject-wise'!AS87="","",'result subject-wise'!AS87)</f>
        <v/>
      </c>
      <c r="Q86" s="538" t="str">
        <f>'statement of marks'!HM87</f>
        <v/>
      </c>
      <c r="R86" s="100" t="str">
        <f>IF('statement of marks'!FH87="","",'statement of marks'!FH87)</f>
        <v/>
      </c>
      <c r="U86" s="97" t="str">
        <f>'statement of marks'!G87</f>
        <v>A 079</v>
      </c>
      <c r="V86" s="94" t="str">
        <f t="shared" si="96"/>
        <v/>
      </c>
      <c r="W86" s="94" t="str">
        <f t="shared" si="97"/>
        <v/>
      </c>
      <c r="X86" s="94" t="str">
        <f t="shared" si="98"/>
        <v/>
      </c>
      <c r="Y86" s="94" t="str">
        <f t="shared" si="99"/>
        <v/>
      </c>
      <c r="Z86" s="94" t="str">
        <f t="shared" si="100"/>
        <v/>
      </c>
      <c r="AA86" s="94" t="str">
        <f t="shared" si="101"/>
        <v/>
      </c>
      <c r="AB86" s="94" t="str">
        <f t="shared" si="102"/>
        <v/>
      </c>
      <c r="AC86" s="94" t="str">
        <f t="shared" si="103"/>
        <v/>
      </c>
      <c r="AD86" s="94" t="str">
        <f t="shared" si="104"/>
        <v/>
      </c>
      <c r="AE86" s="94" t="str">
        <f t="shared" si="105"/>
        <v/>
      </c>
      <c r="AF86" s="94" t="str">
        <f t="shared" si="106"/>
        <v/>
      </c>
      <c r="AG86" s="94" t="str">
        <f t="shared" si="107"/>
        <v/>
      </c>
      <c r="AH86" s="101"/>
    </row>
    <row r="87" spans="1:34" ht="16" customHeight="1">
      <c r="A87" s="96">
        <f>'statement of marks'!A88</f>
        <v>80</v>
      </c>
      <c r="B87" s="537" t="str">
        <f>IF('statement of marks'!D88="","",'statement of marks'!D88)</f>
        <v/>
      </c>
      <c r="C87" s="541" t="str">
        <f>IF('statement of marks'!E88="","",'statement of marks'!E88)</f>
        <v/>
      </c>
      <c r="D87" s="549" t="str">
        <f>IF('statement of marks'!F88="","",'statement of marks'!F88)</f>
        <v/>
      </c>
      <c r="E87" s="539" t="str">
        <f>IF('statement of marks'!G88="","",'statement of marks'!G88)</f>
        <v>A 080</v>
      </c>
      <c r="F87" s="539" t="str">
        <f>IF('statement of marks'!H88="","",'statement of marks'!H88)</f>
        <v>B 080</v>
      </c>
      <c r="G87" s="539" t="str">
        <f>IF('statement of marks'!I88="","",'statement of marks'!I88)</f>
        <v>C 080</v>
      </c>
      <c r="H87" s="537" t="str">
        <f>IF('statement of marks'!B88="","",'statement of marks'!B88)</f>
        <v/>
      </c>
      <c r="I87" s="537" t="str">
        <f>IF('statement of marks'!C88="","",'statement of marks'!C88)</f>
        <v/>
      </c>
      <c r="J87" s="537" t="str">
        <f>IF('statement of marks'!HD88="","",'statement of marks'!HD88)</f>
        <v/>
      </c>
      <c r="K87" s="535" t="str">
        <f>IF('statement of marks'!HE88="","",'statement of marks'!HE88)</f>
        <v/>
      </c>
      <c r="L87" s="536" t="str">
        <f>IF('statement of marks'!HF88="","",'statement of marks'!HF88)</f>
        <v/>
      </c>
      <c r="M87" s="537" t="str">
        <f>IF('statement of marks'!HG88="","",'statement of marks'!HG88)</f>
        <v/>
      </c>
      <c r="N87" s="536" t="str">
        <f>IF('statement of marks'!GZ88="","",'statement of marks'!GZ88)</f>
        <v xml:space="preserve">    </v>
      </c>
      <c r="O87" s="538" t="str">
        <f>IF('result subject-wise'!AR88="","",'result subject-wise'!AR88)</f>
        <v/>
      </c>
      <c r="P87" s="99" t="str">
        <f>IF('result subject-wise'!AS88="","",'result subject-wise'!AS88)</f>
        <v/>
      </c>
      <c r="Q87" s="538" t="str">
        <f>'statement of marks'!HM88</f>
        <v/>
      </c>
      <c r="R87" s="100" t="str">
        <f>IF('statement of marks'!FH88="","",'statement of marks'!FH88)</f>
        <v/>
      </c>
      <c r="U87" s="97" t="str">
        <f>'statement of marks'!G88</f>
        <v>A 080</v>
      </c>
      <c r="V87" s="94" t="str">
        <f t="shared" si="96"/>
        <v/>
      </c>
      <c r="W87" s="94" t="str">
        <f t="shared" si="97"/>
        <v/>
      </c>
      <c r="X87" s="94" t="str">
        <f t="shared" si="98"/>
        <v/>
      </c>
      <c r="Y87" s="94" t="str">
        <f t="shared" si="99"/>
        <v/>
      </c>
      <c r="Z87" s="94" t="str">
        <f t="shared" si="100"/>
        <v/>
      </c>
      <c r="AA87" s="94" t="str">
        <f t="shared" si="101"/>
        <v/>
      </c>
      <c r="AB87" s="94" t="str">
        <f t="shared" si="102"/>
        <v/>
      </c>
      <c r="AC87" s="94" t="str">
        <f t="shared" si="103"/>
        <v/>
      </c>
      <c r="AD87" s="94" t="str">
        <f t="shared" si="104"/>
        <v/>
      </c>
      <c r="AE87" s="94" t="str">
        <f t="shared" si="105"/>
        <v/>
      </c>
      <c r="AF87" s="94" t="str">
        <f t="shared" si="106"/>
        <v/>
      </c>
      <c r="AG87" s="94" t="str">
        <f t="shared" si="107"/>
        <v/>
      </c>
      <c r="AH87" s="101"/>
    </row>
    <row r="88" spans="1:34" ht="16" customHeight="1">
      <c r="A88" s="96">
        <f>'statement of marks'!A89</f>
        <v>81</v>
      </c>
      <c r="B88" s="537" t="str">
        <f>IF('statement of marks'!D89="","",'statement of marks'!D89)</f>
        <v/>
      </c>
      <c r="C88" s="541" t="str">
        <f>IF('statement of marks'!E89="","",'statement of marks'!E89)</f>
        <v/>
      </c>
      <c r="D88" s="549" t="str">
        <f>IF('statement of marks'!F89="","",'statement of marks'!F89)</f>
        <v/>
      </c>
      <c r="E88" s="539" t="str">
        <f>IF('statement of marks'!G89="","",'statement of marks'!G89)</f>
        <v>A 081</v>
      </c>
      <c r="F88" s="539" t="str">
        <f>IF('statement of marks'!H89="","",'statement of marks'!H89)</f>
        <v>B 081</v>
      </c>
      <c r="G88" s="539" t="str">
        <f>IF('statement of marks'!I89="","",'statement of marks'!I89)</f>
        <v>C 081</v>
      </c>
      <c r="H88" s="537" t="str">
        <f>IF('statement of marks'!B89="","",'statement of marks'!B89)</f>
        <v/>
      </c>
      <c r="I88" s="537" t="str">
        <f>IF('statement of marks'!C89="","",'statement of marks'!C89)</f>
        <v/>
      </c>
      <c r="J88" s="537" t="str">
        <f>IF('statement of marks'!HD89="","",'statement of marks'!HD89)</f>
        <v/>
      </c>
      <c r="K88" s="535" t="str">
        <f>IF('statement of marks'!HE89="","",'statement of marks'!HE89)</f>
        <v/>
      </c>
      <c r="L88" s="536" t="str">
        <f>IF('statement of marks'!HF89="","",'statement of marks'!HF89)</f>
        <v/>
      </c>
      <c r="M88" s="537" t="str">
        <f>IF('statement of marks'!HG89="","",'statement of marks'!HG89)</f>
        <v/>
      </c>
      <c r="N88" s="536" t="str">
        <f>IF('statement of marks'!GZ89="","",'statement of marks'!GZ89)</f>
        <v xml:space="preserve">    </v>
      </c>
      <c r="O88" s="538" t="str">
        <f>IF('result subject-wise'!AR89="","",'result subject-wise'!AR89)</f>
        <v/>
      </c>
      <c r="P88" s="99" t="str">
        <f>IF('result subject-wise'!AS89="","",'result subject-wise'!AS89)</f>
        <v/>
      </c>
      <c r="Q88" s="538" t="str">
        <f>'statement of marks'!HM89</f>
        <v/>
      </c>
      <c r="R88" s="100" t="str">
        <f>IF('statement of marks'!FH89="","",'statement of marks'!FH89)</f>
        <v/>
      </c>
      <c r="U88" s="97" t="str">
        <f>'statement of marks'!G89</f>
        <v>A 081</v>
      </c>
      <c r="V88" s="94" t="str">
        <f t="shared" si="96"/>
        <v/>
      </c>
      <c r="W88" s="94" t="str">
        <f t="shared" si="97"/>
        <v/>
      </c>
      <c r="X88" s="94" t="str">
        <f t="shared" si="98"/>
        <v/>
      </c>
      <c r="Y88" s="94" t="str">
        <f t="shared" si="99"/>
        <v/>
      </c>
      <c r="Z88" s="94" t="str">
        <f t="shared" si="100"/>
        <v/>
      </c>
      <c r="AA88" s="94" t="str">
        <f t="shared" si="101"/>
        <v/>
      </c>
      <c r="AB88" s="94" t="str">
        <f t="shared" si="102"/>
        <v/>
      </c>
      <c r="AC88" s="94" t="str">
        <f t="shared" si="103"/>
        <v/>
      </c>
      <c r="AD88" s="94" t="str">
        <f t="shared" si="104"/>
        <v/>
      </c>
      <c r="AE88" s="94" t="str">
        <f t="shared" si="105"/>
        <v/>
      </c>
      <c r="AF88" s="94" t="str">
        <f t="shared" si="106"/>
        <v/>
      </c>
      <c r="AG88" s="94" t="str">
        <f t="shared" si="107"/>
        <v/>
      </c>
      <c r="AH88" s="101"/>
    </row>
    <row r="89" spans="1:34" ht="16" customHeight="1">
      <c r="A89" s="96">
        <f>'statement of marks'!A90</f>
        <v>82</v>
      </c>
      <c r="B89" s="537" t="str">
        <f>IF('statement of marks'!D90="","",'statement of marks'!D90)</f>
        <v/>
      </c>
      <c r="C89" s="541" t="str">
        <f>IF('statement of marks'!E90="","",'statement of marks'!E90)</f>
        <v/>
      </c>
      <c r="D89" s="549" t="str">
        <f>IF('statement of marks'!F90="","",'statement of marks'!F90)</f>
        <v/>
      </c>
      <c r="E89" s="539" t="str">
        <f>IF('statement of marks'!G90="","",'statement of marks'!G90)</f>
        <v>A 082</v>
      </c>
      <c r="F89" s="539" t="str">
        <f>IF('statement of marks'!H90="","",'statement of marks'!H90)</f>
        <v>B 082</v>
      </c>
      <c r="G89" s="539" t="str">
        <f>IF('statement of marks'!I90="","",'statement of marks'!I90)</f>
        <v>C 082</v>
      </c>
      <c r="H89" s="537" t="str">
        <f>IF('statement of marks'!B90="","",'statement of marks'!B90)</f>
        <v/>
      </c>
      <c r="I89" s="537" t="str">
        <f>IF('statement of marks'!C90="","",'statement of marks'!C90)</f>
        <v/>
      </c>
      <c r="J89" s="537" t="str">
        <f>IF('statement of marks'!HD90="","",'statement of marks'!HD90)</f>
        <v/>
      </c>
      <c r="K89" s="535" t="str">
        <f>IF('statement of marks'!HE90="","",'statement of marks'!HE90)</f>
        <v/>
      </c>
      <c r="L89" s="536" t="str">
        <f>IF('statement of marks'!HF90="","",'statement of marks'!HF90)</f>
        <v/>
      </c>
      <c r="M89" s="537" t="str">
        <f>IF('statement of marks'!HG90="","",'statement of marks'!HG90)</f>
        <v/>
      </c>
      <c r="N89" s="536" t="str">
        <f>IF('statement of marks'!GZ90="","",'statement of marks'!GZ90)</f>
        <v xml:space="preserve">    </v>
      </c>
      <c r="O89" s="538" t="str">
        <f>IF('result subject-wise'!AR90="","",'result subject-wise'!AR90)</f>
        <v/>
      </c>
      <c r="P89" s="99" t="str">
        <f>IF('result subject-wise'!AS90="","",'result subject-wise'!AS90)</f>
        <v/>
      </c>
      <c r="Q89" s="538" t="str">
        <f>'statement of marks'!HM90</f>
        <v/>
      </c>
      <c r="R89" s="100" t="str">
        <f>IF('statement of marks'!FH90="","",'statement of marks'!FH90)</f>
        <v/>
      </c>
      <c r="U89" s="97" t="str">
        <f>'statement of marks'!G90</f>
        <v>A 082</v>
      </c>
      <c r="V89" s="94" t="str">
        <f t="shared" si="96"/>
        <v/>
      </c>
      <c r="W89" s="94" t="str">
        <f t="shared" si="97"/>
        <v/>
      </c>
      <c r="X89" s="94" t="str">
        <f t="shared" si="98"/>
        <v/>
      </c>
      <c r="Y89" s="94" t="str">
        <f t="shared" si="99"/>
        <v/>
      </c>
      <c r="Z89" s="94" t="str">
        <f t="shared" si="100"/>
        <v/>
      </c>
      <c r="AA89" s="94" t="str">
        <f t="shared" si="101"/>
        <v/>
      </c>
      <c r="AB89" s="94" t="str">
        <f t="shared" si="102"/>
        <v/>
      </c>
      <c r="AC89" s="94" t="str">
        <f t="shared" si="103"/>
        <v/>
      </c>
      <c r="AD89" s="94" t="str">
        <f t="shared" si="104"/>
        <v/>
      </c>
      <c r="AE89" s="94" t="str">
        <f t="shared" si="105"/>
        <v/>
      </c>
      <c r="AF89" s="94" t="str">
        <f t="shared" si="106"/>
        <v/>
      </c>
      <c r="AG89" s="94" t="str">
        <f t="shared" si="107"/>
        <v/>
      </c>
      <c r="AH89" s="101"/>
    </row>
    <row r="90" spans="1:34" ht="16" customHeight="1">
      <c r="A90" s="96">
        <f>'statement of marks'!A91</f>
        <v>83</v>
      </c>
      <c r="B90" s="537" t="str">
        <f>IF('statement of marks'!D91="","",'statement of marks'!D91)</f>
        <v/>
      </c>
      <c r="C90" s="541" t="str">
        <f>IF('statement of marks'!E91="","",'statement of marks'!E91)</f>
        <v/>
      </c>
      <c r="D90" s="549" t="str">
        <f>IF('statement of marks'!F91="","",'statement of marks'!F91)</f>
        <v/>
      </c>
      <c r="E90" s="539" t="str">
        <f>IF('statement of marks'!G91="","",'statement of marks'!G91)</f>
        <v>A 083</v>
      </c>
      <c r="F90" s="539" t="str">
        <f>IF('statement of marks'!H91="","",'statement of marks'!H91)</f>
        <v>B 083</v>
      </c>
      <c r="G90" s="539" t="str">
        <f>IF('statement of marks'!I91="","",'statement of marks'!I91)</f>
        <v>C 083</v>
      </c>
      <c r="H90" s="537" t="str">
        <f>IF('statement of marks'!B91="","",'statement of marks'!B91)</f>
        <v/>
      </c>
      <c r="I90" s="537" t="str">
        <f>IF('statement of marks'!C91="","",'statement of marks'!C91)</f>
        <v/>
      </c>
      <c r="J90" s="537" t="str">
        <f>IF('statement of marks'!HD91="","",'statement of marks'!HD91)</f>
        <v/>
      </c>
      <c r="K90" s="535" t="str">
        <f>IF('statement of marks'!HE91="","",'statement of marks'!HE91)</f>
        <v/>
      </c>
      <c r="L90" s="536" t="str">
        <f>IF('statement of marks'!HF91="","",'statement of marks'!HF91)</f>
        <v/>
      </c>
      <c r="M90" s="537" t="str">
        <f>IF('statement of marks'!HG91="","",'statement of marks'!HG91)</f>
        <v/>
      </c>
      <c r="N90" s="536" t="str">
        <f>IF('statement of marks'!GZ91="","",'statement of marks'!GZ91)</f>
        <v xml:space="preserve">    </v>
      </c>
      <c r="O90" s="538" t="str">
        <f>IF('result subject-wise'!AR91="","",'result subject-wise'!AR91)</f>
        <v/>
      </c>
      <c r="P90" s="99" t="str">
        <f>IF('result subject-wise'!AS91="","",'result subject-wise'!AS91)</f>
        <v/>
      </c>
      <c r="Q90" s="538" t="str">
        <f>'statement of marks'!HM91</f>
        <v/>
      </c>
      <c r="R90" s="100" t="str">
        <f>IF('statement of marks'!FH91="","",'statement of marks'!FH91)</f>
        <v/>
      </c>
      <c r="U90" s="97" t="str">
        <f>'statement of marks'!G91</f>
        <v>A 083</v>
      </c>
      <c r="V90" s="94" t="str">
        <f t="shared" si="96"/>
        <v/>
      </c>
      <c r="W90" s="94" t="str">
        <f t="shared" si="97"/>
        <v/>
      </c>
      <c r="X90" s="94" t="str">
        <f t="shared" si="98"/>
        <v/>
      </c>
      <c r="Y90" s="94" t="str">
        <f t="shared" si="99"/>
        <v/>
      </c>
      <c r="Z90" s="94" t="str">
        <f t="shared" si="100"/>
        <v/>
      </c>
      <c r="AA90" s="94" t="str">
        <f t="shared" si="101"/>
        <v/>
      </c>
      <c r="AB90" s="94" t="str">
        <f t="shared" si="102"/>
        <v/>
      </c>
      <c r="AC90" s="94" t="str">
        <f t="shared" si="103"/>
        <v/>
      </c>
      <c r="AD90" s="94" t="str">
        <f t="shared" si="104"/>
        <v/>
      </c>
      <c r="AE90" s="94" t="str">
        <f t="shared" si="105"/>
        <v/>
      </c>
      <c r="AF90" s="94" t="str">
        <f t="shared" si="106"/>
        <v/>
      </c>
      <c r="AG90" s="94" t="str">
        <f t="shared" si="107"/>
        <v/>
      </c>
      <c r="AH90" s="101"/>
    </row>
    <row r="91" spans="1:34" ht="16" customHeight="1">
      <c r="A91" s="96">
        <f>'statement of marks'!A92</f>
        <v>84</v>
      </c>
      <c r="B91" s="537" t="str">
        <f>IF('statement of marks'!D92="","",'statement of marks'!D92)</f>
        <v/>
      </c>
      <c r="C91" s="541" t="str">
        <f>IF('statement of marks'!E92="","",'statement of marks'!E92)</f>
        <v/>
      </c>
      <c r="D91" s="549" t="str">
        <f>IF('statement of marks'!F92="","",'statement of marks'!F92)</f>
        <v/>
      </c>
      <c r="E91" s="539" t="str">
        <f>IF('statement of marks'!G92="","",'statement of marks'!G92)</f>
        <v>A 084</v>
      </c>
      <c r="F91" s="539" t="str">
        <f>IF('statement of marks'!H92="","",'statement of marks'!H92)</f>
        <v>B 084</v>
      </c>
      <c r="G91" s="539" t="str">
        <f>IF('statement of marks'!I92="","",'statement of marks'!I92)</f>
        <v>C 084</v>
      </c>
      <c r="H91" s="537" t="str">
        <f>IF('statement of marks'!B92="","",'statement of marks'!B92)</f>
        <v/>
      </c>
      <c r="I91" s="537" t="str">
        <f>IF('statement of marks'!C92="","",'statement of marks'!C92)</f>
        <v/>
      </c>
      <c r="J91" s="537" t="str">
        <f>IF('statement of marks'!HD92="","",'statement of marks'!HD92)</f>
        <v/>
      </c>
      <c r="K91" s="535" t="str">
        <f>IF('statement of marks'!HE92="","",'statement of marks'!HE92)</f>
        <v/>
      </c>
      <c r="L91" s="536" t="str">
        <f>IF('statement of marks'!HF92="","",'statement of marks'!HF92)</f>
        <v/>
      </c>
      <c r="M91" s="537" t="str">
        <f>IF('statement of marks'!HG92="","",'statement of marks'!HG92)</f>
        <v/>
      </c>
      <c r="N91" s="536" t="str">
        <f>IF('statement of marks'!GZ92="","",'statement of marks'!GZ92)</f>
        <v xml:space="preserve">    </v>
      </c>
      <c r="O91" s="538" t="str">
        <f>IF('result subject-wise'!AR92="","",'result subject-wise'!AR92)</f>
        <v/>
      </c>
      <c r="P91" s="99" t="str">
        <f>IF('result subject-wise'!AS92="","",'result subject-wise'!AS92)</f>
        <v/>
      </c>
      <c r="Q91" s="538" t="str">
        <f>'statement of marks'!HM92</f>
        <v/>
      </c>
      <c r="R91" s="100" t="str">
        <f>IF('statement of marks'!FH92="","",'statement of marks'!FH92)</f>
        <v/>
      </c>
      <c r="U91" s="97" t="str">
        <f>'statement of marks'!G92</f>
        <v>A 084</v>
      </c>
      <c r="V91" s="94" t="str">
        <f t="shared" si="96"/>
        <v/>
      </c>
      <c r="W91" s="94" t="str">
        <f t="shared" si="97"/>
        <v/>
      </c>
      <c r="X91" s="94" t="str">
        <f t="shared" si="98"/>
        <v/>
      </c>
      <c r="Y91" s="94" t="str">
        <f t="shared" si="99"/>
        <v/>
      </c>
      <c r="Z91" s="94" t="str">
        <f t="shared" si="100"/>
        <v/>
      </c>
      <c r="AA91" s="94" t="str">
        <f t="shared" si="101"/>
        <v/>
      </c>
      <c r="AB91" s="94" t="str">
        <f t="shared" si="102"/>
        <v/>
      </c>
      <c r="AC91" s="94" t="str">
        <f t="shared" si="103"/>
        <v/>
      </c>
      <c r="AD91" s="94" t="str">
        <f t="shared" si="104"/>
        <v/>
      </c>
      <c r="AE91" s="94" t="str">
        <f t="shared" si="105"/>
        <v/>
      </c>
      <c r="AF91" s="94" t="str">
        <f t="shared" si="106"/>
        <v/>
      </c>
      <c r="AG91" s="94" t="str">
        <f t="shared" si="107"/>
        <v/>
      </c>
      <c r="AH91" s="101"/>
    </row>
    <row r="92" spans="1:34" ht="16" customHeight="1">
      <c r="A92" s="96">
        <f>'statement of marks'!A93</f>
        <v>85</v>
      </c>
      <c r="B92" s="537" t="str">
        <f>IF('statement of marks'!D93="","",'statement of marks'!D93)</f>
        <v/>
      </c>
      <c r="C92" s="541" t="str">
        <f>IF('statement of marks'!E93="","",'statement of marks'!E93)</f>
        <v/>
      </c>
      <c r="D92" s="549" t="str">
        <f>IF('statement of marks'!F93="","",'statement of marks'!F93)</f>
        <v/>
      </c>
      <c r="E92" s="539" t="str">
        <f>IF('statement of marks'!G93="","",'statement of marks'!G93)</f>
        <v>A 085</v>
      </c>
      <c r="F92" s="539" t="str">
        <f>IF('statement of marks'!H93="","",'statement of marks'!H93)</f>
        <v>B 085</v>
      </c>
      <c r="G92" s="539" t="str">
        <f>IF('statement of marks'!I93="","",'statement of marks'!I93)</f>
        <v>C 085</v>
      </c>
      <c r="H92" s="537" t="str">
        <f>IF('statement of marks'!B93="","",'statement of marks'!B93)</f>
        <v/>
      </c>
      <c r="I92" s="537" t="str">
        <f>IF('statement of marks'!C93="","",'statement of marks'!C93)</f>
        <v/>
      </c>
      <c r="J92" s="537" t="str">
        <f>IF('statement of marks'!HD93="","",'statement of marks'!HD93)</f>
        <v/>
      </c>
      <c r="K92" s="535" t="str">
        <f>IF('statement of marks'!HE93="","",'statement of marks'!HE93)</f>
        <v/>
      </c>
      <c r="L92" s="536" t="str">
        <f>IF('statement of marks'!HF93="","",'statement of marks'!HF93)</f>
        <v/>
      </c>
      <c r="M92" s="537" t="str">
        <f>IF('statement of marks'!HG93="","",'statement of marks'!HG93)</f>
        <v/>
      </c>
      <c r="N92" s="536" t="str">
        <f>IF('statement of marks'!GZ93="","",'statement of marks'!GZ93)</f>
        <v xml:space="preserve">    </v>
      </c>
      <c r="O92" s="538" t="str">
        <f>IF('result subject-wise'!AR93="","",'result subject-wise'!AR93)</f>
        <v/>
      </c>
      <c r="P92" s="99" t="str">
        <f>IF('result subject-wise'!AS93="","",'result subject-wise'!AS93)</f>
        <v/>
      </c>
      <c r="Q92" s="538" t="str">
        <f>'statement of marks'!HM93</f>
        <v/>
      </c>
      <c r="R92" s="100" t="str">
        <f>IF('statement of marks'!FH93="","",'statement of marks'!FH93)</f>
        <v/>
      </c>
      <c r="U92" s="97" t="str">
        <f>'statement of marks'!G93</f>
        <v>A 085</v>
      </c>
      <c r="V92" s="94" t="str">
        <f t="shared" si="96"/>
        <v/>
      </c>
      <c r="W92" s="94" t="str">
        <f t="shared" si="97"/>
        <v/>
      </c>
      <c r="X92" s="94" t="str">
        <f t="shared" si="98"/>
        <v/>
      </c>
      <c r="Y92" s="94" t="str">
        <f t="shared" si="99"/>
        <v/>
      </c>
      <c r="Z92" s="94" t="str">
        <f t="shared" si="100"/>
        <v/>
      </c>
      <c r="AA92" s="94" t="str">
        <f t="shared" si="101"/>
        <v/>
      </c>
      <c r="AB92" s="94" t="str">
        <f t="shared" si="102"/>
        <v/>
      </c>
      <c r="AC92" s="94" t="str">
        <f t="shared" si="103"/>
        <v/>
      </c>
      <c r="AD92" s="94" t="str">
        <f t="shared" si="104"/>
        <v/>
      </c>
      <c r="AE92" s="94" t="str">
        <f t="shared" si="105"/>
        <v/>
      </c>
      <c r="AF92" s="94" t="str">
        <f t="shared" si="106"/>
        <v/>
      </c>
      <c r="AG92" s="94" t="str">
        <f t="shared" si="107"/>
        <v/>
      </c>
      <c r="AH92" s="101"/>
    </row>
    <row r="93" spans="1:34" ht="16" customHeight="1">
      <c r="A93" s="96">
        <f>'statement of marks'!A94</f>
        <v>86</v>
      </c>
      <c r="B93" s="537" t="str">
        <f>IF('statement of marks'!D94="","",'statement of marks'!D94)</f>
        <v/>
      </c>
      <c r="C93" s="541" t="str">
        <f>IF('statement of marks'!E94="","",'statement of marks'!E94)</f>
        <v/>
      </c>
      <c r="D93" s="549" t="str">
        <f>IF('statement of marks'!F94="","",'statement of marks'!F94)</f>
        <v/>
      </c>
      <c r="E93" s="539" t="str">
        <f>IF('statement of marks'!G94="","",'statement of marks'!G94)</f>
        <v>A 086</v>
      </c>
      <c r="F93" s="539" t="str">
        <f>IF('statement of marks'!H94="","",'statement of marks'!H94)</f>
        <v>B 086</v>
      </c>
      <c r="G93" s="539" t="str">
        <f>IF('statement of marks'!I94="","",'statement of marks'!I94)</f>
        <v>C 086</v>
      </c>
      <c r="H93" s="537" t="str">
        <f>IF('statement of marks'!B94="","",'statement of marks'!B94)</f>
        <v/>
      </c>
      <c r="I93" s="537" t="str">
        <f>IF('statement of marks'!C94="","",'statement of marks'!C94)</f>
        <v/>
      </c>
      <c r="J93" s="537" t="str">
        <f>IF('statement of marks'!HD94="","",'statement of marks'!HD94)</f>
        <v/>
      </c>
      <c r="K93" s="535" t="str">
        <f>IF('statement of marks'!HE94="","",'statement of marks'!HE94)</f>
        <v/>
      </c>
      <c r="L93" s="536" t="str">
        <f>IF('statement of marks'!HF94="","",'statement of marks'!HF94)</f>
        <v/>
      </c>
      <c r="M93" s="537" t="str">
        <f>IF('statement of marks'!HG94="","",'statement of marks'!HG94)</f>
        <v/>
      </c>
      <c r="N93" s="536" t="str">
        <f>IF('statement of marks'!GZ94="","",'statement of marks'!GZ94)</f>
        <v xml:space="preserve">    </v>
      </c>
      <c r="O93" s="538" t="str">
        <f>IF('result subject-wise'!AR94="","",'result subject-wise'!AR94)</f>
        <v/>
      </c>
      <c r="P93" s="99" t="str">
        <f>IF('result subject-wise'!AS94="","",'result subject-wise'!AS94)</f>
        <v/>
      </c>
      <c r="Q93" s="538" t="str">
        <f>'statement of marks'!HM94</f>
        <v/>
      </c>
      <c r="R93" s="100" t="str">
        <f>IF('statement of marks'!FH94="","",'statement of marks'!FH94)</f>
        <v/>
      </c>
      <c r="U93" s="97" t="str">
        <f>'statement of marks'!G94</f>
        <v>A 086</v>
      </c>
      <c r="V93" s="94" t="str">
        <f>IF(AND(H93="SC",I93="B"),Q93,"")</f>
        <v/>
      </c>
      <c r="W93" s="94" t="str">
        <f>IF(AND(H93="SC",I93="G"),Q93,"")</f>
        <v/>
      </c>
      <c r="X93" s="94" t="str">
        <f>IF(AND(H93="ST",I93="B"),Q93,"")</f>
        <v/>
      </c>
      <c r="Y93" s="94" t="str">
        <f>IF(AND(H93="ST",I93="G"),Q93,"")</f>
        <v/>
      </c>
      <c r="Z93" s="94" t="str">
        <f>IF(AND(H93="OBC",I93="B"),Q93,"")</f>
        <v/>
      </c>
      <c r="AA93" s="94" t="str">
        <f>IF(AND(H93="OBC",I93="G"),Q93,"")</f>
        <v/>
      </c>
      <c r="AB93" s="94" t="str">
        <f>IF(AND(H93="GEN",I93="B"),Q93,"")</f>
        <v/>
      </c>
      <c r="AC93" s="94" t="str">
        <f>IF(AND(H93="GEN",I93="G"),Q93,"")</f>
        <v/>
      </c>
      <c r="AD93" s="94" t="str">
        <f>IF(AND(H93="MIN",I93="B"),Q93,"")</f>
        <v/>
      </c>
      <c r="AE93" s="94" t="str">
        <f>IF(AND(H93="MIN",I93="G"),Q93,"")</f>
        <v/>
      </c>
      <c r="AF93" s="94" t="str">
        <f>IF(AND(H93="SBC",I93="B"),Q93,"")</f>
        <v/>
      </c>
      <c r="AG93" s="94" t="str">
        <f>IF(AND(H93="SBC",I93="G"),Q93,"")</f>
        <v/>
      </c>
      <c r="AH93" s="101"/>
    </row>
    <row r="94" spans="1:34" ht="16" customHeight="1">
      <c r="A94" s="96">
        <f>'statement of marks'!A95</f>
        <v>87</v>
      </c>
      <c r="B94" s="537" t="str">
        <f>IF('statement of marks'!D95="","",'statement of marks'!D95)</f>
        <v/>
      </c>
      <c r="C94" s="541" t="str">
        <f>IF('statement of marks'!E95="","",'statement of marks'!E95)</f>
        <v/>
      </c>
      <c r="D94" s="549" t="str">
        <f>IF('statement of marks'!F95="","",'statement of marks'!F95)</f>
        <v/>
      </c>
      <c r="E94" s="539" t="str">
        <f>IF('statement of marks'!G95="","",'statement of marks'!G95)</f>
        <v>A 087</v>
      </c>
      <c r="F94" s="539" t="str">
        <f>IF('statement of marks'!H95="","",'statement of marks'!H95)</f>
        <v>B 087</v>
      </c>
      <c r="G94" s="539" t="str">
        <f>IF('statement of marks'!I95="","",'statement of marks'!I95)</f>
        <v>C 087</v>
      </c>
      <c r="H94" s="537" t="str">
        <f>IF('statement of marks'!B95="","",'statement of marks'!B95)</f>
        <v/>
      </c>
      <c r="I94" s="537" t="str">
        <f>IF('statement of marks'!C95="","",'statement of marks'!C95)</f>
        <v/>
      </c>
      <c r="J94" s="537" t="str">
        <f>IF('statement of marks'!HD95="","",'statement of marks'!HD95)</f>
        <v/>
      </c>
      <c r="K94" s="535" t="str">
        <f>IF('statement of marks'!HE95="","",'statement of marks'!HE95)</f>
        <v/>
      </c>
      <c r="L94" s="536" t="str">
        <f>IF('statement of marks'!HF95="","",'statement of marks'!HF95)</f>
        <v/>
      </c>
      <c r="M94" s="537" t="str">
        <f>IF('statement of marks'!HG95="","",'statement of marks'!HG95)</f>
        <v/>
      </c>
      <c r="N94" s="536" t="str">
        <f>IF('statement of marks'!GZ95="","",'statement of marks'!GZ95)</f>
        <v xml:space="preserve">    </v>
      </c>
      <c r="O94" s="538" t="str">
        <f>IF('result subject-wise'!AR95="","",'result subject-wise'!AR95)</f>
        <v/>
      </c>
      <c r="P94" s="99" t="str">
        <f>IF('result subject-wise'!AS95="","",'result subject-wise'!AS95)</f>
        <v/>
      </c>
      <c r="Q94" s="538" t="str">
        <f>'statement of marks'!HM95</f>
        <v/>
      </c>
      <c r="R94" s="100" t="str">
        <f>IF('statement of marks'!FH95="","",'statement of marks'!FH95)</f>
        <v/>
      </c>
      <c r="U94" s="97" t="str">
        <f>'statement of marks'!G95</f>
        <v>A 087</v>
      </c>
      <c r="V94" s="94" t="str">
        <f t="shared" ref="V94:V99" si="108">IF(AND(H94="SC",I94="B"),Q94,"")</f>
        <v/>
      </c>
      <c r="W94" s="94" t="str">
        <f t="shared" ref="W94:W99" si="109">IF(AND(H94="SC",I94="G"),Q94,"")</f>
        <v/>
      </c>
      <c r="X94" s="94" t="str">
        <f t="shared" ref="X94:X99" si="110">IF(AND(H94="ST",I94="B"),Q94,"")</f>
        <v/>
      </c>
      <c r="Y94" s="94" t="str">
        <f t="shared" ref="Y94:Y99" si="111">IF(AND(H94="ST",I94="G"),Q94,"")</f>
        <v/>
      </c>
      <c r="Z94" s="94" t="str">
        <f t="shared" ref="Z94:Z99" si="112">IF(AND(H94="OBC",I94="B"),Q94,"")</f>
        <v/>
      </c>
      <c r="AA94" s="94" t="str">
        <f t="shared" ref="AA94:AA99" si="113">IF(AND(H94="OBC",I94="G"),Q94,"")</f>
        <v/>
      </c>
      <c r="AB94" s="94" t="str">
        <f t="shared" ref="AB94:AB99" si="114">IF(AND(H94="GEN",I94="B"),Q94,"")</f>
        <v/>
      </c>
      <c r="AC94" s="94" t="str">
        <f t="shared" ref="AC94:AC99" si="115">IF(AND(H94="GEN",I94="G"),Q94,"")</f>
        <v/>
      </c>
      <c r="AD94" s="94" t="str">
        <f t="shared" ref="AD94:AD99" si="116">IF(AND(H94="MIN",I94="B"),Q94,"")</f>
        <v/>
      </c>
      <c r="AE94" s="94" t="str">
        <f t="shared" ref="AE94:AE99" si="117">IF(AND(H94="MIN",I94="G"),Q94,"")</f>
        <v/>
      </c>
      <c r="AF94" s="94" t="str">
        <f t="shared" ref="AF94:AF99" si="118">IF(AND(H94="SBC",I94="B"),Q94,"")</f>
        <v/>
      </c>
      <c r="AG94" s="94" t="str">
        <f t="shared" ref="AG94:AG99" si="119">IF(AND(H94="SBC",I94="G"),Q94,"")</f>
        <v/>
      </c>
      <c r="AH94" s="101"/>
    </row>
    <row r="95" spans="1:34" ht="16" customHeight="1">
      <c r="A95" s="96">
        <f>'statement of marks'!A96</f>
        <v>88</v>
      </c>
      <c r="B95" s="537" t="str">
        <f>IF('statement of marks'!D96="","",'statement of marks'!D96)</f>
        <v/>
      </c>
      <c r="C95" s="541" t="str">
        <f>IF('statement of marks'!E96="","",'statement of marks'!E96)</f>
        <v/>
      </c>
      <c r="D95" s="549" t="str">
        <f>IF('statement of marks'!F96="","",'statement of marks'!F96)</f>
        <v/>
      </c>
      <c r="E95" s="539" t="str">
        <f>IF('statement of marks'!G96="","",'statement of marks'!G96)</f>
        <v>A 088</v>
      </c>
      <c r="F95" s="539" t="str">
        <f>IF('statement of marks'!H96="","",'statement of marks'!H96)</f>
        <v>B 088</v>
      </c>
      <c r="G95" s="539" t="str">
        <f>IF('statement of marks'!I96="","",'statement of marks'!I96)</f>
        <v>C 088</v>
      </c>
      <c r="H95" s="537" t="str">
        <f>IF('statement of marks'!B96="","",'statement of marks'!B96)</f>
        <v/>
      </c>
      <c r="I95" s="537" t="str">
        <f>IF('statement of marks'!C96="","",'statement of marks'!C96)</f>
        <v/>
      </c>
      <c r="J95" s="537" t="str">
        <f>IF('statement of marks'!HD96="","",'statement of marks'!HD96)</f>
        <v/>
      </c>
      <c r="K95" s="535" t="str">
        <f>IF('statement of marks'!HE96="","",'statement of marks'!HE96)</f>
        <v/>
      </c>
      <c r="L95" s="536" t="str">
        <f>IF('statement of marks'!HF96="","",'statement of marks'!HF96)</f>
        <v/>
      </c>
      <c r="M95" s="537" t="str">
        <f>IF('statement of marks'!HG96="","",'statement of marks'!HG96)</f>
        <v/>
      </c>
      <c r="N95" s="536" t="str">
        <f>IF('statement of marks'!GZ96="","",'statement of marks'!GZ96)</f>
        <v xml:space="preserve">    </v>
      </c>
      <c r="O95" s="538" t="str">
        <f>IF('result subject-wise'!AR96="","",'result subject-wise'!AR96)</f>
        <v/>
      </c>
      <c r="P95" s="99" t="str">
        <f>IF('result subject-wise'!AS96="","",'result subject-wise'!AS96)</f>
        <v/>
      </c>
      <c r="Q95" s="538" t="str">
        <f>'statement of marks'!HM96</f>
        <v/>
      </c>
      <c r="R95" s="100" t="str">
        <f>IF('statement of marks'!FH96="","",'statement of marks'!FH96)</f>
        <v/>
      </c>
      <c r="U95" s="97" t="str">
        <f>'statement of marks'!G96</f>
        <v>A 088</v>
      </c>
      <c r="V95" s="94" t="str">
        <f t="shared" si="108"/>
        <v/>
      </c>
      <c r="W95" s="94" t="str">
        <f t="shared" si="109"/>
        <v/>
      </c>
      <c r="X95" s="94" t="str">
        <f t="shared" si="110"/>
        <v/>
      </c>
      <c r="Y95" s="94" t="str">
        <f t="shared" si="111"/>
        <v/>
      </c>
      <c r="Z95" s="94" t="str">
        <f t="shared" si="112"/>
        <v/>
      </c>
      <c r="AA95" s="94" t="str">
        <f t="shared" si="113"/>
        <v/>
      </c>
      <c r="AB95" s="94" t="str">
        <f t="shared" si="114"/>
        <v/>
      </c>
      <c r="AC95" s="94" t="str">
        <f t="shared" si="115"/>
        <v/>
      </c>
      <c r="AD95" s="94" t="str">
        <f t="shared" si="116"/>
        <v/>
      </c>
      <c r="AE95" s="94" t="str">
        <f t="shared" si="117"/>
        <v/>
      </c>
      <c r="AF95" s="94" t="str">
        <f t="shared" si="118"/>
        <v/>
      </c>
      <c r="AG95" s="94" t="str">
        <f t="shared" si="119"/>
        <v/>
      </c>
      <c r="AH95" s="101"/>
    </row>
    <row r="96" spans="1:34" ht="16" customHeight="1">
      <c r="A96" s="96">
        <f>'statement of marks'!A97</f>
        <v>89</v>
      </c>
      <c r="B96" s="537" t="str">
        <f>IF('statement of marks'!D97="","",'statement of marks'!D97)</f>
        <v/>
      </c>
      <c r="C96" s="541" t="str">
        <f>IF('statement of marks'!E97="","",'statement of marks'!E97)</f>
        <v/>
      </c>
      <c r="D96" s="549" t="str">
        <f>IF('statement of marks'!F97="","",'statement of marks'!F97)</f>
        <v/>
      </c>
      <c r="E96" s="539" t="str">
        <f>IF('statement of marks'!G97="","",'statement of marks'!G97)</f>
        <v>A 089</v>
      </c>
      <c r="F96" s="539" t="str">
        <f>IF('statement of marks'!H97="","",'statement of marks'!H97)</f>
        <v>B 089</v>
      </c>
      <c r="G96" s="539" t="str">
        <f>IF('statement of marks'!I97="","",'statement of marks'!I97)</f>
        <v>C 089</v>
      </c>
      <c r="H96" s="537" t="str">
        <f>IF('statement of marks'!B97="","",'statement of marks'!B97)</f>
        <v/>
      </c>
      <c r="I96" s="537" t="str">
        <f>IF('statement of marks'!C97="","",'statement of marks'!C97)</f>
        <v/>
      </c>
      <c r="J96" s="537" t="str">
        <f>IF('statement of marks'!HD97="","",'statement of marks'!HD97)</f>
        <v/>
      </c>
      <c r="K96" s="535" t="str">
        <f>IF('statement of marks'!HE97="","",'statement of marks'!HE97)</f>
        <v/>
      </c>
      <c r="L96" s="536" t="str">
        <f>IF('statement of marks'!HF97="","",'statement of marks'!HF97)</f>
        <v/>
      </c>
      <c r="M96" s="537" t="str">
        <f>IF('statement of marks'!HG97="","",'statement of marks'!HG97)</f>
        <v/>
      </c>
      <c r="N96" s="536" t="str">
        <f>IF('statement of marks'!GZ97="","",'statement of marks'!GZ97)</f>
        <v xml:space="preserve">    </v>
      </c>
      <c r="O96" s="538" t="str">
        <f>IF('result subject-wise'!AR97="","",'result subject-wise'!AR97)</f>
        <v/>
      </c>
      <c r="P96" s="99" t="str">
        <f>IF('result subject-wise'!AS97="","",'result subject-wise'!AS97)</f>
        <v/>
      </c>
      <c r="Q96" s="538" t="str">
        <f>'statement of marks'!HM97</f>
        <v/>
      </c>
      <c r="R96" s="100" t="str">
        <f>IF('statement of marks'!FH97="","",'statement of marks'!FH97)</f>
        <v/>
      </c>
      <c r="U96" s="97" t="str">
        <f>'statement of marks'!G97</f>
        <v>A 089</v>
      </c>
      <c r="V96" s="94" t="str">
        <f t="shared" si="108"/>
        <v/>
      </c>
      <c r="W96" s="94" t="str">
        <f t="shared" si="109"/>
        <v/>
      </c>
      <c r="X96" s="94" t="str">
        <f t="shared" si="110"/>
        <v/>
      </c>
      <c r="Y96" s="94" t="str">
        <f t="shared" si="111"/>
        <v/>
      </c>
      <c r="Z96" s="94" t="str">
        <f t="shared" si="112"/>
        <v/>
      </c>
      <c r="AA96" s="94" t="str">
        <f t="shared" si="113"/>
        <v/>
      </c>
      <c r="AB96" s="94" t="str">
        <f t="shared" si="114"/>
        <v/>
      </c>
      <c r="AC96" s="94" t="str">
        <f t="shared" si="115"/>
        <v/>
      </c>
      <c r="AD96" s="94" t="str">
        <f t="shared" si="116"/>
        <v/>
      </c>
      <c r="AE96" s="94" t="str">
        <f t="shared" si="117"/>
        <v/>
      </c>
      <c r="AF96" s="94" t="str">
        <f t="shared" si="118"/>
        <v/>
      </c>
      <c r="AG96" s="94" t="str">
        <f t="shared" si="119"/>
        <v/>
      </c>
      <c r="AH96" s="101"/>
    </row>
    <row r="97" spans="1:34" ht="16" customHeight="1">
      <c r="A97" s="96">
        <f>'statement of marks'!A98</f>
        <v>90</v>
      </c>
      <c r="B97" s="537" t="str">
        <f>IF('statement of marks'!D98="","",'statement of marks'!D98)</f>
        <v/>
      </c>
      <c r="C97" s="541" t="str">
        <f>IF('statement of marks'!E98="","",'statement of marks'!E98)</f>
        <v/>
      </c>
      <c r="D97" s="549" t="str">
        <f>IF('statement of marks'!F98="","",'statement of marks'!F98)</f>
        <v/>
      </c>
      <c r="E97" s="539" t="str">
        <f>IF('statement of marks'!G98="","",'statement of marks'!G98)</f>
        <v>A 090</v>
      </c>
      <c r="F97" s="539" t="str">
        <f>IF('statement of marks'!H98="","",'statement of marks'!H98)</f>
        <v>B 090</v>
      </c>
      <c r="G97" s="539" t="str">
        <f>IF('statement of marks'!I98="","",'statement of marks'!I98)</f>
        <v>C 090</v>
      </c>
      <c r="H97" s="537" t="str">
        <f>IF('statement of marks'!B98="","",'statement of marks'!B98)</f>
        <v/>
      </c>
      <c r="I97" s="537" t="str">
        <f>IF('statement of marks'!C98="","",'statement of marks'!C98)</f>
        <v/>
      </c>
      <c r="J97" s="537" t="str">
        <f>IF('statement of marks'!HD98="","",'statement of marks'!HD98)</f>
        <v/>
      </c>
      <c r="K97" s="535" t="str">
        <f>IF('statement of marks'!HE98="","",'statement of marks'!HE98)</f>
        <v/>
      </c>
      <c r="L97" s="536" t="str">
        <f>IF('statement of marks'!HF98="","",'statement of marks'!HF98)</f>
        <v/>
      </c>
      <c r="M97" s="537" t="str">
        <f>IF('statement of marks'!HG98="","",'statement of marks'!HG98)</f>
        <v/>
      </c>
      <c r="N97" s="536" t="str">
        <f>IF('statement of marks'!GZ98="","",'statement of marks'!GZ98)</f>
        <v xml:space="preserve">    </v>
      </c>
      <c r="O97" s="538" t="str">
        <f>IF('result subject-wise'!AR98="","",'result subject-wise'!AR98)</f>
        <v/>
      </c>
      <c r="P97" s="99" t="str">
        <f>IF('result subject-wise'!AS98="","",'result subject-wise'!AS98)</f>
        <v/>
      </c>
      <c r="Q97" s="538" t="str">
        <f>'statement of marks'!HM98</f>
        <v/>
      </c>
      <c r="R97" s="100" t="str">
        <f>IF('statement of marks'!FH98="","",'statement of marks'!FH98)</f>
        <v/>
      </c>
      <c r="U97" s="97" t="str">
        <f>'statement of marks'!G98</f>
        <v>A 090</v>
      </c>
      <c r="V97" s="94" t="str">
        <f t="shared" si="108"/>
        <v/>
      </c>
      <c r="W97" s="94" t="str">
        <f t="shared" si="109"/>
        <v/>
      </c>
      <c r="X97" s="94" t="str">
        <f t="shared" si="110"/>
        <v/>
      </c>
      <c r="Y97" s="94" t="str">
        <f t="shared" si="111"/>
        <v/>
      </c>
      <c r="Z97" s="94" t="str">
        <f t="shared" si="112"/>
        <v/>
      </c>
      <c r="AA97" s="94" t="str">
        <f t="shared" si="113"/>
        <v/>
      </c>
      <c r="AB97" s="94" t="str">
        <f t="shared" si="114"/>
        <v/>
      </c>
      <c r="AC97" s="94" t="str">
        <f t="shared" si="115"/>
        <v/>
      </c>
      <c r="AD97" s="94" t="str">
        <f t="shared" si="116"/>
        <v/>
      </c>
      <c r="AE97" s="94" t="str">
        <f t="shared" si="117"/>
        <v/>
      </c>
      <c r="AF97" s="94" t="str">
        <f t="shared" si="118"/>
        <v/>
      </c>
      <c r="AG97" s="94" t="str">
        <f t="shared" si="119"/>
        <v/>
      </c>
      <c r="AH97" s="101"/>
    </row>
    <row r="98" spans="1:34" ht="16" customHeight="1">
      <c r="A98" s="96">
        <f>'statement of marks'!A99</f>
        <v>91</v>
      </c>
      <c r="B98" s="537" t="str">
        <f>IF('statement of marks'!D99="","",'statement of marks'!D99)</f>
        <v/>
      </c>
      <c r="C98" s="541" t="str">
        <f>IF('statement of marks'!E99="","",'statement of marks'!E99)</f>
        <v/>
      </c>
      <c r="D98" s="549" t="str">
        <f>IF('statement of marks'!F99="","",'statement of marks'!F99)</f>
        <v/>
      </c>
      <c r="E98" s="539" t="str">
        <f>IF('statement of marks'!G99="","",'statement of marks'!G99)</f>
        <v>A 091</v>
      </c>
      <c r="F98" s="539" t="str">
        <f>IF('statement of marks'!H99="","",'statement of marks'!H99)</f>
        <v>B 091</v>
      </c>
      <c r="G98" s="539" t="str">
        <f>IF('statement of marks'!I99="","",'statement of marks'!I99)</f>
        <v>C 091</v>
      </c>
      <c r="H98" s="537" t="str">
        <f>IF('statement of marks'!B99="","",'statement of marks'!B99)</f>
        <v/>
      </c>
      <c r="I98" s="537" t="str">
        <f>IF('statement of marks'!C99="","",'statement of marks'!C99)</f>
        <v/>
      </c>
      <c r="J98" s="537" t="str">
        <f>IF('statement of marks'!HD99="","",'statement of marks'!HD99)</f>
        <v/>
      </c>
      <c r="K98" s="535" t="str">
        <f>IF('statement of marks'!HE99="","",'statement of marks'!HE99)</f>
        <v/>
      </c>
      <c r="L98" s="536" t="str">
        <f>IF('statement of marks'!HF99="","",'statement of marks'!HF99)</f>
        <v/>
      </c>
      <c r="M98" s="537" t="str">
        <f>IF('statement of marks'!HG99="","",'statement of marks'!HG99)</f>
        <v/>
      </c>
      <c r="N98" s="536" t="str">
        <f>IF('statement of marks'!GZ99="","",'statement of marks'!GZ99)</f>
        <v xml:space="preserve">    </v>
      </c>
      <c r="O98" s="538" t="str">
        <f>IF('result subject-wise'!AR99="","",'result subject-wise'!AR99)</f>
        <v/>
      </c>
      <c r="P98" s="99" t="str">
        <f>IF('result subject-wise'!AS99="","",'result subject-wise'!AS99)</f>
        <v/>
      </c>
      <c r="Q98" s="538" t="str">
        <f>'statement of marks'!HM99</f>
        <v/>
      </c>
      <c r="R98" s="100" t="str">
        <f>IF('statement of marks'!FH99="","",'statement of marks'!FH99)</f>
        <v/>
      </c>
      <c r="U98" s="97" t="str">
        <f>'statement of marks'!G99</f>
        <v>A 091</v>
      </c>
      <c r="V98" s="94" t="str">
        <f t="shared" si="108"/>
        <v/>
      </c>
      <c r="W98" s="94" t="str">
        <f t="shared" si="109"/>
        <v/>
      </c>
      <c r="X98" s="94" t="str">
        <f t="shared" si="110"/>
        <v/>
      </c>
      <c r="Y98" s="94" t="str">
        <f t="shared" si="111"/>
        <v/>
      </c>
      <c r="Z98" s="94" t="str">
        <f t="shared" si="112"/>
        <v/>
      </c>
      <c r="AA98" s="94" t="str">
        <f t="shared" si="113"/>
        <v/>
      </c>
      <c r="AB98" s="94" t="str">
        <f t="shared" si="114"/>
        <v/>
      </c>
      <c r="AC98" s="94" t="str">
        <f t="shared" si="115"/>
        <v/>
      </c>
      <c r="AD98" s="94" t="str">
        <f t="shared" si="116"/>
        <v/>
      </c>
      <c r="AE98" s="94" t="str">
        <f t="shared" si="117"/>
        <v/>
      </c>
      <c r="AF98" s="94" t="str">
        <f t="shared" si="118"/>
        <v/>
      </c>
      <c r="AG98" s="94" t="str">
        <f t="shared" si="119"/>
        <v/>
      </c>
      <c r="AH98" s="101"/>
    </row>
    <row r="99" spans="1:34" ht="16" customHeight="1">
      <c r="A99" s="96">
        <f>'statement of marks'!A100</f>
        <v>92</v>
      </c>
      <c r="B99" s="537" t="str">
        <f>IF('statement of marks'!D100="","",'statement of marks'!D100)</f>
        <v/>
      </c>
      <c r="C99" s="541" t="str">
        <f>IF('statement of marks'!E100="","",'statement of marks'!E100)</f>
        <v/>
      </c>
      <c r="D99" s="549" t="str">
        <f>IF('statement of marks'!F100="","",'statement of marks'!F100)</f>
        <v/>
      </c>
      <c r="E99" s="539" t="str">
        <f>IF('statement of marks'!G100="","",'statement of marks'!G100)</f>
        <v>A 092</v>
      </c>
      <c r="F99" s="539" t="str">
        <f>IF('statement of marks'!H100="","",'statement of marks'!H100)</f>
        <v>B 092</v>
      </c>
      <c r="G99" s="539" t="str">
        <f>IF('statement of marks'!I100="","",'statement of marks'!I100)</f>
        <v>C 092</v>
      </c>
      <c r="H99" s="537" t="str">
        <f>IF('statement of marks'!B100="","",'statement of marks'!B100)</f>
        <v/>
      </c>
      <c r="I99" s="537" t="str">
        <f>IF('statement of marks'!C100="","",'statement of marks'!C100)</f>
        <v/>
      </c>
      <c r="J99" s="537" t="str">
        <f>IF('statement of marks'!HD100="","",'statement of marks'!HD100)</f>
        <v/>
      </c>
      <c r="K99" s="535" t="str">
        <f>IF('statement of marks'!HE100="","",'statement of marks'!HE100)</f>
        <v/>
      </c>
      <c r="L99" s="536" t="str">
        <f>IF('statement of marks'!HF100="","",'statement of marks'!HF100)</f>
        <v/>
      </c>
      <c r="M99" s="537" t="str">
        <f>IF('statement of marks'!HG100="","",'statement of marks'!HG100)</f>
        <v/>
      </c>
      <c r="N99" s="536" t="str">
        <f>IF('statement of marks'!GZ100="","",'statement of marks'!GZ100)</f>
        <v xml:space="preserve">    </v>
      </c>
      <c r="O99" s="538" t="str">
        <f>IF('result subject-wise'!AR100="","",'result subject-wise'!AR100)</f>
        <v/>
      </c>
      <c r="P99" s="99" t="str">
        <f>IF('result subject-wise'!AS100="","",'result subject-wise'!AS100)</f>
        <v/>
      </c>
      <c r="Q99" s="538" t="str">
        <f>'statement of marks'!HM100</f>
        <v/>
      </c>
      <c r="R99" s="100" t="str">
        <f>IF('statement of marks'!FH100="","",'statement of marks'!FH100)</f>
        <v/>
      </c>
      <c r="U99" s="97" t="str">
        <f>'statement of marks'!G100</f>
        <v>A 092</v>
      </c>
      <c r="V99" s="94" t="str">
        <f t="shared" si="108"/>
        <v/>
      </c>
      <c r="W99" s="94" t="str">
        <f t="shared" si="109"/>
        <v/>
      </c>
      <c r="X99" s="94" t="str">
        <f t="shared" si="110"/>
        <v/>
      </c>
      <c r="Y99" s="94" t="str">
        <f t="shared" si="111"/>
        <v/>
      </c>
      <c r="Z99" s="94" t="str">
        <f t="shared" si="112"/>
        <v/>
      </c>
      <c r="AA99" s="94" t="str">
        <f t="shared" si="113"/>
        <v/>
      </c>
      <c r="AB99" s="94" t="str">
        <f t="shared" si="114"/>
        <v/>
      </c>
      <c r="AC99" s="94" t="str">
        <f t="shared" si="115"/>
        <v/>
      </c>
      <c r="AD99" s="94" t="str">
        <f t="shared" si="116"/>
        <v/>
      </c>
      <c r="AE99" s="94" t="str">
        <f t="shared" si="117"/>
        <v/>
      </c>
      <c r="AF99" s="94" t="str">
        <f t="shared" si="118"/>
        <v/>
      </c>
      <c r="AG99" s="94" t="str">
        <f t="shared" si="119"/>
        <v/>
      </c>
      <c r="AH99" s="101"/>
    </row>
    <row r="100" spans="1:34" ht="16" customHeight="1">
      <c r="A100" s="96">
        <f>'statement of marks'!A101</f>
        <v>93</v>
      </c>
      <c r="B100" s="537" t="str">
        <f>IF('statement of marks'!D101="","",'statement of marks'!D101)</f>
        <v/>
      </c>
      <c r="C100" s="541" t="str">
        <f>IF('statement of marks'!E101="","",'statement of marks'!E101)</f>
        <v/>
      </c>
      <c r="D100" s="549" t="str">
        <f>IF('statement of marks'!F101="","",'statement of marks'!F101)</f>
        <v/>
      </c>
      <c r="E100" s="539" t="str">
        <f>IF('statement of marks'!G101="","",'statement of marks'!G101)</f>
        <v>A 093</v>
      </c>
      <c r="F100" s="539" t="str">
        <f>IF('statement of marks'!H101="","",'statement of marks'!H101)</f>
        <v>B 093</v>
      </c>
      <c r="G100" s="539" t="str">
        <f>IF('statement of marks'!I101="","",'statement of marks'!I101)</f>
        <v>C 093</v>
      </c>
      <c r="H100" s="537" t="str">
        <f>IF('statement of marks'!B101="","",'statement of marks'!B101)</f>
        <v/>
      </c>
      <c r="I100" s="537" t="str">
        <f>IF('statement of marks'!C101="","",'statement of marks'!C101)</f>
        <v/>
      </c>
      <c r="J100" s="537" t="str">
        <f>IF('statement of marks'!HD101="","",'statement of marks'!HD101)</f>
        <v/>
      </c>
      <c r="K100" s="535" t="str">
        <f>IF('statement of marks'!HE101="","",'statement of marks'!HE101)</f>
        <v/>
      </c>
      <c r="L100" s="536" t="str">
        <f>IF('statement of marks'!HF101="","",'statement of marks'!HF101)</f>
        <v/>
      </c>
      <c r="M100" s="537" t="str">
        <f>IF('statement of marks'!HG101="","",'statement of marks'!HG101)</f>
        <v/>
      </c>
      <c r="N100" s="536" t="str">
        <f>IF('statement of marks'!GZ101="","",'statement of marks'!GZ101)</f>
        <v xml:space="preserve">    </v>
      </c>
      <c r="O100" s="538" t="str">
        <f>IF('result subject-wise'!AR101="","",'result subject-wise'!AR101)</f>
        <v/>
      </c>
      <c r="P100" s="99" t="str">
        <f>IF('result subject-wise'!AS101="","",'result subject-wise'!AS101)</f>
        <v/>
      </c>
      <c r="Q100" s="538" t="str">
        <f>'statement of marks'!HM101</f>
        <v/>
      </c>
      <c r="R100" s="100" t="str">
        <f>IF('statement of marks'!FH101="","",'statement of marks'!FH101)</f>
        <v/>
      </c>
      <c r="U100" s="97" t="str">
        <f>'statement of marks'!G101</f>
        <v>A 093</v>
      </c>
      <c r="V100" s="94" t="str">
        <f>IF(AND(H100="SC",I100="B"),Q100,"")</f>
        <v/>
      </c>
      <c r="W100" s="94" t="str">
        <f>IF(AND(H100="SC",I100="G"),Q100,"")</f>
        <v/>
      </c>
      <c r="X100" s="94" t="str">
        <f>IF(AND(H100="ST",I100="B"),Q100,"")</f>
        <v/>
      </c>
      <c r="Y100" s="94" t="str">
        <f>IF(AND(H100="ST",I100="G"),Q100,"")</f>
        <v/>
      </c>
      <c r="Z100" s="94" t="str">
        <f>IF(AND(H100="OBC",I100="B"),Q100,"")</f>
        <v/>
      </c>
      <c r="AA100" s="94" t="str">
        <f>IF(AND(H100="OBC",I100="G"),Q100,"")</f>
        <v/>
      </c>
      <c r="AB100" s="94" t="str">
        <f>IF(AND(H100="GEN",I100="B"),Q100,"")</f>
        <v/>
      </c>
      <c r="AC100" s="94" t="str">
        <f>IF(AND(H100="GEN",I100="G"),Q100,"")</f>
        <v/>
      </c>
      <c r="AD100" s="94" t="str">
        <f>IF(AND(H100="MIN",I100="B"),Q100,"")</f>
        <v/>
      </c>
      <c r="AE100" s="94" t="str">
        <f>IF(AND(H100="MIN",I100="G"),Q100,"")</f>
        <v/>
      </c>
      <c r="AF100" s="94" t="str">
        <f>IF(AND(H100="SBC",I100="B"),Q100,"")</f>
        <v/>
      </c>
      <c r="AG100" s="94" t="str">
        <f>IF(AND(H100="SBC",I100="G"),Q100,"")</f>
        <v/>
      </c>
      <c r="AH100" s="101"/>
    </row>
    <row r="101" spans="1:34" ht="16" customHeight="1">
      <c r="A101" s="96">
        <f>'statement of marks'!A102</f>
        <v>94</v>
      </c>
      <c r="B101" s="537" t="str">
        <f>IF('statement of marks'!D102="","",'statement of marks'!D102)</f>
        <v/>
      </c>
      <c r="C101" s="541" t="str">
        <f>IF('statement of marks'!E102="","",'statement of marks'!E102)</f>
        <v/>
      </c>
      <c r="D101" s="549" t="str">
        <f>IF('statement of marks'!F102="","",'statement of marks'!F102)</f>
        <v/>
      </c>
      <c r="E101" s="539" t="str">
        <f>IF('statement of marks'!G102="","",'statement of marks'!G102)</f>
        <v>A 094</v>
      </c>
      <c r="F101" s="539" t="str">
        <f>IF('statement of marks'!H102="","",'statement of marks'!H102)</f>
        <v>B 094</v>
      </c>
      <c r="G101" s="539" t="str">
        <f>IF('statement of marks'!I102="","",'statement of marks'!I102)</f>
        <v>C 094</v>
      </c>
      <c r="H101" s="537" t="str">
        <f>IF('statement of marks'!B102="","",'statement of marks'!B102)</f>
        <v/>
      </c>
      <c r="I101" s="537" t="str">
        <f>IF('statement of marks'!C102="","",'statement of marks'!C102)</f>
        <v/>
      </c>
      <c r="J101" s="537" t="str">
        <f>IF('statement of marks'!HD102="","",'statement of marks'!HD102)</f>
        <v/>
      </c>
      <c r="K101" s="535" t="str">
        <f>IF('statement of marks'!HE102="","",'statement of marks'!HE102)</f>
        <v/>
      </c>
      <c r="L101" s="536" t="str">
        <f>IF('statement of marks'!HF102="","",'statement of marks'!HF102)</f>
        <v/>
      </c>
      <c r="M101" s="537" t="str">
        <f>IF('statement of marks'!HG102="","",'statement of marks'!HG102)</f>
        <v/>
      </c>
      <c r="N101" s="536" t="str">
        <f>IF('statement of marks'!GZ102="","",'statement of marks'!GZ102)</f>
        <v xml:space="preserve">    </v>
      </c>
      <c r="O101" s="538" t="str">
        <f>IF('result subject-wise'!AR102="","",'result subject-wise'!AR102)</f>
        <v/>
      </c>
      <c r="P101" s="99" t="str">
        <f>IF('result subject-wise'!AS102="","",'result subject-wise'!AS102)</f>
        <v/>
      </c>
      <c r="Q101" s="538" t="str">
        <f>'statement of marks'!HM102</f>
        <v/>
      </c>
      <c r="R101" s="100" t="str">
        <f>IF('statement of marks'!FH102="","",'statement of marks'!FH102)</f>
        <v/>
      </c>
      <c r="U101" s="97" t="str">
        <f>'statement of marks'!G102</f>
        <v>A 094</v>
      </c>
      <c r="V101" s="94" t="str">
        <f t="shared" ref="V101:V106" si="120">IF(AND(H101="SC",I101="B"),Q101,"")</f>
        <v/>
      </c>
      <c r="W101" s="94" t="str">
        <f t="shared" ref="W101:W106" si="121">IF(AND(H101="SC",I101="G"),Q101,"")</f>
        <v/>
      </c>
      <c r="X101" s="94" t="str">
        <f t="shared" ref="X101:X106" si="122">IF(AND(H101="ST",I101="B"),Q101,"")</f>
        <v/>
      </c>
      <c r="Y101" s="94" t="str">
        <f t="shared" ref="Y101:Y106" si="123">IF(AND(H101="ST",I101="G"),Q101,"")</f>
        <v/>
      </c>
      <c r="Z101" s="94" t="str">
        <f t="shared" ref="Z101:Z106" si="124">IF(AND(H101="OBC",I101="B"),Q101,"")</f>
        <v/>
      </c>
      <c r="AA101" s="94" t="str">
        <f t="shared" ref="AA101:AA106" si="125">IF(AND(H101="OBC",I101="G"),Q101,"")</f>
        <v/>
      </c>
      <c r="AB101" s="94" t="str">
        <f t="shared" ref="AB101:AB106" si="126">IF(AND(H101="GEN",I101="B"),Q101,"")</f>
        <v/>
      </c>
      <c r="AC101" s="94" t="str">
        <f t="shared" ref="AC101:AC106" si="127">IF(AND(H101="GEN",I101="G"),Q101,"")</f>
        <v/>
      </c>
      <c r="AD101" s="94" t="str">
        <f t="shared" ref="AD101:AD106" si="128">IF(AND(H101="MIN",I101="B"),Q101,"")</f>
        <v/>
      </c>
      <c r="AE101" s="94" t="str">
        <f t="shared" ref="AE101:AE106" si="129">IF(AND(H101="MIN",I101="G"),Q101,"")</f>
        <v/>
      </c>
      <c r="AF101" s="94" t="str">
        <f t="shared" ref="AF101:AF106" si="130">IF(AND(H101="SBC",I101="B"),Q101,"")</f>
        <v/>
      </c>
      <c r="AG101" s="94" t="str">
        <f t="shared" ref="AG101:AG106" si="131">IF(AND(H101="SBC",I101="G"),Q101,"")</f>
        <v/>
      </c>
      <c r="AH101" s="101"/>
    </row>
    <row r="102" spans="1:34" ht="16" customHeight="1">
      <c r="A102" s="96">
        <f>'statement of marks'!A103</f>
        <v>95</v>
      </c>
      <c r="B102" s="537" t="str">
        <f>IF('statement of marks'!D103="","",'statement of marks'!D103)</f>
        <v/>
      </c>
      <c r="C102" s="541" t="str">
        <f>IF('statement of marks'!E103="","",'statement of marks'!E103)</f>
        <v/>
      </c>
      <c r="D102" s="549" t="str">
        <f>IF('statement of marks'!F103="","",'statement of marks'!F103)</f>
        <v/>
      </c>
      <c r="E102" s="539" t="str">
        <f>IF('statement of marks'!G103="","",'statement of marks'!G103)</f>
        <v>A 095</v>
      </c>
      <c r="F102" s="539" t="str">
        <f>IF('statement of marks'!H103="","",'statement of marks'!H103)</f>
        <v>B 095</v>
      </c>
      <c r="G102" s="539" t="str">
        <f>IF('statement of marks'!I103="","",'statement of marks'!I103)</f>
        <v>C 095</v>
      </c>
      <c r="H102" s="537" t="str">
        <f>IF('statement of marks'!B103="","",'statement of marks'!B103)</f>
        <v/>
      </c>
      <c r="I102" s="537" t="str">
        <f>IF('statement of marks'!C103="","",'statement of marks'!C103)</f>
        <v/>
      </c>
      <c r="J102" s="537" t="str">
        <f>IF('statement of marks'!HD103="","",'statement of marks'!HD103)</f>
        <v/>
      </c>
      <c r="K102" s="535" t="str">
        <f>IF('statement of marks'!HE103="","",'statement of marks'!HE103)</f>
        <v/>
      </c>
      <c r="L102" s="536" t="str">
        <f>IF('statement of marks'!HF103="","",'statement of marks'!HF103)</f>
        <v/>
      </c>
      <c r="M102" s="537" t="str">
        <f>IF('statement of marks'!HG103="","",'statement of marks'!HG103)</f>
        <v/>
      </c>
      <c r="N102" s="536" t="str">
        <f>IF('statement of marks'!GZ103="","",'statement of marks'!GZ103)</f>
        <v xml:space="preserve">    </v>
      </c>
      <c r="O102" s="538" t="str">
        <f>IF('result subject-wise'!AR103="","",'result subject-wise'!AR103)</f>
        <v/>
      </c>
      <c r="P102" s="99" t="str">
        <f>IF('result subject-wise'!AS103="","",'result subject-wise'!AS103)</f>
        <v/>
      </c>
      <c r="Q102" s="538" t="str">
        <f>'statement of marks'!HM103</f>
        <v/>
      </c>
      <c r="R102" s="100" t="str">
        <f>IF('statement of marks'!FH103="","",'statement of marks'!FH103)</f>
        <v/>
      </c>
      <c r="U102" s="97" t="str">
        <f>'statement of marks'!G103</f>
        <v>A 095</v>
      </c>
      <c r="V102" s="94" t="str">
        <f t="shared" si="120"/>
        <v/>
      </c>
      <c r="W102" s="94" t="str">
        <f t="shared" si="121"/>
        <v/>
      </c>
      <c r="X102" s="94" t="str">
        <f t="shared" si="122"/>
        <v/>
      </c>
      <c r="Y102" s="94" t="str">
        <f t="shared" si="123"/>
        <v/>
      </c>
      <c r="Z102" s="94" t="str">
        <f t="shared" si="124"/>
        <v/>
      </c>
      <c r="AA102" s="94" t="str">
        <f t="shared" si="125"/>
        <v/>
      </c>
      <c r="AB102" s="94" t="str">
        <f t="shared" si="126"/>
        <v/>
      </c>
      <c r="AC102" s="94" t="str">
        <f t="shared" si="127"/>
        <v/>
      </c>
      <c r="AD102" s="94" t="str">
        <f t="shared" si="128"/>
        <v/>
      </c>
      <c r="AE102" s="94" t="str">
        <f t="shared" si="129"/>
        <v/>
      </c>
      <c r="AF102" s="94" t="str">
        <f t="shared" si="130"/>
        <v/>
      </c>
      <c r="AG102" s="94" t="str">
        <f t="shared" si="131"/>
        <v/>
      </c>
      <c r="AH102" s="101"/>
    </row>
    <row r="103" spans="1:34" ht="16" customHeight="1">
      <c r="A103" s="96">
        <f>'statement of marks'!A104</f>
        <v>96</v>
      </c>
      <c r="B103" s="537" t="str">
        <f>IF('statement of marks'!D104="","",'statement of marks'!D104)</f>
        <v/>
      </c>
      <c r="C103" s="541" t="str">
        <f>IF('statement of marks'!E104="","",'statement of marks'!E104)</f>
        <v/>
      </c>
      <c r="D103" s="549" t="str">
        <f>IF('statement of marks'!F104="","",'statement of marks'!F104)</f>
        <v/>
      </c>
      <c r="E103" s="539" t="str">
        <f>IF('statement of marks'!G104="","",'statement of marks'!G104)</f>
        <v/>
      </c>
      <c r="F103" s="539" t="str">
        <f>IF('statement of marks'!H104="","",'statement of marks'!H104)</f>
        <v/>
      </c>
      <c r="G103" s="539" t="str">
        <f>IF('statement of marks'!I104="","",'statement of marks'!I104)</f>
        <v/>
      </c>
      <c r="H103" s="537" t="str">
        <f>IF('statement of marks'!B104="","",'statement of marks'!B104)</f>
        <v/>
      </c>
      <c r="I103" s="537" t="str">
        <f>IF('statement of marks'!C104="","",'statement of marks'!C104)</f>
        <v/>
      </c>
      <c r="J103" s="537" t="str">
        <f>IF('statement of marks'!HD104="","",'statement of marks'!HD104)</f>
        <v/>
      </c>
      <c r="K103" s="535" t="str">
        <f>IF('statement of marks'!HE104="","",'statement of marks'!HE104)</f>
        <v/>
      </c>
      <c r="L103" s="536" t="str">
        <f>IF('statement of marks'!HF104="","",'statement of marks'!HF104)</f>
        <v/>
      </c>
      <c r="M103" s="537" t="str">
        <f>IF('statement of marks'!HG104="","",'statement of marks'!HG104)</f>
        <v/>
      </c>
      <c r="N103" s="536" t="str">
        <f>IF('statement of marks'!GZ104="","",'statement of marks'!GZ104)</f>
        <v xml:space="preserve">    </v>
      </c>
      <c r="O103" s="538" t="str">
        <f>IF('result subject-wise'!AR104="","",'result subject-wise'!AR104)</f>
        <v/>
      </c>
      <c r="P103" s="99" t="str">
        <f>IF('result subject-wise'!AS104="","",'result subject-wise'!AS104)</f>
        <v/>
      </c>
      <c r="Q103" s="538" t="str">
        <f>'statement of marks'!HM104</f>
        <v/>
      </c>
      <c r="R103" s="100" t="str">
        <f>IF('statement of marks'!FH104="","",'statement of marks'!FH104)</f>
        <v/>
      </c>
      <c r="U103" s="97" t="str">
        <f>'statement of marks'!G104</f>
        <v/>
      </c>
      <c r="V103" s="94" t="str">
        <f t="shared" si="120"/>
        <v/>
      </c>
      <c r="W103" s="94" t="str">
        <f t="shared" si="121"/>
        <v/>
      </c>
      <c r="X103" s="94" t="str">
        <f t="shared" si="122"/>
        <v/>
      </c>
      <c r="Y103" s="94" t="str">
        <f t="shared" si="123"/>
        <v/>
      </c>
      <c r="Z103" s="94" t="str">
        <f t="shared" si="124"/>
        <v/>
      </c>
      <c r="AA103" s="94" t="str">
        <f t="shared" si="125"/>
        <v/>
      </c>
      <c r="AB103" s="94" t="str">
        <f t="shared" si="126"/>
        <v/>
      </c>
      <c r="AC103" s="94" t="str">
        <f t="shared" si="127"/>
        <v/>
      </c>
      <c r="AD103" s="94" t="str">
        <f t="shared" si="128"/>
        <v/>
      </c>
      <c r="AE103" s="94" t="str">
        <f t="shared" si="129"/>
        <v/>
      </c>
      <c r="AF103" s="94" t="str">
        <f t="shared" si="130"/>
        <v/>
      </c>
      <c r="AG103" s="94" t="str">
        <f t="shared" si="131"/>
        <v/>
      </c>
      <c r="AH103" s="101"/>
    </row>
    <row r="104" spans="1:34" ht="16" customHeight="1">
      <c r="A104" s="96">
        <f>'statement of marks'!A105</f>
        <v>97</v>
      </c>
      <c r="B104" s="537" t="str">
        <f>IF('statement of marks'!D105="","",'statement of marks'!D105)</f>
        <v/>
      </c>
      <c r="C104" s="541" t="str">
        <f>IF('statement of marks'!E105="","",'statement of marks'!E105)</f>
        <v/>
      </c>
      <c r="D104" s="549" t="str">
        <f>IF('statement of marks'!F105="","",'statement of marks'!F105)</f>
        <v/>
      </c>
      <c r="E104" s="539" t="str">
        <f>IF('statement of marks'!G105="","",'statement of marks'!G105)</f>
        <v/>
      </c>
      <c r="F104" s="539" t="str">
        <f>IF('statement of marks'!H105="","",'statement of marks'!H105)</f>
        <v/>
      </c>
      <c r="G104" s="539" t="str">
        <f>IF('statement of marks'!I105="","",'statement of marks'!I105)</f>
        <v/>
      </c>
      <c r="H104" s="537" t="str">
        <f>IF('statement of marks'!B105="","",'statement of marks'!B105)</f>
        <v/>
      </c>
      <c r="I104" s="537" t="str">
        <f>IF('statement of marks'!C105="","",'statement of marks'!C105)</f>
        <v/>
      </c>
      <c r="J104" s="537" t="str">
        <f>IF('statement of marks'!HD105="","",'statement of marks'!HD105)</f>
        <v/>
      </c>
      <c r="K104" s="535" t="str">
        <f>IF('statement of marks'!HE105="","",'statement of marks'!HE105)</f>
        <v/>
      </c>
      <c r="L104" s="536" t="str">
        <f>IF('statement of marks'!HF105="","",'statement of marks'!HF105)</f>
        <v/>
      </c>
      <c r="M104" s="537" t="str">
        <f>IF('statement of marks'!HG105="","",'statement of marks'!HG105)</f>
        <v/>
      </c>
      <c r="N104" s="536" t="str">
        <f>IF('statement of marks'!GZ105="","",'statement of marks'!GZ105)</f>
        <v xml:space="preserve">    </v>
      </c>
      <c r="O104" s="538" t="str">
        <f>IF('result subject-wise'!AR105="","",'result subject-wise'!AR105)</f>
        <v/>
      </c>
      <c r="P104" s="99" t="str">
        <f>IF('result subject-wise'!AS105="","",'result subject-wise'!AS105)</f>
        <v/>
      </c>
      <c r="Q104" s="538" t="str">
        <f>'statement of marks'!HM105</f>
        <v/>
      </c>
      <c r="R104" s="100" t="str">
        <f>IF('statement of marks'!FH105="","",'statement of marks'!FH105)</f>
        <v/>
      </c>
      <c r="U104" s="97" t="str">
        <f>'statement of marks'!G105</f>
        <v/>
      </c>
      <c r="V104" s="94" t="str">
        <f t="shared" si="120"/>
        <v/>
      </c>
      <c r="W104" s="94" t="str">
        <f t="shared" si="121"/>
        <v/>
      </c>
      <c r="X104" s="94" t="str">
        <f t="shared" si="122"/>
        <v/>
      </c>
      <c r="Y104" s="94" t="str">
        <f t="shared" si="123"/>
        <v/>
      </c>
      <c r="Z104" s="94" t="str">
        <f t="shared" si="124"/>
        <v/>
      </c>
      <c r="AA104" s="94" t="str">
        <f t="shared" si="125"/>
        <v/>
      </c>
      <c r="AB104" s="94" t="str">
        <f t="shared" si="126"/>
        <v/>
      </c>
      <c r="AC104" s="94" t="str">
        <f t="shared" si="127"/>
        <v/>
      </c>
      <c r="AD104" s="94" t="str">
        <f t="shared" si="128"/>
        <v/>
      </c>
      <c r="AE104" s="94" t="str">
        <f t="shared" si="129"/>
        <v/>
      </c>
      <c r="AF104" s="94" t="str">
        <f t="shared" si="130"/>
        <v/>
      </c>
      <c r="AG104" s="94" t="str">
        <f t="shared" si="131"/>
        <v/>
      </c>
      <c r="AH104" s="101"/>
    </row>
    <row r="105" spans="1:34" ht="16" customHeight="1">
      <c r="A105" s="96">
        <f>'statement of marks'!A106</f>
        <v>98</v>
      </c>
      <c r="B105" s="537" t="str">
        <f>IF('statement of marks'!D106="","",'statement of marks'!D106)</f>
        <v/>
      </c>
      <c r="C105" s="541" t="str">
        <f>IF('statement of marks'!E106="","",'statement of marks'!E106)</f>
        <v/>
      </c>
      <c r="D105" s="549" t="str">
        <f>IF('statement of marks'!F106="","",'statement of marks'!F106)</f>
        <v/>
      </c>
      <c r="E105" s="539" t="str">
        <f>IF('statement of marks'!G106="","",'statement of marks'!G106)</f>
        <v/>
      </c>
      <c r="F105" s="539" t="str">
        <f>IF('statement of marks'!H106="","",'statement of marks'!H106)</f>
        <v/>
      </c>
      <c r="G105" s="539" t="str">
        <f>IF('statement of marks'!I106="","",'statement of marks'!I106)</f>
        <v/>
      </c>
      <c r="H105" s="537" t="str">
        <f>IF('statement of marks'!B106="","",'statement of marks'!B106)</f>
        <v/>
      </c>
      <c r="I105" s="537" t="str">
        <f>IF('statement of marks'!C106="","",'statement of marks'!C106)</f>
        <v/>
      </c>
      <c r="J105" s="537" t="str">
        <f>IF('statement of marks'!HD106="","",'statement of marks'!HD106)</f>
        <v/>
      </c>
      <c r="K105" s="535" t="str">
        <f>IF('statement of marks'!HE106="","",'statement of marks'!HE106)</f>
        <v/>
      </c>
      <c r="L105" s="536" t="str">
        <f>IF('statement of marks'!HF106="","",'statement of marks'!HF106)</f>
        <v/>
      </c>
      <c r="M105" s="537" t="str">
        <f>IF('statement of marks'!HG106="","",'statement of marks'!HG106)</f>
        <v/>
      </c>
      <c r="N105" s="536" t="str">
        <f>IF('statement of marks'!GZ106="","",'statement of marks'!GZ106)</f>
        <v xml:space="preserve">    </v>
      </c>
      <c r="O105" s="538" t="str">
        <f>IF('result subject-wise'!AR106="","",'result subject-wise'!AR106)</f>
        <v/>
      </c>
      <c r="P105" s="99" t="str">
        <f>IF('result subject-wise'!AS106="","",'result subject-wise'!AS106)</f>
        <v/>
      </c>
      <c r="Q105" s="538" t="str">
        <f>'statement of marks'!HM106</f>
        <v/>
      </c>
      <c r="R105" s="100" t="str">
        <f>IF('statement of marks'!FH106="","",'statement of marks'!FH106)</f>
        <v/>
      </c>
      <c r="U105" s="97" t="str">
        <f>'statement of marks'!G106</f>
        <v/>
      </c>
      <c r="V105" s="94" t="str">
        <f t="shared" si="120"/>
        <v/>
      </c>
      <c r="W105" s="94" t="str">
        <f t="shared" si="121"/>
        <v/>
      </c>
      <c r="X105" s="94" t="str">
        <f t="shared" si="122"/>
        <v/>
      </c>
      <c r="Y105" s="94" t="str">
        <f t="shared" si="123"/>
        <v/>
      </c>
      <c r="Z105" s="94" t="str">
        <f t="shared" si="124"/>
        <v/>
      </c>
      <c r="AA105" s="94" t="str">
        <f t="shared" si="125"/>
        <v/>
      </c>
      <c r="AB105" s="94" t="str">
        <f t="shared" si="126"/>
        <v/>
      </c>
      <c r="AC105" s="94" t="str">
        <f t="shared" si="127"/>
        <v/>
      </c>
      <c r="AD105" s="94" t="str">
        <f t="shared" si="128"/>
        <v/>
      </c>
      <c r="AE105" s="94" t="str">
        <f t="shared" si="129"/>
        <v/>
      </c>
      <c r="AF105" s="94" t="str">
        <f t="shared" si="130"/>
        <v/>
      </c>
      <c r="AG105" s="94" t="str">
        <f t="shared" si="131"/>
        <v/>
      </c>
      <c r="AH105" s="101"/>
    </row>
    <row r="106" spans="1:34" ht="16" customHeight="1">
      <c r="A106" s="96">
        <f>'statement of marks'!A107</f>
        <v>99</v>
      </c>
      <c r="B106" s="537" t="str">
        <f>IF('statement of marks'!D107="","",'statement of marks'!D107)</f>
        <v/>
      </c>
      <c r="C106" s="541" t="str">
        <f>IF('statement of marks'!E107="","",'statement of marks'!E107)</f>
        <v/>
      </c>
      <c r="D106" s="549" t="str">
        <f>IF('statement of marks'!F107="","",'statement of marks'!F107)</f>
        <v/>
      </c>
      <c r="E106" s="539" t="str">
        <f>IF('statement of marks'!G107="","",'statement of marks'!G107)</f>
        <v/>
      </c>
      <c r="F106" s="539" t="str">
        <f>IF('statement of marks'!H107="","",'statement of marks'!H107)</f>
        <v/>
      </c>
      <c r="G106" s="539" t="str">
        <f>IF('statement of marks'!I107="","",'statement of marks'!I107)</f>
        <v/>
      </c>
      <c r="H106" s="537" t="str">
        <f>IF('statement of marks'!B107="","",'statement of marks'!B107)</f>
        <v/>
      </c>
      <c r="I106" s="537" t="str">
        <f>IF('statement of marks'!C107="","",'statement of marks'!C107)</f>
        <v/>
      </c>
      <c r="J106" s="537" t="str">
        <f>IF('statement of marks'!HD107="","",'statement of marks'!HD107)</f>
        <v/>
      </c>
      <c r="K106" s="535" t="str">
        <f>IF('statement of marks'!HE107="","",'statement of marks'!HE107)</f>
        <v/>
      </c>
      <c r="L106" s="536" t="str">
        <f>IF('statement of marks'!HF107="","",'statement of marks'!HF107)</f>
        <v/>
      </c>
      <c r="M106" s="537" t="str">
        <f>IF('statement of marks'!HG107="","",'statement of marks'!HG107)</f>
        <v/>
      </c>
      <c r="N106" s="536" t="str">
        <f>IF('statement of marks'!GZ107="","",'statement of marks'!GZ107)</f>
        <v xml:space="preserve">    </v>
      </c>
      <c r="O106" s="538" t="str">
        <f>IF('result subject-wise'!AR107="","",'result subject-wise'!AR107)</f>
        <v/>
      </c>
      <c r="P106" s="99" t="str">
        <f>IF('result subject-wise'!AS107="","",'result subject-wise'!AS107)</f>
        <v/>
      </c>
      <c r="Q106" s="538" t="str">
        <f>'statement of marks'!HM107</f>
        <v/>
      </c>
      <c r="R106" s="100" t="str">
        <f>IF('statement of marks'!FH107="","",'statement of marks'!FH107)</f>
        <v/>
      </c>
      <c r="U106" s="97" t="str">
        <f>'statement of marks'!G107</f>
        <v/>
      </c>
      <c r="V106" s="94" t="str">
        <f t="shared" si="120"/>
        <v/>
      </c>
      <c r="W106" s="94" t="str">
        <f t="shared" si="121"/>
        <v/>
      </c>
      <c r="X106" s="94" t="str">
        <f t="shared" si="122"/>
        <v/>
      </c>
      <c r="Y106" s="94" t="str">
        <f t="shared" si="123"/>
        <v/>
      </c>
      <c r="Z106" s="94" t="str">
        <f t="shared" si="124"/>
        <v/>
      </c>
      <c r="AA106" s="94" t="str">
        <f t="shared" si="125"/>
        <v/>
      </c>
      <c r="AB106" s="94" t="str">
        <f t="shared" si="126"/>
        <v/>
      </c>
      <c r="AC106" s="94" t="str">
        <f t="shared" si="127"/>
        <v/>
      </c>
      <c r="AD106" s="94" t="str">
        <f t="shared" si="128"/>
        <v/>
      </c>
      <c r="AE106" s="94" t="str">
        <f t="shared" si="129"/>
        <v/>
      </c>
      <c r="AF106" s="94" t="str">
        <f t="shared" si="130"/>
        <v/>
      </c>
      <c r="AG106" s="94" t="str">
        <f t="shared" si="131"/>
        <v/>
      </c>
      <c r="AH106" s="101"/>
    </row>
    <row r="107" spans="1:34" ht="16" customHeight="1">
      <c r="A107" s="96">
        <f>'statement of marks'!A108</f>
        <v>100</v>
      </c>
      <c r="B107" s="537" t="str">
        <f>IF('statement of marks'!D108="","",'statement of marks'!D108)</f>
        <v/>
      </c>
      <c r="C107" s="541" t="str">
        <f>IF('statement of marks'!E108="","",'statement of marks'!E108)</f>
        <v/>
      </c>
      <c r="D107" s="549" t="str">
        <f>IF('statement of marks'!F108="","",'statement of marks'!F108)</f>
        <v/>
      </c>
      <c r="E107" s="539" t="str">
        <f>IF('statement of marks'!G108="","",'statement of marks'!G108)</f>
        <v/>
      </c>
      <c r="F107" s="539" t="str">
        <f>IF('statement of marks'!H108="","",'statement of marks'!H108)</f>
        <v/>
      </c>
      <c r="G107" s="539" t="str">
        <f>IF('statement of marks'!I108="","",'statement of marks'!I108)</f>
        <v/>
      </c>
      <c r="H107" s="537" t="str">
        <f>IF('statement of marks'!B108="","",'statement of marks'!B108)</f>
        <v/>
      </c>
      <c r="I107" s="537" t="str">
        <f>IF('statement of marks'!C108="","",'statement of marks'!C108)</f>
        <v/>
      </c>
      <c r="J107" s="537" t="str">
        <f>IF('statement of marks'!HD108="","",'statement of marks'!HD108)</f>
        <v/>
      </c>
      <c r="K107" s="535" t="str">
        <f>IF('statement of marks'!HE108="","",'statement of marks'!HE108)</f>
        <v/>
      </c>
      <c r="L107" s="536" t="str">
        <f>IF('statement of marks'!HF108="","",'statement of marks'!HF108)</f>
        <v/>
      </c>
      <c r="M107" s="537" t="str">
        <f>IF('statement of marks'!HG108="","",'statement of marks'!HG108)</f>
        <v/>
      </c>
      <c r="N107" s="536" t="str">
        <f>IF('statement of marks'!GZ108="","",'statement of marks'!GZ108)</f>
        <v xml:space="preserve">    </v>
      </c>
      <c r="O107" s="538" t="str">
        <f>IF('result subject-wise'!AR108="","",'result subject-wise'!AR108)</f>
        <v/>
      </c>
      <c r="P107" s="99" t="str">
        <f>IF('result subject-wise'!AS108="","",'result subject-wise'!AS108)</f>
        <v/>
      </c>
      <c r="Q107" s="538" t="str">
        <f>'statement of marks'!HM108</f>
        <v/>
      </c>
      <c r="R107" s="100" t="str">
        <f>IF('statement of marks'!FH108="","",'statement of marks'!FH108)</f>
        <v/>
      </c>
      <c r="U107" s="97" t="str">
        <f>'statement of marks'!G108</f>
        <v/>
      </c>
      <c r="V107" s="94" t="str">
        <f>IF(AND(H107="SC",I107="B"),Q107,"")</f>
        <v/>
      </c>
      <c r="W107" s="94" t="str">
        <f>IF(AND(H107="SC",I107="G"),Q107,"")</f>
        <v/>
      </c>
      <c r="X107" s="94" t="str">
        <f>IF(AND(H107="ST",I107="B"),Q107,"")</f>
        <v/>
      </c>
      <c r="Y107" s="94" t="str">
        <f>IF(AND(H107="ST",I107="G"),Q107,"")</f>
        <v/>
      </c>
      <c r="Z107" s="94" t="str">
        <f>IF(AND(H107="OBC",I107="B"),Q107,"")</f>
        <v/>
      </c>
      <c r="AA107" s="94" t="str">
        <f>IF(AND(H107="OBC",I107="G"),Q107,"")</f>
        <v/>
      </c>
      <c r="AB107" s="94" t="str">
        <f>IF(AND(H107="GEN",I107="B"),Q107,"")</f>
        <v/>
      </c>
      <c r="AC107" s="94" t="str">
        <f>IF(AND(H107="GEN",I107="G"),Q107,"")</f>
        <v/>
      </c>
      <c r="AD107" s="94" t="str">
        <f>IF(AND(H107="MIN",I107="B"),Q107,"")</f>
        <v/>
      </c>
      <c r="AE107" s="94" t="str">
        <f>IF(AND(H107="MIN",I107="G"),Q107,"")</f>
        <v/>
      </c>
      <c r="AF107" s="94" t="str">
        <f>IF(AND(H107="SBC",I107="B"),Q107,"")</f>
        <v/>
      </c>
      <c r="AG107" s="94" t="str">
        <f>IF(AND(H107="SBC",I107="G"),Q107,"")</f>
        <v/>
      </c>
      <c r="AH107" s="101"/>
    </row>
    <row r="108" spans="1:34" ht="9.75" customHeight="1">
      <c r="A108" s="877"/>
      <c r="B108" s="878"/>
      <c r="C108" s="878"/>
      <c r="D108" s="878"/>
      <c r="E108" s="878"/>
      <c r="F108" s="878"/>
      <c r="G108" s="878"/>
      <c r="H108" s="878"/>
      <c r="I108" s="878"/>
      <c r="J108" s="878"/>
      <c r="K108" s="878"/>
      <c r="L108" s="878"/>
      <c r="M108" s="878"/>
      <c r="N108" s="878"/>
      <c r="O108" s="878"/>
      <c r="P108" s="878"/>
      <c r="Q108" s="878"/>
      <c r="R108" s="879"/>
      <c r="U108" s="890"/>
      <c r="V108" s="891"/>
      <c r="W108" s="891"/>
      <c r="X108" s="891"/>
      <c r="Y108" s="891"/>
      <c r="Z108" s="891"/>
      <c r="AA108" s="891"/>
      <c r="AB108" s="891"/>
      <c r="AC108" s="891"/>
      <c r="AD108" s="891"/>
      <c r="AE108" s="891"/>
      <c r="AF108" s="891"/>
      <c r="AG108" s="891"/>
      <c r="AH108" s="892"/>
    </row>
    <row r="109" spans="1:34" ht="17" customHeight="1">
      <c r="A109" s="102"/>
      <c r="B109" s="61"/>
      <c r="C109" s="553" t="s">
        <v>690</v>
      </c>
      <c r="D109" s="868" t="s">
        <v>255</v>
      </c>
      <c r="E109" s="868"/>
      <c r="F109" s="206" t="s">
        <v>227</v>
      </c>
      <c r="G109" s="206" t="s">
        <v>261</v>
      </c>
      <c r="H109" s="893" t="s">
        <v>226</v>
      </c>
      <c r="I109" s="893"/>
      <c r="J109" s="776" t="str">
        <f>'statement of marks'!HD111</f>
        <v>Signature of the maker</v>
      </c>
      <c r="K109" s="776"/>
      <c r="L109" s="776"/>
      <c r="M109" s="880"/>
      <c r="N109" s="880"/>
      <c r="O109" s="880"/>
      <c r="P109" s="880"/>
      <c r="Q109" s="880"/>
      <c r="R109" s="881"/>
      <c r="U109" s="104"/>
      <c r="V109" s="882" t="str">
        <f>U1</f>
        <v>RESULT CATEGORY-WISE</v>
      </c>
      <c r="W109" s="882"/>
      <c r="X109" s="882"/>
      <c r="Y109" s="882"/>
      <c r="Z109" s="882"/>
      <c r="AA109" s="882"/>
      <c r="AB109" s="882"/>
      <c r="AC109" s="882"/>
      <c r="AD109" s="882"/>
      <c r="AE109" s="882"/>
      <c r="AF109" s="882"/>
      <c r="AG109" s="882"/>
      <c r="AH109" s="883"/>
    </row>
    <row r="110" spans="1:34" ht="27" customHeight="1">
      <c r="A110" s="102"/>
      <c r="B110" s="61"/>
      <c r="C110" s="553" t="s">
        <v>690</v>
      </c>
      <c r="D110" s="868" t="s">
        <v>224</v>
      </c>
      <c r="E110" s="868"/>
      <c r="F110" s="548">
        <f>COUNTA(C8:C107)-COUNTIF(C8:C107,"nso")-COUNTBLANK(C8:C107)</f>
        <v>49</v>
      </c>
      <c r="G110" s="206">
        <f>COUNTIF(J8:J107,"SUPPL.")</f>
        <v>1</v>
      </c>
      <c r="H110" s="869">
        <f>F110</f>
        <v>49</v>
      </c>
      <c r="I110" s="870"/>
      <c r="J110" s="776"/>
      <c r="K110" s="776"/>
      <c r="L110" s="776"/>
      <c r="M110" s="880"/>
      <c r="N110" s="880"/>
      <c r="O110" s="880"/>
      <c r="P110" s="880"/>
      <c r="Q110" s="880"/>
      <c r="R110" s="881"/>
      <c r="U110" s="104"/>
      <c r="V110" s="93" t="str">
        <f t="shared" ref="V110:AG110" si="132">V3</f>
        <v>SC BOYS</v>
      </c>
      <c r="W110" s="93" t="str">
        <f t="shared" si="132"/>
        <v>SC GIRLS</v>
      </c>
      <c r="X110" s="93" t="str">
        <f t="shared" si="132"/>
        <v>ST BOYS</v>
      </c>
      <c r="Y110" s="93" t="str">
        <f t="shared" si="132"/>
        <v>ST GIRLS</v>
      </c>
      <c r="Z110" s="93" t="str">
        <f t="shared" si="132"/>
        <v>OBC BOYS</v>
      </c>
      <c r="AA110" s="93" t="str">
        <f t="shared" si="132"/>
        <v>OBC GIRLS</v>
      </c>
      <c r="AB110" s="93" t="str">
        <f t="shared" si="132"/>
        <v>GEN BOYS</v>
      </c>
      <c r="AC110" s="93" t="str">
        <f t="shared" si="132"/>
        <v>GEN GIRLS</v>
      </c>
      <c r="AD110" s="93" t="str">
        <f t="shared" si="132"/>
        <v>MIN BOYS</v>
      </c>
      <c r="AE110" s="93" t="str">
        <f t="shared" si="132"/>
        <v>MIN GIRLS</v>
      </c>
      <c r="AF110" s="93" t="str">
        <f t="shared" si="132"/>
        <v>SBC BOYS</v>
      </c>
      <c r="AG110" s="93" t="str">
        <f t="shared" si="132"/>
        <v>SBC GIRLS</v>
      </c>
      <c r="AH110" s="106" t="s">
        <v>24</v>
      </c>
    </row>
    <row r="111" spans="1:34" ht="17" customHeight="1">
      <c r="A111" s="102"/>
      <c r="B111" s="61"/>
      <c r="C111" s="553" t="s">
        <v>690</v>
      </c>
      <c r="D111" s="868" t="s">
        <v>256</v>
      </c>
      <c r="E111" s="868"/>
      <c r="F111" s="107">
        <f>COUNTIF(M8:M107,"I")</f>
        <v>13</v>
      </c>
      <c r="G111" s="107">
        <f>COUNTIF(Q8:Q107,"I")</f>
        <v>13</v>
      </c>
      <c r="H111" s="869">
        <f t="shared" ref="H111:H113" si="133">F111</f>
        <v>13</v>
      </c>
      <c r="I111" s="870"/>
      <c r="J111" s="776" t="str">
        <f>'statement of marks'!HD113</f>
        <v>Signature of the class teacher</v>
      </c>
      <c r="K111" s="776"/>
      <c r="L111" s="776"/>
      <c r="M111" s="880"/>
      <c r="N111" s="880"/>
      <c r="O111" s="880"/>
      <c r="P111" s="880"/>
      <c r="Q111" s="880"/>
      <c r="R111" s="881"/>
      <c r="U111" s="108" t="str">
        <f>'statement of marks'!HR35</f>
        <v>FIRST DIVISION</v>
      </c>
      <c r="V111" s="109">
        <f t="shared" ref="V111" si="134">COUNTIF(V8:V107,"I")</f>
        <v>0</v>
      </c>
      <c r="W111" s="109">
        <f>COUNTIF(W8:W107,"I")</f>
        <v>1</v>
      </c>
      <c r="X111" s="109">
        <f t="shared" ref="X111:AG111" si="135">COUNTIF(X8:X107,"I")</f>
        <v>0</v>
      </c>
      <c r="Y111" s="109">
        <f t="shared" si="135"/>
        <v>0</v>
      </c>
      <c r="Z111" s="109">
        <f t="shared" si="135"/>
        <v>0</v>
      </c>
      <c r="AA111" s="109">
        <f t="shared" si="135"/>
        <v>9</v>
      </c>
      <c r="AB111" s="109">
        <f t="shared" si="135"/>
        <v>0</v>
      </c>
      <c r="AC111" s="109">
        <f t="shared" si="135"/>
        <v>3</v>
      </c>
      <c r="AD111" s="109">
        <f t="shared" si="135"/>
        <v>0</v>
      </c>
      <c r="AE111" s="109">
        <f t="shared" si="135"/>
        <v>0</v>
      </c>
      <c r="AF111" s="109">
        <f t="shared" si="135"/>
        <v>0</v>
      </c>
      <c r="AG111" s="109">
        <f t="shared" si="135"/>
        <v>0</v>
      </c>
      <c r="AH111" s="110">
        <f t="shared" ref="AH111:AH115" si="136">SUM(V111:AG111)</f>
        <v>13</v>
      </c>
    </row>
    <row r="112" spans="1:34" ht="17" customHeight="1">
      <c r="A112" s="102"/>
      <c r="B112" s="61"/>
      <c r="C112" s="553" t="s">
        <v>690</v>
      </c>
      <c r="D112" s="868" t="s">
        <v>257</v>
      </c>
      <c r="E112" s="868"/>
      <c r="F112" s="111">
        <f>COUNTIF(M8:M107,"II")</f>
        <v>29</v>
      </c>
      <c r="G112" s="111">
        <f>COUNTIF(Q8:Q107,"II")</f>
        <v>29</v>
      </c>
      <c r="H112" s="869">
        <f t="shared" si="133"/>
        <v>29</v>
      </c>
      <c r="I112" s="870"/>
      <c r="J112" s="776"/>
      <c r="K112" s="776"/>
      <c r="L112" s="776"/>
      <c r="M112" s="880"/>
      <c r="N112" s="880"/>
      <c r="O112" s="880"/>
      <c r="P112" s="880"/>
      <c r="Q112" s="880"/>
      <c r="R112" s="881"/>
      <c r="U112" s="108" t="str">
        <f>'statement of marks'!HR36</f>
        <v>SECOND DIVISION</v>
      </c>
      <c r="V112" s="109">
        <f t="shared" ref="V112" si="137">COUNTIF(V8:V107,"II")</f>
        <v>0</v>
      </c>
      <c r="W112" s="109">
        <f>COUNTIF(W8:W107,"II")</f>
        <v>7</v>
      </c>
      <c r="X112" s="109">
        <f t="shared" ref="X112:AG112" si="138">COUNTIF(X8:X107,"II")</f>
        <v>0</v>
      </c>
      <c r="Y112" s="109">
        <f t="shared" si="138"/>
        <v>0</v>
      </c>
      <c r="Z112" s="109">
        <f t="shared" si="138"/>
        <v>0</v>
      </c>
      <c r="AA112" s="109">
        <f t="shared" si="138"/>
        <v>14</v>
      </c>
      <c r="AB112" s="109">
        <f t="shared" si="138"/>
        <v>0</v>
      </c>
      <c r="AC112" s="109">
        <f t="shared" si="138"/>
        <v>8</v>
      </c>
      <c r="AD112" s="109">
        <f t="shared" si="138"/>
        <v>0</v>
      </c>
      <c r="AE112" s="109">
        <f t="shared" si="138"/>
        <v>0</v>
      </c>
      <c r="AF112" s="109">
        <f t="shared" si="138"/>
        <v>0</v>
      </c>
      <c r="AG112" s="109">
        <f t="shared" si="138"/>
        <v>0</v>
      </c>
      <c r="AH112" s="110">
        <f t="shared" si="136"/>
        <v>29</v>
      </c>
    </row>
    <row r="113" spans="1:34" ht="17" customHeight="1">
      <c r="A113" s="102"/>
      <c r="B113" s="61"/>
      <c r="C113" s="553" t="s">
        <v>690</v>
      </c>
      <c r="D113" s="868" t="s">
        <v>258</v>
      </c>
      <c r="E113" s="868"/>
      <c r="F113" s="206">
        <f>COUNTIF(M8:M107,"III")</f>
        <v>2</v>
      </c>
      <c r="G113" s="147">
        <f>COUNTIF(Q8:Q107,"III")</f>
        <v>2</v>
      </c>
      <c r="H113" s="869">
        <f t="shared" si="133"/>
        <v>2</v>
      </c>
      <c r="I113" s="870"/>
      <c r="J113" s="776" t="str">
        <f>'statement of marks'!HD115</f>
        <v>Signature of the checker</v>
      </c>
      <c r="K113" s="776"/>
      <c r="L113" s="776"/>
      <c r="M113" s="880"/>
      <c r="N113" s="880"/>
      <c r="O113" s="880"/>
      <c r="P113" s="880"/>
      <c r="Q113" s="880"/>
      <c r="R113" s="881"/>
      <c r="U113" s="108" t="str">
        <f>'statement of marks'!HR37</f>
        <v>THIRD DIVISION</v>
      </c>
      <c r="V113" s="109">
        <f t="shared" ref="V113" si="139">COUNTIF(V8:V107,"III")</f>
        <v>0</v>
      </c>
      <c r="W113" s="109">
        <f>COUNTIF(W8:W107,"III")</f>
        <v>0</v>
      </c>
      <c r="X113" s="109">
        <f t="shared" ref="X113:AG113" si="140">COUNTIF(X8:X107,"III")</f>
        <v>0</v>
      </c>
      <c r="Y113" s="109">
        <f t="shared" si="140"/>
        <v>0</v>
      </c>
      <c r="Z113" s="109">
        <f t="shared" si="140"/>
        <v>0</v>
      </c>
      <c r="AA113" s="109">
        <f t="shared" si="140"/>
        <v>2</v>
      </c>
      <c r="AB113" s="109">
        <f t="shared" si="140"/>
        <v>0</v>
      </c>
      <c r="AC113" s="109">
        <f t="shared" si="140"/>
        <v>0</v>
      </c>
      <c r="AD113" s="109">
        <f t="shared" si="140"/>
        <v>0</v>
      </c>
      <c r="AE113" s="109">
        <f t="shared" si="140"/>
        <v>0</v>
      </c>
      <c r="AF113" s="109">
        <f t="shared" si="140"/>
        <v>0</v>
      </c>
      <c r="AG113" s="109">
        <f t="shared" si="140"/>
        <v>0</v>
      </c>
      <c r="AH113" s="110">
        <f t="shared" si="136"/>
        <v>2</v>
      </c>
    </row>
    <row r="114" spans="1:34" ht="17" customHeight="1">
      <c r="A114" s="102"/>
      <c r="B114" s="61"/>
      <c r="C114" s="553" t="s">
        <v>690</v>
      </c>
      <c r="D114" s="868" t="s">
        <v>259</v>
      </c>
      <c r="E114" s="868"/>
      <c r="F114" s="112">
        <f>COUNTIF(J8:J107,"PASS")+COUNTIF(J8:J107,"PASS BY GRACE")</f>
        <v>44</v>
      </c>
      <c r="G114" s="113">
        <f>COUNTIF(O8:O107,"PASS")</f>
        <v>0</v>
      </c>
      <c r="H114" s="869">
        <f>SUM(F114,G114)</f>
        <v>44</v>
      </c>
      <c r="I114" s="870"/>
      <c r="J114" s="776"/>
      <c r="K114" s="776"/>
      <c r="L114" s="776"/>
      <c r="M114" s="880"/>
      <c r="N114" s="880"/>
      <c r="O114" s="880"/>
      <c r="P114" s="880"/>
      <c r="Q114" s="880"/>
      <c r="R114" s="881"/>
      <c r="U114" s="108" t="str">
        <f>'statement of marks'!HR38</f>
        <v>TOTAL PASSED</v>
      </c>
      <c r="V114" s="114">
        <f t="shared" ref="V114" si="141">SUM(V111,V112,V113)</f>
        <v>0</v>
      </c>
      <c r="W114" s="114">
        <f>SUM(W111,W112,W113)</f>
        <v>8</v>
      </c>
      <c r="X114" s="114">
        <f t="shared" ref="X114:AG114" si="142">SUM(X111,X112,X113)</f>
        <v>0</v>
      </c>
      <c r="Y114" s="114">
        <f t="shared" si="142"/>
        <v>0</v>
      </c>
      <c r="Z114" s="114">
        <f t="shared" si="142"/>
        <v>0</v>
      </c>
      <c r="AA114" s="114">
        <f t="shared" si="142"/>
        <v>25</v>
      </c>
      <c r="AB114" s="114">
        <f t="shared" si="142"/>
        <v>0</v>
      </c>
      <c r="AC114" s="114">
        <f t="shared" si="142"/>
        <v>11</v>
      </c>
      <c r="AD114" s="114">
        <f t="shared" si="142"/>
        <v>0</v>
      </c>
      <c r="AE114" s="114">
        <f t="shared" si="142"/>
        <v>0</v>
      </c>
      <c r="AF114" s="114">
        <f t="shared" si="142"/>
        <v>0</v>
      </c>
      <c r="AG114" s="114">
        <f t="shared" si="142"/>
        <v>0</v>
      </c>
      <c r="AH114" s="115">
        <f t="shared" si="136"/>
        <v>44</v>
      </c>
    </row>
    <row r="115" spans="1:34" ht="17" customHeight="1">
      <c r="A115" s="102"/>
      <c r="B115" s="61"/>
      <c r="C115" s="553" t="s">
        <v>690</v>
      </c>
      <c r="D115" s="868" t="s">
        <v>260</v>
      </c>
      <c r="E115" s="868"/>
      <c r="F115" s="116">
        <f>IF(F110=0,"",F114/F110*100)</f>
        <v>89.795918367346943</v>
      </c>
      <c r="G115" s="117">
        <f t="shared" ref="G115:H115" si="143">IF(G110=0,"",G114/G110*100)</f>
        <v>0</v>
      </c>
      <c r="H115" s="871">
        <f t="shared" si="143"/>
        <v>89.795918367346943</v>
      </c>
      <c r="I115" s="872"/>
      <c r="J115" s="776" t="str">
        <f>'statement of marks'!HD119</f>
        <v>Signature of the exam. incharge</v>
      </c>
      <c r="K115" s="776"/>
      <c r="L115" s="776"/>
      <c r="M115" s="862" t="s">
        <v>262</v>
      </c>
      <c r="N115" s="863"/>
      <c r="O115" s="863"/>
      <c r="P115" s="863"/>
      <c r="Q115" s="863"/>
      <c r="R115" s="864"/>
      <c r="U115" s="108" t="str">
        <f>'statement of marks'!HR40</f>
        <v>FAIL</v>
      </c>
      <c r="V115" s="544">
        <f t="shared" ref="V115:AG115" si="144">COUNTIF(V8:V107,"FAIL")</f>
        <v>0</v>
      </c>
      <c r="W115" s="544">
        <f t="shared" si="144"/>
        <v>0</v>
      </c>
      <c r="X115" s="544">
        <f t="shared" si="144"/>
        <v>0</v>
      </c>
      <c r="Y115" s="544">
        <f t="shared" si="144"/>
        <v>0</v>
      </c>
      <c r="Z115" s="544">
        <f t="shared" si="144"/>
        <v>0</v>
      </c>
      <c r="AA115" s="544">
        <f t="shared" si="144"/>
        <v>0</v>
      </c>
      <c r="AB115" s="544">
        <f t="shared" si="144"/>
        <v>0</v>
      </c>
      <c r="AC115" s="544">
        <f t="shared" si="144"/>
        <v>0</v>
      </c>
      <c r="AD115" s="544">
        <f t="shared" si="144"/>
        <v>0</v>
      </c>
      <c r="AE115" s="544">
        <f t="shared" si="144"/>
        <v>0</v>
      </c>
      <c r="AF115" s="544">
        <f t="shared" si="144"/>
        <v>0</v>
      </c>
      <c r="AG115" s="544">
        <f t="shared" si="144"/>
        <v>0</v>
      </c>
      <c r="AH115" s="118">
        <f t="shared" si="136"/>
        <v>0</v>
      </c>
    </row>
    <row r="116" spans="1:34" ht="17" customHeight="1" thickBot="1">
      <c r="A116" s="119"/>
      <c r="B116" s="120"/>
      <c r="C116" s="554" t="s">
        <v>690</v>
      </c>
      <c r="D116" s="875" t="s">
        <v>238</v>
      </c>
      <c r="E116" s="875"/>
      <c r="F116" s="121">
        <f>COUNTIF(J8:J107,"FAIL")</f>
        <v>1</v>
      </c>
      <c r="G116" s="121">
        <f>COUNTIF(J8:J107,"FAIL")</f>
        <v>1</v>
      </c>
      <c r="H116" s="873">
        <f>SUM(F116,G116)</f>
        <v>2</v>
      </c>
      <c r="I116" s="874"/>
      <c r="J116" s="876"/>
      <c r="K116" s="876"/>
      <c r="L116" s="876"/>
      <c r="M116" s="865"/>
      <c r="N116" s="866"/>
      <c r="O116" s="866"/>
      <c r="P116" s="866"/>
      <c r="Q116" s="866"/>
      <c r="R116" s="867"/>
      <c r="U116" s="108" t="str">
        <f>'statement of marks'!HR34</f>
        <v>APPEARED</v>
      </c>
      <c r="V116" s="544">
        <f t="shared" ref="V116:AH116" si="145">SUM(V114:V115)</f>
        <v>0</v>
      </c>
      <c r="W116" s="544">
        <f t="shared" si="145"/>
        <v>8</v>
      </c>
      <c r="X116" s="544">
        <f t="shared" si="145"/>
        <v>0</v>
      </c>
      <c r="Y116" s="544">
        <f t="shared" si="145"/>
        <v>0</v>
      </c>
      <c r="Z116" s="544">
        <f t="shared" si="145"/>
        <v>0</v>
      </c>
      <c r="AA116" s="544">
        <f t="shared" si="145"/>
        <v>25</v>
      </c>
      <c r="AB116" s="544">
        <f t="shared" si="145"/>
        <v>0</v>
      </c>
      <c r="AC116" s="544">
        <f t="shared" si="145"/>
        <v>11</v>
      </c>
      <c r="AD116" s="544">
        <f t="shared" si="145"/>
        <v>0</v>
      </c>
      <c r="AE116" s="544">
        <f t="shared" si="145"/>
        <v>0</v>
      </c>
      <c r="AF116" s="544">
        <f t="shared" si="145"/>
        <v>0</v>
      </c>
      <c r="AG116" s="544">
        <f t="shared" si="145"/>
        <v>0</v>
      </c>
      <c r="AH116" s="118">
        <f t="shared" si="145"/>
        <v>44</v>
      </c>
    </row>
    <row r="117" spans="1:34" ht="17" customHeight="1" thickTop="1" thickBot="1">
      <c r="U117" s="122" t="s">
        <v>156</v>
      </c>
      <c r="V117" s="123" t="str">
        <f t="shared" ref="V117:AH117" si="146">IF(V116=0,"",V114*100/V116)</f>
        <v/>
      </c>
      <c r="W117" s="124">
        <f t="shared" si="146"/>
        <v>100</v>
      </c>
      <c r="X117" s="124" t="str">
        <f t="shared" si="146"/>
        <v/>
      </c>
      <c r="Y117" s="124" t="str">
        <f t="shared" si="146"/>
        <v/>
      </c>
      <c r="Z117" s="124" t="str">
        <f t="shared" si="146"/>
        <v/>
      </c>
      <c r="AA117" s="124">
        <f t="shared" si="146"/>
        <v>100</v>
      </c>
      <c r="AB117" s="124" t="str">
        <f t="shared" si="146"/>
        <v/>
      </c>
      <c r="AC117" s="124">
        <f t="shared" si="146"/>
        <v>100</v>
      </c>
      <c r="AD117" s="124" t="str">
        <f t="shared" si="146"/>
        <v/>
      </c>
      <c r="AE117" s="124" t="str">
        <f t="shared" si="146"/>
        <v/>
      </c>
      <c r="AF117" s="124" t="str">
        <f t="shared" si="146"/>
        <v/>
      </c>
      <c r="AG117" s="124" t="str">
        <f t="shared" si="146"/>
        <v/>
      </c>
      <c r="AH117" s="125">
        <f t="shared" si="146"/>
        <v>100</v>
      </c>
    </row>
    <row r="118" spans="1:34" ht="13" thickTop="1"/>
    <row r="119" spans="1:34" hidden="1"/>
    <row r="120" spans="1:34" hidden="1"/>
    <row r="121" spans="1:34" hidden="1"/>
    <row r="122" spans="1:34" hidden="1"/>
    <row r="123" spans="1:34" hidden="1"/>
    <row r="124" spans="1:34" hidden="1"/>
    <row r="125" spans="1:34" hidden="1"/>
    <row r="126" spans="1:34" hidden="1"/>
    <row r="127" spans="1:34" hidden="1"/>
    <row r="128" spans="1:34" hidden="1"/>
    <row r="129" hidden="1"/>
    <row r="130" hidden="1"/>
    <row r="131" hidden="1"/>
    <row r="132" hidden="1"/>
    <row r="133" hidden="1"/>
    <row r="134" hidden="1"/>
    <row r="135" hidden="1"/>
    <row r="136" hidden="1"/>
    <row r="137" hidden="1"/>
    <row r="138" hidden="1"/>
    <row r="139"/>
    <row r="140"/>
    <row r="141"/>
    <row r="142"/>
    <row r="143"/>
    <row r="144"/>
    <row r="145"/>
    <row r="146"/>
    <row r="147"/>
  </sheetData>
  <sheetProtection password="CC1C" sheet="1" objects="1" scenarios="1" formatCells="0" formatColumns="0" formatRows="0" autoFilter="0"/>
  <autoFilter ref="C8:C107"/>
  <customSheetViews>
    <customSheetView guid="{8A92BF25-699A-0948-9D46-95C27CAE2FDF}" hiddenRows="1">
      <pane xSplit="3" ySplit="7.0526315789473681" topLeftCell="F8" activePane="bottomRight" state="frozenSplit"/>
      <selection pane="bottomRight" activeCell="N18" sqref="N18"/>
      <printOptions horizontalCentered="1"/>
    </customSheetView>
    <customSheetView guid="{6890B66D-F4A9-DC4C-BC21-22A75E74620A}">
      <pane xSplit="3" ySplit="7.0526315789473681" topLeftCell="F8" activePane="bottomRight" state="frozenSplit"/>
      <selection pane="bottomRight" activeCell="N18" sqref="N18"/>
      <printOptions horizontalCentered="1"/>
    </customSheetView>
  </customSheetViews>
  <mergeCells count="43">
    <mergeCell ref="P2:P3"/>
    <mergeCell ref="Q2:Q3"/>
    <mergeCell ref="K1:R1"/>
    <mergeCell ref="A1:J1"/>
    <mergeCell ref="U1:AH2"/>
    <mergeCell ref="G2:G3"/>
    <mergeCell ref="V109:AH109"/>
    <mergeCell ref="B2:C2"/>
    <mergeCell ref="E2:E3"/>
    <mergeCell ref="M2:M3"/>
    <mergeCell ref="L2:L3"/>
    <mergeCell ref="N2:N3"/>
    <mergeCell ref="O2:O3"/>
    <mergeCell ref="R2:R3"/>
    <mergeCell ref="K2:K3"/>
    <mergeCell ref="I2:I3"/>
    <mergeCell ref="F2:F3"/>
    <mergeCell ref="J109:L110"/>
    <mergeCell ref="U108:AH108"/>
    <mergeCell ref="H109:I109"/>
    <mergeCell ref="H110:I110"/>
    <mergeCell ref="M109:R110"/>
    <mergeCell ref="A108:R108"/>
    <mergeCell ref="M113:R114"/>
    <mergeCell ref="J113:L114"/>
    <mergeCell ref="H114:I114"/>
    <mergeCell ref="H113:I113"/>
    <mergeCell ref="M111:R112"/>
    <mergeCell ref="J111:L112"/>
    <mergeCell ref="D110:E110"/>
    <mergeCell ref="D109:E109"/>
    <mergeCell ref="M115:R116"/>
    <mergeCell ref="D115:E115"/>
    <mergeCell ref="D113:E113"/>
    <mergeCell ref="H111:I111"/>
    <mergeCell ref="H112:I112"/>
    <mergeCell ref="H115:I115"/>
    <mergeCell ref="H116:I116"/>
    <mergeCell ref="D114:E114"/>
    <mergeCell ref="D116:E116"/>
    <mergeCell ref="J115:L116"/>
    <mergeCell ref="D111:E111"/>
    <mergeCell ref="D112:E112"/>
  </mergeCells>
  <phoneticPr fontId="3" type="noConversion"/>
  <conditionalFormatting sqref="K1 N109 B2:C107 J110 H109:I109 V1:AH107 D4:D107 B8:I107 M8:N107 R8:R107 A2:A108 U1:U117 V109:AH117 F109 J112:J115 M115 H2 J2">
    <cfRule type="cellIs" dxfId="36" priority="37" stopIfTrue="1" operator="equal">
      <formula>0</formula>
    </cfRule>
  </conditionalFormatting>
  <conditionalFormatting sqref="J117:J65503 H109:I109 J2 F109 J110:J115 M115">
    <cfRule type="containsText" dxfId="35" priority="36" stopIfTrue="1" operator="containsText" text="iwjd">
      <formula>NOT(ISERROR(SEARCH("iwjd",F2)))</formula>
    </cfRule>
  </conditionalFormatting>
  <conditionalFormatting sqref="J8:J107">
    <cfRule type="containsText" dxfId="34" priority="35" stopIfTrue="1" operator="containsText" text="iwjd">
      <formula>NOT(ISERROR(SEARCH("iwjd",J8)))</formula>
    </cfRule>
  </conditionalFormatting>
  <conditionalFormatting sqref="H2:H3">
    <cfRule type="containsText" dxfId="33" priority="28" stopIfTrue="1" operator="containsText" text="ST">
      <formula>NOT(ISERROR(SEARCH("ST",H2)))</formula>
    </cfRule>
    <cfRule type="containsText" dxfId="32" priority="29" stopIfTrue="1" operator="containsText" text="SC">
      <formula>NOT(ISERROR(SEARCH("SC",H2)))</formula>
    </cfRule>
  </conditionalFormatting>
  <conditionalFormatting sqref="H8:I107">
    <cfRule type="containsText" dxfId="31" priority="20" operator="containsText" text="OBC">
      <formula>NOT(ISERROR(SEARCH("OBC",H8)))</formula>
    </cfRule>
    <cfRule type="containsText" dxfId="30" priority="21" operator="containsText" text="ST">
      <formula>NOT(ISERROR(SEARCH("ST",H8)))</formula>
    </cfRule>
    <cfRule type="containsText" dxfId="29" priority="22" operator="containsText" text="SC">
      <formula>NOT(ISERROR(SEARCH("SC",H8)))</formula>
    </cfRule>
  </conditionalFormatting>
  <conditionalFormatting sqref="O8:Q107">
    <cfRule type="containsText" dxfId="28" priority="14" stopIfTrue="1" operator="containsText" text="mRrh.kZ">
      <formula>NOT(ISERROR(SEARCH("mRrh.kZ",O8)))</formula>
    </cfRule>
    <cfRule type="containsText" dxfId="27" priority="15" stopIfTrue="1" operator="containsText" text="vuqRrh.kZ">
      <formula>NOT(ISERROR(SEARCH("vuqRrh.kZ",O8)))</formula>
    </cfRule>
  </conditionalFormatting>
  <conditionalFormatting sqref="D2">
    <cfRule type="cellIs" dxfId="26" priority="5" stopIfTrue="1" operator="equal">
      <formula>0</formula>
    </cfRule>
  </conditionalFormatting>
  <conditionalFormatting sqref="AJ110:AW117">
    <cfRule type="cellIs" dxfId="25" priority="4" operator="equal">
      <formula>0</formula>
    </cfRule>
  </conditionalFormatting>
  <hyperlinks>
    <hyperlink ref="D3" location="'result aggregate'!E109:H116" display="CLICK HERE TO VIEW THE RESULT"/>
  </hyperlinks>
  <printOptions horizontalCentered="1"/>
  <pageMargins left="0.5" right="0.5" top="0.5" bottom="0.5" header="0.3" footer="0.3"/>
  <pageSetup paperSize="5" orientation="landscape" horizontalDpi="4294967292" verticalDpi="4294967292"/>
  <headerFooter>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3300"/>
  </sheetPr>
  <dimension ref="A1:AV148"/>
  <sheetViews>
    <sheetView zoomScale="150" zoomScaleNormal="150" zoomScalePageLayoutView="150"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9.1640625" defaultRowHeight="12" zeroHeight="1" x14ac:dyDescent="0"/>
  <cols>
    <col min="1" max="1" width="5.5" style="85" customWidth="1"/>
    <col min="2" max="2" width="6.5" style="85" customWidth="1"/>
    <col min="3" max="3" width="7.1640625" style="85" bestFit="1" customWidth="1"/>
    <col min="4" max="4" width="10.83203125" style="85" customWidth="1"/>
    <col min="5" max="5" width="14.5" style="85" customWidth="1"/>
    <col min="6" max="6" width="13.33203125" style="85" customWidth="1"/>
    <col min="7" max="7" width="12" style="85" customWidth="1"/>
    <col min="8" max="8" width="9.5" style="85" customWidth="1"/>
    <col min="9" max="9" width="4.1640625" style="85" customWidth="1"/>
    <col min="10" max="10" width="9.5" style="85" customWidth="1"/>
    <col min="11" max="11" width="5.5" style="85" customWidth="1"/>
    <col min="12" max="12" width="7" style="85" customWidth="1"/>
    <col min="13" max="15" width="4.6640625" style="85" customWidth="1"/>
    <col min="16" max="16" width="4.83203125" style="85" customWidth="1"/>
    <col min="17" max="17" width="5.33203125" style="85" customWidth="1"/>
    <col min="18" max="18" width="19" style="85" customWidth="1"/>
    <col min="19" max="19" width="5.33203125" style="85" customWidth="1"/>
    <col min="20" max="20" width="4.6640625" style="85" customWidth="1"/>
    <col min="21" max="21" width="5.6640625" style="85" customWidth="1"/>
    <col min="22" max="27" width="4.6640625" style="85" customWidth="1"/>
    <col min="28" max="28" width="6.33203125" style="85" customWidth="1"/>
    <col min="29" max="31" width="4.6640625" style="85" customWidth="1"/>
    <col min="32" max="32" width="5.6640625" style="85" customWidth="1"/>
    <col min="33" max="35" width="4.6640625" style="85" customWidth="1"/>
    <col min="36" max="36" width="5.5" style="85" customWidth="1"/>
    <col min="37" max="37" width="4.6640625" style="85" customWidth="1"/>
    <col min="38" max="38" width="4.5" style="85" customWidth="1"/>
    <col min="39" max="39" width="4.6640625" style="85" customWidth="1"/>
    <col min="40" max="40" width="5.83203125" style="85" customWidth="1"/>
    <col min="41" max="42" width="4.6640625" style="85" customWidth="1"/>
    <col min="43" max="43" width="5.5" style="85" customWidth="1"/>
    <col min="44" max="44" width="7.6640625" style="85" customWidth="1"/>
    <col min="45" max="45" width="5.1640625" style="85" customWidth="1"/>
    <col min="46" max="46" width="5" style="85" customWidth="1"/>
    <col min="47" max="47" width="5.5" style="85" customWidth="1"/>
    <col min="48" max="48" width="16.5" style="85" customWidth="1"/>
    <col min="49" max="16384" width="9.1640625" style="85"/>
  </cols>
  <sheetData>
    <row r="1" spans="1:48" ht="24" customHeight="1" thickTop="1">
      <c r="A1" s="925" t="str">
        <f>'statement of marks'!A1</f>
        <v>GOVT. GIRLS' HR. SEC. SCHOOL, NIMBAHERA</v>
      </c>
      <c r="B1" s="913"/>
      <c r="C1" s="913"/>
      <c r="D1" s="913"/>
      <c r="E1" s="913"/>
      <c r="F1" s="913"/>
      <c r="G1" s="913"/>
      <c r="H1" s="913" t="s">
        <v>222</v>
      </c>
      <c r="I1" s="913"/>
      <c r="J1" s="913"/>
      <c r="K1" s="913"/>
      <c r="L1" s="913"/>
      <c r="M1" s="913"/>
      <c r="N1" s="913"/>
      <c r="O1" s="913"/>
      <c r="P1" s="913"/>
      <c r="Q1" s="913"/>
      <c r="R1" s="126"/>
      <c r="S1" s="913"/>
      <c r="T1" s="913"/>
      <c r="U1" s="913"/>
      <c r="V1" s="913"/>
      <c r="W1" s="913"/>
      <c r="X1" s="913"/>
      <c r="Y1" s="913"/>
      <c r="Z1" s="913"/>
      <c r="AA1" s="913"/>
      <c r="AB1" s="913"/>
      <c r="AC1" s="913"/>
      <c r="AD1" s="913"/>
      <c r="AE1" s="913"/>
      <c r="AF1" s="913"/>
      <c r="AG1" s="913"/>
      <c r="AH1" s="913"/>
      <c r="AI1" s="913"/>
      <c r="AJ1" s="913"/>
      <c r="AK1" s="913"/>
      <c r="AL1" s="913"/>
      <c r="AM1" s="913"/>
      <c r="AN1" s="913"/>
      <c r="AO1" s="913"/>
      <c r="AP1" s="913"/>
      <c r="AQ1" s="913"/>
      <c r="AR1" s="913"/>
      <c r="AS1" s="913"/>
      <c r="AT1" s="913"/>
      <c r="AU1" s="914"/>
    </row>
    <row r="2" spans="1:48" ht="20" customHeight="1">
      <c r="A2" s="95" t="s">
        <v>254</v>
      </c>
      <c r="B2" s="884" t="str">
        <f>'statement of marks'!A3</f>
        <v>11 'A'</v>
      </c>
      <c r="C2" s="884"/>
      <c r="D2" s="37"/>
      <c r="E2" s="688" t="str">
        <f>'statement of marks'!G4</f>
        <v>NAME OF THE STUDENT</v>
      </c>
      <c r="F2" s="688" t="str">
        <f>'statement of marks'!H4</f>
        <v>FATIEHR'S NAME</v>
      </c>
      <c r="G2" s="688" t="str">
        <f>'statement of marks'!I4</f>
        <v>MOTHER'S NAME</v>
      </c>
      <c r="H2" s="37" t="str">
        <f>'statement of marks'!F3</f>
        <v>2013-14</v>
      </c>
      <c r="I2" s="688" t="s">
        <v>252</v>
      </c>
      <c r="J2" s="688" t="s">
        <v>237</v>
      </c>
      <c r="K2" s="688" t="s">
        <v>263</v>
      </c>
      <c r="L2" s="688"/>
      <c r="M2" s="688"/>
      <c r="N2" s="688"/>
      <c r="O2" s="688"/>
      <c r="P2" s="688"/>
      <c r="Q2" s="688"/>
      <c r="R2" s="919" t="s">
        <v>94</v>
      </c>
      <c r="S2" s="922" t="s">
        <v>192</v>
      </c>
      <c r="T2" s="688" t="s">
        <v>277</v>
      </c>
      <c r="U2" s="688"/>
      <c r="V2" s="688"/>
      <c r="W2" s="688"/>
      <c r="X2" s="688"/>
      <c r="Y2" s="688"/>
      <c r="Z2" s="688"/>
      <c r="AA2" s="688"/>
      <c r="AB2" s="688"/>
      <c r="AC2" s="688"/>
      <c r="AD2" s="910" t="s">
        <v>83</v>
      </c>
      <c r="AE2" s="910"/>
      <c r="AF2" s="910"/>
      <c r="AG2" s="910"/>
      <c r="AH2" s="910"/>
      <c r="AI2" s="688" t="str">
        <f>T2</f>
        <v>Marks obtained in suppl.  or re-exam.</v>
      </c>
      <c r="AJ2" s="688"/>
      <c r="AK2" s="688"/>
      <c r="AL2" s="688"/>
      <c r="AM2" s="688"/>
      <c r="AN2" s="688"/>
      <c r="AO2" s="688"/>
      <c r="AP2" s="909" t="s">
        <v>199</v>
      </c>
      <c r="AQ2" s="909" t="s">
        <v>198</v>
      </c>
      <c r="AR2" s="127"/>
      <c r="AS2" s="127"/>
      <c r="AT2" s="127"/>
      <c r="AU2" s="918" t="str">
        <f>'statement of marks'!EY1</f>
        <v>ATTENDANCE</v>
      </c>
    </row>
    <row r="3" spans="1:48" ht="21" customHeight="1">
      <c r="A3" s="923" t="str">
        <f>'statement of marks'!A4</f>
        <v>S.NO.</v>
      </c>
      <c r="B3" s="688" t="str">
        <f>'statement of marks'!D4</f>
        <v>S.R. NO.</v>
      </c>
      <c r="C3" s="688" t="str">
        <f>'statement of marks'!E4</f>
        <v>RO. NO.</v>
      </c>
      <c r="D3" s="60" t="str">
        <f>'statement of marks'!F4</f>
        <v>DATE OF BIRTH</v>
      </c>
      <c r="E3" s="688"/>
      <c r="F3" s="688"/>
      <c r="G3" s="688"/>
      <c r="H3" s="60" t="s">
        <v>253</v>
      </c>
      <c r="I3" s="688"/>
      <c r="J3" s="688"/>
      <c r="K3" s="737" t="s">
        <v>279</v>
      </c>
      <c r="L3" s="738"/>
      <c r="M3" s="926" t="s">
        <v>278</v>
      </c>
      <c r="N3" s="926"/>
      <c r="O3" s="926"/>
      <c r="P3" s="60"/>
      <c r="Q3" s="60"/>
      <c r="R3" s="920"/>
      <c r="S3" s="922"/>
      <c r="T3" s="688" t="str">
        <f>'statement of marks'!J3</f>
        <v>HINDI COMPULSORY</v>
      </c>
      <c r="U3" s="688"/>
      <c r="V3" s="688"/>
      <c r="W3" s="688" t="str">
        <f>'statement of marks'!W3</f>
        <v>ENGLISH COMPULSORY</v>
      </c>
      <c r="X3" s="688"/>
      <c r="Y3" s="688"/>
      <c r="Z3" s="688" t="str">
        <f>'statement of marks'!AJ1</f>
        <v>OPTIONAL SUBJECT 1</v>
      </c>
      <c r="AA3" s="688"/>
      <c r="AB3" s="688"/>
      <c r="AC3" s="688"/>
      <c r="AD3" s="688" t="str">
        <f>'statement of marks'!BL1</f>
        <v>OPTIONAL SUBJECT 2</v>
      </c>
      <c r="AE3" s="688"/>
      <c r="AF3" s="688"/>
      <c r="AG3" s="688"/>
      <c r="AH3" s="688" t="str">
        <f>'statement of marks'!CN1</f>
        <v>OPTIONAL SUBJECT 3</v>
      </c>
      <c r="AI3" s="688"/>
      <c r="AJ3" s="688"/>
      <c r="AK3" s="688"/>
      <c r="AL3" s="688"/>
      <c r="AM3" s="688"/>
      <c r="AN3" s="688"/>
      <c r="AO3" s="688"/>
      <c r="AP3" s="909"/>
      <c r="AQ3" s="909"/>
      <c r="AR3" s="921" t="s">
        <v>202</v>
      </c>
      <c r="AS3" s="921"/>
      <c r="AT3" s="921"/>
      <c r="AU3" s="918"/>
    </row>
    <row r="4" spans="1:48" ht="84" customHeight="1">
      <c r="A4" s="924"/>
      <c r="B4" s="688"/>
      <c r="C4" s="688"/>
      <c r="D4" s="128" t="s">
        <v>94</v>
      </c>
      <c r="E4" s="688"/>
      <c r="F4" s="688"/>
      <c r="G4" s="688"/>
      <c r="H4" s="60"/>
      <c r="I4" s="60"/>
      <c r="J4" s="60"/>
      <c r="K4" s="129" t="str">
        <f>'statement of marks'!FJ5</f>
        <v>HINDI COMPULSORY</v>
      </c>
      <c r="L4" s="129" t="str">
        <f>'statement of marks'!FM5</f>
        <v>ENGLISH COMPULSORY</v>
      </c>
      <c r="M4" s="129" t="str">
        <f>'statement of marks'!FP4</f>
        <v>OPTIONAL SUBJECT 1</v>
      </c>
      <c r="N4" s="129" t="str">
        <f>'statement of marks'!GA4</f>
        <v>OPTIONAL SUBJECT 2</v>
      </c>
      <c r="O4" s="129" t="str">
        <f>'statement of marks'!GL4</f>
        <v>OPTIONAL SUBJECT 3</v>
      </c>
      <c r="P4" s="129" t="str">
        <f>'statement of marks'!GW5</f>
        <v>RAJASTHAN STUDIES</v>
      </c>
      <c r="Q4" s="129" t="str">
        <f>'statement of marks'!GX5</f>
        <v>JEEVAN KAUSJAL</v>
      </c>
      <c r="R4" s="60" t="s">
        <v>191</v>
      </c>
      <c r="S4" s="922"/>
      <c r="T4" s="129" t="s">
        <v>193</v>
      </c>
      <c r="U4" s="129" t="s">
        <v>194</v>
      </c>
      <c r="V4" s="129" t="s">
        <v>195</v>
      </c>
      <c r="W4" s="129" t="s">
        <v>193</v>
      </c>
      <c r="X4" s="129" t="s">
        <v>194</v>
      </c>
      <c r="Y4" s="129" t="s">
        <v>195</v>
      </c>
      <c r="Z4" s="130" t="s">
        <v>196</v>
      </c>
      <c r="AA4" s="130" t="s">
        <v>197</v>
      </c>
      <c r="AB4" s="129" t="s">
        <v>194</v>
      </c>
      <c r="AC4" s="129" t="s">
        <v>195</v>
      </c>
      <c r="AD4" s="130" t="s">
        <v>196</v>
      </c>
      <c r="AE4" s="130" t="s">
        <v>197</v>
      </c>
      <c r="AF4" s="129" t="s">
        <v>194</v>
      </c>
      <c r="AG4" s="129" t="s">
        <v>195</v>
      </c>
      <c r="AH4" s="130" t="s">
        <v>196</v>
      </c>
      <c r="AI4" s="130" t="s">
        <v>197</v>
      </c>
      <c r="AJ4" s="129" t="s">
        <v>194</v>
      </c>
      <c r="AK4" s="129" t="s">
        <v>195</v>
      </c>
      <c r="AL4" s="129" t="str">
        <f>P4</f>
        <v>RAJASTHAN STUDIES</v>
      </c>
      <c r="AM4" s="129" t="s">
        <v>195</v>
      </c>
      <c r="AN4" s="129" t="str">
        <f>Q4</f>
        <v>JEEVAN KAUSJAL</v>
      </c>
      <c r="AO4" s="129" t="s">
        <v>195</v>
      </c>
      <c r="AP4" s="909"/>
      <c r="AQ4" s="909"/>
      <c r="AR4" s="60" t="s">
        <v>200</v>
      </c>
      <c r="AS4" s="65" t="s">
        <v>201</v>
      </c>
      <c r="AT4" s="283" t="s">
        <v>84</v>
      </c>
      <c r="AU4" s="918"/>
    </row>
    <row r="5" spans="1:48" ht="17" hidden="1" customHeight="1">
      <c r="A5" s="96"/>
      <c r="B5" s="60"/>
      <c r="C5" s="60"/>
      <c r="D5" s="60"/>
      <c r="E5" s="60"/>
      <c r="F5" s="60"/>
      <c r="G5" s="60"/>
      <c r="H5" s="60"/>
      <c r="I5" s="60"/>
      <c r="J5" s="60"/>
      <c r="K5" s="129"/>
      <c r="L5" s="129"/>
      <c r="M5" s="129"/>
      <c r="N5" s="129"/>
      <c r="O5" s="129"/>
      <c r="P5" s="129"/>
      <c r="Q5" s="129"/>
      <c r="R5" s="60"/>
      <c r="S5" s="60"/>
      <c r="T5" s="60"/>
      <c r="U5" s="60"/>
      <c r="V5" s="60"/>
      <c r="W5" s="60"/>
      <c r="X5" s="60"/>
      <c r="Y5" s="60"/>
      <c r="Z5" s="60"/>
      <c r="AA5" s="60"/>
      <c r="AB5" s="60"/>
      <c r="AC5" s="59"/>
      <c r="AD5" s="59"/>
      <c r="AE5" s="59"/>
      <c r="AF5" s="59"/>
      <c r="AG5" s="59"/>
      <c r="AH5" s="59"/>
      <c r="AI5" s="59"/>
      <c r="AJ5" s="59"/>
      <c r="AK5" s="59"/>
      <c r="AL5" s="59"/>
      <c r="AM5" s="59"/>
      <c r="AN5" s="59"/>
      <c r="AO5" s="131"/>
      <c r="AP5" s="131"/>
      <c r="AQ5" s="131"/>
      <c r="AR5" s="62"/>
      <c r="AS5" s="62"/>
      <c r="AT5" s="62"/>
      <c r="AU5" s="132"/>
    </row>
    <row r="6" spans="1:48" ht="17" customHeight="1">
      <c r="A6" s="96"/>
      <c r="B6" s="60"/>
      <c r="C6" s="60"/>
      <c r="D6" s="60"/>
      <c r="E6" s="60"/>
      <c r="F6" s="60"/>
      <c r="G6" s="60"/>
      <c r="H6" s="60"/>
      <c r="I6" s="60"/>
      <c r="J6" s="60"/>
      <c r="K6" s="129"/>
      <c r="L6" s="129"/>
      <c r="M6" s="133">
        <f>'statement of marks'!AU6</f>
        <v>100</v>
      </c>
      <c r="N6" s="133">
        <f>'statement of marks'!BW6</f>
        <v>100</v>
      </c>
      <c r="O6" s="133">
        <f>'statement of marks'!CY6</f>
        <v>100</v>
      </c>
      <c r="P6" s="129"/>
      <c r="Q6" s="129"/>
      <c r="R6" s="912" t="s">
        <v>280</v>
      </c>
      <c r="S6" s="912"/>
      <c r="T6" s="911">
        <v>100</v>
      </c>
      <c r="U6" s="134"/>
      <c r="V6" s="134"/>
      <c r="W6" s="911">
        <v>100</v>
      </c>
      <c r="X6" s="134"/>
      <c r="Y6" s="134"/>
      <c r="Z6" s="134">
        <f>M6</f>
        <v>100</v>
      </c>
      <c r="AA6" s="134" t="str">
        <f>'statement of marks'!AV6</f>
        <v/>
      </c>
      <c r="AB6" s="134"/>
      <c r="AC6" s="134"/>
      <c r="AD6" s="134">
        <f>N6</f>
        <v>100</v>
      </c>
      <c r="AE6" s="134" t="str">
        <f>'statement of marks'!BX6</f>
        <v/>
      </c>
      <c r="AF6" s="134"/>
      <c r="AG6" s="134"/>
      <c r="AH6" s="134">
        <f>O6</f>
        <v>100</v>
      </c>
      <c r="AI6" s="134" t="str">
        <f>'statement of marks'!CZ6</f>
        <v/>
      </c>
      <c r="AJ6" s="134"/>
      <c r="AK6" s="134"/>
      <c r="AL6" s="911">
        <v>100</v>
      </c>
      <c r="AM6" s="134"/>
      <c r="AN6" s="911">
        <v>40</v>
      </c>
      <c r="AO6" s="135"/>
      <c r="AP6" s="135"/>
      <c r="AQ6" s="135"/>
      <c r="AR6" s="136"/>
      <c r="AS6" s="136"/>
      <c r="AT6" s="136"/>
      <c r="AU6" s="137"/>
    </row>
    <row r="7" spans="1:48" ht="17" customHeight="1">
      <c r="A7" s="96"/>
      <c r="B7" s="60"/>
      <c r="C7" s="60"/>
      <c r="D7" s="60"/>
      <c r="E7" s="60"/>
      <c r="F7" s="60"/>
      <c r="G7" s="60"/>
      <c r="H7" s="60"/>
      <c r="I7" s="60"/>
      <c r="J7" s="60"/>
      <c r="K7" s="129"/>
      <c r="L7" s="129"/>
      <c r="M7" s="133">
        <f>'statement of marks'!AU7</f>
        <v>70</v>
      </c>
      <c r="N7" s="133">
        <f>'statement of marks'!BW7</f>
        <v>70</v>
      </c>
      <c r="O7" s="133">
        <f>'statement of marks'!CY7</f>
        <v>70</v>
      </c>
      <c r="P7" s="129"/>
      <c r="Q7" s="129"/>
      <c r="R7" s="912"/>
      <c r="S7" s="912"/>
      <c r="T7" s="911"/>
      <c r="U7" s="134"/>
      <c r="V7" s="134"/>
      <c r="W7" s="911"/>
      <c r="X7" s="134"/>
      <c r="Y7" s="134"/>
      <c r="Z7" s="134">
        <f>M7</f>
        <v>70</v>
      </c>
      <c r="AA7" s="134"/>
      <c r="AB7" s="134"/>
      <c r="AC7" s="134"/>
      <c r="AD7" s="134">
        <f>N7</f>
        <v>70</v>
      </c>
      <c r="AE7" s="134"/>
      <c r="AF7" s="134"/>
      <c r="AG7" s="134"/>
      <c r="AH7" s="134">
        <f>O7</f>
        <v>70</v>
      </c>
      <c r="AI7" s="134"/>
      <c r="AJ7" s="134"/>
      <c r="AK7" s="134"/>
      <c r="AL7" s="911"/>
      <c r="AM7" s="134"/>
      <c r="AN7" s="911"/>
      <c r="AO7" s="135"/>
      <c r="AP7" s="135"/>
      <c r="AQ7" s="135"/>
      <c r="AR7" s="136"/>
      <c r="AS7" s="136"/>
      <c r="AT7" s="136"/>
      <c r="AU7" s="137"/>
    </row>
    <row r="8" spans="1:48" ht="17" customHeight="1">
      <c r="A8" s="96"/>
      <c r="B8" s="379"/>
      <c r="C8" s="379"/>
      <c r="D8" s="379"/>
      <c r="E8" s="379"/>
      <c r="F8" s="379"/>
      <c r="G8" s="379"/>
      <c r="H8" s="379"/>
      <c r="I8" s="379"/>
      <c r="J8" s="379"/>
      <c r="K8" s="129"/>
      <c r="L8" s="129"/>
      <c r="M8" s="133">
        <f>'statement of marks'!AU8</f>
        <v>30</v>
      </c>
      <c r="N8" s="133">
        <f>'statement of marks'!BW8</f>
        <v>30</v>
      </c>
      <c r="O8" s="133">
        <f>'statement of marks'!CY8</f>
        <v>30</v>
      </c>
      <c r="P8" s="129"/>
      <c r="Q8" s="129"/>
      <c r="R8" s="381"/>
      <c r="S8" s="381"/>
      <c r="T8" s="380"/>
      <c r="U8" s="380"/>
      <c r="V8" s="380"/>
      <c r="W8" s="380"/>
      <c r="X8" s="380"/>
      <c r="Y8" s="380"/>
      <c r="Z8" s="380">
        <f>M8</f>
        <v>30</v>
      </c>
      <c r="AA8" s="380"/>
      <c r="AB8" s="380"/>
      <c r="AC8" s="380"/>
      <c r="AD8" s="380">
        <f>N8</f>
        <v>30</v>
      </c>
      <c r="AE8" s="380"/>
      <c r="AF8" s="380"/>
      <c r="AG8" s="380"/>
      <c r="AH8" s="380">
        <f>O8</f>
        <v>30</v>
      </c>
      <c r="AI8" s="380"/>
      <c r="AJ8" s="380"/>
      <c r="AK8" s="380"/>
      <c r="AL8" s="380"/>
      <c r="AM8" s="380"/>
      <c r="AN8" s="380"/>
      <c r="AO8" s="135"/>
      <c r="AP8" s="135"/>
      <c r="AQ8" s="135"/>
      <c r="AR8" s="136"/>
      <c r="AS8" s="136"/>
      <c r="AT8" s="136"/>
      <c r="AU8" s="137"/>
    </row>
    <row r="9" spans="1:48" ht="17" customHeight="1">
      <c r="A9" s="96">
        <f>'statement of marks'!A9</f>
        <v>1</v>
      </c>
      <c r="B9" s="60">
        <f>'statement of marks'!D9</f>
        <v>10327</v>
      </c>
      <c r="C9" s="60">
        <f>'statement of marks'!E9</f>
        <v>11401</v>
      </c>
      <c r="D9" s="138">
        <f>'statement of marks'!F9</f>
        <v>35179</v>
      </c>
      <c r="E9" s="83" t="str">
        <f>'statement of marks'!G9</f>
        <v>A 001</v>
      </c>
      <c r="F9" s="83" t="str">
        <f>'statement of marks'!H9</f>
        <v>B 001</v>
      </c>
      <c r="G9" s="83" t="str">
        <f>'statement of marks'!I9</f>
        <v>C 001</v>
      </c>
      <c r="H9" s="60" t="str">
        <f>'statement of marks'!HD9</f>
        <v>SUPPL.</v>
      </c>
      <c r="I9" s="60" t="str">
        <f>'statement of marks'!HG9</f>
        <v/>
      </c>
      <c r="J9" s="98">
        <f>'statement of marks'!HF9</f>
        <v>45.6</v>
      </c>
      <c r="K9" s="98" t="str">
        <f>'statement of marks'!FJ9</f>
        <v>S</v>
      </c>
      <c r="L9" s="98" t="str">
        <f>'statement of marks'!FM9</f>
        <v>III</v>
      </c>
      <c r="M9" s="98" t="str">
        <f>'statement of marks'!FP9</f>
        <v>S</v>
      </c>
      <c r="N9" s="98" t="str">
        <f>'statement of marks'!GA9</f>
        <v>II</v>
      </c>
      <c r="O9" s="98" t="str">
        <f>'statement of marks'!GL9</f>
        <v>II</v>
      </c>
      <c r="P9" s="98" t="str">
        <f>'statement of marks'!GW9</f>
        <v>C</v>
      </c>
      <c r="Q9" s="98" t="str">
        <f>'statement of marks'!GX9</f>
        <v>B</v>
      </c>
      <c r="R9" s="98" t="str">
        <f>CONCATENATE('statement of marks'!GZ9,'statement of marks'!HB9)</f>
        <v xml:space="preserve">HINDI COMPULSORY            </v>
      </c>
      <c r="S9" s="91">
        <f>COUNTIF(K9:Q9,"S")+COUNTIF(K9:Q9,"RE")+COUNTIF(K9:Q9,"REP")</f>
        <v>2</v>
      </c>
      <c r="T9" s="423"/>
      <c r="U9" s="424">
        <f>IF(OR(K9="S",K9="RE",K9="REP"),T9,"")</f>
        <v>0</v>
      </c>
      <c r="V9" s="424" t="str">
        <f>IF(T9="","",IF(OR(T9="AB",T9&lt;36),"F","P"))</f>
        <v/>
      </c>
      <c r="W9" s="423"/>
      <c r="X9" s="424" t="str">
        <f>IF(OR(L9="S",L9="RE",L9="REP"),W9,"")</f>
        <v/>
      </c>
      <c r="Y9" s="424" t="str">
        <f t="shared" ref="Y9" si="0">IF(W9="","",IF(OR(W9="AB",W9&lt;36),"F","P"))</f>
        <v/>
      </c>
      <c r="Z9" s="424">
        <f>IF(M9="REP",AA$6,IF(AND(OR(M9="S",M9="RE"),OR('statement of marks'!AW8="",'statement of marks'!AW8="ML")),Z$7,IF(OR(M9="S",M9="RE"),Z$6,"")))</f>
        <v>100</v>
      </c>
      <c r="AA9" s="423"/>
      <c r="AB9" s="424">
        <f>IF(OR(M9="S",M9="RE",M9="REP"),AA9,"")</f>
        <v>0</v>
      </c>
      <c r="AC9" s="425" t="str">
        <f t="shared" ref="AC9" si="1">IF(AA9="","",IF(OR(AA9="AB",AA9&lt;36%*Z9),"F","P"))</f>
        <v/>
      </c>
      <c r="AD9" s="424" t="str">
        <f>IF(N9="REP",AE$6,IF(AND(OR(N9="S",N9="RE"),OR('statement of marks'!BU8="",'statement of marks'!BU8="ML")),AD$7,IF(OR(N9="S",N9="RE"),AD$6,"")))</f>
        <v/>
      </c>
      <c r="AE9" s="423"/>
      <c r="AF9" s="424" t="str">
        <f>IF(OR(N9="S",N9="RE",N9="REP"),AE9,"")</f>
        <v/>
      </c>
      <c r="AG9" s="425" t="str">
        <f>IF(AE9="","",IF(OR(AE9="AB",AE9&lt;36%*AD9),"F","P"))</f>
        <v/>
      </c>
      <c r="AH9" s="424" t="str">
        <f>IF(O9="REP",AI$6,IF(AND(OR(O9="S",O9="RE"),OR('statement of marks'!CS8="",'statement of marks'!CS8="ML")),AH$7,IF(OR(O9="S",O9="RE"),AH$6,"")))</f>
        <v/>
      </c>
      <c r="AI9" s="423"/>
      <c r="AJ9" s="424" t="str">
        <f>IF(OR(O9="S",O9="RE",O9="REP"),AI9,"")</f>
        <v/>
      </c>
      <c r="AK9" s="425" t="str">
        <f t="shared" ref="AK9" si="2">IF(AI9="","",IF(OR(AI9="AB",AI9&lt;36%*AH9),"F","P"))</f>
        <v/>
      </c>
      <c r="AL9" s="423"/>
      <c r="AM9" s="424" t="str">
        <f>IF(AL9="","",IF(OR(AL9="AB",AL9&lt;36),"F","P"))</f>
        <v/>
      </c>
      <c r="AN9" s="423"/>
      <c r="AO9" s="80" t="str">
        <f>IF(AN9="","",IF(OR(AN9="AB",AN9&lt;15),"F","P"))</f>
        <v/>
      </c>
      <c r="AP9" s="139">
        <f>COUNTA(T9,W9,AA9,AE9,AI9,AL9,AN9)</f>
        <v>0</v>
      </c>
      <c r="AQ9" s="139">
        <f>COUNTIF(T9:AO9,"P")</f>
        <v>0</v>
      </c>
      <c r="AR9" s="79" t="str">
        <f t="shared" ref="AR9:AR40" si="3">IF(S9=0,"",IF(S9&gt;AP9,"",IF(S9&gt;AQ9,"FAIL","PASS")))</f>
        <v/>
      </c>
      <c r="AS9" s="90" t="str">
        <f>IF(AR9="PASS",'statement of marks'!HL9,"")</f>
        <v/>
      </c>
      <c r="AT9" s="90" t="str">
        <f>IF(AR9="PASS",'statement of marks'!HM9,"")</f>
        <v/>
      </c>
      <c r="AU9" s="100">
        <f>IF('statement of marks'!FH9="","",'statement of marks'!FH9)</f>
        <v>34</v>
      </c>
    </row>
    <row r="10" spans="1:48" ht="17" customHeight="1">
      <c r="A10" s="96">
        <f>'statement of marks'!A10</f>
        <v>2</v>
      </c>
      <c r="B10" s="60">
        <f>'statement of marks'!D10</f>
        <v>10442</v>
      </c>
      <c r="C10" s="60" t="str">
        <f>'statement of marks'!E10</f>
        <v>NSO</v>
      </c>
      <c r="D10" s="138">
        <f>'statement of marks'!F10</f>
        <v>35318</v>
      </c>
      <c r="E10" s="83" t="str">
        <f>'statement of marks'!G10</f>
        <v>A 002</v>
      </c>
      <c r="F10" s="83" t="str">
        <f>'statement of marks'!H10</f>
        <v>B 002</v>
      </c>
      <c r="G10" s="83" t="str">
        <f>'statement of marks'!I10</f>
        <v>C 002</v>
      </c>
      <c r="H10" s="60" t="str">
        <f>'statement of marks'!HD10</f>
        <v>NSO</v>
      </c>
      <c r="I10" s="60" t="str">
        <f>'statement of marks'!HG10</f>
        <v/>
      </c>
      <c r="J10" s="98">
        <f>'statement of marks'!HF10</f>
        <v>2.4</v>
      </c>
      <c r="K10" s="98" t="str">
        <f>'statement of marks'!FJ10</f>
        <v/>
      </c>
      <c r="L10" s="98" t="str">
        <f>'statement of marks'!FM10</f>
        <v/>
      </c>
      <c r="M10" s="98" t="str">
        <f>'statement of marks'!FP10</f>
        <v/>
      </c>
      <c r="N10" s="98" t="str">
        <f>'statement of marks'!GA10</f>
        <v/>
      </c>
      <c r="O10" s="98" t="str">
        <f>'statement of marks'!GL10</f>
        <v/>
      </c>
      <c r="P10" s="98" t="str">
        <f>'statement of marks'!GW10</f>
        <v/>
      </c>
      <c r="Q10" s="98" t="str">
        <f>'statement of marks'!GX10</f>
        <v/>
      </c>
      <c r="R10" s="98" t="str">
        <f>CONCATENATE('statement of marks'!GZ10,'statement of marks'!HB10)</f>
        <v xml:space="preserve">            </v>
      </c>
      <c r="S10" s="91">
        <f t="shared" ref="S10:S73" si="4">COUNTIF(K10:Q10,"S")+COUNTIF(K10:Q10,"RE")+COUNTIF(K10:Q10,"REP")</f>
        <v>0</v>
      </c>
      <c r="T10" s="423"/>
      <c r="U10" s="424" t="str">
        <f t="shared" ref="U10:U73" si="5">IF(OR(K10="S",K10="RE",K10="REP"),T10,"")</f>
        <v/>
      </c>
      <c r="V10" s="424" t="str">
        <f t="shared" ref="V10:V73" si="6">IF(T10="","",IF(OR(T10="AB",T10&lt;36),"F","P"))</f>
        <v/>
      </c>
      <c r="W10" s="423"/>
      <c r="X10" s="424" t="str">
        <f t="shared" ref="X10:X73" si="7">IF(OR(L10="S",L10="RE",L10="REP"),W10,"")</f>
        <v/>
      </c>
      <c r="Y10" s="424" t="str">
        <f t="shared" ref="Y10:Y73" si="8">IF(W10="","",IF(OR(W10="AB",W10&lt;36),"F","P"))</f>
        <v/>
      </c>
      <c r="Z10" s="424" t="str">
        <f>IF(M10="REP",AA$6,IF(AND(OR(M10="S",M10="RE"),OR('statement of marks'!AW9="",'statement of marks'!AW9="ML")),Z$7,IF(OR(M10="S",M10="RE"),Z$6,"")))</f>
        <v/>
      </c>
      <c r="AA10" s="423"/>
      <c r="AB10" s="424" t="str">
        <f t="shared" ref="AB10:AB73" si="9">IF(OR(M10="S",M10="RE",M10="REP"),AA10,"")</f>
        <v/>
      </c>
      <c r="AC10" s="425" t="str">
        <f t="shared" ref="AC10:AC73" si="10">IF(AA10="","",IF(OR(AA10="AB",AA10&lt;36%*Z10),"F","P"))</f>
        <v/>
      </c>
      <c r="AD10" s="424" t="str">
        <f>IF(N10="REP",AE$6,IF(AND(OR(N10="S",N10="RE"),OR('statement of marks'!BU9="",'statement of marks'!BU9="ML")),AD$7,IF(OR(N10="S",N10="RE"),AD$6,"")))</f>
        <v/>
      </c>
      <c r="AE10" s="423"/>
      <c r="AF10" s="424" t="str">
        <f t="shared" ref="AF10:AF73" si="11">IF(OR(N10="S",N10="RE",N10="REP"),AE10,"")</f>
        <v/>
      </c>
      <c r="AG10" s="425" t="str">
        <f t="shared" ref="AG10:AG73" si="12">IF(AE10="","",IF(OR(AE10="AB",AE10&lt;36%*AD10),"F","P"))</f>
        <v/>
      </c>
      <c r="AH10" s="424" t="str">
        <f>IF(O10="REP",AI$6,IF(AND(OR(O10="S",O10="RE"),OR('statement of marks'!CS9="",'statement of marks'!CS9="ML")),AH$7,IF(OR(O10="S",O10="RE"),AH$6,"")))</f>
        <v/>
      </c>
      <c r="AI10" s="423"/>
      <c r="AJ10" s="424" t="str">
        <f t="shared" ref="AJ10:AJ73" si="13">IF(OR(O10="S",O10="RE",O10="REP"),AI10,"")</f>
        <v/>
      </c>
      <c r="AK10" s="425" t="str">
        <f t="shared" ref="AK10:AK73" si="14">IF(AI10="","",IF(OR(AI10="AB",AI10&lt;36%*AH10),"F","P"))</f>
        <v/>
      </c>
      <c r="AL10" s="423"/>
      <c r="AM10" s="424" t="str">
        <f t="shared" ref="AM10:AM73" si="15">IF(AL10="","",IF(OR(AL10="AB",AL10&lt;36),"F","P"))</f>
        <v/>
      </c>
      <c r="AN10" s="423"/>
      <c r="AO10" s="80" t="str">
        <f t="shared" ref="AO10:AO73" si="16">IF(AN10="","",IF(OR(AN10="AB",AN10&lt;15),"F","P"))</f>
        <v/>
      </c>
      <c r="AP10" s="139">
        <f>COUNTA(T10,W10,AA10,AE10,AI10,AL10,AN10)</f>
        <v>0</v>
      </c>
      <c r="AQ10" s="139">
        <f>COUNTIF(T10:AO10,"P")</f>
        <v>0</v>
      </c>
      <c r="AR10" s="79" t="str">
        <f t="shared" si="3"/>
        <v/>
      </c>
      <c r="AS10" s="90" t="str">
        <f>IF(AR10="PASS",'statement of marks'!HL10,"")</f>
        <v/>
      </c>
      <c r="AT10" s="90" t="str">
        <f>IF(AR10="PASS",'statement of marks'!HM10,"")</f>
        <v/>
      </c>
      <c r="AU10" s="100">
        <f>IF('statement of marks'!FH10="","",'statement of marks'!FH10)</f>
        <v>0</v>
      </c>
    </row>
    <row r="11" spans="1:48" ht="17" customHeight="1">
      <c r="A11" s="96">
        <f>'statement of marks'!A11</f>
        <v>3</v>
      </c>
      <c r="B11" s="60">
        <f>'statement of marks'!D11</f>
        <v>9388</v>
      </c>
      <c r="C11" s="60">
        <f>'statement of marks'!E11</f>
        <v>11403</v>
      </c>
      <c r="D11" s="138">
        <f>'statement of marks'!F11</f>
        <v>35337</v>
      </c>
      <c r="E11" s="83" t="str">
        <f>'statement of marks'!G11</f>
        <v>A 003</v>
      </c>
      <c r="F11" s="83" t="str">
        <f>'statement of marks'!H11</f>
        <v>B 003</v>
      </c>
      <c r="G11" s="83" t="str">
        <f>'statement of marks'!I11</f>
        <v>C 003</v>
      </c>
      <c r="H11" s="60" t="str">
        <f>'statement of marks'!HD11</f>
        <v>PASS</v>
      </c>
      <c r="I11" s="60" t="str">
        <f>'statement of marks'!HG11</f>
        <v>I</v>
      </c>
      <c r="J11" s="98">
        <f>'statement of marks'!HF11</f>
        <v>61.1</v>
      </c>
      <c r="K11" s="98" t="str">
        <f>'statement of marks'!FJ11</f>
        <v>I</v>
      </c>
      <c r="L11" s="98" t="str">
        <f>'statement of marks'!FM11</f>
        <v>I</v>
      </c>
      <c r="M11" s="98" t="str">
        <f>'statement of marks'!FP11</f>
        <v>II</v>
      </c>
      <c r="N11" s="98" t="str">
        <f>'statement of marks'!GA11</f>
        <v>I</v>
      </c>
      <c r="O11" s="98" t="str">
        <f>'statement of marks'!GL11</f>
        <v>I</v>
      </c>
      <c r="P11" s="98" t="str">
        <f>'statement of marks'!GW11</f>
        <v>A</v>
      </c>
      <c r="Q11" s="98" t="str">
        <f>'statement of marks'!GX11</f>
        <v>A</v>
      </c>
      <c r="R11" s="98" t="str">
        <f>CONCATENATE('statement of marks'!GZ11,'statement of marks'!HB11)</f>
        <v xml:space="preserve">            </v>
      </c>
      <c r="S11" s="91">
        <f t="shared" si="4"/>
        <v>0</v>
      </c>
      <c r="T11" s="423"/>
      <c r="U11" s="424" t="str">
        <f t="shared" si="5"/>
        <v/>
      </c>
      <c r="V11" s="424" t="str">
        <f t="shared" si="6"/>
        <v/>
      </c>
      <c r="W11" s="423"/>
      <c r="X11" s="424" t="str">
        <f t="shared" si="7"/>
        <v/>
      </c>
      <c r="Y11" s="424" t="str">
        <f t="shared" si="8"/>
        <v/>
      </c>
      <c r="Z11" s="424" t="str">
        <f>IF(M11="REP",AA$6,IF(AND(OR(M11="S",M11="RE"),OR('statement of marks'!AW10="",'statement of marks'!AW10="ML")),Z$7,IF(OR(M11="S",M11="RE"),Z$6,"")))</f>
        <v/>
      </c>
      <c r="AA11" s="423"/>
      <c r="AB11" s="424" t="str">
        <f t="shared" si="9"/>
        <v/>
      </c>
      <c r="AC11" s="425" t="str">
        <f t="shared" si="10"/>
        <v/>
      </c>
      <c r="AD11" s="424" t="str">
        <f>IF(N11="REP",AE$6,IF(AND(OR(N11="S",N11="RE"),OR('statement of marks'!BU10="",'statement of marks'!BU10="ML")),AD$7,IF(OR(N11="S",N11="RE"),AD$6,"")))</f>
        <v/>
      </c>
      <c r="AE11" s="423"/>
      <c r="AF11" s="424" t="str">
        <f t="shared" si="11"/>
        <v/>
      </c>
      <c r="AG11" s="425" t="str">
        <f t="shared" si="12"/>
        <v/>
      </c>
      <c r="AH11" s="424" t="str">
        <f>IF(O11="REP",AI$6,IF(AND(OR(O11="S",O11="RE"),OR('statement of marks'!CS10="",'statement of marks'!CS10="ML")),AH$7,IF(OR(O11="S",O11="RE"),AH$6,"")))</f>
        <v/>
      </c>
      <c r="AI11" s="423"/>
      <c r="AJ11" s="424" t="str">
        <f t="shared" si="13"/>
        <v/>
      </c>
      <c r="AK11" s="425" t="str">
        <f t="shared" si="14"/>
        <v/>
      </c>
      <c r="AL11" s="423"/>
      <c r="AM11" s="424" t="str">
        <f t="shared" si="15"/>
        <v/>
      </c>
      <c r="AN11" s="423"/>
      <c r="AO11" s="80" t="str">
        <f t="shared" si="16"/>
        <v/>
      </c>
      <c r="AP11" s="139">
        <f t="shared" ref="AP11:AP74" si="17">COUNTA(T11,W11,AA11,AE11,AI11,AL11,AN11)</f>
        <v>0</v>
      </c>
      <c r="AQ11" s="139">
        <f t="shared" ref="AQ11:AQ74" si="18">COUNTIF(T11:AO11,"P")</f>
        <v>0</v>
      </c>
      <c r="AR11" s="79" t="str">
        <f t="shared" si="3"/>
        <v/>
      </c>
      <c r="AS11" s="90" t="str">
        <f>IF(AR11="PASS",'statement of marks'!HL11,"")</f>
        <v/>
      </c>
      <c r="AT11" s="90" t="str">
        <f>IF(AR11="PASS",'statement of marks'!HM11,"")</f>
        <v/>
      </c>
      <c r="AU11" s="100">
        <f>IF('statement of marks'!FH11="","",'statement of marks'!FH11)</f>
        <v>0</v>
      </c>
    </row>
    <row r="12" spans="1:48" ht="17" customHeight="1">
      <c r="A12" s="96">
        <f>'statement of marks'!A12</f>
        <v>4</v>
      </c>
      <c r="B12" s="60">
        <f>'statement of marks'!D12</f>
        <v>10463</v>
      </c>
      <c r="C12" s="60">
        <f>'statement of marks'!E12</f>
        <v>11404</v>
      </c>
      <c r="D12" s="138">
        <f>'statement of marks'!F12</f>
        <v>35431</v>
      </c>
      <c r="E12" s="83" t="str">
        <f>'statement of marks'!G12</f>
        <v>A 004</v>
      </c>
      <c r="F12" s="83" t="str">
        <f>'statement of marks'!H12</f>
        <v>B 004</v>
      </c>
      <c r="G12" s="83" t="str">
        <f>'statement of marks'!I12</f>
        <v>C 004</v>
      </c>
      <c r="H12" s="60" t="str">
        <f>'statement of marks'!HD12</f>
        <v>FAIL</v>
      </c>
      <c r="I12" s="60" t="str">
        <f>'statement of marks'!HG12</f>
        <v/>
      </c>
      <c r="J12" s="98">
        <f>'statement of marks'!HF12</f>
        <v>53.8</v>
      </c>
      <c r="K12" s="98" t="str">
        <f>'statement of marks'!FJ12</f>
        <v>I</v>
      </c>
      <c r="L12" s="98" t="str">
        <f>'statement of marks'!FM12</f>
        <v>II</v>
      </c>
      <c r="M12" s="98" t="str">
        <f>'statement of marks'!FP12</f>
        <v>FP</v>
      </c>
      <c r="N12" s="98" t="str">
        <f>'statement of marks'!GA12</f>
        <v>II</v>
      </c>
      <c r="O12" s="98" t="str">
        <f>'statement of marks'!GL12</f>
        <v>II</v>
      </c>
      <c r="P12" s="98" t="str">
        <f>'statement of marks'!GW12</f>
        <v>A</v>
      </c>
      <c r="Q12" s="98" t="str">
        <f>'statement of marks'!GX12</f>
        <v>B</v>
      </c>
      <c r="R12" s="98" t="str">
        <f>CONCATENATE('statement of marks'!GZ12,'statement of marks'!HB12)</f>
        <v xml:space="preserve">            </v>
      </c>
      <c r="S12" s="91">
        <f t="shared" si="4"/>
        <v>0</v>
      </c>
      <c r="T12" s="423"/>
      <c r="U12" s="424" t="str">
        <f t="shared" si="5"/>
        <v/>
      </c>
      <c r="V12" s="424" t="str">
        <f t="shared" si="6"/>
        <v/>
      </c>
      <c r="W12" s="423"/>
      <c r="X12" s="424" t="str">
        <f t="shared" si="7"/>
        <v/>
      </c>
      <c r="Y12" s="424" t="str">
        <f t="shared" si="8"/>
        <v/>
      </c>
      <c r="Z12" s="424" t="str">
        <f>IF(M12="REP",AA$6,IF(AND(OR(M12="S",M12="RE"),OR('statement of marks'!AW11="",'statement of marks'!AW11="ML")),Z$7,IF(OR(M12="S",M12="RE"),Z$6,"")))</f>
        <v/>
      </c>
      <c r="AA12" s="423"/>
      <c r="AB12" s="424" t="str">
        <f t="shared" si="9"/>
        <v/>
      </c>
      <c r="AC12" s="425" t="str">
        <f t="shared" si="10"/>
        <v/>
      </c>
      <c r="AD12" s="424" t="str">
        <f>IF(N12="REP",AE$6,IF(AND(OR(N12="S",N12="RE"),OR('statement of marks'!BU11="",'statement of marks'!BU11="ML")),AD$7,IF(OR(N12="S",N12="RE"),AD$6,"")))</f>
        <v/>
      </c>
      <c r="AE12" s="423"/>
      <c r="AF12" s="424" t="str">
        <f t="shared" si="11"/>
        <v/>
      </c>
      <c r="AG12" s="425" t="str">
        <f t="shared" si="12"/>
        <v/>
      </c>
      <c r="AH12" s="424" t="str">
        <f>IF(O12="REP",AI$6,IF(AND(OR(O12="S",O12="RE"),OR('statement of marks'!CS11="",'statement of marks'!CS11="ML")),AH$7,IF(OR(O12="S",O12="RE"),AH$6,"")))</f>
        <v/>
      </c>
      <c r="AI12" s="423"/>
      <c r="AJ12" s="424" t="str">
        <f t="shared" si="13"/>
        <v/>
      </c>
      <c r="AK12" s="425" t="str">
        <f t="shared" si="14"/>
        <v/>
      </c>
      <c r="AL12" s="423"/>
      <c r="AM12" s="424" t="str">
        <f t="shared" si="15"/>
        <v/>
      </c>
      <c r="AN12" s="423"/>
      <c r="AO12" s="80" t="str">
        <f t="shared" si="16"/>
        <v/>
      </c>
      <c r="AP12" s="139">
        <f t="shared" si="17"/>
        <v>0</v>
      </c>
      <c r="AQ12" s="139">
        <f t="shared" si="18"/>
        <v>0</v>
      </c>
      <c r="AR12" s="79" t="str">
        <f t="shared" si="3"/>
        <v/>
      </c>
      <c r="AS12" s="90" t="str">
        <f>IF(AR12="PASS",'statement of marks'!HL12,"")</f>
        <v/>
      </c>
      <c r="AT12" s="90" t="str">
        <f>IF(AR12="PASS",'statement of marks'!HM12,"")</f>
        <v/>
      </c>
      <c r="AU12" s="100">
        <f>IF('statement of marks'!FH12="","",'statement of marks'!FH12)</f>
        <v>0</v>
      </c>
    </row>
    <row r="13" spans="1:48" ht="17" customHeight="1">
      <c r="A13" s="96">
        <f>'statement of marks'!A13</f>
        <v>5</v>
      </c>
      <c r="B13" s="60">
        <f>'statement of marks'!D13</f>
        <v>10294</v>
      </c>
      <c r="C13" s="60">
        <f>'statement of marks'!E13</f>
        <v>11405</v>
      </c>
      <c r="D13" s="138">
        <f>'statement of marks'!F13</f>
        <v>35407</v>
      </c>
      <c r="E13" s="83" t="str">
        <f>'statement of marks'!G13</f>
        <v>A 005</v>
      </c>
      <c r="F13" s="83" t="str">
        <f>'statement of marks'!H13</f>
        <v>B 005</v>
      </c>
      <c r="G13" s="83" t="str">
        <f>'statement of marks'!I13</f>
        <v>C 005</v>
      </c>
      <c r="H13" s="60" t="str">
        <f>'statement of marks'!HD13</f>
        <v>PASS</v>
      </c>
      <c r="I13" s="60" t="str">
        <f>'statement of marks'!HG13</f>
        <v>II</v>
      </c>
      <c r="J13" s="98">
        <f>'statement of marks'!HF13</f>
        <v>57.2</v>
      </c>
      <c r="K13" s="98" t="str">
        <f>'statement of marks'!FJ13</f>
        <v>II</v>
      </c>
      <c r="L13" s="98" t="str">
        <f>'statement of marks'!FM13</f>
        <v>II</v>
      </c>
      <c r="M13" s="98" t="str">
        <f>'statement of marks'!FP13</f>
        <v>II</v>
      </c>
      <c r="N13" s="98" t="str">
        <f>'statement of marks'!GA13</f>
        <v>II</v>
      </c>
      <c r="O13" s="98" t="str">
        <f>'statement of marks'!GL13</f>
        <v>I</v>
      </c>
      <c r="P13" s="98" t="str">
        <f>'statement of marks'!GW13</f>
        <v>B</v>
      </c>
      <c r="Q13" s="98" t="str">
        <f>'statement of marks'!GX13</f>
        <v>B</v>
      </c>
      <c r="R13" s="98" t="str">
        <f>CONCATENATE('statement of marks'!GZ13,'statement of marks'!HB13)</f>
        <v xml:space="preserve">            </v>
      </c>
      <c r="S13" s="91">
        <f t="shared" si="4"/>
        <v>0</v>
      </c>
      <c r="T13" s="423"/>
      <c r="U13" s="424" t="str">
        <f t="shared" si="5"/>
        <v/>
      </c>
      <c r="V13" s="424" t="str">
        <f t="shared" si="6"/>
        <v/>
      </c>
      <c r="W13" s="423"/>
      <c r="X13" s="424" t="str">
        <f t="shared" si="7"/>
        <v/>
      </c>
      <c r="Y13" s="424" t="str">
        <f t="shared" si="8"/>
        <v/>
      </c>
      <c r="Z13" s="424" t="str">
        <f>IF(M13="REP",AA$6,IF(AND(OR(M13="S",M13="RE"),OR('statement of marks'!AW12="",'statement of marks'!AW12="ML")),Z$7,IF(OR(M13="S",M13="RE"),Z$6,"")))</f>
        <v/>
      </c>
      <c r="AA13" s="423"/>
      <c r="AB13" s="424" t="str">
        <f t="shared" si="9"/>
        <v/>
      </c>
      <c r="AC13" s="425" t="str">
        <f t="shared" si="10"/>
        <v/>
      </c>
      <c r="AD13" s="424" t="str">
        <f>IF(N13="REP",AE$6,IF(AND(OR(N13="S",N13="RE"),OR('statement of marks'!BU12="",'statement of marks'!BU12="ML")),AD$7,IF(OR(N13="S",N13="RE"),AD$6,"")))</f>
        <v/>
      </c>
      <c r="AE13" s="423"/>
      <c r="AF13" s="424" t="str">
        <f t="shared" si="11"/>
        <v/>
      </c>
      <c r="AG13" s="425" t="str">
        <f t="shared" si="12"/>
        <v/>
      </c>
      <c r="AH13" s="424" t="str">
        <f>IF(O13="REP",AI$6,IF(AND(OR(O13="S",O13="RE"),OR('statement of marks'!CS12="",'statement of marks'!CS12="ML")),AH$7,IF(OR(O13="S",O13="RE"),AH$6,"")))</f>
        <v/>
      </c>
      <c r="AI13" s="423"/>
      <c r="AJ13" s="424" t="str">
        <f t="shared" si="13"/>
        <v/>
      </c>
      <c r="AK13" s="425" t="str">
        <f t="shared" si="14"/>
        <v/>
      </c>
      <c r="AL13" s="423"/>
      <c r="AM13" s="424" t="str">
        <f t="shared" si="15"/>
        <v/>
      </c>
      <c r="AN13" s="423"/>
      <c r="AO13" s="80" t="str">
        <f t="shared" si="16"/>
        <v/>
      </c>
      <c r="AP13" s="139">
        <f t="shared" si="17"/>
        <v>0</v>
      </c>
      <c r="AQ13" s="139">
        <f t="shared" si="18"/>
        <v>0</v>
      </c>
      <c r="AR13" s="79" t="str">
        <f t="shared" si="3"/>
        <v/>
      </c>
      <c r="AS13" s="90" t="str">
        <f>IF(AR13="PASS",'statement of marks'!HL13,"")</f>
        <v/>
      </c>
      <c r="AT13" s="90" t="str">
        <f>IF(AR13="PASS",'statement of marks'!HM13,"")</f>
        <v/>
      </c>
      <c r="AU13" s="100">
        <f>IF('statement of marks'!FH13="","",'statement of marks'!FH13)</f>
        <v>0</v>
      </c>
    </row>
    <row r="14" spans="1:48" ht="17" customHeight="1">
      <c r="A14" s="96">
        <f>'statement of marks'!A14</f>
        <v>6</v>
      </c>
      <c r="B14" s="60">
        <f>'statement of marks'!D14</f>
        <v>9361</v>
      </c>
      <c r="C14" s="60">
        <f>'statement of marks'!E14</f>
        <v>11406</v>
      </c>
      <c r="D14" s="138">
        <f>'statement of marks'!F14</f>
        <v>35168</v>
      </c>
      <c r="E14" s="83" t="str">
        <f>'statement of marks'!G14</f>
        <v>A 006</v>
      </c>
      <c r="F14" s="83" t="str">
        <f>'statement of marks'!H14</f>
        <v>B 006</v>
      </c>
      <c r="G14" s="83" t="str">
        <f>'statement of marks'!I14</f>
        <v>C 006</v>
      </c>
      <c r="H14" s="60" t="str">
        <f>'statement of marks'!HD14</f>
        <v>PASS</v>
      </c>
      <c r="I14" s="60" t="str">
        <f>'statement of marks'!HG14</f>
        <v>II</v>
      </c>
      <c r="J14" s="98">
        <f>'statement of marks'!HF14</f>
        <v>55.1</v>
      </c>
      <c r="K14" s="98" t="str">
        <f>'statement of marks'!FJ14</f>
        <v>II</v>
      </c>
      <c r="L14" s="98" t="str">
        <f>'statement of marks'!FM14</f>
        <v>III</v>
      </c>
      <c r="M14" s="98" t="str">
        <f>'statement of marks'!FP14</f>
        <v>II</v>
      </c>
      <c r="N14" s="98" t="str">
        <f>'statement of marks'!GA14</f>
        <v>I</v>
      </c>
      <c r="O14" s="98" t="str">
        <f>'statement of marks'!GL14</f>
        <v>II</v>
      </c>
      <c r="P14" s="98" t="str">
        <f>'statement of marks'!GW14</f>
        <v>A</v>
      </c>
      <c r="Q14" s="98" t="str">
        <f>'statement of marks'!GX14</f>
        <v>B</v>
      </c>
      <c r="R14" s="98" t="str">
        <f>CONCATENATE('statement of marks'!GZ14,'statement of marks'!HB14)</f>
        <v xml:space="preserve">            </v>
      </c>
      <c r="S14" s="91">
        <f t="shared" si="4"/>
        <v>0</v>
      </c>
      <c r="T14" s="423"/>
      <c r="U14" s="424" t="str">
        <f t="shared" si="5"/>
        <v/>
      </c>
      <c r="V14" s="424" t="str">
        <f t="shared" si="6"/>
        <v/>
      </c>
      <c r="W14" s="423"/>
      <c r="X14" s="424" t="str">
        <f t="shared" si="7"/>
        <v/>
      </c>
      <c r="Y14" s="424" t="str">
        <f t="shared" si="8"/>
        <v/>
      </c>
      <c r="Z14" s="424" t="str">
        <f>IF(M14="REP",AA$6,IF(AND(OR(M14="S",M14="RE"),OR('statement of marks'!AW13="",'statement of marks'!AW13="ML")),Z$7,IF(OR(M14="S",M14="RE"),Z$6,"")))</f>
        <v/>
      </c>
      <c r="AA14" s="423"/>
      <c r="AB14" s="424" t="str">
        <f t="shared" si="9"/>
        <v/>
      </c>
      <c r="AC14" s="425" t="str">
        <f t="shared" si="10"/>
        <v/>
      </c>
      <c r="AD14" s="424" t="str">
        <f>IF(N14="REP",AE$6,IF(AND(OR(N14="S",N14="RE"),OR('statement of marks'!BU13="",'statement of marks'!BU13="ML")),AD$7,IF(OR(N14="S",N14="RE"),AD$6,"")))</f>
        <v/>
      </c>
      <c r="AE14" s="423"/>
      <c r="AF14" s="424" t="str">
        <f t="shared" si="11"/>
        <v/>
      </c>
      <c r="AG14" s="425" t="str">
        <f t="shared" si="12"/>
        <v/>
      </c>
      <c r="AH14" s="424" t="str">
        <f>IF(O14="REP",AI$6,IF(AND(OR(O14="S",O14="RE"),OR('statement of marks'!CS13="",'statement of marks'!CS13="ML")),AH$7,IF(OR(O14="S",O14="RE"),AH$6,"")))</f>
        <v/>
      </c>
      <c r="AI14" s="423"/>
      <c r="AJ14" s="424" t="str">
        <f t="shared" si="13"/>
        <v/>
      </c>
      <c r="AK14" s="425" t="str">
        <f t="shared" si="14"/>
        <v/>
      </c>
      <c r="AL14" s="423"/>
      <c r="AM14" s="424" t="str">
        <f t="shared" si="15"/>
        <v/>
      </c>
      <c r="AN14" s="423"/>
      <c r="AO14" s="80" t="str">
        <f t="shared" si="16"/>
        <v/>
      </c>
      <c r="AP14" s="139">
        <f t="shared" si="17"/>
        <v>0</v>
      </c>
      <c r="AQ14" s="139">
        <f t="shared" si="18"/>
        <v>0</v>
      </c>
      <c r="AR14" s="79" t="str">
        <f t="shared" si="3"/>
        <v/>
      </c>
      <c r="AS14" s="90" t="str">
        <f>IF(AR14="PASS",'statement of marks'!HL14,"")</f>
        <v/>
      </c>
      <c r="AT14" s="90" t="str">
        <f>IF(AR14="PASS",'statement of marks'!HM14,"")</f>
        <v/>
      </c>
      <c r="AU14" s="100">
        <f>IF('statement of marks'!FH14="","",'statement of marks'!FH14)</f>
        <v>0</v>
      </c>
    </row>
    <row r="15" spans="1:48" ht="17" customHeight="1">
      <c r="A15" s="96">
        <f>'statement of marks'!A15</f>
        <v>7</v>
      </c>
      <c r="B15" s="60">
        <f>'statement of marks'!D15</f>
        <v>10109</v>
      </c>
      <c r="C15" s="60">
        <f>'statement of marks'!E15</f>
        <v>11407</v>
      </c>
      <c r="D15" s="138">
        <f>'statement of marks'!F15</f>
        <v>35335</v>
      </c>
      <c r="E15" s="83" t="str">
        <f>'statement of marks'!G15</f>
        <v>A 007</v>
      </c>
      <c r="F15" s="83" t="str">
        <f>'statement of marks'!H15</f>
        <v>B 007</v>
      </c>
      <c r="G15" s="83" t="str">
        <f>'statement of marks'!I15</f>
        <v>C 007</v>
      </c>
      <c r="H15" s="60" t="str">
        <f>'statement of marks'!HD15</f>
        <v>PASS BY GRACE</v>
      </c>
      <c r="I15" s="60" t="str">
        <f>'statement of marks'!HG15</f>
        <v>II</v>
      </c>
      <c r="J15" s="98">
        <f>'statement of marks'!HF15</f>
        <v>58.1</v>
      </c>
      <c r="K15" s="98" t="str">
        <f>'statement of marks'!FJ15</f>
        <v>I</v>
      </c>
      <c r="L15" s="98" t="str">
        <f>'statement of marks'!FM15</f>
        <v>III</v>
      </c>
      <c r="M15" s="98" t="str">
        <f>'statement of marks'!FP15</f>
        <v>G</v>
      </c>
      <c r="N15" s="98" t="str">
        <f>'statement of marks'!GA15</f>
        <v>I</v>
      </c>
      <c r="O15" s="98" t="str">
        <f>'statement of marks'!GL15</f>
        <v>D</v>
      </c>
      <c r="P15" s="98" t="str">
        <f>'statement of marks'!GW15</f>
        <v>B</v>
      </c>
      <c r="Q15" s="98" t="str">
        <f>'statement of marks'!GX15</f>
        <v>A</v>
      </c>
      <c r="R15" s="98" t="str">
        <f>CONCATENATE('statement of marks'!GZ15,'statement of marks'!HB15)</f>
        <v xml:space="preserve">            </v>
      </c>
      <c r="S15" s="91">
        <f t="shared" si="4"/>
        <v>0</v>
      </c>
      <c r="T15" s="423"/>
      <c r="U15" s="424" t="str">
        <f t="shared" si="5"/>
        <v/>
      </c>
      <c r="V15" s="424" t="str">
        <f t="shared" si="6"/>
        <v/>
      </c>
      <c r="W15" s="423"/>
      <c r="X15" s="424" t="str">
        <f t="shared" si="7"/>
        <v/>
      </c>
      <c r="Y15" s="424" t="str">
        <f t="shared" si="8"/>
        <v/>
      </c>
      <c r="Z15" s="424" t="str">
        <f>IF(M15="REP",AA$6,IF(AND(OR(M15="S",M15="RE"),OR('statement of marks'!AW14="",'statement of marks'!AW14="ML")),Z$7,IF(OR(M15="S",M15="RE"),Z$6,"")))</f>
        <v/>
      </c>
      <c r="AA15" s="423"/>
      <c r="AB15" s="424" t="str">
        <f t="shared" si="9"/>
        <v/>
      </c>
      <c r="AC15" s="425" t="str">
        <f t="shared" si="10"/>
        <v/>
      </c>
      <c r="AD15" s="424" t="str">
        <f>IF(N15="REP",AE$6,IF(AND(OR(N15="S",N15="RE"),OR('statement of marks'!BU14="",'statement of marks'!BU14="ML")),AD$7,IF(OR(N15="S",N15="RE"),AD$6,"")))</f>
        <v/>
      </c>
      <c r="AE15" s="423"/>
      <c r="AF15" s="424" t="str">
        <f t="shared" si="11"/>
        <v/>
      </c>
      <c r="AG15" s="425" t="str">
        <f t="shared" si="12"/>
        <v/>
      </c>
      <c r="AH15" s="424" t="str">
        <f>IF(O15="REP",AI$6,IF(AND(OR(O15="S",O15="RE"),OR('statement of marks'!CS14="",'statement of marks'!CS14="ML")),AH$7,IF(OR(O15="S",O15="RE"),AH$6,"")))</f>
        <v/>
      </c>
      <c r="AI15" s="423"/>
      <c r="AJ15" s="424" t="str">
        <f t="shared" si="13"/>
        <v/>
      </c>
      <c r="AK15" s="425" t="str">
        <f t="shared" si="14"/>
        <v/>
      </c>
      <c r="AL15" s="423"/>
      <c r="AM15" s="424" t="str">
        <f t="shared" si="15"/>
        <v/>
      </c>
      <c r="AN15" s="423"/>
      <c r="AO15" s="80" t="str">
        <f t="shared" si="16"/>
        <v/>
      </c>
      <c r="AP15" s="139">
        <f t="shared" si="17"/>
        <v>0</v>
      </c>
      <c r="AQ15" s="139">
        <f t="shared" si="18"/>
        <v>0</v>
      </c>
      <c r="AR15" s="79" t="str">
        <f t="shared" si="3"/>
        <v/>
      </c>
      <c r="AS15" s="90" t="str">
        <f>IF(AR15="PASS",'statement of marks'!HL15,"")</f>
        <v/>
      </c>
      <c r="AT15" s="90" t="str">
        <f>IF(AR15="PASS",'statement of marks'!HM15,"")</f>
        <v/>
      </c>
      <c r="AU15" s="100">
        <f>IF('statement of marks'!FH15="","",'statement of marks'!FH15)</f>
        <v>0</v>
      </c>
    </row>
    <row r="16" spans="1:48" ht="17" customHeight="1">
      <c r="A16" s="96">
        <f>'statement of marks'!A16</f>
        <v>8</v>
      </c>
      <c r="B16" s="60">
        <f>'statement of marks'!D16</f>
        <v>10304</v>
      </c>
      <c r="C16" s="60">
        <f>'statement of marks'!E16</f>
        <v>11408</v>
      </c>
      <c r="D16" s="138">
        <f>'statement of marks'!F16</f>
        <v>34883</v>
      </c>
      <c r="E16" s="83" t="str">
        <f>'statement of marks'!G16</f>
        <v>A 008</v>
      </c>
      <c r="F16" s="83" t="str">
        <f>'statement of marks'!H16</f>
        <v>B 008</v>
      </c>
      <c r="G16" s="83" t="str">
        <f>'statement of marks'!I16</f>
        <v>C 008</v>
      </c>
      <c r="H16" s="60" t="str">
        <f>'statement of marks'!HD16</f>
        <v>PASS</v>
      </c>
      <c r="I16" s="60" t="str">
        <f>'statement of marks'!HG16</f>
        <v>II</v>
      </c>
      <c r="J16" s="98">
        <f>'statement of marks'!HF16</f>
        <v>54.3</v>
      </c>
      <c r="K16" s="98" t="str">
        <f>'statement of marks'!FJ16</f>
        <v>II</v>
      </c>
      <c r="L16" s="98" t="str">
        <f>'statement of marks'!FM16</f>
        <v>III</v>
      </c>
      <c r="M16" s="98" t="str">
        <f>'statement of marks'!FP16</f>
        <v>II</v>
      </c>
      <c r="N16" s="98" t="str">
        <f>'statement of marks'!GA16</f>
        <v>I</v>
      </c>
      <c r="O16" s="98" t="str">
        <f>'statement of marks'!GL16</f>
        <v>II</v>
      </c>
      <c r="P16" s="98" t="str">
        <f>'statement of marks'!GW16</f>
        <v>B</v>
      </c>
      <c r="Q16" s="98" t="str">
        <f>'statement of marks'!GX16</f>
        <v>B</v>
      </c>
      <c r="R16" s="98" t="str">
        <f>CONCATENATE('statement of marks'!GZ16,'statement of marks'!HB16)</f>
        <v xml:space="preserve">            </v>
      </c>
      <c r="S16" s="91">
        <f t="shared" si="4"/>
        <v>0</v>
      </c>
      <c r="T16" s="423"/>
      <c r="U16" s="424" t="str">
        <f t="shared" si="5"/>
        <v/>
      </c>
      <c r="V16" s="424" t="str">
        <f t="shared" si="6"/>
        <v/>
      </c>
      <c r="W16" s="423"/>
      <c r="X16" s="424" t="str">
        <f t="shared" si="7"/>
        <v/>
      </c>
      <c r="Y16" s="424" t="str">
        <f t="shared" si="8"/>
        <v/>
      </c>
      <c r="Z16" s="424" t="str">
        <f>IF(M16="REP",AA$6,IF(AND(OR(M16="S",M16="RE"),OR('statement of marks'!AW15="",'statement of marks'!AW15="ML")),Z$7,IF(OR(M16="S",M16="RE"),Z$6,"")))</f>
        <v/>
      </c>
      <c r="AA16" s="423"/>
      <c r="AB16" s="424" t="str">
        <f t="shared" si="9"/>
        <v/>
      </c>
      <c r="AC16" s="425" t="str">
        <f t="shared" si="10"/>
        <v/>
      </c>
      <c r="AD16" s="424" t="str">
        <f>IF(N16="REP",AE$6,IF(AND(OR(N16="S",N16="RE"),OR('statement of marks'!BU15="",'statement of marks'!BU15="ML")),AD$7,IF(OR(N16="S",N16="RE"),AD$6,"")))</f>
        <v/>
      </c>
      <c r="AE16" s="423"/>
      <c r="AF16" s="424" t="str">
        <f t="shared" si="11"/>
        <v/>
      </c>
      <c r="AG16" s="425" t="str">
        <f t="shared" si="12"/>
        <v/>
      </c>
      <c r="AH16" s="424" t="str">
        <f>IF(O16="REP",AI$6,IF(AND(OR(O16="S",O16="RE"),OR('statement of marks'!CS15="",'statement of marks'!CS15="ML")),AH$7,IF(OR(O16="S",O16="RE"),AH$6,"")))</f>
        <v/>
      </c>
      <c r="AI16" s="423"/>
      <c r="AJ16" s="424" t="str">
        <f t="shared" si="13"/>
        <v/>
      </c>
      <c r="AK16" s="425" t="str">
        <f t="shared" si="14"/>
        <v/>
      </c>
      <c r="AL16" s="423"/>
      <c r="AM16" s="424" t="str">
        <f t="shared" si="15"/>
        <v/>
      </c>
      <c r="AN16" s="423"/>
      <c r="AO16" s="80" t="str">
        <f t="shared" si="16"/>
        <v/>
      </c>
      <c r="AP16" s="139">
        <f t="shared" si="17"/>
        <v>0</v>
      </c>
      <c r="AQ16" s="139">
        <f t="shared" si="18"/>
        <v>0</v>
      </c>
      <c r="AR16" s="79" t="str">
        <f t="shared" si="3"/>
        <v/>
      </c>
      <c r="AS16" s="90" t="str">
        <f>IF(AR16="PASS",'statement of marks'!HL16,"")</f>
        <v/>
      </c>
      <c r="AT16" s="90" t="str">
        <f>IF(AR16="PASS",'statement of marks'!HM16,"")</f>
        <v/>
      </c>
      <c r="AU16" s="100">
        <f>IF('statement of marks'!FH16="","",'statement of marks'!FH16)</f>
        <v>0</v>
      </c>
    </row>
    <row r="17" spans="1:47" ht="17" customHeight="1">
      <c r="A17" s="96">
        <f>'statement of marks'!A17</f>
        <v>9</v>
      </c>
      <c r="B17" s="60">
        <f>'statement of marks'!D17</f>
        <v>10485</v>
      </c>
      <c r="C17" s="60">
        <f>'statement of marks'!E17</f>
        <v>11409</v>
      </c>
      <c r="D17" s="138">
        <f>'statement of marks'!F17</f>
        <v>35368</v>
      </c>
      <c r="E17" s="83" t="str">
        <f>'statement of marks'!G17</f>
        <v>A 009</v>
      </c>
      <c r="F17" s="83" t="str">
        <f>'statement of marks'!H17</f>
        <v>B 009</v>
      </c>
      <c r="G17" s="83" t="str">
        <f>'statement of marks'!I17</f>
        <v>C 009</v>
      </c>
      <c r="H17" s="60" t="str">
        <f>'statement of marks'!HD17</f>
        <v>PASS</v>
      </c>
      <c r="I17" s="60" t="str">
        <f>'statement of marks'!HG17</f>
        <v>II</v>
      </c>
      <c r="J17" s="98">
        <f>'statement of marks'!HF17</f>
        <v>57</v>
      </c>
      <c r="K17" s="98" t="str">
        <f>'statement of marks'!FJ17</f>
        <v>I</v>
      </c>
      <c r="L17" s="98" t="str">
        <f>'statement of marks'!FM17</f>
        <v>II</v>
      </c>
      <c r="M17" s="98" t="str">
        <f>'statement of marks'!FP17</f>
        <v>II</v>
      </c>
      <c r="N17" s="98" t="str">
        <f>'statement of marks'!GA17</f>
        <v>II</v>
      </c>
      <c r="O17" s="98" t="str">
        <f>'statement of marks'!GL17</f>
        <v>II</v>
      </c>
      <c r="P17" s="98" t="str">
        <f>'statement of marks'!GW17</f>
        <v>B</v>
      </c>
      <c r="Q17" s="98" t="str">
        <f>'statement of marks'!GX17</f>
        <v>B</v>
      </c>
      <c r="R17" s="98" t="str">
        <f>CONCATENATE('statement of marks'!GZ17,'statement of marks'!HB17)</f>
        <v xml:space="preserve">            </v>
      </c>
      <c r="S17" s="91">
        <f t="shared" si="4"/>
        <v>0</v>
      </c>
      <c r="T17" s="423"/>
      <c r="U17" s="424" t="str">
        <f t="shared" si="5"/>
        <v/>
      </c>
      <c r="V17" s="424" t="str">
        <f t="shared" si="6"/>
        <v/>
      </c>
      <c r="W17" s="423"/>
      <c r="X17" s="424" t="str">
        <f t="shared" si="7"/>
        <v/>
      </c>
      <c r="Y17" s="424" t="str">
        <f t="shared" si="8"/>
        <v/>
      </c>
      <c r="Z17" s="424" t="str">
        <f>IF(M17="REP",AA$6,IF(AND(OR(M17="S",M17="RE"),OR('statement of marks'!AW16="",'statement of marks'!AW16="ML")),Z$7,IF(OR(M17="S",M17="RE"),Z$6,"")))</f>
        <v/>
      </c>
      <c r="AA17" s="423"/>
      <c r="AB17" s="424" t="str">
        <f t="shared" si="9"/>
        <v/>
      </c>
      <c r="AC17" s="425" t="str">
        <f t="shared" si="10"/>
        <v/>
      </c>
      <c r="AD17" s="424" t="str">
        <f>IF(N17="REP",AE$6,IF(AND(OR(N17="S",N17="RE"),OR('statement of marks'!BU16="",'statement of marks'!BU16="ML")),AD$7,IF(OR(N17="S",N17="RE"),AD$6,"")))</f>
        <v/>
      </c>
      <c r="AE17" s="423"/>
      <c r="AF17" s="424" t="str">
        <f t="shared" si="11"/>
        <v/>
      </c>
      <c r="AG17" s="425" t="str">
        <f t="shared" si="12"/>
        <v/>
      </c>
      <c r="AH17" s="424" t="str">
        <f>IF(O17="REP",AI$6,IF(AND(OR(O17="S",O17="RE"),OR('statement of marks'!CS16="",'statement of marks'!CS16="ML")),AH$7,IF(OR(O17="S",O17="RE"),AH$6,"")))</f>
        <v/>
      </c>
      <c r="AI17" s="423"/>
      <c r="AJ17" s="424" t="str">
        <f t="shared" si="13"/>
        <v/>
      </c>
      <c r="AK17" s="425" t="str">
        <f t="shared" si="14"/>
        <v/>
      </c>
      <c r="AL17" s="423"/>
      <c r="AM17" s="424" t="str">
        <f t="shared" si="15"/>
        <v/>
      </c>
      <c r="AN17" s="423"/>
      <c r="AO17" s="80" t="str">
        <f t="shared" si="16"/>
        <v/>
      </c>
      <c r="AP17" s="139">
        <f t="shared" si="17"/>
        <v>0</v>
      </c>
      <c r="AQ17" s="139">
        <f t="shared" si="18"/>
        <v>0</v>
      </c>
      <c r="AR17" s="79" t="str">
        <f t="shared" si="3"/>
        <v/>
      </c>
      <c r="AS17" s="90" t="str">
        <f>IF(AR17="PASS",'statement of marks'!HL17,"")</f>
        <v/>
      </c>
      <c r="AT17" s="90" t="str">
        <f>IF(AR17="PASS",'statement of marks'!HM17,"")</f>
        <v/>
      </c>
      <c r="AU17" s="100">
        <f>IF('statement of marks'!FH17="","",'statement of marks'!FH17)</f>
        <v>0</v>
      </c>
    </row>
    <row r="18" spans="1:47" ht="17" customHeight="1">
      <c r="A18" s="96">
        <f>'statement of marks'!A18</f>
        <v>10</v>
      </c>
      <c r="B18" s="60">
        <f>'statement of marks'!D18</f>
        <v>9010</v>
      </c>
      <c r="C18" s="60">
        <f>'statement of marks'!E18</f>
        <v>11410</v>
      </c>
      <c r="D18" s="138">
        <f>'statement of marks'!F18</f>
        <v>34668</v>
      </c>
      <c r="E18" s="83" t="str">
        <f>'statement of marks'!G18</f>
        <v>A 010</v>
      </c>
      <c r="F18" s="83" t="str">
        <f>'statement of marks'!H18</f>
        <v>B 010</v>
      </c>
      <c r="G18" s="83" t="str">
        <f>'statement of marks'!I18</f>
        <v>C 010</v>
      </c>
      <c r="H18" s="60" t="str">
        <f>'statement of marks'!HD18</f>
        <v>PASS</v>
      </c>
      <c r="I18" s="60" t="str">
        <f>'statement of marks'!HG18</f>
        <v>II</v>
      </c>
      <c r="J18" s="98">
        <f>'statement of marks'!HF18</f>
        <v>50.4</v>
      </c>
      <c r="K18" s="98" t="str">
        <f>'statement of marks'!FJ18</f>
        <v>II</v>
      </c>
      <c r="L18" s="98" t="str">
        <f>'statement of marks'!FM18</f>
        <v>II</v>
      </c>
      <c r="M18" s="98" t="str">
        <f>'statement of marks'!FP18</f>
        <v>III</v>
      </c>
      <c r="N18" s="98" t="str">
        <f>'statement of marks'!GA18</f>
        <v>II</v>
      </c>
      <c r="O18" s="98" t="str">
        <f>'statement of marks'!GL18</f>
        <v>II</v>
      </c>
      <c r="P18" s="98" t="str">
        <f>'statement of marks'!GW18</f>
        <v>B</v>
      </c>
      <c r="Q18" s="98" t="str">
        <f>'statement of marks'!GX18</f>
        <v>B</v>
      </c>
      <c r="R18" s="98" t="str">
        <f>CONCATENATE('statement of marks'!GZ18,'statement of marks'!HB18)</f>
        <v xml:space="preserve">            </v>
      </c>
      <c r="S18" s="91">
        <f t="shared" si="4"/>
        <v>0</v>
      </c>
      <c r="T18" s="423"/>
      <c r="U18" s="424" t="str">
        <f t="shared" si="5"/>
        <v/>
      </c>
      <c r="V18" s="424" t="str">
        <f t="shared" si="6"/>
        <v/>
      </c>
      <c r="W18" s="423"/>
      <c r="X18" s="424" t="str">
        <f t="shared" si="7"/>
        <v/>
      </c>
      <c r="Y18" s="424" t="str">
        <f t="shared" si="8"/>
        <v/>
      </c>
      <c r="Z18" s="424" t="str">
        <f>IF(M18="REP",AA$6,IF(AND(OR(M18="S",M18="RE"),OR('statement of marks'!AW17="",'statement of marks'!AW17="ML")),Z$7,IF(OR(M18="S",M18="RE"),Z$6,"")))</f>
        <v/>
      </c>
      <c r="AA18" s="423"/>
      <c r="AB18" s="424" t="str">
        <f t="shared" si="9"/>
        <v/>
      </c>
      <c r="AC18" s="425" t="str">
        <f t="shared" si="10"/>
        <v/>
      </c>
      <c r="AD18" s="424" t="str">
        <f>IF(N18="REP",AE$6,IF(AND(OR(N18="S",N18="RE"),OR('statement of marks'!BU17="",'statement of marks'!BU17="ML")),AD$7,IF(OR(N18="S",N18="RE"),AD$6,"")))</f>
        <v/>
      </c>
      <c r="AE18" s="423"/>
      <c r="AF18" s="424" t="str">
        <f t="shared" si="11"/>
        <v/>
      </c>
      <c r="AG18" s="425" t="str">
        <f t="shared" si="12"/>
        <v/>
      </c>
      <c r="AH18" s="424" t="str">
        <f>IF(O18="REP",AI$6,IF(AND(OR(O18="S",O18="RE"),OR('statement of marks'!CS17="",'statement of marks'!CS17="ML")),AH$7,IF(OR(O18="S",O18="RE"),AH$6,"")))</f>
        <v/>
      </c>
      <c r="AI18" s="423"/>
      <c r="AJ18" s="424" t="str">
        <f t="shared" si="13"/>
        <v/>
      </c>
      <c r="AK18" s="425" t="str">
        <f t="shared" si="14"/>
        <v/>
      </c>
      <c r="AL18" s="423"/>
      <c r="AM18" s="424" t="str">
        <f t="shared" si="15"/>
        <v/>
      </c>
      <c r="AN18" s="423"/>
      <c r="AO18" s="80" t="str">
        <f t="shared" si="16"/>
        <v/>
      </c>
      <c r="AP18" s="139">
        <f t="shared" si="17"/>
        <v>0</v>
      </c>
      <c r="AQ18" s="139">
        <f t="shared" si="18"/>
        <v>0</v>
      </c>
      <c r="AR18" s="79" t="str">
        <f t="shared" si="3"/>
        <v/>
      </c>
      <c r="AS18" s="90" t="str">
        <f>IF(AR18="PASS",'statement of marks'!HL18,"")</f>
        <v/>
      </c>
      <c r="AT18" s="90" t="str">
        <f>IF(AR18="PASS",'statement of marks'!HM18,"")</f>
        <v/>
      </c>
      <c r="AU18" s="100">
        <f>IF('statement of marks'!FH18="","",'statement of marks'!FH18)</f>
        <v>0</v>
      </c>
    </row>
    <row r="19" spans="1:47" ht="17" customHeight="1">
      <c r="A19" s="96">
        <f>'statement of marks'!A19</f>
        <v>11</v>
      </c>
      <c r="B19" s="60">
        <f>'statement of marks'!D19</f>
        <v>9411</v>
      </c>
      <c r="C19" s="60">
        <f>'statement of marks'!E19</f>
        <v>11411</v>
      </c>
      <c r="D19" s="138">
        <f>'statement of marks'!F19</f>
        <v>35209</v>
      </c>
      <c r="E19" s="83" t="str">
        <f>'statement of marks'!G19</f>
        <v>A 011</v>
      </c>
      <c r="F19" s="83" t="str">
        <f>'statement of marks'!H19</f>
        <v>B 011</v>
      </c>
      <c r="G19" s="83" t="str">
        <f>'statement of marks'!I19</f>
        <v>C 011</v>
      </c>
      <c r="H19" s="60" t="str">
        <f>'statement of marks'!HD19</f>
        <v>PASS</v>
      </c>
      <c r="I19" s="60" t="str">
        <f>'statement of marks'!HG19</f>
        <v>II</v>
      </c>
      <c r="J19" s="98">
        <f>'statement of marks'!HF19</f>
        <v>53.1</v>
      </c>
      <c r="K19" s="98" t="str">
        <f>'statement of marks'!FJ19</f>
        <v>II</v>
      </c>
      <c r="L19" s="98" t="str">
        <f>'statement of marks'!FM19</f>
        <v>II</v>
      </c>
      <c r="M19" s="98" t="str">
        <f>'statement of marks'!FP19</f>
        <v>III</v>
      </c>
      <c r="N19" s="98" t="str">
        <f>'statement of marks'!GA19</f>
        <v>II</v>
      </c>
      <c r="O19" s="98" t="str">
        <f>'statement of marks'!GL19</f>
        <v>II</v>
      </c>
      <c r="P19" s="98" t="str">
        <f>'statement of marks'!GW19</f>
        <v>B</v>
      </c>
      <c r="Q19" s="98" t="str">
        <f>'statement of marks'!GX19</f>
        <v>A</v>
      </c>
      <c r="R19" s="98" t="str">
        <f>CONCATENATE('statement of marks'!GZ19,'statement of marks'!HB19)</f>
        <v xml:space="preserve">            </v>
      </c>
      <c r="S19" s="91">
        <f t="shared" si="4"/>
        <v>0</v>
      </c>
      <c r="T19" s="423"/>
      <c r="U19" s="424" t="str">
        <f t="shared" si="5"/>
        <v/>
      </c>
      <c r="V19" s="424" t="str">
        <f t="shared" si="6"/>
        <v/>
      </c>
      <c r="W19" s="423"/>
      <c r="X19" s="424" t="str">
        <f t="shared" si="7"/>
        <v/>
      </c>
      <c r="Y19" s="424" t="str">
        <f t="shared" si="8"/>
        <v/>
      </c>
      <c r="Z19" s="424" t="str">
        <f>IF(M19="REP",AA$6,IF(AND(OR(M19="S",M19="RE"),OR('statement of marks'!AW18="",'statement of marks'!AW18="ML")),Z$7,IF(OR(M19="S",M19="RE"),Z$6,"")))</f>
        <v/>
      </c>
      <c r="AA19" s="423"/>
      <c r="AB19" s="424" t="str">
        <f t="shared" si="9"/>
        <v/>
      </c>
      <c r="AC19" s="425" t="str">
        <f t="shared" si="10"/>
        <v/>
      </c>
      <c r="AD19" s="424" t="str">
        <f>IF(N19="REP",AE$6,IF(AND(OR(N19="S",N19="RE"),OR('statement of marks'!BU18="",'statement of marks'!BU18="ML")),AD$7,IF(OR(N19="S",N19="RE"),AD$6,"")))</f>
        <v/>
      </c>
      <c r="AE19" s="423"/>
      <c r="AF19" s="424" t="str">
        <f t="shared" si="11"/>
        <v/>
      </c>
      <c r="AG19" s="425" t="str">
        <f t="shared" si="12"/>
        <v/>
      </c>
      <c r="AH19" s="424" t="str">
        <f>IF(O19="REP",AI$6,IF(AND(OR(O19="S",O19="RE"),OR('statement of marks'!CS18="",'statement of marks'!CS18="ML")),AH$7,IF(OR(O19="S",O19="RE"),AH$6,"")))</f>
        <v/>
      </c>
      <c r="AI19" s="423"/>
      <c r="AJ19" s="424" t="str">
        <f t="shared" si="13"/>
        <v/>
      </c>
      <c r="AK19" s="425" t="str">
        <f t="shared" si="14"/>
        <v/>
      </c>
      <c r="AL19" s="423"/>
      <c r="AM19" s="424" t="str">
        <f t="shared" si="15"/>
        <v/>
      </c>
      <c r="AN19" s="423"/>
      <c r="AO19" s="80" t="str">
        <f t="shared" si="16"/>
        <v/>
      </c>
      <c r="AP19" s="139">
        <f t="shared" si="17"/>
        <v>0</v>
      </c>
      <c r="AQ19" s="139">
        <f t="shared" si="18"/>
        <v>0</v>
      </c>
      <c r="AR19" s="79" t="str">
        <f t="shared" si="3"/>
        <v/>
      </c>
      <c r="AS19" s="90" t="str">
        <f>IF(AR19="PASS",'statement of marks'!HL19,"")</f>
        <v/>
      </c>
      <c r="AT19" s="90" t="str">
        <f>IF(AR19="PASS",'statement of marks'!HM19,"")</f>
        <v/>
      </c>
      <c r="AU19" s="100">
        <f>IF('statement of marks'!FH19="","",'statement of marks'!FH19)</f>
        <v>0</v>
      </c>
    </row>
    <row r="20" spans="1:47" ht="17" customHeight="1">
      <c r="A20" s="96">
        <f>'statement of marks'!A20</f>
        <v>12</v>
      </c>
      <c r="B20" s="60">
        <f>'statement of marks'!D20</f>
        <v>10548</v>
      </c>
      <c r="C20" s="60">
        <f>'statement of marks'!E20</f>
        <v>11412</v>
      </c>
      <c r="D20" s="138">
        <f>'statement of marks'!F20</f>
        <v>35137</v>
      </c>
      <c r="E20" s="83" t="str">
        <f>'statement of marks'!G20</f>
        <v>A 012</v>
      </c>
      <c r="F20" s="83" t="str">
        <f>'statement of marks'!H20</f>
        <v>B 012</v>
      </c>
      <c r="G20" s="83" t="str">
        <f>'statement of marks'!I20</f>
        <v>C 012</v>
      </c>
      <c r="H20" s="60" t="str">
        <f>'statement of marks'!HD20</f>
        <v>PASS</v>
      </c>
      <c r="I20" s="60" t="str">
        <f>'statement of marks'!HG20</f>
        <v>I</v>
      </c>
      <c r="J20" s="98">
        <f>'statement of marks'!HF20</f>
        <v>60</v>
      </c>
      <c r="K20" s="98" t="str">
        <f>'statement of marks'!FJ20</f>
        <v>II</v>
      </c>
      <c r="L20" s="98" t="str">
        <f>'statement of marks'!FM20</f>
        <v>II</v>
      </c>
      <c r="M20" s="98" t="str">
        <f>'statement of marks'!FP20</f>
        <v>III</v>
      </c>
      <c r="N20" s="98" t="str">
        <f>'statement of marks'!GA20</f>
        <v>I</v>
      </c>
      <c r="O20" s="98" t="str">
        <f>'statement of marks'!GL20</f>
        <v>I</v>
      </c>
      <c r="P20" s="98" t="str">
        <f>'statement of marks'!GW20</f>
        <v>A</v>
      </c>
      <c r="Q20" s="98" t="str">
        <f>'statement of marks'!GX20</f>
        <v>B</v>
      </c>
      <c r="R20" s="98" t="str">
        <f>CONCATENATE('statement of marks'!GZ20,'statement of marks'!HB20)</f>
        <v xml:space="preserve">            </v>
      </c>
      <c r="S20" s="91">
        <f t="shared" si="4"/>
        <v>0</v>
      </c>
      <c r="T20" s="423"/>
      <c r="U20" s="424" t="str">
        <f t="shared" si="5"/>
        <v/>
      </c>
      <c r="V20" s="424" t="str">
        <f t="shared" si="6"/>
        <v/>
      </c>
      <c r="W20" s="423"/>
      <c r="X20" s="424" t="str">
        <f t="shared" si="7"/>
        <v/>
      </c>
      <c r="Y20" s="424" t="str">
        <f t="shared" si="8"/>
        <v/>
      </c>
      <c r="Z20" s="424" t="str">
        <f>IF(M20="REP",AA$6,IF(AND(OR(M20="S",M20="RE"),OR('statement of marks'!AW19="",'statement of marks'!AW19="ML")),Z$7,IF(OR(M20="S",M20="RE"),Z$6,"")))</f>
        <v/>
      </c>
      <c r="AA20" s="423"/>
      <c r="AB20" s="424" t="str">
        <f t="shared" si="9"/>
        <v/>
      </c>
      <c r="AC20" s="425" t="str">
        <f t="shared" si="10"/>
        <v/>
      </c>
      <c r="AD20" s="424" t="str">
        <f>IF(N20="REP",AE$6,IF(AND(OR(N20="S",N20="RE"),OR('statement of marks'!BU19="",'statement of marks'!BU19="ML")),AD$7,IF(OR(N20="S",N20="RE"),AD$6,"")))</f>
        <v/>
      </c>
      <c r="AE20" s="423"/>
      <c r="AF20" s="424" t="str">
        <f t="shared" si="11"/>
        <v/>
      </c>
      <c r="AG20" s="425" t="str">
        <f t="shared" si="12"/>
        <v/>
      </c>
      <c r="AH20" s="424" t="str">
        <f>IF(O20="REP",AI$6,IF(AND(OR(O20="S",O20="RE"),OR('statement of marks'!CS19="",'statement of marks'!CS19="ML")),AH$7,IF(OR(O20="S",O20="RE"),AH$6,"")))</f>
        <v/>
      </c>
      <c r="AI20" s="423"/>
      <c r="AJ20" s="424" t="str">
        <f t="shared" si="13"/>
        <v/>
      </c>
      <c r="AK20" s="425" t="str">
        <f t="shared" si="14"/>
        <v/>
      </c>
      <c r="AL20" s="423"/>
      <c r="AM20" s="424" t="str">
        <f t="shared" si="15"/>
        <v/>
      </c>
      <c r="AN20" s="423"/>
      <c r="AO20" s="80" t="str">
        <f t="shared" si="16"/>
        <v/>
      </c>
      <c r="AP20" s="139">
        <f t="shared" si="17"/>
        <v>0</v>
      </c>
      <c r="AQ20" s="139">
        <f t="shared" si="18"/>
        <v>0</v>
      </c>
      <c r="AR20" s="79" t="str">
        <f t="shared" si="3"/>
        <v/>
      </c>
      <c r="AS20" s="90" t="str">
        <f>IF(AR20="PASS",'statement of marks'!HL20,"")</f>
        <v/>
      </c>
      <c r="AT20" s="90" t="str">
        <f>IF(AR20="PASS",'statement of marks'!HM20,"")</f>
        <v/>
      </c>
      <c r="AU20" s="100">
        <f>IF('statement of marks'!FH20="","",'statement of marks'!FH20)</f>
        <v>0</v>
      </c>
    </row>
    <row r="21" spans="1:47" ht="17" customHeight="1">
      <c r="A21" s="96">
        <f>'statement of marks'!A21</f>
        <v>13</v>
      </c>
      <c r="B21" s="60">
        <f>'statement of marks'!D21</f>
        <v>9356</v>
      </c>
      <c r="C21" s="60">
        <f>'statement of marks'!E21</f>
        <v>11413</v>
      </c>
      <c r="D21" s="138">
        <f>'statement of marks'!F21</f>
        <v>35256</v>
      </c>
      <c r="E21" s="83" t="str">
        <f>'statement of marks'!G21</f>
        <v>A 013</v>
      </c>
      <c r="F21" s="83" t="str">
        <f>'statement of marks'!H21</f>
        <v>B 013</v>
      </c>
      <c r="G21" s="83" t="str">
        <f>'statement of marks'!I21</f>
        <v>C 013</v>
      </c>
      <c r="H21" s="60" t="str">
        <f>'statement of marks'!HD21</f>
        <v>PASS BY GRACE</v>
      </c>
      <c r="I21" s="60" t="str">
        <f>'statement of marks'!HG21</f>
        <v>III</v>
      </c>
      <c r="J21" s="98">
        <f>'statement of marks'!HF21</f>
        <v>46.8</v>
      </c>
      <c r="K21" s="98" t="str">
        <f>'statement of marks'!FJ21</f>
        <v>III</v>
      </c>
      <c r="L21" s="98" t="str">
        <f>'statement of marks'!FM21</f>
        <v>III</v>
      </c>
      <c r="M21" s="98" t="str">
        <f>'statement of marks'!FP21</f>
        <v>III</v>
      </c>
      <c r="N21" s="98" t="str">
        <f>'statement of marks'!GA21</f>
        <v>II</v>
      </c>
      <c r="O21" s="98" t="str">
        <f>'statement of marks'!GL21</f>
        <v>G</v>
      </c>
      <c r="P21" s="98" t="str">
        <f>'statement of marks'!GW21</f>
        <v>B</v>
      </c>
      <c r="Q21" s="98" t="str">
        <f>'statement of marks'!GX21</f>
        <v>B</v>
      </c>
      <c r="R21" s="98" t="str">
        <f>CONCATENATE('statement of marks'!GZ21,'statement of marks'!HB21)</f>
        <v xml:space="preserve">            </v>
      </c>
      <c r="S21" s="91">
        <f t="shared" si="4"/>
        <v>0</v>
      </c>
      <c r="T21" s="423"/>
      <c r="U21" s="424" t="str">
        <f t="shared" si="5"/>
        <v/>
      </c>
      <c r="V21" s="424" t="str">
        <f t="shared" si="6"/>
        <v/>
      </c>
      <c r="W21" s="423"/>
      <c r="X21" s="424" t="str">
        <f t="shared" si="7"/>
        <v/>
      </c>
      <c r="Y21" s="424" t="str">
        <f t="shared" si="8"/>
        <v/>
      </c>
      <c r="Z21" s="424" t="str">
        <f>IF(M21="REP",AA$6,IF(AND(OR(M21="S",M21="RE"),OR('statement of marks'!AW20="",'statement of marks'!AW20="ML")),Z$7,IF(OR(M21="S",M21="RE"),Z$6,"")))</f>
        <v/>
      </c>
      <c r="AA21" s="423"/>
      <c r="AB21" s="424" t="str">
        <f t="shared" si="9"/>
        <v/>
      </c>
      <c r="AC21" s="425" t="str">
        <f t="shared" si="10"/>
        <v/>
      </c>
      <c r="AD21" s="424" t="str">
        <f>IF(N21="REP",AE$6,IF(AND(OR(N21="S",N21="RE"),OR('statement of marks'!BU20="",'statement of marks'!BU20="ML")),AD$7,IF(OR(N21="S",N21="RE"),AD$6,"")))</f>
        <v/>
      </c>
      <c r="AE21" s="423"/>
      <c r="AF21" s="424" t="str">
        <f t="shared" si="11"/>
        <v/>
      </c>
      <c r="AG21" s="425" t="str">
        <f t="shared" si="12"/>
        <v/>
      </c>
      <c r="AH21" s="424" t="str">
        <f>IF(O21="REP",AI$6,IF(AND(OR(O21="S",O21="RE"),OR('statement of marks'!CS20="",'statement of marks'!CS20="ML")),AH$7,IF(OR(O21="S",O21="RE"),AH$6,"")))</f>
        <v/>
      </c>
      <c r="AI21" s="423"/>
      <c r="AJ21" s="424" t="str">
        <f t="shared" si="13"/>
        <v/>
      </c>
      <c r="AK21" s="425" t="str">
        <f t="shared" si="14"/>
        <v/>
      </c>
      <c r="AL21" s="423"/>
      <c r="AM21" s="424" t="str">
        <f t="shared" si="15"/>
        <v/>
      </c>
      <c r="AN21" s="423"/>
      <c r="AO21" s="80" t="str">
        <f t="shared" si="16"/>
        <v/>
      </c>
      <c r="AP21" s="139">
        <f t="shared" si="17"/>
        <v>0</v>
      </c>
      <c r="AQ21" s="139">
        <f t="shared" si="18"/>
        <v>0</v>
      </c>
      <c r="AR21" s="79" t="str">
        <f t="shared" si="3"/>
        <v/>
      </c>
      <c r="AS21" s="90" t="str">
        <f>IF(AR21="PASS",'statement of marks'!HL21,"")</f>
        <v/>
      </c>
      <c r="AT21" s="90" t="str">
        <f>IF(AR21="PASS",'statement of marks'!HM21,"")</f>
        <v/>
      </c>
      <c r="AU21" s="100">
        <f>IF('statement of marks'!FH21="","",'statement of marks'!FH21)</f>
        <v>0</v>
      </c>
    </row>
    <row r="22" spans="1:47" ht="17" customHeight="1">
      <c r="A22" s="96">
        <f>'statement of marks'!A22</f>
        <v>14</v>
      </c>
      <c r="B22" s="60">
        <f>'statement of marks'!D22</f>
        <v>10303</v>
      </c>
      <c r="C22" s="60">
        <f>'statement of marks'!E22</f>
        <v>11414</v>
      </c>
      <c r="D22" s="138">
        <f>'statement of marks'!F22</f>
        <v>34824</v>
      </c>
      <c r="E22" s="83" t="str">
        <f>'statement of marks'!G22</f>
        <v>A 014</v>
      </c>
      <c r="F22" s="83" t="str">
        <f>'statement of marks'!H22</f>
        <v>B 014</v>
      </c>
      <c r="G22" s="83" t="str">
        <f>'statement of marks'!I22</f>
        <v>C 014</v>
      </c>
      <c r="H22" s="60" t="str">
        <f>'statement of marks'!HD22</f>
        <v>PASS</v>
      </c>
      <c r="I22" s="60" t="str">
        <f>'statement of marks'!HG22</f>
        <v>II</v>
      </c>
      <c r="J22" s="98">
        <f>'statement of marks'!HF22</f>
        <v>54.6</v>
      </c>
      <c r="K22" s="98" t="str">
        <f>'statement of marks'!FJ22</f>
        <v>II</v>
      </c>
      <c r="L22" s="98" t="str">
        <f>'statement of marks'!FM22</f>
        <v>III</v>
      </c>
      <c r="M22" s="98" t="str">
        <f>'statement of marks'!FP22</f>
        <v>II</v>
      </c>
      <c r="N22" s="98" t="str">
        <f>'statement of marks'!GA22</f>
        <v>I</v>
      </c>
      <c r="O22" s="98" t="str">
        <f>'statement of marks'!GL22</f>
        <v>II</v>
      </c>
      <c r="P22" s="98" t="str">
        <f>'statement of marks'!GW22</f>
        <v>B</v>
      </c>
      <c r="Q22" s="98" t="str">
        <f>'statement of marks'!GX22</f>
        <v>B</v>
      </c>
      <c r="R22" s="98" t="str">
        <f>CONCATENATE('statement of marks'!GZ22,'statement of marks'!HB22)</f>
        <v xml:space="preserve">            </v>
      </c>
      <c r="S22" s="91">
        <f t="shared" si="4"/>
        <v>0</v>
      </c>
      <c r="T22" s="423"/>
      <c r="U22" s="424" t="str">
        <f t="shared" si="5"/>
        <v/>
      </c>
      <c r="V22" s="424" t="str">
        <f t="shared" si="6"/>
        <v/>
      </c>
      <c r="W22" s="423"/>
      <c r="X22" s="424" t="str">
        <f t="shared" si="7"/>
        <v/>
      </c>
      <c r="Y22" s="424" t="str">
        <f t="shared" si="8"/>
        <v/>
      </c>
      <c r="Z22" s="424" t="str">
        <f>IF(M22="REP",AA$6,IF(AND(OR(M22="S",M22="RE"),OR('statement of marks'!AW21="",'statement of marks'!AW21="ML")),Z$7,IF(OR(M22="S",M22="RE"),Z$6,"")))</f>
        <v/>
      </c>
      <c r="AA22" s="423"/>
      <c r="AB22" s="424" t="str">
        <f t="shared" si="9"/>
        <v/>
      </c>
      <c r="AC22" s="425" t="str">
        <f t="shared" si="10"/>
        <v/>
      </c>
      <c r="AD22" s="424" t="str">
        <f>IF(N22="REP",AE$6,IF(AND(OR(N22="S",N22="RE"),OR('statement of marks'!BU21="",'statement of marks'!BU21="ML")),AD$7,IF(OR(N22="S",N22="RE"),AD$6,"")))</f>
        <v/>
      </c>
      <c r="AE22" s="423"/>
      <c r="AF22" s="424" t="str">
        <f t="shared" si="11"/>
        <v/>
      </c>
      <c r="AG22" s="425" t="str">
        <f t="shared" si="12"/>
        <v/>
      </c>
      <c r="AH22" s="424" t="str">
        <f>IF(O22="REP",AI$6,IF(AND(OR(O22="S",O22="RE"),OR('statement of marks'!CS21="",'statement of marks'!CS21="ML")),AH$7,IF(OR(O22="S",O22="RE"),AH$6,"")))</f>
        <v/>
      </c>
      <c r="AI22" s="423"/>
      <c r="AJ22" s="424" t="str">
        <f t="shared" si="13"/>
        <v/>
      </c>
      <c r="AK22" s="425" t="str">
        <f t="shared" si="14"/>
        <v/>
      </c>
      <c r="AL22" s="423"/>
      <c r="AM22" s="424" t="str">
        <f t="shared" si="15"/>
        <v/>
      </c>
      <c r="AN22" s="423"/>
      <c r="AO22" s="80" t="str">
        <f t="shared" si="16"/>
        <v/>
      </c>
      <c r="AP22" s="139">
        <f t="shared" si="17"/>
        <v>0</v>
      </c>
      <c r="AQ22" s="139">
        <f t="shared" si="18"/>
        <v>0</v>
      </c>
      <c r="AR22" s="79" t="str">
        <f t="shared" si="3"/>
        <v/>
      </c>
      <c r="AS22" s="90" t="str">
        <f>IF(AR22="PASS",'statement of marks'!HL22,"")</f>
        <v/>
      </c>
      <c r="AT22" s="90" t="str">
        <f>IF(AR22="PASS",'statement of marks'!HM22,"")</f>
        <v/>
      </c>
      <c r="AU22" s="100">
        <f>IF('statement of marks'!FH22="","",'statement of marks'!FH22)</f>
        <v>0</v>
      </c>
    </row>
    <row r="23" spans="1:47" ht="17" customHeight="1">
      <c r="A23" s="96">
        <f>'statement of marks'!A23</f>
        <v>15</v>
      </c>
      <c r="B23" s="60">
        <f>'statement of marks'!D23</f>
        <v>10279</v>
      </c>
      <c r="C23" s="60">
        <f>'statement of marks'!E23</f>
        <v>11415</v>
      </c>
      <c r="D23" s="138">
        <f>'statement of marks'!F23</f>
        <v>34870</v>
      </c>
      <c r="E23" s="83" t="str">
        <f>'statement of marks'!G23</f>
        <v>A 015</v>
      </c>
      <c r="F23" s="83" t="str">
        <f>'statement of marks'!H23</f>
        <v>B 015</v>
      </c>
      <c r="G23" s="83" t="str">
        <f>'statement of marks'!I23</f>
        <v>C 015</v>
      </c>
      <c r="H23" s="60" t="str">
        <f>'statement of marks'!HD23</f>
        <v>PASS</v>
      </c>
      <c r="I23" s="60" t="str">
        <f>'statement of marks'!HG23</f>
        <v>I</v>
      </c>
      <c r="J23" s="98">
        <f>'statement of marks'!HF23</f>
        <v>60.5</v>
      </c>
      <c r="K23" s="98" t="str">
        <f>'statement of marks'!FJ23</f>
        <v>I</v>
      </c>
      <c r="L23" s="98" t="str">
        <f>'statement of marks'!FM23</f>
        <v>II</v>
      </c>
      <c r="M23" s="98" t="str">
        <f>'statement of marks'!FP23</f>
        <v>III</v>
      </c>
      <c r="N23" s="98" t="str">
        <f>'statement of marks'!GA23</f>
        <v>D</v>
      </c>
      <c r="O23" s="98" t="str">
        <f>'statement of marks'!GL23</f>
        <v>I</v>
      </c>
      <c r="P23" s="98" t="str">
        <f>'statement of marks'!GW23</f>
        <v>A</v>
      </c>
      <c r="Q23" s="98" t="str">
        <f>'statement of marks'!GX23</f>
        <v>B</v>
      </c>
      <c r="R23" s="98" t="str">
        <f>CONCATENATE('statement of marks'!GZ23,'statement of marks'!HB23)</f>
        <v xml:space="preserve">            </v>
      </c>
      <c r="S23" s="91">
        <f t="shared" si="4"/>
        <v>0</v>
      </c>
      <c r="T23" s="423"/>
      <c r="U23" s="424" t="str">
        <f t="shared" si="5"/>
        <v/>
      </c>
      <c r="V23" s="424" t="str">
        <f t="shared" si="6"/>
        <v/>
      </c>
      <c r="W23" s="423"/>
      <c r="X23" s="424" t="str">
        <f t="shared" si="7"/>
        <v/>
      </c>
      <c r="Y23" s="424" t="str">
        <f t="shared" si="8"/>
        <v/>
      </c>
      <c r="Z23" s="424" t="str">
        <f>IF(M23="REP",AA$6,IF(AND(OR(M23="S",M23="RE"),OR('statement of marks'!AW22="",'statement of marks'!AW22="ML")),Z$7,IF(OR(M23="S",M23="RE"),Z$6,"")))</f>
        <v/>
      </c>
      <c r="AA23" s="423"/>
      <c r="AB23" s="424" t="str">
        <f t="shared" si="9"/>
        <v/>
      </c>
      <c r="AC23" s="425" t="str">
        <f t="shared" si="10"/>
        <v/>
      </c>
      <c r="AD23" s="424" t="str">
        <f>IF(N23="REP",AE$6,IF(AND(OR(N23="S",N23="RE"),OR('statement of marks'!BU22="",'statement of marks'!BU22="ML")),AD$7,IF(OR(N23="S",N23="RE"),AD$6,"")))</f>
        <v/>
      </c>
      <c r="AE23" s="423"/>
      <c r="AF23" s="424" t="str">
        <f t="shared" si="11"/>
        <v/>
      </c>
      <c r="AG23" s="425" t="str">
        <f t="shared" si="12"/>
        <v/>
      </c>
      <c r="AH23" s="424" t="str">
        <f>IF(O23="REP",AI$6,IF(AND(OR(O23="S",O23="RE"),OR('statement of marks'!CS22="",'statement of marks'!CS22="ML")),AH$7,IF(OR(O23="S",O23="RE"),AH$6,"")))</f>
        <v/>
      </c>
      <c r="AI23" s="423"/>
      <c r="AJ23" s="424" t="str">
        <f t="shared" si="13"/>
        <v/>
      </c>
      <c r="AK23" s="425" t="str">
        <f t="shared" si="14"/>
        <v/>
      </c>
      <c r="AL23" s="423"/>
      <c r="AM23" s="424" t="str">
        <f t="shared" si="15"/>
        <v/>
      </c>
      <c r="AN23" s="423"/>
      <c r="AO23" s="80" t="str">
        <f t="shared" si="16"/>
        <v/>
      </c>
      <c r="AP23" s="139">
        <f t="shared" si="17"/>
        <v>0</v>
      </c>
      <c r="AQ23" s="139">
        <f t="shared" si="18"/>
        <v>0</v>
      </c>
      <c r="AR23" s="79" t="str">
        <f t="shared" si="3"/>
        <v/>
      </c>
      <c r="AS23" s="90" t="str">
        <f>IF(AR23="PASS",'statement of marks'!HL23,"")</f>
        <v/>
      </c>
      <c r="AT23" s="90" t="str">
        <f>IF(AR23="PASS",'statement of marks'!HM23,"")</f>
        <v/>
      </c>
      <c r="AU23" s="100">
        <f>IF('statement of marks'!FH23="","",'statement of marks'!FH23)</f>
        <v>0</v>
      </c>
    </row>
    <row r="24" spans="1:47" ht="17" customHeight="1">
      <c r="A24" s="96">
        <f>'statement of marks'!A24</f>
        <v>16</v>
      </c>
      <c r="B24" s="60">
        <f>'statement of marks'!D24</f>
        <v>10426</v>
      </c>
      <c r="C24" s="60">
        <f>'statement of marks'!E24</f>
        <v>11416</v>
      </c>
      <c r="D24" s="138">
        <f>'statement of marks'!F24</f>
        <v>35210</v>
      </c>
      <c r="E24" s="83" t="str">
        <f>'statement of marks'!G24</f>
        <v>A 016</v>
      </c>
      <c r="F24" s="83" t="str">
        <f>'statement of marks'!H24</f>
        <v>B 016</v>
      </c>
      <c r="G24" s="83" t="str">
        <f>'statement of marks'!I24</f>
        <v>C 016</v>
      </c>
      <c r="H24" s="60" t="str">
        <f>'statement of marks'!HD24</f>
        <v>RE-EXAM.</v>
      </c>
      <c r="I24" s="60" t="str">
        <f>'statement of marks'!HG24</f>
        <v/>
      </c>
      <c r="J24" s="98">
        <f>'statement of marks'!HF24</f>
        <v>48.9</v>
      </c>
      <c r="K24" s="98" t="str">
        <f>'statement of marks'!FJ24</f>
        <v>II</v>
      </c>
      <c r="L24" s="98" t="str">
        <f>'statement of marks'!FM24</f>
        <v>III</v>
      </c>
      <c r="M24" s="98" t="str">
        <f>'statement of marks'!FP24</f>
        <v>RE</v>
      </c>
      <c r="N24" s="98" t="str">
        <f>'statement of marks'!GA24</f>
        <v>II</v>
      </c>
      <c r="O24" s="98" t="str">
        <f>'statement of marks'!GL24</f>
        <v>II</v>
      </c>
      <c r="P24" s="98" t="str">
        <f>'statement of marks'!GW24</f>
        <v>B</v>
      </c>
      <c r="Q24" s="98" t="str">
        <f>'statement of marks'!GX24</f>
        <v>B</v>
      </c>
      <c r="R24" s="98" t="str">
        <f>CONCATENATE('statement of marks'!GZ24,'statement of marks'!HB24)</f>
        <v xml:space="preserve">      PHYSICS      </v>
      </c>
      <c r="S24" s="91">
        <f t="shared" si="4"/>
        <v>1</v>
      </c>
      <c r="T24" s="423"/>
      <c r="U24" s="424" t="str">
        <f t="shared" si="5"/>
        <v/>
      </c>
      <c r="V24" s="424" t="str">
        <f t="shared" si="6"/>
        <v/>
      </c>
      <c r="W24" s="423"/>
      <c r="X24" s="424" t="str">
        <f t="shared" si="7"/>
        <v/>
      </c>
      <c r="Y24" s="424" t="str">
        <f t="shared" si="8"/>
        <v/>
      </c>
      <c r="Z24" s="424">
        <f>IF(M24="REP",AA$6,IF(AND(OR(M24="S",M24="RE"),OR('statement of marks'!AW23="",'statement of marks'!AW23="ML")),Z$7,IF(OR(M24="S",M24="RE"),Z$6,"")))</f>
        <v>100</v>
      </c>
      <c r="AA24" s="423"/>
      <c r="AB24" s="424">
        <f t="shared" si="9"/>
        <v>0</v>
      </c>
      <c r="AC24" s="425" t="str">
        <f t="shared" si="10"/>
        <v/>
      </c>
      <c r="AD24" s="424" t="str">
        <f>IF(N24="REP",AE$6,IF(AND(OR(N24="S",N24="RE"),OR('statement of marks'!BU23="",'statement of marks'!BU23="ML")),AD$7,IF(OR(N24="S",N24="RE"),AD$6,"")))</f>
        <v/>
      </c>
      <c r="AE24" s="423"/>
      <c r="AF24" s="424" t="str">
        <f t="shared" si="11"/>
        <v/>
      </c>
      <c r="AG24" s="425" t="str">
        <f t="shared" si="12"/>
        <v/>
      </c>
      <c r="AH24" s="424" t="str">
        <f>IF(O24="REP",AI$6,IF(AND(OR(O24="S",O24="RE"),OR('statement of marks'!CS23="",'statement of marks'!CS23="ML")),AH$7,IF(OR(O24="S",O24="RE"),AH$6,"")))</f>
        <v/>
      </c>
      <c r="AI24" s="423"/>
      <c r="AJ24" s="424" t="str">
        <f t="shared" si="13"/>
        <v/>
      </c>
      <c r="AK24" s="425" t="str">
        <f t="shared" si="14"/>
        <v/>
      </c>
      <c r="AL24" s="423"/>
      <c r="AM24" s="424" t="str">
        <f t="shared" si="15"/>
        <v/>
      </c>
      <c r="AN24" s="423"/>
      <c r="AO24" s="80" t="str">
        <f t="shared" si="16"/>
        <v/>
      </c>
      <c r="AP24" s="139">
        <f t="shared" si="17"/>
        <v>0</v>
      </c>
      <c r="AQ24" s="139">
        <f t="shared" si="18"/>
        <v>0</v>
      </c>
      <c r="AR24" s="79" t="str">
        <f t="shared" si="3"/>
        <v/>
      </c>
      <c r="AS24" s="90" t="str">
        <f>IF(AR24="PASS",'statement of marks'!HL24,"")</f>
        <v/>
      </c>
      <c r="AT24" s="90" t="str">
        <f>IF(AR24="PASS",'statement of marks'!HM24,"")</f>
        <v/>
      </c>
      <c r="AU24" s="100">
        <f>IF('statement of marks'!FH24="","",'statement of marks'!FH24)</f>
        <v>0</v>
      </c>
    </row>
    <row r="25" spans="1:47" ht="17" customHeight="1">
      <c r="A25" s="96">
        <f>'statement of marks'!A25</f>
        <v>17</v>
      </c>
      <c r="B25" s="60">
        <f>'statement of marks'!D25</f>
        <v>10295</v>
      </c>
      <c r="C25" s="60">
        <f>'statement of marks'!E25</f>
        <v>11417</v>
      </c>
      <c r="D25" s="138">
        <f>'statement of marks'!F25</f>
        <v>35592</v>
      </c>
      <c r="E25" s="83" t="str">
        <f>'statement of marks'!G25</f>
        <v>A 017</v>
      </c>
      <c r="F25" s="83" t="str">
        <f>'statement of marks'!H25</f>
        <v>B 017</v>
      </c>
      <c r="G25" s="83" t="str">
        <f>'statement of marks'!I25</f>
        <v>C 017</v>
      </c>
      <c r="H25" s="60" t="str">
        <f>'statement of marks'!HD25</f>
        <v>RE-EXAM.</v>
      </c>
      <c r="I25" s="60" t="str">
        <f>'statement of marks'!HG25</f>
        <v/>
      </c>
      <c r="J25" s="98">
        <f>'statement of marks'!HF25</f>
        <v>56.5</v>
      </c>
      <c r="K25" s="98" t="str">
        <f>'statement of marks'!FJ25</f>
        <v>I</v>
      </c>
      <c r="L25" s="98" t="str">
        <f>'statement of marks'!FM25</f>
        <v>II</v>
      </c>
      <c r="M25" s="98" t="str">
        <f>'statement of marks'!FP25</f>
        <v>II</v>
      </c>
      <c r="N25" s="98" t="str">
        <f>'statement of marks'!GA25</f>
        <v>REP</v>
      </c>
      <c r="O25" s="98" t="str">
        <f>'statement of marks'!GL25</f>
        <v>I</v>
      </c>
      <c r="P25" s="98" t="str">
        <f>'statement of marks'!GW25</f>
        <v>A</v>
      </c>
      <c r="Q25" s="98" t="str">
        <f>'statement of marks'!GX25</f>
        <v>B</v>
      </c>
      <c r="R25" s="98" t="str">
        <f>CONCATENATE('statement of marks'!GZ25,'statement of marks'!HB25)</f>
        <v xml:space="preserve">       CHEMISTRY     </v>
      </c>
      <c r="S25" s="91">
        <f t="shared" si="4"/>
        <v>1</v>
      </c>
      <c r="T25" s="423"/>
      <c r="U25" s="424" t="str">
        <f t="shared" si="5"/>
        <v/>
      </c>
      <c r="V25" s="424" t="str">
        <f t="shared" si="6"/>
        <v/>
      </c>
      <c r="W25" s="423"/>
      <c r="X25" s="424" t="str">
        <f t="shared" si="7"/>
        <v/>
      </c>
      <c r="Y25" s="424" t="str">
        <f t="shared" si="8"/>
        <v/>
      </c>
      <c r="Z25" s="424" t="str">
        <f>IF(M25="REP",AA$6,IF(AND(OR(M25="S",M25="RE"),OR('statement of marks'!AW24="",'statement of marks'!AW24="ML")),Z$7,IF(OR(M25="S",M25="RE"),Z$6,"")))</f>
        <v/>
      </c>
      <c r="AA25" s="423"/>
      <c r="AB25" s="424" t="str">
        <f t="shared" si="9"/>
        <v/>
      </c>
      <c r="AC25" s="425" t="str">
        <f t="shared" si="10"/>
        <v/>
      </c>
      <c r="AD25" s="424" t="str">
        <f>IF(N25="REP",AE$6,IF(AND(OR(N25="S",N25="RE"),OR('statement of marks'!BU24="",'statement of marks'!BU24="ML")),AD$7,IF(OR(N25="S",N25="RE"),AD$6,"")))</f>
        <v/>
      </c>
      <c r="AE25" s="423"/>
      <c r="AF25" s="424">
        <f t="shared" si="11"/>
        <v>0</v>
      </c>
      <c r="AG25" s="425" t="str">
        <f t="shared" si="12"/>
        <v/>
      </c>
      <c r="AH25" s="424" t="str">
        <f>IF(O25="REP",AI$6,IF(AND(OR(O25="S",O25="RE"),OR('statement of marks'!CS24="",'statement of marks'!CS24="ML")),AH$7,IF(OR(O25="S",O25="RE"),AH$6,"")))</f>
        <v/>
      </c>
      <c r="AI25" s="423"/>
      <c r="AJ25" s="424" t="str">
        <f t="shared" si="13"/>
        <v/>
      </c>
      <c r="AK25" s="425" t="str">
        <f t="shared" si="14"/>
        <v/>
      </c>
      <c r="AL25" s="423"/>
      <c r="AM25" s="424" t="str">
        <f t="shared" si="15"/>
        <v/>
      </c>
      <c r="AN25" s="423"/>
      <c r="AO25" s="80" t="str">
        <f t="shared" si="16"/>
        <v/>
      </c>
      <c r="AP25" s="139">
        <f t="shared" si="17"/>
        <v>0</v>
      </c>
      <c r="AQ25" s="139">
        <f t="shared" si="18"/>
        <v>0</v>
      </c>
      <c r="AR25" s="79" t="str">
        <f t="shared" si="3"/>
        <v/>
      </c>
      <c r="AS25" s="90" t="str">
        <f>IF(AR25="PASS",'statement of marks'!HL25,"")</f>
        <v/>
      </c>
      <c r="AT25" s="90" t="str">
        <f>IF(AR25="PASS",'statement of marks'!HM25,"")</f>
        <v/>
      </c>
      <c r="AU25" s="100">
        <f>IF('statement of marks'!FH25="","",'statement of marks'!FH25)</f>
        <v>0</v>
      </c>
    </row>
    <row r="26" spans="1:47" ht="17" customHeight="1">
      <c r="A26" s="96">
        <f>'statement of marks'!A26</f>
        <v>18</v>
      </c>
      <c r="B26" s="60">
        <f>'statement of marks'!D26</f>
        <v>10280</v>
      </c>
      <c r="C26" s="60">
        <f>'statement of marks'!E26</f>
        <v>11418</v>
      </c>
      <c r="D26" s="138">
        <f>'statement of marks'!F26</f>
        <v>35853</v>
      </c>
      <c r="E26" s="83" t="str">
        <f>'statement of marks'!G26</f>
        <v>A 018</v>
      </c>
      <c r="F26" s="83" t="str">
        <f>'statement of marks'!H26</f>
        <v>B 018</v>
      </c>
      <c r="G26" s="83" t="str">
        <f>'statement of marks'!I26</f>
        <v>C 018</v>
      </c>
      <c r="H26" s="60" t="str">
        <f>'statement of marks'!HD26</f>
        <v>RE-EXAM.</v>
      </c>
      <c r="I26" s="60" t="str">
        <f>'statement of marks'!HG26</f>
        <v/>
      </c>
      <c r="J26" s="98">
        <f>'statement of marks'!HF26</f>
        <v>47.3</v>
      </c>
      <c r="K26" s="98" t="str">
        <f>'statement of marks'!FJ26</f>
        <v>II</v>
      </c>
      <c r="L26" s="98" t="str">
        <f>'statement of marks'!FM26</f>
        <v>III</v>
      </c>
      <c r="M26" s="98" t="str">
        <f>'statement of marks'!FP26</f>
        <v>III</v>
      </c>
      <c r="N26" s="98" t="str">
        <f>'statement of marks'!GA26</f>
        <v>II</v>
      </c>
      <c r="O26" s="98" t="str">
        <f>'statement of marks'!GL26</f>
        <v>REP</v>
      </c>
      <c r="P26" s="98" t="str">
        <f>'statement of marks'!GW26</f>
        <v>B</v>
      </c>
      <c r="Q26" s="98" t="str">
        <f>'statement of marks'!GX26</f>
        <v>B</v>
      </c>
      <c r="R26" s="98" t="str">
        <f>CONCATENATE('statement of marks'!GZ26,'statement of marks'!HB26)</f>
        <v xml:space="preserve">        BIOLOGY    </v>
      </c>
      <c r="S26" s="91">
        <f t="shared" si="4"/>
        <v>1</v>
      </c>
      <c r="T26" s="423"/>
      <c r="U26" s="424" t="str">
        <f t="shared" si="5"/>
        <v/>
      </c>
      <c r="V26" s="424" t="str">
        <f t="shared" si="6"/>
        <v/>
      </c>
      <c r="W26" s="423"/>
      <c r="X26" s="424" t="str">
        <f t="shared" si="7"/>
        <v/>
      </c>
      <c r="Y26" s="424" t="str">
        <f t="shared" si="8"/>
        <v/>
      </c>
      <c r="Z26" s="424" t="str">
        <f>IF(M26="REP",AA$6,IF(AND(OR(M26="S",M26="RE"),OR('statement of marks'!AW25="",'statement of marks'!AW25="ML")),Z$7,IF(OR(M26="S",M26="RE"),Z$6,"")))</f>
        <v/>
      </c>
      <c r="AA26" s="423"/>
      <c r="AB26" s="424" t="str">
        <f t="shared" si="9"/>
        <v/>
      </c>
      <c r="AC26" s="425" t="str">
        <f t="shared" si="10"/>
        <v/>
      </c>
      <c r="AD26" s="424" t="str">
        <f>IF(N26="REP",AE$6,IF(AND(OR(N26="S",N26="RE"),OR('statement of marks'!BU25="",'statement of marks'!BU25="ML")),AD$7,IF(OR(N26="S",N26="RE"),AD$6,"")))</f>
        <v/>
      </c>
      <c r="AE26" s="423"/>
      <c r="AF26" s="424" t="str">
        <f t="shared" si="11"/>
        <v/>
      </c>
      <c r="AG26" s="425" t="str">
        <f t="shared" si="12"/>
        <v/>
      </c>
      <c r="AH26" s="424" t="str">
        <f>IF(O26="REP",AI$6,IF(AND(OR(O26="S",O26="RE"),OR('statement of marks'!CS25="",'statement of marks'!CS25="ML")),AH$7,IF(OR(O26="S",O26="RE"),AH$6,"")))</f>
        <v/>
      </c>
      <c r="AI26" s="423"/>
      <c r="AJ26" s="424">
        <f t="shared" si="13"/>
        <v>0</v>
      </c>
      <c r="AK26" s="425" t="str">
        <f t="shared" si="14"/>
        <v/>
      </c>
      <c r="AL26" s="423"/>
      <c r="AM26" s="424" t="str">
        <f t="shared" si="15"/>
        <v/>
      </c>
      <c r="AN26" s="423"/>
      <c r="AO26" s="80" t="str">
        <f t="shared" si="16"/>
        <v/>
      </c>
      <c r="AP26" s="139">
        <f t="shared" si="17"/>
        <v>0</v>
      </c>
      <c r="AQ26" s="139">
        <f t="shared" si="18"/>
        <v>0</v>
      </c>
      <c r="AR26" s="79" t="str">
        <f t="shared" si="3"/>
        <v/>
      </c>
      <c r="AS26" s="90" t="str">
        <f>IF(AR26="PASS",'statement of marks'!HL26,"")</f>
        <v/>
      </c>
      <c r="AT26" s="90" t="str">
        <f>IF(AR26="PASS",'statement of marks'!HM26,"")</f>
        <v/>
      </c>
      <c r="AU26" s="100">
        <f>IF('statement of marks'!FH26="","",'statement of marks'!FH26)</f>
        <v>0</v>
      </c>
    </row>
    <row r="27" spans="1:47" ht="17" customHeight="1">
      <c r="A27" s="96">
        <f>'statement of marks'!A27</f>
        <v>19</v>
      </c>
      <c r="B27" s="60">
        <f>'statement of marks'!D27</f>
        <v>9407</v>
      </c>
      <c r="C27" s="60">
        <f>'statement of marks'!E27</f>
        <v>11419</v>
      </c>
      <c r="D27" s="138">
        <f>'statement of marks'!F27</f>
        <v>35266</v>
      </c>
      <c r="E27" s="83" t="str">
        <f>'statement of marks'!G27</f>
        <v>A 019</v>
      </c>
      <c r="F27" s="83" t="str">
        <f>'statement of marks'!H27</f>
        <v>B 019</v>
      </c>
      <c r="G27" s="83" t="str">
        <f>'statement of marks'!I27</f>
        <v>C 019</v>
      </c>
      <c r="H27" s="60" t="str">
        <f>'statement of marks'!HD27</f>
        <v>PASS</v>
      </c>
      <c r="I27" s="60" t="str">
        <f>'statement of marks'!HG27</f>
        <v>II</v>
      </c>
      <c r="J27" s="98">
        <f>'statement of marks'!HF27</f>
        <v>53.8</v>
      </c>
      <c r="K27" s="98" t="str">
        <f>'statement of marks'!FJ27</f>
        <v>II</v>
      </c>
      <c r="L27" s="98" t="str">
        <f>'statement of marks'!FM27</f>
        <v>II</v>
      </c>
      <c r="M27" s="98" t="str">
        <f>'statement of marks'!FP27</f>
        <v>II</v>
      </c>
      <c r="N27" s="98" t="str">
        <f>'statement of marks'!GA27</f>
        <v>II</v>
      </c>
      <c r="O27" s="98" t="str">
        <f>'statement of marks'!GL27</f>
        <v>II</v>
      </c>
      <c r="P27" s="98" t="str">
        <f>'statement of marks'!GW27</f>
        <v>B</v>
      </c>
      <c r="Q27" s="98" t="str">
        <f>'statement of marks'!GX27</f>
        <v>B</v>
      </c>
      <c r="R27" s="98" t="str">
        <f>CONCATENATE('statement of marks'!GZ27,'statement of marks'!HB27)</f>
        <v xml:space="preserve">            </v>
      </c>
      <c r="S27" s="91">
        <f t="shared" si="4"/>
        <v>0</v>
      </c>
      <c r="T27" s="423"/>
      <c r="U27" s="424" t="str">
        <f t="shared" si="5"/>
        <v/>
      </c>
      <c r="V27" s="424" t="str">
        <f t="shared" si="6"/>
        <v/>
      </c>
      <c r="W27" s="423"/>
      <c r="X27" s="424" t="str">
        <f t="shared" si="7"/>
        <v/>
      </c>
      <c r="Y27" s="424" t="str">
        <f t="shared" si="8"/>
        <v/>
      </c>
      <c r="Z27" s="424" t="str">
        <f>IF(M27="REP",AA$6,IF(AND(OR(M27="S",M27="RE"),OR('statement of marks'!AW26="",'statement of marks'!AW26="ML")),Z$7,IF(OR(M27="S",M27="RE"),Z$6,"")))</f>
        <v/>
      </c>
      <c r="AA27" s="423"/>
      <c r="AB27" s="424" t="str">
        <f t="shared" si="9"/>
        <v/>
      </c>
      <c r="AC27" s="425" t="str">
        <f t="shared" si="10"/>
        <v/>
      </c>
      <c r="AD27" s="424" t="str">
        <f>IF(N27="REP",AE$6,IF(AND(OR(N27="S",N27="RE"),OR('statement of marks'!BU26="",'statement of marks'!BU26="ML")),AD$7,IF(OR(N27="S",N27="RE"),AD$6,"")))</f>
        <v/>
      </c>
      <c r="AE27" s="423"/>
      <c r="AF27" s="424" t="str">
        <f t="shared" si="11"/>
        <v/>
      </c>
      <c r="AG27" s="425" t="str">
        <f t="shared" si="12"/>
        <v/>
      </c>
      <c r="AH27" s="424" t="str">
        <f>IF(O27="REP",AI$6,IF(AND(OR(O27="S",O27="RE"),OR('statement of marks'!CS26="",'statement of marks'!CS26="ML")),AH$7,IF(OR(O27="S",O27="RE"),AH$6,"")))</f>
        <v/>
      </c>
      <c r="AI27" s="423"/>
      <c r="AJ27" s="424" t="str">
        <f t="shared" si="13"/>
        <v/>
      </c>
      <c r="AK27" s="425" t="str">
        <f t="shared" si="14"/>
        <v/>
      </c>
      <c r="AL27" s="423"/>
      <c r="AM27" s="424" t="str">
        <f t="shared" si="15"/>
        <v/>
      </c>
      <c r="AN27" s="423"/>
      <c r="AO27" s="80" t="str">
        <f t="shared" si="16"/>
        <v/>
      </c>
      <c r="AP27" s="139">
        <f t="shared" si="17"/>
        <v>0</v>
      </c>
      <c r="AQ27" s="139">
        <f t="shared" si="18"/>
        <v>0</v>
      </c>
      <c r="AR27" s="79" t="str">
        <f t="shared" si="3"/>
        <v/>
      </c>
      <c r="AS27" s="90" t="str">
        <f>IF(AR27="PASS",'statement of marks'!HL27,"")</f>
        <v/>
      </c>
      <c r="AT27" s="90" t="str">
        <f>IF(AR27="PASS",'statement of marks'!HM27,"")</f>
        <v/>
      </c>
      <c r="AU27" s="100">
        <f>IF('statement of marks'!FH27="","",'statement of marks'!FH27)</f>
        <v>0</v>
      </c>
    </row>
    <row r="28" spans="1:47" ht="17" customHeight="1">
      <c r="A28" s="96">
        <f>'statement of marks'!A28</f>
        <v>20</v>
      </c>
      <c r="B28" s="60">
        <f>'statement of marks'!D28</f>
        <v>10425</v>
      </c>
      <c r="C28" s="60">
        <f>'statement of marks'!E28</f>
        <v>11420</v>
      </c>
      <c r="D28" s="138">
        <f>'statement of marks'!F28</f>
        <v>35257</v>
      </c>
      <c r="E28" s="83" t="str">
        <f>'statement of marks'!G28</f>
        <v>A 020</v>
      </c>
      <c r="F28" s="83" t="str">
        <f>'statement of marks'!H28</f>
        <v>B 020</v>
      </c>
      <c r="G28" s="83" t="str">
        <f>'statement of marks'!I28</f>
        <v>C 020</v>
      </c>
      <c r="H28" s="60" t="str">
        <f>'statement of marks'!HD28</f>
        <v>PASS</v>
      </c>
      <c r="I28" s="60" t="str">
        <f>'statement of marks'!HG28</f>
        <v>II</v>
      </c>
      <c r="J28" s="98">
        <f>'statement of marks'!HF28</f>
        <v>55.3</v>
      </c>
      <c r="K28" s="98" t="str">
        <f>'statement of marks'!FJ28</f>
        <v>II</v>
      </c>
      <c r="L28" s="98" t="str">
        <f>'statement of marks'!FM28</f>
        <v>III</v>
      </c>
      <c r="M28" s="98" t="str">
        <f>'statement of marks'!FP28</f>
        <v>II</v>
      </c>
      <c r="N28" s="98" t="str">
        <f>'statement of marks'!GA28</f>
        <v>I</v>
      </c>
      <c r="O28" s="98" t="str">
        <f>'statement of marks'!GL28</f>
        <v>I</v>
      </c>
      <c r="P28" s="98" t="str">
        <f>'statement of marks'!GW28</f>
        <v>B</v>
      </c>
      <c r="Q28" s="98" t="str">
        <f>'statement of marks'!GX28</f>
        <v>B</v>
      </c>
      <c r="R28" s="98" t="str">
        <f>CONCATENATE('statement of marks'!GZ28,'statement of marks'!HB28)</f>
        <v xml:space="preserve">            </v>
      </c>
      <c r="S28" s="91">
        <f t="shared" si="4"/>
        <v>0</v>
      </c>
      <c r="T28" s="423"/>
      <c r="U28" s="424" t="str">
        <f t="shared" si="5"/>
        <v/>
      </c>
      <c r="V28" s="424" t="str">
        <f t="shared" si="6"/>
        <v/>
      </c>
      <c r="W28" s="423"/>
      <c r="X28" s="424" t="str">
        <f t="shared" si="7"/>
        <v/>
      </c>
      <c r="Y28" s="424" t="str">
        <f t="shared" si="8"/>
        <v/>
      </c>
      <c r="Z28" s="424" t="str">
        <f>IF(M28="REP",AA$6,IF(AND(OR(M28="S",M28="RE"),OR('statement of marks'!AW27="",'statement of marks'!AW27="ML")),Z$7,IF(OR(M28="S",M28="RE"),Z$6,"")))</f>
        <v/>
      </c>
      <c r="AA28" s="423"/>
      <c r="AB28" s="424" t="str">
        <f t="shared" si="9"/>
        <v/>
      </c>
      <c r="AC28" s="425" t="str">
        <f t="shared" si="10"/>
        <v/>
      </c>
      <c r="AD28" s="424" t="str">
        <f>IF(N28="REP",AE$6,IF(AND(OR(N28="S",N28="RE"),OR('statement of marks'!BU27="",'statement of marks'!BU27="ML")),AD$7,IF(OR(N28="S",N28="RE"),AD$6,"")))</f>
        <v/>
      </c>
      <c r="AE28" s="423"/>
      <c r="AF28" s="424" t="str">
        <f t="shared" si="11"/>
        <v/>
      </c>
      <c r="AG28" s="425" t="str">
        <f t="shared" si="12"/>
        <v/>
      </c>
      <c r="AH28" s="424" t="str">
        <f>IF(O28="REP",AI$6,IF(AND(OR(O28="S",O28="RE"),OR('statement of marks'!CS27="",'statement of marks'!CS27="ML")),AH$7,IF(OR(O28="S",O28="RE"),AH$6,"")))</f>
        <v/>
      </c>
      <c r="AI28" s="423"/>
      <c r="AJ28" s="424" t="str">
        <f t="shared" si="13"/>
        <v/>
      </c>
      <c r="AK28" s="425" t="str">
        <f t="shared" si="14"/>
        <v/>
      </c>
      <c r="AL28" s="423"/>
      <c r="AM28" s="424" t="str">
        <f t="shared" si="15"/>
        <v/>
      </c>
      <c r="AN28" s="423"/>
      <c r="AO28" s="80" t="str">
        <f t="shared" si="16"/>
        <v/>
      </c>
      <c r="AP28" s="139">
        <f t="shared" si="17"/>
        <v>0</v>
      </c>
      <c r="AQ28" s="139">
        <f t="shared" si="18"/>
        <v>0</v>
      </c>
      <c r="AR28" s="79" t="str">
        <f t="shared" si="3"/>
        <v/>
      </c>
      <c r="AS28" s="90" t="str">
        <f>IF(AR28="PASS",'statement of marks'!HL28,"")</f>
        <v/>
      </c>
      <c r="AT28" s="90" t="str">
        <f>IF(AR28="PASS",'statement of marks'!HM28,"")</f>
        <v/>
      </c>
      <c r="AU28" s="100">
        <f>IF('statement of marks'!FH28="","",'statement of marks'!FH28)</f>
        <v>0</v>
      </c>
    </row>
    <row r="29" spans="1:47" ht="17" customHeight="1">
      <c r="A29" s="96">
        <f>'statement of marks'!A29</f>
        <v>21</v>
      </c>
      <c r="B29" s="60">
        <f>'statement of marks'!D29</f>
        <v>10440</v>
      </c>
      <c r="C29" s="60">
        <f>'statement of marks'!E29</f>
        <v>11421</v>
      </c>
      <c r="D29" s="138">
        <f>'statement of marks'!F29</f>
        <v>35333</v>
      </c>
      <c r="E29" s="83" t="str">
        <f>'statement of marks'!G29</f>
        <v>A 021</v>
      </c>
      <c r="F29" s="83" t="str">
        <f>'statement of marks'!H29</f>
        <v>B 021</v>
      </c>
      <c r="G29" s="83" t="str">
        <f>'statement of marks'!I29</f>
        <v>C 021</v>
      </c>
      <c r="H29" s="60" t="str">
        <f>'statement of marks'!HD29</f>
        <v>PASS</v>
      </c>
      <c r="I29" s="60" t="str">
        <f>'statement of marks'!HG29</f>
        <v>II</v>
      </c>
      <c r="J29" s="98">
        <f>'statement of marks'!HF29</f>
        <v>54.5</v>
      </c>
      <c r="K29" s="98" t="str">
        <f>'statement of marks'!FJ29</f>
        <v>II</v>
      </c>
      <c r="L29" s="98" t="str">
        <f>'statement of marks'!FM29</f>
        <v>III</v>
      </c>
      <c r="M29" s="98" t="str">
        <f>'statement of marks'!FP29</f>
        <v>II</v>
      </c>
      <c r="N29" s="98" t="str">
        <f>'statement of marks'!GA29</f>
        <v>II</v>
      </c>
      <c r="O29" s="98" t="str">
        <f>'statement of marks'!GL29</f>
        <v>I</v>
      </c>
      <c r="P29" s="98" t="str">
        <f>'statement of marks'!GW29</f>
        <v>B</v>
      </c>
      <c r="Q29" s="98" t="str">
        <f>'statement of marks'!GX29</f>
        <v>B</v>
      </c>
      <c r="R29" s="98" t="str">
        <f>CONCATENATE('statement of marks'!GZ29,'statement of marks'!HB29)</f>
        <v xml:space="preserve">            </v>
      </c>
      <c r="S29" s="91">
        <f t="shared" si="4"/>
        <v>0</v>
      </c>
      <c r="T29" s="423"/>
      <c r="U29" s="424" t="str">
        <f t="shared" si="5"/>
        <v/>
      </c>
      <c r="V29" s="424" t="str">
        <f t="shared" si="6"/>
        <v/>
      </c>
      <c r="W29" s="423"/>
      <c r="X29" s="424" t="str">
        <f t="shared" si="7"/>
        <v/>
      </c>
      <c r="Y29" s="424" t="str">
        <f t="shared" si="8"/>
        <v/>
      </c>
      <c r="Z29" s="424" t="str">
        <f>IF(M29="REP",AA$6,IF(AND(OR(M29="S",M29="RE"),OR('statement of marks'!AW28="",'statement of marks'!AW28="ML")),Z$7,IF(OR(M29="S",M29="RE"),Z$6,"")))</f>
        <v/>
      </c>
      <c r="AA29" s="423"/>
      <c r="AB29" s="424" t="str">
        <f t="shared" si="9"/>
        <v/>
      </c>
      <c r="AC29" s="425" t="str">
        <f t="shared" si="10"/>
        <v/>
      </c>
      <c r="AD29" s="424" t="str">
        <f>IF(N29="REP",AE$6,IF(AND(OR(N29="S",N29="RE"),OR('statement of marks'!BU28="",'statement of marks'!BU28="ML")),AD$7,IF(OR(N29="S",N29="RE"),AD$6,"")))</f>
        <v/>
      </c>
      <c r="AE29" s="423"/>
      <c r="AF29" s="424" t="str">
        <f t="shared" si="11"/>
        <v/>
      </c>
      <c r="AG29" s="425" t="str">
        <f t="shared" si="12"/>
        <v/>
      </c>
      <c r="AH29" s="424" t="str">
        <f>IF(O29="REP",AI$6,IF(AND(OR(O29="S",O29="RE"),OR('statement of marks'!CS28="",'statement of marks'!CS28="ML")),AH$7,IF(OR(O29="S",O29="RE"),AH$6,"")))</f>
        <v/>
      </c>
      <c r="AI29" s="423"/>
      <c r="AJ29" s="424" t="str">
        <f t="shared" si="13"/>
        <v/>
      </c>
      <c r="AK29" s="425" t="str">
        <f t="shared" si="14"/>
        <v/>
      </c>
      <c r="AL29" s="423"/>
      <c r="AM29" s="424" t="str">
        <f t="shared" si="15"/>
        <v/>
      </c>
      <c r="AN29" s="423"/>
      <c r="AO29" s="80" t="str">
        <f t="shared" si="16"/>
        <v/>
      </c>
      <c r="AP29" s="139">
        <f t="shared" si="17"/>
        <v>0</v>
      </c>
      <c r="AQ29" s="139">
        <f t="shared" si="18"/>
        <v>0</v>
      </c>
      <c r="AR29" s="79" t="str">
        <f t="shared" si="3"/>
        <v/>
      </c>
      <c r="AS29" s="90" t="str">
        <f>IF(AR29="PASS",'statement of marks'!HL29,"")</f>
        <v/>
      </c>
      <c r="AT29" s="90" t="str">
        <f>IF(AR29="PASS",'statement of marks'!HM29,"")</f>
        <v/>
      </c>
      <c r="AU29" s="100">
        <f>IF('statement of marks'!FH29="","",'statement of marks'!FH29)</f>
        <v>0</v>
      </c>
    </row>
    <row r="30" spans="1:47" ht="17" customHeight="1">
      <c r="A30" s="96">
        <f>'statement of marks'!A30</f>
        <v>22</v>
      </c>
      <c r="B30" s="60">
        <f>'statement of marks'!D30</f>
        <v>10297</v>
      </c>
      <c r="C30" s="60">
        <f>'statement of marks'!E30</f>
        <v>11422</v>
      </c>
      <c r="D30" s="138">
        <f>'statement of marks'!F30</f>
        <v>35985</v>
      </c>
      <c r="E30" s="83" t="str">
        <f>'statement of marks'!G30</f>
        <v>A 022</v>
      </c>
      <c r="F30" s="83" t="str">
        <f>'statement of marks'!H30</f>
        <v>B 022</v>
      </c>
      <c r="G30" s="83" t="str">
        <f>'statement of marks'!I30</f>
        <v>C 022</v>
      </c>
      <c r="H30" s="60" t="str">
        <f>'statement of marks'!HD30</f>
        <v>PASS BY GRACE</v>
      </c>
      <c r="I30" s="60" t="str">
        <f>'statement of marks'!HG30</f>
        <v>II</v>
      </c>
      <c r="J30" s="98">
        <f>'statement of marks'!HF30</f>
        <v>48</v>
      </c>
      <c r="K30" s="98" t="str">
        <f>'statement of marks'!FJ30</f>
        <v>II</v>
      </c>
      <c r="L30" s="98" t="str">
        <f>'statement of marks'!FM30</f>
        <v>III</v>
      </c>
      <c r="M30" s="98" t="str">
        <f>'statement of marks'!FP30</f>
        <v>III</v>
      </c>
      <c r="N30" s="98" t="str">
        <f>'statement of marks'!GA30</f>
        <v>II</v>
      </c>
      <c r="O30" s="98" t="str">
        <f>'statement of marks'!GL30</f>
        <v>G</v>
      </c>
      <c r="P30" s="98" t="str">
        <f>'statement of marks'!GW30</f>
        <v>B</v>
      </c>
      <c r="Q30" s="98" t="str">
        <f>'statement of marks'!GX30</f>
        <v>B</v>
      </c>
      <c r="R30" s="98" t="str">
        <f>CONCATENATE('statement of marks'!GZ30,'statement of marks'!HB30)</f>
        <v xml:space="preserve">            </v>
      </c>
      <c r="S30" s="91">
        <f t="shared" si="4"/>
        <v>0</v>
      </c>
      <c r="T30" s="423"/>
      <c r="U30" s="424" t="str">
        <f t="shared" si="5"/>
        <v/>
      </c>
      <c r="V30" s="424" t="str">
        <f t="shared" si="6"/>
        <v/>
      </c>
      <c r="W30" s="423"/>
      <c r="X30" s="424" t="str">
        <f t="shared" si="7"/>
        <v/>
      </c>
      <c r="Y30" s="424" t="str">
        <f t="shared" si="8"/>
        <v/>
      </c>
      <c r="Z30" s="424" t="str">
        <f>IF(M30="REP",AA$6,IF(AND(OR(M30="S",M30="RE"),OR('statement of marks'!AW29="",'statement of marks'!AW29="ML")),Z$7,IF(OR(M30="S",M30="RE"),Z$6,"")))</f>
        <v/>
      </c>
      <c r="AA30" s="423"/>
      <c r="AB30" s="424" t="str">
        <f t="shared" si="9"/>
        <v/>
      </c>
      <c r="AC30" s="425" t="str">
        <f t="shared" si="10"/>
        <v/>
      </c>
      <c r="AD30" s="424" t="str">
        <f>IF(N30="REP",AE$6,IF(AND(OR(N30="S",N30="RE"),OR('statement of marks'!BU29="",'statement of marks'!BU29="ML")),AD$7,IF(OR(N30="S",N30="RE"),AD$6,"")))</f>
        <v/>
      </c>
      <c r="AE30" s="423"/>
      <c r="AF30" s="424" t="str">
        <f t="shared" si="11"/>
        <v/>
      </c>
      <c r="AG30" s="425" t="str">
        <f t="shared" si="12"/>
        <v/>
      </c>
      <c r="AH30" s="424" t="str">
        <f>IF(O30="REP",AI$6,IF(AND(OR(O30="S",O30="RE"),OR('statement of marks'!CS29="",'statement of marks'!CS29="ML")),AH$7,IF(OR(O30="S",O30="RE"),AH$6,"")))</f>
        <v/>
      </c>
      <c r="AI30" s="423"/>
      <c r="AJ30" s="424" t="str">
        <f t="shared" si="13"/>
        <v/>
      </c>
      <c r="AK30" s="425" t="str">
        <f t="shared" si="14"/>
        <v/>
      </c>
      <c r="AL30" s="423"/>
      <c r="AM30" s="424" t="str">
        <f t="shared" si="15"/>
        <v/>
      </c>
      <c r="AN30" s="423"/>
      <c r="AO30" s="80" t="str">
        <f t="shared" si="16"/>
        <v/>
      </c>
      <c r="AP30" s="139">
        <f t="shared" si="17"/>
        <v>0</v>
      </c>
      <c r="AQ30" s="139">
        <f t="shared" si="18"/>
        <v>0</v>
      </c>
      <c r="AR30" s="79" t="str">
        <f t="shared" si="3"/>
        <v/>
      </c>
      <c r="AS30" s="90" t="str">
        <f>IF(AR30="PASS",'statement of marks'!HL30,"")</f>
        <v/>
      </c>
      <c r="AT30" s="90" t="str">
        <f>IF(AR30="PASS",'statement of marks'!HM30,"")</f>
        <v/>
      </c>
      <c r="AU30" s="100">
        <f>IF('statement of marks'!FH30="","",'statement of marks'!FH30)</f>
        <v>0</v>
      </c>
    </row>
    <row r="31" spans="1:47" ht="17" customHeight="1">
      <c r="A31" s="96">
        <f>'statement of marks'!A31</f>
        <v>23</v>
      </c>
      <c r="B31" s="60">
        <f>'statement of marks'!D31</f>
        <v>10377</v>
      </c>
      <c r="C31" s="60">
        <f>'statement of marks'!E31</f>
        <v>11423</v>
      </c>
      <c r="D31" s="138">
        <f>'statement of marks'!F31</f>
        <v>35670</v>
      </c>
      <c r="E31" s="83" t="str">
        <f>'statement of marks'!G31</f>
        <v>A 023</v>
      </c>
      <c r="F31" s="83" t="str">
        <f>'statement of marks'!H31</f>
        <v>B 023</v>
      </c>
      <c r="G31" s="83" t="str">
        <f>'statement of marks'!I31</f>
        <v>C 023</v>
      </c>
      <c r="H31" s="60" t="str">
        <f>'statement of marks'!HD31</f>
        <v>PASS</v>
      </c>
      <c r="I31" s="60" t="str">
        <f>'statement of marks'!HG31</f>
        <v>II</v>
      </c>
      <c r="J31" s="98">
        <f>'statement of marks'!HF31</f>
        <v>59</v>
      </c>
      <c r="K31" s="98" t="str">
        <f>'statement of marks'!FJ31</f>
        <v>II</v>
      </c>
      <c r="L31" s="98" t="str">
        <f>'statement of marks'!FM31</f>
        <v>II</v>
      </c>
      <c r="M31" s="98" t="str">
        <f>'statement of marks'!FP31</f>
        <v>II</v>
      </c>
      <c r="N31" s="98" t="str">
        <f>'statement of marks'!GA31</f>
        <v>I</v>
      </c>
      <c r="O31" s="98" t="str">
        <f>'statement of marks'!GL31</f>
        <v>I</v>
      </c>
      <c r="P31" s="98" t="str">
        <f>'statement of marks'!GW31</f>
        <v>B</v>
      </c>
      <c r="Q31" s="98" t="str">
        <f>'statement of marks'!GX31</f>
        <v>B</v>
      </c>
      <c r="R31" s="98" t="str">
        <f>CONCATENATE('statement of marks'!GZ31,'statement of marks'!HB31)</f>
        <v xml:space="preserve">            </v>
      </c>
      <c r="S31" s="91">
        <f t="shared" si="4"/>
        <v>0</v>
      </c>
      <c r="T31" s="423"/>
      <c r="U31" s="424" t="str">
        <f t="shared" si="5"/>
        <v/>
      </c>
      <c r="V31" s="424" t="str">
        <f t="shared" si="6"/>
        <v/>
      </c>
      <c r="W31" s="423"/>
      <c r="X31" s="424" t="str">
        <f t="shared" si="7"/>
        <v/>
      </c>
      <c r="Y31" s="424" t="str">
        <f t="shared" si="8"/>
        <v/>
      </c>
      <c r="Z31" s="424" t="str">
        <f>IF(M31="REP",AA$6,IF(AND(OR(M31="S",M31="RE"),OR('statement of marks'!AW30="",'statement of marks'!AW30="ML")),Z$7,IF(OR(M31="S",M31="RE"),Z$6,"")))</f>
        <v/>
      </c>
      <c r="AA31" s="423"/>
      <c r="AB31" s="424" t="str">
        <f t="shared" si="9"/>
        <v/>
      </c>
      <c r="AC31" s="425" t="str">
        <f t="shared" si="10"/>
        <v/>
      </c>
      <c r="AD31" s="424" t="str">
        <f>IF(N31="REP",AE$6,IF(AND(OR(N31="S",N31="RE"),OR('statement of marks'!BU30="",'statement of marks'!BU30="ML")),AD$7,IF(OR(N31="S",N31="RE"),AD$6,"")))</f>
        <v/>
      </c>
      <c r="AE31" s="423"/>
      <c r="AF31" s="424" t="str">
        <f t="shared" si="11"/>
        <v/>
      </c>
      <c r="AG31" s="425" t="str">
        <f t="shared" si="12"/>
        <v/>
      </c>
      <c r="AH31" s="424" t="str">
        <f>IF(O31="REP",AI$6,IF(AND(OR(O31="S",O31="RE"),OR('statement of marks'!CS30="",'statement of marks'!CS30="ML")),AH$7,IF(OR(O31="S",O31="RE"),AH$6,"")))</f>
        <v/>
      </c>
      <c r="AI31" s="423"/>
      <c r="AJ31" s="424" t="str">
        <f t="shared" si="13"/>
        <v/>
      </c>
      <c r="AK31" s="425" t="str">
        <f t="shared" si="14"/>
        <v/>
      </c>
      <c r="AL31" s="423"/>
      <c r="AM31" s="424" t="str">
        <f t="shared" si="15"/>
        <v/>
      </c>
      <c r="AN31" s="423"/>
      <c r="AO31" s="80" t="str">
        <f t="shared" si="16"/>
        <v/>
      </c>
      <c r="AP31" s="139">
        <f t="shared" si="17"/>
        <v>0</v>
      </c>
      <c r="AQ31" s="139">
        <f t="shared" si="18"/>
        <v>0</v>
      </c>
      <c r="AR31" s="79" t="str">
        <f t="shared" si="3"/>
        <v/>
      </c>
      <c r="AS31" s="90" t="str">
        <f>IF(AR31="PASS",'statement of marks'!HL31,"")</f>
        <v/>
      </c>
      <c r="AT31" s="90" t="str">
        <f>IF(AR31="PASS",'statement of marks'!HM31,"")</f>
        <v/>
      </c>
      <c r="AU31" s="100">
        <f>IF('statement of marks'!FH31="","",'statement of marks'!FH31)</f>
        <v>0</v>
      </c>
    </row>
    <row r="32" spans="1:47" ht="17" customHeight="1">
      <c r="A32" s="96">
        <f>'statement of marks'!A32</f>
        <v>24</v>
      </c>
      <c r="B32" s="60">
        <f>'statement of marks'!D32</f>
        <v>10547</v>
      </c>
      <c r="C32" s="60">
        <f>'statement of marks'!E32</f>
        <v>11424</v>
      </c>
      <c r="D32" s="138">
        <f>'statement of marks'!F32</f>
        <v>35748</v>
      </c>
      <c r="E32" s="83" t="str">
        <f>'statement of marks'!G32</f>
        <v>A 024</v>
      </c>
      <c r="F32" s="83" t="str">
        <f>'statement of marks'!H32</f>
        <v>B 024</v>
      </c>
      <c r="G32" s="83" t="str">
        <f>'statement of marks'!I32</f>
        <v>C 024</v>
      </c>
      <c r="H32" s="60" t="str">
        <f>'statement of marks'!HD32</f>
        <v>PASS BY GRACE</v>
      </c>
      <c r="I32" s="60" t="str">
        <f>'statement of marks'!HG32</f>
        <v>II</v>
      </c>
      <c r="J32" s="98">
        <f>'statement of marks'!HF32</f>
        <v>51</v>
      </c>
      <c r="K32" s="98" t="str">
        <f>'statement of marks'!FJ32</f>
        <v>II</v>
      </c>
      <c r="L32" s="98" t="str">
        <f>'statement of marks'!FM32</f>
        <v>III</v>
      </c>
      <c r="M32" s="98" t="str">
        <f>'statement of marks'!FP32</f>
        <v>G</v>
      </c>
      <c r="N32" s="98" t="str">
        <f>'statement of marks'!GA32</f>
        <v>II</v>
      </c>
      <c r="O32" s="98" t="str">
        <f>'statement of marks'!GL32</f>
        <v>I</v>
      </c>
      <c r="P32" s="98" t="str">
        <f>'statement of marks'!GW32</f>
        <v>B</v>
      </c>
      <c r="Q32" s="98" t="str">
        <f>'statement of marks'!GX32</f>
        <v>B</v>
      </c>
      <c r="R32" s="98" t="str">
        <f>CONCATENATE('statement of marks'!GZ32,'statement of marks'!HB32)</f>
        <v xml:space="preserve">            </v>
      </c>
      <c r="S32" s="91">
        <f t="shared" si="4"/>
        <v>0</v>
      </c>
      <c r="T32" s="423"/>
      <c r="U32" s="424" t="str">
        <f t="shared" si="5"/>
        <v/>
      </c>
      <c r="V32" s="424" t="str">
        <f t="shared" si="6"/>
        <v/>
      </c>
      <c r="W32" s="423"/>
      <c r="X32" s="424" t="str">
        <f t="shared" si="7"/>
        <v/>
      </c>
      <c r="Y32" s="424" t="str">
        <f t="shared" si="8"/>
        <v/>
      </c>
      <c r="Z32" s="424" t="str">
        <f>IF(M32="REP",AA$6,IF(AND(OR(M32="S",M32="RE"),OR('statement of marks'!AW31="",'statement of marks'!AW31="ML")),Z$7,IF(OR(M32="S",M32="RE"),Z$6,"")))</f>
        <v/>
      </c>
      <c r="AA32" s="423"/>
      <c r="AB32" s="424" t="str">
        <f t="shared" si="9"/>
        <v/>
      </c>
      <c r="AC32" s="425" t="str">
        <f t="shared" si="10"/>
        <v/>
      </c>
      <c r="AD32" s="424" t="str">
        <f>IF(N32="REP",AE$6,IF(AND(OR(N32="S",N32="RE"),OR('statement of marks'!BU31="",'statement of marks'!BU31="ML")),AD$7,IF(OR(N32="S",N32="RE"),AD$6,"")))</f>
        <v/>
      </c>
      <c r="AE32" s="423"/>
      <c r="AF32" s="424" t="str">
        <f t="shared" si="11"/>
        <v/>
      </c>
      <c r="AG32" s="425" t="str">
        <f t="shared" si="12"/>
        <v/>
      </c>
      <c r="AH32" s="424" t="str">
        <f>IF(O32="REP",AI$6,IF(AND(OR(O32="S",O32="RE"),OR('statement of marks'!CS31="",'statement of marks'!CS31="ML")),AH$7,IF(OR(O32="S",O32="RE"),AH$6,"")))</f>
        <v/>
      </c>
      <c r="AI32" s="423"/>
      <c r="AJ32" s="424" t="str">
        <f t="shared" si="13"/>
        <v/>
      </c>
      <c r="AK32" s="425" t="str">
        <f t="shared" si="14"/>
        <v/>
      </c>
      <c r="AL32" s="423"/>
      <c r="AM32" s="424" t="str">
        <f t="shared" si="15"/>
        <v/>
      </c>
      <c r="AN32" s="423"/>
      <c r="AO32" s="80" t="str">
        <f t="shared" si="16"/>
        <v/>
      </c>
      <c r="AP32" s="139">
        <f t="shared" si="17"/>
        <v>0</v>
      </c>
      <c r="AQ32" s="139">
        <f t="shared" si="18"/>
        <v>0</v>
      </c>
      <c r="AR32" s="79" t="str">
        <f t="shared" si="3"/>
        <v/>
      </c>
      <c r="AS32" s="90" t="str">
        <f>IF(AR32="PASS",'statement of marks'!HL32,"")</f>
        <v/>
      </c>
      <c r="AT32" s="90" t="str">
        <f>IF(AR32="PASS",'statement of marks'!HM32,"")</f>
        <v/>
      </c>
      <c r="AU32" s="100">
        <f>IF('statement of marks'!FH32="","",'statement of marks'!FH32)</f>
        <v>0</v>
      </c>
    </row>
    <row r="33" spans="1:47" ht="17" customHeight="1">
      <c r="A33" s="96">
        <f>'statement of marks'!A33</f>
        <v>25</v>
      </c>
      <c r="B33" s="60">
        <f>'statement of marks'!D33</f>
        <v>10478</v>
      </c>
      <c r="C33" s="60">
        <f>'statement of marks'!E33</f>
        <v>11425</v>
      </c>
      <c r="D33" s="138">
        <f>'statement of marks'!F33</f>
        <v>35259</v>
      </c>
      <c r="E33" s="83" t="str">
        <f>'statement of marks'!G33</f>
        <v>A 025</v>
      </c>
      <c r="F33" s="83" t="str">
        <f>'statement of marks'!H33</f>
        <v>B 025</v>
      </c>
      <c r="G33" s="83" t="str">
        <f>'statement of marks'!I33</f>
        <v>C 025</v>
      </c>
      <c r="H33" s="60" t="str">
        <f>'statement of marks'!HD33</f>
        <v>PASS</v>
      </c>
      <c r="I33" s="60" t="str">
        <f>'statement of marks'!HG33</f>
        <v>II</v>
      </c>
      <c r="J33" s="98">
        <f>'statement of marks'!HF33</f>
        <v>56.1</v>
      </c>
      <c r="K33" s="98" t="str">
        <f>'statement of marks'!FJ33</f>
        <v>I</v>
      </c>
      <c r="L33" s="98" t="str">
        <f>'statement of marks'!FM33</f>
        <v>III</v>
      </c>
      <c r="M33" s="98" t="str">
        <f>'statement of marks'!FP33</f>
        <v>II</v>
      </c>
      <c r="N33" s="98" t="str">
        <f>'statement of marks'!GA33</f>
        <v>I</v>
      </c>
      <c r="O33" s="98" t="str">
        <f>'statement of marks'!GL33</f>
        <v>II</v>
      </c>
      <c r="P33" s="98" t="str">
        <f>'statement of marks'!GW33</f>
        <v>B</v>
      </c>
      <c r="Q33" s="98" t="str">
        <f>'statement of marks'!GX33</f>
        <v>B</v>
      </c>
      <c r="R33" s="98" t="str">
        <f>CONCATENATE('statement of marks'!GZ33,'statement of marks'!HB33)</f>
        <v xml:space="preserve">            </v>
      </c>
      <c r="S33" s="91">
        <f t="shared" si="4"/>
        <v>0</v>
      </c>
      <c r="T33" s="423"/>
      <c r="U33" s="424" t="str">
        <f t="shared" si="5"/>
        <v/>
      </c>
      <c r="V33" s="424" t="str">
        <f t="shared" si="6"/>
        <v/>
      </c>
      <c r="W33" s="423"/>
      <c r="X33" s="424" t="str">
        <f t="shared" si="7"/>
        <v/>
      </c>
      <c r="Y33" s="424" t="str">
        <f t="shared" si="8"/>
        <v/>
      </c>
      <c r="Z33" s="424" t="str">
        <f>IF(M33="REP",AA$6,IF(AND(OR(M33="S",M33="RE"),OR('statement of marks'!AW32="",'statement of marks'!AW32="ML")),Z$7,IF(OR(M33="S",M33="RE"),Z$6,"")))</f>
        <v/>
      </c>
      <c r="AA33" s="423"/>
      <c r="AB33" s="424" t="str">
        <f t="shared" si="9"/>
        <v/>
      </c>
      <c r="AC33" s="425" t="str">
        <f t="shared" si="10"/>
        <v/>
      </c>
      <c r="AD33" s="424" t="str">
        <f>IF(N33="REP",AE$6,IF(AND(OR(N33="S",N33="RE"),OR('statement of marks'!BU32="",'statement of marks'!BU32="ML")),AD$7,IF(OR(N33="S",N33="RE"),AD$6,"")))</f>
        <v/>
      </c>
      <c r="AE33" s="423"/>
      <c r="AF33" s="424" t="str">
        <f t="shared" si="11"/>
        <v/>
      </c>
      <c r="AG33" s="425" t="str">
        <f t="shared" si="12"/>
        <v/>
      </c>
      <c r="AH33" s="424" t="str">
        <f>IF(O33="REP",AI$6,IF(AND(OR(O33="S",O33="RE"),OR('statement of marks'!CS32="",'statement of marks'!CS32="ML")),AH$7,IF(OR(O33="S",O33="RE"),AH$6,"")))</f>
        <v/>
      </c>
      <c r="AI33" s="423"/>
      <c r="AJ33" s="424" t="str">
        <f t="shared" si="13"/>
        <v/>
      </c>
      <c r="AK33" s="425" t="str">
        <f t="shared" si="14"/>
        <v/>
      </c>
      <c r="AL33" s="423"/>
      <c r="AM33" s="424" t="str">
        <f t="shared" si="15"/>
        <v/>
      </c>
      <c r="AN33" s="423"/>
      <c r="AO33" s="80" t="str">
        <f t="shared" si="16"/>
        <v/>
      </c>
      <c r="AP33" s="139">
        <f t="shared" si="17"/>
        <v>0</v>
      </c>
      <c r="AQ33" s="139">
        <f t="shared" si="18"/>
        <v>0</v>
      </c>
      <c r="AR33" s="79" t="str">
        <f t="shared" si="3"/>
        <v/>
      </c>
      <c r="AS33" s="90" t="str">
        <f>IF(AR33="PASS",'statement of marks'!HL33,"")</f>
        <v/>
      </c>
      <c r="AT33" s="90" t="str">
        <f>IF(AR33="PASS",'statement of marks'!HM33,"")</f>
        <v/>
      </c>
      <c r="AU33" s="100">
        <f>IF('statement of marks'!FH33="","",'statement of marks'!FH33)</f>
        <v>0</v>
      </c>
    </row>
    <row r="34" spans="1:47" ht="17" customHeight="1">
      <c r="A34" s="96">
        <f>'statement of marks'!A34</f>
        <v>26</v>
      </c>
      <c r="B34" s="60" t="str">
        <f>'statement of marks'!D34</f>
        <v>10349 A</v>
      </c>
      <c r="C34" s="60">
        <f>'statement of marks'!E34</f>
        <v>11426</v>
      </c>
      <c r="D34" s="138">
        <f>'statement of marks'!F34</f>
        <v>35148</v>
      </c>
      <c r="E34" s="83" t="str">
        <f>'statement of marks'!G34</f>
        <v>A 026</v>
      </c>
      <c r="F34" s="83" t="str">
        <f>'statement of marks'!H34</f>
        <v>B 026</v>
      </c>
      <c r="G34" s="83" t="str">
        <f>'statement of marks'!I34</f>
        <v>C 026</v>
      </c>
      <c r="H34" s="60" t="str">
        <f>'statement of marks'!HD34</f>
        <v>PASS</v>
      </c>
      <c r="I34" s="60" t="str">
        <f>'statement of marks'!HG34</f>
        <v>I</v>
      </c>
      <c r="J34" s="98">
        <f>'statement of marks'!HF34</f>
        <v>70</v>
      </c>
      <c r="K34" s="98" t="str">
        <f>'statement of marks'!FJ34</f>
        <v>I</v>
      </c>
      <c r="L34" s="98" t="str">
        <f>'statement of marks'!FM34</f>
        <v>II</v>
      </c>
      <c r="M34" s="98" t="str">
        <f>'statement of marks'!FP34</f>
        <v>I</v>
      </c>
      <c r="N34" s="98" t="str">
        <f>'statement of marks'!GA34</f>
        <v>D</v>
      </c>
      <c r="O34" s="98" t="str">
        <f>'statement of marks'!GL34</f>
        <v>I</v>
      </c>
      <c r="P34" s="98" t="str">
        <f>'statement of marks'!GW34</f>
        <v>A</v>
      </c>
      <c r="Q34" s="98" t="str">
        <f>'statement of marks'!GX34</f>
        <v>B</v>
      </c>
      <c r="R34" s="98" t="str">
        <f>CONCATENATE('statement of marks'!GZ34,'statement of marks'!HB34)</f>
        <v xml:space="preserve">            </v>
      </c>
      <c r="S34" s="91">
        <f t="shared" si="4"/>
        <v>0</v>
      </c>
      <c r="T34" s="423"/>
      <c r="U34" s="424" t="str">
        <f t="shared" si="5"/>
        <v/>
      </c>
      <c r="V34" s="424" t="str">
        <f t="shared" si="6"/>
        <v/>
      </c>
      <c r="W34" s="423"/>
      <c r="X34" s="424" t="str">
        <f t="shared" si="7"/>
        <v/>
      </c>
      <c r="Y34" s="424" t="str">
        <f t="shared" si="8"/>
        <v/>
      </c>
      <c r="Z34" s="424" t="str">
        <f>IF(M34="REP",AA$6,IF(AND(OR(M34="S",M34="RE"),OR('statement of marks'!AW33="",'statement of marks'!AW33="ML")),Z$7,IF(OR(M34="S",M34="RE"),Z$6,"")))</f>
        <v/>
      </c>
      <c r="AA34" s="423"/>
      <c r="AB34" s="424" t="str">
        <f t="shared" si="9"/>
        <v/>
      </c>
      <c r="AC34" s="425" t="str">
        <f t="shared" si="10"/>
        <v/>
      </c>
      <c r="AD34" s="424" t="str">
        <f>IF(N34="REP",AE$6,IF(AND(OR(N34="S",N34="RE"),OR('statement of marks'!BU33="",'statement of marks'!BU33="ML")),AD$7,IF(OR(N34="S",N34="RE"),AD$6,"")))</f>
        <v/>
      </c>
      <c r="AE34" s="423"/>
      <c r="AF34" s="424" t="str">
        <f t="shared" si="11"/>
        <v/>
      </c>
      <c r="AG34" s="425" t="str">
        <f t="shared" si="12"/>
        <v/>
      </c>
      <c r="AH34" s="424" t="str">
        <f>IF(O34="REP",AI$6,IF(AND(OR(O34="S",O34="RE"),OR('statement of marks'!CS33="",'statement of marks'!CS33="ML")),AH$7,IF(OR(O34="S",O34="RE"),AH$6,"")))</f>
        <v/>
      </c>
      <c r="AI34" s="423"/>
      <c r="AJ34" s="424" t="str">
        <f t="shared" si="13"/>
        <v/>
      </c>
      <c r="AK34" s="425" t="str">
        <f t="shared" si="14"/>
        <v/>
      </c>
      <c r="AL34" s="423"/>
      <c r="AM34" s="424" t="str">
        <f t="shared" si="15"/>
        <v/>
      </c>
      <c r="AN34" s="423"/>
      <c r="AO34" s="80" t="str">
        <f t="shared" si="16"/>
        <v/>
      </c>
      <c r="AP34" s="139">
        <f t="shared" si="17"/>
        <v>0</v>
      </c>
      <c r="AQ34" s="139">
        <f t="shared" si="18"/>
        <v>0</v>
      </c>
      <c r="AR34" s="79" t="str">
        <f t="shared" si="3"/>
        <v/>
      </c>
      <c r="AS34" s="90" t="str">
        <f>IF(AR34="PASS",'statement of marks'!HL34,"")</f>
        <v/>
      </c>
      <c r="AT34" s="90" t="str">
        <f>IF(AR34="PASS",'statement of marks'!HM34,"")</f>
        <v/>
      </c>
      <c r="AU34" s="100">
        <f>IF('statement of marks'!FH34="","",'statement of marks'!FH34)</f>
        <v>0</v>
      </c>
    </row>
    <row r="35" spans="1:47" ht="17" customHeight="1">
      <c r="A35" s="96">
        <f>'statement of marks'!A35</f>
        <v>27</v>
      </c>
      <c r="B35" s="60">
        <f>'statement of marks'!D35</f>
        <v>10439</v>
      </c>
      <c r="C35" s="60">
        <f>'statement of marks'!E35</f>
        <v>11427</v>
      </c>
      <c r="D35" s="138">
        <f>'statement of marks'!F35</f>
        <v>35361</v>
      </c>
      <c r="E35" s="83" t="str">
        <f>'statement of marks'!G35</f>
        <v>A 027</v>
      </c>
      <c r="F35" s="83" t="str">
        <f>'statement of marks'!H35</f>
        <v>B 027</v>
      </c>
      <c r="G35" s="83" t="str">
        <f>'statement of marks'!I35</f>
        <v>C 027</v>
      </c>
      <c r="H35" s="60" t="str">
        <f>'statement of marks'!HD35</f>
        <v>PASS</v>
      </c>
      <c r="I35" s="60" t="str">
        <f>'statement of marks'!HG35</f>
        <v>I</v>
      </c>
      <c r="J35" s="98">
        <f>'statement of marks'!HF35</f>
        <v>60</v>
      </c>
      <c r="K35" s="98" t="str">
        <f>'statement of marks'!FJ35</f>
        <v>I</v>
      </c>
      <c r="L35" s="98" t="str">
        <f>'statement of marks'!FM35</f>
        <v>II</v>
      </c>
      <c r="M35" s="98" t="str">
        <f>'statement of marks'!FP35</f>
        <v>II</v>
      </c>
      <c r="N35" s="98" t="str">
        <f>'statement of marks'!GA35</f>
        <v>I</v>
      </c>
      <c r="O35" s="98" t="str">
        <f>'statement of marks'!GL35</f>
        <v>I</v>
      </c>
      <c r="P35" s="98" t="str">
        <f>'statement of marks'!GW35</f>
        <v>B</v>
      </c>
      <c r="Q35" s="98" t="str">
        <f>'statement of marks'!GX35</f>
        <v>B</v>
      </c>
      <c r="R35" s="98" t="str">
        <f>CONCATENATE('statement of marks'!GZ35,'statement of marks'!HB35)</f>
        <v xml:space="preserve">            </v>
      </c>
      <c r="S35" s="91">
        <f t="shared" si="4"/>
        <v>0</v>
      </c>
      <c r="T35" s="423"/>
      <c r="U35" s="424" t="str">
        <f t="shared" si="5"/>
        <v/>
      </c>
      <c r="V35" s="424" t="str">
        <f t="shared" si="6"/>
        <v/>
      </c>
      <c r="W35" s="423"/>
      <c r="X35" s="424" t="str">
        <f t="shared" si="7"/>
        <v/>
      </c>
      <c r="Y35" s="424" t="str">
        <f t="shared" si="8"/>
        <v/>
      </c>
      <c r="Z35" s="424" t="str">
        <f>IF(M35="REP",AA$6,IF(AND(OR(M35="S",M35="RE"),OR('statement of marks'!AW34="",'statement of marks'!AW34="ML")),Z$7,IF(OR(M35="S",M35="RE"),Z$6,"")))</f>
        <v/>
      </c>
      <c r="AA35" s="423"/>
      <c r="AB35" s="424" t="str">
        <f t="shared" si="9"/>
        <v/>
      </c>
      <c r="AC35" s="425" t="str">
        <f t="shared" si="10"/>
        <v/>
      </c>
      <c r="AD35" s="424" t="str">
        <f>IF(N35="REP",AE$6,IF(AND(OR(N35="S",N35="RE"),OR('statement of marks'!BU34="",'statement of marks'!BU34="ML")),AD$7,IF(OR(N35="S",N35="RE"),AD$6,"")))</f>
        <v/>
      </c>
      <c r="AE35" s="423"/>
      <c r="AF35" s="424" t="str">
        <f t="shared" si="11"/>
        <v/>
      </c>
      <c r="AG35" s="425" t="str">
        <f t="shared" si="12"/>
        <v/>
      </c>
      <c r="AH35" s="424" t="str">
        <f>IF(O35="REP",AI$6,IF(AND(OR(O35="S",O35="RE"),OR('statement of marks'!CS34="",'statement of marks'!CS34="ML")),AH$7,IF(OR(O35="S",O35="RE"),AH$6,"")))</f>
        <v/>
      </c>
      <c r="AI35" s="423"/>
      <c r="AJ35" s="424" t="str">
        <f t="shared" si="13"/>
        <v/>
      </c>
      <c r="AK35" s="425" t="str">
        <f t="shared" si="14"/>
        <v/>
      </c>
      <c r="AL35" s="423"/>
      <c r="AM35" s="424" t="str">
        <f t="shared" si="15"/>
        <v/>
      </c>
      <c r="AN35" s="423"/>
      <c r="AO35" s="80" t="str">
        <f t="shared" si="16"/>
        <v/>
      </c>
      <c r="AP35" s="139">
        <f t="shared" si="17"/>
        <v>0</v>
      </c>
      <c r="AQ35" s="139">
        <f t="shared" si="18"/>
        <v>0</v>
      </c>
      <c r="AR35" s="79" t="str">
        <f t="shared" si="3"/>
        <v/>
      </c>
      <c r="AS35" s="90" t="str">
        <f>IF(AR35="PASS",'statement of marks'!HL35,"")</f>
        <v/>
      </c>
      <c r="AT35" s="90" t="str">
        <f>IF(AR35="PASS",'statement of marks'!HM35,"")</f>
        <v/>
      </c>
      <c r="AU35" s="100">
        <f>IF('statement of marks'!FH35="","",'statement of marks'!FH35)</f>
        <v>0</v>
      </c>
    </row>
    <row r="36" spans="1:47" ht="17" customHeight="1">
      <c r="A36" s="96">
        <f>'statement of marks'!A36</f>
        <v>28</v>
      </c>
      <c r="B36" s="60">
        <f>'statement of marks'!D36</f>
        <v>10300</v>
      </c>
      <c r="C36" s="60">
        <f>'statement of marks'!E36</f>
        <v>11428</v>
      </c>
      <c r="D36" s="138">
        <f>'statement of marks'!F36</f>
        <v>35196</v>
      </c>
      <c r="E36" s="83" t="str">
        <f>'statement of marks'!G36</f>
        <v>A 028</v>
      </c>
      <c r="F36" s="83" t="str">
        <f>'statement of marks'!H36</f>
        <v>B 028</v>
      </c>
      <c r="G36" s="83" t="str">
        <f>'statement of marks'!I36</f>
        <v>C 028</v>
      </c>
      <c r="H36" s="60" t="str">
        <f>'statement of marks'!HD36</f>
        <v>PASS</v>
      </c>
      <c r="I36" s="60" t="str">
        <f>'statement of marks'!HG36</f>
        <v>I</v>
      </c>
      <c r="J36" s="98">
        <f>'statement of marks'!HF36</f>
        <v>62.6</v>
      </c>
      <c r="K36" s="98" t="str">
        <f>'statement of marks'!FJ36</f>
        <v>I</v>
      </c>
      <c r="L36" s="98" t="str">
        <f>'statement of marks'!FM36</f>
        <v>II</v>
      </c>
      <c r="M36" s="98" t="str">
        <f>'statement of marks'!FP36</f>
        <v>II</v>
      </c>
      <c r="N36" s="98" t="str">
        <f>'statement of marks'!GA36</f>
        <v>I</v>
      </c>
      <c r="O36" s="98" t="str">
        <f>'statement of marks'!GL36</f>
        <v>I</v>
      </c>
      <c r="P36" s="98" t="str">
        <f>'statement of marks'!GW36</f>
        <v>B</v>
      </c>
      <c r="Q36" s="98" t="str">
        <f>'statement of marks'!GX36</f>
        <v>B</v>
      </c>
      <c r="R36" s="98" t="str">
        <f>CONCATENATE('statement of marks'!GZ36,'statement of marks'!HB36)</f>
        <v xml:space="preserve">            </v>
      </c>
      <c r="S36" s="91">
        <f t="shared" si="4"/>
        <v>0</v>
      </c>
      <c r="T36" s="423"/>
      <c r="U36" s="424" t="str">
        <f t="shared" si="5"/>
        <v/>
      </c>
      <c r="V36" s="424" t="str">
        <f t="shared" si="6"/>
        <v/>
      </c>
      <c r="W36" s="423"/>
      <c r="X36" s="424" t="str">
        <f t="shared" si="7"/>
        <v/>
      </c>
      <c r="Y36" s="424" t="str">
        <f t="shared" si="8"/>
        <v/>
      </c>
      <c r="Z36" s="424" t="str">
        <f>IF(M36="REP",AA$6,IF(AND(OR(M36="S",M36="RE"),OR('statement of marks'!AW35="",'statement of marks'!AW35="ML")),Z$7,IF(OR(M36="S",M36="RE"),Z$6,"")))</f>
        <v/>
      </c>
      <c r="AA36" s="423"/>
      <c r="AB36" s="424" t="str">
        <f t="shared" si="9"/>
        <v/>
      </c>
      <c r="AC36" s="425" t="str">
        <f t="shared" si="10"/>
        <v/>
      </c>
      <c r="AD36" s="424" t="str">
        <f>IF(N36="REP",AE$6,IF(AND(OR(N36="S",N36="RE"),OR('statement of marks'!BU35="",'statement of marks'!BU35="ML")),AD$7,IF(OR(N36="S",N36="RE"),AD$6,"")))</f>
        <v/>
      </c>
      <c r="AE36" s="423"/>
      <c r="AF36" s="424" t="str">
        <f t="shared" si="11"/>
        <v/>
      </c>
      <c r="AG36" s="425" t="str">
        <f t="shared" si="12"/>
        <v/>
      </c>
      <c r="AH36" s="424" t="str">
        <f>IF(O36="REP",AI$6,IF(AND(OR(O36="S",O36="RE"),OR('statement of marks'!CS35="",'statement of marks'!CS35="ML")),AH$7,IF(OR(O36="S",O36="RE"),AH$6,"")))</f>
        <v/>
      </c>
      <c r="AI36" s="423"/>
      <c r="AJ36" s="424" t="str">
        <f t="shared" si="13"/>
        <v/>
      </c>
      <c r="AK36" s="425" t="str">
        <f t="shared" si="14"/>
        <v/>
      </c>
      <c r="AL36" s="423"/>
      <c r="AM36" s="424" t="str">
        <f t="shared" si="15"/>
        <v/>
      </c>
      <c r="AN36" s="423"/>
      <c r="AO36" s="80" t="str">
        <f t="shared" si="16"/>
        <v/>
      </c>
      <c r="AP36" s="139">
        <f t="shared" si="17"/>
        <v>0</v>
      </c>
      <c r="AQ36" s="139">
        <f t="shared" si="18"/>
        <v>0</v>
      </c>
      <c r="AR36" s="79" t="str">
        <f t="shared" si="3"/>
        <v/>
      </c>
      <c r="AS36" s="90" t="str">
        <f>IF(AR36="PASS",'statement of marks'!HL36,"")</f>
        <v/>
      </c>
      <c r="AT36" s="90" t="str">
        <f>IF(AR36="PASS",'statement of marks'!HM36,"")</f>
        <v/>
      </c>
      <c r="AU36" s="100">
        <f>IF('statement of marks'!FH36="","",'statement of marks'!FH36)</f>
        <v>0</v>
      </c>
    </row>
    <row r="37" spans="1:47" ht="17" customHeight="1">
      <c r="A37" s="96">
        <f>'statement of marks'!A37</f>
        <v>29</v>
      </c>
      <c r="B37" s="60">
        <f>'statement of marks'!D37</f>
        <v>10486</v>
      </c>
      <c r="C37" s="60">
        <f>'statement of marks'!E37</f>
        <v>11429</v>
      </c>
      <c r="D37" s="138">
        <f>'statement of marks'!F37</f>
        <v>35133</v>
      </c>
      <c r="E37" s="83" t="str">
        <f>'statement of marks'!G37</f>
        <v>A 029</v>
      </c>
      <c r="F37" s="83" t="str">
        <f>'statement of marks'!H37</f>
        <v>B 029</v>
      </c>
      <c r="G37" s="83" t="str">
        <f>'statement of marks'!I37</f>
        <v>C 029</v>
      </c>
      <c r="H37" s="60" t="str">
        <f>'statement of marks'!HD37</f>
        <v>PASS</v>
      </c>
      <c r="I37" s="60" t="str">
        <f>'statement of marks'!HG37</f>
        <v>II</v>
      </c>
      <c r="J37" s="98">
        <f>'statement of marks'!HF37</f>
        <v>56.2</v>
      </c>
      <c r="K37" s="98" t="str">
        <f>'statement of marks'!FJ37</f>
        <v>II</v>
      </c>
      <c r="L37" s="98" t="str">
        <f>'statement of marks'!FM37</f>
        <v>II</v>
      </c>
      <c r="M37" s="98" t="str">
        <f>'statement of marks'!FP37</f>
        <v>II</v>
      </c>
      <c r="N37" s="98" t="str">
        <f>'statement of marks'!GA37</f>
        <v>I</v>
      </c>
      <c r="O37" s="98" t="str">
        <f>'statement of marks'!GL37</f>
        <v>II</v>
      </c>
      <c r="P37" s="98" t="str">
        <f>'statement of marks'!GW37</f>
        <v>B</v>
      </c>
      <c r="Q37" s="98" t="str">
        <f>'statement of marks'!GX37</f>
        <v>B</v>
      </c>
      <c r="R37" s="98" t="str">
        <f>CONCATENATE('statement of marks'!GZ37,'statement of marks'!HB37)</f>
        <v xml:space="preserve">            </v>
      </c>
      <c r="S37" s="91">
        <f t="shared" si="4"/>
        <v>0</v>
      </c>
      <c r="T37" s="423"/>
      <c r="U37" s="424" t="str">
        <f t="shared" si="5"/>
        <v/>
      </c>
      <c r="V37" s="424" t="str">
        <f t="shared" si="6"/>
        <v/>
      </c>
      <c r="W37" s="423"/>
      <c r="X37" s="424" t="str">
        <f t="shared" si="7"/>
        <v/>
      </c>
      <c r="Y37" s="424" t="str">
        <f t="shared" si="8"/>
        <v/>
      </c>
      <c r="Z37" s="424" t="str">
        <f>IF(M37="REP",AA$6,IF(AND(OR(M37="S",M37="RE"),OR('statement of marks'!AW36="",'statement of marks'!AW36="ML")),Z$7,IF(OR(M37="S",M37="RE"),Z$6,"")))</f>
        <v/>
      </c>
      <c r="AA37" s="423"/>
      <c r="AB37" s="424" t="str">
        <f t="shared" si="9"/>
        <v/>
      </c>
      <c r="AC37" s="425" t="str">
        <f t="shared" si="10"/>
        <v/>
      </c>
      <c r="AD37" s="424" t="str">
        <f>IF(N37="REP",AE$6,IF(AND(OR(N37="S",N37="RE"),OR('statement of marks'!BU36="",'statement of marks'!BU36="ML")),AD$7,IF(OR(N37="S",N37="RE"),AD$6,"")))</f>
        <v/>
      </c>
      <c r="AE37" s="423"/>
      <c r="AF37" s="424" t="str">
        <f t="shared" si="11"/>
        <v/>
      </c>
      <c r="AG37" s="425" t="str">
        <f t="shared" si="12"/>
        <v/>
      </c>
      <c r="AH37" s="424" t="str">
        <f>IF(O37="REP",AI$6,IF(AND(OR(O37="S",O37="RE"),OR('statement of marks'!CS36="",'statement of marks'!CS36="ML")),AH$7,IF(OR(O37="S",O37="RE"),AH$6,"")))</f>
        <v/>
      </c>
      <c r="AI37" s="423"/>
      <c r="AJ37" s="424" t="str">
        <f t="shared" si="13"/>
        <v/>
      </c>
      <c r="AK37" s="425" t="str">
        <f t="shared" si="14"/>
        <v/>
      </c>
      <c r="AL37" s="423"/>
      <c r="AM37" s="424" t="str">
        <f t="shared" si="15"/>
        <v/>
      </c>
      <c r="AN37" s="423"/>
      <c r="AO37" s="80" t="str">
        <f t="shared" si="16"/>
        <v/>
      </c>
      <c r="AP37" s="139">
        <f t="shared" si="17"/>
        <v>0</v>
      </c>
      <c r="AQ37" s="139">
        <f t="shared" si="18"/>
        <v>0</v>
      </c>
      <c r="AR37" s="79" t="str">
        <f t="shared" si="3"/>
        <v/>
      </c>
      <c r="AS37" s="90" t="str">
        <f>IF(AR37="PASS",'statement of marks'!HL37,"")</f>
        <v/>
      </c>
      <c r="AT37" s="90" t="str">
        <f>IF(AR37="PASS",'statement of marks'!HM37,"")</f>
        <v/>
      </c>
      <c r="AU37" s="100">
        <f>IF('statement of marks'!FH37="","",'statement of marks'!FH37)</f>
        <v>0</v>
      </c>
    </row>
    <row r="38" spans="1:47" ht="17" customHeight="1">
      <c r="A38" s="96">
        <f>'statement of marks'!A38</f>
        <v>30</v>
      </c>
      <c r="B38" s="60">
        <f>'statement of marks'!D38</f>
        <v>10302</v>
      </c>
      <c r="C38" s="60">
        <f>'statement of marks'!E38</f>
        <v>11430</v>
      </c>
      <c r="D38" s="138">
        <f>'statement of marks'!F38</f>
        <v>35596</v>
      </c>
      <c r="E38" s="83" t="str">
        <f>'statement of marks'!G38</f>
        <v>A 030</v>
      </c>
      <c r="F38" s="83" t="str">
        <f>'statement of marks'!H38</f>
        <v>B 030</v>
      </c>
      <c r="G38" s="83" t="str">
        <f>'statement of marks'!I38</f>
        <v>C 030</v>
      </c>
      <c r="H38" s="60" t="str">
        <f>'statement of marks'!HD38</f>
        <v>PASS</v>
      </c>
      <c r="I38" s="60" t="str">
        <f>'statement of marks'!HG38</f>
        <v>I</v>
      </c>
      <c r="J38" s="98">
        <f>'statement of marks'!HF38</f>
        <v>61.5</v>
      </c>
      <c r="K38" s="98" t="str">
        <f>'statement of marks'!FJ38</f>
        <v>I</v>
      </c>
      <c r="L38" s="98" t="str">
        <f>'statement of marks'!FM38</f>
        <v>II</v>
      </c>
      <c r="M38" s="98" t="str">
        <f>'statement of marks'!FP38</f>
        <v>II</v>
      </c>
      <c r="N38" s="98" t="str">
        <f>'statement of marks'!GA38</f>
        <v>I</v>
      </c>
      <c r="O38" s="98" t="str">
        <f>'statement of marks'!GL38</f>
        <v>I</v>
      </c>
      <c r="P38" s="98" t="str">
        <f>'statement of marks'!GW38</f>
        <v>B</v>
      </c>
      <c r="Q38" s="98" t="str">
        <f>'statement of marks'!GX38</f>
        <v>A</v>
      </c>
      <c r="R38" s="98" t="str">
        <f>CONCATENATE('statement of marks'!GZ38,'statement of marks'!HB38)</f>
        <v xml:space="preserve">            </v>
      </c>
      <c r="S38" s="91">
        <f t="shared" si="4"/>
        <v>0</v>
      </c>
      <c r="T38" s="423"/>
      <c r="U38" s="424" t="str">
        <f t="shared" si="5"/>
        <v/>
      </c>
      <c r="V38" s="424" t="str">
        <f t="shared" si="6"/>
        <v/>
      </c>
      <c r="W38" s="423"/>
      <c r="X38" s="424" t="str">
        <f t="shared" si="7"/>
        <v/>
      </c>
      <c r="Y38" s="424" t="str">
        <f t="shared" si="8"/>
        <v/>
      </c>
      <c r="Z38" s="424" t="str">
        <f>IF(M38="REP",AA$6,IF(AND(OR(M38="S",M38="RE"),OR('statement of marks'!AW37="",'statement of marks'!AW37="ML")),Z$7,IF(OR(M38="S",M38="RE"),Z$6,"")))</f>
        <v/>
      </c>
      <c r="AA38" s="423"/>
      <c r="AB38" s="424" t="str">
        <f t="shared" si="9"/>
        <v/>
      </c>
      <c r="AC38" s="425" t="str">
        <f t="shared" si="10"/>
        <v/>
      </c>
      <c r="AD38" s="424" t="str">
        <f>IF(N38="REP",AE$6,IF(AND(OR(N38="S",N38="RE"),OR('statement of marks'!BU37="",'statement of marks'!BU37="ML")),AD$7,IF(OR(N38="S",N38="RE"),AD$6,"")))</f>
        <v/>
      </c>
      <c r="AE38" s="423"/>
      <c r="AF38" s="424" t="str">
        <f t="shared" si="11"/>
        <v/>
      </c>
      <c r="AG38" s="425" t="str">
        <f t="shared" si="12"/>
        <v/>
      </c>
      <c r="AH38" s="424" t="str">
        <f>IF(O38="REP",AI$6,IF(AND(OR(O38="S",O38="RE"),OR('statement of marks'!CS37="",'statement of marks'!CS37="ML")),AH$7,IF(OR(O38="S",O38="RE"),AH$6,"")))</f>
        <v/>
      </c>
      <c r="AI38" s="423"/>
      <c r="AJ38" s="424" t="str">
        <f t="shared" si="13"/>
        <v/>
      </c>
      <c r="AK38" s="425" t="str">
        <f t="shared" si="14"/>
        <v/>
      </c>
      <c r="AL38" s="423"/>
      <c r="AM38" s="424" t="str">
        <f t="shared" si="15"/>
        <v/>
      </c>
      <c r="AN38" s="423"/>
      <c r="AO38" s="80" t="str">
        <f t="shared" si="16"/>
        <v/>
      </c>
      <c r="AP38" s="139">
        <f t="shared" si="17"/>
        <v>0</v>
      </c>
      <c r="AQ38" s="139">
        <f t="shared" si="18"/>
        <v>0</v>
      </c>
      <c r="AR38" s="79" t="str">
        <f t="shared" si="3"/>
        <v/>
      </c>
      <c r="AS38" s="90" t="str">
        <f>IF(AR38="PASS",'statement of marks'!HL38,"")</f>
        <v/>
      </c>
      <c r="AT38" s="90" t="str">
        <f>IF(AR38="PASS",'statement of marks'!HM38,"")</f>
        <v/>
      </c>
      <c r="AU38" s="100">
        <f>IF('statement of marks'!FH38="","",'statement of marks'!FH38)</f>
        <v>0</v>
      </c>
    </row>
    <row r="39" spans="1:47" ht="17" customHeight="1">
      <c r="A39" s="96">
        <f>'statement of marks'!A39</f>
        <v>31</v>
      </c>
      <c r="B39" s="60">
        <f>'statement of marks'!D39</f>
        <v>9489</v>
      </c>
      <c r="C39" s="60">
        <f>'statement of marks'!E39</f>
        <v>11431</v>
      </c>
      <c r="D39" s="138">
        <f>'statement of marks'!F39</f>
        <v>36046</v>
      </c>
      <c r="E39" s="83" t="str">
        <f>'statement of marks'!G39</f>
        <v>A 031</v>
      </c>
      <c r="F39" s="83" t="str">
        <f>'statement of marks'!H39</f>
        <v>B 031</v>
      </c>
      <c r="G39" s="83" t="str">
        <f>'statement of marks'!I39</f>
        <v>C 031</v>
      </c>
      <c r="H39" s="60" t="str">
        <f>'statement of marks'!HD39</f>
        <v>PASS</v>
      </c>
      <c r="I39" s="60" t="str">
        <f>'statement of marks'!HG39</f>
        <v>I</v>
      </c>
      <c r="J39" s="98">
        <f>'statement of marks'!HF39</f>
        <v>72.099999999999994</v>
      </c>
      <c r="K39" s="98" t="str">
        <f>'statement of marks'!FJ39</f>
        <v>I</v>
      </c>
      <c r="L39" s="98" t="str">
        <f>'statement of marks'!FM39</f>
        <v>I</v>
      </c>
      <c r="M39" s="98" t="str">
        <f>'statement of marks'!FP39</f>
        <v>I</v>
      </c>
      <c r="N39" s="98" t="str">
        <f>'statement of marks'!GA39</f>
        <v>D</v>
      </c>
      <c r="O39" s="98" t="str">
        <f>'statement of marks'!GL39</f>
        <v>I</v>
      </c>
      <c r="P39" s="98" t="str">
        <f>'statement of marks'!GW39</f>
        <v>A</v>
      </c>
      <c r="Q39" s="98" t="str">
        <f>'statement of marks'!GX39</f>
        <v>A</v>
      </c>
      <c r="R39" s="98" t="str">
        <f>CONCATENATE('statement of marks'!GZ39,'statement of marks'!HB39)</f>
        <v xml:space="preserve">            </v>
      </c>
      <c r="S39" s="91">
        <f t="shared" si="4"/>
        <v>0</v>
      </c>
      <c r="T39" s="423"/>
      <c r="U39" s="424" t="str">
        <f t="shared" si="5"/>
        <v/>
      </c>
      <c r="V39" s="424" t="str">
        <f t="shared" si="6"/>
        <v/>
      </c>
      <c r="W39" s="423"/>
      <c r="X39" s="424" t="str">
        <f t="shared" si="7"/>
        <v/>
      </c>
      <c r="Y39" s="424" t="str">
        <f t="shared" si="8"/>
        <v/>
      </c>
      <c r="Z39" s="424" t="str">
        <f>IF(M39="REP",AA$6,IF(AND(OR(M39="S",M39="RE"),OR('statement of marks'!AW38="",'statement of marks'!AW38="ML")),Z$7,IF(OR(M39="S",M39="RE"),Z$6,"")))</f>
        <v/>
      </c>
      <c r="AA39" s="423"/>
      <c r="AB39" s="424" t="str">
        <f t="shared" si="9"/>
        <v/>
      </c>
      <c r="AC39" s="425" t="str">
        <f t="shared" si="10"/>
        <v/>
      </c>
      <c r="AD39" s="424" t="str">
        <f>IF(N39="REP",AE$6,IF(AND(OR(N39="S",N39="RE"),OR('statement of marks'!BU38="",'statement of marks'!BU38="ML")),AD$7,IF(OR(N39="S",N39="RE"),AD$6,"")))</f>
        <v/>
      </c>
      <c r="AE39" s="423"/>
      <c r="AF39" s="424" t="str">
        <f t="shared" si="11"/>
        <v/>
      </c>
      <c r="AG39" s="425" t="str">
        <f t="shared" si="12"/>
        <v/>
      </c>
      <c r="AH39" s="424" t="str">
        <f>IF(O39="REP",AI$6,IF(AND(OR(O39="S",O39="RE"),OR('statement of marks'!CS38="",'statement of marks'!CS38="ML")),AH$7,IF(OR(O39="S",O39="RE"),AH$6,"")))</f>
        <v/>
      </c>
      <c r="AI39" s="423"/>
      <c r="AJ39" s="424" t="str">
        <f t="shared" si="13"/>
        <v/>
      </c>
      <c r="AK39" s="425" t="str">
        <f t="shared" si="14"/>
        <v/>
      </c>
      <c r="AL39" s="423"/>
      <c r="AM39" s="424" t="str">
        <f t="shared" si="15"/>
        <v/>
      </c>
      <c r="AN39" s="423"/>
      <c r="AO39" s="80" t="str">
        <f t="shared" si="16"/>
        <v/>
      </c>
      <c r="AP39" s="139">
        <f t="shared" si="17"/>
        <v>0</v>
      </c>
      <c r="AQ39" s="139">
        <f t="shared" si="18"/>
        <v>0</v>
      </c>
      <c r="AR39" s="79" t="str">
        <f t="shared" si="3"/>
        <v/>
      </c>
      <c r="AS39" s="90" t="str">
        <f>IF(AR39="PASS",'statement of marks'!HL39,"")</f>
        <v/>
      </c>
      <c r="AT39" s="90" t="str">
        <f>IF(AR39="PASS",'statement of marks'!HM39,"")</f>
        <v/>
      </c>
      <c r="AU39" s="100">
        <f>IF('statement of marks'!FH39="","",'statement of marks'!FH39)</f>
        <v>0</v>
      </c>
    </row>
    <row r="40" spans="1:47" ht="17" customHeight="1">
      <c r="A40" s="96">
        <f>'statement of marks'!A40</f>
        <v>32</v>
      </c>
      <c r="B40" s="60">
        <f>'statement of marks'!D40</f>
        <v>10261</v>
      </c>
      <c r="C40" s="60">
        <f>'statement of marks'!E40</f>
        <v>11432</v>
      </c>
      <c r="D40" s="138">
        <f>'statement of marks'!F40</f>
        <v>35197</v>
      </c>
      <c r="E40" s="83" t="str">
        <f>'statement of marks'!G40</f>
        <v>A 032</v>
      </c>
      <c r="F40" s="83" t="str">
        <f>'statement of marks'!H40</f>
        <v>B 032</v>
      </c>
      <c r="G40" s="83" t="str">
        <f>'statement of marks'!I40</f>
        <v>C 032</v>
      </c>
      <c r="H40" s="60" t="str">
        <f>'statement of marks'!HD40</f>
        <v>PASS</v>
      </c>
      <c r="I40" s="60" t="str">
        <f>'statement of marks'!HG40</f>
        <v>II</v>
      </c>
      <c r="J40" s="98">
        <f>'statement of marks'!HF40</f>
        <v>49.6</v>
      </c>
      <c r="K40" s="98" t="str">
        <f>'statement of marks'!FJ40</f>
        <v>II</v>
      </c>
      <c r="L40" s="98" t="str">
        <f>'statement of marks'!FM40</f>
        <v>III</v>
      </c>
      <c r="M40" s="98" t="str">
        <f>'statement of marks'!FP40</f>
        <v>II</v>
      </c>
      <c r="N40" s="98" t="str">
        <f>'statement of marks'!GA40</f>
        <v>II</v>
      </c>
      <c r="O40" s="98" t="str">
        <f>'statement of marks'!GL40</f>
        <v>II</v>
      </c>
      <c r="P40" s="98" t="str">
        <f>'statement of marks'!GW40</f>
        <v>B</v>
      </c>
      <c r="Q40" s="98" t="str">
        <f>'statement of marks'!GX40</f>
        <v>B</v>
      </c>
      <c r="R40" s="98" t="str">
        <f>CONCATENATE('statement of marks'!GZ40,'statement of marks'!HB40)</f>
        <v xml:space="preserve">            </v>
      </c>
      <c r="S40" s="91">
        <f t="shared" si="4"/>
        <v>0</v>
      </c>
      <c r="T40" s="423"/>
      <c r="U40" s="424" t="str">
        <f t="shared" si="5"/>
        <v/>
      </c>
      <c r="V40" s="424" t="str">
        <f t="shared" si="6"/>
        <v/>
      </c>
      <c r="W40" s="423"/>
      <c r="X40" s="424" t="str">
        <f t="shared" si="7"/>
        <v/>
      </c>
      <c r="Y40" s="424" t="str">
        <f t="shared" si="8"/>
        <v/>
      </c>
      <c r="Z40" s="424" t="str">
        <f>IF(M40="REP",AA$6,IF(AND(OR(M40="S",M40="RE"),OR('statement of marks'!AW39="",'statement of marks'!AW39="ML")),Z$7,IF(OR(M40="S",M40="RE"),Z$6,"")))</f>
        <v/>
      </c>
      <c r="AA40" s="423"/>
      <c r="AB40" s="424" t="str">
        <f t="shared" si="9"/>
        <v/>
      </c>
      <c r="AC40" s="425" t="str">
        <f t="shared" si="10"/>
        <v/>
      </c>
      <c r="AD40" s="424" t="str">
        <f>IF(N40="REP",AE$6,IF(AND(OR(N40="S",N40="RE"),OR('statement of marks'!BU39="",'statement of marks'!BU39="ML")),AD$7,IF(OR(N40="S",N40="RE"),AD$6,"")))</f>
        <v/>
      </c>
      <c r="AE40" s="423"/>
      <c r="AF40" s="424" t="str">
        <f t="shared" si="11"/>
        <v/>
      </c>
      <c r="AG40" s="425" t="str">
        <f t="shared" si="12"/>
        <v/>
      </c>
      <c r="AH40" s="424" t="str">
        <f>IF(O40="REP",AI$6,IF(AND(OR(O40="S",O40="RE"),OR('statement of marks'!CS39="",'statement of marks'!CS39="ML")),AH$7,IF(OR(O40="S",O40="RE"),AH$6,"")))</f>
        <v/>
      </c>
      <c r="AI40" s="423"/>
      <c r="AJ40" s="424" t="str">
        <f t="shared" si="13"/>
        <v/>
      </c>
      <c r="AK40" s="425" t="str">
        <f t="shared" si="14"/>
        <v/>
      </c>
      <c r="AL40" s="423"/>
      <c r="AM40" s="424" t="str">
        <f t="shared" si="15"/>
        <v/>
      </c>
      <c r="AN40" s="423"/>
      <c r="AO40" s="80" t="str">
        <f t="shared" si="16"/>
        <v/>
      </c>
      <c r="AP40" s="139">
        <f t="shared" si="17"/>
        <v>0</v>
      </c>
      <c r="AQ40" s="139">
        <f t="shared" si="18"/>
        <v>0</v>
      </c>
      <c r="AR40" s="79" t="str">
        <f t="shared" si="3"/>
        <v/>
      </c>
      <c r="AS40" s="90" t="str">
        <f>IF(AR40="PASS",'statement of marks'!HL40,"")</f>
        <v/>
      </c>
      <c r="AT40" s="90" t="str">
        <f>IF(AR40="PASS",'statement of marks'!HM40,"")</f>
        <v/>
      </c>
      <c r="AU40" s="100">
        <f>IF('statement of marks'!FH40="","",'statement of marks'!FH40)</f>
        <v>0</v>
      </c>
    </row>
    <row r="41" spans="1:47" ht="17" customHeight="1">
      <c r="A41" s="96">
        <f>'statement of marks'!A41</f>
        <v>33</v>
      </c>
      <c r="B41" s="60">
        <f>'statement of marks'!D41</f>
        <v>10326</v>
      </c>
      <c r="C41" s="60">
        <f>'statement of marks'!E41</f>
        <v>11433</v>
      </c>
      <c r="D41" s="138">
        <f>'statement of marks'!F41</f>
        <v>34090</v>
      </c>
      <c r="E41" s="83" t="str">
        <f>'statement of marks'!G41</f>
        <v>A 033</v>
      </c>
      <c r="F41" s="83" t="str">
        <f>'statement of marks'!H41</f>
        <v>B 033</v>
      </c>
      <c r="G41" s="83" t="str">
        <f>'statement of marks'!I41</f>
        <v>C 033</v>
      </c>
      <c r="H41" s="60" t="str">
        <f>'statement of marks'!HD41</f>
        <v>PASS BY GRACE</v>
      </c>
      <c r="I41" s="60" t="str">
        <f>'statement of marks'!HG41</f>
        <v>II</v>
      </c>
      <c r="J41" s="98">
        <f>'statement of marks'!HF41</f>
        <v>48</v>
      </c>
      <c r="K41" s="98" t="str">
        <f>'statement of marks'!FJ41</f>
        <v>II</v>
      </c>
      <c r="L41" s="98" t="str">
        <f>'statement of marks'!FM41</f>
        <v>III</v>
      </c>
      <c r="M41" s="98" t="str">
        <f>'statement of marks'!FP41</f>
        <v>G</v>
      </c>
      <c r="N41" s="98" t="str">
        <f>'statement of marks'!GA41</f>
        <v>II</v>
      </c>
      <c r="O41" s="98" t="str">
        <f>'statement of marks'!GL41</f>
        <v>II</v>
      </c>
      <c r="P41" s="98" t="str">
        <f>'statement of marks'!GW41</f>
        <v>B</v>
      </c>
      <c r="Q41" s="98" t="str">
        <f>'statement of marks'!GX41</f>
        <v>B</v>
      </c>
      <c r="R41" s="98" t="str">
        <f>CONCATENATE('statement of marks'!GZ41,'statement of marks'!HB41)</f>
        <v xml:space="preserve">            </v>
      </c>
      <c r="S41" s="91">
        <f t="shared" si="4"/>
        <v>0</v>
      </c>
      <c r="T41" s="423"/>
      <c r="U41" s="424" t="str">
        <f t="shared" si="5"/>
        <v/>
      </c>
      <c r="V41" s="424" t="str">
        <f t="shared" si="6"/>
        <v/>
      </c>
      <c r="W41" s="423"/>
      <c r="X41" s="424" t="str">
        <f t="shared" si="7"/>
        <v/>
      </c>
      <c r="Y41" s="424" t="str">
        <f t="shared" si="8"/>
        <v/>
      </c>
      <c r="Z41" s="424" t="str">
        <f>IF(M41="REP",AA$6,IF(AND(OR(M41="S",M41="RE"),OR('statement of marks'!AW40="",'statement of marks'!AW40="ML")),Z$7,IF(OR(M41="S",M41="RE"),Z$6,"")))</f>
        <v/>
      </c>
      <c r="AA41" s="423"/>
      <c r="AB41" s="424" t="str">
        <f t="shared" si="9"/>
        <v/>
      </c>
      <c r="AC41" s="425" t="str">
        <f t="shared" si="10"/>
        <v/>
      </c>
      <c r="AD41" s="424" t="str">
        <f>IF(N41="REP",AE$6,IF(AND(OR(N41="S",N41="RE"),OR('statement of marks'!BU40="",'statement of marks'!BU40="ML")),AD$7,IF(OR(N41="S",N41="RE"),AD$6,"")))</f>
        <v/>
      </c>
      <c r="AE41" s="423"/>
      <c r="AF41" s="424" t="str">
        <f t="shared" si="11"/>
        <v/>
      </c>
      <c r="AG41" s="425" t="str">
        <f t="shared" si="12"/>
        <v/>
      </c>
      <c r="AH41" s="424" t="str">
        <f>IF(O41="REP",AI$6,IF(AND(OR(O41="S",O41="RE"),OR('statement of marks'!CS40="",'statement of marks'!CS40="ML")),AH$7,IF(OR(O41="S",O41="RE"),AH$6,"")))</f>
        <v/>
      </c>
      <c r="AI41" s="423"/>
      <c r="AJ41" s="424" t="str">
        <f t="shared" si="13"/>
        <v/>
      </c>
      <c r="AK41" s="425" t="str">
        <f t="shared" si="14"/>
        <v/>
      </c>
      <c r="AL41" s="423"/>
      <c r="AM41" s="424" t="str">
        <f t="shared" si="15"/>
        <v/>
      </c>
      <c r="AN41" s="423"/>
      <c r="AO41" s="80" t="str">
        <f t="shared" si="16"/>
        <v/>
      </c>
      <c r="AP41" s="139">
        <f t="shared" si="17"/>
        <v>0</v>
      </c>
      <c r="AQ41" s="139">
        <f t="shared" si="18"/>
        <v>0</v>
      </c>
      <c r="AR41" s="79" t="str">
        <f t="shared" ref="AR41:AR72" si="19">IF(S41=0,"",IF(S41&gt;AP41,"",IF(S41&gt;AQ41,"FAIL","PASS")))</f>
        <v/>
      </c>
      <c r="AS41" s="90" t="str">
        <f>IF(AR41="PASS",'statement of marks'!HL41,"")</f>
        <v/>
      </c>
      <c r="AT41" s="90" t="str">
        <f>IF(AR41="PASS",'statement of marks'!HM41,"")</f>
        <v/>
      </c>
      <c r="AU41" s="100">
        <f>IF('statement of marks'!FH41="","",'statement of marks'!FH41)</f>
        <v>0</v>
      </c>
    </row>
    <row r="42" spans="1:47" ht="17" customHeight="1">
      <c r="A42" s="96">
        <f>'statement of marks'!A42</f>
        <v>34</v>
      </c>
      <c r="B42" s="60">
        <f>'statement of marks'!D42</f>
        <v>10224</v>
      </c>
      <c r="C42" s="60">
        <f>'statement of marks'!E42</f>
        <v>11434</v>
      </c>
      <c r="D42" s="138">
        <f>'statement of marks'!F42</f>
        <v>35221</v>
      </c>
      <c r="E42" s="83" t="str">
        <f>'statement of marks'!G42</f>
        <v>A 034</v>
      </c>
      <c r="F42" s="83" t="str">
        <f>'statement of marks'!H42</f>
        <v>B 034</v>
      </c>
      <c r="G42" s="83" t="str">
        <f>'statement of marks'!I42</f>
        <v>C 034</v>
      </c>
      <c r="H42" s="60" t="str">
        <f>'statement of marks'!HD42</f>
        <v>PASS</v>
      </c>
      <c r="I42" s="60" t="str">
        <f>'statement of marks'!HG42</f>
        <v>I</v>
      </c>
      <c r="J42" s="98">
        <f>'statement of marks'!HF42</f>
        <v>60.1</v>
      </c>
      <c r="K42" s="98" t="str">
        <f>'statement of marks'!FJ42</f>
        <v>I</v>
      </c>
      <c r="L42" s="98" t="str">
        <f>'statement of marks'!FM42</f>
        <v>II</v>
      </c>
      <c r="M42" s="98" t="str">
        <f>'statement of marks'!FP42</f>
        <v>II</v>
      </c>
      <c r="N42" s="98" t="str">
        <f>'statement of marks'!GA42</f>
        <v>I</v>
      </c>
      <c r="O42" s="98" t="str">
        <f>'statement of marks'!GL42</f>
        <v>I</v>
      </c>
      <c r="P42" s="98" t="str">
        <f>'statement of marks'!GW42</f>
        <v>B</v>
      </c>
      <c r="Q42" s="98" t="str">
        <f>'statement of marks'!GX42</f>
        <v>B</v>
      </c>
      <c r="R42" s="98" t="str">
        <f>CONCATENATE('statement of marks'!GZ42,'statement of marks'!HB42)</f>
        <v xml:space="preserve">            </v>
      </c>
      <c r="S42" s="91">
        <f t="shared" si="4"/>
        <v>0</v>
      </c>
      <c r="T42" s="423"/>
      <c r="U42" s="424" t="str">
        <f t="shared" si="5"/>
        <v/>
      </c>
      <c r="V42" s="424" t="str">
        <f t="shared" si="6"/>
        <v/>
      </c>
      <c r="W42" s="423"/>
      <c r="X42" s="424" t="str">
        <f t="shared" si="7"/>
        <v/>
      </c>
      <c r="Y42" s="424" t="str">
        <f t="shared" si="8"/>
        <v/>
      </c>
      <c r="Z42" s="424" t="str">
        <f>IF(M42="REP",AA$6,IF(AND(OR(M42="S",M42="RE"),OR('statement of marks'!AW41="",'statement of marks'!AW41="ML")),Z$7,IF(OR(M42="S",M42="RE"),Z$6,"")))</f>
        <v/>
      </c>
      <c r="AA42" s="423"/>
      <c r="AB42" s="424" t="str">
        <f t="shared" si="9"/>
        <v/>
      </c>
      <c r="AC42" s="425" t="str">
        <f t="shared" si="10"/>
        <v/>
      </c>
      <c r="AD42" s="424" t="str">
        <f>IF(N42="REP",AE$6,IF(AND(OR(N42="S",N42="RE"),OR('statement of marks'!BU41="",'statement of marks'!BU41="ML")),AD$7,IF(OR(N42="S",N42="RE"),AD$6,"")))</f>
        <v/>
      </c>
      <c r="AE42" s="423"/>
      <c r="AF42" s="424" t="str">
        <f t="shared" si="11"/>
        <v/>
      </c>
      <c r="AG42" s="425" t="str">
        <f t="shared" si="12"/>
        <v/>
      </c>
      <c r="AH42" s="424" t="str">
        <f>IF(O42="REP",AI$6,IF(AND(OR(O42="S",O42="RE"),OR('statement of marks'!CS41="",'statement of marks'!CS41="ML")),AH$7,IF(OR(O42="S",O42="RE"),AH$6,"")))</f>
        <v/>
      </c>
      <c r="AI42" s="423"/>
      <c r="AJ42" s="424" t="str">
        <f t="shared" si="13"/>
        <v/>
      </c>
      <c r="AK42" s="425" t="str">
        <f t="shared" si="14"/>
        <v/>
      </c>
      <c r="AL42" s="423"/>
      <c r="AM42" s="424" t="str">
        <f t="shared" si="15"/>
        <v/>
      </c>
      <c r="AN42" s="423"/>
      <c r="AO42" s="80" t="str">
        <f t="shared" si="16"/>
        <v/>
      </c>
      <c r="AP42" s="139">
        <f t="shared" si="17"/>
        <v>0</v>
      </c>
      <c r="AQ42" s="139">
        <f t="shared" si="18"/>
        <v>0</v>
      </c>
      <c r="AR42" s="79" t="str">
        <f t="shared" si="19"/>
        <v/>
      </c>
      <c r="AS42" s="90" t="str">
        <f>IF(AR42="PASS",'statement of marks'!HL42,"")</f>
        <v/>
      </c>
      <c r="AT42" s="90" t="str">
        <f>IF(AR42="PASS",'statement of marks'!HM42,"")</f>
        <v/>
      </c>
      <c r="AU42" s="100">
        <f>IF('statement of marks'!FH42="","",'statement of marks'!FH42)</f>
        <v>0</v>
      </c>
    </row>
    <row r="43" spans="1:47" ht="17" customHeight="1">
      <c r="A43" s="96">
        <f>'statement of marks'!A43</f>
        <v>35</v>
      </c>
      <c r="B43" s="60">
        <f>'statement of marks'!D43</f>
        <v>10330</v>
      </c>
      <c r="C43" s="60">
        <f>'statement of marks'!E43</f>
        <v>11435</v>
      </c>
      <c r="D43" s="138">
        <f>'statement of marks'!F43</f>
        <v>35595</v>
      </c>
      <c r="E43" s="83" t="str">
        <f>'statement of marks'!G43</f>
        <v>A 035</v>
      </c>
      <c r="F43" s="83" t="str">
        <f>'statement of marks'!H43</f>
        <v>B 035</v>
      </c>
      <c r="G43" s="83" t="str">
        <f>'statement of marks'!I43</f>
        <v>C 035</v>
      </c>
      <c r="H43" s="60" t="str">
        <f>'statement of marks'!HD43</f>
        <v>PASS</v>
      </c>
      <c r="I43" s="60" t="str">
        <f>'statement of marks'!HG43</f>
        <v>I</v>
      </c>
      <c r="J43" s="98">
        <f>'statement of marks'!HF43</f>
        <v>61.7</v>
      </c>
      <c r="K43" s="98" t="str">
        <f>'statement of marks'!FJ43</f>
        <v>I</v>
      </c>
      <c r="L43" s="98" t="str">
        <f>'statement of marks'!FM43</f>
        <v>II</v>
      </c>
      <c r="M43" s="98" t="str">
        <f>'statement of marks'!FP43</f>
        <v>II</v>
      </c>
      <c r="N43" s="98" t="str">
        <f>'statement of marks'!GA43</f>
        <v>I</v>
      </c>
      <c r="O43" s="98" t="str">
        <f>'statement of marks'!GL43</f>
        <v>I</v>
      </c>
      <c r="P43" s="98" t="str">
        <f>'statement of marks'!GW43</f>
        <v>B</v>
      </c>
      <c r="Q43" s="98" t="str">
        <f>'statement of marks'!GX43</f>
        <v>A</v>
      </c>
      <c r="R43" s="98" t="str">
        <f>CONCATENATE('statement of marks'!GZ43,'statement of marks'!HB43)</f>
        <v xml:space="preserve">            </v>
      </c>
      <c r="S43" s="91">
        <f t="shared" si="4"/>
        <v>0</v>
      </c>
      <c r="T43" s="423"/>
      <c r="U43" s="424" t="str">
        <f t="shared" si="5"/>
        <v/>
      </c>
      <c r="V43" s="424" t="str">
        <f t="shared" si="6"/>
        <v/>
      </c>
      <c r="W43" s="423"/>
      <c r="X43" s="424" t="str">
        <f t="shared" si="7"/>
        <v/>
      </c>
      <c r="Y43" s="424" t="str">
        <f t="shared" si="8"/>
        <v/>
      </c>
      <c r="Z43" s="424" t="str">
        <f>IF(M43="REP",AA$6,IF(AND(OR(M43="S",M43="RE"),OR('statement of marks'!AW42="",'statement of marks'!AW42="ML")),Z$7,IF(OR(M43="S",M43="RE"),Z$6,"")))</f>
        <v/>
      </c>
      <c r="AA43" s="423"/>
      <c r="AB43" s="424" t="str">
        <f t="shared" si="9"/>
        <v/>
      </c>
      <c r="AC43" s="425" t="str">
        <f t="shared" si="10"/>
        <v/>
      </c>
      <c r="AD43" s="424" t="str">
        <f>IF(N43="REP",AE$6,IF(AND(OR(N43="S",N43="RE"),OR('statement of marks'!BU42="",'statement of marks'!BU42="ML")),AD$7,IF(OR(N43="S",N43="RE"),AD$6,"")))</f>
        <v/>
      </c>
      <c r="AE43" s="423"/>
      <c r="AF43" s="424" t="str">
        <f t="shared" si="11"/>
        <v/>
      </c>
      <c r="AG43" s="425" t="str">
        <f t="shared" si="12"/>
        <v/>
      </c>
      <c r="AH43" s="424" t="str">
        <f>IF(O43="REP",AI$6,IF(AND(OR(O43="S",O43="RE"),OR('statement of marks'!CS42="",'statement of marks'!CS42="ML")),AH$7,IF(OR(O43="S",O43="RE"),AH$6,"")))</f>
        <v/>
      </c>
      <c r="AI43" s="423"/>
      <c r="AJ43" s="424" t="str">
        <f t="shared" si="13"/>
        <v/>
      </c>
      <c r="AK43" s="425" t="str">
        <f t="shared" si="14"/>
        <v/>
      </c>
      <c r="AL43" s="423"/>
      <c r="AM43" s="424" t="str">
        <f t="shared" si="15"/>
        <v/>
      </c>
      <c r="AN43" s="423"/>
      <c r="AO43" s="80" t="str">
        <f t="shared" si="16"/>
        <v/>
      </c>
      <c r="AP43" s="139">
        <f t="shared" si="17"/>
        <v>0</v>
      </c>
      <c r="AQ43" s="139">
        <f t="shared" si="18"/>
        <v>0</v>
      </c>
      <c r="AR43" s="79" t="str">
        <f t="shared" si="19"/>
        <v/>
      </c>
      <c r="AS43" s="90" t="str">
        <f>IF(AR43="PASS",'statement of marks'!HL43,"")</f>
        <v/>
      </c>
      <c r="AT43" s="90" t="str">
        <f>IF(AR43="PASS",'statement of marks'!HM43,"")</f>
        <v/>
      </c>
      <c r="AU43" s="100">
        <f>IF('statement of marks'!FH43="","",'statement of marks'!FH43)</f>
        <v>0</v>
      </c>
    </row>
    <row r="44" spans="1:47" ht="17" customHeight="1">
      <c r="A44" s="96">
        <f>'statement of marks'!A44</f>
        <v>36</v>
      </c>
      <c r="B44" s="60">
        <f>'statement of marks'!D44</f>
        <v>10329</v>
      </c>
      <c r="C44" s="60">
        <f>'statement of marks'!E44</f>
        <v>11436</v>
      </c>
      <c r="D44" s="138">
        <f>'statement of marks'!F44</f>
        <v>34556</v>
      </c>
      <c r="E44" s="83" t="str">
        <f>'statement of marks'!G44</f>
        <v>A 036</v>
      </c>
      <c r="F44" s="83" t="str">
        <f>'statement of marks'!H44</f>
        <v>B 036</v>
      </c>
      <c r="G44" s="83" t="str">
        <f>'statement of marks'!I44</f>
        <v>C 036</v>
      </c>
      <c r="H44" s="60" t="str">
        <f>'statement of marks'!HD44</f>
        <v>PASS</v>
      </c>
      <c r="I44" s="60" t="str">
        <f>'statement of marks'!HG44</f>
        <v>II</v>
      </c>
      <c r="J44" s="98">
        <f>'statement of marks'!HF44</f>
        <v>54.7</v>
      </c>
      <c r="K44" s="98" t="str">
        <f>'statement of marks'!FJ44</f>
        <v>II</v>
      </c>
      <c r="L44" s="98" t="str">
        <f>'statement of marks'!FM44</f>
        <v>III</v>
      </c>
      <c r="M44" s="98" t="str">
        <f>'statement of marks'!FP44</f>
        <v>II</v>
      </c>
      <c r="N44" s="98" t="str">
        <f>'statement of marks'!GA44</f>
        <v>II</v>
      </c>
      <c r="O44" s="98" t="str">
        <f>'statement of marks'!GL44</f>
        <v>I</v>
      </c>
      <c r="P44" s="98" t="str">
        <f>'statement of marks'!GW44</f>
        <v>B</v>
      </c>
      <c r="Q44" s="98" t="str">
        <f>'statement of marks'!GX44</f>
        <v>B</v>
      </c>
      <c r="R44" s="98" t="str">
        <f>CONCATENATE('statement of marks'!GZ44,'statement of marks'!HB44)</f>
        <v xml:space="preserve">            </v>
      </c>
      <c r="S44" s="91">
        <f t="shared" si="4"/>
        <v>0</v>
      </c>
      <c r="T44" s="423"/>
      <c r="U44" s="424" t="str">
        <f t="shared" si="5"/>
        <v/>
      </c>
      <c r="V44" s="424" t="str">
        <f t="shared" si="6"/>
        <v/>
      </c>
      <c r="W44" s="423"/>
      <c r="X44" s="424" t="str">
        <f t="shared" si="7"/>
        <v/>
      </c>
      <c r="Y44" s="424" t="str">
        <f t="shared" si="8"/>
        <v/>
      </c>
      <c r="Z44" s="424" t="str">
        <f>IF(M44="REP",AA$6,IF(AND(OR(M44="S",M44="RE"),OR('statement of marks'!AW43="",'statement of marks'!AW43="ML")),Z$7,IF(OR(M44="S",M44="RE"),Z$6,"")))</f>
        <v/>
      </c>
      <c r="AA44" s="423"/>
      <c r="AB44" s="424" t="str">
        <f t="shared" si="9"/>
        <v/>
      </c>
      <c r="AC44" s="425" t="str">
        <f t="shared" si="10"/>
        <v/>
      </c>
      <c r="AD44" s="424" t="str">
        <f>IF(N44="REP",AE$6,IF(AND(OR(N44="S",N44="RE"),OR('statement of marks'!BU43="",'statement of marks'!BU43="ML")),AD$7,IF(OR(N44="S",N44="RE"),AD$6,"")))</f>
        <v/>
      </c>
      <c r="AE44" s="423"/>
      <c r="AF44" s="424" t="str">
        <f t="shared" si="11"/>
        <v/>
      </c>
      <c r="AG44" s="425" t="str">
        <f t="shared" si="12"/>
        <v/>
      </c>
      <c r="AH44" s="424" t="str">
        <f>IF(O44="REP",AI$6,IF(AND(OR(O44="S",O44="RE"),OR('statement of marks'!CS43="",'statement of marks'!CS43="ML")),AH$7,IF(OR(O44="S",O44="RE"),AH$6,"")))</f>
        <v/>
      </c>
      <c r="AI44" s="423"/>
      <c r="AJ44" s="424" t="str">
        <f t="shared" si="13"/>
        <v/>
      </c>
      <c r="AK44" s="425" t="str">
        <f t="shared" si="14"/>
        <v/>
      </c>
      <c r="AL44" s="423"/>
      <c r="AM44" s="424" t="str">
        <f t="shared" si="15"/>
        <v/>
      </c>
      <c r="AN44" s="423"/>
      <c r="AO44" s="80" t="str">
        <f t="shared" si="16"/>
        <v/>
      </c>
      <c r="AP44" s="139">
        <f t="shared" si="17"/>
        <v>0</v>
      </c>
      <c r="AQ44" s="139">
        <f t="shared" si="18"/>
        <v>0</v>
      </c>
      <c r="AR44" s="79" t="str">
        <f t="shared" si="19"/>
        <v/>
      </c>
      <c r="AS44" s="90" t="str">
        <f>IF(AR44="PASS",'statement of marks'!HL44,"")</f>
        <v/>
      </c>
      <c r="AT44" s="90" t="str">
        <f>IF(AR44="PASS",'statement of marks'!HM44,"")</f>
        <v/>
      </c>
      <c r="AU44" s="100">
        <f>IF('statement of marks'!FH44="","",'statement of marks'!FH44)</f>
        <v>0</v>
      </c>
    </row>
    <row r="45" spans="1:47" ht="17" customHeight="1">
      <c r="A45" s="96">
        <f>'statement of marks'!A45</f>
        <v>37</v>
      </c>
      <c r="B45" s="60">
        <f>'statement of marks'!D45</f>
        <v>10267</v>
      </c>
      <c r="C45" s="60">
        <f>'statement of marks'!E45</f>
        <v>11437</v>
      </c>
      <c r="D45" s="138">
        <f>'statement of marks'!F45</f>
        <v>34978</v>
      </c>
      <c r="E45" s="83" t="str">
        <f>'statement of marks'!G45</f>
        <v>A 037</v>
      </c>
      <c r="F45" s="83" t="str">
        <f>'statement of marks'!H45</f>
        <v>B 037</v>
      </c>
      <c r="G45" s="83" t="str">
        <f>'statement of marks'!I45</f>
        <v>C 037</v>
      </c>
      <c r="H45" s="60" t="str">
        <f>'statement of marks'!HD45</f>
        <v>PASS</v>
      </c>
      <c r="I45" s="60" t="str">
        <f>'statement of marks'!HG45</f>
        <v>I</v>
      </c>
      <c r="J45" s="98">
        <f>'statement of marks'!HF45</f>
        <v>67.7</v>
      </c>
      <c r="K45" s="98" t="str">
        <f>'statement of marks'!FJ45</f>
        <v>I</v>
      </c>
      <c r="L45" s="98" t="str">
        <f>'statement of marks'!FM45</f>
        <v>II</v>
      </c>
      <c r="M45" s="98" t="str">
        <f>'statement of marks'!FP45</f>
        <v>II</v>
      </c>
      <c r="N45" s="98" t="str">
        <f>'statement of marks'!GA45</f>
        <v>D</v>
      </c>
      <c r="O45" s="98" t="str">
        <f>'statement of marks'!GL45</f>
        <v>D</v>
      </c>
      <c r="P45" s="98" t="str">
        <f>'statement of marks'!GW45</f>
        <v>B</v>
      </c>
      <c r="Q45" s="98" t="str">
        <f>'statement of marks'!GX45</f>
        <v>B</v>
      </c>
      <c r="R45" s="98" t="str">
        <f>CONCATENATE('statement of marks'!GZ45,'statement of marks'!HB45)</f>
        <v xml:space="preserve">            </v>
      </c>
      <c r="S45" s="91">
        <f t="shared" si="4"/>
        <v>0</v>
      </c>
      <c r="T45" s="423"/>
      <c r="U45" s="424" t="str">
        <f t="shared" si="5"/>
        <v/>
      </c>
      <c r="V45" s="424" t="str">
        <f t="shared" si="6"/>
        <v/>
      </c>
      <c r="W45" s="423"/>
      <c r="X45" s="424" t="str">
        <f t="shared" si="7"/>
        <v/>
      </c>
      <c r="Y45" s="424" t="str">
        <f t="shared" si="8"/>
        <v/>
      </c>
      <c r="Z45" s="424" t="str">
        <f>IF(M45="REP",AA$6,IF(AND(OR(M45="S",M45="RE"),OR('statement of marks'!AW44="",'statement of marks'!AW44="ML")),Z$7,IF(OR(M45="S",M45="RE"),Z$6,"")))</f>
        <v/>
      </c>
      <c r="AA45" s="423"/>
      <c r="AB45" s="424" t="str">
        <f t="shared" si="9"/>
        <v/>
      </c>
      <c r="AC45" s="425" t="str">
        <f t="shared" si="10"/>
        <v/>
      </c>
      <c r="AD45" s="424" t="str">
        <f>IF(N45="REP",AE$6,IF(AND(OR(N45="S",N45="RE"),OR('statement of marks'!BU44="",'statement of marks'!BU44="ML")),AD$7,IF(OR(N45="S",N45="RE"),AD$6,"")))</f>
        <v/>
      </c>
      <c r="AE45" s="423"/>
      <c r="AF45" s="424" t="str">
        <f t="shared" si="11"/>
        <v/>
      </c>
      <c r="AG45" s="425" t="str">
        <f t="shared" si="12"/>
        <v/>
      </c>
      <c r="AH45" s="424" t="str">
        <f>IF(O45="REP",AI$6,IF(AND(OR(O45="S",O45="RE"),OR('statement of marks'!CS44="",'statement of marks'!CS44="ML")),AH$7,IF(OR(O45="S",O45="RE"),AH$6,"")))</f>
        <v/>
      </c>
      <c r="AI45" s="423"/>
      <c r="AJ45" s="424" t="str">
        <f t="shared" si="13"/>
        <v/>
      </c>
      <c r="AK45" s="425" t="str">
        <f t="shared" si="14"/>
        <v/>
      </c>
      <c r="AL45" s="423"/>
      <c r="AM45" s="424" t="str">
        <f t="shared" si="15"/>
        <v/>
      </c>
      <c r="AN45" s="423"/>
      <c r="AO45" s="80" t="str">
        <f t="shared" si="16"/>
        <v/>
      </c>
      <c r="AP45" s="139">
        <f t="shared" si="17"/>
        <v>0</v>
      </c>
      <c r="AQ45" s="139">
        <f t="shared" si="18"/>
        <v>0</v>
      </c>
      <c r="AR45" s="79" t="str">
        <f t="shared" si="19"/>
        <v/>
      </c>
      <c r="AS45" s="90" t="str">
        <f>IF(AR45="PASS",'statement of marks'!HL45,"")</f>
        <v/>
      </c>
      <c r="AT45" s="90" t="str">
        <f>IF(AR45="PASS",'statement of marks'!HM45,"")</f>
        <v/>
      </c>
      <c r="AU45" s="100">
        <f>IF('statement of marks'!FH45="","",'statement of marks'!FH45)</f>
        <v>0</v>
      </c>
    </row>
    <row r="46" spans="1:47" ht="17" customHeight="1">
      <c r="A46" s="96">
        <f>'statement of marks'!A46</f>
        <v>38</v>
      </c>
      <c r="B46" s="60">
        <f>'statement of marks'!D46</f>
        <v>10420</v>
      </c>
      <c r="C46" s="60">
        <f>'statement of marks'!E46</f>
        <v>11438</v>
      </c>
      <c r="D46" s="138">
        <f>'statement of marks'!F46</f>
        <v>35478</v>
      </c>
      <c r="E46" s="83" t="str">
        <f>'statement of marks'!G46</f>
        <v>A 038</v>
      </c>
      <c r="F46" s="83" t="str">
        <f>'statement of marks'!H46</f>
        <v>B 038</v>
      </c>
      <c r="G46" s="83" t="str">
        <f>'statement of marks'!I46</f>
        <v>C 038</v>
      </c>
      <c r="H46" s="60" t="str">
        <f>'statement of marks'!HD46</f>
        <v>PASS</v>
      </c>
      <c r="I46" s="60" t="str">
        <f>'statement of marks'!HG46</f>
        <v>I</v>
      </c>
      <c r="J46" s="98">
        <f>'statement of marks'!HF46</f>
        <v>66.3</v>
      </c>
      <c r="K46" s="98" t="str">
        <f>'statement of marks'!FJ46</f>
        <v>I</v>
      </c>
      <c r="L46" s="98" t="str">
        <f>'statement of marks'!FM46</f>
        <v>II</v>
      </c>
      <c r="M46" s="98" t="str">
        <f>'statement of marks'!FP46</f>
        <v>II</v>
      </c>
      <c r="N46" s="98" t="str">
        <f>'statement of marks'!GA46</f>
        <v>D</v>
      </c>
      <c r="O46" s="98" t="str">
        <f>'statement of marks'!GL46</f>
        <v>I</v>
      </c>
      <c r="P46" s="98" t="str">
        <f>'statement of marks'!GW46</f>
        <v>B</v>
      </c>
      <c r="Q46" s="98" t="str">
        <f>'statement of marks'!GX46</f>
        <v>A</v>
      </c>
      <c r="R46" s="98" t="str">
        <f>CONCATENATE('statement of marks'!GZ46,'statement of marks'!HB46)</f>
        <v xml:space="preserve">            </v>
      </c>
      <c r="S46" s="91">
        <f t="shared" si="4"/>
        <v>0</v>
      </c>
      <c r="T46" s="423"/>
      <c r="U46" s="424" t="str">
        <f t="shared" si="5"/>
        <v/>
      </c>
      <c r="V46" s="424" t="str">
        <f t="shared" si="6"/>
        <v/>
      </c>
      <c r="W46" s="423"/>
      <c r="X46" s="424" t="str">
        <f t="shared" si="7"/>
        <v/>
      </c>
      <c r="Y46" s="424" t="str">
        <f t="shared" si="8"/>
        <v/>
      </c>
      <c r="Z46" s="424" t="str">
        <f>IF(M46="REP",AA$6,IF(AND(OR(M46="S",M46="RE"),OR('statement of marks'!AW45="",'statement of marks'!AW45="ML")),Z$7,IF(OR(M46="S",M46="RE"),Z$6,"")))</f>
        <v/>
      </c>
      <c r="AA46" s="423"/>
      <c r="AB46" s="424" t="str">
        <f t="shared" si="9"/>
        <v/>
      </c>
      <c r="AC46" s="425" t="str">
        <f t="shared" si="10"/>
        <v/>
      </c>
      <c r="AD46" s="424" t="str">
        <f>IF(N46="REP",AE$6,IF(AND(OR(N46="S",N46="RE"),OR('statement of marks'!BU45="",'statement of marks'!BU45="ML")),AD$7,IF(OR(N46="S",N46="RE"),AD$6,"")))</f>
        <v/>
      </c>
      <c r="AE46" s="423"/>
      <c r="AF46" s="424" t="str">
        <f t="shared" si="11"/>
        <v/>
      </c>
      <c r="AG46" s="425" t="str">
        <f t="shared" si="12"/>
        <v/>
      </c>
      <c r="AH46" s="424" t="str">
        <f>IF(O46="REP",AI$6,IF(AND(OR(O46="S",O46="RE"),OR('statement of marks'!CS45="",'statement of marks'!CS45="ML")),AH$7,IF(OR(O46="S",O46="RE"),AH$6,"")))</f>
        <v/>
      </c>
      <c r="AI46" s="423"/>
      <c r="AJ46" s="424" t="str">
        <f t="shared" si="13"/>
        <v/>
      </c>
      <c r="AK46" s="425" t="str">
        <f t="shared" si="14"/>
        <v/>
      </c>
      <c r="AL46" s="423"/>
      <c r="AM46" s="424" t="str">
        <f t="shared" si="15"/>
        <v/>
      </c>
      <c r="AN46" s="423"/>
      <c r="AO46" s="80" t="str">
        <f t="shared" si="16"/>
        <v/>
      </c>
      <c r="AP46" s="139">
        <f t="shared" si="17"/>
        <v>0</v>
      </c>
      <c r="AQ46" s="139">
        <f t="shared" si="18"/>
        <v>0</v>
      </c>
      <c r="AR46" s="79" t="str">
        <f t="shared" si="19"/>
        <v/>
      </c>
      <c r="AS46" s="90" t="str">
        <f>IF(AR46="PASS",'statement of marks'!HL46,"")</f>
        <v/>
      </c>
      <c r="AT46" s="90" t="str">
        <f>IF(AR46="PASS",'statement of marks'!HM46,"")</f>
        <v/>
      </c>
      <c r="AU46" s="100">
        <f>IF('statement of marks'!FH46="","",'statement of marks'!FH46)</f>
        <v>0</v>
      </c>
    </row>
    <row r="47" spans="1:47" ht="17" customHeight="1">
      <c r="A47" s="96">
        <f>'statement of marks'!A47</f>
        <v>39</v>
      </c>
      <c r="B47" s="60">
        <f>'statement of marks'!D47</f>
        <v>10328</v>
      </c>
      <c r="C47" s="60">
        <f>'statement of marks'!E47</f>
        <v>11439</v>
      </c>
      <c r="D47" s="138">
        <f>'statement of marks'!F47</f>
        <v>35676</v>
      </c>
      <c r="E47" s="83" t="str">
        <f>'statement of marks'!G47</f>
        <v>A 039</v>
      </c>
      <c r="F47" s="83" t="str">
        <f>'statement of marks'!H47</f>
        <v>B 039</v>
      </c>
      <c r="G47" s="83" t="str">
        <f>'statement of marks'!I47</f>
        <v>C 039</v>
      </c>
      <c r="H47" s="60" t="str">
        <f>'statement of marks'!HD47</f>
        <v>PASS</v>
      </c>
      <c r="I47" s="60" t="str">
        <f>'statement of marks'!HG47</f>
        <v>II</v>
      </c>
      <c r="J47" s="98">
        <f>'statement of marks'!HF47</f>
        <v>50.3</v>
      </c>
      <c r="K47" s="98" t="str">
        <f>'statement of marks'!FJ47</f>
        <v>II</v>
      </c>
      <c r="L47" s="98" t="str">
        <f>'statement of marks'!FM47</f>
        <v>III</v>
      </c>
      <c r="M47" s="98" t="str">
        <f>'statement of marks'!FP47</f>
        <v>III</v>
      </c>
      <c r="N47" s="98" t="str">
        <f>'statement of marks'!GA47</f>
        <v>II</v>
      </c>
      <c r="O47" s="98" t="str">
        <f>'statement of marks'!GL47</f>
        <v>II</v>
      </c>
      <c r="P47" s="98" t="str">
        <f>'statement of marks'!GW47</f>
        <v>B</v>
      </c>
      <c r="Q47" s="98" t="str">
        <f>'statement of marks'!GX47</f>
        <v>B</v>
      </c>
      <c r="R47" s="98" t="str">
        <f>CONCATENATE('statement of marks'!GZ47,'statement of marks'!HB47)</f>
        <v xml:space="preserve">            </v>
      </c>
      <c r="S47" s="91">
        <f t="shared" si="4"/>
        <v>0</v>
      </c>
      <c r="T47" s="423"/>
      <c r="U47" s="424" t="str">
        <f t="shared" si="5"/>
        <v/>
      </c>
      <c r="V47" s="424" t="str">
        <f t="shared" si="6"/>
        <v/>
      </c>
      <c r="W47" s="423"/>
      <c r="X47" s="424" t="str">
        <f t="shared" si="7"/>
        <v/>
      </c>
      <c r="Y47" s="424" t="str">
        <f t="shared" si="8"/>
        <v/>
      </c>
      <c r="Z47" s="424" t="str">
        <f>IF(M47="REP",AA$6,IF(AND(OR(M47="S",M47="RE"),OR('statement of marks'!AW46="",'statement of marks'!AW46="ML")),Z$7,IF(OR(M47="S",M47="RE"),Z$6,"")))</f>
        <v/>
      </c>
      <c r="AA47" s="423"/>
      <c r="AB47" s="424" t="str">
        <f t="shared" si="9"/>
        <v/>
      </c>
      <c r="AC47" s="425" t="str">
        <f t="shared" si="10"/>
        <v/>
      </c>
      <c r="AD47" s="424" t="str">
        <f>IF(N47="REP",AE$6,IF(AND(OR(N47="S",N47="RE"),OR('statement of marks'!BU46="",'statement of marks'!BU46="ML")),AD$7,IF(OR(N47="S",N47="RE"),AD$6,"")))</f>
        <v/>
      </c>
      <c r="AE47" s="423"/>
      <c r="AF47" s="424" t="str">
        <f t="shared" si="11"/>
        <v/>
      </c>
      <c r="AG47" s="425" t="str">
        <f t="shared" si="12"/>
        <v/>
      </c>
      <c r="AH47" s="424" t="str">
        <f>IF(O47="REP",AI$6,IF(AND(OR(O47="S",O47="RE"),OR('statement of marks'!CS46="",'statement of marks'!CS46="ML")),AH$7,IF(OR(O47="S",O47="RE"),AH$6,"")))</f>
        <v/>
      </c>
      <c r="AI47" s="423"/>
      <c r="AJ47" s="424" t="str">
        <f t="shared" si="13"/>
        <v/>
      </c>
      <c r="AK47" s="425" t="str">
        <f t="shared" si="14"/>
        <v/>
      </c>
      <c r="AL47" s="423"/>
      <c r="AM47" s="424" t="str">
        <f t="shared" si="15"/>
        <v/>
      </c>
      <c r="AN47" s="423"/>
      <c r="AO47" s="80" t="str">
        <f t="shared" si="16"/>
        <v/>
      </c>
      <c r="AP47" s="139">
        <f t="shared" si="17"/>
        <v>0</v>
      </c>
      <c r="AQ47" s="139">
        <f t="shared" si="18"/>
        <v>0</v>
      </c>
      <c r="AR47" s="79" t="str">
        <f t="shared" si="19"/>
        <v/>
      </c>
      <c r="AS47" s="90" t="str">
        <f>IF(AR47="PASS",'statement of marks'!HL47,"")</f>
        <v/>
      </c>
      <c r="AT47" s="90" t="str">
        <f>IF(AR47="PASS",'statement of marks'!HM47,"")</f>
        <v/>
      </c>
      <c r="AU47" s="100">
        <f>IF('statement of marks'!FH47="","",'statement of marks'!FH47)</f>
        <v>0</v>
      </c>
    </row>
    <row r="48" spans="1:47" ht="17" customHeight="1">
      <c r="A48" s="96">
        <f>'statement of marks'!A48</f>
        <v>40</v>
      </c>
      <c r="B48" s="60">
        <f>'statement of marks'!D48</f>
        <v>10441</v>
      </c>
      <c r="C48" s="60">
        <f>'statement of marks'!E48</f>
        <v>11440</v>
      </c>
      <c r="D48" s="138">
        <f>'statement of marks'!F48</f>
        <v>35389</v>
      </c>
      <c r="E48" s="83" t="str">
        <f>'statement of marks'!G48</f>
        <v>A 040</v>
      </c>
      <c r="F48" s="83" t="str">
        <f>'statement of marks'!H48</f>
        <v>B 040</v>
      </c>
      <c r="G48" s="83" t="str">
        <f>'statement of marks'!I48</f>
        <v>C 040</v>
      </c>
      <c r="H48" s="60" t="str">
        <f>'statement of marks'!HD48</f>
        <v>PASS</v>
      </c>
      <c r="I48" s="60" t="str">
        <f>'statement of marks'!HG48</f>
        <v>II</v>
      </c>
      <c r="J48" s="98">
        <f>'statement of marks'!HF48</f>
        <v>56.3</v>
      </c>
      <c r="K48" s="98" t="str">
        <f>'statement of marks'!FJ48</f>
        <v>II</v>
      </c>
      <c r="L48" s="98" t="str">
        <f>'statement of marks'!FM48</f>
        <v>III</v>
      </c>
      <c r="M48" s="98" t="str">
        <f>'statement of marks'!FP48</f>
        <v>II</v>
      </c>
      <c r="N48" s="98" t="str">
        <f>'statement of marks'!GA48</f>
        <v>I</v>
      </c>
      <c r="O48" s="98" t="str">
        <f>'statement of marks'!GL48</f>
        <v>I</v>
      </c>
      <c r="P48" s="98" t="str">
        <f>'statement of marks'!GW48</f>
        <v>B</v>
      </c>
      <c r="Q48" s="98" t="str">
        <f>'statement of marks'!GX48</f>
        <v>B</v>
      </c>
      <c r="R48" s="98" t="str">
        <f>CONCATENATE('statement of marks'!GZ48,'statement of marks'!HB48)</f>
        <v xml:space="preserve">            </v>
      </c>
      <c r="S48" s="91">
        <f t="shared" si="4"/>
        <v>0</v>
      </c>
      <c r="T48" s="423"/>
      <c r="U48" s="424" t="str">
        <f t="shared" si="5"/>
        <v/>
      </c>
      <c r="V48" s="424" t="str">
        <f t="shared" si="6"/>
        <v/>
      </c>
      <c r="W48" s="423"/>
      <c r="X48" s="424" t="str">
        <f t="shared" si="7"/>
        <v/>
      </c>
      <c r="Y48" s="424" t="str">
        <f t="shared" si="8"/>
        <v/>
      </c>
      <c r="Z48" s="424" t="str">
        <f>IF(M48="REP",AA$6,IF(AND(OR(M48="S",M48="RE"),OR('statement of marks'!AW47="",'statement of marks'!AW47="ML")),Z$7,IF(OR(M48="S",M48="RE"),Z$6,"")))</f>
        <v/>
      </c>
      <c r="AA48" s="423"/>
      <c r="AB48" s="424" t="str">
        <f t="shared" si="9"/>
        <v/>
      </c>
      <c r="AC48" s="425" t="str">
        <f t="shared" si="10"/>
        <v/>
      </c>
      <c r="AD48" s="424" t="str">
        <f>IF(N48="REP",AE$6,IF(AND(OR(N48="S",N48="RE"),OR('statement of marks'!BU47="",'statement of marks'!BU47="ML")),AD$7,IF(OR(N48="S",N48="RE"),AD$6,"")))</f>
        <v/>
      </c>
      <c r="AE48" s="423"/>
      <c r="AF48" s="424" t="str">
        <f t="shared" si="11"/>
        <v/>
      </c>
      <c r="AG48" s="425" t="str">
        <f t="shared" si="12"/>
        <v/>
      </c>
      <c r="AH48" s="424" t="str">
        <f>IF(O48="REP",AI$6,IF(AND(OR(O48="S",O48="RE"),OR('statement of marks'!CS47="",'statement of marks'!CS47="ML")),AH$7,IF(OR(O48="S",O48="RE"),AH$6,"")))</f>
        <v/>
      </c>
      <c r="AI48" s="423"/>
      <c r="AJ48" s="424" t="str">
        <f t="shared" si="13"/>
        <v/>
      </c>
      <c r="AK48" s="425" t="str">
        <f t="shared" si="14"/>
        <v/>
      </c>
      <c r="AL48" s="423"/>
      <c r="AM48" s="424" t="str">
        <f t="shared" si="15"/>
        <v/>
      </c>
      <c r="AN48" s="423"/>
      <c r="AO48" s="80" t="str">
        <f t="shared" si="16"/>
        <v/>
      </c>
      <c r="AP48" s="139">
        <f t="shared" si="17"/>
        <v>0</v>
      </c>
      <c r="AQ48" s="139">
        <f t="shared" si="18"/>
        <v>0</v>
      </c>
      <c r="AR48" s="79" t="str">
        <f t="shared" si="19"/>
        <v/>
      </c>
      <c r="AS48" s="90" t="str">
        <f>IF(AR48="PASS",'statement of marks'!HL48,"")</f>
        <v/>
      </c>
      <c r="AT48" s="90" t="str">
        <f>IF(AR48="PASS",'statement of marks'!HM48,"")</f>
        <v/>
      </c>
      <c r="AU48" s="100">
        <f>IF('statement of marks'!FH48="","",'statement of marks'!FH48)</f>
        <v>0</v>
      </c>
    </row>
    <row r="49" spans="1:47" ht="17" customHeight="1">
      <c r="A49" s="96">
        <f>'statement of marks'!A49</f>
        <v>41</v>
      </c>
      <c r="B49" s="60">
        <f>'statement of marks'!D49</f>
        <v>10462</v>
      </c>
      <c r="C49" s="60">
        <f>'statement of marks'!E49</f>
        <v>11441</v>
      </c>
      <c r="D49" s="138">
        <f>'statement of marks'!F49</f>
        <v>35250</v>
      </c>
      <c r="E49" s="83" t="str">
        <f>'statement of marks'!G49</f>
        <v>A 041</v>
      </c>
      <c r="F49" s="83" t="str">
        <f>'statement of marks'!H49</f>
        <v>B 041</v>
      </c>
      <c r="G49" s="83" t="str">
        <f>'statement of marks'!I49</f>
        <v>C 041</v>
      </c>
      <c r="H49" s="60" t="str">
        <f>'statement of marks'!HD49</f>
        <v>PASS</v>
      </c>
      <c r="I49" s="60" t="str">
        <f>'statement of marks'!HG49</f>
        <v>II</v>
      </c>
      <c r="J49" s="98">
        <f>'statement of marks'!HF49</f>
        <v>55.670103092783506</v>
      </c>
      <c r="K49" s="98" t="str">
        <f>'statement of marks'!FJ49</f>
        <v>II</v>
      </c>
      <c r="L49" s="98" t="str">
        <f>'statement of marks'!FM49</f>
        <v>III</v>
      </c>
      <c r="M49" s="98" t="str">
        <f>'statement of marks'!FP49</f>
        <v>I</v>
      </c>
      <c r="N49" s="98" t="str">
        <f>'statement of marks'!GA49</f>
        <v>I</v>
      </c>
      <c r="O49" s="98" t="str">
        <f>'statement of marks'!GL49</f>
        <v>II</v>
      </c>
      <c r="P49" s="98" t="str">
        <f>'statement of marks'!GW49</f>
        <v>B</v>
      </c>
      <c r="Q49" s="98" t="str">
        <f>'statement of marks'!GX49</f>
        <v>A</v>
      </c>
      <c r="R49" s="98" t="str">
        <f>CONCATENATE('statement of marks'!GZ49,'statement of marks'!HB49)</f>
        <v xml:space="preserve">            </v>
      </c>
      <c r="S49" s="91">
        <f t="shared" si="4"/>
        <v>0</v>
      </c>
      <c r="T49" s="423"/>
      <c r="U49" s="424" t="str">
        <f t="shared" si="5"/>
        <v/>
      </c>
      <c r="V49" s="424" t="str">
        <f t="shared" si="6"/>
        <v/>
      </c>
      <c r="W49" s="423"/>
      <c r="X49" s="424" t="str">
        <f t="shared" si="7"/>
        <v/>
      </c>
      <c r="Y49" s="424" t="str">
        <f t="shared" si="8"/>
        <v/>
      </c>
      <c r="Z49" s="424" t="str">
        <f>IF(M49="REP",AA$6,IF(AND(OR(M49="S",M49="RE"),OR('statement of marks'!AW48="",'statement of marks'!AW48="ML")),Z$7,IF(OR(M49="S",M49="RE"),Z$6,"")))</f>
        <v/>
      </c>
      <c r="AA49" s="423"/>
      <c r="AB49" s="424" t="str">
        <f t="shared" si="9"/>
        <v/>
      </c>
      <c r="AC49" s="425" t="str">
        <f t="shared" si="10"/>
        <v/>
      </c>
      <c r="AD49" s="424" t="str">
        <f>IF(N49="REP",AE$6,IF(AND(OR(N49="S",N49="RE"),OR('statement of marks'!BU48="",'statement of marks'!BU48="ML")),AD$7,IF(OR(N49="S",N49="RE"),AD$6,"")))</f>
        <v/>
      </c>
      <c r="AE49" s="423"/>
      <c r="AF49" s="424" t="str">
        <f t="shared" si="11"/>
        <v/>
      </c>
      <c r="AG49" s="425" t="str">
        <f t="shared" si="12"/>
        <v/>
      </c>
      <c r="AH49" s="424" t="str">
        <f>IF(O49="REP",AI$6,IF(AND(OR(O49="S",O49="RE"),OR('statement of marks'!CS48="",'statement of marks'!CS48="ML")),AH$7,IF(OR(O49="S",O49="RE"),AH$6,"")))</f>
        <v/>
      </c>
      <c r="AI49" s="423"/>
      <c r="AJ49" s="424" t="str">
        <f t="shared" si="13"/>
        <v/>
      </c>
      <c r="AK49" s="425" t="str">
        <f t="shared" si="14"/>
        <v/>
      </c>
      <c r="AL49" s="423"/>
      <c r="AM49" s="424" t="str">
        <f t="shared" si="15"/>
        <v/>
      </c>
      <c r="AN49" s="423"/>
      <c r="AO49" s="80" t="str">
        <f t="shared" si="16"/>
        <v/>
      </c>
      <c r="AP49" s="139">
        <f t="shared" si="17"/>
        <v>0</v>
      </c>
      <c r="AQ49" s="139">
        <f t="shared" si="18"/>
        <v>0</v>
      </c>
      <c r="AR49" s="79" t="str">
        <f t="shared" si="19"/>
        <v/>
      </c>
      <c r="AS49" s="90" t="str">
        <f>IF(AR49="PASS",'statement of marks'!HL49,"")</f>
        <v/>
      </c>
      <c r="AT49" s="90" t="str">
        <f>IF(AR49="PASS",'statement of marks'!HM49,"")</f>
        <v/>
      </c>
      <c r="AU49" s="100">
        <f>IF('statement of marks'!FH49="","",'statement of marks'!FH49)</f>
        <v>0</v>
      </c>
    </row>
    <row r="50" spans="1:47" ht="17" customHeight="1">
      <c r="A50" s="96">
        <f>'statement of marks'!A50</f>
        <v>42</v>
      </c>
      <c r="B50" s="60">
        <f>'statement of marks'!D50</f>
        <v>10479</v>
      </c>
      <c r="C50" s="60">
        <f>'statement of marks'!E50</f>
        <v>11442</v>
      </c>
      <c r="D50" s="138">
        <f>'statement of marks'!F50</f>
        <v>35092</v>
      </c>
      <c r="E50" s="83" t="str">
        <f>'statement of marks'!G50</f>
        <v>A 042</v>
      </c>
      <c r="F50" s="83" t="str">
        <f>'statement of marks'!H50</f>
        <v>B 042</v>
      </c>
      <c r="G50" s="83" t="str">
        <f>'statement of marks'!I50</f>
        <v>C 042</v>
      </c>
      <c r="H50" s="60" t="str">
        <f>'statement of marks'!HD50</f>
        <v>PASS</v>
      </c>
      <c r="I50" s="60" t="str">
        <f>'statement of marks'!HG50</f>
        <v>II</v>
      </c>
      <c r="J50" s="98">
        <f>'statement of marks'!HF50</f>
        <v>51.4</v>
      </c>
      <c r="K50" s="98" t="str">
        <f>'statement of marks'!FJ50</f>
        <v>II</v>
      </c>
      <c r="L50" s="98" t="str">
        <f>'statement of marks'!FM50</f>
        <v>III</v>
      </c>
      <c r="M50" s="98" t="str">
        <f>'statement of marks'!FP50</f>
        <v>II</v>
      </c>
      <c r="N50" s="98" t="str">
        <f>'statement of marks'!GA50</f>
        <v>II</v>
      </c>
      <c r="O50" s="98" t="str">
        <f>'statement of marks'!GL50</f>
        <v>II</v>
      </c>
      <c r="P50" s="98" t="str">
        <f>'statement of marks'!GW50</f>
        <v>B</v>
      </c>
      <c r="Q50" s="98" t="str">
        <f>'statement of marks'!GX50</f>
        <v>B</v>
      </c>
      <c r="R50" s="98" t="str">
        <f>CONCATENATE('statement of marks'!GZ50,'statement of marks'!HB50)</f>
        <v xml:space="preserve">            </v>
      </c>
      <c r="S50" s="91">
        <f t="shared" si="4"/>
        <v>0</v>
      </c>
      <c r="T50" s="423"/>
      <c r="U50" s="424" t="str">
        <f t="shared" si="5"/>
        <v/>
      </c>
      <c r="V50" s="424" t="str">
        <f t="shared" si="6"/>
        <v/>
      </c>
      <c r="W50" s="423"/>
      <c r="X50" s="424" t="str">
        <f t="shared" si="7"/>
        <v/>
      </c>
      <c r="Y50" s="424" t="str">
        <f t="shared" si="8"/>
        <v/>
      </c>
      <c r="Z50" s="424" t="str">
        <f>IF(M50="REP",AA$6,IF(AND(OR(M50="S",M50="RE"),OR('statement of marks'!AW49="",'statement of marks'!AW49="ML")),Z$7,IF(OR(M50="S",M50="RE"),Z$6,"")))</f>
        <v/>
      </c>
      <c r="AA50" s="423"/>
      <c r="AB50" s="424" t="str">
        <f t="shared" si="9"/>
        <v/>
      </c>
      <c r="AC50" s="425" t="str">
        <f t="shared" si="10"/>
        <v/>
      </c>
      <c r="AD50" s="424" t="str">
        <f>IF(N50="REP",AE$6,IF(AND(OR(N50="S",N50="RE"),OR('statement of marks'!BU49="",'statement of marks'!BU49="ML")),AD$7,IF(OR(N50="S",N50="RE"),AD$6,"")))</f>
        <v/>
      </c>
      <c r="AE50" s="423"/>
      <c r="AF50" s="424" t="str">
        <f t="shared" si="11"/>
        <v/>
      </c>
      <c r="AG50" s="425" t="str">
        <f t="shared" si="12"/>
        <v/>
      </c>
      <c r="AH50" s="424" t="str">
        <f>IF(O50="REP",AI$6,IF(AND(OR(O50="S",O50="RE"),OR('statement of marks'!CS49="",'statement of marks'!CS49="ML")),AH$7,IF(OR(O50="S",O50="RE"),AH$6,"")))</f>
        <v/>
      </c>
      <c r="AI50" s="423"/>
      <c r="AJ50" s="424" t="str">
        <f t="shared" si="13"/>
        <v/>
      </c>
      <c r="AK50" s="425" t="str">
        <f t="shared" si="14"/>
        <v/>
      </c>
      <c r="AL50" s="423"/>
      <c r="AM50" s="424" t="str">
        <f t="shared" si="15"/>
        <v/>
      </c>
      <c r="AN50" s="423"/>
      <c r="AO50" s="80" t="str">
        <f t="shared" si="16"/>
        <v/>
      </c>
      <c r="AP50" s="139">
        <f t="shared" si="17"/>
        <v>0</v>
      </c>
      <c r="AQ50" s="139">
        <f t="shared" si="18"/>
        <v>0</v>
      </c>
      <c r="AR50" s="79" t="str">
        <f t="shared" si="19"/>
        <v/>
      </c>
      <c r="AS50" s="90" t="str">
        <f>IF(AR50="PASS",'statement of marks'!HL50,"")</f>
        <v/>
      </c>
      <c r="AT50" s="90" t="str">
        <f>IF(AR50="PASS",'statement of marks'!HM50,"")</f>
        <v/>
      </c>
      <c r="AU50" s="100">
        <f>IF('statement of marks'!FH50="","",'statement of marks'!FH50)</f>
        <v>0</v>
      </c>
    </row>
    <row r="51" spans="1:47" ht="17" customHeight="1">
      <c r="A51" s="96">
        <f>'statement of marks'!A51</f>
        <v>43</v>
      </c>
      <c r="B51" s="60">
        <f>'statement of marks'!D51</f>
        <v>10301</v>
      </c>
      <c r="C51" s="60">
        <f>'statement of marks'!E51</f>
        <v>11443</v>
      </c>
      <c r="D51" s="138">
        <f>'statement of marks'!F51</f>
        <v>35353</v>
      </c>
      <c r="E51" s="83" t="str">
        <f>'statement of marks'!G51</f>
        <v>A 043</v>
      </c>
      <c r="F51" s="83" t="str">
        <f>'statement of marks'!H51</f>
        <v>B 043</v>
      </c>
      <c r="G51" s="83" t="str">
        <f>'statement of marks'!I51</f>
        <v>C 043</v>
      </c>
      <c r="H51" s="60" t="str">
        <f>'statement of marks'!HD51</f>
        <v>PASS</v>
      </c>
      <c r="I51" s="60" t="str">
        <f>'statement of marks'!HG51</f>
        <v>II</v>
      </c>
      <c r="J51" s="98">
        <f>'statement of marks'!HF51</f>
        <v>55.7</v>
      </c>
      <c r="K51" s="98" t="str">
        <f>'statement of marks'!FJ51</f>
        <v>I</v>
      </c>
      <c r="L51" s="98" t="str">
        <f>'statement of marks'!FM51</f>
        <v>III</v>
      </c>
      <c r="M51" s="98" t="str">
        <f>'statement of marks'!FP51</f>
        <v>II</v>
      </c>
      <c r="N51" s="98" t="str">
        <f>'statement of marks'!GA51</f>
        <v>I</v>
      </c>
      <c r="O51" s="98" t="str">
        <f>'statement of marks'!GL51</f>
        <v>I</v>
      </c>
      <c r="P51" s="98" t="str">
        <f>'statement of marks'!GW51</f>
        <v>B</v>
      </c>
      <c r="Q51" s="98" t="str">
        <f>'statement of marks'!GX51</f>
        <v>B</v>
      </c>
      <c r="R51" s="98" t="str">
        <f>CONCATENATE('statement of marks'!GZ51,'statement of marks'!HB51)</f>
        <v xml:space="preserve">            </v>
      </c>
      <c r="S51" s="91">
        <f t="shared" si="4"/>
        <v>0</v>
      </c>
      <c r="T51" s="423"/>
      <c r="U51" s="424" t="str">
        <f t="shared" si="5"/>
        <v/>
      </c>
      <c r="V51" s="424" t="str">
        <f t="shared" si="6"/>
        <v/>
      </c>
      <c r="W51" s="423"/>
      <c r="X51" s="424" t="str">
        <f t="shared" si="7"/>
        <v/>
      </c>
      <c r="Y51" s="424" t="str">
        <f t="shared" si="8"/>
        <v/>
      </c>
      <c r="Z51" s="424" t="str">
        <f>IF(M51="REP",AA$6,IF(AND(OR(M51="S",M51="RE"),OR('statement of marks'!AW50="",'statement of marks'!AW50="ML")),Z$7,IF(OR(M51="S",M51="RE"),Z$6,"")))</f>
        <v/>
      </c>
      <c r="AA51" s="423"/>
      <c r="AB51" s="424" t="str">
        <f t="shared" si="9"/>
        <v/>
      </c>
      <c r="AC51" s="425" t="str">
        <f t="shared" si="10"/>
        <v/>
      </c>
      <c r="AD51" s="424" t="str">
        <f>IF(N51="REP",AE$6,IF(AND(OR(N51="S",N51="RE"),OR('statement of marks'!BU50="",'statement of marks'!BU50="ML")),AD$7,IF(OR(N51="S",N51="RE"),AD$6,"")))</f>
        <v/>
      </c>
      <c r="AE51" s="423"/>
      <c r="AF51" s="424" t="str">
        <f t="shared" si="11"/>
        <v/>
      </c>
      <c r="AG51" s="425" t="str">
        <f t="shared" si="12"/>
        <v/>
      </c>
      <c r="AH51" s="424" t="str">
        <f>IF(O51="REP",AI$6,IF(AND(OR(O51="S",O51="RE"),OR('statement of marks'!CS50="",'statement of marks'!CS50="ML")),AH$7,IF(OR(O51="S",O51="RE"),AH$6,"")))</f>
        <v/>
      </c>
      <c r="AI51" s="423"/>
      <c r="AJ51" s="424" t="str">
        <f t="shared" si="13"/>
        <v/>
      </c>
      <c r="AK51" s="425" t="str">
        <f t="shared" si="14"/>
        <v/>
      </c>
      <c r="AL51" s="423"/>
      <c r="AM51" s="424" t="str">
        <f t="shared" si="15"/>
        <v/>
      </c>
      <c r="AN51" s="423"/>
      <c r="AO51" s="80" t="str">
        <f t="shared" si="16"/>
        <v/>
      </c>
      <c r="AP51" s="139">
        <f t="shared" si="17"/>
        <v>0</v>
      </c>
      <c r="AQ51" s="139">
        <f t="shared" si="18"/>
        <v>0</v>
      </c>
      <c r="AR51" s="79" t="str">
        <f t="shared" si="19"/>
        <v/>
      </c>
      <c r="AS51" s="90" t="str">
        <f>IF(AR51="PASS",'statement of marks'!HL51,"")</f>
        <v/>
      </c>
      <c r="AT51" s="90" t="str">
        <f>IF(AR51="PASS",'statement of marks'!HM51,"")</f>
        <v/>
      </c>
      <c r="AU51" s="100">
        <f>IF('statement of marks'!FH51="","",'statement of marks'!FH51)</f>
        <v>0</v>
      </c>
    </row>
    <row r="52" spans="1:47" ht="17" customHeight="1">
      <c r="A52" s="96">
        <f>'statement of marks'!A52</f>
        <v>44</v>
      </c>
      <c r="B52" s="60">
        <f>'statement of marks'!D52</f>
        <v>9380</v>
      </c>
      <c r="C52" s="60">
        <f>'statement of marks'!E52</f>
        <v>11444</v>
      </c>
      <c r="D52" s="138">
        <f>'statement of marks'!F52</f>
        <v>35894</v>
      </c>
      <c r="E52" s="83" t="str">
        <f>'statement of marks'!G52</f>
        <v>A 044</v>
      </c>
      <c r="F52" s="83" t="str">
        <f>'statement of marks'!H52</f>
        <v>B 044</v>
      </c>
      <c r="G52" s="83" t="str">
        <f>'statement of marks'!I52</f>
        <v>C 044</v>
      </c>
      <c r="H52" s="60" t="str">
        <f>'statement of marks'!HD52</f>
        <v>PASS</v>
      </c>
      <c r="I52" s="60" t="str">
        <f>'statement of marks'!HG52</f>
        <v>II</v>
      </c>
      <c r="J52" s="98">
        <f>'statement of marks'!HF52</f>
        <v>54.4</v>
      </c>
      <c r="K52" s="98" t="str">
        <f>'statement of marks'!FJ52</f>
        <v>II</v>
      </c>
      <c r="L52" s="98" t="str">
        <f>'statement of marks'!FM52</f>
        <v>III</v>
      </c>
      <c r="M52" s="98" t="str">
        <f>'statement of marks'!FP52</f>
        <v>II</v>
      </c>
      <c r="N52" s="98" t="str">
        <f>'statement of marks'!GA52</f>
        <v>I</v>
      </c>
      <c r="O52" s="98" t="str">
        <f>'statement of marks'!GL52</f>
        <v>I</v>
      </c>
      <c r="P52" s="98" t="str">
        <f>'statement of marks'!GW52</f>
        <v>C</v>
      </c>
      <c r="Q52" s="98" t="str">
        <f>'statement of marks'!GX52</f>
        <v>B</v>
      </c>
      <c r="R52" s="98" t="str">
        <f>CONCATENATE('statement of marks'!GZ52,'statement of marks'!HB52)</f>
        <v xml:space="preserve">            </v>
      </c>
      <c r="S52" s="91">
        <f t="shared" si="4"/>
        <v>0</v>
      </c>
      <c r="T52" s="423"/>
      <c r="U52" s="424" t="str">
        <f t="shared" si="5"/>
        <v/>
      </c>
      <c r="V52" s="424" t="str">
        <f t="shared" si="6"/>
        <v/>
      </c>
      <c r="W52" s="423"/>
      <c r="X52" s="424" t="str">
        <f t="shared" si="7"/>
        <v/>
      </c>
      <c r="Y52" s="424" t="str">
        <f t="shared" si="8"/>
        <v/>
      </c>
      <c r="Z52" s="424" t="str">
        <f>IF(M52="REP",AA$6,IF(AND(OR(M52="S",M52="RE"),OR('statement of marks'!AW51="",'statement of marks'!AW51="ML")),Z$7,IF(OR(M52="S",M52="RE"),Z$6,"")))</f>
        <v/>
      </c>
      <c r="AA52" s="423"/>
      <c r="AB52" s="424" t="str">
        <f t="shared" si="9"/>
        <v/>
      </c>
      <c r="AC52" s="425" t="str">
        <f t="shared" si="10"/>
        <v/>
      </c>
      <c r="AD52" s="424" t="str">
        <f>IF(N52="REP",AE$6,IF(AND(OR(N52="S",N52="RE"),OR('statement of marks'!BU51="",'statement of marks'!BU51="ML")),AD$7,IF(OR(N52="S",N52="RE"),AD$6,"")))</f>
        <v/>
      </c>
      <c r="AE52" s="423"/>
      <c r="AF52" s="424" t="str">
        <f t="shared" si="11"/>
        <v/>
      </c>
      <c r="AG52" s="425" t="str">
        <f t="shared" si="12"/>
        <v/>
      </c>
      <c r="AH52" s="424" t="str">
        <f>IF(O52="REP",AI$6,IF(AND(OR(O52="S",O52="RE"),OR('statement of marks'!CS51="",'statement of marks'!CS51="ML")),AH$7,IF(OR(O52="S",O52="RE"),AH$6,"")))</f>
        <v/>
      </c>
      <c r="AI52" s="423"/>
      <c r="AJ52" s="424" t="str">
        <f t="shared" si="13"/>
        <v/>
      </c>
      <c r="AK52" s="425" t="str">
        <f t="shared" si="14"/>
        <v/>
      </c>
      <c r="AL52" s="423"/>
      <c r="AM52" s="424" t="str">
        <f t="shared" si="15"/>
        <v/>
      </c>
      <c r="AN52" s="423"/>
      <c r="AO52" s="80" t="str">
        <f t="shared" si="16"/>
        <v/>
      </c>
      <c r="AP52" s="139">
        <f t="shared" si="17"/>
        <v>0</v>
      </c>
      <c r="AQ52" s="139">
        <f t="shared" si="18"/>
        <v>0</v>
      </c>
      <c r="AR52" s="79" t="str">
        <f t="shared" si="19"/>
        <v/>
      </c>
      <c r="AS52" s="90" t="str">
        <f>IF(AR52="PASS",'statement of marks'!HL52,"")</f>
        <v/>
      </c>
      <c r="AT52" s="90" t="str">
        <f>IF(AR52="PASS",'statement of marks'!HM52,"")</f>
        <v/>
      </c>
      <c r="AU52" s="100">
        <f>IF('statement of marks'!FH52="","",'statement of marks'!FH52)</f>
        <v>0</v>
      </c>
    </row>
    <row r="53" spans="1:47" ht="17" customHeight="1">
      <c r="A53" s="96">
        <f>'statement of marks'!A53</f>
        <v>45</v>
      </c>
      <c r="B53" s="60">
        <f>'statement of marks'!D53</f>
        <v>9445</v>
      </c>
      <c r="C53" s="60">
        <f>'statement of marks'!E53</f>
        <v>11445</v>
      </c>
      <c r="D53" s="138">
        <f>'statement of marks'!F53</f>
        <v>34769</v>
      </c>
      <c r="E53" s="83" t="str">
        <f>'statement of marks'!G53</f>
        <v>A 045</v>
      </c>
      <c r="F53" s="83" t="str">
        <f>'statement of marks'!H53</f>
        <v>B 045</v>
      </c>
      <c r="G53" s="83" t="str">
        <f>'statement of marks'!I53</f>
        <v>C 045</v>
      </c>
      <c r="H53" s="60" t="str">
        <f>'statement of marks'!HD53</f>
        <v>PASS</v>
      </c>
      <c r="I53" s="60" t="str">
        <f>'statement of marks'!HG53</f>
        <v>II</v>
      </c>
      <c r="J53" s="98">
        <f>'statement of marks'!HF53</f>
        <v>54.1</v>
      </c>
      <c r="K53" s="98" t="str">
        <f>'statement of marks'!FJ53</f>
        <v>II</v>
      </c>
      <c r="L53" s="98" t="str">
        <f>'statement of marks'!FM53</f>
        <v>III</v>
      </c>
      <c r="M53" s="98" t="str">
        <f>'statement of marks'!FP53</f>
        <v>II</v>
      </c>
      <c r="N53" s="98" t="str">
        <f>'statement of marks'!GA53</f>
        <v>I</v>
      </c>
      <c r="O53" s="98" t="str">
        <f>'statement of marks'!GL53</f>
        <v>II</v>
      </c>
      <c r="P53" s="98" t="str">
        <f>'statement of marks'!GW53</f>
        <v>B</v>
      </c>
      <c r="Q53" s="98" t="str">
        <f>'statement of marks'!GX53</f>
        <v>B</v>
      </c>
      <c r="R53" s="98" t="str">
        <f>CONCATENATE('statement of marks'!GZ53,'statement of marks'!HB53)</f>
        <v xml:space="preserve">            </v>
      </c>
      <c r="S53" s="91">
        <f t="shared" si="4"/>
        <v>0</v>
      </c>
      <c r="T53" s="423"/>
      <c r="U53" s="424" t="str">
        <f t="shared" si="5"/>
        <v/>
      </c>
      <c r="V53" s="424" t="str">
        <f t="shared" si="6"/>
        <v/>
      </c>
      <c r="W53" s="423"/>
      <c r="X53" s="424" t="str">
        <f t="shared" si="7"/>
        <v/>
      </c>
      <c r="Y53" s="424" t="str">
        <f t="shared" si="8"/>
        <v/>
      </c>
      <c r="Z53" s="424" t="str">
        <f>IF(M53="REP",AA$6,IF(AND(OR(M53="S",M53="RE"),OR('statement of marks'!AW52="",'statement of marks'!AW52="ML")),Z$7,IF(OR(M53="S",M53="RE"),Z$6,"")))</f>
        <v/>
      </c>
      <c r="AA53" s="423"/>
      <c r="AB53" s="424" t="str">
        <f t="shared" si="9"/>
        <v/>
      </c>
      <c r="AC53" s="425" t="str">
        <f t="shared" si="10"/>
        <v/>
      </c>
      <c r="AD53" s="424" t="str">
        <f>IF(N53="REP",AE$6,IF(AND(OR(N53="S",N53="RE"),OR('statement of marks'!BU52="",'statement of marks'!BU52="ML")),AD$7,IF(OR(N53="S",N53="RE"),AD$6,"")))</f>
        <v/>
      </c>
      <c r="AE53" s="423"/>
      <c r="AF53" s="424" t="str">
        <f t="shared" si="11"/>
        <v/>
      </c>
      <c r="AG53" s="425" t="str">
        <f t="shared" si="12"/>
        <v/>
      </c>
      <c r="AH53" s="424" t="str">
        <f>IF(O53="REP",AI$6,IF(AND(OR(O53="S",O53="RE"),OR('statement of marks'!CS52="",'statement of marks'!CS52="ML")),AH$7,IF(OR(O53="S",O53="RE"),AH$6,"")))</f>
        <v/>
      </c>
      <c r="AI53" s="423"/>
      <c r="AJ53" s="424" t="str">
        <f t="shared" si="13"/>
        <v/>
      </c>
      <c r="AK53" s="425" t="str">
        <f t="shared" si="14"/>
        <v/>
      </c>
      <c r="AL53" s="423"/>
      <c r="AM53" s="424" t="str">
        <f t="shared" si="15"/>
        <v/>
      </c>
      <c r="AN53" s="423"/>
      <c r="AO53" s="80" t="str">
        <f t="shared" si="16"/>
        <v/>
      </c>
      <c r="AP53" s="139">
        <f t="shared" si="17"/>
        <v>0</v>
      </c>
      <c r="AQ53" s="139">
        <f t="shared" si="18"/>
        <v>0</v>
      </c>
      <c r="AR53" s="79" t="str">
        <f t="shared" si="19"/>
        <v/>
      </c>
      <c r="AS53" s="90" t="str">
        <f>IF(AR53="PASS",'statement of marks'!HL53,"")</f>
        <v/>
      </c>
      <c r="AT53" s="90" t="str">
        <f>IF(AR53="PASS",'statement of marks'!HM53,"")</f>
        <v/>
      </c>
      <c r="AU53" s="100">
        <f>IF('statement of marks'!FH53="","",'statement of marks'!FH53)</f>
        <v>0</v>
      </c>
    </row>
    <row r="54" spans="1:47" ht="17" customHeight="1">
      <c r="A54" s="96">
        <f>'statement of marks'!A54</f>
        <v>46</v>
      </c>
      <c r="B54" s="60">
        <f>'statement of marks'!D54</f>
        <v>10225</v>
      </c>
      <c r="C54" s="60">
        <f>'statement of marks'!E54</f>
        <v>11446</v>
      </c>
      <c r="D54" s="138">
        <f>'statement of marks'!F54</f>
        <v>35175</v>
      </c>
      <c r="E54" s="83" t="str">
        <f>'statement of marks'!G54</f>
        <v>A 046</v>
      </c>
      <c r="F54" s="83" t="str">
        <f>'statement of marks'!H54</f>
        <v>B 046</v>
      </c>
      <c r="G54" s="83" t="str">
        <f>'statement of marks'!I54</f>
        <v>C 046</v>
      </c>
      <c r="H54" s="60" t="str">
        <f>'statement of marks'!HD54</f>
        <v>PASS</v>
      </c>
      <c r="I54" s="60" t="str">
        <f>'statement of marks'!HG54</f>
        <v>I</v>
      </c>
      <c r="J54" s="98">
        <f>'statement of marks'!HF54</f>
        <v>61.9</v>
      </c>
      <c r="K54" s="98" t="str">
        <f>'statement of marks'!FJ54</f>
        <v>I</v>
      </c>
      <c r="L54" s="98" t="str">
        <f>'statement of marks'!FM54</f>
        <v>II</v>
      </c>
      <c r="M54" s="98" t="str">
        <f>'statement of marks'!FP54</f>
        <v>I</v>
      </c>
      <c r="N54" s="98" t="str">
        <f>'statement of marks'!GA54</f>
        <v>I</v>
      </c>
      <c r="O54" s="98" t="str">
        <f>'statement of marks'!GL54</f>
        <v>I</v>
      </c>
      <c r="P54" s="98" t="str">
        <f>'statement of marks'!GW54</f>
        <v>B</v>
      </c>
      <c r="Q54" s="98" t="str">
        <f>'statement of marks'!GX54</f>
        <v>B</v>
      </c>
      <c r="R54" s="98" t="str">
        <f>CONCATENATE('statement of marks'!GZ54,'statement of marks'!HB54)</f>
        <v xml:space="preserve">            </v>
      </c>
      <c r="S54" s="91">
        <f t="shared" si="4"/>
        <v>0</v>
      </c>
      <c r="T54" s="423"/>
      <c r="U54" s="424" t="str">
        <f t="shared" si="5"/>
        <v/>
      </c>
      <c r="V54" s="424" t="str">
        <f t="shared" si="6"/>
        <v/>
      </c>
      <c r="W54" s="423"/>
      <c r="X54" s="424" t="str">
        <f t="shared" si="7"/>
        <v/>
      </c>
      <c r="Y54" s="424" t="str">
        <f t="shared" si="8"/>
        <v/>
      </c>
      <c r="Z54" s="424" t="str">
        <f>IF(M54="REP",AA$6,IF(AND(OR(M54="S",M54="RE"),OR('statement of marks'!AW53="",'statement of marks'!AW53="ML")),Z$7,IF(OR(M54="S",M54="RE"),Z$6,"")))</f>
        <v/>
      </c>
      <c r="AA54" s="423"/>
      <c r="AB54" s="424" t="str">
        <f t="shared" si="9"/>
        <v/>
      </c>
      <c r="AC54" s="425" t="str">
        <f t="shared" si="10"/>
        <v/>
      </c>
      <c r="AD54" s="424" t="str">
        <f>IF(N54="REP",AE$6,IF(AND(OR(N54="S",N54="RE"),OR('statement of marks'!BU53="",'statement of marks'!BU53="ML")),AD$7,IF(OR(N54="S",N54="RE"),AD$6,"")))</f>
        <v/>
      </c>
      <c r="AE54" s="423"/>
      <c r="AF54" s="424" t="str">
        <f t="shared" si="11"/>
        <v/>
      </c>
      <c r="AG54" s="425" t="str">
        <f t="shared" si="12"/>
        <v/>
      </c>
      <c r="AH54" s="424" t="str">
        <f>IF(O54="REP",AI$6,IF(AND(OR(O54="S",O54="RE"),OR('statement of marks'!CS53="",'statement of marks'!CS53="ML")),AH$7,IF(OR(O54="S",O54="RE"),AH$6,"")))</f>
        <v/>
      </c>
      <c r="AI54" s="423"/>
      <c r="AJ54" s="424" t="str">
        <f t="shared" si="13"/>
        <v/>
      </c>
      <c r="AK54" s="425" t="str">
        <f t="shared" si="14"/>
        <v/>
      </c>
      <c r="AL54" s="423"/>
      <c r="AM54" s="424" t="str">
        <f t="shared" si="15"/>
        <v/>
      </c>
      <c r="AN54" s="423"/>
      <c r="AO54" s="80" t="str">
        <f t="shared" si="16"/>
        <v/>
      </c>
      <c r="AP54" s="139">
        <f t="shared" si="17"/>
        <v>0</v>
      </c>
      <c r="AQ54" s="139">
        <f t="shared" si="18"/>
        <v>0</v>
      </c>
      <c r="AR54" s="79" t="str">
        <f t="shared" si="19"/>
        <v/>
      </c>
      <c r="AS54" s="90" t="str">
        <f>IF(AR54="PASS",'statement of marks'!HL54,"")</f>
        <v/>
      </c>
      <c r="AT54" s="90" t="str">
        <f>IF(AR54="PASS",'statement of marks'!HM54,"")</f>
        <v/>
      </c>
      <c r="AU54" s="100">
        <f>IF('statement of marks'!FH54="","",'statement of marks'!FH54)</f>
        <v>0</v>
      </c>
    </row>
    <row r="55" spans="1:47" ht="17" customHeight="1">
      <c r="A55" s="96">
        <f>'statement of marks'!A55</f>
        <v>47</v>
      </c>
      <c r="B55" s="60">
        <f>'statement of marks'!D55</f>
        <v>10325</v>
      </c>
      <c r="C55" s="60">
        <f>'statement of marks'!E55</f>
        <v>11447</v>
      </c>
      <c r="D55" s="138">
        <f>'statement of marks'!F55</f>
        <v>35235</v>
      </c>
      <c r="E55" s="83" t="str">
        <f>'statement of marks'!G55</f>
        <v>A 047</v>
      </c>
      <c r="F55" s="83" t="str">
        <f>'statement of marks'!H55</f>
        <v>B 047</v>
      </c>
      <c r="G55" s="83" t="str">
        <f>'statement of marks'!I55</f>
        <v>C 047</v>
      </c>
      <c r="H55" s="60" t="str">
        <f>'statement of marks'!HD55</f>
        <v>PASS BY GRACE</v>
      </c>
      <c r="I55" s="60" t="str">
        <f>'statement of marks'!HG55</f>
        <v>II</v>
      </c>
      <c r="J55" s="98">
        <f>'statement of marks'!HF55</f>
        <v>48.4</v>
      </c>
      <c r="K55" s="98" t="str">
        <f>'statement of marks'!FJ55</f>
        <v>II</v>
      </c>
      <c r="L55" s="98" t="str">
        <f>'statement of marks'!FM55</f>
        <v>III</v>
      </c>
      <c r="M55" s="98" t="str">
        <f>'statement of marks'!FP55</f>
        <v>III</v>
      </c>
      <c r="N55" s="98" t="str">
        <f>'statement of marks'!GA55</f>
        <v>II</v>
      </c>
      <c r="O55" s="98" t="str">
        <f>'statement of marks'!GL55</f>
        <v>G</v>
      </c>
      <c r="P55" s="98" t="str">
        <f>'statement of marks'!GW55</f>
        <v>B</v>
      </c>
      <c r="Q55" s="98" t="str">
        <f>'statement of marks'!GX55</f>
        <v>B</v>
      </c>
      <c r="R55" s="98" t="str">
        <f>CONCATENATE('statement of marks'!GZ55,'statement of marks'!HB55)</f>
        <v xml:space="preserve">            </v>
      </c>
      <c r="S55" s="91">
        <f t="shared" si="4"/>
        <v>0</v>
      </c>
      <c r="T55" s="423"/>
      <c r="U55" s="424" t="str">
        <f t="shared" si="5"/>
        <v/>
      </c>
      <c r="V55" s="424" t="str">
        <f t="shared" si="6"/>
        <v/>
      </c>
      <c r="W55" s="423"/>
      <c r="X55" s="424" t="str">
        <f t="shared" si="7"/>
        <v/>
      </c>
      <c r="Y55" s="424" t="str">
        <f t="shared" si="8"/>
        <v/>
      </c>
      <c r="Z55" s="424" t="str">
        <f>IF(M55="REP",AA$6,IF(AND(OR(M55="S",M55="RE"),OR('statement of marks'!AW54="",'statement of marks'!AW54="ML")),Z$7,IF(OR(M55="S",M55="RE"),Z$6,"")))</f>
        <v/>
      </c>
      <c r="AA55" s="423"/>
      <c r="AB55" s="424" t="str">
        <f t="shared" si="9"/>
        <v/>
      </c>
      <c r="AC55" s="425" t="str">
        <f t="shared" si="10"/>
        <v/>
      </c>
      <c r="AD55" s="424" t="str">
        <f>IF(N55="REP",AE$6,IF(AND(OR(N55="S",N55="RE"),OR('statement of marks'!BU54="",'statement of marks'!BU54="ML")),AD$7,IF(OR(N55="S",N55="RE"),AD$6,"")))</f>
        <v/>
      </c>
      <c r="AE55" s="423"/>
      <c r="AF55" s="424" t="str">
        <f t="shared" si="11"/>
        <v/>
      </c>
      <c r="AG55" s="425" t="str">
        <f t="shared" si="12"/>
        <v/>
      </c>
      <c r="AH55" s="424" t="str">
        <f>IF(O55="REP",AI$6,IF(AND(OR(O55="S",O55="RE"),OR('statement of marks'!CS54="",'statement of marks'!CS54="ML")),AH$7,IF(OR(O55="S",O55="RE"),AH$6,"")))</f>
        <v/>
      </c>
      <c r="AI55" s="423"/>
      <c r="AJ55" s="424" t="str">
        <f t="shared" si="13"/>
        <v/>
      </c>
      <c r="AK55" s="425" t="str">
        <f t="shared" si="14"/>
        <v/>
      </c>
      <c r="AL55" s="423"/>
      <c r="AM55" s="424" t="str">
        <f t="shared" si="15"/>
        <v/>
      </c>
      <c r="AN55" s="423"/>
      <c r="AO55" s="80" t="str">
        <f t="shared" si="16"/>
        <v/>
      </c>
      <c r="AP55" s="139">
        <f t="shared" si="17"/>
        <v>0</v>
      </c>
      <c r="AQ55" s="139">
        <f t="shared" si="18"/>
        <v>0</v>
      </c>
      <c r="AR55" s="79" t="str">
        <f t="shared" si="19"/>
        <v/>
      </c>
      <c r="AS55" s="90" t="str">
        <f>IF(AR55="PASS",'statement of marks'!HL55,"")</f>
        <v/>
      </c>
      <c r="AT55" s="90" t="str">
        <f>IF(AR55="PASS",'statement of marks'!HM55,"")</f>
        <v/>
      </c>
      <c r="AU55" s="100">
        <f>IF('statement of marks'!FH55="","",'statement of marks'!FH55)</f>
        <v>0</v>
      </c>
    </row>
    <row r="56" spans="1:47" ht="17" customHeight="1">
      <c r="A56" s="96">
        <f>'statement of marks'!A56</f>
        <v>48</v>
      </c>
      <c r="B56" s="60">
        <f>'statement of marks'!D56</f>
        <v>10438</v>
      </c>
      <c r="C56" s="60">
        <f>'statement of marks'!E56</f>
        <v>11448</v>
      </c>
      <c r="D56" s="138">
        <f>'statement of marks'!F56</f>
        <v>34696</v>
      </c>
      <c r="E56" s="83" t="str">
        <f>'statement of marks'!G56</f>
        <v>A 048</v>
      </c>
      <c r="F56" s="83" t="str">
        <f>'statement of marks'!H56</f>
        <v>B 048</v>
      </c>
      <c r="G56" s="83" t="str">
        <f>'statement of marks'!I56</f>
        <v>C 048</v>
      </c>
      <c r="H56" s="60" t="str">
        <f>'statement of marks'!HD56</f>
        <v>PASS</v>
      </c>
      <c r="I56" s="60" t="str">
        <f>'statement of marks'!HG56</f>
        <v>III</v>
      </c>
      <c r="J56" s="98">
        <f>'statement of marks'!HF56</f>
        <v>47.2</v>
      </c>
      <c r="K56" s="98" t="str">
        <f>'statement of marks'!FJ56</f>
        <v>III</v>
      </c>
      <c r="L56" s="98" t="str">
        <f>'statement of marks'!FM56</f>
        <v>II</v>
      </c>
      <c r="M56" s="98" t="str">
        <f>'statement of marks'!FP56</f>
        <v>III</v>
      </c>
      <c r="N56" s="98" t="str">
        <f>'statement of marks'!GA56</f>
        <v>II</v>
      </c>
      <c r="O56" s="98" t="str">
        <f>'statement of marks'!GL56</f>
        <v>II</v>
      </c>
      <c r="P56" s="98" t="str">
        <f>'statement of marks'!GW56</f>
        <v>C</v>
      </c>
      <c r="Q56" s="98" t="str">
        <f>'statement of marks'!GX56</f>
        <v>B</v>
      </c>
      <c r="R56" s="98" t="str">
        <f>CONCATENATE('statement of marks'!GZ56,'statement of marks'!HB56)</f>
        <v xml:space="preserve">            </v>
      </c>
      <c r="S56" s="91">
        <f t="shared" si="4"/>
        <v>0</v>
      </c>
      <c r="T56" s="423"/>
      <c r="U56" s="424" t="str">
        <f t="shared" si="5"/>
        <v/>
      </c>
      <c r="V56" s="424" t="str">
        <f t="shared" si="6"/>
        <v/>
      </c>
      <c r="W56" s="423"/>
      <c r="X56" s="424" t="str">
        <f t="shared" si="7"/>
        <v/>
      </c>
      <c r="Y56" s="424" t="str">
        <f t="shared" si="8"/>
        <v/>
      </c>
      <c r="Z56" s="424" t="str">
        <f>IF(M56="REP",AA$6,IF(AND(OR(M56="S",M56="RE"),OR('statement of marks'!AW55="",'statement of marks'!AW55="ML")),Z$7,IF(OR(M56="S",M56="RE"),Z$6,"")))</f>
        <v/>
      </c>
      <c r="AA56" s="423"/>
      <c r="AB56" s="424" t="str">
        <f t="shared" si="9"/>
        <v/>
      </c>
      <c r="AC56" s="425" t="str">
        <f t="shared" si="10"/>
        <v/>
      </c>
      <c r="AD56" s="424" t="str">
        <f>IF(N56="REP",AE$6,IF(AND(OR(N56="S",N56="RE"),OR('statement of marks'!BU55="",'statement of marks'!BU55="ML")),AD$7,IF(OR(N56="S",N56="RE"),AD$6,"")))</f>
        <v/>
      </c>
      <c r="AE56" s="423"/>
      <c r="AF56" s="424" t="str">
        <f t="shared" si="11"/>
        <v/>
      </c>
      <c r="AG56" s="425" t="str">
        <f t="shared" si="12"/>
        <v/>
      </c>
      <c r="AH56" s="424" t="str">
        <f>IF(O56="REP",AI$6,IF(AND(OR(O56="S",O56="RE"),OR('statement of marks'!CS55="",'statement of marks'!CS55="ML")),AH$7,IF(OR(O56="S",O56="RE"),AH$6,"")))</f>
        <v/>
      </c>
      <c r="AI56" s="423"/>
      <c r="AJ56" s="424" t="str">
        <f t="shared" si="13"/>
        <v/>
      </c>
      <c r="AK56" s="425" t="str">
        <f t="shared" si="14"/>
        <v/>
      </c>
      <c r="AL56" s="423"/>
      <c r="AM56" s="424" t="str">
        <f t="shared" si="15"/>
        <v/>
      </c>
      <c r="AN56" s="423"/>
      <c r="AO56" s="80" t="str">
        <f t="shared" si="16"/>
        <v/>
      </c>
      <c r="AP56" s="139">
        <f t="shared" si="17"/>
        <v>0</v>
      </c>
      <c r="AQ56" s="139">
        <f t="shared" si="18"/>
        <v>0</v>
      </c>
      <c r="AR56" s="79" t="str">
        <f t="shared" si="19"/>
        <v/>
      </c>
      <c r="AS56" s="90" t="str">
        <f>IF(AR56="PASS",'statement of marks'!HL56,"")</f>
        <v/>
      </c>
      <c r="AT56" s="90" t="str">
        <f>IF(AR56="PASS",'statement of marks'!HM56,"")</f>
        <v/>
      </c>
      <c r="AU56" s="100">
        <f>IF('statement of marks'!FH56="","",'statement of marks'!FH56)</f>
        <v>0</v>
      </c>
    </row>
    <row r="57" spans="1:47" ht="17" customHeight="1">
      <c r="A57" s="96">
        <f>'statement of marks'!A57</f>
        <v>49</v>
      </c>
      <c r="B57" s="60">
        <f>'statement of marks'!D57</f>
        <v>10296</v>
      </c>
      <c r="C57" s="60" t="str">
        <f>'statement of marks'!E57</f>
        <v>NSO</v>
      </c>
      <c r="D57" s="138">
        <f>'statement of marks'!F57</f>
        <v>35787</v>
      </c>
      <c r="E57" s="83" t="str">
        <f>'statement of marks'!G57</f>
        <v>A 049</v>
      </c>
      <c r="F57" s="83" t="str">
        <f>'statement of marks'!H57</f>
        <v>B 049</v>
      </c>
      <c r="G57" s="83" t="str">
        <f>'statement of marks'!I57</f>
        <v>C 049</v>
      </c>
      <c r="H57" s="60" t="str">
        <f>'statement of marks'!HD57</f>
        <v>NSO</v>
      </c>
      <c r="I57" s="60" t="str">
        <f>'statement of marks'!HG57</f>
        <v/>
      </c>
      <c r="J57" s="98">
        <f>'statement of marks'!HF57</f>
        <v>2.1</v>
      </c>
      <c r="K57" s="98" t="str">
        <f>'statement of marks'!FJ57</f>
        <v/>
      </c>
      <c r="L57" s="98" t="str">
        <f>'statement of marks'!FM57</f>
        <v/>
      </c>
      <c r="M57" s="98" t="str">
        <f>'statement of marks'!FP57</f>
        <v/>
      </c>
      <c r="N57" s="98" t="str">
        <f>'statement of marks'!GA57</f>
        <v/>
      </c>
      <c r="O57" s="98" t="str">
        <f>'statement of marks'!GL57</f>
        <v/>
      </c>
      <c r="P57" s="98" t="str">
        <f>'statement of marks'!GW57</f>
        <v/>
      </c>
      <c r="Q57" s="98" t="str">
        <f>'statement of marks'!GX57</f>
        <v/>
      </c>
      <c r="R57" s="98" t="str">
        <f>CONCATENATE('statement of marks'!GZ57,'statement of marks'!HB57)</f>
        <v xml:space="preserve">            </v>
      </c>
      <c r="S57" s="91">
        <f t="shared" si="4"/>
        <v>0</v>
      </c>
      <c r="T57" s="423"/>
      <c r="U57" s="424" t="str">
        <f t="shared" si="5"/>
        <v/>
      </c>
      <c r="V57" s="424" t="str">
        <f t="shared" si="6"/>
        <v/>
      </c>
      <c r="W57" s="423"/>
      <c r="X57" s="424" t="str">
        <f t="shared" si="7"/>
        <v/>
      </c>
      <c r="Y57" s="424" t="str">
        <f t="shared" si="8"/>
        <v/>
      </c>
      <c r="Z57" s="424" t="str">
        <f>IF(M57="REP",AA$6,IF(AND(OR(M57="S",M57="RE"),OR('statement of marks'!AW56="",'statement of marks'!AW56="ML")),Z$7,IF(OR(M57="S",M57="RE"),Z$6,"")))</f>
        <v/>
      </c>
      <c r="AA57" s="423"/>
      <c r="AB57" s="424" t="str">
        <f t="shared" si="9"/>
        <v/>
      </c>
      <c r="AC57" s="425" t="str">
        <f t="shared" si="10"/>
        <v/>
      </c>
      <c r="AD57" s="424" t="str">
        <f>IF(N57="REP",AE$6,IF(AND(OR(N57="S",N57="RE"),OR('statement of marks'!BU56="",'statement of marks'!BU56="ML")),AD$7,IF(OR(N57="S",N57="RE"),AD$6,"")))</f>
        <v/>
      </c>
      <c r="AE57" s="423"/>
      <c r="AF57" s="424" t="str">
        <f t="shared" si="11"/>
        <v/>
      </c>
      <c r="AG57" s="425" t="str">
        <f t="shared" si="12"/>
        <v/>
      </c>
      <c r="AH57" s="424" t="str">
        <f>IF(O57="REP",AI$6,IF(AND(OR(O57="S",O57="RE"),OR('statement of marks'!CS56="",'statement of marks'!CS56="ML")),AH$7,IF(OR(O57="S",O57="RE"),AH$6,"")))</f>
        <v/>
      </c>
      <c r="AI57" s="423"/>
      <c r="AJ57" s="424" t="str">
        <f t="shared" si="13"/>
        <v/>
      </c>
      <c r="AK57" s="425" t="str">
        <f t="shared" si="14"/>
        <v/>
      </c>
      <c r="AL57" s="423"/>
      <c r="AM57" s="424" t="str">
        <f t="shared" si="15"/>
        <v/>
      </c>
      <c r="AN57" s="423"/>
      <c r="AO57" s="80" t="str">
        <f t="shared" si="16"/>
        <v/>
      </c>
      <c r="AP57" s="139">
        <f t="shared" si="17"/>
        <v>0</v>
      </c>
      <c r="AQ57" s="139">
        <f t="shared" si="18"/>
        <v>0</v>
      </c>
      <c r="AR57" s="79" t="str">
        <f t="shared" si="19"/>
        <v/>
      </c>
      <c r="AS57" s="90" t="str">
        <f>IF(AR57="PASS",'statement of marks'!HL57,"")</f>
        <v/>
      </c>
      <c r="AT57" s="90" t="str">
        <f>IF(AR57="PASS",'statement of marks'!HM57,"")</f>
        <v/>
      </c>
      <c r="AU57" s="100">
        <f>IF('statement of marks'!FH57="","",'statement of marks'!FH57)</f>
        <v>0</v>
      </c>
    </row>
    <row r="58" spans="1:47" ht="17" customHeight="1">
      <c r="A58" s="96">
        <f>'statement of marks'!A58</f>
        <v>50</v>
      </c>
      <c r="B58" s="60">
        <f>'statement of marks'!D58</f>
        <v>10548</v>
      </c>
      <c r="C58" s="60">
        <f>'statement of marks'!E58</f>
        <v>11450</v>
      </c>
      <c r="D58" s="138">
        <f>'statement of marks'!F58</f>
        <v>35451</v>
      </c>
      <c r="E58" s="83" t="str">
        <f>'statement of marks'!G58</f>
        <v>A 050</v>
      </c>
      <c r="F58" s="83" t="str">
        <f>'statement of marks'!H58</f>
        <v>B 050</v>
      </c>
      <c r="G58" s="83" t="str">
        <f>'statement of marks'!I58</f>
        <v>C 050</v>
      </c>
      <c r="H58" s="60" t="str">
        <f>'statement of marks'!HD58</f>
        <v>PASS</v>
      </c>
      <c r="I58" s="60" t="str">
        <f>'statement of marks'!HG58</f>
        <v>II</v>
      </c>
      <c r="J58" s="98">
        <f>'statement of marks'!HF58</f>
        <v>53.4</v>
      </c>
      <c r="K58" s="98" t="str">
        <f>'statement of marks'!FJ58</f>
        <v>II</v>
      </c>
      <c r="L58" s="98" t="str">
        <f>'statement of marks'!FM58</f>
        <v>III</v>
      </c>
      <c r="M58" s="98" t="str">
        <f>'statement of marks'!FP58</f>
        <v>III</v>
      </c>
      <c r="N58" s="98" t="str">
        <f>'statement of marks'!GA58</f>
        <v>II</v>
      </c>
      <c r="O58" s="98" t="str">
        <f>'statement of marks'!GL58</f>
        <v>I</v>
      </c>
      <c r="P58" s="98" t="str">
        <f>'statement of marks'!GW58</f>
        <v>B</v>
      </c>
      <c r="Q58" s="98" t="str">
        <f>'statement of marks'!GX58</f>
        <v>B</v>
      </c>
      <c r="R58" s="98" t="str">
        <f>CONCATENATE('statement of marks'!GZ58,'statement of marks'!HB58)</f>
        <v xml:space="preserve">            </v>
      </c>
      <c r="S58" s="91">
        <f t="shared" si="4"/>
        <v>0</v>
      </c>
      <c r="T58" s="423"/>
      <c r="U58" s="424" t="str">
        <f t="shared" si="5"/>
        <v/>
      </c>
      <c r="V58" s="424" t="str">
        <f t="shared" si="6"/>
        <v/>
      </c>
      <c r="W58" s="423"/>
      <c r="X58" s="424" t="str">
        <f t="shared" si="7"/>
        <v/>
      </c>
      <c r="Y58" s="424" t="str">
        <f t="shared" si="8"/>
        <v/>
      </c>
      <c r="Z58" s="424" t="str">
        <f>IF(M58="REP",AA$6,IF(AND(OR(M58="S",M58="RE"),OR('statement of marks'!AW57="",'statement of marks'!AW57="ML")),Z$7,IF(OR(M58="S",M58="RE"),Z$6,"")))</f>
        <v/>
      </c>
      <c r="AA58" s="423"/>
      <c r="AB58" s="424" t="str">
        <f t="shared" si="9"/>
        <v/>
      </c>
      <c r="AC58" s="425" t="str">
        <f t="shared" si="10"/>
        <v/>
      </c>
      <c r="AD58" s="424" t="str">
        <f>IF(N58="REP",AE$6,IF(AND(OR(N58="S",N58="RE"),OR('statement of marks'!BU57="",'statement of marks'!BU57="ML")),AD$7,IF(OR(N58="S",N58="RE"),AD$6,"")))</f>
        <v/>
      </c>
      <c r="AE58" s="423"/>
      <c r="AF58" s="424" t="str">
        <f t="shared" si="11"/>
        <v/>
      </c>
      <c r="AG58" s="425" t="str">
        <f t="shared" si="12"/>
        <v/>
      </c>
      <c r="AH58" s="424" t="str">
        <f>IF(O58="REP",AI$6,IF(AND(OR(O58="S",O58="RE"),OR('statement of marks'!CS57="",'statement of marks'!CS57="ML")),AH$7,IF(OR(O58="S",O58="RE"),AH$6,"")))</f>
        <v/>
      </c>
      <c r="AI58" s="423"/>
      <c r="AJ58" s="424" t="str">
        <f t="shared" si="13"/>
        <v/>
      </c>
      <c r="AK58" s="425" t="str">
        <f t="shared" si="14"/>
        <v/>
      </c>
      <c r="AL58" s="423"/>
      <c r="AM58" s="424" t="str">
        <f t="shared" si="15"/>
        <v/>
      </c>
      <c r="AN58" s="423"/>
      <c r="AO58" s="80" t="str">
        <f t="shared" si="16"/>
        <v/>
      </c>
      <c r="AP58" s="139">
        <f t="shared" si="17"/>
        <v>0</v>
      </c>
      <c r="AQ58" s="139">
        <f t="shared" si="18"/>
        <v>0</v>
      </c>
      <c r="AR58" s="79" t="str">
        <f t="shared" si="19"/>
        <v/>
      </c>
      <c r="AS58" s="90" t="str">
        <f>IF(AR58="PASS",'statement of marks'!HL58,"")</f>
        <v/>
      </c>
      <c r="AT58" s="90" t="str">
        <f>IF(AR58="PASS",'statement of marks'!HM58,"")</f>
        <v/>
      </c>
      <c r="AU58" s="100">
        <f>IF('statement of marks'!FH58="","",'statement of marks'!FH58)</f>
        <v>0</v>
      </c>
    </row>
    <row r="59" spans="1:47" ht="17" customHeight="1">
      <c r="A59" s="96">
        <f>'statement of marks'!A59</f>
        <v>51</v>
      </c>
      <c r="B59" s="60">
        <f>'statement of marks'!D59</f>
        <v>10638</v>
      </c>
      <c r="C59" s="60">
        <f>'statement of marks'!E59</f>
        <v>11451</v>
      </c>
      <c r="D59" s="138">
        <f>'statement of marks'!F59</f>
        <v>34890</v>
      </c>
      <c r="E59" s="83" t="str">
        <f>'statement of marks'!G59</f>
        <v>A 051</v>
      </c>
      <c r="F59" s="83" t="str">
        <f>'statement of marks'!H59</f>
        <v>B 051</v>
      </c>
      <c r="G59" s="83" t="str">
        <f>'statement of marks'!I59</f>
        <v>C 051</v>
      </c>
      <c r="H59" s="60" t="str">
        <f>'statement of marks'!HD59</f>
        <v>PASS</v>
      </c>
      <c r="I59" s="60" t="str">
        <f>'statement of marks'!HG59</f>
        <v>II</v>
      </c>
      <c r="J59" s="98">
        <f>'statement of marks'!HF59</f>
        <v>54.421052631578945</v>
      </c>
      <c r="K59" s="98" t="str">
        <f>'statement of marks'!FJ59</f>
        <v>II</v>
      </c>
      <c r="L59" s="98" t="str">
        <f>'statement of marks'!FM59</f>
        <v>II</v>
      </c>
      <c r="M59" s="98" t="str">
        <f>'statement of marks'!FP59</f>
        <v>III</v>
      </c>
      <c r="N59" s="98" t="str">
        <f>'statement of marks'!GA59</f>
        <v>I</v>
      </c>
      <c r="O59" s="98" t="str">
        <f>'statement of marks'!GL59</f>
        <v>II</v>
      </c>
      <c r="P59" s="98" t="str">
        <f>'statement of marks'!GW59</f>
        <v>B</v>
      </c>
      <c r="Q59" s="98" t="str">
        <f>'statement of marks'!GX59</f>
        <v>B</v>
      </c>
      <c r="R59" s="98" t="str">
        <f>CONCATENATE('statement of marks'!GZ59,'statement of marks'!HB59)</f>
        <v xml:space="preserve">            </v>
      </c>
      <c r="S59" s="91">
        <f t="shared" si="4"/>
        <v>0</v>
      </c>
      <c r="T59" s="423"/>
      <c r="U59" s="424" t="str">
        <f t="shared" si="5"/>
        <v/>
      </c>
      <c r="V59" s="424" t="str">
        <f t="shared" si="6"/>
        <v/>
      </c>
      <c r="W59" s="423"/>
      <c r="X59" s="424" t="str">
        <f t="shared" si="7"/>
        <v/>
      </c>
      <c r="Y59" s="424" t="str">
        <f t="shared" si="8"/>
        <v/>
      </c>
      <c r="Z59" s="424" t="str">
        <f>IF(M59="REP",AA$6,IF(AND(OR(M59="S",M59="RE"),OR('statement of marks'!AW58="",'statement of marks'!AW58="ML")),Z$7,IF(OR(M59="S",M59="RE"),Z$6,"")))</f>
        <v/>
      </c>
      <c r="AA59" s="423"/>
      <c r="AB59" s="424" t="str">
        <f t="shared" si="9"/>
        <v/>
      </c>
      <c r="AC59" s="425" t="str">
        <f t="shared" si="10"/>
        <v/>
      </c>
      <c r="AD59" s="424" t="str">
        <f>IF(N59="REP",AE$6,IF(AND(OR(N59="S",N59="RE"),OR('statement of marks'!BU58="",'statement of marks'!BU58="ML")),AD$7,IF(OR(N59="S",N59="RE"),AD$6,"")))</f>
        <v/>
      </c>
      <c r="AE59" s="423"/>
      <c r="AF59" s="424" t="str">
        <f t="shared" si="11"/>
        <v/>
      </c>
      <c r="AG59" s="425" t="str">
        <f t="shared" si="12"/>
        <v/>
      </c>
      <c r="AH59" s="424" t="str">
        <f>IF(O59="REP",AI$6,IF(AND(OR(O59="S",O59="RE"),OR('statement of marks'!CS58="",'statement of marks'!CS58="ML")),AH$7,IF(OR(O59="S",O59="RE"),AH$6,"")))</f>
        <v/>
      </c>
      <c r="AI59" s="423"/>
      <c r="AJ59" s="424" t="str">
        <f t="shared" si="13"/>
        <v/>
      </c>
      <c r="AK59" s="425" t="str">
        <f t="shared" si="14"/>
        <v/>
      </c>
      <c r="AL59" s="423"/>
      <c r="AM59" s="424" t="str">
        <f t="shared" si="15"/>
        <v/>
      </c>
      <c r="AN59" s="423"/>
      <c r="AO59" s="80" t="str">
        <f t="shared" si="16"/>
        <v/>
      </c>
      <c r="AP59" s="139">
        <f t="shared" si="17"/>
        <v>0</v>
      </c>
      <c r="AQ59" s="139">
        <f t="shared" si="18"/>
        <v>0</v>
      </c>
      <c r="AR59" s="79" t="str">
        <f t="shared" si="19"/>
        <v/>
      </c>
      <c r="AS59" s="90" t="str">
        <f>IF(AR59="PASS",'statement of marks'!HL59,"")</f>
        <v/>
      </c>
      <c r="AT59" s="90" t="str">
        <f>IF(AR59="PASS",'statement of marks'!HM59,"")</f>
        <v/>
      </c>
      <c r="AU59" s="100">
        <f>IF('statement of marks'!FH59="","",'statement of marks'!FH59)</f>
        <v>0</v>
      </c>
    </row>
    <row r="60" spans="1:47" ht="17" customHeight="1">
      <c r="A60" s="96">
        <f>'statement of marks'!A60</f>
        <v>52</v>
      </c>
      <c r="B60" s="60" t="str">
        <f>'statement of marks'!D60</f>
        <v/>
      </c>
      <c r="C60" s="60" t="str">
        <f>'statement of marks'!E60</f>
        <v/>
      </c>
      <c r="D60" s="138" t="str">
        <f>'statement of marks'!F60</f>
        <v/>
      </c>
      <c r="E60" s="83" t="str">
        <f>'statement of marks'!G60</f>
        <v>A 052</v>
      </c>
      <c r="F60" s="83" t="str">
        <f>'statement of marks'!H60</f>
        <v>B 052</v>
      </c>
      <c r="G60" s="83" t="str">
        <f>'statement of marks'!I60</f>
        <v>C 052</v>
      </c>
      <c r="H60" s="60" t="str">
        <f>'statement of marks'!HD60</f>
        <v/>
      </c>
      <c r="I60" s="60" t="str">
        <f>'statement of marks'!HG60</f>
        <v/>
      </c>
      <c r="J60" s="98" t="str">
        <f>'statement of marks'!HF60</f>
        <v/>
      </c>
      <c r="K60" s="98" t="str">
        <f>'statement of marks'!FJ60</f>
        <v/>
      </c>
      <c r="L60" s="98" t="str">
        <f>'statement of marks'!FM60</f>
        <v/>
      </c>
      <c r="M60" s="98" t="str">
        <f>'statement of marks'!FP60</f>
        <v/>
      </c>
      <c r="N60" s="98" t="str">
        <f>'statement of marks'!GA60</f>
        <v/>
      </c>
      <c r="O60" s="98" t="str">
        <f>'statement of marks'!GL60</f>
        <v/>
      </c>
      <c r="P60" s="98" t="str">
        <f>'statement of marks'!GW60</f>
        <v/>
      </c>
      <c r="Q60" s="98" t="str">
        <f>'statement of marks'!GX60</f>
        <v/>
      </c>
      <c r="R60" s="98" t="str">
        <f>CONCATENATE('statement of marks'!GZ60,'statement of marks'!HB60)</f>
        <v xml:space="preserve">            </v>
      </c>
      <c r="S60" s="91">
        <f t="shared" si="4"/>
        <v>0</v>
      </c>
      <c r="T60" s="423"/>
      <c r="U60" s="424" t="str">
        <f t="shared" si="5"/>
        <v/>
      </c>
      <c r="V60" s="424" t="str">
        <f t="shared" si="6"/>
        <v/>
      </c>
      <c r="W60" s="423"/>
      <c r="X60" s="424" t="str">
        <f t="shared" si="7"/>
        <v/>
      </c>
      <c r="Y60" s="424" t="str">
        <f t="shared" si="8"/>
        <v/>
      </c>
      <c r="Z60" s="424" t="str">
        <f>IF(M60="REP",AA$6,IF(AND(OR(M60="S",M60="RE"),OR('statement of marks'!AW59="",'statement of marks'!AW59="ML")),Z$7,IF(OR(M60="S",M60="RE"),Z$6,"")))</f>
        <v/>
      </c>
      <c r="AA60" s="423"/>
      <c r="AB60" s="424" t="str">
        <f t="shared" si="9"/>
        <v/>
      </c>
      <c r="AC60" s="425" t="str">
        <f t="shared" si="10"/>
        <v/>
      </c>
      <c r="AD60" s="424" t="str">
        <f>IF(N60="REP",AE$6,IF(AND(OR(N60="S",N60="RE"),OR('statement of marks'!BU59="",'statement of marks'!BU59="ML")),AD$7,IF(OR(N60="S",N60="RE"),AD$6,"")))</f>
        <v/>
      </c>
      <c r="AE60" s="423"/>
      <c r="AF60" s="424" t="str">
        <f t="shared" si="11"/>
        <v/>
      </c>
      <c r="AG60" s="425" t="str">
        <f t="shared" si="12"/>
        <v/>
      </c>
      <c r="AH60" s="424" t="str">
        <f>IF(O60="REP",AI$6,IF(AND(OR(O60="S",O60="RE"),OR('statement of marks'!CS59="",'statement of marks'!CS59="ML")),AH$7,IF(OR(O60="S",O60="RE"),AH$6,"")))</f>
        <v/>
      </c>
      <c r="AI60" s="423"/>
      <c r="AJ60" s="424" t="str">
        <f t="shared" si="13"/>
        <v/>
      </c>
      <c r="AK60" s="425" t="str">
        <f t="shared" si="14"/>
        <v/>
      </c>
      <c r="AL60" s="423"/>
      <c r="AM60" s="424" t="str">
        <f t="shared" si="15"/>
        <v/>
      </c>
      <c r="AN60" s="423"/>
      <c r="AO60" s="80" t="str">
        <f t="shared" si="16"/>
        <v/>
      </c>
      <c r="AP60" s="139">
        <f t="shared" si="17"/>
        <v>0</v>
      </c>
      <c r="AQ60" s="139">
        <f t="shared" si="18"/>
        <v>0</v>
      </c>
      <c r="AR60" s="246" t="str">
        <f t="shared" si="19"/>
        <v/>
      </c>
      <c r="AS60" s="90" t="str">
        <f>IF(AR60="PASS",'statement of marks'!HL60,"")</f>
        <v/>
      </c>
      <c r="AT60" s="90" t="str">
        <f>IF(AR60="PASS",'statement of marks'!HM60,"")</f>
        <v/>
      </c>
      <c r="AU60" s="100" t="str">
        <f>IF('statement of marks'!FH60="","",'statement of marks'!FH60)</f>
        <v/>
      </c>
    </row>
    <row r="61" spans="1:47" ht="17" customHeight="1">
      <c r="A61" s="96">
        <f>'statement of marks'!A61</f>
        <v>53</v>
      </c>
      <c r="B61" s="60" t="str">
        <f>'statement of marks'!D61</f>
        <v/>
      </c>
      <c r="C61" s="60" t="str">
        <f>'statement of marks'!E61</f>
        <v/>
      </c>
      <c r="D61" s="138" t="str">
        <f>'statement of marks'!F61</f>
        <v/>
      </c>
      <c r="E61" s="83" t="str">
        <f>'statement of marks'!G61</f>
        <v>A 053</v>
      </c>
      <c r="F61" s="83" t="str">
        <f>'statement of marks'!H61</f>
        <v>B 053</v>
      </c>
      <c r="G61" s="83" t="str">
        <f>'statement of marks'!I61</f>
        <v>C 053</v>
      </c>
      <c r="H61" s="60" t="str">
        <f>'statement of marks'!HD61</f>
        <v/>
      </c>
      <c r="I61" s="60" t="str">
        <f>'statement of marks'!HG61</f>
        <v/>
      </c>
      <c r="J61" s="98" t="str">
        <f>'statement of marks'!HF61</f>
        <v/>
      </c>
      <c r="K61" s="98" t="str">
        <f>'statement of marks'!FJ61</f>
        <v/>
      </c>
      <c r="L61" s="98" t="str">
        <f>'statement of marks'!FM61</f>
        <v/>
      </c>
      <c r="M61" s="98" t="str">
        <f>'statement of marks'!FP61</f>
        <v/>
      </c>
      <c r="N61" s="98" t="str">
        <f>'statement of marks'!GA61</f>
        <v/>
      </c>
      <c r="O61" s="98" t="str">
        <f>'statement of marks'!GL61</f>
        <v/>
      </c>
      <c r="P61" s="98" t="str">
        <f>'statement of marks'!GW61</f>
        <v/>
      </c>
      <c r="Q61" s="98" t="str">
        <f>'statement of marks'!GX61</f>
        <v/>
      </c>
      <c r="R61" s="98" t="str">
        <f>CONCATENATE('statement of marks'!GZ61,'statement of marks'!HB61)</f>
        <v xml:space="preserve">            </v>
      </c>
      <c r="S61" s="91">
        <f t="shared" si="4"/>
        <v>0</v>
      </c>
      <c r="T61" s="423"/>
      <c r="U61" s="424" t="str">
        <f t="shared" si="5"/>
        <v/>
      </c>
      <c r="V61" s="424" t="str">
        <f t="shared" si="6"/>
        <v/>
      </c>
      <c r="W61" s="423"/>
      <c r="X61" s="424" t="str">
        <f t="shared" si="7"/>
        <v/>
      </c>
      <c r="Y61" s="424" t="str">
        <f t="shared" si="8"/>
        <v/>
      </c>
      <c r="Z61" s="424" t="str">
        <f>IF(M61="REP",AA$6,IF(AND(OR(M61="S",M61="RE"),OR('statement of marks'!AW60="",'statement of marks'!AW60="ML")),Z$7,IF(OR(M61="S",M61="RE"),Z$6,"")))</f>
        <v/>
      </c>
      <c r="AA61" s="423"/>
      <c r="AB61" s="424" t="str">
        <f t="shared" si="9"/>
        <v/>
      </c>
      <c r="AC61" s="425" t="str">
        <f t="shared" si="10"/>
        <v/>
      </c>
      <c r="AD61" s="424" t="str">
        <f>IF(N61="REP",AE$6,IF(AND(OR(N61="S",N61="RE"),OR('statement of marks'!BU60="",'statement of marks'!BU60="ML")),AD$7,IF(OR(N61="S",N61="RE"),AD$6,"")))</f>
        <v/>
      </c>
      <c r="AE61" s="423"/>
      <c r="AF61" s="424" t="str">
        <f t="shared" si="11"/>
        <v/>
      </c>
      <c r="AG61" s="425" t="str">
        <f t="shared" si="12"/>
        <v/>
      </c>
      <c r="AH61" s="424" t="str">
        <f>IF(O61="REP",AI$6,IF(AND(OR(O61="S",O61="RE"),OR('statement of marks'!CS60="",'statement of marks'!CS60="ML")),AH$7,IF(OR(O61="S",O61="RE"),AH$6,"")))</f>
        <v/>
      </c>
      <c r="AI61" s="423"/>
      <c r="AJ61" s="424" t="str">
        <f t="shared" si="13"/>
        <v/>
      </c>
      <c r="AK61" s="425" t="str">
        <f t="shared" si="14"/>
        <v/>
      </c>
      <c r="AL61" s="423"/>
      <c r="AM61" s="424" t="str">
        <f t="shared" si="15"/>
        <v/>
      </c>
      <c r="AN61" s="423"/>
      <c r="AO61" s="80" t="str">
        <f t="shared" si="16"/>
        <v/>
      </c>
      <c r="AP61" s="139">
        <f t="shared" si="17"/>
        <v>0</v>
      </c>
      <c r="AQ61" s="139">
        <f t="shared" si="18"/>
        <v>0</v>
      </c>
      <c r="AR61" s="246" t="str">
        <f t="shared" si="19"/>
        <v/>
      </c>
      <c r="AS61" s="90" t="str">
        <f>IF(AR61="PASS",'statement of marks'!HL61,"")</f>
        <v/>
      </c>
      <c r="AT61" s="90" t="str">
        <f>IF(AR61="PASS",'statement of marks'!HM61,"")</f>
        <v/>
      </c>
      <c r="AU61" s="100" t="str">
        <f>IF('statement of marks'!FH61="","",'statement of marks'!FH61)</f>
        <v/>
      </c>
    </row>
    <row r="62" spans="1:47" ht="17" customHeight="1">
      <c r="A62" s="96">
        <f>'statement of marks'!A62</f>
        <v>54</v>
      </c>
      <c r="B62" s="60" t="str">
        <f>'statement of marks'!D62</f>
        <v/>
      </c>
      <c r="C62" s="60" t="str">
        <f>'statement of marks'!E62</f>
        <v/>
      </c>
      <c r="D62" s="138" t="str">
        <f>'statement of marks'!F62</f>
        <v/>
      </c>
      <c r="E62" s="83" t="str">
        <f>'statement of marks'!G62</f>
        <v>A 054</v>
      </c>
      <c r="F62" s="83" t="str">
        <f>'statement of marks'!H62</f>
        <v>B 054</v>
      </c>
      <c r="G62" s="83" t="str">
        <f>'statement of marks'!I62</f>
        <v>C 054</v>
      </c>
      <c r="H62" s="60" t="str">
        <f>'statement of marks'!HD62</f>
        <v/>
      </c>
      <c r="I62" s="60" t="str">
        <f>'statement of marks'!HG62</f>
        <v/>
      </c>
      <c r="J62" s="98" t="str">
        <f>'statement of marks'!HF62</f>
        <v/>
      </c>
      <c r="K62" s="98" t="str">
        <f>'statement of marks'!FJ62</f>
        <v/>
      </c>
      <c r="L62" s="98" t="str">
        <f>'statement of marks'!FM62</f>
        <v/>
      </c>
      <c r="M62" s="98" t="str">
        <f>'statement of marks'!FP62</f>
        <v/>
      </c>
      <c r="N62" s="98" t="str">
        <f>'statement of marks'!GA62</f>
        <v/>
      </c>
      <c r="O62" s="98" t="str">
        <f>'statement of marks'!GL62</f>
        <v/>
      </c>
      <c r="P62" s="98" t="str">
        <f>'statement of marks'!GW62</f>
        <v/>
      </c>
      <c r="Q62" s="98" t="str">
        <f>'statement of marks'!GX62</f>
        <v/>
      </c>
      <c r="R62" s="98" t="str">
        <f>CONCATENATE('statement of marks'!GZ62,'statement of marks'!HB62)</f>
        <v xml:space="preserve">            </v>
      </c>
      <c r="S62" s="91">
        <f t="shared" si="4"/>
        <v>0</v>
      </c>
      <c r="T62" s="423"/>
      <c r="U62" s="424" t="str">
        <f t="shared" si="5"/>
        <v/>
      </c>
      <c r="V62" s="424" t="str">
        <f t="shared" si="6"/>
        <v/>
      </c>
      <c r="W62" s="423"/>
      <c r="X62" s="424" t="str">
        <f t="shared" si="7"/>
        <v/>
      </c>
      <c r="Y62" s="424" t="str">
        <f t="shared" si="8"/>
        <v/>
      </c>
      <c r="Z62" s="424" t="str">
        <f>IF(M62="REP",AA$6,IF(AND(OR(M62="S",M62="RE"),OR('statement of marks'!AW61="",'statement of marks'!AW61="ML")),Z$7,IF(OR(M62="S",M62="RE"),Z$6,"")))</f>
        <v/>
      </c>
      <c r="AA62" s="423"/>
      <c r="AB62" s="424" t="str">
        <f t="shared" si="9"/>
        <v/>
      </c>
      <c r="AC62" s="425" t="str">
        <f t="shared" si="10"/>
        <v/>
      </c>
      <c r="AD62" s="424" t="str">
        <f>IF(N62="REP",AE$6,IF(AND(OR(N62="S",N62="RE"),OR('statement of marks'!BU61="",'statement of marks'!BU61="ML")),AD$7,IF(OR(N62="S",N62="RE"),AD$6,"")))</f>
        <v/>
      </c>
      <c r="AE62" s="423"/>
      <c r="AF62" s="424" t="str">
        <f t="shared" si="11"/>
        <v/>
      </c>
      <c r="AG62" s="425" t="str">
        <f t="shared" si="12"/>
        <v/>
      </c>
      <c r="AH62" s="424" t="str">
        <f>IF(O62="REP",AI$6,IF(AND(OR(O62="S",O62="RE"),OR('statement of marks'!CS61="",'statement of marks'!CS61="ML")),AH$7,IF(OR(O62="S",O62="RE"),AH$6,"")))</f>
        <v/>
      </c>
      <c r="AI62" s="423"/>
      <c r="AJ62" s="424" t="str">
        <f t="shared" si="13"/>
        <v/>
      </c>
      <c r="AK62" s="425" t="str">
        <f t="shared" si="14"/>
        <v/>
      </c>
      <c r="AL62" s="423"/>
      <c r="AM62" s="424" t="str">
        <f t="shared" si="15"/>
        <v/>
      </c>
      <c r="AN62" s="423"/>
      <c r="AO62" s="80" t="str">
        <f t="shared" si="16"/>
        <v/>
      </c>
      <c r="AP62" s="139">
        <f t="shared" si="17"/>
        <v>0</v>
      </c>
      <c r="AQ62" s="139">
        <f t="shared" si="18"/>
        <v>0</v>
      </c>
      <c r="AR62" s="246" t="str">
        <f t="shared" si="19"/>
        <v/>
      </c>
      <c r="AS62" s="90" t="str">
        <f>IF(AR62="PASS",'statement of marks'!HL62,"")</f>
        <v/>
      </c>
      <c r="AT62" s="90" t="str">
        <f>IF(AR62="PASS",'statement of marks'!HM62,"")</f>
        <v/>
      </c>
      <c r="AU62" s="100" t="str">
        <f>IF('statement of marks'!FH62="","",'statement of marks'!FH62)</f>
        <v/>
      </c>
    </row>
    <row r="63" spans="1:47" ht="17" customHeight="1">
      <c r="A63" s="96">
        <f>'statement of marks'!A63</f>
        <v>55</v>
      </c>
      <c r="B63" s="60" t="str">
        <f>'statement of marks'!D63</f>
        <v/>
      </c>
      <c r="C63" s="60" t="str">
        <f>'statement of marks'!E63</f>
        <v/>
      </c>
      <c r="D63" s="138" t="str">
        <f>'statement of marks'!F63</f>
        <v/>
      </c>
      <c r="E63" s="83" t="str">
        <f>'statement of marks'!G63</f>
        <v>A 055</v>
      </c>
      <c r="F63" s="83" t="str">
        <f>'statement of marks'!H63</f>
        <v>B 055</v>
      </c>
      <c r="G63" s="83" t="str">
        <f>'statement of marks'!I63</f>
        <v>C 055</v>
      </c>
      <c r="H63" s="60" t="str">
        <f>'statement of marks'!HD63</f>
        <v/>
      </c>
      <c r="I63" s="60" t="str">
        <f>'statement of marks'!HG63</f>
        <v/>
      </c>
      <c r="J63" s="98" t="str">
        <f>'statement of marks'!HF63</f>
        <v/>
      </c>
      <c r="K63" s="98" t="str">
        <f>'statement of marks'!FJ63</f>
        <v/>
      </c>
      <c r="L63" s="98" t="str">
        <f>'statement of marks'!FM63</f>
        <v/>
      </c>
      <c r="M63" s="98" t="str">
        <f>'statement of marks'!FP63</f>
        <v/>
      </c>
      <c r="N63" s="98" t="str">
        <f>'statement of marks'!GA63</f>
        <v/>
      </c>
      <c r="O63" s="98" t="str">
        <f>'statement of marks'!GL63</f>
        <v/>
      </c>
      <c r="P63" s="98" t="str">
        <f>'statement of marks'!GW63</f>
        <v/>
      </c>
      <c r="Q63" s="98" t="str">
        <f>'statement of marks'!GX63</f>
        <v/>
      </c>
      <c r="R63" s="98" t="str">
        <f>CONCATENATE('statement of marks'!GZ63,'statement of marks'!HB63)</f>
        <v xml:space="preserve">            </v>
      </c>
      <c r="S63" s="91">
        <f t="shared" si="4"/>
        <v>0</v>
      </c>
      <c r="T63" s="423"/>
      <c r="U63" s="424" t="str">
        <f t="shared" si="5"/>
        <v/>
      </c>
      <c r="V63" s="424" t="str">
        <f t="shared" si="6"/>
        <v/>
      </c>
      <c r="W63" s="423"/>
      <c r="X63" s="424" t="str">
        <f t="shared" si="7"/>
        <v/>
      </c>
      <c r="Y63" s="424" t="str">
        <f t="shared" si="8"/>
        <v/>
      </c>
      <c r="Z63" s="424" t="str">
        <f>IF(M63="REP",AA$6,IF(AND(OR(M63="S",M63="RE"),OR('statement of marks'!AW62="",'statement of marks'!AW62="ML")),Z$7,IF(OR(M63="S",M63="RE"),Z$6,"")))</f>
        <v/>
      </c>
      <c r="AA63" s="423"/>
      <c r="AB63" s="424" t="str">
        <f t="shared" si="9"/>
        <v/>
      </c>
      <c r="AC63" s="425" t="str">
        <f t="shared" si="10"/>
        <v/>
      </c>
      <c r="AD63" s="424" t="str">
        <f>IF(N63="REP",AE$6,IF(AND(OR(N63="S",N63="RE"),OR('statement of marks'!BU62="",'statement of marks'!BU62="ML")),AD$7,IF(OR(N63="S",N63="RE"),AD$6,"")))</f>
        <v/>
      </c>
      <c r="AE63" s="423"/>
      <c r="AF63" s="424" t="str">
        <f t="shared" si="11"/>
        <v/>
      </c>
      <c r="AG63" s="425" t="str">
        <f t="shared" si="12"/>
        <v/>
      </c>
      <c r="AH63" s="424" t="str">
        <f>IF(O63="REP",AI$6,IF(AND(OR(O63="S",O63="RE"),OR('statement of marks'!CS62="",'statement of marks'!CS62="ML")),AH$7,IF(OR(O63="S",O63="RE"),AH$6,"")))</f>
        <v/>
      </c>
      <c r="AI63" s="423"/>
      <c r="AJ63" s="424" t="str">
        <f t="shared" si="13"/>
        <v/>
      </c>
      <c r="AK63" s="425" t="str">
        <f t="shared" si="14"/>
        <v/>
      </c>
      <c r="AL63" s="423"/>
      <c r="AM63" s="424" t="str">
        <f t="shared" si="15"/>
        <v/>
      </c>
      <c r="AN63" s="423"/>
      <c r="AO63" s="80" t="str">
        <f t="shared" si="16"/>
        <v/>
      </c>
      <c r="AP63" s="139">
        <f t="shared" si="17"/>
        <v>0</v>
      </c>
      <c r="AQ63" s="139">
        <f t="shared" si="18"/>
        <v>0</v>
      </c>
      <c r="AR63" s="79" t="str">
        <f t="shared" si="19"/>
        <v/>
      </c>
      <c r="AS63" s="90" t="str">
        <f>IF(AR63="PASS",'statement of marks'!HL63,"")</f>
        <v/>
      </c>
      <c r="AT63" s="90" t="str">
        <f>IF(AR63="PASS",'statement of marks'!HM63,"")</f>
        <v/>
      </c>
      <c r="AU63" s="100" t="str">
        <f>IF('statement of marks'!FH63="","",'statement of marks'!FH63)</f>
        <v/>
      </c>
    </row>
    <row r="64" spans="1:47" ht="17" customHeight="1">
      <c r="A64" s="96">
        <f>'statement of marks'!A64</f>
        <v>56</v>
      </c>
      <c r="B64" s="60" t="str">
        <f>'statement of marks'!D64</f>
        <v/>
      </c>
      <c r="C64" s="60" t="str">
        <f>'statement of marks'!E64</f>
        <v/>
      </c>
      <c r="D64" s="138" t="str">
        <f>'statement of marks'!F64</f>
        <v/>
      </c>
      <c r="E64" s="83" t="str">
        <f>'statement of marks'!G64</f>
        <v>A 056</v>
      </c>
      <c r="F64" s="83" t="str">
        <f>'statement of marks'!H64</f>
        <v>B 056</v>
      </c>
      <c r="G64" s="83" t="str">
        <f>'statement of marks'!I64</f>
        <v>C 056</v>
      </c>
      <c r="H64" s="60" t="str">
        <f>'statement of marks'!HD64</f>
        <v/>
      </c>
      <c r="I64" s="60" t="str">
        <f>'statement of marks'!HG64</f>
        <v/>
      </c>
      <c r="J64" s="98" t="str">
        <f>'statement of marks'!HF64</f>
        <v/>
      </c>
      <c r="K64" s="98" t="str">
        <f>'statement of marks'!FJ64</f>
        <v/>
      </c>
      <c r="L64" s="98" t="str">
        <f>'statement of marks'!FM64</f>
        <v/>
      </c>
      <c r="M64" s="98" t="str">
        <f>'statement of marks'!FP64</f>
        <v/>
      </c>
      <c r="N64" s="98" t="str">
        <f>'statement of marks'!GA64</f>
        <v/>
      </c>
      <c r="O64" s="98" t="str">
        <f>'statement of marks'!GL64</f>
        <v/>
      </c>
      <c r="P64" s="98" t="str">
        <f>'statement of marks'!GW64</f>
        <v/>
      </c>
      <c r="Q64" s="98" t="str">
        <f>'statement of marks'!GX64</f>
        <v/>
      </c>
      <c r="R64" s="98" t="str">
        <f>CONCATENATE('statement of marks'!GZ64,'statement of marks'!HB64)</f>
        <v xml:space="preserve">            </v>
      </c>
      <c r="S64" s="91">
        <f t="shared" si="4"/>
        <v>0</v>
      </c>
      <c r="T64" s="423"/>
      <c r="U64" s="424" t="str">
        <f t="shared" si="5"/>
        <v/>
      </c>
      <c r="V64" s="424" t="str">
        <f t="shared" si="6"/>
        <v/>
      </c>
      <c r="W64" s="423"/>
      <c r="X64" s="424" t="str">
        <f t="shared" si="7"/>
        <v/>
      </c>
      <c r="Y64" s="424" t="str">
        <f t="shared" si="8"/>
        <v/>
      </c>
      <c r="Z64" s="424" t="str">
        <f>IF(M64="REP",AA$6,IF(AND(OR(M64="S",M64="RE"),OR('statement of marks'!AW63="",'statement of marks'!AW63="ML")),Z$7,IF(OR(M64="S",M64="RE"),Z$6,"")))</f>
        <v/>
      </c>
      <c r="AA64" s="423"/>
      <c r="AB64" s="424" t="str">
        <f t="shared" si="9"/>
        <v/>
      </c>
      <c r="AC64" s="425" t="str">
        <f t="shared" si="10"/>
        <v/>
      </c>
      <c r="AD64" s="424" t="str">
        <f>IF(N64="REP",AE$6,IF(AND(OR(N64="S",N64="RE"),OR('statement of marks'!BU63="",'statement of marks'!BU63="ML")),AD$7,IF(OR(N64="S",N64="RE"),AD$6,"")))</f>
        <v/>
      </c>
      <c r="AE64" s="423"/>
      <c r="AF64" s="424" t="str">
        <f t="shared" si="11"/>
        <v/>
      </c>
      <c r="AG64" s="425" t="str">
        <f t="shared" si="12"/>
        <v/>
      </c>
      <c r="AH64" s="424" t="str">
        <f>IF(O64="REP",AI$6,IF(AND(OR(O64="S",O64="RE"),OR('statement of marks'!CS63="",'statement of marks'!CS63="ML")),AH$7,IF(OR(O64="S",O64="RE"),AH$6,"")))</f>
        <v/>
      </c>
      <c r="AI64" s="423"/>
      <c r="AJ64" s="424" t="str">
        <f t="shared" si="13"/>
        <v/>
      </c>
      <c r="AK64" s="425" t="str">
        <f t="shared" si="14"/>
        <v/>
      </c>
      <c r="AL64" s="423"/>
      <c r="AM64" s="424" t="str">
        <f t="shared" si="15"/>
        <v/>
      </c>
      <c r="AN64" s="423"/>
      <c r="AO64" s="80" t="str">
        <f t="shared" si="16"/>
        <v/>
      </c>
      <c r="AP64" s="139">
        <f t="shared" si="17"/>
        <v>0</v>
      </c>
      <c r="AQ64" s="139">
        <f t="shared" si="18"/>
        <v>0</v>
      </c>
      <c r="AR64" s="79" t="str">
        <f t="shared" si="19"/>
        <v/>
      </c>
      <c r="AS64" s="90" t="str">
        <f>IF(AR64="PASS",'statement of marks'!HL64,"")</f>
        <v/>
      </c>
      <c r="AT64" s="90" t="str">
        <f>IF(AR64="PASS",'statement of marks'!HM64,"")</f>
        <v/>
      </c>
      <c r="AU64" s="100" t="str">
        <f>IF('statement of marks'!FH64="","",'statement of marks'!FH64)</f>
        <v/>
      </c>
    </row>
    <row r="65" spans="1:47" ht="17" customHeight="1">
      <c r="A65" s="96">
        <f>'statement of marks'!A65</f>
        <v>57</v>
      </c>
      <c r="B65" s="60" t="str">
        <f>'statement of marks'!D65</f>
        <v/>
      </c>
      <c r="C65" s="60" t="str">
        <f>'statement of marks'!E65</f>
        <v/>
      </c>
      <c r="D65" s="138" t="str">
        <f>'statement of marks'!F65</f>
        <v/>
      </c>
      <c r="E65" s="83" t="str">
        <f>'statement of marks'!G65</f>
        <v>A 057</v>
      </c>
      <c r="F65" s="83" t="str">
        <f>'statement of marks'!H65</f>
        <v>B 057</v>
      </c>
      <c r="G65" s="83" t="str">
        <f>'statement of marks'!I65</f>
        <v>C 057</v>
      </c>
      <c r="H65" s="60" t="str">
        <f>'statement of marks'!HD65</f>
        <v/>
      </c>
      <c r="I65" s="60" t="str">
        <f>'statement of marks'!HG65</f>
        <v/>
      </c>
      <c r="J65" s="98" t="str">
        <f>'statement of marks'!HF65</f>
        <v/>
      </c>
      <c r="K65" s="98" t="str">
        <f>'statement of marks'!FJ65</f>
        <v/>
      </c>
      <c r="L65" s="98" t="str">
        <f>'statement of marks'!FM65</f>
        <v/>
      </c>
      <c r="M65" s="98" t="str">
        <f>'statement of marks'!FP65</f>
        <v/>
      </c>
      <c r="N65" s="98" t="str">
        <f>'statement of marks'!GA65</f>
        <v/>
      </c>
      <c r="O65" s="98" t="str">
        <f>'statement of marks'!GL65</f>
        <v/>
      </c>
      <c r="P65" s="98" t="str">
        <f>'statement of marks'!GW65</f>
        <v/>
      </c>
      <c r="Q65" s="98" t="str">
        <f>'statement of marks'!GX65</f>
        <v/>
      </c>
      <c r="R65" s="98" t="str">
        <f>CONCATENATE('statement of marks'!GZ65,'statement of marks'!HB65)</f>
        <v xml:space="preserve">            </v>
      </c>
      <c r="S65" s="91">
        <f t="shared" si="4"/>
        <v>0</v>
      </c>
      <c r="T65" s="423"/>
      <c r="U65" s="424" t="str">
        <f t="shared" si="5"/>
        <v/>
      </c>
      <c r="V65" s="424" t="str">
        <f t="shared" si="6"/>
        <v/>
      </c>
      <c r="W65" s="423"/>
      <c r="X65" s="424" t="str">
        <f t="shared" si="7"/>
        <v/>
      </c>
      <c r="Y65" s="424" t="str">
        <f t="shared" si="8"/>
        <v/>
      </c>
      <c r="Z65" s="424" t="str">
        <f>IF(M65="REP",AA$6,IF(AND(OR(M65="S",M65="RE"),OR('statement of marks'!AW64="",'statement of marks'!AW64="ML")),Z$7,IF(OR(M65="S",M65="RE"),Z$6,"")))</f>
        <v/>
      </c>
      <c r="AA65" s="423"/>
      <c r="AB65" s="424" t="str">
        <f t="shared" si="9"/>
        <v/>
      </c>
      <c r="AC65" s="425" t="str">
        <f t="shared" si="10"/>
        <v/>
      </c>
      <c r="AD65" s="424" t="str">
        <f>IF(N65="REP",AE$6,IF(AND(OR(N65="S",N65="RE"),OR('statement of marks'!BU64="",'statement of marks'!BU64="ML")),AD$7,IF(OR(N65="S",N65="RE"),AD$6,"")))</f>
        <v/>
      </c>
      <c r="AE65" s="423"/>
      <c r="AF65" s="424" t="str">
        <f t="shared" si="11"/>
        <v/>
      </c>
      <c r="AG65" s="425" t="str">
        <f t="shared" si="12"/>
        <v/>
      </c>
      <c r="AH65" s="424" t="str">
        <f>IF(O65="REP",AI$6,IF(AND(OR(O65="S",O65="RE"),OR('statement of marks'!CS64="",'statement of marks'!CS64="ML")),AH$7,IF(OR(O65="S",O65="RE"),AH$6,"")))</f>
        <v/>
      </c>
      <c r="AI65" s="423"/>
      <c r="AJ65" s="424" t="str">
        <f t="shared" si="13"/>
        <v/>
      </c>
      <c r="AK65" s="425" t="str">
        <f t="shared" si="14"/>
        <v/>
      </c>
      <c r="AL65" s="423"/>
      <c r="AM65" s="424" t="str">
        <f t="shared" si="15"/>
        <v/>
      </c>
      <c r="AN65" s="423"/>
      <c r="AO65" s="80" t="str">
        <f t="shared" si="16"/>
        <v/>
      </c>
      <c r="AP65" s="139">
        <f t="shared" si="17"/>
        <v>0</v>
      </c>
      <c r="AQ65" s="139">
        <f t="shared" si="18"/>
        <v>0</v>
      </c>
      <c r="AR65" s="79" t="str">
        <f t="shared" si="19"/>
        <v/>
      </c>
      <c r="AS65" s="90" t="str">
        <f>IF(AR65="PASS",'statement of marks'!HL65,"")</f>
        <v/>
      </c>
      <c r="AT65" s="90" t="str">
        <f>IF(AR65="PASS",'statement of marks'!HM65,"")</f>
        <v/>
      </c>
      <c r="AU65" s="100" t="str">
        <f>IF('statement of marks'!FH65="","",'statement of marks'!FH65)</f>
        <v/>
      </c>
    </row>
    <row r="66" spans="1:47" ht="17" customHeight="1">
      <c r="A66" s="96">
        <f>'statement of marks'!A66</f>
        <v>58</v>
      </c>
      <c r="B66" s="60" t="str">
        <f>'statement of marks'!D66</f>
        <v/>
      </c>
      <c r="C66" s="60" t="str">
        <f>'statement of marks'!E66</f>
        <v/>
      </c>
      <c r="D66" s="138" t="str">
        <f>'statement of marks'!F66</f>
        <v/>
      </c>
      <c r="E66" s="83" t="str">
        <f>'statement of marks'!G66</f>
        <v>A 058</v>
      </c>
      <c r="F66" s="83" t="str">
        <f>'statement of marks'!H66</f>
        <v>B 058</v>
      </c>
      <c r="G66" s="83" t="str">
        <f>'statement of marks'!I66</f>
        <v>C 058</v>
      </c>
      <c r="H66" s="60" t="str">
        <f>'statement of marks'!HD66</f>
        <v/>
      </c>
      <c r="I66" s="60" t="str">
        <f>'statement of marks'!HG66</f>
        <v/>
      </c>
      <c r="J66" s="98" t="str">
        <f>'statement of marks'!HF66</f>
        <v/>
      </c>
      <c r="K66" s="98" t="str">
        <f>'statement of marks'!FJ66</f>
        <v/>
      </c>
      <c r="L66" s="98" t="str">
        <f>'statement of marks'!FM66</f>
        <v/>
      </c>
      <c r="M66" s="98" t="str">
        <f>'statement of marks'!FP66</f>
        <v/>
      </c>
      <c r="N66" s="98" t="str">
        <f>'statement of marks'!GA66</f>
        <v/>
      </c>
      <c r="O66" s="98" t="str">
        <f>'statement of marks'!GL66</f>
        <v/>
      </c>
      <c r="P66" s="98" t="str">
        <f>'statement of marks'!GW66</f>
        <v/>
      </c>
      <c r="Q66" s="98" t="str">
        <f>'statement of marks'!GX66</f>
        <v/>
      </c>
      <c r="R66" s="98" t="str">
        <f>CONCATENATE('statement of marks'!GZ66,'statement of marks'!HB66)</f>
        <v xml:space="preserve">            </v>
      </c>
      <c r="S66" s="91">
        <f t="shared" si="4"/>
        <v>0</v>
      </c>
      <c r="T66" s="423"/>
      <c r="U66" s="424" t="str">
        <f t="shared" si="5"/>
        <v/>
      </c>
      <c r="V66" s="424" t="str">
        <f t="shared" si="6"/>
        <v/>
      </c>
      <c r="W66" s="423"/>
      <c r="X66" s="424" t="str">
        <f t="shared" si="7"/>
        <v/>
      </c>
      <c r="Y66" s="424" t="str">
        <f t="shared" si="8"/>
        <v/>
      </c>
      <c r="Z66" s="424" t="str">
        <f>IF(M66="REP",AA$6,IF(AND(OR(M66="S",M66="RE"),OR('statement of marks'!AW65="",'statement of marks'!AW65="ML")),Z$7,IF(OR(M66="S",M66="RE"),Z$6,"")))</f>
        <v/>
      </c>
      <c r="AA66" s="423"/>
      <c r="AB66" s="424" t="str">
        <f t="shared" si="9"/>
        <v/>
      </c>
      <c r="AC66" s="425" t="str">
        <f t="shared" si="10"/>
        <v/>
      </c>
      <c r="AD66" s="424" t="str">
        <f>IF(N66="REP",AE$6,IF(AND(OR(N66="S",N66="RE"),OR('statement of marks'!BU65="",'statement of marks'!BU65="ML")),AD$7,IF(OR(N66="S",N66="RE"),AD$6,"")))</f>
        <v/>
      </c>
      <c r="AE66" s="423"/>
      <c r="AF66" s="424" t="str">
        <f t="shared" si="11"/>
        <v/>
      </c>
      <c r="AG66" s="425" t="str">
        <f t="shared" si="12"/>
        <v/>
      </c>
      <c r="AH66" s="424" t="str">
        <f>IF(O66="REP",AI$6,IF(AND(OR(O66="S",O66="RE"),OR('statement of marks'!CS65="",'statement of marks'!CS65="ML")),AH$7,IF(OR(O66="S",O66="RE"),AH$6,"")))</f>
        <v/>
      </c>
      <c r="AI66" s="423"/>
      <c r="AJ66" s="424" t="str">
        <f t="shared" si="13"/>
        <v/>
      </c>
      <c r="AK66" s="425" t="str">
        <f t="shared" si="14"/>
        <v/>
      </c>
      <c r="AL66" s="423"/>
      <c r="AM66" s="424" t="str">
        <f t="shared" si="15"/>
        <v/>
      </c>
      <c r="AN66" s="423"/>
      <c r="AO66" s="80" t="str">
        <f t="shared" si="16"/>
        <v/>
      </c>
      <c r="AP66" s="139">
        <f t="shared" si="17"/>
        <v>0</v>
      </c>
      <c r="AQ66" s="139">
        <f t="shared" si="18"/>
        <v>0</v>
      </c>
      <c r="AR66" s="79" t="str">
        <f t="shared" si="19"/>
        <v/>
      </c>
      <c r="AS66" s="90" t="str">
        <f>IF(AR66="PASS",'statement of marks'!HL66,"")</f>
        <v/>
      </c>
      <c r="AT66" s="90" t="str">
        <f>IF(AR66="PASS",'statement of marks'!HM66,"")</f>
        <v/>
      </c>
      <c r="AU66" s="100" t="str">
        <f>IF('statement of marks'!FH66="","",'statement of marks'!FH66)</f>
        <v/>
      </c>
    </row>
    <row r="67" spans="1:47" ht="17" customHeight="1">
      <c r="A67" s="96">
        <f>'statement of marks'!A67</f>
        <v>59</v>
      </c>
      <c r="B67" s="60" t="str">
        <f>'statement of marks'!D67</f>
        <v/>
      </c>
      <c r="C67" s="60" t="str">
        <f>'statement of marks'!E67</f>
        <v/>
      </c>
      <c r="D67" s="138" t="str">
        <f>'statement of marks'!F67</f>
        <v/>
      </c>
      <c r="E67" s="83" t="str">
        <f>'statement of marks'!G67</f>
        <v>A 059</v>
      </c>
      <c r="F67" s="83" t="str">
        <f>'statement of marks'!H67</f>
        <v>B 059</v>
      </c>
      <c r="G67" s="83" t="str">
        <f>'statement of marks'!I67</f>
        <v>C 059</v>
      </c>
      <c r="H67" s="60" t="str">
        <f>'statement of marks'!HD67</f>
        <v/>
      </c>
      <c r="I67" s="60" t="str">
        <f>'statement of marks'!HG67</f>
        <v/>
      </c>
      <c r="J67" s="98" t="str">
        <f>'statement of marks'!HF67</f>
        <v/>
      </c>
      <c r="K67" s="98" t="str">
        <f>'statement of marks'!FJ67</f>
        <v/>
      </c>
      <c r="L67" s="98" t="str">
        <f>'statement of marks'!FM67</f>
        <v/>
      </c>
      <c r="M67" s="98" t="str">
        <f>'statement of marks'!FP67</f>
        <v/>
      </c>
      <c r="N67" s="98" t="str">
        <f>'statement of marks'!GA67</f>
        <v/>
      </c>
      <c r="O67" s="98" t="str">
        <f>'statement of marks'!GL67</f>
        <v/>
      </c>
      <c r="P67" s="98" t="str">
        <f>'statement of marks'!GW67</f>
        <v/>
      </c>
      <c r="Q67" s="98" t="str">
        <f>'statement of marks'!GX67</f>
        <v/>
      </c>
      <c r="R67" s="98" t="str">
        <f>CONCATENATE('statement of marks'!GZ67,'statement of marks'!HB67)</f>
        <v xml:space="preserve">            </v>
      </c>
      <c r="S67" s="91">
        <f t="shared" si="4"/>
        <v>0</v>
      </c>
      <c r="T67" s="423"/>
      <c r="U67" s="424" t="str">
        <f t="shared" si="5"/>
        <v/>
      </c>
      <c r="V67" s="424" t="str">
        <f t="shared" si="6"/>
        <v/>
      </c>
      <c r="W67" s="423"/>
      <c r="X67" s="424" t="str">
        <f t="shared" si="7"/>
        <v/>
      </c>
      <c r="Y67" s="424" t="str">
        <f t="shared" si="8"/>
        <v/>
      </c>
      <c r="Z67" s="424" t="str">
        <f>IF(M67="REP",AA$6,IF(AND(OR(M67="S",M67="RE"),OR('statement of marks'!AW66="",'statement of marks'!AW66="ML")),Z$7,IF(OR(M67="S",M67="RE"),Z$6,"")))</f>
        <v/>
      </c>
      <c r="AA67" s="423"/>
      <c r="AB67" s="424" t="str">
        <f t="shared" si="9"/>
        <v/>
      </c>
      <c r="AC67" s="425" t="str">
        <f t="shared" si="10"/>
        <v/>
      </c>
      <c r="AD67" s="424" t="str">
        <f>IF(N67="REP",AE$6,IF(AND(OR(N67="S",N67="RE"),OR('statement of marks'!BU66="",'statement of marks'!BU66="ML")),AD$7,IF(OR(N67="S",N67="RE"),AD$6,"")))</f>
        <v/>
      </c>
      <c r="AE67" s="423"/>
      <c r="AF67" s="424" t="str">
        <f t="shared" si="11"/>
        <v/>
      </c>
      <c r="AG67" s="425" t="str">
        <f t="shared" si="12"/>
        <v/>
      </c>
      <c r="AH67" s="424" t="str">
        <f>IF(O67="REP",AI$6,IF(AND(OR(O67="S",O67="RE"),OR('statement of marks'!CS66="",'statement of marks'!CS66="ML")),AH$7,IF(OR(O67="S",O67="RE"),AH$6,"")))</f>
        <v/>
      </c>
      <c r="AI67" s="423"/>
      <c r="AJ67" s="424" t="str">
        <f t="shared" si="13"/>
        <v/>
      </c>
      <c r="AK67" s="425" t="str">
        <f t="shared" si="14"/>
        <v/>
      </c>
      <c r="AL67" s="423"/>
      <c r="AM67" s="424" t="str">
        <f t="shared" si="15"/>
        <v/>
      </c>
      <c r="AN67" s="423"/>
      <c r="AO67" s="80" t="str">
        <f t="shared" si="16"/>
        <v/>
      </c>
      <c r="AP67" s="139">
        <f t="shared" si="17"/>
        <v>0</v>
      </c>
      <c r="AQ67" s="139">
        <f t="shared" si="18"/>
        <v>0</v>
      </c>
      <c r="AR67" s="79" t="str">
        <f t="shared" si="19"/>
        <v/>
      </c>
      <c r="AS67" s="90" t="str">
        <f>IF(AR67="PASS",'statement of marks'!HL67,"")</f>
        <v/>
      </c>
      <c r="AT67" s="90" t="str">
        <f>IF(AR67="PASS",'statement of marks'!HM67,"")</f>
        <v/>
      </c>
      <c r="AU67" s="100" t="str">
        <f>IF('statement of marks'!FH67="","",'statement of marks'!FH67)</f>
        <v/>
      </c>
    </row>
    <row r="68" spans="1:47" ht="17" customHeight="1">
      <c r="A68" s="96">
        <f>'statement of marks'!A68</f>
        <v>60</v>
      </c>
      <c r="B68" s="60" t="str">
        <f>'statement of marks'!D68</f>
        <v/>
      </c>
      <c r="C68" s="60" t="str">
        <f>'statement of marks'!E68</f>
        <v/>
      </c>
      <c r="D68" s="138" t="str">
        <f>'statement of marks'!F68</f>
        <v/>
      </c>
      <c r="E68" s="83" t="str">
        <f>'statement of marks'!G68</f>
        <v>A 060</v>
      </c>
      <c r="F68" s="83" t="str">
        <f>'statement of marks'!H68</f>
        <v>B 060</v>
      </c>
      <c r="G68" s="83" t="str">
        <f>'statement of marks'!I68</f>
        <v>C 060</v>
      </c>
      <c r="H68" s="60" t="str">
        <f>'statement of marks'!HD68</f>
        <v/>
      </c>
      <c r="I68" s="60" t="str">
        <f>'statement of marks'!HG68</f>
        <v/>
      </c>
      <c r="J68" s="98" t="str">
        <f>'statement of marks'!HF68</f>
        <v/>
      </c>
      <c r="K68" s="98" t="str">
        <f>'statement of marks'!FJ68</f>
        <v/>
      </c>
      <c r="L68" s="98" t="str">
        <f>'statement of marks'!FM68</f>
        <v/>
      </c>
      <c r="M68" s="98" t="str">
        <f>'statement of marks'!FP68</f>
        <v/>
      </c>
      <c r="N68" s="98" t="str">
        <f>'statement of marks'!GA68</f>
        <v/>
      </c>
      <c r="O68" s="98" t="str">
        <f>'statement of marks'!GL68</f>
        <v/>
      </c>
      <c r="P68" s="98" t="str">
        <f>'statement of marks'!GW68</f>
        <v/>
      </c>
      <c r="Q68" s="98" t="str">
        <f>'statement of marks'!GX68</f>
        <v/>
      </c>
      <c r="R68" s="98" t="str">
        <f>CONCATENATE('statement of marks'!GZ68,'statement of marks'!HB68)</f>
        <v xml:space="preserve">            </v>
      </c>
      <c r="S68" s="91">
        <f t="shared" si="4"/>
        <v>0</v>
      </c>
      <c r="T68" s="423"/>
      <c r="U68" s="424" t="str">
        <f t="shared" si="5"/>
        <v/>
      </c>
      <c r="V68" s="424" t="str">
        <f t="shared" si="6"/>
        <v/>
      </c>
      <c r="W68" s="423"/>
      <c r="X68" s="424" t="str">
        <f t="shared" si="7"/>
        <v/>
      </c>
      <c r="Y68" s="424" t="str">
        <f t="shared" si="8"/>
        <v/>
      </c>
      <c r="Z68" s="424" t="str">
        <f>IF(M68="REP",AA$6,IF(AND(OR(M68="S",M68="RE"),OR('statement of marks'!AW67="",'statement of marks'!AW67="ML")),Z$7,IF(OR(M68="S",M68="RE"),Z$6,"")))</f>
        <v/>
      </c>
      <c r="AA68" s="423"/>
      <c r="AB68" s="424" t="str">
        <f t="shared" si="9"/>
        <v/>
      </c>
      <c r="AC68" s="425" t="str">
        <f t="shared" si="10"/>
        <v/>
      </c>
      <c r="AD68" s="424" t="str">
        <f>IF(N68="REP",AE$6,IF(AND(OR(N68="S",N68="RE"),OR('statement of marks'!BU67="",'statement of marks'!BU67="ML")),AD$7,IF(OR(N68="S",N68="RE"),AD$6,"")))</f>
        <v/>
      </c>
      <c r="AE68" s="423"/>
      <c r="AF68" s="424" t="str">
        <f t="shared" si="11"/>
        <v/>
      </c>
      <c r="AG68" s="425" t="str">
        <f t="shared" si="12"/>
        <v/>
      </c>
      <c r="AH68" s="424" t="str">
        <f>IF(O68="REP",AI$6,IF(AND(OR(O68="S",O68="RE"),OR('statement of marks'!CS67="",'statement of marks'!CS67="ML")),AH$7,IF(OR(O68="S",O68="RE"),AH$6,"")))</f>
        <v/>
      </c>
      <c r="AI68" s="423"/>
      <c r="AJ68" s="424" t="str">
        <f t="shared" si="13"/>
        <v/>
      </c>
      <c r="AK68" s="425" t="str">
        <f t="shared" si="14"/>
        <v/>
      </c>
      <c r="AL68" s="423"/>
      <c r="AM68" s="424" t="str">
        <f t="shared" si="15"/>
        <v/>
      </c>
      <c r="AN68" s="423"/>
      <c r="AO68" s="80" t="str">
        <f t="shared" si="16"/>
        <v/>
      </c>
      <c r="AP68" s="139">
        <f t="shared" si="17"/>
        <v>0</v>
      </c>
      <c r="AQ68" s="139">
        <f t="shared" si="18"/>
        <v>0</v>
      </c>
      <c r="AR68" s="79" t="str">
        <f t="shared" si="19"/>
        <v/>
      </c>
      <c r="AS68" s="90" t="str">
        <f>IF(AR68="PASS",'statement of marks'!HL68,"")</f>
        <v/>
      </c>
      <c r="AT68" s="90" t="str">
        <f>IF(AR68="PASS",'statement of marks'!HM68,"")</f>
        <v/>
      </c>
      <c r="AU68" s="100" t="str">
        <f>IF('statement of marks'!FH68="","",'statement of marks'!FH68)</f>
        <v/>
      </c>
    </row>
    <row r="69" spans="1:47" ht="17" customHeight="1">
      <c r="A69" s="96">
        <f>'statement of marks'!A69</f>
        <v>61</v>
      </c>
      <c r="B69" s="60" t="str">
        <f>'statement of marks'!D69</f>
        <v/>
      </c>
      <c r="C69" s="60" t="str">
        <f>'statement of marks'!E69</f>
        <v/>
      </c>
      <c r="D69" s="138" t="str">
        <f>'statement of marks'!F69</f>
        <v/>
      </c>
      <c r="E69" s="83" t="str">
        <f>'statement of marks'!G69</f>
        <v>A 061</v>
      </c>
      <c r="F69" s="83" t="str">
        <f>'statement of marks'!H69</f>
        <v>B 061</v>
      </c>
      <c r="G69" s="83" t="str">
        <f>'statement of marks'!I69</f>
        <v>C 061</v>
      </c>
      <c r="H69" s="60" t="str">
        <f>'statement of marks'!HD69</f>
        <v/>
      </c>
      <c r="I69" s="60" t="str">
        <f>'statement of marks'!HG69</f>
        <v/>
      </c>
      <c r="J69" s="98" t="str">
        <f>'statement of marks'!HF69</f>
        <v/>
      </c>
      <c r="K69" s="98" t="str">
        <f>'statement of marks'!FJ69</f>
        <v/>
      </c>
      <c r="L69" s="98" t="str">
        <f>'statement of marks'!FM69</f>
        <v/>
      </c>
      <c r="M69" s="98" t="str">
        <f>'statement of marks'!FP69</f>
        <v/>
      </c>
      <c r="N69" s="98" t="str">
        <f>'statement of marks'!GA69</f>
        <v/>
      </c>
      <c r="O69" s="98" t="str">
        <f>'statement of marks'!GL69</f>
        <v/>
      </c>
      <c r="P69" s="98" t="str">
        <f>'statement of marks'!GW69</f>
        <v/>
      </c>
      <c r="Q69" s="98" t="str">
        <f>'statement of marks'!GX69</f>
        <v/>
      </c>
      <c r="R69" s="98" t="str">
        <f>CONCATENATE('statement of marks'!GZ69,'statement of marks'!HB69)</f>
        <v xml:space="preserve">            </v>
      </c>
      <c r="S69" s="91">
        <f t="shared" si="4"/>
        <v>0</v>
      </c>
      <c r="T69" s="423"/>
      <c r="U69" s="424" t="str">
        <f t="shared" si="5"/>
        <v/>
      </c>
      <c r="V69" s="424" t="str">
        <f t="shared" si="6"/>
        <v/>
      </c>
      <c r="W69" s="423"/>
      <c r="X69" s="424" t="str">
        <f t="shared" si="7"/>
        <v/>
      </c>
      <c r="Y69" s="424" t="str">
        <f t="shared" si="8"/>
        <v/>
      </c>
      <c r="Z69" s="424" t="str">
        <f>IF(M69="REP",AA$6,IF(AND(OR(M69="S",M69="RE"),OR('statement of marks'!AW68="",'statement of marks'!AW68="ML")),Z$7,IF(OR(M69="S",M69="RE"),Z$6,"")))</f>
        <v/>
      </c>
      <c r="AA69" s="423"/>
      <c r="AB69" s="424" t="str">
        <f t="shared" si="9"/>
        <v/>
      </c>
      <c r="AC69" s="425" t="str">
        <f t="shared" si="10"/>
        <v/>
      </c>
      <c r="AD69" s="424" t="str">
        <f>IF(N69="REP",AE$6,IF(AND(OR(N69="S",N69="RE"),OR('statement of marks'!BU68="",'statement of marks'!BU68="ML")),AD$7,IF(OR(N69="S",N69="RE"),AD$6,"")))</f>
        <v/>
      </c>
      <c r="AE69" s="423"/>
      <c r="AF69" s="424" t="str">
        <f t="shared" si="11"/>
        <v/>
      </c>
      <c r="AG69" s="425" t="str">
        <f t="shared" si="12"/>
        <v/>
      </c>
      <c r="AH69" s="424" t="str">
        <f>IF(O69="REP",AI$6,IF(AND(OR(O69="S",O69="RE"),OR('statement of marks'!CS68="",'statement of marks'!CS68="ML")),AH$7,IF(OR(O69="S",O69="RE"),AH$6,"")))</f>
        <v/>
      </c>
      <c r="AI69" s="423"/>
      <c r="AJ69" s="424" t="str">
        <f t="shared" si="13"/>
        <v/>
      </c>
      <c r="AK69" s="425" t="str">
        <f t="shared" si="14"/>
        <v/>
      </c>
      <c r="AL69" s="423"/>
      <c r="AM69" s="424" t="str">
        <f t="shared" si="15"/>
        <v/>
      </c>
      <c r="AN69" s="423"/>
      <c r="AO69" s="80" t="str">
        <f t="shared" si="16"/>
        <v/>
      </c>
      <c r="AP69" s="139">
        <f t="shared" si="17"/>
        <v>0</v>
      </c>
      <c r="AQ69" s="139">
        <f t="shared" si="18"/>
        <v>0</v>
      </c>
      <c r="AR69" s="79" t="str">
        <f t="shared" si="19"/>
        <v/>
      </c>
      <c r="AS69" s="90" t="str">
        <f>IF(AR69="PASS",'statement of marks'!HL69,"")</f>
        <v/>
      </c>
      <c r="AT69" s="90" t="str">
        <f>IF(AR69="PASS",'statement of marks'!HM69,"")</f>
        <v/>
      </c>
      <c r="AU69" s="100" t="str">
        <f>IF('statement of marks'!FH69="","",'statement of marks'!FH69)</f>
        <v/>
      </c>
    </row>
    <row r="70" spans="1:47" ht="17" customHeight="1">
      <c r="A70" s="96">
        <f>'statement of marks'!A70</f>
        <v>62</v>
      </c>
      <c r="B70" s="60" t="str">
        <f>'statement of marks'!D70</f>
        <v/>
      </c>
      <c r="C70" s="60" t="str">
        <f>'statement of marks'!E70</f>
        <v/>
      </c>
      <c r="D70" s="138" t="str">
        <f>'statement of marks'!F70</f>
        <v/>
      </c>
      <c r="E70" s="83" t="str">
        <f>'statement of marks'!G70</f>
        <v>A 062</v>
      </c>
      <c r="F70" s="83" t="str">
        <f>'statement of marks'!H70</f>
        <v>B 062</v>
      </c>
      <c r="G70" s="83" t="str">
        <f>'statement of marks'!I70</f>
        <v>C 062</v>
      </c>
      <c r="H70" s="60" t="str">
        <f>'statement of marks'!HD70</f>
        <v/>
      </c>
      <c r="I70" s="60" t="str">
        <f>'statement of marks'!HG70</f>
        <v/>
      </c>
      <c r="J70" s="98" t="str">
        <f>'statement of marks'!HF70</f>
        <v/>
      </c>
      <c r="K70" s="98" t="str">
        <f>'statement of marks'!FJ70</f>
        <v/>
      </c>
      <c r="L70" s="98" t="str">
        <f>'statement of marks'!FM70</f>
        <v/>
      </c>
      <c r="M70" s="98" t="str">
        <f>'statement of marks'!FP70</f>
        <v/>
      </c>
      <c r="N70" s="98" t="str">
        <f>'statement of marks'!GA70</f>
        <v/>
      </c>
      <c r="O70" s="98" t="str">
        <f>'statement of marks'!GL70</f>
        <v/>
      </c>
      <c r="P70" s="98" t="str">
        <f>'statement of marks'!GW70</f>
        <v/>
      </c>
      <c r="Q70" s="98" t="str">
        <f>'statement of marks'!GX70</f>
        <v/>
      </c>
      <c r="R70" s="98" t="str">
        <f>CONCATENATE('statement of marks'!GZ70,'statement of marks'!HB70)</f>
        <v xml:space="preserve">            </v>
      </c>
      <c r="S70" s="91">
        <f t="shared" si="4"/>
        <v>0</v>
      </c>
      <c r="T70" s="423"/>
      <c r="U70" s="424" t="str">
        <f t="shared" si="5"/>
        <v/>
      </c>
      <c r="V70" s="424" t="str">
        <f t="shared" si="6"/>
        <v/>
      </c>
      <c r="W70" s="423"/>
      <c r="X70" s="424" t="str">
        <f t="shared" si="7"/>
        <v/>
      </c>
      <c r="Y70" s="424" t="str">
        <f t="shared" si="8"/>
        <v/>
      </c>
      <c r="Z70" s="424" t="str">
        <f>IF(M70="REP",AA$6,IF(AND(OR(M70="S",M70="RE"),OR('statement of marks'!AW69="",'statement of marks'!AW69="ML")),Z$7,IF(OR(M70="S",M70="RE"),Z$6,"")))</f>
        <v/>
      </c>
      <c r="AA70" s="423"/>
      <c r="AB70" s="424" t="str">
        <f t="shared" si="9"/>
        <v/>
      </c>
      <c r="AC70" s="425" t="str">
        <f t="shared" si="10"/>
        <v/>
      </c>
      <c r="AD70" s="424" t="str">
        <f>IF(N70="REP",AE$6,IF(AND(OR(N70="S",N70="RE"),OR('statement of marks'!BU69="",'statement of marks'!BU69="ML")),AD$7,IF(OR(N70="S",N70="RE"),AD$6,"")))</f>
        <v/>
      </c>
      <c r="AE70" s="423"/>
      <c r="AF70" s="424" t="str">
        <f t="shared" si="11"/>
        <v/>
      </c>
      <c r="AG70" s="425" t="str">
        <f t="shared" si="12"/>
        <v/>
      </c>
      <c r="AH70" s="424" t="str">
        <f>IF(O70="REP",AI$6,IF(AND(OR(O70="S",O70="RE"),OR('statement of marks'!CS69="",'statement of marks'!CS69="ML")),AH$7,IF(OR(O70="S",O70="RE"),AH$6,"")))</f>
        <v/>
      </c>
      <c r="AI70" s="423"/>
      <c r="AJ70" s="424" t="str">
        <f t="shared" si="13"/>
        <v/>
      </c>
      <c r="AK70" s="425" t="str">
        <f t="shared" si="14"/>
        <v/>
      </c>
      <c r="AL70" s="423"/>
      <c r="AM70" s="424" t="str">
        <f t="shared" si="15"/>
        <v/>
      </c>
      <c r="AN70" s="423"/>
      <c r="AO70" s="80" t="str">
        <f t="shared" si="16"/>
        <v/>
      </c>
      <c r="AP70" s="139">
        <f t="shared" si="17"/>
        <v>0</v>
      </c>
      <c r="AQ70" s="139">
        <f t="shared" si="18"/>
        <v>0</v>
      </c>
      <c r="AR70" s="79" t="str">
        <f t="shared" si="19"/>
        <v/>
      </c>
      <c r="AS70" s="90" t="str">
        <f>IF(AR70="PASS",'statement of marks'!HL70,"")</f>
        <v/>
      </c>
      <c r="AT70" s="90" t="str">
        <f>IF(AR70="PASS",'statement of marks'!HM70,"")</f>
        <v/>
      </c>
      <c r="AU70" s="100" t="str">
        <f>IF('statement of marks'!FH70="","",'statement of marks'!FH70)</f>
        <v/>
      </c>
    </row>
    <row r="71" spans="1:47" ht="17" customHeight="1">
      <c r="A71" s="96">
        <f>'statement of marks'!A71</f>
        <v>63</v>
      </c>
      <c r="B71" s="60" t="str">
        <f>'statement of marks'!D71</f>
        <v/>
      </c>
      <c r="C71" s="60" t="str">
        <f>'statement of marks'!E71</f>
        <v/>
      </c>
      <c r="D71" s="138" t="str">
        <f>'statement of marks'!F71</f>
        <v/>
      </c>
      <c r="E71" s="83" t="str">
        <f>'statement of marks'!G71</f>
        <v>A 063</v>
      </c>
      <c r="F71" s="83" t="str">
        <f>'statement of marks'!H71</f>
        <v>B 063</v>
      </c>
      <c r="G71" s="83" t="str">
        <f>'statement of marks'!I71</f>
        <v>C 063</v>
      </c>
      <c r="H71" s="60" t="str">
        <f>'statement of marks'!HD71</f>
        <v/>
      </c>
      <c r="I71" s="60" t="str">
        <f>'statement of marks'!HG71</f>
        <v/>
      </c>
      <c r="J71" s="98" t="str">
        <f>'statement of marks'!HF71</f>
        <v/>
      </c>
      <c r="K71" s="98" t="str">
        <f>'statement of marks'!FJ71</f>
        <v/>
      </c>
      <c r="L71" s="98" t="str">
        <f>'statement of marks'!FM71</f>
        <v/>
      </c>
      <c r="M71" s="98" t="str">
        <f>'statement of marks'!FP71</f>
        <v/>
      </c>
      <c r="N71" s="98" t="str">
        <f>'statement of marks'!GA71</f>
        <v/>
      </c>
      <c r="O71" s="98" t="str">
        <f>'statement of marks'!GL71</f>
        <v/>
      </c>
      <c r="P71" s="98" t="str">
        <f>'statement of marks'!GW71</f>
        <v/>
      </c>
      <c r="Q71" s="98" t="str">
        <f>'statement of marks'!GX71</f>
        <v/>
      </c>
      <c r="R71" s="98" t="str">
        <f>CONCATENATE('statement of marks'!GZ71,'statement of marks'!HB71)</f>
        <v xml:space="preserve">            </v>
      </c>
      <c r="S71" s="91">
        <f t="shared" si="4"/>
        <v>0</v>
      </c>
      <c r="T71" s="423"/>
      <c r="U71" s="424" t="str">
        <f t="shared" si="5"/>
        <v/>
      </c>
      <c r="V71" s="424" t="str">
        <f t="shared" si="6"/>
        <v/>
      </c>
      <c r="W71" s="423"/>
      <c r="X71" s="424" t="str">
        <f t="shared" si="7"/>
        <v/>
      </c>
      <c r="Y71" s="424" t="str">
        <f t="shared" si="8"/>
        <v/>
      </c>
      <c r="Z71" s="424" t="str">
        <f>IF(M71="REP",AA$6,IF(AND(OR(M71="S",M71="RE"),OR('statement of marks'!AW70="",'statement of marks'!AW70="ML")),Z$7,IF(OR(M71="S",M71="RE"),Z$6,"")))</f>
        <v/>
      </c>
      <c r="AA71" s="423"/>
      <c r="AB71" s="424" t="str">
        <f t="shared" si="9"/>
        <v/>
      </c>
      <c r="AC71" s="425" t="str">
        <f t="shared" si="10"/>
        <v/>
      </c>
      <c r="AD71" s="424" t="str">
        <f>IF(N71="REP",AE$6,IF(AND(OR(N71="S",N71="RE"),OR('statement of marks'!BU70="",'statement of marks'!BU70="ML")),AD$7,IF(OR(N71="S",N71="RE"),AD$6,"")))</f>
        <v/>
      </c>
      <c r="AE71" s="423"/>
      <c r="AF71" s="424" t="str">
        <f t="shared" si="11"/>
        <v/>
      </c>
      <c r="AG71" s="425" t="str">
        <f t="shared" si="12"/>
        <v/>
      </c>
      <c r="AH71" s="424" t="str">
        <f>IF(O71="REP",AI$6,IF(AND(OR(O71="S",O71="RE"),OR('statement of marks'!CS70="",'statement of marks'!CS70="ML")),AH$7,IF(OR(O71="S",O71="RE"),AH$6,"")))</f>
        <v/>
      </c>
      <c r="AI71" s="423"/>
      <c r="AJ71" s="424" t="str">
        <f t="shared" si="13"/>
        <v/>
      </c>
      <c r="AK71" s="425" t="str">
        <f t="shared" si="14"/>
        <v/>
      </c>
      <c r="AL71" s="423"/>
      <c r="AM71" s="424" t="str">
        <f t="shared" si="15"/>
        <v/>
      </c>
      <c r="AN71" s="423"/>
      <c r="AO71" s="80" t="str">
        <f t="shared" si="16"/>
        <v/>
      </c>
      <c r="AP71" s="139">
        <f t="shared" si="17"/>
        <v>0</v>
      </c>
      <c r="AQ71" s="139">
        <f t="shared" si="18"/>
        <v>0</v>
      </c>
      <c r="AR71" s="79" t="str">
        <f t="shared" si="19"/>
        <v/>
      </c>
      <c r="AS71" s="90" t="str">
        <f>IF(AR71="PASS",'statement of marks'!HL71,"")</f>
        <v/>
      </c>
      <c r="AT71" s="90" t="str">
        <f>IF(AR71="PASS",'statement of marks'!HM71,"")</f>
        <v/>
      </c>
      <c r="AU71" s="100" t="str">
        <f>IF('statement of marks'!FH71="","",'statement of marks'!FH71)</f>
        <v/>
      </c>
    </row>
    <row r="72" spans="1:47" ht="17" customHeight="1">
      <c r="A72" s="96">
        <f>'statement of marks'!A72</f>
        <v>64</v>
      </c>
      <c r="B72" s="60" t="str">
        <f>'statement of marks'!D72</f>
        <v/>
      </c>
      <c r="C72" s="60" t="str">
        <f>'statement of marks'!E72</f>
        <v/>
      </c>
      <c r="D72" s="138" t="str">
        <f>'statement of marks'!F72</f>
        <v/>
      </c>
      <c r="E72" s="83" t="str">
        <f>'statement of marks'!G72</f>
        <v>A 064</v>
      </c>
      <c r="F72" s="83" t="str">
        <f>'statement of marks'!H72</f>
        <v>B 064</v>
      </c>
      <c r="G72" s="83" t="str">
        <f>'statement of marks'!I72</f>
        <v>C 064</v>
      </c>
      <c r="H72" s="60" t="str">
        <f>'statement of marks'!HD72</f>
        <v/>
      </c>
      <c r="I72" s="60" t="str">
        <f>'statement of marks'!HG72</f>
        <v/>
      </c>
      <c r="J72" s="98" t="str">
        <f>'statement of marks'!HF72</f>
        <v/>
      </c>
      <c r="K72" s="98" t="str">
        <f>'statement of marks'!FJ72</f>
        <v/>
      </c>
      <c r="L72" s="98" t="str">
        <f>'statement of marks'!FM72</f>
        <v/>
      </c>
      <c r="M72" s="98" t="str">
        <f>'statement of marks'!FP72</f>
        <v/>
      </c>
      <c r="N72" s="98" t="str">
        <f>'statement of marks'!GA72</f>
        <v/>
      </c>
      <c r="O72" s="98" t="str">
        <f>'statement of marks'!GL72</f>
        <v/>
      </c>
      <c r="P72" s="98" t="str">
        <f>'statement of marks'!GW72</f>
        <v/>
      </c>
      <c r="Q72" s="98" t="str">
        <f>'statement of marks'!GX72</f>
        <v/>
      </c>
      <c r="R72" s="98" t="str">
        <f>CONCATENATE('statement of marks'!GZ72,'statement of marks'!HB72)</f>
        <v xml:space="preserve">            </v>
      </c>
      <c r="S72" s="91">
        <f t="shared" si="4"/>
        <v>0</v>
      </c>
      <c r="T72" s="423"/>
      <c r="U72" s="424" t="str">
        <f t="shared" si="5"/>
        <v/>
      </c>
      <c r="V72" s="424" t="str">
        <f t="shared" si="6"/>
        <v/>
      </c>
      <c r="W72" s="423"/>
      <c r="X72" s="424" t="str">
        <f t="shared" si="7"/>
        <v/>
      </c>
      <c r="Y72" s="424" t="str">
        <f t="shared" si="8"/>
        <v/>
      </c>
      <c r="Z72" s="424" t="str">
        <f>IF(M72="REP",AA$6,IF(AND(OR(M72="S",M72="RE"),OR('statement of marks'!AW71="",'statement of marks'!AW71="ML")),Z$7,IF(OR(M72="S",M72="RE"),Z$6,"")))</f>
        <v/>
      </c>
      <c r="AA72" s="423"/>
      <c r="AB72" s="424" t="str">
        <f t="shared" si="9"/>
        <v/>
      </c>
      <c r="AC72" s="425" t="str">
        <f t="shared" si="10"/>
        <v/>
      </c>
      <c r="AD72" s="424" t="str">
        <f>IF(N72="REP",AE$6,IF(AND(OR(N72="S",N72="RE"),OR('statement of marks'!BU71="",'statement of marks'!BU71="ML")),AD$7,IF(OR(N72="S",N72="RE"),AD$6,"")))</f>
        <v/>
      </c>
      <c r="AE72" s="423"/>
      <c r="AF72" s="424" t="str">
        <f t="shared" si="11"/>
        <v/>
      </c>
      <c r="AG72" s="425" t="str">
        <f t="shared" si="12"/>
        <v/>
      </c>
      <c r="AH72" s="424" t="str">
        <f>IF(O72="REP",AI$6,IF(AND(OR(O72="S",O72="RE"),OR('statement of marks'!CS71="",'statement of marks'!CS71="ML")),AH$7,IF(OR(O72="S",O72="RE"),AH$6,"")))</f>
        <v/>
      </c>
      <c r="AI72" s="423"/>
      <c r="AJ72" s="424" t="str">
        <f t="shared" si="13"/>
        <v/>
      </c>
      <c r="AK72" s="425" t="str">
        <f t="shared" si="14"/>
        <v/>
      </c>
      <c r="AL72" s="423"/>
      <c r="AM72" s="424" t="str">
        <f t="shared" si="15"/>
        <v/>
      </c>
      <c r="AN72" s="423"/>
      <c r="AO72" s="80" t="str">
        <f t="shared" si="16"/>
        <v/>
      </c>
      <c r="AP72" s="139">
        <f t="shared" si="17"/>
        <v>0</v>
      </c>
      <c r="AQ72" s="139">
        <f t="shared" si="18"/>
        <v>0</v>
      </c>
      <c r="AR72" s="79" t="str">
        <f t="shared" si="19"/>
        <v/>
      </c>
      <c r="AS72" s="90" t="str">
        <f>IF(AR72="PASS",'statement of marks'!HL72,"")</f>
        <v/>
      </c>
      <c r="AT72" s="90" t="str">
        <f>IF(AR72="PASS",'statement of marks'!HM72,"")</f>
        <v/>
      </c>
      <c r="AU72" s="100" t="str">
        <f>IF('statement of marks'!FH72="","",'statement of marks'!FH72)</f>
        <v/>
      </c>
    </row>
    <row r="73" spans="1:47" ht="17" customHeight="1">
      <c r="A73" s="96">
        <f>'statement of marks'!A73</f>
        <v>65</v>
      </c>
      <c r="B73" s="60" t="str">
        <f>'statement of marks'!D73</f>
        <v/>
      </c>
      <c r="C73" s="60" t="str">
        <f>'statement of marks'!E73</f>
        <v/>
      </c>
      <c r="D73" s="138" t="str">
        <f>'statement of marks'!F73</f>
        <v/>
      </c>
      <c r="E73" s="83" t="str">
        <f>'statement of marks'!G73</f>
        <v>A 065</v>
      </c>
      <c r="F73" s="83" t="str">
        <f>'statement of marks'!H73</f>
        <v>B 065</v>
      </c>
      <c r="G73" s="83" t="str">
        <f>'statement of marks'!I73</f>
        <v>C 065</v>
      </c>
      <c r="H73" s="60" t="str">
        <f>'statement of marks'!HD73</f>
        <v/>
      </c>
      <c r="I73" s="60" t="str">
        <f>'statement of marks'!HG73</f>
        <v/>
      </c>
      <c r="J73" s="98" t="str">
        <f>'statement of marks'!HF73</f>
        <v/>
      </c>
      <c r="K73" s="98" t="str">
        <f>'statement of marks'!FJ73</f>
        <v/>
      </c>
      <c r="L73" s="98" t="str">
        <f>'statement of marks'!FM73</f>
        <v/>
      </c>
      <c r="M73" s="98" t="str">
        <f>'statement of marks'!FP73</f>
        <v/>
      </c>
      <c r="N73" s="98" t="str">
        <f>'statement of marks'!GA73</f>
        <v/>
      </c>
      <c r="O73" s="98" t="str">
        <f>'statement of marks'!GL73</f>
        <v/>
      </c>
      <c r="P73" s="98" t="str">
        <f>'statement of marks'!GW73</f>
        <v/>
      </c>
      <c r="Q73" s="98" t="str">
        <f>'statement of marks'!GX73</f>
        <v/>
      </c>
      <c r="R73" s="98" t="str">
        <f>CONCATENATE('statement of marks'!GZ73,'statement of marks'!HB73)</f>
        <v xml:space="preserve">            </v>
      </c>
      <c r="S73" s="91">
        <f t="shared" si="4"/>
        <v>0</v>
      </c>
      <c r="T73" s="423"/>
      <c r="U73" s="424" t="str">
        <f t="shared" si="5"/>
        <v/>
      </c>
      <c r="V73" s="424" t="str">
        <f t="shared" si="6"/>
        <v/>
      </c>
      <c r="W73" s="423"/>
      <c r="X73" s="424" t="str">
        <f t="shared" si="7"/>
        <v/>
      </c>
      <c r="Y73" s="424" t="str">
        <f t="shared" si="8"/>
        <v/>
      </c>
      <c r="Z73" s="424" t="str">
        <f>IF(M73="REP",AA$6,IF(AND(OR(M73="S",M73="RE"),OR('statement of marks'!AW72="",'statement of marks'!AW72="ML")),Z$7,IF(OR(M73="S",M73="RE"),Z$6,"")))</f>
        <v/>
      </c>
      <c r="AA73" s="423"/>
      <c r="AB73" s="424" t="str">
        <f t="shared" si="9"/>
        <v/>
      </c>
      <c r="AC73" s="425" t="str">
        <f t="shared" si="10"/>
        <v/>
      </c>
      <c r="AD73" s="424" t="str">
        <f>IF(N73="REP",AE$6,IF(AND(OR(N73="S",N73="RE"),OR('statement of marks'!BU72="",'statement of marks'!BU72="ML")),AD$7,IF(OR(N73="S",N73="RE"),AD$6,"")))</f>
        <v/>
      </c>
      <c r="AE73" s="423"/>
      <c r="AF73" s="424" t="str">
        <f t="shared" si="11"/>
        <v/>
      </c>
      <c r="AG73" s="425" t="str">
        <f t="shared" si="12"/>
        <v/>
      </c>
      <c r="AH73" s="424" t="str">
        <f>IF(O73="REP",AI$6,IF(AND(OR(O73="S",O73="RE"),OR('statement of marks'!CS72="",'statement of marks'!CS72="ML")),AH$7,IF(OR(O73="S",O73="RE"),AH$6,"")))</f>
        <v/>
      </c>
      <c r="AI73" s="423"/>
      <c r="AJ73" s="424" t="str">
        <f t="shared" si="13"/>
        <v/>
      </c>
      <c r="AK73" s="425" t="str">
        <f t="shared" si="14"/>
        <v/>
      </c>
      <c r="AL73" s="423"/>
      <c r="AM73" s="424" t="str">
        <f t="shared" si="15"/>
        <v/>
      </c>
      <c r="AN73" s="423"/>
      <c r="AO73" s="80" t="str">
        <f t="shared" si="16"/>
        <v/>
      </c>
      <c r="AP73" s="139">
        <f t="shared" si="17"/>
        <v>0</v>
      </c>
      <c r="AQ73" s="139">
        <f t="shared" si="18"/>
        <v>0</v>
      </c>
      <c r="AR73" s="79" t="str">
        <f t="shared" ref="AR73:AR104" si="20">IF(S73=0,"",IF(S73&gt;AP73,"",IF(S73&gt;AQ73,"FAIL","PASS")))</f>
        <v/>
      </c>
      <c r="AS73" s="90" t="str">
        <f>IF(AR73="PASS",'statement of marks'!HL73,"")</f>
        <v/>
      </c>
      <c r="AT73" s="90" t="str">
        <f>IF(AR73="PASS",'statement of marks'!HM73,"")</f>
        <v/>
      </c>
      <c r="AU73" s="100" t="str">
        <f>IF('statement of marks'!FH73="","",'statement of marks'!FH73)</f>
        <v/>
      </c>
    </row>
    <row r="74" spans="1:47" ht="17" customHeight="1">
      <c r="A74" s="96">
        <f>'statement of marks'!A74</f>
        <v>66</v>
      </c>
      <c r="B74" s="60" t="str">
        <f>'statement of marks'!D74</f>
        <v/>
      </c>
      <c r="C74" s="60" t="str">
        <f>'statement of marks'!E74</f>
        <v/>
      </c>
      <c r="D74" s="138" t="str">
        <f>'statement of marks'!F74</f>
        <v/>
      </c>
      <c r="E74" s="83" t="str">
        <f>'statement of marks'!G74</f>
        <v>A 066</v>
      </c>
      <c r="F74" s="83" t="str">
        <f>'statement of marks'!H74</f>
        <v>B 066</v>
      </c>
      <c r="G74" s="83" t="str">
        <f>'statement of marks'!I74</f>
        <v>C 066</v>
      </c>
      <c r="H74" s="60" t="str">
        <f>'statement of marks'!HD74</f>
        <v/>
      </c>
      <c r="I74" s="60" t="str">
        <f>'statement of marks'!HG74</f>
        <v/>
      </c>
      <c r="J74" s="98" t="str">
        <f>'statement of marks'!HF74</f>
        <v/>
      </c>
      <c r="K74" s="98" t="str">
        <f>'statement of marks'!FJ74</f>
        <v/>
      </c>
      <c r="L74" s="98" t="str">
        <f>'statement of marks'!FM74</f>
        <v/>
      </c>
      <c r="M74" s="98" t="str">
        <f>'statement of marks'!FP74</f>
        <v/>
      </c>
      <c r="N74" s="98" t="str">
        <f>'statement of marks'!GA74</f>
        <v/>
      </c>
      <c r="O74" s="98" t="str">
        <f>'statement of marks'!GL74</f>
        <v/>
      </c>
      <c r="P74" s="98" t="str">
        <f>'statement of marks'!GW74</f>
        <v/>
      </c>
      <c r="Q74" s="98" t="str">
        <f>'statement of marks'!GX74</f>
        <v/>
      </c>
      <c r="R74" s="98" t="str">
        <f>CONCATENATE('statement of marks'!GZ74,'statement of marks'!HB74)</f>
        <v xml:space="preserve">            </v>
      </c>
      <c r="S74" s="91">
        <f t="shared" ref="S74:S108" si="21">COUNTIF(K74:Q74,"S")+COUNTIF(K74:Q74,"RE")+COUNTIF(K74:Q74,"REP")</f>
        <v>0</v>
      </c>
      <c r="T74" s="423"/>
      <c r="U74" s="424" t="str">
        <f t="shared" ref="U74:U108" si="22">IF(OR(K74="S",K74="RE",K74="REP"),T74,"")</f>
        <v/>
      </c>
      <c r="V74" s="424" t="str">
        <f t="shared" ref="V74:V108" si="23">IF(T74="","",IF(OR(T74="AB",T74&lt;36),"F","P"))</f>
        <v/>
      </c>
      <c r="W74" s="423"/>
      <c r="X74" s="424" t="str">
        <f t="shared" ref="X74:X108" si="24">IF(OR(L74="S",L74="RE",L74="REP"),W74,"")</f>
        <v/>
      </c>
      <c r="Y74" s="424" t="str">
        <f t="shared" ref="Y74:Y108" si="25">IF(W74="","",IF(OR(W74="AB",W74&lt;36),"F","P"))</f>
        <v/>
      </c>
      <c r="Z74" s="424" t="str">
        <f>IF(M74="REP",AA$6,IF(AND(OR(M74="S",M74="RE"),OR('statement of marks'!AW73="",'statement of marks'!AW73="ML")),Z$7,IF(OR(M74="S",M74="RE"),Z$6,"")))</f>
        <v/>
      </c>
      <c r="AA74" s="423"/>
      <c r="AB74" s="424" t="str">
        <f t="shared" ref="AB74:AB108" si="26">IF(OR(M74="S",M74="RE",M74="REP"),AA74,"")</f>
        <v/>
      </c>
      <c r="AC74" s="425" t="str">
        <f t="shared" ref="AC74:AC108" si="27">IF(AA74="","",IF(OR(AA74="AB",AA74&lt;36%*Z74),"F","P"))</f>
        <v/>
      </c>
      <c r="AD74" s="424" t="str">
        <f>IF(N74="REP",AE$6,IF(AND(OR(N74="S",N74="RE"),OR('statement of marks'!BU73="",'statement of marks'!BU73="ML")),AD$7,IF(OR(N74="S",N74="RE"),AD$6,"")))</f>
        <v/>
      </c>
      <c r="AE74" s="423"/>
      <c r="AF74" s="424" t="str">
        <f t="shared" ref="AF74:AF108" si="28">IF(OR(N74="S",N74="RE",N74="REP"),AE74,"")</f>
        <v/>
      </c>
      <c r="AG74" s="425" t="str">
        <f t="shared" ref="AG74:AG108" si="29">IF(AE74="","",IF(OR(AE74="AB",AE74&lt;36%*AD74),"F","P"))</f>
        <v/>
      </c>
      <c r="AH74" s="424" t="str">
        <f>IF(O74="REP",AI$6,IF(AND(OR(O74="S",O74="RE"),OR('statement of marks'!CS73="",'statement of marks'!CS73="ML")),AH$7,IF(OR(O74="S",O74="RE"),AH$6,"")))</f>
        <v/>
      </c>
      <c r="AI74" s="423"/>
      <c r="AJ74" s="424" t="str">
        <f t="shared" ref="AJ74:AJ108" si="30">IF(OR(O74="S",O74="RE",O74="REP"),AI74,"")</f>
        <v/>
      </c>
      <c r="AK74" s="425" t="str">
        <f t="shared" ref="AK74:AK108" si="31">IF(AI74="","",IF(OR(AI74="AB",AI74&lt;36%*AH74),"F","P"))</f>
        <v/>
      </c>
      <c r="AL74" s="423"/>
      <c r="AM74" s="424" t="str">
        <f t="shared" ref="AM74:AM108" si="32">IF(AL74="","",IF(OR(AL74="AB",AL74&lt;36),"F","P"))</f>
        <v/>
      </c>
      <c r="AN74" s="423"/>
      <c r="AO74" s="80" t="str">
        <f t="shared" ref="AO74:AO108" si="33">IF(AN74="","",IF(OR(AN74="AB",AN74&lt;15),"F","P"))</f>
        <v/>
      </c>
      <c r="AP74" s="139">
        <f t="shared" si="17"/>
        <v>0</v>
      </c>
      <c r="AQ74" s="139">
        <f t="shared" si="18"/>
        <v>0</v>
      </c>
      <c r="AR74" s="79" t="str">
        <f t="shared" si="20"/>
        <v/>
      </c>
      <c r="AS74" s="90" t="str">
        <f>IF(AR74="PASS",'statement of marks'!HL74,"")</f>
        <v/>
      </c>
      <c r="AT74" s="90" t="str">
        <f>IF(AR74="PASS",'statement of marks'!HM74,"")</f>
        <v/>
      </c>
      <c r="AU74" s="100" t="str">
        <f>IF('statement of marks'!FH74="","",'statement of marks'!FH74)</f>
        <v/>
      </c>
    </row>
    <row r="75" spans="1:47" ht="17" customHeight="1">
      <c r="A75" s="96">
        <f>'statement of marks'!A75</f>
        <v>67</v>
      </c>
      <c r="B75" s="60" t="str">
        <f>'statement of marks'!D75</f>
        <v/>
      </c>
      <c r="C75" s="60" t="str">
        <f>'statement of marks'!E75</f>
        <v/>
      </c>
      <c r="D75" s="138" t="str">
        <f>'statement of marks'!F75</f>
        <v/>
      </c>
      <c r="E75" s="83" t="str">
        <f>'statement of marks'!G75</f>
        <v>A 067</v>
      </c>
      <c r="F75" s="83" t="str">
        <f>'statement of marks'!H75</f>
        <v>B 067</v>
      </c>
      <c r="G75" s="83" t="str">
        <f>'statement of marks'!I75</f>
        <v>C 067</v>
      </c>
      <c r="H75" s="60" t="str">
        <f>'statement of marks'!HD75</f>
        <v/>
      </c>
      <c r="I75" s="60" t="str">
        <f>'statement of marks'!HG75</f>
        <v/>
      </c>
      <c r="J75" s="98" t="str">
        <f>'statement of marks'!HF75</f>
        <v/>
      </c>
      <c r="K75" s="98" t="str">
        <f>'statement of marks'!FJ75</f>
        <v/>
      </c>
      <c r="L75" s="98" t="str">
        <f>'statement of marks'!FM75</f>
        <v/>
      </c>
      <c r="M75" s="98" t="str">
        <f>'statement of marks'!FP75</f>
        <v/>
      </c>
      <c r="N75" s="98" t="str">
        <f>'statement of marks'!GA75</f>
        <v/>
      </c>
      <c r="O75" s="98" t="str">
        <f>'statement of marks'!GL75</f>
        <v/>
      </c>
      <c r="P75" s="98" t="str">
        <f>'statement of marks'!GW75</f>
        <v/>
      </c>
      <c r="Q75" s="98" t="str">
        <f>'statement of marks'!GX75</f>
        <v/>
      </c>
      <c r="R75" s="98" t="str">
        <f>CONCATENATE('statement of marks'!GZ75,'statement of marks'!HB75)</f>
        <v xml:space="preserve">            </v>
      </c>
      <c r="S75" s="91">
        <f t="shared" si="21"/>
        <v>0</v>
      </c>
      <c r="T75" s="423"/>
      <c r="U75" s="424" t="str">
        <f t="shared" si="22"/>
        <v/>
      </c>
      <c r="V75" s="424" t="str">
        <f t="shared" si="23"/>
        <v/>
      </c>
      <c r="W75" s="423"/>
      <c r="X75" s="424" t="str">
        <f t="shared" si="24"/>
        <v/>
      </c>
      <c r="Y75" s="424" t="str">
        <f t="shared" si="25"/>
        <v/>
      </c>
      <c r="Z75" s="424" t="str">
        <f>IF(M75="REP",AA$6,IF(AND(OR(M75="S",M75="RE"),OR('statement of marks'!AW74="",'statement of marks'!AW74="ML")),Z$7,IF(OR(M75="S",M75="RE"),Z$6,"")))</f>
        <v/>
      </c>
      <c r="AA75" s="423"/>
      <c r="AB75" s="424" t="str">
        <f t="shared" si="26"/>
        <v/>
      </c>
      <c r="AC75" s="425" t="str">
        <f t="shared" si="27"/>
        <v/>
      </c>
      <c r="AD75" s="424" t="str">
        <f>IF(N75="REP",AE$6,IF(AND(OR(N75="S",N75="RE"),OR('statement of marks'!BU74="",'statement of marks'!BU74="ML")),AD$7,IF(OR(N75="S",N75="RE"),AD$6,"")))</f>
        <v/>
      </c>
      <c r="AE75" s="423"/>
      <c r="AF75" s="424" t="str">
        <f t="shared" si="28"/>
        <v/>
      </c>
      <c r="AG75" s="425" t="str">
        <f t="shared" si="29"/>
        <v/>
      </c>
      <c r="AH75" s="424" t="str">
        <f>IF(O75="REP",AI$6,IF(AND(OR(O75="S",O75="RE"),OR('statement of marks'!CS74="",'statement of marks'!CS74="ML")),AH$7,IF(OR(O75="S",O75="RE"),AH$6,"")))</f>
        <v/>
      </c>
      <c r="AI75" s="423"/>
      <c r="AJ75" s="424" t="str">
        <f t="shared" si="30"/>
        <v/>
      </c>
      <c r="AK75" s="425" t="str">
        <f t="shared" si="31"/>
        <v/>
      </c>
      <c r="AL75" s="423"/>
      <c r="AM75" s="424" t="str">
        <f t="shared" si="32"/>
        <v/>
      </c>
      <c r="AN75" s="423"/>
      <c r="AO75" s="80" t="str">
        <f t="shared" si="33"/>
        <v/>
      </c>
      <c r="AP75" s="139">
        <f t="shared" ref="AP75:AP108" si="34">COUNTA(T75,W75,AA75,AE75,AI75,AL75,AN75)</f>
        <v>0</v>
      </c>
      <c r="AQ75" s="139">
        <f t="shared" ref="AQ75:AQ108" si="35">COUNTIF(T75:AO75,"P")</f>
        <v>0</v>
      </c>
      <c r="AR75" s="79" t="str">
        <f t="shared" si="20"/>
        <v/>
      </c>
      <c r="AS75" s="90" t="str">
        <f>IF(AR75="PASS",'statement of marks'!HL75,"")</f>
        <v/>
      </c>
      <c r="AT75" s="90" t="str">
        <f>IF(AR75="PASS",'statement of marks'!HM75,"")</f>
        <v/>
      </c>
      <c r="AU75" s="100" t="str">
        <f>IF('statement of marks'!FH75="","",'statement of marks'!FH75)</f>
        <v/>
      </c>
    </row>
    <row r="76" spans="1:47" ht="17" customHeight="1">
      <c r="A76" s="96">
        <f>'statement of marks'!A76</f>
        <v>68</v>
      </c>
      <c r="B76" s="60" t="str">
        <f>'statement of marks'!D76</f>
        <v/>
      </c>
      <c r="C76" s="60" t="str">
        <f>'statement of marks'!E76</f>
        <v/>
      </c>
      <c r="D76" s="138" t="str">
        <f>'statement of marks'!F76</f>
        <v/>
      </c>
      <c r="E76" s="83" t="str">
        <f>'statement of marks'!G76</f>
        <v>A 068</v>
      </c>
      <c r="F76" s="83" t="str">
        <f>'statement of marks'!H76</f>
        <v>B 068</v>
      </c>
      <c r="G76" s="83" t="str">
        <f>'statement of marks'!I76</f>
        <v>C 068</v>
      </c>
      <c r="H76" s="60" t="str">
        <f>'statement of marks'!HD76</f>
        <v/>
      </c>
      <c r="I76" s="60" t="str">
        <f>'statement of marks'!HG76</f>
        <v/>
      </c>
      <c r="J76" s="98" t="str">
        <f>'statement of marks'!HF76</f>
        <v/>
      </c>
      <c r="K76" s="98" t="str">
        <f>'statement of marks'!FJ76</f>
        <v/>
      </c>
      <c r="L76" s="98" t="str">
        <f>'statement of marks'!FM76</f>
        <v/>
      </c>
      <c r="M76" s="98" t="str">
        <f>'statement of marks'!FP76</f>
        <v/>
      </c>
      <c r="N76" s="98" t="str">
        <f>'statement of marks'!GA76</f>
        <v/>
      </c>
      <c r="O76" s="98" t="str">
        <f>'statement of marks'!GL76</f>
        <v/>
      </c>
      <c r="P76" s="98" t="str">
        <f>'statement of marks'!GW76</f>
        <v/>
      </c>
      <c r="Q76" s="98" t="str">
        <f>'statement of marks'!GX76</f>
        <v/>
      </c>
      <c r="R76" s="98" t="str">
        <f>CONCATENATE('statement of marks'!GZ76,'statement of marks'!HB76)</f>
        <v xml:space="preserve">            </v>
      </c>
      <c r="S76" s="91">
        <f t="shared" si="21"/>
        <v>0</v>
      </c>
      <c r="T76" s="423"/>
      <c r="U76" s="424" t="str">
        <f t="shared" si="22"/>
        <v/>
      </c>
      <c r="V76" s="424" t="str">
        <f t="shared" si="23"/>
        <v/>
      </c>
      <c r="W76" s="423"/>
      <c r="X76" s="424" t="str">
        <f t="shared" si="24"/>
        <v/>
      </c>
      <c r="Y76" s="424" t="str">
        <f t="shared" si="25"/>
        <v/>
      </c>
      <c r="Z76" s="424" t="str">
        <f>IF(M76="REP",AA$6,IF(AND(OR(M76="S",M76="RE"),OR('statement of marks'!AW75="",'statement of marks'!AW75="ML")),Z$7,IF(OR(M76="S",M76="RE"),Z$6,"")))</f>
        <v/>
      </c>
      <c r="AA76" s="423"/>
      <c r="AB76" s="424" t="str">
        <f t="shared" si="26"/>
        <v/>
      </c>
      <c r="AC76" s="425" t="str">
        <f t="shared" si="27"/>
        <v/>
      </c>
      <c r="AD76" s="424" t="str">
        <f>IF(N76="REP",AE$6,IF(AND(OR(N76="S",N76="RE"),OR('statement of marks'!BU75="",'statement of marks'!BU75="ML")),AD$7,IF(OR(N76="S",N76="RE"),AD$6,"")))</f>
        <v/>
      </c>
      <c r="AE76" s="423"/>
      <c r="AF76" s="424" t="str">
        <f t="shared" si="28"/>
        <v/>
      </c>
      <c r="AG76" s="425" t="str">
        <f t="shared" si="29"/>
        <v/>
      </c>
      <c r="AH76" s="424" t="str">
        <f>IF(O76="REP",AI$6,IF(AND(OR(O76="S",O76="RE"),OR('statement of marks'!CS75="",'statement of marks'!CS75="ML")),AH$7,IF(OR(O76="S",O76="RE"),AH$6,"")))</f>
        <v/>
      </c>
      <c r="AI76" s="423"/>
      <c r="AJ76" s="424" t="str">
        <f t="shared" si="30"/>
        <v/>
      </c>
      <c r="AK76" s="425" t="str">
        <f t="shared" si="31"/>
        <v/>
      </c>
      <c r="AL76" s="423"/>
      <c r="AM76" s="424" t="str">
        <f t="shared" si="32"/>
        <v/>
      </c>
      <c r="AN76" s="423"/>
      <c r="AO76" s="80" t="str">
        <f t="shared" si="33"/>
        <v/>
      </c>
      <c r="AP76" s="139">
        <f t="shared" si="34"/>
        <v>0</v>
      </c>
      <c r="AQ76" s="139">
        <f t="shared" si="35"/>
        <v>0</v>
      </c>
      <c r="AR76" s="79" t="str">
        <f t="shared" si="20"/>
        <v/>
      </c>
      <c r="AS76" s="90" t="str">
        <f>IF(AR76="PASS",'statement of marks'!HL76,"")</f>
        <v/>
      </c>
      <c r="AT76" s="90" t="str">
        <f>IF(AR76="PASS",'statement of marks'!HM76,"")</f>
        <v/>
      </c>
      <c r="AU76" s="100" t="str">
        <f>IF('statement of marks'!FH76="","",'statement of marks'!FH76)</f>
        <v/>
      </c>
    </row>
    <row r="77" spans="1:47" ht="17" customHeight="1">
      <c r="A77" s="96">
        <f>'statement of marks'!A77</f>
        <v>69</v>
      </c>
      <c r="B77" s="60" t="str">
        <f>'statement of marks'!D77</f>
        <v/>
      </c>
      <c r="C77" s="60" t="str">
        <f>'statement of marks'!E77</f>
        <v/>
      </c>
      <c r="D77" s="138" t="str">
        <f>'statement of marks'!F77</f>
        <v/>
      </c>
      <c r="E77" s="83" t="str">
        <f>'statement of marks'!G77</f>
        <v>A 069</v>
      </c>
      <c r="F77" s="83" t="str">
        <f>'statement of marks'!H77</f>
        <v>B 069</v>
      </c>
      <c r="G77" s="83" t="str">
        <f>'statement of marks'!I77</f>
        <v>C 069</v>
      </c>
      <c r="H77" s="60" t="str">
        <f>'statement of marks'!HD77</f>
        <v/>
      </c>
      <c r="I77" s="60" t="str">
        <f>'statement of marks'!HG77</f>
        <v/>
      </c>
      <c r="J77" s="98" t="str">
        <f>'statement of marks'!HF77</f>
        <v/>
      </c>
      <c r="K77" s="98" t="str">
        <f>'statement of marks'!FJ77</f>
        <v/>
      </c>
      <c r="L77" s="98" t="str">
        <f>'statement of marks'!FM77</f>
        <v/>
      </c>
      <c r="M77" s="98" t="str">
        <f>'statement of marks'!FP77</f>
        <v/>
      </c>
      <c r="N77" s="98" t="str">
        <f>'statement of marks'!GA77</f>
        <v/>
      </c>
      <c r="O77" s="98" t="str">
        <f>'statement of marks'!GL77</f>
        <v/>
      </c>
      <c r="P77" s="98" t="str">
        <f>'statement of marks'!GW77</f>
        <v/>
      </c>
      <c r="Q77" s="98" t="str">
        <f>'statement of marks'!GX77</f>
        <v/>
      </c>
      <c r="R77" s="98" t="str">
        <f>CONCATENATE('statement of marks'!GZ77,'statement of marks'!HB77)</f>
        <v xml:space="preserve">            </v>
      </c>
      <c r="S77" s="91">
        <f t="shared" si="21"/>
        <v>0</v>
      </c>
      <c r="T77" s="423"/>
      <c r="U77" s="424" t="str">
        <f t="shared" si="22"/>
        <v/>
      </c>
      <c r="V77" s="424" t="str">
        <f t="shared" si="23"/>
        <v/>
      </c>
      <c r="W77" s="423"/>
      <c r="X77" s="424" t="str">
        <f t="shared" si="24"/>
        <v/>
      </c>
      <c r="Y77" s="424" t="str">
        <f t="shared" si="25"/>
        <v/>
      </c>
      <c r="Z77" s="424" t="str">
        <f>IF(M77="REP",AA$6,IF(AND(OR(M77="S",M77="RE"),OR('statement of marks'!AW76="",'statement of marks'!AW76="ML")),Z$7,IF(OR(M77="S",M77="RE"),Z$6,"")))</f>
        <v/>
      </c>
      <c r="AA77" s="423"/>
      <c r="AB77" s="424" t="str">
        <f t="shared" si="26"/>
        <v/>
      </c>
      <c r="AC77" s="425" t="str">
        <f t="shared" si="27"/>
        <v/>
      </c>
      <c r="AD77" s="424" t="str">
        <f>IF(N77="REP",AE$6,IF(AND(OR(N77="S",N77="RE"),OR('statement of marks'!BU76="",'statement of marks'!BU76="ML")),AD$7,IF(OR(N77="S",N77="RE"),AD$6,"")))</f>
        <v/>
      </c>
      <c r="AE77" s="423"/>
      <c r="AF77" s="424" t="str">
        <f t="shared" si="28"/>
        <v/>
      </c>
      <c r="AG77" s="425" t="str">
        <f t="shared" si="29"/>
        <v/>
      </c>
      <c r="AH77" s="424" t="str">
        <f>IF(O77="REP",AI$6,IF(AND(OR(O77="S",O77="RE"),OR('statement of marks'!CS76="",'statement of marks'!CS76="ML")),AH$7,IF(OR(O77="S",O77="RE"),AH$6,"")))</f>
        <v/>
      </c>
      <c r="AI77" s="423"/>
      <c r="AJ77" s="424" t="str">
        <f t="shared" si="30"/>
        <v/>
      </c>
      <c r="AK77" s="425" t="str">
        <f t="shared" si="31"/>
        <v/>
      </c>
      <c r="AL77" s="423"/>
      <c r="AM77" s="424" t="str">
        <f t="shared" si="32"/>
        <v/>
      </c>
      <c r="AN77" s="423"/>
      <c r="AO77" s="80" t="str">
        <f t="shared" si="33"/>
        <v/>
      </c>
      <c r="AP77" s="139">
        <f t="shared" si="34"/>
        <v>0</v>
      </c>
      <c r="AQ77" s="139">
        <f t="shared" si="35"/>
        <v>0</v>
      </c>
      <c r="AR77" s="79" t="str">
        <f t="shared" si="20"/>
        <v/>
      </c>
      <c r="AS77" s="90" t="str">
        <f>IF(AR77="PASS",'statement of marks'!HL77,"")</f>
        <v/>
      </c>
      <c r="AT77" s="90" t="str">
        <f>IF(AR77="PASS",'statement of marks'!HM77,"")</f>
        <v/>
      </c>
      <c r="AU77" s="100" t="str">
        <f>IF('statement of marks'!FH77="","",'statement of marks'!FH77)</f>
        <v/>
      </c>
    </row>
    <row r="78" spans="1:47" ht="17" customHeight="1">
      <c r="A78" s="96">
        <f>'statement of marks'!A78</f>
        <v>70</v>
      </c>
      <c r="B78" s="60" t="str">
        <f>'statement of marks'!D78</f>
        <v/>
      </c>
      <c r="C78" s="60" t="str">
        <f>'statement of marks'!E78</f>
        <v/>
      </c>
      <c r="D78" s="138" t="str">
        <f>'statement of marks'!F78</f>
        <v/>
      </c>
      <c r="E78" s="83" t="str">
        <f>'statement of marks'!G78</f>
        <v>A 070</v>
      </c>
      <c r="F78" s="83" t="str">
        <f>'statement of marks'!H78</f>
        <v>B 070</v>
      </c>
      <c r="G78" s="83" t="str">
        <f>'statement of marks'!I78</f>
        <v>C 070</v>
      </c>
      <c r="H78" s="60" t="str">
        <f>'statement of marks'!HD78</f>
        <v/>
      </c>
      <c r="I78" s="60" t="str">
        <f>'statement of marks'!HG78</f>
        <v/>
      </c>
      <c r="J78" s="98" t="str">
        <f>'statement of marks'!HF78</f>
        <v/>
      </c>
      <c r="K78" s="98" t="str">
        <f>'statement of marks'!FJ78</f>
        <v/>
      </c>
      <c r="L78" s="98" t="str">
        <f>'statement of marks'!FM78</f>
        <v/>
      </c>
      <c r="M78" s="98" t="str">
        <f>'statement of marks'!FP78</f>
        <v/>
      </c>
      <c r="N78" s="98" t="str">
        <f>'statement of marks'!GA78</f>
        <v/>
      </c>
      <c r="O78" s="98" t="str">
        <f>'statement of marks'!GL78</f>
        <v/>
      </c>
      <c r="P78" s="98" t="str">
        <f>'statement of marks'!GW78</f>
        <v/>
      </c>
      <c r="Q78" s="98" t="str">
        <f>'statement of marks'!GX78</f>
        <v/>
      </c>
      <c r="R78" s="98" t="str">
        <f>CONCATENATE('statement of marks'!GZ78,'statement of marks'!HB78)</f>
        <v xml:space="preserve">            </v>
      </c>
      <c r="S78" s="91">
        <f t="shared" si="21"/>
        <v>0</v>
      </c>
      <c r="T78" s="423"/>
      <c r="U78" s="424" t="str">
        <f t="shared" si="22"/>
        <v/>
      </c>
      <c r="V78" s="424" t="str">
        <f t="shared" si="23"/>
        <v/>
      </c>
      <c r="W78" s="423"/>
      <c r="X78" s="424" t="str">
        <f t="shared" si="24"/>
        <v/>
      </c>
      <c r="Y78" s="424" t="str">
        <f t="shared" si="25"/>
        <v/>
      </c>
      <c r="Z78" s="424" t="str">
        <f>IF(M78="REP",AA$6,IF(AND(OR(M78="S",M78="RE"),OR('statement of marks'!AW77="",'statement of marks'!AW77="ML")),Z$7,IF(OR(M78="S",M78="RE"),Z$6,"")))</f>
        <v/>
      </c>
      <c r="AA78" s="423"/>
      <c r="AB78" s="424" t="str">
        <f t="shared" si="26"/>
        <v/>
      </c>
      <c r="AC78" s="425" t="str">
        <f t="shared" si="27"/>
        <v/>
      </c>
      <c r="AD78" s="424" t="str">
        <f>IF(N78="REP",AE$6,IF(AND(OR(N78="S",N78="RE"),OR('statement of marks'!BU77="",'statement of marks'!BU77="ML")),AD$7,IF(OR(N78="S",N78="RE"),AD$6,"")))</f>
        <v/>
      </c>
      <c r="AE78" s="423"/>
      <c r="AF78" s="424" t="str">
        <f t="shared" si="28"/>
        <v/>
      </c>
      <c r="AG78" s="425" t="str">
        <f t="shared" si="29"/>
        <v/>
      </c>
      <c r="AH78" s="424" t="str">
        <f>IF(O78="REP",AI$6,IF(AND(OR(O78="S",O78="RE"),OR('statement of marks'!CS77="",'statement of marks'!CS77="ML")),AH$7,IF(OR(O78="S",O78="RE"),AH$6,"")))</f>
        <v/>
      </c>
      <c r="AI78" s="423"/>
      <c r="AJ78" s="424" t="str">
        <f t="shared" si="30"/>
        <v/>
      </c>
      <c r="AK78" s="425" t="str">
        <f t="shared" si="31"/>
        <v/>
      </c>
      <c r="AL78" s="423"/>
      <c r="AM78" s="424" t="str">
        <f t="shared" si="32"/>
        <v/>
      </c>
      <c r="AN78" s="423"/>
      <c r="AO78" s="80" t="str">
        <f t="shared" si="33"/>
        <v/>
      </c>
      <c r="AP78" s="139">
        <f t="shared" si="34"/>
        <v>0</v>
      </c>
      <c r="AQ78" s="139">
        <f t="shared" si="35"/>
        <v>0</v>
      </c>
      <c r="AR78" s="79" t="str">
        <f t="shared" si="20"/>
        <v/>
      </c>
      <c r="AS78" s="90" t="str">
        <f>IF(AR78="PASS",'statement of marks'!HL78,"")</f>
        <v/>
      </c>
      <c r="AT78" s="90" t="str">
        <f>IF(AR78="PASS",'statement of marks'!HM78,"")</f>
        <v/>
      </c>
      <c r="AU78" s="100" t="str">
        <f>IF('statement of marks'!FH78="","",'statement of marks'!FH78)</f>
        <v/>
      </c>
    </row>
    <row r="79" spans="1:47" ht="17" customHeight="1">
      <c r="A79" s="96">
        <f>'statement of marks'!A79</f>
        <v>71</v>
      </c>
      <c r="B79" s="60" t="str">
        <f>'statement of marks'!D79</f>
        <v/>
      </c>
      <c r="C79" s="60" t="str">
        <f>'statement of marks'!E79</f>
        <v/>
      </c>
      <c r="D79" s="138" t="str">
        <f>'statement of marks'!F79</f>
        <v/>
      </c>
      <c r="E79" s="83" t="str">
        <f>'statement of marks'!G79</f>
        <v>A 071</v>
      </c>
      <c r="F79" s="83" t="str">
        <f>'statement of marks'!H79</f>
        <v>B 071</v>
      </c>
      <c r="G79" s="83" t="str">
        <f>'statement of marks'!I79</f>
        <v>C 071</v>
      </c>
      <c r="H79" s="60" t="str">
        <f>'statement of marks'!HD79</f>
        <v/>
      </c>
      <c r="I79" s="60" t="str">
        <f>'statement of marks'!HG79</f>
        <v/>
      </c>
      <c r="J79" s="98" t="str">
        <f>'statement of marks'!HF79</f>
        <v/>
      </c>
      <c r="K79" s="98" t="str">
        <f>'statement of marks'!FJ79</f>
        <v/>
      </c>
      <c r="L79" s="98" t="str">
        <f>'statement of marks'!FM79</f>
        <v/>
      </c>
      <c r="M79" s="98" t="str">
        <f>'statement of marks'!FP79</f>
        <v/>
      </c>
      <c r="N79" s="98" t="str">
        <f>'statement of marks'!GA79</f>
        <v/>
      </c>
      <c r="O79" s="98" t="str">
        <f>'statement of marks'!GL79</f>
        <v/>
      </c>
      <c r="P79" s="98" t="str">
        <f>'statement of marks'!GW79</f>
        <v/>
      </c>
      <c r="Q79" s="98" t="str">
        <f>'statement of marks'!GX79</f>
        <v/>
      </c>
      <c r="R79" s="98" t="str">
        <f>CONCATENATE('statement of marks'!GZ79,'statement of marks'!HB79)</f>
        <v xml:space="preserve">            </v>
      </c>
      <c r="S79" s="91">
        <f t="shared" si="21"/>
        <v>0</v>
      </c>
      <c r="T79" s="423"/>
      <c r="U79" s="424" t="str">
        <f t="shared" si="22"/>
        <v/>
      </c>
      <c r="V79" s="424" t="str">
        <f t="shared" si="23"/>
        <v/>
      </c>
      <c r="W79" s="423"/>
      <c r="X79" s="424" t="str">
        <f t="shared" si="24"/>
        <v/>
      </c>
      <c r="Y79" s="424" t="str">
        <f t="shared" si="25"/>
        <v/>
      </c>
      <c r="Z79" s="424" t="str">
        <f>IF(M79="REP",AA$6,IF(AND(OR(M79="S",M79="RE"),OR('statement of marks'!AW78="",'statement of marks'!AW78="ML")),Z$7,IF(OR(M79="S",M79="RE"),Z$6,"")))</f>
        <v/>
      </c>
      <c r="AA79" s="423"/>
      <c r="AB79" s="424" t="str">
        <f t="shared" si="26"/>
        <v/>
      </c>
      <c r="AC79" s="425" t="str">
        <f t="shared" si="27"/>
        <v/>
      </c>
      <c r="AD79" s="424" t="str">
        <f>IF(N79="REP",AE$6,IF(AND(OR(N79="S",N79="RE"),OR('statement of marks'!BU78="",'statement of marks'!BU78="ML")),AD$7,IF(OR(N79="S",N79="RE"),AD$6,"")))</f>
        <v/>
      </c>
      <c r="AE79" s="423"/>
      <c r="AF79" s="424" t="str">
        <f t="shared" si="28"/>
        <v/>
      </c>
      <c r="AG79" s="425" t="str">
        <f t="shared" si="29"/>
        <v/>
      </c>
      <c r="AH79" s="424" t="str">
        <f>IF(O79="REP",AI$6,IF(AND(OR(O79="S",O79="RE"),OR('statement of marks'!CS78="",'statement of marks'!CS78="ML")),AH$7,IF(OR(O79="S",O79="RE"),AH$6,"")))</f>
        <v/>
      </c>
      <c r="AI79" s="423"/>
      <c r="AJ79" s="424" t="str">
        <f t="shared" si="30"/>
        <v/>
      </c>
      <c r="AK79" s="425" t="str">
        <f t="shared" si="31"/>
        <v/>
      </c>
      <c r="AL79" s="423"/>
      <c r="AM79" s="424" t="str">
        <f t="shared" si="32"/>
        <v/>
      </c>
      <c r="AN79" s="423"/>
      <c r="AO79" s="80" t="str">
        <f t="shared" si="33"/>
        <v/>
      </c>
      <c r="AP79" s="139">
        <f t="shared" si="34"/>
        <v>0</v>
      </c>
      <c r="AQ79" s="139">
        <f t="shared" si="35"/>
        <v>0</v>
      </c>
      <c r="AR79" s="79" t="str">
        <f t="shared" si="20"/>
        <v/>
      </c>
      <c r="AS79" s="90" t="str">
        <f>IF(AR79="PASS",'statement of marks'!HL79,"")</f>
        <v/>
      </c>
      <c r="AT79" s="90" t="str">
        <f>IF(AR79="PASS",'statement of marks'!HM79,"")</f>
        <v/>
      </c>
      <c r="AU79" s="100" t="str">
        <f>IF('statement of marks'!FH79="","",'statement of marks'!FH79)</f>
        <v/>
      </c>
    </row>
    <row r="80" spans="1:47" ht="17" customHeight="1">
      <c r="A80" s="96">
        <f>'statement of marks'!A80</f>
        <v>72</v>
      </c>
      <c r="B80" s="60" t="str">
        <f>'statement of marks'!D80</f>
        <v/>
      </c>
      <c r="C80" s="60" t="str">
        <f>'statement of marks'!E80</f>
        <v/>
      </c>
      <c r="D80" s="138" t="str">
        <f>'statement of marks'!F80</f>
        <v/>
      </c>
      <c r="E80" s="83" t="str">
        <f>'statement of marks'!G80</f>
        <v>A 072</v>
      </c>
      <c r="F80" s="83" t="str">
        <f>'statement of marks'!H80</f>
        <v>B 072</v>
      </c>
      <c r="G80" s="83" t="str">
        <f>'statement of marks'!I80</f>
        <v>C 072</v>
      </c>
      <c r="H80" s="60" t="str">
        <f>'statement of marks'!HD80</f>
        <v/>
      </c>
      <c r="I80" s="60" t="str">
        <f>'statement of marks'!HG80</f>
        <v/>
      </c>
      <c r="J80" s="98" t="str">
        <f>'statement of marks'!HF80</f>
        <v/>
      </c>
      <c r="K80" s="98" t="str">
        <f>'statement of marks'!FJ80</f>
        <v/>
      </c>
      <c r="L80" s="98" t="str">
        <f>'statement of marks'!FM80</f>
        <v/>
      </c>
      <c r="M80" s="98" t="str">
        <f>'statement of marks'!FP80</f>
        <v/>
      </c>
      <c r="N80" s="98" t="str">
        <f>'statement of marks'!GA80</f>
        <v/>
      </c>
      <c r="O80" s="98" t="str">
        <f>'statement of marks'!GL80</f>
        <v/>
      </c>
      <c r="P80" s="98" t="str">
        <f>'statement of marks'!GW80</f>
        <v/>
      </c>
      <c r="Q80" s="98" t="str">
        <f>'statement of marks'!GX80</f>
        <v/>
      </c>
      <c r="R80" s="98" t="str">
        <f>CONCATENATE('statement of marks'!GZ80,'statement of marks'!HB80)</f>
        <v xml:space="preserve">            </v>
      </c>
      <c r="S80" s="91">
        <f t="shared" si="21"/>
        <v>0</v>
      </c>
      <c r="T80" s="423"/>
      <c r="U80" s="424" t="str">
        <f t="shared" si="22"/>
        <v/>
      </c>
      <c r="V80" s="424" t="str">
        <f t="shared" si="23"/>
        <v/>
      </c>
      <c r="W80" s="423"/>
      <c r="X80" s="424" t="str">
        <f t="shared" si="24"/>
        <v/>
      </c>
      <c r="Y80" s="424" t="str">
        <f t="shared" si="25"/>
        <v/>
      </c>
      <c r="Z80" s="424" t="str">
        <f>IF(M80="REP",AA$6,IF(AND(OR(M80="S",M80="RE"),OR('statement of marks'!AW79="",'statement of marks'!AW79="ML")),Z$7,IF(OR(M80="S",M80="RE"),Z$6,"")))</f>
        <v/>
      </c>
      <c r="AA80" s="423"/>
      <c r="AB80" s="424" t="str">
        <f t="shared" si="26"/>
        <v/>
      </c>
      <c r="AC80" s="425" t="str">
        <f t="shared" si="27"/>
        <v/>
      </c>
      <c r="AD80" s="424" t="str">
        <f>IF(N80="REP",AE$6,IF(AND(OR(N80="S",N80="RE"),OR('statement of marks'!BU79="",'statement of marks'!BU79="ML")),AD$7,IF(OR(N80="S",N80="RE"),AD$6,"")))</f>
        <v/>
      </c>
      <c r="AE80" s="423"/>
      <c r="AF80" s="424" t="str">
        <f t="shared" si="28"/>
        <v/>
      </c>
      <c r="AG80" s="425" t="str">
        <f t="shared" si="29"/>
        <v/>
      </c>
      <c r="AH80" s="424" t="str">
        <f>IF(O80="REP",AI$6,IF(AND(OR(O80="S",O80="RE"),OR('statement of marks'!CS79="",'statement of marks'!CS79="ML")),AH$7,IF(OR(O80="S",O80="RE"),AH$6,"")))</f>
        <v/>
      </c>
      <c r="AI80" s="423"/>
      <c r="AJ80" s="424" t="str">
        <f t="shared" si="30"/>
        <v/>
      </c>
      <c r="AK80" s="425" t="str">
        <f t="shared" si="31"/>
        <v/>
      </c>
      <c r="AL80" s="423"/>
      <c r="AM80" s="424" t="str">
        <f t="shared" si="32"/>
        <v/>
      </c>
      <c r="AN80" s="423"/>
      <c r="AO80" s="80" t="str">
        <f t="shared" si="33"/>
        <v/>
      </c>
      <c r="AP80" s="139">
        <f t="shared" si="34"/>
        <v>0</v>
      </c>
      <c r="AQ80" s="139">
        <f t="shared" si="35"/>
        <v>0</v>
      </c>
      <c r="AR80" s="79" t="str">
        <f t="shared" si="20"/>
        <v/>
      </c>
      <c r="AS80" s="90" t="str">
        <f>IF(AR80="PASS",'statement of marks'!HL80,"")</f>
        <v/>
      </c>
      <c r="AT80" s="90" t="str">
        <f>IF(AR80="PASS",'statement of marks'!HM80,"")</f>
        <v/>
      </c>
      <c r="AU80" s="100" t="str">
        <f>IF('statement of marks'!FH80="","",'statement of marks'!FH80)</f>
        <v/>
      </c>
    </row>
    <row r="81" spans="1:47" ht="17" customHeight="1">
      <c r="A81" s="96">
        <f>'statement of marks'!A81</f>
        <v>73</v>
      </c>
      <c r="B81" s="60" t="str">
        <f>'statement of marks'!D81</f>
        <v/>
      </c>
      <c r="C81" s="60" t="str">
        <f>'statement of marks'!E81</f>
        <v/>
      </c>
      <c r="D81" s="138" t="str">
        <f>'statement of marks'!F81</f>
        <v/>
      </c>
      <c r="E81" s="83" t="str">
        <f>'statement of marks'!G81</f>
        <v>A 073</v>
      </c>
      <c r="F81" s="83" t="str">
        <f>'statement of marks'!H81</f>
        <v>B 073</v>
      </c>
      <c r="G81" s="83" t="str">
        <f>'statement of marks'!I81</f>
        <v>C 073</v>
      </c>
      <c r="H81" s="60" t="str">
        <f>'statement of marks'!HD81</f>
        <v/>
      </c>
      <c r="I81" s="60" t="str">
        <f>'statement of marks'!HG81</f>
        <v/>
      </c>
      <c r="J81" s="98" t="str">
        <f>'statement of marks'!HF81</f>
        <v/>
      </c>
      <c r="K81" s="98" t="str">
        <f>'statement of marks'!FJ81</f>
        <v/>
      </c>
      <c r="L81" s="98" t="str">
        <f>'statement of marks'!FM81</f>
        <v/>
      </c>
      <c r="M81" s="98" t="str">
        <f>'statement of marks'!FP81</f>
        <v/>
      </c>
      <c r="N81" s="98" t="str">
        <f>'statement of marks'!GA81</f>
        <v/>
      </c>
      <c r="O81" s="98" t="str">
        <f>'statement of marks'!GL81</f>
        <v/>
      </c>
      <c r="P81" s="98" t="str">
        <f>'statement of marks'!GW81</f>
        <v/>
      </c>
      <c r="Q81" s="98" t="str">
        <f>'statement of marks'!GX81</f>
        <v/>
      </c>
      <c r="R81" s="98" t="str">
        <f>CONCATENATE('statement of marks'!GZ81,'statement of marks'!HB81)</f>
        <v xml:space="preserve">            </v>
      </c>
      <c r="S81" s="91">
        <f t="shared" si="21"/>
        <v>0</v>
      </c>
      <c r="T81" s="423"/>
      <c r="U81" s="424" t="str">
        <f t="shared" si="22"/>
        <v/>
      </c>
      <c r="V81" s="424" t="str">
        <f t="shared" si="23"/>
        <v/>
      </c>
      <c r="W81" s="423"/>
      <c r="X81" s="424" t="str">
        <f t="shared" si="24"/>
        <v/>
      </c>
      <c r="Y81" s="424" t="str">
        <f t="shared" si="25"/>
        <v/>
      </c>
      <c r="Z81" s="424" t="str">
        <f>IF(M81="REP",AA$6,IF(AND(OR(M81="S",M81="RE"),OR('statement of marks'!AW80="",'statement of marks'!AW80="ML")),Z$7,IF(OR(M81="S",M81="RE"),Z$6,"")))</f>
        <v/>
      </c>
      <c r="AA81" s="423"/>
      <c r="AB81" s="424" t="str">
        <f t="shared" si="26"/>
        <v/>
      </c>
      <c r="AC81" s="425" t="str">
        <f t="shared" si="27"/>
        <v/>
      </c>
      <c r="AD81" s="424" t="str">
        <f>IF(N81="REP",AE$6,IF(AND(OR(N81="S",N81="RE"),OR('statement of marks'!BU80="",'statement of marks'!BU80="ML")),AD$7,IF(OR(N81="S",N81="RE"),AD$6,"")))</f>
        <v/>
      </c>
      <c r="AE81" s="423"/>
      <c r="AF81" s="424" t="str">
        <f t="shared" si="28"/>
        <v/>
      </c>
      <c r="AG81" s="425" t="str">
        <f t="shared" si="29"/>
        <v/>
      </c>
      <c r="AH81" s="424" t="str">
        <f>IF(O81="REP",AI$6,IF(AND(OR(O81="S",O81="RE"),OR('statement of marks'!CS80="",'statement of marks'!CS80="ML")),AH$7,IF(OR(O81="S",O81="RE"),AH$6,"")))</f>
        <v/>
      </c>
      <c r="AI81" s="423"/>
      <c r="AJ81" s="424" t="str">
        <f t="shared" si="30"/>
        <v/>
      </c>
      <c r="AK81" s="425" t="str">
        <f t="shared" si="31"/>
        <v/>
      </c>
      <c r="AL81" s="423"/>
      <c r="AM81" s="424" t="str">
        <f t="shared" si="32"/>
        <v/>
      </c>
      <c r="AN81" s="423"/>
      <c r="AO81" s="80" t="str">
        <f t="shared" si="33"/>
        <v/>
      </c>
      <c r="AP81" s="139">
        <f t="shared" si="34"/>
        <v>0</v>
      </c>
      <c r="AQ81" s="139">
        <f t="shared" si="35"/>
        <v>0</v>
      </c>
      <c r="AR81" s="79" t="str">
        <f t="shared" si="20"/>
        <v/>
      </c>
      <c r="AS81" s="90" t="str">
        <f>IF(AR81="PASS",'statement of marks'!HL81,"")</f>
        <v/>
      </c>
      <c r="AT81" s="90" t="str">
        <f>IF(AR81="PASS",'statement of marks'!HM81,"")</f>
        <v/>
      </c>
      <c r="AU81" s="100" t="str">
        <f>IF('statement of marks'!FH81="","",'statement of marks'!FH81)</f>
        <v/>
      </c>
    </row>
    <row r="82" spans="1:47" ht="17" customHeight="1">
      <c r="A82" s="96">
        <f>'statement of marks'!A82</f>
        <v>74</v>
      </c>
      <c r="B82" s="60" t="str">
        <f>'statement of marks'!D82</f>
        <v/>
      </c>
      <c r="C82" s="60" t="str">
        <f>'statement of marks'!E82</f>
        <v/>
      </c>
      <c r="D82" s="138" t="str">
        <f>'statement of marks'!F82</f>
        <v/>
      </c>
      <c r="E82" s="83" t="str">
        <f>'statement of marks'!G82</f>
        <v>A 074</v>
      </c>
      <c r="F82" s="83" t="str">
        <f>'statement of marks'!H82</f>
        <v>B 074</v>
      </c>
      <c r="G82" s="83" t="str">
        <f>'statement of marks'!I82</f>
        <v>C 074</v>
      </c>
      <c r="H82" s="60" t="str">
        <f>'statement of marks'!HD82</f>
        <v/>
      </c>
      <c r="I82" s="60" t="str">
        <f>'statement of marks'!HG82</f>
        <v/>
      </c>
      <c r="J82" s="98" t="str">
        <f>'statement of marks'!HF82</f>
        <v/>
      </c>
      <c r="K82" s="98" t="str">
        <f>'statement of marks'!FJ82</f>
        <v/>
      </c>
      <c r="L82" s="98" t="str">
        <f>'statement of marks'!FM82</f>
        <v/>
      </c>
      <c r="M82" s="98" t="str">
        <f>'statement of marks'!FP82</f>
        <v/>
      </c>
      <c r="N82" s="98" t="str">
        <f>'statement of marks'!GA82</f>
        <v/>
      </c>
      <c r="O82" s="98" t="str">
        <f>'statement of marks'!GL82</f>
        <v/>
      </c>
      <c r="P82" s="98" t="str">
        <f>'statement of marks'!GW82</f>
        <v/>
      </c>
      <c r="Q82" s="98" t="str">
        <f>'statement of marks'!GX82</f>
        <v/>
      </c>
      <c r="R82" s="98" t="str">
        <f>CONCATENATE('statement of marks'!GZ82,'statement of marks'!HB82)</f>
        <v xml:space="preserve">            </v>
      </c>
      <c r="S82" s="91">
        <f t="shared" si="21"/>
        <v>0</v>
      </c>
      <c r="T82" s="423"/>
      <c r="U82" s="424" t="str">
        <f t="shared" si="22"/>
        <v/>
      </c>
      <c r="V82" s="424" t="str">
        <f t="shared" si="23"/>
        <v/>
      </c>
      <c r="W82" s="423"/>
      <c r="X82" s="424" t="str">
        <f t="shared" si="24"/>
        <v/>
      </c>
      <c r="Y82" s="424" t="str">
        <f t="shared" si="25"/>
        <v/>
      </c>
      <c r="Z82" s="424" t="str">
        <f>IF(M82="REP",AA$6,IF(AND(OR(M82="S",M82="RE"),OR('statement of marks'!AW81="",'statement of marks'!AW81="ML")),Z$7,IF(OR(M82="S",M82="RE"),Z$6,"")))</f>
        <v/>
      </c>
      <c r="AA82" s="423"/>
      <c r="AB82" s="424" t="str">
        <f t="shared" si="26"/>
        <v/>
      </c>
      <c r="AC82" s="425" t="str">
        <f t="shared" si="27"/>
        <v/>
      </c>
      <c r="AD82" s="424" t="str">
        <f>IF(N82="REP",AE$6,IF(AND(OR(N82="S",N82="RE"),OR('statement of marks'!BU81="",'statement of marks'!BU81="ML")),AD$7,IF(OR(N82="S",N82="RE"),AD$6,"")))</f>
        <v/>
      </c>
      <c r="AE82" s="423"/>
      <c r="AF82" s="424" t="str">
        <f t="shared" si="28"/>
        <v/>
      </c>
      <c r="AG82" s="425" t="str">
        <f t="shared" si="29"/>
        <v/>
      </c>
      <c r="AH82" s="424" t="str">
        <f>IF(O82="REP",AI$6,IF(AND(OR(O82="S",O82="RE"),OR('statement of marks'!CS81="",'statement of marks'!CS81="ML")),AH$7,IF(OR(O82="S",O82="RE"),AH$6,"")))</f>
        <v/>
      </c>
      <c r="AI82" s="423"/>
      <c r="AJ82" s="424" t="str">
        <f t="shared" si="30"/>
        <v/>
      </c>
      <c r="AK82" s="425" t="str">
        <f t="shared" si="31"/>
        <v/>
      </c>
      <c r="AL82" s="423"/>
      <c r="AM82" s="424" t="str">
        <f t="shared" si="32"/>
        <v/>
      </c>
      <c r="AN82" s="423"/>
      <c r="AO82" s="80" t="str">
        <f t="shared" si="33"/>
        <v/>
      </c>
      <c r="AP82" s="139">
        <f t="shared" si="34"/>
        <v>0</v>
      </c>
      <c r="AQ82" s="139">
        <f t="shared" si="35"/>
        <v>0</v>
      </c>
      <c r="AR82" s="79" t="str">
        <f t="shared" si="20"/>
        <v/>
      </c>
      <c r="AS82" s="90" t="str">
        <f>IF(AR82="PASS",'statement of marks'!HL82,"")</f>
        <v/>
      </c>
      <c r="AT82" s="90" t="str">
        <f>IF(AR82="PASS",'statement of marks'!HM82,"")</f>
        <v/>
      </c>
      <c r="AU82" s="100" t="str">
        <f>IF('statement of marks'!FH82="","",'statement of marks'!FH82)</f>
        <v/>
      </c>
    </row>
    <row r="83" spans="1:47" ht="17" customHeight="1">
      <c r="A83" s="96">
        <f>'statement of marks'!A83</f>
        <v>75</v>
      </c>
      <c r="B83" s="60" t="str">
        <f>'statement of marks'!D83</f>
        <v/>
      </c>
      <c r="C83" s="60" t="str">
        <f>'statement of marks'!E83</f>
        <v/>
      </c>
      <c r="D83" s="138" t="str">
        <f>'statement of marks'!F83</f>
        <v/>
      </c>
      <c r="E83" s="83" t="str">
        <f>'statement of marks'!G83</f>
        <v>A 075</v>
      </c>
      <c r="F83" s="83" t="str">
        <f>'statement of marks'!H83</f>
        <v>B 075</v>
      </c>
      <c r="G83" s="83" t="str">
        <f>'statement of marks'!I83</f>
        <v>C 075</v>
      </c>
      <c r="H83" s="60" t="str">
        <f>'statement of marks'!HD83</f>
        <v/>
      </c>
      <c r="I83" s="60" t="str">
        <f>'statement of marks'!HG83</f>
        <v/>
      </c>
      <c r="J83" s="98" t="str">
        <f>'statement of marks'!HF83</f>
        <v/>
      </c>
      <c r="K83" s="98" t="str">
        <f>'statement of marks'!FJ83</f>
        <v/>
      </c>
      <c r="L83" s="98" t="str">
        <f>'statement of marks'!FM83</f>
        <v/>
      </c>
      <c r="M83" s="98" t="str">
        <f>'statement of marks'!FP83</f>
        <v/>
      </c>
      <c r="N83" s="98" t="str">
        <f>'statement of marks'!GA83</f>
        <v/>
      </c>
      <c r="O83" s="98" t="str">
        <f>'statement of marks'!GL83</f>
        <v/>
      </c>
      <c r="P83" s="98" t="str">
        <f>'statement of marks'!GW83</f>
        <v/>
      </c>
      <c r="Q83" s="98" t="str">
        <f>'statement of marks'!GX83</f>
        <v/>
      </c>
      <c r="R83" s="98" t="str">
        <f>CONCATENATE('statement of marks'!GZ83,'statement of marks'!HB83)</f>
        <v xml:space="preserve">            </v>
      </c>
      <c r="S83" s="91">
        <f t="shared" si="21"/>
        <v>0</v>
      </c>
      <c r="T83" s="423"/>
      <c r="U83" s="424" t="str">
        <f t="shared" si="22"/>
        <v/>
      </c>
      <c r="V83" s="424" t="str">
        <f t="shared" si="23"/>
        <v/>
      </c>
      <c r="W83" s="423"/>
      <c r="X83" s="424" t="str">
        <f t="shared" si="24"/>
        <v/>
      </c>
      <c r="Y83" s="424" t="str">
        <f t="shared" si="25"/>
        <v/>
      </c>
      <c r="Z83" s="424" t="str">
        <f>IF(M83="REP",AA$6,IF(AND(OR(M83="S",M83="RE"),OR('statement of marks'!AW82="",'statement of marks'!AW82="ML")),Z$7,IF(OR(M83="S",M83="RE"),Z$6,"")))</f>
        <v/>
      </c>
      <c r="AA83" s="423"/>
      <c r="AB83" s="424" t="str">
        <f t="shared" si="26"/>
        <v/>
      </c>
      <c r="AC83" s="425" t="str">
        <f t="shared" si="27"/>
        <v/>
      </c>
      <c r="AD83" s="424" t="str">
        <f>IF(N83="REP",AE$6,IF(AND(OR(N83="S",N83="RE"),OR('statement of marks'!BU82="",'statement of marks'!BU82="ML")),AD$7,IF(OR(N83="S",N83="RE"),AD$6,"")))</f>
        <v/>
      </c>
      <c r="AE83" s="423"/>
      <c r="AF83" s="424" t="str">
        <f t="shared" si="28"/>
        <v/>
      </c>
      <c r="AG83" s="425" t="str">
        <f t="shared" si="29"/>
        <v/>
      </c>
      <c r="AH83" s="424" t="str">
        <f>IF(O83="REP",AI$6,IF(AND(OR(O83="S",O83="RE"),OR('statement of marks'!CS82="",'statement of marks'!CS82="ML")),AH$7,IF(OR(O83="S",O83="RE"),AH$6,"")))</f>
        <v/>
      </c>
      <c r="AI83" s="423"/>
      <c r="AJ83" s="424" t="str">
        <f t="shared" si="30"/>
        <v/>
      </c>
      <c r="AK83" s="425" t="str">
        <f t="shared" si="31"/>
        <v/>
      </c>
      <c r="AL83" s="423"/>
      <c r="AM83" s="424" t="str">
        <f t="shared" si="32"/>
        <v/>
      </c>
      <c r="AN83" s="423"/>
      <c r="AO83" s="80" t="str">
        <f t="shared" si="33"/>
        <v/>
      </c>
      <c r="AP83" s="139">
        <f t="shared" si="34"/>
        <v>0</v>
      </c>
      <c r="AQ83" s="139">
        <f t="shared" si="35"/>
        <v>0</v>
      </c>
      <c r="AR83" s="79" t="str">
        <f t="shared" si="20"/>
        <v/>
      </c>
      <c r="AS83" s="90" t="str">
        <f>IF(AR83="PASS",'statement of marks'!HL83,"")</f>
        <v/>
      </c>
      <c r="AT83" s="90" t="str">
        <f>IF(AR83="PASS",'statement of marks'!HM83,"")</f>
        <v/>
      </c>
      <c r="AU83" s="100" t="str">
        <f>IF('statement of marks'!FH83="","",'statement of marks'!FH83)</f>
        <v/>
      </c>
    </row>
    <row r="84" spans="1:47" ht="17" customHeight="1">
      <c r="A84" s="96">
        <f>'statement of marks'!A84</f>
        <v>76</v>
      </c>
      <c r="B84" s="60" t="str">
        <f>'statement of marks'!D84</f>
        <v/>
      </c>
      <c r="C84" s="60" t="str">
        <f>'statement of marks'!E84</f>
        <v/>
      </c>
      <c r="D84" s="138" t="str">
        <f>'statement of marks'!F84</f>
        <v/>
      </c>
      <c r="E84" s="83" t="str">
        <f>'statement of marks'!G84</f>
        <v>A 076</v>
      </c>
      <c r="F84" s="83" t="str">
        <f>'statement of marks'!H84</f>
        <v>B 076</v>
      </c>
      <c r="G84" s="83" t="str">
        <f>'statement of marks'!I84</f>
        <v>C 076</v>
      </c>
      <c r="H84" s="60" t="str">
        <f>'statement of marks'!HD84</f>
        <v/>
      </c>
      <c r="I84" s="60" t="str">
        <f>'statement of marks'!HG84</f>
        <v/>
      </c>
      <c r="J84" s="98" t="str">
        <f>'statement of marks'!HF84</f>
        <v/>
      </c>
      <c r="K84" s="98" t="str">
        <f>'statement of marks'!FJ84</f>
        <v/>
      </c>
      <c r="L84" s="98" t="str">
        <f>'statement of marks'!FM84</f>
        <v/>
      </c>
      <c r="M84" s="98" t="str">
        <f>'statement of marks'!FP84</f>
        <v/>
      </c>
      <c r="N84" s="98" t="str">
        <f>'statement of marks'!GA84</f>
        <v/>
      </c>
      <c r="O84" s="98" t="str">
        <f>'statement of marks'!GL84</f>
        <v/>
      </c>
      <c r="P84" s="98" t="str">
        <f>'statement of marks'!GW84</f>
        <v/>
      </c>
      <c r="Q84" s="98" t="str">
        <f>'statement of marks'!GX84</f>
        <v/>
      </c>
      <c r="R84" s="98" t="str">
        <f>CONCATENATE('statement of marks'!GZ84,'statement of marks'!HB84)</f>
        <v xml:space="preserve">            </v>
      </c>
      <c r="S84" s="91">
        <f t="shared" si="21"/>
        <v>0</v>
      </c>
      <c r="T84" s="423"/>
      <c r="U84" s="424" t="str">
        <f t="shared" si="22"/>
        <v/>
      </c>
      <c r="V84" s="424" t="str">
        <f t="shared" si="23"/>
        <v/>
      </c>
      <c r="W84" s="423"/>
      <c r="X84" s="424" t="str">
        <f t="shared" si="24"/>
        <v/>
      </c>
      <c r="Y84" s="424" t="str">
        <f t="shared" si="25"/>
        <v/>
      </c>
      <c r="Z84" s="424" t="str">
        <f>IF(M84="REP",AA$6,IF(AND(OR(M84="S",M84="RE"),OR('statement of marks'!AW83="",'statement of marks'!AW83="ML")),Z$7,IF(OR(M84="S",M84="RE"),Z$6,"")))</f>
        <v/>
      </c>
      <c r="AA84" s="423"/>
      <c r="AB84" s="424" t="str">
        <f t="shared" si="26"/>
        <v/>
      </c>
      <c r="AC84" s="425" t="str">
        <f t="shared" si="27"/>
        <v/>
      </c>
      <c r="AD84" s="424" t="str">
        <f>IF(N84="REP",AE$6,IF(AND(OR(N84="S",N84="RE"),OR('statement of marks'!BU83="",'statement of marks'!BU83="ML")),AD$7,IF(OR(N84="S",N84="RE"),AD$6,"")))</f>
        <v/>
      </c>
      <c r="AE84" s="423"/>
      <c r="AF84" s="424" t="str">
        <f t="shared" si="28"/>
        <v/>
      </c>
      <c r="AG84" s="425" t="str">
        <f t="shared" si="29"/>
        <v/>
      </c>
      <c r="AH84" s="424" t="str">
        <f>IF(O84="REP",AI$6,IF(AND(OR(O84="S",O84="RE"),OR('statement of marks'!CS83="",'statement of marks'!CS83="ML")),AH$7,IF(OR(O84="S",O84="RE"),AH$6,"")))</f>
        <v/>
      </c>
      <c r="AI84" s="423"/>
      <c r="AJ84" s="424" t="str">
        <f t="shared" si="30"/>
        <v/>
      </c>
      <c r="AK84" s="425" t="str">
        <f t="shared" si="31"/>
        <v/>
      </c>
      <c r="AL84" s="423"/>
      <c r="AM84" s="424" t="str">
        <f t="shared" si="32"/>
        <v/>
      </c>
      <c r="AN84" s="423"/>
      <c r="AO84" s="80" t="str">
        <f t="shared" si="33"/>
        <v/>
      </c>
      <c r="AP84" s="139">
        <f t="shared" si="34"/>
        <v>0</v>
      </c>
      <c r="AQ84" s="139">
        <f t="shared" si="35"/>
        <v>0</v>
      </c>
      <c r="AR84" s="79" t="str">
        <f t="shared" si="20"/>
        <v/>
      </c>
      <c r="AS84" s="90" t="str">
        <f>IF(AR84="PASS",'statement of marks'!HL84,"")</f>
        <v/>
      </c>
      <c r="AT84" s="90" t="str">
        <f>IF(AR84="PASS",'statement of marks'!HM84,"")</f>
        <v/>
      </c>
      <c r="AU84" s="100" t="str">
        <f>IF('statement of marks'!FH84="","",'statement of marks'!FH84)</f>
        <v/>
      </c>
    </row>
    <row r="85" spans="1:47" ht="17" customHeight="1">
      <c r="A85" s="96">
        <f>'statement of marks'!A85</f>
        <v>77</v>
      </c>
      <c r="B85" s="60" t="str">
        <f>'statement of marks'!D85</f>
        <v/>
      </c>
      <c r="C85" s="60" t="str">
        <f>'statement of marks'!E85</f>
        <v/>
      </c>
      <c r="D85" s="138" t="str">
        <f>'statement of marks'!F85</f>
        <v/>
      </c>
      <c r="E85" s="83" t="str">
        <f>'statement of marks'!G85</f>
        <v>A 077</v>
      </c>
      <c r="F85" s="83" t="str">
        <f>'statement of marks'!H85</f>
        <v>B 077</v>
      </c>
      <c r="G85" s="83" t="str">
        <f>'statement of marks'!I85</f>
        <v>C 077</v>
      </c>
      <c r="H85" s="60" t="str">
        <f>'statement of marks'!HD85</f>
        <v/>
      </c>
      <c r="I85" s="60" t="str">
        <f>'statement of marks'!HG85</f>
        <v/>
      </c>
      <c r="J85" s="98" t="str">
        <f>'statement of marks'!HF85</f>
        <v/>
      </c>
      <c r="K85" s="98" t="str">
        <f>'statement of marks'!FJ85</f>
        <v/>
      </c>
      <c r="L85" s="98" t="str">
        <f>'statement of marks'!FM85</f>
        <v/>
      </c>
      <c r="M85" s="98" t="str">
        <f>'statement of marks'!FP85</f>
        <v/>
      </c>
      <c r="N85" s="98" t="str">
        <f>'statement of marks'!GA85</f>
        <v/>
      </c>
      <c r="O85" s="98" t="str">
        <f>'statement of marks'!GL85</f>
        <v/>
      </c>
      <c r="P85" s="98" t="str">
        <f>'statement of marks'!GW85</f>
        <v/>
      </c>
      <c r="Q85" s="98" t="str">
        <f>'statement of marks'!GX85</f>
        <v/>
      </c>
      <c r="R85" s="98" t="str">
        <f>CONCATENATE('statement of marks'!GZ85,'statement of marks'!HB85)</f>
        <v xml:space="preserve">            </v>
      </c>
      <c r="S85" s="91">
        <f t="shared" si="21"/>
        <v>0</v>
      </c>
      <c r="T85" s="423"/>
      <c r="U85" s="424" t="str">
        <f t="shared" si="22"/>
        <v/>
      </c>
      <c r="V85" s="424" t="str">
        <f t="shared" si="23"/>
        <v/>
      </c>
      <c r="W85" s="423"/>
      <c r="X85" s="424" t="str">
        <f t="shared" si="24"/>
        <v/>
      </c>
      <c r="Y85" s="424" t="str">
        <f t="shared" si="25"/>
        <v/>
      </c>
      <c r="Z85" s="424" t="str">
        <f>IF(M85="REP",AA$6,IF(AND(OR(M85="S",M85="RE"),OR('statement of marks'!AW84="",'statement of marks'!AW84="ML")),Z$7,IF(OR(M85="S",M85="RE"),Z$6,"")))</f>
        <v/>
      </c>
      <c r="AA85" s="423"/>
      <c r="AB85" s="424" t="str">
        <f t="shared" si="26"/>
        <v/>
      </c>
      <c r="AC85" s="425" t="str">
        <f t="shared" si="27"/>
        <v/>
      </c>
      <c r="AD85" s="424" t="str">
        <f>IF(N85="REP",AE$6,IF(AND(OR(N85="S",N85="RE"),OR('statement of marks'!BU84="",'statement of marks'!BU84="ML")),AD$7,IF(OR(N85="S",N85="RE"),AD$6,"")))</f>
        <v/>
      </c>
      <c r="AE85" s="423"/>
      <c r="AF85" s="424" t="str">
        <f t="shared" si="28"/>
        <v/>
      </c>
      <c r="AG85" s="425" t="str">
        <f t="shared" si="29"/>
        <v/>
      </c>
      <c r="AH85" s="424" t="str">
        <f>IF(O85="REP",AI$6,IF(AND(OR(O85="S",O85="RE"),OR('statement of marks'!CS84="",'statement of marks'!CS84="ML")),AH$7,IF(OR(O85="S",O85="RE"),AH$6,"")))</f>
        <v/>
      </c>
      <c r="AI85" s="423"/>
      <c r="AJ85" s="424" t="str">
        <f t="shared" si="30"/>
        <v/>
      </c>
      <c r="AK85" s="425" t="str">
        <f t="shared" si="31"/>
        <v/>
      </c>
      <c r="AL85" s="423"/>
      <c r="AM85" s="424" t="str">
        <f t="shared" si="32"/>
        <v/>
      </c>
      <c r="AN85" s="423"/>
      <c r="AO85" s="80" t="str">
        <f t="shared" si="33"/>
        <v/>
      </c>
      <c r="AP85" s="139">
        <f t="shared" si="34"/>
        <v>0</v>
      </c>
      <c r="AQ85" s="139">
        <f t="shared" si="35"/>
        <v>0</v>
      </c>
      <c r="AR85" s="79" t="str">
        <f t="shared" si="20"/>
        <v/>
      </c>
      <c r="AS85" s="90" t="str">
        <f>IF(AR85="PASS",'statement of marks'!HL85,"")</f>
        <v/>
      </c>
      <c r="AT85" s="90" t="str">
        <f>IF(AR85="PASS",'statement of marks'!HM85,"")</f>
        <v/>
      </c>
      <c r="AU85" s="100" t="str">
        <f>IF('statement of marks'!FH85="","",'statement of marks'!FH85)</f>
        <v/>
      </c>
    </row>
    <row r="86" spans="1:47" ht="17" customHeight="1">
      <c r="A86" s="96">
        <f>'statement of marks'!A86</f>
        <v>78</v>
      </c>
      <c r="B86" s="60" t="str">
        <f>'statement of marks'!D86</f>
        <v/>
      </c>
      <c r="C86" s="60" t="str">
        <f>'statement of marks'!E86</f>
        <v/>
      </c>
      <c r="D86" s="138" t="str">
        <f>'statement of marks'!F86</f>
        <v/>
      </c>
      <c r="E86" s="83" t="str">
        <f>'statement of marks'!G86</f>
        <v>A 078</v>
      </c>
      <c r="F86" s="83" t="str">
        <f>'statement of marks'!H86</f>
        <v>B 078</v>
      </c>
      <c r="G86" s="83" t="str">
        <f>'statement of marks'!I86</f>
        <v>C 078</v>
      </c>
      <c r="H86" s="60" t="str">
        <f>'statement of marks'!HD86</f>
        <v/>
      </c>
      <c r="I86" s="60" t="str">
        <f>'statement of marks'!HG86</f>
        <v/>
      </c>
      <c r="J86" s="98" t="str">
        <f>'statement of marks'!HF86</f>
        <v/>
      </c>
      <c r="K86" s="98" t="str">
        <f>'statement of marks'!FJ86</f>
        <v/>
      </c>
      <c r="L86" s="98" t="str">
        <f>'statement of marks'!FM86</f>
        <v/>
      </c>
      <c r="M86" s="98" t="str">
        <f>'statement of marks'!FP86</f>
        <v/>
      </c>
      <c r="N86" s="98" t="str">
        <f>'statement of marks'!GA86</f>
        <v/>
      </c>
      <c r="O86" s="98" t="str">
        <f>'statement of marks'!GL86</f>
        <v/>
      </c>
      <c r="P86" s="98" t="str">
        <f>'statement of marks'!GW86</f>
        <v/>
      </c>
      <c r="Q86" s="98" t="str">
        <f>'statement of marks'!GX86</f>
        <v/>
      </c>
      <c r="R86" s="98" t="str">
        <f>CONCATENATE('statement of marks'!GZ86,'statement of marks'!HB86)</f>
        <v xml:space="preserve">            </v>
      </c>
      <c r="S86" s="91">
        <f t="shared" si="21"/>
        <v>0</v>
      </c>
      <c r="T86" s="423"/>
      <c r="U86" s="424" t="str">
        <f t="shared" si="22"/>
        <v/>
      </c>
      <c r="V86" s="424" t="str">
        <f t="shared" si="23"/>
        <v/>
      </c>
      <c r="W86" s="423"/>
      <c r="X86" s="424" t="str">
        <f t="shared" si="24"/>
        <v/>
      </c>
      <c r="Y86" s="424" t="str">
        <f t="shared" si="25"/>
        <v/>
      </c>
      <c r="Z86" s="424" t="str">
        <f>IF(M86="REP",AA$6,IF(AND(OR(M86="S",M86="RE"),OR('statement of marks'!AW85="",'statement of marks'!AW85="ML")),Z$7,IF(OR(M86="S",M86="RE"),Z$6,"")))</f>
        <v/>
      </c>
      <c r="AA86" s="423"/>
      <c r="AB86" s="424" t="str">
        <f t="shared" si="26"/>
        <v/>
      </c>
      <c r="AC86" s="425" t="str">
        <f t="shared" si="27"/>
        <v/>
      </c>
      <c r="AD86" s="424" t="str">
        <f>IF(N86="REP",AE$6,IF(AND(OR(N86="S",N86="RE"),OR('statement of marks'!BU85="",'statement of marks'!BU85="ML")),AD$7,IF(OR(N86="S",N86="RE"),AD$6,"")))</f>
        <v/>
      </c>
      <c r="AE86" s="423"/>
      <c r="AF86" s="424" t="str">
        <f t="shared" si="28"/>
        <v/>
      </c>
      <c r="AG86" s="425" t="str">
        <f t="shared" si="29"/>
        <v/>
      </c>
      <c r="AH86" s="424" t="str">
        <f>IF(O86="REP",AI$6,IF(AND(OR(O86="S",O86="RE"),OR('statement of marks'!CS85="",'statement of marks'!CS85="ML")),AH$7,IF(OR(O86="S",O86="RE"),AH$6,"")))</f>
        <v/>
      </c>
      <c r="AI86" s="423"/>
      <c r="AJ86" s="424" t="str">
        <f t="shared" si="30"/>
        <v/>
      </c>
      <c r="AK86" s="425" t="str">
        <f t="shared" si="31"/>
        <v/>
      </c>
      <c r="AL86" s="423"/>
      <c r="AM86" s="424" t="str">
        <f t="shared" si="32"/>
        <v/>
      </c>
      <c r="AN86" s="423"/>
      <c r="AO86" s="80" t="str">
        <f t="shared" si="33"/>
        <v/>
      </c>
      <c r="AP86" s="139">
        <f t="shared" si="34"/>
        <v>0</v>
      </c>
      <c r="AQ86" s="139">
        <f t="shared" si="35"/>
        <v>0</v>
      </c>
      <c r="AR86" s="79" t="str">
        <f t="shared" si="20"/>
        <v/>
      </c>
      <c r="AS86" s="90" t="str">
        <f>IF(AR86="PASS",'statement of marks'!HL86,"")</f>
        <v/>
      </c>
      <c r="AT86" s="90" t="str">
        <f>IF(AR86="PASS",'statement of marks'!HM86,"")</f>
        <v/>
      </c>
      <c r="AU86" s="100" t="str">
        <f>IF('statement of marks'!FH86="","",'statement of marks'!FH86)</f>
        <v/>
      </c>
    </row>
    <row r="87" spans="1:47" ht="17" customHeight="1">
      <c r="A87" s="96">
        <f>'statement of marks'!A87</f>
        <v>79</v>
      </c>
      <c r="B87" s="60" t="str">
        <f>'statement of marks'!D87</f>
        <v/>
      </c>
      <c r="C87" s="60" t="str">
        <f>'statement of marks'!E87</f>
        <v/>
      </c>
      <c r="D87" s="138" t="str">
        <f>'statement of marks'!F87</f>
        <v/>
      </c>
      <c r="E87" s="83" t="str">
        <f>'statement of marks'!G87</f>
        <v>A 079</v>
      </c>
      <c r="F87" s="83" t="str">
        <f>'statement of marks'!H87</f>
        <v>B 079</v>
      </c>
      <c r="G87" s="83" t="str">
        <f>'statement of marks'!I87</f>
        <v>C 079</v>
      </c>
      <c r="H87" s="60" t="str">
        <f>'statement of marks'!HD87</f>
        <v/>
      </c>
      <c r="I87" s="60" t="str">
        <f>'statement of marks'!HG87</f>
        <v/>
      </c>
      <c r="J87" s="98" t="str">
        <f>'statement of marks'!HF87</f>
        <v/>
      </c>
      <c r="K87" s="98" t="str">
        <f>'statement of marks'!FJ87</f>
        <v/>
      </c>
      <c r="L87" s="98" t="str">
        <f>'statement of marks'!FM87</f>
        <v/>
      </c>
      <c r="M87" s="98" t="str">
        <f>'statement of marks'!FP87</f>
        <v/>
      </c>
      <c r="N87" s="98" t="str">
        <f>'statement of marks'!GA87</f>
        <v/>
      </c>
      <c r="O87" s="98" t="str">
        <f>'statement of marks'!GL87</f>
        <v/>
      </c>
      <c r="P87" s="98" t="str">
        <f>'statement of marks'!GW87</f>
        <v/>
      </c>
      <c r="Q87" s="98" t="str">
        <f>'statement of marks'!GX87</f>
        <v/>
      </c>
      <c r="R87" s="98" t="str">
        <f>CONCATENATE('statement of marks'!GZ87,'statement of marks'!HB87)</f>
        <v xml:space="preserve">            </v>
      </c>
      <c r="S87" s="91">
        <f t="shared" si="21"/>
        <v>0</v>
      </c>
      <c r="T87" s="423"/>
      <c r="U87" s="424" t="str">
        <f t="shared" si="22"/>
        <v/>
      </c>
      <c r="V87" s="424" t="str">
        <f t="shared" si="23"/>
        <v/>
      </c>
      <c r="W87" s="423"/>
      <c r="X87" s="424" t="str">
        <f t="shared" si="24"/>
        <v/>
      </c>
      <c r="Y87" s="424" t="str">
        <f t="shared" si="25"/>
        <v/>
      </c>
      <c r="Z87" s="424" t="str">
        <f>IF(M87="REP",AA$6,IF(AND(OR(M87="S",M87="RE"),OR('statement of marks'!AW86="",'statement of marks'!AW86="ML")),Z$7,IF(OR(M87="S",M87="RE"),Z$6,"")))</f>
        <v/>
      </c>
      <c r="AA87" s="423"/>
      <c r="AB87" s="424" t="str">
        <f t="shared" si="26"/>
        <v/>
      </c>
      <c r="AC87" s="425" t="str">
        <f t="shared" si="27"/>
        <v/>
      </c>
      <c r="AD87" s="424" t="str">
        <f>IF(N87="REP",AE$6,IF(AND(OR(N87="S",N87="RE"),OR('statement of marks'!BU86="",'statement of marks'!BU86="ML")),AD$7,IF(OR(N87="S",N87="RE"),AD$6,"")))</f>
        <v/>
      </c>
      <c r="AE87" s="423"/>
      <c r="AF87" s="424" t="str">
        <f t="shared" si="28"/>
        <v/>
      </c>
      <c r="AG87" s="425" t="str">
        <f t="shared" si="29"/>
        <v/>
      </c>
      <c r="AH87" s="424" t="str">
        <f>IF(O87="REP",AI$6,IF(AND(OR(O87="S",O87="RE"),OR('statement of marks'!CS86="",'statement of marks'!CS86="ML")),AH$7,IF(OR(O87="S",O87="RE"),AH$6,"")))</f>
        <v/>
      </c>
      <c r="AI87" s="423"/>
      <c r="AJ87" s="424" t="str">
        <f t="shared" si="30"/>
        <v/>
      </c>
      <c r="AK87" s="425" t="str">
        <f t="shared" si="31"/>
        <v/>
      </c>
      <c r="AL87" s="423"/>
      <c r="AM87" s="424" t="str">
        <f t="shared" si="32"/>
        <v/>
      </c>
      <c r="AN87" s="423"/>
      <c r="AO87" s="80" t="str">
        <f t="shared" si="33"/>
        <v/>
      </c>
      <c r="AP87" s="139">
        <f t="shared" si="34"/>
        <v>0</v>
      </c>
      <c r="AQ87" s="139">
        <f t="shared" si="35"/>
        <v>0</v>
      </c>
      <c r="AR87" s="79" t="str">
        <f t="shared" si="20"/>
        <v/>
      </c>
      <c r="AS87" s="90" t="str">
        <f>IF(AR87="PASS",'statement of marks'!HL87,"")</f>
        <v/>
      </c>
      <c r="AT87" s="90" t="str">
        <f>IF(AR87="PASS",'statement of marks'!HM87,"")</f>
        <v/>
      </c>
      <c r="AU87" s="100" t="str">
        <f>IF('statement of marks'!FH87="","",'statement of marks'!FH87)</f>
        <v/>
      </c>
    </row>
    <row r="88" spans="1:47" ht="17" customHeight="1">
      <c r="A88" s="96">
        <f>'statement of marks'!A88</f>
        <v>80</v>
      </c>
      <c r="B88" s="60" t="str">
        <f>'statement of marks'!D88</f>
        <v/>
      </c>
      <c r="C88" s="60" t="str">
        <f>'statement of marks'!E88</f>
        <v/>
      </c>
      <c r="D88" s="138" t="str">
        <f>'statement of marks'!F88</f>
        <v/>
      </c>
      <c r="E88" s="83" t="str">
        <f>'statement of marks'!G88</f>
        <v>A 080</v>
      </c>
      <c r="F88" s="83" t="str">
        <f>'statement of marks'!H88</f>
        <v>B 080</v>
      </c>
      <c r="G88" s="83" t="str">
        <f>'statement of marks'!I88</f>
        <v>C 080</v>
      </c>
      <c r="H88" s="60" t="str">
        <f>'statement of marks'!HD88</f>
        <v/>
      </c>
      <c r="I88" s="60" t="str">
        <f>'statement of marks'!HG88</f>
        <v/>
      </c>
      <c r="J88" s="98" t="str">
        <f>'statement of marks'!HF88</f>
        <v/>
      </c>
      <c r="K88" s="98" t="str">
        <f>'statement of marks'!FJ88</f>
        <v/>
      </c>
      <c r="L88" s="98" t="str">
        <f>'statement of marks'!FM88</f>
        <v/>
      </c>
      <c r="M88" s="98" t="str">
        <f>'statement of marks'!FP88</f>
        <v/>
      </c>
      <c r="N88" s="98" t="str">
        <f>'statement of marks'!GA88</f>
        <v/>
      </c>
      <c r="O88" s="98" t="str">
        <f>'statement of marks'!GL88</f>
        <v/>
      </c>
      <c r="P88" s="98" t="str">
        <f>'statement of marks'!GW88</f>
        <v/>
      </c>
      <c r="Q88" s="98" t="str">
        <f>'statement of marks'!GX88</f>
        <v/>
      </c>
      <c r="R88" s="98" t="str">
        <f>CONCATENATE('statement of marks'!GZ88,'statement of marks'!HB88)</f>
        <v xml:space="preserve">            </v>
      </c>
      <c r="S88" s="91">
        <f t="shared" si="21"/>
        <v>0</v>
      </c>
      <c r="T88" s="423"/>
      <c r="U88" s="424" t="str">
        <f t="shared" si="22"/>
        <v/>
      </c>
      <c r="V88" s="424" t="str">
        <f t="shared" si="23"/>
        <v/>
      </c>
      <c r="W88" s="423"/>
      <c r="X88" s="424" t="str">
        <f t="shared" si="24"/>
        <v/>
      </c>
      <c r="Y88" s="424" t="str">
        <f t="shared" si="25"/>
        <v/>
      </c>
      <c r="Z88" s="424" t="str">
        <f>IF(M88="REP",AA$6,IF(AND(OR(M88="S",M88="RE"),OR('statement of marks'!AW87="",'statement of marks'!AW87="ML")),Z$7,IF(OR(M88="S",M88="RE"),Z$6,"")))</f>
        <v/>
      </c>
      <c r="AA88" s="423"/>
      <c r="AB88" s="424" t="str">
        <f t="shared" si="26"/>
        <v/>
      </c>
      <c r="AC88" s="425" t="str">
        <f t="shared" si="27"/>
        <v/>
      </c>
      <c r="AD88" s="424" t="str">
        <f>IF(N88="REP",AE$6,IF(AND(OR(N88="S",N88="RE"),OR('statement of marks'!BU87="",'statement of marks'!BU87="ML")),AD$7,IF(OR(N88="S",N88="RE"),AD$6,"")))</f>
        <v/>
      </c>
      <c r="AE88" s="423"/>
      <c r="AF88" s="424" t="str">
        <f t="shared" si="28"/>
        <v/>
      </c>
      <c r="AG88" s="425" t="str">
        <f t="shared" si="29"/>
        <v/>
      </c>
      <c r="AH88" s="424" t="str">
        <f>IF(O88="REP",AI$6,IF(AND(OR(O88="S",O88="RE"),OR('statement of marks'!CS87="",'statement of marks'!CS87="ML")),AH$7,IF(OR(O88="S",O88="RE"),AH$6,"")))</f>
        <v/>
      </c>
      <c r="AI88" s="423"/>
      <c r="AJ88" s="424" t="str">
        <f t="shared" si="30"/>
        <v/>
      </c>
      <c r="AK88" s="425" t="str">
        <f t="shared" si="31"/>
        <v/>
      </c>
      <c r="AL88" s="423"/>
      <c r="AM88" s="424" t="str">
        <f t="shared" si="32"/>
        <v/>
      </c>
      <c r="AN88" s="423"/>
      <c r="AO88" s="80" t="str">
        <f t="shared" si="33"/>
        <v/>
      </c>
      <c r="AP88" s="139">
        <f t="shared" si="34"/>
        <v>0</v>
      </c>
      <c r="AQ88" s="139">
        <f t="shared" si="35"/>
        <v>0</v>
      </c>
      <c r="AR88" s="79" t="str">
        <f t="shared" si="20"/>
        <v/>
      </c>
      <c r="AS88" s="90" t="str">
        <f>IF(AR88="PASS",'statement of marks'!HL88,"")</f>
        <v/>
      </c>
      <c r="AT88" s="90" t="str">
        <f>IF(AR88="PASS",'statement of marks'!HM88,"")</f>
        <v/>
      </c>
      <c r="AU88" s="100" t="str">
        <f>IF('statement of marks'!FH88="","",'statement of marks'!FH88)</f>
        <v/>
      </c>
    </row>
    <row r="89" spans="1:47" ht="17" customHeight="1">
      <c r="A89" s="96">
        <f>'statement of marks'!A89</f>
        <v>81</v>
      </c>
      <c r="B89" s="60" t="str">
        <f>'statement of marks'!D89</f>
        <v/>
      </c>
      <c r="C89" s="60" t="str">
        <f>'statement of marks'!E89</f>
        <v/>
      </c>
      <c r="D89" s="138" t="str">
        <f>'statement of marks'!F89</f>
        <v/>
      </c>
      <c r="E89" s="83" t="str">
        <f>'statement of marks'!G89</f>
        <v>A 081</v>
      </c>
      <c r="F89" s="83" t="str">
        <f>'statement of marks'!H89</f>
        <v>B 081</v>
      </c>
      <c r="G89" s="83" t="str">
        <f>'statement of marks'!I89</f>
        <v>C 081</v>
      </c>
      <c r="H89" s="60" t="str">
        <f>'statement of marks'!HD89</f>
        <v/>
      </c>
      <c r="I89" s="60" t="str">
        <f>'statement of marks'!HG89</f>
        <v/>
      </c>
      <c r="J89" s="98" t="str">
        <f>'statement of marks'!HF89</f>
        <v/>
      </c>
      <c r="K89" s="98" t="str">
        <f>'statement of marks'!FJ89</f>
        <v/>
      </c>
      <c r="L89" s="98" t="str">
        <f>'statement of marks'!FM89</f>
        <v/>
      </c>
      <c r="M89" s="98" t="str">
        <f>'statement of marks'!FP89</f>
        <v/>
      </c>
      <c r="N89" s="98" t="str">
        <f>'statement of marks'!GA89</f>
        <v/>
      </c>
      <c r="O89" s="98" t="str">
        <f>'statement of marks'!GL89</f>
        <v/>
      </c>
      <c r="P89" s="98" t="str">
        <f>'statement of marks'!GW89</f>
        <v/>
      </c>
      <c r="Q89" s="98" t="str">
        <f>'statement of marks'!GX89</f>
        <v/>
      </c>
      <c r="R89" s="98" t="str">
        <f>CONCATENATE('statement of marks'!GZ89,'statement of marks'!HB89)</f>
        <v xml:space="preserve">            </v>
      </c>
      <c r="S89" s="91">
        <f t="shared" si="21"/>
        <v>0</v>
      </c>
      <c r="T89" s="423"/>
      <c r="U89" s="424" t="str">
        <f t="shared" si="22"/>
        <v/>
      </c>
      <c r="V89" s="424" t="str">
        <f t="shared" si="23"/>
        <v/>
      </c>
      <c r="W89" s="423"/>
      <c r="X89" s="424" t="str">
        <f t="shared" si="24"/>
        <v/>
      </c>
      <c r="Y89" s="424" t="str">
        <f t="shared" si="25"/>
        <v/>
      </c>
      <c r="Z89" s="424" t="str">
        <f>IF(M89="REP",AA$6,IF(AND(OR(M89="S",M89="RE"),OR('statement of marks'!AW88="",'statement of marks'!AW88="ML")),Z$7,IF(OR(M89="S",M89="RE"),Z$6,"")))</f>
        <v/>
      </c>
      <c r="AA89" s="423"/>
      <c r="AB89" s="424" t="str">
        <f t="shared" si="26"/>
        <v/>
      </c>
      <c r="AC89" s="425" t="str">
        <f t="shared" si="27"/>
        <v/>
      </c>
      <c r="AD89" s="424" t="str">
        <f>IF(N89="REP",AE$6,IF(AND(OR(N89="S",N89="RE"),OR('statement of marks'!BU88="",'statement of marks'!BU88="ML")),AD$7,IF(OR(N89="S",N89="RE"),AD$6,"")))</f>
        <v/>
      </c>
      <c r="AE89" s="423"/>
      <c r="AF89" s="424" t="str">
        <f t="shared" si="28"/>
        <v/>
      </c>
      <c r="AG89" s="425" t="str">
        <f t="shared" si="29"/>
        <v/>
      </c>
      <c r="AH89" s="424" t="str">
        <f>IF(O89="REP",AI$6,IF(AND(OR(O89="S",O89="RE"),OR('statement of marks'!CS88="",'statement of marks'!CS88="ML")),AH$7,IF(OR(O89="S",O89="RE"),AH$6,"")))</f>
        <v/>
      </c>
      <c r="AI89" s="423"/>
      <c r="AJ89" s="424" t="str">
        <f t="shared" si="30"/>
        <v/>
      </c>
      <c r="AK89" s="425" t="str">
        <f t="shared" si="31"/>
        <v/>
      </c>
      <c r="AL89" s="423"/>
      <c r="AM89" s="424" t="str">
        <f t="shared" si="32"/>
        <v/>
      </c>
      <c r="AN89" s="423"/>
      <c r="AO89" s="80" t="str">
        <f t="shared" si="33"/>
        <v/>
      </c>
      <c r="AP89" s="139">
        <f t="shared" si="34"/>
        <v>0</v>
      </c>
      <c r="AQ89" s="139">
        <f t="shared" si="35"/>
        <v>0</v>
      </c>
      <c r="AR89" s="79" t="str">
        <f t="shared" si="20"/>
        <v/>
      </c>
      <c r="AS89" s="90" t="str">
        <f>IF(AR89="PASS",'statement of marks'!HL89,"")</f>
        <v/>
      </c>
      <c r="AT89" s="90" t="str">
        <f>IF(AR89="PASS",'statement of marks'!HM89,"")</f>
        <v/>
      </c>
      <c r="AU89" s="100" t="str">
        <f>IF('statement of marks'!FH89="","",'statement of marks'!FH89)</f>
        <v/>
      </c>
    </row>
    <row r="90" spans="1:47" ht="17" customHeight="1">
      <c r="A90" s="96">
        <f>'statement of marks'!A90</f>
        <v>82</v>
      </c>
      <c r="B90" s="60" t="str">
        <f>'statement of marks'!D90</f>
        <v/>
      </c>
      <c r="C90" s="60" t="str">
        <f>'statement of marks'!E90</f>
        <v/>
      </c>
      <c r="D90" s="138" t="str">
        <f>'statement of marks'!F90</f>
        <v/>
      </c>
      <c r="E90" s="83" t="str">
        <f>'statement of marks'!G90</f>
        <v>A 082</v>
      </c>
      <c r="F90" s="83" t="str">
        <f>'statement of marks'!H90</f>
        <v>B 082</v>
      </c>
      <c r="G90" s="83" t="str">
        <f>'statement of marks'!I90</f>
        <v>C 082</v>
      </c>
      <c r="H90" s="60" t="str">
        <f>'statement of marks'!HD90</f>
        <v/>
      </c>
      <c r="I90" s="60" t="str">
        <f>'statement of marks'!HG90</f>
        <v/>
      </c>
      <c r="J90" s="98" t="str">
        <f>'statement of marks'!HF90</f>
        <v/>
      </c>
      <c r="K90" s="98" t="str">
        <f>'statement of marks'!FJ90</f>
        <v/>
      </c>
      <c r="L90" s="98" t="str">
        <f>'statement of marks'!FM90</f>
        <v/>
      </c>
      <c r="M90" s="98" t="str">
        <f>'statement of marks'!FP90</f>
        <v/>
      </c>
      <c r="N90" s="98" t="str">
        <f>'statement of marks'!GA90</f>
        <v/>
      </c>
      <c r="O90" s="98" t="str">
        <f>'statement of marks'!GL90</f>
        <v/>
      </c>
      <c r="P90" s="98" t="str">
        <f>'statement of marks'!GW90</f>
        <v/>
      </c>
      <c r="Q90" s="98" t="str">
        <f>'statement of marks'!GX90</f>
        <v/>
      </c>
      <c r="R90" s="98" t="str">
        <f>CONCATENATE('statement of marks'!GZ90,'statement of marks'!HB90)</f>
        <v xml:space="preserve">            </v>
      </c>
      <c r="S90" s="91">
        <f t="shared" si="21"/>
        <v>0</v>
      </c>
      <c r="T90" s="423"/>
      <c r="U90" s="424" t="str">
        <f t="shared" si="22"/>
        <v/>
      </c>
      <c r="V90" s="424" t="str">
        <f t="shared" si="23"/>
        <v/>
      </c>
      <c r="W90" s="423"/>
      <c r="X90" s="424" t="str">
        <f t="shared" si="24"/>
        <v/>
      </c>
      <c r="Y90" s="424" t="str">
        <f t="shared" si="25"/>
        <v/>
      </c>
      <c r="Z90" s="424" t="str">
        <f>IF(M90="REP",AA$6,IF(AND(OR(M90="S",M90="RE"),OR('statement of marks'!AW89="",'statement of marks'!AW89="ML")),Z$7,IF(OR(M90="S",M90="RE"),Z$6,"")))</f>
        <v/>
      </c>
      <c r="AA90" s="423"/>
      <c r="AB90" s="424" t="str">
        <f t="shared" si="26"/>
        <v/>
      </c>
      <c r="AC90" s="425" t="str">
        <f t="shared" si="27"/>
        <v/>
      </c>
      <c r="AD90" s="424" t="str">
        <f>IF(N90="REP",AE$6,IF(AND(OR(N90="S",N90="RE"),OR('statement of marks'!BU89="",'statement of marks'!BU89="ML")),AD$7,IF(OR(N90="S",N90="RE"),AD$6,"")))</f>
        <v/>
      </c>
      <c r="AE90" s="423"/>
      <c r="AF90" s="424" t="str">
        <f t="shared" si="28"/>
        <v/>
      </c>
      <c r="AG90" s="425" t="str">
        <f t="shared" si="29"/>
        <v/>
      </c>
      <c r="AH90" s="424" t="str">
        <f>IF(O90="REP",AI$6,IF(AND(OR(O90="S",O90="RE"),OR('statement of marks'!CS89="",'statement of marks'!CS89="ML")),AH$7,IF(OR(O90="S",O90="RE"),AH$6,"")))</f>
        <v/>
      </c>
      <c r="AI90" s="423"/>
      <c r="AJ90" s="424" t="str">
        <f t="shared" si="30"/>
        <v/>
      </c>
      <c r="AK90" s="425" t="str">
        <f t="shared" si="31"/>
        <v/>
      </c>
      <c r="AL90" s="423"/>
      <c r="AM90" s="424" t="str">
        <f t="shared" si="32"/>
        <v/>
      </c>
      <c r="AN90" s="423"/>
      <c r="AO90" s="80" t="str">
        <f t="shared" si="33"/>
        <v/>
      </c>
      <c r="AP90" s="139">
        <f t="shared" si="34"/>
        <v>0</v>
      </c>
      <c r="AQ90" s="139">
        <f t="shared" si="35"/>
        <v>0</v>
      </c>
      <c r="AR90" s="79" t="str">
        <f t="shared" si="20"/>
        <v/>
      </c>
      <c r="AS90" s="90" t="str">
        <f>IF(AR90="PASS",'statement of marks'!HL90,"")</f>
        <v/>
      </c>
      <c r="AT90" s="90" t="str">
        <f>IF(AR90="PASS",'statement of marks'!HM90,"")</f>
        <v/>
      </c>
      <c r="AU90" s="100" t="str">
        <f>IF('statement of marks'!FH90="","",'statement of marks'!FH90)</f>
        <v/>
      </c>
    </row>
    <row r="91" spans="1:47" ht="17" customHeight="1">
      <c r="A91" s="96">
        <f>'statement of marks'!A91</f>
        <v>83</v>
      </c>
      <c r="B91" s="60" t="str">
        <f>'statement of marks'!D91</f>
        <v/>
      </c>
      <c r="C91" s="60" t="str">
        <f>'statement of marks'!E91</f>
        <v/>
      </c>
      <c r="D91" s="138" t="str">
        <f>'statement of marks'!F91</f>
        <v/>
      </c>
      <c r="E91" s="83" t="str">
        <f>'statement of marks'!G91</f>
        <v>A 083</v>
      </c>
      <c r="F91" s="83" t="str">
        <f>'statement of marks'!H91</f>
        <v>B 083</v>
      </c>
      <c r="G91" s="83" t="str">
        <f>'statement of marks'!I91</f>
        <v>C 083</v>
      </c>
      <c r="H91" s="60" t="str">
        <f>'statement of marks'!HD91</f>
        <v/>
      </c>
      <c r="I91" s="60" t="str">
        <f>'statement of marks'!HG91</f>
        <v/>
      </c>
      <c r="J91" s="98" t="str">
        <f>'statement of marks'!HF91</f>
        <v/>
      </c>
      <c r="K91" s="98" t="str">
        <f>'statement of marks'!FJ91</f>
        <v/>
      </c>
      <c r="L91" s="98" t="str">
        <f>'statement of marks'!FM91</f>
        <v/>
      </c>
      <c r="M91" s="98" t="str">
        <f>'statement of marks'!FP91</f>
        <v/>
      </c>
      <c r="N91" s="98" t="str">
        <f>'statement of marks'!GA91</f>
        <v/>
      </c>
      <c r="O91" s="98" t="str">
        <f>'statement of marks'!GL91</f>
        <v/>
      </c>
      <c r="P91" s="98" t="str">
        <f>'statement of marks'!GW91</f>
        <v/>
      </c>
      <c r="Q91" s="98" t="str">
        <f>'statement of marks'!GX91</f>
        <v/>
      </c>
      <c r="R91" s="98" t="str">
        <f>CONCATENATE('statement of marks'!GZ91,'statement of marks'!HB91)</f>
        <v xml:space="preserve">            </v>
      </c>
      <c r="S91" s="91">
        <f t="shared" si="21"/>
        <v>0</v>
      </c>
      <c r="T91" s="423"/>
      <c r="U91" s="424" t="str">
        <f t="shared" si="22"/>
        <v/>
      </c>
      <c r="V91" s="424" t="str">
        <f t="shared" si="23"/>
        <v/>
      </c>
      <c r="W91" s="423"/>
      <c r="X91" s="424" t="str">
        <f t="shared" si="24"/>
        <v/>
      </c>
      <c r="Y91" s="424" t="str">
        <f t="shared" si="25"/>
        <v/>
      </c>
      <c r="Z91" s="424" t="str">
        <f>IF(M91="REP",AA$6,IF(AND(OR(M91="S",M91="RE"),OR('statement of marks'!AW90="",'statement of marks'!AW90="ML")),Z$7,IF(OR(M91="S",M91="RE"),Z$6,"")))</f>
        <v/>
      </c>
      <c r="AA91" s="423"/>
      <c r="AB91" s="424" t="str">
        <f t="shared" si="26"/>
        <v/>
      </c>
      <c r="AC91" s="425" t="str">
        <f t="shared" si="27"/>
        <v/>
      </c>
      <c r="AD91" s="424" t="str">
        <f>IF(N91="REP",AE$6,IF(AND(OR(N91="S",N91="RE"),OR('statement of marks'!BU90="",'statement of marks'!BU90="ML")),AD$7,IF(OR(N91="S",N91="RE"),AD$6,"")))</f>
        <v/>
      </c>
      <c r="AE91" s="423"/>
      <c r="AF91" s="424" t="str">
        <f t="shared" si="28"/>
        <v/>
      </c>
      <c r="AG91" s="425" t="str">
        <f t="shared" si="29"/>
        <v/>
      </c>
      <c r="AH91" s="424" t="str">
        <f>IF(O91="REP",AI$6,IF(AND(OR(O91="S",O91="RE"),OR('statement of marks'!CS90="",'statement of marks'!CS90="ML")),AH$7,IF(OR(O91="S",O91="RE"),AH$6,"")))</f>
        <v/>
      </c>
      <c r="AI91" s="423"/>
      <c r="AJ91" s="424" t="str">
        <f t="shared" si="30"/>
        <v/>
      </c>
      <c r="AK91" s="425" t="str">
        <f t="shared" si="31"/>
        <v/>
      </c>
      <c r="AL91" s="423"/>
      <c r="AM91" s="424" t="str">
        <f t="shared" si="32"/>
        <v/>
      </c>
      <c r="AN91" s="423"/>
      <c r="AO91" s="80" t="str">
        <f t="shared" si="33"/>
        <v/>
      </c>
      <c r="AP91" s="139">
        <f t="shared" si="34"/>
        <v>0</v>
      </c>
      <c r="AQ91" s="139">
        <f t="shared" si="35"/>
        <v>0</v>
      </c>
      <c r="AR91" s="79" t="str">
        <f t="shared" si="20"/>
        <v/>
      </c>
      <c r="AS91" s="90" t="str">
        <f>IF(AR91="PASS",'statement of marks'!HL91,"")</f>
        <v/>
      </c>
      <c r="AT91" s="90" t="str">
        <f>IF(AR91="PASS",'statement of marks'!HM91,"")</f>
        <v/>
      </c>
      <c r="AU91" s="100" t="str">
        <f>IF('statement of marks'!FH91="","",'statement of marks'!FH91)</f>
        <v/>
      </c>
    </row>
    <row r="92" spans="1:47" ht="17" customHeight="1">
      <c r="A92" s="96">
        <f>'statement of marks'!A92</f>
        <v>84</v>
      </c>
      <c r="B92" s="60" t="str">
        <f>'statement of marks'!D92</f>
        <v/>
      </c>
      <c r="C92" s="60" t="str">
        <f>'statement of marks'!E92</f>
        <v/>
      </c>
      <c r="D92" s="138" t="str">
        <f>'statement of marks'!F92</f>
        <v/>
      </c>
      <c r="E92" s="83" t="str">
        <f>'statement of marks'!G92</f>
        <v>A 084</v>
      </c>
      <c r="F92" s="83" t="str">
        <f>'statement of marks'!H92</f>
        <v>B 084</v>
      </c>
      <c r="G92" s="83" t="str">
        <f>'statement of marks'!I92</f>
        <v>C 084</v>
      </c>
      <c r="H92" s="60" t="str">
        <f>'statement of marks'!HD92</f>
        <v/>
      </c>
      <c r="I92" s="60" t="str">
        <f>'statement of marks'!HG92</f>
        <v/>
      </c>
      <c r="J92" s="98" t="str">
        <f>'statement of marks'!HF92</f>
        <v/>
      </c>
      <c r="K92" s="98" t="str">
        <f>'statement of marks'!FJ92</f>
        <v/>
      </c>
      <c r="L92" s="98" t="str">
        <f>'statement of marks'!FM92</f>
        <v/>
      </c>
      <c r="M92" s="98" t="str">
        <f>'statement of marks'!FP92</f>
        <v/>
      </c>
      <c r="N92" s="98" t="str">
        <f>'statement of marks'!GA92</f>
        <v/>
      </c>
      <c r="O92" s="98" t="str">
        <f>'statement of marks'!GL92</f>
        <v/>
      </c>
      <c r="P92" s="98" t="str">
        <f>'statement of marks'!GW92</f>
        <v/>
      </c>
      <c r="Q92" s="98" t="str">
        <f>'statement of marks'!GX92</f>
        <v/>
      </c>
      <c r="R92" s="98" t="str">
        <f>CONCATENATE('statement of marks'!GZ92,'statement of marks'!HB92)</f>
        <v xml:space="preserve">            </v>
      </c>
      <c r="S92" s="91">
        <f t="shared" si="21"/>
        <v>0</v>
      </c>
      <c r="T92" s="423"/>
      <c r="U92" s="424" t="str">
        <f t="shared" si="22"/>
        <v/>
      </c>
      <c r="V92" s="424" t="str">
        <f t="shared" si="23"/>
        <v/>
      </c>
      <c r="W92" s="423"/>
      <c r="X92" s="424" t="str">
        <f t="shared" si="24"/>
        <v/>
      </c>
      <c r="Y92" s="424" t="str">
        <f t="shared" si="25"/>
        <v/>
      </c>
      <c r="Z92" s="424" t="str">
        <f>IF(M92="REP",AA$6,IF(AND(OR(M92="S",M92="RE"),OR('statement of marks'!AW91="",'statement of marks'!AW91="ML")),Z$7,IF(OR(M92="S",M92="RE"),Z$6,"")))</f>
        <v/>
      </c>
      <c r="AA92" s="423"/>
      <c r="AB92" s="424" t="str">
        <f t="shared" si="26"/>
        <v/>
      </c>
      <c r="AC92" s="425" t="str">
        <f t="shared" si="27"/>
        <v/>
      </c>
      <c r="AD92" s="424" t="str">
        <f>IF(N92="REP",AE$6,IF(AND(OR(N92="S",N92="RE"),OR('statement of marks'!BU91="",'statement of marks'!BU91="ML")),AD$7,IF(OR(N92="S",N92="RE"),AD$6,"")))</f>
        <v/>
      </c>
      <c r="AE92" s="423"/>
      <c r="AF92" s="424" t="str">
        <f t="shared" si="28"/>
        <v/>
      </c>
      <c r="AG92" s="425" t="str">
        <f t="shared" si="29"/>
        <v/>
      </c>
      <c r="AH92" s="424" t="str">
        <f>IF(O92="REP",AI$6,IF(AND(OR(O92="S",O92="RE"),OR('statement of marks'!CS91="",'statement of marks'!CS91="ML")),AH$7,IF(OR(O92="S",O92="RE"),AH$6,"")))</f>
        <v/>
      </c>
      <c r="AI92" s="423"/>
      <c r="AJ92" s="424" t="str">
        <f t="shared" si="30"/>
        <v/>
      </c>
      <c r="AK92" s="425" t="str">
        <f t="shared" si="31"/>
        <v/>
      </c>
      <c r="AL92" s="423"/>
      <c r="AM92" s="424" t="str">
        <f t="shared" si="32"/>
        <v/>
      </c>
      <c r="AN92" s="423"/>
      <c r="AO92" s="80" t="str">
        <f t="shared" si="33"/>
        <v/>
      </c>
      <c r="AP92" s="139">
        <f t="shared" si="34"/>
        <v>0</v>
      </c>
      <c r="AQ92" s="139">
        <f t="shared" si="35"/>
        <v>0</v>
      </c>
      <c r="AR92" s="79" t="str">
        <f t="shared" si="20"/>
        <v/>
      </c>
      <c r="AS92" s="90" t="str">
        <f>IF(AR92="PASS",'statement of marks'!HL92,"")</f>
        <v/>
      </c>
      <c r="AT92" s="90" t="str">
        <f>IF(AR92="PASS",'statement of marks'!HM92,"")</f>
        <v/>
      </c>
      <c r="AU92" s="100" t="str">
        <f>IF('statement of marks'!FH92="","",'statement of marks'!FH92)</f>
        <v/>
      </c>
    </row>
    <row r="93" spans="1:47" ht="17" customHeight="1">
      <c r="A93" s="96">
        <f>'statement of marks'!A93</f>
        <v>85</v>
      </c>
      <c r="B93" s="60" t="str">
        <f>'statement of marks'!D93</f>
        <v/>
      </c>
      <c r="C93" s="60" t="str">
        <f>'statement of marks'!E93</f>
        <v/>
      </c>
      <c r="D93" s="138" t="str">
        <f>'statement of marks'!F93</f>
        <v/>
      </c>
      <c r="E93" s="83" t="str">
        <f>'statement of marks'!G93</f>
        <v>A 085</v>
      </c>
      <c r="F93" s="83" t="str">
        <f>'statement of marks'!H93</f>
        <v>B 085</v>
      </c>
      <c r="G93" s="83" t="str">
        <f>'statement of marks'!I93</f>
        <v>C 085</v>
      </c>
      <c r="H93" s="60" t="str">
        <f>'statement of marks'!HD93</f>
        <v/>
      </c>
      <c r="I93" s="60" t="str">
        <f>'statement of marks'!HG93</f>
        <v/>
      </c>
      <c r="J93" s="98" t="str">
        <f>'statement of marks'!HF93</f>
        <v/>
      </c>
      <c r="K93" s="98" t="str">
        <f>'statement of marks'!FJ93</f>
        <v/>
      </c>
      <c r="L93" s="98" t="str">
        <f>'statement of marks'!FM93</f>
        <v/>
      </c>
      <c r="M93" s="98" t="str">
        <f>'statement of marks'!FP93</f>
        <v/>
      </c>
      <c r="N93" s="98" t="str">
        <f>'statement of marks'!GA93</f>
        <v/>
      </c>
      <c r="O93" s="98" t="str">
        <f>'statement of marks'!GL93</f>
        <v/>
      </c>
      <c r="P93" s="98" t="str">
        <f>'statement of marks'!GW93</f>
        <v/>
      </c>
      <c r="Q93" s="98" t="str">
        <f>'statement of marks'!GX93</f>
        <v/>
      </c>
      <c r="R93" s="98" t="str">
        <f>CONCATENATE('statement of marks'!GZ93,'statement of marks'!HB93)</f>
        <v xml:space="preserve">            </v>
      </c>
      <c r="S93" s="91">
        <f t="shared" si="21"/>
        <v>0</v>
      </c>
      <c r="T93" s="423"/>
      <c r="U93" s="424" t="str">
        <f t="shared" si="22"/>
        <v/>
      </c>
      <c r="V93" s="424" t="str">
        <f t="shared" si="23"/>
        <v/>
      </c>
      <c r="W93" s="423"/>
      <c r="X93" s="424" t="str">
        <f t="shared" si="24"/>
        <v/>
      </c>
      <c r="Y93" s="424" t="str">
        <f t="shared" si="25"/>
        <v/>
      </c>
      <c r="Z93" s="424" t="str">
        <f>IF(M93="REP",AA$6,IF(AND(OR(M93="S",M93="RE"),OR('statement of marks'!AW92="",'statement of marks'!AW92="ML")),Z$7,IF(OR(M93="S",M93="RE"),Z$6,"")))</f>
        <v/>
      </c>
      <c r="AA93" s="423"/>
      <c r="AB93" s="424" t="str">
        <f t="shared" si="26"/>
        <v/>
      </c>
      <c r="AC93" s="425" t="str">
        <f t="shared" si="27"/>
        <v/>
      </c>
      <c r="AD93" s="424" t="str">
        <f>IF(N93="REP",AE$6,IF(AND(OR(N93="S",N93="RE"),OR('statement of marks'!BU92="",'statement of marks'!BU92="ML")),AD$7,IF(OR(N93="S",N93="RE"),AD$6,"")))</f>
        <v/>
      </c>
      <c r="AE93" s="423"/>
      <c r="AF93" s="424" t="str">
        <f t="shared" si="28"/>
        <v/>
      </c>
      <c r="AG93" s="425" t="str">
        <f t="shared" si="29"/>
        <v/>
      </c>
      <c r="AH93" s="424" t="str">
        <f>IF(O93="REP",AI$6,IF(AND(OR(O93="S",O93="RE"),OR('statement of marks'!CS92="",'statement of marks'!CS92="ML")),AH$7,IF(OR(O93="S",O93="RE"),AH$6,"")))</f>
        <v/>
      </c>
      <c r="AI93" s="423"/>
      <c r="AJ93" s="424" t="str">
        <f t="shared" si="30"/>
        <v/>
      </c>
      <c r="AK93" s="425" t="str">
        <f t="shared" si="31"/>
        <v/>
      </c>
      <c r="AL93" s="423"/>
      <c r="AM93" s="424" t="str">
        <f t="shared" si="32"/>
        <v/>
      </c>
      <c r="AN93" s="423"/>
      <c r="AO93" s="80" t="str">
        <f t="shared" si="33"/>
        <v/>
      </c>
      <c r="AP93" s="139">
        <f t="shared" si="34"/>
        <v>0</v>
      </c>
      <c r="AQ93" s="139">
        <f t="shared" si="35"/>
        <v>0</v>
      </c>
      <c r="AR93" s="79" t="str">
        <f t="shared" si="20"/>
        <v/>
      </c>
      <c r="AS93" s="90" t="str">
        <f>IF(AR93="PASS",'statement of marks'!HL93,"")</f>
        <v/>
      </c>
      <c r="AT93" s="90" t="str">
        <f>IF(AR93="PASS",'statement of marks'!HM93,"")</f>
        <v/>
      </c>
      <c r="AU93" s="100" t="str">
        <f>IF('statement of marks'!FH93="","",'statement of marks'!FH93)</f>
        <v/>
      </c>
    </row>
    <row r="94" spans="1:47" ht="17" customHeight="1">
      <c r="A94" s="96">
        <f>'statement of marks'!A94</f>
        <v>86</v>
      </c>
      <c r="B94" s="60" t="str">
        <f>'statement of marks'!D94</f>
        <v/>
      </c>
      <c r="C94" s="60" t="str">
        <f>'statement of marks'!E94</f>
        <v/>
      </c>
      <c r="D94" s="138" t="str">
        <f>'statement of marks'!F94</f>
        <v/>
      </c>
      <c r="E94" s="83" t="str">
        <f>'statement of marks'!G94</f>
        <v>A 086</v>
      </c>
      <c r="F94" s="83" t="str">
        <f>'statement of marks'!H94</f>
        <v>B 086</v>
      </c>
      <c r="G94" s="83" t="str">
        <f>'statement of marks'!I94</f>
        <v>C 086</v>
      </c>
      <c r="H94" s="60" t="str">
        <f>'statement of marks'!HD94</f>
        <v/>
      </c>
      <c r="I94" s="60" t="str">
        <f>'statement of marks'!HG94</f>
        <v/>
      </c>
      <c r="J94" s="98" t="str">
        <f>'statement of marks'!HF94</f>
        <v/>
      </c>
      <c r="K94" s="98" t="str">
        <f>'statement of marks'!FJ94</f>
        <v/>
      </c>
      <c r="L94" s="98" t="str">
        <f>'statement of marks'!FM94</f>
        <v/>
      </c>
      <c r="M94" s="98" t="str">
        <f>'statement of marks'!FP94</f>
        <v/>
      </c>
      <c r="N94" s="98" t="str">
        <f>'statement of marks'!GA94</f>
        <v/>
      </c>
      <c r="O94" s="98" t="str">
        <f>'statement of marks'!GL94</f>
        <v/>
      </c>
      <c r="P94" s="98" t="str">
        <f>'statement of marks'!GW94</f>
        <v/>
      </c>
      <c r="Q94" s="98" t="str">
        <f>'statement of marks'!GX94</f>
        <v/>
      </c>
      <c r="R94" s="98" t="str">
        <f>CONCATENATE('statement of marks'!GZ94,'statement of marks'!HB94)</f>
        <v xml:space="preserve">            </v>
      </c>
      <c r="S94" s="91">
        <f t="shared" si="21"/>
        <v>0</v>
      </c>
      <c r="T94" s="423"/>
      <c r="U94" s="424" t="str">
        <f t="shared" si="22"/>
        <v/>
      </c>
      <c r="V94" s="424" t="str">
        <f t="shared" si="23"/>
        <v/>
      </c>
      <c r="W94" s="423"/>
      <c r="X94" s="424" t="str">
        <f t="shared" si="24"/>
        <v/>
      </c>
      <c r="Y94" s="424" t="str">
        <f t="shared" si="25"/>
        <v/>
      </c>
      <c r="Z94" s="424" t="str">
        <f>IF(M94="REP",AA$6,IF(AND(OR(M94="S",M94="RE"),OR('statement of marks'!AW93="",'statement of marks'!AW93="ML")),Z$7,IF(OR(M94="S",M94="RE"),Z$6,"")))</f>
        <v/>
      </c>
      <c r="AA94" s="423"/>
      <c r="AB94" s="424" t="str">
        <f t="shared" si="26"/>
        <v/>
      </c>
      <c r="AC94" s="425" t="str">
        <f t="shared" si="27"/>
        <v/>
      </c>
      <c r="AD94" s="424" t="str">
        <f>IF(N94="REP",AE$6,IF(AND(OR(N94="S",N94="RE"),OR('statement of marks'!BU93="",'statement of marks'!BU93="ML")),AD$7,IF(OR(N94="S",N94="RE"),AD$6,"")))</f>
        <v/>
      </c>
      <c r="AE94" s="423"/>
      <c r="AF94" s="424" t="str">
        <f t="shared" si="28"/>
        <v/>
      </c>
      <c r="AG94" s="425" t="str">
        <f t="shared" si="29"/>
        <v/>
      </c>
      <c r="AH94" s="424" t="str">
        <f>IF(O94="REP",AI$6,IF(AND(OR(O94="S",O94="RE"),OR('statement of marks'!CS93="",'statement of marks'!CS93="ML")),AH$7,IF(OR(O94="S",O94="RE"),AH$6,"")))</f>
        <v/>
      </c>
      <c r="AI94" s="423"/>
      <c r="AJ94" s="424" t="str">
        <f t="shared" si="30"/>
        <v/>
      </c>
      <c r="AK94" s="425" t="str">
        <f t="shared" si="31"/>
        <v/>
      </c>
      <c r="AL94" s="423"/>
      <c r="AM94" s="424" t="str">
        <f t="shared" si="32"/>
        <v/>
      </c>
      <c r="AN94" s="423"/>
      <c r="AO94" s="80" t="str">
        <f t="shared" si="33"/>
        <v/>
      </c>
      <c r="AP94" s="139">
        <f t="shared" si="34"/>
        <v>0</v>
      </c>
      <c r="AQ94" s="139">
        <f t="shared" si="35"/>
        <v>0</v>
      </c>
      <c r="AR94" s="79" t="str">
        <f t="shared" si="20"/>
        <v/>
      </c>
      <c r="AS94" s="90" t="str">
        <f>IF(AR94="PASS",'statement of marks'!HL94,"")</f>
        <v/>
      </c>
      <c r="AT94" s="90" t="str">
        <f>IF(AR94="PASS",'statement of marks'!HM94,"")</f>
        <v/>
      </c>
      <c r="AU94" s="100" t="str">
        <f>IF('statement of marks'!FH94="","",'statement of marks'!FH94)</f>
        <v/>
      </c>
    </row>
    <row r="95" spans="1:47" ht="17" customHeight="1">
      <c r="A95" s="96">
        <f>'statement of marks'!A95</f>
        <v>87</v>
      </c>
      <c r="B95" s="60" t="str">
        <f>'statement of marks'!D95</f>
        <v/>
      </c>
      <c r="C95" s="60" t="str">
        <f>'statement of marks'!E95</f>
        <v/>
      </c>
      <c r="D95" s="138" t="str">
        <f>'statement of marks'!F95</f>
        <v/>
      </c>
      <c r="E95" s="83" t="str">
        <f>'statement of marks'!G95</f>
        <v>A 087</v>
      </c>
      <c r="F95" s="83" t="str">
        <f>'statement of marks'!H95</f>
        <v>B 087</v>
      </c>
      <c r="G95" s="83" t="str">
        <f>'statement of marks'!I95</f>
        <v>C 087</v>
      </c>
      <c r="H95" s="60" t="str">
        <f>'statement of marks'!HD95</f>
        <v/>
      </c>
      <c r="I95" s="60" t="str">
        <f>'statement of marks'!HG95</f>
        <v/>
      </c>
      <c r="J95" s="98" t="str">
        <f>'statement of marks'!HF95</f>
        <v/>
      </c>
      <c r="K95" s="98" t="str">
        <f>'statement of marks'!FJ95</f>
        <v/>
      </c>
      <c r="L95" s="98" t="str">
        <f>'statement of marks'!FM95</f>
        <v/>
      </c>
      <c r="M95" s="98" t="str">
        <f>'statement of marks'!FP95</f>
        <v/>
      </c>
      <c r="N95" s="98" t="str">
        <f>'statement of marks'!GA95</f>
        <v/>
      </c>
      <c r="O95" s="98" t="str">
        <f>'statement of marks'!GL95</f>
        <v/>
      </c>
      <c r="P95" s="98" t="str">
        <f>'statement of marks'!GW95</f>
        <v/>
      </c>
      <c r="Q95" s="98" t="str">
        <f>'statement of marks'!GX95</f>
        <v/>
      </c>
      <c r="R95" s="98" t="str">
        <f>CONCATENATE('statement of marks'!GZ95,'statement of marks'!HB95)</f>
        <v xml:space="preserve">            </v>
      </c>
      <c r="S95" s="91">
        <f t="shared" si="21"/>
        <v>0</v>
      </c>
      <c r="T95" s="423"/>
      <c r="U95" s="424" t="str">
        <f t="shared" si="22"/>
        <v/>
      </c>
      <c r="V95" s="424" t="str">
        <f t="shared" si="23"/>
        <v/>
      </c>
      <c r="W95" s="423"/>
      <c r="X95" s="424" t="str">
        <f t="shared" si="24"/>
        <v/>
      </c>
      <c r="Y95" s="424" t="str">
        <f t="shared" si="25"/>
        <v/>
      </c>
      <c r="Z95" s="424" t="str">
        <f>IF(M95="REP",AA$6,IF(AND(OR(M95="S",M95="RE"),OR('statement of marks'!AW94="",'statement of marks'!AW94="ML")),Z$7,IF(OR(M95="S",M95="RE"),Z$6,"")))</f>
        <v/>
      </c>
      <c r="AA95" s="423"/>
      <c r="AB95" s="424" t="str">
        <f t="shared" si="26"/>
        <v/>
      </c>
      <c r="AC95" s="425" t="str">
        <f t="shared" si="27"/>
        <v/>
      </c>
      <c r="AD95" s="424" t="str">
        <f>IF(N95="REP",AE$6,IF(AND(OR(N95="S",N95="RE"),OR('statement of marks'!BU94="",'statement of marks'!BU94="ML")),AD$7,IF(OR(N95="S",N95="RE"),AD$6,"")))</f>
        <v/>
      </c>
      <c r="AE95" s="423"/>
      <c r="AF95" s="424" t="str">
        <f t="shared" si="28"/>
        <v/>
      </c>
      <c r="AG95" s="425" t="str">
        <f t="shared" si="29"/>
        <v/>
      </c>
      <c r="AH95" s="424" t="str">
        <f>IF(O95="REP",AI$6,IF(AND(OR(O95="S",O95="RE"),OR('statement of marks'!CS94="",'statement of marks'!CS94="ML")),AH$7,IF(OR(O95="S",O95="RE"),AH$6,"")))</f>
        <v/>
      </c>
      <c r="AI95" s="423"/>
      <c r="AJ95" s="424" t="str">
        <f t="shared" si="30"/>
        <v/>
      </c>
      <c r="AK95" s="425" t="str">
        <f t="shared" si="31"/>
        <v/>
      </c>
      <c r="AL95" s="423"/>
      <c r="AM95" s="424" t="str">
        <f t="shared" si="32"/>
        <v/>
      </c>
      <c r="AN95" s="423"/>
      <c r="AO95" s="80" t="str">
        <f t="shared" si="33"/>
        <v/>
      </c>
      <c r="AP95" s="139">
        <f t="shared" si="34"/>
        <v>0</v>
      </c>
      <c r="AQ95" s="139">
        <f t="shared" si="35"/>
        <v>0</v>
      </c>
      <c r="AR95" s="79" t="str">
        <f t="shared" si="20"/>
        <v/>
      </c>
      <c r="AS95" s="90" t="str">
        <f>IF(AR95="PASS",'statement of marks'!HL95,"")</f>
        <v/>
      </c>
      <c r="AT95" s="90" t="str">
        <f>IF(AR95="PASS",'statement of marks'!HM95,"")</f>
        <v/>
      </c>
      <c r="AU95" s="100" t="str">
        <f>IF('statement of marks'!FH95="","",'statement of marks'!FH95)</f>
        <v/>
      </c>
    </row>
    <row r="96" spans="1:47" ht="17" customHeight="1">
      <c r="A96" s="96">
        <f>'statement of marks'!A96</f>
        <v>88</v>
      </c>
      <c r="B96" s="60" t="str">
        <f>'statement of marks'!D96</f>
        <v/>
      </c>
      <c r="C96" s="60" t="str">
        <f>'statement of marks'!E96</f>
        <v/>
      </c>
      <c r="D96" s="138" t="str">
        <f>'statement of marks'!F96</f>
        <v/>
      </c>
      <c r="E96" s="83" t="str">
        <f>'statement of marks'!G96</f>
        <v>A 088</v>
      </c>
      <c r="F96" s="83" t="str">
        <f>'statement of marks'!H96</f>
        <v>B 088</v>
      </c>
      <c r="G96" s="83" t="str">
        <f>'statement of marks'!I96</f>
        <v>C 088</v>
      </c>
      <c r="H96" s="60" t="str">
        <f>'statement of marks'!HD96</f>
        <v/>
      </c>
      <c r="I96" s="60" t="str">
        <f>'statement of marks'!HG96</f>
        <v/>
      </c>
      <c r="J96" s="98" t="str">
        <f>'statement of marks'!HF96</f>
        <v/>
      </c>
      <c r="K96" s="98" t="str">
        <f>'statement of marks'!FJ96</f>
        <v/>
      </c>
      <c r="L96" s="98" t="str">
        <f>'statement of marks'!FM96</f>
        <v/>
      </c>
      <c r="M96" s="98" t="str">
        <f>'statement of marks'!FP96</f>
        <v/>
      </c>
      <c r="N96" s="98" t="str">
        <f>'statement of marks'!GA96</f>
        <v/>
      </c>
      <c r="O96" s="98" t="str">
        <f>'statement of marks'!GL96</f>
        <v/>
      </c>
      <c r="P96" s="98" t="str">
        <f>'statement of marks'!GW96</f>
        <v/>
      </c>
      <c r="Q96" s="98" t="str">
        <f>'statement of marks'!GX96</f>
        <v/>
      </c>
      <c r="R96" s="98" t="str">
        <f>CONCATENATE('statement of marks'!GZ96,'statement of marks'!HB96)</f>
        <v xml:space="preserve">            </v>
      </c>
      <c r="S96" s="91">
        <f t="shared" si="21"/>
        <v>0</v>
      </c>
      <c r="T96" s="423"/>
      <c r="U96" s="424" t="str">
        <f t="shared" si="22"/>
        <v/>
      </c>
      <c r="V96" s="424" t="str">
        <f t="shared" si="23"/>
        <v/>
      </c>
      <c r="W96" s="423"/>
      <c r="X96" s="424" t="str">
        <f t="shared" si="24"/>
        <v/>
      </c>
      <c r="Y96" s="424" t="str">
        <f t="shared" si="25"/>
        <v/>
      </c>
      <c r="Z96" s="424" t="str">
        <f>IF(M96="REP",AA$6,IF(AND(OR(M96="S",M96="RE"),OR('statement of marks'!AW95="",'statement of marks'!AW95="ML")),Z$7,IF(OR(M96="S",M96="RE"),Z$6,"")))</f>
        <v/>
      </c>
      <c r="AA96" s="423"/>
      <c r="AB96" s="424" t="str">
        <f t="shared" si="26"/>
        <v/>
      </c>
      <c r="AC96" s="425" t="str">
        <f t="shared" si="27"/>
        <v/>
      </c>
      <c r="AD96" s="424" t="str">
        <f>IF(N96="REP",AE$6,IF(AND(OR(N96="S",N96="RE"),OR('statement of marks'!BU95="",'statement of marks'!BU95="ML")),AD$7,IF(OR(N96="S",N96="RE"),AD$6,"")))</f>
        <v/>
      </c>
      <c r="AE96" s="423"/>
      <c r="AF96" s="424" t="str">
        <f t="shared" si="28"/>
        <v/>
      </c>
      <c r="AG96" s="425" t="str">
        <f t="shared" si="29"/>
        <v/>
      </c>
      <c r="AH96" s="424" t="str">
        <f>IF(O96="REP",AI$6,IF(AND(OR(O96="S",O96="RE"),OR('statement of marks'!CS95="",'statement of marks'!CS95="ML")),AH$7,IF(OR(O96="S",O96="RE"),AH$6,"")))</f>
        <v/>
      </c>
      <c r="AI96" s="423"/>
      <c r="AJ96" s="424" t="str">
        <f t="shared" si="30"/>
        <v/>
      </c>
      <c r="AK96" s="425" t="str">
        <f t="shared" si="31"/>
        <v/>
      </c>
      <c r="AL96" s="423"/>
      <c r="AM96" s="424" t="str">
        <f t="shared" si="32"/>
        <v/>
      </c>
      <c r="AN96" s="423"/>
      <c r="AO96" s="80" t="str">
        <f t="shared" si="33"/>
        <v/>
      </c>
      <c r="AP96" s="139">
        <f t="shared" si="34"/>
        <v>0</v>
      </c>
      <c r="AQ96" s="139">
        <f t="shared" si="35"/>
        <v>0</v>
      </c>
      <c r="AR96" s="79" t="str">
        <f t="shared" si="20"/>
        <v/>
      </c>
      <c r="AS96" s="90" t="str">
        <f>IF(AR96="PASS",'statement of marks'!HL96,"")</f>
        <v/>
      </c>
      <c r="AT96" s="90" t="str">
        <f>IF(AR96="PASS",'statement of marks'!HM96,"")</f>
        <v/>
      </c>
      <c r="AU96" s="100" t="str">
        <f>IF('statement of marks'!FH96="","",'statement of marks'!FH96)</f>
        <v/>
      </c>
    </row>
    <row r="97" spans="1:47" ht="17" customHeight="1">
      <c r="A97" s="96">
        <f>'statement of marks'!A97</f>
        <v>89</v>
      </c>
      <c r="B97" s="60" t="str">
        <f>'statement of marks'!D97</f>
        <v/>
      </c>
      <c r="C97" s="60" t="str">
        <f>'statement of marks'!E97</f>
        <v/>
      </c>
      <c r="D97" s="138" t="str">
        <f>'statement of marks'!F97</f>
        <v/>
      </c>
      <c r="E97" s="83" t="str">
        <f>'statement of marks'!G97</f>
        <v>A 089</v>
      </c>
      <c r="F97" s="83" t="str">
        <f>'statement of marks'!H97</f>
        <v>B 089</v>
      </c>
      <c r="G97" s="83" t="str">
        <f>'statement of marks'!I97</f>
        <v>C 089</v>
      </c>
      <c r="H97" s="60" t="str">
        <f>'statement of marks'!HD97</f>
        <v/>
      </c>
      <c r="I97" s="60" t="str">
        <f>'statement of marks'!HG97</f>
        <v/>
      </c>
      <c r="J97" s="98" t="str">
        <f>'statement of marks'!HF97</f>
        <v/>
      </c>
      <c r="K97" s="98" t="str">
        <f>'statement of marks'!FJ97</f>
        <v/>
      </c>
      <c r="L97" s="98" t="str">
        <f>'statement of marks'!FM97</f>
        <v/>
      </c>
      <c r="M97" s="98" t="str">
        <f>'statement of marks'!FP97</f>
        <v/>
      </c>
      <c r="N97" s="98" t="str">
        <f>'statement of marks'!GA97</f>
        <v/>
      </c>
      <c r="O97" s="98" t="str">
        <f>'statement of marks'!GL97</f>
        <v/>
      </c>
      <c r="P97" s="98" t="str">
        <f>'statement of marks'!GW97</f>
        <v/>
      </c>
      <c r="Q97" s="98" t="str">
        <f>'statement of marks'!GX97</f>
        <v/>
      </c>
      <c r="R97" s="98" t="str">
        <f>CONCATENATE('statement of marks'!GZ97,'statement of marks'!HB97)</f>
        <v xml:space="preserve">            </v>
      </c>
      <c r="S97" s="91">
        <f t="shared" si="21"/>
        <v>0</v>
      </c>
      <c r="T97" s="423"/>
      <c r="U97" s="424" t="str">
        <f t="shared" si="22"/>
        <v/>
      </c>
      <c r="V97" s="424" t="str">
        <f t="shared" si="23"/>
        <v/>
      </c>
      <c r="W97" s="423"/>
      <c r="X97" s="424" t="str">
        <f t="shared" si="24"/>
        <v/>
      </c>
      <c r="Y97" s="424" t="str">
        <f t="shared" si="25"/>
        <v/>
      </c>
      <c r="Z97" s="424" t="str">
        <f>IF(M97="REP",AA$6,IF(AND(OR(M97="S",M97="RE"),OR('statement of marks'!AW96="",'statement of marks'!AW96="ML")),Z$7,IF(OR(M97="S",M97="RE"),Z$6,"")))</f>
        <v/>
      </c>
      <c r="AA97" s="423"/>
      <c r="AB97" s="424" t="str">
        <f t="shared" si="26"/>
        <v/>
      </c>
      <c r="AC97" s="425" t="str">
        <f t="shared" si="27"/>
        <v/>
      </c>
      <c r="AD97" s="424" t="str">
        <f>IF(N97="REP",AE$6,IF(AND(OR(N97="S",N97="RE"),OR('statement of marks'!BU96="",'statement of marks'!BU96="ML")),AD$7,IF(OR(N97="S",N97="RE"),AD$6,"")))</f>
        <v/>
      </c>
      <c r="AE97" s="423"/>
      <c r="AF97" s="424" t="str">
        <f t="shared" si="28"/>
        <v/>
      </c>
      <c r="AG97" s="425" t="str">
        <f t="shared" si="29"/>
        <v/>
      </c>
      <c r="AH97" s="424" t="str">
        <f>IF(O97="REP",AI$6,IF(AND(OR(O97="S",O97="RE"),OR('statement of marks'!CS96="",'statement of marks'!CS96="ML")),AH$7,IF(OR(O97="S",O97="RE"),AH$6,"")))</f>
        <v/>
      </c>
      <c r="AI97" s="423"/>
      <c r="AJ97" s="424" t="str">
        <f t="shared" si="30"/>
        <v/>
      </c>
      <c r="AK97" s="425" t="str">
        <f t="shared" si="31"/>
        <v/>
      </c>
      <c r="AL97" s="423"/>
      <c r="AM97" s="424" t="str">
        <f t="shared" si="32"/>
        <v/>
      </c>
      <c r="AN97" s="423"/>
      <c r="AO97" s="80" t="str">
        <f t="shared" si="33"/>
        <v/>
      </c>
      <c r="AP97" s="139">
        <f t="shared" si="34"/>
        <v>0</v>
      </c>
      <c r="AQ97" s="139">
        <f t="shared" si="35"/>
        <v>0</v>
      </c>
      <c r="AR97" s="79" t="str">
        <f t="shared" si="20"/>
        <v/>
      </c>
      <c r="AS97" s="90" t="str">
        <f>IF(AR97="PASS",'statement of marks'!HL97,"")</f>
        <v/>
      </c>
      <c r="AT97" s="90" t="str">
        <f>IF(AR97="PASS",'statement of marks'!HM97,"")</f>
        <v/>
      </c>
      <c r="AU97" s="100" t="str">
        <f>IF('statement of marks'!FH97="","",'statement of marks'!FH97)</f>
        <v/>
      </c>
    </row>
    <row r="98" spans="1:47" ht="17" customHeight="1">
      <c r="A98" s="96">
        <f>'statement of marks'!A98</f>
        <v>90</v>
      </c>
      <c r="B98" s="60" t="str">
        <f>'statement of marks'!D98</f>
        <v/>
      </c>
      <c r="C98" s="60" t="str">
        <f>'statement of marks'!E98</f>
        <v/>
      </c>
      <c r="D98" s="138" t="str">
        <f>'statement of marks'!F98</f>
        <v/>
      </c>
      <c r="E98" s="83" t="str">
        <f>'statement of marks'!G98</f>
        <v>A 090</v>
      </c>
      <c r="F98" s="83" t="str">
        <f>'statement of marks'!H98</f>
        <v>B 090</v>
      </c>
      <c r="G98" s="83" t="str">
        <f>'statement of marks'!I98</f>
        <v>C 090</v>
      </c>
      <c r="H98" s="60" t="str">
        <f>'statement of marks'!HD98</f>
        <v/>
      </c>
      <c r="I98" s="60" t="str">
        <f>'statement of marks'!HG98</f>
        <v/>
      </c>
      <c r="J98" s="98" t="str">
        <f>'statement of marks'!HF98</f>
        <v/>
      </c>
      <c r="K98" s="98" t="str">
        <f>'statement of marks'!FJ98</f>
        <v/>
      </c>
      <c r="L98" s="98" t="str">
        <f>'statement of marks'!FM98</f>
        <v/>
      </c>
      <c r="M98" s="98" t="str">
        <f>'statement of marks'!FP98</f>
        <v/>
      </c>
      <c r="N98" s="98" t="str">
        <f>'statement of marks'!GA98</f>
        <v/>
      </c>
      <c r="O98" s="98" t="str">
        <f>'statement of marks'!GL98</f>
        <v/>
      </c>
      <c r="P98" s="98" t="str">
        <f>'statement of marks'!GW98</f>
        <v/>
      </c>
      <c r="Q98" s="98" t="str">
        <f>'statement of marks'!GX98</f>
        <v/>
      </c>
      <c r="R98" s="98" t="str">
        <f>CONCATENATE('statement of marks'!GZ98,'statement of marks'!HB98)</f>
        <v xml:space="preserve">            </v>
      </c>
      <c r="S98" s="91">
        <f t="shared" si="21"/>
        <v>0</v>
      </c>
      <c r="T98" s="423"/>
      <c r="U98" s="424" t="str">
        <f t="shared" si="22"/>
        <v/>
      </c>
      <c r="V98" s="424" t="str">
        <f t="shared" si="23"/>
        <v/>
      </c>
      <c r="W98" s="423"/>
      <c r="X98" s="424" t="str">
        <f t="shared" si="24"/>
        <v/>
      </c>
      <c r="Y98" s="424" t="str">
        <f t="shared" si="25"/>
        <v/>
      </c>
      <c r="Z98" s="424" t="str">
        <f>IF(M98="REP",AA$6,IF(AND(OR(M98="S",M98="RE"),OR('statement of marks'!AW97="",'statement of marks'!AW97="ML")),Z$7,IF(OR(M98="S",M98="RE"),Z$6,"")))</f>
        <v/>
      </c>
      <c r="AA98" s="423"/>
      <c r="AB98" s="424" t="str">
        <f t="shared" si="26"/>
        <v/>
      </c>
      <c r="AC98" s="425" t="str">
        <f t="shared" si="27"/>
        <v/>
      </c>
      <c r="AD98" s="424" t="str">
        <f>IF(N98="REP",AE$6,IF(AND(OR(N98="S",N98="RE"),OR('statement of marks'!BU97="",'statement of marks'!BU97="ML")),AD$7,IF(OR(N98="S",N98="RE"),AD$6,"")))</f>
        <v/>
      </c>
      <c r="AE98" s="423"/>
      <c r="AF98" s="424" t="str">
        <f t="shared" si="28"/>
        <v/>
      </c>
      <c r="AG98" s="425" t="str">
        <f t="shared" si="29"/>
        <v/>
      </c>
      <c r="AH98" s="424" t="str">
        <f>IF(O98="REP",AI$6,IF(AND(OR(O98="S",O98="RE"),OR('statement of marks'!CS97="",'statement of marks'!CS97="ML")),AH$7,IF(OR(O98="S",O98="RE"),AH$6,"")))</f>
        <v/>
      </c>
      <c r="AI98" s="423"/>
      <c r="AJ98" s="424" t="str">
        <f t="shared" si="30"/>
        <v/>
      </c>
      <c r="AK98" s="425" t="str">
        <f t="shared" si="31"/>
        <v/>
      </c>
      <c r="AL98" s="423"/>
      <c r="AM98" s="424" t="str">
        <f t="shared" si="32"/>
        <v/>
      </c>
      <c r="AN98" s="423"/>
      <c r="AO98" s="80" t="str">
        <f t="shared" si="33"/>
        <v/>
      </c>
      <c r="AP98" s="139">
        <f t="shared" si="34"/>
        <v>0</v>
      </c>
      <c r="AQ98" s="139">
        <f t="shared" si="35"/>
        <v>0</v>
      </c>
      <c r="AR98" s="79" t="str">
        <f t="shared" si="20"/>
        <v/>
      </c>
      <c r="AS98" s="90" t="str">
        <f>IF(AR98="PASS",'statement of marks'!HL98,"")</f>
        <v/>
      </c>
      <c r="AT98" s="90" t="str">
        <f>IF(AR98="PASS",'statement of marks'!HM98,"")</f>
        <v/>
      </c>
      <c r="AU98" s="100" t="str">
        <f>IF('statement of marks'!FH98="","",'statement of marks'!FH98)</f>
        <v/>
      </c>
    </row>
    <row r="99" spans="1:47" ht="17" customHeight="1">
      <c r="A99" s="96">
        <f>'statement of marks'!A99</f>
        <v>91</v>
      </c>
      <c r="B99" s="60" t="str">
        <f>'statement of marks'!D99</f>
        <v/>
      </c>
      <c r="C99" s="60" t="str">
        <f>'statement of marks'!E99</f>
        <v/>
      </c>
      <c r="D99" s="138" t="str">
        <f>'statement of marks'!F99</f>
        <v/>
      </c>
      <c r="E99" s="83" t="str">
        <f>'statement of marks'!G99</f>
        <v>A 091</v>
      </c>
      <c r="F99" s="83" t="str">
        <f>'statement of marks'!H99</f>
        <v>B 091</v>
      </c>
      <c r="G99" s="83" t="str">
        <f>'statement of marks'!I99</f>
        <v>C 091</v>
      </c>
      <c r="H99" s="60" t="str">
        <f>'statement of marks'!HD99</f>
        <v/>
      </c>
      <c r="I99" s="60" t="str">
        <f>'statement of marks'!HG99</f>
        <v/>
      </c>
      <c r="J99" s="98" t="str">
        <f>'statement of marks'!HF99</f>
        <v/>
      </c>
      <c r="K99" s="98" t="str">
        <f>'statement of marks'!FJ99</f>
        <v/>
      </c>
      <c r="L99" s="98" t="str">
        <f>'statement of marks'!FM99</f>
        <v/>
      </c>
      <c r="M99" s="98" t="str">
        <f>'statement of marks'!FP99</f>
        <v/>
      </c>
      <c r="N99" s="98" t="str">
        <f>'statement of marks'!GA99</f>
        <v/>
      </c>
      <c r="O99" s="98" t="str">
        <f>'statement of marks'!GL99</f>
        <v/>
      </c>
      <c r="P99" s="98" t="str">
        <f>'statement of marks'!GW99</f>
        <v/>
      </c>
      <c r="Q99" s="98" t="str">
        <f>'statement of marks'!GX99</f>
        <v/>
      </c>
      <c r="R99" s="98" t="str">
        <f>CONCATENATE('statement of marks'!GZ99,'statement of marks'!HB99)</f>
        <v xml:space="preserve">            </v>
      </c>
      <c r="S99" s="91">
        <f t="shared" si="21"/>
        <v>0</v>
      </c>
      <c r="T99" s="423"/>
      <c r="U99" s="424" t="str">
        <f t="shared" si="22"/>
        <v/>
      </c>
      <c r="V99" s="424" t="str">
        <f t="shared" si="23"/>
        <v/>
      </c>
      <c r="W99" s="423"/>
      <c r="X99" s="424" t="str">
        <f t="shared" si="24"/>
        <v/>
      </c>
      <c r="Y99" s="424" t="str">
        <f t="shared" si="25"/>
        <v/>
      </c>
      <c r="Z99" s="424" t="str">
        <f>IF(M99="REP",AA$6,IF(AND(OR(M99="S",M99="RE"),OR('statement of marks'!AW98="",'statement of marks'!AW98="ML")),Z$7,IF(OR(M99="S",M99="RE"),Z$6,"")))</f>
        <v/>
      </c>
      <c r="AA99" s="423"/>
      <c r="AB99" s="424" t="str">
        <f t="shared" si="26"/>
        <v/>
      </c>
      <c r="AC99" s="425" t="str">
        <f t="shared" si="27"/>
        <v/>
      </c>
      <c r="AD99" s="424" t="str">
        <f>IF(N99="REP",AE$6,IF(AND(OR(N99="S",N99="RE"),OR('statement of marks'!BU98="",'statement of marks'!BU98="ML")),AD$7,IF(OR(N99="S",N99="RE"),AD$6,"")))</f>
        <v/>
      </c>
      <c r="AE99" s="423"/>
      <c r="AF99" s="424" t="str">
        <f t="shared" si="28"/>
        <v/>
      </c>
      <c r="AG99" s="425" t="str">
        <f t="shared" si="29"/>
        <v/>
      </c>
      <c r="AH99" s="424" t="str">
        <f>IF(O99="REP",AI$6,IF(AND(OR(O99="S",O99="RE"),OR('statement of marks'!CS98="",'statement of marks'!CS98="ML")),AH$7,IF(OR(O99="S",O99="RE"),AH$6,"")))</f>
        <v/>
      </c>
      <c r="AI99" s="423"/>
      <c r="AJ99" s="424" t="str">
        <f t="shared" si="30"/>
        <v/>
      </c>
      <c r="AK99" s="425" t="str">
        <f t="shared" si="31"/>
        <v/>
      </c>
      <c r="AL99" s="423"/>
      <c r="AM99" s="424" t="str">
        <f t="shared" si="32"/>
        <v/>
      </c>
      <c r="AN99" s="423"/>
      <c r="AO99" s="80" t="str">
        <f t="shared" si="33"/>
        <v/>
      </c>
      <c r="AP99" s="139">
        <f t="shared" si="34"/>
        <v>0</v>
      </c>
      <c r="AQ99" s="139">
        <f t="shared" si="35"/>
        <v>0</v>
      </c>
      <c r="AR99" s="79" t="str">
        <f t="shared" si="20"/>
        <v/>
      </c>
      <c r="AS99" s="90" t="str">
        <f>IF(AR99="PASS",'statement of marks'!HL99,"")</f>
        <v/>
      </c>
      <c r="AT99" s="90" t="str">
        <f>IF(AR99="PASS",'statement of marks'!HM99,"")</f>
        <v/>
      </c>
      <c r="AU99" s="100" t="str">
        <f>IF('statement of marks'!FH99="","",'statement of marks'!FH99)</f>
        <v/>
      </c>
    </row>
    <row r="100" spans="1:47" ht="17" customHeight="1">
      <c r="A100" s="96">
        <f>'statement of marks'!A100</f>
        <v>92</v>
      </c>
      <c r="B100" s="60" t="str">
        <f>'statement of marks'!D100</f>
        <v/>
      </c>
      <c r="C100" s="60" t="str">
        <f>'statement of marks'!E100</f>
        <v/>
      </c>
      <c r="D100" s="138" t="str">
        <f>'statement of marks'!F100</f>
        <v/>
      </c>
      <c r="E100" s="83" t="str">
        <f>'statement of marks'!G100</f>
        <v>A 092</v>
      </c>
      <c r="F100" s="83" t="str">
        <f>'statement of marks'!H100</f>
        <v>B 092</v>
      </c>
      <c r="G100" s="83" t="str">
        <f>'statement of marks'!I100</f>
        <v>C 092</v>
      </c>
      <c r="H100" s="60" t="str">
        <f>'statement of marks'!HD100</f>
        <v/>
      </c>
      <c r="I100" s="60" t="str">
        <f>'statement of marks'!HG100</f>
        <v/>
      </c>
      <c r="J100" s="98" t="str">
        <f>'statement of marks'!HF100</f>
        <v/>
      </c>
      <c r="K100" s="98" t="str">
        <f>'statement of marks'!FJ100</f>
        <v/>
      </c>
      <c r="L100" s="98" t="str">
        <f>'statement of marks'!FM100</f>
        <v/>
      </c>
      <c r="M100" s="98" t="str">
        <f>'statement of marks'!FP100</f>
        <v/>
      </c>
      <c r="N100" s="98" t="str">
        <f>'statement of marks'!GA100</f>
        <v/>
      </c>
      <c r="O100" s="98" t="str">
        <f>'statement of marks'!GL100</f>
        <v/>
      </c>
      <c r="P100" s="98" t="str">
        <f>'statement of marks'!GW100</f>
        <v/>
      </c>
      <c r="Q100" s="98" t="str">
        <f>'statement of marks'!GX100</f>
        <v/>
      </c>
      <c r="R100" s="98" t="str">
        <f>CONCATENATE('statement of marks'!GZ100,'statement of marks'!HB100)</f>
        <v xml:space="preserve">            </v>
      </c>
      <c r="S100" s="91">
        <f t="shared" si="21"/>
        <v>0</v>
      </c>
      <c r="T100" s="423"/>
      <c r="U100" s="424" t="str">
        <f t="shared" si="22"/>
        <v/>
      </c>
      <c r="V100" s="424" t="str">
        <f t="shared" si="23"/>
        <v/>
      </c>
      <c r="W100" s="423"/>
      <c r="X100" s="424" t="str">
        <f t="shared" si="24"/>
        <v/>
      </c>
      <c r="Y100" s="424" t="str">
        <f t="shared" si="25"/>
        <v/>
      </c>
      <c r="Z100" s="424" t="str">
        <f>IF(M100="REP",AA$6,IF(AND(OR(M100="S",M100="RE"),OR('statement of marks'!AW99="",'statement of marks'!AW99="ML")),Z$7,IF(OR(M100="S",M100="RE"),Z$6,"")))</f>
        <v/>
      </c>
      <c r="AA100" s="423"/>
      <c r="AB100" s="424" t="str">
        <f t="shared" si="26"/>
        <v/>
      </c>
      <c r="AC100" s="425" t="str">
        <f t="shared" si="27"/>
        <v/>
      </c>
      <c r="AD100" s="424" t="str">
        <f>IF(N100="REP",AE$6,IF(AND(OR(N100="S",N100="RE"),OR('statement of marks'!BU99="",'statement of marks'!BU99="ML")),AD$7,IF(OR(N100="S",N100="RE"),AD$6,"")))</f>
        <v/>
      </c>
      <c r="AE100" s="423"/>
      <c r="AF100" s="424" t="str">
        <f t="shared" si="28"/>
        <v/>
      </c>
      <c r="AG100" s="425" t="str">
        <f t="shared" si="29"/>
        <v/>
      </c>
      <c r="AH100" s="424" t="str">
        <f>IF(O100="REP",AI$6,IF(AND(OR(O100="S",O100="RE"),OR('statement of marks'!CS99="",'statement of marks'!CS99="ML")),AH$7,IF(OR(O100="S",O100="RE"),AH$6,"")))</f>
        <v/>
      </c>
      <c r="AI100" s="423"/>
      <c r="AJ100" s="424" t="str">
        <f t="shared" si="30"/>
        <v/>
      </c>
      <c r="AK100" s="425" t="str">
        <f t="shared" si="31"/>
        <v/>
      </c>
      <c r="AL100" s="423"/>
      <c r="AM100" s="424" t="str">
        <f t="shared" si="32"/>
        <v/>
      </c>
      <c r="AN100" s="423"/>
      <c r="AO100" s="80" t="str">
        <f t="shared" si="33"/>
        <v/>
      </c>
      <c r="AP100" s="139">
        <f t="shared" si="34"/>
        <v>0</v>
      </c>
      <c r="AQ100" s="139">
        <f t="shared" si="35"/>
        <v>0</v>
      </c>
      <c r="AR100" s="79" t="str">
        <f t="shared" si="20"/>
        <v/>
      </c>
      <c r="AS100" s="90" t="str">
        <f>IF(AR100="PASS",'statement of marks'!HL100,"")</f>
        <v/>
      </c>
      <c r="AT100" s="90" t="str">
        <f>IF(AR100="PASS",'statement of marks'!HM100,"")</f>
        <v/>
      </c>
      <c r="AU100" s="100" t="str">
        <f>IF('statement of marks'!FH100="","",'statement of marks'!FH100)</f>
        <v/>
      </c>
    </row>
    <row r="101" spans="1:47" ht="17" customHeight="1">
      <c r="A101" s="96">
        <f>'statement of marks'!A101</f>
        <v>93</v>
      </c>
      <c r="B101" s="60" t="str">
        <f>'statement of marks'!D101</f>
        <v/>
      </c>
      <c r="C101" s="60" t="str">
        <f>'statement of marks'!E101</f>
        <v/>
      </c>
      <c r="D101" s="138" t="str">
        <f>'statement of marks'!F101</f>
        <v/>
      </c>
      <c r="E101" s="83" t="str">
        <f>'statement of marks'!G101</f>
        <v>A 093</v>
      </c>
      <c r="F101" s="83" t="str">
        <f>'statement of marks'!H101</f>
        <v>B 093</v>
      </c>
      <c r="G101" s="83" t="str">
        <f>'statement of marks'!I101</f>
        <v>C 093</v>
      </c>
      <c r="H101" s="60" t="str">
        <f>'statement of marks'!HD101</f>
        <v/>
      </c>
      <c r="I101" s="60" t="str">
        <f>'statement of marks'!HG101</f>
        <v/>
      </c>
      <c r="J101" s="98" t="str">
        <f>'statement of marks'!HF101</f>
        <v/>
      </c>
      <c r="K101" s="98" t="str">
        <f>'statement of marks'!FJ101</f>
        <v/>
      </c>
      <c r="L101" s="98" t="str">
        <f>'statement of marks'!FM101</f>
        <v/>
      </c>
      <c r="M101" s="98" t="str">
        <f>'statement of marks'!FP101</f>
        <v/>
      </c>
      <c r="N101" s="98" t="str">
        <f>'statement of marks'!GA101</f>
        <v/>
      </c>
      <c r="O101" s="98" t="str">
        <f>'statement of marks'!GL101</f>
        <v/>
      </c>
      <c r="P101" s="98" t="str">
        <f>'statement of marks'!GW101</f>
        <v/>
      </c>
      <c r="Q101" s="98" t="str">
        <f>'statement of marks'!GX101</f>
        <v/>
      </c>
      <c r="R101" s="98" t="str">
        <f>CONCATENATE('statement of marks'!GZ101,'statement of marks'!HB101)</f>
        <v xml:space="preserve">            </v>
      </c>
      <c r="S101" s="91">
        <f t="shared" si="21"/>
        <v>0</v>
      </c>
      <c r="T101" s="423"/>
      <c r="U101" s="424" t="str">
        <f t="shared" si="22"/>
        <v/>
      </c>
      <c r="V101" s="424" t="str">
        <f t="shared" si="23"/>
        <v/>
      </c>
      <c r="W101" s="423"/>
      <c r="X101" s="424" t="str">
        <f t="shared" si="24"/>
        <v/>
      </c>
      <c r="Y101" s="424" t="str">
        <f t="shared" si="25"/>
        <v/>
      </c>
      <c r="Z101" s="424" t="str">
        <f>IF(M101="REP",AA$6,IF(AND(OR(M101="S",M101="RE"),OR('statement of marks'!AW100="",'statement of marks'!AW100="ML")),Z$7,IF(OR(M101="S",M101="RE"),Z$6,"")))</f>
        <v/>
      </c>
      <c r="AA101" s="423"/>
      <c r="AB101" s="424" t="str">
        <f t="shared" si="26"/>
        <v/>
      </c>
      <c r="AC101" s="425" t="str">
        <f t="shared" si="27"/>
        <v/>
      </c>
      <c r="AD101" s="424" t="str">
        <f>IF(N101="REP",AE$6,IF(AND(OR(N101="S",N101="RE"),OR('statement of marks'!BU100="",'statement of marks'!BU100="ML")),AD$7,IF(OR(N101="S",N101="RE"),AD$6,"")))</f>
        <v/>
      </c>
      <c r="AE101" s="423"/>
      <c r="AF101" s="424" t="str">
        <f t="shared" si="28"/>
        <v/>
      </c>
      <c r="AG101" s="425" t="str">
        <f t="shared" si="29"/>
        <v/>
      </c>
      <c r="AH101" s="424" t="str">
        <f>IF(O101="REP",AI$6,IF(AND(OR(O101="S",O101="RE"),OR('statement of marks'!CS100="",'statement of marks'!CS100="ML")),AH$7,IF(OR(O101="S",O101="RE"),AH$6,"")))</f>
        <v/>
      </c>
      <c r="AI101" s="423"/>
      <c r="AJ101" s="424" t="str">
        <f t="shared" si="30"/>
        <v/>
      </c>
      <c r="AK101" s="425" t="str">
        <f t="shared" si="31"/>
        <v/>
      </c>
      <c r="AL101" s="423"/>
      <c r="AM101" s="424" t="str">
        <f t="shared" si="32"/>
        <v/>
      </c>
      <c r="AN101" s="423"/>
      <c r="AO101" s="80" t="str">
        <f t="shared" si="33"/>
        <v/>
      </c>
      <c r="AP101" s="139">
        <f t="shared" si="34"/>
        <v>0</v>
      </c>
      <c r="AQ101" s="139">
        <f t="shared" si="35"/>
        <v>0</v>
      </c>
      <c r="AR101" s="79" t="str">
        <f t="shared" si="20"/>
        <v/>
      </c>
      <c r="AS101" s="90" t="str">
        <f>IF(AR101="PASS",'statement of marks'!HL101,"")</f>
        <v/>
      </c>
      <c r="AT101" s="90" t="str">
        <f>IF(AR101="PASS",'statement of marks'!HM101,"")</f>
        <v/>
      </c>
      <c r="AU101" s="100" t="str">
        <f>IF('statement of marks'!FH101="","",'statement of marks'!FH101)</f>
        <v/>
      </c>
    </row>
    <row r="102" spans="1:47" ht="17" customHeight="1">
      <c r="A102" s="96">
        <f>'statement of marks'!A102</f>
        <v>94</v>
      </c>
      <c r="B102" s="60" t="str">
        <f>'statement of marks'!D102</f>
        <v/>
      </c>
      <c r="C102" s="60" t="str">
        <f>'statement of marks'!E102</f>
        <v/>
      </c>
      <c r="D102" s="138" t="str">
        <f>'statement of marks'!F102</f>
        <v/>
      </c>
      <c r="E102" s="83" t="str">
        <f>'statement of marks'!G102</f>
        <v>A 094</v>
      </c>
      <c r="F102" s="83" t="str">
        <f>'statement of marks'!H102</f>
        <v>B 094</v>
      </c>
      <c r="G102" s="83" t="str">
        <f>'statement of marks'!I102</f>
        <v>C 094</v>
      </c>
      <c r="H102" s="60" t="str">
        <f>'statement of marks'!HD102</f>
        <v/>
      </c>
      <c r="I102" s="60" t="str">
        <f>'statement of marks'!HG102</f>
        <v/>
      </c>
      <c r="J102" s="98" t="str">
        <f>'statement of marks'!HF102</f>
        <v/>
      </c>
      <c r="K102" s="98" t="str">
        <f>'statement of marks'!FJ102</f>
        <v/>
      </c>
      <c r="L102" s="98" t="str">
        <f>'statement of marks'!FM102</f>
        <v/>
      </c>
      <c r="M102" s="98" t="str">
        <f>'statement of marks'!FP102</f>
        <v/>
      </c>
      <c r="N102" s="98" t="str">
        <f>'statement of marks'!GA102</f>
        <v/>
      </c>
      <c r="O102" s="98" t="str">
        <f>'statement of marks'!GL102</f>
        <v/>
      </c>
      <c r="P102" s="98" t="str">
        <f>'statement of marks'!GW102</f>
        <v/>
      </c>
      <c r="Q102" s="98" t="str">
        <f>'statement of marks'!GX102</f>
        <v/>
      </c>
      <c r="R102" s="98" t="str">
        <f>CONCATENATE('statement of marks'!GZ102,'statement of marks'!HB102)</f>
        <v xml:space="preserve">            </v>
      </c>
      <c r="S102" s="91">
        <f t="shared" si="21"/>
        <v>0</v>
      </c>
      <c r="T102" s="423"/>
      <c r="U102" s="424" t="str">
        <f t="shared" si="22"/>
        <v/>
      </c>
      <c r="V102" s="424" t="str">
        <f t="shared" si="23"/>
        <v/>
      </c>
      <c r="W102" s="423"/>
      <c r="X102" s="424" t="str">
        <f t="shared" si="24"/>
        <v/>
      </c>
      <c r="Y102" s="424" t="str">
        <f t="shared" si="25"/>
        <v/>
      </c>
      <c r="Z102" s="424" t="str">
        <f>IF(M102="REP",AA$6,IF(AND(OR(M102="S",M102="RE"),OR('statement of marks'!AW101="",'statement of marks'!AW101="ML")),Z$7,IF(OR(M102="S",M102="RE"),Z$6,"")))</f>
        <v/>
      </c>
      <c r="AA102" s="423"/>
      <c r="AB102" s="424" t="str">
        <f t="shared" si="26"/>
        <v/>
      </c>
      <c r="AC102" s="425" t="str">
        <f t="shared" si="27"/>
        <v/>
      </c>
      <c r="AD102" s="424" t="str">
        <f>IF(N102="REP",AE$6,IF(AND(OR(N102="S",N102="RE"),OR('statement of marks'!BU101="",'statement of marks'!BU101="ML")),AD$7,IF(OR(N102="S",N102="RE"),AD$6,"")))</f>
        <v/>
      </c>
      <c r="AE102" s="423"/>
      <c r="AF102" s="424" t="str">
        <f t="shared" si="28"/>
        <v/>
      </c>
      <c r="AG102" s="425" t="str">
        <f t="shared" si="29"/>
        <v/>
      </c>
      <c r="AH102" s="424" t="str">
        <f>IF(O102="REP",AI$6,IF(AND(OR(O102="S",O102="RE"),OR('statement of marks'!CS101="",'statement of marks'!CS101="ML")),AH$7,IF(OR(O102="S",O102="RE"),AH$6,"")))</f>
        <v/>
      </c>
      <c r="AI102" s="423"/>
      <c r="AJ102" s="424" t="str">
        <f t="shared" si="30"/>
        <v/>
      </c>
      <c r="AK102" s="425" t="str">
        <f t="shared" si="31"/>
        <v/>
      </c>
      <c r="AL102" s="423"/>
      <c r="AM102" s="424" t="str">
        <f t="shared" si="32"/>
        <v/>
      </c>
      <c r="AN102" s="423"/>
      <c r="AO102" s="80" t="str">
        <f t="shared" si="33"/>
        <v/>
      </c>
      <c r="AP102" s="139">
        <f t="shared" si="34"/>
        <v>0</v>
      </c>
      <c r="AQ102" s="139">
        <f t="shared" si="35"/>
        <v>0</v>
      </c>
      <c r="AR102" s="79" t="str">
        <f t="shared" si="20"/>
        <v/>
      </c>
      <c r="AS102" s="90" t="str">
        <f>IF(AR102="PASS",'statement of marks'!HL102,"")</f>
        <v/>
      </c>
      <c r="AT102" s="90" t="str">
        <f>IF(AR102="PASS",'statement of marks'!HM102,"")</f>
        <v/>
      </c>
      <c r="AU102" s="100" t="str">
        <f>IF('statement of marks'!FH102="","",'statement of marks'!FH102)</f>
        <v/>
      </c>
    </row>
    <row r="103" spans="1:47" ht="17" customHeight="1">
      <c r="A103" s="96">
        <f>'statement of marks'!A103</f>
        <v>95</v>
      </c>
      <c r="B103" s="60" t="str">
        <f>'statement of marks'!D103</f>
        <v/>
      </c>
      <c r="C103" s="60" t="str">
        <f>'statement of marks'!E103</f>
        <v/>
      </c>
      <c r="D103" s="138" t="str">
        <f>'statement of marks'!F103</f>
        <v/>
      </c>
      <c r="E103" s="83" t="str">
        <f>'statement of marks'!G103</f>
        <v>A 095</v>
      </c>
      <c r="F103" s="83" t="str">
        <f>'statement of marks'!H103</f>
        <v>B 095</v>
      </c>
      <c r="G103" s="83" t="str">
        <f>'statement of marks'!I103</f>
        <v>C 095</v>
      </c>
      <c r="H103" s="60" t="str">
        <f>'statement of marks'!HD103</f>
        <v/>
      </c>
      <c r="I103" s="60" t="str">
        <f>'statement of marks'!HG103</f>
        <v/>
      </c>
      <c r="J103" s="98" t="str">
        <f>'statement of marks'!HF103</f>
        <v/>
      </c>
      <c r="K103" s="98" t="str">
        <f>'statement of marks'!FJ103</f>
        <v/>
      </c>
      <c r="L103" s="98" t="str">
        <f>'statement of marks'!FM103</f>
        <v/>
      </c>
      <c r="M103" s="98" t="str">
        <f>'statement of marks'!FP103</f>
        <v/>
      </c>
      <c r="N103" s="98" t="str">
        <f>'statement of marks'!GA103</f>
        <v/>
      </c>
      <c r="O103" s="98" t="str">
        <f>'statement of marks'!GL103</f>
        <v/>
      </c>
      <c r="P103" s="98" t="str">
        <f>'statement of marks'!GW103</f>
        <v/>
      </c>
      <c r="Q103" s="98" t="str">
        <f>'statement of marks'!GX103</f>
        <v/>
      </c>
      <c r="R103" s="98" t="str">
        <f>CONCATENATE('statement of marks'!GZ103,'statement of marks'!HB103)</f>
        <v xml:space="preserve">            </v>
      </c>
      <c r="S103" s="91">
        <f t="shared" si="21"/>
        <v>0</v>
      </c>
      <c r="T103" s="423"/>
      <c r="U103" s="424" t="str">
        <f t="shared" si="22"/>
        <v/>
      </c>
      <c r="V103" s="424" t="str">
        <f t="shared" si="23"/>
        <v/>
      </c>
      <c r="W103" s="423"/>
      <c r="X103" s="424" t="str">
        <f t="shared" si="24"/>
        <v/>
      </c>
      <c r="Y103" s="424" t="str">
        <f t="shared" si="25"/>
        <v/>
      </c>
      <c r="Z103" s="424" t="str">
        <f>IF(M103="REP",AA$6,IF(AND(OR(M103="S",M103="RE"),OR('statement of marks'!AW102="",'statement of marks'!AW102="ML")),Z$7,IF(OR(M103="S",M103="RE"),Z$6,"")))</f>
        <v/>
      </c>
      <c r="AA103" s="423"/>
      <c r="AB103" s="424" t="str">
        <f t="shared" si="26"/>
        <v/>
      </c>
      <c r="AC103" s="425" t="str">
        <f t="shared" si="27"/>
        <v/>
      </c>
      <c r="AD103" s="424" t="str">
        <f>IF(N103="REP",AE$6,IF(AND(OR(N103="S",N103="RE"),OR('statement of marks'!BU102="",'statement of marks'!BU102="ML")),AD$7,IF(OR(N103="S",N103="RE"),AD$6,"")))</f>
        <v/>
      </c>
      <c r="AE103" s="423"/>
      <c r="AF103" s="424" t="str">
        <f t="shared" si="28"/>
        <v/>
      </c>
      <c r="AG103" s="425" t="str">
        <f t="shared" si="29"/>
        <v/>
      </c>
      <c r="AH103" s="424" t="str">
        <f>IF(O103="REP",AI$6,IF(AND(OR(O103="S",O103="RE"),OR('statement of marks'!CS102="",'statement of marks'!CS102="ML")),AH$7,IF(OR(O103="S",O103="RE"),AH$6,"")))</f>
        <v/>
      </c>
      <c r="AI103" s="423"/>
      <c r="AJ103" s="424" t="str">
        <f t="shared" si="30"/>
        <v/>
      </c>
      <c r="AK103" s="425" t="str">
        <f t="shared" si="31"/>
        <v/>
      </c>
      <c r="AL103" s="423"/>
      <c r="AM103" s="424" t="str">
        <f t="shared" si="32"/>
        <v/>
      </c>
      <c r="AN103" s="423"/>
      <c r="AO103" s="80" t="str">
        <f t="shared" si="33"/>
        <v/>
      </c>
      <c r="AP103" s="139">
        <f t="shared" si="34"/>
        <v>0</v>
      </c>
      <c r="AQ103" s="139">
        <f t="shared" si="35"/>
        <v>0</v>
      </c>
      <c r="AR103" s="79" t="str">
        <f t="shared" si="20"/>
        <v/>
      </c>
      <c r="AS103" s="90" t="str">
        <f>IF(AR103="PASS",'statement of marks'!HL103,"")</f>
        <v/>
      </c>
      <c r="AT103" s="90" t="str">
        <f>IF(AR103="PASS",'statement of marks'!HM103,"")</f>
        <v/>
      </c>
      <c r="AU103" s="100" t="str">
        <f>IF('statement of marks'!FH103="","",'statement of marks'!FH103)</f>
        <v/>
      </c>
    </row>
    <row r="104" spans="1:47" ht="17" customHeight="1">
      <c r="A104" s="96">
        <f>'statement of marks'!A104</f>
        <v>96</v>
      </c>
      <c r="B104" s="60" t="str">
        <f>'statement of marks'!D104</f>
        <v/>
      </c>
      <c r="C104" s="60" t="str">
        <f>'statement of marks'!E104</f>
        <v/>
      </c>
      <c r="D104" s="138" t="str">
        <f>'statement of marks'!F104</f>
        <v/>
      </c>
      <c r="E104" s="83" t="str">
        <f>'statement of marks'!G104</f>
        <v/>
      </c>
      <c r="F104" s="83" t="str">
        <f>'statement of marks'!H104</f>
        <v/>
      </c>
      <c r="G104" s="83" t="str">
        <f>'statement of marks'!I104</f>
        <v/>
      </c>
      <c r="H104" s="60" t="str">
        <f>'statement of marks'!HD104</f>
        <v/>
      </c>
      <c r="I104" s="60" t="str">
        <f>'statement of marks'!HG104</f>
        <v/>
      </c>
      <c r="J104" s="98" t="str">
        <f>'statement of marks'!HF104</f>
        <v/>
      </c>
      <c r="K104" s="98" t="str">
        <f>'statement of marks'!FJ104</f>
        <v/>
      </c>
      <c r="L104" s="98" t="str">
        <f>'statement of marks'!FM104</f>
        <v/>
      </c>
      <c r="M104" s="98" t="str">
        <f>'statement of marks'!FP104</f>
        <v/>
      </c>
      <c r="N104" s="98" t="str">
        <f>'statement of marks'!GA104</f>
        <v/>
      </c>
      <c r="O104" s="98" t="str">
        <f>'statement of marks'!GL104</f>
        <v/>
      </c>
      <c r="P104" s="98" t="str">
        <f>'statement of marks'!GW104</f>
        <v/>
      </c>
      <c r="Q104" s="98" t="str">
        <f>'statement of marks'!GX104</f>
        <v/>
      </c>
      <c r="R104" s="98" t="str">
        <f>CONCATENATE('statement of marks'!GZ104,'statement of marks'!HB104)</f>
        <v xml:space="preserve">            </v>
      </c>
      <c r="S104" s="91">
        <f t="shared" si="21"/>
        <v>0</v>
      </c>
      <c r="T104" s="423"/>
      <c r="U104" s="424" t="str">
        <f t="shared" si="22"/>
        <v/>
      </c>
      <c r="V104" s="424" t="str">
        <f t="shared" si="23"/>
        <v/>
      </c>
      <c r="W104" s="423"/>
      <c r="X104" s="424" t="str">
        <f t="shared" si="24"/>
        <v/>
      </c>
      <c r="Y104" s="424" t="str">
        <f t="shared" si="25"/>
        <v/>
      </c>
      <c r="Z104" s="424" t="str">
        <f>IF(M104="REP",AA$6,IF(AND(OR(M104="S",M104="RE"),OR('statement of marks'!AW103="",'statement of marks'!AW103="ML")),Z$7,IF(OR(M104="S",M104="RE"),Z$6,"")))</f>
        <v/>
      </c>
      <c r="AA104" s="423"/>
      <c r="AB104" s="424" t="str">
        <f t="shared" si="26"/>
        <v/>
      </c>
      <c r="AC104" s="425" t="str">
        <f t="shared" si="27"/>
        <v/>
      </c>
      <c r="AD104" s="424" t="str">
        <f>IF(N104="REP",AE$6,IF(AND(OR(N104="S",N104="RE"),OR('statement of marks'!BU103="",'statement of marks'!BU103="ML")),AD$7,IF(OR(N104="S",N104="RE"),AD$6,"")))</f>
        <v/>
      </c>
      <c r="AE104" s="423"/>
      <c r="AF104" s="424" t="str">
        <f t="shared" si="28"/>
        <v/>
      </c>
      <c r="AG104" s="425" t="str">
        <f t="shared" si="29"/>
        <v/>
      </c>
      <c r="AH104" s="424" t="str">
        <f>IF(O104="REP",AI$6,IF(AND(OR(O104="S",O104="RE"),OR('statement of marks'!CS103="",'statement of marks'!CS103="ML")),AH$7,IF(OR(O104="S",O104="RE"),AH$6,"")))</f>
        <v/>
      </c>
      <c r="AI104" s="423"/>
      <c r="AJ104" s="424" t="str">
        <f t="shared" si="30"/>
        <v/>
      </c>
      <c r="AK104" s="425" t="str">
        <f t="shared" si="31"/>
        <v/>
      </c>
      <c r="AL104" s="423"/>
      <c r="AM104" s="424" t="str">
        <f t="shared" si="32"/>
        <v/>
      </c>
      <c r="AN104" s="423"/>
      <c r="AO104" s="80" t="str">
        <f t="shared" si="33"/>
        <v/>
      </c>
      <c r="AP104" s="139">
        <f t="shared" si="34"/>
        <v>0</v>
      </c>
      <c r="AQ104" s="139">
        <f t="shared" si="35"/>
        <v>0</v>
      </c>
      <c r="AR104" s="79" t="str">
        <f t="shared" si="20"/>
        <v/>
      </c>
      <c r="AS104" s="90" t="str">
        <f>IF(AR104="PASS",'statement of marks'!HL104,"")</f>
        <v/>
      </c>
      <c r="AT104" s="90" t="str">
        <f>IF(AR104="PASS",'statement of marks'!HM104,"")</f>
        <v/>
      </c>
      <c r="AU104" s="100" t="str">
        <f>IF('statement of marks'!FH104="","",'statement of marks'!FH104)</f>
        <v/>
      </c>
    </row>
    <row r="105" spans="1:47" ht="17" customHeight="1">
      <c r="A105" s="96">
        <f>'statement of marks'!A105</f>
        <v>97</v>
      </c>
      <c r="B105" s="60" t="str">
        <f>'statement of marks'!D105</f>
        <v/>
      </c>
      <c r="C105" s="60" t="str">
        <f>'statement of marks'!E105</f>
        <v/>
      </c>
      <c r="D105" s="138" t="str">
        <f>'statement of marks'!F105</f>
        <v/>
      </c>
      <c r="E105" s="83" t="str">
        <f>'statement of marks'!G105</f>
        <v/>
      </c>
      <c r="F105" s="83" t="str">
        <f>'statement of marks'!H105</f>
        <v/>
      </c>
      <c r="G105" s="83" t="str">
        <f>'statement of marks'!I105</f>
        <v/>
      </c>
      <c r="H105" s="60" t="str">
        <f>'statement of marks'!HD105</f>
        <v/>
      </c>
      <c r="I105" s="60" t="str">
        <f>'statement of marks'!HG105</f>
        <v/>
      </c>
      <c r="J105" s="98" t="str">
        <f>'statement of marks'!HF105</f>
        <v/>
      </c>
      <c r="K105" s="98" t="str">
        <f>'statement of marks'!FJ105</f>
        <v/>
      </c>
      <c r="L105" s="98" t="str">
        <f>'statement of marks'!FM105</f>
        <v/>
      </c>
      <c r="M105" s="98" t="str">
        <f>'statement of marks'!FP105</f>
        <v/>
      </c>
      <c r="N105" s="98" t="str">
        <f>'statement of marks'!GA105</f>
        <v/>
      </c>
      <c r="O105" s="98" t="str">
        <f>'statement of marks'!GL105</f>
        <v/>
      </c>
      <c r="P105" s="98" t="str">
        <f>'statement of marks'!GW105</f>
        <v/>
      </c>
      <c r="Q105" s="98" t="str">
        <f>'statement of marks'!GX105</f>
        <v/>
      </c>
      <c r="R105" s="98" t="str">
        <f>CONCATENATE('statement of marks'!GZ105,'statement of marks'!HB105)</f>
        <v xml:space="preserve">            </v>
      </c>
      <c r="S105" s="91">
        <f t="shared" si="21"/>
        <v>0</v>
      </c>
      <c r="T105" s="423"/>
      <c r="U105" s="424" t="str">
        <f t="shared" si="22"/>
        <v/>
      </c>
      <c r="V105" s="424" t="str">
        <f t="shared" si="23"/>
        <v/>
      </c>
      <c r="W105" s="423"/>
      <c r="X105" s="424" t="str">
        <f t="shared" si="24"/>
        <v/>
      </c>
      <c r="Y105" s="424" t="str">
        <f t="shared" si="25"/>
        <v/>
      </c>
      <c r="Z105" s="424" t="str">
        <f>IF(M105="REP",AA$6,IF(AND(OR(M105="S",M105="RE"),OR('statement of marks'!AW104="",'statement of marks'!AW104="ML")),Z$7,IF(OR(M105="S",M105="RE"),Z$6,"")))</f>
        <v/>
      </c>
      <c r="AA105" s="423"/>
      <c r="AB105" s="424" t="str">
        <f t="shared" si="26"/>
        <v/>
      </c>
      <c r="AC105" s="425" t="str">
        <f t="shared" si="27"/>
        <v/>
      </c>
      <c r="AD105" s="424" t="str">
        <f>IF(N105="REP",AE$6,IF(AND(OR(N105="S",N105="RE"),OR('statement of marks'!BU104="",'statement of marks'!BU104="ML")),AD$7,IF(OR(N105="S",N105="RE"),AD$6,"")))</f>
        <v/>
      </c>
      <c r="AE105" s="423"/>
      <c r="AF105" s="424" t="str">
        <f t="shared" si="28"/>
        <v/>
      </c>
      <c r="AG105" s="425" t="str">
        <f t="shared" si="29"/>
        <v/>
      </c>
      <c r="AH105" s="424" t="str">
        <f>IF(O105="REP",AI$6,IF(AND(OR(O105="S",O105="RE"),OR('statement of marks'!CS104="",'statement of marks'!CS104="ML")),AH$7,IF(OR(O105="S",O105="RE"),AH$6,"")))</f>
        <v/>
      </c>
      <c r="AI105" s="423"/>
      <c r="AJ105" s="424" t="str">
        <f t="shared" si="30"/>
        <v/>
      </c>
      <c r="AK105" s="425" t="str">
        <f t="shared" si="31"/>
        <v/>
      </c>
      <c r="AL105" s="423"/>
      <c r="AM105" s="424" t="str">
        <f t="shared" si="32"/>
        <v/>
      </c>
      <c r="AN105" s="423"/>
      <c r="AO105" s="80" t="str">
        <f t="shared" si="33"/>
        <v/>
      </c>
      <c r="AP105" s="139">
        <f t="shared" si="34"/>
        <v>0</v>
      </c>
      <c r="AQ105" s="139">
        <f t="shared" si="35"/>
        <v>0</v>
      </c>
      <c r="AR105" s="79" t="str">
        <f t="shared" ref="AR105:AR108" si="36">IF(S105=0,"",IF(S105&gt;AP105,"",IF(S105&gt;AQ105,"FAIL","PASS")))</f>
        <v/>
      </c>
      <c r="AS105" s="90" t="str">
        <f>IF(AR105="PASS",'statement of marks'!HL105,"")</f>
        <v/>
      </c>
      <c r="AT105" s="90" t="str">
        <f>IF(AR105="PASS",'statement of marks'!HM105,"")</f>
        <v/>
      </c>
      <c r="AU105" s="100" t="str">
        <f>IF('statement of marks'!FH105="","",'statement of marks'!FH105)</f>
        <v/>
      </c>
    </row>
    <row r="106" spans="1:47" ht="17" customHeight="1">
      <c r="A106" s="96">
        <f>'statement of marks'!A106</f>
        <v>98</v>
      </c>
      <c r="B106" s="60" t="str">
        <f>'statement of marks'!D106</f>
        <v/>
      </c>
      <c r="C106" s="60" t="str">
        <f>'statement of marks'!E106</f>
        <v/>
      </c>
      <c r="D106" s="138" t="str">
        <f>'statement of marks'!F106</f>
        <v/>
      </c>
      <c r="E106" s="83" t="str">
        <f>'statement of marks'!G106</f>
        <v/>
      </c>
      <c r="F106" s="83" t="str">
        <f>'statement of marks'!H106</f>
        <v/>
      </c>
      <c r="G106" s="83" t="str">
        <f>'statement of marks'!I106</f>
        <v/>
      </c>
      <c r="H106" s="60" t="str">
        <f>'statement of marks'!HD106</f>
        <v/>
      </c>
      <c r="I106" s="60" t="str">
        <f>'statement of marks'!HG106</f>
        <v/>
      </c>
      <c r="J106" s="98" t="str">
        <f>'statement of marks'!HF106</f>
        <v/>
      </c>
      <c r="K106" s="98" t="str">
        <f>'statement of marks'!FJ106</f>
        <v/>
      </c>
      <c r="L106" s="98" t="str">
        <f>'statement of marks'!FM106</f>
        <v/>
      </c>
      <c r="M106" s="98" t="str">
        <f>'statement of marks'!FP106</f>
        <v/>
      </c>
      <c r="N106" s="98" t="str">
        <f>'statement of marks'!GA106</f>
        <v/>
      </c>
      <c r="O106" s="98" t="str">
        <f>'statement of marks'!GL106</f>
        <v/>
      </c>
      <c r="P106" s="98" t="str">
        <f>'statement of marks'!GW106</f>
        <v/>
      </c>
      <c r="Q106" s="98" t="str">
        <f>'statement of marks'!GX106</f>
        <v/>
      </c>
      <c r="R106" s="98" t="str">
        <f>CONCATENATE('statement of marks'!GZ106,'statement of marks'!HB106)</f>
        <v xml:space="preserve">            </v>
      </c>
      <c r="S106" s="91">
        <f t="shared" si="21"/>
        <v>0</v>
      </c>
      <c r="T106" s="423"/>
      <c r="U106" s="424" t="str">
        <f t="shared" si="22"/>
        <v/>
      </c>
      <c r="V106" s="424" t="str">
        <f t="shared" si="23"/>
        <v/>
      </c>
      <c r="W106" s="423"/>
      <c r="X106" s="424" t="str">
        <f t="shared" si="24"/>
        <v/>
      </c>
      <c r="Y106" s="424" t="str">
        <f t="shared" si="25"/>
        <v/>
      </c>
      <c r="Z106" s="424" t="str">
        <f>IF(M106="REP",AA$6,IF(AND(OR(M106="S",M106="RE"),OR('statement of marks'!AW105="",'statement of marks'!AW105="ML")),Z$7,IF(OR(M106="S",M106="RE"),Z$6,"")))</f>
        <v/>
      </c>
      <c r="AA106" s="423"/>
      <c r="AB106" s="424" t="str">
        <f t="shared" si="26"/>
        <v/>
      </c>
      <c r="AC106" s="425" t="str">
        <f t="shared" si="27"/>
        <v/>
      </c>
      <c r="AD106" s="424" t="str">
        <f>IF(N106="REP",AE$6,IF(AND(OR(N106="S",N106="RE"),OR('statement of marks'!BU105="",'statement of marks'!BU105="ML")),AD$7,IF(OR(N106="S",N106="RE"),AD$6,"")))</f>
        <v/>
      </c>
      <c r="AE106" s="423"/>
      <c r="AF106" s="424" t="str">
        <f t="shared" si="28"/>
        <v/>
      </c>
      <c r="AG106" s="425" t="str">
        <f t="shared" si="29"/>
        <v/>
      </c>
      <c r="AH106" s="424" t="str">
        <f>IF(O106="REP",AI$6,IF(AND(OR(O106="S",O106="RE"),OR('statement of marks'!CS105="",'statement of marks'!CS105="ML")),AH$7,IF(OR(O106="S",O106="RE"),AH$6,"")))</f>
        <v/>
      </c>
      <c r="AI106" s="423"/>
      <c r="AJ106" s="424" t="str">
        <f t="shared" si="30"/>
        <v/>
      </c>
      <c r="AK106" s="425" t="str">
        <f t="shared" si="31"/>
        <v/>
      </c>
      <c r="AL106" s="423"/>
      <c r="AM106" s="424" t="str">
        <f t="shared" si="32"/>
        <v/>
      </c>
      <c r="AN106" s="423"/>
      <c r="AO106" s="80" t="str">
        <f t="shared" si="33"/>
        <v/>
      </c>
      <c r="AP106" s="139">
        <f t="shared" si="34"/>
        <v>0</v>
      </c>
      <c r="AQ106" s="139">
        <f t="shared" si="35"/>
        <v>0</v>
      </c>
      <c r="AR106" s="79" t="str">
        <f t="shared" si="36"/>
        <v/>
      </c>
      <c r="AS106" s="90" t="str">
        <f>IF(AR106="PASS",'statement of marks'!HL106,"")</f>
        <v/>
      </c>
      <c r="AT106" s="90" t="str">
        <f>IF(AR106="PASS",'statement of marks'!HM106,"")</f>
        <v/>
      </c>
      <c r="AU106" s="100" t="str">
        <f>IF('statement of marks'!FH106="","",'statement of marks'!FH106)</f>
        <v/>
      </c>
    </row>
    <row r="107" spans="1:47" ht="17" customHeight="1">
      <c r="A107" s="96">
        <f>'statement of marks'!A107</f>
        <v>99</v>
      </c>
      <c r="B107" s="60" t="str">
        <f>'statement of marks'!D107</f>
        <v/>
      </c>
      <c r="C107" s="60" t="str">
        <f>'statement of marks'!E107</f>
        <v/>
      </c>
      <c r="D107" s="138" t="str">
        <f>'statement of marks'!F107</f>
        <v/>
      </c>
      <c r="E107" s="83" t="str">
        <f>'statement of marks'!G107</f>
        <v/>
      </c>
      <c r="F107" s="83" t="str">
        <f>'statement of marks'!H107</f>
        <v/>
      </c>
      <c r="G107" s="83" t="str">
        <f>'statement of marks'!I107</f>
        <v/>
      </c>
      <c r="H107" s="60" t="str">
        <f>'statement of marks'!HD107</f>
        <v/>
      </c>
      <c r="I107" s="60" t="str">
        <f>'statement of marks'!HG107</f>
        <v/>
      </c>
      <c r="J107" s="98" t="str">
        <f>'statement of marks'!HF107</f>
        <v/>
      </c>
      <c r="K107" s="98" t="str">
        <f>'statement of marks'!FJ107</f>
        <v/>
      </c>
      <c r="L107" s="98" t="str">
        <f>'statement of marks'!FM107</f>
        <v/>
      </c>
      <c r="M107" s="98" t="str">
        <f>'statement of marks'!FP107</f>
        <v/>
      </c>
      <c r="N107" s="98" t="str">
        <f>'statement of marks'!GA107</f>
        <v/>
      </c>
      <c r="O107" s="98" t="str">
        <f>'statement of marks'!GL107</f>
        <v/>
      </c>
      <c r="P107" s="98" t="str">
        <f>'statement of marks'!GW107</f>
        <v/>
      </c>
      <c r="Q107" s="98" t="str">
        <f>'statement of marks'!GX107</f>
        <v/>
      </c>
      <c r="R107" s="98" t="str">
        <f>CONCATENATE('statement of marks'!GZ107,'statement of marks'!HB107)</f>
        <v xml:space="preserve">            </v>
      </c>
      <c r="S107" s="91">
        <f t="shared" si="21"/>
        <v>0</v>
      </c>
      <c r="T107" s="423"/>
      <c r="U107" s="424" t="str">
        <f t="shared" si="22"/>
        <v/>
      </c>
      <c r="V107" s="424" t="str">
        <f t="shared" si="23"/>
        <v/>
      </c>
      <c r="W107" s="423"/>
      <c r="X107" s="424" t="str">
        <f t="shared" si="24"/>
        <v/>
      </c>
      <c r="Y107" s="424" t="str">
        <f t="shared" si="25"/>
        <v/>
      </c>
      <c r="Z107" s="424" t="str">
        <f>IF(M107="REP",AA$6,IF(AND(OR(M107="S",M107="RE"),OR('statement of marks'!AW106="",'statement of marks'!AW106="ML")),Z$7,IF(OR(M107="S",M107="RE"),Z$6,"")))</f>
        <v/>
      </c>
      <c r="AA107" s="423"/>
      <c r="AB107" s="424" t="str">
        <f t="shared" si="26"/>
        <v/>
      </c>
      <c r="AC107" s="425" t="str">
        <f t="shared" si="27"/>
        <v/>
      </c>
      <c r="AD107" s="424" t="str">
        <f>IF(N107="REP",AE$6,IF(AND(OR(N107="S",N107="RE"),OR('statement of marks'!BU106="",'statement of marks'!BU106="ML")),AD$7,IF(OR(N107="S",N107="RE"),AD$6,"")))</f>
        <v/>
      </c>
      <c r="AE107" s="423"/>
      <c r="AF107" s="424" t="str">
        <f t="shared" si="28"/>
        <v/>
      </c>
      <c r="AG107" s="425" t="str">
        <f t="shared" si="29"/>
        <v/>
      </c>
      <c r="AH107" s="424" t="str">
        <f>IF(O107="REP",AI$6,IF(AND(OR(O107="S",O107="RE"),OR('statement of marks'!CS106="",'statement of marks'!CS106="ML")),AH$7,IF(OR(O107="S",O107="RE"),AH$6,"")))</f>
        <v/>
      </c>
      <c r="AI107" s="423"/>
      <c r="AJ107" s="424" t="str">
        <f t="shared" si="30"/>
        <v/>
      </c>
      <c r="AK107" s="425" t="str">
        <f t="shared" si="31"/>
        <v/>
      </c>
      <c r="AL107" s="423"/>
      <c r="AM107" s="424" t="str">
        <f t="shared" si="32"/>
        <v/>
      </c>
      <c r="AN107" s="423"/>
      <c r="AO107" s="80" t="str">
        <f t="shared" si="33"/>
        <v/>
      </c>
      <c r="AP107" s="139">
        <f t="shared" si="34"/>
        <v>0</v>
      </c>
      <c r="AQ107" s="139">
        <f t="shared" si="35"/>
        <v>0</v>
      </c>
      <c r="AR107" s="79" t="str">
        <f t="shared" si="36"/>
        <v/>
      </c>
      <c r="AS107" s="90" t="str">
        <f>IF(AR107="PASS",'statement of marks'!HL107,"")</f>
        <v/>
      </c>
      <c r="AT107" s="90" t="str">
        <f>IF(AR107="PASS",'statement of marks'!HM107,"")</f>
        <v/>
      </c>
      <c r="AU107" s="100" t="str">
        <f>IF('statement of marks'!FH107="","",'statement of marks'!FH107)</f>
        <v/>
      </c>
    </row>
    <row r="108" spans="1:47" ht="17" customHeight="1">
      <c r="A108" s="96">
        <f>'statement of marks'!A108</f>
        <v>100</v>
      </c>
      <c r="B108" s="60" t="str">
        <f>'statement of marks'!D108</f>
        <v/>
      </c>
      <c r="C108" s="60" t="str">
        <f>'statement of marks'!E108</f>
        <v/>
      </c>
      <c r="D108" s="138" t="str">
        <f>'statement of marks'!F108</f>
        <v/>
      </c>
      <c r="E108" s="83" t="str">
        <f>'statement of marks'!G108</f>
        <v/>
      </c>
      <c r="F108" s="83" t="str">
        <f>'statement of marks'!H108</f>
        <v/>
      </c>
      <c r="G108" s="83" t="str">
        <f>'statement of marks'!I108</f>
        <v/>
      </c>
      <c r="H108" s="60" t="str">
        <f>'statement of marks'!HD108</f>
        <v/>
      </c>
      <c r="I108" s="60" t="str">
        <f>'statement of marks'!HG108</f>
        <v/>
      </c>
      <c r="J108" s="98" t="str">
        <f>'statement of marks'!HF108</f>
        <v/>
      </c>
      <c r="K108" s="98" t="str">
        <f>'statement of marks'!FJ108</f>
        <v/>
      </c>
      <c r="L108" s="98" t="str">
        <f>'statement of marks'!FM108</f>
        <v/>
      </c>
      <c r="M108" s="98" t="str">
        <f>'statement of marks'!FP108</f>
        <v/>
      </c>
      <c r="N108" s="98" t="str">
        <f>'statement of marks'!GA108</f>
        <v/>
      </c>
      <c r="O108" s="98" t="str">
        <f>'statement of marks'!GL108</f>
        <v/>
      </c>
      <c r="P108" s="98" t="str">
        <f>'statement of marks'!GW108</f>
        <v/>
      </c>
      <c r="Q108" s="98" t="str">
        <f>'statement of marks'!GX108</f>
        <v/>
      </c>
      <c r="R108" s="98" t="str">
        <f>CONCATENATE('statement of marks'!GZ108,'statement of marks'!HB108)</f>
        <v xml:space="preserve">            </v>
      </c>
      <c r="S108" s="91">
        <f t="shared" si="21"/>
        <v>0</v>
      </c>
      <c r="T108" s="423"/>
      <c r="U108" s="424" t="str">
        <f t="shared" si="22"/>
        <v/>
      </c>
      <c r="V108" s="424" t="str">
        <f t="shared" si="23"/>
        <v/>
      </c>
      <c r="W108" s="423"/>
      <c r="X108" s="424" t="str">
        <f t="shared" si="24"/>
        <v/>
      </c>
      <c r="Y108" s="424" t="str">
        <f t="shared" si="25"/>
        <v/>
      </c>
      <c r="Z108" s="424" t="str">
        <f>IF(M108="REP",AA$6,IF(AND(OR(M108="S",M108="RE"),OR('statement of marks'!AW107="",'statement of marks'!AW107="ML")),Z$7,IF(OR(M108="S",M108="RE"),Z$6,"")))</f>
        <v/>
      </c>
      <c r="AA108" s="423"/>
      <c r="AB108" s="424" t="str">
        <f t="shared" si="26"/>
        <v/>
      </c>
      <c r="AC108" s="425" t="str">
        <f t="shared" si="27"/>
        <v/>
      </c>
      <c r="AD108" s="424" t="str">
        <f>IF(N108="REP",AE$6,IF(AND(OR(N108="S",N108="RE"),OR('statement of marks'!BU107="",'statement of marks'!BU107="ML")),AD$7,IF(OR(N108="S",N108="RE"),AD$6,"")))</f>
        <v/>
      </c>
      <c r="AE108" s="423"/>
      <c r="AF108" s="424" t="str">
        <f t="shared" si="28"/>
        <v/>
      </c>
      <c r="AG108" s="425" t="str">
        <f t="shared" si="29"/>
        <v/>
      </c>
      <c r="AH108" s="424" t="str">
        <f>IF(O108="REP",AI$6,IF(AND(OR(O108="S",O108="RE"),OR('statement of marks'!CS107="",'statement of marks'!CS107="ML")),AH$7,IF(OR(O108="S",O108="RE"),AH$6,"")))</f>
        <v/>
      </c>
      <c r="AI108" s="423"/>
      <c r="AJ108" s="424" t="str">
        <f t="shared" si="30"/>
        <v/>
      </c>
      <c r="AK108" s="425" t="str">
        <f t="shared" si="31"/>
        <v/>
      </c>
      <c r="AL108" s="423"/>
      <c r="AM108" s="424" t="str">
        <f t="shared" si="32"/>
        <v/>
      </c>
      <c r="AN108" s="423"/>
      <c r="AO108" s="80" t="str">
        <f t="shared" si="33"/>
        <v/>
      </c>
      <c r="AP108" s="139">
        <f t="shared" si="34"/>
        <v>0</v>
      </c>
      <c r="AQ108" s="139">
        <f t="shared" si="35"/>
        <v>0</v>
      </c>
      <c r="AR108" s="79" t="str">
        <f t="shared" si="36"/>
        <v/>
      </c>
      <c r="AS108" s="90" t="str">
        <f>IF(AR108="PASS",'statement of marks'!HL108,"")</f>
        <v/>
      </c>
      <c r="AT108" s="90" t="str">
        <f>IF(AR108="PASS",'statement of marks'!HM108,"")</f>
        <v/>
      </c>
      <c r="AU108" s="100" t="str">
        <f>IF('statement of marks'!FH108="","",'statement of marks'!FH108)</f>
        <v/>
      </c>
    </row>
    <row r="109" spans="1:47" ht="9.75" customHeight="1">
      <c r="A109" s="929"/>
      <c r="B109" s="930"/>
      <c r="C109" s="930"/>
      <c r="D109" s="930"/>
      <c r="E109" s="930"/>
      <c r="F109" s="930"/>
      <c r="G109" s="930"/>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c r="AL109" s="930"/>
      <c r="AM109" s="930"/>
      <c r="AN109" s="930"/>
      <c r="AO109" s="930"/>
      <c r="AP109" s="930"/>
      <c r="AQ109" s="930"/>
      <c r="AR109" s="930"/>
      <c r="AS109" s="930"/>
      <c r="AT109" s="930"/>
      <c r="AU109" s="931"/>
    </row>
    <row r="110" spans="1:47" ht="17" customHeight="1">
      <c r="A110" s="140"/>
      <c r="B110" s="868" t="str">
        <f>'result aggregate'!D109</f>
        <v>Details</v>
      </c>
      <c r="C110" s="868"/>
      <c r="D110" s="868"/>
      <c r="E110" s="103" t="str">
        <f>'result aggregate'!F109</f>
        <v>Main Exam.</v>
      </c>
      <c r="F110" s="103" t="str">
        <f>'result aggregate'!G109</f>
        <v>Suppl. re-exam.</v>
      </c>
      <c r="G110" s="103" t="str">
        <f>'result aggregate'!H109</f>
        <v>Total</v>
      </c>
      <c r="H110" s="79"/>
      <c r="I110" s="915" t="s">
        <v>264</v>
      </c>
      <c r="J110" s="915"/>
      <c r="K110" s="80">
        <f>SUM(K115,K117,K118,K119)</f>
        <v>49</v>
      </c>
      <c r="L110" s="80">
        <f t="shared" ref="L110:N110" si="37">SUM(L115,L117,L118,L119)</f>
        <v>49</v>
      </c>
      <c r="M110" s="80">
        <f t="shared" si="37"/>
        <v>48</v>
      </c>
      <c r="N110" s="80">
        <f t="shared" si="37"/>
        <v>48</v>
      </c>
      <c r="O110" s="80">
        <f>SUM(O115,O117,O118,O119)</f>
        <v>48</v>
      </c>
      <c r="P110" s="80">
        <f t="shared" ref="P110" si="38">SUM(P115,P117,P118,P119)</f>
        <v>49</v>
      </c>
      <c r="Q110" s="80">
        <f t="shared" ref="Q110" si="39">SUM(Q115,Q117,Q118,Q119)</f>
        <v>49</v>
      </c>
      <c r="R110" s="927" t="str">
        <f>'statement of marks'!HD113</f>
        <v>Signature of the class teacher</v>
      </c>
      <c r="S110" s="862"/>
      <c r="T110" s="863"/>
      <c r="U110" s="863"/>
      <c r="V110" s="863"/>
      <c r="W110" s="863"/>
      <c r="X110" s="863"/>
      <c r="Y110" s="932"/>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2"/>
    </row>
    <row r="111" spans="1:47" ht="17" customHeight="1">
      <c r="A111" s="140"/>
      <c r="B111" s="868" t="str">
        <f>'result aggregate'!D110</f>
        <v>No. of students appeared</v>
      </c>
      <c r="C111" s="868"/>
      <c r="D111" s="868"/>
      <c r="E111" s="105">
        <f>COUNTA(C9:C108)-COUNTIF(C9:C108,"nso")-COUNTBLANK(C9:C108)</f>
        <v>49</v>
      </c>
      <c r="F111" s="103">
        <f>COUNTIF(H9:H108,"suppl.")</f>
        <v>1</v>
      </c>
      <c r="G111" s="112">
        <f>E111</f>
        <v>49</v>
      </c>
      <c r="H111" s="79"/>
      <c r="I111" s="915" t="s">
        <v>265</v>
      </c>
      <c r="J111" s="915"/>
      <c r="K111" s="80">
        <f t="shared" ref="K111:O111" si="40">COUNTIF(K9:K108,"D")</f>
        <v>0</v>
      </c>
      <c r="L111" s="80">
        <f t="shared" si="40"/>
        <v>0</v>
      </c>
      <c r="M111" s="80">
        <f t="shared" si="40"/>
        <v>0</v>
      </c>
      <c r="N111" s="80">
        <f t="shared" si="40"/>
        <v>5</v>
      </c>
      <c r="O111" s="80">
        <f t="shared" si="40"/>
        <v>2</v>
      </c>
      <c r="P111" s="80">
        <f>COUNTIF(P9:P108,"A")</f>
        <v>8</v>
      </c>
      <c r="Q111" s="80">
        <f>COUNTIF(Q9:Q108,"A")</f>
        <v>8</v>
      </c>
      <c r="R111" s="927"/>
      <c r="S111" s="933"/>
      <c r="T111" s="934"/>
      <c r="U111" s="934"/>
      <c r="V111" s="934"/>
      <c r="W111" s="934"/>
      <c r="X111" s="934"/>
      <c r="Y111" s="935"/>
      <c r="Z111" s="14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2"/>
    </row>
    <row r="112" spans="1:47" ht="17" customHeight="1">
      <c r="A112" s="140"/>
      <c r="B112" s="868" t="str">
        <f>'result aggregate'!D111</f>
        <v>First Division</v>
      </c>
      <c r="C112" s="868"/>
      <c r="D112" s="868"/>
      <c r="E112" s="107">
        <f>COUNTIF(I9:I108,"I")</f>
        <v>13</v>
      </c>
      <c r="F112" s="107">
        <f>COUNTIF(AT9:AT108,"I")</f>
        <v>0</v>
      </c>
      <c r="G112" s="143">
        <f>SUM(E112,F112)</f>
        <v>13</v>
      </c>
      <c r="H112" s="144"/>
      <c r="I112" s="915" t="s">
        <v>266</v>
      </c>
      <c r="J112" s="915"/>
      <c r="K112" s="38">
        <f t="shared" ref="K112:O112" si="41">COUNTIF(K9:K108,"I")</f>
        <v>18</v>
      </c>
      <c r="L112" s="38">
        <f t="shared" si="41"/>
        <v>2</v>
      </c>
      <c r="M112" s="38">
        <f t="shared" si="41"/>
        <v>4</v>
      </c>
      <c r="N112" s="38">
        <f t="shared" si="41"/>
        <v>22</v>
      </c>
      <c r="O112" s="38">
        <f t="shared" si="41"/>
        <v>23</v>
      </c>
      <c r="P112" s="38">
        <f>COUNTIF(P9:P108,"B")</f>
        <v>38</v>
      </c>
      <c r="Q112" s="38">
        <f>COUNTIF(Q9:Q108,"B")</f>
        <v>41</v>
      </c>
      <c r="R112" s="927"/>
      <c r="S112" s="936"/>
      <c r="T112" s="937"/>
      <c r="U112" s="937"/>
      <c r="V112" s="937"/>
      <c r="W112" s="937"/>
      <c r="X112" s="937"/>
      <c r="Y112" s="938"/>
      <c r="Z112" s="141"/>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2"/>
    </row>
    <row r="113" spans="1:47" ht="17" customHeight="1">
      <c r="A113" s="145"/>
      <c r="B113" s="868" t="str">
        <f>'result aggregate'!D112</f>
        <v>Second Division</v>
      </c>
      <c r="C113" s="868"/>
      <c r="D113" s="868"/>
      <c r="E113" s="111">
        <f>COUNTIF(I9:I108,"II")</f>
        <v>29</v>
      </c>
      <c r="F113" s="111">
        <f>COUNTIF(AT9:AT108,"II")</f>
        <v>0</v>
      </c>
      <c r="G113" s="143">
        <f t="shared" ref="G113:G117" si="42">SUM(E113,F113)</f>
        <v>29</v>
      </c>
      <c r="H113" s="113"/>
      <c r="I113" s="915" t="s">
        <v>267</v>
      </c>
      <c r="J113" s="915"/>
      <c r="K113" s="38">
        <f t="shared" ref="K113:O113" si="43">COUNTIF(K9:K108,"II")</f>
        <v>28</v>
      </c>
      <c r="L113" s="38">
        <f t="shared" si="43"/>
        <v>22</v>
      </c>
      <c r="M113" s="38">
        <f t="shared" si="43"/>
        <v>27</v>
      </c>
      <c r="N113" s="38">
        <f t="shared" si="43"/>
        <v>21</v>
      </c>
      <c r="O113" s="38">
        <f t="shared" si="43"/>
        <v>20</v>
      </c>
      <c r="P113" s="38">
        <f>COUNTIF(P9:P108,"C")</f>
        <v>3</v>
      </c>
      <c r="Q113" s="38">
        <f>COUNTIF(Q9:Q108,"C")</f>
        <v>0</v>
      </c>
      <c r="R113" s="927" t="str">
        <f>'statement of marks'!HD115</f>
        <v>Signature of the checker</v>
      </c>
      <c r="S113" s="862"/>
      <c r="T113" s="863"/>
      <c r="U113" s="863"/>
      <c r="V113" s="863"/>
      <c r="W113" s="863"/>
      <c r="X113" s="863"/>
      <c r="Y113" s="932"/>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2"/>
    </row>
    <row r="114" spans="1:47" ht="17" customHeight="1">
      <c r="A114" s="146"/>
      <c r="B114" s="868" t="str">
        <f>'result aggregate'!D113</f>
        <v>Third Division</v>
      </c>
      <c r="C114" s="868"/>
      <c r="D114" s="868"/>
      <c r="E114" s="103">
        <f>COUNTIF(I9:I108,"III")</f>
        <v>2</v>
      </c>
      <c r="F114" s="147">
        <f>COUNTIF(AT9:AT108,"III")</f>
        <v>0</v>
      </c>
      <c r="G114" s="143">
        <f t="shared" si="42"/>
        <v>2</v>
      </c>
      <c r="H114" s="113"/>
      <c r="I114" s="915" t="s">
        <v>268</v>
      </c>
      <c r="J114" s="915"/>
      <c r="K114" s="148">
        <f t="shared" ref="K114:O114" si="44">COUNTIF(K9:K108,"III")+COUNTIF(K9:K108,"G")</f>
        <v>2</v>
      </c>
      <c r="L114" s="148">
        <f t="shared" si="44"/>
        <v>25</v>
      </c>
      <c r="M114" s="148">
        <f t="shared" si="44"/>
        <v>15</v>
      </c>
      <c r="N114" s="148">
        <f t="shared" si="44"/>
        <v>0</v>
      </c>
      <c r="O114" s="148">
        <f t="shared" si="44"/>
        <v>3</v>
      </c>
      <c r="P114" s="148">
        <f>COUNTIF(P9:P108,"D")</f>
        <v>0</v>
      </c>
      <c r="Q114" s="148">
        <f>COUNTIF(Q9:Q108,"D")</f>
        <v>0</v>
      </c>
      <c r="R114" s="927"/>
      <c r="S114" s="933"/>
      <c r="T114" s="934"/>
      <c r="U114" s="934"/>
      <c r="V114" s="934"/>
      <c r="W114" s="934"/>
      <c r="X114" s="934"/>
      <c r="Y114" s="935"/>
      <c r="Z114" s="141"/>
      <c r="AA114" s="141"/>
      <c r="AB114" s="141"/>
      <c r="AC114" s="141"/>
      <c r="AD114" s="141"/>
      <c r="AE114" s="141"/>
      <c r="AF114" s="141"/>
      <c r="AG114" s="141"/>
      <c r="AH114" s="141"/>
      <c r="AI114" s="141"/>
      <c r="AJ114" s="141"/>
      <c r="AK114" s="141"/>
      <c r="AL114" s="141"/>
      <c r="AM114" s="141"/>
      <c r="AN114" s="141"/>
      <c r="AO114" s="141"/>
      <c r="AP114" s="141"/>
      <c r="AQ114" s="141"/>
      <c r="AR114" s="141"/>
      <c r="AS114" s="141"/>
      <c r="AT114" s="141"/>
      <c r="AU114" s="142"/>
    </row>
    <row r="115" spans="1:47" ht="17" customHeight="1">
      <c r="A115" s="149"/>
      <c r="B115" s="868" t="str">
        <f>'result aggregate'!D114</f>
        <v>Total No. of students passed</v>
      </c>
      <c r="C115" s="868"/>
      <c r="D115" s="868"/>
      <c r="E115" s="112">
        <f>COUNTIF(H9:H108,"PASS")+COUNTIF(H9:H108,"PASS BY GRACE")</f>
        <v>44</v>
      </c>
      <c r="F115" s="113">
        <f>COUNTIF(AR9:AR108,"PASS")</f>
        <v>0</v>
      </c>
      <c r="G115" s="143">
        <f t="shared" si="42"/>
        <v>44</v>
      </c>
      <c r="H115" s="150"/>
      <c r="I115" s="915" t="s">
        <v>269</v>
      </c>
      <c r="J115" s="915"/>
      <c r="K115" s="148">
        <f>SUM(K111,K112,K113,K114)</f>
        <v>48</v>
      </c>
      <c r="L115" s="148">
        <f t="shared" ref="L115:N115" si="45">SUM(L111,L112,L113,L114)</f>
        <v>49</v>
      </c>
      <c r="M115" s="148">
        <f t="shared" si="45"/>
        <v>46</v>
      </c>
      <c r="N115" s="148">
        <f t="shared" si="45"/>
        <v>48</v>
      </c>
      <c r="O115" s="148">
        <f>SUM(O111,O112,O113,O114)</f>
        <v>48</v>
      </c>
      <c r="P115" s="148">
        <f t="shared" ref="P115:Q115" si="46">SUM(P111,P112,P113,P114)</f>
        <v>49</v>
      </c>
      <c r="Q115" s="148">
        <f t="shared" si="46"/>
        <v>49</v>
      </c>
      <c r="R115" s="927"/>
      <c r="S115" s="936"/>
      <c r="T115" s="937"/>
      <c r="U115" s="937"/>
      <c r="V115" s="937"/>
      <c r="W115" s="937"/>
      <c r="X115" s="937"/>
      <c r="Y115" s="938"/>
      <c r="Z115" s="141"/>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2"/>
    </row>
    <row r="116" spans="1:47" ht="36.75" customHeight="1">
      <c r="A116" s="149"/>
      <c r="B116" s="868" t="str">
        <f>'result aggregate'!D115</f>
        <v>Pass percentage</v>
      </c>
      <c r="C116" s="868"/>
      <c r="D116" s="868"/>
      <c r="E116" s="116">
        <f>IF(E111=0,"",E115/E111*100)</f>
        <v>89.795918367346943</v>
      </c>
      <c r="F116" s="117">
        <f>IF(F111=0,"",F115/F111*100)</f>
        <v>0</v>
      </c>
      <c r="G116" s="116">
        <f>IF(G111=0,"",G115/G111*100)</f>
        <v>89.795918367346943</v>
      </c>
      <c r="H116" s="151"/>
      <c r="I116" s="915" t="s">
        <v>270</v>
      </c>
      <c r="J116" s="915"/>
      <c r="K116" s="152">
        <f>IF(K110=0,"",K115/K110*100)</f>
        <v>97.959183673469383</v>
      </c>
      <c r="L116" s="152">
        <f t="shared" ref="L116:N116" si="47">IF(L110=0,"",L115/L110*100)</f>
        <v>100</v>
      </c>
      <c r="M116" s="152">
        <f t="shared" si="47"/>
        <v>95.833333333333343</v>
      </c>
      <c r="N116" s="152">
        <f t="shared" si="47"/>
        <v>100</v>
      </c>
      <c r="O116" s="152">
        <f>IF(O110=0,"",O115/O110*100)</f>
        <v>100</v>
      </c>
      <c r="P116" s="152">
        <f t="shared" ref="P116:Q116" si="48">IF(P110=0,"",P115/P110*100)</f>
        <v>100</v>
      </c>
      <c r="Q116" s="152">
        <f t="shared" si="48"/>
        <v>100</v>
      </c>
      <c r="R116" s="927" t="str">
        <f>'statement of marks'!HD119</f>
        <v>Signature of the exam. incharge</v>
      </c>
      <c r="S116" s="862"/>
      <c r="T116" s="863"/>
      <c r="U116" s="863"/>
      <c r="V116" s="863"/>
      <c r="W116" s="863"/>
      <c r="X116" s="863"/>
      <c r="Y116" s="932"/>
      <c r="Z116" s="141"/>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2"/>
    </row>
    <row r="117" spans="1:47" ht="17" customHeight="1">
      <c r="A117" s="149"/>
      <c r="B117" s="868" t="str">
        <f>'result aggregate'!D116</f>
        <v>No. of students failed</v>
      </c>
      <c r="C117" s="868"/>
      <c r="D117" s="868"/>
      <c r="E117" s="103">
        <f>COUNTIF(H9:H108,"FAIL")</f>
        <v>1</v>
      </c>
      <c r="F117" s="103">
        <f>COUNTIF(AR9:AR108,"FAIL")</f>
        <v>0</v>
      </c>
      <c r="G117" s="143">
        <f t="shared" si="42"/>
        <v>1</v>
      </c>
      <c r="H117" s="151"/>
      <c r="I117" s="915" t="s">
        <v>271</v>
      </c>
      <c r="J117" s="915"/>
      <c r="K117" s="38">
        <f t="shared" ref="K117:Q117" si="49">COUNTIF(K9:K108,"S")</f>
        <v>1</v>
      </c>
      <c r="L117" s="38">
        <f t="shared" si="49"/>
        <v>0</v>
      </c>
      <c r="M117" s="38">
        <f t="shared" si="49"/>
        <v>1</v>
      </c>
      <c r="N117" s="38">
        <f t="shared" si="49"/>
        <v>0</v>
      </c>
      <c r="O117" s="38">
        <f t="shared" si="49"/>
        <v>0</v>
      </c>
      <c r="P117" s="38">
        <f t="shared" si="49"/>
        <v>0</v>
      </c>
      <c r="Q117" s="38">
        <f t="shared" si="49"/>
        <v>0</v>
      </c>
      <c r="R117" s="927"/>
      <c r="S117" s="936"/>
      <c r="T117" s="937"/>
      <c r="U117" s="937"/>
      <c r="V117" s="937"/>
      <c r="W117" s="937"/>
      <c r="X117" s="937"/>
      <c r="Y117" s="938"/>
      <c r="Z117" s="141"/>
      <c r="AA117" s="141"/>
      <c r="AB117" s="141"/>
      <c r="AC117" s="141"/>
      <c r="AD117" s="141"/>
      <c r="AE117" s="141"/>
      <c r="AF117" s="141"/>
      <c r="AG117" s="141"/>
      <c r="AH117" s="141"/>
      <c r="AI117" s="141"/>
      <c r="AJ117" s="141"/>
      <c r="AK117" s="141"/>
      <c r="AL117" s="141"/>
      <c r="AM117" s="141"/>
      <c r="AN117" s="141"/>
      <c r="AO117" s="141"/>
      <c r="AP117" s="141"/>
      <c r="AQ117" s="141"/>
      <c r="AR117" s="141"/>
      <c r="AS117" s="141"/>
      <c r="AT117" s="141"/>
      <c r="AU117" s="142"/>
    </row>
    <row r="118" spans="1:47" ht="17" customHeight="1">
      <c r="A118" s="149"/>
      <c r="B118" s="670" t="s">
        <v>214</v>
      </c>
      <c r="C118" s="671"/>
      <c r="D118" s="671"/>
      <c r="E118" s="671"/>
      <c r="F118" s="712"/>
      <c r="G118" s="138">
        <f>details!I4</f>
        <v>42140</v>
      </c>
      <c r="H118" s="153"/>
      <c r="I118" s="915" t="s">
        <v>182</v>
      </c>
      <c r="J118" s="915"/>
      <c r="K118" s="38">
        <f t="shared" ref="K118:Q118" si="50">COUNTIF(K9:K108,"F")</f>
        <v>0</v>
      </c>
      <c r="L118" s="38">
        <f t="shared" si="50"/>
        <v>0</v>
      </c>
      <c r="M118" s="38">
        <f t="shared" si="50"/>
        <v>0</v>
      </c>
      <c r="N118" s="38">
        <f t="shared" si="50"/>
        <v>0</v>
      </c>
      <c r="O118" s="38">
        <f t="shared" si="50"/>
        <v>0</v>
      </c>
      <c r="P118" s="38">
        <f t="shared" si="50"/>
        <v>0</v>
      </c>
      <c r="Q118" s="38">
        <f t="shared" si="50"/>
        <v>0</v>
      </c>
      <c r="R118" s="927" t="str">
        <f>'statement of marks'!HD121</f>
        <v>Signature of the Head of the Institution</v>
      </c>
      <c r="S118" s="862"/>
      <c r="T118" s="863"/>
      <c r="U118" s="863"/>
      <c r="V118" s="863"/>
      <c r="W118" s="863"/>
      <c r="X118" s="863"/>
      <c r="Y118" s="932"/>
      <c r="Z118" s="141"/>
      <c r="AA118" s="141"/>
      <c r="AB118" s="141"/>
      <c r="AC118" s="141"/>
      <c r="AD118" s="141"/>
      <c r="AE118" s="141"/>
      <c r="AF118" s="141"/>
      <c r="AG118" s="141"/>
      <c r="AH118" s="141"/>
      <c r="AI118" s="141"/>
      <c r="AJ118" s="141"/>
      <c r="AK118" s="141"/>
      <c r="AL118" s="141"/>
      <c r="AM118" s="141"/>
      <c r="AN118" s="141"/>
      <c r="AO118" s="141"/>
      <c r="AP118" s="141"/>
      <c r="AQ118" s="141"/>
      <c r="AR118" s="141"/>
      <c r="AS118" s="141"/>
      <c r="AT118" s="141"/>
      <c r="AU118" s="142"/>
    </row>
    <row r="119" spans="1:47" ht="17" customHeight="1">
      <c r="A119" s="140"/>
      <c r="B119" s="154"/>
      <c r="C119" s="154"/>
      <c r="D119" s="154"/>
      <c r="E119" s="154"/>
      <c r="F119" s="154"/>
      <c r="G119" s="154"/>
      <c r="H119" s="151"/>
      <c r="I119" s="915" t="s">
        <v>272</v>
      </c>
      <c r="J119" s="915"/>
      <c r="K119" s="38">
        <f t="shared" ref="K119:Q119" si="51">COUNTIF(K9:K108,"RE")</f>
        <v>0</v>
      </c>
      <c r="L119" s="38">
        <f t="shared" si="51"/>
        <v>0</v>
      </c>
      <c r="M119" s="38">
        <f t="shared" si="51"/>
        <v>1</v>
      </c>
      <c r="N119" s="38">
        <f t="shared" si="51"/>
        <v>0</v>
      </c>
      <c r="O119" s="38">
        <f t="shared" si="51"/>
        <v>0</v>
      </c>
      <c r="P119" s="38">
        <f t="shared" si="51"/>
        <v>0</v>
      </c>
      <c r="Q119" s="38">
        <f t="shared" si="51"/>
        <v>0</v>
      </c>
      <c r="R119" s="927"/>
      <c r="S119" s="933"/>
      <c r="T119" s="934"/>
      <c r="U119" s="934"/>
      <c r="V119" s="934"/>
      <c r="W119" s="934"/>
      <c r="X119" s="934"/>
      <c r="Y119" s="935"/>
      <c r="Z119" s="131"/>
      <c r="AA119" s="131"/>
      <c r="AB119" s="131"/>
      <c r="AC119" s="131"/>
      <c r="AD119" s="131"/>
      <c r="AE119" s="131"/>
      <c r="AF119" s="209"/>
      <c r="AG119" s="210"/>
      <c r="AH119" s="210"/>
      <c r="AI119" s="210"/>
      <c r="AJ119" s="211"/>
      <c r="AK119" s="131"/>
      <c r="AL119" s="131"/>
      <c r="AM119" s="131"/>
      <c r="AN119" s="131"/>
      <c r="AO119" s="131"/>
      <c r="AP119" s="131"/>
      <c r="AQ119" s="131"/>
      <c r="AR119" s="131"/>
      <c r="AS119" s="131"/>
      <c r="AT119" s="131"/>
      <c r="AU119" s="155"/>
    </row>
    <row r="120" spans="1:47" ht="17" customHeight="1" thickBot="1">
      <c r="A120" s="156"/>
      <c r="B120" s="157"/>
      <c r="C120" s="157"/>
      <c r="D120" s="157"/>
      <c r="E120" s="157"/>
      <c r="F120" s="157"/>
      <c r="G120" s="157"/>
      <c r="H120" s="158"/>
      <c r="I120" s="916" t="s">
        <v>273</v>
      </c>
      <c r="J120" s="917"/>
      <c r="K120" s="159">
        <f t="shared" ref="K120:Q120" si="52">COUNTIF(K9:K108,"AB")</f>
        <v>0</v>
      </c>
      <c r="L120" s="159">
        <f t="shared" si="52"/>
        <v>0</v>
      </c>
      <c r="M120" s="159">
        <f t="shared" si="52"/>
        <v>0</v>
      </c>
      <c r="N120" s="159">
        <f t="shared" si="52"/>
        <v>0</v>
      </c>
      <c r="O120" s="159">
        <f t="shared" si="52"/>
        <v>0</v>
      </c>
      <c r="P120" s="159">
        <f t="shared" si="52"/>
        <v>0</v>
      </c>
      <c r="Q120" s="159">
        <f t="shared" si="52"/>
        <v>0</v>
      </c>
      <c r="R120" s="928"/>
      <c r="S120" s="939"/>
      <c r="T120" s="940"/>
      <c r="U120" s="940"/>
      <c r="V120" s="940"/>
      <c r="W120" s="940"/>
      <c r="X120" s="940"/>
      <c r="Y120" s="941"/>
      <c r="Z120" s="160"/>
      <c r="AA120" s="160"/>
      <c r="AB120" s="160"/>
      <c r="AC120" s="160"/>
      <c r="AD120" s="160"/>
      <c r="AE120" s="160"/>
      <c r="AF120" s="241"/>
      <c r="AG120" s="242"/>
      <c r="AH120" s="242"/>
      <c r="AI120" s="242"/>
      <c r="AJ120" s="243"/>
      <c r="AK120" s="160"/>
      <c r="AL120" s="160"/>
      <c r="AM120" s="160"/>
      <c r="AN120" s="160"/>
      <c r="AO120" s="160"/>
      <c r="AP120" s="160"/>
      <c r="AQ120" s="160"/>
      <c r="AR120" s="160"/>
      <c r="AS120" s="160"/>
      <c r="AT120" s="160"/>
      <c r="AU120" s="161"/>
    </row>
    <row r="121" spans="1:47" ht="13" thickTop="1"/>
    <row r="122" spans="1:47" ht="18.75" customHeight="1">
      <c r="D122" s="162"/>
      <c r="E122" s="163"/>
    </row>
    <row r="123" spans="1:47" ht="18.75" customHeight="1">
      <c r="D123" s="162"/>
      <c r="E123" s="163"/>
    </row>
    <row r="124" spans="1:47" ht="18.75" customHeight="1">
      <c r="D124" s="162"/>
      <c r="E124" s="163"/>
    </row>
    <row r="125" spans="1:47">
      <c r="D125" s="162"/>
      <c r="E125" s="163"/>
    </row>
    <row r="126" spans="1:47">
      <c r="D126" s="162"/>
      <c r="E126" s="163"/>
    </row>
    <row r="127" spans="1:47" ht="18.75" customHeight="1">
      <c r="D127" s="162"/>
      <c r="E127" s="163"/>
    </row>
    <row r="128" spans="1:47" ht="18.75" customHeight="1">
      <c r="D128" s="162"/>
      <c r="E128" s="163"/>
    </row>
    <row r="129" spans="3:5" ht="18.75" hidden="1" customHeight="1">
      <c r="C129" s="906" t="s">
        <v>183</v>
      </c>
      <c r="D129" s="907"/>
      <c r="E129" s="908"/>
    </row>
    <row r="130" spans="3:5" ht="13.5" hidden="1" customHeight="1" thickBot="1"/>
    <row r="131" spans="3:5" hidden="1"/>
    <row r="132" spans="3:5" hidden="1"/>
    <row r="133" spans="3:5" hidden="1"/>
    <row r="134" spans="3:5" hidden="1"/>
    <row r="135" spans="3:5" hidden="1"/>
    <row r="136" spans="3:5" hidden="1"/>
    <row r="137" spans="3:5" hidden="1"/>
    <row r="138" spans="3:5" hidden="1"/>
    <row r="139" spans="3:5" hidden="1"/>
    <row r="140" spans="3:5" hidden="1"/>
    <row r="141" spans="3:5" hidden="1"/>
    <row r="142" spans="3:5" hidden="1"/>
    <row r="143" spans="3:5" hidden="1"/>
    <row r="144" spans="3:5" hidden="1"/>
    <row r="145" hidden="1"/>
    <row r="146" hidden="1"/>
    <row r="147" hidden="1"/>
    <row r="148" hidden="1"/>
  </sheetData>
  <sheetProtection password="CC1C" sheet="1" objects="1" scenarios="1" formatCells="0" formatColumns="0" formatRows="0" autoFilter="0"/>
  <protectedRanges>
    <protectedRange password="EA02" sqref="AI9:AI109 T9:T109 W9:W109 AE9:AE109 AA9:AA109 AL9:AL109 AN9:AN109" name="suppl marks"/>
  </protectedRanges>
  <autoFilter ref="B6:C108"/>
  <customSheetViews>
    <customSheetView guid="{8A92BF25-699A-0948-9D46-95C27CAE2FDF}" hiddenRows="1" hiddenColumns="1">
      <pane xSplit="3" ySplit="7.05" topLeftCell="P8" activePane="bottomRight" state="frozenSplit"/>
      <selection pane="bottomRight" activeCell="AA21" sqref="AA21"/>
      <printOptions horizontalCentered="1"/>
    </customSheetView>
    <customSheetView guid="{6890B66D-F4A9-DC4C-BC21-22A75E74620A}">
      <pane xSplit="3" ySplit="7.05" topLeftCell="P8" activePane="bottomRight" state="frozenSplit"/>
      <selection pane="bottomRight" activeCell="AA21" sqref="AA21"/>
      <printOptions horizontalCentered="1"/>
    </customSheetView>
  </customSheetViews>
  <mergeCells count="65">
    <mergeCell ref="R118:R120"/>
    <mergeCell ref="I114:J114"/>
    <mergeCell ref="B110:D110"/>
    <mergeCell ref="A109:AU109"/>
    <mergeCell ref="S110:Y112"/>
    <mergeCell ref="B111:D111"/>
    <mergeCell ref="B112:D112"/>
    <mergeCell ref="S113:Y115"/>
    <mergeCell ref="S116:Y117"/>
    <mergeCell ref="S118:Y120"/>
    <mergeCell ref="R110:R112"/>
    <mergeCell ref="R113:R115"/>
    <mergeCell ref="B113:D113"/>
    <mergeCell ref="B114:D114"/>
    <mergeCell ref="I113:J113"/>
    <mergeCell ref="R116:R117"/>
    <mergeCell ref="A3:A4"/>
    <mergeCell ref="B3:B4"/>
    <mergeCell ref="C3:C4"/>
    <mergeCell ref="A1:G1"/>
    <mergeCell ref="H1:Q1"/>
    <mergeCell ref="E2:E4"/>
    <mergeCell ref="F2:F4"/>
    <mergeCell ref="G2:G4"/>
    <mergeCell ref="B2:C2"/>
    <mergeCell ref="I2:I3"/>
    <mergeCell ref="M3:O3"/>
    <mergeCell ref="K2:Q2"/>
    <mergeCell ref="K3:L3"/>
    <mergeCell ref="J2:J3"/>
    <mergeCell ref="S1:AU1"/>
    <mergeCell ref="I115:J115"/>
    <mergeCell ref="I120:J120"/>
    <mergeCell ref="I118:J118"/>
    <mergeCell ref="I119:J119"/>
    <mergeCell ref="I116:J116"/>
    <mergeCell ref="I117:J117"/>
    <mergeCell ref="I110:J110"/>
    <mergeCell ref="I111:J111"/>
    <mergeCell ref="I112:J112"/>
    <mergeCell ref="AU2:AU4"/>
    <mergeCell ref="R2:R3"/>
    <mergeCell ref="AQ2:AQ4"/>
    <mergeCell ref="Z3:AC3"/>
    <mergeCell ref="AR3:AT3"/>
    <mergeCell ref="S2:S4"/>
    <mergeCell ref="AN6:AN7"/>
    <mergeCell ref="W6:W7"/>
    <mergeCell ref="T6:T7"/>
    <mergeCell ref="R6:S7"/>
    <mergeCell ref="AL6:AL7"/>
    <mergeCell ref="AP2:AP4"/>
    <mergeCell ref="AL3:AO3"/>
    <mergeCell ref="AI2:AO2"/>
    <mergeCell ref="AH3:AK3"/>
    <mergeCell ref="T2:AC2"/>
    <mergeCell ref="AD2:AH2"/>
    <mergeCell ref="W3:Y3"/>
    <mergeCell ref="T3:V3"/>
    <mergeCell ref="AD3:AG3"/>
    <mergeCell ref="C129:E129"/>
    <mergeCell ref="B118:F118"/>
    <mergeCell ref="B115:D115"/>
    <mergeCell ref="B116:D116"/>
    <mergeCell ref="B117:D117"/>
  </mergeCells>
  <phoneticPr fontId="3" type="noConversion"/>
  <conditionalFormatting sqref="R118 R116 R110 P5:Q7 K110:Q111 H114 O112:O113 I120 R1:S1 K2:K108 R113 H1:H2 E9:G108 A1:A109 AU9:AU108 H116:H117 H119:H120 B118 H110:H111 G110:G117 B2:C108 D2 D5:D108 E110:G110 K4:O6 L4:L108 M3:M6 AO9:AQ108 K7:L7 I9:S108 M7:O8">
    <cfRule type="cellIs" dxfId="24" priority="308" stopIfTrue="1" operator="equal">
      <formula>0</formula>
    </cfRule>
  </conditionalFormatting>
  <conditionalFormatting sqref="H1:H2 I120 O112 K110:Q110 H111:H114 H116:H117 H119:H65499 E110:G110">
    <cfRule type="containsText" dxfId="23" priority="307" stopIfTrue="1" operator="containsText" text="iwjd">
      <formula>NOT(ISERROR(SEARCH("iwjd",E1)))</formula>
    </cfRule>
  </conditionalFormatting>
  <conditionalFormatting sqref="H9:H108">
    <cfRule type="containsText" dxfId="22" priority="292" stopIfTrue="1" operator="containsText" text="iwjd">
      <formula>NOT(ISERROR(SEARCH("iwjd",H9)))</formula>
    </cfRule>
  </conditionalFormatting>
  <conditionalFormatting sqref="J9:J70">
    <cfRule type="top10" dxfId="21" priority="289" stopIfTrue="1" rank="3"/>
    <cfRule type="top10" dxfId="20" priority="290" stopIfTrue="1" percent="1" rank="3"/>
    <cfRule type="top10" dxfId="19" priority="291" stopIfTrue="1" percent="1" rank="3"/>
  </conditionalFormatting>
  <conditionalFormatting sqref="P5:Q7">
    <cfRule type="containsText" dxfId="18" priority="285" stopIfTrue="1" operator="containsText" text="n">
      <formula>NOT(ISERROR(SEARCH("n",P5)))</formula>
    </cfRule>
  </conditionalFormatting>
  <conditionalFormatting sqref="K110:Q120">
    <cfRule type="cellIs" dxfId="17" priority="281" stopIfTrue="1" operator="equal">
      <formula>0</formula>
    </cfRule>
  </conditionalFormatting>
  <conditionalFormatting sqref="K9:Q108">
    <cfRule type="containsText" dxfId="16" priority="278" stopIfTrue="1" operator="containsText" text="s">
      <formula>NOT(ISERROR(SEARCH("s",K9)))</formula>
    </cfRule>
  </conditionalFormatting>
  <conditionalFormatting sqref="J9:J108">
    <cfRule type="top10" dxfId="15" priority="12002" stopIfTrue="1" rank="3"/>
  </conditionalFormatting>
  <conditionalFormatting sqref="AP9:AP108">
    <cfRule type="containsText" dxfId="14" priority="227" stopIfTrue="1" operator="containsText" text="NA">
      <formula>NOT(ISERROR(SEARCH("NA",AP9)))</formula>
    </cfRule>
  </conditionalFormatting>
  <conditionalFormatting sqref="AP9:AP108">
    <cfRule type="containsText" dxfId="13" priority="225" stopIfTrue="1" operator="containsText" text="ml">
      <formula>NOT(ISERROR(SEARCH("ml",AP9)))</formula>
    </cfRule>
  </conditionalFormatting>
  <conditionalFormatting sqref="AR9:AT108">
    <cfRule type="containsText" dxfId="12" priority="135" operator="containsText" text="vuqRrh.kZ">
      <formula>NOT(ISERROR(SEARCH("vuqRrh.kZ",AR9)))</formula>
    </cfRule>
  </conditionalFormatting>
  <conditionalFormatting sqref="H9:H108">
    <cfRule type="containsText" dxfId="11" priority="24" operator="containsText" text="iqu% ijh{kk">
      <formula>NOT(ISERROR(SEARCH("iqu% ijh{kk",H9)))</formula>
    </cfRule>
  </conditionalFormatting>
  <conditionalFormatting sqref="S118 S116 S110">
    <cfRule type="cellIs" dxfId="10" priority="8" stopIfTrue="1" operator="equal">
      <formula>0</formula>
    </cfRule>
  </conditionalFormatting>
  <conditionalFormatting sqref="D3">
    <cfRule type="cellIs" dxfId="9" priority="5" stopIfTrue="1" operator="equal">
      <formula>0</formula>
    </cfRule>
  </conditionalFormatting>
  <conditionalFormatting sqref="D3">
    <cfRule type="cellIs" dxfId="8" priority="6" stopIfTrue="1" operator="equal">
      <formula>0</formula>
    </cfRule>
  </conditionalFormatting>
  <conditionalFormatting sqref="AL9:AN108 AD9:AF108 T9:AB108 AH9:AJ108">
    <cfRule type="cellIs" dxfId="7" priority="2" stopIfTrue="1" operator="equal">
      <formula>0</formula>
    </cfRule>
  </conditionalFormatting>
  <conditionalFormatting sqref="AI9:AI108">
    <cfRule type="cellIs" dxfId="6" priority="1" stopIfTrue="1" operator="equal">
      <formula>0</formula>
    </cfRule>
  </conditionalFormatting>
  <dataValidations count="7">
    <dataValidation type="custom" allowBlank="1" showInputMessage="1" showErrorMessage="1" error="Check the student's result and the max. marks you can give in th subject." sqref="AA9:AA108">
      <formula1>IF(OR(M9="S",M9="RE",M9="REP"),(OR(AA9="AB",AA9&lt;=Z9)),"")</formula1>
    </dataValidation>
    <dataValidation type="custom" allowBlank="1" showInputMessage="1" showErrorMessage="1" error="Check the student's result and the max. marks you can give in th subject." sqref="T9:T108">
      <formula1>IF(OR(K9="S",K9="RE"),(OR(T9="AB",T9&lt;=T$6)),"")</formula1>
    </dataValidation>
    <dataValidation type="custom" allowBlank="1" showInputMessage="1" showErrorMessage="1" error="Check the student's result and the max. marks you can give in th subject." sqref="W9:W108">
      <formula1>IF(OR(L9="S",L9="RE"),(OR(W9="AB",W9&lt;=W$6)),"")</formula1>
    </dataValidation>
    <dataValidation type="custom" allowBlank="1" showInputMessage="1" showErrorMessage="1" error="Check the student's result and the max. marks you can give in th subject." sqref="AE9:AE108">
      <formula1>IF(OR(N9="S",N9="RE",N9="REP"),(OR(AE9="AB",AE9&lt;=AD9)),"")</formula1>
    </dataValidation>
    <dataValidation type="custom" allowBlank="1" showInputMessage="1" showErrorMessage="1" error="Check the student's result and the max. marks you can give in th subject." sqref="AI9:AI108">
      <formula1>IF(OR(O9="S",O9="RE",O9="REP"),(OR(AI9="AB",AI9&lt;=AH9)),"")</formula1>
    </dataValidation>
    <dataValidation type="custom" allowBlank="1" showInputMessage="1" showErrorMessage="1" error="Check the student's result and the max. marks you can give in th subject." sqref="AL9:AL108">
      <formula1>IF(OR(P9="S",P9="RE"),(OR(AL9="AB",AL9&lt;=AL$6)),"")</formula1>
    </dataValidation>
    <dataValidation type="custom" allowBlank="1" showInputMessage="1" showErrorMessage="1" error="Check the student's result and the max. marks you can give in th subject." sqref="AN9:AN108">
      <formula1>IF(OR(Q9="S",Q9="RE"),(OR(AN9="AB",AN9&lt;=AN$6)),"")</formula1>
    </dataValidation>
  </dataValidations>
  <hyperlinks>
    <hyperlink ref="AD2" location="details!G2:G5" display="BACK TO DETAILS"/>
    <hyperlink ref="D4" location="'result subject-wise'!E109:H116" display="CLICK HERE TO VIEW THE RESULT"/>
  </hyperlinks>
  <printOptions horizontalCentered="1"/>
  <pageMargins left="0.5" right="0.5" top="0.5" bottom="0.5" header="0.3" footer="0.3"/>
  <pageSetup paperSize="5" orientation="landscape" horizontalDpi="4294967292" verticalDpi="4294967292"/>
  <headerFooter>
    <oddFooter>Page &amp;P of &amp;N</oddFooter>
  </headerFooter>
  <customProperties>
    <customPr name="DVSECTIONID" r:id="rId1"/>
  </customProperties>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00FF"/>
  </sheetPr>
  <dimension ref="A1:V2701"/>
  <sheetViews>
    <sheetView view="pageLayout" topLeftCell="A2700" zoomScale="150" zoomScaleNormal="125" zoomScalePageLayoutView="125" workbookViewId="0">
      <selection activeCell="J2711" sqref="J2711"/>
    </sheetView>
  </sheetViews>
  <sheetFormatPr baseColWidth="10" defaultColWidth="6" defaultRowHeight="19.25" customHeight="1" x14ac:dyDescent="0"/>
  <cols>
    <col min="1" max="1" width="1.1640625" customWidth="1"/>
    <col min="2" max="2" width="16.5" style="534" customWidth="1"/>
    <col min="3" max="3" width="5.5" style="534" customWidth="1"/>
    <col min="4" max="11" width="5.6640625" customWidth="1"/>
    <col min="12" max="12" width="7.1640625" customWidth="1"/>
    <col min="13" max="13" width="7" customWidth="1"/>
    <col min="14" max="14" width="6.1640625" customWidth="1"/>
    <col min="15" max="15" width="6.83203125" customWidth="1"/>
    <col min="16" max="16" width="6.1640625" customWidth="1"/>
    <col min="17" max="17" width="6.33203125" customWidth="1"/>
    <col min="18" max="18" width="4.83203125" customWidth="1"/>
    <col min="19" max="19" width="8.1640625" customWidth="1"/>
    <col min="20" max="20" width="6.5" customWidth="1"/>
    <col min="21" max="21" width="4.5" customWidth="1"/>
    <col min="22" max="22" width="6.5" customWidth="1"/>
  </cols>
  <sheetData>
    <row r="1" spans="1:22" ht="19.25" customHeight="1">
      <c r="A1" s="980" t="s">
        <v>287</v>
      </c>
      <c r="B1" s="981"/>
      <c r="C1" s="981"/>
      <c r="D1" s="981"/>
      <c r="E1" s="981"/>
      <c r="F1" s="981"/>
      <c r="G1" s="981"/>
      <c r="H1" s="981"/>
      <c r="I1" s="981"/>
      <c r="J1" s="981"/>
      <c r="K1" s="981"/>
      <c r="L1" s="981"/>
      <c r="M1" s="981"/>
      <c r="N1" s="981"/>
      <c r="O1" s="981"/>
      <c r="P1" s="981"/>
      <c r="Q1" s="981"/>
      <c r="R1" s="981"/>
      <c r="S1" s="981"/>
      <c r="T1" s="981"/>
      <c r="U1" s="981"/>
      <c r="V1" s="982"/>
    </row>
    <row r="2" spans="1:22" ht="19.25" customHeight="1">
      <c r="A2" s="983" t="str">
        <f>'statement of marks'!$A$1</f>
        <v>GOVT. GIRLS' HR. SEC. SCHOOL, NIMBAHERA</v>
      </c>
      <c r="B2" s="984"/>
      <c r="C2" s="984"/>
      <c r="D2" s="984"/>
      <c r="E2" s="984"/>
      <c r="F2" s="984"/>
      <c r="G2" s="984"/>
      <c r="H2" s="984"/>
      <c r="I2" s="984"/>
      <c r="J2" s="984"/>
      <c r="K2" s="984"/>
      <c r="L2" s="984"/>
      <c r="M2" s="984"/>
      <c r="N2" s="984"/>
      <c r="O2" s="984"/>
      <c r="P2" s="984"/>
      <c r="Q2" s="984"/>
      <c r="R2" s="984"/>
      <c r="S2" s="984"/>
      <c r="T2" s="984"/>
      <c r="U2" s="984"/>
      <c r="V2" s="985"/>
    </row>
    <row r="3" spans="1:22" ht="19.25" customHeight="1">
      <c r="A3" s="986"/>
      <c r="B3" s="988" t="s">
        <v>105</v>
      </c>
      <c r="C3" s="988"/>
      <c r="D3" s="989" t="str">
        <f>'statement of marks'!$F$3</f>
        <v>2013-14</v>
      </c>
      <c r="E3" s="990"/>
      <c r="F3" s="991" t="str">
        <f>IF(T21="","MAIN EXAMINATION",IF(D20="Suppl.","SUPPLEMENTARY EXAMINATION",IF(D20="Re-exam.","RE-EXAMINATION",)))</f>
        <v>MAIN EXAMINATION</v>
      </c>
      <c r="G3" s="992"/>
      <c r="H3" s="992"/>
      <c r="I3" s="992"/>
      <c r="J3" s="992"/>
      <c r="K3" s="992"/>
      <c r="L3" s="992"/>
      <c r="M3" s="992"/>
      <c r="N3" s="992"/>
      <c r="O3" s="992"/>
      <c r="P3" s="992"/>
      <c r="Q3" s="992"/>
      <c r="R3" s="993" t="s">
        <v>315</v>
      </c>
      <c r="S3" s="994"/>
      <c r="T3" s="995" t="str">
        <f>'statement of marks'!$A$3</f>
        <v>11 'A'</v>
      </c>
      <c r="U3" s="995"/>
      <c r="V3" s="996"/>
    </row>
    <row r="4" spans="1:22" ht="19.25" customHeight="1">
      <c r="A4" s="986"/>
      <c r="B4" s="997" t="s">
        <v>36</v>
      </c>
      <c r="C4" s="997"/>
      <c r="D4" s="998" t="str">
        <f>IF('statement of marks'!G9="","",'statement of marks'!G9)</f>
        <v>A 001</v>
      </c>
      <c r="E4" s="946"/>
      <c r="F4" s="946"/>
      <c r="G4" s="946"/>
      <c r="H4" s="946"/>
      <c r="I4" s="946"/>
      <c r="J4" s="946"/>
      <c r="K4" s="946"/>
      <c r="L4" s="946"/>
      <c r="M4" s="946"/>
      <c r="N4" s="946"/>
      <c r="O4" s="946"/>
      <c r="P4" s="946"/>
      <c r="Q4" s="946"/>
      <c r="R4" s="999" t="s">
        <v>314</v>
      </c>
      <c r="S4" s="1000"/>
      <c r="T4" s="1001">
        <f>IF('statement of marks'!E9="","",'statement of marks'!E9)</f>
        <v>11401</v>
      </c>
      <c r="U4" s="1001"/>
      <c r="V4" s="1002"/>
    </row>
    <row r="5" spans="1:22" ht="19.25" customHeight="1">
      <c r="A5" s="986"/>
      <c r="B5" s="997" t="s">
        <v>37</v>
      </c>
      <c r="C5" s="997"/>
      <c r="D5" s="998" t="str">
        <f>IF('statement of marks'!H9="","",'statement of marks'!H9)</f>
        <v>B 001</v>
      </c>
      <c r="E5" s="946"/>
      <c r="F5" s="946"/>
      <c r="G5" s="946"/>
      <c r="H5" s="946"/>
      <c r="I5" s="946"/>
      <c r="J5" s="946"/>
      <c r="K5" s="946"/>
      <c r="L5" s="946"/>
      <c r="M5" s="946"/>
      <c r="N5" s="946"/>
      <c r="O5" s="946"/>
      <c r="P5" s="946"/>
      <c r="Q5" s="946"/>
      <c r="R5" s="999" t="s">
        <v>35</v>
      </c>
      <c r="S5" s="1000"/>
      <c r="T5" s="1001">
        <f>IF('statement of marks'!D9="","",'statement of marks'!D9)</f>
        <v>10327</v>
      </c>
      <c r="U5" s="1001"/>
      <c r="V5" s="1002"/>
    </row>
    <row r="6" spans="1:22" ht="19.25" customHeight="1">
      <c r="A6" s="986"/>
      <c r="B6" s="1003" t="s">
        <v>38</v>
      </c>
      <c r="C6" s="1003"/>
      <c r="D6" s="998" t="str">
        <f>IF('statement of marks'!I9="","",'statement of marks'!I9)</f>
        <v>C 001</v>
      </c>
      <c r="E6" s="946"/>
      <c r="F6" s="946"/>
      <c r="G6" s="946"/>
      <c r="H6" s="946"/>
      <c r="I6" s="946"/>
      <c r="J6" s="946"/>
      <c r="K6" s="946"/>
      <c r="L6" s="946"/>
      <c r="M6" s="946"/>
      <c r="N6" s="946"/>
      <c r="O6" s="946"/>
      <c r="P6" s="946"/>
      <c r="Q6" s="946"/>
      <c r="R6" s="1004" t="s">
        <v>285</v>
      </c>
      <c r="S6" s="1005"/>
      <c r="T6" s="1006">
        <f>IF('statement of marks'!F9="","",'statement of marks'!F9)</f>
        <v>35179</v>
      </c>
      <c r="U6" s="1006"/>
      <c r="V6" s="1007"/>
    </row>
    <row r="7" spans="1:22" ht="19.25" customHeight="1">
      <c r="A7" s="986"/>
      <c r="B7" s="1008" t="s">
        <v>223</v>
      </c>
      <c r="C7" s="1010" t="s">
        <v>298</v>
      </c>
      <c r="D7" s="1012" t="s">
        <v>114</v>
      </c>
      <c r="E7" s="1012" t="s">
        <v>115</v>
      </c>
      <c r="F7" s="1012" t="s">
        <v>116</v>
      </c>
      <c r="G7" s="1014" t="s">
        <v>281</v>
      </c>
      <c r="H7" s="1014" t="s">
        <v>282</v>
      </c>
      <c r="I7" s="1012" t="s">
        <v>289</v>
      </c>
      <c r="J7" s="1012" t="s">
        <v>299</v>
      </c>
      <c r="K7" s="1016" t="s">
        <v>299</v>
      </c>
      <c r="L7" s="1018" t="s">
        <v>292</v>
      </c>
      <c r="M7" s="1018" t="s">
        <v>293</v>
      </c>
      <c r="N7" s="1020" t="s">
        <v>294</v>
      </c>
      <c r="O7" s="1020" t="s">
        <v>290</v>
      </c>
      <c r="P7" s="1020" t="s">
        <v>291</v>
      </c>
      <c r="Q7" s="1016" t="s">
        <v>323</v>
      </c>
      <c r="R7" s="1012" t="s">
        <v>334</v>
      </c>
      <c r="S7" s="1022" t="s">
        <v>332</v>
      </c>
      <c r="T7" s="1024" t="s">
        <v>300</v>
      </c>
      <c r="U7" s="1026" t="s">
        <v>288</v>
      </c>
      <c r="V7" s="1028" t="s">
        <v>295</v>
      </c>
    </row>
    <row r="8" spans="1:22" ht="19.25" customHeight="1">
      <c r="A8" s="986"/>
      <c r="B8" s="1009"/>
      <c r="C8" s="1011"/>
      <c r="D8" s="1013"/>
      <c r="E8" s="1013"/>
      <c r="F8" s="1013"/>
      <c r="G8" s="1015"/>
      <c r="H8" s="1015"/>
      <c r="I8" s="1013"/>
      <c r="J8" s="1013"/>
      <c r="K8" s="1017"/>
      <c r="L8" s="1019"/>
      <c r="M8" s="1019"/>
      <c r="N8" s="1021"/>
      <c r="O8" s="1021"/>
      <c r="P8" s="1021"/>
      <c r="Q8" s="1017"/>
      <c r="R8" s="1013"/>
      <c r="S8" s="1023"/>
      <c r="T8" s="1025"/>
      <c r="U8" s="1027"/>
      <c r="V8" s="1029"/>
    </row>
    <row r="9" spans="1:22" ht="19.25" customHeight="1">
      <c r="A9" s="986"/>
      <c r="B9" s="1030" t="s">
        <v>118</v>
      </c>
      <c r="C9" s="1031"/>
      <c r="D9" s="173">
        <v>10</v>
      </c>
      <c r="E9" s="199">
        <v>10</v>
      </c>
      <c r="F9" s="199">
        <v>10</v>
      </c>
      <c r="G9" s="164" t="s">
        <v>90</v>
      </c>
      <c r="H9" s="174" t="str">
        <f>'statement of marks'!$AQ$6</f>
        <v/>
      </c>
      <c r="I9" s="165">
        <v>70</v>
      </c>
      <c r="J9" s="164" t="s">
        <v>88</v>
      </c>
      <c r="K9" s="175">
        <v>100</v>
      </c>
      <c r="L9" s="164" t="s">
        <v>306</v>
      </c>
      <c r="M9" s="174" t="str">
        <f>'statement of marks'!$AV$6</f>
        <v/>
      </c>
      <c r="N9" s="165">
        <v>100</v>
      </c>
      <c r="O9" s="164" t="s">
        <v>307</v>
      </c>
      <c r="P9" s="175"/>
      <c r="Q9" s="175">
        <v>200</v>
      </c>
      <c r="R9" s="166"/>
      <c r="S9" s="166"/>
      <c r="T9" s="167"/>
      <c r="U9" s="168"/>
      <c r="V9" s="176" t="str">
        <f>IF(OR(U16=0,U16&lt;S16),"",Q9)</f>
        <v/>
      </c>
    </row>
    <row r="10" spans="1:22" ht="19.25" customHeight="1">
      <c r="A10" s="986"/>
      <c r="B10" s="942" t="str">
        <f>'statement of marks'!$J$3</f>
        <v>HINDI COMPULSORY</v>
      </c>
      <c r="C10" s="943"/>
      <c r="D10" s="196">
        <f>IF('statement of marks'!J9="","",'statement of marks'!J9)</f>
        <v>5</v>
      </c>
      <c r="E10" s="197">
        <f>IF('statement of marks'!K9="","",'statement of marks'!K9)</f>
        <v>5</v>
      </c>
      <c r="F10" s="197">
        <f>IF('statement of marks'!L9="","",'statement of marks'!L9)</f>
        <v>6</v>
      </c>
      <c r="G10" s="177">
        <f>IF('statement of marks'!N9="","",'statement of marks'!N9)</f>
        <v>36</v>
      </c>
      <c r="H10" s="177" t="str">
        <f>'statement of marks'!$BS$6</f>
        <v/>
      </c>
      <c r="I10" s="195">
        <f>IF(G10="","",G10)</f>
        <v>36</v>
      </c>
      <c r="J10" s="195">
        <f>IF(G10="","",SUM(D10,E10,F10,G10))</f>
        <v>52</v>
      </c>
      <c r="K10" s="178">
        <f>J10</f>
        <v>52</v>
      </c>
      <c r="L10" s="177">
        <f>IF('statement of marks'!P9="","",'statement of marks'!P9)</f>
        <v>15</v>
      </c>
      <c r="M10" s="174" t="str">
        <f>'statement of marks'!$BX$6</f>
        <v/>
      </c>
      <c r="N10" s="195">
        <f>IF(L10="","",L10)</f>
        <v>15</v>
      </c>
      <c r="O10" s="195">
        <f>IF(L10="","",SUM(J10,L10))</f>
        <v>67</v>
      </c>
      <c r="P10" s="179" t="e">
        <f>SUM(H10,#REF!)</f>
        <v>#REF!</v>
      </c>
      <c r="Q10" s="178">
        <f>O10</f>
        <v>67</v>
      </c>
      <c r="R10" s="197" t="str">
        <f>CONCATENATE('statement of marks'!FJ9,'statement of marks'!FK9,'statement of marks'!FL9)</f>
        <v>S</v>
      </c>
      <c r="S10" s="180">
        <f>IF(OR(R10="S",R10="RE"),100,"")</f>
        <v>100</v>
      </c>
      <c r="T10" s="181">
        <f>IF('result subject-wise'!U9="","",'result subject-wise'!U9)</f>
        <v>0</v>
      </c>
      <c r="U10" s="182" t="str">
        <f>IF('result subject-wise'!V9="","",'result subject-wise'!V9)</f>
        <v/>
      </c>
      <c r="V10" s="176" t="str">
        <f>IF(OR(U16=0,U16&lt;S16),"",IF(R10="RE",SUM(Q10,T10),IF(R10="S",T10,Q10)))</f>
        <v/>
      </c>
    </row>
    <row r="11" spans="1:22" ht="19.25" customHeight="1">
      <c r="A11" s="986"/>
      <c r="B11" s="942" t="str">
        <f>'statement of marks'!$W$3</f>
        <v>ENGLISH COMPULSORY</v>
      </c>
      <c r="C11" s="943"/>
      <c r="D11" s="196">
        <f>IF('statement of marks'!W9="","",'statement of marks'!W9)</f>
        <v>4</v>
      </c>
      <c r="E11" s="197">
        <f>IF('statement of marks'!X9="","",'statement of marks'!X9)</f>
        <v>6</v>
      </c>
      <c r="F11" s="197">
        <f>IF('statement of marks'!Y9="","",'statement of marks'!Y9)</f>
        <v>7</v>
      </c>
      <c r="G11" s="177">
        <f>IF('statement of marks'!AA9="","",'statement of marks'!AA9)</f>
        <v>26</v>
      </c>
      <c r="H11" s="177" t="str">
        <f>'statement of marks'!$CU$6</f>
        <v/>
      </c>
      <c r="I11" s="195">
        <f>IF(G11="","",G11)</f>
        <v>26</v>
      </c>
      <c r="J11" s="195">
        <f t="shared" ref="J11:J14" si="0">IF(G11="","",SUM(D11,E11,F11,G11))</f>
        <v>43</v>
      </c>
      <c r="K11" s="178">
        <f>J11</f>
        <v>43</v>
      </c>
      <c r="L11" s="177">
        <f>IF('statement of marks'!AC9="","",'statement of marks'!AC9)</f>
        <v>42</v>
      </c>
      <c r="M11" s="174" t="str">
        <f>'statement of marks'!$CZ$6</f>
        <v/>
      </c>
      <c r="N11" s="195">
        <f>IF(L11="","",L11)</f>
        <v>42</v>
      </c>
      <c r="O11" s="195">
        <f t="shared" ref="O11" si="1">IF(L11="","",SUM(J11,L11))</f>
        <v>85</v>
      </c>
      <c r="P11" s="179" t="e">
        <f>SUM(H11,#REF!)</f>
        <v>#REF!</v>
      </c>
      <c r="Q11" s="178">
        <f>O11</f>
        <v>85</v>
      </c>
      <c r="R11" s="197" t="str">
        <f>CONCATENATE('statement of marks'!FM9,'statement of marks'!FN9,'statement of marks'!FO9)</f>
        <v>III</v>
      </c>
      <c r="S11" s="180" t="str">
        <f>IF(OR(R11="S",R11="RE"),100,"")</f>
        <v/>
      </c>
      <c r="T11" s="181" t="str">
        <f>IF('result subject-wise'!X9="","",'result subject-wise'!X9)</f>
        <v/>
      </c>
      <c r="U11" s="182" t="str">
        <f>IF('result subject-wise'!Y9="","",'result subject-wise'!Y9)</f>
        <v/>
      </c>
      <c r="V11" s="176" t="str">
        <f>IF(OR(U16=0,U16&lt;S16),"",IF(R11="RE",SUM(Q11,T11),IF(R11="S",T11,Q11)))</f>
        <v/>
      </c>
    </row>
    <row r="12" spans="1:22" ht="19.25" customHeight="1">
      <c r="A12" s="986"/>
      <c r="B12" s="1049" t="str">
        <f>'statement of marks'!AK9</f>
        <v/>
      </c>
      <c r="C12" s="1050"/>
      <c r="D12" s="196">
        <f>IF('statement of marks'!AL9="","",'statement of marks'!AL9)</f>
        <v>4</v>
      </c>
      <c r="E12" s="197">
        <f>IF('statement of marks'!AM9="","",'statement of marks'!AM9)</f>
        <v>5</v>
      </c>
      <c r="F12" s="197">
        <f>IF('statement of marks'!AN9="","",'statement of marks'!AN9)</f>
        <v>9</v>
      </c>
      <c r="G12" s="177">
        <f>IF('statement of marks'!AP9="","",'statement of marks'!AP9)</f>
        <v>12</v>
      </c>
      <c r="H12" s="177">
        <f>IF('statement of marks'!AQ9="","",'statement of marks'!AQ9)</f>
        <v>13</v>
      </c>
      <c r="I12" s="195">
        <f>IF(G12="","",IF(AND(G12="ML",H12="ML"),"ML",IF(AND(G12="ML",H12=""),"ML",SUM(G12,H12))))</f>
        <v>25</v>
      </c>
      <c r="J12" s="195">
        <f t="shared" si="0"/>
        <v>30</v>
      </c>
      <c r="K12" s="178">
        <f>IF(J12="","",SUM(H12,J12))</f>
        <v>43</v>
      </c>
      <c r="L12" s="177">
        <f>IF('statement of marks'!AU9="","",'statement of marks'!AU9)</f>
        <v>23</v>
      </c>
      <c r="M12" s="177">
        <f>IF('statement of marks'!AV9="","",'statement of marks'!AV9)</f>
        <v>21</v>
      </c>
      <c r="N12" s="195">
        <f>IF(L12="","",IF(AND(L12="ML",M12="ML"),"ML",IF(AND(L12="ML",M12=""),"ML",SUM(L12,M12))))</f>
        <v>44</v>
      </c>
      <c r="O12" s="195">
        <f>IF(L12="","",SUM(J12,L12))</f>
        <v>53</v>
      </c>
      <c r="P12" s="177">
        <f>IF(AND(H12="",M12=""),"",SUM(H12,M12))</f>
        <v>34</v>
      </c>
      <c r="Q12" s="178">
        <f>IF(O12="","",SUM(O12,P12))</f>
        <v>87</v>
      </c>
      <c r="R12" s="197" t="str">
        <f>CONCATENATE('statement of marks'!FP9,'statement of marks'!FY9,'statement of marks'!FZ9)</f>
        <v>S</v>
      </c>
      <c r="S12" s="180">
        <f>IF('result subject-wise'!Z9="","",'result subject-wise'!Z9)</f>
        <v>100</v>
      </c>
      <c r="T12" s="181">
        <f>IF('result subject-wise'!AB9="","",'result subject-wise'!AB9)</f>
        <v>0</v>
      </c>
      <c r="U12" s="182" t="str">
        <f>IF('result subject-wise'!AC9="","",'result subject-wise'!AC9)</f>
        <v/>
      </c>
      <c r="V12" s="176" t="str">
        <f>IF(OR(U16=0,U16&lt;S16),"",IF(OR(R12="RE",R12="REP"),SUM(Q12,T12),IF(R12="S",T12,Q12)))</f>
        <v/>
      </c>
    </row>
    <row r="13" spans="1:22" ht="19.25" customHeight="1">
      <c r="A13" s="986"/>
      <c r="B13" s="1049" t="str">
        <f>'statement of marks'!BM9</f>
        <v/>
      </c>
      <c r="C13" s="1050"/>
      <c r="D13" s="196">
        <f>IF('statement of marks'!BN9="","",'statement of marks'!BN9)</f>
        <v>6</v>
      </c>
      <c r="E13" s="197">
        <f>IF('statement of marks'!BO9="","",'statement of marks'!BO9)</f>
        <v>8</v>
      </c>
      <c r="F13" s="197">
        <f>IF('statement of marks'!BP9="","",'statement of marks'!BP9)</f>
        <v>10</v>
      </c>
      <c r="G13" s="177">
        <f>IF('statement of marks'!BR9="","",'statement of marks'!BR9)</f>
        <v>20</v>
      </c>
      <c r="H13" s="177">
        <f>IF('statement of marks'!BS9="","",'statement of marks'!BS9)</f>
        <v>18</v>
      </c>
      <c r="I13" s="195">
        <f t="shared" ref="I13" si="2">IF(G13="","",IF(AND(G13="ML",H13="ML"),"ML",IF(AND(G13="ML",H13=""),"ML",SUM(G13,H13))))</f>
        <v>38</v>
      </c>
      <c r="J13" s="195">
        <f t="shared" si="0"/>
        <v>44</v>
      </c>
      <c r="K13" s="178">
        <f>IF(J13="","",SUM(H13,J13))</f>
        <v>62</v>
      </c>
      <c r="L13" s="177">
        <f>IF('statement of marks'!BW9="","",'statement of marks'!BW9)</f>
        <v>23</v>
      </c>
      <c r="M13" s="177">
        <f>IF('statement of marks'!BX9="","",'statement of marks'!BX9)</f>
        <v>28</v>
      </c>
      <c r="N13" s="195">
        <f t="shared" ref="N13" si="3">IF(L13="","",IF(AND(L13="ML",M13="ML"),"ML",IF(AND(L13="ML",M13=""),"ML",SUM(L13,M13))))</f>
        <v>51</v>
      </c>
      <c r="O13" s="195">
        <f>IF(L13="","",SUM(J13,L13))</f>
        <v>67</v>
      </c>
      <c r="P13" s="177">
        <f t="shared" ref="P13:P14" si="4">IF(AND(H13="",M13=""),"",SUM(H13,M13))</f>
        <v>46</v>
      </c>
      <c r="Q13" s="178">
        <f>IF(O13="","",SUM(O13,P13))</f>
        <v>113</v>
      </c>
      <c r="R13" s="197" t="str">
        <f>CONCATENATE('statement of marks'!GA9,'statement of marks'!GJ9,'statement of marks'!GK9)</f>
        <v>II</v>
      </c>
      <c r="S13" s="180" t="str">
        <f>IF('result subject-wise'!AD9="","",'result subject-wise'!AD9)</f>
        <v/>
      </c>
      <c r="T13" s="181" t="str">
        <f>IF('result subject-wise'!AF9="","",'result subject-wise'!AF9)</f>
        <v/>
      </c>
      <c r="U13" s="182" t="str">
        <f>IF('result subject-wise'!AG9="","",'result subject-wise'!AG9)</f>
        <v/>
      </c>
      <c r="V13" s="176" t="str">
        <f>IF(OR(U16=0,U16&lt;S16),"",IF(OR(R13="RE",R13="REP"),SUM(Q13,T13),IF(R13="S",T13,Q13)))</f>
        <v/>
      </c>
    </row>
    <row r="14" spans="1:22" ht="19.25" customHeight="1">
      <c r="A14" s="986"/>
      <c r="B14" s="1049" t="str">
        <f>'statement of marks'!CO9</f>
        <v/>
      </c>
      <c r="C14" s="1050"/>
      <c r="D14" s="196">
        <f>IF('statement of marks'!CP9="","",'statement of marks'!CP9)</f>
        <v>6</v>
      </c>
      <c r="E14" s="197">
        <f>IF('statement of marks'!CQ9="","",'statement of marks'!CQ9)</f>
        <v>4</v>
      </c>
      <c r="F14" s="197">
        <f>IF('statement of marks'!CR9="","",'statement of marks'!CR9)</f>
        <v>9</v>
      </c>
      <c r="G14" s="177">
        <f>IF('statement of marks'!CT9="","",'statement of marks'!CT9)</f>
        <v>19</v>
      </c>
      <c r="H14" s="177">
        <f>IF('statement of marks'!CU9="","",'statement of marks'!CU9)</f>
        <v>15</v>
      </c>
      <c r="I14" s="195">
        <f>IF(G14="","",IF(AND(G14="ML",H14="ML"),"ML",IF(AND(G14="ML",H14=""),"ML",SUM(G14,H14))))</f>
        <v>34</v>
      </c>
      <c r="J14" s="195">
        <f t="shared" si="0"/>
        <v>38</v>
      </c>
      <c r="K14" s="178">
        <f>IF(J14="","",SUM(H14,J14))</f>
        <v>53</v>
      </c>
      <c r="L14" s="177">
        <f>IF('statement of marks'!CY9="","",'statement of marks'!CY9)</f>
        <v>24</v>
      </c>
      <c r="M14" s="177">
        <f>IF('statement of marks'!CZ9="","",'statement of marks'!CZ9)</f>
        <v>27</v>
      </c>
      <c r="N14" s="195">
        <f>IF(L14="","",IF(AND(L14="ML",M14="ML"),"ML",IF(AND(L14="ML",M14=""),"ML",SUM(L14,M14))))</f>
        <v>51</v>
      </c>
      <c r="O14" s="195">
        <f>IF(L14="","",SUM(J14,L14))</f>
        <v>62</v>
      </c>
      <c r="P14" s="177">
        <f t="shared" si="4"/>
        <v>42</v>
      </c>
      <c r="Q14" s="178">
        <f>IF(O14="","",SUM(O14,P14))</f>
        <v>104</v>
      </c>
      <c r="R14" s="197" t="str">
        <f>CONCATENATE('statement of marks'!GL9,'statement of marks'!GU9,'statement of marks'!GV9)</f>
        <v>II</v>
      </c>
      <c r="S14" s="180" t="str">
        <f>IF('result subject-wise'!AH9="","",'result subject-wise'!AH9)</f>
        <v/>
      </c>
      <c r="T14" s="181" t="str">
        <f>IF('result subject-wise'!AJ9="","",'result subject-wise'!AJ9)</f>
        <v/>
      </c>
      <c r="U14" s="182" t="str">
        <f>IF('result subject-wise'!AK9="","",'result subject-wise'!AK9)</f>
        <v/>
      </c>
      <c r="V14" s="176" t="str">
        <f>IF(OR(U16=0,U16&lt;S16),"",IF(OR(R14="RE",R14="REP"),SUM(Q14,T14),IF(R14="S",T14,Q14)))</f>
        <v/>
      </c>
    </row>
    <row r="15" spans="1:22" ht="19.25" customHeight="1">
      <c r="A15" s="986"/>
      <c r="B15" s="1032" t="s">
        <v>296</v>
      </c>
      <c r="C15" s="1033"/>
      <c r="D15" s="183">
        <f>IF(AND(D10="",D11="",D12="",D13="",D14=""),"",SUM(D10:D14))</f>
        <v>25</v>
      </c>
      <c r="E15" s="183">
        <f t="shared" ref="E15:F15" si="5">IF(AND(E10="",E11="",E12="",E13="",E14=""),"",SUM(E10:E14))</f>
        <v>28</v>
      </c>
      <c r="F15" s="183">
        <f t="shared" si="5"/>
        <v>41</v>
      </c>
      <c r="G15" s="184">
        <f>IF(G10="","",SUM(G10:G14))</f>
        <v>113</v>
      </c>
      <c r="H15" s="184">
        <f>SUM(H12:H14)</f>
        <v>46</v>
      </c>
      <c r="I15" s="184">
        <f>IF(AND(I10="",I11="",I12="",I13="",I14=""),"",SUM(I10:I14))</f>
        <v>159</v>
      </c>
      <c r="J15" s="185">
        <f>IF(J14="","",SUM(J10:J14))</f>
        <v>207</v>
      </c>
      <c r="K15" s="186">
        <f>IF(K10="","",SUM(K10:K14))</f>
        <v>253</v>
      </c>
      <c r="L15" s="184">
        <f>IF(L10="","",SUM(L10:L14))</f>
        <v>127</v>
      </c>
      <c r="M15" s="184">
        <f>SUM(M12:M14)</f>
        <v>76</v>
      </c>
      <c r="N15" s="184">
        <f t="shared" ref="N15" si="6">IF(AND(N10="",N11="",N12="",N13="",N14=""),"",SUM(N10:N14))</f>
        <v>203</v>
      </c>
      <c r="O15" s="185">
        <f>IF(L15="","",SUM(J15,L15))</f>
        <v>334</v>
      </c>
      <c r="P15" s="186">
        <f>SUM(H15,M15)</f>
        <v>122</v>
      </c>
      <c r="Q15" s="186">
        <f>IF(Q10="","",SUM(Q10:Q14))</f>
        <v>456</v>
      </c>
      <c r="R15" s="185"/>
      <c r="S15" s="185">
        <f>IF(AND(S10="",S11="",S12="",S13="",S14=""),"",SUM(S10:S14))</f>
        <v>200</v>
      </c>
      <c r="T15" s="187">
        <f>IF(AND(T10="",T11="",T12="",T13="",T14=""),"",SUM(T10:T14))</f>
        <v>0</v>
      </c>
      <c r="U15" s="188"/>
      <c r="V15" s="189" t="str">
        <f>IF(V10="","",SUM(V10:V14))</f>
        <v/>
      </c>
    </row>
    <row r="16" spans="1:22" ht="19.25" customHeight="1">
      <c r="A16" s="986"/>
      <c r="B16" s="1034" t="s">
        <v>297</v>
      </c>
      <c r="C16" s="1035"/>
      <c r="D16" s="173">
        <f>IF(D15="","",50-(COUNTIF(D10:D14,"NA")*10+COUNTIF(D10:D14,"ML")*10))</f>
        <v>50</v>
      </c>
      <c r="E16" s="173">
        <f t="shared" ref="E16:F16" si="7">IF(E15="","",50-(COUNTIF(E10:E14,"NA")*10+COUNTIF(E10:E14,"ML")*10))</f>
        <v>50</v>
      </c>
      <c r="F16" s="173">
        <f t="shared" si="7"/>
        <v>50</v>
      </c>
      <c r="G16" s="177" t="e">
        <f>I16-H16</f>
        <v>#VALUE!</v>
      </c>
      <c r="H16" s="184" t="e">
        <f>IF(H15="","",(IF(OR(H12="ML",H12=""),0,H9)+IF(OR(H13="ML",H13=""),0,H10)+IF(OR(H14="ML",H14=""),0,H11)))</f>
        <v>#VALUE!</v>
      </c>
      <c r="I16" s="177">
        <f>IF(I15=0,0,350-H18)</f>
        <v>350</v>
      </c>
      <c r="J16" s="195" t="e">
        <f>IF(J15="","",SUM(D16:G16))</f>
        <v>#VALUE!</v>
      </c>
      <c r="K16" s="178" t="e">
        <f>IF(K15="","",SUM(H16,J16))</f>
        <v>#VALUE!</v>
      </c>
      <c r="L16" s="177" t="e">
        <f>N16-M16</f>
        <v>#VALUE!</v>
      </c>
      <c r="M16" s="180" t="e">
        <f>IF(M15="","",(IF(OR(M12="ML",M12=""),0,M9)+IF(OR(M13="ML",M13=""),0,M10)+IF(OR(M14="ML",M14=""),0,M11)))</f>
        <v>#VALUE!</v>
      </c>
      <c r="N16" s="177">
        <f>IF(N15=0,0,500-M18)</f>
        <v>500</v>
      </c>
      <c r="O16" s="195" t="e">
        <f>IF(L16="","",SUM(J16,L16))</f>
        <v>#VALUE!</v>
      </c>
      <c r="P16" s="178" t="e">
        <f>SUM(H16,M16)</f>
        <v>#VALUE!</v>
      </c>
      <c r="Q16" s="178" t="e">
        <f>IF(Q15="","",SUM(O16,P16))</f>
        <v>#VALUE!</v>
      </c>
      <c r="R16" s="169"/>
      <c r="S16" s="190">
        <f>COUNTIF(R10:R19,"S")</f>
        <v>2</v>
      </c>
      <c r="T16" s="190">
        <f>COUNTIF(R10:R19,"RE")+COUNTIF(R10:R19,"REP")</f>
        <v>0</v>
      </c>
      <c r="U16" s="190">
        <f>COUNTIF(U10:U15,"P")+COUNTIF(U18:U19,"P")</f>
        <v>0</v>
      </c>
      <c r="V16" s="191" t="str">
        <f>IF(OR(U16=0,U16&lt;(S16+T16)),"",(Q16-(S16*200)+S15))</f>
        <v/>
      </c>
    </row>
    <row r="17" spans="1:22" ht="19.25" customHeight="1">
      <c r="A17" s="986"/>
      <c r="B17" s="942" t="s">
        <v>156</v>
      </c>
      <c r="C17" s="943"/>
      <c r="D17" s="284">
        <f t="shared" ref="D17:Q17" si="8">IF(D16="","",D15/D16*100)</f>
        <v>50</v>
      </c>
      <c r="E17" s="284">
        <f t="shared" si="8"/>
        <v>56.000000000000007</v>
      </c>
      <c r="F17" s="284">
        <f t="shared" si="8"/>
        <v>82</v>
      </c>
      <c r="G17" s="284" t="e">
        <f t="shared" si="8"/>
        <v>#VALUE!</v>
      </c>
      <c r="H17" s="284" t="e">
        <f t="shared" si="8"/>
        <v>#VALUE!</v>
      </c>
      <c r="I17" s="284">
        <f t="shared" si="8"/>
        <v>45.428571428571431</v>
      </c>
      <c r="J17" s="284" t="e">
        <f t="shared" si="8"/>
        <v>#VALUE!</v>
      </c>
      <c r="K17" s="285" t="e">
        <f t="shared" si="8"/>
        <v>#VALUE!</v>
      </c>
      <c r="L17" s="284" t="e">
        <f t="shared" si="8"/>
        <v>#VALUE!</v>
      </c>
      <c r="M17" s="192" t="e">
        <f t="shared" si="8"/>
        <v>#VALUE!</v>
      </c>
      <c r="N17" s="284">
        <f t="shared" si="8"/>
        <v>40.6</v>
      </c>
      <c r="O17" s="284" t="e">
        <f t="shared" si="8"/>
        <v>#VALUE!</v>
      </c>
      <c r="P17" s="285" t="e">
        <f t="shared" si="8"/>
        <v>#VALUE!</v>
      </c>
      <c r="Q17" s="285" t="e">
        <f t="shared" si="8"/>
        <v>#VALUE!</v>
      </c>
      <c r="R17" s="166"/>
      <c r="S17" s="166"/>
      <c r="T17" s="167"/>
      <c r="U17" s="170"/>
      <c r="V17" s="194" t="str">
        <f>IF(V16="","",V15/V16*100)</f>
        <v/>
      </c>
    </row>
    <row r="18" spans="1:22" ht="19.25" customHeight="1">
      <c r="A18" s="986"/>
      <c r="B18" s="942" t="str">
        <f>'statement of marks'!$DQ$3</f>
        <v>RAJASTHAN STUDIES</v>
      </c>
      <c r="C18" s="943"/>
      <c r="D18" s="196">
        <f>IF('statement of marks'!DQ9="","",'statement of marks'!DQ9)</f>
        <v>8</v>
      </c>
      <c r="E18" s="197">
        <f>IF('statement of marks'!DR9="","",'statement of marks'!DR9)</f>
        <v>9</v>
      </c>
      <c r="F18" s="197">
        <f>IF('statement of marks'!DS9="","",'statement of marks'!DS9)</f>
        <v>9</v>
      </c>
      <c r="G18" s="197">
        <f>IF('statement of marks'!DU9="","",'statement of marks'!DU9)</f>
        <v>38</v>
      </c>
      <c r="H18" s="179">
        <f>IF(G10="ML",70)+IF(G11="ML",70)+IF(G12="ML",70-H9)+IF(G13="ML",70-H10)+IF(G14="ML",70-H11)+IF(H12="ml",H9)+IF(H13="ml",H10)+IF(H14="ml",H11)</f>
        <v>0</v>
      </c>
      <c r="I18" s="195">
        <f>IF(G18="","",SUM(G18,H18))</f>
        <v>38</v>
      </c>
      <c r="J18" s="195">
        <f>IF(G18="","",SUM(D18,E18,F18,G18))</f>
        <v>64</v>
      </c>
      <c r="K18" s="178">
        <f>IF(J18="","",SUM(H18,J18))</f>
        <v>64</v>
      </c>
      <c r="L18" s="197">
        <f>IF('statement of marks'!DW9="","",'statement of marks'!DW9)</f>
        <v>56</v>
      </c>
      <c r="M18" s="179">
        <f>IF(L10="ML",100)+IF(L11="ML",100)+IF(L12="ML",100-M9)+IF(L13="ML",100-M10)+IF(L14="ML",100-M11)+IF(M12="ml",M9)+IF(M13="ml",M10)+IF(M14="ml",M11)</f>
        <v>0</v>
      </c>
      <c r="N18" s="195">
        <f>IF(L18="","",SUM(L18,M18))</f>
        <v>56</v>
      </c>
      <c r="O18" s="195">
        <f>IF(L18="","",SUM(K18,L18))</f>
        <v>120</v>
      </c>
      <c r="P18" s="179">
        <f>SUM(H18,M18)</f>
        <v>0</v>
      </c>
      <c r="Q18" s="178">
        <f>IF(O18="","",SUM(O18,M18))</f>
        <v>120</v>
      </c>
      <c r="R18" s="197" t="str">
        <f>IF('statement of marks'!GW9="","",'statement of marks'!GW9)</f>
        <v>C</v>
      </c>
      <c r="S18" s="180" t="str">
        <f>IF(OR(R18="S",R18="RE"),100,"")</f>
        <v/>
      </c>
      <c r="T18" s="171" t="str">
        <f>IF('result subject-wise'!AL9="","",'result subject-wise'!AL9)</f>
        <v/>
      </c>
      <c r="U18" s="172" t="str">
        <f>IF('result subject-wise'!AM9="","",'result subject-wise'!AM9)</f>
        <v/>
      </c>
      <c r="V18" s="1036"/>
    </row>
    <row r="19" spans="1:22" ht="19.25" customHeight="1">
      <c r="A19" s="986"/>
      <c r="B19" s="942" t="str">
        <f>'statement of marks'!$ED$3</f>
        <v>JEEVAN KAUSJAL</v>
      </c>
      <c r="C19" s="943"/>
      <c r="D19" s="1037" t="s">
        <v>283</v>
      </c>
      <c r="E19" s="1038"/>
      <c r="F19" s="195">
        <f>'statement of marks'!$ED$6</f>
        <v>30</v>
      </c>
      <c r="G19" s="177">
        <f>IF('statement of marks'!ED9="","",'statement of marks'!ED9)</f>
        <v>26</v>
      </c>
      <c r="H19" s="1038" t="s">
        <v>284</v>
      </c>
      <c r="I19" s="1038"/>
      <c r="J19" s="195">
        <f>'statement of marks'!$EE$6</f>
        <v>30</v>
      </c>
      <c r="K19" s="178">
        <f>IF('statement of marks'!EE9="","",'statement of marks'!EE9)</f>
        <v>25</v>
      </c>
      <c r="L19" s="1038" t="s">
        <v>113</v>
      </c>
      <c r="M19" s="1038"/>
      <c r="N19" s="195">
        <f>'statement of marks'!$EF$6</f>
        <v>40</v>
      </c>
      <c r="O19" s="197">
        <f>IF('statement of marks'!EF9="","",'statement of marks'!EF9)</f>
        <v>28</v>
      </c>
      <c r="P19" s="166"/>
      <c r="Q19" s="178">
        <f>IF(O19="","",SUM(G19,K19,O19))</f>
        <v>79</v>
      </c>
      <c r="R19" s="197" t="str">
        <f>IF('statement of marks'!GX9="","",'statement of marks'!GX9)</f>
        <v>B</v>
      </c>
      <c r="S19" s="180" t="str">
        <f>IF(OR(R19="S",R19="RE"),40,"")</f>
        <v/>
      </c>
      <c r="T19" s="171" t="str">
        <f>IF('result subject-wise'!AN9="","",'result subject-wise'!AN9)</f>
        <v/>
      </c>
      <c r="U19" s="172" t="str">
        <f>IF('result subject-wise'!AO9="","",'result subject-wise'!AO9)</f>
        <v/>
      </c>
      <c r="V19" s="1036"/>
    </row>
    <row r="20" spans="1:22" ht="19.25" customHeight="1">
      <c r="A20" s="986"/>
      <c r="B20" s="1039" t="s">
        <v>200</v>
      </c>
      <c r="C20" s="1040"/>
      <c r="D20" s="1041" t="str">
        <f>IF('statement of marks'!HD9="","",'statement of marks'!HD9)</f>
        <v>SUPPL.</v>
      </c>
      <c r="E20" s="1042"/>
      <c r="F20" s="1042"/>
      <c r="G20" s="1042"/>
      <c r="H20" s="1042"/>
      <c r="I20" s="1043"/>
      <c r="J20" s="198" t="s">
        <v>330</v>
      </c>
      <c r="K20" s="197" t="str">
        <f>IF('statement of marks'!HG9="","",'statement of marks'!HG9)</f>
        <v/>
      </c>
      <c r="L20" s="1044" t="s">
        <v>286</v>
      </c>
      <c r="M20" s="1045"/>
      <c r="N20" s="1046"/>
      <c r="O20" s="197" t="str">
        <f>IF('statement of marks'!HI9="","",'statement of marks'!HI9)</f>
        <v/>
      </c>
      <c r="P20" s="1047" t="s">
        <v>301</v>
      </c>
      <c r="Q20" s="1047"/>
      <c r="R20" s="1047"/>
      <c r="S20" s="1047"/>
      <c r="T20" s="1047"/>
      <c r="U20" s="1047"/>
      <c r="V20" s="1048"/>
    </row>
    <row r="21" spans="1:22" ht="19.25" customHeight="1">
      <c r="A21" s="986"/>
      <c r="B21" s="1039" t="s">
        <v>308</v>
      </c>
      <c r="C21" s="1040"/>
      <c r="D21" s="965" t="s">
        <v>127</v>
      </c>
      <c r="E21" s="966"/>
      <c r="F21" s="958" t="s">
        <v>129</v>
      </c>
      <c r="G21" s="958"/>
      <c r="H21" s="958" t="s">
        <v>131</v>
      </c>
      <c r="I21" s="958"/>
      <c r="J21" s="958" t="s">
        <v>133</v>
      </c>
      <c r="K21" s="958"/>
      <c r="L21" s="959" t="s">
        <v>312</v>
      </c>
      <c r="M21" s="959"/>
      <c r="N21" s="959"/>
      <c r="O21" s="959"/>
      <c r="P21" s="960" t="s">
        <v>200</v>
      </c>
      <c r="Q21" s="960"/>
      <c r="R21" s="960"/>
      <c r="S21" s="960"/>
      <c r="T21" s="961" t="str">
        <f>IF('result subject-wise'!AR9="","",'result subject-wise'!AR9)</f>
        <v/>
      </c>
      <c r="U21" s="961"/>
      <c r="V21" s="962"/>
    </row>
    <row r="22" spans="1:22" ht="19.25" customHeight="1">
      <c r="A22" s="986"/>
      <c r="B22" s="963" t="s">
        <v>309</v>
      </c>
      <c r="C22" s="964"/>
      <c r="D22" s="965" t="str">
        <f>IF('statement of marks'!EZ9="","",'statement of marks'!EZ9)</f>
        <v/>
      </c>
      <c r="E22" s="966"/>
      <c r="F22" s="966" t="str">
        <f>IF('statement of marks'!FB9="","",'statement of marks'!FB9)</f>
        <v/>
      </c>
      <c r="G22" s="966"/>
      <c r="H22" s="966" t="str">
        <f>IF('statement of marks'!FD9="","",'statement of marks'!FD9)</f>
        <v/>
      </c>
      <c r="I22" s="966"/>
      <c r="J22" s="966" t="str">
        <f>IF('statement of marks'!FF9="","",'statement of marks'!FF9)</f>
        <v/>
      </c>
      <c r="K22" s="966"/>
      <c r="L22" s="966">
        <f>IF('statement of marks'!FH9="","",'statement of marks'!FH9)</f>
        <v>34</v>
      </c>
      <c r="M22" s="966"/>
      <c r="N22" s="966"/>
      <c r="O22" s="966"/>
      <c r="P22" s="960" t="s">
        <v>331</v>
      </c>
      <c r="Q22" s="960"/>
      <c r="R22" s="960"/>
      <c r="S22" s="960"/>
      <c r="T22" s="961" t="str">
        <f>IF(AND(T21="mRrh.kZ",V17&gt;=60),"FIRST",IF(AND(T21="mRrh.kZ",V17&gt;=48),"SECOND",IF(AND(T21="mRrh.kZ",V17&gt;=36),"THIRD","")))</f>
        <v/>
      </c>
      <c r="U22" s="961"/>
      <c r="V22" s="962"/>
    </row>
    <row r="23" spans="1:22" ht="19.25" customHeight="1">
      <c r="A23" s="986"/>
      <c r="B23" s="963" t="s">
        <v>310</v>
      </c>
      <c r="C23" s="964"/>
      <c r="D23" s="967" t="str">
        <f>IF('statement of marks'!EY9="","",'statement of marks'!EY9)</f>
        <v/>
      </c>
      <c r="E23" s="968"/>
      <c r="F23" s="968" t="str">
        <f>IF('statement of marks'!FA9="","",'statement of marks'!FA9)</f>
        <v/>
      </c>
      <c r="G23" s="968"/>
      <c r="H23" s="968" t="str">
        <f>IF('statement of marks'!FC9="","",'statement of marks'!FC9)</f>
        <v/>
      </c>
      <c r="I23" s="968"/>
      <c r="J23" s="968" t="str">
        <f>IF('statement of marks'!FE9="","",'statement of marks'!FE9)</f>
        <v/>
      </c>
      <c r="K23" s="968"/>
      <c r="L23" s="968">
        <f>IF('statement of marks'!FG9="","",'statement of marks'!FG9)</f>
        <v>44</v>
      </c>
      <c r="M23" s="968"/>
      <c r="N23" s="968"/>
      <c r="O23" s="968"/>
      <c r="P23" s="969" t="s">
        <v>302</v>
      </c>
      <c r="Q23" s="970"/>
      <c r="R23" s="970"/>
      <c r="S23" s="971"/>
      <c r="T23" s="972" t="str">
        <f>IF(T21="","",'result subject-wise'!$G$118)</f>
        <v/>
      </c>
      <c r="U23" s="972"/>
      <c r="V23" s="973"/>
    </row>
    <row r="24" spans="1:22" ht="19.25" customHeight="1">
      <c r="A24" s="986"/>
      <c r="B24" s="942" t="s">
        <v>303</v>
      </c>
      <c r="C24" s="943"/>
      <c r="D24" s="944"/>
      <c r="E24" s="945"/>
      <c r="F24" s="945"/>
      <c r="G24" s="945"/>
      <c r="H24" s="945"/>
      <c r="I24" s="945"/>
      <c r="J24" s="945"/>
      <c r="K24" s="945"/>
      <c r="L24" s="946" t="s">
        <v>326</v>
      </c>
      <c r="M24" s="946"/>
      <c r="N24" s="946"/>
      <c r="O24" s="946"/>
      <c r="P24" s="946"/>
      <c r="Q24" s="946"/>
      <c r="R24" s="974"/>
      <c r="S24" s="975"/>
      <c r="T24" s="975"/>
      <c r="U24" s="975"/>
      <c r="V24" s="976"/>
    </row>
    <row r="25" spans="1:22" ht="19.25" customHeight="1">
      <c r="A25" s="986"/>
      <c r="B25" s="942" t="s">
        <v>311</v>
      </c>
      <c r="C25" s="943"/>
      <c r="D25" s="944"/>
      <c r="E25" s="945"/>
      <c r="F25" s="945"/>
      <c r="G25" s="945"/>
      <c r="H25" s="945"/>
      <c r="I25" s="945"/>
      <c r="J25" s="945"/>
      <c r="K25" s="945"/>
      <c r="L25" s="946" t="s">
        <v>304</v>
      </c>
      <c r="M25" s="946"/>
      <c r="N25" s="946"/>
      <c r="O25" s="946"/>
      <c r="P25" s="946"/>
      <c r="Q25" s="946"/>
      <c r="R25" s="977"/>
      <c r="S25" s="978"/>
      <c r="T25" s="978"/>
      <c r="U25" s="978"/>
      <c r="V25" s="979"/>
    </row>
    <row r="26" spans="1:22" ht="19.25" customHeight="1">
      <c r="A26" s="986"/>
      <c r="B26" s="942" t="s">
        <v>313</v>
      </c>
      <c r="C26" s="943"/>
      <c r="D26" s="944"/>
      <c r="E26" s="945"/>
      <c r="F26" s="945"/>
      <c r="G26" s="945"/>
      <c r="H26" s="945"/>
      <c r="I26" s="945"/>
      <c r="J26" s="945"/>
      <c r="K26" s="945"/>
      <c r="L26" s="946" t="str">
        <f>B25</f>
        <v>SIGN. OF THE EXAM. INCH.</v>
      </c>
      <c r="M26" s="946"/>
      <c r="N26" s="946"/>
      <c r="O26" s="946"/>
      <c r="P26" s="946"/>
      <c r="Q26" s="946"/>
      <c r="R26" s="947" t="str">
        <f>B26</f>
        <v>SIGN. OF  HEAD OF INST.</v>
      </c>
      <c r="S26" s="948"/>
      <c r="T26" s="948"/>
      <c r="U26" s="948"/>
      <c r="V26" s="949"/>
    </row>
    <row r="27" spans="1:22" ht="19.25" customHeight="1">
      <c r="A27" s="987"/>
      <c r="B27" s="950" t="s">
        <v>329</v>
      </c>
      <c r="C27" s="951"/>
      <c r="D27" s="952"/>
      <c r="E27" s="953"/>
      <c r="F27" s="953"/>
      <c r="G27" s="953"/>
      <c r="H27" s="953"/>
      <c r="I27" s="953"/>
      <c r="J27" s="953"/>
      <c r="K27" s="953"/>
      <c r="L27" s="951" t="s">
        <v>117</v>
      </c>
      <c r="M27" s="951"/>
      <c r="N27" s="951"/>
      <c r="O27" s="951"/>
      <c r="P27" s="954">
        <f>'statement of marks'!$HJ$110</f>
        <v>42122</v>
      </c>
      <c r="Q27" s="954"/>
      <c r="R27" s="955" t="s">
        <v>305</v>
      </c>
      <c r="S27" s="956"/>
      <c r="T27" s="956"/>
      <c r="U27" s="956"/>
      <c r="V27" s="957"/>
    </row>
    <row r="28" spans="1:22" ht="19.25" customHeight="1">
      <c r="A28" s="980" t="s">
        <v>287</v>
      </c>
      <c r="B28" s="981"/>
      <c r="C28" s="981"/>
      <c r="D28" s="981"/>
      <c r="E28" s="981"/>
      <c r="F28" s="981"/>
      <c r="G28" s="981"/>
      <c r="H28" s="981"/>
      <c r="I28" s="981"/>
      <c r="J28" s="981"/>
      <c r="K28" s="981"/>
      <c r="L28" s="981"/>
      <c r="M28" s="981"/>
      <c r="N28" s="981"/>
      <c r="O28" s="981"/>
      <c r="P28" s="981"/>
      <c r="Q28" s="981"/>
      <c r="R28" s="981"/>
      <c r="S28" s="981"/>
      <c r="T28" s="981"/>
      <c r="U28" s="981"/>
      <c r="V28" s="982"/>
    </row>
    <row r="29" spans="1:22" ht="19.25" customHeight="1">
      <c r="A29" s="983" t="str">
        <f>'statement of marks'!$A$1</f>
        <v>GOVT. GIRLS' HR. SEC. SCHOOL, NIMBAHERA</v>
      </c>
      <c r="B29" s="984"/>
      <c r="C29" s="984"/>
      <c r="D29" s="984"/>
      <c r="E29" s="984"/>
      <c r="F29" s="984"/>
      <c r="G29" s="984"/>
      <c r="H29" s="984"/>
      <c r="I29" s="984"/>
      <c r="J29" s="984"/>
      <c r="K29" s="984"/>
      <c r="L29" s="984"/>
      <c r="M29" s="984"/>
      <c r="N29" s="984"/>
      <c r="O29" s="984"/>
      <c r="P29" s="984"/>
      <c r="Q29" s="984"/>
      <c r="R29" s="984"/>
      <c r="S29" s="984"/>
      <c r="T29" s="984"/>
      <c r="U29" s="984"/>
      <c r="V29" s="985"/>
    </row>
    <row r="30" spans="1:22" ht="19.25" customHeight="1">
      <c r="A30" s="986"/>
      <c r="B30" s="988" t="s">
        <v>316</v>
      </c>
      <c r="C30" s="988"/>
      <c r="D30" s="989" t="str">
        <f>'statement of marks'!$F$3</f>
        <v>2013-14</v>
      </c>
      <c r="E30" s="990"/>
      <c r="F30" s="991" t="str">
        <f>IF(T48="","MAIN EXAMINATION",IF(D47="Suppl.","SUPPLEMENTARY EXAMINATION",IF(D47="Re-exam.","RE-EXAMINATION",)))</f>
        <v>MAIN EXAMINATION</v>
      </c>
      <c r="G30" s="992"/>
      <c r="H30" s="992"/>
      <c r="I30" s="992"/>
      <c r="J30" s="992"/>
      <c r="K30" s="992"/>
      <c r="L30" s="992"/>
      <c r="M30" s="992"/>
      <c r="N30" s="992"/>
      <c r="O30" s="992"/>
      <c r="P30" s="992"/>
      <c r="Q30" s="992"/>
      <c r="R30" s="993" t="s">
        <v>315</v>
      </c>
      <c r="S30" s="994"/>
      <c r="T30" s="995" t="str">
        <f>'statement of marks'!$A$3</f>
        <v>11 'A'</v>
      </c>
      <c r="U30" s="995"/>
      <c r="V30" s="996"/>
    </row>
    <row r="31" spans="1:22" ht="19.25" customHeight="1">
      <c r="A31" s="986"/>
      <c r="B31" s="997" t="s">
        <v>36</v>
      </c>
      <c r="C31" s="997"/>
      <c r="D31" s="998" t="str">
        <f>IF('statement of marks'!G10="","",'statement of marks'!G10)</f>
        <v>A 002</v>
      </c>
      <c r="E31" s="946"/>
      <c r="F31" s="946"/>
      <c r="G31" s="946"/>
      <c r="H31" s="946"/>
      <c r="I31" s="946"/>
      <c r="J31" s="946"/>
      <c r="K31" s="946"/>
      <c r="L31" s="946"/>
      <c r="M31" s="946"/>
      <c r="N31" s="946"/>
      <c r="O31" s="946"/>
      <c r="P31" s="946"/>
      <c r="Q31" s="946"/>
      <c r="R31" s="999" t="s">
        <v>314</v>
      </c>
      <c r="S31" s="1000"/>
      <c r="T31" s="1001" t="str">
        <f>IF('statement of marks'!E10="","",'statement of marks'!E10)</f>
        <v>NSO</v>
      </c>
      <c r="U31" s="1001"/>
      <c r="V31" s="1002"/>
    </row>
    <row r="32" spans="1:22" ht="19.25" customHeight="1">
      <c r="A32" s="986"/>
      <c r="B32" s="997" t="s">
        <v>37</v>
      </c>
      <c r="C32" s="997"/>
      <c r="D32" s="998" t="str">
        <f>IF('statement of marks'!H10="","",'statement of marks'!H10)</f>
        <v>B 002</v>
      </c>
      <c r="E32" s="946"/>
      <c r="F32" s="946"/>
      <c r="G32" s="946"/>
      <c r="H32" s="946"/>
      <c r="I32" s="946"/>
      <c r="J32" s="946"/>
      <c r="K32" s="946"/>
      <c r="L32" s="946"/>
      <c r="M32" s="946"/>
      <c r="N32" s="946"/>
      <c r="O32" s="946"/>
      <c r="P32" s="946"/>
      <c r="Q32" s="946"/>
      <c r="R32" s="999" t="s">
        <v>35</v>
      </c>
      <c r="S32" s="1000"/>
      <c r="T32" s="1001">
        <f>IF('statement of marks'!D10="","",'statement of marks'!D10)</f>
        <v>10442</v>
      </c>
      <c r="U32" s="1001"/>
      <c r="V32" s="1002"/>
    </row>
    <row r="33" spans="1:22" ht="19.25" customHeight="1">
      <c r="A33" s="986"/>
      <c r="B33" s="1003" t="s">
        <v>38</v>
      </c>
      <c r="C33" s="1003"/>
      <c r="D33" s="998" t="str">
        <f>IF('statement of marks'!I10="","",'statement of marks'!I10)</f>
        <v>C 002</v>
      </c>
      <c r="E33" s="946"/>
      <c r="F33" s="946"/>
      <c r="G33" s="946"/>
      <c r="H33" s="946"/>
      <c r="I33" s="946"/>
      <c r="J33" s="946"/>
      <c r="K33" s="946"/>
      <c r="L33" s="946"/>
      <c r="M33" s="946"/>
      <c r="N33" s="946"/>
      <c r="O33" s="946"/>
      <c r="P33" s="946"/>
      <c r="Q33" s="946"/>
      <c r="R33" s="1004" t="s">
        <v>285</v>
      </c>
      <c r="S33" s="1005"/>
      <c r="T33" s="1006">
        <f>IF('statement of marks'!F10="","",'statement of marks'!F10)</f>
        <v>35318</v>
      </c>
      <c r="U33" s="1006"/>
      <c r="V33" s="1007"/>
    </row>
    <row r="34" spans="1:22" ht="19.25" customHeight="1">
      <c r="A34" s="986"/>
      <c r="B34" s="1008" t="s">
        <v>223</v>
      </c>
      <c r="C34" s="1010" t="s">
        <v>319</v>
      </c>
      <c r="D34" s="1012" t="s">
        <v>114</v>
      </c>
      <c r="E34" s="1012" t="s">
        <v>115</v>
      </c>
      <c r="F34" s="1012" t="s">
        <v>116</v>
      </c>
      <c r="G34" s="1014" t="s">
        <v>281</v>
      </c>
      <c r="H34" s="1014" t="s">
        <v>282</v>
      </c>
      <c r="I34" s="1012" t="s">
        <v>289</v>
      </c>
      <c r="J34" s="1012" t="s">
        <v>299</v>
      </c>
      <c r="K34" s="1016" t="s">
        <v>299</v>
      </c>
      <c r="L34" s="1018" t="s">
        <v>292</v>
      </c>
      <c r="M34" s="1018" t="s">
        <v>293</v>
      </c>
      <c r="N34" s="1020" t="s">
        <v>294</v>
      </c>
      <c r="O34" s="1020" t="s">
        <v>290</v>
      </c>
      <c r="P34" s="1020" t="s">
        <v>291</v>
      </c>
      <c r="Q34" s="1016" t="s">
        <v>323</v>
      </c>
      <c r="R34" s="1012" t="s">
        <v>334</v>
      </c>
      <c r="S34" s="1022" t="s">
        <v>332</v>
      </c>
      <c r="T34" s="1024" t="s">
        <v>320</v>
      </c>
      <c r="U34" s="1026" t="s">
        <v>321</v>
      </c>
      <c r="V34" s="1028" t="s">
        <v>322</v>
      </c>
    </row>
    <row r="35" spans="1:22" ht="19.25" customHeight="1">
      <c r="A35" s="986"/>
      <c r="B35" s="1009"/>
      <c r="C35" s="1011"/>
      <c r="D35" s="1013"/>
      <c r="E35" s="1013"/>
      <c r="F35" s="1013"/>
      <c r="G35" s="1015"/>
      <c r="H35" s="1015"/>
      <c r="I35" s="1013"/>
      <c r="J35" s="1013"/>
      <c r="K35" s="1017"/>
      <c r="L35" s="1019"/>
      <c r="M35" s="1019"/>
      <c r="N35" s="1021"/>
      <c r="O35" s="1021"/>
      <c r="P35" s="1021"/>
      <c r="Q35" s="1017"/>
      <c r="R35" s="1013"/>
      <c r="S35" s="1023"/>
      <c r="T35" s="1025"/>
      <c r="U35" s="1027"/>
      <c r="V35" s="1029"/>
    </row>
    <row r="36" spans="1:22" ht="19.25" customHeight="1">
      <c r="A36" s="986"/>
      <c r="B36" s="1030" t="s">
        <v>317</v>
      </c>
      <c r="C36" s="1031"/>
      <c r="D36" s="173">
        <v>10</v>
      </c>
      <c r="E36" s="203">
        <v>10</v>
      </c>
      <c r="F36" s="203">
        <v>10</v>
      </c>
      <c r="G36" s="164" t="s">
        <v>90</v>
      </c>
      <c r="H36" s="174" t="str">
        <f>'statement of marks'!$AQ$6</f>
        <v/>
      </c>
      <c r="I36" s="165">
        <v>70</v>
      </c>
      <c r="J36" s="164" t="s">
        <v>88</v>
      </c>
      <c r="K36" s="175">
        <v>100</v>
      </c>
      <c r="L36" s="164" t="s">
        <v>91</v>
      </c>
      <c r="M36" s="174" t="str">
        <f>'statement of marks'!$AV$6</f>
        <v/>
      </c>
      <c r="N36" s="165">
        <v>100</v>
      </c>
      <c r="O36" s="164" t="s">
        <v>307</v>
      </c>
      <c r="P36" s="175"/>
      <c r="Q36" s="175">
        <v>200</v>
      </c>
      <c r="R36" s="166"/>
      <c r="S36" s="166"/>
      <c r="T36" s="167"/>
      <c r="U36" s="168"/>
      <c r="V36" s="176" t="str">
        <f>IF(OR(U43=0,U43&lt;S43),"",Q36)</f>
        <v/>
      </c>
    </row>
    <row r="37" spans="1:22" ht="19.25" customHeight="1">
      <c r="A37" s="986"/>
      <c r="B37" s="942" t="str">
        <f>'statement of marks'!$J$3</f>
        <v>HINDI COMPULSORY</v>
      </c>
      <c r="C37" s="943"/>
      <c r="D37" s="200">
        <f>IF('statement of marks'!J10="","",'statement of marks'!J10)</f>
        <v>3</v>
      </c>
      <c r="E37" s="201" t="str">
        <f>IF('statement of marks'!K10="","",'statement of marks'!K10)</f>
        <v>AB</v>
      </c>
      <c r="F37" s="201" t="str">
        <f>IF('statement of marks'!L10="","",'statement of marks'!L10)</f>
        <v>AB</v>
      </c>
      <c r="G37" s="177" t="str">
        <f>IF('statement of marks'!N10="","",'statement of marks'!N10)</f>
        <v>AB</v>
      </c>
      <c r="H37" s="177" t="str">
        <f>'statement of marks'!$BS$6</f>
        <v/>
      </c>
      <c r="I37" s="204" t="str">
        <f>IF(G37="","",G37)</f>
        <v>AB</v>
      </c>
      <c r="J37" s="204">
        <f>IF(G37="","",SUM(D37,E37,F37,G37))</f>
        <v>3</v>
      </c>
      <c r="K37" s="178">
        <f>J37</f>
        <v>3</v>
      </c>
      <c r="L37" s="177" t="str">
        <f>IF('statement of marks'!P10="","",'statement of marks'!P10)</f>
        <v>AB</v>
      </c>
      <c r="M37" s="174" t="str">
        <f>'statement of marks'!$BX$6</f>
        <v/>
      </c>
      <c r="N37" s="204" t="str">
        <f>IF(L37="","",L37)</f>
        <v>AB</v>
      </c>
      <c r="O37" s="204">
        <f>IF(L37="","",SUM(J37,L37))</f>
        <v>3</v>
      </c>
      <c r="P37" s="179">
        <f>SUM(H37,M37)</f>
        <v>0</v>
      </c>
      <c r="Q37" s="178">
        <f>O37</f>
        <v>3</v>
      </c>
      <c r="R37" s="201" t="str">
        <f>CONCATENATE('statement of marks'!FJ10,'statement of marks'!FK10,'statement of marks'!FL10)</f>
        <v/>
      </c>
      <c r="S37" s="180" t="str">
        <f>IF(OR(R37="S",R37="RE"),100,"")</f>
        <v/>
      </c>
      <c r="T37" s="181" t="str">
        <f>IF('result subject-wise'!U10="","",'result subject-wise'!U10)</f>
        <v/>
      </c>
      <c r="U37" s="182" t="str">
        <f>IF('result subject-wise'!V10="","",'result subject-wise'!V10)</f>
        <v/>
      </c>
      <c r="V37" s="176" t="str">
        <f>IF(OR(U43=0,U43&lt;S43),"",IF(R37="RE",SUM(Q37,T37),IF(R37="S",T37,Q37)))</f>
        <v/>
      </c>
    </row>
    <row r="38" spans="1:22" ht="19.25" customHeight="1">
      <c r="A38" s="986"/>
      <c r="B38" s="942" t="str">
        <f>'statement of marks'!$W$3</f>
        <v>ENGLISH COMPULSORY</v>
      </c>
      <c r="C38" s="943"/>
      <c r="D38" s="200">
        <f>IF('statement of marks'!W10="","",'statement of marks'!W10)</f>
        <v>7</v>
      </c>
      <c r="E38" s="201" t="str">
        <f>IF('statement of marks'!X10="","",'statement of marks'!X10)</f>
        <v>AB</v>
      </c>
      <c r="F38" s="201" t="str">
        <f>IF('statement of marks'!Y10="","",'statement of marks'!Y10)</f>
        <v>AB</v>
      </c>
      <c r="G38" s="177" t="str">
        <f>IF('statement of marks'!AA10="","",'statement of marks'!AA10)</f>
        <v>AB</v>
      </c>
      <c r="H38" s="177" t="str">
        <f>'statement of marks'!$CU$6</f>
        <v/>
      </c>
      <c r="I38" s="204" t="str">
        <f>IF(G38="","",G38)</f>
        <v>AB</v>
      </c>
      <c r="J38" s="204">
        <f t="shared" ref="J38:J41" si="9">IF(G38="","",SUM(D38,E38,F38,G38))</f>
        <v>7</v>
      </c>
      <c r="K38" s="178">
        <f>J38</f>
        <v>7</v>
      </c>
      <c r="L38" s="177" t="str">
        <f>IF('statement of marks'!AC10="","",'statement of marks'!AC10)</f>
        <v>AB</v>
      </c>
      <c r="M38" s="174" t="str">
        <f>'statement of marks'!$CZ$6</f>
        <v/>
      </c>
      <c r="N38" s="204" t="str">
        <f>IF(L38="","",L38)</f>
        <v>AB</v>
      </c>
      <c r="O38" s="204">
        <f t="shared" ref="O38" si="10">IF(L38="","",SUM(J38,L38))</f>
        <v>7</v>
      </c>
      <c r="P38" s="179">
        <f t="shared" ref="P38" si="11">SUM(H38,M38)</f>
        <v>0</v>
      </c>
      <c r="Q38" s="178">
        <f>O38</f>
        <v>7</v>
      </c>
      <c r="R38" s="201" t="str">
        <f>CONCATENATE('statement of marks'!FM10,'statement of marks'!FN10,'statement of marks'!FO10)</f>
        <v/>
      </c>
      <c r="S38" s="180" t="str">
        <f>IF(OR(R38="S",R38="RE"),100,"")</f>
        <v/>
      </c>
      <c r="T38" s="181" t="str">
        <f>IF('result subject-wise'!X10="","",'result subject-wise'!X10)</f>
        <v/>
      </c>
      <c r="U38" s="182" t="str">
        <f>IF('result subject-wise'!Y10="","",'result subject-wise'!Y10)</f>
        <v/>
      </c>
      <c r="V38" s="176" t="str">
        <f>IF(OR(U43=0,U43&lt;S43),"",IF(R38="RE",SUM(Q38,T38),IF(R38="S",T38,Q38)))</f>
        <v/>
      </c>
    </row>
    <row r="39" spans="1:22" ht="19.25" customHeight="1">
      <c r="A39" s="986"/>
      <c r="B39" s="1049" t="str">
        <f>'statement of marks'!AK10</f>
        <v>PHYSICS</v>
      </c>
      <c r="C39" s="1050"/>
      <c r="D39" s="200">
        <f>IF('statement of marks'!AL10="","",'statement of marks'!AL10)</f>
        <v>4</v>
      </c>
      <c r="E39" s="201" t="str">
        <f>IF('statement of marks'!AM10="","",'statement of marks'!AM10)</f>
        <v>AB</v>
      </c>
      <c r="F39" s="201" t="str">
        <f>IF('statement of marks'!AN10="","",'statement of marks'!AN10)</f>
        <v>AB</v>
      </c>
      <c r="G39" s="177" t="str">
        <f>IF('statement of marks'!AP10="","",'statement of marks'!AP10)</f>
        <v>AB</v>
      </c>
      <c r="H39" s="177" t="str">
        <f>IF('statement of marks'!AQ10="","",'statement of marks'!AQ10)</f>
        <v>AB</v>
      </c>
      <c r="I39" s="204">
        <f>IF(G39="","",IF(AND(G39="ML",H39="ML"),"ML",IF(AND(G39="ML",H39=""),"ML",SUM(G39,H39))))</f>
        <v>0</v>
      </c>
      <c r="J39" s="204">
        <f t="shared" si="9"/>
        <v>4</v>
      </c>
      <c r="K39" s="178">
        <f>IF(J39="","",SUM(H39,J39))</f>
        <v>4</v>
      </c>
      <c r="L39" s="177" t="str">
        <f>IF('statement of marks'!AU10="","",'statement of marks'!AU10)</f>
        <v>AB</v>
      </c>
      <c r="M39" s="177" t="str">
        <f>IF('statement of marks'!AV10="","",'statement of marks'!AV10)</f>
        <v>AB</v>
      </c>
      <c r="N39" s="204">
        <f>IF(L39="","",IF(AND(L39="ML",M39="ML"),"ML",IF(AND(L39="ML",M39=""),"ML",SUM(L39,M39))))</f>
        <v>0</v>
      </c>
      <c r="O39" s="204">
        <f>IF(L39="","",SUM(J39,L39))</f>
        <v>4</v>
      </c>
      <c r="P39" s="177">
        <f>IF(AND(H39="",M39=""),"",SUM(H39,M39))</f>
        <v>0</v>
      </c>
      <c r="Q39" s="178">
        <f>IF(O39="","",SUM(O39,P39))</f>
        <v>4</v>
      </c>
      <c r="R39" s="201" t="str">
        <f>CONCATENATE('statement of marks'!FP10,'statement of marks'!FY10,'statement of marks'!FZ10)</f>
        <v/>
      </c>
      <c r="S39" s="180" t="str">
        <f>IF('result subject-wise'!Z10="","",'result subject-wise'!Z10)</f>
        <v/>
      </c>
      <c r="T39" s="181" t="str">
        <f>IF('result subject-wise'!AB10="","",'result subject-wise'!AB10)</f>
        <v/>
      </c>
      <c r="U39" s="182" t="str">
        <f>IF('result subject-wise'!AC10="","",'result subject-wise'!AC10)</f>
        <v/>
      </c>
      <c r="V39" s="176" t="str">
        <f>IF(OR(U43=0,U43&lt;S43),"",IF(OR(R39="RE",R39="REP"),SUM(Q39,T39),IF(R39="S",T39,Q39)))</f>
        <v/>
      </c>
    </row>
    <row r="40" spans="1:22" ht="19.25" customHeight="1">
      <c r="A40" s="986"/>
      <c r="B40" s="1049" t="str">
        <f>'statement of marks'!BM10</f>
        <v>CHEMISTRY</v>
      </c>
      <c r="C40" s="1050"/>
      <c r="D40" s="200">
        <f>IF('statement of marks'!BN10="","",'statement of marks'!BN10)</f>
        <v>3</v>
      </c>
      <c r="E40" s="201" t="str">
        <f>IF('statement of marks'!BO10="","",'statement of marks'!BO10)</f>
        <v>AB</v>
      </c>
      <c r="F40" s="201" t="str">
        <f>IF('statement of marks'!BP10="","",'statement of marks'!BP10)</f>
        <v>AB</v>
      </c>
      <c r="G40" s="177" t="str">
        <f>IF('statement of marks'!BR10="","",'statement of marks'!BR10)</f>
        <v>AB</v>
      </c>
      <c r="H40" s="177" t="str">
        <f>IF('statement of marks'!BS10="","",'statement of marks'!BS10)</f>
        <v>AB</v>
      </c>
      <c r="I40" s="204">
        <f t="shared" ref="I40" si="12">IF(G40="","",IF(AND(G40="ML",H40="ML"),"ML",IF(AND(G40="ML",H40=""),"ML",SUM(G40,H40))))</f>
        <v>0</v>
      </c>
      <c r="J40" s="204">
        <f t="shared" si="9"/>
        <v>3</v>
      </c>
      <c r="K40" s="178">
        <f>IF(J40="","",SUM(H40,J40))</f>
        <v>3</v>
      </c>
      <c r="L40" s="177" t="str">
        <f>IF('statement of marks'!BW10="","",'statement of marks'!BW10)</f>
        <v>AB</v>
      </c>
      <c r="M40" s="177" t="str">
        <f>IF('statement of marks'!BX10="","",'statement of marks'!BX10)</f>
        <v>AB</v>
      </c>
      <c r="N40" s="204">
        <f t="shared" ref="N40" si="13">IF(L40="","",IF(AND(L40="ML",M40="ML"),"ML",IF(AND(L40="ML",M40=""),"ML",SUM(L40,M40))))</f>
        <v>0</v>
      </c>
      <c r="O40" s="204">
        <f>IF(L40="","",SUM(J40,L40))</f>
        <v>3</v>
      </c>
      <c r="P40" s="177">
        <f t="shared" ref="P40:P41" si="14">IF(AND(H40="",M40=""),"",SUM(H40,M40))</f>
        <v>0</v>
      </c>
      <c r="Q40" s="178">
        <f>IF(O40="","",SUM(O40,P40))</f>
        <v>3</v>
      </c>
      <c r="R40" s="201" t="str">
        <f>CONCATENATE('statement of marks'!GA10,'statement of marks'!GJ10,'statement of marks'!GK10)</f>
        <v/>
      </c>
      <c r="S40" s="180" t="str">
        <f>IF('result subject-wise'!AD10="","",'result subject-wise'!AD10)</f>
        <v/>
      </c>
      <c r="T40" s="181" t="str">
        <f>IF('result subject-wise'!AF10="","",'result subject-wise'!AF10)</f>
        <v/>
      </c>
      <c r="U40" s="182" t="str">
        <f>IF('result subject-wise'!AG10="","",'result subject-wise'!AG10)</f>
        <v/>
      </c>
      <c r="V40" s="176" t="str">
        <f>IF(OR(U43=0,U43&lt;S43),"",IF(OR(R40="RE",R40="REP"),SUM(Q40,T40),IF(R40="S",T40,Q40)))</f>
        <v/>
      </c>
    </row>
    <row r="41" spans="1:22" ht="19.25" customHeight="1">
      <c r="A41" s="986"/>
      <c r="B41" s="1049" t="str">
        <f>'statement of marks'!CO10</f>
        <v>BIOLOGY</v>
      </c>
      <c r="C41" s="1050"/>
      <c r="D41" s="200">
        <f>IF('statement of marks'!CP10="","",'statement of marks'!CP10)</f>
        <v>7</v>
      </c>
      <c r="E41" s="201" t="str">
        <f>IF('statement of marks'!CQ10="","",'statement of marks'!CQ10)</f>
        <v>AB</v>
      </c>
      <c r="F41" s="201" t="str">
        <f>IF('statement of marks'!CR10="","",'statement of marks'!CR10)</f>
        <v>AB</v>
      </c>
      <c r="G41" s="177" t="str">
        <f>IF('statement of marks'!CT10="","",'statement of marks'!CT10)</f>
        <v>AB</v>
      </c>
      <c r="H41" s="177" t="str">
        <f>IF('statement of marks'!CU10="","",'statement of marks'!CU10)</f>
        <v>AB</v>
      </c>
      <c r="I41" s="204">
        <f>IF(G41="","",IF(AND(G41="ML",H41="ML"),"ML",IF(AND(G41="ML",H41=""),"ML",SUM(G41,H41))))</f>
        <v>0</v>
      </c>
      <c r="J41" s="204">
        <f t="shared" si="9"/>
        <v>7</v>
      </c>
      <c r="K41" s="178">
        <f>IF(J41="","",SUM(H41,J41))</f>
        <v>7</v>
      </c>
      <c r="L41" s="177" t="str">
        <f>IF('statement of marks'!CY10="","",'statement of marks'!CY10)</f>
        <v>AB</v>
      </c>
      <c r="M41" s="177" t="str">
        <f>IF('statement of marks'!CZ10="","",'statement of marks'!CZ10)</f>
        <v>AB</v>
      </c>
      <c r="N41" s="204">
        <f>IF(L41="","",IF(AND(L41="ML",M41="ML"),"ML",IF(AND(L41="ML",M41=""),"ML",SUM(L41,M41))))</f>
        <v>0</v>
      </c>
      <c r="O41" s="204">
        <f>IF(L41="","",SUM(J41,L41))</f>
        <v>7</v>
      </c>
      <c r="P41" s="177">
        <f t="shared" si="14"/>
        <v>0</v>
      </c>
      <c r="Q41" s="178">
        <f>IF(O41="","",SUM(O41,P41))</f>
        <v>7</v>
      </c>
      <c r="R41" s="201" t="str">
        <f>CONCATENATE('statement of marks'!GL10,'statement of marks'!GU10,'statement of marks'!GV10)</f>
        <v/>
      </c>
      <c r="S41" s="180" t="str">
        <f>IF('result subject-wise'!AH10="","",'result subject-wise'!AH10)</f>
        <v/>
      </c>
      <c r="T41" s="181" t="str">
        <f>IF('result subject-wise'!AJ10="","",'result subject-wise'!AJ10)</f>
        <v/>
      </c>
      <c r="U41" s="182" t="str">
        <f>IF('result subject-wise'!AK10="","",'result subject-wise'!AK10)</f>
        <v/>
      </c>
      <c r="V41" s="176" t="str">
        <f>IF(OR(U43=0,U43&lt;S43),"",IF(OR(R41="RE",R41="REP"),SUM(Q41,T41),IF(R41="S",T41,Q41)))</f>
        <v/>
      </c>
    </row>
    <row r="42" spans="1:22" ht="19.25" customHeight="1">
      <c r="A42" s="986"/>
      <c r="B42" s="1032" t="s">
        <v>296</v>
      </c>
      <c r="C42" s="1033"/>
      <c r="D42" s="183">
        <f>IF(AND(D37="",D38="",D39="",D40="",D41=""),"",SUM(D37:D41))</f>
        <v>24</v>
      </c>
      <c r="E42" s="183">
        <f t="shared" ref="E42" si="15">IF(AND(E37="",E38="",E39="",E40="",E41=""),"",SUM(E37:E41))</f>
        <v>0</v>
      </c>
      <c r="F42" s="183">
        <f t="shared" ref="F42" si="16">IF(AND(F37="",F38="",F39="",F40="",F41=""),"",SUM(F37:F41))</f>
        <v>0</v>
      </c>
      <c r="G42" s="184">
        <f>IF(G37="","",SUM(G37:G41))</f>
        <v>0</v>
      </c>
      <c r="H42" s="184">
        <f>SUM(H39:H41)</f>
        <v>0</v>
      </c>
      <c r="I42" s="184">
        <f>IF(AND(I37="",I38="",I39="",I40="",I41=""),"",SUM(I37:I41))</f>
        <v>0</v>
      </c>
      <c r="J42" s="185">
        <f>IF(J41="","",SUM(J37:J41))</f>
        <v>24</v>
      </c>
      <c r="K42" s="186">
        <f>IF(K37="","",SUM(K37:K41))</f>
        <v>24</v>
      </c>
      <c r="L42" s="184">
        <f>IF(L37="","",SUM(L37:L41))</f>
        <v>0</v>
      </c>
      <c r="M42" s="184">
        <f>SUM(M39:M41)</f>
        <v>0</v>
      </c>
      <c r="N42" s="184">
        <f t="shared" ref="N42" si="17">IF(AND(N37="",N38="",N39="",N40="",N41=""),"",SUM(N37:N41))</f>
        <v>0</v>
      </c>
      <c r="O42" s="185">
        <f>IF(L42="","",SUM(J42,L42))</f>
        <v>24</v>
      </c>
      <c r="P42" s="186">
        <f>SUM(H42,M42)</f>
        <v>0</v>
      </c>
      <c r="Q42" s="186">
        <f>IF(Q37="","",SUM(Q37:Q41))</f>
        <v>24</v>
      </c>
      <c r="R42" s="185"/>
      <c r="S42" s="185" t="str">
        <f>IF(AND(S37="",S38="",S39="",S40="",S41=""),"",SUM(S37:S41))</f>
        <v/>
      </c>
      <c r="T42" s="187" t="str">
        <f>IF(AND(T37="",T38="",T39="",T40="",T41=""),"",SUM(T37:T41))</f>
        <v/>
      </c>
      <c r="U42" s="188"/>
      <c r="V42" s="189" t="str">
        <f>IF(V37="","",SUM(V37:V41))</f>
        <v/>
      </c>
    </row>
    <row r="43" spans="1:22" ht="19.25" customHeight="1">
      <c r="A43" s="986"/>
      <c r="B43" s="1034" t="s">
        <v>318</v>
      </c>
      <c r="C43" s="1035"/>
      <c r="D43" s="173">
        <f>IF(D42="","",50-(COUNTIF(D37:D41,"NA")*10+COUNTIF(D37:D41,"ML")*10))</f>
        <v>50</v>
      </c>
      <c r="E43" s="173">
        <f t="shared" ref="E43" si="18">IF(E42="","",50-(COUNTIF(E37:E41,"NA")*10+COUNTIF(E37:E41,"ML")*10))</f>
        <v>50</v>
      </c>
      <c r="F43" s="173">
        <f t="shared" ref="F43" si="19">IF(F42="","",50-(COUNTIF(F37:F41,"NA")*10+COUNTIF(F37:F41,"ML")*10))</f>
        <v>50</v>
      </c>
      <c r="G43" s="177" t="e">
        <f>I43-H43</f>
        <v>#VALUE!</v>
      </c>
      <c r="H43" s="184" t="e">
        <f>IF(H42="","",(IF(OR(H39="ML",H39=""),0,H36)+IF(OR(H40="ML",H40=""),0,H37)+IF(OR(H41="ML",H41=""),0,H38)))</f>
        <v>#VALUE!</v>
      </c>
      <c r="I43" s="177">
        <f>IF(I42=0,0,350-H45)</f>
        <v>0</v>
      </c>
      <c r="J43" s="204" t="e">
        <f>IF(J42="","",SUM(D43:G43))</f>
        <v>#VALUE!</v>
      </c>
      <c r="K43" s="178" t="e">
        <f>IF(K42="","",SUM(H43,J43))</f>
        <v>#VALUE!</v>
      </c>
      <c r="L43" s="177" t="e">
        <f>N43-M43</f>
        <v>#VALUE!</v>
      </c>
      <c r="M43" s="180" t="e">
        <f>IF(M42="","",(IF(OR(M39="ML",M39=""),0,M36)+IF(OR(M40="ML",M40=""),0,M37)+IF(OR(M41="ML",M41=""),0,M38)))</f>
        <v>#VALUE!</v>
      </c>
      <c r="N43" s="177">
        <f>IF(N42=0,0,500-M45)</f>
        <v>0</v>
      </c>
      <c r="O43" s="204" t="e">
        <f>IF(L43="","",SUM(J43,L43))</f>
        <v>#VALUE!</v>
      </c>
      <c r="P43" s="178" t="e">
        <f>SUM(H43,M43)</f>
        <v>#VALUE!</v>
      </c>
      <c r="Q43" s="178" t="e">
        <f>IF(Q42="","",SUM(O43,P43))</f>
        <v>#VALUE!</v>
      </c>
      <c r="R43" s="169"/>
      <c r="S43" s="190">
        <f>COUNTIF(R37:R46,"S")</f>
        <v>0</v>
      </c>
      <c r="T43" s="190">
        <f>COUNTIF(R37:R46,"RE")+COUNTIF(R37:R46,"REP")</f>
        <v>0</v>
      </c>
      <c r="U43" s="190">
        <f>COUNTIF(U37:U42,"P")+COUNTIF(U45:U46,"P")</f>
        <v>0</v>
      </c>
      <c r="V43" s="191" t="str">
        <f>IF(OR(U43=0,U43&lt;(S43+T43)),"",(Q43-(S43*200)+S42))</f>
        <v/>
      </c>
    </row>
    <row r="44" spans="1:22" ht="19.25" customHeight="1">
      <c r="A44" s="986"/>
      <c r="B44" s="942" t="s">
        <v>156</v>
      </c>
      <c r="C44" s="943"/>
      <c r="D44" s="192">
        <f t="shared" ref="D44:Q44" si="20">IF(D43="","",D42/D43*100)</f>
        <v>48</v>
      </c>
      <c r="E44" s="192">
        <f t="shared" si="20"/>
        <v>0</v>
      </c>
      <c r="F44" s="192">
        <f t="shared" si="20"/>
        <v>0</v>
      </c>
      <c r="G44" s="192" t="e">
        <f t="shared" si="20"/>
        <v>#VALUE!</v>
      </c>
      <c r="H44" s="192" t="e">
        <f t="shared" si="20"/>
        <v>#VALUE!</v>
      </c>
      <c r="I44" s="192" t="e">
        <f t="shared" si="20"/>
        <v>#DIV/0!</v>
      </c>
      <c r="J44" s="192" t="e">
        <f t="shared" si="20"/>
        <v>#VALUE!</v>
      </c>
      <c r="K44" s="193" t="e">
        <f t="shared" si="20"/>
        <v>#VALUE!</v>
      </c>
      <c r="L44" s="192" t="e">
        <f t="shared" si="20"/>
        <v>#VALUE!</v>
      </c>
      <c r="M44" s="192" t="e">
        <f t="shared" si="20"/>
        <v>#VALUE!</v>
      </c>
      <c r="N44" s="192" t="e">
        <f t="shared" si="20"/>
        <v>#DIV/0!</v>
      </c>
      <c r="O44" s="192" t="e">
        <f t="shared" si="20"/>
        <v>#VALUE!</v>
      </c>
      <c r="P44" s="193" t="e">
        <f t="shared" si="20"/>
        <v>#VALUE!</v>
      </c>
      <c r="Q44" s="193" t="e">
        <f t="shared" si="20"/>
        <v>#VALUE!</v>
      </c>
      <c r="R44" s="166"/>
      <c r="S44" s="166"/>
      <c r="T44" s="167"/>
      <c r="U44" s="170"/>
      <c r="V44" s="194" t="str">
        <f>IF(V43="","",V42/V43*100)</f>
        <v/>
      </c>
    </row>
    <row r="45" spans="1:22" ht="19.25" customHeight="1">
      <c r="A45" s="986"/>
      <c r="B45" s="942" t="str">
        <f>'statement of marks'!$DQ$3</f>
        <v>RAJASTHAN STUDIES</v>
      </c>
      <c r="C45" s="943"/>
      <c r="D45" s="200">
        <f>IF('statement of marks'!DQ10="","",'statement of marks'!DQ10)</f>
        <v>10</v>
      </c>
      <c r="E45" s="201" t="str">
        <f>IF('statement of marks'!DR10="","",'statement of marks'!DR10)</f>
        <v>AB</v>
      </c>
      <c r="F45" s="201" t="str">
        <f>IF('statement of marks'!DS10="","",'statement of marks'!DS10)</f>
        <v>AB</v>
      </c>
      <c r="G45" s="201" t="str">
        <f>IF('statement of marks'!DU10="","",'statement of marks'!DU10)</f>
        <v>AB</v>
      </c>
      <c r="H45" s="179">
        <f>IF(G37="ML",70)+IF(G38="ML",70)+IF(G39="ML",70-H36)+IF(G40="ML",70-H37)+IF(G41="ML",70-H38)+IF(H39="ml",H36)+IF(H40="ml",H37)+IF(H41="ml",H38)</f>
        <v>0</v>
      </c>
      <c r="I45" s="204">
        <f>IF(G45="","",SUM(G45,H45))</f>
        <v>0</v>
      </c>
      <c r="J45" s="204">
        <f>IF(G45="","",SUM(D45,E45,F45,G45))</f>
        <v>10</v>
      </c>
      <c r="K45" s="178">
        <f>IF(J45="","",SUM(H45,J45))</f>
        <v>10</v>
      </c>
      <c r="L45" s="201" t="str">
        <f>IF('statement of marks'!DW10="","",'statement of marks'!DW10)</f>
        <v>AB</v>
      </c>
      <c r="M45" s="179">
        <f>IF(L37="ML",100)+IF(L38="ML",100)+IF(L39="ML",100-M36)+IF(L40="ML",100-M37)+IF(L41="ML",100-M38)+IF(M39="ml",M36)+IF(M40="ml",M37)+IF(M41="ml",M38)</f>
        <v>0</v>
      </c>
      <c r="N45" s="204">
        <f>IF(L45="","",SUM(L45,M45))</f>
        <v>0</v>
      </c>
      <c r="O45" s="204">
        <f>IF(L45="","",SUM(K45,L45))</f>
        <v>10</v>
      </c>
      <c r="P45" s="179">
        <f>SUM(H45,M45)</f>
        <v>0</v>
      </c>
      <c r="Q45" s="178">
        <f>IF(O45="","",SUM(O45,M45))</f>
        <v>10</v>
      </c>
      <c r="R45" s="201" t="str">
        <f>IF('statement of marks'!GW10="","",'statement of marks'!GW10)</f>
        <v/>
      </c>
      <c r="S45" s="180" t="str">
        <f>IF(OR(R45="S",R45="RE"),100,"")</f>
        <v/>
      </c>
      <c r="T45" s="171" t="str">
        <f>IF('result subject-wise'!AL10="","",'result subject-wise'!AL10)</f>
        <v/>
      </c>
      <c r="U45" s="172" t="str">
        <f>IF('result subject-wise'!AM10="","",'result subject-wise'!AM10)</f>
        <v/>
      </c>
      <c r="V45" s="1036"/>
    </row>
    <row r="46" spans="1:22" ht="19.25" customHeight="1">
      <c r="A46" s="986"/>
      <c r="B46" s="942" t="str">
        <f>'statement of marks'!$ED$3</f>
        <v>JEEVAN KAUSJAL</v>
      </c>
      <c r="C46" s="943"/>
      <c r="D46" s="1037" t="s">
        <v>283</v>
      </c>
      <c r="E46" s="1038"/>
      <c r="F46" s="204">
        <f>'statement of marks'!$ED$6</f>
        <v>30</v>
      </c>
      <c r="G46" s="177" t="str">
        <f>IF('statement of marks'!ED10="","",'statement of marks'!ED10)</f>
        <v>AB</v>
      </c>
      <c r="H46" s="1038" t="s">
        <v>284</v>
      </c>
      <c r="I46" s="1038"/>
      <c r="J46" s="204">
        <f>'statement of marks'!$EE$6</f>
        <v>30</v>
      </c>
      <c r="K46" s="178" t="str">
        <f>IF('statement of marks'!EE10="","",'statement of marks'!EE10)</f>
        <v>AB</v>
      </c>
      <c r="L46" s="1038" t="s">
        <v>113</v>
      </c>
      <c r="M46" s="1038"/>
      <c r="N46" s="204">
        <f>'statement of marks'!$EF$6</f>
        <v>40</v>
      </c>
      <c r="O46" s="201" t="str">
        <f>IF('statement of marks'!EF10="","",'statement of marks'!EF10)</f>
        <v>AB</v>
      </c>
      <c r="P46" s="166"/>
      <c r="Q46" s="178">
        <f>IF(O46="","",SUM(G46,K46,O46))</f>
        <v>0</v>
      </c>
      <c r="R46" s="201" t="str">
        <f>IF('statement of marks'!GX10="","",'statement of marks'!GX10)</f>
        <v/>
      </c>
      <c r="S46" s="180" t="str">
        <f>IF(OR(R46="S",R46="RE"),40,"")</f>
        <v/>
      </c>
      <c r="T46" s="171" t="str">
        <f>IF('result subject-wise'!AN10="","",'result subject-wise'!AN10)</f>
        <v/>
      </c>
      <c r="U46" s="172" t="str">
        <f>IF('result subject-wise'!AO10="","",'result subject-wise'!AO10)</f>
        <v/>
      </c>
      <c r="V46" s="1036"/>
    </row>
    <row r="47" spans="1:22" ht="19.25" customHeight="1">
      <c r="A47" s="986"/>
      <c r="B47" s="1039" t="s">
        <v>200</v>
      </c>
      <c r="C47" s="1040"/>
      <c r="D47" s="1041" t="str">
        <f>IF('statement of marks'!HD10="","",'statement of marks'!HD10)</f>
        <v>NSO</v>
      </c>
      <c r="E47" s="1042"/>
      <c r="F47" s="1042"/>
      <c r="G47" s="1042"/>
      <c r="H47" s="1042"/>
      <c r="I47" s="1043"/>
      <c r="J47" s="202" t="s">
        <v>330</v>
      </c>
      <c r="K47" s="201" t="str">
        <f>IF('statement of marks'!HG10="","",'statement of marks'!HG10)</f>
        <v/>
      </c>
      <c r="L47" s="1044" t="s">
        <v>157</v>
      </c>
      <c r="M47" s="1045"/>
      <c r="N47" s="1046"/>
      <c r="O47" s="201" t="str">
        <f>IF('statement of marks'!HI10="","",'statement of marks'!HI10)</f>
        <v/>
      </c>
      <c r="P47" s="1047" t="s">
        <v>324</v>
      </c>
      <c r="Q47" s="1047"/>
      <c r="R47" s="1047"/>
      <c r="S47" s="1047"/>
      <c r="T47" s="1047"/>
      <c r="U47" s="1047"/>
      <c r="V47" s="1048"/>
    </row>
    <row r="48" spans="1:22" ht="19.25" customHeight="1">
      <c r="A48" s="986"/>
      <c r="B48" s="1039" t="s">
        <v>333</v>
      </c>
      <c r="C48" s="1040"/>
      <c r="D48" s="965" t="s">
        <v>127</v>
      </c>
      <c r="E48" s="966"/>
      <c r="F48" s="958" t="s">
        <v>129</v>
      </c>
      <c r="G48" s="958"/>
      <c r="H48" s="958" t="s">
        <v>131</v>
      </c>
      <c r="I48" s="958"/>
      <c r="J48" s="958" t="s">
        <v>133</v>
      </c>
      <c r="K48" s="958"/>
      <c r="L48" s="959" t="s">
        <v>312</v>
      </c>
      <c r="M48" s="959"/>
      <c r="N48" s="959"/>
      <c r="O48" s="959"/>
      <c r="P48" s="960" t="s">
        <v>200</v>
      </c>
      <c r="Q48" s="960"/>
      <c r="R48" s="960"/>
      <c r="S48" s="960"/>
      <c r="T48" s="961" t="str">
        <f>IF('result subject-wise'!AR10="","",'result subject-wise'!AR10)</f>
        <v/>
      </c>
      <c r="U48" s="961"/>
      <c r="V48" s="962"/>
    </row>
    <row r="49" spans="1:22" ht="19.25" customHeight="1">
      <c r="A49" s="986"/>
      <c r="B49" s="963" t="s">
        <v>309</v>
      </c>
      <c r="C49" s="964"/>
      <c r="D49" s="965" t="str">
        <f>IF('statement of marks'!EZ10="","",'statement of marks'!EZ10)</f>
        <v/>
      </c>
      <c r="E49" s="966"/>
      <c r="F49" s="966" t="str">
        <f>IF('statement of marks'!FB10="","",'statement of marks'!FB10)</f>
        <v/>
      </c>
      <c r="G49" s="966"/>
      <c r="H49" s="966" t="str">
        <f>IF('statement of marks'!FD10="","",'statement of marks'!FD10)</f>
        <v/>
      </c>
      <c r="I49" s="966"/>
      <c r="J49" s="966" t="str">
        <f>IF('statement of marks'!FF10="","",'statement of marks'!FF10)</f>
        <v/>
      </c>
      <c r="K49" s="966"/>
      <c r="L49" s="966">
        <f>IF('statement of marks'!FH10="","",'statement of marks'!FH10)</f>
        <v>0</v>
      </c>
      <c r="M49" s="966"/>
      <c r="N49" s="966"/>
      <c r="O49" s="966"/>
      <c r="P49" s="960" t="s">
        <v>330</v>
      </c>
      <c r="Q49" s="960"/>
      <c r="R49" s="960"/>
      <c r="S49" s="960"/>
      <c r="T49" s="961" t="str">
        <f>IF(AND(T48="mRrh.kZ",V44&gt;=60),"FIRST",IF(AND(T48="mRrh.kZ",V44&gt;=48),"SECOND",IF(AND(T48="mRrh.kZ",V44&gt;=36),"THIRD","")))</f>
        <v/>
      </c>
      <c r="U49" s="961"/>
      <c r="V49" s="962"/>
    </row>
    <row r="50" spans="1:22" ht="19.25" customHeight="1">
      <c r="A50" s="986"/>
      <c r="B50" s="963" t="s">
        <v>310</v>
      </c>
      <c r="C50" s="964"/>
      <c r="D50" s="967" t="str">
        <f>IF('statement of marks'!EY10="","",'statement of marks'!EY10)</f>
        <v/>
      </c>
      <c r="E50" s="968"/>
      <c r="F50" s="968" t="str">
        <f>IF('statement of marks'!FA10="","",'statement of marks'!FA10)</f>
        <v/>
      </c>
      <c r="G50" s="968"/>
      <c r="H50" s="968" t="str">
        <f>IF('statement of marks'!FC10="","",'statement of marks'!FC10)</f>
        <v/>
      </c>
      <c r="I50" s="968"/>
      <c r="J50" s="968" t="str">
        <f>IF('statement of marks'!FE10="","",'statement of marks'!FE10)</f>
        <v/>
      </c>
      <c r="K50" s="968"/>
      <c r="L50" s="968">
        <f>IF('statement of marks'!FG10="","",'statement of marks'!FG10)</f>
        <v>44</v>
      </c>
      <c r="M50" s="968"/>
      <c r="N50" s="968"/>
      <c r="O50" s="968"/>
      <c r="P50" s="969" t="s">
        <v>302</v>
      </c>
      <c r="Q50" s="970"/>
      <c r="R50" s="970"/>
      <c r="S50" s="971"/>
      <c r="T50" s="972" t="str">
        <f>IF(T48="","",'result subject-wise'!$G$118)</f>
        <v/>
      </c>
      <c r="U50" s="972"/>
      <c r="V50" s="973"/>
    </row>
    <row r="51" spans="1:22" ht="19.25" customHeight="1">
      <c r="A51" s="986"/>
      <c r="B51" s="942" t="s">
        <v>303</v>
      </c>
      <c r="C51" s="943"/>
      <c r="D51" s="944"/>
      <c r="E51" s="945"/>
      <c r="F51" s="945"/>
      <c r="G51" s="945"/>
      <c r="H51" s="945"/>
      <c r="I51" s="945"/>
      <c r="J51" s="945"/>
      <c r="K51" s="945"/>
      <c r="L51" s="946" t="s">
        <v>326</v>
      </c>
      <c r="M51" s="946"/>
      <c r="N51" s="946"/>
      <c r="O51" s="946"/>
      <c r="P51" s="946"/>
      <c r="Q51" s="946"/>
      <c r="R51" s="974"/>
      <c r="S51" s="975"/>
      <c r="T51" s="975"/>
      <c r="U51" s="975"/>
      <c r="V51" s="976"/>
    </row>
    <row r="52" spans="1:22" ht="19.25" customHeight="1">
      <c r="A52" s="986"/>
      <c r="B52" s="942" t="s">
        <v>335</v>
      </c>
      <c r="C52" s="943"/>
      <c r="D52" s="944"/>
      <c r="E52" s="945"/>
      <c r="F52" s="945"/>
      <c r="G52" s="945"/>
      <c r="H52" s="945"/>
      <c r="I52" s="945"/>
      <c r="J52" s="945"/>
      <c r="K52" s="945"/>
      <c r="L52" s="946" t="s">
        <v>304</v>
      </c>
      <c r="M52" s="946"/>
      <c r="N52" s="946"/>
      <c r="O52" s="946"/>
      <c r="P52" s="946"/>
      <c r="Q52" s="946"/>
      <c r="R52" s="977"/>
      <c r="S52" s="978"/>
      <c r="T52" s="978"/>
      <c r="U52" s="978"/>
      <c r="V52" s="979"/>
    </row>
    <row r="53" spans="1:22" ht="19.25" customHeight="1">
      <c r="A53" s="986"/>
      <c r="B53" s="942" t="s">
        <v>313</v>
      </c>
      <c r="C53" s="943"/>
      <c r="D53" s="944"/>
      <c r="E53" s="945"/>
      <c r="F53" s="945"/>
      <c r="G53" s="945"/>
      <c r="H53" s="945"/>
      <c r="I53" s="945"/>
      <c r="J53" s="945"/>
      <c r="K53" s="945"/>
      <c r="L53" s="946" t="s">
        <v>327</v>
      </c>
      <c r="M53" s="946"/>
      <c r="N53" s="946"/>
      <c r="O53" s="946"/>
      <c r="P53" s="946"/>
      <c r="Q53" s="946"/>
      <c r="R53" s="947" t="s">
        <v>328</v>
      </c>
      <c r="S53" s="948"/>
      <c r="T53" s="948"/>
      <c r="U53" s="948"/>
      <c r="V53" s="949"/>
    </row>
    <row r="54" spans="1:22" ht="19.25" customHeight="1">
      <c r="A54" s="987"/>
      <c r="B54" s="950" t="s">
        <v>329</v>
      </c>
      <c r="C54" s="951"/>
      <c r="D54" s="952"/>
      <c r="E54" s="953"/>
      <c r="F54" s="953"/>
      <c r="G54" s="953"/>
      <c r="H54" s="953"/>
      <c r="I54" s="953"/>
      <c r="J54" s="953"/>
      <c r="K54" s="953"/>
      <c r="L54" s="951" t="s">
        <v>117</v>
      </c>
      <c r="M54" s="951"/>
      <c r="N54" s="951"/>
      <c r="O54" s="951"/>
      <c r="P54" s="954">
        <f>'statement of marks'!$HJ$110</f>
        <v>42122</v>
      </c>
      <c r="Q54" s="954"/>
      <c r="R54" s="955" t="s">
        <v>305</v>
      </c>
      <c r="S54" s="956"/>
      <c r="T54" s="956"/>
      <c r="U54" s="956"/>
      <c r="V54" s="957"/>
    </row>
    <row r="55" spans="1:22" ht="19.25" customHeight="1">
      <c r="A55" s="980" t="s">
        <v>287</v>
      </c>
      <c r="B55" s="981"/>
      <c r="C55" s="981"/>
      <c r="D55" s="981"/>
      <c r="E55" s="981"/>
      <c r="F55" s="981"/>
      <c r="G55" s="981"/>
      <c r="H55" s="981"/>
      <c r="I55" s="981"/>
      <c r="J55" s="981"/>
      <c r="K55" s="981"/>
      <c r="L55" s="981"/>
      <c r="M55" s="981"/>
      <c r="N55" s="981"/>
      <c r="O55" s="981"/>
      <c r="P55" s="981"/>
      <c r="Q55" s="981"/>
      <c r="R55" s="981"/>
      <c r="S55" s="981"/>
      <c r="T55" s="981"/>
      <c r="U55" s="981"/>
      <c r="V55" s="982"/>
    </row>
    <row r="56" spans="1:22" ht="19.25" customHeight="1">
      <c r="A56" s="983" t="str">
        <f>'statement of marks'!$A$1</f>
        <v>GOVT. GIRLS' HR. SEC. SCHOOL, NIMBAHERA</v>
      </c>
      <c r="B56" s="984"/>
      <c r="C56" s="984"/>
      <c r="D56" s="984"/>
      <c r="E56" s="984"/>
      <c r="F56" s="984"/>
      <c r="G56" s="984"/>
      <c r="H56" s="984"/>
      <c r="I56" s="984"/>
      <c r="J56" s="984"/>
      <c r="K56" s="984"/>
      <c r="L56" s="984"/>
      <c r="M56" s="984"/>
      <c r="N56" s="984"/>
      <c r="O56" s="984"/>
      <c r="P56" s="984"/>
      <c r="Q56" s="984"/>
      <c r="R56" s="984"/>
      <c r="S56" s="984"/>
      <c r="T56" s="984"/>
      <c r="U56" s="984"/>
      <c r="V56" s="985"/>
    </row>
    <row r="57" spans="1:22" ht="19.25" customHeight="1">
      <c r="A57" s="986"/>
      <c r="B57" s="988" t="s">
        <v>316</v>
      </c>
      <c r="C57" s="988"/>
      <c r="D57" s="989" t="str">
        <f>'statement of marks'!$F$3</f>
        <v>2013-14</v>
      </c>
      <c r="E57" s="990"/>
      <c r="F57" s="991" t="str">
        <f>IF(T75="","MAIN EXAMINATION",IF(D74="Suppl.","SUPPLEMENTARY EXAMINATION",IF(D74="Re-exam.","RE-EXAMINATION",)))</f>
        <v>MAIN EXAMINATION</v>
      </c>
      <c r="G57" s="992"/>
      <c r="H57" s="992"/>
      <c r="I57" s="992"/>
      <c r="J57" s="992"/>
      <c r="K57" s="992"/>
      <c r="L57" s="992"/>
      <c r="M57" s="992"/>
      <c r="N57" s="992"/>
      <c r="O57" s="992"/>
      <c r="P57" s="992"/>
      <c r="Q57" s="992"/>
      <c r="R57" s="993" t="s">
        <v>315</v>
      </c>
      <c r="S57" s="994"/>
      <c r="T57" s="995" t="str">
        <f>'statement of marks'!$A$3</f>
        <v>11 'A'</v>
      </c>
      <c r="U57" s="995"/>
      <c r="V57" s="996"/>
    </row>
    <row r="58" spans="1:22" ht="19.25" customHeight="1">
      <c r="A58" s="986"/>
      <c r="B58" s="997" t="s">
        <v>36</v>
      </c>
      <c r="C58" s="997"/>
      <c r="D58" s="998" t="str">
        <f>IF('statement of marks'!G11="","",'statement of marks'!G11)</f>
        <v>A 003</v>
      </c>
      <c r="E58" s="946"/>
      <c r="F58" s="946"/>
      <c r="G58" s="946"/>
      <c r="H58" s="946"/>
      <c r="I58" s="946"/>
      <c r="J58" s="946"/>
      <c r="K58" s="946"/>
      <c r="L58" s="946"/>
      <c r="M58" s="946"/>
      <c r="N58" s="946"/>
      <c r="O58" s="946"/>
      <c r="P58" s="946"/>
      <c r="Q58" s="946"/>
      <c r="R58" s="999" t="s">
        <v>314</v>
      </c>
      <c r="S58" s="1000"/>
      <c r="T58" s="1001">
        <f>IF('statement of marks'!E11="","",'statement of marks'!E11)</f>
        <v>11403</v>
      </c>
      <c r="U58" s="1001"/>
      <c r="V58" s="1002"/>
    </row>
    <row r="59" spans="1:22" ht="19.25" customHeight="1">
      <c r="A59" s="986"/>
      <c r="B59" s="997" t="s">
        <v>37</v>
      </c>
      <c r="C59" s="997"/>
      <c r="D59" s="998" t="str">
        <f>IF('statement of marks'!H11="","",'statement of marks'!H11)</f>
        <v>B 003</v>
      </c>
      <c r="E59" s="946"/>
      <c r="F59" s="946"/>
      <c r="G59" s="946"/>
      <c r="H59" s="946"/>
      <c r="I59" s="946"/>
      <c r="J59" s="946"/>
      <c r="K59" s="946"/>
      <c r="L59" s="946"/>
      <c r="M59" s="946"/>
      <c r="N59" s="946"/>
      <c r="O59" s="946"/>
      <c r="P59" s="946"/>
      <c r="Q59" s="946"/>
      <c r="R59" s="999" t="s">
        <v>35</v>
      </c>
      <c r="S59" s="1000"/>
      <c r="T59" s="1001">
        <f>IF('statement of marks'!D11="","",'statement of marks'!D11)</f>
        <v>9388</v>
      </c>
      <c r="U59" s="1001"/>
      <c r="V59" s="1002"/>
    </row>
    <row r="60" spans="1:22" ht="19.25" customHeight="1">
      <c r="A60" s="986"/>
      <c r="B60" s="1003" t="s">
        <v>38</v>
      </c>
      <c r="C60" s="1003"/>
      <c r="D60" s="998" t="str">
        <f>IF('statement of marks'!I11="","",'statement of marks'!I11)</f>
        <v>C 003</v>
      </c>
      <c r="E60" s="946"/>
      <c r="F60" s="946"/>
      <c r="G60" s="946"/>
      <c r="H60" s="946"/>
      <c r="I60" s="946"/>
      <c r="J60" s="946"/>
      <c r="K60" s="946"/>
      <c r="L60" s="946"/>
      <c r="M60" s="946"/>
      <c r="N60" s="946"/>
      <c r="O60" s="946"/>
      <c r="P60" s="946"/>
      <c r="Q60" s="946"/>
      <c r="R60" s="1004" t="s">
        <v>285</v>
      </c>
      <c r="S60" s="1005"/>
      <c r="T60" s="1006">
        <f>IF('statement of marks'!F11="","",'statement of marks'!F11)</f>
        <v>35337</v>
      </c>
      <c r="U60" s="1006"/>
      <c r="V60" s="1007"/>
    </row>
    <row r="61" spans="1:22" ht="19.25" customHeight="1">
      <c r="A61" s="986"/>
      <c r="B61" s="1008" t="s">
        <v>223</v>
      </c>
      <c r="C61" s="1010" t="s">
        <v>319</v>
      </c>
      <c r="D61" s="1012" t="s">
        <v>114</v>
      </c>
      <c r="E61" s="1012" t="s">
        <v>115</v>
      </c>
      <c r="F61" s="1012" t="s">
        <v>116</v>
      </c>
      <c r="G61" s="1014" t="s">
        <v>281</v>
      </c>
      <c r="H61" s="1014" t="s">
        <v>282</v>
      </c>
      <c r="I61" s="1012" t="s">
        <v>289</v>
      </c>
      <c r="J61" s="1012" t="s">
        <v>299</v>
      </c>
      <c r="K61" s="1016" t="s">
        <v>299</v>
      </c>
      <c r="L61" s="1018" t="s">
        <v>292</v>
      </c>
      <c r="M61" s="1018" t="s">
        <v>293</v>
      </c>
      <c r="N61" s="1020" t="s">
        <v>294</v>
      </c>
      <c r="O61" s="1020" t="s">
        <v>290</v>
      </c>
      <c r="P61" s="1020" t="s">
        <v>291</v>
      </c>
      <c r="Q61" s="1016" t="s">
        <v>323</v>
      </c>
      <c r="R61" s="1012" t="s">
        <v>334</v>
      </c>
      <c r="S61" s="1022" t="s">
        <v>332</v>
      </c>
      <c r="T61" s="1024" t="s">
        <v>320</v>
      </c>
      <c r="U61" s="1026" t="s">
        <v>321</v>
      </c>
      <c r="V61" s="1028" t="s">
        <v>322</v>
      </c>
    </row>
    <row r="62" spans="1:22" ht="19.25" customHeight="1">
      <c r="A62" s="986"/>
      <c r="B62" s="1009"/>
      <c r="C62" s="1011"/>
      <c r="D62" s="1013"/>
      <c r="E62" s="1013"/>
      <c r="F62" s="1013"/>
      <c r="G62" s="1015"/>
      <c r="H62" s="1015"/>
      <c r="I62" s="1013"/>
      <c r="J62" s="1013"/>
      <c r="K62" s="1017"/>
      <c r="L62" s="1019"/>
      <c r="M62" s="1019"/>
      <c r="N62" s="1021"/>
      <c r="O62" s="1021"/>
      <c r="P62" s="1021"/>
      <c r="Q62" s="1017"/>
      <c r="R62" s="1013"/>
      <c r="S62" s="1023"/>
      <c r="T62" s="1025"/>
      <c r="U62" s="1027"/>
      <c r="V62" s="1029"/>
    </row>
    <row r="63" spans="1:22" ht="19.25" customHeight="1">
      <c r="A63" s="986"/>
      <c r="B63" s="1030" t="s">
        <v>317</v>
      </c>
      <c r="C63" s="1031"/>
      <c r="D63" s="173">
        <v>10</v>
      </c>
      <c r="E63" s="203">
        <v>10</v>
      </c>
      <c r="F63" s="203">
        <v>10</v>
      </c>
      <c r="G63" s="164" t="s">
        <v>90</v>
      </c>
      <c r="H63" s="174" t="str">
        <f>'statement of marks'!$AQ$6</f>
        <v/>
      </c>
      <c r="I63" s="165">
        <v>70</v>
      </c>
      <c r="J63" s="164" t="s">
        <v>88</v>
      </c>
      <c r="K63" s="175">
        <v>100</v>
      </c>
      <c r="L63" s="164" t="s">
        <v>91</v>
      </c>
      <c r="M63" s="174" t="str">
        <f>'statement of marks'!$AV$6</f>
        <v/>
      </c>
      <c r="N63" s="165">
        <v>100</v>
      </c>
      <c r="O63" s="164" t="s">
        <v>307</v>
      </c>
      <c r="P63" s="175"/>
      <c r="Q63" s="175">
        <v>200</v>
      </c>
      <c r="R63" s="166"/>
      <c r="S63" s="166"/>
      <c r="T63" s="167"/>
      <c r="U63" s="168"/>
      <c r="V63" s="176" t="str">
        <f>IF(OR(U70=0,U70&lt;S70),"",Q63)</f>
        <v/>
      </c>
    </row>
    <row r="64" spans="1:22" ht="19.25" customHeight="1">
      <c r="A64" s="986"/>
      <c r="B64" s="942" t="str">
        <f>'statement of marks'!$J$3</f>
        <v>HINDI COMPULSORY</v>
      </c>
      <c r="C64" s="943"/>
      <c r="D64" s="200">
        <f>IF('statement of marks'!J11="","",'statement of marks'!J11)</f>
        <v>6</v>
      </c>
      <c r="E64" s="201">
        <f>IF('statement of marks'!K11="","",'statement of marks'!K11)</f>
        <v>6</v>
      </c>
      <c r="F64" s="201">
        <f>IF('statement of marks'!L11="","",'statement of marks'!L11)</f>
        <v>5</v>
      </c>
      <c r="G64" s="177">
        <f>IF('statement of marks'!N11="","",'statement of marks'!N11)</f>
        <v>45</v>
      </c>
      <c r="H64" s="177" t="str">
        <f>'statement of marks'!$BS$6</f>
        <v/>
      </c>
      <c r="I64" s="204">
        <f>IF(G64="","",G64)</f>
        <v>45</v>
      </c>
      <c r="J64" s="204">
        <f>IF(G64="","",SUM(D64,E64,F64,G64))</f>
        <v>62</v>
      </c>
      <c r="K64" s="178">
        <f>J64</f>
        <v>62</v>
      </c>
      <c r="L64" s="177">
        <f>IF('statement of marks'!P11="","",'statement of marks'!P11)</f>
        <v>69</v>
      </c>
      <c r="M64" s="174" t="str">
        <f>'statement of marks'!$BX$6</f>
        <v/>
      </c>
      <c r="N64" s="204">
        <f>IF(L64="","",L64)</f>
        <v>69</v>
      </c>
      <c r="O64" s="204">
        <f>IF(L64="","",SUM(J64,L64))</f>
        <v>131</v>
      </c>
      <c r="P64" s="179">
        <f>SUM(H64,M64)</f>
        <v>0</v>
      </c>
      <c r="Q64" s="178">
        <f>O64</f>
        <v>131</v>
      </c>
      <c r="R64" s="201" t="str">
        <f>CONCATENATE('statement of marks'!FJ11,'statement of marks'!FK11,'statement of marks'!FL11)</f>
        <v>I</v>
      </c>
      <c r="S64" s="180" t="str">
        <f>IF(OR(R64="S",R64="RE"),100,"")</f>
        <v/>
      </c>
      <c r="T64" s="181" t="str">
        <f>IF('result subject-wise'!U11="","",'result subject-wise'!U11)</f>
        <v/>
      </c>
      <c r="U64" s="182" t="str">
        <f>IF('result subject-wise'!V11="","",'result subject-wise'!V11)</f>
        <v/>
      </c>
      <c r="V64" s="176" t="str">
        <f>IF(OR(U70=0,U70&lt;S70),"",IF(R64="RE",SUM(Q64,T64),IF(R64="S",T64,Q64)))</f>
        <v/>
      </c>
    </row>
    <row r="65" spans="1:22" ht="19.25" customHeight="1">
      <c r="A65" s="986"/>
      <c r="B65" s="942" t="str">
        <f>'statement of marks'!$W$3</f>
        <v>ENGLISH COMPULSORY</v>
      </c>
      <c r="C65" s="943"/>
      <c r="D65" s="200">
        <f>IF('statement of marks'!W11="","",'statement of marks'!W11)</f>
        <v>8</v>
      </c>
      <c r="E65" s="201">
        <f>IF('statement of marks'!X11="","",'statement of marks'!X11)</f>
        <v>7</v>
      </c>
      <c r="F65" s="201">
        <f>IF('statement of marks'!Y11="","",'statement of marks'!Y11)</f>
        <v>8</v>
      </c>
      <c r="G65" s="177">
        <f>IF('statement of marks'!AA11="","",'statement of marks'!AA11)</f>
        <v>43</v>
      </c>
      <c r="H65" s="177" t="str">
        <f>'statement of marks'!$CU$6</f>
        <v/>
      </c>
      <c r="I65" s="204">
        <f>IF(G65="","",G65)</f>
        <v>43</v>
      </c>
      <c r="J65" s="204">
        <f t="shared" ref="J65:J68" si="21">IF(G65="","",SUM(D65,E65,F65,G65))</f>
        <v>66</v>
      </c>
      <c r="K65" s="178">
        <f>J65</f>
        <v>66</v>
      </c>
      <c r="L65" s="177">
        <f>IF('statement of marks'!AC11="","",'statement of marks'!AC11)</f>
        <v>55</v>
      </c>
      <c r="M65" s="174" t="str">
        <f>'statement of marks'!$CZ$6</f>
        <v/>
      </c>
      <c r="N65" s="204">
        <f>IF(L65="","",L65)</f>
        <v>55</v>
      </c>
      <c r="O65" s="204">
        <f t="shared" ref="O65" si="22">IF(L65="","",SUM(J65,L65))</f>
        <v>121</v>
      </c>
      <c r="P65" s="179">
        <f t="shared" ref="P65" si="23">SUM(H65,M65)</f>
        <v>0</v>
      </c>
      <c r="Q65" s="178">
        <f>O65</f>
        <v>121</v>
      </c>
      <c r="R65" s="201" t="str">
        <f>CONCATENATE('statement of marks'!FM11,'statement of marks'!FN11,'statement of marks'!FO11)</f>
        <v>I</v>
      </c>
      <c r="S65" s="180" t="str">
        <f>IF(OR(R65="S",R65="RE"),100,"")</f>
        <v/>
      </c>
      <c r="T65" s="181" t="str">
        <f>IF('result subject-wise'!X11="","",'result subject-wise'!X11)</f>
        <v/>
      </c>
      <c r="U65" s="182" t="str">
        <f>IF('result subject-wise'!Y11="","",'result subject-wise'!Y11)</f>
        <v/>
      </c>
      <c r="V65" s="176" t="str">
        <f>IF(OR(U70=0,U70&lt;S70),"",IF(R65="RE",SUM(Q65,T65),IF(R65="S",T65,Q65)))</f>
        <v/>
      </c>
    </row>
    <row r="66" spans="1:22" ht="19.25" customHeight="1">
      <c r="A66" s="986"/>
      <c r="B66" s="942" t="str">
        <f>'statement of marks'!AK11</f>
        <v>PHYSICS</v>
      </c>
      <c r="C66" s="943"/>
      <c r="D66" s="200">
        <f>IF('statement of marks'!AL11="","",'statement of marks'!AL11)</f>
        <v>8</v>
      </c>
      <c r="E66" s="201">
        <f>IF('statement of marks'!AM11="","",'statement of marks'!AM11)</f>
        <v>7</v>
      </c>
      <c r="F66" s="201">
        <f>IF('statement of marks'!AN11="","",'statement of marks'!AN11)</f>
        <v>9</v>
      </c>
      <c r="G66" s="177">
        <f>IF('statement of marks'!AP11="","",'statement of marks'!AP11)</f>
        <v>17</v>
      </c>
      <c r="H66" s="177">
        <f>IF('statement of marks'!AQ11="","",'statement of marks'!AQ11)</f>
        <v>11</v>
      </c>
      <c r="I66" s="204">
        <f>IF(G66="","",IF(AND(G66="ML",H66="ML"),"ML",IF(AND(G66="ML",H66=""),"ML",SUM(G66,H66))))</f>
        <v>28</v>
      </c>
      <c r="J66" s="204">
        <f t="shared" si="21"/>
        <v>41</v>
      </c>
      <c r="K66" s="178">
        <f>IF(J66="","",SUM(H66,J66))</f>
        <v>52</v>
      </c>
      <c r="L66" s="177">
        <f>IF('statement of marks'!AU11="","",'statement of marks'!AU11)</f>
        <v>39</v>
      </c>
      <c r="M66" s="177">
        <f>IF('statement of marks'!AV11="","",'statement of marks'!AV11)</f>
        <v>17</v>
      </c>
      <c r="N66" s="204">
        <f>IF(L66="","",IF(AND(L66="ML",M66="ML"),"ML",IF(AND(L66="ML",M66=""),"ML",SUM(L66,M66))))</f>
        <v>56</v>
      </c>
      <c r="O66" s="204">
        <f>IF(L66="","",SUM(J66,L66))</f>
        <v>80</v>
      </c>
      <c r="P66" s="177">
        <f>IF(AND(H66="",M66=""),"",SUM(H66,M66))</f>
        <v>28</v>
      </c>
      <c r="Q66" s="178">
        <f>IF(O66="","",SUM(O66,P66))</f>
        <v>108</v>
      </c>
      <c r="R66" s="201" t="str">
        <f>CONCATENATE('statement of marks'!FP11,'statement of marks'!FY11,'statement of marks'!FZ11)</f>
        <v>II</v>
      </c>
      <c r="S66" s="180" t="str">
        <f>IF('result subject-wise'!Z11="","",'result subject-wise'!Z11)</f>
        <v/>
      </c>
      <c r="T66" s="181" t="str">
        <f>IF('result subject-wise'!AB11="","",'result subject-wise'!AB11)</f>
        <v/>
      </c>
      <c r="U66" s="182" t="str">
        <f>IF('result subject-wise'!AC11="","",'result subject-wise'!AC11)</f>
        <v/>
      </c>
      <c r="V66" s="176" t="str">
        <f>IF(OR(U70=0,U70&lt;S70),"",IF(OR(R66="RE",R66="REP"),SUM(Q66,T66),IF(R66="S",T66,Q66)))</f>
        <v/>
      </c>
    </row>
    <row r="67" spans="1:22" ht="19.25" customHeight="1">
      <c r="A67" s="986"/>
      <c r="B67" s="942" t="str">
        <f>'statement of marks'!BM11</f>
        <v>CHEMISTRY</v>
      </c>
      <c r="C67" s="943"/>
      <c r="D67" s="200">
        <f>IF('statement of marks'!BN11="","",'statement of marks'!BN11)</f>
        <v>7</v>
      </c>
      <c r="E67" s="201">
        <f>IF('statement of marks'!BO11="","",'statement of marks'!BO11)</f>
        <v>10</v>
      </c>
      <c r="F67" s="201">
        <f>IF('statement of marks'!BP11="","",'statement of marks'!BP11)</f>
        <v>5</v>
      </c>
      <c r="G67" s="177">
        <f>IF('statement of marks'!BR11="","",'statement of marks'!BR11)</f>
        <v>26</v>
      </c>
      <c r="H67" s="177">
        <f>IF('statement of marks'!BS11="","",'statement of marks'!BS11)</f>
        <v>18</v>
      </c>
      <c r="I67" s="204">
        <f t="shared" ref="I67" si="24">IF(G67="","",IF(AND(G67="ML",H67="ML"),"ML",IF(AND(G67="ML",H67=""),"ML",SUM(G67,H67))))</f>
        <v>44</v>
      </c>
      <c r="J67" s="204">
        <f t="shared" si="21"/>
        <v>48</v>
      </c>
      <c r="K67" s="178">
        <f>IF(J67="","",SUM(H67,J67))</f>
        <v>66</v>
      </c>
      <c r="L67" s="177">
        <f>IF('statement of marks'!BW11="","",'statement of marks'!BW11)</f>
        <v>33</v>
      </c>
      <c r="M67" s="177">
        <f>IF('statement of marks'!BX11="","",'statement of marks'!BX11)</f>
        <v>29</v>
      </c>
      <c r="N67" s="204">
        <f t="shared" ref="N67" si="25">IF(L67="","",IF(AND(L67="ML",M67="ML"),"ML",IF(AND(L67="ML",M67=""),"ML",SUM(L67,M67))))</f>
        <v>62</v>
      </c>
      <c r="O67" s="204">
        <f>IF(L67="","",SUM(J67,L67))</f>
        <v>81</v>
      </c>
      <c r="P67" s="177">
        <f t="shared" ref="P67:P68" si="26">IF(AND(H67="",M67=""),"",SUM(H67,M67))</f>
        <v>47</v>
      </c>
      <c r="Q67" s="178">
        <f>IF(O67="","",SUM(O67,P67))</f>
        <v>128</v>
      </c>
      <c r="R67" s="201" t="str">
        <f>CONCATENATE('statement of marks'!GA11,'statement of marks'!GJ11,'statement of marks'!GK11)</f>
        <v>I</v>
      </c>
      <c r="S67" s="180" t="str">
        <f>IF('result subject-wise'!AD11="","",'result subject-wise'!AD11)</f>
        <v/>
      </c>
      <c r="T67" s="181" t="str">
        <f>IF('result subject-wise'!AF11="","",'result subject-wise'!AF11)</f>
        <v/>
      </c>
      <c r="U67" s="182" t="str">
        <f>IF('result subject-wise'!AG11="","",'result subject-wise'!AG11)</f>
        <v/>
      </c>
      <c r="V67" s="176" t="str">
        <f>IF(OR(U70=0,U70&lt;S70),"",IF(OR(R67="RE",R67="REP"),SUM(Q67,T67),IF(R67="S",T67,Q67)))</f>
        <v/>
      </c>
    </row>
    <row r="68" spans="1:22" ht="19.25" customHeight="1">
      <c r="A68" s="986"/>
      <c r="B68" s="942" t="str">
        <f>'statement of marks'!CO11</f>
        <v>BIOLOGY</v>
      </c>
      <c r="C68" s="943"/>
      <c r="D68" s="200">
        <f>IF('statement of marks'!CP11="","",'statement of marks'!CP11)</f>
        <v>10</v>
      </c>
      <c r="E68" s="201">
        <f>IF('statement of marks'!CQ11="","",'statement of marks'!CQ11)</f>
        <v>8</v>
      </c>
      <c r="F68" s="201">
        <f>IF('statement of marks'!CR11="","",'statement of marks'!CR11)</f>
        <v>10</v>
      </c>
      <c r="G68" s="177">
        <f>IF('statement of marks'!CT11="","",'statement of marks'!CT11)</f>
        <v>23</v>
      </c>
      <c r="H68" s="177">
        <f>IF('statement of marks'!CU11="","",'statement of marks'!CU11)</f>
        <v>15</v>
      </c>
      <c r="I68" s="204">
        <f>IF(G68="","",IF(AND(G68="ML",H68="ML"),"ML",IF(AND(G68="ML",H68=""),"ML",SUM(G68,H68))))</f>
        <v>38</v>
      </c>
      <c r="J68" s="204">
        <f t="shared" si="21"/>
        <v>51</v>
      </c>
      <c r="K68" s="178">
        <f>IF(J68="","",SUM(H68,J68))</f>
        <v>66</v>
      </c>
      <c r="L68" s="177">
        <f>IF('statement of marks'!CY11="","",'statement of marks'!CY11)</f>
        <v>31</v>
      </c>
      <c r="M68" s="177">
        <f>IF('statement of marks'!CZ11="","",'statement of marks'!CZ11)</f>
        <v>26</v>
      </c>
      <c r="N68" s="204">
        <f>IF(L68="","",IF(AND(L68="ML",M68="ML"),"ML",IF(AND(L68="ML",M68=""),"ML",SUM(L68,M68))))</f>
        <v>57</v>
      </c>
      <c r="O68" s="204">
        <f>IF(L68="","",SUM(J68,L68))</f>
        <v>82</v>
      </c>
      <c r="P68" s="177">
        <f t="shared" si="26"/>
        <v>41</v>
      </c>
      <c r="Q68" s="178">
        <f>IF(O68="","",SUM(O68,P68))</f>
        <v>123</v>
      </c>
      <c r="R68" s="201" t="str">
        <f>CONCATENATE('statement of marks'!GL11,'statement of marks'!GU11,'statement of marks'!GV11)</f>
        <v>I</v>
      </c>
      <c r="S68" s="180" t="str">
        <f>IF('result subject-wise'!AH11="","",'result subject-wise'!AH11)</f>
        <v/>
      </c>
      <c r="T68" s="181" t="str">
        <f>IF('result subject-wise'!AJ11="","",'result subject-wise'!AJ11)</f>
        <v/>
      </c>
      <c r="U68" s="182" t="str">
        <f>IF('result subject-wise'!AK11="","",'result subject-wise'!AK11)</f>
        <v/>
      </c>
      <c r="V68" s="176" t="str">
        <f>IF(OR(U70=0,U70&lt;S70),"",IF(OR(R68="RE",R68="REP"),SUM(Q68,T68),IF(R68="S",T68,Q68)))</f>
        <v/>
      </c>
    </row>
    <row r="69" spans="1:22" ht="19.25" customHeight="1">
      <c r="A69" s="986"/>
      <c r="B69" s="1032" t="s">
        <v>296</v>
      </c>
      <c r="C69" s="1033"/>
      <c r="D69" s="183">
        <f>IF(AND(D64="",D65="",D66="",D67="",D68=""),"",SUM(D64:D68))</f>
        <v>39</v>
      </c>
      <c r="E69" s="183">
        <f t="shared" ref="E69:F69" si="27">IF(AND(E64="",E65="",E66="",E67="",E68=""),"",SUM(E64:E68))</f>
        <v>38</v>
      </c>
      <c r="F69" s="183">
        <f t="shared" si="27"/>
        <v>37</v>
      </c>
      <c r="G69" s="184">
        <f>IF(G64="","",SUM(G64:G68))</f>
        <v>154</v>
      </c>
      <c r="H69" s="184">
        <f>SUM(H66:H68)</f>
        <v>44</v>
      </c>
      <c r="I69" s="184">
        <f>IF(AND(I64="",I65="",I66="",I67="",I68=""),"",SUM(I64:I68))</f>
        <v>198</v>
      </c>
      <c r="J69" s="185">
        <f>IF(J68="","",SUM(J64:J68))</f>
        <v>268</v>
      </c>
      <c r="K69" s="186">
        <f>IF(K64="","",SUM(K64:K68))</f>
        <v>312</v>
      </c>
      <c r="L69" s="184">
        <f>IF(L64="","",SUM(L64:L68))</f>
        <v>227</v>
      </c>
      <c r="M69" s="184">
        <f>SUM(M66:M68)</f>
        <v>72</v>
      </c>
      <c r="N69" s="184">
        <f t="shared" ref="N69" si="28">IF(AND(N64="",N65="",N66="",N67="",N68=""),"",SUM(N64:N68))</f>
        <v>299</v>
      </c>
      <c r="O69" s="185">
        <f>IF(L69="","",SUM(J69,L69))</f>
        <v>495</v>
      </c>
      <c r="P69" s="186">
        <f>SUM(H69,M69)</f>
        <v>116</v>
      </c>
      <c r="Q69" s="186">
        <f>IF(Q64="","",SUM(Q64:Q68))</f>
        <v>611</v>
      </c>
      <c r="R69" s="185"/>
      <c r="S69" s="185" t="str">
        <f>IF(AND(S64="",S65="",S66="",S67="",S68=""),"",SUM(S64:S68))</f>
        <v/>
      </c>
      <c r="T69" s="187" t="str">
        <f>IF(AND(T64="",T65="",T66="",T67="",T68=""),"",SUM(T64:T68))</f>
        <v/>
      </c>
      <c r="U69" s="188"/>
      <c r="V69" s="189" t="str">
        <f>IF(V64="","",SUM(V64:V68))</f>
        <v/>
      </c>
    </row>
    <row r="70" spans="1:22" ht="19.25" customHeight="1">
      <c r="A70" s="986"/>
      <c r="B70" s="1034" t="s">
        <v>318</v>
      </c>
      <c r="C70" s="1035"/>
      <c r="D70" s="173">
        <f>IF(D69="","",50-(COUNTIF(D64:D68,"NA")*10+COUNTIF(D64:D68,"ML")*10))</f>
        <v>50</v>
      </c>
      <c r="E70" s="173">
        <f t="shared" ref="E70:F70" si="29">IF(E69="","",50-(COUNTIF(E64:E68,"NA")*10+COUNTIF(E64:E68,"ML")*10))</f>
        <v>50</v>
      </c>
      <c r="F70" s="173">
        <f t="shared" si="29"/>
        <v>50</v>
      </c>
      <c r="G70" s="177" t="e">
        <f>I70-H70</f>
        <v>#VALUE!</v>
      </c>
      <c r="H70" s="184" t="e">
        <f>IF(H69="","",(IF(OR(H66="ML",H66=""),0,H63)+IF(OR(H67="ML",H67=""),0,H64)+IF(OR(H68="ML",H68=""),0,H65)))</f>
        <v>#VALUE!</v>
      </c>
      <c r="I70" s="177">
        <f>IF(I69=0,0,350-H72)</f>
        <v>350</v>
      </c>
      <c r="J70" s="204" t="e">
        <f>IF(J69="","",SUM(D70:G70))</f>
        <v>#VALUE!</v>
      </c>
      <c r="K70" s="178" t="e">
        <f>IF(K69="","",SUM(H70,J70))</f>
        <v>#VALUE!</v>
      </c>
      <c r="L70" s="177" t="e">
        <f>N70-M70</f>
        <v>#VALUE!</v>
      </c>
      <c r="M70" s="180" t="e">
        <f>IF(M69="","",(IF(OR(M66="ML",M66=""),0,M63)+IF(OR(M67="ML",M67=""),0,M64)+IF(OR(M68="ML",M68=""),0,M65)))</f>
        <v>#VALUE!</v>
      </c>
      <c r="N70" s="177">
        <f>IF(N69=0,0,500-M72)</f>
        <v>500</v>
      </c>
      <c r="O70" s="204" t="e">
        <f>IF(L70="","",SUM(J70,L70))</f>
        <v>#VALUE!</v>
      </c>
      <c r="P70" s="178" t="e">
        <f>SUM(H70,M70)</f>
        <v>#VALUE!</v>
      </c>
      <c r="Q70" s="178" t="e">
        <f>IF(Q69="","",SUM(O70,P70))</f>
        <v>#VALUE!</v>
      </c>
      <c r="R70" s="169"/>
      <c r="S70" s="190">
        <f>COUNTIF(R64:R73,"S")</f>
        <v>0</v>
      </c>
      <c r="T70" s="190">
        <f>COUNTIF(R64:R73,"RE")+COUNTIF(R64:R73,"REP")</f>
        <v>0</v>
      </c>
      <c r="U70" s="190">
        <f>COUNTIF(U64:U69,"P")+COUNTIF(U72:U73,"P")</f>
        <v>0</v>
      </c>
      <c r="V70" s="191" t="str">
        <f>IF(OR(U70=0,U70&lt;(S70+T70)),"",(Q70-(S70*200)+S69))</f>
        <v/>
      </c>
    </row>
    <row r="71" spans="1:22" ht="19.25" customHeight="1">
      <c r="A71" s="986"/>
      <c r="B71" s="942" t="s">
        <v>156</v>
      </c>
      <c r="C71" s="943"/>
      <c r="D71" s="192">
        <f t="shared" ref="D71:Q71" si="30">IF(D70="","",D69/D70*100)</f>
        <v>78</v>
      </c>
      <c r="E71" s="192">
        <f t="shared" si="30"/>
        <v>76</v>
      </c>
      <c r="F71" s="192">
        <f t="shared" si="30"/>
        <v>74</v>
      </c>
      <c r="G71" s="192" t="e">
        <f t="shared" si="30"/>
        <v>#VALUE!</v>
      </c>
      <c r="H71" s="192" t="e">
        <f t="shared" si="30"/>
        <v>#VALUE!</v>
      </c>
      <c r="I71" s="192">
        <f t="shared" si="30"/>
        <v>56.571428571428569</v>
      </c>
      <c r="J71" s="192" t="e">
        <f t="shared" si="30"/>
        <v>#VALUE!</v>
      </c>
      <c r="K71" s="193" t="e">
        <f t="shared" si="30"/>
        <v>#VALUE!</v>
      </c>
      <c r="L71" s="192" t="e">
        <f t="shared" si="30"/>
        <v>#VALUE!</v>
      </c>
      <c r="M71" s="192" t="e">
        <f t="shared" si="30"/>
        <v>#VALUE!</v>
      </c>
      <c r="N71" s="192">
        <f t="shared" si="30"/>
        <v>59.8</v>
      </c>
      <c r="O71" s="192" t="e">
        <f t="shared" si="30"/>
        <v>#VALUE!</v>
      </c>
      <c r="P71" s="193" t="e">
        <f t="shared" si="30"/>
        <v>#VALUE!</v>
      </c>
      <c r="Q71" s="193" t="e">
        <f t="shared" si="30"/>
        <v>#VALUE!</v>
      </c>
      <c r="R71" s="166"/>
      <c r="S71" s="166"/>
      <c r="T71" s="167"/>
      <c r="U71" s="170"/>
      <c r="V71" s="194" t="str">
        <f>IF(V70="","",V69/V70*100)</f>
        <v/>
      </c>
    </row>
    <row r="72" spans="1:22" ht="19.25" customHeight="1">
      <c r="A72" s="986"/>
      <c r="B72" s="942" t="str">
        <f>'statement of marks'!$DQ$3</f>
        <v>RAJASTHAN STUDIES</v>
      </c>
      <c r="C72" s="943"/>
      <c r="D72" s="200">
        <f>IF('statement of marks'!DQ11="","",'statement of marks'!DQ11)</f>
        <v>10</v>
      </c>
      <c r="E72" s="201">
        <f>IF('statement of marks'!DR11="","",'statement of marks'!DR11)</f>
        <v>10</v>
      </c>
      <c r="F72" s="201">
        <f>IF('statement of marks'!DS11="","",'statement of marks'!DS11)</f>
        <v>10</v>
      </c>
      <c r="G72" s="201">
        <f>IF('statement of marks'!DU11="","",'statement of marks'!DU11)</f>
        <v>61</v>
      </c>
      <c r="H72" s="179">
        <f>IF(G64="ML",70)+IF(G65="ML",70)+IF(G66="ML",70-H63)+IF(G67="ML",70-H64)+IF(G68="ML",70-H65)+IF(H66="ml",H63)+IF(H67="ml",H64)+IF(H68="ml",H65)</f>
        <v>0</v>
      </c>
      <c r="I72" s="204">
        <f>IF(G72="","",SUM(G72,H72))</f>
        <v>61</v>
      </c>
      <c r="J72" s="204">
        <f>IF(G72="","",SUM(D72,E72,F72,G72))</f>
        <v>91</v>
      </c>
      <c r="K72" s="178">
        <f>IF(J72="","",SUM(H72,J72))</f>
        <v>91</v>
      </c>
      <c r="L72" s="201">
        <f>IF('statement of marks'!DW11="","",'statement of marks'!DW11)</f>
        <v>84</v>
      </c>
      <c r="M72" s="179">
        <f>IF(L64="ML",100)+IF(L65="ML",100)+IF(L66="ML",100-M63)+IF(L67="ML",100-M64)+IF(L68="ML",100-M65)+IF(M66="ml",M63)+IF(M67="ml",M64)+IF(M68="ml",M65)</f>
        <v>0</v>
      </c>
      <c r="N72" s="204">
        <f>IF(L72="","",SUM(L72,M72))</f>
        <v>84</v>
      </c>
      <c r="O72" s="204">
        <f>IF(L72="","",SUM(K72,L72))</f>
        <v>175</v>
      </c>
      <c r="P72" s="179">
        <f>SUM(H72,M72)</f>
        <v>0</v>
      </c>
      <c r="Q72" s="178">
        <f>IF(O72="","",SUM(O72,M72))</f>
        <v>175</v>
      </c>
      <c r="R72" s="201" t="str">
        <f>IF('statement of marks'!GW11="","",'statement of marks'!GW11)</f>
        <v>A</v>
      </c>
      <c r="S72" s="180" t="str">
        <f>IF(OR(R72="S",R72="RE"),100,"")</f>
        <v/>
      </c>
      <c r="T72" s="171" t="str">
        <f>IF('result subject-wise'!AL11="","",'result subject-wise'!AL11)</f>
        <v/>
      </c>
      <c r="U72" s="172" t="str">
        <f>IF('result subject-wise'!AM11="","",'result subject-wise'!AM11)</f>
        <v/>
      </c>
      <c r="V72" s="1036"/>
    </row>
    <row r="73" spans="1:22" ht="19.25" customHeight="1">
      <c r="A73" s="986"/>
      <c r="B73" s="942" t="str">
        <f>'statement of marks'!$ED$3</f>
        <v>JEEVAN KAUSJAL</v>
      </c>
      <c r="C73" s="943"/>
      <c r="D73" s="1037" t="s">
        <v>283</v>
      </c>
      <c r="E73" s="1038"/>
      <c r="F73" s="204">
        <f>'statement of marks'!$ED$6</f>
        <v>30</v>
      </c>
      <c r="G73" s="177">
        <f>IF('statement of marks'!ED11="","",'statement of marks'!ED11)</f>
        <v>22</v>
      </c>
      <c r="H73" s="1038" t="s">
        <v>284</v>
      </c>
      <c r="I73" s="1038"/>
      <c r="J73" s="204">
        <f>'statement of marks'!$EE$6</f>
        <v>30</v>
      </c>
      <c r="K73" s="178">
        <f>IF('statement of marks'!EE11="","",'statement of marks'!EE11)</f>
        <v>25</v>
      </c>
      <c r="L73" s="1038" t="s">
        <v>113</v>
      </c>
      <c r="M73" s="1038"/>
      <c r="N73" s="204">
        <f>'statement of marks'!$EF$6</f>
        <v>40</v>
      </c>
      <c r="O73" s="201">
        <f>IF('statement of marks'!EF11="","",'statement of marks'!EF11)</f>
        <v>36</v>
      </c>
      <c r="P73" s="166"/>
      <c r="Q73" s="178">
        <f>IF(O73="","",SUM(G73,K73,O73))</f>
        <v>83</v>
      </c>
      <c r="R73" s="201" t="str">
        <f>IF('statement of marks'!GX11="","",'statement of marks'!GX11)</f>
        <v>A</v>
      </c>
      <c r="S73" s="180" t="str">
        <f>IF(OR(R73="S",R73="RE"),40,"")</f>
        <v/>
      </c>
      <c r="T73" s="171" t="str">
        <f>IF('result subject-wise'!AN11="","",'result subject-wise'!AN11)</f>
        <v/>
      </c>
      <c r="U73" s="172" t="str">
        <f>IF('result subject-wise'!AO11="","",'result subject-wise'!AO11)</f>
        <v/>
      </c>
      <c r="V73" s="1036"/>
    </row>
    <row r="74" spans="1:22" ht="19.25" customHeight="1">
      <c r="A74" s="986"/>
      <c r="B74" s="1039" t="s">
        <v>200</v>
      </c>
      <c r="C74" s="1040"/>
      <c r="D74" s="1041" t="str">
        <f>IF('statement of marks'!HD11="","",'statement of marks'!HD11)</f>
        <v>PASS</v>
      </c>
      <c r="E74" s="1042"/>
      <c r="F74" s="1042"/>
      <c r="G74" s="1042"/>
      <c r="H74" s="1042"/>
      <c r="I74" s="1043"/>
      <c r="J74" s="202" t="s">
        <v>330</v>
      </c>
      <c r="K74" s="201" t="str">
        <f>IF('statement of marks'!HG11="","",'statement of marks'!HG11)</f>
        <v>I</v>
      </c>
      <c r="L74" s="1044" t="s">
        <v>157</v>
      </c>
      <c r="M74" s="1045"/>
      <c r="N74" s="1046"/>
      <c r="O74" s="201">
        <f>IF('statement of marks'!HI11="","",'statement of marks'!HI11)</f>
        <v>8.9999999999999751</v>
      </c>
      <c r="P74" s="1047" t="s">
        <v>324</v>
      </c>
      <c r="Q74" s="1047"/>
      <c r="R74" s="1047"/>
      <c r="S74" s="1047"/>
      <c r="T74" s="1047"/>
      <c r="U74" s="1047"/>
      <c r="V74" s="1048"/>
    </row>
    <row r="75" spans="1:22" ht="19.25" customHeight="1">
      <c r="A75" s="986"/>
      <c r="B75" s="1039" t="s">
        <v>333</v>
      </c>
      <c r="C75" s="1040"/>
      <c r="D75" s="965" t="s">
        <v>127</v>
      </c>
      <c r="E75" s="966"/>
      <c r="F75" s="958" t="s">
        <v>129</v>
      </c>
      <c r="G75" s="958"/>
      <c r="H75" s="958" t="s">
        <v>131</v>
      </c>
      <c r="I75" s="958"/>
      <c r="J75" s="958" t="s">
        <v>133</v>
      </c>
      <c r="K75" s="958"/>
      <c r="L75" s="959" t="s">
        <v>312</v>
      </c>
      <c r="M75" s="959"/>
      <c r="N75" s="959"/>
      <c r="O75" s="959"/>
      <c r="P75" s="960" t="s">
        <v>200</v>
      </c>
      <c r="Q75" s="960"/>
      <c r="R75" s="960"/>
      <c r="S75" s="960"/>
      <c r="T75" s="961" t="str">
        <f>IF('result subject-wise'!AR11="","",'result subject-wise'!AR11)</f>
        <v/>
      </c>
      <c r="U75" s="961"/>
      <c r="V75" s="962"/>
    </row>
    <row r="76" spans="1:22" ht="19.25" customHeight="1">
      <c r="A76" s="986"/>
      <c r="B76" s="963" t="s">
        <v>309</v>
      </c>
      <c r="C76" s="964"/>
      <c r="D76" s="965" t="str">
        <f>IF('statement of marks'!EZ11="","",'statement of marks'!EZ11)</f>
        <v/>
      </c>
      <c r="E76" s="966"/>
      <c r="F76" s="966" t="str">
        <f>IF('statement of marks'!FB11="","",'statement of marks'!FB11)</f>
        <v/>
      </c>
      <c r="G76" s="966"/>
      <c r="H76" s="966" t="str">
        <f>IF('statement of marks'!FD11="","",'statement of marks'!FD11)</f>
        <v/>
      </c>
      <c r="I76" s="966"/>
      <c r="J76" s="966" t="str">
        <f>IF('statement of marks'!FF11="","",'statement of marks'!FF11)</f>
        <v/>
      </c>
      <c r="K76" s="966"/>
      <c r="L76" s="966">
        <f>IF('statement of marks'!FH11="","",'statement of marks'!FH11)</f>
        <v>0</v>
      </c>
      <c r="M76" s="966"/>
      <c r="N76" s="966"/>
      <c r="O76" s="966"/>
      <c r="P76" s="960" t="s">
        <v>330</v>
      </c>
      <c r="Q76" s="960"/>
      <c r="R76" s="960"/>
      <c r="S76" s="960"/>
      <c r="T76" s="961" t="str">
        <f>IF(AND(T75="mRrh.kZ",V71&gt;=60),"FIRST",IF(AND(T75="mRrh.kZ",V71&gt;=48),"SECOND",IF(AND(T75="mRrh.kZ",V71&gt;=36),"THIRD","")))</f>
        <v/>
      </c>
      <c r="U76" s="961"/>
      <c r="V76" s="962"/>
    </row>
    <row r="77" spans="1:22" ht="19.25" customHeight="1">
      <c r="A77" s="986"/>
      <c r="B77" s="963" t="s">
        <v>310</v>
      </c>
      <c r="C77" s="964"/>
      <c r="D77" s="967" t="str">
        <f>IF('statement of marks'!EY11="","",'statement of marks'!EY11)</f>
        <v/>
      </c>
      <c r="E77" s="968"/>
      <c r="F77" s="968" t="str">
        <f>IF('statement of marks'!FA11="","",'statement of marks'!FA11)</f>
        <v/>
      </c>
      <c r="G77" s="968"/>
      <c r="H77" s="968" t="str">
        <f>IF('statement of marks'!FC11="","",'statement of marks'!FC11)</f>
        <v/>
      </c>
      <c r="I77" s="968"/>
      <c r="J77" s="968" t="str">
        <f>IF('statement of marks'!FE11="","",'statement of marks'!FE11)</f>
        <v/>
      </c>
      <c r="K77" s="968"/>
      <c r="L77" s="968">
        <f>IF('statement of marks'!FG11="","",'statement of marks'!FG11)</f>
        <v>44</v>
      </c>
      <c r="M77" s="968"/>
      <c r="N77" s="968"/>
      <c r="O77" s="968"/>
      <c r="P77" s="969" t="s">
        <v>302</v>
      </c>
      <c r="Q77" s="970"/>
      <c r="R77" s="970"/>
      <c r="S77" s="971"/>
      <c r="T77" s="972" t="str">
        <f>IF(T75="","",'result subject-wise'!$G$118)</f>
        <v/>
      </c>
      <c r="U77" s="972"/>
      <c r="V77" s="973"/>
    </row>
    <row r="78" spans="1:22" ht="19.25" customHeight="1">
      <c r="A78" s="986"/>
      <c r="B78" s="942" t="s">
        <v>303</v>
      </c>
      <c r="C78" s="943"/>
      <c r="D78" s="944"/>
      <c r="E78" s="945"/>
      <c r="F78" s="945"/>
      <c r="G78" s="945"/>
      <c r="H78" s="945"/>
      <c r="I78" s="945"/>
      <c r="J78" s="945"/>
      <c r="K78" s="945"/>
      <c r="L78" s="946" t="s">
        <v>326</v>
      </c>
      <c r="M78" s="946"/>
      <c r="N78" s="946"/>
      <c r="O78" s="946"/>
      <c r="P78" s="946"/>
      <c r="Q78" s="946"/>
      <c r="R78" s="974"/>
      <c r="S78" s="975"/>
      <c r="T78" s="975"/>
      <c r="U78" s="975"/>
      <c r="V78" s="976"/>
    </row>
    <row r="79" spans="1:22" ht="19.25" customHeight="1">
      <c r="A79" s="986"/>
      <c r="B79" s="942" t="s">
        <v>335</v>
      </c>
      <c r="C79" s="943"/>
      <c r="D79" s="944"/>
      <c r="E79" s="945"/>
      <c r="F79" s="945"/>
      <c r="G79" s="945"/>
      <c r="H79" s="945"/>
      <c r="I79" s="945"/>
      <c r="J79" s="945"/>
      <c r="K79" s="945"/>
      <c r="L79" s="946" t="s">
        <v>304</v>
      </c>
      <c r="M79" s="946"/>
      <c r="N79" s="946"/>
      <c r="O79" s="946"/>
      <c r="P79" s="946"/>
      <c r="Q79" s="946"/>
      <c r="R79" s="977"/>
      <c r="S79" s="978"/>
      <c r="T79" s="978"/>
      <c r="U79" s="978"/>
      <c r="V79" s="979"/>
    </row>
    <row r="80" spans="1:22" ht="19.25" customHeight="1">
      <c r="A80" s="986"/>
      <c r="B80" s="942" t="s">
        <v>313</v>
      </c>
      <c r="C80" s="943"/>
      <c r="D80" s="944"/>
      <c r="E80" s="945"/>
      <c r="F80" s="945"/>
      <c r="G80" s="945"/>
      <c r="H80" s="945"/>
      <c r="I80" s="945"/>
      <c r="J80" s="945"/>
      <c r="K80" s="945"/>
      <c r="L80" s="946" t="s">
        <v>327</v>
      </c>
      <c r="M80" s="946"/>
      <c r="N80" s="946"/>
      <c r="O80" s="946"/>
      <c r="P80" s="946"/>
      <c r="Q80" s="946"/>
      <c r="R80" s="947" t="s">
        <v>328</v>
      </c>
      <c r="S80" s="948"/>
      <c r="T80" s="948"/>
      <c r="U80" s="948"/>
      <c r="V80" s="949"/>
    </row>
    <row r="81" spans="1:22" ht="19.25" customHeight="1">
      <c r="A81" s="987"/>
      <c r="B81" s="950" t="s">
        <v>329</v>
      </c>
      <c r="C81" s="951"/>
      <c r="D81" s="952"/>
      <c r="E81" s="953"/>
      <c r="F81" s="953"/>
      <c r="G81" s="953"/>
      <c r="H81" s="953"/>
      <c r="I81" s="953"/>
      <c r="J81" s="953"/>
      <c r="K81" s="953"/>
      <c r="L81" s="951" t="s">
        <v>117</v>
      </c>
      <c r="M81" s="951"/>
      <c r="N81" s="951"/>
      <c r="O81" s="951"/>
      <c r="P81" s="954">
        <f>'statement of marks'!$HJ$110</f>
        <v>42122</v>
      </c>
      <c r="Q81" s="954"/>
      <c r="R81" s="955" t="s">
        <v>305</v>
      </c>
      <c r="S81" s="956"/>
      <c r="T81" s="956"/>
      <c r="U81" s="956"/>
      <c r="V81" s="957"/>
    </row>
    <row r="82" spans="1:22" ht="19.25" customHeight="1">
      <c r="A82" s="980" t="s">
        <v>287</v>
      </c>
      <c r="B82" s="981"/>
      <c r="C82" s="981"/>
      <c r="D82" s="981"/>
      <c r="E82" s="981"/>
      <c r="F82" s="981"/>
      <c r="G82" s="981"/>
      <c r="H82" s="981"/>
      <c r="I82" s="981"/>
      <c r="J82" s="981"/>
      <c r="K82" s="981"/>
      <c r="L82" s="981"/>
      <c r="M82" s="981"/>
      <c r="N82" s="981"/>
      <c r="O82" s="981"/>
      <c r="P82" s="981"/>
      <c r="Q82" s="981"/>
      <c r="R82" s="981"/>
      <c r="S82" s="981"/>
      <c r="T82" s="981"/>
      <c r="U82" s="981"/>
      <c r="V82" s="982"/>
    </row>
    <row r="83" spans="1:22" ht="19.25" customHeight="1">
      <c r="A83" s="983" t="str">
        <f>'statement of marks'!$A$1</f>
        <v>GOVT. GIRLS' HR. SEC. SCHOOL, NIMBAHERA</v>
      </c>
      <c r="B83" s="984"/>
      <c r="C83" s="984"/>
      <c r="D83" s="984"/>
      <c r="E83" s="984"/>
      <c r="F83" s="984"/>
      <c r="G83" s="984"/>
      <c r="H83" s="984"/>
      <c r="I83" s="984"/>
      <c r="J83" s="984"/>
      <c r="K83" s="984"/>
      <c r="L83" s="984"/>
      <c r="M83" s="984"/>
      <c r="N83" s="984"/>
      <c r="O83" s="984"/>
      <c r="P83" s="984"/>
      <c r="Q83" s="984"/>
      <c r="R83" s="984"/>
      <c r="S83" s="984"/>
      <c r="T83" s="984"/>
      <c r="U83" s="984"/>
      <c r="V83" s="985"/>
    </row>
    <row r="84" spans="1:22" ht="19.25" customHeight="1">
      <c r="A84" s="986"/>
      <c r="B84" s="988" t="s">
        <v>316</v>
      </c>
      <c r="C84" s="988"/>
      <c r="D84" s="989" t="str">
        <f>'statement of marks'!$F$3</f>
        <v>2013-14</v>
      </c>
      <c r="E84" s="990"/>
      <c r="F84" s="991" t="str">
        <f>IF(T102="","MAIN EXAMINATION",IF(D101="Suppl.","SUPPLEMENTARY EXAMINATION",IF(D101="Re-exam.","RE-EXAMINATION",)))</f>
        <v>MAIN EXAMINATION</v>
      </c>
      <c r="G84" s="992"/>
      <c r="H84" s="992"/>
      <c r="I84" s="992"/>
      <c r="J84" s="992"/>
      <c r="K84" s="992"/>
      <c r="L84" s="992"/>
      <c r="M84" s="992"/>
      <c r="N84" s="992"/>
      <c r="O84" s="992"/>
      <c r="P84" s="992"/>
      <c r="Q84" s="992"/>
      <c r="R84" s="993" t="s">
        <v>315</v>
      </c>
      <c r="S84" s="994"/>
      <c r="T84" s="995" t="str">
        <f>'statement of marks'!$A$3</f>
        <v>11 'A'</v>
      </c>
      <c r="U84" s="995"/>
      <c r="V84" s="996"/>
    </row>
    <row r="85" spans="1:22" ht="19.25" customHeight="1">
      <c r="A85" s="986"/>
      <c r="B85" s="997" t="s">
        <v>36</v>
      </c>
      <c r="C85" s="997"/>
      <c r="D85" s="998" t="str">
        <f>IF('statement of marks'!G12="","",'statement of marks'!G12)</f>
        <v>A 004</v>
      </c>
      <c r="E85" s="946"/>
      <c r="F85" s="946"/>
      <c r="G85" s="946"/>
      <c r="H85" s="946"/>
      <c r="I85" s="946"/>
      <c r="J85" s="946"/>
      <c r="K85" s="946"/>
      <c r="L85" s="946"/>
      <c r="M85" s="946"/>
      <c r="N85" s="946"/>
      <c r="O85" s="946"/>
      <c r="P85" s="946"/>
      <c r="Q85" s="946"/>
      <c r="R85" s="999" t="s">
        <v>314</v>
      </c>
      <c r="S85" s="1000"/>
      <c r="T85" s="1001">
        <f>IF('statement of marks'!E12="","",'statement of marks'!E12)</f>
        <v>11404</v>
      </c>
      <c r="U85" s="1001"/>
      <c r="V85" s="1002"/>
    </row>
    <row r="86" spans="1:22" ht="19.25" customHeight="1">
      <c r="A86" s="986"/>
      <c r="B86" s="997" t="s">
        <v>37</v>
      </c>
      <c r="C86" s="997"/>
      <c r="D86" s="998" t="str">
        <f>IF('statement of marks'!H12="","",'statement of marks'!H12)</f>
        <v>B 004</v>
      </c>
      <c r="E86" s="946"/>
      <c r="F86" s="946"/>
      <c r="G86" s="946"/>
      <c r="H86" s="946"/>
      <c r="I86" s="946"/>
      <c r="J86" s="946"/>
      <c r="K86" s="946"/>
      <c r="L86" s="946"/>
      <c r="M86" s="946"/>
      <c r="N86" s="946"/>
      <c r="O86" s="946"/>
      <c r="P86" s="946"/>
      <c r="Q86" s="946"/>
      <c r="R86" s="999" t="s">
        <v>35</v>
      </c>
      <c r="S86" s="1000"/>
      <c r="T86" s="1001">
        <f>IF('statement of marks'!D12="","",'statement of marks'!D12)</f>
        <v>10463</v>
      </c>
      <c r="U86" s="1001"/>
      <c r="V86" s="1002"/>
    </row>
    <row r="87" spans="1:22" ht="19.25" customHeight="1">
      <c r="A87" s="986"/>
      <c r="B87" s="1003" t="s">
        <v>38</v>
      </c>
      <c r="C87" s="1003"/>
      <c r="D87" s="998" t="str">
        <f>IF('statement of marks'!I12="","",'statement of marks'!I12)</f>
        <v>C 004</v>
      </c>
      <c r="E87" s="946"/>
      <c r="F87" s="946"/>
      <c r="G87" s="946"/>
      <c r="H87" s="946"/>
      <c r="I87" s="946"/>
      <c r="J87" s="946"/>
      <c r="K87" s="946"/>
      <c r="L87" s="946"/>
      <c r="M87" s="946"/>
      <c r="N87" s="946"/>
      <c r="O87" s="946"/>
      <c r="P87" s="946"/>
      <c r="Q87" s="946"/>
      <c r="R87" s="1004" t="s">
        <v>285</v>
      </c>
      <c r="S87" s="1005"/>
      <c r="T87" s="1006">
        <f>IF('statement of marks'!F12="","",'statement of marks'!F12)</f>
        <v>35431</v>
      </c>
      <c r="U87" s="1006"/>
      <c r="V87" s="1007"/>
    </row>
    <row r="88" spans="1:22" ht="19.25" customHeight="1">
      <c r="A88" s="986"/>
      <c r="B88" s="1008" t="s">
        <v>223</v>
      </c>
      <c r="C88" s="1010" t="s">
        <v>319</v>
      </c>
      <c r="D88" s="1012" t="s">
        <v>114</v>
      </c>
      <c r="E88" s="1012" t="s">
        <v>115</v>
      </c>
      <c r="F88" s="1012" t="s">
        <v>116</v>
      </c>
      <c r="G88" s="1014" t="s">
        <v>281</v>
      </c>
      <c r="H88" s="1014" t="s">
        <v>282</v>
      </c>
      <c r="I88" s="1012" t="s">
        <v>289</v>
      </c>
      <c r="J88" s="1012" t="s">
        <v>299</v>
      </c>
      <c r="K88" s="1016" t="s">
        <v>299</v>
      </c>
      <c r="L88" s="1018" t="s">
        <v>292</v>
      </c>
      <c r="M88" s="1018" t="s">
        <v>293</v>
      </c>
      <c r="N88" s="1020" t="s">
        <v>294</v>
      </c>
      <c r="O88" s="1020" t="s">
        <v>290</v>
      </c>
      <c r="P88" s="1020" t="s">
        <v>291</v>
      </c>
      <c r="Q88" s="1016" t="s">
        <v>323</v>
      </c>
      <c r="R88" s="1012" t="s">
        <v>334</v>
      </c>
      <c r="S88" s="1022" t="s">
        <v>332</v>
      </c>
      <c r="T88" s="1024" t="s">
        <v>320</v>
      </c>
      <c r="U88" s="1026" t="s">
        <v>321</v>
      </c>
      <c r="V88" s="1028" t="s">
        <v>322</v>
      </c>
    </row>
    <row r="89" spans="1:22" ht="19.25" customHeight="1">
      <c r="A89" s="986"/>
      <c r="B89" s="1009"/>
      <c r="C89" s="1011"/>
      <c r="D89" s="1013"/>
      <c r="E89" s="1013"/>
      <c r="F89" s="1013"/>
      <c r="G89" s="1015"/>
      <c r="H89" s="1015"/>
      <c r="I89" s="1013"/>
      <c r="J89" s="1013"/>
      <c r="K89" s="1017"/>
      <c r="L89" s="1019"/>
      <c r="M89" s="1019"/>
      <c r="N89" s="1021"/>
      <c r="O89" s="1021"/>
      <c r="P89" s="1021"/>
      <c r="Q89" s="1017"/>
      <c r="R89" s="1013"/>
      <c r="S89" s="1023"/>
      <c r="T89" s="1025"/>
      <c r="U89" s="1027"/>
      <c r="V89" s="1029"/>
    </row>
    <row r="90" spans="1:22" ht="19.25" customHeight="1">
      <c r="A90" s="986"/>
      <c r="B90" s="1030" t="s">
        <v>317</v>
      </c>
      <c r="C90" s="1031"/>
      <c r="D90" s="173">
        <v>10</v>
      </c>
      <c r="E90" s="203">
        <v>10</v>
      </c>
      <c r="F90" s="203">
        <v>10</v>
      </c>
      <c r="G90" s="164" t="s">
        <v>90</v>
      </c>
      <c r="H90" s="174" t="str">
        <f>'statement of marks'!$AQ$6</f>
        <v/>
      </c>
      <c r="I90" s="165">
        <v>70</v>
      </c>
      <c r="J90" s="164" t="s">
        <v>88</v>
      </c>
      <c r="K90" s="175">
        <v>100</v>
      </c>
      <c r="L90" s="164" t="s">
        <v>91</v>
      </c>
      <c r="M90" s="174" t="str">
        <f>'statement of marks'!$AV$6</f>
        <v/>
      </c>
      <c r="N90" s="165">
        <v>100</v>
      </c>
      <c r="O90" s="164" t="s">
        <v>307</v>
      </c>
      <c r="P90" s="175"/>
      <c r="Q90" s="175">
        <v>200</v>
      </c>
      <c r="R90" s="166"/>
      <c r="S90" s="166"/>
      <c r="T90" s="167"/>
      <c r="U90" s="168"/>
      <c r="V90" s="176" t="str">
        <f>IF(OR(U97=0,U97&lt;S97),"",Q90)</f>
        <v/>
      </c>
    </row>
    <row r="91" spans="1:22" ht="19.25" customHeight="1">
      <c r="A91" s="986"/>
      <c r="B91" s="942" t="str">
        <f>'statement of marks'!$J$3</f>
        <v>HINDI COMPULSORY</v>
      </c>
      <c r="C91" s="943"/>
      <c r="D91" s="200">
        <f>IF('statement of marks'!J12="","",'statement of marks'!J12)</f>
        <v>6</v>
      </c>
      <c r="E91" s="201">
        <f>IF('statement of marks'!K12="","",'statement of marks'!K12)</f>
        <v>6</v>
      </c>
      <c r="F91" s="201">
        <f>IF('statement of marks'!L12="","",'statement of marks'!L12)</f>
        <v>5</v>
      </c>
      <c r="G91" s="177">
        <f>IF('statement of marks'!N12="","",'statement of marks'!N12)</f>
        <v>42</v>
      </c>
      <c r="H91" s="177" t="str">
        <f>'statement of marks'!$BS$6</f>
        <v/>
      </c>
      <c r="I91" s="204">
        <f>IF(G91="","",G91)</f>
        <v>42</v>
      </c>
      <c r="J91" s="204">
        <f>IF(G91="","",SUM(D91,E91,F91,G91))</f>
        <v>59</v>
      </c>
      <c r="K91" s="178">
        <f>J91</f>
        <v>59</v>
      </c>
      <c r="L91" s="177">
        <f>IF('statement of marks'!P12="","",'statement of marks'!P12)</f>
        <v>68</v>
      </c>
      <c r="M91" s="174" t="str">
        <f>'statement of marks'!$BX$6</f>
        <v/>
      </c>
      <c r="N91" s="204">
        <f>IF(L91="","",L91)</f>
        <v>68</v>
      </c>
      <c r="O91" s="204">
        <f>IF(L91="","",SUM(J91,L91))</f>
        <v>127</v>
      </c>
      <c r="P91" s="179">
        <f>SUM(H91,M91)</f>
        <v>0</v>
      </c>
      <c r="Q91" s="178">
        <f>O91</f>
        <v>127</v>
      </c>
      <c r="R91" s="201" t="str">
        <f>CONCATENATE('statement of marks'!FJ12,'statement of marks'!FK12,'statement of marks'!FL12)</f>
        <v>I</v>
      </c>
      <c r="S91" s="180" t="str">
        <f>IF(OR(R91="S",R91="RE"),100,"")</f>
        <v/>
      </c>
      <c r="T91" s="181" t="str">
        <f>IF('result subject-wise'!U12="","",'result subject-wise'!U12)</f>
        <v/>
      </c>
      <c r="U91" s="182" t="str">
        <f>IF('result subject-wise'!V12="","",'result subject-wise'!V12)</f>
        <v/>
      </c>
      <c r="V91" s="176" t="str">
        <f>IF(OR(U97=0,U97&lt;S97),"",IF(R91="RE",SUM(Q91,T91),IF(R91="S",T91,Q91)))</f>
        <v/>
      </c>
    </row>
    <row r="92" spans="1:22" ht="19.25" customHeight="1">
      <c r="A92" s="986"/>
      <c r="B92" s="942" t="str">
        <f>'statement of marks'!$W$3</f>
        <v>ENGLISH COMPULSORY</v>
      </c>
      <c r="C92" s="943"/>
      <c r="D92" s="200">
        <f>IF('statement of marks'!W12="","",'statement of marks'!W12)</f>
        <v>7</v>
      </c>
      <c r="E92" s="201">
        <f>IF('statement of marks'!X12="","",'statement of marks'!X12)</f>
        <v>7</v>
      </c>
      <c r="F92" s="201">
        <f>IF('statement of marks'!Y12="","",'statement of marks'!Y12)</f>
        <v>7</v>
      </c>
      <c r="G92" s="177">
        <f>IF('statement of marks'!AA12="","",'statement of marks'!AA12)</f>
        <v>33</v>
      </c>
      <c r="H92" s="177" t="str">
        <f>'statement of marks'!$CU$6</f>
        <v/>
      </c>
      <c r="I92" s="204">
        <f>IF(G92="","",G92)</f>
        <v>33</v>
      </c>
      <c r="J92" s="204">
        <f t="shared" ref="J92:J95" si="31">IF(G92="","",SUM(D92,E92,F92,G92))</f>
        <v>54</v>
      </c>
      <c r="K92" s="178">
        <f>J92</f>
        <v>54</v>
      </c>
      <c r="L92" s="177">
        <f>IF('statement of marks'!AC12="","",'statement of marks'!AC12)</f>
        <v>49</v>
      </c>
      <c r="M92" s="174" t="str">
        <f>'statement of marks'!$CZ$6</f>
        <v/>
      </c>
      <c r="N92" s="204">
        <f>IF(L92="","",L92)</f>
        <v>49</v>
      </c>
      <c r="O92" s="204">
        <f t="shared" ref="O92" si="32">IF(L92="","",SUM(J92,L92))</f>
        <v>103</v>
      </c>
      <c r="P92" s="179">
        <f t="shared" ref="P92" si="33">SUM(H92,M92)</f>
        <v>0</v>
      </c>
      <c r="Q92" s="178">
        <f>O92</f>
        <v>103</v>
      </c>
      <c r="R92" s="201" t="str">
        <f>CONCATENATE('statement of marks'!FM12,'statement of marks'!FN12,'statement of marks'!FO12)</f>
        <v>II</v>
      </c>
      <c r="S92" s="180" t="str">
        <f>IF(OR(R92="S",R92="RE"),100,"")</f>
        <v/>
      </c>
      <c r="T92" s="181" t="str">
        <f>IF('result subject-wise'!X12="","",'result subject-wise'!X12)</f>
        <v/>
      </c>
      <c r="U92" s="182" t="str">
        <f>IF('result subject-wise'!Y12="","",'result subject-wise'!Y12)</f>
        <v/>
      </c>
      <c r="V92" s="176" t="str">
        <f>IF(OR(U97=0,U97&lt;S97),"",IF(R92="RE",SUM(Q92,T92),IF(R92="S",T92,Q92)))</f>
        <v/>
      </c>
    </row>
    <row r="93" spans="1:22" ht="19.25" customHeight="1">
      <c r="A93" s="986"/>
      <c r="B93" s="942" t="str">
        <f>'statement of marks'!AK12</f>
        <v>MUSIC</v>
      </c>
      <c r="C93" s="943"/>
      <c r="D93" s="200">
        <f>IF('statement of marks'!AL12="","",'statement of marks'!AL12)</f>
        <v>4</v>
      </c>
      <c r="E93" s="201">
        <f>IF('statement of marks'!AM12="","",'statement of marks'!AM12)</f>
        <v>6</v>
      </c>
      <c r="F93" s="201">
        <f>IF('statement of marks'!AN12="","",'statement of marks'!AN12)</f>
        <v>10</v>
      </c>
      <c r="G93" s="177">
        <f>IF('statement of marks'!AP12="","",'statement of marks'!AP12)</f>
        <v>14</v>
      </c>
      <c r="H93" s="177">
        <f>IF('statement of marks'!AQ12="","",'statement of marks'!AQ12)</f>
        <v>12</v>
      </c>
      <c r="I93" s="204">
        <f>IF(G93="","",IF(AND(G93="ML",H93="ML"),"ML",IF(AND(G93="ML",H93=""),"ML",SUM(G93,H93))))</f>
        <v>26</v>
      </c>
      <c r="J93" s="204">
        <f t="shared" si="31"/>
        <v>34</v>
      </c>
      <c r="K93" s="178">
        <f>IF(J93="","",SUM(H93,J93))</f>
        <v>46</v>
      </c>
      <c r="L93" s="177">
        <f>IF('statement of marks'!AU12="","",'statement of marks'!AU12)</f>
        <v>28</v>
      </c>
      <c r="M93" s="177">
        <f>IF('statement of marks'!AV12="","",'statement of marks'!AV12)</f>
        <v>19</v>
      </c>
      <c r="N93" s="204">
        <f>IF(L93="","",IF(AND(L93="ML",M93="ML"),"ML",IF(AND(L93="ML",M93=""),"ML",SUM(L93,M93))))</f>
        <v>47</v>
      </c>
      <c r="O93" s="204">
        <f>IF(L93="","",SUM(J93,L93))</f>
        <v>62</v>
      </c>
      <c r="P93" s="177">
        <f>IF(AND(H93="",M93=""),"",SUM(H93,M93))</f>
        <v>31</v>
      </c>
      <c r="Q93" s="178">
        <f>IF(O93="","",SUM(O93,P93))</f>
        <v>93</v>
      </c>
      <c r="R93" s="201" t="str">
        <f>CONCATENATE('statement of marks'!FP12,'statement of marks'!FY12,'statement of marks'!FZ12)</f>
        <v>FP</v>
      </c>
      <c r="S93" s="180" t="str">
        <f>IF('result subject-wise'!Z12="","",'result subject-wise'!Z12)</f>
        <v/>
      </c>
      <c r="T93" s="181" t="str">
        <f>IF('result subject-wise'!AB12="","",'result subject-wise'!AB12)</f>
        <v/>
      </c>
      <c r="U93" s="182" t="str">
        <f>IF('result subject-wise'!AC12="","",'result subject-wise'!AC12)</f>
        <v/>
      </c>
      <c r="V93" s="176" t="str">
        <f>IF(OR(U97=0,U97&lt;S97),"",IF(OR(R93="RE",R93="REP"),SUM(Q93,T93),IF(R93="S",T93,Q93)))</f>
        <v/>
      </c>
    </row>
    <row r="94" spans="1:22" ht="19.25" customHeight="1">
      <c r="A94" s="986"/>
      <c r="B94" s="942" t="str">
        <f>'statement of marks'!BM12</f>
        <v>MUSIC</v>
      </c>
      <c r="C94" s="943"/>
      <c r="D94" s="200">
        <f>IF('statement of marks'!BN12="","",'statement of marks'!BN12)</f>
        <v>6</v>
      </c>
      <c r="E94" s="201">
        <f>IF('statement of marks'!BO12="","",'statement of marks'!BO12)</f>
        <v>9</v>
      </c>
      <c r="F94" s="201">
        <f>IF('statement of marks'!BP12="","",'statement of marks'!BP12)</f>
        <v>9</v>
      </c>
      <c r="G94" s="177">
        <f>IF('statement of marks'!BR12="","",'statement of marks'!BR12)</f>
        <v>12</v>
      </c>
      <c r="H94" s="177">
        <f>IF('statement of marks'!BS12="","",'statement of marks'!BS12)</f>
        <v>18</v>
      </c>
      <c r="I94" s="204">
        <f t="shared" ref="I94" si="34">IF(G94="","",IF(AND(G94="ML",H94="ML"),"ML",IF(AND(G94="ML",H94=""),"ML",SUM(G94,H94))))</f>
        <v>30</v>
      </c>
      <c r="J94" s="204">
        <f t="shared" si="31"/>
        <v>36</v>
      </c>
      <c r="K94" s="178">
        <f>IF(J94="","",SUM(H94,J94))</f>
        <v>54</v>
      </c>
      <c r="L94" s="177">
        <f>IF('statement of marks'!BW12="","",'statement of marks'!BW12)</f>
        <v>17</v>
      </c>
      <c r="M94" s="177">
        <f>IF('statement of marks'!BX12="","",'statement of marks'!BX12)</f>
        <v>27</v>
      </c>
      <c r="N94" s="204">
        <f t="shared" ref="N94" si="35">IF(L94="","",IF(AND(L94="ML",M94="ML"),"ML",IF(AND(L94="ML",M94=""),"ML",SUM(L94,M94))))</f>
        <v>44</v>
      </c>
      <c r="O94" s="204">
        <f>IF(L94="","",SUM(J94,L94))</f>
        <v>53</v>
      </c>
      <c r="P94" s="177">
        <f t="shared" ref="P94:P95" si="36">IF(AND(H94="",M94=""),"",SUM(H94,M94))</f>
        <v>45</v>
      </c>
      <c r="Q94" s="178">
        <f>IF(O94="","",SUM(O94,P94))</f>
        <v>98</v>
      </c>
      <c r="R94" s="201" t="str">
        <f>CONCATENATE('statement of marks'!GA12,'statement of marks'!GJ12,'statement of marks'!GK12)</f>
        <v>II</v>
      </c>
      <c r="S94" s="180" t="str">
        <f>IF('result subject-wise'!AD12="","",'result subject-wise'!AD12)</f>
        <v/>
      </c>
      <c r="T94" s="181" t="str">
        <f>IF('result subject-wise'!AF12="","",'result subject-wise'!AF12)</f>
        <v/>
      </c>
      <c r="U94" s="182" t="str">
        <f>IF('result subject-wise'!AG12="","",'result subject-wise'!AG12)</f>
        <v/>
      </c>
      <c r="V94" s="176" t="str">
        <f>IF(OR(U97=0,U97&lt;S97),"",IF(OR(R94="RE",R94="REP"),SUM(Q94,T94),IF(R94="S",T94,Q94)))</f>
        <v/>
      </c>
    </row>
    <row r="95" spans="1:22" ht="19.25" customHeight="1">
      <c r="A95" s="986"/>
      <c r="B95" s="942" t="str">
        <f>'statement of marks'!CO12</f>
        <v>BIOLOGY</v>
      </c>
      <c r="C95" s="943"/>
      <c r="D95" s="200">
        <f>IF('statement of marks'!CP12="","",'statement of marks'!CP12)</f>
        <v>7</v>
      </c>
      <c r="E95" s="201">
        <f>IF('statement of marks'!CQ12="","",'statement of marks'!CQ12)</f>
        <v>7</v>
      </c>
      <c r="F95" s="201">
        <f>IF('statement of marks'!CR12="","",'statement of marks'!CR12)</f>
        <v>10</v>
      </c>
      <c r="G95" s="177">
        <f>IF('statement of marks'!CT12="","",'statement of marks'!CT12)</f>
        <v>18</v>
      </c>
      <c r="H95" s="177">
        <f>IF('statement of marks'!CU12="","",'statement of marks'!CU12)</f>
        <v>15</v>
      </c>
      <c r="I95" s="204">
        <f>IF(G95="","",IF(AND(G95="ML",H95="ML"),"ML",IF(AND(G95="ML",H95=""),"ML",SUM(G95,H95))))</f>
        <v>33</v>
      </c>
      <c r="J95" s="204">
        <f t="shared" si="31"/>
        <v>42</v>
      </c>
      <c r="K95" s="178">
        <f>IF(J95="","",SUM(H95,J95))</f>
        <v>57</v>
      </c>
      <c r="L95" s="177">
        <f>IF('statement of marks'!CY12="","",'statement of marks'!CY12)</f>
        <v>34</v>
      </c>
      <c r="M95" s="177">
        <f>IF('statement of marks'!CZ12="","",'statement of marks'!CZ12)</f>
        <v>26</v>
      </c>
      <c r="N95" s="204">
        <f>IF(L95="","",IF(AND(L95="ML",M95="ML"),"ML",IF(AND(L95="ML",M95=""),"ML",SUM(L95,M95))))</f>
        <v>60</v>
      </c>
      <c r="O95" s="204">
        <f>IF(L95="","",SUM(J95,L95))</f>
        <v>76</v>
      </c>
      <c r="P95" s="177">
        <f t="shared" si="36"/>
        <v>41</v>
      </c>
      <c r="Q95" s="178">
        <f>IF(O95="","",SUM(O95,P95))</f>
        <v>117</v>
      </c>
      <c r="R95" s="201" t="str">
        <f>CONCATENATE('statement of marks'!GL12,'statement of marks'!GU12,'statement of marks'!GV12)</f>
        <v>II</v>
      </c>
      <c r="S95" s="180" t="str">
        <f>IF('result subject-wise'!AH12="","",'result subject-wise'!AH12)</f>
        <v/>
      </c>
      <c r="T95" s="181" t="str">
        <f>IF('result subject-wise'!AJ12="","",'result subject-wise'!AJ12)</f>
        <v/>
      </c>
      <c r="U95" s="182" t="str">
        <f>IF('result subject-wise'!AK12="","",'result subject-wise'!AK12)</f>
        <v/>
      </c>
      <c r="V95" s="176" t="str">
        <f>IF(OR(U97=0,U97&lt;S97),"",IF(OR(R95="RE",R95="REP"),SUM(Q95,T95),IF(R95="S",T95,Q95)))</f>
        <v/>
      </c>
    </row>
    <row r="96" spans="1:22" ht="19.25" customHeight="1">
      <c r="A96" s="986"/>
      <c r="B96" s="1032" t="s">
        <v>296</v>
      </c>
      <c r="C96" s="1033"/>
      <c r="D96" s="183">
        <f>IF(AND(D91="",D92="",D93="",D94="",D95=""),"",SUM(D91:D95))</f>
        <v>30</v>
      </c>
      <c r="E96" s="183">
        <f t="shared" ref="E96:F96" si="37">IF(AND(E91="",E92="",E93="",E94="",E95=""),"",SUM(E91:E95))</f>
        <v>35</v>
      </c>
      <c r="F96" s="183">
        <f t="shared" si="37"/>
        <v>41</v>
      </c>
      <c r="G96" s="184">
        <f>IF(G91="","",SUM(G91:G95))</f>
        <v>119</v>
      </c>
      <c r="H96" s="184">
        <f>SUM(H93:H95)</f>
        <v>45</v>
      </c>
      <c r="I96" s="184">
        <f>IF(AND(I91="",I92="",I93="",I94="",I95=""),"",SUM(I91:I95))</f>
        <v>164</v>
      </c>
      <c r="J96" s="185">
        <f>IF(J95="","",SUM(J91:J95))</f>
        <v>225</v>
      </c>
      <c r="K96" s="186">
        <f>IF(K91="","",SUM(K91:K95))</f>
        <v>270</v>
      </c>
      <c r="L96" s="184">
        <f>IF(L91="","",SUM(L91:L95))</f>
        <v>196</v>
      </c>
      <c r="M96" s="184">
        <f>SUM(M93:M95)</f>
        <v>72</v>
      </c>
      <c r="N96" s="184">
        <f t="shared" ref="N96" si="38">IF(AND(N91="",N92="",N93="",N94="",N95=""),"",SUM(N91:N95))</f>
        <v>268</v>
      </c>
      <c r="O96" s="185">
        <f>IF(L96="","",SUM(J96,L96))</f>
        <v>421</v>
      </c>
      <c r="P96" s="186">
        <f>SUM(H96,M96)</f>
        <v>117</v>
      </c>
      <c r="Q96" s="186">
        <f>IF(Q91="","",SUM(Q91:Q95))</f>
        <v>538</v>
      </c>
      <c r="R96" s="185"/>
      <c r="S96" s="185" t="str">
        <f>IF(AND(S91="",S92="",S93="",S94="",S95=""),"",SUM(S91:S95))</f>
        <v/>
      </c>
      <c r="T96" s="187" t="str">
        <f>IF(AND(T91="",T92="",T93="",T94="",T95=""),"",SUM(T91:T95))</f>
        <v/>
      </c>
      <c r="U96" s="188"/>
      <c r="V96" s="189" t="str">
        <f>IF(V91="","",SUM(V91:V95))</f>
        <v/>
      </c>
    </row>
    <row r="97" spans="1:22" ht="19.25" customHeight="1">
      <c r="A97" s="986"/>
      <c r="B97" s="1034" t="s">
        <v>318</v>
      </c>
      <c r="C97" s="1035"/>
      <c r="D97" s="173">
        <f>IF(D96="","",50-(COUNTIF(D91:D95,"NA")*10+COUNTIF(D91:D95,"ML")*10))</f>
        <v>50</v>
      </c>
      <c r="E97" s="173">
        <f t="shared" ref="E97:F97" si="39">IF(E96="","",50-(COUNTIF(E91:E95,"NA")*10+COUNTIF(E91:E95,"ML")*10))</f>
        <v>50</v>
      </c>
      <c r="F97" s="173">
        <f t="shared" si="39"/>
        <v>50</v>
      </c>
      <c r="G97" s="177" t="e">
        <f>I97-H97</f>
        <v>#VALUE!</v>
      </c>
      <c r="H97" s="184" t="e">
        <f>IF(H96="","",(IF(OR(H93="ML",H93=""),0,H90)+IF(OR(H94="ML",H94=""),0,H91)+IF(OR(H95="ML",H95=""),0,H92)))</f>
        <v>#VALUE!</v>
      </c>
      <c r="I97" s="177">
        <f>IF(I96=0,0,350-H99)</f>
        <v>350</v>
      </c>
      <c r="J97" s="204" t="e">
        <f>IF(J96="","",SUM(D97:G97))</f>
        <v>#VALUE!</v>
      </c>
      <c r="K97" s="178" t="e">
        <f>IF(K96="","",SUM(H97,J97))</f>
        <v>#VALUE!</v>
      </c>
      <c r="L97" s="177" t="e">
        <f>N97-M97</f>
        <v>#VALUE!</v>
      </c>
      <c r="M97" s="180" t="e">
        <f>IF(M96="","",(IF(OR(M93="ML",M93=""),0,M90)+IF(OR(M94="ML",M94=""),0,M91)+IF(OR(M95="ML",M95=""),0,M92)))</f>
        <v>#VALUE!</v>
      </c>
      <c r="N97" s="177">
        <f>IF(N96=0,0,500-M99)</f>
        <v>500</v>
      </c>
      <c r="O97" s="204" t="e">
        <f>IF(L97="","",SUM(J97,L97))</f>
        <v>#VALUE!</v>
      </c>
      <c r="P97" s="178" t="e">
        <f>SUM(H97,M97)</f>
        <v>#VALUE!</v>
      </c>
      <c r="Q97" s="178" t="e">
        <f>IF(Q96="","",SUM(O97,P97))</f>
        <v>#VALUE!</v>
      </c>
      <c r="R97" s="169"/>
      <c r="S97" s="190">
        <f>COUNTIF(R91:R100,"S")</f>
        <v>0</v>
      </c>
      <c r="T97" s="190">
        <f>COUNTIF(R91:R100,"RE")+COUNTIF(R91:R100,"REP")</f>
        <v>0</v>
      </c>
      <c r="U97" s="190">
        <f>COUNTIF(U91:U96,"P")+COUNTIF(U99:U100,"P")</f>
        <v>0</v>
      </c>
      <c r="V97" s="191" t="str">
        <f>IF(OR(U97=0,U97&lt;(S97+T97)),"",(Q97-(S97*200)+S96))</f>
        <v/>
      </c>
    </row>
    <row r="98" spans="1:22" ht="19.25" customHeight="1">
      <c r="A98" s="986"/>
      <c r="B98" s="942" t="s">
        <v>156</v>
      </c>
      <c r="C98" s="943"/>
      <c r="D98" s="192">
        <f t="shared" ref="D98:Q98" si="40">IF(D97="","",D96/D97*100)</f>
        <v>60</v>
      </c>
      <c r="E98" s="192">
        <f t="shared" si="40"/>
        <v>70</v>
      </c>
      <c r="F98" s="192">
        <f t="shared" si="40"/>
        <v>82</v>
      </c>
      <c r="G98" s="192" t="e">
        <f t="shared" si="40"/>
        <v>#VALUE!</v>
      </c>
      <c r="H98" s="192" t="e">
        <f t="shared" si="40"/>
        <v>#VALUE!</v>
      </c>
      <c r="I98" s="192">
        <f t="shared" si="40"/>
        <v>46.857142857142861</v>
      </c>
      <c r="J98" s="192" t="e">
        <f t="shared" si="40"/>
        <v>#VALUE!</v>
      </c>
      <c r="K98" s="193" t="e">
        <f t="shared" si="40"/>
        <v>#VALUE!</v>
      </c>
      <c r="L98" s="192" t="e">
        <f t="shared" si="40"/>
        <v>#VALUE!</v>
      </c>
      <c r="M98" s="192" t="e">
        <f t="shared" si="40"/>
        <v>#VALUE!</v>
      </c>
      <c r="N98" s="192">
        <f t="shared" si="40"/>
        <v>53.6</v>
      </c>
      <c r="O98" s="192" t="e">
        <f t="shared" si="40"/>
        <v>#VALUE!</v>
      </c>
      <c r="P98" s="193" t="e">
        <f t="shared" si="40"/>
        <v>#VALUE!</v>
      </c>
      <c r="Q98" s="193" t="e">
        <f t="shared" si="40"/>
        <v>#VALUE!</v>
      </c>
      <c r="R98" s="166"/>
      <c r="S98" s="166"/>
      <c r="T98" s="167"/>
      <c r="U98" s="170"/>
      <c r="V98" s="194" t="str">
        <f>IF(V97="","",V96/V97*100)</f>
        <v/>
      </c>
    </row>
    <row r="99" spans="1:22" ht="19.25" customHeight="1">
      <c r="A99" s="986"/>
      <c r="B99" s="942" t="str">
        <f>'statement of marks'!$DQ$3</f>
        <v>RAJASTHAN STUDIES</v>
      </c>
      <c r="C99" s="943"/>
      <c r="D99" s="200">
        <f>IF('statement of marks'!DQ12="","",'statement of marks'!DQ12)</f>
        <v>10</v>
      </c>
      <c r="E99" s="201">
        <f>IF('statement of marks'!DR12="","",'statement of marks'!DR12)</f>
        <v>9</v>
      </c>
      <c r="F99" s="201">
        <f>IF('statement of marks'!DS12="","",'statement of marks'!DS12)</f>
        <v>10</v>
      </c>
      <c r="G99" s="201">
        <f>IF('statement of marks'!DU12="","",'statement of marks'!DU12)</f>
        <v>58</v>
      </c>
      <c r="H99" s="179">
        <f>IF(G91="ML",70)+IF(G92="ML",70)+IF(G93="ML",70-H90)+IF(G94="ML",70-H91)+IF(G95="ML",70-H92)+IF(H93="ml",H90)+IF(H94="ml",H91)+IF(H95="ml",H92)</f>
        <v>0</v>
      </c>
      <c r="I99" s="204">
        <f>IF(G99="","",SUM(G99,H99))</f>
        <v>58</v>
      </c>
      <c r="J99" s="204">
        <f>IF(G99="","",SUM(D99,E99,F99,G99))</f>
        <v>87</v>
      </c>
      <c r="K99" s="178">
        <f>IF(J99="","",SUM(H99,J99))</f>
        <v>87</v>
      </c>
      <c r="L99" s="201">
        <f>IF('statement of marks'!DW12="","",'statement of marks'!DW12)</f>
        <v>76</v>
      </c>
      <c r="M99" s="179">
        <f>IF(L91="ML",100)+IF(L92="ML",100)+IF(L93="ML",100-M90)+IF(L94="ML",100-M91)+IF(L95="ML",100-M92)+IF(M93="ml",M90)+IF(M94="ml",M91)+IF(M95="ml",M92)</f>
        <v>0</v>
      </c>
      <c r="N99" s="204">
        <f>IF(L99="","",SUM(L99,M99))</f>
        <v>76</v>
      </c>
      <c r="O99" s="204">
        <f>IF(L99="","",SUM(K99,L99))</f>
        <v>163</v>
      </c>
      <c r="P99" s="179">
        <f>SUM(H99,M99)</f>
        <v>0</v>
      </c>
      <c r="Q99" s="178">
        <f>IF(O99="","",SUM(O99,M99))</f>
        <v>163</v>
      </c>
      <c r="R99" s="201" t="str">
        <f>IF('statement of marks'!GW12="","",'statement of marks'!GW12)</f>
        <v>A</v>
      </c>
      <c r="S99" s="180" t="str">
        <f>IF(OR(R99="S",R99="RE"),100,"")</f>
        <v/>
      </c>
      <c r="T99" s="171" t="str">
        <f>IF('result subject-wise'!AL12="","",'result subject-wise'!AL12)</f>
        <v/>
      </c>
      <c r="U99" s="172" t="str">
        <f>IF('result subject-wise'!AM12="","",'result subject-wise'!AM12)</f>
        <v/>
      </c>
      <c r="V99" s="1036"/>
    </row>
    <row r="100" spans="1:22" ht="19.25" customHeight="1">
      <c r="A100" s="986"/>
      <c r="B100" s="942" t="str">
        <f>'statement of marks'!$ED$3</f>
        <v>JEEVAN KAUSJAL</v>
      </c>
      <c r="C100" s="943"/>
      <c r="D100" s="1037" t="s">
        <v>283</v>
      </c>
      <c r="E100" s="1038"/>
      <c r="F100" s="204">
        <f>'statement of marks'!$ED$6</f>
        <v>30</v>
      </c>
      <c r="G100" s="177">
        <f>IF('statement of marks'!ED12="","",'statement of marks'!ED12)</f>
        <v>22</v>
      </c>
      <c r="H100" s="1038" t="s">
        <v>284</v>
      </c>
      <c r="I100" s="1038"/>
      <c r="J100" s="204">
        <f>'statement of marks'!$EE$6</f>
        <v>30</v>
      </c>
      <c r="K100" s="178">
        <f>IF('statement of marks'!EE12="","",'statement of marks'!EE12)</f>
        <v>25</v>
      </c>
      <c r="L100" s="1038" t="s">
        <v>113</v>
      </c>
      <c r="M100" s="1038"/>
      <c r="N100" s="204">
        <f>'statement of marks'!$EF$6</f>
        <v>40</v>
      </c>
      <c r="O100" s="201">
        <f>IF('statement of marks'!EF12="","",'statement of marks'!EF12)</f>
        <v>28</v>
      </c>
      <c r="P100" s="166"/>
      <c r="Q100" s="178">
        <f>IF(O100="","",SUM(G100,K100,O100))</f>
        <v>75</v>
      </c>
      <c r="R100" s="201" t="str">
        <f>IF('statement of marks'!GX12="","",'statement of marks'!GX12)</f>
        <v>B</v>
      </c>
      <c r="S100" s="180" t="str">
        <f>IF(OR(R100="S",R100="RE"),40,"")</f>
        <v/>
      </c>
      <c r="T100" s="171" t="str">
        <f>IF('result subject-wise'!AN12="","",'result subject-wise'!AN12)</f>
        <v/>
      </c>
      <c r="U100" s="172" t="str">
        <f>IF('result subject-wise'!AO12="","",'result subject-wise'!AO12)</f>
        <v/>
      </c>
      <c r="V100" s="1036"/>
    </row>
    <row r="101" spans="1:22" ht="19.25" customHeight="1">
      <c r="A101" s="986"/>
      <c r="B101" s="1039" t="s">
        <v>200</v>
      </c>
      <c r="C101" s="1040"/>
      <c r="D101" s="1041" t="str">
        <f>IF('statement of marks'!HD12="","",'statement of marks'!HD12)</f>
        <v>FAIL</v>
      </c>
      <c r="E101" s="1042"/>
      <c r="F101" s="1042"/>
      <c r="G101" s="1042"/>
      <c r="H101" s="1042"/>
      <c r="I101" s="1043"/>
      <c r="J101" s="202" t="s">
        <v>330</v>
      </c>
      <c r="K101" s="201" t="str">
        <f>IF('statement of marks'!HG12="","",'statement of marks'!HG12)</f>
        <v/>
      </c>
      <c r="L101" s="1044" t="s">
        <v>157</v>
      </c>
      <c r="M101" s="1045"/>
      <c r="N101" s="1046"/>
      <c r="O101" s="201" t="str">
        <f>IF('statement of marks'!HI12="","",'statement of marks'!HI12)</f>
        <v/>
      </c>
      <c r="P101" s="1047" t="s">
        <v>324</v>
      </c>
      <c r="Q101" s="1047"/>
      <c r="R101" s="1047"/>
      <c r="S101" s="1047"/>
      <c r="T101" s="1047"/>
      <c r="U101" s="1047"/>
      <c r="V101" s="1048"/>
    </row>
    <row r="102" spans="1:22" ht="19.25" customHeight="1">
      <c r="A102" s="986"/>
      <c r="B102" s="1039" t="s">
        <v>333</v>
      </c>
      <c r="C102" s="1040"/>
      <c r="D102" s="965" t="s">
        <v>127</v>
      </c>
      <c r="E102" s="966"/>
      <c r="F102" s="958" t="s">
        <v>129</v>
      </c>
      <c r="G102" s="958"/>
      <c r="H102" s="958" t="s">
        <v>131</v>
      </c>
      <c r="I102" s="958"/>
      <c r="J102" s="958" t="s">
        <v>133</v>
      </c>
      <c r="K102" s="958"/>
      <c r="L102" s="959" t="s">
        <v>312</v>
      </c>
      <c r="M102" s="959"/>
      <c r="N102" s="959"/>
      <c r="O102" s="959"/>
      <c r="P102" s="960" t="s">
        <v>200</v>
      </c>
      <c r="Q102" s="960"/>
      <c r="R102" s="960"/>
      <c r="S102" s="960"/>
      <c r="T102" s="961" t="str">
        <f>IF('result subject-wise'!AR12="","",'result subject-wise'!AR12)</f>
        <v/>
      </c>
      <c r="U102" s="961"/>
      <c r="V102" s="962"/>
    </row>
    <row r="103" spans="1:22" ht="19.25" customHeight="1">
      <c r="A103" s="986"/>
      <c r="B103" s="963" t="s">
        <v>309</v>
      </c>
      <c r="C103" s="964"/>
      <c r="D103" s="965" t="str">
        <f>IF('statement of marks'!EZ12="","",'statement of marks'!EZ12)</f>
        <v/>
      </c>
      <c r="E103" s="966"/>
      <c r="F103" s="966" t="str">
        <f>IF('statement of marks'!FB12="","",'statement of marks'!FB12)</f>
        <v/>
      </c>
      <c r="G103" s="966"/>
      <c r="H103" s="966" t="str">
        <f>IF('statement of marks'!FD12="","",'statement of marks'!FD12)</f>
        <v/>
      </c>
      <c r="I103" s="966"/>
      <c r="J103" s="966" t="str">
        <f>IF('statement of marks'!FF12="","",'statement of marks'!FF12)</f>
        <v/>
      </c>
      <c r="K103" s="966"/>
      <c r="L103" s="966">
        <f>IF('statement of marks'!FH12="","",'statement of marks'!FH12)</f>
        <v>0</v>
      </c>
      <c r="M103" s="966"/>
      <c r="N103" s="966"/>
      <c r="O103" s="966"/>
      <c r="P103" s="960" t="s">
        <v>330</v>
      </c>
      <c r="Q103" s="960"/>
      <c r="R103" s="960"/>
      <c r="S103" s="960"/>
      <c r="T103" s="961" t="str">
        <f>IF(AND(T102="mRrh.kZ",V98&gt;=60),"FIRST",IF(AND(T102="mRrh.kZ",V98&gt;=48),"SECOND",IF(AND(T102="mRrh.kZ",V98&gt;=36),"THIRD","")))</f>
        <v/>
      </c>
      <c r="U103" s="961"/>
      <c r="V103" s="962"/>
    </row>
    <row r="104" spans="1:22" ht="19.25" customHeight="1">
      <c r="A104" s="986"/>
      <c r="B104" s="963" t="s">
        <v>310</v>
      </c>
      <c r="C104" s="964"/>
      <c r="D104" s="967" t="str">
        <f>IF('statement of marks'!EY12="","",'statement of marks'!EY12)</f>
        <v/>
      </c>
      <c r="E104" s="968"/>
      <c r="F104" s="968" t="str">
        <f>IF('statement of marks'!FA12="","",'statement of marks'!FA12)</f>
        <v/>
      </c>
      <c r="G104" s="968"/>
      <c r="H104" s="968" t="str">
        <f>IF('statement of marks'!FC12="","",'statement of marks'!FC12)</f>
        <v/>
      </c>
      <c r="I104" s="968"/>
      <c r="J104" s="968" t="str">
        <f>IF('statement of marks'!FE12="","",'statement of marks'!FE12)</f>
        <v/>
      </c>
      <c r="K104" s="968"/>
      <c r="L104" s="968">
        <f>IF('statement of marks'!FG12="","",'statement of marks'!FG12)</f>
        <v>44</v>
      </c>
      <c r="M104" s="968"/>
      <c r="N104" s="968"/>
      <c r="O104" s="968"/>
      <c r="P104" s="969" t="s">
        <v>302</v>
      </c>
      <c r="Q104" s="970"/>
      <c r="R104" s="970"/>
      <c r="S104" s="971"/>
      <c r="T104" s="972" t="str">
        <f>IF(T102="","",'result subject-wise'!$G$118)</f>
        <v/>
      </c>
      <c r="U104" s="972"/>
      <c r="V104" s="973"/>
    </row>
    <row r="105" spans="1:22" ht="19.25" customHeight="1">
      <c r="A105" s="986"/>
      <c r="B105" s="942" t="s">
        <v>303</v>
      </c>
      <c r="C105" s="943"/>
      <c r="D105" s="944"/>
      <c r="E105" s="945"/>
      <c r="F105" s="945"/>
      <c r="G105" s="945"/>
      <c r="H105" s="945"/>
      <c r="I105" s="945"/>
      <c r="J105" s="945"/>
      <c r="K105" s="945"/>
      <c r="L105" s="946" t="s">
        <v>326</v>
      </c>
      <c r="M105" s="946"/>
      <c r="N105" s="946"/>
      <c r="O105" s="946"/>
      <c r="P105" s="946"/>
      <c r="Q105" s="946"/>
      <c r="R105" s="974"/>
      <c r="S105" s="975"/>
      <c r="T105" s="975"/>
      <c r="U105" s="975"/>
      <c r="V105" s="976"/>
    </row>
    <row r="106" spans="1:22" ht="19.25" customHeight="1">
      <c r="A106" s="986"/>
      <c r="B106" s="942" t="s">
        <v>335</v>
      </c>
      <c r="C106" s="943"/>
      <c r="D106" s="944"/>
      <c r="E106" s="945"/>
      <c r="F106" s="945"/>
      <c r="G106" s="945"/>
      <c r="H106" s="945"/>
      <c r="I106" s="945"/>
      <c r="J106" s="945"/>
      <c r="K106" s="945"/>
      <c r="L106" s="946" t="s">
        <v>304</v>
      </c>
      <c r="M106" s="946"/>
      <c r="N106" s="946"/>
      <c r="O106" s="946"/>
      <c r="P106" s="946"/>
      <c r="Q106" s="946"/>
      <c r="R106" s="977"/>
      <c r="S106" s="978"/>
      <c r="T106" s="978"/>
      <c r="U106" s="978"/>
      <c r="V106" s="979"/>
    </row>
    <row r="107" spans="1:22" ht="19.25" customHeight="1">
      <c r="A107" s="986"/>
      <c r="B107" s="942" t="s">
        <v>313</v>
      </c>
      <c r="C107" s="943"/>
      <c r="D107" s="944"/>
      <c r="E107" s="945"/>
      <c r="F107" s="945"/>
      <c r="G107" s="945"/>
      <c r="H107" s="945"/>
      <c r="I107" s="945"/>
      <c r="J107" s="945"/>
      <c r="K107" s="945"/>
      <c r="L107" s="946" t="s">
        <v>327</v>
      </c>
      <c r="M107" s="946"/>
      <c r="N107" s="946"/>
      <c r="O107" s="946"/>
      <c r="P107" s="946"/>
      <c r="Q107" s="946"/>
      <c r="R107" s="947" t="s">
        <v>328</v>
      </c>
      <c r="S107" s="948"/>
      <c r="T107" s="948"/>
      <c r="U107" s="948"/>
      <c r="V107" s="949"/>
    </row>
    <row r="108" spans="1:22" ht="19.25" customHeight="1">
      <c r="A108" s="987"/>
      <c r="B108" s="950" t="s">
        <v>329</v>
      </c>
      <c r="C108" s="951"/>
      <c r="D108" s="952"/>
      <c r="E108" s="953"/>
      <c r="F108" s="953"/>
      <c r="G108" s="953"/>
      <c r="H108" s="953"/>
      <c r="I108" s="953"/>
      <c r="J108" s="953"/>
      <c r="K108" s="953"/>
      <c r="L108" s="951" t="s">
        <v>117</v>
      </c>
      <c r="M108" s="951"/>
      <c r="N108" s="951"/>
      <c r="O108" s="951"/>
      <c r="P108" s="954">
        <f>'statement of marks'!$HJ$110</f>
        <v>42122</v>
      </c>
      <c r="Q108" s="954"/>
      <c r="R108" s="955" t="s">
        <v>305</v>
      </c>
      <c r="S108" s="956"/>
      <c r="T108" s="956"/>
      <c r="U108" s="956"/>
      <c r="V108" s="957"/>
    </row>
    <row r="109" spans="1:22" ht="19.25" customHeight="1">
      <c r="A109" s="980" t="s">
        <v>287</v>
      </c>
      <c r="B109" s="981"/>
      <c r="C109" s="981"/>
      <c r="D109" s="981"/>
      <c r="E109" s="981"/>
      <c r="F109" s="981"/>
      <c r="G109" s="981"/>
      <c r="H109" s="981"/>
      <c r="I109" s="981"/>
      <c r="J109" s="981"/>
      <c r="K109" s="981"/>
      <c r="L109" s="981"/>
      <c r="M109" s="981"/>
      <c r="N109" s="981"/>
      <c r="O109" s="981"/>
      <c r="P109" s="981"/>
      <c r="Q109" s="981"/>
      <c r="R109" s="981"/>
      <c r="S109" s="981"/>
      <c r="T109" s="981"/>
      <c r="U109" s="981"/>
      <c r="V109" s="982"/>
    </row>
    <row r="110" spans="1:22" ht="19.25" customHeight="1">
      <c r="A110" s="983" t="str">
        <f>'statement of marks'!$A$1</f>
        <v>GOVT. GIRLS' HR. SEC. SCHOOL, NIMBAHERA</v>
      </c>
      <c r="B110" s="984"/>
      <c r="C110" s="984"/>
      <c r="D110" s="984"/>
      <c r="E110" s="984"/>
      <c r="F110" s="984"/>
      <c r="G110" s="984"/>
      <c r="H110" s="984"/>
      <c r="I110" s="984"/>
      <c r="J110" s="984"/>
      <c r="K110" s="984"/>
      <c r="L110" s="984"/>
      <c r="M110" s="984"/>
      <c r="N110" s="984"/>
      <c r="O110" s="984"/>
      <c r="P110" s="984"/>
      <c r="Q110" s="984"/>
      <c r="R110" s="984"/>
      <c r="S110" s="984"/>
      <c r="T110" s="984"/>
      <c r="U110" s="984"/>
      <c r="V110" s="985"/>
    </row>
    <row r="111" spans="1:22" ht="19.25" customHeight="1">
      <c r="A111" s="986"/>
      <c r="B111" s="988" t="s">
        <v>316</v>
      </c>
      <c r="C111" s="988"/>
      <c r="D111" s="989" t="str">
        <f>'statement of marks'!$F$3</f>
        <v>2013-14</v>
      </c>
      <c r="E111" s="990"/>
      <c r="F111" s="991" t="str">
        <f>IF(T129="","MAIN EXAMINATION",IF(D128="Suppl.","SUPPLEMENTARY EXAMINATION",IF(D128="Re-exam.","RE-EXAMINATION",)))</f>
        <v>MAIN EXAMINATION</v>
      </c>
      <c r="G111" s="992"/>
      <c r="H111" s="992"/>
      <c r="I111" s="992"/>
      <c r="J111" s="992"/>
      <c r="K111" s="992"/>
      <c r="L111" s="992"/>
      <c r="M111" s="992"/>
      <c r="N111" s="992"/>
      <c r="O111" s="992"/>
      <c r="P111" s="992"/>
      <c r="Q111" s="992"/>
      <c r="R111" s="993" t="s">
        <v>315</v>
      </c>
      <c r="S111" s="994"/>
      <c r="T111" s="995" t="str">
        <f>'statement of marks'!$A$3</f>
        <v>11 'A'</v>
      </c>
      <c r="U111" s="995"/>
      <c r="V111" s="996"/>
    </row>
    <row r="112" spans="1:22" ht="19.25" customHeight="1">
      <c r="A112" s="986"/>
      <c r="B112" s="997" t="s">
        <v>36</v>
      </c>
      <c r="C112" s="997"/>
      <c r="D112" s="998" t="str">
        <f>IF('statement of marks'!G13="","",'statement of marks'!G13)</f>
        <v>A 005</v>
      </c>
      <c r="E112" s="946"/>
      <c r="F112" s="946"/>
      <c r="G112" s="946"/>
      <c r="H112" s="946"/>
      <c r="I112" s="946"/>
      <c r="J112" s="946"/>
      <c r="K112" s="946"/>
      <c r="L112" s="946"/>
      <c r="M112" s="946"/>
      <c r="N112" s="946"/>
      <c r="O112" s="946"/>
      <c r="P112" s="946"/>
      <c r="Q112" s="946"/>
      <c r="R112" s="999" t="s">
        <v>314</v>
      </c>
      <c r="S112" s="1000"/>
      <c r="T112" s="1001">
        <f>IF('statement of marks'!E13="","",'statement of marks'!E13)</f>
        <v>11405</v>
      </c>
      <c r="U112" s="1001"/>
      <c r="V112" s="1002"/>
    </row>
    <row r="113" spans="1:22" ht="19.25" customHeight="1">
      <c r="A113" s="986"/>
      <c r="B113" s="997" t="s">
        <v>37</v>
      </c>
      <c r="C113" s="997"/>
      <c r="D113" s="998" t="str">
        <f>IF('statement of marks'!H13="","",'statement of marks'!H13)</f>
        <v>B 005</v>
      </c>
      <c r="E113" s="946"/>
      <c r="F113" s="946"/>
      <c r="G113" s="946"/>
      <c r="H113" s="946"/>
      <c r="I113" s="946"/>
      <c r="J113" s="946"/>
      <c r="K113" s="946"/>
      <c r="L113" s="946"/>
      <c r="M113" s="946"/>
      <c r="N113" s="946"/>
      <c r="O113" s="946"/>
      <c r="P113" s="946"/>
      <c r="Q113" s="946"/>
      <c r="R113" s="999" t="s">
        <v>35</v>
      </c>
      <c r="S113" s="1000"/>
      <c r="T113" s="1001">
        <f>IF('statement of marks'!D13="","",'statement of marks'!D13)</f>
        <v>10294</v>
      </c>
      <c r="U113" s="1001"/>
      <c r="V113" s="1002"/>
    </row>
    <row r="114" spans="1:22" ht="19.25" customHeight="1">
      <c r="A114" s="986"/>
      <c r="B114" s="1003" t="s">
        <v>38</v>
      </c>
      <c r="C114" s="1003"/>
      <c r="D114" s="998" t="str">
        <f>IF('statement of marks'!I13="","",'statement of marks'!I13)</f>
        <v>C 005</v>
      </c>
      <c r="E114" s="946"/>
      <c r="F114" s="946"/>
      <c r="G114" s="946"/>
      <c r="H114" s="946"/>
      <c r="I114" s="946"/>
      <c r="J114" s="946"/>
      <c r="K114" s="946"/>
      <c r="L114" s="946"/>
      <c r="M114" s="946"/>
      <c r="N114" s="946"/>
      <c r="O114" s="946"/>
      <c r="P114" s="946"/>
      <c r="Q114" s="946"/>
      <c r="R114" s="1004" t="s">
        <v>285</v>
      </c>
      <c r="S114" s="1005"/>
      <c r="T114" s="1006">
        <f>IF('statement of marks'!F13="","",'statement of marks'!F13)</f>
        <v>35407</v>
      </c>
      <c r="U114" s="1006"/>
      <c r="V114" s="1007"/>
    </row>
    <row r="115" spans="1:22" ht="19.25" customHeight="1">
      <c r="A115" s="986"/>
      <c r="B115" s="1008" t="s">
        <v>223</v>
      </c>
      <c r="C115" s="1010" t="s">
        <v>319</v>
      </c>
      <c r="D115" s="1012" t="s">
        <v>114</v>
      </c>
      <c r="E115" s="1012" t="s">
        <v>115</v>
      </c>
      <c r="F115" s="1012" t="s">
        <v>116</v>
      </c>
      <c r="G115" s="1014" t="s">
        <v>281</v>
      </c>
      <c r="H115" s="1014" t="s">
        <v>282</v>
      </c>
      <c r="I115" s="1012" t="s">
        <v>289</v>
      </c>
      <c r="J115" s="1012" t="s">
        <v>299</v>
      </c>
      <c r="K115" s="1016" t="s">
        <v>299</v>
      </c>
      <c r="L115" s="1018" t="s">
        <v>292</v>
      </c>
      <c r="M115" s="1018" t="s">
        <v>293</v>
      </c>
      <c r="N115" s="1020" t="s">
        <v>294</v>
      </c>
      <c r="O115" s="1020" t="s">
        <v>290</v>
      </c>
      <c r="P115" s="1020" t="s">
        <v>291</v>
      </c>
      <c r="Q115" s="1016" t="s">
        <v>323</v>
      </c>
      <c r="R115" s="1012" t="s">
        <v>334</v>
      </c>
      <c r="S115" s="1022" t="s">
        <v>332</v>
      </c>
      <c r="T115" s="1024" t="s">
        <v>320</v>
      </c>
      <c r="U115" s="1026" t="s">
        <v>321</v>
      </c>
      <c r="V115" s="1028" t="s">
        <v>322</v>
      </c>
    </row>
    <row r="116" spans="1:22" ht="19.25" customHeight="1">
      <c r="A116" s="986"/>
      <c r="B116" s="1009"/>
      <c r="C116" s="1011"/>
      <c r="D116" s="1013"/>
      <c r="E116" s="1013"/>
      <c r="F116" s="1013"/>
      <c r="G116" s="1015"/>
      <c r="H116" s="1015"/>
      <c r="I116" s="1013"/>
      <c r="J116" s="1013"/>
      <c r="K116" s="1017"/>
      <c r="L116" s="1019"/>
      <c r="M116" s="1019"/>
      <c r="N116" s="1021"/>
      <c r="O116" s="1021"/>
      <c r="P116" s="1021"/>
      <c r="Q116" s="1017"/>
      <c r="R116" s="1013"/>
      <c r="S116" s="1023"/>
      <c r="T116" s="1025"/>
      <c r="U116" s="1027"/>
      <c r="V116" s="1029"/>
    </row>
    <row r="117" spans="1:22" ht="19.25" customHeight="1">
      <c r="A117" s="986"/>
      <c r="B117" s="1030" t="s">
        <v>317</v>
      </c>
      <c r="C117" s="1031"/>
      <c r="D117" s="173">
        <v>10</v>
      </c>
      <c r="E117" s="203">
        <v>10</v>
      </c>
      <c r="F117" s="203">
        <v>10</v>
      </c>
      <c r="G117" s="164" t="s">
        <v>90</v>
      </c>
      <c r="H117" s="174" t="str">
        <f>'statement of marks'!$AQ$6</f>
        <v/>
      </c>
      <c r="I117" s="165">
        <v>70</v>
      </c>
      <c r="J117" s="164" t="s">
        <v>88</v>
      </c>
      <c r="K117" s="175">
        <v>100</v>
      </c>
      <c r="L117" s="164" t="s">
        <v>91</v>
      </c>
      <c r="M117" s="174" t="str">
        <f>'statement of marks'!$AV$6</f>
        <v/>
      </c>
      <c r="N117" s="165">
        <v>100</v>
      </c>
      <c r="O117" s="164" t="s">
        <v>307</v>
      </c>
      <c r="P117" s="175"/>
      <c r="Q117" s="175">
        <v>200</v>
      </c>
      <c r="R117" s="166"/>
      <c r="S117" s="166"/>
      <c r="T117" s="167"/>
      <c r="U117" s="168"/>
      <c r="V117" s="176" t="str">
        <f>IF(OR(U124=0,U124&lt;S124),"",Q117)</f>
        <v/>
      </c>
    </row>
    <row r="118" spans="1:22" ht="19.25" customHeight="1">
      <c r="A118" s="986"/>
      <c r="B118" s="942" t="str">
        <f>'statement of marks'!$J$3</f>
        <v>HINDI COMPULSORY</v>
      </c>
      <c r="C118" s="943"/>
      <c r="D118" s="200">
        <f>IF('statement of marks'!J13="","",'statement of marks'!J13)</f>
        <v>5</v>
      </c>
      <c r="E118" s="201">
        <f>IF('statement of marks'!K13="","",'statement of marks'!K13)</f>
        <v>6</v>
      </c>
      <c r="F118" s="201">
        <f>IF('statement of marks'!L13="","",'statement of marks'!L13)</f>
        <v>3</v>
      </c>
      <c r="G118" s="177">
        <f>IF('statement of marks'!N13="","",'statement of marks'!N13)</f>
        <v>35</v>
      </c>
      <c r="H118" s="177" t="str">
        <f>'statement of marks'!$BS$6</f>
        <v/>
      </c>
      <c r="I118" s="204">
        <f>IF(G118="","",G118)</f>
        <v>35</v>
      </c>
      <c r="J118" s="204">
        <f>IF(G118="","",SUM(D118,E118,F118,G118))</f>
        <v>49</v>
      </c>
      <c r="K118" s="178">
        <f>J118</f>
        <v>49</v>
      </c>
      <c r="L118" s="177">
        <f>IF('statement of marks'!P13="","",'statement of marks'!P13)</f>
        <v>60</v>
      </c>
      <c r="M118" s="174" t="str">
        <f>'statement of marks'!$BX$6</f>
        <v/>
      </c>
      <c r="N118" s="204">
        <f>IF(L118="","",L118)</f>
        <v>60</v>
      </c>
      <c r="O118" s="204">
        <f>IF(L118="","",SUM(J118,L118))</f>
        <v>109</v>
      </c>
      <c r="P118" s="179">
        <f>SUM(H118,M118)</f>
        <v>0</v>
      </c>
      <c r="Q118" s="178">
        <f>O118</f>
        <v>109</v>
      </c>
      <c r="R118" s="201" t="str">
        <f>CONCATENATE('statement of marks'!FJ13,'statement of marks'!FK13,'statement of marks'!FL13)</f>
        <v>II</v>
      </c>
      <c r="S118" s="180" t="str">
        <f>IF(OR(R118="S",R118="RE"),100,"")</f>
        <v/>
      </c>
      <c r="T118" s="181" t="str">
        <f>IF('result subject-wise'!U13="","",'result subject-wise'!U13)</f>
        <v/>
      </c>
      <c r="U118" s="182" t="str">
        <f>IF('result subject-wise'!V13="","",'result subject-wise'!V13)</f>
        <v/>
      </c>
      <c r="V118" s="176" t="str">
        <f>IF(OR(U124=0,U124&lt;S124),"",IF(R118="RE",SUM(Q118,T118),IF(R118="S",T118,Q118)))</f>
        <v/>
      </c>
    </row>
    <row r="119" spans="1:22" ht="19.25" customHeight="1">
      <c r="A119" s="986"/>
      <c r="B119" s="942" t="str">
        <f>'statement of marks'!$W$3</f>
        <v>ENGLISH COMPULSORY</v>
      </c>
      <c r="C119" s="943"/>
      <c r="D119" s="200">
        <f>IF('statement of marks'!W13="","",'statement of marks'!W13)</f>
        <v>6</v>
      </c>
      <c r="E119" s="201">
        <f>IF('statement of marks'!X13="","",'statement of marks'!X13)</f>
        <v>5</v>
      </c>
      <c r="F119" s="201">
        <f>IF('statement of marks'!Y13="","",'statement of marks'!Y13)</f>
        <v>7</v>
      </c>
      <c r="G119" s="177">
        <f>IF('statement of marks'!AA13="","",'statement of marks'!AA13)</f>
        <v>42</v>
      </c>
      <c r="H119" s="177" t="str">
        <f>'statement of marks'!$CU$6</f>
        <v/>
      </c>
      <c r="I119" s="204">
        <f>IF(G119="","",G119)</f>
        <v>42</v>
      </c>
      <c r="J119" s="204">
        <f t="shared" ref="J119:J122" si="41">IF(G119="","",SUM(D119,E119,F119,G119))</f>
        <v>60</v>
      </c>
      <c r="K119" s="178">
        <f>J119</f>
        <v>60</v>
      </c>
      <c r="L119" s="177">
        <f>IF('statement of marks'!AC13="","",'statement of marks'!AC13)</f>
        <v>54</v>
      </c>
      <c r="M119" s="174" t="str">
        <f>'statement of marks'!$CZ$6</f>
        <v/>
      </c>
      <c r="N119" s="204">
        <f>IF(L119="","",L119)</f>
        <v>54</v>
      </c>
      <c r="O119" s="204">
        <f t="shared" ref="O119" si="42">IF(L119="","",SUM(J119,L119))</f>
        <v>114</v>
      </c>
      <c r="P119" s="179">
        <f t="shared" ref="P119" si="43">SUM(H119,M119)</f>
        <v>0</v>
      </c>
      <c r="Q119" s="178">
        <f>O119</f>
        <v>114</v>
      </c>
      <c r="R119" s="201" t="str">
        <f>CONCATENATE('statement of marks'!FM13,'statement of marks'!FN13,'statement of marks'!FO13)</f>
        <v>II</v>
      </c>
      <c r="S119" s="180" t="str">
        <f>IF(OR(R119="S",R119="RE"),100,"")</f>
        <v/>
      </c>
      <c r="T119" s="181" t="str">
        <f>IF('result subject-wise'!X13="","",'result subject-wise'!X13)</f>
        <v/>
      </c>
      <c r="U119" s="182" t="str">
        <f>IF('result subject-wise'!Y13="","",'result subject-wise'!Y13)</f>
        <v/>
      </c>
      <c r="V119" s="176" t="str">
        <f>IF(OR(U124=0,U124&lt;S124),"",IF(R119="RE",SUM(Q119,T119),IF(R119="S",T119,Q119)))</f>
        <v/>
      </c>
    </row>
    <row r="120" spans="1:22" ht="19.25" customHeight="1">
      <c r="A120" s="986"/>
      <c r="B120" s="942" t="str">
        <f>'statement of marks'!AK13</f>
        <v>PHYSICS</v>
      </c>
      <c r="C120" s="943"/>
      <c r="D120" s="200">
        <f>IF('statement of marks'!AL13="","",'statement of marks'!AL13)</f>
        <v>6</v>
      </c>
      <c r="E120" s="201">
        <f>IF('statement of marks'!AM13="","",'statement of marks'!AM13)</f>
        <v>9</v>
      </c>
      <c r="F120" s="201">
        <f>IF('statement of marks'!AN13="","",'statement of marks'!AN13)</f>
        <v>10</v>
      </c>
      <c r="G120" s="177">
        <f>IF('statement of marks'!AP13="","",'statement of marks'!AP13)</f>
        <v>14</v>
      </c>
      <c r="H120" s="177">
        <f>IF('statement of marks'!AQ13="","",'statement of marks'!AQ13)</f>
        <v>12</v>
      </c>
      <c r="I120" s="204">
        <f>IF(G120="","",IF(AND(G120="ML",H120="ML"),"ML",IF(AND(G120="ML",H120=""),"ML",SUM(G120,H120))))</f>
        <v>26</v>
      </c>
      <c r="J120" s="204">
        <f t="shared" si="41"/>
        <v>39</v>
      </c>
      <c r="K120" s="178">
        <f>IF(J120="","",SUM(H120,J120))</f>
        <v>51</v>
      </c>
      <c r="L120" s="177">
        <f>IF('statement of marks'!AU13="","",'statement of marks'!AU13)</f>
        <v>39</v>
      </c>
      <c r="M120" s="177">
        <f>IF('statement of marks'!AV13="","",'statement of marks'!AV13)</f>
        <v>18</v>
      </c>
      <c r="N120" s="204">
        <f>IF(L120="","",IF(AND(L120="ML",M120="ML"),"ML",IF(AND(L120="ML",M120=""),"ML",SUM(L120,M120))))</f>
        <v>57</v>
      </c>
      <c r="O120" s="204">
        <f>IF(L120="","",SUM(J120,L120))</f>
        <v>78</v>
      </c>
      <c r="P120" s="177">
        <f>IF(AND(H120="",M120=""),"",SUM(H120,M120))</f>
        <v>30</v>
      </c>
      <c r="Q120" s="178">
        <f>IF(O120="","",SUM(O120,P120))</f>
        <v>108</v>
      </c>
      <c r="R120" s="201" t="str">
        <f>CONCATENATE('statement of marks'!FP13,'statement of marks'!FY13,'statement of marks'!FZ13)</f>
        <v>II</v>
      </c>
      <c r="S120" s="180" t="str">
        <f>IF('result subject-wise'!Z13="","",'result subject-wise'!Z13)</f>
        <v/>
      </c>
      <c r="T120" s="181" t="str">
        <f>IF('result subject-wise'!AB13="","",'result subject-wise'!AB13)</f>
        <v/>
      </c>
      <c r="U120" s="182" t="str">
        <f>IF('result subject-wise'!AC13="","",'result subject-wise'!AC13)</f>
        <v/>
      </c>
      <c r="V120" s="176" t="str">
        <f>IF(OR(U124=0,U124&lt;S124),"",IF(OR(R120="RE",R120="REP"),SUM(Q120,T120),IF(R120="S",T120,Q120)))</f>
        <v/>
      </c>
    </row>
    <row r="121" spans="1:22" ht="19.25" customHeight="1">
      <c r="A121" s="986"/>
      <c r="B121" s="942" t="str">
        <f>'statement of marks'!BM13</f>
        <v>CHEMISTRY</v>
      </c>
      <c r="C121" s="943"/>
      <c r="D121" s="200">
        <f>IF('statement of marks'!BN13="","",'statement of marks'!BN13)</f>
        <v>6</v>
      </c>
      <c r="E121" s="201">
        <f>IF('statement of marks'!BO13="","",'statement of marks'!BO13)</f>
        <v>9</v>
      </c>
      <c r="F121" s="201">
        <f>IF('statement of marks'!BP13="","",'statement of marks'!BP13)</f>
        <v>10</v>
      </c>
      <c r="G121" s="177">
        <f>IF('statement of marks'!BR13="","",'statement of marks'!BR13)</f>
        <v>16</v>
      </c>
      <c r="H121" s="177">
        <f>IF('statement of marks'!BS13="","",'statement of marks'!BS13)</f>
        <v>16</v>
      </c>
      <c r="I121" s="204">
        <f t="shared" ref="I121" si="44">IF(G121="","",IF(AND(G121="ML",H121="ML"),"ML",IF(AND(G121="ML",H121=""),"ML",SUM(G121,H121))))</f>
        <v>32</v>
      </c>
      <c r="J121" s="204">
        <f t="shared" si="41"/>
        <v>41</v>
      </c>
      <c r="K121" s="178">
        <f>IF(J121="","",SUM(H121,J121))</f>
        <v>57</v>
      </c>
      <c r="L121" s="177">
        <f>IF('statement of marks'!BW13="","",'statement of marks'!BW13)</f>
        <v>29</v>
      </c>
      <c r="M121" s="177">
        <f>IF('statement of marks'!BX13="","",'statement of marks'!BX13)</f>
        <v>29</v>
      </c>
      <c r="N121" s="204">
        <f t="shared" ref="N121" si="45">IF(L121="","",IF(AND(L121="ML",M121="ML"),"ML",IF(AND(L121="ML",M121=""),"ML",SUM(L121,M121))))</f>
        <v>58</v>
      </c>
      <c r="O121" s="204">
        <f>IF(L121="","",SUM(J121,L121))</f>
        <v>70</v>
      </c>
      <c r="P121" s="177">
        <f t="shared" ref="P121:P122" si="46">IF(AND(H121="",M121=""),"",SUM(H121,M121))</f>
        <v>45</v>
      </c>
      <c r="Q121" s="178">
        <f>IF(O121="","",SUM(O121,P121))</f>
        <v>115</v>
      </c>
      <c r="R121" s="201" t="str">
        <f>CONCATENATE('statement of marks'!GA13,'statement of marks'!GJ13,'statement of marks'!GK13)</f>
        <v>II</v>
      </c>
      <c r="S121" s="180" t="str">
        <f>IF('result subject-wise'!AD13="","",'result subject-wise'!AD13)</f>
        <v/>
      </c>
      <c r="T121" s="181" t="str">
        <f>IF('result subject-wise'!AF13="","",'result subject-wise'!AF13)</f>
        <v/>
      </c>
      <c r="U121" s="182" t="str">
        <f>IF('result subject-wise'!AG13="","",'result subject-wise'!AG13)</f>
        <v/>
      </c>
      <c r="V121" s="176" t="str">
        <f>IF(OR(U124=0,U124&lt;S124),"",IF(OR(R121="RE",R121="REP"),SUM(Q121,T121),IF(R121="S",T121,Q121)))</f>
        <v/>
      </c>
    </row>
    <row r="122" spans="1:22" ht="19.25" customHeight="1">
      <c r="A122" s="986"/>
      <c r="B122" s="942" t="str">
        <f>'statement of marks'!CO13</f>
        <v>MUSIC</v>
      </c>
      <c r="C122" s="943"/>
      <c r="D122" s="200">
        <f>IF('statement of marks'!CP13="","",'statement of marks'!CP13)</f>
        <v>10</v>
      </c>
      <c r="E122" s="201">
        <f>IF('statement of marks'!CQ13="","",'statement of marks'!CQ13)</f>
        <v>4</v>
      </c>
      <c r="F122" s="201">
        <f>IF('statement of marks'!CR13="","",'statement of marks'!CR13)</f>
        <v>9</v>
      </c>
      <c r="G122" s="177">
        <f>IF('statement of marks'!CT13="","",'statement of marks'!CT13)</f>
        <v>24</v>
      </c>
      <c r="H122" s="177">
        <f>IF('statement of marks'!CU13="","",'statement of marks'!CU13)</f>
        <v>15</v>
      </c>
      <c r="I122" s="204">
        <f>IF(G122="","",IF(AND(G122="ML",H122="ML"),"ML",IF(AND(G122="ML",H122=""),"ML",SUM(G122,H122))))</f>
        <v>39</v>
      </c>
      <c r="J122" s="204">
        <f t="shared" si="41"/>
        <v>47</v>
      </c>
      <c r="K122" s="178">
        <f>IF(J122="","",SUM(H122,J122))</f>
        <v>62</v>
      </c>
      <c r="L122" s="177">
        <f>IF('statement of marks'!CY13="","",'statement of marks'!CY13)</f>
        <v>35</v>
      </c>
      <c r="M122" s="177">
        <f>IF('statement of marks'!CZ13="","",'statement of marks'!CZ13)</f>
        <v>29</v>
      </c>
      <c r="N122" s="204">
        <f>IF(L122="","",IF(AND(L122="ML",M122="ML"),"ML",IF(AND(L122="ML",M122=""),"ML",SUM(L122,M122))))</f>
        <v>64</v>
      </c>
      <c r="O122" s="204">
        <f>IF(L122="","",SUM(J122,L122))</f>
        <v>82</v>
      </c>
      <c r="P122" s="177">
        <f t="shared" si="46"/>
        <v>44</v>
      </c>
      <c r="Q122" s="178">
        <f>IF(O122="","",SUM(O122,P122))</f>
        <v>126</v>
      </c>
      <c r="R122" s="201" t="str">
        <f>CONCATENATE('statement of marks'!GL13,'statement of marks'!GU13,'statement of marks'!GV13)</f>
        <v>I</v>
      </c>
      <c r="S122" s="180" t="str">
        <f>IF('result subject-wise'!AH13="","",'result subject-wise'!AH13)</f>
        <v/>
      </c>
      <c r="T122" s="181" t="str">
        <f>IF('result subject-wise'!AJ13="","",'result subject-wise'!AJ13)</f>
        <v/>
      </c>
      <c r="U122" s="182" t="str">
        <f>IF('result subject-wise'!AK13="","",'result subject-wise'!AK13)</f>
        <v/>
      </c>
      <c r="V122" s="176" t="str">
        <f>IF(OR(U124=0,U124&lt;S124),"",IF(OR(R122="RE",R122="REP"),SUM(Q122,T122),IF(R122="S",T122,Q122)))</f>
        <v/>
      </c>
    </row>
    <row r="123" spans="1:22" ht="19.25" customHeight="1">
      <c r="A123" s="986"/>
      <c r="B123" s="1032" t="s">
        <v>296</v>
      </c>
      <c r="C123" s="1033"/>
      <c r="D123" s="183">
        <f>IF(AND(D118="",D119="",D120="",D121="",D122=""),"",SUM(D118:D122))</f>
        <v>33</v>
      </c>
      <c r="E123" s="183">
        <f t="shared" ref="E123:F123" si="47">IF(AND(E118="",E119="",E120="",E121="",E122=""),"",SUM(E118:E122))</f>
        <v>33</v>
      </c>
      <c r="F123" s="183">
        <f t="shared" si="47"/>
        <v>39</v>
      </c>
      <c r="G123" s="184">
        <f>IF(G118="","",SUM(G118:G122))</f>
        <v>131</v>
      </c>
      <c r="H123" s="184">
        <f>SUM(H120:H122)</f>
        <v>43</v>
      </c>
      <c r="I123" s="184">
        <f>IF(AND(I118="",I119="",I120="",I121="",I122=""),"",SUM(I118:I122))</f>
        <v>174</v>
      </c>
      <c r="J123" s="185">
        <f>IF(J122="","",SUM(J118:J122))</f>
        <v>236</v>
      </c>
      <c r="K123" s="186">
        <f>IF(K118="","",SUM(K118:K122))</f>
        <v>279</v>
      </c>
      <c r="L123" s="184">
        <f>IF(L118="","",SUM(L118:L122))</f>
        <v>217</v>
      </c>
      <c r="M123" s="184">
        <f>SUM(M120:M122)</f>
        <v>76</v>
      </c>
      <c r="N123" s="184">
        <f t="shared" ref="N123" si="48">IF(AND(N118="",N119="",N120="",N121="",N122=""),"",SUM(N118:N122))</f>
        <v>293</v>
      </c>
      <c r="O123" s="185">
        <f>IF(L123="","",SUM(J123,L123))</f>
        <v>453</v>
      </c>
      <c r="P123" s="186">
        <f>SUM(H123,M123)</f>
        <v>119</v>
      </c>
      <c r="Q123" s="186">
        <f>IF(Q118="","",SUM(Q118:Q122))</f>
        <v>572</v>
      </c>
      <c r="R123" s="185"/>
      <c r="S123" s="185" t="str">
        <f>IF(AND(S118="",S119="",S120="",S121="",S122=""),"",SUM(S118:S122))</f>
        <v/>
      </c>
      <c r="T123" s="187" t="str">
        <f>IF(AND(T118="",T119="",T120="",T121="",T122=""),"",SUM(T118:T122))</f>
        <v/>
      </c>
      <c r="U123" s="188"/>
      <c r="V123" s="189" t="str">
        <f>IF(V118="","",SUM(V118:V122))</f>
        <v/>
      </c>
    </row>
    <row r="124" spans="1:22" ht="19.25" customHeight="1">
      <c r="A124" s="986"/>
      <c r="B124" s="1034" t="s">
        <v>318</v>
      </c>
      <c r="C124" s="1035"/>
      <c r="D124" s="173">
        <f>IF(D123="","",50-(COUNTIF(D118:D122,"NA")*10+COUNTIF(D118:D122,"ML")*10))</f>
        <v>50</v>
      </c>
      <c r="E124" s="173">
        <f t="shared" ref="E124:F124" si="49">IF(E123="","",50-(COUNTIF(E118:E122,"NA")*10+COUNTIF(E118:E122,"ML")*10))</f>
        <v>50</v>
      </c>
      <c r="F124" s="173">
        <f t="shared" si="49"/>
        <v>50</v>
      </c>
      <c r="G124" s="177" t="e">
        <f>I124-H124</f>
        <v>#VALUE!</v>
      </c>
      <c r="H124" s="184" t="e">
        <f>IF(H123="","",(IF(OR(H120="ML",H120=""),0,H117)+IF(OR(H121="ML",H121=""),0,H118)+IF(OR(H122="ML",H122=""),0,H119)))</f>
        <v>#VALUE!</v>
      </c>
      <c r="I124" s="177">
        <f>IF(I123=0,0,350-H126)</f>
        <v>350</v>
      </c>
      <c r="J124" s="204" t="e">
        <f>IF(J123="","",SUM(D124:G124))</f>
        <v>#VALUE!</v>
      </c>
      <c r="K124" s="178" t="e">
        <f>IF(K123="","",SUM(H124,J124))</f>
        <v>#VALUE!</v>
      </c>
      <c r="L124" s="177" t="e">
        <f>N124-M124</f>
        <v>#VALUE!</v>
      </c>
      <c r="M124" s="180" t="e">
        <f>IF(M123="","",(IF(OR(M120="ML",M120=""),0,M117)+IF(OR(M121="ML",M121=""),0,M118)+IF(OR(M122="ML",M122=""),0,M119)))</f>
        <v>#VALUE!</v>
      </c>
      <c r="N124" s="177">
        <f>IF(N123=0,0,500-M126)</f>
        <v>500</v>
      </c>
      <c r="O124" s="204" t="e">
        <f>IF(L124="","",SUM(J124,L124))</f>
        <v>#VALUE!</v>
      </c>
      <c r="P124" s="178" t="e">
        <f>SUM(H124,M124)</f>
        <v>#VALUE!</v>
      </c>
      <c r="Q124" s="178" t="e">
        <f>IF(Q123="","",SUM(O124,P124))</f>
        <v>#VALUE!</v>
      </c>
      <c r="R124" s="169"/>
      <c r="S124" s="190">
        <f>COUNTIF(R118:R127,"S")</f>
        <v>0</v>
      </c>
      <c r="T124" s="190">
        <f>COUNTIF(R118:R127,"RE")+COUNTIF(R118:R127,"REP")</f>
        <v>0</v>
      </c>
      <c r="U124" s="190">
        <f>COUNTIF(U118:U123,"P")+COUNTIF(U126:U127,"P")</f>
        <v>0</v>
      </c>
      <c r="V124" s="191" t="str">
        <f>IF(OR(U124=0,U124&lt;(S124+T124)),"",(Q124-(S124*200)+S123))</f>
        <v/>
      </c>
    </row>
    <row r="125" spans="1:22" ht="19.25" customHeight="1">
      <c r="A125" s="986"/>
      <c r="B125" s="942" t="s">
        <v>156</v>
      </c>
      <c r="C125" s="943"/>
      <c r="D125" s="192">
        <f t="shared" ref="D125:Q125" si="50">IF(D124="","",D123/D124*100)</f>
        <v>66</v>
      </c>
      <c r="E125" s="192">
        <f t="shared" si="50"/>
        <v>66</v>
      </c>
      <c r="F125" s="192">
        <f t="shared" si="50"/>
        <v>78</v>
      </c>
      <c r="G125" s="192" t="e">
        <f t="shared" si="50"/>
        <v>#VALUE!</v>
      </c>
      <c r="H125" s="192" t="e">
        <f t="shared" si="50"/>
        <v>#VALUE!</v>
      </c>
      <c r="I125" s="192">
        <f t="shared" si="50"/>
        <v>49.714285714285715</v>
      </c>
      <c r="J125" s="192" t="e">
        <f t="shared" si="50"/>
        <v>#VALUE!</v>
      </c>
      <c r="K125" s="193" t="e">
        <f t="shared" si="50"/>
        <v>#VALUE!</v>
      </c>
      <c r="L125" s="192" t="e">
        <f t="shared" si="50"/>
        <v>#VALUE!</v>
      </c>
      <c r="M125" s="192" t="e">
        <f t="shared" si="50"/>
        <v>#VALUE!</v>
      </c>
      <c r="N125" s="192">
        <f t="shared" si="50"/>
        <v>58.599999999999994</v>
      </c>
      <c r="O125" s="192" t="e">
        <f t="shared" si="50"/>
        <v>#VALUE!</v>
      </c>
      <c r="P125" s="193" t="e">
        <f t="shared" si="50"/>
        <v>#VALUE!</v>
      </c>
      <c r="Q125" s="193" t="e">
        <f t="shared" si="50"/>
        <v>#VALUE!</v>
      </c>
      <c r="R125" s="166"/>
      <c r="S125" s="166"/>
      <c r="T125" s="167"/>
      <c r="U125" s="170"/>
      <c r="V125" s="194" t="str">
        <f>IF(V124="","",V123/V124*100)</f>
        <v/>
      </c>
    </row>
    <row r="126" spans="1:22" ht="19.25" customHeight="1">
      <c r="A126" s="986"/>
      <c r="B126" s="942" t="str">
        <f>'statement of marks'!$DQ$3</f>
        <v>RAJASTHAN STUDIES</v>
      </c>
      <c r="C126" s="943"/>
      <c r="D126" s="200">
        <f>IF('statement of marks'!DQ13="","",'statement of marks'!DQ13)</f>
        <v>9</v>
      </c>
      <c r="E126" s="201">
        <f>IF('statement of marks'!DR13="","",'statement of marks'!DR13)</f>
        <v>10</v>
      </c>
      <c r="F126" s="201">
        <f>IF('statement of marks'!DS13="","",'statement of marks'!DS13)</f>
        <v>9</v>
      </c>
      <c r="G126" s="201">
        <f>IF('statement of marks'!DU13="","",'statement of marks'!DU13)</f>
        <v>39</v>
      </c>
      <c r="H126" s="179">
        <f>IF(G118="ML",70)+IF(G119="ML",70)+IF(G120="ML",70-H117)+IF(G121="ML",70-H118)+IF(G122="ML",70-H119)+IF(H120="ml",H117)+IF(H121="ml",H118)+IF(H122="ml",H119)</f>
        <v>0</v>
      </c>
      <c r="I126" s="204">
        <f>IF(G126="","",SUM(G126,H126))</f>
        <v>39</v>
      </c>
      <c r="J126" s="204">
        <f>IF(G126="","",SUM(D126,E126,F126,G126))</f>
        <v>67</v>
      </c>
      <c r="K126" s="178">
        <f>IF(J126="","",SUM(H126,J126))</f>
        <v>67</v>
      </c>
      <c r="L126" s="201">
        <f>IF('statement of marks'!DW13="","",'statement of marks'!DW13)</f>
        <v>71</v>
      </c>
      <c r="M126" s="179">
        <f>IF(L118="ML",100)+IF(L119="ML",100)+IF(L120="ML",100-M117)+IF(L121="ML",100-M118)+IF(L122="ML",100-M119)+IF(M120="ml",M117)+IF(M121="ml",M118)+IF(M122="ml",M119)</f>
        <v>0</v>
      </c>
      <c r="N126" s="204">
        <f>IF(L126="","",SUM(L126,M126))</f>
        <v>71</v>
      </c>
      <c r="O126" s="204">
        <f>IF(L126="","",SUM(K126,L126))</f>
        <v>138</v>
      </c>
      <c r="P126" s="179">
        <f>SUM(H126,M126)</f>
        <v>0</v>
      </c>
      <c r="Q126" s="178">
        <f>IF(O126="","",SUM(O126,M126))</f>
        <v>138</v>
      </c>
      <c r="R126" s="201" t="str">
        <f>IF('statement of marks'!GW13="","",'statement of marks'!GW13)</f>
        <v>B</v>
      </c>
      <c r="S126" s="180" t="str">
        <f>IF(OR(R126="S",R126="RE"),100,"")</f>
        <v/>
      </c>
      <c r="T126" s="171" t="str">
        <f>IF('result subject-wise'!AL13="","",'result subject-wise'!AL13)</f>
        <v/>
      </c>
      <c r="U126" s="172" t="str">
        <f>IF('result subject-wise'!AM13="","",'result subject-wise'!AM13)</f>
        <v/>
      </c>
      <c r="V126" s="1036"/>
    </row>
    <row r="127" spans="1:22" ht="19.25" customHeight="1">
      <c r="A127" s="986"/>
      <c r="B127" s="942" t="str">
        <f>'statement of marks'!$ED$3</f>
        <v>JEEVAN KAUSJAL</v>
      </c>
      <c r="C127" s="943"/>
      <c r="D127" s="1037" t="s">
        <v>283</v>
      </c>
      <c r="E127" s="1038"/>
      <c r="F127" s="204">
        <f>'statement of marks'!$ED$6</f>
        <v>30</v>
      </c>
      <c r="G127" s="177">
        <f>IF('statement of marks'!ED13="","",'statement of marks'!ED13)</f>
        <v>22</v>
      </c>
      <c r="H127" s="1038" t="s">
        <v>284</v>
      </c>
      <c r="I127" s="1038"/>
      <c r="J127" s="204">
        <f>'statement of marks'!$EE$6</f>
        <v>30</v>
      </c>
      <c r="K127" s="178">
        <f>IF('statement of marks'!EE13="","",'statement of marks'!EE13)</f>
        <v>25</v>
      </c>
      <c r="L127" s="1038" t="s">
        <v>113</v>
      </c>
      <c r="M127" s="1038"/>
      <c r="N127" s="204">
        <f>'statement of marks'!$EF$6</f>
        <v>40</v>
      </c>
      <c r="O127" s="201">
        <f>IF('statement of marks'!EF13="","",'statement of marks'!EF13)</f>
        <v>29</v>
      </c>
      <c r="P127" s="166"/>
      <c r="Q127" s="178">
        <f>IF(O127="","",SUM(G127,K127,O127))</f>
        <v>76</v>
      </c>
      <c r="R127" s="201" t="str">
        <f>IF('statement of marks'!GX13="","",'statement of marks'!GX13)</f>
        <v>B</v>
      </c>
      <c r="S127" s="180" t="str">
        <f>IF(OR(R127="S",R127="RE"),40,"")</f>
        <v/>
      </c>
      <c r="T127" s="171" t="str">
        <f>IF('result subject-wise'!AN13="","",'result subject-wise'!AN13)</f>
        <v/>
      </c>
      <c r="U127" s="172" t="str">
        <f>IF('result subject-wise'!AO13="","",'result subject-wise'!AO13)</f>
        <v/>
      </c>
      <c r="V127" s="1036"/>
    </row>
    <row r="128" spans="1:22" ht="19.25" customHeight="1">
      <c r="A128" s="986"/>
      <c r="B128" s="1039" t="s">
        <v>200</v>
      </c>
      <c r="C128" s="1040"/>
      <c r="D128" s="1041" t="str">
        <f>IF('statement of marks'!HD13="","",'statement of marks'!HD13)</f>
        <v>PASS</v>
      </c>
      <c r="E128" s="1042"/>
      <c r="F128" s="1042"/>
      <c r="G128" s="1042"/>
      <c r="H128" s="1042"/>
      <c r="I128" s="1043"/>
      <c r="J128" s="202" t="s">
        <v>330</v>
      </c>
      <c r="K128" s="201" t="str">
        <f>IF('statement of marks'!HG13="","",'statement of marks'!HG13)</f>
        <v>II</v>
      </c>
      <c r="L128" s="1044" t="s">
        <v>157</v>
      </c>
      <c r="M128" s="1045"/>
      <c r="N128" s="1046"/>
      <c r="O128" s="201">
        <f>IF('statement of marks'!HI13="","",'statement of marks'!HI13)</f>
        <v>14.999999999999975</v>
      </c>
      <c r="P128" s="1047" t="s">
        <v>324</v>
      </c>
      <c r="Q128" s="1047"/>
      <c r="R128" s="1047"/>
      <c r="S128" s="1047"/>
      <c r="T128" s="1047"/>
      <c r="U128" s="1047"/>
      <c r="V128" s="1048"/>
    </row>
    <row r="129" spans="1:22" ht="19.25" customHeight="1">
      <c r="A129" s="986"/>
      <c r="B129" s="1039" t="s">
        <v>333</v>
      </c>
      <c r="C129" s="1040"/>
      <c r="D129" s="965" t="s">
        <v>127</v>
      </c>
      <c r="E129" s="966"/>
      <c r="F129" s="958" t="s">
        <v>129</v>
      </c>
      <c r="G129" s="958"/>
      <c r="H129" s="958" t="s">
        <v>131</v>
      </c>
      <c r="I129" s="958"/>
      <c r="J129" s="958" t="s">
        <v>133</v>
      </c>
      <c r="K129" s="958"/>
      <c r="L129" s="959" t="s">
        <v>312</v>
      </c>
      <c r="M129" s="959"/>
      <c r="N129" s="959"/>
      <c r="O129" s="959"/>
      <c r="P129" s="960" t="s">
        <v>200</v>
      </c>
      <c r="Q129" s="960"/>
      <c r="R129" s="960"/>
      <c r="S129" s="960"/>
      <c r="T129" s="961" t="str">
        <f>IF('result subject-wise'!AR13="","",'result subject-wise'!AR13)</f>
        <v/>
      </c>
      <c r="U129" s="961"/>
      <c r="V129" s="962"/>
    </row>
    <row r="130" spans="1:22" ht="19.25" customHeight="1">
      <c r="A130" s="986"/>
      <c r="B130" s="963" t="s">
        <v>309</v>
      </c>
      <c r="C130" s="964"/>
      <c r="D130" s="965" t="str">
        <f>IF('statement of marks'!EZ13="","",'statement of marks'!EZ13)</f>
        <v/>
      </c>
      <c r="E130" s="966"/>
      <c r="F130" s="966" t="str">
        <f>IF('statement of marks'!FB13="","",'statement of marks'!FB13)</f>
        <v/>
      </c>
      <c r="G130" s="966"/>
      <c r="H130" s="966" t="str">
        <f>IF('statement of marks'!FD13="","",'statement of marks'!FD13)</f>
        <v/>
      </c>
      <c r="I130" s="966"/>
      <c r="J130" s="966" t="str">
        <f>IF('statement of marks'!FF13="","",'statement of marks'!FF13)</f>
        <v/>
      </c>
      <c r="K130" s="966"/>
      <c r="L130" s="966">
        <f>IF('statement of marks'!FH13="","",'statement of marks'!FH13)</f>
        <v>0</v>
      </c>
      <c r="M130" s="966"/>
      <c r="N130" s="966"/>
      <c r="O130" s="966"/>
      <c r="P130" s="960" t="s">
        <v>330</v>
      </c>
      <c r="Q130" s="960"/>
      <c r="R130" s="960"/>
      <c r="S130" s="960"/>
      <c r="T130" s="961" t="str">
        <f>IF(AND(T129="mRrh.kZ",V125&gt;=60),"FIRST",IF(AND(T129="mRrh.kZ",V125&gt;=48),"SECOND",IF(AND(T129="mRrh.kZ",V125&gt;=36),"THIRD","")))</f>
        <v/>
      </c>
      <c r="U130" s="961"/>
      <c r="V130" s="962"/>
    </row>
    <row r="131" spans="1:22" ht="19.25" customHeight="1">
      <c r="A131" s="986"/>
      <c r="B131" s="963" t="s">
        <v>310</v>
      </c>
      <c r="C131" s="964"/>
      <c r="D131" s="967" t="str">
        <f>IF('statement of marks'!EY13="","",'statement of marks'!EY13)</f>
        <v/>
      </c>
      <c r="E131" s="968"/>
      <c r="F131" s="968" t="str">
        <f>IF('statement of marks'!FA13="","",'statement of marks'!FA13)</f>
        <v/>
      </c>
      <c r="G131" s="968"/>
      <c r="H131" s="968" t="str">
        <f>IF('statement of marks'!FC13="","",'statement of marks'!FC13)</f>
        <v/>
      </c>
      <c r="I131" s="968"/>
      <c r="J131" s="968" t="str">
        <f>IF('statement of marks'!FE13="","",'statement of marks'!FE13)</f>
        <v/>
      </c>
      <c r="K131" s="968"/>
      <c r="L131" s="968">
        <f>IF('statement of marks'!FG13="","",'statement of marks'!FG13)</f>
        <v>44</v>
      </c>
      <c r="M131" s="968"/>
      <c r="N131" s="968"/>
      <c r="O131" s="968"/>
      <c r="P131" s="969" t="s">
        <v>302</v>
      </c>
      <c r="Q131" s="970"/>
      <c r="R131" s="970"/>
      <c r="S131" s="971"/>
      <c r="T131" s="972" t="str">
        <f>IF(T129="","",'result subject-wise'!$G$118)</f>
        <v/>
      </c>
      <c r="U131" s="972"/>
      <c r="V131" s="973"/>
    </row>
    <row r="132" spans="1:22" ht="19.25" customHeight="1">
      <c r="A132" s="986"/>
      <c r="B132" s="942" t="s">
        <v>303</v>
      </c>
      <c r="C132" s="943"/>
      <c r="D132" s="944"/>
      <c r="E132" s="945"/>
      <c r="F132" s="945"/>
      <c r="G132" s="945"/>
      <c r="H132" s="945"/>
      <c r="I132" s="945"/>
      <c r="J132" s="945"/>
      <c r="K132" s="945"/>
      <c r="L132" s="946" t="s">
        <v>326</v>
      </c>
      <c r="M132" s="946"/>
      <c r="N132" s="946"/>
      <c r="O132" s="946"/>
      <c r="P132" s="946"/>
      <c r="Q132" s="946"/>
      <c r="R132" s="974"/>
      <c r="S132" s="975"/>
      <c r="T132" s="975"/>
      <c r="U132" s="975"/>
      <c r="V132" s="976"/>
    </row>
    <row r="133" spans="1:22" ht="19.25" customHeight="1">
      <c r="A133" s="986"/>
      <c r="B133" s="942" t="s">
        <v>335</v>
      </c>
      <c r="C133" s="943"/>
      <c r="D133" s="944"/>
      <c r="E133" s="945"/>
      <c r="F133" s="945"/>
      <c r="G133" s="945"/>
      <c r="H133" s="945"/>
      <c r="I133" s="945"/>
      <c r="J133" s="945"/>
      <c r="K133" s="945"/>
      <c r="L133" s="946" t="s">
        <v>304</v>
      </c>
      <c r="M133" s="946"/>
      <c r="N133" s="946"/>
      <c r="O133" s="946"/>
      <c r="P133" s="946"/>
      <c r="Q133" s="946"/>
      <c r="R133" s="977"/>
      <c r="S133" s="978"/>
      <c r="T133" s="978"/>
      <c r="U133" s="978"/>
      <c r="V133" s="979"/>
    </row>
    <row r="134" spans="1:22" ht="19.25" customHeight="1">
      <c r="A134" s="986"/>
      <c r="B134" s="942" t="s">
        <v>313</v>
      </c>
      <c r="C134" s="943"/>
      <c r="D134" s="944"/>
      <c r="E134" s="945"/>
      <c r="F134" s="945"/>
      <c r="G134" s="945"/>
      <c r="H134" s="945"/>
      <c r="I134" s="945"/>
      <c r="J134" s="945"/>
      <c r="K134" s="945"/>
      <c r="L134" s="946" t="s">
        <v>327</v>
      </c>
      <c r="M134" s="946"/>
      <c r="N134" s="946"/>
      <c r="O134" s="946"/>
      <c r="P134" s="946"/>
      <c r="Q134" s="946"/>
      <c r="R134" s="947" t="s">
        <v>328</v>
      </c>
      <c r="S134" s="948"/>
      <c r="T134" s="948"/>
      <c r="U134" s="948"/>
      <c r="V134" s="949"/>
    </row>
    <row r="135" spans="1:22" ht="19.25" customHeight="1">
      <c r="A135" s="987"/>
      <c r="B135" s="950" t="s">
        <v>329</v>
      </c>
      <c r="C135" s="951"/>
      <c r="D135" s="952"/>
      <c r="E135" s="953"/>
      <c r="F135" s="953"/>
      <c r="G135" s="953"/>
      <c r="H135" s="953"/>
      <c r="I135" s="953"/>
      <c r="J135" s="953"/>
      <c r="K135" s="953"/>
      <c r="L135" s="951" t="s">
        <v>117</v>
      </c>
      <c r="M135" s="951"/>
      <c r="N135" s="951"/>
      <c r="O135" s="951"/>
      <c r="P135" s="954">
        <f>'statement of marks'!$HJ$110</f>
        <v>42122</v>
      </c>
      <c r="Q135" s="954"/>
      <c r="R135" s="955" t="s">
        <v>305</v>
      </c>
      <c r="S135" s="956"/>
      <c r="T135" s="956"/>
      <c r="U135" s="956"/>
      <c r="V135" s="957"/>
    </row>
    <row r="136" spans="1:22" ht="19.25" customHeight="1">
      <c r="A136" s="980" t="s">
        <v>287</v>
      </c>
      <c r="B136" s="981"/>
      <c r="C136" s="981"/>
      <c r="D136" s="981"/>
      <c r="E136" s="981"/>
      <c r="F136" s="981"/>
      <c r="G136" s="981"/>
      <c r="H136" s="981"/>
      <c r="I136" s="981"/>
      <c r="J136" s="981"/>
      <c r="K136" s="981"/>
      <c r="L136" s="981"/>
      <c r="M136" s="981"/>
      <c r="N136" s="981"/>
      <c r="O136" s="981"/>
      <c r="P136" s="981"/>
      <c r="Q136" s="981"/>
      <c r="R136" s="981"/>
      <c r="S136" s="981"/>
      <c r="T136" s="981"/>
      <c r="U136" s="981"/>
      <c r="V136" s="982"/>
    </row>
    <row r="137" spans="1:22" ht="19.25" customHeight="1">
      <c r="A137" s="983" t="str">
        <f>'statement of marks'!$A$1</f>
        <v>GOVT. GIRLS' HR. SEC. SCHOOL, NIMBAHERA</v>
      </c>
      <c r="B137" s="984"/>
      <c r="C137" s="984"/>
      <c r="D137" s="984"/>
      <c r="E137" s="984"/>
      <c r="F137" s="984"/>
      <c r="G137" s="984"/>
      <c r="H137" s="984"/>
      <c r="I137" s="984"/>
      <c r="J137" s="984"/>
      <c r="K137" s="984"/>
      <c r="L137" s="984"/>
      <c r="M137" s="984"/>
      <c r="N137" s="984"/>
      <c r="O137" s="984"/>
      <c r="P137" s="984"/>
      <c r="Q137" s="984"/>
      <c r="R137" s="984"/>
      <c r="S137" s="984"/>
      <c r="T137" s="984"/>
      <c r="U137" s="984"/>
      <c r="V137" s="985"/>
    </row>
    <row r="138" spans="1:22" ht="19.25" customHeight="1">
      <c r="A138" s="986"/>
      <c r="B138" s="988" t="s">
        <v>316</v>
      </c>
      <c r="C138" s="988"/>
      <c r="D138" s="989" t="str">
        <f>'statement of marks'!$F$3</f>
        <v>2013-14</v>
      </c>
      <c r="E138" s="990"/>
      <c r="F138" s="991" t="str">
        <f>IF(T156="","MAIN EXAMINATION",IF(D155="Suppl.","SUPPLEMENTARY EXAMINATION",IF(D155="Re-exam.","RE-EXAMINATION",)))</f>
        <v>MAIN EXAMINATION</v>
      </c>
      <c r="G138" s="992"/>
      <c r="H138" s="992"/>
      <c r="I138" s="992"/>
      <c r="J138" s="992"/>
      <c r="K138" s="992"/>
      <c r="L138" s="992"/>
      <c r="M138" s="992"/>
      <c r="N138" s="992"/>
      <c r="O138" s="992"/>
      <c r="P138" s="992"/>
      <c r="Q138" s="992"/>
      <c r="R138" s="993" t="s">
        <v>315</v>
      </c>
      <c r="S138" s="994"/>
      <c r="T138" s="995" t="str">
        <f>'statement of marks'!$A$3</f>
        <v>11 'A'</v>
      </c>
      <c r="U138" s="995"/>
      <c r="V138" s="996"/>
    </row>
    <row r="139" spans="1:22" ht="19.25" customHeight="1">
      <c r="A139" s="986"/>
      <c r="B139" s="997" t="s">
        <v>36</v>
      </c>
      <c r="C139" s="997"/>
      <c r="D139" s="998" t="str">
        <f>IF('statement of marks'!G14="","",'statement of marks'!G14)</f>
        <v>A 006</v>
      </c>
      <c r="E139" s="946"/>
      <c r="F139" s="946"/>
      <c r="G139" s="946"/>
      <c r="H139" s="946"/>
      <c r="I139" s="946"/>
      <c r="J139" s="946"/>
      <c r="K139" s="946"/>
      <c r="L139" s="946"/>
      <c r="M139" s="946"/>
      <c r="N139" s="946"/>
      <c r="O139" s="946"/>
      <c r="P139" s="946"/>
      <c r="Q139" s="946"/>
      <c r="R139" s="999" t="s">
        <v>314</v>
      </c>
      <c r="S139" s="1000"/>
      <c r="T139" s="1001">
        <f>IF('statement of marks'!E14="","",'statement of marks'!E14)</f>
        <v>11406</v>
      </c>
      <c r="U139" s="1001"/>
      <c r="V139" s="1002"/>
    </row>
    <row r="140" spans="1:22" ht="19.25" customHeight="1">
      <c r="A140" s="986"/>
      <c r="B140" s="997" t="s">
        <v>37</v>
      </c>
      <c r="C140" s="997"/>
      <c r="D140" s="998" t="str">
        <f>IF('statement of marks'!H14="","",'statement of marks'!H14)</f>
        <v>B 006</v>
      </c>
      <c r="E140" s="946"/>
      <c r="F140" s="946"/>
      <c r="G140" s="946"/>
      <c r="H140" s="946"/>
      <c r="I140" s="946"/>
      <c r="J140" s="946"/>
      <c r="K140" s="946"/>
      <c r="L140" s="946"/>
      <c r="M140" s="946"/>
      <c r="N140" s="946"/>
      <c r="O140" s="946"/>
      <c r="P140" s="946"/>
      <c r="Q140" s="946"/>
      <c r="R140" s="999" t="s">
        <v>35</v>
      </c>
      <c r="S140" s="1000"/>
      <c r="T140" s="1001">
        <f>IF('statement of marks'!D14="","",'statement of marks'!D14)</f>
        <v>9361</v>
      </c>
      <c r="U140" s="1001"/>
      <c r="V140" s="1002"/>
    </row>
    <row r="141" spans="1:22" ht="19.25" customHeight="1">
      <c r="A141" s="986"/>
      <c r="B141" s="1003" t="s">
        <v>38</v>
      </c>
      <c r="C141" s="1003"/>
      <c r="D141" s="998" t="str">
        <f>IF('statement of marks'!I14="","",'statement of marks'!I14)</f>
        <v>C 006</v>
      </c>
      <c r="E141" s="946"/>
      <c r="F141" s="946"/>
      <c r="G141" s="946"/>
      <c r="H141" s="946"/>
      <c r="I141" s="946"/>
      <c r="J141" s="946"/>
      <c r="K141" s="946"/>
      <c r="L141" s="946"/>
      <c r="M141" s="946"/>
      <c r="N141" s="946"/>
      <c r="O141" s="946"/>
      <c r="P141" s="946"/>
      <c r="Q141" s="946"/>
      <c r="R141" s="1004" t="s">
        <v>285</v>
      </c>
      <c r="S141" s="1005"/>
      <c r="T141" s="1006">
        <f>IF('statement of marks'!F14="","",'statement of marks'!F14)</f>
        <v>35168</v>
      </c>
      <c r="U141" s="1006"/>
      <c r="V141" s="1007"/>
    </row>
    <row r="142" spans="1:22" ht="19.25" customHeight="1">
      <c r="A142" s="986"/>
      <c r="B142" s="1008" t="s">
        <v>223</v>
      </c>
      <c r="C142" s="1010" t="s">
        <v>319</v>
      </c>
      <c r="D142" s="1012" t="s">
        <v>114</v>
      </c>
      <c r="E142" s="1012" t="s">
        <v>115</v>
      </c>
      <c r="F142" s="1012" t="s">
        <v>116</v>
      </c>
      <c r="G142" s="1014" t="s">
        <v>281</v>
      </c>
      <c r="H142" s="1014" t="s">
        <v>282</v>
      </c>
      <c r="I142" s="1012" t="s">
        <v>289</v>
      </c>
      <c r="J142" s="1012" t="s">
        <v>299</v>
      </c>
      <c r="K142" s="1016" t="s">
        <v>299</v>
      </c>
      <c r="L142" s="1018" t="s">
        <v>292</v>
      </c>
      <c r="M142" s="1018" t="s">
        <v>293</v>
      </c>
      <c r="N142" s="1020" t="s">
        <v>294</v>
      </c>
      <c r="O142" s="1020" t="s">
        <v>290</v>
      </c>
      <c r="P142" s="1020" t="s">
        <v>291</v>
      </c>
      <c r="Q142" s="1016" t="s">
        <v>323</v>
      </c>
      <c r="R142" s="1012" t="s">
        <v>334</v>
      </c>
      <c r="S142" s="1022" t="s">
        <v>332</v>
      </c>
      <c r="T142" s="1024" t="s">
        <v>320</v>
      </c>
      <c r="U142" s="1026" t="s">
        <v>321</v>
      </c>
      <c r="V142" s="1028" t="s">
        <v>322</v>
      </c>
    </row>
    <row r="143" spans="1:22" ht="19.25" customHeight="1">
      <c r="A143" s="986"/>
      <c r="B143" s="1009"/>
      <c r="C143" s="1011"/>
      <c r="D143" s="1013"/>
      <c r="E143" s="1013"/>
      <c r="F143" s="1013"/>
      <c r="G143" s="1015"/>
      <c r="H143" s="1015"/>
      <c r="I143" s="1013"/>
      <c r="J143" s="1013"/>
      <c r="K143" s="1017"/>
      <c r="L143" s="1019"/>
      <c r="M143" s="1019"/>
      <c r="N143" s="1021"/>
      <c r="O143" s="1021"/>
      <c r="P143" s="1021"/>
      <c r="Q143" s="1017"/>
      <c r="R143" s="1013"/>
      <c r="S143" s="1023"/>
      <c r="T143" s="1025"/>
      <c r="U143" s="1027"/>
      <c r="V143" s="1029"/>
    </row>
    <row r="144" spans="1:22" ht="19.25" customHeight="1">
      <c r="A144" s="986"/>
      <c r="B144" s="1030" t="s">
        <v>317</v>
      </c>
      <c r="C144" s="1031"/>
      <c r="D144" s="173">
        <v>10</v>
      </c>
      <c r="E144" s="203">
        <v>10</v>
      </c>
      <c r="F144" s="203">
        <v>10</v>
      </c>
      <c r="G144" s="164" t="s">
        <v>90</v>
      </c>
      <c r="H144" s="174" t="str">
        <f>'statement of marks'!$AQ$6</f>
        <v/>
      </c>
      <c r="I144" s="165">
        <v>70</v>
      </c>
      <c r="J144" s="164" t="s">
        <v>88</v>
      </c>
      <c r="K144" s="175">
        <v>100</v>
      </c>
      <c r="L144" s="164" t="s">
        <v>91</v>
      </c>
      <c r="M144" s="174" t="str">
        <f>'statement of marks'!$AV$6</f>
        <v/>
      </c>
      <c r="N144" s="165">
        <v>100</v>
      </c>
      <c r="O144" s="164" t="s">
        <v>307</v>
      </c>
      <c r="P144" s="175"/>
      <c r="Q144" s="175">
        <v>200</v>
      </c>
      <c r="R144" s="166"/>
      <c r="S144" s="166"/>
      <c r="T144" s="167"/>
      <c r="U144" s="168"/>
      <c r="V144" s="176" t="str">
        <f>IF(OR(U151=0,U151&lt;S151),"",Q144)</f>
        <v/>
      </c>
    </row>
    <row r="145" spans="1:22" ht="19.25" customHeight="1">
      <c r="A145" s="986"/>
      <c r="B145" s="942" t="str">
        <f>'statement of marks'!$J$3</f>
        <v>HINDI COMPULSORY</v>
      </c>
      <c r="C145" s="943"/>
      <c r="D145" s="200">
        <f>IF('statement of marks'!J14="","",'statement of marks'!J14)</f>
        <v>5</v>
      </c>
      <c r="E145" s="201">
        <f>IF('statement of marks'!K14="","",'statement of marks'!K14)</f>
        <v>4</v>
      </c>
      <c r="F145" s="201">
        <f>IF('statement of marks'!L14="","",'statement of marks'!L14)</f>
        <v>5</v>
      </c>
      <c r="G145" s="177">
        <f>IF('statement of marks'!N14="","",'statement of marks'!N14)</f>
        <v>34</v>
      </c>
      <c r="H145" s="177" t="str">
        <f>'statement of marks'!$BS$6</f>
        <v/>
      </c>
      <c r="I145" s="204">
        <f>IF(G145="","",G145)</f>
        <v>34</v>
      </c>
      <c r="J145" s="204">
        <f>IF(G145="","",SUM(D145,E145,F145,G145))</f>
        <v>48</v>
      </c>
      <c r="K145" s="178">
        <f>J145</f>
        <v>48</v>
      </c>
      <c r="L145" s="177">
        <f>IF('statement of marks'!P14="","",'statement of marks'!P14)</f>
        <v>65</v>
      </c>
      <c r="M145" s="174" t="str">
        <f>'statement of marks'!$BX$6</f>
        <v/>
      </c>
      <c r="N145" s="204">
        <f>IF(L145="","",L145)</f>
        <v>65</v>
      </c>
      <c r="O145" s="204">
        <f>IF(L145="","",SUM(J145,L145))</f>
        <v>113</v>
      </c>
      <c r="P145" s="179">
        <f>SUM(H145,M145)</f>
        <v>0</v>
      </c>
      <c r="Q145" s="178">
        <f>O145</f>
        <v>113</v>
      </c>
      <c r="R145" s="201" t="str">
        <f>CONCATENATE('statement of marks'!FJ14,'statement of marks'!FK14,'statement of marks'!FL14)</f>
        <v>II</v>
      </c>
      <c r="S145" s="180" t="str">
        <f>IF(OR(R145="S",R145="RE"),100,"")</f>
        <v/>
      </c>
      <c r="T145" s="181" t="str">
        <f>IF('result subject-wise'!U14="","",'result subject-wise'!U14)</f>
        <v/>
      </c>
      <c r="U145" s="182" t="str">
        <f>IF('result subject-wise'!V14="","",'result subject-wise'!V14)</f>
        <v/>
      </c>
      <c r="V145" s="176" t="str">
        <f>IF(OR(U151=0,U151&lt;S151),"",IF(R145="RE",SUM(Q145,T145),IF(R145="S",T145,Q145)))</f>
        <v/>
      </c>
    </row>
    <row r="146" spans="1:22" ht="19.25" customHeight="1">
      <c r="A146" s="986"/>
      <c r="B146" s="942" t="str">
        <f>'statement of marks'!$W$3</f>
        <v>ENGLISH COMPULSORY</v>
      </c>
      <c r="C146" s="943"/>
      <c r="D146" s="200">
        <f>IF('statement of marks'!W14="","",'statement of marks'!W14)</f>
        <v>5</v>
      </c>
      <c r="E146" s="201">
        <f>IF('statement of marks'!X14="","",'statement of marks'!X14)</f>
        <v>7</v>
      </c>
      <c r="F146" s="201">
        <f>IF('statement of marks'!Y14="","",'statement of marks'!Y14)</f>
        <v>7</v>
      </c>
      <c r="G146" s="177">
        <f>IF('statement of marks'!AA14="","",'statement of marks'!AA14)</f>
        <v>26</v>
      </c>
      <c r="H146" s="177" t="str">
        <f>'statement of marks'!$CU$6</f>
        <v/>
      </c>
      <c r="I146" s="204">
        <f>IF(G146="","",G146)</f>
        <v>26</v>
      </c>
      <c r="J146" s="204">
        <f t="shared" ref="J146:J149" si="51">IF(G146="","",SUM(D146,E146,F146,G146))</f>
        <v>45</v>
      </c>
      <c r="K146" s="178">
        <f>J146</f>
        <v>45</v>
      </c>
      <c r="L146" s="177">
        <f>IF('statement of marks'!AC14="","",'statement of marks'!AC14)</f>
        <v>39</v>
      </c>
      <c r="M146" s="174" t="str">
        <f>'statement of marks'!$CZ$6</f>
        <v/>
      </c>
      <c r="N146" s="204">
        <f>IF(L146="","",L146)</f>
        <v>39</v>
      </c>
      <c r="O146" s="204">
        <f t="shared" ref="O146" si="52">IF(L146="","",SUM(J146,L146))</f>
        <v>84</v>
      </c>
      <c r="P146" s="179">
        <f t="shared" ref="P146" si="53">SUM(H146,M146)</f>
        <v>0</v>
      </c>
      <c r="Q146" s="178">
        <f>O146</f>
        <v>84</v>
      </c>
      <c r="R146" s="201" t="str">
        <f>CONCATENATE('statement of marks'!FM14,'statement of marks'!FN14,'statement of marks'!FO14)</f>
        <v>III</v>
      </c>
      <c r="S146" s="180" t="str">
        <f>IF(OR(R146="S",R146="RE"),100,"")</f>
        <v/>
      </c>
      <c r="T146" s="181" t="str">
        <f>IF('result subject-wise'!X14="","",'result subject-wise'!X14)</f>
        <v/>
      </c>
      <c r="U146" s="182" t="str">
        <f>IF('result subject-wise'!Y14="","",'result subject-wise'!Y14)</f>
        <v/>
      </c>
      <c r="V146" s="176" t="str">
        <f>IF(OR(U151=0,U151&lt;S151),"",IF(R146="RE",SUM(Q146,T146),IF(R146="S",T146,Q146)))</f>
        <v/>
      </c>
    </row>
    <row r="147" spans="1:22" ht="19.25" customHeight="1">
      <c r="A147" s="986"/>
      <c r="B147" s="942" t="str">
        <f>'statement of marks'!AK14</f>
        <v>PHYSICS</v>
      </c>
      <c r="C147" s="943"/>
      <c r="D147" s="200">
        <f>IF('statement of marks'!AL14="","",'statement of marks'!AL14)</f>
        <v>7</v>
      </c>
      <c r="E147" s="201">
        <f>IF('statement of marks'!AM14="","",'statement of marks'!AM14)</f>
        <v>8</v>
      </c>
      <c r="F147" s="201">
        <f>IF('statement of marks'!AN14="","",'statement of marks'!AN14)</f>
        <v>8</v>
      </c>
      <c r="G147" s="177">
        <f>IF('statement of marks'!AP14="","",'statement of marks'!AP14)</f>
        <v>14</v>
      </c>
      <c r="H147" s="177">
        <f>IF('statement of marks'!AQ14="","",'statement of marks'!AQ14)</f>
        <v>14</v>
      </c>
      <c r="I147" s="204">
        <f>IF(G147="","",IF(AND(G147="ML",H147="ML"),"ML",IF(AND(G147="ML",H147=""),"ML",SUM(G147,H147))))</f>
        <v>28</v>
      </c>
      <c r="J147" s="204">
        <f t="shared" si="51"/>
        <v>37</v>
      </c>
      <c r="K147" s="178">
        <f>IF(J147="","",SUM(H147,J147))</f>
        <v>51</v>
      </c>
      <c r="L147" s="177">
        <f>IF('statement of marks'!AU14="","",'statement of marks'!AU14)</f>
        <v>38</v>
      </c>
      <c r="M147" s="177">
        <f>IF('statement of marks'!AV14="","",'statement of marks'!AV14)</f>
        <v>19</v>
      </c>
      <c r="N147" s="204">
        <f>IF(L147="","",IF(AND(L147="ML",M147="ML"),"ML",IF(AND(L147="ML",M147=""),"ML",SUM(L147,M147))))</f>
        <v>57</v>
      </c>
      <c r="O147" s="204">
        <f>IF(L147="","",SUM(J147,L147))</f>
        <v>75</v>
      </c>
      <c r="P147" s="177">
        <f>IF(AND(H147="",M147=""),"",SUM(H147,M147))</f>
        <v>33</v>
      </c>
      <c r="Q147" s="178">
        <f>IF(O147="","",SUM(O147,P147))</f>
        <v>108</v>
      </c>
      <c r="R147" s="201" t="str">
        <f>CONCATENATE('statement of marks'!FP14,'statement of marks'!FY14,'statement of marks'!FZ14)</f>
        <v>II</v>
      </c>
      <c r="S147" s="180" t="str">
        <f>IF('result subject-wise'!Z14="","",'result subject-wise'!Z14)</f>
        <v/>
      </c>
      <c r="T147" s="181" t="str">
        <f>IF('result subject-wise'!AB14="","",'result subject-wise'!AB14)</f>
        <v/>
      </c>
      <c r="U147" s="182" t="str">
        <f>IF('result subject-wise'!AC14="","",'result subject-wise'!AC14)</f>
        <v/>
      </c>
      <c r="V147" s="176" t="str">
        <f>IF(OR(U151=0,U151&lt;S151),"",IF(OR(R147="RE",R147="REP"),SUM(Q147,T147),IF(R147="S",T147,Q147)))</f>
        <v/>
      </c>
    </row>
    <row r="148" spans="1:22" ht="19.25" customHeight="1">
      <c r="A148" s="986"/>
      <c r="B148" s="942" t="str">
        <f>'statement of marks'!BM14</f>
        <v>CHEMISTRY</v>
      </c>
      <c r="C148" s="943"/>
      <c r="D148" s="200">
        <f>IF('statement of marks'!BN14="","",'statement of marks'!BN14)</f>
        <v>6</v>
      </c>
      <c r="E148" s="201">
        <f>IF('statement of marks'!BO14="","",'statement of marks'!BO14)</f>
        <v>10</v>
      </c>
      <c r="F148" s="201">
        <f>IF('statement of marks'!BP14="","",'statement of marks'!BP14)</f>
        <v>8</v>
      </c>
      <c r="G148" s="177">
        <f>IF('statement of marks'!BR14="","",'statement of marks'!BR14)</f>
        <v>25</v>
      </c>
      <c r="H148" s="177">
        <f>IF('statement of marks'!BS14="","",'statement of marks'!BS14)</f>
        <v>18</v>
      </c>
      <c r="I148" s="204">
        <f t="shared" ref="I148" si="54">IF(G148="","",IF(AND(G148="ML",H148="ML"),"ML",IF(AND(G148="ML",H148=""),"ML",SUM(G148,H148))))</f>
        <v>43</v>
      </c>
      <c r="J148" s="204">
        <f t="shared" si="51"/>
        <v>49</v>
      </c>
      <c r="K148" s="178">
        <f>IF(J148="","",SUM(H148,J148))</f>
        <v>67</v>
      </c>
      <c r="L148" s="177">
        <f>IF('statement of marks'!BW14="","",'statement of marks'!BW14)</f>
        <v>35</v>
      </c>
      <c r="M148" s="177">
        <f>IF('statement of marks'!BX14="","",'statement of marks'!BX14)</f>
        <v>27</v>
      </c>
      <c r="N148" s="204">
        <f t="shared" ref="N148" si="55">IF(L148="","",IF(AND(L148="ML",M148="ML"),"ML",IF(AND(L148="ML",M148=""),"ML",SUM(L148,M148))))</f>
        <v>62</v>
      </c>
      <c r="O148" s="204">
        <f>IF(L148="","",SUM(J148,L148))</f>
        <v>84</v>
      </c>
      <c r="P148" s="177">
        <f t="shared" ref="P148:P149" si="56">IF(AND(H148="",M148=""),"",SUM(H148,M148))</f>
        <v>45</v>
      </c>
      <c r="Q148" s="178">
        <f>IF(O148="","",SUM(O148,P148))</f>
        <v>129</v>
      </c>
      <c r="R148" s="201" t="str">
        <f>CONCATENATE('statement of marks'!GA14,'statement of marks'!GJ14,'statement of marks'!GK14)</f>
        <v>I</v>
      </c>
      <c r="S148" s="180" t="str">
        <f>IF('result subject-wise'!AD14="","",'result subject-wise'!AD14)</f>
        <v/>
      </c>
      <c r="T148" s="181" t="str">
        <f>IF('result subject-wise'!AF14="","",'result subject-wise'!AF14)</f>
        <v/>
      </c>
      <c r="U148" s="182" t="str">
        <f>IF('result subject-wise'!AG14="","",'result subject-wise'!AG14)</f>
        <v/>
      </c>
      <c r="V148" s="176" t="str">
        <f>IF(OR(U151=0,U151&lt;S151),"",IF(OR(R148="RE",R148="REP"),SUM(Q148,T148),IF(R148="S",T148,Q148)))</f>
        <v/>
      </c>
    </row>
    <row r="149" spans="1:22" ht="19.25" customHeight="1">
      <c r="A149" s="986"/>
      <c r="B149" s="942" t="str">
        <f>'statement of marks'!CO14</f>
        <v>BIOLOGY</v>
      </c>
      <c r="C149" s="943"/>
      <c r="D149" s="200">
        <f>IF('statement of marks'!CP14="","",'statement of marks'!CP14)</f>
        <v>6</v>
      </c>
      <c r="E149" s="201">
        <f>IF('statement of marks'!CQ14="","",'statement of marks'!CQ14)</f>
        <v>8</v>
      </c>
      <c r="F149" s="201">
        <f>IF('statement of marks'!CR14="","",'statement of marks'!CR14)</f>
        <v>9</v>
      </c>
      <c r="G149" s="177">
        <f>IF('statement of marks'!CT14="","",'statement of marks'!CT14)</f>
        <v>20</v>
      </c>
      <c r="H149" s="177">
        <f>IF('statement of marks'!CU14="","",'statement of marks'!CU14)</f>
        <v>15</v>
      </c>
      <c r="I149" s="204">
        <f>IF(G149="","",IF(AND(G149="ML",H149="ML"),"ML",IF(AND(G149="ML",H149=""),"ML",SUM(G149,H149))))</f>
        <v>35</v>
      </c>
      <c r="J149" s="204">
        <f t="shared" si="51"/>
        <v>43</v>
      </c>
      <c r="K149" s="178">
        <f>IF(J149="","",SUM(H149,J149))</f>
        <v>58</v>
      </c>
      <c r="L149" s="177">
        <f>IF('statement of marks'!CY14="","",'statement of marks'!CY14)</f>
        <v>30</v>
      </c>
      <c r="M149" s="177">
        <f>IF('statement of marks'!CZ14="","",'statement of marks'!CZ14)</f>
        <v>29</v>
      </c>
      <c r="N149" s="204">
        <f>IF(L149="","",IF(AND(L149="ML",M149="ML"),"ML",IF(AND(L149="ML",M149=""),"ML",SUM(L149,M149))))</f>
        <v>59</v>
      </c>
      <c r="O149" s="204">
        <f>IF(L149="","",SUM(J149,L149))</f>
        <v>73</v>
      </c>
      <c r="P149" s="177">
        <f t="shared" si="56"/>
        <v>44</v>
      </c>
      <c r="Q149" s="178">
        <f>IF(O149="","",SUM(O149,P149))</f>
        <v>117</v>
      </c>
      <c r="R149" s="201" t="str">
        <f>CONCATENATE('statement of marks'!GL14,'statement of marks'!GU14,'statement of marks'!GV14)</f>
        <v>II</v>
      </c>
      <c r="S149" s="180" t="str">
        <f>IF('result subject-wise'!AH14="","",'result subject-wise'!AH14)</f>
        <v/>
      </c>
      <c r="T149" s="181" t="str">
        <f>IF('result subject-wise'!AJ14="","",'result subject-wise'!AJ14)</f>
        <v/>
      </c>
      <c r="U149" s="182" t="str">
        <f>IF('result subject-wise'!AK14="","",'result subject-wise'!AK14)</f>
        <v/>
      </c>
      <c r="V149" s="176" t="str">
        <f>IF(OR(U151=0,U151&lt;S151),"",IF(OR(R149="RE",R149="REP"),SUM(Q149,T149),IF(R149="S",T149,Q149)))</f>
        <v/>
      </c>
    </row>
    <row r="150" spans="1:22" ht="19.25" customHeight="1">
      <c r="A150" s="986"/>
      <c r="B150" s="1032" t="s">
        <v>296</v>
      </c>
      <c r="C150" s="1033"/>
      <c r="D150" s="183">
        <f>IF(AND(D145="",D146="",D147="",D148="",D149=""),"",SUM(D145:D149))</f>
        <v>29</v>
      </c>
      <c r="E150" s="183">
        <f t="shared" ref="E150:F150" si="57">IF(AND(E145="",E146="",E147="",E148="",E149=""),"",SUM(E145:E149))</f>
        <v>37</v>
      </c>
      <c r="F150" s="183">
        <f t="shared" si="57"/>
        <v>37</v>
      </c>
      <c r="G150" s="184">
        <f>IF(G145="","",SUM(G145:G149))</f>
        <v>119</v>
      </c>
      <c r="H150" s="184">
        <f>SUM(H147:H149)</f>
        <v>47</v>
      </c>
      <c r="I150" s="184">
        <f>IF(AND(I145="",I146="",I147="",I148="",I149=""),"",SUM(I145:I149))</f>
        <v>166</v>
      </c>
      <c r="J150" s="185">
        <f>IF(J149="","",SUM(J145:J149))</f>
        <v>222</v>
      </c>
      <c r="K150" s="186">
        <f>IF(K145="","",SUM(K145:K149))</f>
        <v>269</v>
      </c>
      <c r="L150" s="184">
        <f>IF(L145="","",SUM(L145:L149))</f>
        <v>207</v>
      </c>
      <c r="M150" s="184">
        <f>SUM(M147:M149)</f>
        <v>75</v>
      </c>
      <c r="N150" s="184">
        <f t="shared" ref="N150" si="58">IF(AND(N145="",N146="",N147="",N148="",N149=""),"",SUM(N145:N149))</f>
        <v>282</v>
      </c>
      <c r="O150" s="185">
        <f>IF(L150="","",SUM(J150,L150))</f>
        <v>429</v>
      </c>
      <c r="P150" s="186">
        <f>SUM(H150,M150)</f>
        <v>122</v>
      </c>
      <c r="Q150" s="186">
        <f>IF(Q145="","",SUM(Q145:Q149))</f>
        <v>551</v>
      </c>
      <c r="R150" s="185"/>
      <c r="S150" s="185" t="str">
        <f>IF(AND(S145="",S146="",S147="",S148="",S149=""),"",SUM(S145:S149))</f>
        <v/>
      </c>
      <c r="T150" s="187" t="str">
        <f>IF(AND(T145="",T146="",T147="",T148="",T149=""),"",SUM(T145:T149))</f>
        <v/>
      </c>
      <c r="U150" s="188"/>
      <c r="V150" s="189" t="str">
        <f>IF(V145="","",SUM(V145:V149))</f>
        <v/>
      </c>
    </row>
    <row r="151" spans="1:22" ht="19.25" customHeight="1">
      <c r="A151" s="986"/>
      <c r="B151" s="1034" t="s">
        <v>318</v>
      </c>
      <c r="C151" s="1035"/>
      <c r="D151" s="173">
        <f>IF(D150="","",50-(COUNTIF(D145:D149,"NA")*10+COUNTIF(D145:D149,"ML")*10))</f>
        <v>50</v>
      </c>
      <c r="E151" s="173">
        <f t="shared" ref="E151:F151" si="59">IF(E150="","",50-(COUNTIF(E145:E149,"NA")*10+COUNTIF(E145:E149,"ML")*10))</f>
        <v>50</v>
      </c>
      <c r="F151" s="173">
        <f t="shared" si="59"/>
        <v>50</v>
      </c>
      <c r="G151" s="177" t="e">
        <f>I151-H151</f>
        <v>#VALUE!</v>
      </c>
      <c r="H151" s="184" t="e">
        <f>IF(H150="","",(IF(OR(H147="ML",H147=""),0,H144)+IF(OR(H148="ML",H148=""),0,H145)+IF(OR(H149="ML",H149=""),0,H146)))</f>
        <v>#VALUE!</v>
      </c>
      <c r="I151" s="177">
        <f>IF(I150=0,0,350-H153)</f>
        <v>350</v>
      </c>
      <c r="J151" s="204" t="e">
        <f>IF(J150="","",SUM(D151:G151))</f>
        <v>#VALUE!</v>
      </c>
      <c r="K151" s="178" t="e">
        <f>IF(K150="","",SUM(H151,J151))</f>
        <v>#VALUE!</v>
      </c>
      <c r="L151" s="177" t="e">
        <f>N151-M151</f>
        <v>#VALUE!</v>
      </c>
      <c r="M151" s="180" t="e">
        <f>IF(M150="","",(IF(OR(M147="ML",M147=""),0,M144)+IF(OR(M148="ML",M148=""),0,M145)+IF(OR(M149="ML",M149=""),0,M146)))</f>
        <v>#VALUE!</v>
      </c>
      <c r="N151" s="177">
        <f>IF(N150=0,0,500-M153)</f>
        <v>500</v>
      </c>
      <c r="O151" s="204" t="e">
        <f>IF(L151="","",SUM(J151,L151))</f>
        <v>#VALUE!</v>
      </c>
      <c r="P151" s="178" t="e">
        <f>SUM(H151,M151)</f>
        <v>#VALUE!</v>
      </c>
      <c r="Q151" s="178" t="e">
        <f>IF(Q150="","",SUM(O151,P151))</f>
        <v>#VALUE!</v>
      </c>
      <c r="R151" s="169"/>
      <c r="S151" s="190">
        <f>COUNTIF(R145:R154,"S")</f>
        <v>0</v>
      </c>
      <c r="T151" s="190">
        <f>COUNTIF(R145:R154,"RE")+COUNTIF(R145:R154,"REP")</f>
        <v>0</v>
      </c>
      <c r="U151" s="190">
        <f>COUNTIF(U145:U150,"P")+COUNTIF(U153:U154,"P")</f>
        <v>0</v>
      </c>
      <c r="V151" s="191" t="str">
        <f>IF(OR(U151=0,U151&lt;(S151+T151)),"",(Q151-(S151*200)+S150))</f>
        <v/>
      </c>
    </row>
    <row r="152" spans="1:22" ht="19.25" customHeight="1">
      <c r="A152" s="986"/>
      <c r="B152" s="942" t="s">
        <v>156</v>
      </c>
      <c r="C152" s="943"/>
      <c r="D152" s="192">
        <f t="shared" ref="D152:Q152" si="60">IF(D151="","",D150/D151*100)</f>
        <v>57.999999999999993</v>
      </c>
      <c r="E152" s="192">
        <f t="shared" si="60"/>
        <v>74</v>
      </c>
      <c r="F152" s="192">
        <f t="shared" si="60"/>
        <v>74</v>
      </c>
      <c r="G152" s="192" t="e">
        <f t="shared" si="60"/>
        <v>#VALUE!</v>
      </c>
      <c r="H152" s="192" t="e">
        <f t="shared" si="60"/>
        <v>#VALUE!</v>
      </c>
      <c r="I152" s="192">
        <f t="shared" si="60"/>
        <v>47.428571428571431</v>
      </c>
      <c r="J152" s="192" t="e">
        <f t="shared" si="60"/>
        <v>#VALUE!</v>
      </c>
      <c r="K152" s="193" t="e">
        <f t="shared" si="60"/>
        <v>#VALUE!</v>
      </c>
      <c r="L152" s="192" t="e">
        <f t="shared" si="60"/>
        <v>#VALUE!</v>
      </c>
      <c r="M152" s="192" t="e">
        <f t="shared" si="60"/>
        <v>#VALUE!</v>
      </c>
      <c r="N152" s="192">
        <f t="shared" si="60"/>
        <v>56.399999999999991</v>
      </c>
      <c r="O152" s="192" t="e">
        <f t="shared" si="60"/>
        <v>#VALUE!</v>
      </c>
      <c r="P152" s="193" t="e">
        <f t="shared" si="60"/>
        <v>#VALUE!</v>
      </c>
      <c r="Q152" s="193" t="e">
        <f t="shared" si="60"/>
        <v>#VALUE!</v>
      </c>
      <c r="R152" s="166"/>
      <c r="S152" s="166"/>
      <c r="T152" s="167"/>
      <c r="U152" s="170"/>
      <c r="V152" s="194" t="str">
        <f>IF(V151="","",V150/V151*100)</f>
        <v/>
      </c>
    </row>
    <row r="153" spans="1:22" ht="19.25" customHeight="1">
      <c r="A153" s="986"/>
      <c r="B153" s="942" t="str">
        <f>'statement of marks'!$DQ$3</f>
        <v>RAJASTHAN STUDIES</v>
      </c>
      <c r="C153" s="943"/>
      <c r="D153" s="200">
        <f>IF('statement of marks'!DQ14="","",'statement of marks'!DQ14)</f>
        <v>10</v>
      </c>
      <c r="E153" s="201">
        <f>IF('statement of marks'!DR14="","",'statement of marks'!DR14)</f>
        <v>10</v>
      </c>
      <c r="F153" s="201">
        <f>IF('statement of marks'!DS14="","",'statement of marks'!DS14)</f>
        <v>10</v>
      </c>
      <c r="G153" s="201">
        <f>IF('statement of marks'!DU14="","",'statement of marks'!DU14)</f>
        <v>61</v>
      </c>
      <c r="H153" s="179">
        <f>IF(G145="ML",70)+IF(G146="ML",70)+IF(G147="ML",70-H144)+IF(G148="ML",70-H145)+IF(G149="ML",70-H146)+IF(H147="ml",H144)+IF(H148="ml",H145)+IF(H149="ml",H146)</f>
        <v>0</v>
      </c>
      <c r="I153" s="204">
        <f>IF(G153="","",SUM(G153,H153))</f>
        <v>61</v>
      </c>
      <c r="J153" s="204">
        <f>IF(G153="","",SUM(D153,E153,F153,G153))</f>
        <v>91</v>
      </c>
      <c r="K153" s="178">
        <f>IF(J153="","",SUM(H153,J153))</f>
        <v>91</v>
      </c>
      <c r="L153" s="201">
        <f>IF('statement of marks'!DW14="","",'statement of marks'!DW14)</f>
        <v>79</v>
      </c>
      <c r="M153" s="179">
        <f>IF(L145="ML",100)+IF(L146="ML",100)+IF(L147="ML",100-M144)+IF(L148="ML",100-M145)+IF(L149="ML",100-M146)+IF(M147="ml",M144)+IF(M148="ml",M145)+IF(M149="ml",M146)</f>
        <v>0</v>
      </c>
      <c r="N153" s="204">
        <f>IF(L153="","",SUM(L153,M153))</f>
        <v>79</v>
      </c>
      <c r="O153" s="204">
        <f>IF(L153="","",SUM(K153,L153))</f>
        <v>170</v>
      </c>
      <c r="P153" s="179">
        <f>SUM(H153,M153)</f>
        <v>0</v>
      </c>
      <c r="Q153" s="178">
        <f>IF(O153="","",SUM(O153,M153))</f>
        <v>170</v>
      </c>
      <c r="R153" s="201" t="str">
        <f>IF('statement of marks'!GW14="","",'statement of marks'!GW14)</f>
        <v>A</v>
      </c>
      <c r="S153" s="180" t="str">
        <f>IF(OR(R153="S",R153="RE"),100,"")</f>
        <v/>
      </c>
      <c r="T153" s="171" t="str">
        <f>IF('result subject-wise'!AL14="","",'result subject-wise'!AL14)</f>
        <v/>
      </c>
      <c r="U153" s="172" t="str">
        <f>IF('result subject-wise'!AM14="","",'result subject-wise'!AM14)</f>
        <v/>
      </c>
      <c r="V153" s="1036"/>
    </row>
    <row r="154" spans="1:22" ht="19.25" customHeight="1">
      <c r="A154" s="986"/>
      <c r="B154" s="942" t="str">
        <f>'statement of marks'!$ED$3</f>
        <v>JEEVAN KAUSJAL</v>
      </c>
      <c r="C154" s="943"/>
      <c r="D154" s="1037" t="s">
        <v>283</v>
      </c>
      <c r="E154" s="1038"/>
      <c r="F154" s="204">
        <f>'statement of marks'!$ED$6</f>
        <v>30</v>
      </c>
      <c r="G154" s="177">
        <f>IF('statement of marks'!ED14="","",'statement of marks'!ED14)</f>
        <v>22</v>
      </c>
      <c r="H154" s="1038" t="s">
        <v>284</v>
      </c>
      <c r="I154" s="1038"/>
      <c r="J154" s="204">
        <f>'statement of marks'!$EE$6</f>
        <v>30</v>
      </c>
      <c r="K154" s="178">
        <f>IF('statement of marks'!EE14="","",'statement of marks'!EE14)</f>
        <v>25</v>
      </c>
      <c r="L154" s="1038" t="s">
        <v>113</v>
      </c>
      <c r="M154" s="1038"/>
      <c r="N154" s="204">
        <f>'statement of marks'!$EF$6</f>
        <v>40</v>
      </c>
      <c r="O154" s="201">
        <f>IF('statement of marks'!EF14="","",'statement of marks'!EF14)</f>
        <v>32</v>
      </c>
      <c r="P154" s="166"/>
      <c r="Q154" s="178">
        <f>IF(O154="","",SUM(G154,K154,O154))</f>
        <v>79</v>
      </c>
      <c r="R154" s="201" t="str">
        <f>IF('statement of marks'!GX14="","",'statement of marks'!GX14)</f>
        <v>B</v>
      </c>
      <c r="S154" s="180" t="str">
        <f>IF(OR(R154="S",R154="RE"),40,"")</f>
        <v/>
      </c>
      <c r="T154" s="171" t="str">
        <f>IF('result subject-wise'!AN14="","",'result subject-wise'!AN14)</f>
        <v/>
      </c>
      <c r="U154" s="172" t="str">
        <f>IF('result subject-wise'!AO14="","",'result subject-wise'!AO14)</f>
        <v/>
      </c>
      <c r="V154" s="1036"/>
    </row>
    <row r="155" spans="1:22" ht="19.25" customHeight="1">
      <c r="A155" s="986"/>
      <c r="B155" s="1039" t="s">
        <v>200</v>
      </c>
      <c r="C155" s="1040"/>
      <c r="D155" s="1041" t="str">
        <f>IF('statement of marks'!HD14="","",'statement of marks'!HD14)</f>
        <v>PASS</v>
      </c>
      <c r="E155" s="1042"/>
      <c r="F155" s="1042"/>
      <c r="G155" s="1042"/>
      <c r="H155" s="1042"/>
      <c r="I155" s="1043"/>
      <c r="J155" s="202" t="s">
        <v>330</v>
      </c>
      <c r="K155" s="201" t="str">
        <f>IF('statement of marks'!HG14="","",'statement of marks'!HG14)</f>
        <v>II</v>
      </c>
      <c r="L155" s="1044" t="s">
        <v>157</v>
      </c>
      <c r="M155" s="1045"/>
      <c r="N155" s="1046"/>
      <c r="O155" s="201">
        <f>IF('statement of marks'!HI14="","",'statement of marks'!HI14)</f>
        <v>22.999999999999975</v>
      </c>
      <c r="P155" s="1047" t="s">
        <v>324</v>
      </c>
      <c r="Q155" s="1047"/>
      <c r="R155" s="1047"/>
      <c r="S155" s="1047"/>
      <c r="T155" s="1047"/>
      <c r="U155" s="1047"/>
      <c r="V155" s="1048"/>
    </row>
    <row r="156" spans="1:22" ht="19.25" customHeight="1">
      <c r="A156" s="986"/>
      <c r="B156" s="1039" t="s">
        <v>333</v>
      </c>
      <c r="C156" s="1040"/>
      <c r="D156" s="965" t="s">
        <v>127</v>
      </c>
      <c r="E156" s="966"/>
      <c r="F156" s="958" t="s">
        <v>129</v>
      </c>
      <c r="G156" s="958"/>
      <c r="H156" s="958" t="s">
        <v>131</v>
      </c>
      <c r="I156" s="958"/>
      <c r="J156" s="958" t="s">
        <v>133</v>
      </c>
      <c r="K156" s="958"/>
      <c r="L156" s="959" t="s">
        <v>312</v>
      </c>
      <c r="M156" s="959"/>
      <c r="N156" s="959"/>
      <c r="O156" s="959"/>
      <c r="P156" s="960" t="s">
        <v>200</v>
      </c>
      <c r="Q156" s="960"/>
      <c r="R156" s="960"/>
      <c r="S156" s="960"/>
      <c r="T156" s="961" t="str">
        <f>IF('result subject-wise'!AR14="","",'result subject-wise'!AR14)</f>
        <v/>
      </c>
      <c r="U156" s="961"/>
      <c r="V156" s="962"/>
    </row>
    <row r="157" spans="1:22" ht="19.25" customHeight="1">
      <c r="A157" s="986"/>
      <c r="B157" s="963" t="s">
        <v>309</v>
      </c>
      <c r="C157" s="964"/>
      <c r="D157" s="965" t="str">
        <f>IF('statement of marks'!EZ14="","",'statement of marks'!EZ14)</f>
        <v/>
      </c>
      <c r="E157" s="966"/>
      <c r="F157" s="966" t="str">
        <f>IF('statement of marks'!FB14="","",'statement of marks'!FB14)</f>
        <v/>
      </c>
      <c r="G157" s="966"/>
      <c r="H157" s="966" t="str">
        <f>IF('statement of marks'!FD14="","",'statement of marks'!FD14)</f>
        <v/>
      </c>
      <c r="I157" s="966"/>
      <c r="J157" s="966" t="str">
        <f>IF('statement of marks'!FF14="","",'statement of marks'!FF14)</f>
        <v/>
      </c>
      <c r="K157" s="966"/>
      <c r="L157" s="966">
        <f>IF('statement of marks'!FH14="","",'statement of marks'!FH14)</f>
        <v>0</v>
      </c>
      <c r="M157" s="966"/>
      <c r="N157" s="966"/>
      <c r="O157" s="966"/>
      <c r="P157" s="960" t="s">
        <v>330</v>
      </c>
      <c r="Q157" s="960"/>
      <c r="R157" s="960"/>
      <c r="S157" s="960"/>
      <c r="T157" s="961" t="str">
        <f>IF(AND(T156="mRrh.kZ",V152&gt;=60),"FIRST",IF(AND(T156="mRrh.kZ",V152&gt;=48),"SECOND",IF(AND(T156="mRrh.kZ",V152&gt;=36),"THIRD","")))</f>
        <v/>
      </c>
      <c r="U157" s="961"/>
      <c r="V157" s="962"/>
    </row>
    <row r="158" spans="1:22" ht="19.25" customHeight="1">
      <c r="A158" s="986"/>
      <c r="B158" s="963" t="s">
        <v>310</v>
      </c>
      <c r="C158" s="964"/>
      <c r="D158" s="967" t="str">
        <f>IF('statement of marks'!EY14="","",'statement of marks'!EY14)</f>
        <v/>
      </c>
      <c r="E158" s="968"/>
      <c r="F158" s="968" t="str">
        <f>IF('statement of marks'!FA14="","",'statement of marks'!FA14)</f>
        <v/>
      </c>
      <c r="G158" s="968"/>
      <c r="H158" s="968" t="str">
        <f>IF('statement of marks'!FC14="","",'statement of marks'!FC14)</f>
        <v/>
      </c>
      <c r="I158" s="968"/>
      <c r="J158" s="968" t="str">
        <f>IF('statement of marks'!FE14="","",'statement of marks'!FE14)</f>
        <v/>
      </c>
      <c r="K158" s="968"/>
      <c r="L158" s="968">
        <f>IF('statement of marks'!FG14="","",'statement of marks'!FG14)</f>
        <v>44</v>
      </c>
      <c r="M158" s="968"/>
      <c r="N158" s="968"/>
      <c r="O158" s="968"/>
      <c r="P158" s="969" t="s">
        <v>302</v>
      </c>
      <c r="Q158" s="970"/>
      <c r="R158" s="970"/>
      <c r="S158" s="971"/>
      <c r="T158" s="972" t="str">
        <f>IF(T156="","",'result subject-wise'!$G$118)</f>
        <v/>
      </c>
      <c r="U158" s="972"/>
      <c r="V158" s="973"/>
    </row>
    <row r="159" spans="1:22" ht="19.25" customHeight="1">
      <c r="A159" s="986"/>
      <c r="B159" s="942" t="s">
        <v>303</v>
      </c>
      <c r="C159" s="943"/>
      <c r="D159" s="944"/>
      <c r="E159" s="945"/>
      <c r="F159" s="945"/>
      <c r="G159" s="945"/>
      <c r="H159" s="945"/>
      <c r="I159" s="945"/>
      <c r="J159" s="945"/>
      <c r="K159" s="945"/>
      <c r="L159" s="946" t="s">
        <v>326</v>
      </c>
      <c r="M159" s="946"/>
      <c r="N159" s="946"/>
      <c r="O159" s="946"/>
      <c r="P159" s="946"/>
      <c r="Q159" s="946"/>
      <c r="R159" s="974"/>
      <c r="S159" s="975"/>
      <c r="T159" s="975"/>
      <c r="U159" s="975"/>
      <c r="V159" s="976"/>
    </row>
    <row r="160" spans="1:22" ht="19.25" customHeight="1">
      <c r="A160" s="986"/>
      <c r="B160" s="942" t="s">
        <v>335</v>
      </c>
      <c r="C160" s="943"/>
      <c r="D160" s="944"/>
      <c r="E160" s="945"/>
      <c r="F160" s="945"/>
      <c r="G160" s="945"/>
      <c r="H160" s="945"/>
      <c r="I160" s="945"/>
      <c r="J160" s="945"/>
      <c r="K160" s="945"/>
      <c r="L160" s="946" t="s">
        <v>304</v>
      </c>
      <c r="M160" s="946"/>
      <c r="N160" s="946"/>
      <c r="O160" s="946"/>
      <c r="P160" s="946"/>
      <c r="Q160" s="946"/>
      <c r="R160" s="977"/>
      <c r="S160" s="978"/>
      <c r="T160" s="978"/>
      <c r="U160" s="978"/>
      <c r="V160" s="979"/>
    </row>
    <row r="161" spans="1:22" ht="19.25" customHeight="1">
      <c r="A161" s="986"/>
      <c r="B161" s="942" t="s">
        <v>313</v>
      </c>
      <c r="C161" s="943"/>
      <c r="D161" s="944"/>
      <c r="E161" s="945"/>
      <c r="F161" s="945"/>
      <c r="G161" s="945"/>
      <c r="H161" s="945"/>
      <c r="I161" s="945"/>
      <c r="J161" s="945"/>
      <c r="K161" s="945"/>
      <c r="L161" s="946" t="s">
        <v>327</v>
      </c>
      <c r="M161" s="946"/>
      <c r="N161" s="946"/>
      <c r="O161" s="946"/>
      <c r="P161" s="946"/>
      <c r="Q161" s="946"/>
      <c r="R161" s="947" t="s">
        <v>328</v>
      </c>
      <c r="S161" s="948"/>
      <c r="T161" s="948"/>
      <c r="U161" s="948"/>
      <c r="V161" s="949"/>
    </row>
    <row r="162" spans="1:22" ht="19.25" customHeight="1">
      <c r="A162" s="987"/>
      <c r="B162" s="950" t="s">
        <v>329</v>
      </c>
      <c r="C162" s="951"/>
      <c r="D162" s="952"/>
      <c r="E162" s="953"/>
      <c r="F162" s="953"/>
      <c r="G162" s="953"/>
      <c r="H162" s="953"/>
      <c r="I162" s="953"/>
      <c r="J162" s="953"/>
      <c r="K162" s="953"/>
      <c r="L162" s="951" t="s">
        <v>117</v>
      </c>
      <c r="M162" s="951"/>
      <c r="N162" s="951"/>
      <c r="O162" s="951"/>
      <c r="P162" s="954">
        <f>'statement of marks'!$HJ$110</f>
        <v>42122</v>
      </c>
      <c r="Q162" s="954"/>
      <c r="R162" s="955" t="s">
        <v>305</v>
      </c>
      <c r="S162" s="956"/>
      <c r="T162" s="956"/>
      <c r="U162" s="956"/>
      <c r="V162" s="957"/>
    </row>
    <row r="163" spans="1:22" ht="19.25" customHeight="1">
      <c r="A163" s="980" t="s">
        <v>287</v>
      </c>
      <c r="B163" s="981"/>
      <c r="C163" s="981"/>
      <c r="D163" s="981"/>
      <c r="E163" s="981"/>
      <c r="F163" s="981"/>
      <c r="G163" s="981"/>
      <c r="H163" s="981"/>
      <c r="I163" s="981"/>
      <c r="J163" s="981"/>
      <c r="K163" s="981"/>
      <c r="L163" s="981"/>
      <c r="M163" s="981"/>
      <c r="N163" s="981"/>
      <c r="O163" s="981"/>
      <c r="P163" s="981"/>
      <c r="Q163" s="981"/>
      <c r="R163" s="981"/>
      <c r="S163" s="981"/>
      <c r="T163" s="981"/>
      <c r="U163" s="981"/>
      <c r="V163" s="982"/>
    </row>
    <row r="164" spans="1:22" ht="19.25" customHeight="1">
      <c r="A164" s="983" t="str">
        <f>'statement of marks'!$A$1</f>
        <v>GOVT. GIRLS' HR. SEC. SCHOOL, NIMBAHERA</v>
      </c>
      <c r="B164" s="984"/>
      <c r="C164" s="984"/>
      <c r="D164" s="984"/>
      <c r="E164" s="984"/>
      <c r="F164" s="984"/>
      <c r="G164" s="984"/>
      <c r="H164" s="984"/>
      <c r="I164" s="984"/>
      <c r="J164" s="984"/>
      <c r="K164" s="984"/>
      <c r="L164" s="984"/>
      <c r="M164" s="984"/>
      <c r="N164" s="984"/>
      <c r="O164" s="984"/>
      <c r="P164" s="984"/>
      <c r="Q164" s="984"/>
      <c r="R164" s="984"/>
      <c r="S164" s="984"/>
      <c r="T164" s="984"/>
      <c r="U164" s="984"/>
      <c r="V164" s="985"/>
    </row>
    <row r="165" spans="1:22" ht="19.25" customHeight="1">
      <c r="A165" s="986"/>
      <c r="B165" s="988" t="s">
        <v>316</v>
      </c>
      <c r="C165" s="988"/>
      <c r="D165" s="989" t="str">
        <f>'statement of marks'!$F$3</f>
        <v>2013-14</v>
      </c>
      <c r="E165" s="990"/>
      <c r="F165" s="991" t="str">
        <f>IF(T183="","MAIN EXAMINATION",IF(D182="Suppl.","SUPPLEMENTARY EXAMINATION",IF(D182="Re-exam.","RE-EXAMINATION",)))</f>
        <v>MAIN EXAMINATION</v>
      </c>
      <c r="G165" s="992"/>
      <c r="H165" s="992"/>
      <c r="I165" s="992"/>
      <c r="J165" s="992"/>
      <c r="K165" s="992"/>
      <c r="L165" s="992"/>
      <c r="M165" s="992"/>
      <c r="N165" s="992"/>
      <c r="O165" s="992"/>
      <c r="P165" s="992"/>
      <c r="Q165" s="992"/>
      <c r="R165" s="993" t="s">
        <v>315</v>
      </c>
      <c r="S165" s="994"/>
      <c r="T165" s="995" t="str">
        <f>'statement of marks'!$A$3</f>
        <v>11 'A'</v>
      </c>
      <c r="U165" s="995"/>
      <c r="V165" s="996"/>
    </row>
    <row r="166" spans="1:22" ht="19.25" customHeight="1">
      <c r="A166" s="986"/>
      <c r="B166" s="997" t="s">
        <v>36</v>
      </c>
      <c r="C166" s="997"/>
      <c r="D166" s="998" t="str">
        <f>IF('statement of marks'!G15="","",'statement of marks'!G15)</f>
        <v>A 007</v>
      </c>
      <c r="E166" s="946"/>
      <c r="F166" s="946"/>
      <c r="G166" s="946"/>
      <c r="H166" s="946"/>
      <c r="I166" s="946"/>
      <c r="J166" s="946"/>
      <c r="K166" s="946"/>
      <c r="L166" s="946"/>
      <c r="M166" s="946"/>
      <c r="N166" s="946"/>
      <c r="O166" s="946"/>
      <c r="P166" s="946"/>
      <c r="Q166" s="946"/>
      <c r="R166" s="999" t="s">
        <v>314</v>
      </c>
      <c r="S166" s="1000"/>
      <c r="T166" s="1001">
        <f>IF('statement of marks'!E15="","",'statement of marks'!E15)</f>
        <v>11407</v>
      </c>
      <c r="U166" s="1001"/>
      <c r="V166" s="1002"/>
    </row>
    <row r="167" spans="1:22" ht="19.25" customHeight="1">
      <c r="A167" s="986"/>
      <c r="B167" s="997" t="s">
        <v>37</v>
      </c>
      <c r="C167" s="997"/>
      <c r="D167" s="998" t="str">
        <f>IF('statement of marks'!H15="","",'statement of marks'!H15)</f>
        <v>B 007</v>
      </c>
      <c r="E167" s="946"/>
      <c r="F167" s="946"/>
      <c r="G167" s="946"/>
      <c r="H167" s="946"/>
      <c r="I167" s="946"/>
      <c r="J167" s="946"/>
      <c r="K167" s="946"/>
      <c r="L167" s="946"/>
      <c r="M167" s="946"/>
      <c r="N167" s="946"/>
      <c r="O167" s="946"/>
      <c r="P167" s="946"/>
      <c r="Q167" s="946"/>
      <c r="R167" s="999" t="s">
        <v>35</v>
      </c>
      <c r="S167" s="1000"/>
      <c r="T167" s="1001">
        <f>IF('statement of marks'!D15="","",'statement of marks'!D15)</f>
        <v>10109</v>
      </c>
      <c r="U167" s="1001"/>
      <c r="V167" s="1002"/>
    </row>
    <row r="168" spans="1:22" ht="19.25" customHeight="1">
      <c r="A168" s="986"/>
      <c r="B168" s="1003" t="s">
        <v>38</v>
      </c>
      <c r="C168" s="1003"/>
      <c r="D168" s="998" t="str">
        <f>IF('statement of marks'!I15="","",'statement of marks'!I15)</f>
        <v>C 007</v>
      </c>
      <c r="E168" s="946"/>
      <c r="F168" s="946"/>
      <c r="G168" s="946"/>
      <c r="H168" s="946"/>
      <c r="I168" s="946"/>
      <c r="J168" s="946"/>
      <c r="K168" s="946"/>
      <c r="L168" s="946"/>
      <c r="M168" s="946"/>
      <c r="N168" s="946"/>
      <c r="O168" s="946"/>
      <c r="P168" s="946"/>
      <c r="Q168" s="946"/>
      <c r="R168" s="1004" t="s">
        <v>285</v>
      </c>
      <c r="S168" s="1005"/>
      <c r="T168" s="1006">
        <f>IF('statement of marks'!F15="","",'statement of marks'!F15)</f>
        <v>35335</v>
      </c>
      <c r="U168" s="1006"/>
      <c r="V168" s="1007"/>
    </row>
    <row r="169" spans="1:22" ht="19.25" customHeight="1">
      <c r="A169" s="986"/>
      <c r="B169" s="1008" t="s">
        <v>223</v>
      </c>
      <c r="C169" s="1010" t="s">
        <v>319</v>
      </c>
      <c r="D169" s="1012" t="s">
        <v>114</v>
      </c>
      <c r="E169" s="1012" t="s">
        <v>115</v>
      </c>
      <c r="F169" s="1012" t="s">
        <v>116</v>
      </c>
      <c r="G169" s="1014" t="s">
        <v>281</v>
      </c>
      <c r="H169" s="1014" t="s">
        <v>282</v>
      </c>
      <c r="I169" s="1012" t="s">
        <v>289</v>
      </c>
      <c r="J169" s="1012" t="s">
        <v>299</v>
      </c>
      <c r="K169" s="1016" t="s">
        <v>299</v>
      </c>
      <c r="L169" s="1018" t="s">
        <v>292</v>
      </c>
      <c r="M169" s="1018" t="s">
        <v>293</v>
      </c>
      <c r="N169" s="1020" t="s">
        <v>294</v>
      </c>
      <c r="O169" s="1020" t="s">
        <v>290</v>
      </c>
      <c r="P169" s="1020" t="s">
        <v>291</v>
      </c>
      <c r="Q169" s="1016" t="s">
        <v>323</v>
      </c>
      <c r="R169" s="1012" t="s">
        <v>334</v>
      </c>
      <c r="S169" s="1022" t="s">
        <v>332</v>
      </c>
      <c r="T169" s="1024" t="s">
        <v>320</v>
      </c>
      <c r="U169" s="1026" t="s">
        <v>321</v>
      </c>
      <c r="V169" s="1028" t="s">
        <v>322</v>
      </c>
    </row>
    <row r="170" spans="1:22" ht="19.25" customHeight="1">
      <c r="A170" s="986"/>
      <c r="B170" s="1009"/>
      <c r="C170" s="1011"/>
      <c r="D170" s="1013"/>
      <c r="E170" s="1013"/>
      <c r="F170" s="1013"/>
      <c r="G170" s="1015"/>
      <c r="H170" s="1015"/>
      <c r="I170" s="1013"/>
      <c r="J170" s="1013"/>
      <c r="K170" s="1017"/>
      <c r="L170" s="1019"/>
      <c r="M170" s="1019"/>
      <c r="N170" s="1021"/>
      <c r="O170" s="1021"/>
      <c r="P170" s="1021"/>
      <c r="Q170" s="1017"/>
      <c r="R170" s="1013"/>
      <c r="S170" s="1023"/>
      <c r="T170" s="1025"/>
      <c r="U170" s="1027"/>
      <c r="V170" s="1029"/>
    </row>
    <row r="171" spans="1:22" ht="19.25" customHeight="1">
      <c r="A171" s="986"/>
      <c r="B171" s="1030" t="s">
        <v>317</v>
      </c>
      <c r="C171" s="1031"/>
      <c r="D171" s="173">
        <v>10</v>
      </c>
      <c r="E171" s="203">
        <v>10</v>
      </c>
      <c r="F171" s="203">
        <v>10</v>
      </c>
      <c r="G171" s="164" t="s">
        <v>90</v>
      </c>
      <c r="H171" s="174" t="str">
        <f>'statement of marks'!$AQ$6</f>
        <v/>
      </c>
      <c r="I171" s="165">
        <v>70</v>
      </c>
      <c r="J171" s="164" t="s">
        <v>88</v>
      </c>
      <c r="K171" s="175">
        <v>100</v>
      </c>
      <c r="L171" s="164" t="s">
        <v>91</v>
      </c>
      <c r="M171" s="174" t="str">
        <f>'statement of marks'!$AV$6</f>
        <v/>
      </c>
      <c r="N171" s="165">
        <v>100</v>
      </c>
      <c r="O171" s="164" t="s">
        <v>307</v>
      </c>
      <c r="P171" s="175"/>
      <c r="Q171" s="175">
        <v>200</v>
      </c>
      <c r="R171" s="166"/>
      <c r="S171" s="166"/>
      <c r="T171" s="167"/>
      <c r="U171" s="168"/>
      <c r="V171" s="176" t="str">
        <f>IF(OR(U178=0,U178&lt;S178),"",Q171)</f>
        <v/>
      </c>
    </row>
    <row r="172" spans="1:22" ht="19.25" customHeight="1">
      <c r="A172" s="986"/>
      <c r="B172" s="942" t="str">
        <f>'statement of marks'!$J$3</f>
        <v>HINDI COMPULSORY</v>
      </c>
      <c r="C172" s="943"/>
      <c r="D172" s="200">
        <f>IF('statement of marks'!J15="","",'statement of marks'!J15)</f>
        <v>6</v>
      </c>
      <c r="E172" s="201">
        <f>IF('statement of marks'!K15="","",'statement of marks'!K15)</f>
        <v>5</v>
      </c>
      <c r="F172" s="201">
        <f>IF('statement of marks'!L15="","",'statement of marks'!L15)</f>
        <v>7</v>
      </c>
      <c r="G172" s="177">
        <f>IF('statement of marks'!N15="","",'statement of marks'!N15)</f>
        <v>41</v>
      </c>
      <c r="H172" s="177" t="str">
        <f>'statement of marks'!$BS$6</f>
        <v/>
      </c>
      <c r="I172" s="204">
        <f>IF(G172="","",G172)</f>
        <v>41</v>
      </c>
      <c r="J172" s="204">
        <f>IF(G172="","",SUM(D172,E172,F172,G172))</f>
        <v>59</v>
      </c>
      <c r="K172" s="178">
        <f>J172</f>
        <v>59</v>
      </c>
      <c r="L172" s="177">
        <f>IF('statement of marks'!P15="","",'statement of marks'!P15)</f>
        <v>70</v>
      </c>
      <c r="M172" s="174" t="str">
        <f>'statement of marks'!$BX$6</f>
        <v/>
      </c>
      <c r="N172" s="204">
        <f>IF(L172="","",L172)</f>
        <v>70</v>
      </c>
      <c r="O172" s="204">
        <f>IF(L172="","",SUM(J172,L172))</f>
        <v>129</v>
      </c>
      <c r="P172" s="179">
        <f>SUM(H172,M172)</f>
        <v>0</v>
      </c>
      <c r="Q172" s="178">
        <f>O172</f>
        <v>129</v>
      </c>
      <c r="R172" s="201" t="str">
        <f>CONCATENATE('statement of marks'!FJ15,'statement of marks'!FK15,'statement of marks'!FL15)</f>
        <v>I</v>
      </c>
      <c r="S172" s="180" t="str">
        <f>IF(OR(R172="S",R172="RE"),100,"")</f>
        <v/>
      </c>
      <c r="T172" s="181" t="str">
        <f>IF('result subject-wise'!U15="","",'result subject-wise'!U15)</f>
        <v/>
      </c>
      <c r="U172" s="182" t="str">
        <f>IF('result subject-wise'!V15="","",'result subject-wise'!V15)</f>
        <v/>
      </c>
      <c r="V172" s="176" t="str">
        <f>IF(OR(U178=0,U178&lt;S178),"",IF(R172="RE",SUM(Q172,T172),IF(R172="S",T172,Q172)))</f>
        <v/>
      </c>
    </row>
    <row r="173" spans="1:22" ht="19.25" customHeight="1">
      <c r="A173" s="986"/>
      <c r="B173" s="942" t="str">
        <f>'statement of marks'!$W$3</f>
        <v>ENGLISH COMPULSORY</v>
      </c>
      <c r="C173" s="943"/>
      <c r="D173" s="200">
        <f>IF('statement of marks'!W15="","",'statement of marks'!W15)</f>
        <v>5</v>
      </c>
      <c r="E173" s="201">
        <f>IF('statement of marks'!X15="","",'statement of marks'!X15)</f>
        <v>5</v>
      </c>
      <c r="F173" s="201">
        <f>IF('statement of marks'!Y15="","",'statement of marks'!Y15)</f>
        <v>8</v>
      </c>
      <c r="G173" s="177">
        <f>IF('statement of marks'!AA15="","",'statement of marks'!AA15)</f>
        <v>33</v>
      </c>
      <c r="H173" s="177" t="str">
        <f>'statement of marks'!$CU$6</f>
        <v/>
      </c>
      <c r="I173" s="204">
        <f>IF(G173="","",G173)</f>
        <v>33</v>
      </c>
      <c r="J173" s="204">
        <f t="shared" ref="J173:J176" si="61">IF(G173="","",SUM(D173,E173,F173,G173))</f>
        <v>51</v>
      </c>
      <c r="K173" s="178">
        <f>J173</f>
        <v>51</v>
      </c>
      <c r="L173" s="177">
        <f>IF('statement of marks'!AC15="","",'statement of marks'!AC15)</f>
        <v>44</v>
      </c>
      <c r="M173" s="174" t="str">
        <f>'statement of marks'!$CZ$6</f>
        <v/>
      </c>
      <c r="N173" s="204">
        <f>IF(L173="","",L173)</f>
        <v>44</v>
      </c>
      <c r="O173" s="204">
        <f t="shared" ref="O173" si="62">IF(L173="","",SUM(J173,L173))</f>
        <v>95</v>
      </c>
      <c r="P173" s="179">
        <f t="shared" ref="P173" si="63">SUM(H173,M173)</f>
        <v>0</v>
      </c>
      <c r="Q173" s="178">
        <f>O173</f>
        <v>95</v>
      </c>
      <c r="R173" s="201" t="str">
        <f>CONCATENATE('statement of marks'!FM15,'statement of marks'!FN15,'statement of marks'!FO15)</f>
        <v>III</v>
      </c>
      <c r="S173" s="180" t="str">
        <f>IF(OR(R173="S",R173="RE"),100,"")</f>
        <v/>
      </c>
      <c r="T173" s="181" t="str">
        <f>IF('result subject-wise'!X15="","",'result subject-wise'!X15)</f>
        <v/>
      </c>
      <c r="U173" s="182" t="str">
        <f>IF('result subject-wise'!Y15="","",'result subject-wise'!Y15)</f>
        <v/>
      </c>
      <c r="V173" s="176" t="str">
        <f>IF(OR(U178=0,U178&lt;S178),"",IF(R173="RE",SUM(Q173,T173),IF(R173="S",T173,Q173)))</f>
        <v/>
      </c>
    </row>
    <row r="174" spans="1:22" ht="19.25" customHeight="1">
      <c r="A174" s="986"/>
      <c r="B174" s="942" t="str">
        <f>'statement of marks'!AK15</f>
        <v>PHYSICS</v>
      </c>
      <c r="C174" s="943"/>
      <c r="D174" s="200">
        <f>IF('statement of marks'!AL15="","",'statement of marks'!AL15)</f>
        <v>3</v>
      </c>
      <c r="E174" s="201">
        <f>IF('statement of marks'!AM15="","",'statement of marks'!AM15)</f>
        <v>5</v>
      </c>
      <c r="F174" s="201">
        <f>IF('statement of marks'!AN15="","",'statement of marks'!AN15)</f>
        <v>9</v>
      </c>
      <c r="G174" s="177">
        <f>IF('statement of marks'!AP15="","",'statement of marks'!AP15)</f>
        <v>13</v>
      </c>
      <c r="H174" s="177">
        <f>IF('statement of marks'!AQ15="","",'statement of marks'!AQ15)</f>
        <v>14</v>
      </c>
      <c r="I174" s="204">
        <f>IF(G174="","",IF(AND(G174="ML",H174="ML"),"ML",IF(AND(G174="ML",H174=""),"ML",SUM(G174,H174))))</f>
        <v>27</v>
      </c>
      <c r="J174" s="204">
        <f t="shared" si="61"/>
        <v>30</v>
      </c>
      <c r="K174" s="178">
        <f>IF(J174="","",SUM(H174,J174))</f>
        <v>44</v>
      </c>
      <c r="L174" s="177">
        <f>IF('statement of marks'!AU15="","",'statement of marks'!AU15)</f>
        <v>20</v>
      </c>
      <c r="M174" s="177">
        <f>IF('statement of marks'!AV15="","",'statement of marks'!AV15)</f>
        <v>20</v>
      </c>
      <c r="N174" s="204">
        <f>IF(L174="","",IF(AND(L174="ML",M174="ML"),"ML",IF(AND(L174="ML",M174=""),"ML",SUM(L174,M174))))</f>
        <v>40</v>
      </c>
      <c r="O174" s="204">
        <f>IF(L174="","",SUM(J174,L174))</f>
        <v>50</v>
      </c>
      <c r="P174" s="177">
        <f>IF(AND(H174="",M174=""),"",SUM(H174,M174))</f>
        <v>34</v>
      </c>
      <c r="Q174" s="178">
        <f>IF(O174="","",SUM(O174,P174))</f>
        <v>84</v>
      </c>
      <c r="R174" s="201" t="str">
        <f>CONCATENATE('statement of marks'!FP15,'statement of marks'!FY15,'statement of marks'!FZ15)</f>
        <v>G,+4</v>
      </c>
      <c r="S174" s="180" t="str">
        <f>IF('result subject-wise'!Z15="","",'result subject-wise'!Z15)</f>
        <v/>
      </c>
      <c r="T174" s="181" t="str">
        <f>IF('result subject-wise'!AB15="","",'result subject-wise'!AB15)</f>
        <v/>
      </c>
      <c r="U174" s="182" t="str">
        <f>IF('result subject-wise'!AC15="","",'result subject-wise'!AC15)</f>
        <v/>
      </c>
      <c r="V174" s="176" t="str">
        <f>IF(OR(U178=0,U178&lt;S178),"",IF(OR(R174="RE",R174="REP"),SUM(Q174,T174),IF(R174="S",T174,Q174)))</f>
        <v/>
      </c>
    </row>
    <row r="175" spans="1:22" ht="19.25" customHeight="1">
      <c r="A175" s="986"/>
      <c r="B175" s="942" t="str">
        <f>'statement of marks'!BM15</f>
        <v>CHEMISTRY</v>
      </c>
      <c r="C175" s="943"/>
      <c r="D175" s="200">
        <f>IF('statement of marks'!BN15="","",'statement of marks'!BN15)</f>
        <v>5</v>
      </c>
      <c r="E175" s="201">
        <f>IF('statement of marks'!BO15="","",'statement of marks'!BO15)</f>
        <v>7</v>
      </c>
      <c r="F175" s="201">
        <f>IF('statement of marks'!BP15="","",'statement of marks'!BP15)</f>
        <v>6</v>
      </c>
      <c r="G175" s="177">
        <f>IF('statement of marks'!BR15="","",'statement of marks'!BR15)</f>
        <v>24</v>
      </c>
      <c r="H175" s="177">
        <f>IF('statement of marks'!BS15="","",'statement of marks'!BS15)</f>
        <v>19</v>
      </c>
      <c r="I175" s="204">
        <f t="shared" ref="I175" si="64">IF(G175="","",IF(AND(G175="ML",H175="ML"),"ML",IF(AND(G175="ML",H175=""),"ML",SUM(G175,H175))))</f>
        <v>43</v>
      </c>
      <c r="J175" s="204">
        <f t="shared" si="61"/>
        <v>42</v>
      </c>
      <c r="K175" s="178">
        <f>IF(J175="","",SUM(H175,J175))</f>
        <v>61</v>
      </c>
      <c r="L175" s="177">
        <f>IF('statement of marks'!BW15="","",'statement of marks'!BW15)</f>
        <v>30</v>
      </c>
      <c r="M175" s="177">
        <f>IF('statement of marks'!BX15="","",'statement of marks'!BX15)</f>
        <v>29</v>
      </c>
      <c r="N175" s="204">
        <f t="shared" ref="N175" si="65">IF(L175="","",IF(AND(L175="ML",M175="ML"),"ML",IF(AND(L175="ML",M175=""),"ML",SUM(L175,M175))))</f>
        <v>59</v>
      </c>
      <c r="O175" s="204">
        <f>IF(L175="","",SUM(J175,L175))</f>
        <v>72</v>
      </c>
      <c r="P175" s="177">
        <f t="shared" ref="P175:P176" si="66">IF(AND(H175="",M175=""),"",SUM(H175,M175))</f>
        <v>48</v>
      </c>
      <c r="Q175" s="178">
        <f>IF(O175="","",SUM(O175,P175))</f>
        <v>120</v>
      </c>
      <c r="R175" s="201" t="str">
        <f>CONCATENATE('statement of marks'!GA15,'statement of marks'!GJ15,'statement of marks'!GK15)</f>
        <v>I</v>
      </c>
      <c r="S175" s="180" t="str">
        <f>IF('result subject-wise'!AD15="","",'result subject-wise'!AD15)</f>
        <v/>
      </c>
      <c r="T175" s="181" t="str">
        <f>IF('result subject-wise'!AF15="","",'result subject-wise'!AF15)</f>
        <v/>
      </c>
      <c r="U175" s="182" t="str">
        <f>IF('result subject-wise'!AG15="","",'result subject-wise'!AG15)</f>
        <v/>
      </c>
      <c r="V175" s="176" t="str">
        <f>IF(OR(U178=0,U178&lt;S178),"",IF(OR(R175="RE",R175="REP"),SUM(Q175,T175),IF(R175="S",T175,Q175)))</f>
        <v/>
      </c>
    </row>
    <row r="176" spans="1:22" ht="19.25" customHeight="1">
      <c r="A176" s="986"/>
      <c r="B176" s="942" t="str">
        <f>'statement of marks'!CO15</f>
        <v>BIOLOGY</v>
      </c>
      <c r="C176" s="943"/>
      <c r="D176" s="200">
        <f>IF('statement of marks'!CP15="","",'statement of marks'!CP15)</f>
        <v>9</v>
      </c>
      <c r="E176" s="201">
        <f>IF('statement of marks'!CQ15="","",'statement of marks'!CQ15)</f>
        <v>9</v>
      </c>
      <c r="F176" s="201">
        <f>IF('statement of marks'!CR15="","",'statement of marks'!CR15)</f>
        <v>9</v>
      </c>
      <c r="G176" s="177">
        <f>IF('statement of marks'!CT15="","",'statement of marks'!CT15)</f>
        <v>33</v>
      </c>
      <c r="H176" s="177">
        <f>IF('statement of marks'!CU15="","",'statement of marks'!CU15)</f>
        <v>15</v>
      </c>
      <c r="I176" s="204">
        <f>IF(G176="","",IF(AND(G176="ML",H176="ML"),"ML",IF(AND(G176="ML",H176=""),"ML",SUM(G176,H176))))</f>
        <v>48</v>
      </c>
      <c r="J176" s="204">
        <f t="shared" si="61"/>
        <v>60</v>
      </c>
      <c r="K176" s="178">
        <f>IF(J176="","",SUM(H176,J176))</f>
        <v>75</v>
      </c>
      <c r="L176" s="177">
        <f>IF('statement of marks'!CY15="","",'statement of marks'!CY15)</f>
        <v>50</v>
      </c>
      <c r="M176" s="177">
        <f>IF('statement of marks'!CZ15="","",'statement of marks'!CZ15)</f>
        <v>28</v>
      </c>
      <c r="N176" s="204">
        <f>IF(L176="","",IF(AND(L176="ML",M176="ML"),"ML",IF(AND(L176="ML",M176=""),"ML",SUM(L176,M176))))</f>
        <v>78</v>
      </c>
      <c r="O176" s="204">
        <f>IF(L176="","",SUM(J176,L176))</f>
        <v>110</v>
      </c>
      <c r="P176" s="177">
        <f t="shared" si="66"/>
        <v>43</v>
      </c>
      <c r="Q176" s="178">
        <f>IF(O176="","",SUM(O176,P176))</f>
        <v>153</v>
      </c>
      <c r="R176" s="201" t="str">
        <f>CONCATENATE('statement of marks'!GL15,'statement of marks'!GU15,'statement of marks'!GV15)</f>
        <v>D</v>
      </c>
      <c r="S176" s="180" t="str">
        <f>IF('result subject-wise'!AH15="","",'result subject-wise'!AH15)</f>
        <v/>
      </c>
      <c r="T176" s="181" t="str">
        <f>IF('result subject-wise'!AJ15="","",'result subject-wise'!AJ15)</f>
        <v/>
      </c>
      <c r="U176" s="182" t="str">
        <f>IF('result subject-wise'!AK15="","",'result subject-wise'!AK15)</f>
        <v/>
      </c>
      <c r="V176" s="176" t="str">
        <f>IF(OR(U178=0,U178&lt;S178),"",IF(OR(R176="RE",R176="REP"),SUM(Q176,T176),IF(R176="S",T176,Q176)))</f>
        <v/>
      </c>
    </row>
    <row r="177" spans="1:22" ht="19.25" customHeight="1">
      <c r="A177" s="986"/>
      <c r="B177" s="1032" t="s">
        <v>296</v>
      </c>
      <c r="C177" s="1033"/>
      <c r="D177" s="183">
        <f>IF(AND(D172="",D173="",D174="",D175="",D176=""),"",SUM(D172:D176))</f>
        <v>28</v>
      </c>
      <c r="E177" s="183">
        <f t="shared" ref="E177:F177" si="67">IF(AND(E172="",E173="",E174="",E175="",E176=""),"",SUM(E172:E176))</f>
        <v>31</v>
      </c>
      <c r="F177" s="183">
        <f t="shared" si="67"/>
        <v>39</v>
      </c>
      <c r="G177" s="184">
        <f>IF(G172="","",SUM(G172:G176))</f>
        <v>144</v>
      </c>
      <c r="H177" s="184">
        <f>SUM(H174:H176)</f>
        <v>48</v>
      </c>
      <c r="I177" s="184">
        <f>IF(AND(I172="",I173="",I174="",I175="",I176=""),"",SUM(I172:I176))</f>
        <v>192</v>
      </c>
      <c r="J177" s="185">
        <f>IF(J176="","",SUM(J172:J176))</f>
        <v>242</v>
      </c>
      <c r="K177" s="186">
        <f>IF(K172="","",SUM(K172:K176))</f>
        <v>290</v>
      </c>
      <c r="L177" s="184">
        <f>IF(L172="","",SUM(L172:L176))</f>
        <v>214</v>
      </c>
      <c r="M177" s="184">
        <f>SUM(M174:M176)</f>
        <v>77</v>
      </c>
      <c r="N177" s="184">
        <f t="shared" ref="N177" si="68">IF(AND(N172="",N173="",N174="",N175="",N176=""),"",SUM(N172:N176))</f>
        <v>291</v>
      </c>
      <c r="O177" s="185">
        <f>IF(L177="","",SUM(J177,L177))</f>
        <v>456</v>
      </c>
      <c r="P177" s="186">
        <f>SUM(H177,M177)</f>
        <v>125</v>
      </c>
      <c r="Q177" s="186">
        <f>IF(Q172="","",SUM(Q172:Q176))</f>
        <v>581</v>
      </c>
      <c r="R177" s="185"/>
      <c r="S177" s="185" t="str">
        <f>IF(AND(S172="",S173="",S174="",S175="",S176=""),"",SUM(S172:S176))</f>
        <v/>
      </c>
      <c r="T177" s="187" t="str">
        <f>IF(AND(T172="",T173="",T174="",T175="",T176=""),"",SUM(T172:T176))</f>
        <v/>
      </c>
      <c r="U177" s="188"/>
      <c r="V177" s="189" t="str">
        <f>IF(V172="","",SUM(V172:V176))</f>
        <v/>
      </c>
    </row>
    <row r="178" spans="1:22" ht="19.25" customHeight="1">
      <c r="A178" s="986"/>
      <c r="B178" s="1034" t="s">
        <v>318</v>
      </c>
      <c r="C178" s="1035"/>
      <c r="D178" s="173">
        <f>IF(D177="","",50-(COUNTIF(D172:D176,"NA")*10+COUNTIF(D172:D176,"ML")*10))</f>
        <v>50</v>
      </c>
      <c r="E178" s="173">
        <f t="shared" ref="E178:F178" si="69">IF(E177="","",50-(COUNTIF(E172:E176,"NA")*10+COUNTIF(E172:E176,"ML")*10))</f>
        <v>50</v>
      </c>
      <c r="F178" s="173">
        <f t="shared" si="69"/>
        <v>50</v>
      </c>
      <c r="G178" s="177" t="e">
        <f>I178-H178</f>
        <v>#VALUE!</v>
      </c>
      <c r="H178" s="184" t="e">
        <f>IF(H177="","",(IF(OR(H174="ML",H174=""),0,H171)+IF(OR(H175="ML",H175=""),0,H172)+IF(OR(H176="ML",H176=""),0,H173)))</f>
        <v>#VALUE!</v>
      </c>
      <c r="I178" s="177">
        <f>IF(I177=0,0,350-H180)</f>
        <v>350</v>
      </c>
      <c r="J178" s="204" t="e">
        <f>IF(J177="","",SUM(D178:G178))</f>
        <v>#VALUE!</v>
      </c>
      <c r="K178" s="178" t="e">
        <f>IF(K177="","",SUM(H178,J178))</f>
        <v>#VALUE!</v>
      </c>
      <c r="L178" s="177" t="e">
        <f>N178-M178</f>
        <v>#VALUE!</v>
      </c>
      <c r="M178" s="180" t="e">
        <f>IF(M177="","",(IF(OR(M174="ML",M174=""),0,M171)+IF(OR(M175="ML",M175=""),0,M172)+IF(OR(M176="ML",M176=""),0,M173)))</f>
        <v>#VALUE!</v>
      </c>
      <c r="N178" s="177">
        <f>IF(N177=0,0,500-M180)</f>
        <v>500</v>
      </c>
      <c r="O178" s="204" t="e">
        <f>IF(L178="","",SUM(J178,L178))</f>
        <v>#VALUE!</v>
      </c>
      <c r="P178" s="178" t="e">
        <f>SUM(H178,M178)</f>
        <v>#VALUE!</v>
      </c>
      <c r="Q178" s="178" t="e">
        <f>IF(Q177="","",SUM(O178,P178))</f>
        <v>#VALUE!</v>
      </c>
      <c r="R178" s="169"/>
      <c r="S178" s="190">
        <f>COUNTIF(R172:R181,"S")</f>
        <v>0</v>
      </c>
      <c r="T178" s="190">
        <f>COUNTIF(R172:R181,"RE")+COUNTIF(R172:R181,"REP")</f>
        <v>0</v>
      </c>
      <c r="U178" s="190">
        <f>COUNTIF(U172:U177,"P")+COUNTIF(U180:U181,"P")</f>
        <v>0</v>
      </c>
      <c r="V178" s="191" t="str">
        <f>IF(OR(U178=0,U178&lt;(S178+T178)),"",(Q178-(S178*200)+S177))</f>
        <v/>
      </c>
    </row>
    <row r="179" spans="1:22" ht="19.25" customHeight="1">
      <c r="A179" s="986"/>
      <c r="B179" s="942" t="s">
        <v>156</v>
      </c>
      <c r="C179" s="943"/>
      <c r="D179" s="192">
        <f t="shared" ref="D179:Q179" si="70">IF(D178="","",D177/D178*100)</f>
        <v>56.000000000000007</v>
      </c>
      <c r="E179" s="192">
        <f t="shared" si="70"/>
        <v>62</v>
      </c>
      <c r="F179" s="192">
        <f t="shared" si="70"/>
        <v>78</v>
      </c>
      <c r="G179" s="192" t="e">
        <f t="shared" si="70"/>
        <v>#VALUE!</v>
      </c>
      <c r="H179" s="192" t="e">
        <f t="shared" si="70"/>
        <v>#VALUE!</v>
      </c>
      <c r="I179" s="192">
        <f t="shared" si="70"/>
        <v>54.857142857142861</v>
      </c>
      <c r="J179" s="192" t="e">
        <f t="shared" si="70"/>
        <v>#VALUE!</v>
      </c>
      <c r="K179" s="193" t="e">
        <f t="shared" si="70"/>
        <v>#VALUE!</v>
      </c>
      <c r="L179" s="192" t="e">
        <f t="shared" si="70"/>
        <v>#VALUE!</v>
      </c>
      <c r="M179" s="192" t="e">
        <f t="shared" si="70"/>
        <v>#VALUE!</v>
      </c>
      <c r="N179" s="192">
        <f t="shared" si="70"/>
        <v>58.199999999999996</v>
      </c>
      <c r="O179" s="192" t="e">
        <f t="shared" si="70"/>
        <v>#VALUE!</v>
      </c>
      <c r="P179" s="193" t="e">
        <f t="shared" si="70"/>
        <v>#VALUE!</v>
      </c>
      <c r="Q179" s="193" t="e">
        <f t="shared" si="70"/>
        <v>#VALUE!</v>
      </c>
      <c r="R179" s="166"/>
      <c r="S179" s="166"/>
      <c r="T179" s="167"/>
      <c r="U179" s="170"/>
      <c r="V179" s="194" t="str">
        <f>IF(V178="","",V177/V178*100)</f>
        <v/>
      </c>
    </row>
    <row r="180" spans="1:22" ht="19.25" customHeight="1">
      <c r="A180" s="986"/>
      <c r="B180" s="942" t="str">
        <f>'statement of marks'!$DQ$3</f>
        <v>RAJASTHAN STUDIES</v>
      </c>
      <c r="C180" s="943"/>
      <c r="D180" s="200">
        <f>IF('statement of marks'!DQ15="","",'statement of marks'!DQ15)</f>
        <v>10</v>
      </c>
      <c r="E180" s="201">
        <f>IF('statement of marks'!DR15="","",'statement of marks'!DR15)</f>
        <v>9</v>
      </c>
      <c r="F180" s="201">
        <f>IF('statement of marks'!DS15="","",'statement of marks'!DS15)</f>
        <v>10</v>
      </c>
      <c r="G180" s="201">
        <f>IF('statement of marks'!DU15="","",'statement of marks'!DU15)</f>
        <v>43</v>
      </c>
      <c r="H180" s="179">
        <f>IF(G172="ML",70)+IF(G173="ML",70)+IF(G174="ML",70-H171)+IF(G175="ML",70-H172)+IF(G176="ML",70-H173)+IF(H174="ml",H171)+IF(H175="ml",H172)+IF(H176="ml",H173)</f>
        <v>0</v>
      </c>
      <c r="I180" s="204">
        <f>IF(G180="","",SUM(G180,H180))</f>
        <v>43</v>
      </c>
      <c r="J180" s="204">
        <f>IF(G180="","",SUM(D180,E180,F180,G180))</f>
        <v>72</v>
      </c>
      <c r="K180" s="178">
        <f>IF(J180="","",SUM(H180,J180))</f>
        <v>72</v>
      </c>
      <c r="L180" s="201">
        <f>IF('statement of marks'!DW15="","",'statement of marks'!DW15)</f>
        <v>78</v>
      </c>
      <c r="M180" s="179">
        <f>IF(L172="ML",100)+IF(L173="ML",100)+IF(L174="ML",100-M171)+IF(L175="ML",100-M172)+IF(L176="ML",100-M173)+IF(M174="ml",M171)+IF(M175="ml",M172)+IF(M176="ml",M173)</f>
        <v>0</v>
      </c>
      <c r="N180" s="204">
        <f>IF(L180="","",SUM(L180,M180))</f>
        <v>78</v>
      </c>
      <c r="O180" s="204">
        <f>IF(L180="","",SUM(K180,L180))</f>
        <v>150</v>
      </c>
      <c r="P180" s="179">
        <f>SUM(H180,M180)</f>
        <v>0</v>
      </c>
      <c r="Q180" s="178">
        <f>IF(O180="","",SUM(O180,M180))</f>
        <v>150</v>
      </c>
      <c r="R180" s="201" t="str">
        <f>IF('statement of marks'!GW15="","",'statement of marks'!GW15)</f>
        <v>B</v>
      </c>
      <c r="S180" s="180" t="str">
        <f>IF(OR(R180="S",R180="RE"),100,"")</f>
        <v/>
      </c>
      <c r="T180" s="171" t="str">
        <f>IF('result subject-wise'!AL15="","",'result subject-wise'!AL15)</f>
        <v/>
      </c>
      <c r="U180" s="172" t="str">
        <f>IF('result subject-wise'!AM15="","",'result subject-wise'!AM15)</f>
        <v/>
      </c>
      <c r="V180" s="1036"/>
    </row>
    <row r="181" spans="1:22" ht="19.25" customHeight="1">
      <c r="A181" s="986"/>
      <c r="B181" s="942" t="str">
        <f>'statement of marks'!$ED$3</f>
        <v>JEEVAN KAUSJAL</v>
      </c>
      <c r="C181" s="943"/>
      <c r="D181" s="1037" t="s">
        <v>283</v>
      </c>
      <c r="E181" s="1038"/>
      <c r="F181" s="204">
        <f>'statement of marks'!$ED$6</f>
        <v>30</v>
      </c>
      <c r="G181" s="177">
        <f>IF('statement of marks'!ED15="","",'statement of marks'!ED15)</f>
        <v>22</v>
      </c>
      <c r="H181" s="1038" t="s">
        <v>284</v>
      </c>
      <c r="I181" s="1038"/>
      <c r="J181" s="204">
        <f>'statement of marks'!$EE$6</f>
        <v>30</v>
      </c>
      <c r="K181" s="178">
        <f>IF('statement of marks'!EE15="","",'statement of marks'!EE15)</f>
        <v>25</v>
      </c>
      <c r="L181" s="1038" t="s">
        <v>113</v>
      </c>
      <c r="M181" s="1038"/>
      <c r="N181" s="204">
        <f>'statement of marks'!$EF$6</f>
        <v>40</v>
      </c>
      <c r="O181" s="201">
        <f>IF('statement of marks'!EF15="","",'statement of marks'!EF15)</f>
        <v>38</v>
      </c>
      <c r="P181" s="166"/>
      <c r="Q181" s="178">
        <f>IF(O181="","",SUM(G181,K181,O181))</f>
        <v>85</v>
      </c>
      <c r="R181" s="201" t="str">
        <f>IF('statement of marks'!GX15="","",'statement of marks'!GX15)</f>
        <v>A</v>
      </c>
      <c r="S181" s="180" t="str">
        <f>IF(OR(R181="S",R181="RE"),40,"")</f>
        <v/>
      </c>
      <c r="T181" s="171" t="str">
        <f>IF('result subject-wise'!AN15="","",'result subject-wise'!AN15)</f>
        <v/>
      </c>
      <c r="U181" s="172" t="str">
        <f>IF('result subject-wise'!AO15="","",'result subject-wise'!AO15)</f>
        <v/>
      </c>
      <c r="V181" s="1036"/>
    </row>
    <row r="182" spans="1:22" ht="19.25" customHeight="1">
      <c r="A182" s="986"/>
      <c r="B182" s="1039" t="s">
        <v>200</v>
      </c>
      <c r="C182" s="1040"/>
      <c r="D182" s="1041" t="str">
        <f>IF('statement of marks'!HD15="","",'statement of marks'!HD15)</f>
        <v>PASS BY GRACE</v>
      </c>
      <c r="E182" s="1042"/>
      <c r="F182" s="1042"/>
      <c r="G182" s="1042"/>
      <c r="H182" s="1042"/>
      <c r="I182" s="1043"/>
      <c r="J182" s="202" t="s">
        <v>330</v>
      </c>
      <c r="K182" s="201" t="str">
        <f>IF('statement of marks'!HG15="","",'statement of marks'!HG15)</f>
        <v>II</v>
      </c>
      <c r="L182" s="1044" t="s">
        <v>157</v>
      </c>
      <c r="M182" s="1045"/>
      <c r="N182" s="1046"/>
      <c r="O182" s="201">
        <f>IF('statement of marks'!HI15="","",'statement of marks'!HI15)</f>
        <v>13.999999999999975</v>
      </c>
      <c r="P182" s="1047" t="s">
        <v>324</v>
      </c>
      <c r="Q182" s="1047"/>
      <c r="R182" s="1047"/>
      <c r="S182" s="1047"/>
      <c r="T182" s="1047"/>
      <c r="U182" s="1047"/>
      <c r="V182" s="1048"/>
    </row>
    <row r="183" spans="1:22" ht="19.25" customHeight="1">
      <c r="A183" s="986"/>
      <c r="B183" s="1039" t="s">
        <v>333</v>
      </c>
      <c r="C183" s="1040"/>
      <c r="D183" s="965" t="s">
        <v>127</v>
      </c>
      <c r="E183" s="966"/>
      <c r="F183" s="958" t="s">
        <v>129</v>
      </c>
      <c r="G183" s="958"/>
      <c r="H183" s="958" t="s">
        <v>131</v>
      </c>
      <c r="I183" s="958"/>
      <c r="J183" s="958" t="s">
        <v>133</v>
      </c>
      <c r="K183" s="958"/>
      <c r="L183" s="959" t="s">
        <v>312</v>
      </c>
      <c r="M183" s="959"/>
      <c r="N183" s="959"/>
      <c r="O183" s="959"/>
      <c r="P183" s="960" t="s">
        <v>200</v>
      </c>
      <c r="Q183" s="960"/>
      <c r="R183" s="960"/>
      <c r="S183" s="960"/>
      <c r="T183" s="961" t="str">
        <f>IF('result subject-wise'!AR15="","",'result subject-wise'!AR15)</f>
        <v/>
      </c>
      <c r="U183" s="961"/>
      <c r="V183" s="962"/>
    </row>
    <row r="184" spans="1:22" ht="19.25" customHeight="1">
      <c r="A184" s="986"/>
      <c r="B184" s="963" t="s">
        <v>309</v>
      </c>
      <c r="C184" s="964"/>
      <c r="D184" s="965" t="str">
        <f>IF('statement of marks'!EZ15="","",'statement of marks'!EZ15)</f>
        <v/>
      </c>
      <c r="E184" s="966"/>
      <c r="F184" s="966" t="str">
        <f>IF('statement of marks'!FB15="","",'statement of marks'!FB15)</f>
        <v/>
      </c>
      <c r="G184" s="966"/>
      <c r="H184" s="966" t="str">
        <f>IF('statement of marks'!FD15="","",'statement of marks'!FD15)</f>
        <v/>
      </c>
      <c r="I184" s="966"/>
      <c r="J184" s="966" t="str">
        <f>IF('statement of marks'!FF15="","",'statement of marks'!FF15)</f>
        <v/>
      </c>
      <c r="K184" s="966"/>
      <c r="L184" s="966">
        <f>IF('statement of marks'!FH15="","",'statement of marks'!FH15)</f>
        <v>0</v>
      </c>
      <c r="M184" s="966"/>
      <c r="N184" s="966"/>
      <c r="O184" s="966"/>
      <c r="P184" s="960" t="s">
        <v>330</v>
      </c>
      <c r="Q184" s="960"/>
      <c r="R184" s="960"/>
      <c r="S184" s="960"/>
      <c r="T184" s="961" t="str">
        <f>IF(AND(T183="mRrh.kZ",V179&gt;=60),"FIRST",IF(AND(T183="mRrh.kZ",V179&gt;=48),"SECOND",IF(AND(T183="mRrh.kZ",V179&gt;=36),"THIRD","")))</f>
        <v/>
      </c>
      <c r="U184" s="961"/>
      <c r="V184" s="962"/>
    </row>
    <row r="185" spans="1:22" ht="19.25" customHeight="1">
      <c r="A185" s="986"/>
      <c r="B185" s="963" t="s">
        <v>310</v>
      </c>
      <c r="C185" s="964"/>
      <c r="D185" s="967" t="str">
        <f>IF('statement of marks'!EY15="","",'statement of marks'!EY15)</f>
        <v/>
      </c>
      <c r="E185" s="968"/>
      <c r="F185" s="968" t="str">
        <f>IF('statement of marks'!FA15="","",'statement of marks'!FA15)</f>
        <v/>
      </c>
      <c r="G185" s="968"/>
      <c r="H185" s="968" t="str">
        <f>IF('statement of marks'!FC15="","",'statement of marks'!FC15)</f>
        <v/>
      </c>
      <c r="I185" s="968"/>
      <c r="J185" s="968" t="str">
        <f>IF('statement of marks'!FE15="","",'statement of marks'!FE15)</f>
        <v/>
      </c>
      <c r="K185" s="968"/>
      <c r="L185" s="968">
        <f>IF('statement of marks'!FG15="","",'statement of marks'!FG15)</f>
        <v>44</v>
      </c>
      <c r="M185" s="968"/>
      <c r="N185" s="968"/>
      <c r="O185" s="968"/>
      <c r="P185" s="969" t="s">
        <v>302</v>
      </c>
      <c r="Q185" s="970"/>
      <c r="R185" s="970"/>
      <c r="S185" s="971"/>
      <c r="T185" s="972" t="str">
        <f>IF(T183="","",'result subject-wise'!$G$118)</f>
        <v/>
      </c>
      <c r="U185" s="972"/>
      <c r="V185" s="973"/>
    </row>
    <row r="186" spans="1:22" ht="19.25" customHeight="1">
      <c r="A186" s="986"/>
      <c r="B186" s="942" t="s">
        <v>303</v>
      </c>
      <c r="C186" s="943"/>
      <c r="D186" s="944"/>
      <c r="E186" s="945"/>
      <c r="F186" s="945"/>
      <c r="G186" s="945"/>
      <c r="H186" s="945"/>
      <c r="I186" s="945"/>
      <c r="J186" s="945"/>
      <c r="K186" s="945"/>
      <c r="L186" s="946" t="s">
        <v>326</v>
      </c>
      <c r="M186" s="946"/>
      <c r="N186" s="946"/>
      <c r="O186" s="946"/>
      <c r="P186" s="946"/>
      <c r="Q186" s="946"/>
      <c r="R186" s="974"/>
      <c r="S186" s="975"/>
      <c r="T186" s="975"/>
      <c r="U186" s="975"/>
      <c r="V186" s="976"/>
    </row>
    <row r="187" spans="1:22" ht="19.25" customHeight="1">
      <c r="A187" s="986"/>
      <c r="B187" s="942" t="s">
        <v>335</v>
      </c>
      <c r="C187" s="943"/>
      <c r="D187" s="944"/>
      <c r="E187" s="945"/>
      <c r="F187" s="945"/>
      <c r="G187" s="945"/>
      <c r="H187" s="945"/>
      <c r="I187" s="945"/>
      <c r="J187" s="945"/>
      <c r="K187" s="945"/>
      <c r="L187" s="946" t="s">
        <v>304</v>
      </c>
      <c r="M187" s="946"/>
      <c r="N187" s="946"/>
      <c r="O187" s="946"/>
      <c r="P187" s="946"/>
      <c r="Q187" s="946"/>
      <c r="R187" s="977"/>
      <c r="S187" s="978"/>
      <c r="T187" s="978"/>
      <c r="U187" s="978"/>
      <c r="V187" s="979"/>
    </row>
    <row r="188" spans="1:22" ht="19.25" customHeight="1">
      <c r="A188" s="986"/>
      <c r="B188" s="942" t="s">
        <v>313</v>
      </c>
      <c r="C188" s="943"/>
      <c r="D188" s="944"/>
      <c r="E188" s="945"/>
      <c r="F188" s="945"/>
      <c r="G188" s="945"/>
      <c r="H188" s="945"/>
      <c r="I188" s="945"/>
      <c r="J188" s="945"/>
      <c r="K188" s="945"/>
      <c r="L188" s="946" t="s">
        <v>327</v>
      </c>
      <c r="M188" s="946"/>
      <c r="N188" s="946"/>
      <c r="O188" s="946"/>
      <c r="P188" s="946"/>
      <c r="Q188" s="946"/>
      <c r="R188" s="947" t="s">
        <v>328</v>
      </c>
      <c r="S188" s="948"/>
      <c r="T188" s="948"/>
      <c r="U188" s="948"/>
      <c r="V188" s="949"/>
    </row>
    <row r="189" spans="1:22" ht="19.25" customHeight="1">
      <c r="A189" s="987"/>
      <c r="B189" s="950" t="s">
        <v>329</v>
      </c>
      <c r="C189" s="951"/>
      <c r="D189" s="952"/>
      <c r="E189" s="953"/>
      <c r="F189" s="953"/>
      <c r="G189" s="953"/>
      <c r="H189" s="953"/>
      <c r="I189" s="953"/>
      <c r="J189" s="953"/>
      <c r="K189" s="953"/>
      <c r="L189" s="951" t="s">
        <v>117</v>
      </c>
      <c r="M189" s="951"/>
      <c r="N189" s="951"/>
      <c r="O189" s="951"/>
      <c r="P189" s="954">
        <f>'statement of marks'!$HJ$110</f>
        <v>42122</v>
      </c>
      <c r="Q189" s="954"/>
      <c r="R189" s="955" t="s">
        <v>305</v>
      </c>
      <c r="S189" s="956"/>
      <c r="T189" s="956"/>
      <c r="U189" s="956"/>
      <c r="V189" s="957"/>
    </row>
    <row r="190" spans="1:22" ht="19.25" customHeight="1">
      <c r="A190" s="980" t="s">
        <v>287</v>
      </c>
      <c r="B190" s="981"/>
      <c r="C190" s="981"/>
      <c r="D190" s="981"/>
      <c r="E190" s="981"/>
      <c r="F190" s="981"/>
      <c r="G190" s="981"/>
      <c r="H190" s="981"/>
      <c r="I190" s="981"/>
      <c r="J190" s="981"/>
      <c r="K190" s="981"/>
      <c r="L190" s="981"/>
      <c r="M190" s="981"/>
      <c r="N190" s="981"/>
      <c r="O190" s="981"/>
      <c r="P190" s="981"/>
      <c r="Q190" s="981"/>
      <c r="R190" s="981"/>
      <c r="S190" s="981"/>
      <c r="T190" s="981"/>
      <c r="U190" s="981"/>
      <c r="V190" s="982"/>
    </row>
    <row r="191" spans="1:22" ht="19.25" customHeight="1">
      <c r="A191" s="983" t="str">
        <f>'statement of marks'!$A$1</f>
        <v>GOVT. GIRLS' HR. SEC. SCHOOL, NIMBAHERA</v>
      </c>
      <c r="B191" s="984"/>
      <c r="C191" s="984"/>
      <c r="D191" s="984"/>
      <c r="E191" s="984"/>
      <c r="F191" s="984"/>
      <c r="G191" s="984"/>
      <c r="H191" s="984"/>
      <c r="I191" s="984"/>
      <c r="J191" s="984"/>
      <c r="K191" s="984"/>
      <c r="L191" s="984"/>
      <c r="M191" s="984"/>
      <c r="N191" s="984"/>
      <c r="O191" s="984"/>
      <c r="P191" s="984"/>
      <c r="Q191" s="984"/>
      <c r="R191" s="984"/>
      <c r="S191" s="984"/>
      <c r="T191" s="984"/>
      <c r="U191" s="984"/>
      <c r="V191" s="985"/>
    </row>
    <row r="192" spans="1:22" ht="19.25" customHeight="1">
      <c r="A192" s="986"/>
      <c r="B192" s="988" t="s">
        <v>316</v>
      </c>
      <c r="C192" s="988"/>
      <c r="D192" s="989" t="str">
        <f>'statement of marks'!$F$3</f>
        <v>2013-14</v>
      </c>
      <c r="E192" s="990"/>
      <c r="F192" s="991" t="str">
        <f>IF(T210="","MAIN EXAMINATION",IF(D209="Suppl.","SUPPLEMENTARY EXAMINATION",IF(D209="Re-exam.","RE-EXAMINATION",)))</f>
        <v>MAIN EXAMINATION</v>
      </c>
      <c r="G192" s="992"/>
      <c r="H192" s="992"/>
      <c r="I192" s="992"/>
      <c r="J192" s="992"/>
      <c r="K192" s="992"/>
      <c r="L192" s="992"/>
      <c r="M192" s="992"/>
      <c r="N192" s="992"/>
      <c r="O192" s="992"/>
      <c r="P192" s="992"/>
      <c r="Q192" s="992"/>
      <c r="R192" s="993" t="s">
        <v>315</v>
      </c>
      <c r="S192" s="994"/>
      <c r="T192" s="995" t="str">
        <f>'statement of marks'!$A$3</f>
        <v>11 'A'</v>
      </c>
      <c r="U192" s="995"/>
      <c r="V192" s="996"/>
    </row>
    <row r="193" spans="1:22" ht="19.25" customHeight="1">
      <c r="A193" s="986"/>
      <c r="B193" s="997" t="s">
        <v>36</v>
      </c>
      <c r="C193" s="997"/>
      <c r="D193" s="998" t="str">
        <f>IF('statement of marks'!G16="","",'statement of marks'!G16)</f>
        <v>A 008</v>
      </c>
      <c r="E193" s="946"/>
      <c r="F193" s="946"/>
      <c r="G193" s="946"/>
      <c r="H193" s="946"/>
      <c r="I193" s="946"/>
      <c r="J193" s="946"/>
      <c r="K193" s="946"/>
      <c r="L193" s="946"/>
      <c r="M193" s="946"/>
      <c r="N193" s="946"/>
      <c r="O193" s="946"/>
      <c r="P193" s="946"/>
      <c r="Q193" s="946"/>
      <c r="R193" s="999" t="s">
        <v>314</v>
      </c>
      <c r="S193" s="1000"/>
      <c r="T193" s="1001">
        <f>IF('statement of marks'!E16="","",'statement of marks'!E16)</f>
        <v>11408</v>
      </c>
      <c r="U193" s="1001"/>
      <c r="V193" s="1002"/>
    </row>
    <row r="194" spans="1:22" ht="19.25" customHeight="1">
      <c r="A194" s="986"/>
      <c r="B194" s="997" t="s">
        <v>37</v>
      </c>
      <c r="C194" s="997"/>
      <c r="D194" s="998" t="str">
        <f>IF('statement of marks'!H16="","",'statement of marks'!H16)</f>
        <v>B 008</v>
      </c>
      <c r="E194" s="946"/>
      <c r="F194" s="946"/>
      <c r="G194" s="946"/>
      <c r="H194" s="946"/>
      <c r="I194" s="946"/>
      <c r="J194" s="946"/>
      <c r="K194" s="946"/>
      <c r="L194" s="946"/>
      <c r="M194" s="946"/>
      <c r="N194" s="946"/>
      <c r="O194" s="946"/>
      <c r="P194" s="946"/>
      <c r="Q194" s="946"/>
      <c r="R194" s="999" t="s">
        <v>35</v>
      </c>
      <c r="S194" s="1000"/>
      <c r="T194" s="1001">
        <f>IF('statement of marks'!D16="","",'statement of marks'!D16)</f>
        <v>10304</v>
      </c>
      <c r="U194" s="1001"/>
      <c r="V194" s="1002"/>
    </row>
    <row r="195" spans="1:22" ht="19.25" customHeight="1">
      <c r="A195" s="986"/>
      <c r="B195" s="1003" t="s">
        <v>38</v>
      </c>
      <c r="C195" s="1003"/>
      <c r="D195" s="998" t="str">
        <f>IF('statement of marks'!I16="","",'statement of marks'!I16)</f>
        <v>C 008</v>
      </c>
      <c r="E195" s="946"/>
      <c r="F195" s="946"/>
      <c r="G195" s="946"/>
      <c r="H195" s="946"/>
      <c r="I195" s="946"/>
      <c r="J195" s="946"/>
      <c r="K195" s="946"/>
      <c r="L195" s="946"/>
      <c r="M195" s="946"/>
      <c r="N195" s="946"/>
      <c r="O195" s="946"/>
      <c r="P195" s="946"/>
      <c r="Q195" s="946"/>
      <c r="R195" s="1004" t="s">
        <v>285</v>
      </c>
      <c r="S195" s="1005"/>
      <c r="T195" s="1006">
        <f>IF('statement of marks'!F16="","",'statement of marks'!F16)</f>
        <v>34883</v>
      </c>
      <c r="U195" s="1006"/>
      <c r="V195" s="1007"/>
    </row>
    <row r="196" spans="1:22" ht="19.25" customHeight="1">
      <c r="A196" s="986"/>
      <c r="B196" s="1008" t="s">
        <v>223</v>
      </c>
      <c r="C196" s="1010" t="s">
        <v>319</v>
      </c>
      <c r="D196" s="1012" t="s">
        <v>114</v>
      </c>
      <c r="E196" s="1012" t="s">
        <v>115</v>
      </c>
      <c r="F196" s="1012" t="s">
        <v>116</v>
      </c>
      <c r="G196" s="1014" t="s">
        <v>281</v>
      </c>
      <c r="H196" s="1014" t="s">
        <v>282</v>
      </c>
      <c r="I196" s="1012" t="s">
        <v>289</v>
      </c>
      <c r="J196" s="1012" t="s">
        <v>299</v>
      </c>
      <c r="K196" s="1016" t="s">
        <v>299</v>
      </c>
      <c r="L196" s="1018" t="s">
        <v>292</v>
      </c>
      <c r="M196" s="1018" t="s">
        <v>293</v>
      </c>
      <c r="N196" s="1020" t="s">
        <v>294</v>
      </c>
      <c r="O196" s="1020" t="s">
        <v>290</v>
      </c>
      <c r="P196" s="1020" t="s">
        <v>291</v>
      </c>
      <c r="Q196" s="1016" t="s">
        <v>323</v>
      </c>
      <c r="R196" s="1012" t="s">
        <v>334</v>
      </c>
      <c r="S196" s="1022" t="s">
        <v>332</v>
      </c>
      <c r="T196" s="1024" t="s">
        <v>320</v>
      </c>
      <c r="U196" s="1026" t="s">
        <v>321</v>
      </c>
      <c r="V196" s="1028" t="s">
        <v>322</v>
      </c>
    </row>
    <row r="197" spans="1:22" ht="19.25" customHeight="1">
      <c r="A197" s="986"/>
      <c r="B197" s="1009"/>
      <c r="C197" s="1011"/>
      <c r="D197" s="1013"/>
      <c r="E197" s="1013"/>
      <c r="F197" s="1013"/>
      <c r="G197" s="1015"/>
      <c r="H197" s="1015"/>
      <c r="I197" s="1013"/>
      <c r="J197" s="1013"/>
      <c r="K197" s="1017"/>
      <c r="L197" s="1019"/>
      <c r="M197" s="1019"/>
      <c r="N197" s="1021"/>
      <c r="O197" s="1021"/>
      <c r="P197" s="1021"/>
      <c r="Q197" s="1017"/>
      <c r="R197" s="1013"/>
      <c r="S197" s="1023"/>
      <c r="T197" s="1025"/>
      <c r="U197" s="1027"/>
      <c r="V197" s="1029"/>
    </row>
    <row r="198" spans="1:22" ht="19.25" customHeight="1">
      <c r="A198" s="986"/>
      <c r="B198" s="1030" t="s">
        <v>317</v>
      </c>
      <c r="C198" s="1031"/>
      <c r="D198" s="173">
        <v>10</v>
      </c>
      <c r="E198" s="203">
        <v>10</v>
      </c>
      <c r="F198" s="203">
        <v>10</v>
      </c>
      <c r="G198" s="164" t="s">
        <v>90</v>
      </c>
      <c r="H198" s="174" t="str">
        <f>'statement of marks'!$AQ$6</f>
        <v/>
      </c>
      <c r="I198" s="165">
        <v>70</v>
      </c>
      <c r="J198" s="164" t="s">
        <v>88</v>
      </c>
      <c r="K198" s="175">
        <v>100</v>
      </c>
      <c r="L198" s="164" t="s">
        <v>91</v>
      </c>
      <c r="M198" s="174" t="str">
        <f>'statement of marks'!$AV$6</f>
        <v/>
      </c>
      <c r="N198" s="165">
        <v>100</v>
      </c>
      <c r="O198" s="164" t="s">
        <v>307</v>
      </c>
      <c r="P198" s="175"/>
      <c r="Q198" s="175">
        <v>200</v>
      </c>
      <c r="R198" s="166"/>
      <c r="S198" s="166"/>
      <c r="T198" s="167"/>
      <c r="U198" s="168"/>
      <c r="V198" s="176" t="str">
        <f>IF(OR(U205=0,U205&lt;S205),"",Q198)</f>
        <v/>
      </c>
    </row>
    <row r="199" spans="1:22" ht="19.25" customHeight="1">
      <c r="A199" s="986"/>
      <c r="B199" s="942" t="str">
        <f>'statement of marks'!$J$3</f>
        <v>HINDI COMPULSORY</v>
      </c>
      <c r="C199" s="943"/>
      <c r="D199" s="200">
        <f>IF('statement of marks'!J16="","",'statement of marks'!J16)</f>
        <v>6</v>
      </c>
      <c r="E199" s="201">
        <f>IF('statement of marks'!K16="","",'statement of marks'!K16)</f>
        <v>6</v>
      </c>
      <c r="F199" s="201">
        <f>IF('statement of marks'!L16="","",'statement of marks'!L16)</f>
        <v>5</v>
      </c>
      <c r="G199" s="177">
        <f>IF('statement of marks'!N16="","",'statement of marks'!N16)</f>
        <v>35</v>
      </c>
      <c r="H199" s="177" t="str">
        <f>'statement of marks'!$BS$6</f>
        <v/>
      </c>
      <c r="I199" s="204">
        <f>IF(G199="","",G199)</f>
        <v>35</v>
      </c>
      <c r="J199" s="204">
        <f>IF(G199="","",SUM(D199,E199,F199,G199))</f>
        <v>52</v>
      </c>
      <c r="K199" s="178">
        <f>J199</f>
        <v>52</v>
      </c>
      <c r="L199" s="177">
        <f>IF('statement of marks'!P16="","",'statement of marks'!P16)</f>
        <v>66</v>
      </c>
      <c r="M199" s="174" t="str">
        <f>'statement of marks'!$BX$6</f>
        <v/>
      </c>
      <c r="N199" s="204">
        <f>IF(L199="","",L199)</f>
        <v>66</v>
      </c>
      <c r="O199" s="204">
        <f>IF(L199="","",SUM(J199,L199))</f>
        <v>118</v>
      </c>
      <c r="P199" s="179">
        <f>SUM(H199,M199)</f>
        <v>0</v>
      </c>
      <c r="Q199" s="178">
        <f>O199</f>
        <v>118</v>
      </c>
      <c r="R199" s="201" t="str">
        <f>CONCATENATE('statement of marks'!FJ16,'statement of marks'!FK16,'statement of marks'!FL16)</f>
        <v>II</v>
      </c>
      <c r="S199" s="180" t="str">
        <f>IF(OR(R199="S",R199="RE"),100,"")</f>
        <v/>
      </c>
      <c r="T199" s="181" t="str">
        <f>IF('result subject-wise'!U16="","",'result subject-wise'!U16)</f>
        <v/>
      </c>
      <c r="U199" s="182" t="str">
        <f>IF('result subject-wise'!V16="","",'result subject-wise'!V16)</f>
        <v/>
      </c>
      <c r="V199" s="176" t="str">
        <f>IF(OR(U205=0,U205&lt;S205),"",IF(R199="RE",SUM(Q199,T199),IF(R199="S",T199,Q199)))</f>
        <v/>
      </c>
    </row>
    <row r="200" spans="1:22" ht="19.25" customHeight="1">
      <c r="A200" s="986"/>
      <c r="B200" s="942" t="str">
        <f>'statement of marks'!$W$3</f>
        <v>ENGLISH COMPULSORY</v>
      </c>
      <c r="C200" s="943"/>
      <c r="D200" s="200">
        <f>IF('statement of marks'!W16="","",'statement of marks'!W16)</f>
        <v>8</v>
      </c>
      <c r="E200" s="201">
        <f>IF('statement of marks'!X16="","",'statement of marks'!X16)</f>
        <v>8</v>
      </c>
      <c r="F200" s="201">
        <f>IF('statement of marks'!Y16="","",'statement of marks'!Y16)</f>
        <v>7</v>
      </c>
      <c r="G200" s="177">
        <f>IF('statement of marks'!AA16="","",'statement of marks'!AA16)</f>
        <v>33</v>
      </c>
      <c r="H200" s="177" t="str">
        <f>'statement of marks'!$CU$6</f>
        <v/>
      </c>
      <c r="I200" s="204">
        <f>IF(G200="","",G200)</f>
        <v>33</v>
      </c>
      <c r="J200" s="204">
        <f t="shared" ref="J200:J203" si="71">IF(G200="","",SUM(D200,E200,F200,G200))</f>
        <v>56</v>
      </c>
      <c r="K200" s="178">
        <f>J200</f>
        <v>56</v>
      </c>
      <c r="L200" s="177">
        <f>IF('statement of marks'!AC16="","",'statement of marks'!AC16)</f>
        <v>32</v>
      </c>
      <c r="M200" s="174" t="str">
        <f>'statement of marks'!$CZ$6</f>
        <v/>
      </c>
      <c r="N200" s="204">
        <f>IF(L200="","",L200)</f>
        <v>32</v>
      </c>
      <c r="O200" s="204">
        <f t="shared" ref="O200" si="72">IF(L200="","",SUM(J200,L200))</f>
        <v>88</v>
      </c>
      <c r="P200" s="179">
        <f t="shared" ref="P200" si="73">SUM(H200,M200)</f>
        <v>0</v>
      </c>
      <c r="Q200" s="178">
        <f>O200</f>
        <v>88</v>
      </c>
      <c r="R200" s="201" t="str">
        <f>CONCATENATE('statement of marks'!FM16,'statement of marks'!FN16,'statement of marks'!FO16)</f>
        <v>III</v>
      </c>
      <c r="S200" s="180" t="str">
        <f>IF(OR(R200="S",R200="RE"),100,"")</f>
        <v/>
      </c>
      <c r="T200" s="181" t="str">
        <f>IF('result subject-wise'!X16="","",'result subject-wise'!X16)</f>
        <v/>
      </c>
      <c r="U200" s="182" t="str">
        <f>IF('result subject-wise'!Y16="","",'result subject-wise'!Y16)</f>
        <v/>
      </c>
      <c r="V200" s="176" t="str">
        <f>IF(OR(U205=0,U205&lt;S205),"",IF(R200="RE",SUM(Q200,T200),IF(R200="S",T200,Q200)))</f>
        <v/>
      </c>
    </row>
    <row r="201" spans="1:22" ht="19.25" customHeight="1">
      <c r="A201" s="986"/>
      <c r="B201" s="942" t="str">
        <f>'statement of marks'!AK16</f>
        <v>PHYSICS</v>
      </c>
      <c r="C201" s="943"/>
      <c r="D201" s="200">
        <f>IF('statement of marks'!AL16="","",'statement of marks'!AL16)</f>
        <v>3</v>
      </c>
      <c r="E201" s="201">
        <f>IF('statement of marks'!AM16="","",'statement of marks'!AM16)</f>
        <v>9</v>
      </c>
      <c r="F201" s="201">
        <f>IF('statement of marks'!AN16="","",'statement of marks'!AN16)</f>
        <v>10</v>
      </c>
      <c r="G201" s="177">
        <f>IF('statement of marks'!AP16="","",'statement of marks'!AP16)</f>
        <v>17</v>
      </c>
      <c r="H201" s="177">
        <f>IF('statement of marks'!AQ16="","",'statement of marks'!AQ16)</f>
        <v>14</v>
      </c>
      <c r="I201" s="204">
        <f>IF(G201="","",IF(AND(G201="ML",H201="ML"),"ML",IF(AND(G201="ML",H201=""),"ML",SUM(G201,H201))))</f>
        <v>31</v>
      </c>
      <c r="J201" s="204">
        <f t="shared" si="71"/>
        <v>39</v>
      </c>
      <c r="K201" s="178">
        <f>IF(J201="","",SUM(H201,J201))</f>
        <v>53</v>
      </c>
      <c r="L201" s="177">
        <f>IF('statement of marks'!AU16="","",'statement of marks'!AU16)</f>
        <v>33</v>
      </c>
      <c r="M201" s="177">
        <f>IF('statement of marks'!AV16="","",'statement of marks'!AV16)</f>
        <v>19</v>
      </c>
      <c r="N201" s="204">
        <f>IF(L201="","",IF(AND(L201="ML",M201="ML"),"ML",IF(AND(L201="ML",M201=""),"ML",SUM(L201,M201))))</f>
        <v>52</v>
      </c>
      <c r="O201" s="204">
        <f>IF(L201="","",SUM(J201,L201))</f>
        <v>72</v>
      </c>
      <c r="P201" s="177">
        <f>IF(AND(H201="",M201=""),"",SUM(H201,M201))</f>
        <v>33</v>
      </c>
      <c r="Q201" s="178">
        <f>IF(O201="","",SUM(O201,P201))</f>
        <v>105</v>
      </c>
      <c r="R201" s="201" t="str">
        <f>CONCATENATE('statement of marks'!FP16,'statement of marks'!FY16,'statement of marks'!FZ16)</f>
        <v>II</v>
      </c>
      <c r="S201" s="180" t="str">
        <f>IF('result subject-wise'!Z16="","",'result subject-wise'!Z16)</f>
        <v/>
      </c>
      <c r="T201" s="181" t="str">
        <f>IF('result subject-wise'!AB16="","",'result subject-wise'!AB16)</f>
        <v/>
      </c>
      <c r="U201" s="182" t="str">
        <f>IF('result subject-wise'!AC16="","",'result subject-wise'!AC16)</f>
        <v/>
      </c>
      <c r="V201" s="176" t="str">
        <f>IF(OR(U205=0,U205&lt;S205),"",IF(OR(R201="RE",R201="REP"),SUM(Q201,T201),IF(R201="S",T201,Q201)))</f>
        <v/>
      </c>
    </row>
    <row r="202" spans="1:22" ht="19.25" customHeight="1">
      <c r="A202" s="986"/>
      <c r="B202" s="942" t="str">
        <f>'statement of marks'!BM16</f>
        <v>CHEMISTRY</v>
      </c>
      <c r="C202" s="943"/>
      <c r="D202" s="200">
        <f>IF('statement of marks'!BN16="","",'statement of marks'!BN16)</f>
        <v>4</v>
      </c>
      <c r="E202" s="201">
        <f>IF('statement of marks'!BO16="","",'statement of marks'!BO16)</f>
        <v>10</v>
      </c>
      <c r="F202" s="201">
        <f>IF('statement of marks'!BP16="","",'statement of marks'!BP16)</f>
        <v>10</v>
      </c>
      <c r="G202" s="177">
        <f>IF('statement of marks'!BR16="","",'statement of marks'!BR16)</f>
        <v>17</v>
      </c>
      <c r="H202" s="177">
        <f>IF('statement of marks'!BS16="","",'statement of marks'!BS16)</f>
        <v>18</v>
      </c>
      <c r="I202" s="204">
        <f t="shared" ref="I202" si="74">IF(G202="","",IF(AND(G202="ML",H202="ML"),"ML",IF(AND(G202="ML",H202=""),"ML",SUM(G202,H202))))</f>
        <v>35</v>
      </c>
      <c r="J202" s="204">
        <f t="shared" si="71"/>
        <v>41</v>
      </c>
      <c r="K202" s="178">
        <f>IF(J202="","",SUM(H202,J202))</f>
        <v>59</v>
      </c>
      <c r="L202" s="177">
        <f>IF('statement of marks'!BW16="","",'statement of marks'!BW16)</f>
        <v>33</v>
      </c>
      <c r="M202" s="177">
        <f>IF('statement of marks'!BX16="","",'statement of marks'!BX16)</f>
        <v>28</v>
      </c>
      <c r="N202" s="204">
        <f t="shared" ref="N202" si="75">IF(L202="","",IF(AND(L202="ML",M202="ML"),"ML",IF(AND(L202="ML",M202=""),"ML",SUM(L202,M202))))</f>
        <v>61</v>
      </c>
      <c r="O202" s="204">
        <f>IF(L202="","",SUM(J202,L202))</f>
        <v>74</v>
      </c>
      <c r="P202" s="177">
        <f t="shared" ref="P202:P203" si="76">IF(AND(H202="",M202=""),"",SUM(H202,M202))</f>
        <v>46</v>
      </c>
      <c r="Q202" s="178">
        <f>IF(O202="","",SUM(O202,P202))</f>
        <v>120</v>
      </c>
      <c r="R202" s="201" t="str">
        <f>CONCATENATE('statement of marks'!GA16,'statement of marks'!GJ16,'statement of marks'!GK16)</f>
        <v>I</v>
      </c>
      <c r="S202" s="180" t="str">
        <f>IF('result subject-wise'!AD16="","",'result subject-wise'!AD16)</f>
        <v/>
      </c>
      <c r="T202" s="181" t="str">
        <f>IF('result subject-wise'!AF16="","",'result subject-wise'!AF16)</f>
        <v/>
      </c>
      <c r="U202" s="182" t="str">
        <f>IF('result subject-wise'!AG16="","",'result subject-wise'!AG16)</f>
        <v/>
      </c>
      <c r="V202" s="176" t="str">
        <f>IF(OR(U205=0,U205&lt;S205),"",IF(OR(R202="RE",R202="REP"),SUM(Q202,T202),IF(R202="S",T202,Q202)))</f>
        <v/>
      </c>
    </row>
    <row r="203" spans="1:22" ht="19.25" customHeight="1">
      <c r="A203" s="986"/>
      <c r="B203" s="942" t="str">
        <f>'statement of marks'!CO16</f>
        <v>BIOLOGY</v>
      </c>
      <c r="C203" s="943"/>
      <c r="D203" s="200">
        <f>IF('statement of marks'!CP16="","",'statement of marks'!CP16)</f>
        <v>10</v>
      </c>
      <c r="E203" s="201">
        <f>IF('statement of marks'!CQ16="","",'statement of marks'!CQ16)</f>
        <v>7</v>
      </c>
      <c r="F203" s="201">
        <f>IF('statement of marks'!CR16="","",'statement of marks'!CR16)</f>
        <v>8</v>
      </c>
      <c r="G203" s="177">
        <f>IF('statement of marks'!CT16="","",'statement of marks'!CT16)</f>
        <v>14</v>
      </c>
      <c r="H203" s="177">
        <f>IF('statement of marks'!CU16="","",'statement of marks'!CU16)</f>
        <v>16</v>
      </c>
      <c r="I203" s="204">
        <f>IF(G203="","",IF(AND(G203="ML",H203="ML"),"ML",IF(AND(G203="ML",H203=""),"ML",SUM(G203,H203))))</f>
        <v>30</v>
      </c>
      <c r="J203" s="204">
        <f t="shared" si="71"/>
        <v>39</v>
      </c>
      <c r="K203" s="178">
        <f>IF(J203="","",SUM(H203,J203))</f>
        <v>55</v>
      </c>
      <c r="L203" s="177">
        <f>IF('statement of marks'!CY16="","",'statement of marks'!CY16)</f>
        <v>32</v>
      </c>
      <c r="M203" s="177">
        <f>IF('statement of marks'!CZ16="","",'statement of marks'!CZ16)</f>
        <v>25</v>
      </c>
      <c r="N203" s="204">
        <f>IF(L203="","",IF(AND(L203="ML",M203="ML"),"ML",IF(AND(L203="ML",M203=""),"ML",SUM(L203,M203))))</f>
        <v>57</v>
      </c>
      <c r="O203" s="204">
        <f>IF(L203="","",SUM(J203,L203))</f>
        <v>71</v>
      </c>
      <c r="P203" s="177">
        <f t="shared" si="76"/>
        <v>41</v>
      </c>
      <c r="Q203" s="178">
        <f>IF(O203="","",SUM(O203,P203))</f>
        <v>112</v>
      </c>
      <c r="R203" s="201" t="str">
        <f>CONCATENATE('statement of marks'!GL16,'statement of marks'!GU16,'statement of marks'!GV16)</f>
        <v>II</v>
      </c>
      <c r="S203" s="180" t="str">
        <f>IF('result subject-wise'!AH16="","",'result subject-wise'!AH16)</f>
        <v/>
      </c>
      <c r="T203" s="181" t="str">
        <f>IF('result subject-wise'!AJ16="","",'result subject-wise'!AJ16)</f>
        <v/>
      </c>
      <c r="U203" s="182" t="str">
        <f>IF('result subject-wise'!AK16="","",'result subject-wise'!AK16)</f>
        <v/>
      </c>
      <c r="V203" s="176" t="str">
        <f>IF(OR(U205=0,U205&lt;S205),"",IF(OR(R203="RE",R203="REP"),SUM(Q203,T203),IF(R203="S",T203,Q203)))</f>
        <v/>
      </c>
    </row>
    <row r="204" spans="1:22" ht="19.25" customHeight="1">
      <c r="A204" s="986"/>
      <c r="B204" s="1032" t="s">
        <v>296</v>
      </c>
      <c r="C204" s="1033"/>
      <c r="D204" s="183">
        <f>IF(AND(D199="",D200="",D201="",D202="",D203=""),"",SUM(D199:D203))</f>
        <v>31</v>
      </c>
      <c r="E204" s="183">
        <f t="shared" ref="E204:F204" si="77">IF(AND(E199="",E200="",E201="",E202="",E203=""),"",SUM(E199:E203))</f>
        <v>40</v>
      </c>
      <c r="F204" s="183">
        <f t="shared" si="77"/>
        <v>40</v>
      </c>
      <c r="G204" s="184">
        <f>IF(G199="","",SUM(G199:G203))</f>
        <v>116</v>
      </c>
      <c r="H204" s="184">
        <f>SUM(H201:H203)</f>
        <v>48</v>
      </c>
      <c r="I204" s="184">
        <f>IF(AND(I199="",I200="",I201="",I202="",I203=""),"",SUM(I199:I203))</f>
        <v>164</v>
      </c>
      <c r="J204" s="185">
        <f>IF(J203="","",SUM(J199:J203))</f>
        <v>227</v>
      </c>
      <c r="K204" s="186">
        <f>IF(K199="","",SUM(K199:K203))</f>
        <v>275</v>
      </c>
      <c r="L204" s="184">
        <f>IF(L199="","",SUM(L199:L203))</f>
        <v>196</v>
      </c>
      <c r="M204" s="184">
        <f>SUM(M201:M203)</f>
        <v>72</v>
      </c>
      <c r="N204" s="184">
        <f t="shared" ref="N204" si="78">IF(AND(N199="",N200="",N201="",N202="",N203=""),"",SUM(N199:N203))</f>
        <v>268</v>
      </c>
      <c r="O204" s="185">
        <f>IF(L204="","",SUM(J204,L204))</f>
        <v>423</v>
      </c>
      <c r="P204" s="186">
        <f>SUM(H204,M204)</f>
        <v>120</v>
      </c>
      <c r="Q204" s="186">
        <f>IF(Q199="","",SUM(Q199:Q203))</f>
        <v>543</v>
      </c>
      <c r="R204" s="185"/>
      <c r="S204" s="185" t="str">
        <f>IF(AND(S199="",S200="",S201="",S202="",S203=""),"",SUM(S199:S203))</f>
        <v/>
      </c>
      <c r="T204" s="187" t="str">
        <f>IF(AND(T199="",T200="",T201="",T202="",T203=""),"",SUM(T199:T203))</f>
        <v/>
      </c>
      <c r="U204" s="188"/>
      <c r="V204" s="189" t="str">
        <f>IF(V199="","",SUM(V199:V203))</f>
        <v/>
      </c>
    </row>
    <row r="205" spans="1:22" ht="19.25" customHeight="1">
      <c r="A205" s="986"/>
      <c r="B205" s="1034" t="s">
        <v>318</v>
      </c>
      <c r="C205" s="1035"/>
      <c r="D205" s="173">
        <f>IF(D204="","",50-(COUNTIF(D199:D203,"NA")*10+COUNTIF(D199:D203,"ML")*10))</f>
        <v>50</v>
      </c>
      <c r="E205" s="173">
        <f t="shared" ref="E205:F205" si="79">IF(E204="","",50-(COUNTIF(E199:E203,"NA")*10+COUNTIF(E199:E203,"ML")*10))</f>
        <v>50</v>
      </c>
      <c r="F205" s="173">
        <f t="shared" si="79"/>
        <v>50</v>
      </c>
      <c r="G205" s="177" t="e">
        <f>I205-H205</f>
        <v>#VALUE!</v>
      </c>
      <c r="H205" s="184" t="e">
        <f>IF(H204="","",(IF(OR(H201="ML",H201=""),0,H198)+IF(OR(H202="ML",H202=""),0,H199)+IF(OR(H203="ML",H203=""),0,H200)))</f>
        <v>#VALUE!</v>
      </c>
      <c r="I205" s="177">
        <f>IF(I204=0,0,350-H207)</f>
        <v>350</v>
      </c>
      <c r="J205" s="204" t="e">
        <f>IF(J204="","",SUM(D205:G205))</f>
        <v>#VALUE!</v>
      </c>
      <c r="K205" s="178" t="e">
        <f>IF(K204="","",SUM(H205,J205))</f>
        <v>#VALUE!</v>
      </c>
      <c r="L205" s="177" t="e">
        <f>N205-M205</f>
        <v>#VALUE!</v>
      </c>
      <c r="M205" s="180" t="e">
        <f>IF(M204="","",(IF(OR(M201="ML",M201=""),0,M198)+IF(OR(M202="ML",M202=""),0,M199)+IF(OR(M203="ML",M203=""),0,M200)))</f>
        <v>#VALUE!</v>
      </c>
      <c r="N205" s="177">
        <f>IF(N204=0,0,500-M207)</f>
        <v>500</v>
      </c>
      <c r="O205" s="204" t="e">
        <f>IF(L205="","",SUM(J205,L205))</f>
        <v>#VALUE!</v>
      </c>
      <c r="P205" s="178" t="e">
        <f>SUM(H205,M205)</f>
        <v>#VALUE!</v>
      </c>
      <c r="Q205" s="178" t="e">
        <f>IF(Q204="","",SUM(O205,P205))</f>
        <v>#VALUE!</v>
      </c>
      <c r="R205" s="169"/>
      <c r="S205" s="190">
        <f>COUNTIF(R199:R208,"S")</f>
        <v>0</v>
      </c>
      <c r="T205" s="190">
        <f>COUNTIF(R199:R208,"RE")+COUNTIF(R199:R208,"REP")</f>
        <v>0</v>
      </c>
      <c r="U205" s="190">
        <f>COUNTIF(U199:U204,"P")+COUNTIF(U207:U208,"P")</f>
        <v>0</v>
      </c>
      <c r="V205" s="191" t="str">
        <f>IF(OR(U205=0,U205&lt;(S205+T205)),"",(Q205-(S205*200)+S204))</f>
        <v/>
      </c>
    </row>
    <row r="206" spans="1:22" ht="19.25" customHeight="1">
      <c r="A206" s="986"/>
      <c r="B206" s="942" t="s">
        <v>156</v>
      </c>
      <c r="C206" s="943"/>
      <c r="D206" s="192">
        <f t="shared" ref="D206:Q206" si="80">IF(D205="","",D204/D205*100)</f>
        <v>62</v>
      </c>
      <c r="E206" s="192">
        <f t="shared" si="80"/>
        <v>80</v>
      </c>
      <c r="F206" s="192">
        <f t="shared" si="80"/>
        <v>80</v>
      </c>
      <c r="G206" s="192" t="e">
        <f t="shared" si="80"/>
        <v>#VALUE!</v>
      </c>
      <c r="H206" s="192" t="e">
        <f t="shared" si="80"/>
        <v>#VALUE!</v>
      </c>
      <c r="I206" s="192">
        <f t="shared" si="80"/>
        <v>46.857142857142861</v>
      </c>
      <c r="J206" s="192" t="e">
        <f t="shared" si="80"/>
        <v>#VALUE!</v>
      </c>
      <c r="K206" s="193" t="e">
        <f t="shared" si="80"/>
        <v>#VALUE!</v>
      </c>
      <c r="L206" s="192" t="e">
        <f t="shared" si="80"/>
        <v>#VALUE!</v>
      </c>
      <c r="M206" s="192" t="e">
        <f t="shared" si="80"/>
        <v>#VALUE!</v>
      </c>
      <c r="N206" s="192">
        <f t="shared" si="80"/>
        <v>53.6</v>
      </c>
      <c r="O206" s="192" t="e">
        <f t="shared" si="80"/>
        <v>#VALUE!</v>
      </c>
      <c r="P206" s="193" t="e">
        <f t="shared" si="80"/>
        <v>#VALUE!</v>
      </c>
      <c r="Q206" s="193" t="e">
        <f t="shared" si="80"/>
        <v>#VALUE!</v>
      </c>
      <c r="R206" s="166"/>
      <c r="S206" s="166"/>
      <c r="T206" s="167"/>
      <c r="U206" s="170"/>
      <c r="V206" s="194" t="str">
        <f>IF(V205="","",V204/V205*100)</f>
        <v/>
      </c>
    </row>
    <row r="207" spans="1:22" ht="19.25" customHeight="1">
      <c r="A207" s="986"/>
      <c r="B207" s="942" t="str">
        <f>'statement of marks'!$DQ$3</f>
        <v>RAJASTHAN STUDIES</v>
      </c>
      <c r="C207" s="943"/>
      <c r="D207" s="200">
        <f>IF('statement of marks'!DQ16="","",'statement of marks'!DQ16)</f>
        <v>9</v>
      </c>
      <c r="E207" s="201">
        <f>IF('statement of marks'!DR16="","",'statement of marks'!DR16)</f>
        <v>9</v>
      </c>
      <c r="F207" s="201">
        <f>IF('statement of marks'!DS16="","",'statement of marks'!DS16)</f>
        <v>9</v>
      </c>
      <c r="G207" s="201">
        <f>IF('statement of marks'!DU16="","",'statement of marks'!DU16)</f>
        <v>46</v>
      </c>
      <c r="H207" s="179">
        <f>IF(G199="ML",70)+IF(G200="ML",70)+IF(G201="ML",70-H198)+IF(G202="ML",70-H199)+IF(G203="ML",70-H200)+IF(H201="ml",H198)+IF(H202="ml",H199)+IF(H203="ml",H200)</f>
        <v>0</v>
      </c>
      <c r="I207" s="204">
        <f>IF(G207="","",SUM(G207,H207))</f>
        <v>46</v>
      </c>
      <c r="J207" s="204">
        <f>IF(G207="","",SUM(D207,E207,F207,G207))</f>
        <v>73</v>
      </c>
      <c r="K207" s="178">
        <f>IF(J207="","",SUM(H207,J207))</f>
        <v>73</v>
      </c>
      <c r="L207" s="201">
        <f>IF('statement of marks'!DW16="","",'statement of marks'!DW16)</f>
        <v>80</v>
      </c>
      <c r="M207" s="179">
        <f>IF(L199="ML",100)+IF(L200="ML",100)+IF(L201="ML",100-M198)+IF(L202="ML",100-M199)+IF(L203="ML",100-M200)+IF(M201="ml",M198)+IF(M202="ml",M199)+IF(M203="ml",M200)</f>
        <v>0</v>
      </c>
      <c r="N207" s="204">
        <f>IF(L207="","",SUM(L207,M207))</f>
        <v>80</v>
      </c>
      <c r="O207" s="204">
        <f>IF(L207="","",SUM(K207,L207))</f>
        <v>153</v>
      </c>
      <c r="P207" s="179">
        <f>SUM(H207,M207)</f>
        <v>0</v>
      </c>
      <c r="Q207" s="178">
        <f>IF(O207="","",SUM(O207,M207))</f>
        <v>153</v>
      </c>
      <c r="R207" s="201" t="str">
        <f>IF('statement of marks'!GW16="","",'statement of marks'!GW16)</f>
        <v>B</v>
      </c>
      <c r="S207" s="180" t="str">
        <f>IF(OR(R207="S",R207="RE"),100,"")</f>
        <v/>
      </c>
      <c r="T207" s="171" t="str">
        <f>IF('result subject-wise'!AL16="","",'result subject-wise'!AL16)</f>
        <v/>
      </c>
      <c r="U207" s="172" t="str">
        <f>IF('result subject-wise'!AM16="","",'result subject-wise'!AM16)</f>
        <v/>
      </c>
      <c r="V207" s="1036"/>
    </row>
    <row r="208" spans="1:22" ht="19.25" customHeight="1">
      <c r="A208" s="986"/>
      <c r="B208" s="942" t="str">
        <f>'statement of marks'!$ED$3</f>
        <v>JEEVAN KAUSJAL</v>
      </c>
      <c r="C208" s="943"/>
      <c r="D208" s="1037" t="s">
        <v>283</v>
      </c>
      <c r="E208" s="1038"/>
      <c r="F208" s="204">
        <f>'statement of marks'!$ED$6</f>
        <v>30</v>
      </c>
      <c r="G208" s="177">
        <f>IF('statement of marks'!ED16="","",'statement of marks'!ED16)</f>
        <v>28</v>
      </c>
      <c r="H208" s="1038" t="s">
        <v>284</v>
      </c>
      <c r="I208" s="1038"/>
      <c r="J208" s="204">
        <f>'statement of marks'!$EE$6</f>
        <v>30</v>
      </c>
      <c r="K208" s="178">
        <f>IF('statement of marks'!EE16="","",'statement of marks'!EE16)</f>
        <v>24</v>
      </c>
      <c r="L208" s="1038" t="s">
        <v>113</v>
      </c>
      <c r="M208" s="1038"/>
      <c r="N208" s="204">
        <f>'statement of marks'!$EF$6</f>
        <v>40</v>
      </c>
      <c r="O208" s="201">
        <f>IF('statement of marks'!EF16="","",'statement of marks'!EF16)</f>
        <v>28</v>
      </c>
      <c r="P208" s="166"/>
      <c r="Q208" s="178">
        <f>IF(O208="","",SUM(G208,K208,O208))</f>
        <v>80</v>
      </c>
      <c r="R208" s="201" t="str">
        <f>IF('statement of marks'!GX16="","",'statement of marks'!GX16)</f>
        <v>B</v>
      </c>
      <c r="S208" s="180" t="str">
        <f>IF(OR(R208="S",R208="RE"),40,"")</f>
        <v/>
      </c>
      <c r="T208" s="171" t="str">
        <f>IF('result subject-wise'!AN16="","",'result subject-wise'!AN16)</f>
        <v/>
      </c>
      <c r="U208" s="172" t="str">
        <f>IF('result subject-wise'!AO16="","",'result subject-wise'!AO16)</f>
        <v/>
      </c>
      <c r="V208" s="1036"/>
    </row>
    <row r="209" spans="1:22" ht="19.25" customHeight="1">
      <c r="A209" s="986"/>
      <c r="B209" s="1039" t="s">
        <v>200</v>
      </c>
      <c r="C209" s="1040"/>
      <c r="D209" s="1041" t="str">
        <f>IF('statement of marks'!HD16="","",'statement of marks'!HD16)</f>
        <v>PASS</v>
      </c>
      <c r="E209" s="1042"/>
      <c r="F209" s="1042"/>
      <c r="G209" s="1042"/>
      <c r="H209" s="1042"/>
      <c r="I209" s="1043"/>
      <c r="J209" s="202" t="s">
        <v>330</v>
      </c>
      <c r="K209" s="201" t="str">
        <f>IF('statement of marks'!HG16="","",'statement of marks'!HG16)</f>
        <v>II</v>
      </c>
      <c r="L209" s="1044" t="s">
        <v>157</v>
      </c>
      <c r="M209" s="1045"/>
      <c r="N209" s="1046"/>
      <c r="O209" s="201">
        <f>IF('statement of marks'!HI16="","",'statement of marks'!HI16)</f>
        <v>28.999999999999975</v>
      </c>
      <c r="P209" s="1047" t="s">
        <v>324</v>
      </c>
      <c r="Q209" s="1047"/>
      <c r="R209" s="1047"/>
      <c r="S209" s="1047"/>
      <c r="T209" s="1047"/>
      <c r="U209" s="1047"/>
      <c r="V209" s="1048"/>
    </row>
    <row r="210" spans="1:22" ht="19.25" customHeight="1">
      <c r="A210" s="986"/>
      <c r="B210" s="1039" t="s">
        <v>333</v>
      </c>
      <c r="C210" s="1040"/>
      <c r="D210" s="965" t="s">
        <v>127</v>
      </c>
      <c r="E210" s="966"/>
      <c r="F210" s="958" t="s">
        <v>129</v>
      </c>
      <c r="G210" s="958"/>
      <c r="H210" s="958" t="s">
        <v>131</v>
      </c>
      <c r="I210" s="958"/>
      <c r="J210" s="958" t="s">
        <v>133</v>
      </c>
      <c r="K210" s="958"/>
      <c r="L210" s="959" t="s">
        <v>312</v>
      </c>
      <c r="M210" s="959"/>
      <c r="N210" s="959"/>
      <c r="O210" s="959"/>
      <c r="P210" s="960" t="s">
        <v>200</v>
      </c>
      <c r="Q210" s="960"/>
      <c r="R210" s="960"/>
      <c r="S210" s="960"/>
      <c r="T210" s="961" t="str">
        <f>IF('result subject-wise'!AR16="","",'result subject-wise'!AR16)</f>
        <v/>
      </c>
      <c r="U210" s="961"/>
      <c r="V210" s="962"/>
    </row>
    <row r="211" spans="1:22" ht="19.25" customHeight="1">
      <c r="A211" s="986"/>
      <c r="B211" s="963" t="s">
        <v>309</v>
      </c>
      <c r="C211" s="964"/>
      <c r="D211" s="965" t="str">
        <f>IF('statement of marks'!EZ16="","",'statement of marks'!EZ16)</f>
        <v/>
      </c>
      <c r="E211" s="966"/>
      <c r="F211" s="966" t="str">
        <f>IF('statement of marks'!FB16="","",'statement of marks'!FB16)</f>
        <v/>
      </c>
      <c r="G211" s="966"/>
      <c r="H211" s="966" t="str">
        <f>IF('statement of marks'!FD16="","",'statement of marks'!FD16)</f>
        <v/>
      </c>
      <c r="I211" s="966"/>
      <c r="J211" s="966" t="str">
        <f>IF('statement of marks'!FF16="","",'statement of marks'!FF16)</f>
        <v/>
      </c>
      <c r="K211" s="966"/>
      <c r="L211" s="966">
        <f>IF('statement of marks'!FH16="","",'statement of marks'!FH16)</f>
        <v>0</v>
      </c>
      <c r="M211" s="966"/>
      <c r="N211" s="966"/>
      <c r="O211" s="966"/>
      <c r="P211" s="960" t="s">
        <v>330</v>
      </c>
      <c r="Q211" s="960"/>
      <c r="R211" s="960"/>
      <c r="S211" s="960"/>
      <c r="T211" s="961" t="str">
        <f>IF(AND(T210="mRrh.kZ",V206&gt;=60),"FIRST",IF(AND(T210="mRrh.kZ",V206&gt;=48),"SECOND",IF(AND(T210="mRrh.kZ",V206&gt;=36),"THIRD","")))</f>
        <v/>
      </c>
      <c r="U211" s="961"/>
      <c r="V211" s="962"/>
    </row>
    <row r="212" spans="1:22" ht="19.25" customHeight="1">
      <c r="A212" s="986"/>
      <c r="B212" s="963" t="s">
        <v>310</v>
      </c>
      <c r="C212" s="964"/>
      <c r="D212" s="967" t="str">
        <f>IF('statement of marks'!EY16="","",'statement of marks'!EY16)</f>
        <v/>
      </c>
      <c r="E212" s="968"/>
      <c r="F212" s="968" t="str">
        <f>IF('statement of marks'!FA16="","",'statement of marks'!FA16)</f>
        <v/>
      </c>
      <c r="G212" s="968"/>
      <c r="H212" s="968" t="str">
        <f>IF('statement of marks'!FC16="","",'statement of marks'!FC16)</f>
        <v/>
      </c>
      <c r="I212" s="968"/>
      <c r="J212" s="968" t="str">
        <f>IF('statement of marks'!FE16="","",'statement of marks'!FE16)</f>
        <v/>
      </c>
      <c r="K212" s="968"/>
      <c r="L212" s="968">
        <f>IF('statement of marks'!FG16="","",'statement of marks'!FG16)</f>
        <v>44</v>
      </c>
      <c r="M212" s="968"/>
      <c r="N212" s="968"/>
      <c r="O212" s="968"/>
      <c r="P212" s="969" t="s">
        <v>302</v>
      </c>
      <c r="Q212" s="970"/>
      <c r="R212" s="970"/>
      <c r="S212" s="971"/>
      <c r="T212" s="972" t="str">
        <f>IF(T210="","",'result subject-wise'!$G$118)</f>
        <v/>
      </c>
      <c r="U212" s="972"/>
      <c r="V212" s="973"/>
    </row>
    <row r="213" spans="1:22" ht="19.25" customHeight="1">
      <c r="A213" s="986"/>
      <c r="B213" s="942" t="s">
        <v>303</v>
      </c>
      <c r="C213" s="943"/>
      <c r="D213" s="944"/>
      <c r="E213" s="945"/>
      <c r="F213" s="945"/>
      <c r="G213" s="945"/>
      <c r="H213" s="945"/>
      <c r="I213" s="945"/>
      <c r="J213" s="945"/>
      <c r="K213" s="945"/>
      <c r="L213" s="946" t="s">
        <v>326</v>
      </c>
      <c r="M213" s="946"/>
      <c r="N213" s="946"/>
      <c r="O213" s="946"/>
      <c r="P213" s="946"/>
      <c r="Q213" s="946"/>
      <c r="R213" s="974"/>
      <c r="S213" s="975"/>
      <c r="T213" s="975"/>
      <c r="U213" s="975"/>
      <c r="V213" s="976"/>
    </row>
    <row r="214" spans="1:22" ht="19.25" customHeight="1">
      <c r="A214" s="986"/>
      <c r="B214" s="942" t="s">
        <v>335</v>
      </c>
      <c r="C214" s="943"/>
      <c r="D214" s="944"/>
      <c r="E214" s="945"/>
      <c r="F214" s="945"/>
      <c r="G214" s="945"/>
      <c r="H214" s="945"/>
      <c r="I214" s="945"/>
      <c r="J214" s="945"/>
      <c r="K214" s="945"/>
      <c r="L214" s="946" t="s">
        <v>304</v>
      </c>
      <c r="M214" s="946"/>
      <c r="N214" s="946"/>
      <c r="O214" s="946"/>
      <c r="P214" s="946"/>
      <c r="Q214" s="946"/>
      <c r="R214" s="977"/>
      <c r="S214" s="978"/>
      <c r="T214" s="978"/>
      <c r="U214" s="978"/>
      <c r="V214" s="979"/>
    </row>
    <row r="215" spans="1:22" ht="19.25" customHeight="1">
      <c r="A215" s="986"/>
      <c r="B215" s="942" t="s">
        <v>313</v>
      </c>
      <c r="C215" s="943"/>
      <c r="D215" s="944"/>
      <c r="E215" s="945"/>
      <c r="F215" s="945"/>
      <c r="G215" s="945"/>
      <c r="H215" s="945"/>
      <c r="I215" s="945"/>
      <c r="J215" s="945"/>
      <c r="K215" s="945"/>
      <c r="L215" s="946" t="s">
        <v>327</v>
      </c>
      <c r="M215" s="946"/>
      <c r="N215" s="946"/>
      <c r="O215" s="946"/>
      <c r="P215" s="946"/>
      <c r="Q215" s="946"/>
      <c r="R215" s="947" t="s">
        <v>328</v>
      </c>
      <c r="S215" s="948"/>
      <c r="T215" s="948"/>
      <c r="U215" s="948"/>
      <c r="V215" s="949"/>
    </row>
    <row r="216" spans="1:22" ht="19.25" customHeight="1">
      <c r="A216" s="987"/>
      <c r="B216" s="950" t="s">
        <v>329</v>
      </c>
      <c r="C216" s="951"/>
      <c r="D216" s="952"/>
      <c r="E216" s="953"/>
      <c r="F216" s="953"/>
      <c r="G216" s="953"/>
      <c r="H216" s="953"/>
      <c r="I216" s="953"/>
      <c r="J216" s="953"/>
      <c r="K216" s="953"/>
      <c r="L216" s="951" t="s">
        <v>117</v>
      </c>
      <c r="M216" s="951"/>
      <c r="N216" s="951"/>
      <c r="O216" s="951"/>
      <c r="P216" s="954">
        <f>'statement of marks'!$HJ$110</f>
        <v>42122</v>
      </c>
      <c r="Q216" s="954"/>
      <c r="R216" s="955" t="s">
        <v>305</v>
      </c>
      <c r="S216" s="956"/>
      <c r="T216" s="956"/>
      <c r="U216" s="956"/>
      <c r="V216" s="957"/>
    </row>
    <row r="217" spans="1:22" ht="19.25" customHeight="1">
      <c r="A217" s="980" t="s">
        <v>287</v>
      </c>
      <c r="B217" s="981"/>
      <c r="C217" s="981"/>
      <c r="D217" s="981"/>
      <c r="E217" s="981"/>
      <c r="F217" s="981"/>
      <c r="G217" s="981"/>
      <c r="H217" s="981"/>
      <c r="I217" s="981"/>
      <c r="J217" s="981"/>
      <c r="K217" s="981"/>
      <c r="L217" s="981"/>
      <c r="M217" s="981"/>
      <c r="N217" s="981"/>
      <c r="O217" s="981"/>
      <c r="P217" s="981"/>
      <c r="Q217" s="981"/>
      <c r="R217" s="981"/>
      <c r="S217" s="981"/>
      <c r="T217" s="981"/>
      <c r="U217" s="981"/>
      <c r="V217" s="982"/>
    </row>
    <row r="218" spans="1:22" ht="19.25" customHeight="1">
      <c r="A218" s="983" t="str">
        <f>'statement of marks'!$A$1</f>
        <v>GOVT. GIRLS' HR. SEC. SCHOOL, NIMBAHERA</v>
      </c>
      <c r="B218" s="984"/>
      <c r="C218" s="984"/>
      <c r="D218" s="984"/>
      <c r="E218" s="984"/>
      <c r="F218" s="984"/>
      <c r="G218" s="984"/>
      <c r="H218" s="984"/>
      <c r="I218" s="984"/>
      <c r="J218" s="984"/>
      <c r="K218" s="984"/>
      <c r="L218" s="984"/>
      <c r="M218" s="984"/>
      <c r="N218" s="984"/>
      <c r="O218" s="984"/>
      <c r="P218" s="984"/>
      <c r="Q218" s="984"/>
      <c r="R218" s="984"/>
      <c r="S218" s="984"/>
      <c r="T218" s="984"/>
      <c r="U218" s="984"/>
      <c r="V218" s="985"/>
    </row>
    <row r="219" spans="1:22" ht="19.25" customHeight="1">
      <c r="A219" s="986"/>
      <c r="B219" s="988" t="s">
        <v>316</v>
      </c>
      <c r="C219" s="988"/>
      <c r="D219" s="989" t="str">
        <f>'statement of marks'!$F$3</f>
        <v>2013-14</v>
      </c>
      <c r="E219" s="990"/>
      <c r="F219" s="991" t="str">
        <f>IF(T237="","MAIN EXAMINATION",IF(D236="Suppl.","SUPPLEMENTARY EXAMINATION",IF(D236="Re-exam.","RE-EXAMINATION",)))</f>
        <v>MAIN EXAMINATION</v>
      </c>
      <c r="G219" s="992"/>
      <c r="H219" s="992"/>
      <c r="I219" s="992"/>
      <c r="J219" s="992"/>
      <c r="K219" s="992"/>
      <c r="L219" s="992"/>
      <c r="M219" s="992"/>
      <c r="N219" s="992"/>
      <c r="O219" s="992"/>
      <c r="P219" s="992"/>
      <c r="Q219" s="992"/>
      <c r="R219" s="993" t="s">
        <v>315</v>
      </c>
      <c r="S219" s="994"/>
      <c r="T219" s="995" t="str">
        <f>'statement of marks'!$A$3</f>
        <v>11 'A'</v>
      </c>
      <c r="U219" s="995"/>
      <c r="V219" s="996"/>
    </row>
    <row r="220" spans="1:22" ht="19.25" customHeight="1">
      <c r="A220" s="986"/>
      <c r="B220" s="997" t="s">
        <v>36</v>
      </c>
      <c r="C220" s="997"/>
      <c r="D220" s="998" t="str">
        <f>IF('statement of marks'!G17="","",'statement of marks'!G17)</f>
        <v>A 009</v>
      </c>
      <c r="E220" s="946"/>
      <c r="F220" s="946"/>
      <c r="G220" s="946"/>
      <c r="H220" s="946"/>
      <c r="I220" s="946"/>
      <c r="J220" s="946"/>
      <c r="K220" s="946"/>
      <c r="L220" s="946"/>
      <c r="M220" s="946"/>
      <c r="N220" s="946"/>
      <c r="O220" s="946"/>
      <c r="P220" s="946"/>
      <c r="Q220" s="946"/>
      <c r="R220" s="999" t="s">
        <v>314</v>
      </c>
      <c r="S220" s="1000"/>
      <c r="T220" s="1001">
        <f>IF('statement of marks'!E17="","",'statement of marks'!E17)</f>
        <v>11409</v>
      </c>
      <c r="U220" s="1001"/>
      <c r="V220" s="1002"/>
    </row>
    <row r="221" spans="1:22" ht="19.25" customHeight="1">
      <c r="A221" s="986"/>
      <c r="B221" s="997" t="s">
        <v>37</v>
      </c>
      <c r="C221" s="997"/>
      <c r="D221" s="998" t="str">
        <f>IF('statement of marks'!H17="","",'statement of marks'!H17)</f>
        <v>B 009</v>
      </c>
      <c r="E221" s="946"/>
      <c r="F221" s="946"/>
      <c r="G221" s="946"/>
      <c r="H221" s="946"/>
      <c r="I221" s="946"/>
      <c r="J221" s="946"/>
      <c r="K221" s="946"/>
      <c r="L221" s="946"/>
      <c r="M221" s="946"/>
      <c r="N221" s="946"/>
      <c r="O221" s="946"/>
      <c r="P221" s="946"/>
      <c r="Q221" s="946"/>
      <c r="R221" s="999" t="s">
        <v>35</v>
      </c>
      <c r="S221" s="1000"/>
      <c r="T221" s="1001">
        <f>IF('statement of marks'!D17="","",'statement of marks'!D17)</f>
        <v>10485</v>
      </c>
      <c r="U221" s="1001"/>
      <c r="V221" s="1002"/>
    </row>
    <row r="222" spans="1:22" ht="19.25" customHeight="1">
      <c r="A222" s="986"/>
      <c r="B222" s="1003" t="s">
        <v>38</v>
      </c>
      <c r="C222" s="1003"/>
      <c r="D222" s="998" t="str">
        <f>IF('statement of marks'!I17="","",'statement of marks'!I17)</f>
        <v>C 009</v>
      </c>
      <c r="E222" s="946"/>
      <c r="F222" s="946"/>
      <c r="G222" s="946"/>
      <c r="H222" s="946"/>
      <c r="I222" s="946"/>
      <c r="J222" s="946"/>
      <c r="K222" s="946"/>
      <c r="L222" s="946"/>
      <c r="M222" s="946"/>
      <c r="N222" s="946"/>
      <c r="O222" s="946"/>
      <c r="P222" s="946"/>
      <c r="Q222" s="946"/>
      <c r="R222" s="1004" t="s">
        <v>285</v>
      </c>
      <c r="S222" s="1005"/>
      <c r="T222" s="1006">
        <f>IF('statement of marks'!F17="","",'statement of marks'!F17)</f>
        <v>35368</v>
      </c>
      <c r="U222" s="1006"/>
      <c r="V222" s="1007"/>
    </row>
    <row r="223" spans="1:22" ht="19.25" customHeight="1">
      <c r="A223" s="986"/>
      <c r="B223" s="1008" t="s">
        <v>223</v>
      </c>
      <c r="C223" s="1010" t="s">
        <v>319</v>
      </c>
      <c r="D223" s="1012" t="s">
        <v>114</v>
      </c>
      <c r="E223" s="1012" t="s">
        <v>115</v>
      </c>
      <c r="F223" s="1012" t="s">
        <v>116</v>
      </c>
      <c r="G223" s="1014" t="s">
        <v>281</v>
      </c>
      <c r="H223" s="1014" t="s">
        <v>282</v>
      </c>
      <c r="I223" s="1012" t="s">
        <v>289</v>
      </c>
      <c r="J223" s="1012" t="s">
        <v>299</v>
      </c>
      <c r="K223" s="1016" t="s">
        <v>299</v>
      </c>
      <c r="L223" s="1018" t="s">
        <v>292</v>
      </c>
      <c r="M223" s="1018" t="s">
        <v>293</v>
      </c>
      <c r="N223" s="1020" t="s">
        <v>294</v>
      </c>
      <c r="O223" s="1020" t="s">
        <v>290</v>
      </c>
      <c r="P223" s="1020" t="s">
        <v>291</v>
      </c>
      <c r="Q223" s="1016" t="s">
        <v>323</v>
      </c>
      <c r="R223" s="1012" t="s">
        <v>334</v>
      </c>
      <c r="S223" s="1022" t="s">
        <v>332</v>
      </c>
      <c r="T223" s="1024" t="s">
        <v>320</v>
      </c>
      <c r="U223" s="1026" t="s">
        <v>321</v>
      </c>
      <c r="V223" s="1028" t="s">
        <v>322</v>
      </c>
    </row>
    <row r="224" spans="1:22" ht="19.25" customHeight="1">
      <c r="A224" s="986"/>
      <c r="B224" s="1009"/>
      <c r="C224" s="1011"/>
      <c r="D224" s="1013"/>
      <c r="E224" s="1013"/>
      <c r="F224" s="1013"/>
      <c r="G224" s="1015"/>
      <c r="H224" s="1015"/>
      <c r="I224" s="1013"/>
      <c r="J224" s="1013"/>
      <c r="K224" s="1017"/>
      <c r="L224" s="1019"/>
      <c r="M224" s="1019"/>
      <c r="N224" s="1021"/>
      <c r="O224" s="1021"/>
      <c r="P224" s="1021"/>
      <c r="Q224" s="1017"/>
      <c r="R224" s="1013"/>
      <c r="S224" s="1023"/>
      <c r="T224" s="1025"/>
      <c r="U224" s="1027"/>
      <c r="V224" s="1029"/>
    </row>
    <row r="225" spans="1:22" ht="19.25" customHeight="1">
      <c r="A225" s="986"/>
      <c r="B225" s="1030" t="s">
        <v>317</v>
      </c>
      <c r="C225" s="1031"/>
      <c r="D225" s="173">
        <v>10</v>
      </c>
      <c r="E225" s="203">
        <v>10</v>
      </c>
      <c r="F225" s="203">
        <v>10</v>
      </c>
      <c r="G225" s="164" t="s">
        <v>90</v>
      </c>
      <c r="H225" s="174" t="str">
        <f>'statement of marks'!$AQ$6</f>
        <v/>
      </c>
      <c r="I225" s="165">
        <v>70</v>
      </c>
      <c r="J225" s="164" t="s">
        <v>88</v>
      </c>
      <c r="K225" s="175">
        <v>100</v>
      </c>
      <c r="L225" s="164" t="s">
        <v>91</v>
      </c>
      <c r="M225" s="174" t="str">
        <f>'statement of marks'!$AV$6</f>
        <v/>
      </c>
      <c r="N225" s="165">
        <v>100</v>
      </c>
      <c r="O225" s="164" t="s">
        <v>307</v>
      </c>
      <c r="P225" s="175"/>
      <c r="Q225" s="175">
        <v>200</v>
      </c>
      <c r="R225" s="166"/>
      <c r="S225" s="166"/>
      <c r="T225" s="167"/>
      <c r="U225" s="168"/>
      <c r="V225" s="176" t="str">
        <f>IF(OR(U232=0,U232&lt;S232),"",Q225)</f>
        <v/>
      </c>
    </row>
    <row r="226" spans="1:22" ht="19.25" customHeight="1">
      <c r="A226" s="986"/>
      <c r="B226" s="942" t="str">
        <f>'statement of marks'!$J$3</f>
        <v>HINDI COMPULSORY</v>
      </c>
      <c r="C226" s="943"/>
      <c r="D226" s="200">
        <f>IF('statement of marks'!J17="","",'statement of marks'!J17)</f>
        <v>4</v>
      </c>
      <c r="E226" s="201">
        <f>IF('statement of marks'!K17="","",'statement of marks'!K17)</f>
        <v>5</v>
      </c>
      <c r="F226" s="201">
        <f>IF('statement of marks'!L17="","",'statement of marks'!L17)</f>
        <v>6</v>
      </c>
      <c r="G226" s="177">
        <f>IF('statement of marks'!N17="","",'statement of marks'!N17)</f>
        <v>43</v>
      </c>
      <c r="H226" s="177" t="str">
        <f>'statement of marks'!$BS$6</f>
        <v/>
      </c>
      <c r="I226" s="204">
        <f>IF(G226="","",G226)</f>
        <v>43</v>
      </c>
      <c r="J226" s="204">
        <f>IF(G226="","",SUM(D226,E226,F226,G226))</f>
        <v>58</v>
      </c>
      <c r="K226" s="178">
        <f>J226</f>
        <v>58</v>
      </c>
      <c r="L226" s="177">
        <f>IF('statement of marks'!P17="","",'statement of marks'!P17)</f>
        <v>73</v>
      </c>
      <c r="M226" s="174" t="str">
        <f>'statement of marks'!$BX$6</f>
        <v/>
      </c>
      <c r="N226" s="204">
        <f>IF(L226="","",L226)</f>
        <v>73</v>
      </c>
      <c r="O226" s="204">
        <f>IF(L226="","",SUM(J226,L226))</f>
        <v>131</v>
      </c>
      <c r="P226" s="179">
        <f>SUM(H226,M226)</f>
        <v>0</v>
      </c>
      <c r="Q226" s="178">
        <f>O226</f>
        <v>131</v>
      </c>
      <c r="R226" s="201" t="str">
        <f>CONCATENATE('statement of marks'!FJ17,'statement of marks'!FK17,'statement of marks'!FL17)</f>
        <v>I</v>
      </c>
      <c r="S226" s="180" t="str">
        <f>IF(OR(R226="S",R226="RE"),100,"")</f>
        <v/>
      </c>
      <c r="T226" s="181" t="str">
        <f>IF('result subject-wise'!U17="","",'result subject-wise'!U17)</f>
        <v/>
      </c>
      <c r="U226" s="182" t="str">
        <f>IF('result subject-wise'!V17="","",'result subject-wise'!V17)</f>
        <v/>
      </c>
      <c r="V226" s="176" t="str">
        <f>IF(OR(U232=0,U232&lt;S232),"",IF(R226="RE",SUM(Q226,T226),IF(R226="S",T226,Q226)))</f>
        <v/>
      </c>
    </row>
    <row r="227" spans="1:22" ht="19.25" customHeight="1">
      <c r="A227" s="986"/>
      <c r="B227" s="942" t="str">
        <f>'statement of marks'!$W$3</f>
        <v>ENGLISH COMPULSORY</v>
      </c>
      <c r="C227" s="943"/>
      <c r="D227" s="200">
        <f>IF('statement of marks'!W17="","",'statement of marks'!W17)</f>
        <v>8</v>
      </c>
      <c r="E227" s="201">
        <f>IF('statement of marks'!X17="","",'statement of marks'!X17)</f>
        <v>7</v>
      </c>
      <c r="F227" s="201">
        <f>IF('statement of marks'!Y17="","",'statement of marks'!Y17)</f>
        <v>7</v>
      </c>
      <c r="G227" s="177">
        <f>IF('statement of marks'!AA17="","",'statement of marks'!AA17)</f>
        <v>35</v>
      </c>
      <c r="H227" s="177" t="str">
        <f>'statement of marks'!$CU$6</f>
        <v/>
      </c>
      <c r="I227" s="204">
        <f>IF(G227="","",G227)</f>
        <v>35</v>
      </c>
      <c r="J227" s="204">
        <f t="shared" ref="J227:J230" si="81">IF(G227="","",SUM(D227,E227,F227,G227))</f>
        <v>57</v>
      </c>
      <c r="K227" s="178">
        <f>J227</f>
        <v>57</v>
      </c>
      <c r="L227" s="177">
        <f>IF('statement of marks'!AC17="","",'statement of marks'!AC17)</f>
        <v>52</v>
      </c>
      <c r="M227" s="174" t="str">
        <f>'statement of marks'!$CZ$6</f>
        <v/>
      </c>
      <c r="N227" s="204">
        <f>IF(L227="","",L227)</f>
        <v>52</v>
      </c>
      <c r="O227" s="204">
        <f t="shared" ref="O227" si="82">IF(L227="","",SUM(J227,L227))</f>
        <v>109</v>
      </c>
      <c r="P227" s="179">
        <f t="shared" ref="P227" si="83">SUM(H227,M227)</f>
        <v>0</v>
      </c>
      <c r="Q227" s="178">
        <f>O227</f>
        <v>109</v>
      </c>
      <c r="R227" s="201" t="str">
        <f>CONCATENATE('statement of marks'!FM17,'statement of marks'!FN17,'statement of marks'!FO17)</f>
        <v>II</v>
      </c>
      <c r="S227" s="180" t="str">
        <f>IF(OR(R227="S",R227="RE"),100,"")</f>
        <v/>
      </c>
      <c r="T227" s="181" t="str">
        <f>IF('result subject-wise'!X17="","",'result subject-wise'!X17)</f>
        <v/>
      </c>
      <c r="U227" s="182" t="str">
        <f>IF('result subject-wise'!Y17="","",'result subject-wise'!Y17)</f>
        <v/>
      </c>
      <c r="V227" s="176" t="str">
        <f>IF(OR(U232=0,U232&lt;S232),"",IF(R227="RE",SUM(Q227,T227),IF(R227="S",T227,Q227)))</f>
        <v/>
      </c>
    </row>
    <row r="228" spans="1:22" ht="19.25" customHeight="1">
      <c r="A228" s="986"/>
      <c r="B228" s="942" t="str">
        <f>'statement of marks'!AK17</f>
        <v>PHYSICS</v>
      </c>
      <c r="C228" s="943"/>
      <c r="D228" s="200">
        <f>IF('statement of marks'!AL17="","",'statement of marks'!AL17)</f>
        <v>5</v>
      </c>
      <c r="E228" s="201">
        <f>IF('statement of marks'!AM17="","",'statement of marks'!AM17)</f>
        <v>9</v>
      </c>
      <c r="F228" s="201">
        <f>IF('statement of marks'!AN17="","",'statement of marks'!AN17)</f>
        <v>9</v>
      </c>
      <c r="G228" s="177">
        <f>IF('statement of marks'!AP17="","",'statement of marks'!AP17)</f>
        <v>17</v>
      </c>
      <c r="H228" s="177">
        <f>IF('statement of marks'!AQ17="","",'statement of marks'!AQ17)</f>
        <v>14</v>
      </c>
      <c r="I228" s="204">
        <f>IF(G228="","",IF(AND(G228="ML",H228="ML"),"ML",IF(AND(G228="ML",H228=""),"ML",SUM(G228,H228))))</f>
        <v>31</v>
      </c>
      <c r="J228" s="204">
        <f t="shared" si="81"/>
        <v>40</v>
      </c>
      <c r="K228" s="178">
        <f>IF(J228="","",SUM(H228,J228))</f>
        <v>54</v>
      </c>
      <c r="L228" s="177">
        <f>IF('statement of marks'!AU17="","",'statement of marks'!AU17)</f>
        <v>23</v>
      </c>
      <c r="M228" s="177">
        <f>IF('statement of marks'!AV17="","",'statement of marks'!AV17)</f>
        <v>19</v>
      </c>
      <c r="N228" s="204">
        <f>IF(L228="","",IF(AND(L228="ML",M228="ML"),"ML",IF(AND(L228="ML",M228=""),"ML",SUM(L228,M228))))</f>
        <v>42</v>
      </c>
      <c r="O228" s="204">
        <f>IF(L228="","",SUM(J228,L228))</f>
        <v>63</v>
      </c>
      <c r="P228" s="177">
        <f>IF(AND(H228="",M228=""),"",SUM(H228,M228))</f>
        <v>33</v>
      </c>
      <c r="Q228" s="178">
        <f>IF(O228="","",SUM(O228,P228))</f>
        <v>96</v>
      </c>
      <c r="R228" s="201" t="str">
        <f>CONCATENATE('statement of marks'!FP17,'statement of marks'!FY17,'statement of marks'!FZ17)</f>
        <v>II</v>
      </c>
      <c r="S228" s="180" t="str">
        <f>IF('result subject-wise'!Z17="","",'result subject-wise'!Z17)</f>
        <v/>
      </c>
      <c r="T228" s="181" t="str">
        <f>IF('result subject-wise'!AB17="","",'result subject-wise'!AB17)</f>
        <v/>
      </c>
      <c r="U228" s="182" t="str">
        <f>IF('result subject-wise'!AC17="","",'result subject-wise'!AC17)</f>
        <v/>
      </c>
      <c r="V228" s="176" t="str">
        <f>IF(OR(U232=0,U232&lt;S232),"",IF(OR(R228="RE",R228="REP"),SUM(Q228,T228),IF(R228="S",T228,Q228)))</f>
        <v/>
      </c>
    </row>
    <row r="229" spans="1:22" ht="19.25" customHeight="1">
      <c r="A229" s="986"/>
      <c r="B229" s="942" t="str">
        <f>'statement of marks'!BM17</f>
        <v>CHEMISTRY</v>
      </c>
      <c r="C229" s="943"/>
      <c r="D229" s="200">
        <f>IF('statement of marks'!BN17="","",'statement of marks'!BN17)</f>
        <v>4</v>
      </c>
      <c r="E229" s="201">
        <f>IF('statement of marks'!BO17="","",'statement of marks'!BO17)</f>
        <v>10</v>
      </c>
      <c r="F229" s="201">
        <f>IF('statement of marks'!BP17="","",'statement of marks'!BP17)</f>
        <v>6</v>
      </c>
      <c r="G229" s="177">
        <f>IF('statement of marks'!BR17="","",'statement of marks'!BR17)</f>
        <v>18</v>
      </c>
      <c r="H229" s="177">
        <f>IF('statement of marks'!BS17="","",'statement of marks'!BS17)</f>
        <v>17</v>
      </c>
      <c r="I229" s="204">
        <f t="shared" ref="I229" si="84">IF(G229="","",IF(AND(G229="ML",H229="ML"),"ML",IF(AND(G229="ML",H229=""),"ML",SUM(G229,H229))))</f>
        <v>35</v>
      </c>
      <c r="J229" s="204">
        <f t="shared" si="81"/>
        <v>38</v>
      </c>
      <c r="K229" s="178">
        <f>IF(J229="","",SUM(H229,J229))</f>
        <v>55</v>
      </c>
      <c r="L229" s="177">
        <f>IF('statement of marks'!BW17="","",'statement of marks'!BW17)</f>
        <v>35</v>
      </c>
      <c r="M229" s="177">
        <f>IF('statement of marks'!BX17="","",'statement of marks'!BX17)</f>
        <v>29</v>
      </c>
      <c r="N229" s="204">
        <f t="shared" ref="N229" si="85">IF(L229="","",IF(AND(L229="ML",M229="ML"),"ML",IF(AND(L229="ML",M229=""),"ML",SUM(L229,M229))))</f>
        <v>64</v>
      </c>
      <c r="O229" s="204">
        <f>IF(L229="","",SUM(J229,L229))</f>
        <v>73</v>
      </c>
      <c r="P229" s="177">
        <f t="shared" ref="P229:P230" si="86">IF(AND(H229="",M229=""),"",SUM(H229,M229))</f>
        <v>46</v>
      </c>
      <c r="Q229" s="178">
        <f>IF(O229="","",SUM(O229,P229))</f>
        <v>119</v>
      </c>
      <c r="R229" s="201" t="str">
        <f>CONCATENATE('statement of marks'!GA17,'statement of marks'!GJ17,'statement of marks'!GK17)</f>
        <v>II</v>
      </c>
      <c r="S229" s="180" t="str">
        <f>IF('result subject-wise'!AD17="","",'result subject-wise'!AD17)</f>
        <v/>
      </c>
      <c r="T229" s="181" t="str">
        <f>IF('result subject-wise'!AF17="","",'result subject-wise'!AF17)</f>
        <v/>
      </c>
      <c r="U229" s="182" t="str">
        <f>IF('result subject-wise'!AG17="","",'result subject-wise'!AG17)</f>
        <v/>
      </c>
      <c r="V229" s="176" t="str">
        <f>IF(OR(U232=0,U232&lt;S232),"",IF(OR(R229="RE",R229="REP"),SUM(Q229,T229),IF(R229="S",T229,Q229)))</f>
        <v/>
      </c>
    </row>
    <row r="230" spans="1:22" ht="19.25" customHeight="1">
      <c r="A230" s="986"/>
      <c r="B230" s="942" t="str">
        <f>'statement of marks'!CO17</f>
        <v>BIOLOGY</v>
      </c>
      <c r="C230" s="943"/>
      <c r="D230" s="200">
        <f>IF('statement of marks'!CP17="","",'statement of marks'!CP17)</f>
        <v>9</v>
      </c>
      <c r="E230" s="201">
        <f>IF('statement of marks'!CQ17="","",'statement of marks'!CQ17)</f>
        <v>7</v>
      </c>
      <c r="F230" s="201">
        <f>IF('statement of marks'!CR17="","",'statement of marks'!CR17)</f>
        <v>9</v>
      </c>
      <c r="G230" s="177">
        <f>IF('statement of marks'!CT17="","",'statement of marks'!CT17)</f>
        <v>22</v>
      </c>
      <c r="H230" s="177">
        <f>IF('statement of marks'!CU17="","",'statement of marks'!CU17)</f>
        <v>14</v>
      </c>
      <c r="I230" s="204">
        <f>IF(G230="","",IF(AND(G230="ML",H230="ML"),"ML",IF(AND(G230="ML",H230=""),"ML",SUM(G230,H230))))</f>
        <v>36</v>
      </c>
      <c r="J230" s="204">
        <f t="shared" si="81"/>
        <v>47</v>
      </c>
      <c r="K230" s="178">
        <f>IF(J230="","",SUM(H230,J230))</f>
        <v>61</v>
      </c>
      <c r="L230" s="177">
        <f>IF('statement of marks'!CY17="","",'statement of marks'!CY17)</f>
        <v>29</v>
      </c>
      <c r="M230" s="177">
        <f>IF('statement of marks'!CZ17="","",'statement of marks'!CZ17)</f>
        <v>25</v>
      </c>
      <c r="N230" s="204">
        <f>IF(L230="","",IF(AND(L230="ML",M230="ML"),"ML",IF(AND(L230="ML",M230=""),"ML",SUM(L230,M230))))</f>
        <v>54</v>
      </c>
      <c r="O230" s="204">
        <f>IF(L230="","",SUM(J230,L230))</f>
        <v>76</v>
      </c>
      <c r="P230" s="177">
        <f t="shared" si="86"/>
        <v>39</v>
      </c>
      <c r="Q230" s="178">
        <f>IF(O230="","",SUM(O230,P230))</f>
        <v>115</v>
      </c>
      <c r="R230" s="201" t="str">
        <f>CONCATENATE('statement of marks'!GL17,'statement of marks'!GU17,'statement of marks'!GV17)</f>
        <v>II</v>
      </c>
      <c r="S230" s="180" t="str">
        <f>IF('result subject-wise'!AH17="","",'result subject-wise'!AH17)</f>
        <v/>
      </c>
      <c r="T230" s="181" t="str">
        <f>IF('result subject-wise'!AJ17="","",'result subject-wise'!AJ17)</f>
        <v/>
      </c>
      <c r="U230" s="182" t="str">
        <f>IF('result subject-wise'!AK17="","",'result subject-wise'!AK17)</f>
        <v/>
      </c>
      <c r="V230" s="176" t="str">
        <f>IF(OR(U232=0,U232&lt;S232),"",IF(OR(R230="RE",R230="REP"),SUM(Q230,T230),IF(R230="S",T230,Q230)))</f>
        <v/>
      </c>
    </row>
    <row r="231" spans="1:22" ht="19.25" customHeight="1">
      <c r="A231" s="986"/>
      <c r="B231" s="1032" t="s">
        <v>296</v>
      </c>
      <c r="C231" s="1033"/>
      <c r="D231" s="183">
        <f>IF(AND(D226="",D227="",D228="",D229="",D230=""),"",SUM(D226:D230))</f>
        <v>30</v>
      </c>
      <c r="E231" s="183">
        <f t="shared" ref="E231:F231" si="87">IF(AND(E226="",E227="",E228="",E229="",E230=""),"",SUM(E226:E230))</f>
        <v>38</v>
      </c>
      <c r="F231" s="183">
        <f t="shared" si="87"/>
        <v>37</v>
      </c>
      <c r="G231" s="184">
        <f>IF(G226="","",SUM(G226:G230))</f>
        <v>135</v>
      </c>
      <c r="H231" s="184">
        <f>SUM(H228:H230)</f>
        <v>45</v>
      </c>
      <c r="I231" s="184">
        <f>IF(AND(I226="",I227="",I228="",I229="",I230=""),"",SUM(I226:I230))</f>
        <v>180</v>
      </c>
      <c r="J231" s="185">
        <f>IF(J230="","",SUM(J226:J230))</f>
        <v>240</v>
      </c>
      <c r="K231" s="186">
        <f>IF(K226="","",SUM(K226:K230))</f>
        <v>285</v>
      </c>
      <c r="L231" s="184">
        <f>IF(L226="","",SUM(L226:L230))</f>
        <v>212</v>
      </c>
      <c r="M231" s="184">
        <f>SUM(M228:M230)</f>
        <v>73</v>
      </c>
      <c r="N231" s="184">
        <f t="shared" ref="N231" si="88">IF(AND(N226="",N227="",N228="",N229="",N230=""),"",SUM(N226:N230))</f>
        <v>285</v>
      </c>
      <c r="O231" s="185">
        <f>IF(L231="","",SUM(J231,L231))</f>
        <v>452</v>
      </c>
      <c r="P231" s="186">
        <f>SUM(H231,M231)</f>
        <v>118</v>
      </c>
      <c r="Q231" s="186">
        <f>IF(Q226="","",SUM(Q226:Q230))</f>
        <v>570</v>
      </c>
      <c r="R231" s="185"/>
      <c r="S231" s="185" t="str">
        <f>IF(AND(S226="",S227="",S228="",S229="",S230=""),"",SUM(S226:S230))</f>
        <v/>
      </c>
      <c r="T231" s="187" t="str">
        <f>IF(AND(T226="",T227="",T228="",T229="",T230=""),"",SUM(T226:T230))</f>
        <v/>
      </c>
      <c r="U231" s="188"/>
      <c r="V231" s="189" t="str">
        <f>IF(V226="","",SUM(V226:V230))</f>
        <v/>
      </c>
    </row>
    <row r="232" spans="1:22" ht="19.25" customHeight="1">
      <c r="A232" s="986"/>
      <c r="B232" s="1034" t="s">
        <v>318</v>
      </c>
      <c r="C232" s="1035"/>
      <c r="D232" s="173">
        <f>IF(D231="","",50-(COUNTIF(D226:D230,"NA")*10+COUNTIF(D226:D230,"ML")*10))</f>
        <v>50</v>
      </c>
      <c r="E232" s="173">
        <f t="shared" ref="E232:F232" si="89">IF(E231="","",50-(COUNTIF(E226:E230,"NA")*10+COUNTIF(E226:E230,"ML")*10))</f>
        <v>50</v>
      </c>
      <c r="F232" s="173">
        <f t="shared" si="89"/>
        <v>50</v>
      </c>
      <c r="G232" s="177" t="e">
        <f>I232-H232</f>
        <v>#VALUE!</v>
      </c>
      <c r="H232" s="184" t="e">
        <f>IF(H231="","",(IF(OR(H228="ML",H228=""),0,H225)+IF(OR(H229="ML",H229=""),0,H226)+IF(OR(H230="ML",H230=""),0,H227)))</f>
        <v>#VALUE!</v>
      </c>
      <c r="I232" s="177">
        <f>IF(I231=0,0,350-H234)</f>
        <v>350</v>
      </c>
      <c r="J232" s="204" t="e">
        <f>IF(J231="","",SUM(D232:G232))</f>
        <v>#VALUE!</v>
      </c>
      <c r="K232" s="178" t="e">
        <f>IF(K231="","",SUM(H232,J232))</f>
        <v>#VALUE!</v>
      </c>
      <c r="L232" s="177" t="e">
        <f>N232-M232</f>
        <v>#VALUE!</v>
      </c>
      <c r="M232" s="180" t="e">
        <f>IF(M231="","",(IF(OR(M228="ML",M228=""),0,M225)+IF(OR(M229="ML",M229=""),0,M226)+IF(OR(M230="ML",M230=""),0,M227)))</f>
        <v>#VALUE!</v>
      </c>
      <c r="N232" s="177">
        <f>IF(N231=0,0,500-M234)</f>
        <v>500</v>
      </c>
      <c r="O232" s="204" t="e">
        <f>IF(L232="","",SUM(J232,L232))</f>
        <v>#VALUE!</v>
      </c>
      <c r="P232" s="178" t="e">
        <f>SUM(H232,M232)</f>
        <v>#VALUE!</v>
      </c>
      <c r="Q232" s="178" t="e">
        <f>IF(Q231="","",SUM(O232,P232))</f>
        <v>#VALUE!</v>
      </c>
      <c r="R232" s="169"/>
      <c r="S232" s="190">
        <f>COUNTIF(R226:R235,"S")</f>
        <v>0</v>
      </c>
      <c r="T232" s="190">
        <f>COUNTIF(R226:R235,"RE")+COUNTIF(R226:R235,"REP")</f>
        <v>0</v>
      </c>
      <c r="U232" s="190">
        <f>COUNTIF(U226:U231,"P")+COUNTIF(U234:U235,"P")</f>
        <v>0</v>
      </c>
      <c r="V232" s="191" t="str">
        <f>IF(OR(U232=0,U232&lt;(S232+T232)),"",(Q232-(S232*200)+S231))</f>
        <v/>
      </c>
    </row>
    <row r="233" spans="1:22" ht="19.25" customHeight="1">
      <c r="A233" s="986"/>
      <c r="B233" s="942" t="s">
        <v>156</v>
      </c>
      <c r="C233" s="943"/>
      <c r="D233" s="192">
        <f t="shared" ref="D233:Q233" si="90">IF(D232="","",D231/D232*100)</f>
        <v>60</v>
      </c>
      <c r="E233" s="192">
        <f t="shared" si="90"/>
        <v>76</v>
      </c>
      <c r="F233" s="192">
        <f t="shared" si="90"/>
        <v>74</v>
      </c>
      <c r="G233" s="192" t="e">
        <f t="shared" si="90"/>
        <v>#VALUE!</v>
      </c>
      <c r="H233" s="192" t="e">
        <f t="shared" si="90"/>
        <v>#VALUE!</v>
      </c>
      <c r="I233" s="192">
        <f t="shared" si="90"/>
        <v>51.428571428571423</v>
      </c>
      <c r="J233" s="192" t="e">
        <f t="shared" si="90"/>
        <v>#VALUE!</v>
      </c>
      <c r="K233" s="193" t="e">
        <f t="shared" si="90"/>
        <v>#VALUE!</v>
      </c>
      <c r="L233" s="192" t="e">
        <f t="shared" si="90"/>
        <v>#VALUE!</v>
      </c>
      <c r="M233" s="192" t="e">
        <f t="shared" si="90"/>
        <v>#VALUE!</v>
      </c>
      <c r="N233" s="192">
        <f t="shared" si="90"/>
        <v>56.999999999999993</v>
      </c>
      <c r="O233" s="192" t="e">
        <f t="shared" si="90"/>
        <v>#VALUE!</v>
      </c>
      <c r="P233" s="193" t="e">
        <f t="shared" si="90"/>
        <v>#VALUE!</v>
      </c>
      <c r="Q233" s="193" t="e">
        <f t="shared" si="90"/>
        <v>#VALUE!</v>
      </c>
      <c r="R233" s="166"/>
      <c r="S233" s="166"/>
      <c r="T233" s="167"/>
      <c r="U233" s="170"/>
      <c r="V233" s="194" t="str">
        <f>IF(V232="","",V231/V232*100)</f>
        <v/>
      </c>
    </row>
    <row r="234" spans="1:22" ht="19.25" customHeight="1">
      <c r="A234" s="986"/>
      <c r="B234" s="942" t="str">
        <f>'statement of marks'!$DQ$3</f>
        <v>RAJASTHAN STUDIES</v>
      </c>
      <c r="C234" s="943"/>
      <c r="D234" s="200">
        <f>IF('statement of marks'!DQ17="","",'statement of marks'!DQ17)</f>
        <v>10</v>
      </c>
      <c r="E234" s="201">
        <f>IF('statement of marks'!DR17="","",'statement of marks'!DR17)</f>
        <v>9</v>
      </c>
      <c r="F234" s="201">
        <f>IF('statement of marks'!DS17="","",'statement of marks'!DS17)</f>
        <v>9</v>
      </c>
      <c r="G234" s="201">
        <f>IF('statement of marks'!DU17="","",'statement of marks'!DU17)</f>
        <v>44</v>
      </c>
      <c r="H234" s="179">
        <f>IF(G226="ML",70)+IF(G227="ML",70)+IF(G228="ML",70-H225)+IF(G229="ML",70-H226)+IF(G230="ML",70-H227)+IF(H228="ml",H225)+IF(H229="ml",H226)+IF(H230="ml",H227)</f>
        <v>0</v>
      </c>
      <c r="I234" s="204">
        <f>IF(G234="","",SUM(G234,H234))</f>
        <v>44</v>
      </c>
      <c r="J234" s="204">
        <f>IF(G234="","",SUM(D234,E234,F234,G234))</f>
        <v>72</v>
      </c>
      <c r="K234" s="178">
        <f>IF(J234="","",SUM(H234,J234))</f>
        <v>72</v>
      </c>
      <c r="L234" s="201">
        <f>IF('statement of marks'!DW17="","",'statement of marks'!DW17)</f>
        <v>80</v>
      </c>
      <c r="M234" s="179">
        <f>IF(L226="ML",100)+IF(L227="ML",100)+IF(L228="ML",100-M225)+IF(L229="ML",100-M226)+IF(L230="ML",100-M227)+IF(M228="ml",M225)+IF(M229="ml",M226)+IF(M230="ml",M227)</f>
        <v>0</v>
      </c>
      <c r="N234" s="204">
        <f>IF(L234="","",SUM(L234,M234))</f>
        <v>80</v>
      </c>
      <c r="O234" s="204">
        <f>IF(L234="","",SUM(K234,L234))</f>
        <v>152</v>
      </c>
      <c r="P234" s="179">
        <f>SUM(H234,M234)</f>
        <v>0</v>
      </c>
      <c r="Q234" s="178">
        <f>IF(O234="","",SUM(O234,M234))</f>
        <v>152</v>
      </c>
      <c r="R234" s="201" t="str">
        <f>IF('statement of marks'!GW17="","",'statement of marks'!GW17)</f>
        <v>B</v>
      </c>
      <c r="S234" s="180" t="str">
        <f>IF(OR(R234="S",R234="RE"),100,"")</f>
        <v/>
      </c>
      <c r="T234" s="171" t="str">
        <f>IF('result subject-wise'!AL17="","",'result subject-wise'!AL17)</f>
        <v/>
      </c>
      <c r="U234" s="172" t="str">
        <f>IF('result subject-wise'!AM17="","",'result subject-wise'!AM17)</f>
        <v/>
      </c>
      <c r="V234" s="1036"/>
    </row>
    <row r="235" spans="1:22" ht="19.25" customHeight="1">
      <c r="A235" s="986"/>
      <c r="B235" s="942" t="str">
        <f>'statement of marks'!$ED$3</f>
        <v>JEEVAN KAUSJAL</v>
      </c>
      <c r="C235" s="943"/>
      <c r="D235" s="1037" t="s">
        <v>283</v>
      </c>
      <c r="E235" s="1038"/>
      <c r="F235" s="204">
        <f>'statement of marks'!$ED$6</f>
        <v>30</v>
      </c>
      <c r="G235" s="177">
        <f>IF('statement of marks'!ED17="","",'statement of marks'!ED17)</f>
        <v>22</v>
      </c>
      <c r="H235" s="1038" t="s">
        <v>284</v>
      </c>
      <c r="I235" s="1038"/>
      <c r="J235" s="204">
        <f>'statement of marks'!$EE$6</f>
        <v>30</v>
      </c>
      <c r="K235" s="178">
        <f>IF('statement of marks'!EE17="","",'statement of marks'!EE17)</f>
        <v>24</v>
      </c>
      <c r="L235" s="1038" t="s">
        <v>113</v>
      </c>
      <c r="M235" s="1038"/>
      <c r="N235" s="204">
        <f>'statement of marks'!$EF$6</f>
        <v>40</v>
      </c>
      <c r="O235" s="201">
        <f>IF('statement of marks'!EF17="","",'statement of marks'!EF17)</f>
        <v>32</v>
      </c>
      <c r="P235" s="166"/>
      <c r="Q235" s="178">
        <f>IF(O235="","",SUM(G235,K235,O235))</f>
        <v>78</v>
      </c>
      <c r="R235" s="201" t="str">
        <f>IF('statement of marks'!GX17="","",'statement of marks'!GX17)</f>
        <v>B</v>
      </c>
      <c r="S235" s="180" t="str">
        <f>IF(OR(R235="S",R235="RE"),40,"")</f>
        <v/>
      </c>
      <c r="T235" s="171" t="str">
        <f>IF('result subject-wise'!AN17="","",'result subject-wise'!AN17)</f>
        <v/>
      </c>
      <c r="U235" s="172" t="str">
        <f>IF('result subject-wise'!AO17="","",'result subject-wise'!AO17)</f>
        <v/>
      </c>
      <c r="V235" s="1036"/>
    </row>
    <row r="236" spans="1:22" ht="19.25" customHeight="1">
      <c r="A236" s="986"/>
      <c r="B236" s="1039" t="s">
        <v>200</v>
      </c>
      <c r="C236" s="1040"/>
      <c r="D236" s="1041" t="str">
        <f>IF('statement of marks'!HD17="","",'statement of marks'!HD17)</f>
        <v>PASS</v>
      </c>
      <c r="E236" s="1042"/>
      <c r="F236" s="1042"/>
      <c r="G236" s="1042"/>
      <c r="H236" s="1042"/>
      <c r="I236" s="1043"/>
      <c r="J236" s="202" t="s">
        <v>330</v>
      </c>
      <c r="K236" s="201" t="str">
        <f>IF('statement of marks'!HG17="","",'statement of marks'!HG17)</f>
        <v>II</v>
      </c>
      <c r="L236" s="1044" t="s">
        <v>157</v>
      </c>
      <c r="M236" s="1045"/>
      <c r="N236" s="1046"/>
      <c r="O236" s="201">
        <f>IF('statement of marks'!HI17="","",'statement of marks'!HI17)</f>
        <v>15.999999999999975</v>
      </c>
      <c r="P236" s="1047" t="s">
        <v>324</v>
      </c>
      <c r="Q236" s="1047"/>
      <c r="R236" s="1047"/>
      <c r="S236" s="1047"/>
      <c r="T236" s="1047"/>
      <c r="U236" s="1047"/>
      <c r="V236" s="1048"/>
    </row>
    <row r="237" spans="1:22" ht="19.25" customHeight="1">
      <c r="A237" s="986"/>
      <c r="B237" s="1039" t="s">
        <v>333</v>
      </c>
      <c r="C237" s="1040"/>
      <c r="D237" s="965" t="s">
        <v>127</v>
      </c>
      <c r="E237" s="966"/>
      <c r="F237" s="958" t="s">
        <v>129</v>
      </c>
      <c r="G237" s="958"/>
      <c r="H237" s="958" t="s">
        <v>131</v>
      </c>
      <c r="I237" s="958"/>
      <c r="J237" s="958" t="s">
        <v>133</v>
      </c>
      <c r="K237" s="958"/>
      <c r="L237" s="959" t="s">
        <v>312</v>
      </c>
      <c r="M237" s="959"/>
      <c r="N237" s="959"/>
      <c r="O237" s="959"/>
      <c r="P237" s="960" t="s">
        <v>200</v>
      </c>
      <c r="Q237" s="960"/>
      <c r="R237" s="960"/>
      <c r="S237" s="960"/>
      <c r="T237" s="961" t="str">
        <f>IF('result subject-wise'!AR17="","",'result subject-wise'!AR17)</f>
        <v/>
      </c>
      <c r="U237" s="961"/>
      <c r="V237" s="962"/>
    </row>
    <row r="238" spans="1:22" ht="19.25" customHeight="1">
      <c r="A238" s="986"/>
      <c r="B238" s="963" t="s">
        <v>309</v>
      </c>
      <c r="C238" s="964"/>
      <c r="D238" s="965" t="str">
        <f>IF('statement of marks'!EZ17="","",'statement of marks'!EZ17)</f>
        <v/>
      </c>
      <c r="E238" s="966"/>
      <c r="F238" s="966" t="str">
        <f>IF('statement of marks'!FB17="","",'statement of marks'!FB17)</f>
        <v/>
      </c>
      <c r="G238" s="966"/>
      <c r="H238" s="966" t="str">
        <f>IF('statement of marks'!FD17="","",'statement of marks'!FD17)</f>
        <v/>
      </c>
      <c r="I238" s="966"/>
      <c r="J238" s="966" t="str">
        <f>IF('statement of marks'!FF17="","",'statement of marks'!FF17)</f>
        <v/>
      </c>
      <c r="K238" s="966"/>
      <c r="L238" s="966">
        <f>IF('statement of marks'!FH17="","",'statement of marks'!FH17)</f>
        <v>0</v>
      </c>
      <c r="M238" s="966"/>
      <c r="N238" s="966"/>
      <c r="O238" s="966"/>
      <c r="P238" s="960" t="s">
        <v>330</v>
      </c>
      <c r="Q238" s="960"/>
      <c r="R238" s="960"/>
      <c r="S238" s="960"/>
      <c r="T238" s="961" t="str">
        <f>IF(AND(T237="mRrh.kZ",V233&gt;=60),"FIRST",IF(AND(T237="mRrh.kZ",V233&gt;=48),"SECOND",IF(AND(T237="mRrh.kZ",V233&gt;=36),"THIRD","")))</f>
        <v/>
      </c>
      <c r="U238" s="961"/>
      <c r="V238" s="962"/>
    </row>
    <row r="239" spans="1:22" ht="19.25" customHeight="1">
      <c r="A239" s="986"/>
      <c r="B239" s="963" t="s">
        <v>310</v>
      </c>
      <c r="C239" s="964"/>
      <c r="D239" s="967" t="str">
        <f>IF('statement of marks'!EY17="","",'statement of marks'!EY17)</f>
        <v/>
      </c>
      <c r="E239" s="968"/>
      <c r="F239" s="968" t="str">
        <f>IF('statement of marks'!FA17="","",'statement of marks'!FA17)</f>
        <v/>
      </c>
      <c r="G239" s="968"/>
      <c r="H239" s="968" t="str">
        <f>IF('statement of marks'!FC17="","",'statement of marks'!FC17)</f>
        <v/>
      </c>
      <c r="I239" s="968"/>
      <c r="J239" s="968" t="str">
        <f>IF('statement of marks'!FE17="","",'statement of marks'!FE17)</f>
        <v/>
      </c>
      <c r="K239" s="968"/>
      <c r="L239" s="968">
        <f>IF('statement of marks'!FG17="","",'statement of marks'!FG17)</f>
        <v>44</v>
      </c>
      <c r="M239" s="968"/>
      <c r="N239" s="968"/>
      <c r="O239" s="968"/>
      <c r="P239" s="969" t="s">
        <v>302</v>
      </c>
      <c r="Q239" s="970"/>
      <c r="R239" s="970"/>
      <c r="S239" s="971"/>
      <c r="T239" s="972" t="str">
        <f>IF(T237="","",'result subject-wise'!$G$118)</f>
        <v/>
      </c>
      <c r="U239" s="972"/>
      <c r="V239" s="973"/>
    </row>
    <row r="240" spans="1:22" ht="19.25" customHeight="1">
      <c r="A240" s="986"/>
      <c r="B240" s="942" t="s">
        <v>303</v>
      </c>
      <c r="C240" s="943"/>
      <c r="D240" s="944"/>
      <c r="E240" s="945"/>
      <c r="F240" s="945"/>
      <c r="G240" s="945"/>
      <c r="H240" s="945"/>
      <c r="I240" s="945"/>
      <c r="J240" s="945"/>
      <c r="K240" s="945"/>
      <c r="L240" s="946" t="s">
        <v>326</v>
      </c>
      <c r="M240" s="946"/>
      <c r="N240" s="946"/>
      <c r="O240" s="946"/>
      <c r="P240" s="946"/>
      <c r="Q240" s="946"/>
      <c r="R240" s="974"/>
      <c r="S240" s="975"/>
      <c r="T240" s="975"/>
      <c r="U240" s="975"/>
      <c r="V240" s="976"/>
    </row>
    <row r="241" spans="1:22" ht="19.25" customHeight="1">
      <c r="A241" s="986"/>
      <c r="B241" s="942" t="s">
        <v>335</v>
      </c>
      <c r="C241" s="943"/>
      <c r="D241" s="944"/>
      <c r="E241" s="945"/>
      <c r="F241" s="945"/>
      <c r="G241" s="945"/>
      <c r="H241" s="945"/>
      <c r="I241" s="945"/>
      <c r="J241" s="945"/>
      <c r="K241" s="945"/>
      <c r="L241" s="946" t="s">
        <v>304</v>
      </c>
      <c r="M241" s="946"/>
      <c r="N241" s="946"/>
      <c r="O241" s="946"/>
      <c r="P241" s="946"/>
      <c r="Q241" s="946"/>
      <c r="R241" s="977"/>
      <c r="S241" s="978"/>
      <c r="T241" s="978"/>
      <c r="U241" s="978"/>
      <c r="V241" s="979"/>
    </row>
    <row r="242" spans="1:22" ht="19.25" customHeight="1">
      <c r="A242" s="986"/>
      <c r="B242" s="942" t="s">
        <v>313</v>
      </c>
      <c r="C242" s="943"/>
      <c r="D242" s="944"/>
      <c r="E242" s="945"/>
      <c r="F242" s="945"/>
      <c r="G242" s="945"/>
      <c r="H242" s="945"/>
      <c r="I242" s="945"/>
      <c r="J242" s="945"/>
      <c r="K242" s="945"/>
      <c r="L242" s="946" t="s">
        <v>327</v>
      </c>
      <c r="M242" s="946"/>
      <c r="N242" s="946"/>
      <c r="O242" s="946"/>
      <c r="P242" s="946"/>
      <c r="Q242" s="946"/>
      <c r="R242" s="947" t="s">
        <v>328</v>
      </c>
      <c r="S242" s="948"/>
      <c r="T242" s="948"/>
      <c r="U242" s="948"/>
      <c r="V242" s="949"/>
    </row>
    <row r="243" spans="1:22" ht="19.25" customHeight="1">
      <c r="A243" s="987"/>
      <c r="B243" s="950" t="s">
        <v>329</v>
      </c>
      <c r="C243" s="951"/>
      <c r="D243" s="952"/>
      <c r="E243" s="953"/>
      <c r="F243" s="953"/>
      <c r="G243" s="953"/>
      <c r="H243" s="953"/>
      <c r="I243" s="953"/>
      <c r="J243" s="953"/>
      <c r="K243" s="953"/>
      <c r="L243" s="951" t="s">
        <v>117</v>
      </c>
      <c r="M243" s="951"/>
      <c r="N243" s="951"/>
      <c r="O243" s="951"/>
      <c r="P243" s="954">
        <f>'statement of marks'!$HJ$110</f>
        <v>42122</v>
      </c>
      <c r="Q243" s="954"/>
      <c r="R243" s="955" t="s">
        <v>305</v>
      </c>
      <c r="S243" s="956"/>
      <c r="T243" s="956"/>
      <c r="U243" s="956"/>
      <c r="V243" s="957"/>
    </row>
    <row r="244" spans="1:22" ht="19.25" customHeight="1">
      <c r="A244" s="980" t="s">
        <v>287</v>
      </c>
      <c r="B244" s="981"/>
      <c r="C244" s="981"/>
      <c r="D244" s="981"/>
      <c r="E244" s="981"/>
      <c r="F244" s="981"/>
      <c r="G244" s="981"/>
      <c r="H244" s="981"/>
      <c r="I244" s="981"/>
      <c r="J244" s="981"/>
      <c r="K244" s="981"/>
      <c r="L244" s="981"/>
      <c r="M244" s="981"/>
      <c r="N244" s="981"/>
      <c r="O244" s="981"/>
      <c r="P244" s="981"/>
      <c r="Q244" s="981"/>
      <c r="R244" s="981"/>
      <c r="S244" s="981"/>
      <c r="T244" s="981"/>
      <c r="U244" s="981"/>
      <c r="V244" s="982"/>
    </row>
    <row r="245" spans="1:22" ht="19.25" customHeight="1">
      <c r="A245" s="983" t="str">
        <f>'statement of marks'!$A$1</f>
        <v>GOVT. GIRLS' HR. SEC. SCHOOL, NIMBAHERA</v>
      </c>
      <c r="B245" s="984"/>
      <c r="C245" s="984"/>
      <c r="D245" s="984"/>
      <c r="E245" s="984"/>
      <c r="F245" s="984"/>
      <c r="G245" s="984"/>
      <c r="H245" s="984"/>
      <c r="I245" s="984"/>
      <c r="J245" s="984"/>
      <c r="K245" s="984"/>
      <c r="L245" s="984"/>
      <c r="M245" s="984"/>
      <c r="N245" s="984"/>
      <c r="O245" s="984"/>
      <c r="P245" s="984"/>
      <c r="Q245" s="984"/>
      <c r="R245" s="984"/>
      <c r="S245" s="984"/>
      <c r="T245" s="984"/>
      <c r="U245" s="984"/>
      <c r="V245" s="985"/>
    </row>
    <row r="246" spans="1:22" ht="19.25" customHeight="1">
      <c r="A246" s="986"/>
      <c r="B246" s="988" t="s">
        <v>316</v>
      </c>
      <c r="C246" s="988"/>
      <c r="D246" s="989" t="str">
        <f>'statement of marks'!$F$3</f>
        <v>2013-14</v>
      </c>
      <c r="E246" s="990"/>
      <c r="F246" s="991" t="str">
        <f>IF(T264="","MAIN EXAMINATION",IF(D263="Suppl.","SUPPLEMENTARY EXAMINATION",IF(D263="Re-exam.","RE-EXAMINATION",)))</f>
        <v>MAIN EXAMINATION</v>
      </c>
      <c r="G246" s="992"/>
      <c r="H246" s="992"/>
      <c r="I246" s="992"/>
      <c r="J246" s="992"/>
      <c r="K246" s="992"/>
      <c r="L246" s="992"/>
      <c r="M246" s="992"/>
      <c r="N246" s="992"/>
      <c r="O246" s="992"/>
      <c r="P246" s="992"/>
      <c r="Q246" s="992"/>
      <c r="R246" s="993" t="s">
        <v>315</v>
      </c>
      <c r="S246" s="994"/>
      <c r="T246" s="995" t="str">
        <f>'statement of marks'!$A$3</f>
        <v>11 'A'</v>
      </c>
      <c r="U246" s="995"/>
      <c r="V246" s="996"/>
    </row>
    <row r="247" spans="1:22" ht="19.25" customHeight="1">
      <c r="A247" s="986"/>
      <c r="B247" s="997" t="s">
        <v>36</v>
      </c>
      <c r="C247" s="997"/>
      <c r="D247" s="998" t="str">
        <f>IF('statement of marks'!G18="","",'statement of marks'!G18)</f>
        <v>A 010</v>
      </c>
      <c r="E247" s="946"/>
      <c r="F247" s="946"/>
      <c r="G247" s="946"/>
      <c r="H247" s="946"/>
      <c r="I247" s="946"/>
      <c r="J247" s="946"/>
      <c r="K247" s="946"/>
      <c r="L247" s="946"/>
      <c r="M247" s="946"/>
      <c r="N247" s="946"/>
      <c r="O247" s="946"/>
      <c r="P247" s="946"/>
      <c r="Q247" s="946"/>
      <c r="R247" s="999" t="s">
        <v>314</v>
      </c>
      <c r="S247" s="1000"/>
      <c r="T247" s="1001">
        <f>IF('statement of marks'!E18="","",'statement of marks'!E18)</f>
        <v>11410</v>
      </c>
      <c r="U247" s="1001"/>
      <c r="V247" s="1002"/>
    </row>
    <row r="248" spans="1:22" ht="19.25" customHeight="1">
      <c r="A248" s="986"/>
      <c r="B248" s="997" t="s">
        <v>37</v>
      </c>
      <c r="C248" s="997"/>
      <c r="D248" s="998" t="str">
        <f>IF('statement of marks'!H18="","",'statement of marks'!H18)</f>
        <v>B 010</v>
      </c>
      <c r="E248" s="946"/>
      <c r="F248" s="946"/>
      <c r="G248" s="946"/>
      <c r="H248" s="946"/>
      <c r="I248" s="946"/>
      <c r="J248" s="946"/>
      <c r="K248" s="946"/>
      <c r="L248" s="946"/>
      <c r="M248" s="946"/>
      <c r="N248" s="946"/>
      <c r="O248" s="946"/>
      <c r="P248" s="946"/>
      <c r="Q248" s="946"/>
      <c r="R248" s="999" t="s">
        <v>35</v>
      </c>
      <c r="S248" s="1000"/>
      <c r="T248" s="1001">
        <f>IF('statement of marks'!D18="","",'statement of marks'!D18)</f>
        <v>9010</v>
      </c>
      <c r="U248" s="1001"/>
      <c r="V248" s="1002"/>
    </row>
    <row r="249" spans="1:22" ht="19.25" customHeight="1">
      <c r="A249" s="986"/>
      <c r="B249" s="1003" t="s">
        <v>38</v>
      </c>
      <c r="C249" s="1003"/>
      <c r="D249" s="998" t="str">
        <f>IF('statement of marks'!I18="","",'statement of marks'!I18)</f>
        <v>C 010</v>
      </c>
      <c r="E249" s="946"/>
      <c r="F249" s="946"/>
      <c r="G249" s="946"/>
      <c r="H249" s="946"/>
      <c r="I249" s="946"/>
      <c r="J249" s="946"/>
      <c r="K249" s="946"/>
      <c r="L249" s="946"/>
      <c r="M249" s="946"/>
      <c r="N249" s="946"/>
      <c r="O249" s="946"/>
      <c r="P249" s="946"/>
      <c r="Q249" s="946"/>
      <c r="R249" s="1004" t="s">
        <v>285</v>
      </c>
      <c r="S249" s="1005"/>
      <c r="T249" s="1006">
        <f>IF('statement of marks'!F18="","",'statement of marks'!F18)</f>
        <v>34668</v>
      </c>
      <c r="U249" s="1006"/>
      <c r="V249" s="1007"/>
    </row>
    <row r="250" spans="1:22" ht="19.25" customHeight="1">
      <c r="A250" s="986"/>
      <c r="B250" s="1008" t="s">
        <v>223</v>
      </c>
      <c r="C250" s="1010" t="s">
        <v>319</v>
      </c>
      <c r="D250" s="1012" t="s">
        <v>114</v>
      </c>
      <c r="E250" s="1012" t="s">
        <v>115</v>
      </c>
      <c r="F250" s="1012" t="s">
        <v>116</v>
      </c>
      <c r="G250" s="1014" t="s">
        <v>281</v>
      </c>
      <c r="H250" s="1014" t="s">
        <v>282</v>
      </c>
      <c r="I250" s="1012" t="s">
        <v>289</v>
      </c>
      <c r="J250" s="1012" t="s">
        <v>299</v>
      </c>
      <c r="K250" s="1016" t="s">
        <v>299</v>
      </c>
      <c r="L250" s="1018" t="s">
        <v>292</v>
      </c>
      <c r="M250" s="1018" t="s">
        <v>293</v>
      </c>
      <c r="N250" s="1020" t="s">
        <v>294</v>
      </c>
      <c r="O250" s="1020" t="s">
        <v>290</v>
      </c>
      <c r="P250" s="1020" t="s">
        <v>291</v>
      </c>
      <c r="Q250" s="1016" t="s">
        <v>323</v>
      </c>
      <c r="R250" s="1012" t="s">
        <v>334</v>
      </c>
      <c r="S250" s="1022" t="s">
        <v>332</v>
      </c>
      <c r="T250" s="1024" t="s">
        <v>320</v>
      </c>
      <c r="U250" s="1026" t="s">
        <v>321</v>
      </c>
      <c r="V250" s="1028" t="s">
        <v>322</v>
      </c>
    </row>
    <row r="251" spans="1:22" ht="19.25" customHeight="1">
      <c r="A251" s="986"/>
      <c r="B251" s="1009"/>
      <c r="C251" s="1011"/>
      <c r="D251" s="1013"/>
      <c r="E251" s="1013"/>
      <c r="F251" s="1013"/>
      <c r="G251" s="1015"/>
      <c r="H251" s="1015"/>
      <c r="I251" s="1013"/>
      <c r="J251" s="1013"/>
      <c r="K251" s="1017"/>
      <c r="L251" s="1019"/>
      <c r="M251" s="1019"/>
      <c r="N251" s="1021"/>
      <c r="O251" s="1021"/>
      <c r="P251" s="1021"/>
      <c r="Q251" s="1017"/>
      <c r="R251" s="1013"/>
      <c r="S251" s="1023"/>
      <c r="T251" s="1025"/>
      <c r="U251" s="1027"/>
      <c r="V251" s="1029"/>
    </row>
    <row r="252" spans="1:22" ht="19.25" customHeight="1">
      <c r="A252" s="986"/>
      <c r="B252" s="1030" t="s">
        <v>317</v>
      </c>
      <c r="C252" s="1031"/>
      <c r="D252" s="173">
        <v>10</v>
      </c>
      <c r="E252" s="203">
        <v>10</v>
      </c>
      <c r="F252" s="203">
        <v>10</v>
      </c>
      <c r="G252" s="164" t="s">
        <v>90</v>
      </c>
      <c r="H252" s="174" t="str">
        <f>'statement of marks'!$AQ$6</f>
        <v/>
      </c>
      <c r="I252" s="165">
        <v>70</v>
      </c>
      <c r="J252" s="164" t="s">
        <v>88</v>
      </c>
      <c r="K252" s="175">
        <v>100</v>
      </c>
      <c r="L252" s="164" t="s">
        <v>91</v>
      </c>
      <c r="M252" s="174" t="str">
        <f>'statement of marks'!$AV$6</f>
        <v/>
      </c>
      <c r="N252" s="165">
        <v>100</v>
      </c>
      <c r="O252" s="164" t="s">
        <v>307</v>
      </c>
      <c r="P252" s="175"/>
      <c r="Q252" s="175">
        <v>200</v>
      </c>
      <c r="R252" s="166"/>
      <c r="S252" s="166"/>
      <c r="T252" s="167"/>
      <c r="U252" s="168"/>
      <c r="V252" s="176" t="str">
        <f>IF(OR(U259=0,U259&lt;S259),"",Q252)</f>
        <v/>
      </c>
    </row>
    <row r="253" spans="1:22" ht="19.25" customHeight="1">
      <c r="A253" s="986"/>
      <c r="B253" s="942" t="str">
        <f>'statement of marks'!$J$3</f>
        <v>HINDI COMPULSORY</v>
      </c>
      <c r="C253" s="943"/>
      <c r="D253" s="200">
        <f>IF('statement of marks'!J18="","",'statement of marks'!J18)</f>
        <v>4</v>
      </c>
      <c r="E253" s="201">
        <f>IF('statement of marks'!K18="","",'statement of marks'!K18)</f>
        <v>4</v>
      </c>
      <c r="F253" s="201">
        <f>IF('statement of marks'!L18="","",'statement of marks'!L18)</f>
        <v>5</v>
      </c>
      <c r="G253" s="177">
        <f>IF('statement of marks'!N18="","",'statement of marks'!N18)</f>
        <v>32</v>
      </c>
      <c r="H253" s="177" t="str">
        <f>'statement of marks'!$BS$6</f>
        <v/>
      </c>
      <c r="I253" s="204">
        <f>IF(G253="","",G253)</f>
        <v>32</v>
      </c>
      <c r="J253" s="204">
        <f>IF(G253="","",SUM(D253,E253,F253,G253))</f>
        <v>45</v>
      </c>
      <c r="K253" s="178">
        <f>J253</f>
        <v>45</v>
      </c>
      <c r="L253" s="177">
        <f>IF('statement of marks'!P18="","",'statement of marks'!P18)</f>
        <v>57</v>
      </c>
      <c r="M253" s="174" t="str">
        <f>'statement of marks'!$BX$6</f>
        <v/>
      </c>
      <c r="N253" s="204">
        <f>IF(L253="","",L253)</f>
        <v>57</v>
      </c>
      <c r="O253" s="204">
        <f>IF(L253="","",SUM(J253,L253))</f>
        <v>102</v>
      </c>
      <c r="P253" s="179">
        <f>SUM(H253,M253)</f>
        <v>0</v>
      </c>
      <c r="Q253" s="178">
        <f>O253</f>
        <v>102</v>
      </c>
      <c r="R253" s="201" t="str">
        <f>CONCATENATE('statement of marks'!FJ18,'statement of marks'!FK18,'statement of marks'!FL18)</f>
        <v>II</v>
      </c>
      <c r="S253" s="180" t="str">
        <f>IF(OR(R253="S",R253="RE"),100,"")</f>
        <v/>
      </c>
      <c r="T253" s="181" t="str">
        <f>IF('result subject-wise'!U18="","",'result subject-wise'!U18)</f>
        <v/>
      </c>
      <c r="U253" s="182" t="str">
        <f>IF('result subject-wise'!V18="","",'result subject-wise'!V18)</f>
        <v/>
      </c>
      <c r="V253" s="176" t="str">
        <f>IF(OR(U259=0,U259&lt;S259),"",IF(R253="RE",SUM(Q253,T253),IF(R253="S",T253,Q253)))</f>
        <v/>
      </c>
    </row>
    <row r="254" spans="1:22" ht="19.25" customHeight="1">
      <c r="A254" s="986"/>
      <c r="B254" s="942" t="str">
        <f>'statement of marks'!$W$3</f>
        <v>ENGLISH COMPULSORY</v>
      </c>
      <c r="C254" s="943"/>
      <c r="D254" s="200">
        <f>IF('statement of marks'!W18="","",'statement of marks'!W18)</f>
        <v>7</v>
      </c>
      <c r="E254" s="201">
        <f>IF('statement of marks'!X18="","",'statement of marks'!X18)</f>
        <v>6</v>
      </c>
      <c r="F254" s="201">
        <f>IF('statement of marks'!Y18="","",'statement of marks'!Y18)</f>
        <v>7</v>
      </c>
      <c r="G254" s="177">
        <f>IF('statement of marks'!AA18="","",'statement of marks'!AA18)</f>
        <v>40</v>
      </c>
      <c r="H254" s="177" t="str">
        <f>'statement of marks'!$CU$6</f>
        <v/>
      </c>
      <c r="I254" s="204">
        <f>IF(G254="","",G254)</f>
        <v>40</v>
      </c>
      <c r="J254" s="204">
        <f t="shared" ref="J254:J257" si="91">IF(G254="","",SUM(D254,E254,F254,G254))</f>
        <v>60</v>
      </c>
      <c r="K254" s="178">
        <f>J254</f>
        <v>60</v>
      </c>
      <c r="L254" s="177">
        <f>IF('statement of marks'!AC18="","",'statement of marks'!AC18)</f>
        <v>37</v>
      </c>
      <c r="M254" s="174" t="str">
        <f>'statement of marks'!$CZ$6</f>
        <v/>
      </c>
      <c r="N254" s="204">
        <f>IF(L254="","",L254)</f>
        <v>37</v>
      </c>
      <c r="O254" s="204">
        <f t="shared" ref="O254" si="92">IF(L254="","",SUM(J254,L254))</f>
        <v>97</v>
      </c>
      <c r="P254" s="179">
        <f t="shared" ref="P254" si="93">SUM(H254,M254)</f>
        <v>0</v>
      </c>
      <c r="Q254" s="178">
        <f>O254</f>
        <v>97</v>
      </c>
      <c r="R254" s="201" t="str">
        <f>CONCATENATE('statement of marks'!FM18,'statement of marks'!FN18,'statement of marks'!FO18)</f>
        <v>II</v>
      </c>
      <c r="S254" s="180" t="str">
        <f>IF(OR(R254="S",R254="RE"),100,"")</f>
        <v/>
      </c>
      <c r="T254" s="181" t="str">
        <f>IF('result subject-wise'!X18="","",'result subject-wise'!X18)</f>
        <v/>
      </c>
      <c r="U254" s="182" t="str">
        <f>IF('result subject-wise'!Y18="","",'result subject-wise'!Y18)</f>
        <v/>
      </c>
      <c r="V254" s="176" t="str">
        <f>IF(OR(U259=0,U259&lt;S259),"",IF(R254="RE",SUM(Q254,T254),IF(R254="S",T254,Q254)))</f>
        <v/>
      </c>
    </row>
    <row r="255" spans="1:22" ht="19.25" customHeight="1">
      <c r="A255" s="986"/>
      <c r="B255" s="942" t="str">
        <f>'statement of marks'!AK18</f>
        <v>PHYSICS</v>
      </c>
      <c r="C255" s="943"/>
      <c r="D255" s="200">
        <f>IF('statement of marks'!AL18="","",'statement of marks'!AL18)</f>
        <v>4</v>
      </c>
      <c r="E255" s="201">
        <f>IF('statement of marks'!AM18="","",'statement of marks'!AM18)</f>
        <v>6</v>
      </c>
      <c r="F255" s="201">
        <f>IF('statement of marks'!AN18="","",'statement of marks'!AN18)</f>
        <v>10</v>
      </c>
      <c r="G255" s="177">
        <f>IF('statement of marks'!AP18="","",'statement of marks'!AP18)</f>
        <v>14</v>
      </c>
      <c r="H255" s="177">
        <f>IF('statement of marks'!AQ18="","",'statement of marks'!AQ18)</f>
        <v>14</v>
      </c>
      <c r="I255" s="204">
        <f>IF(G255="","",IF(AND(G255="ML",H255="ML"),"ML",IF(AND(G255="ML",H255=""),"ML",SUM(G255,H255))))</f>
        <v>28</v>
      </c>
      <c r="J255" s="204">
        <f t="shared" si="91"/>
        <v>34</v>
      </c>
      <c r="K255" s="178">
        <f>IF(J255="","",SUM(H255,J255))</f>
        <v>48</v>
      </c>
      <c r="L255" s="177">
        <f>IF('statement of marks'!AU18="","",'statement of marks'!AU18)</f>
        <v>23</v>
      </c>
      <c r="M255" s="177">
        <f>IF('statement of marks'!AV18="","",'statement of marks'!AV18)</f>
        <v>20</v>
      </c>
      <c r="N255" s="204">
        <f>IF(L255="","",IF(AND(L255="ML",M255="ML"),"ML",IF(AND(L255="ML",M255=""),"ML",SUM(L255,M255))))</f>
        <v>43</v>
      </c>
      <c r="O255" s="204">
        <f>IF(L255="","",SUM(J255,L255))</f>
        <v>57</v>
      </c>
      <c r="P255" s="177">
        <f>IF(AND(H255="",M255=""),"",SUM(H255,M255))</f>
        <v>34</v>
      </c>
      <c r="Q255" s="178">
        <f>IF(O255="","",SUM(O255,P255))</f>
        <v>91</v>
      </c>
      <c r="R255" s="201" t="str">
        <f>CONCATENATE('statement of marks'!FP18,'statement of marks'!FY18,'statement of marks'!FZ18)</f>
        <v>III</v>
      </c>
      <c r="S255" s="180" t="str">
        <f>IF('result subject-wise'!Z18="","",'result subject-wise'!Z18)</f>
        <v/>
      </c>
      <c r="T255" s="181" t="str">
        <f>IF('result subject-wise'!AB18="","",'result subject-wise'!AB18)</f>
        <v/>
      </c>
      <c r="U255" s="182" t="str">
        <f>IF('result subject-wise'!AC18="","",'result subject-wise'!AC18)</f>
        <v/>
      </c>
      <c r="V255" s="176" t="str">
        <f>IF(OR(U259=0,U259&lt;S259),"",IF(OR(R255="RE",R255="REP"),SUM(Q255,T255),IF(R255="S",T255,Q255)))</f>
        <v/>
      </c>
    </row>
    <row r="256" spans="1:22" ht="19.25" customHeight="1">
      <c r="A256" s="986"/>
      <c r="B256" s="942" t="str">
        <f>'statement of marks'!BM18</f>
        <v>CHEMISTRY</v>
      </c>
      <c r="C256" s="943"/>
      <c r="D256" s="200">
        <f>IF('statement of marks'!BN18="","",'statement of marks'!BN18)</f>
        <v>4</v>
      </c>
      <c r="E256" s="201">
        <f>IF('statement of marks'!BO18="","",'statement of marks'!BO18)</f>
        <v>9</v>
      </c>
      <c r="F256" s="201">
        <f>IF('statement of marks'!BP18="","",'statement of marks'!BP18)</f>
        <v>7</v>
      </c>
      <c r="G256" s="177">
        <f>IF('statement of marks'!BR18="","",'statement of marks'!BR18)</f>
        <v>20</v>
      </c>
      <c r="H256" s="177">
        <f>IF('statement of marks'!BS18="","",'statement of marks'!BS18)</f>
        <v>17</v>
      </c>
      <c r="I256" s="204">
        <f t="shared" ref="I256" si="94">IF(G256="","",IF(AND(G256="ML",H256="ML"),"ML",IF(AND(G256="ML",H256=""),"ML",SUM(G256,H256))))</f>
        <v>37</v>
      </c>
      <c r="J256" s="204">
        <f t="shared" si="91"/>
        <v>40</v>
      </c>
      <c r="K256" s="178">
        <f>IF(J256="","",SUM(H256,J256))</f>
        <v>57</v>
      </c>
      <c r="L256" s="177">
        <f>IF('statement of marks'!BW18="","",'statement of marks'!BW18)</f>
        <v>32</v>
      </c>
      <c r="M256" s="177">
        <f>IF('statement of marks'!BX18="","",'statement of marks'!BX18)</f>
        <v>28</v>
      </c>
      <c r="N256" s="204">
        <f t="shared" ref="N256" si="95">IF(L256="","",IF(AND(L256="ML",M256="ML"),"ML",IF(AND(L256="ML",M256=""),"ML",SUM(L256,M256))))</f>
        <v>60</v>
      </c>
      <c r="O256" s="204">
        <f>IF(L256="","",SUM(J256,L256))</f>
        <v>72</v>
      </c>
      <c r="P256" s="177">
        <f t="shared" ref="P256:P257" si="96">IF(AND(H256="",M256=""),"",SUM(H256,M256))</f>
        <v>45</v>
      </c>
      <c r="Q256" s="178">
        <f>IF(O256="","",SUM(O256,P256))</f>
        <v>117</v>
      </c>
      <c r="R256" s="201" t="str">
        <f>CONCATENATE('statement of marks'!GA18,'statement of marks'!GJ18,'statement of marks'!GK18)</f>
        <v>II</v>
      </c>
      <c r="S256" s="180" t="str">
        <f>IF('result subject-wise'!AD18="","",'result subject-wise'!AD18)</f>
        <v/>
      </c>
      <c r="T256" s="181" t="str">
        <f>IF('result subject-wise'!AF18="","",'result subject-wise'!AF18)</f>
        <v/>
      </c>
      <c r="U256" s="182" t="str">
        <f>IF('result subject-wise'!AG18="","",'result subject-wise'!AG18)</f>
        <v/>
      </c>
      <c r="V256" s="176" t="str">
        <f>IF(OR(U259=0,U259&lt;S259),"",IF(OR(R256="RE",R256="REP"),SUM(Q256,T256),IF(R256="S",T256,Q256)))</f>
        <v/>
      </c>
    </row>
    <row r="257" spans="1:22" ht="19.25" customHeight="1">
      <c r="A257" s="986"/>
      <c r="B257" s="942" t="str">
        <f>'statement of marks'!CO18</f>
        <v>BIOLOGY</v>
      </c>
      <c r="C257" s="943"/>
      <c r="D257" s="200">
        <f>IF('statement of marks'!CP18="","",'statement of marks'!CP18)</f>
        <v>6</v>
      </c>
      <c r="E257" s="201">
        <f>IF('statement of marks'!CQ18="","",'statement of marks'!CQ18)</f>
        <v>7</v>
      </c>
      <c r="F257" s="201">
        <f>IF('statement of marks'!CR18="","",'statement of marks'!CR18)</f>
        <v>7</v>
      </c>
      <c r="G257" s="177">
        <f>IF('statement of marks'!CT18="","",'statement of marks'!CT18)</f>
        <v>14</v>
      </c>
      <c r="H257" s="177">
        <f>IF('statement of marks'!CU18="","",'statement of marks'!CU18)</f>
        <v>14</v>
      </c>
      <c r="I257" s="204">
        <f>IF(G257="","",IF(AND(G257="ML",H257="ML"),"ML",IF(AND(G257="ML",H257=""),"ML",SUM(G257,H257))))</f>
        <v>28</v>
      </c>
      <c r="J257" s="204">
        <f t="shared" si="91"/>
        <v>34</v>
      </c>
      <c r="K257" s="178">
        <f>IF(J257="","",SUM(H257,J257))</f>
        <v>48</v>
      </c>
      <c r="L257" s="177">
        <f>IF('statement of marks'!CY18="","",'statement of marks'!CY18)</f>
        <v>22</v>
      </c>
      <c r="M257" s="177">
        <f>IF('statement of marks'!CZ18="","",'statement of marks'!CZ18)</f>
        <v>27</v>
      </c>
      <c r="N257" s="204">
        <f>IF(L257="","",IF(AND(L257="ML",M257="ML"),"ML",IF(AND(L257="ML",M257=""),"ML",SUM(L257,M257))))</f>
        <v>49</v>
      </c>
      <c r="O257" s="204">
        <f>IF(L257="","",SUM(J257,L257))</f>
        <v>56</v>
      </c>
      <c r="P257" s="177">
        <f t="shared" si="96"/>
        <v>41</v>
      </c>
      <c r="Q257" s="178">
        <f>IF(O257="","",SUM(O257,P257))</f>
        <v>97</v>
      </c>
      <c r="R257" s="201" t="str">
        <f>CONCATENATE('statement of marks'!GL18,'statement of marks'!GU18,'statement of marks'!GV18)</f>
        <v>II</v>
      </c>
      <c r="S257" s="180" t="str">
        <f>IF('result subject-wise'!AH18="","",'result subject-wise'!AH18)</f>
        <v/>
      </c>
      <c r="T257" s="181" t="str">
        <f>IF('result subject-wise'!AJ18="","",'result subject-wise'!AJ18)</f>
        <v/>
      </c>
      <c r="U257" s="182" t="str">
        <f>IF('result subject-wise'!AK18="","",'result subject-wise'!AK18)</f>
        <v/>
      </c>
      <c r="V257" s="176" t="str">
        <f>IF(OR(U259=0,U259&lt;S259),"",IF(OR(R257="RE",R257="REP"),SUM(Q257,T257),IF(R257="S",T257,Q257)))</f>
        <v/>
      </c>
    </row>
    <row r="258" spans="1:22" ht="19.25" customHeight="1">
      <c r="A258" s="986"/>
      <c r="B258" s="1032" t="s">
        <v>296</v>
      </c>
      <c r="C258" s="1033"/>
      <c r="D258" s="183">
        <f>IF(AND(D253="",D254="",D255="",D256="",D257=""),"",SUM(D253:D257))</f>
        <v>25</v>
      </c>
      <c r="E258" s="183">
        <f t="shared" ref="E258:F258" si="97">IF(AND(E253="",E254="",E255="",E256="",E257=""),"",SUM(E253:E257))</f>
        <v>32</v>
      </c>
      <c r="F258" s="183">
        <f t="shared" si="97"/>
        <v>36</v>
      </c>
      <c r="G258" s="184">
        <f>IF(G253="","",SUM(G253:G257))</f>
        <v>120</v>
      </c>
      <c r="H258" s="184">
        <f>SUM(H255:H257)</f>
        <v>45</v>
      </c>
      <c r="I258" s="184">
        <f>IF(AND(I253="",I254="",I255="",I256="",I257=""),"",SUM(I253:I257))</f>
        <v>165</v>
      </c>
      <c r="J258" s="185">
        <f>IF(J257="","",SUM(J253:J257))</f>
        <v>213</v>
      </c>
      <c r="K258" s="186">
        <f>IF(K253="","",SUM(K253:K257))</f>
        <v>258</v>
      </c>
      <c r="L258" s="184">
        <f>IF(L253="","",SUM(L253:L257))</f>
        <v>171</v>
      </c>
      <c r="M258" s="184">
        <f>SUM(M255:M257)</f>
        <v>75</v>
      </c>
      <c r="N258" s="184">
        <f t="shared" ref="N258" si="98">IF(AND(N253="",N254="",N255="",N256="",N257=""),"",SUM(N253:N257))</f>
        <v>246</v>
      </c>
      <c r="O258" s="185">
        <f>IF(L258="","",SUM(J258,L258))</f>
        <v>384</v>
      </c>
      <c r="P258" s="186">
        <f>SUM(H258,M258)</f>
        <v>120</v>
      </c>
      <c r="Q258" s="186">
        <f>IF(Q253="","",SUM(Q253:Q257))</f>
        <v>504</v>
      </c>
      <c r="R258" s="185"/>
      <c r="S258" s="185" t="str">
        <f>IF(AND(S253="",S254="",S255="",S256="",S257=""),"",SUM(S253:S257))</f>
        <v/>
      </c>
      <c r="T258" s="187" t="str">
        <f>IF(AND(T253="",T254="",T255="",T256="",T257=""),"",SUM(T253:T257))</f>
        <v/>
      </c>
      <c r="U258" s="188"/>
      <c r="V258" s="189" t="str">
        <f>IF(V253="","",SUM(V253:V257))</f>
        <v/>
      </c>
    </row>
    <row r="259" spans="1:22" ht="19.25" customHeight="1">
      <c r="A259" s="986"/>
      <c r="B259" s="1034" t="s">
        <v>318</v>
      </c>
      <c r="C259" s="1035"/>
      <c r="D259" s="173">
        <f>IF(D258="","",50-(COUNTIF(D253:D257,"NA")*10+COUNTIF(D253:D257,"ML")*10))</f>
        <v>50</v>
      </c>
      <c r="E259" s="173">
        <f t="shared" ref="E259:F259" si="99">IF(E258="","",50-(COUNTIF(E253:E257,"NA")*10+COUNTIF(E253:E257,"ML")*10))</f>
        <v>50</v>
      </c>
      <c r="F259" s="173">
        <f t="shared" si="99"/>
        <v>50</v>
      </c>
      <c r="G259" s="177" t="e">
        <f>I259-H259</f>
        <v>#VALUE!</v>
      </c>
      <c r="H259" s="184" t="e">
        <f>IF(H258="","",(IF(OR(H255="ML",H255=""),0,H252)+IF(OR(H256="ML",H256=""),0,H253)+IF(OR(H257="ML",H257=""),0,H254)))</f>
        <v>#VALUE!</v>
      </c>
      <c r="I259" s="177">
        <f>IF(I258=0,0,350-H261)</f>
        <v>350</v>
      </c>
      <c r="J259" s="204" t="e">
        <f>IF(J258="","",SUM(D259:G259))</f>
        <v>#VALUE!</v>
      </c>
      <c r="K259" s="178" t="e">
        <f>IF(K258="","",SUM(H259,J259))</f>
        <v>#VALUE!</v>
      </c>
      <c r="L259" s="177" t="e">
        <f>N259-M259</f>
        <v>#VALUE!</v>
      </c>
      <c r="M259" s="180" t="e">
        <f>IF(M258="","",(IF(OR(M255="ML",M255=""),0,M252)+IF(OR(M256="ML",M256=""),0,M253)+IF(OR(M257="ML",M257=""),0,M254)))</f>
        <v>#VALUE!</v>
      </c>
      <c r="N259" s="177">
        <f>IF(N258=0,0,500-M261)</f>
        <v>500</v>
      </c>
      <c r="O259" s="204" t="e">
        <f>IF(L259="","",SUM(J259,L259))</f>
        <v>#VALUE!</v>
      </c>
      <c r="P259" s="178" t="e">
        <f>SUM(H259,M259)</f>
        <v>#VALUE!</v>
      </c>
      <c r="Q259" s="178" t="e">
        <f>IF(Q258="","",SUM(O259,P259))</f>
        <v>#VALUE!</v>
      </c>
      <c r="R259" s="169"/>
      <c r="S259" s="190">
        <f>COUNTIF(R253:R262,"S")</f>
        <v>0</v>
      </c>
      <c r="T259" s="190">
        <f>COUNTIF(R253:R262,"RE")+COUNTIF(R253:R262,"REP")</f>
        <v>0</v>
      </c>
      <c r="U259" s="190">
        <f>COUNTIF(U253:U258,"P")+COUNTIF(U261:U262,"P")</f>
        <v>0</v>
      </c>
      <c r="V259" s="191" t="str">
        <f>IF(OR(U259=0,U259&lt;(S259+T259)),"",(Q259-(S259*200)+S258))</f>
        <v/>
      </c>
    </row>
    <row r="260" spans="1:22" ht="19.25" customHeight="1">
      <c r="A260" s="986"/>
      <c r="B260" s="942" t="s">
        <v>156</v>
      </c>
      <c r="C260" s="943"/>
      <c r="D260" s="192">
        <f t="shared" ref="D260:Q260" si="100">IF(D259="","",D258/D259*100)</f>
        <v>50</v>
      </c>
      <c r="E260" s="192">
        <f t="shared" si="100"/>
        <v>64</v>
      </c>
      <c r="F260" s="192">
        <f t="shared" si="100"/>
        <v>72</v>
      </c>
      <c r="G260" s="192" t="e">
        <f t="shared" si="100"/>
        <v>#VALUE!</v>
      </c>
      <c r="H260" s="192" t="e">
        <f t="shared" si="100"/>
        <v>#VALUE!</v>
      </c>
      <c r="I260" s="192">
        <f t="shared" si="100"/>
        <v>47.142857142857139</v>
      </c>
      <c r="J260" s="192" t="e">
        <f t="shared" si="100"/>
        <v>#VALUE!</v>
      </c>
      <c r="K260" s="193" t="e">
        <f t="shared" si="100"/>
        <v>#VALUE!</v>
      </c>
      <c r="L260" s="192" t="e">
        <f t="shared" si="100"/>
        <v>#VALUE!</v>
      </c>
      <c r="M260" s="192" t="e">
        <f t="shared" si="100"/>
        <v>#VALUE!</v>
      </c>
      <c r="N260" s="192">
        <f t="shared" si="100"/>
        <v>49.2</v>
      </c>
      <c r="O260" s="192" t="e">
        <f t="shared" si="100"/>
        <v>#VALUE!</v>
      </c>
      <c r="P260" s="193" t="e">
        <f t="shared" si="100"/>
        <v>#VALUE!</v>
      </c>
      <c r="Q260" s="193" t="e">
        <f t="shared" si="100"/>
        <v>#VALUE!</v>
      </c>
      <c r="R260" s="166"/>
      <c r="S260" s="166"/>
      <c r="T260" s="167"/>
      <c r="U260" s="170"/>
      <c r="V260" s="194" t="str">
        <f>IF(V259="","",V258/V259*100)</f>
        <v/>
      </c>
    </row>
    <row r="261" spans="1:22" ht="19.25" customHeight="1">
      <c r="A261" s="986"/>
      <c r="B261" s="942" t="str">
        <f>'statement of marks'!$DQ$3</f>
        <v>RAJASTHAN STUDIES</v>
      </c>
      <c r="C261" s="943"/>
      <c r="D261" s="200">
        <f>IF('statement of marks'!DQ18="","",'statement of marks'!DQ18)</f>
        <v>9</v>
      </c>
      <c r="E261" s="201">
        <f>IF('statement of marks'!DR18="","",'statement of marks'!DR18)</f>
        <v>9</v>
      </c>
      <c r="F261" s="201">
        <f>IF('statement of marks'!DS18="","",'statement of marks'!DS18)</f>
        <v>8</v>
      </c>
      <c r="G261" s="201">
        <f>IF('statement of marks'!DU18="","",'statement of marks'!DU18)</f>
        <v>43</v>
      </c>
      <c r="H261" s="179">
        <f>IF(G253="ML",70)+IF(G254="ML",70)+IF(G255="ML",70-H252)+IF(G256="ML",70-H253)+IF(G257="ML",70-H254)+IF(H255="ml",H252)+IF(H256="ml",H253)+IF(H257="ml",H254)</f>
        <v>0</v>
      </c>
      <c r="I261" s="204">
        <f>IF(G261="","",SUM(G261,H261))</f>
        <v>43</v>
      </c>
      <c r="J261" s="204">
        <f>IF(G261="","",SUM(D261,E261,F261,G261))</f>
        <v>69</v>
      </c>
      <c r="K261" s="178">
        <f>IF(J261="","",SUM(H261,J261))</f>
        <v>69</v>
      </c>
      <c r="L261" s="201">
        <f>IF('statement of marks'!DW18="","",'statement of marks'!DW18)</f>
        <v>67</v>
      </c>
      <c r="M261" s="179">
        <f>IF(L253="ML",100)+IF(L254="ML",100)+IF(L255="ML",100-M252)+IF(L256="ML",100-M253)+IF(L257="ML",100-M254)+IF(M255="ml",M252)+IF(M256="ml",M253)+IF(M257="ml",M254)</f>
        <v>0</v>
      </c>
      <c r="N261" s="204">
        <f>IF(L261="","",SUM(L261,M261))</f>
        <v>67</v>
      </c>
      <c r="O261" s="204">
        <f>IF(L261="","",SUM(K261,L261))</f>
        <v>136</v>
      </c>
      <c r="P261" s="179">
        <f>SUM(H261,M261)</f>
        <v>0</v>
      </c>
      <c r="Q261" s="178">
        <f>IF(O261="","",SUM(O261,M261))</f>
        <v>136</v>
      </c>
      <c r="R261" s="201" t="str">
        <f>IF('statement of marks'!GW18="","",'statement of marks'!GW18)</f>
        <v>B</v>
      </c>
      <c r="S261" s="180" t="str">
        <f>IF(OR(R261="S",R261="RE"),100,"")</f>
        <v/>
      </c>
      <c r="T261" s="171" t="str">
        <f>IF('result subject-wise'!AL18="","",'result subject-wise'!AL18)</f>
        <v/>
      </c>
      <c r="U261" s="172" t="str">
        <f>IF('result subject-wise'!AM18="","",'result subject-wise'!AM18)</f>
        <v/>
      </c>
      <c r="V261" s="1036"/>
    </row>
    <row r="262" spans="1:22" ht="19.25" customHeight="1">
      <c r="A262" s="986"/>
      <c r="B262" s="942" t="str">
        <f>'statement of marks'!$ED$3</f>
        <v>JEEVAN KAUSJAL</v>
      </c>
      <c r="C262" s="943"/>
      <c r="D262" s="1037" t="s">
        <v>283</v>
      </c>
      <c r="E262" s="1038"/>
      <c r="F262" s="204">
        <f>'statement of marks'!$ED$6</f>
        <v>30</v>
      </c>
      <c r="G262" s="177">
        <f>IF('statement of marks'!ED18="","",'statement of marks'!ED18)</f>
        <v>22</v>
      </c>
      <c r="H262" s="1038" t="s">
        <v>284</v>
      </c>
      <c r="I262" s="1038"/>
      <c r="J262" s="204">
        <f>'statement of marks'!$EE$6</f>
        <v>30</v>
      </c>
      <c r="K262" s="178">
        <f>IF('statement of marks'!EE18="","",'statement of marks'!EE18)</f>
        <v>24</v>
      </c>
      <c r="L262" s="1038" t="s">
        <v>113</v>
      </c>
      <c r="M262" s="1038"/>
      <c r="N262" s="204">
        <f>'statement of marks'!$EF$6</f>
        <v>40</v>
      </c>
      <c r="O262" s="201">
        <f>IF('statement of marks'!EF18="","",'statement of marks'!EF18)</f>
        <v>28</v>
      </c>
      <c r="P262" s="166"/>
      <c r="Q262" s="178">
        <f>IF(O262="","",SUM(G262,K262,O262))</f>
        <v>74</v>
      </c>
      <c r="R262" s="201" t="str">
        <f>IF('statement of marks'!GX18="","",'statement of marks'!GX18)</f>
        <v>B</v>
      </c>
      <c r="S262" s="180" t="str">
        <f>IF(OR(R262="S",R262="RE"),40,"")</f>
        <v/>
      </c>
      <c r="T262" s="171" t="str">
        <f>IF('result subject-wise'!AN18="","",'result subject-wise'!AN18)</f>
        <v/>
      </c>
      <c r="U262" s="172" t="str">
        <f>IF('result subject-wise'!AO18="","",'result subject-wise'!AO18)</f>
        <v/>
      </c>
      <c r="V262" s="1036"/>
    </row>
    <row r="263" spans="1:22" ht="19.25" customHeight="1">
      <c r="A263" s="986"/>
      <c r="B263" s="1039" t="s">
        <v>200</v>
      </c>
      <c r="C263" s="1040"/>
      <c r="D263" s="1041" t="str">
        <f>IF('statement of marks'!HD18="","",'statement of marks'!HD18)</f>
        <v>PASS</v>
      </c>
      <c r="E263" s="1042"/>
      <c r="F263" s="1042"/>
      <c r="G263" s="1042"/>
      <c r="H263" s="1042"/>
      <c r="I263" s="1043"/>
      <c r="J263" s="202" t="s">
        <v>330</v>
      </c>
      <c r="K263" s="201" t="str">
        <f>IF('statement of marks'!HG18="","",'statement of marks'!HG18)</f>
        <v>II</v>
      </c>
      <c r="L263" s="1044" t="s">
        <v>157</v>
      </c>
      <c r="M263" s="1045"/>
      <c r="N263" s="1046"/>
      <c r="O263" s="201">
        <f>IF('statement of marks'!HI18="","",'statement of marks'!HI18)</f>
        <v>36.000000000000149</v>
      </c>
      <c r="P263" s="1047" t="s">
        <v>324</v>
      </c>
      <c r="Q263" s="1047"/>
      <c r="R263" s="1047"/>
      <c r="S263" s="1047"/>
      <c r="T263" s="1047"/>
      <c r="U263" s="1047"/>
      <c r="V263" s="1048"/>
    </row>
    <row r="264" spans="1:22" ht="19.25" customHeight="1">
      <c r="A264" s="986"/>
      <c r="B264" s="1039" t="s">
        <v>333</v>
      </c>
      <c r="C264" s="1040"/>
      <c r="D264" s="965" t="s">
        <v>127</v>
      </c>
      <c r="E264" s="966"/>
      <c r="F264" s="958" t="s">
        <v>129</v>
      </c>
      <c r="G264" s="958"/>
      <c r="H264" s="958" t="s">
        <v>131</v>
      </c>
      <c r="I264" s="958"/>
      <c r="J264" s="958" t="s">
        <v>133</v>
      </c>
      <c r="K264" s="958"/>
      <c r="L264" s="959" t="s">
        <v>312</v>
      </c>
      <c r="M264" s="959"/>
      <c r="N264" s="959"/>
      <c r="O264" s="959"/>
      <c r="P264" s="960" t="s">
        <v>200</v>
      </c>
      <c r="Q264" s="960"/>
      <c r="R264" s="960"/>
      <c r="S264" s="960"/>
      <c r="T264" s="961" t="str">
        <f>IF('result subject-wise'!AR18="","",'result subject-wise'!AR18)</f>
        <v/>
      </c>
      <c r="U264" s="961"/>
      <c r="V264" s="962"/>
    </row>
    <row r="265" spans="1:22" ht="19.25" customHeight="1">
      <c r="A265" s="986"/>
      <c r="B265" s="963" t="s">
        <v>309</v>
      </c>
      <c r="C265" s="964"/>
      <c r="D265" s="965" t="str">
        <f>IF('statement of marks'!EZ18="","",'statement of marks'!EZ18)</f>
        <v/>
      </c>
      <c r="E265" s="966"/>
      <c r="F265" s="966" t="str">
        <f>IF('statement of marks'!FB18="","",'statement of marks'!FB18)</f>
        <v/>
      </c>
      <c r="G265" s="966"/>
      <c r="H265" s="966" t="str">
        <f>IF('statement of marks'!FD18="","",'statement of marks'!FD18)</f>
        <v/>
      </c>
      <c r="I265" s="966"/>
      <c r="J265" s="966" t="str">
        <f>IF('statement of marks'!FF18="","",'statement of marks'!FF18)</f>
        <v/>
      </c>
      <c r="K265" s="966"/>
      <c r="L265" s="966">
        <f>IF('statement of marks'!FH18="","",'statement of marks'!FH18)</f>
        <v>0</v>
      </c>
      <c r="M265" s="966"/>
      <c r="N265" s="966"/>
      <c r="O265" s="966"/>
      <c r="P265" s="960" t="s">
        <v>330</v>
      </c>
      <c r="Q265" s="960"/>
      <c r="R265" s="960"/>
      <c r="S265" s="960"/>
      <c r="T265" s="961" t="str">
        <f>IF(AND(T264="mRrh.kZ",V260&gt;=60),"FIRST",IF(AND(T264="mRrh.kZ",V260&gt;=48),"SECOND",IF(AND(T264="mRrh.kZ",V260&gt;=36),"THIRD","")))</f>
        <v/>
      </c>
      <c r="U265" s="961"/>
      <c r="V265" s="962"/>
    </row>
    <row r="266" spans="1:22" ht="19.25" customHeight="1">
      <c r="A266" s="986"/>
      <c r="B266" s="963" t="s">
        <v>310</v>
      </c>
      <c r="C266" s="964"/>
      <c r="D266" s="967" t="str">
        <f>IF('statement of marks'!EY18="","",'statement of marks'!EY18)</f>
        <v/>
      </c>
      <c r="E266" s="968"/>
      <c r="F266" s="968" t="str">
        <f>IF('statement of marks'!FA18="","",'statement of marks'!FA18)</f>
        <v/>
      </c>
      <c r="G266" s="968"/>
      <c r="H266" s="968" t="str">
        <f>IF('statement of marks'!FC18="","",'statement of marks'!FC18)</f>
        <v/>
      </c>
      <c r="I266" s="968"/>
      <c r="J266" s="968" t="str">
        <f>IF('statement of marks'!FE18="","",'statement of marks'!FE18)</f>
        <v/>
      </c>
      <c r="K266" s="968"/>
      <c r="L266" s="968">
        <f>IF('statement of marks'!FG18="","",'statement of marks'!FG18)</f>
        <v>44</v>
      </c>
      <c r="M266" s="968"/>
      <c r="N266" s="968"/>
      <c r="O266" s="968"/>
      <c r="P266" s="969" t="s">
        <v>302</v>
      </c>
      <c r="Q266" s="970"/>
      <c r="R266" s="970"/>
      <c r="S266" s="971"/>
      <c r="T266" s="972" t="str">
        <f>IF(T264="","",'result subject-wise'!$G$118)</f>
        <v/>
      </c>
      <c r="U266" s="972"/>
      <c r="V266" s="973"/>
    </row>
    <row r="267" spans="1:22" ht="19.25" customHeight="1">
      <c r="A267" s="986"/>
      <c r="B267" s="942" t="s">
        <v>303</v>
      </c>
      <c r="C267" s="943"/>
      <c r="D267" s="944"/>
      <c r="E267" s="945"/>
      <c r="F267" s="945"/>
      <c r="G267" s="945"/>
      <c r="H267" s="945"/>
      <c r="I267" s="945"/>
      <c r="J267" s="945"/>
      <c r="K267" s="945"/>
      <c r="L267" s="946" t="s">
        <v>326</v>
      </c>
      <c r="M267" s="946"/>
      <c r="N267" s="946"/>
      <c r="O267" s="946"/>
      <c r="P267" s="946"/>
      <c r="Q267" s="946"/>
      <c r="R267" s="974"/>
      <c r="S267" s="975"/>
      <c r="T267" s="975"/>
      <c r="U267" s="975"/>
      <c r="V267" s="976"/>
    </row>
    <row r="268" spans="1:22" ht="19.25" customHeight="1">
      <c r="A268" s="986"/>
      <c r="B268" s="942" t="s">
        <v>335</v>
      </c>
      <c r="C268" s="943"/>
      <c r="D268" s="944"/>
      <c r="E268" s="945"/>
      <c r="F268" s="945"/>
      <c r="G268" s="945"/>
      <c r="H268" s="945"/>
      <c r="I268" s="945"/>
      <c r="J268" s="945"/>
      <c r="K268" s="945"/>
      <c r="L268" s="946" t="s">
        <v>304</v>
      </c>
      <c r="M268" s="946"/>
      <c r="N268" s="946"/>
      <c r="O268" s="946"/>
      <c r="P268" s="946"/>
      <c r="Q268" s="946"/>
      <c r="R268" s="977"/>
      <c r="S268" s="978"/>
      <c r="T268" s="978"/>
      <c r="U268" s="978"/>
      <c r="V268" s="979"/>
    </row>
    <row r="269" spans="1:22" ht="19.25" customHeight="1">
      <c r="A269" s="986"/>
      <c r="B269" s="942" t="s">
        <v>313</v>
      </c>
      <c r="C269" s="943"/>
      <c r="D269" s="944"/>
      <c r="E269" s="945"/>
      <c r="F269" s="945"/>
      <c r="G269" s="945"/>
      <c r="H269" s="945"/>
      <c r="I269" s="945"/>
      <c r="J269" s="945"/>
      <c r="K269" s="945"/>
      <c r="L269" s="946" t="s">
        <v>327</v>
      </c>
      <c r="M269" s="946"/>
      <c r="N269" s="946"/>
      <c r="O269" s="946"/>
      <c r="P269" s="946"/>
      <c r="Q269" s="946"/>
      <c r="R269" s="947" t="s">
        <v>328</v>
      </c>
      <c r="S269" s="948"/>
      <c r="T269" s="948"/>
      <c r="U269" s="948"/>
      <c r="V269" s="949"/>
    </row>
    <row r="270" spans="1:22" ht="19.25" customHeight="1">
      <c r="A270" s="987"/>
      <c r="B270" s="950" t="s">
        <v>329</v>
      </c>
      <c r="C270" s="951"/>
      <c r="D270" s="952"/>
      <c r="E270" s="953"/>
      <c r="F270" s="953"/>
      <c r="G270" s="953"/>
      <c r="H270" s="953"/>
      <c r="I270" s="953"/>
      <c r="J270" s="953"/>
      <c r="K270" s="953"/>
      <c r="L270" s="951" t="s">
        <v>117</v>
      </c>
      <c r="M270" s="951"/>
      <c r="N270" s="951"/>
      <c r="O270" s="951"/>
      <c r="P270" s="954">
        <f>'statement of marks'!$HJ$110</f>
        <v>42122</v>
      </c>
      <c r="Q270" s="954"/>
      <c r="R270" s="955" t="s">
        <v>305</v>
      </c>
      <c r="S270" s="956"/>
      <c r="T270" s="956"/>
      <c r="U270" s="956"/>
      <c r="V270" s="957"/>
    </row>
    <row r="271" spans="1:22" ht="19.25" customHeight="1">
      <c r="A271" s="980" t="s">
        <v>287</v>
      </c>
      <c r="B271" s="981"/>
      <c r="C271" s="981"/>
      <c r="D271" s="981"/>
      <c r="E271" s="981"/>
      <c r="F271" s="981"/>
      <c r="G271" s="981"/>
      <c r="H271" s="981"/>
      <c r="I271" s="981"/>
      <c r="J271" s="981"/>
      <c r="K271" s="981"/>
      <c r="L271" s="981"/>
      <c r="M271" s="981"/>
      <c r="N271" s="981"/>
      <c r="O271" s="981"/>
      <c r="P271" s="981"/>
      <c r="Q271" s="981"/>
      <c r="R271" s="981"/>
      <c r="S271" s="981"/>
      <c r="T271" s="981"/>
      <c r="U271" s="981"/>
      <c r="V271" s="982"/>
    </row>
    <row r="272" spans="1:22" ht="19.25" customHeight="1">
      <c r="A272" s="983" t="str">
        <f>'statement of marks'!$A$1</f>
        <v>GOVT. GIRLS' HR. SEC. SCHOOL, NIMBAHERA</v>
      </c>
      <c r="B272" s="984"/>
      <c r="C272" s="984"/>
      <c r="D272" s="984"/>
      <c r="E272" s="984"/>
      <c r="F272" s="984"/>
      <c r="G272" s="984"/>
      <c r="H272" s="984"/>
      <c r="I272" s="984"/>
      <c r="J272" s="984"/>
      <c r="K272" s="984"/>
      <c r="L272" s="984"/>
      <c r="M272" s="984"/>
      <c r="N272" s="984"/>
      <c r="O272" s="984"/>
      <c r="P272" s="984"/>
      <c r="Q272" s="984"/>
      <c r="R272" s="984"/>
      <c r="S272" s="984"/>
      <c r="T272" s="984"/>
      <c r="U272" s="984"/>
      <c r="V272" s="985"/>
    </row>
    <row r="273" spans="1:22" ht="19.25" customHeight="1">
      <c r="A273" s="986"/>
      <c r="B273" s="988" t="s">
        <v>316</v>
      </c>
      <c r="C273" s="988"/>
      <c r="D273" s="989" t="str">
        <f>'statement of marks'!$F$3</f>
        <v>2013-14</v>
      </c>
      <c r="E273" s="990"/>
      <c r="F273" s="991" t="str">
        <f>IF(T291="","MAIN EXAMINATION",IF(D290="Suppl.","SUPPLEMENTARY EXAMINATION",IF(D290="Re-exam.","RE-EXAMINATION",)))</f>
        <v>MAIN EXAMINATION</v>
      </c>
      <c r="G273" s="992"/>
      <c r="H273" s="992"/>
      <c r="I273" s="992"/>
      <c r="J273" s="992"/>
      <c r="K273" s="992"/>
      <c r="L273" s="992"/>
      <c r="M273" s="992"/>
      <c r="N273" s="992"/>
      <c r="O273" s="992"/>
      <c r="P273" s="992"/>
      <c r="Q273" s="992"/>
      <c r="R273" s="993" t="s">
        <v>315</v>
      </c>
      <c r="S273" s="994"/>
      <c r="T273" s="995" t="str">
        <f>'statement of marks'!$A$3</f>
        <v>11 'A'</v>
      </c>
      <c r="U273" s="995"/>
      <c r="V273" s="996"/>
    </row>
    <row r="274" spans="1:22" ht="19.25" customHeight="1">
      <c r="A274" s="986"/>
      <c r="B274" s="997" t="s">
        <v>36</v>
      </c>
      <c r="C274" s="997"/>
      <c r="D274" s="998" t="str">
        <f>IF('statement of marks'!G19="","",'statement of marks'!G19)</f>
        <v>A 011</v>
      </c>
      <c r="E274" s="946"/>
      <c r="F274" s="946"/>
      <c r="G274" s="946"/>
      <c r="H274" s="946"/>
      <c r="I274" s="946"/>
      <c r="J274" s="946"/>
      <c r="K274" s="946"/>
      <c r="L274" s="946"/>
      <c r="M274" s="946"/>
      <c r="N274" s="946"/>
      <c r="O274" s="946"/>
      <c r="P274" s="946"/>
      <c r="Q274" s="946"/>
      <c r="R274" s="999" t="s">
        <v>314</v>
      </c>
      <c r="S274" s="1000"/>
      <c r="T274" s="1001">
        <f>IF('statement of marks'!E19="","",'statement of marks'!E19)</f>
        <v>11411</v>
      </c>
      <c r="U274" s="1001"/>
      <c r="V274" s="1002"/>
    </row>
    <row r="275" spans="1:22" ht="19.25" customHeight="1">
      <c r="A275" s="986"/>
      <c r="B275" s="997" t="s">
        <v>37</v>
      </c>
      <c r="C275" s="997"/>
      <c r="D275" s="998" t="str">
        <f>IF('statement of marks'!H19="","",'statement of marks'!H19)</f>
        <v>B 011</v>
      </c>
      <c r="E275" s="946"/>
      <c r="F275" s="946"/>
      <c r="G275" s="946"/>
      <c r="H275" s="946"/>
      <c r="I275" s="946"/>
      <c r="J275" s="946"/>
      <c r="K275" s="946"/>
      <c r="L275" s="946"/>
      <c r="M275" s="946"/>
      <c r="N275" s="946"/>
      <c r="O275" s="946"/>
      <c r="P275" s="946"/>
      <c r="Q275" s="946"/>
      <c r="R275" s="999" t="s">
        <v>35</v>
      </c>
      <c r="S275" s="1000"/>
      <c r="T275" s="1001">
        <f>IF('statement of marks'!D19="","",'statement of marks'!D19)</f>
        <v>9411</v>
      </c>
      <c r="U275" s="1001"/>
      <c r="V275" s="1002"/>
    </row>
    <row r="276" spans="1:22" ht="19.25" customHeight="1">
      <c r="A276" s="986"/>
      <c r="B276" s="1003" t="s">
        <v>38</v>
      </c>
      <c r="C276" s="1003"/>
      <c r="D276" s="998" t="str">
        <f>IF('statement of marks'!I19="","",'statement of marks'!I19)</f>
        <v>C 011</v>
      </c>
      <c r="E276" s="946"/>
      <c r="F276" s="946"/>
      <c r="G276" s="946"/>
      <c r="H276" s="946"/>
      <c r="I276" s="946"/>
      <c r="J276" s="946"/>
      <c r="K276" s="946"/>
      <c r="L276" s="946"/>
      <c r="M276" s="946"/>
      <c r="N276" s="946"/>
      <c r="O276" s="946"/>
      <c r="P276" s="946"/>
      <c r="Q276" s="946"/>
      <c r="R276" s="1004" t="s">
        <v>285</v>
      </c>
      <c r="S276" s="1005"/>
      <c r="T276" s="1006">
        <f>IF('statement of marks'!F19="","",'statement of marks'!F19)</f>
        <v>35209</v>
      </c>
      <c r="U276" s="1006"/>
      <c r="V276" s="1007"/>
    </row>
    <row r="277" spans="1:22" ht="19.25" customHeight="1">
      <c r="A277" s="986"/>
      <c r="B277" s="1008" t="s">
        <v>223</v>
      </c>
      <c r="C277" s="1010" t="s">
        <v>319</v>
      </c>
      <c r="D277" s="1012" t="s">
        <v>114</v>
      </c>
      <c r="E277" s="1012" t="s">
        <v>115</v>
      </c>
      <c r="F277" s="1012" t="s">
        <v>116</v>
      </c>
      <c r="G277" s="1014" t="s">
        <v>281</v>
      </c>
      <c r="H277" s="1014" t="s">
        <v>282</v>
      </c>
      <c r="I277" s="1012" t="s">
        <v>289</v>
      </c>
      <c r="J277" s="1012" t="s">
        <v>299</v>
      </c>
      <c r="K277" s="1016" t="s">
        <v>299</v>
      </c>
      <c r="L277" s="1018" t="s">
        <v>292</v>
      </c>
      <c r="M277" s="1018" t="s">
        <v>293</v>
      </c>
      <c r="N277" s="1020" t="s">
        <v>294</v>
      </c>
      <c r="O277" s="1020" t="s">
        <v>290</v>
      </c>
      <c r="P277" s="1020" t="s">
        <v>291</v>
      </c>
      <c r="Q277" s="1016" t="s">
        <v>323</v>
      </c>
      <c r="R277" s="1012" t="s">
        <v>334</v>
      </c>
      <c r="S277" s="1022" t="s">
        <v>332</v>
      </c>
      <c r="T277" s="1024" t="s">
        <v>320</v>
      </c>
      <c r="U277" s="1026" t="s">
        <v>321</v>
      </c>
      <c r="V277" s="1028" t="s">
        <v>322</v>
      </c>
    </row>
    <row r="278" spans="1:22" ht="19.25" customHeight="1">
      <c r="A278" s="986"/>
      <c r="B278" s="1009"/>
      <c r="C278" s="1011"/>
      <c r="D278" s="1013"/>
      <c r="E278" s="1013"/>
      <c r="F278" s="1013"/>
      <c r="G278" s="1015"/>
      <c r="H278" s="1015"/>
      <c r="I278" s="1013"/>
      <c r="J278" s="1013"/>
      <c r="K278" s="1017"/>
      <c r="L278" s="1019"/>
      <c r="M278" s="1019"/>
      <c r="N278" s="1021"/>
      <c r="O278" s="1021"/>
      <c r="P278" s="1021"/>
      <c r="Q278" s="1017"/>
      <c r="R278" s="1013"/>
      <c r="S278" s="1023"/>
      <c r="T278" s="1025"/>
      <c r="U278" s="1027"/>
      <c r="V278" s="1029"/>
    </row>
    <row r="279" spans="1:22" ht="19.25" customHeight="1">
      <c r="A279" s="986"/>
      <c r="B279" s="1030" t="s">
        <v>317</v>
      </c>
      <c r="C279" s="1031"/>
      <c r="D279" s="173">
        <v>10</v>
      </c>
      <c r="E279" s="203">
        <v>10</v>
      </c>
      <c r="F279" s="203">
        <v>10</v>
      </c>
      <c r="G279" s="164" t="s">
        <v>90</v>
      </c>
      <c r="H279" s="174" t="str">
        <f>'statement of marks'!$AQ$6</f>
        <v/>
      </c>
      <c r="I279" s="165">
        <v>70</v>
      </c>
      <c r="J279" s="164" t="s">
        <v>88</v>
      </c>
      <c r="K279" s="175">
        <v>100</v>
      </c>
      <c r="L279" s="164" t="s">
        <v>91</v>
      </c>
      <c r="M279" s="174" t="str">
        <f>'statement of marks'!$AV$6</f>
        <v/>
      </c>
      <c r="N279" s="165">
        <v>100</v>
      </c>
      <c r="O279" s="164" t="s">
        <v>307</v>
      </c>
      <c r="P279" s="175"/>
      <c r="Q279" s="175">
        <v>200</v>
      </c>
      <c r="R279" s="166"/>
      <c r="S279" s="166"/>
      <c r="T279" s="167"/>
      <c r="U279" s="168"/>
      <c r="V279" s="176" t="str">
        <f>IF(OR(U286=0,U286&lt;S286),"",Q279)</f>
        <v/>
      </c>
    </row>
    <row r="280" spans="1:22" ht="19.25" customHeight="1">
      <c r="A280" s="986"/>
      <c r="B280" s="942" t="str">
        <f>'statement of marks'!$J$3</f>
        <v>HINDI COMPULSORY</v>
      </c>
      <c r="C280" s="943"/>
      <c r="D280" s="200">
        <f>IF('statement of marks'!J19="","",'statement of marks'!J19)</f>
        <v>5</v>
      </c>
      <c r="E280" s="201">
        <f>IF('statement of marks'!K19="","",'statement of marks'!K19)</f>
        <v>5</v>
      </c>
      <c r="F280" s="201">
        <f>IF('statement of marks'!L19="","",'statement of marks'!L19)</f>
        <v>4</v>
      </c>
      <c r="G280" s="177">
        <f>IF('statement of marks'!N19="","",'statement of marks'!N19)</f>
        <v>28</v>
      </c>
      <c r="H280" s="177" t="str">
        <f>'statement of marks'!$BS$6</f>
        <v/>
      </c>
      <c r="I280" s="204">
        <f>IF(G280="","",G280)</f>
        <v>28</v>
      </c>
      <c r="J280" s="204">
        <f>IF(G280="","",SUM(D280,E280,F280,G280))</f>
        <v>42</v>
      </c>
      <c r="K280" s="178">
        <f>J280</f>
        <v>42</v>
      </c>
      <c r="L280" s="177">
        <f>IF('statement of marks'!P19="","",'statement of marks'!P19)</f>
        <v>67</v>
      </c>
      <c r="M280" s="174" t="str">
        <f>'statement of marks'!$BX$6</f>
        <v/>
      </c>
      <c r="N280" s="204">
        <f>IF(L280="","",L280)</f>
        <v>67</v>
      </c>
      <c r="O280" s="204">
        <f>IF(L280="","",SUM(J280,L280))</f>
        <v>109</v>
      </c>
      <c r="P280" s="179">
        <f>SUM(H280,M280)</f>
        <v>0</v>
      </c>
      <c r="Q280" s="178">
        <f>O280</f>
        <v>109</v>
      </c>
      <c r="R280" s="201" t="str">
        <f>CONCATENATE('statement of marks'!FJ19,'statement of marks'!FK19,'statement of marks'!FL19)</f>
        <v>II</v>
      </c>
      <c r="S280" s="180" t="str">
        <f>IF(OR(R280="S",R280="RE"),100,"")</f>
        <v/>
      </c>
      <c r="T280" s="181" t="str">
        <f>IF('result subject-wise'!U19="","",'result subject-wise'!U19)</f>
        <v/>
      </c>
      <c r="U280" s="182" t="str">
        <f>IF('result subject-wise'!V19="","",'result subject-wise'!V19)</f>
        <v/>
      </c>
      <c r="V280" s="176" t="str">
        <f>IF(OR(U286=0,U286&lt;S286),"",IF(R280="RE",SUM(Q280,T280),IF(R280="S",T280,Q280)))</f>
        <v/>
      </c>
    </row>
    <row r="281" spans="1:22" ht="19.25" customHeight="1">
      <c r="A281" s="986"/>
      <c r="B281" s="942" t="str">
        <f>'statement of marks'!$W$3</f>
        <v>ENGLISH COMPULSORY</v>
      </c>
      <c r="C281" s="943"/>
      <c r="D281" s="200">
        <f>IF('statement of marks'!W19="","",'statement of marks'!W19)</f>
        <v>4</v>
      </c>
      <c r="E281" s="201">
        <f>IF('statement of marks'!X19="","",'statement of marks'!X19)</f>
        <v>6</v>
      </c>
      <c r="F281" s="201">
        <f>IF('statement of marks'!Y19="","",'statement of marks'!Y19)</f>
        <v>8</v>
      </c>
      <c r="G281" s="177">
        <f>IF('statement of marks'!AA19="","",'statement of marks'!AA19)</f>
        <v>42</v>
      </c>
      <c r="H281" s="177" t="str">
        <f>'statement of marks'!$CU$6</f>
        <v/>
      </c>
      <c r="I281" s="204">
        <f>IF(G281="","",G281)</f>
        <v>42</v>
      </c>
      <c r="J281" s="204">
        <f t="shared" ref="J281:J284" si="101">IF(G281="","",SUM(D281,E281,F281,G281))</f>
        <v>60</v>
      </c>
      <c r="K281" s="178">
        <f>J281</f>
        <v>60</v>
      </c>
      <c r="L281" s="177">
        <f>IF('statement of marks'!AC19="","",'statement of marks'!AC19)</f>
        <v>50</v>
      </c>
      <c r="M281" s="174" t="str">
        <f>'statement of marks'!$CZ$6</f>
        <v/>
      </c>
      <c r="N281" s="204">
        <f>IF(L281="","",L281)</f>
        <v>50</v>
      </c>
      <c r="O281" s="204">
        <f t="shared" ref="O281" si="102">IF(L281="","",SUM(J281,L281))</f>
        <v>110</v>
      </c>
      <c r="P281" s="179">
        <f t="shared" ref="P281:P284" si="103">SUM(H281,M281)</f>
        <v>0</v>
      </c>
      <c r="Q281" s="178">
        <f>O281</f>
        <v>110</v>
      </c>
      <c r="R281" s="201" t="str">
        <f>CONCATENATE('statement of marks'!FM19,'statement of marks'!FN19,'statement of marks'!FO19)</f>
        <v>II</v>
      </c>
      <c r="S281" s="180" t="str">
        <f>IF(OR(R281="S",R281="RE"),100,"")</f>
        <v/>
      </c>
      <c r="T281" s="181" t="str">
        <f>IF('result subject-wise'!X19="","",'result subject-wise'!X19)</f>
        <v/>
      </c>
      <c r="U281" s="182" t="str">
        <f>IF('result subject-wise'!Y19="","",'result subject-wise'!Y19)</f>
        <v/>
      </c>
      <c r="V281" s="176" t="str">
        <f>IF(OR(U286=0,U286&lt;S286),"",IF(R281="RE",SUM(Q281,T281),IF(R281="S",T281,Q281)))</f>
        <v/>
      </c>
    </row>
    <row r="282" spans="1:22" ht="19.25" customHeight="1">
      <c r="A282" s="986"/>
      <c r="B282" s="942" t="str">
        <f>'statement of marks'!AK19</f>
        <v>PHYSICS</v>
      </c>
      <c r="C282" s="943"/>
      <c r="D282" s="200">
        <f>IF('statement of marks'!AL19="","",'statement of marks'!AL19)</f>
        <v>3</v>
      </c>
      <c r="E282" s="201">
        <f>IF('statement of marks'!AM19="","",'statement of marks'!AM19)</f>
        <v>4</v>
      </c>
      <c r="F282" s="201">
        <f>IF('statement of marks'!AN19="","",'statement of marks'!AN19)</f>
        <v>10</v>
      </c>
      <c r="G282" s="177">
        <f>IF('statement of marks'!AP19="","",'statement of marks'!AP19)</f>
        <v>14</v>
      </c>
      <c r="H282" s="177">
        <f>IF('statement of marks'!AQ19="","",'statement of marks'!AQ19)</f>
        <v>12</v>
      </c>
      <c r="I282" s="204">
        <f>IF(G282="","",IF(AND(G282="ML",H282="ML"),"ML",IF(AND(G282="ML",H282=""),"ML",SUM(G282,H282))))</f>
        <v>26</v>
      </c>
      <c r="J282" s="204">
        <f t="shared" si="101"/>
        <v>31</v>
      </c>
      <c r="K282" s="178">
        <f>IF(J282="","",SUM(H282,J282))</f>
        <v>43</v>
      </c>
      <c r="L282" s="177">
        <f>IF('statement of marks'!AU19="","",'statement of marks'!AU19)</f>
        <v>30</v>
      </c>
      <c r="M282" s="177">
        <f>IF('statement of marks'!AV19="","",'statement of marks'!AV19)</f>
        <v>20</v>
      </c>
      <c r="N282" s="204">
        <f>IF(L282="","",IF(AND(L282="ML",M282="ML"),"ML",IF(AND(L282="ML",M282=""),"ML",SUM(L282,M282))))</f>
        <v>50</v>
      </c>
      <c r="O282" s="204">
        <f>IF(L282="","",SUM(J282,L282))</f>
        <v>61</v>
      </c>
      <c r="P282" s="177">
        <f t="shared" si="103"/>
        <v>32</v>
      </c>
      <c r="Q282" s="178">
        <f>IF(O282="","",SUM(O282,P282))</f>
        <v>93</v>
      </c>
      <c r="R282" s="201" t="str">
        <f>CONCATENATE('statement of marks'!FP19,'statement of marks'!FY19,'statement of marks'!FZ19)</f>
        <v>III</v>
      </c>
      <c r="S282" s="180" t="str">
        <f>IF('result subject-wise'!Z19="","",'result subject-wise'!Z19)</f>
        <v/>
      </c>
      <c r="T282" s="181" t="str">
        <f>IF('result subject-wise'!AB19="","",'result subject-wise'!AB19)</f>
        <v/>
      </c>
      <c r="U282" s="182" t="str">
        <f>IF('result subject-wise'!AC19="","",'result subject-wise'!AC19)</f>
        <v/>
      </c>
      <c r="V282" s="176" t="str">
        <f>IF(OR(U286=0,U286&lt;S286),"",IF(OR(R282="RE",R282="REP"),SUM(Q282,T282),IF(R282="S",T282,Q282)))</f>
        <v/>
      </c>
    </row>
    <row r="283" spans="1:22" ht="19.25" customHeight="1">
      <c r="A283" s="986"/>
      <c r="B283" s="942" t="str">
        <f>'statement of marks'!BM19</f>
        <v>CHEMISTRY</v>
      </c>
      <c r="C283" s="943"/>
      <c r="D283" s="200">
        <f>IF('statement of marks'!BN19="","",'statement of marks'!BN19)</f>
        <v>4</v>
      </c>
      <c r="E283" s="201">
        <f>IF('statement of marks'!BO19="","",'statement of marks'!BO19)</f>
        <v>10</v>
      </c>
      <c r="F283" s="201">
        <f>IF('statement of marks'!BP19="","",'statement of marks'!BP19)</f>
        <v>4</v>
      </c>
      <c r="G283" s="177">
        <f>IF('statement of marks'!BR19="","",'statement of marks'!BR19)</f>
        <v>20</v>
      </c>
      <c r="H283" s="177">
        <f>IF('statement of marks'!BS19="","",'statement of marks'!BS19)</f>
        <v>18</v>
      </c>
      <c r="I283" s="204">
        <f t="shared" ref="I283" si="104">IF(G283="","",IF(AND(G283="ML",H283="ML"),"ML",IF(AND(G283="ML",H283=""),"ML",SUM(G283,H283))))</f>
        <v>38</v>
      </c>
      <c r="J283" s="204">
        <f t="shared" si="101"/>
        <v>38</v>
      </c>
      <c r="K283" s="178">
        <f>IF(J283="","",SUM(H283,J283))</f>
        <v>56</v>
      </c>
      <c r="L283" s="177">
        <f>IF('statement of marks'!BW19="","",'statement of marks'!BW19)</f>
        <v>21</v>
      </c>
      <c r="M283" s="177">
        <f>IF('statement of marks'!BX19="","",'statement of marks'!BX19)</f>
        <v>29</v>
      </c>
      <c r="N283" s="204">
        <f t="shared" ref="N283" si="105">IF(L283="","",IF(AND(L283="ML",M283="ML"),"ML",IF(AND(L283="ML",M283=""),"ML",SUM(L283,M283))))</f>
        <v>50</v>
      </c>
      <c r="O283" s="204">
        <f>IF(L283="","",SUM(J283,L283))</f>
        <v>59</v>
      </c>
      <c r="P283" s="177">
        <f t="shared" si="103"/>
        <v>47</v>
      </c>
      <c r="Q283" s="178">
        <f>IF(O283="","",SUM(O283,P283))</f>
        <v>106</v>
      </c>
      <c r="R283" s="201" t="str">
        <f>CONCATENATE('statement of marks'!GA19,'statement of marks'!GJ19,'statement of marks'!GK19)</f>
        <v>II</v>
      </c>
      <c r="S283" s="180" t="str">
        <f>IF('result subject-wise'!AD19="","",'result subject-wise'!AD19)</f>
        <v/>
      </c>
      <c r="T283" s="181" t="str">
        <f>IF('result subject-wise'!AF19="","",'result subject-wise'!AF19)</f>
        <v/>
      </c>
      <c r="U283" s="182" t="str">
        <f>IF('result subject-wise'!AG19="","",'result subject-wise'!AG19)</f>
        <v/>
      </c>
      <c r="V283" s="176" t="str">
        <f>IF(OR(U286=0,U286&lt;S286),"",IF(OR(R283="RE",R283="REP"),SUM(Q283,T283),IF(R283="S",T283,Q283)))</f>
        <v/>
      </c>
    </row>
    <row r="284" spans="1:22" ht="19.25" customHeight="1">
      <c r="A284" s="986"/>
      <c r="B284" s="942" t="str">
        <f>'statement of marks'!CO19</f>
        <v>BIOLOGY</v>
      </c>
      <c r="C284" s="943"/>
      <c r="D284" s="200">
        <f>IF('statement of marks'!CP19="","",'statement of marks'!CP19)</f>
        <v>9</v>
      </c>
      <c r="E284" s="201">
        <f>IF('statement of marks'!CQ19="","",'statement of marks'!CQ19)</f>
        <v>9</v>
      </c>
      <c r="F284" s="201">
        <f>IF('statement of marks'!CR19="","",'statement of marks'!CR19)</f>
        <v>10</v>
      </c>
      <c r="G284" s="177">
        <f>IF('statement of marks'!CT19="","",'statement of marks'!CT19)</f>
        <v>24</v>
      </c>
      <c r="H284" s="177">
        <f>IF('statement of marks'!CU19="","",'statement of marks'!CU19)</f>
        <v>14</v>
      </c>
      <c r="I284" s="204">
        <f>IF(G284="","",IF(AND(G284="ML",H284="ML"),"ML",IF(AND(G284="ML",H284=""),"ML",SUM(G284,H284))))</f>
        <v>38</v>
      </c>
      <c r="J284" s="204">
        <f t="shared" si="101"/>
        <v>52</v>
      </c>
      <c r="K284" s="178">
        <f>IF(J284="","",SUM(H284,J284))</f>
        <v>66</v>
      </c>
      <c r="L284" s="177">
        <f>IF('statement of marks'!CY19="","",'statement of marks'!CY19)</f>
        <v>20</v>
      </c>
      <c r="M284" s="177">
        <f>IF('statement of marks'!CZ19="","",'statement of marks'!CZ19)</f>
        <v>27</v>
      </c>
      <c r="N284" s="204">
        <f>IF(L284="","",IF(AND(L284="ML",M284="ML"),"ML",IF(AND(L284="ML",M284=""),"ML",SUM(L284,M284))))</f>
        <v>47</v>
      </c>
      <c r="O284" s="204">
        <f>IF(L284="","",SUM(J284,L284))</f>
        <v>72</v>
      </c>
      <c r="P284" s="177">
        <f t="shared" si="103"/>
        <v>41</v>
      </c>
      <c r="Q284" s="178">
        <f>IF(O284="","",SUM(O284,P284))</f>
        <v>113</v>
      </c>
      <c r="R284" s="201" t="str">
        <f>CONCATENATE('statement of marks'!GL19,'statement of marks'!GU19,'statement of marks'!GV19)</f>
        <v>II</v>
      </c>
      <c r="S284" s="180" t="str">
        <f>IF('result subject-wise'!AH19="","",'result subject-wise'!AH19)</f>
        <v/>
      </c>
      <c r="T284" s="181" t="str">
        <f>IF('result subject-wise'!AJ19="","",'result subject-wise'!AJ19)</f>
        <v/>
      </c>
      <c r="U284" s="182" t="str">
        <f>IF('result subject-wise'!AK19="","",'result subject-wise'!AK19)</f>
        <v/>
      </c>
      <c r="V284" s="176" t="str">
        <f>IF(OR(U286=0,U286&lt;S286),"",IF(OR(R284="RE",R284="REP"),SUM(Q284,T284),IF(R284="S",T284,Q284)))</f>
        <v/>
      </c>
    </row>
    <row r="285" spans="1:22" ht="19.25" customHeight="1">
      <c r="A285" s="986"/>
      <c r="B285" s="1032" t="s">
        <v>296</v>
      </c>
      <c r="C285" s="1033"/>
      <c r="D285" s="183">
        <f>IF(AND(D280="",D281="",D282="",D283="",D284=""),"",SUM(D280:D284))</f>
        <v>25</v>
      </c>
      <c r="E285" s="183">
        <f t="shared" ref="E285:F285" si="106">IF(AND(E280="",E281="",E282="",E283="",E284=""),"",SUM(E280:E284))</f>
        <v>34</v>
      </c>
      <c r="F285" s="183">
        <f t="shared" si="106"/>
        <v>36</v>
      </c>
      <c r="G285" s="184">
        <f>IF(G280="","",SUM(G280:G284))</f>
        <v>128</v>
      </c>
      <c r="H285" s="184">
        <f>SUM(H282:H284)</f>
        <v>44</v>
      </c>
      <c r="I285" s="184">
        <f>IF(AND(I280="",I281="",I282="",I283="",I284=""),"",SUM(I280:I284))</f>
        <v>172</v>
      </c>
      <c r="J285" s="185">
        <f>IF(J284="","",SUM(J280:J284))</f>
        <v>223</v>
      </c>
      <c r="K285" s="186">
        <f>IF(K280="","",SUM(K280:K284))</f>
        <v>267</v>
      </c>
      <c r="L285" s="184">
        <f>IF(L280="","",SUM(L280:L284))</f>
        <v>188</v>
      </c>
      <c r="M285" s="184">
        <f>SUM(M282:M284)</f>
        <v>76</v>
      </c>
      <c r="N285" s="184">
        <f t="shared" ref="N285" si="107">IF(AND(N280="",N281="",N282="",N283="",N284=""),"",SUM(N280:N284))</f>
        <v>264</v>
      </c>
      <c r="O285" s="185">
        <f>IF(L285="","",SUM(J285,L285))</f>
        <v>411</v>
      </c>
      <c r="P285" s="186">
        <f>SUM(H285,M285)</f>
        <v>120</v>
      </c>
      <c r="Q285" s="186">
        <f>IF(Q280="","",SUM(Q280:Q284))</f>
        <v>531</v>
      </c>
      <c r="R285" s="185"/>
      <c r="S285" s="185" t="str">
        <f>IF(AND(S280="",S281="",S282="",S283="",S284=""),"",SUM(S280:S284))</f>
        <v/>
      </c>
      <c r="T285" s="187" t="str">
        <f>IF(AND(T280="",T281="",T282="",T283="",T284=""),"",SUM(T280:T284))</f>
        <v/>
      </c>
      <c r="U285" s="188"/>
      <c r="V285" s="189" t="str">
        <f>IF(V280="","",SUM(V280:V284))</f>
        <v/>
      </c>
    </row>
    <row r="286" spans="1:22" ht="19.25" customHeight="1">
      <c r="A286" s="986"/>
      <c r="B286" s="1034" t="s">
        <v>318</v>
      </c>
      <c r="C286" s="1035"/>
      <c r="D286" s="173">
        <f>IF(D285="","",50-(COUNTIF(D280:D284,"NA")*10+COUNTIF(D280:D284,"ML")*10))</f>
        <v>50</v>
      </c>
      <c r="E286" s="173">
        <f t="shared" ref="E286:F286" si="108">IF(E285="","",50-(COUNTIF(E280:E284,"NA")*10+COUNTIF(E280:E284,"ML")*10))</f>
        <v>50</v>
      </c>
      <c r="F286" s="173">
        <f t="shared" si="108"/>
        <v>50</v>
      </c>
      <c r="G286" s="177" t="e">
        <f>I286-H286</f>
        <v>#VALUE!</v>
      </c>
      <c r="H286" s="184" t="e">
        <f>IF(H285="","",(IF(OR(H282="ML",H282=""),0,H279)+IF(OR(H283="ML",H283=""),0,H280)+IF(OR(H284="ML",H284=""),0,H281)))</f>
        <v>#VALUE!</v>
      </c>
      <c r="I286" s="177">
        <f>IF(I285=0,0,350-H288)</f>
        <v>350</v>
      </c>
      <c r="J286" s="204" t="e">
        <f>IF(J285="","",SUM(D286:G286))</f>
        <v>#VALUE!</v>
      </c>
      <c r="K286" s="178" t="e">
        <f>IF(K285="","",SUM(H286,J286))</f>
        <v>#VALUE!</v>
      </c>
      <c r="L286" s="177" t="e">
        <f>N286-M286</f>
        <v>#VALUE!</v>
      </c>
      <c r="M286" s="180" t="e">
        <f>IF(M285="","",(IF(OR(M282="ML",M282=""),0,M279)+IF(OR(M283="ML",M283=""),0,M280)+IF(OR(M284="ML",M284=""),0,M281)))</f>
        <v>#VALUE!</v>
      </c>
      <c r="N286" s="177">
        <f>IF(N285=0,0,500-M288)</f>
        <v>500</v>
      </c>
      <c r="O286" s="204" t="e">
        <f>IF(L286="","",SUM(J286,L286))</f>
        <v>#VALUE!</v>
      </c>
      <c r="P286" s="178" t="e">
        <f>SUM(H286,M286)</f>
        <v>#VALUE!</v>
      </c>
      <c r="Q286" s="178" t="e">
        <f>IF(Q285="","",SUM(O286,P286))</f>
        <v>#VALUE!</v>
      </c>
      <c r="R286" s="169"/>
      <c r="S286" s="190">
        <f>COUNTIF(R280:R289,"S")</f>
        <v>0</v>
      </c>
      <c r="T286" s="190">
        <f>COUNTIF(R280:R289,"RE")+COUNTIF(R280:R289,"REP")</f>
        <v>0</v>
      </c>
      <c r="U286" s="190">
        <f>COUNTIF(U280:U285,"P")+COUNTIF(U288:U289,"P")</f>
        <v>0</v>
      </c>
      <c r="V286" s="191" t="str">
        <f>IF(OR(U286=0,U286&lt;(S286+T286)),"",(Q286-(S286*200)+S285))</f>
        <v/>
      </c>
    </row>
    <row r="287" spans="1:22" ht="19.25" customHeight="1">
      <c r="A287" s="986"/>
      <c r="B287" s="942" t="s">
        <v>156</v>
      </c>
      <c r="C287" s="943"/>
      <c r="D287" s="192">
        <f t="shared" ref="D287:Q287" si="109">IF(D286="","",D285/D286*100)</f>
        <v>50</v>
      </c>
      <c r="E287" s="192">
        <f t="shared" si="109"/>
        <v>68</v>
      </c>
      <c r="F287" s="192">
        <f t="shared" si="109"/>
        <v>72</v>
      </c>
      <c r="G287" s="192" t="e">
        <f t="shared" si="109"/>
        <v>#VALUE!</v>
      </c>
      <c r="H287" s="192" t="e">
        <f t="shared" si="109"/>
        <v>#VALUE!</v>
      </c>
      <c r="I287" s="192">
        <f t="shared" si="109"/>
        <v>49.142857142857146</v>
      </c>
      <c r="J287" s="192" t="e">
        <f t="shared" si="109"/>
        <v>#VALUE!</v>
      </c>
      <c r="K287" s="193" t="e">
        <f t="shared" si="109"/>
        <v>#VALUE!</v>
      </c>
      <c r="L287" s="192" t="e">
        <f t="shared" si="109"/>
        <v>#VALUE!</v>
      </c>
      <c r="M287" s="192" t="e">
        <f t="shared" si="109"/>
        <v>#VALUE!</v>
      </c>
      <c r="N287" s="192">
        <f t="shared" si="109"/>
        <v>52.800000000000004</v>
      </c>
      <c r="O287" s="192" t="e">
        <f t="shared" si="109"/>
        <v>#VALUE!</v>
      </c>
      <c r="P287" s="193" t="e">
        <f t="shared" si="109"/>
        <v>#VALUE!</v>
      </c>
      <c r="Q287" s="193" t="e">
        <f t="shared" si="109"/>
        <v>#VALUE!</v>
      </c>
      <c r="R287" s="166"/>
      <c r="S287" s="166"/>
      <c r="T287" s="167"/>
      <c r="U287" s="170"/>
      <c r="V287" s="194" t="str">
        <f>IF(V286="","",V285/V286*100)</f>
        <v/>
      </c>
    </row>
    <row r="288" spans="1:22" ht="19.25" customHeight="1">
      <c r="A288" s="986"/>
      <c r="B288" s="942" t="str">
        <f>'statement of marks'!$DQ$3</f>
        <v>RAJASTHAN STUDIES</v>
      </c>
      <c r="C288" s="943"/>
      <c r="D288" s="200">
        <f>IF('statement of marks'!DQ19="","",'statement of marks'!DQ19)</f>
        <v>10</v>
      </c>
      <c r="E288" s="201">
        <f>IF('statement of marks'!DR19="","",'statement of marks'!DR19)</f>
        <v>10</v>
      </c>
      <c r="F288" s="201">
        <f>IF('statement of marks'!DS19="","",'statement of marks'!DS19)</f>
        <v>10</v>
      </c>
      <c r="G288" s="201">
        <f>IF('statement of marks'!DU19="","",'statement of marks'!DU19)</f>
        <v>51</v>
      </c>
      <c r="H288" s="179">
        <f>IF(G280="ML",70)+IF(G281="ML",70)+IF(G282="ML",70-H279)+IF(G283="ML",70-H280)+IF(G284="ML",70-H281)+IF(H282="ml",H279)+IF(H283="ml",H280)+IF(H284="ml",H281)</f>
        <v>0</v>
      </c>
      <c r="I288" s="204">
        <f>IF(G288="","",SUM(G288,H288))</f>
        <v>51</v>
      </c>
      <c r="J288" s="204">
        <f>IF(G288="","",SUM(D288,E288,F288,G288))</f>
        <v>81</v>
      </c>
      <c r="K288" s="178">
        <f>IF(J288="","",SUM(H288,J288))</f>
        <v>81</v>
      </c>
      <c r="L288" s="201">
        <f>IF('statement of marks'!DW19="","",'statement of marks'!DW19)</f>
        <v>70</v>
      </c>
      <c r="M288" s="179">
        <f>IF(L280="ML",100)+IF(L281="ML",100)+IF(L282="ML",100-M279)+IF(L283="ML",100-M280)+IF(L284="ML",100-M281)+IF(M282="ml",M279)+IF(M283="ml",M280)+IF(M284="ml",M281)</f>
        <v>0</v>
      </c>
      <c r="N288" s="204">
        <f>IF(L288="","",SUM(L288,M288))</f>
        <v>70</v>
      </c>
      <c r="O288" s="204">
        <f>IF(L288="","",SUM(K288,L288))</f>
        <v>151</v>
      </c>
      <c r="P288" s="179">
        <f>SUM(H288,M288)</f>
        <v>0</v>
      </c>
      <c r="Q288" s="178">
        <f>IF(O288="","",SUM(O288,M288))</f>
        <v>151</v>
      </c>
      <c r="R288" s="201" t="str">
        <f>IF('statement of marks'!GW19="","",'statement of marks'!GW19)</f>
        <v>B</v>
      </c>
      <c r="S288" s="180" t="str">
        <f>IF(OR(R288="S",R288="RE"),100,"")</f>
        <v/>
      </c>
      <c r="T288" s="171" t="str">
        <f>IF('result subject-wise'!AL19="","",'result subject-wise'!AL19)</f>
        <v/>
      </c>
      <c r="U288" s="172" t="str">
        <f>IF('result subject-wise'!AM19="","",'result subject-wise'!AM19)</f>
        <v/>
      </c>
      <c r="V288" s="1036"/>
    </row>
    <row r="289" spans="1:22" ht="19.25" customHeight="1">
      <c r="A289" s="986"/>
      <c r="B289" s="942" t="str">
        <f>'statement of marks'!$ED$3</f>
        <v>JEEVAN KAUSJAL</v>
      </c>
      <c r="C289" s="943"/>
      <c r="D289" s="1037" t="s">
        <v>283</v>
      </c>
      <c r="E289" s="1038"/>
      <c r="F289" s="204">
        <f>'statement of marks'!$ED$6</f>
        <v>30</v>
      </c>
      <c r="G289" s="177">
        <f>IF('statement of marks'!ED19="","",'statement of marks'!ED19)</f>
        <v>25</v>
      </c>
      <c r="H289" s="1038" t="s">
        <v>284</v>
      </c>
      <c r="I289" s="1038"/>
      <c r="J289" s="204">
        <f>'statement of marks'!$EE$6</f>
        <v>30</v>
      </c>
      <c r="K289" s="178">
        <f>IF('statement of marks'!EE19="","",'statement of marks'!EE19)</f>
        <v>24</v>
      </c>
      <c r="L289" s="1038" t="s">
        <v>113</v>
      </c>
      <c r="M289" s="1038"/>
      <c r="N289" s="204">
        <f>'statement of marks'!$EF$6</f>
        <v>40</v>
      </c>
      <c r="O289" s="201">
        <f>IF('statement of marks'!EF19="","",'statement of marks'!EF19)</f>
        <v>35</v>
      </c>
      <c r="P289" s="166"/>
      <c r="Q289" s="178">
        <f>IF(O289="","",SUM(G289,K289,O289))</f>
        <v>84</v>
      </c>
      <c r="R289" s="201" t="str">
        <f>IF('statement of marks'!GX19="","",'statement of marks'!GX19)</f>
        <v>A</v>
      </c>
      <c r="S289" s="180" t="str">
        <f>IF(OR(R289="S",R289="RE"),40,"")</f>
        <v/>
      </c>
      <c r="T289" s="171" t="str">
        <f>IF('result subject-wise'!AN19="","",'result subject-wise'!AN19)</f>
        <v/>
      </c>
      <c r="U289" s="172" t="str">
        <f>IF('result subject-wise'!AO19="","",'result subject-wise'!AO19)</f>
        <v/>
      </c>
      <c r="V289" s="1036"/>
    </row>
    <row r="290" spans="1:22" ht="19.25" customHeight="1">
      <c r="A290" s="986"/>
      <c r="B290" s="1039" t="s">
        <v>200</v>
      </c>
      <c r="C290" s="1040"/>
      <c r="D290" s="1041" t="str">
        <f>IF('statement of marks'!HD19="","",'statement of marks'!HD19)</f>
        <v>PASS</v>
      </c>
      <c r="E290" s="1042"/>
      <c r="F290" s="1042"/>
      <c r="G290" s="1042"/>
      <c r="H290" s="1042"/>
      <c r="I290" s="1043"/>
      <c r="J290" s="202" t="s">
        <v>330</v>
      </c>
      <c r="K290" s="201" t="str">
        <f>IF('statement of marks'!HG19="","",'statement of marks'!HG19)</f>
        <v>II</v>
      </c>
      <c r="L290" s="1044" t="s">
        <v>157</v>
      </c>
      <c r="M290" s="1045"/>
      <c r="N290" s="1046"/>
      <c r="O290" s="201">
        <f>IF('statement of marks'!HI19="","",'statement of marks'!HI19)</f>
        <v>33.000000000000149</v>
      </c>
      <c r="P290" s="1047" t="s">
        <v>324</v>
      </c>
      <c r="Q290" s="1047"/>
      <c r="R290" s="1047"/>
      <c r="S290" s="1047"/>
      <c r="T290" s="1047"/>
      <c r="U290" s="1047"/>
      <c r="V290" s="1048"/>
    </row>
    <row r="291" spans="1:22" ht="19.25" customHeight="1">
      <c r="A291" s="986"/>
      <c r="B291" s="1039" t="s">
        <v>333</v>
      </c>
      <c r="C291" s="1040"/>
      <c r="D291" s="965" t="s">
        <v>127</v>
      </c>
      <c r="E291" s="966"/>
      <c r="F291" s="958" t="s">
        <v>129</v>
      </c>
      <c r="G291" s="958"/>
      <c r="H291" s="958" t="s">
        <v>131</v>
      </c>
      <c r="I291" s="958"/>
      <c r="J291" s="958" t="s">
        <v>133</v>
      </c>
      <c r="K291" s="958"/>
      <c r="L291" s="959" t="s">
        <v>312</v>
      </c>
      <c r="M291" s="959"/>
      <c r="N291" s="959"/>
      <c r="O291" s="959"/>
      <c r="P291" s="960" t="s">
        <v>200</v>
      </c>
      <c r="Q291" s="960"/>
      <c r="R291" s="960"/>
      <c r="S291" s="960"/>
      <c r="T291" s="961" t="str">
        <f>IF('result subject-wise'!AR19="","",'result subject-wise'!AR19)</f>
        <v/>
      </c>
      <c r="U291" s="961"/>
      <c r="V291" s="962"/>
    </row>
    <row r="292" spans="1:22" ht="19.25" customHeight="1">
      <c r="A292" s="986"/>
      <c r="B292" s="963" t="s">
        <v>309</v>
      </c>
      <c r="C292" s="964"/>
      <c r="D292" s="965" t="str">
        <f>IF('statement of marks'!EZ19="","",'statement of marks'!EZ19)</f>
        <v/>
      </c>
      <c r="E292" s="966"/>
      <c r="F292" s="966" t="str">
        <f>IF('statement of marks'!FB19="","",'statement of marks'!FB19)</f>
        <v/>
      </c>
      <c r="G292" s="966"/>
      <c r="H292" s="966" t="str">
        <f>IF('statement of marks'!FD19="","",'statement of marks'!FD19)</f>
        <v/>
      </c>
      <c r="I292" s="966"/>
      <c r="J292" s="966" t="str">
        <f>IF('statement of marks'!FF19="","",'statement of marks'!FF19)</f>
        <v/>
      </c>
      <c r="K292" s="966"/>
      <c r="L292" s="966">
        <f>IF('statement of marks'!FH19="","",'statement of marks'!FH19)</f>
        <v>0</v>
      </c>
      <c r="M292" s="966"/>
      <c r="N292" s="966"/>
      <c r="O292" s="966"/>
      <c r="P292" s="960" t="s">
        <v>330</v>
      </c>
      <c r="Q292" s="960"/>
      <c r="R292" s="960"/>
      <c r="S292" s="960"/>
      <c r="T292" s="961" t="str">
        <f>IF(AND(T291="mRrh.kZ",V287&gt;=60),"FIRST",IF(AND(T291="mRrh.kZ",V287&gt;=48),"SECOND",IF(AND(T291="mRrh.kZ",V287&gt;=36),"THIRD","")))</f>
        <v/>
      </c>
      <c r="U292" s="961"/>
      <c r="V292" s="962"/>
    </row>
    <row r="293" spans="1:22" ht="19.25" customHeight="1">
      <c r="A293" s="986"/>
      <c r="B293" s="963" t="s">
        <v>310</v>
      </c>
      <c r="C293" s="964"/>
      <c r="D293" s="967" t="str">
        <f>IF('statement of marks'!EY19="","",'statement of marks'!EY19)</f>
        <v/>
      </c>
      <c r="E293" s="968"/>
      <c r="F293" s="968" t="str">
        <f>IF('statement of marks'!FA19="","",'statement of marks'!FA19)</f>
        <v/>
      </c>
      <c r="G293" s="968"/>
      <c r="H293" s="968" t="str">
        <f>IF('statement of marks'!FC19="","",'statement of marks'!FC19)</f>
        <v/>
      </c>
      <c r="I293" s="968"/>
      <c r="J293" s="968" t="str">
        <f>IF('statement of marks'!FE19="","",'statement of marks'!FE19)</f>
        <v/>
      </c>
      <c r="K293" s="968"/>
      <c r="L293" s="968">
        <f>IF('statement of marks'!FG19="","",'statement of marks'!FG19)</f>
        <v>44</v>
      </c>
      <c r="M293" s="968"/>
      <c r="N293" s="968"/>
      <c r="O293" s="968"/>
      <c r="P293" s="969" t="s">
        <v>302</v>
      </c>
      <c r="Q293" s="970"/>
      <c r="R293" s="970"/>
      <c r="S293" s="971"/>
      <c r="T293" s="972" t="str">
        <f>IF(T291="","",'result subject-wise'!$G$118)</f>
        <v/>
      </c>
      <c r="U293" s="972"/>
      <c r="V293" s="973"/>
    </row>
    <row r="294" spans="1:22" ht="19.25" customHeight="1">
      <c r="A294" s="986"/>
      <c r="B294" s="942" t="s">
        <v>303</v>
      </c>
      <c r="C294" s="943"/>
      <c r="D294" s="944"/>
      <c r="E294" s="945"/>
      <c r="F294" s="945"/>
      <c r="G294" s="945"/>
      <c r="H294" s="945"/>
      <c r="I294" s="945"/>
      <c r="J294" s="945"/>
      <c r="K294" s="945"/>
      <c r="L294" s="946" t="s">
        <v>326</v>
      </c>
      <c r="M294" s="946"/>
      <c r="N294" s="946"/>
      <c r="O294" s="946"/>
      <c r="P294" s="946"/>
      <c r="Q294" s="946"/>
      <c r="R294" s="974"/>
      <c r="S294" s="975"/>
      <c r="T294" s="975"/>
      <c r="U294" s="975"/>
      <c r="V294" s="976"/>
    </row>
    <row r="295" spans="1:22" ht="19.25" customHeight="1">
      <c r="A295" s="986"/>
      <c r="B295" s="942" t="s">
        <v>335</v>
      </c>
      <c r="C295" s="943"/>
      <c r="D295" s="944"/>
      <c r="E295" s="945"/>
      <c r="F295" s="945"/>
      <c r="G295" s="945"/>
      <c r="H295" s="945"/>
      <c r="I295" s="945"/>
      <c r="J295" s="945"/>
      <c r="K295" s="945"/>
      <c r="L295" s="946" t="s">
        <v>304</v>
      </c>
      <c r="M295" s="946"/>
      <c r="N295" s="946"/>
      <c r="O295" s="946"/>
      <c r="P295" s="946"/>
      <c r="Q295" s="946"/>
      <c r="R295" s="977"/>
      <c r="S295" s="978"/>
      <c r="T295" s="978"/>
      <c r="U295" s="978"/>
      <c r="V295" s="979"/>
    </row>
    <row r="296" spans="1:22" ht="19.25" customHeight="1">
      <c r="A296" s="986"/>
      <c r="B296" s="942" t="s">
        <v>313</v>
      </c>
      <c r="C296" s="943"/>
      <c r="D296" s="944"/>
      <c r="E296" s="945"/>
      <c r="F296" s="945"/>
      <c r="G296" s="945"/>
      <c r="H296" s="945"/>
      <c r="I296" s="945"/>
      <c r="J296" s="945"/>
      <c r="K296" s="945"/>
      <c r="L296" s="946" t="s">
        <v>327</v>
      </c>
      <c r="M296" s="946"/>
      <c r="N296" s="946"/>
      <c r="O296" s="946"/>
      <c r="P296" s="946"/>
      <c r="Q296" s="946"/>
      <c r="R296" s="947" t="s">
        <v>328</v>
      </c>
      <c r="S296" s="948"/>
      <c r="T296" s="948"/>
      <c r="U296" s="948"/>
      <c r="V296" s="949"/>
    </row>
    <row r="297" spans="1:22" ht="19.25" customHeight="1">
      <c r="A297" s="987"/>
      <c r="B297" s="950" t="s">
        <v>329</v>
      </c>
      <c r="C297" s="951"/>
      <c r="D297" s="952"/>
      <c r="E297" s="953"/>
      <c r="F297" s="953"/>
      <c r="G297" s="953"/>
      <c r="H297" s="953"/>
      <c r="I297" s="953"/>
      <c r="J297" s="953"/>
      <c r="K297" s="953"/>
      <c r="L297" s="951" t="s">
        <v>117</v>
      </c>
      <c r="M297" s="951"/>
      <c r="N297" s="951"/>
      <c r="O297" s="951"/>
      <c r="P297" s="954">
        <f>'statement of marks'!$HJ$110</f>
        <v>42122</v>
      </c>
      <c r="Q297" s="954"/>
      <c r="R297" s="955" t="s">
        <v>305</v>
      </c>
      <c r="S297" s="956"/>
      <c r="T297" s="956"/>
      <c r="U297" s="956"/>
      <c r="V297" s="957"/>
    </row>
    <row r="298" spans="1:22" ht="19.25" customHeight="1">
      <c r="A298" s="980" t="s">
        <v>287</v>
      </c>
      <c r="B298" s="981"/>
      <c r="C298" s="981"/>
      <c r="D298" s="981"/>
      <c r="E298" s="981"/>
      <c r="F298" s="981"/>
      <c r="G298" s="981"/>
      <c r="H298" s="981"/>
      <c r="I298" s="981"/>
      <c r="J298" s="981"/>
      <c r="K298" s="981"/>
      <c r="L298" s="981"/>
      <c r="M298" s="981"/>
      <c r="N298" s="981"/>
      <c r="O298" s="981"/>
      <c r="P298" s="981"/>
      <c r="Q298" s="981"/>
      <c r="R298" s="981"/>
      <c r="S298" s="981"/>
      <c r="T298" s="981"/>
      <c r="U298" s="981"/>
      <c r="V298" s="982"/>
    </row>
    <row r="299" spans="1:22" ht="19.25" customHeight="1">
      <c r="A299" s="983" t="str">
        <f>'statement of marks'!$A$1</f>
        <v>GOVT. GIRLS' HR. SEC. SCHOOL, NIMBAHERA</v>
      </c>
      <c r="B299" s="984"/>
      <c r="C299" s="984"/>
      <c r="D299" s="984"/>
      <c r="E299" s="984"/>
      <c r="F299" s="984"/>
      <c r="G299" s="984"/>
      <c r="H299" s="984"/>
      <c r="I299" s="984"/>
      <c r="J299" s="984"/>
      <c r="K299" s="984"/>
      <c r="L299" s="984"/>
      <c r="M299" s="984"/>
      <c r="N299" s="984"/>
      <c r="O299" s="984"/>
      <c r="P299" s="984"/>
      <c r="Q299" s="984"/>
      <c r="R299" s="984"/>
      <c r="S299" s="984"/>
      <c r="T299" s="984"/>
      <c r="U299" s="984"/>
      <c r="V299" s="985"/>
    </row>
    <row r="300" spans="1:22" ht="19.25" customHeight="1">
      <c r="A300" s="986"/>
      <c r="B300" s="988" t="s">
        <v>316</v>
      </c>
      <c r="C300" s="988"/>
      <c r="D300" s="989" t="str">
        <f>'statement of marks'!$F$3</f>
        <v>2013-14</v>
      </c>
      <c r="E300" s="990"/>
      <c r="F300" s="991" t="str">
        <f>IF(T318="","MAIN EXAMINATION",IF(D317="Suppl.","SUPPLEMENTARY EXAMINATION",IF(D317="Re-exam.","RE-EXAMINATION",)))</f>
        <v>MAIN EXAMINATION</v>
      </c>
      <c r="G300" s="992"/>
      <c r="H300" s="992"/>
      <c r="I300" s="992"/>
      <c r="J300" s="992"/>
      <c r="K300" s="992"/>
      <c r="L300" s="992"/>
      <c r="M300" s="992"/>
      <c r="N300" s="992"/>
      <c r="O300" s="992"/>
      <c r="P300" s="992"/>
      <c r="Q300" s="992"/>
      <c r="R300" s="993" t="s">
        <v>315</v>
      </c>
      <c r="S300" s="994"/>
      <c r="T300" s="995" t="str">
        <f>'statement of marks'!$A$3</f>
        <v>11 'A'</v>
      </c>
      <c r="U300" s="995"/>
      <c r="V300" s="996"/>
    </row>
    <row r="301" spans="1:22" ht="19.25" customHeight="1">
      <c r="A301" s="986"/>
      <c r="B301" s="997" t="s">
        <v>36</v>
      </c>
      <c r="C301" s="997"/>
      <c r="D301" s="998" t="str">
        <f>IF('statement of marks'!G20="","",'statement of marks'!G20)</f>
        <v>A 012</v>
      </c>
      <c r="E301" s="946"/>
      <c r="F301" s="946"/>
      <c r="G301" s="946"/>
      <c r="H301" s="946"/>
      <c r="I301" s="946"/>
      <c r="J301" s="946"/>
      <c r="K301" s="946"/>
      <c r="L301" s="946"/>
      <c r="M301" s="946"/>
      <c r="N301" s="946"/>
      <c r="O301" s="946"/>
      <c r="P301" s="946"/>
      <c r="Q301" s="946"/>
      <c r="R301" s="999" t="s">
        <v>314</v>
      </c>
      <c r="S301" s="1000"/>
      <c r="T301" s="1001">
        <f>IF('statement of marks'!E20="","",'statement of marks'!E20)</f>
        <v>11412</v>
      </c>
      <c r="U301" s="1001"/>
      <c r="V301" s="1002"/>
    </row>
    <row r="302" spans="1:22" ht="19.25" customHeight="1">
      <c r="A302" s="986"/>
      <c r="B302" s="997" t="s">
        <v>37</v>
      </c>
      <c r="C302" s="997"/>
      <c r="D302" s="998" t="str">
        <f>IF('statement of marks'!H20="","",'statement of marks'!H20)</f>
        <v>B 012</v>
      </c>
      <c r="E302" s="946"/>
      <c r="F302" s="946"/>
      <c r="G302" s="946"/>
      <c r="H302" s="946"/>
      <c r="I302" s="946"/>
      <c r="J302" s="946"/>
      <c r="K302" s="946"/>
      <c r="L302" s="946"/>
      <c r="M302" s="946"/>
      <c r="N302" s="946"/>
      <c r="O302" s="946"/>
      <c r="P302" s="946"/>
      <c r="Q302" s="946"/>
      <c r="R302" s="999" t="s">
        <v>35</v>
      </c>
      <c r="S302" s="1000"/>
      <c r="T302" s="1001">
        <f>IF('statement of marks'!D20="","",'statement of marks'!D20)</f>
        <v>10548</v>
      </c>
      <c r="U302" s="1001"/>
      <c r="V302" s="1002"/>
    </row>
    <row r="303" spans="1:22" ht="19.25" customHeight="1">
      <c r="A303" s="986"/>
      <c r="B303" s="1003" t="s">
        <v>38</v>
      </c>
      <c r="C303" s="1003"/>
      <c r="D303" s="998" t="str">
        <f>IF('statement of marks'!I20="","",'statement of marks'!I20)</f>
        <v>C 012</v>
      </c>
      <c r="E303" s="946"/>
      <c r="F303" s="946"/>
      <c r="G303" s="946"/>
      <c r="H303" s="946"/>
      <c r="I303" s="946"/>
      <c r="J303" s="946"/>
      <c r="K303" s="946"/>
      <c r="L303" s="946"/>
      <c r="M303" s="946"/>
      <c r="N303" s="946"/>
      <c r="O303" s="946"/>
      <c r="P303" s="946"/>
      <c r="Q303" s="946"/>
      <c r="R303" s="1004" t="s">
        <v>285</v>
      </c>
      <c r="S303" s="1005"/>
      <c r="T303" s="1006">
        <f>IF('statement of marks'!F20="","",'statement of marks'!F20)</f>
        <v>35137</v>
      </c>
      <c r="U303" s="1006"/>
      <c r="V303" s="1007"/>
    </row>
    <row r="304" spans="1:22" ht="19.25" customHeight="1">
      <c r="A304" s="986"/>
      <c r="B304" s="1008" t="s">
        <v>223</v>
      </c>
      <c r="C304" s="1010" t="s">
        <v>319</v>
      </c>
      <c r="D304" s="1012" t="s">
        <v>114</v>
      </c>
      <c r="E304" s="1012" t="s">
        <v>115</v>
      </c>
      <c r="F304" s="1012" t="s">
        <v>116</v>
      </c>
      <c r="G304" s="1014" t="s">
        <v>281</v>
      </c>
      <c r="H304" s="1014" t="s">
        <v>282</v>
      </c>
      <c r="I304" s="1012" t="s">
        <v>289</v>
      </c>
      <c r="J304" s="1012" t="s">
        <v>299</v>
      </c>
      <c r="K304" s="1016" t="s">
        <v>299</v>
      </c>
      <c r="L304" s="1018" t="s">
        <v>292</v>
      </c>
      <c r="M304" s="1018" t="s">
        <v>293</v>
      </c>
      <c r="N304" s="1020" t="s">
        <v>294</v>
      </c>
      <c r="O304" s="1020" t="s">
        <v>290</v>
      </c>
      <c r="P304" s="1020" t="s">
        <v>291</v>
      </c>
      <c r="Q304" s="1016" t="s">
        <v>323</v>
      </c>
      <c r="R304" s="1012" t="s">
        <v>334</v>
      </c>
      <c r="S304" s="1022" t="s">
        <v>332</v>
      </c>
      <c r="T304" s="1024" t="s">
        <v>320</v>
      </c>
      <c r="U304" s="1026" t="s">
        <v>321</v>
      </c>
      <c r="V304" s="1028" t="s">
        <v>322</v>
      </c>
    </row>
    <row r="305" spans="1:22" ht="19.25" customHeight="1">
      <c r="A305" s="986"/>
      <c r="B305" s="1009"/>
      <c r="C305" s="1011"/>
      <c r="D305" s="1013"/>
      <c r="E305" s="1013"/>
      <c r="F305" s="1013"/>
      <c r="G305" s="1015"/>
      <c r="H305" s="1015"/>
      <c r="I305" s="1013"/>
      <c r="J305" s="1013"/>
      <c r="K305" s="1017"/>
      <c r="L305" s="1019"/>
      <c r="M305" s="1019"/>
      <c r="N305" s="1021"/>
      <c r="O305" s="1021"/>
      <c r="P305" s="1021"/>
      <c r="Q305" s="1017"/>
      <c r="R305" s="1013"/>
      <c r="S305" s="1023"/>
      <c r="T305" s="1025"/>
      <c r="U305" s="1027"/>
      <c r="V305" s="1029"/>
    </row>
    <row r="306" spans="1:22" ht="19.25" customHeight="1">
      <c r="A306" s="986"/>
      <c r="B306" s="1030" t="s">
        <v>317</v>
      </c>
      <c r="C306" s="1031"/>
      <c r="D306" s="173">
        <v>10</v>
      </c>
      <c r="E306" s="203">
        <v>10</v>
      </c>
      <c r="F306" s="203">
        <v>10</v>
      </c>
      <c r="G306" s="164" t="s">
        <v>90</v>
      </c>
      <c r="H306" s="174" t="str">
        <f>'statement of marks'!$AQ$6</f>
        <v/>
      </c>
      <c r="I306" s="165">
        <v>70</v>
      </c>
      <c r="J306" s="164" t="s">
        <v>88</v>
      </c>
      <c r="K306" s="175">
        <v>100</v>
      </c>
      <c r="L306" s="164" t="s">
        <v>91</v>
      </c>
      <c r="M306" s="174" t="str">
        <f>'statement of marks'!$AV$6</f>
        <v/>
      </c>
      <c r="N306" s="165">
        <v>100</v>
      </c>
      <c r="O306" s="164" t="s">
        <v>307</v>
      </c>
      <c r="P306" s="175"/>
      <c r="Q306" s="175">
        <v>200</v>
      </c>
      <c r="R306" s="166"/>
      <c r="S306" s="166"/>
      <c r="T306" s="167"/>
      <c r="U306" s="168"/>
      <c r="V306" s="176" t="str">
        <f>IF(OR(U313=0,U313&lt;S313),"",Q306)</f>
        <v/>
      </c>
    </row>
    <row r="307" spans="1:22" ht="19.25" customHeight="1">
      <c r="A307" s="986"/>
      <c r="B307" s="942" t="str">
        <f>'statement of marks'!$J$3</f>
        <v>HINDI COMPULSORY</v>
      </c>
      <c r="C307" s="943"/>
      <c r="D307" s="200">
        <f>IF('statement of marks'!J20="","",'statement of marks'!J20)</f>
        <v>7</v>
      </c>
      <c r="E307" s="201">
        <f>IF('statement of marks'!K20="","",'statement of marks'!K20)</f>
        <v>5</v>
      </c>
      <c r="F307" s="201">
        <f>IF('statement of marks'!L20="","",'statement of marks'!L20)</f>
        <v>7</v>
      </c>
      <c r="G307" s="177">
        <f>IF('statement of marks'!N20="","",'statement of marks'!N20)</f>
        <v>40</v>
      </c>
      <c r="H307" s="177" t="str">
        <f>'statement of marks'!$BS$6</f>
        <v/>
      </c>
      <c r="I307" s="204">
        <f>IF(G307="","",G307)</f>
        <v>40</v>
      </c>
      <c r="J307" s="204">
        <f>IF(G307="","",SUM(D307,E307,F307,G307))</f>
        <v>59</v>
      </c>
      <c r="K307" s="178">
        <f>J307</f>
        <v>59</v>
      </c>
      <c r="L307" s="177">
        <f>IF('statement of marks'!P20="","",'statement of marks'!P20)</f>
        <v>58</v>
      </c>
      <c r="M307" s="174" t="str">
        <f>'statement of marks'!$BX$6</f>
        <v/>
      </c>
      <c r="N307" s="204">
        <f>IF(L307="","",L307)</f>
        <v>58</v>
      </c>
      <c r="O307" s="204">
        <f>IF(L307="","",SUM(J307,L307))</f>
        <v>117</v>
      </c>
      <c r="P307" s="179">
        <f>SUM(H307,M307)</f>
        <v>0</v>
      </c>
      <c r="Q307" s="178">
        <f>O307</f>
        <v>117</v>
      </c>
      <c r="R307" s="201" t="str">
        <f>CONCATENATE('statement of marks'!FJ20,'statement of marks'!FK20,'statement of marks'!FL20)</f>
        <v>II</v>
      </c>
      <c r="S307" s="180" t="str">
        <f>IF(OR(R307="S",R307="RE"),100,"")</f>
        <v/>
      </c>
      <c r="T307" s="181" t="str">
        <f>IF('result subject-wise'!U20="","",'result subject-wise'!U20)</f>
        <v/>
      </c>
      <c r="U307" s="182" t="str">
        <f>IF('result subject-wise'!V20="","",'result subject-wise'!V20)</f>
        <v/>
      </c>
      <c r="V307" s="176" t="str">
        <f>IF(OR(U313=0,U313&lt;S313),"",IF(R307="RE",SUM(Q307,T307),IF(R307="S",T307,Q307)))</f>
        <v/>
      </c>
    </row>
    <row r="308" spans="1:22" ht="19.25" customHeight="1">
      <c r="A308" s="986"/>
      <c r="B308" s="942" t="str">
        <f>'statement of marks'!$W$3</f>
        <v>ENGLISH COMPULSORY</v>
      </c>
      <c r="C308" s="943"/>
      <c r="D308" s="200">
        <f>IF('statement of marks'!W20="","",'statement of marks'!W20)</f>
        <v>8</v>
      </c>
      <c r="E308" s="201">
        <f>IF('statement of marks'!X20="","",'statement of marks'!X20)</f>
        <v>8</v>
      </c>
      <c r="F308" s="201">
        <f>IF('statement of marks'!Y20="","",'statement of marks'!Y20)</f>
        <v>9</v>
      </c>
      <c r="G308" s="177">
        <f>IF('statement of marks'!AA20="","",'statement of marks'!AA20)</f>
        <v>38</v>
      </c>
      <c r="H308" s="177" t="str">
        <f>'statement of marks'!$CU$6</f>
        <v/>
      </c>
      <c r="I308" s="204">
        <f>IF(G308="","",G308)</f>
        <v>38</v>
      </c>
      <c r="J308" s="204">
        <f t="shared" ref="J308:J311" si="110">IF(G308="","",SUM(D308,E308,F308,G308))</f>
        <v>63</v>
      </c>
      <c r="K308" s="178">
        <f>J308</f>
        <v>63</v>
      </c>
      <c r="L308" s="177">
        <f>IF('statement of marks'!AC20="","",'statement of marks'!AC20)</f>
        <v>52</v>
      </c>
      <c r="M308" s="174" t="str">
        <f>'statement of marks'!$CZ$6</f>
        <v/>
      </c>
      <c r="N308" s="204">
        <f>IF(L308="","",L308)</f>
        <v>52</v>
      </c>
      <c r="O308" s="204">
        <f t="shared" ref="O308" si="111">IF(L308="","",SUM(J308,L308))</f>
        <v>115</v>
      </c>
      <c r="P308" s="179">
        <f t="shared" ref="P308" si="112">SUM(H308,M308)</f>
        <v>0</v>
      </c>
      <c r="Q308" s="178">
        <f>O308</f>
        <v>115</v>
      </c>
      <c r="R308" s="201" t="str">
        <f>CONCATENATE('statement of marks'!FM20,'statement of marks'!FN20,'statement of marks'!FO20)</f>
        <v>II</v>
      </c>
      <c r="S308" s="180" t="str">
        <f>IF(OR(R308="S",R308="RE"),100,"")</f>
        <v/>
      </c>
      <c r="T308" s="181" t="str">
        <f>IF('result subject-wise'!X20="","",'result subject-wise'!X20)</f>
        <v/>
      </c>
      <c r="U308" s="182" t="str">
        <f>IF('result subject-wise'!Y20="","",'result subject-wise'!Y20)</f>
        <v/>
      </c>
      <c r="V308" s="176" t="str">
        <f>IF(OR(U313=0,U313&lt;S313),"",IF(R308="RE",SUM(Q308,T308),IF(R308="S",T308,Q308)))</f>
        <v/>
      </c>
    </row>
    <row r="309" spans="1:22" ht="19.25" customHeight="1">
      <c r="A309" s="986"/>
      <c r="B309" s="942" t="str">
        <f>'statement of marks'!AK20</f>
        <v>PHYSICS</v>
      </c>
      <c r="C309" s="943"/>
      <c r="D309" s="200">
        <f>IF('statement of marks'!AL20="","",'statement of marks'!AL20)</f>
        <v>4</v>
      </c>
      <c r="E309" s="201">
        <f>IF('statement of marks'!AM20="","",'statement of marks'!AM20)</f>
        <v>7</v>
      </c>
      <c r="F309" s="201">
        <f>IF('statement of marks'!AN20="","",'statement of marks'!AN20)</f>
        <v>10</v>
      </c>
      <c r="G309" s="177">
        <f>IF('statement of marks'!AP20="","",'statement of marks'!AP20)</f>
        <v>14</v>
      </c>
      <c r="H309" s="177">
        <f>IF('statement of marks'!AQ20="","",'statement of marks'!AQ20)</f>
        <v>14</v>
      </c>
      <c r="I309" s="204">
        <f>IF(G309="","",IF(AND(G309="ML",H309="ML"),"ML",IF(AND(G309="ML",H309=""),"ML",SUM(G309,H309))))</f>
        <v>28</v>
      </c>
      <c r="J309" s="204">
        <f t="shared" si="110"/>
        <v>35</v>
      </c>
      <c r="K309" s="178">
        <f>IF(J309="","",SUM(H309,J309))</f>
        <v>49</v>
      </c>
      <c r="L309" s="177">
        <f>IF('statement of marks'!AU20="","",'statement of marks'!AU20)</f>
        <v>21</v>
      </c>
      <c r="M309" s="177">
        <f>IF('statement of marks'!AV20="","",'statement of marks'!AV20)</f>
        <v>19</v>
      </c>
      <c r="N309" s="204">
        <f>IF(L309="","",IF(AND(L309="ML",M309="ML"),"ML",IF(AND(L309="ML",M309=""),"ML",SUM(L309,M309))))</f>
        <v>40</v>
      </c>
      <c r="O309" s="204">
        <f>IF(L309="","",SUM(J309,L309))</f>
        <v>56</v>
      </c>
      <c r="P309" s="177">
        <f>IF(AND(H309="",M309=""),"",SUM(H309,M309))</f>
        <v>33</v>
      </c>
      <c r="Q309" s="178">
        <f>IF(O309="","",SUM(O309,P309))</f>
        <v>89</v>
      </c>
      <c r="R309" s="201" t="str">
        <f>CONCATENATE('statement of marks'!FP20,'statement of marks'!FY20,'statement of marks'!FZ20)</f>
        <v>III</v>
      </c>
      <c r="S309" s="180" t="str">
        <f>IF('result subject-wise'!Z20="","",'result subject-wise'!Z20)</f>
        <v/>
      </c>
      <c r="T309" s="181" t="str">
        <f>IF('result subject-wise'!AB20="","",'result subject-wise'!AB20)</f>
        <v/>
      </c>
      <c r="U309" s="182" t="str">
        <f>IF('result subject-wise'!AC20="","",'result subject-wise'!AC20)</f>
        <v/>
      </c>
      <c r="V309" s="176" t="str">
        <f>IF(OR(U313=0,U313&lt;S313),"",IF(OR(R309="RE",R309="REP"),SUM(Q309,T309),IF(R309="S",T309,Q309)))</f>
        <v/>
      </c>
    </row>
    <row r="310" spans="1:22" ht="19.25" customHeight="1">
      <c r="A310" s="986"/>
      <c r="B310" s="942" t="str">
        <f>'statement of marks'!BM20</f>
        <v>CHEMISTRY</v>
      </c>
      <c r="C310" s="943"/>
      <c r="D310" s="200">
        <f>IF('statement of marks'!BN20="","",'statement of marks'!BN20)</f>
        <v>5</v>
      </c>
      <c r="E310" s="201">
        <f>IF('statement of marks'!BO20="","",'statement of marks'!BO20)</f>
        <v>10</v>
      </c>
      <c r="F310" s="201">
        <f>IF('statement of marks'!BP20="","",'statement of marks'!BP20)</f>
        <v>10</v>
      </c>
      <c r="G310" s="177">
        <f>IF('statement of marks'!BR20="","",'statement of marks'!BR20)</f>
        <v>36</v>
      </c>
      <c r="H310" s="177">
        <f>IF('statement of marks'!BS20="","",'statement of marks'!BS20)</f>
        <v>17</v>
      </c>
      <c r="I310" s="204">
        <f t="shared" ref="I310" si="113">IF(G310="","",IF(AND(G310="ML",H310="ML"),"ML",IF(AND(G310="ML",H310=""),"ML",SUM(G310,H310))))</f>
        <v>53</v>
      </c>
      <c r="J310" s="204">
        <f t="shared" si="110"/>
        <v>61</v>
      </c>
      <c r="K310" s="178">
        <f>IF(J310="","",SUM(H310,J310))</f>
        <v>78</v>
      </c>
      <c r="L310" s="177">
        <f>IF('statement of marks'!BW20="","",'statement of marks'!BW20)</f>
        <v>32</v>
      </c>
      <c r="M310" s="177">
        <f>IF('statement of marks'!BX20="","",'statement of marks'!BX20)</f>
        <v>29</v>
      </c>
      <c r="N310" s="204">
        <f t="shared" ref="N310" si="114">IF(L310="","",IF(AND(L310="ML",M310="ML"),"ML",IF(AND(L310="ML",M310=""),"ML",SUM(L310,M310))))</f>
        <v>61</v>
      </c>
      <c r="O310" s="204">
        <f>IF(L310="","",SUM(J310,L310))</f>
        <v>93</v>
      </c>
      <c r="P310" s="177">
        <f t="shared" ref="P310:P311" si="115">IF(AND(H310="",M310=""),"",SUM(H310,M310))</f>
        <v>46</v>
      </c>
      <c r="Q310" s="178">
        <f>IF(O310="","",SUM(O310,P310))</f>
        <v>139</v>
      </c>
      <c r="R310" s="201" t="str">
        <f>CONCATENATE('statement of marks'!GA20,'statement of marks'!GJ20,'statement of marks'!GK20)</f>
        <v>I</v>
      </c>
      <c r="S310" s="180" t="str">
        <f>IF('result subject-wise'!AD20="","",'result subject-wise'!AD20)</f>
        <v/>
      </c>
      <c r="T310" s="181" t="str">
        <f>IF('result subject-wise'!AF20="","",'result subject-wise'!AF20)</f>
        <v/>
      </c>
      <c r="U310" s="182" t="str">
        <f>IF('result subject-wise'!AG20="","",'result subject-wise'!AG20)</f>
        <v/>
      </c>
      <c r="V310" s="176" t="str">
        <f>IF(OR(U313=0,U313&lt;S313),"",IF(OR(R310="RE",R310="REP"),SUM(Q310,T310),IF(R310="S",T310,Q310)))</f>
        <v/>
      </c>
    </row>
    <row r="311" spans="1:22" ht="19.25" customHeight="1">
      <c r="A311" s="986"/>
      <c r="B311" s="942" t="str">
        <f>'statement of marks'!CO20</f>
        <v>BIOLOGY</v>
      </c>
      <c r="C311" s="943"/>
      <c r="D311" s="200">
        <f>IF('statement of marks'!CP20="","",'statement of marks'!CP20)</f>
        <v>9</v>
      </c>
      <c r="E311" s="201">
        <f>IF('statement of marks'!CQ20="","",'statement of marks'!CQ20)</f>
        <v>9</v>
      </c>
      <c r="F311" s="201">
        <f>IF('statement of marks'!CR20="","",'statement of marks'!CR20)</f>
        <v>10</v>
      </c>
      <c r="G311" s="177">
        <f>IF('statement of marks'!CT20="","",'statement of marks'!CT20)</f>
        <v>27</v>
      </c>
      <c r="H311" s="177">
        <f>IF('statement of marks'!CU20="","",'statement of marks'!CU20)</f>
        <v>16</v>
      </c>
      <c r="I311" s="204">
        <f>IF(G311="","",IF(AND(G311="ML",H311="ML"),"ML",IF(AND(G311="ML",H311=""),"ML",SUM(G311,H311))))</f>
        <v>43</v>
      </c>
      <c r="J311" s="204">
        <f t="shared" si="110"/>
        <v>55</v>
      </c>
      <c r="K311" s="178">
        <f>IF(J311="","",SUM(H311,J311))</f>
        <v>71</v>
      </c>
      <c r="L311" s="177">
        <f>IF('statement of marks'!CY20="","",'statement of marks'!CY20)</f>
        <v>40</v>
      </c>
      <c r="M311" s="177">
        <f>IF('statement of marks'!CZ20="","",'statement of marks'!CZ20)</f>
        <v>29</v>
      </c>
      <c r="N311" s="204">
        <f>IF(L311="","",IF(AND(L311="ML",M311="ML"),"ML",IF(AND(L311="ML",M311=""),"ML",SUM(L311,M311))))</f>
        <v>69</v>
      </c>
      <c r="O311" s="204">
        <f>IF(L311="","",SUM(J311,L311))</f>
        <v>95</v>
      </c>
      <c r="P311" s="177">
        <f t="shared" si="115"/>
        <v>45</v>
      </c>
      <c r="Q311" s="178">
        <f>IF(O311="","",SUM(O311,P311))</f>
        <v>140</v>
      </c>
      <c r="R311" s="201" t="str">
        <f>CONCATENATE('statement of marks'!GL20,'statement of marks'!GU20,'statement of marks'!GV20)</f>
        <v>I</v>
      </c>
      <c r="S311" s="180" t="str">
        <f>IF('result subject-wise'!AH20="","",'result subject-wise'!AH20)</f>
        <v/>
      </c>
      <c r="T311" s="181" t="str">
        <f>IF('result subject-wise'!AJ20="","",'result subject-wise'!AJ20)</f>
        <v/>
      </c>
      <c r="U311" s="182" t="str">
        <f>IF('result subject-wise'!AK20="","",'result subject-wise'!AK20)</f>
        <v/>
      </c>
      <c r="V311" s="176" t="str">
        <f>IF(OR(U313=0,U313&lt;S313),"",IF(OR(R311="RE",R311="REP"),SUM(Q311,T311),IF(R311="S",T311,Q311)))</f>
        <v/>
      </c>
    </row>
    <row r="312" spans="1:22" ht="19.25" customHeight="1">
      <c r="A312" s="986"/>
      <c r="B312" s="1032" t="s">
        <v>296</v>
      </c>
      <c r="C312" s="1033"/>
      <c r="D312" s="183">
        <f>IF(AND(D307="",D308="",D309="",D310="",D311=""),"",SUM(D307:D311))</f>
        <v>33</v>
      </c>
      <c r="E312" s="183">
        <f t="shared" ref="E312:F312" si="116">IF(AND(E307="",E308="",E309="",E310="",E311=""),"",SUM(E307:E311))</f>
        <v>39</v>
      </c>
      <c r="F312" s="183">
        <f t="shared" si="116"/>
        <v>46</v>
      </c>
      <c r="G312" s="184">
        <f>IF(G307="","",SUM(G307:G311))</f>
        <v>155</v>
      </c>
      <c r="H312" s="184">
        <f>SUM(H309:H311)</f>
        <v>47</v>
      </c>
      <c r="I312" s="184">
        <f>IF(AND(I307="",I308="",I309="",I310="",I311=""),"",SUM(I307:I311))</f>
        <v>202</v>
      </c>
      <c r="J312" s="185">
        <f>IF(J311="","",SUM(J307:J311))</f>
        <v>273</v>
      </c>
      <c r="K312" s="186">
        <f>IF(K307="","",SUM(K307:K311))</f>
        <v>320</v>
      </c>
      <c r="L312" s="184">
        <f>IF(L307="","",SUM(L307:L311))</f>
        <v>203</v>
      </c>
      <c r="M312" s="184">
        <f>SUM(M309:M311)</f>
        <v>77</v>
      </c>
      <c r="N312" s="184">
        <f t="shared" ref="N312" si="117">IF(AND(N307="",N308="",N309="",N310="",N311=""),"",SUM(N307:N311))</f>
        <v>280</v>
      </c>
      <c r="O312" s="185">
        <f>IF(L312="","",SUM(J312,L312))</f>
        <v>476</v>
      </c>
      <c r="P312" s="186">
        <f>SUM(H312,M312)</f>
        <v>124</v>
      </c>
      <c r="Q312" s="186">
        <f>IF(Q307="","",SUM(Q307:Q311))</f>
        <v>600</v>
      </c>
      <c r="R312" s="185"/>
      <c r="S312" s="185" t="str">
        <f>IF(AND(S307="",S308="",S309="",S310="",S311=""),"",SUM(S307:S311))</f>
        <v/>
      </c>
      <c r="T312" s="187" t="str">
        <f>IF(AND(T307="",T308="",T309="",T310="",T311=""),"",SUM(T307:T311))</f>
        <v/>
      </c>
      <c r="U312" s="188"/>
      <c r="V312" s="189" t="str">
        <f>IF(V307="","",SUM(V307:V311))</f>
        <v/>
      </c>
    </row>
    <row r="313" spans="1:22" ht="19.25" customHeight="1">
      <c r="A313" s="986"/>
      <c r="B313" s="1034" t="s">
        <v>318</v>
      </c>
      <c r="C313" s="1035"/>
      <c r="D313" s="173">
        <f>IF(D312="","",50-(COUNTIF(D307:D311,"NA")*10+COUNTIF(D307:D311,"ML")*10))</f>
        <v>50</v>
      </c>
      <c r="E313" s="173">
        <f t="shared" ref="E313:F313" si="118">IF(E312="","",50-(COUNTIF(E307:E311,"NA")*10+COUNTIF(E307:E311,"ML")*10))</f>
        <v>50</v>
      </c>
      <c r="F313" s="173">
        <f t="shared" si="118"/>
        <v>50</v>
      </c>
      <c r="G313" s="177" t="e">
        <f>I313-H313</f>
        <v>#VALUE!</v>
      </c>
      <c r="H313" s="184" t="e">
        <f>IF(H312="","",(IF(OR(H309="ML",H309=""),0,H306)+IF(OR(H310="ML",H310=""),0,H307)+IF(OR(H311="ML",H311=""),0,H308)))</f>
        <v>#VALUE!</v>
      </c>
      <c r="I313" s="177">
        <f>IF(I312=0,0,350-H315)</f>
        <v>350</v>
      </c>
      <c r="J313" s="204" t="e">
        <f>IF(J312="","",SUM(D313:G313))</f>
        <v>#VALUE!</v>
      </c>
      <c r="K313" s="178" t="e">
        <f>IF(K312="","",SUM(H313,J313))</f>
        <v>#VALUE!</v>
      </c>
      <c r="L313" s="177" t="e">
        <f>N313-M313</f>
        <v>#VALUE!</v>
      </c>
      <c r="M313" s="180" t="e">
        <f>IF(M312="","",(IF(OR(M309="ML",M309=""),0,M306)+IF(OR(M310="ML",M310=""),0,M307)+IF(OR(M311="ML",M311=""),0,M308)))</f>
        <v>#VALUE!</v>
      </c>
      <c r="N313" s="177">
        <f>IF(N312=0,0,500-M315)</f>
        <v>500</v>
      </c>
      <c r="O313" s="204" t="e">
        <f>IF(L313="","",SUM(J313,L313))</f>
        <v>#VALUE!</v>
      </c>
      <c r="P313" s="178" t="e">
        <f>SUM(H313,M313)</f>
        <v>#VALUE!</v>
      </c>
      <c r="Q313" s="178" t="e">
        <f>IF(Q312="","",SUM(O313,P313))</f>
        <v>#VALUE!</v>
      </c>
      <c r="R313" s="169"/>
      <c r="S313" s="190">
        <f>COUNTIF(R307:R316,"S")</f>
        <v>0</v>
      </c>
      <c r="T313" s="190">
        <f>COUNTIF(R307:R316,"RE")+COUNTIF(R307:R316,"REP")</f>
        <v>0</v>
      </c>
      <c r="U313" s="190">
        <f>COUNTIF(U307:U312,"P")+COUNTIF(U315:U316,"P")</f>
        <v>0</v>
      </c>
      <c r="V313" s="191" t="str">
        <f>IF(OR(U313=0,U313&lt;(S313+T313)),"",(Q313-(S313*200)+S312))</f>
        <v/>
      </c>
    </row>
    <row r="314" spans="1:22" ht="19.25" customHeight="1">
      <c r="A314" s="986"/>
      <c r="B314" s="942" t="s">
        <v>156</v>
      </c>
      <c r="C314" s="943"/>
      <c r="D314" s="192">
        <f t="shared" ref="D314:Q314" si="119">IF(D313="","",D312/D313*100)</f>
        <v>66</v>
      </c>
      <c r="E314" s="192">
        <f t="shared" si="119"/>
        <v>78</v>
      </c>
      <c r="F314" s="192">
        <f t="shared" si="119"/>
        <v>92</v>
      </c>
      <c r="G314" s="192" t="e">
        <f t="shared" si="119"/>
        <v>#VALUE!</v>
      </c>
      <c r="H314" s="192" t="e">
        <f t="shared" si="119"/>
        <v>#VALUE!</v>
      </c>
      <c r="I314" s="192">
        <f t="shared" si="119"/>
        <v>57.714285714285715</v>
      </c>
      <c r="J314" s="192" t="e">
        <f t="shared" si="119"/>
        <v>#VALUE!</v>
      </c>
      <c r="K314" s="193" t="e">
        <f t="shared" si="119"/>
        <v>#VALUE!</v>
      </c>
      <c r="L314" s="192" t="e">
        <f t="shared" si="119"/>
        <v>#VALUE!</v>
      </c>
      <c r="M314" s="192" t="e">
        <f t="shared" si="119"/>
        <v>#VALUE!</v>
      </c>
      <c r="N314" s="192">
        <f t="shared" si="119"/>
        <v>56.000000000000007</v>
      </c>
      <c r="O314" s="192" t="e">
        <f t="shared" si="119"/>
        <v>#VALUE!</v>
      </c>
      <c r="P314" s="193" t="e">
        <f t="shared" si="119"/>
        <v>#VALUE!</v>
      </c>
      <c r="Q314" s="193" t="e">
        <f t="shared" si="119"/>
        <v>#VALUE!</v>
      </c>
      <c r="R314" s="166"/>
      <c r="S314" s="166"/>
      <c r="T314" s="167"/>
      <c r="U314" s="170"/>
      <c r="V314" s="194" t="str">
        <f>IF(V313="","",V312/V313*100)</f>
        <v/>
      </c>
    </row>
    <row r="315" spans="1:22" ht="19.25" customHeight="1">
      <c r="A315" s="986"/>
      <c r="B315" s="942" t="str">
        <f>'statement of marks'!$DQ$3</f>
        <v>RAJASTHAN STUDIES</v>
      </c>
      <c r="C315" s="943"/>
      <c r="D315" s="200">
        <f>IF('statement of marks'!DQ20="","",'statement of marks'!DQ20)</f>
        <v>10</v>
      </c>
      <c r="E315" s="201">
        <f>IF('statement of marks'!DR20="","",'statement of marks'!DR20)</f>
        <v>10</v>
      </c>
      <c r="F315" s="201">
        <f>IF('statement of marks'!DS20="","",'statement of marks'!DS20)</f>
        <v>10</v>
      </c>
      <c r="G315" s="201">
        <f>IF('statement of marks'!DU20="","",'statement of marks'!DU20)</f>
        <v>53</v>
      </c>
      <c r="H315" s="179">
        <f>IF(G307="ML",70)+IF(G308="ML",70)+IF(G309="ML",70-H306)+IF(G310="ML",70-H307)+IF(G311="ML",70-H308)+IF(H309="ml",H306)+IF(H310="ml",H307)+IF(H311="ml",H308)</f>
        <v>0</v>
      </c>
      <c r="I315" s="204">
        <f>IF(G315="","",SUM(G315,H315))</f>
        <v>53</v>
      </c>
      <c r="J315" s="204">
        <f>IF(G315="","",SUM(D315,E315,F315,G315))</f>
        <v>83</v>
      </c>
      <c r="K315" s="178">
        <f>IF(J315="","",SUM(H315,J315))</f>
        <v>83</v>
      </c>
      <c r="L315" s="201">
        <f>IF('statement of marks'!DW20="","",'statement of marks'!DW20)</f>
        <v>80</v>
      </c>
      <c r="M315" s="179">
        <f>IF(L307="ML",100)+IF(L308="ML",100)+IF(L309="ML",100-M306)+IF(L310="ML",100-M307)+IF(L311="ML",100-M308)+IF(M309="ml",M306)+IF(M310="ml",M307)+IF(M311="ml",M308)</f>
        <v>0</v>
      </c>
      <c r="N315" s="204">
        <f>IF(L315="","",SUM(L315,M315))</f>
        <v>80</v>
      </c>
      <c r="O315" s="204">
        <f>IF(L315="","",SUM(K315,L315))</f>
        <v>163</v>
      </c>
      <c r="P315" s="179">
        <f>SUM(H315,M315)</f>
        <v>0</v>
      </c>
      <c r="Q315" s="178">
        <f>IF(O315="","",SUM(O315,M315))</f>
        <v>163</v>
      </c>
      <c r="R315" s="201" t="str">
        <f>IF('statement of marks'!GW20="","",'statement of marks'!GW20)</f>
        <v>A</v>
      </c>
      <c r="S315" s="180" t="str">
        <f>IF(OR(R315="S",R315="RE"),100,"")</f>
        <v/>
      </c>
      <c r="T315" s="171" t="str">
        <f>IF('result subject-wise'!AL20="","",'result subject-wise'!AL20)</f>
        <v/>
      </c>
      <c r="U315" s="172" t="str">
        <f>IF('result subject-wise'!AM20="","",'result subject-wise'!AM20)</f>
        <v/>
      </c>
      <c r="V315" s="1036"/>
    </row>
    <row r="316" spans="1:22" ht="19.25" customHeight="1">
      <c r="A316" s="986"/>
      <c r="B316" s="942" t="str">
        <f>'statement of marks'!$ED$3</f>
        <v>JEEVAN KAUSJAL</v>
      </c>
      <c r="C316" s="943"/>
      <c r="D316" s="1037" t="s">
        <v>283</v>
      </c>
      <c r="E316" s="1038"/>
      <c r="F316" s="204">
        <f>'statement of marks'!$ED$6</f>
        <v>30</v>
      </c>
      <c r="G316" s="177">
        <f>IF('statement of marks'!ED20="","",'statement of marks'!ED20)</f>
        <v>22</v>
      </c>
      <c r="H316" s="1038" t="s">
        <v>284</v>
      </c>
      <c r="I316" s="1038"/>
      <c r="J316" s="204">
        <f>'statement of marks'!$EE$6</f>
        <v>30</v>
      </c>
      <c r="K316" s="178">
        <f>IF('statement of marks'!EE20="","",'statement of marks'!EE20)</f>
        <v>24</v>
      </c>
      <c r="L316" s="1038" t="s">
        <v>113</v>
      </c>
      <c r="M316" s="1038"/>
      <c r="N316" s="204">
        <f>'statement of marks'!$EF$6</f>
        <v>40</v>
      </c>
      <c r="O316" s="201">
        <f>IF('statement of marks'!EF20="","",'statement of marks'!EF20)</f>
        <v>32</v>
      </c>
      <c r="P316" s="166"/>
      <c r="Q316" s="178">
        <f>IF(O316="","",SUM(G316,K316,O316))</f>
        <v>78</v>
      </c>
      <c r="R316" s="201" t="str">
        <f>IF('statement of marks'!GX20="","",'statement of marks'!GX20)</f>
        <v>B</v>
      </c>
      <c r="S316" s="180" t="str">
        <f>IF(OR(R316="S",R316="RE"),40,"")</f>
        <v/>
      </c>
      <c r="T316" s="171" t="str">
        <f>IF('result subject-wise'!AN20="","",'result subject-wise'!AN20)</f>
        <v/>
      </c>
      <c r="U316" s="172" t="str">
        <f>IF('result subject-wise'!AO20="","",'result subject-wise'!AO20)</f>
        <v/>
      </c>
      <c r="V316" s="1036"/>
    </row>
    <row r="317" spans="1:22" ht="19.25" customHeight="1">
      <c r="A317" s="986"/>
      <c r="B317" s="1039" t="s">
        <v>200</v>
      </c>
      <c r="C317" s="1040"/>
      <c r="D317" s="1041" t="str">
        <f>IF('statement of marks'!HD20="","",'statement of marks'!HD20)</f>
        <v>PASS</v>
      </c>
      <c r="E317" s="1042"/>
      <c r="F317" s="1042"/>
      <c r="G317" s="1042"/>
      <c r="H317" s="1042"/>
      <c r="I317" s="1043"/>
      <c r="J317" s="202" t="s">
        <v>330</v>
      </c>
      <c r="K317" s="201" t="str">
        <f>IF('statement of marks'!HG20="","",'statement of marks'!HG20)</f>
        <v>I</v>
      </c>
      <c r="L317" s="1044" t="s">
        <v>157</v>
      </c>
      <c r="M317" s="1045"/>
      <c r="N317" s="1046"/>
      <c r="O317" s="201">
        <f>IF('statement of marks'!HI20="","",'statement of marks'!HI20)</f>
        <v>11.999999999999975</v>
      </c>
      <c r="P317" s="1047" t="s">
        <v>324</v>
      </c>
      <c r="Q317" s="1047"/>
      <c r="R317" s="1047"/>
      <c r="S317" s="1047"/>
      <c r="T317" s="1047"/>
      <c r="U317" s="1047"/>
      <c r="V317" s="1048"/>
    </row>
    <row r="318" spans="1:22" ht="19.25" customHeight="1">
      <c r="A318" s="986"/>
      <c r="B318" s="1039" t="s">
        <v>333</v>
      </c>
      <c r="C318" s="1040"/>
      <c r="D318" s="965" t="s">
        <v>127</v>
      </c>
      <c r="E318" s="966"/>
      <c r="F318" s="958" t="s">
        <v>129</v>
      </c>
      <c r="G318" s="958"/>
      <c r="H318" s="958" t="s">
        <v>131</v>
      </c>
      <c r="I318" s="958"/>
      <c r="J318" s="958" t="s">
        <v>133</v>
      </c>
      <c r="K318" s="958"/>
      <c r="L318" s="959" t="s">
        <v>312</v>
      </c>
      <c r="M318" s="959"/>
      <c r="N318" s="959"/>
      <c r="O318" s="959"/>
      <c r="P318" s="960" t="s">
        <v>200</v>
      </c>
      <c r="Q318" s="960"/>
      <c r="R318" s="960"/>
      <c r="S318" s="960"/>
      <c r="T318" s="961" t="str">
        <f>IF('result subject-wise'!AR20="","",'result subject-wise'!AR20)</f>
        <v/>
      </c>
      <c r="U318" s="961"/>
      <c r="V318" s="962"/>
    </row>
    <row r="319" spans="1:22" ht="19.25" customHeight="1">
      <c r="A319" s="986"/>
      <c r="B319" s="963" t="s">
        <v>309</v>
      </c>
      <c r="C319" s="964"/>
      <c r="D319" s="965" t="str">
        <f>IF('statement of marks'!EZ20="","",'statement of marks'!EZ20)</f>
        <v/>
      </c>
      <c r="E319" s="966"/>
      <c r="F319" s="966" t="str">
        <f>IF('statement of marks'!FB20="","",'statement of marks'!FB20)</f>
        <v/>
      </c>
      <c r="G319" s="966"/>
      <c r="H319" s="966" t="str">
        <f>IF('statement of marks'!FD20="","",'statement of marks'!FD20)</f>
        <v/>
      </c>
      <c r="I319" s="966"/>
      <c r="J319" s="966" t="str">
        <f>IF('statement of marks'!FF20="","",'statement of marks'!FF20)</f>
        <v/>
      </c>
      <c r="K319" s="966"/>
      <c r="L319" s="966">
        <f>IF('statement of marks'!FH20="","",'statement of marks'!FH20)</f>
        <v>0</v>
      </c>
      <c r="M319" s="966"/>
      <c r="N319" s="966"/>
      <c r="O319" s="966"/>
      <c r="P319" s="960" t="s">
        <v>330</v>
      </c>
      <c r="Q319" s="960"/>
      <c r="R319" s="960"/>
      <c r="S319" s="960"/>
      <c r="T319" s="961" t="str">
        <f>IF(AND(T318="mRrh.kZ",V314&gt;=60),"FIRST",IF(AND(T318="mRrh.kZ",V314&gt;=48),"SECOND",IF(AND(T318="mRrh.kZ",V314&gt;=36),"THIRD","")))</f>
        <v/>
      </c>
      <c r="U319" s="961"/>
      <c r="V319" s="962"/>
    </row>
    <row r="320" spans="1:22" ht="19.25" customHeight="1">
      <c r="A320" s="986"/>
      <c r="B320" s="963" t="s">
        <v>310</v>
      </c>
      <c r="C320" s="964"/>
      <c r="D320" s="967" t="str">
        <f>IF('statement of marks'!EY20="","",'statement of marks'!EY20)</f>
        <v/>
      </c>
      <c r="E320" s="968"/>
      <c r="F320" s="968" t="str">
        <f>IF('statement of marks'!FA20="","",'statement of marks'!FA20)</f>
        <v/>
      </c>
      <c r="G320" s="968"/>
      <c r="H320" s="968" t="str">
        <f>IF('statement of marks'!FC20="","",'statement of marks'!FC20)</f>
        <v/>
      </c>
      <c r="I320" s="968"/>
      <c r="J320" s="968" t="str">
        <f>IF('statement of marks'!FE20="","",'statement of marks'!FE20)</f>
        <v/>
      </c>
      <c r="K320" s="968"/>
      <c r="L320" s="968">
        <f>IF('statement of marks'!FG20="","",'statement of marks'!FG20)</f>
        <v>44</v>
      </c>
      <c r="M320" s="968"/>
      <c r="N320" s="968"/>
      <c r="O320" s="968"/>
      <c r="P320" s="969" t="s">
        <v>302</v>
      </c>
      <c r="Q320" s="970"/>
      <c r="R320" s="970"/>
      <c r="S320" s="971"/>
      <c r="T320" s="972" t="str">
        <f>IF(T318="","",'result subject-wise'!$G$118)</f>
        <v/>
      </c>
      <c r="U320" s="972"/>
      <c r="V320" s="973"/>
    </row>
    <row r="321" spans="1:22" ht="19.25" customHeight="1">
      <c r="A321" s="986"/>
      <c r="B321" s="942" t="s">
        <v>303</v>
      </c>
      <c r="C321" s="943"/>
      <c r="D321" s="944"/>
      <c r="E321" s="945"/>
      <c r="F321" s="945"/>
      <c r="G321" s="945"/>
      <c r="H321" s="945"/>
      <c r="I321" s="945"/>
      <c r="J321" s="945"/>
      <c r="K321" s="945"/>
      <c r="L321" s="946" t="s">
        <v>326</v>
      </c>
      <c r="M321" s="946"/>
      <c r="N321" s="946"/>
      <c r="O321" s="946"/>
      <c r="P321" s="946"/>
      <c r="Q321" s="946"/>
      <c r="R321" s="974"/>
      <c r="S321" s="975"/>
      <c r="T321" s="975"/>
      <c r="U321" s="975"/>
      <c r="V321" s="976"/>
    </row>
    <row r="322" spans="1:22" ht="19.25" customHeight="1">
      <c r="A322" s="986"/>
      <c r="B322" s="942" t="s">
        <v>335</v>
      </c>
      <c r="C322" s="943"/>
      <c r="D322" s="944"/>
      <c r="E322" s="945"/>
      <c r="F322" s="945"/>
      <c r="G322" s="945"/>
      <c r="H322" s="945"/>
      <c r="I322" s="945"/>
      <c r="J322" s="945"/>
      <c r="K322" s="945"/>
      <c r="L322" s="946" t="s">
        <v>304</v>
      </c>
      <c r="M322" s="946"/>
      <c r="N322" s="946"/>
      <c r="O322" s="946"/>
      <c r="P322" s="946"/>
      <c r="Q322" s="946"/>
      <c r="R322" s="977"/>
      <c r="S322" s="978"/>
      <c r="T322" s="978"/>
      <c r="U322" s="978"/>
      <c r="V322" s="979"/>
    </row>
    <row r="323" spans="1:22" ht="19.25" customHeight="1">
      <c r="A323" s="986"/>
      <c r="B323" s="942" t="s">
        <v>313</v>
      </c>
      <c r="C323" s="943"/>
      <c r="D323" s="944"/>
      <c r="E323" s="945"/>
      <c r="F323" s="945"/>
      <c r="G323" s="945"/>
      <c r="H323" s="945"/>
      <c r="I323" s="945"/>
      <c r="J323" s="945"/>
      <c r="K323" s="945"/>
      <c r="L323" s="946" t="s">
        <v>327</v>
      </c>
      <c r="M323" s="946"/>
      <c r="N323" s="946"/>
      <c r="O323" s="946"/>
      <c r="P323" s="946"/>
      <c r="Q323" s="946"/>
      <c r="R323" s="947" t="s">
        <v>328</v>
      </c>
      <c r="S323" s="948"/>
      <c r="T323" s="948"/>
      <c r="U323" s="948"/>
      <c r="V323" s="949"/>
    </row>
    <row r="324" spans="1:22" ht="19.25" customHeight="1">
      <c r="A324" s="987"/>
      <c r="B324" s="950" t="s">
        <v>329</v>
      </c>
      <c r="C324" s="951"/>
      <c r="D324" s="952"/>
      <c r="E324" s="953"/>
      <c r="F324" s="953"/>
      <c r="G324" s="953"/>
      <c r="H324" s="953"/>
      <c r="I324" s="953"/>
      <c r="J324" s="953"/>
      <c r="K324" s="953"/>
      <c r="L324" s="951" t="s">
        <v>117</v>
      </c>
      <c r="M324" s="951"/>
      <c r="N324" s="951"/>
      <c r="O324" s="951"/>
      <c r="P324" s="954">
        <f>'statement of marks'!$HJ$110</f>
        <v>42122</v>
      </c>
      <c r="Q324" s="954"/>
      <c r="R324" s="955" t="s">
        <v>305</v>
      </c>
      <c r="S324" s="956"/>
      <c r="T324" s="956"/>
      <c r="U324" s="956"/>
      <c r="V324" s="957"/>
    </row>
    <row r="325" spans="1:22" ht="19.25" customHeight="1">
      <c r="A325" s="980" t="s">
        <v>287</v>
      </c>
      <c r="B325" s="981"/>
      <c r="C325" s="981"/>
      <c r="D325" s="981"/>
      <c r="E325" s="981"/>
      <c r="F325" s="981"/>
      <c r="G325" s="981"/>
      <c r="H325" s="981"/>
      <c r="I325" s="981"/>
      <c r="J325" s="981"/>
      <c r="K325" s="981"/>
      <c r="L325" s="981"/>
      <c r="M325" s="981"/>
      <c r="N325" s="981"/>
      <c r="O325" s="981"/>
      <c r="P325" s="981"/>
      <c r="Q325" s="981"/>
      <c r="R325" s="981"/>
      <c r="S325" s="981"/>
      <c r="T325" s="981"/>
      <c r="U325" s="981"/>
      <c r="V325" s="982"/>
    </row>
    <row r="326" spans="1:22" ht="19.25" customHeight="1">
      <c r="A326" s="983" t="str">
        <f>'statement of marks'!$A$1</f>
        <v>GOVT. GIRLS' HR. SEC. SCHOOL, NIMBAHERA</v>
      </c>
      <c r="B326" s="984"/>
      <c r="C326" s="984"/>
      <c r="D326" s="984"/>
      <c r="E326" s="984"/>
      <c r="F326" s="984"/>
      <c r="G326" s="984"/>
      <c r="H326" s="984"/>
      <c r="I326" s="984"/>
      <c r="J326" s="984"/>
      <c r="K326" s="984"/>
      <c r="L326" s="984"/>
      <c r="M326" s="984"/>
      <c r="N326" s="984"/>
      <c r="O326" s="984"/>
      <c r="P326" s="984"/>
      <c r="Q326" s="984"/>
      <c r="R326" s="984"/>
      <c r="S326" s="984"/>
      <c r="T326" s="984"/>
      <c r="U326" s="984"/>
      <c r="V326" s="985"/>
    </row>
    <row r="327" spans="1:22" ht="19.25" customHeight="1">
      <c r="A327" s="986"/>
      <c r="B327" s="988" t="s">
        <v>316</v>
      </c>
      <c r="C327" s="988"/>
      <c r="D327" s="989" t="str">
        <f>'statement of marks'!$F$3</f>
        <v>2013-14</v>
      </c>
      <c r="E327" s="990"/>
      <c r="F327" s="991" t="str">
        <f>IF(T345="","MAIN EXAMINATION",IF(D344="Suppl.","SUPPLEMENTARY EXAMINATION",IF(D344="Re-exam.","RE-EXAMINATION",)))</f>
        <v>MAIN EXAMINATION</v>
      </c>
      <c r="G327" s="992"/>
      <c r="H327" s="992"/>
      <c r="I327" s="992"/>
      <c r="J327" s="992"/>
      <c r="K327" s="992"/>
      <c r="L327" s="992"/>
      <c r="M327" s="992"/>
      <c r="N327" s="992"/>
      <c r="O327" s="992"/>
      <c r="P327" s="992"/>
      <c r="Q327" s="992"/>
      <c r="R327" s="993" t="s">
        <v>315</v>
      </c>
      <c r="S327" s="994"/>
      <c r="T327" s="995" t="str">
        <f>'statement of marks'!$A$3</f>
        <v>11 'A'</v>
      </c>
      <c r="U327" s="995"/>
      <c r="V327" s="996"/>
    </row>
    <row r="328" spans="1:22" ht="19.25" customHeight="1">
      <c r="A328" s="986"/>
      <c r="B328" s="997" t="s">
        <v>36</v>
      </c>
      <c r="C328" s="997"/>
      <c r="D328" s="998" t="str">
        <f>IF('statement of marks'!G21="","",'statement of marks'!G21)</f>
        <v>A 013</v>
      </c>
      <c r="E328" s="946"/>
      <c r="F328" s="946"/>
      <c r="G328" s="946"/>
      <c r="H328" s="946"/>
      <c r="I328" s="946"/>
      <c r="J328" s="946"/>
      <c r="K328" s="946"/>
      <c r="L328" s="946"/>
      <c r="M328" s="946"/>
      <c r="N328" s="946"/>
      <c r="O328" s="946"/>
      <c r="P328" s="946"/>
      <c r="Q328" s="946"/>
      <c r="R328" s="999" t="s">
        <v>314</v>
      </c>
      <c r="S328" s="1000"/>
      <c r="T328" s="1001">
        <f>IF('statement of marks'!E21="","",'statement of marks'!E21)</f>
        <v>11413</v>
      </c>
      <c r="U328" s="1001"/>
      <c r="V328" s="1002"/>
    </row>
    <row r="329" spans="1:22" ht="19.25" customHeight="1">
      <c r="A329" s="986"/>
      <c r="B329" s="997" t="s">
        <v>37</v>
      </c>
      <c r="C329" s="997"/>
      <c r="D329" s="998" t="str">
        <f>IF('statement of marks'!H21="","",'statement of marks'!H21)</f>
        <v>B 013</v>
      </c>
      <c r="E329" s="946"/>
      <c r="F329" s="946"/>
      <c r="G329" s="946"/>
      <c r="H329" s="946"/>
      <c r="I329" s="946"/>
      <c r="J329" s="946"/>
      <c r="K329" s="946"/>
      <c r="L329" s="946"/>
      <c r="M329" s="946"/>
      <c r="N329" s="946"/>
      <c r="O329" s="946"/>
      <c r="P329" s="946"/>
      <c r="Q329" s="946"/>
      <c r="R329" s="999" t="s">
        <v>35</v>
      </c>
      <c r="S329" s="1000"/>
      <c r="T329" s="1001">
        <f>IF('statement of marks'!D21="","",'statement of marks'!D21)</f>
        <v>9356</v>
      </c>
      <c r="U329" s="1001"/>
      <c r="V329" s="1002"/>
    </row>
    <row r="330" spans="1:22" ht="19.25" customHeight="1">
      <c r="A330" s="986"/>
      <c r="B330" s="1003" t="s">
        <v>38</v>
      </c>
      <c r="C330" s="1003"/>
      <c r="D330" s="998" t="str">
        <f>IF('statement of marks'!I21="","",'statement of marks'!I21)</f>
        <v>C 013</v>
      </c>
      <c r="E330" s="946"/>
      <c r="F330" s="946"/>
      <c r="G330" s="946"/>
      <c r="H330" s="946"/>
      <c r="I330" s="946"/>
      <c r="J330" s="946"/>
      <c r="K330" s="946"/>
      <c r="L330" s="946"/>
      <c r="M330" s="946"/>
      <c r="N330" s="946"/>
      <c r="O330" s="946"/>
      <c r="P330" s="946"/>
      <c r="Q330" s="946"/>
      <c r="R330" s="1004" t="s">
        <v>285</v>
      </c>
      <c r="S330" s="1005"/>
      <c r="T330" s="1006">
        <f>IF('statement of marks'!F21="","",'statement of marks'!F21)</f>
        <v>35256</v>
      </c>
      <c r="U330" s="1006"/>
      <c r="V330" s="1007"/>
    </row>
    <row r="331" spans="1:22" ht="19.25" customHeight="1">
      <c r="A331" s="986"/>
      <c r="B331" s="1008" t="s">
        <v>223</v>
      </c>
      <c r="C331" s="1010" t="s">
        <v>319</v>
      </c>
      <c r="D331" s="1012" t="s">
        <v>114</v>
      </c>
      <c r="E331" s="1012" t="s">
        <v>115</v>
      </c>
      <c r="F331" s="1012" t="s">
        <v>116</v>
      </c>
      <c r="G331" s="1014" t="s">
        <v>281</v>
      </c>
      <c r="H331" s="1014" t="s">
        <v>282</v>
      </c>
      <c r="I331" s="1012" t="s">
        <v>289</v>
      </c>
      <c r="J331" s="1012" t="s">
        <v>299</v>
      </c>
      <c r="K331" s="1016" t="s">
        <v>299</v>
      </c>
      <c r="L331" s="1018" t="s">
        <v>292</v>
      </c>
      <c r="M331" s="1018" t="s">
        <v>293</v>
      </c>
      <c r="N331" s="1020" t="s">
        <v>294</v>
      </c>
      <c r="O331" s="1020" t="s">
        <v>290</v>
      </c>
      <c r="P331" s="1020" t="s">
        <v>291</v>
      </c>
      <c r="Q331" s="1016" t="s">
        <v>323</v>
      </c>
      <c r="R331" s="1012" t="s">
        <v>334</v>
      </c>
      <c r="S331" s="1022" t="s">
        <v>332</v>
      </c>
      <c r="T331" s="1024" t="s">
        <v>320</v>
      </c>
      <c r="U331" s="1026" t="s">
        <v>321</v>
      </c>
      <c r="V331" s="1028" t="s">
        <v>322</v>
      </c>
    </row>
    <row r="332" spans="1:22" ht="19.25" customHeight="1">
      <c r="A332" s="986"/>
      <c r="B332" s="1009"/>
      <c r="C332" s="1011"/>
      <c r="D332" s="1013"/>
      <c r="E332" s="1013"/>
      <c r="F332" s="1013"/>
      <c r="G332" s="1015"/>
      <c r="H332" s="1015"/>
      <c r="I332" s="1013"/>
      <c r="J332" s="1013"/>
      <c r="K332" s="1017"/>
      <c r="L332" s="1019"/>
      <c r="M332" s="1019"/>
      <c r="N332" s="1021"/>
      <c r="O332" s="1021"/>
      <c r="P332" s="1021"/>
      <c r="Q332" s="1017"/>
      <c r="R332" s="1013"/>
      <c r="S332" s="1023"/>
      <c r="T332" s="1025"/>
      <c r="U332" s="1027"/>
      <c r="V332" s="1029"/>
    </row>
    <row r="333" spans="1:22" ht="19.25" customHeight="1">
      <c r="A333" s="986"/>
      <c r="B333" s="1030" t="s">
        <v>317</v>
      </c>
      <c r="C333" s="1031"/>
      <c r="D333" s="173">
        <v>10</v>
      </c>
      <c r="E333" s="203">
        <v>10</v>
      </c>
      <c r="F333" s="203">
        <v>10</v>
      </c>
      <c r="G333" s="164" t="s">
        <v>90</v>
      </c>
      <c r="H333" s="174" t="str">
        <f>'statement of marks'!$AQ$6</f>
        <v/>
      </c>
      <c r="I333" s="165">
        <v>70</v>
      </c>
      <c r="J333" s="164" t="s">
        <v>88</v>
      </c>
      <c r="K333" s="175">
        <v>100</v>
      </c>
      <c r="L333" s="164" t="s">
        <v>91</v>
      </c>
      <c r="M333" s="174" t="str">
        <f>'statement of marks'!$AV$6</f>
        <v/>
      </c>
      <c r="N333" s="165">
        <v>100</v>
      </c>
      <c r="O333" s="164" t="s">
        <v>307</v>
      </c>
      <c r="P333" s="175"/>
      <c r="Q333" s="175">
        <v>200</v>
      </c>
      <c r="R333" s="166"/>
      <c r="S333" s="166"/>
      <c r="T333" s="167"/>
      <c r="U333" s="168"/>
      <c r="V333" s="176" t="str">
        <f>IF(OR(U340=0,U340&lt;S340),"",Q333)</f>
        <v/>
      </c>
    </row>
    <row r="334" spans="1:22" ht="19.25" customHeight="1">
      <c r="A334" s="986"/>
      <c r="B334" s="942" t="str">
        <f>'statement of marks'!$J$3</f>
        <v>HINDI COMPULSORY</v>
      </c>
      <c r="C334" s="943"/>
      <c r="D334" s="200">
        <f>IF('statement of marks'!J21="","",'statement of marks'!J21)</f>
        <v>3</v>
      </c>
      <c r="E334" s="201">
        <f>IF('statement of marks'!K21="","",'statement of marks'!K21)</f>
        <v>5</v>
      </c>
      <c r="F334" s="201">
        <f>IF('statement of marks'!L21="","",'statement of marks'!L21)</f>
        <v>3</v>
      </c>
      <c r="G334" s="177">
        <f>IF('statement of marks'!N21="","",'statement of marks'!N21)</f>
        <v>26</v>
      </c>
      <c r="H334" s="177" t="str">
        <f>'statement of marks'!$BS$6</f>
        <v/>
      </c>
      <c r="I334" s="204">
        <f>IF(G334="","",G334)</f>
        <v>26</v>
      </c>
      <c r="J334" s="204">
        <f>IF(G334="","",SUM(D334,E334,F334,G334))</f>
        <v>37</v>
      </c>
      <c r="K334" s="178">
        <f>J334</f>
        <v>37</v>
      </c>
      <c r="L334" s="177">
        <f>IF('statement of marks'!P21="","",'statement of marks'!P21)</f>
        <v>53</v>
      </c>
      <c r="M334" s="174" t="str">
        <f>'statement of marks'!$BX$6</f>
        <v/>
      </c>
      <c r="N334" s="204">
        <f>IF(L334="","",L334)</f>
        <v>53</v>
      </c>
      <c r="O334" s="204">
        <f>IF(L334="","",SUM(J334,L334))</f>
        <v>90</v>
      </c>
      <c r="P334" s="179">
        <f>SUM(H334,M334)</f>
        <v>0</v>
      </c>
      <c r="Q334" s="178">
        <f>O334</f>
        <v>90</v>
      </c>
      <c r="R334" s="201" t="str">
        <f>CONCATENATE('statement of marks'!FJ21,'statement of marks'!FK21,'statement of marks'!FL21)</f>
        <v>III</v>
      </c>
      <c r="S334" s="180" t="str">
        <f>IF(OR(R334="S",R334="RE"),100,"")</f>
        <v/>
      </c>
      <c r="T334" s="181" t="str">
        <f>IF('result subject-wise'!U21="","",'result subject-wise'!U21)</f>
        <v/>
      </c>
      <c r="U334" s="182" t="str">
        <f>IF('result subject-wise'!V21="","",'result subject-wise'!V21)</f>
        <v/>
      </c>
      <c r="V334" s="176" t="str">
        <f>IF(OR(U340=0,U340&lt;S340),"",IF(R334="RE",SUM(Q334,T334),IF(R334="S",T334,Q334)))</f>
        <v/>
      </c>
    </row>
    <row r="335" spans="1:22" ht="19.25" customHeight="1">
      <c r="A335" s="986"/>
      <c r="B335" s="942" t="str">
        <f>'statement of marks'!$W$3</f>
        <v>ENGLISH COMPULSORY</v>
      </c>
      <c r="C335" s="943"/>
      <c r="D335" s="200">
        <f>IF('statement of marks'!W21="","",'statement of marks'!W21)</f>
        <v>4</v>
      </c>
      <c r="E335" s="201">
        <f>IF('statement of marks'!X21="","",'statement of marks'!X21)</f>
        <v>7</v>
      </c>
      <c r="F335" s="201">
        <f>IF('statement of marks'!Y21="","",'statement of marks'!Y21)</f>
        <v>7</v>
      </c>
      <c r="G335" s="177">
        <f>IF('statement of marks'!AA21="","",'statement of marks'!AA21)</f>
        <v>31</v>
      </c>
      <c r="H335" s="177" t="str">
        <f>'statement of marks'!$CU$6</f>
        <v/>
      </c>
      <c r="I335" s="204">
        <f>IF(G335="","",G335)</f>
        <v>31</v>
      </c>
      <c r="J335" s="204">
        <f t="shared" ref="J335:J338" si="120">IF(G335="","",SUM(D335,E335,F335,G335))</f>
        <v>49</v>
      </c>
      <c r="K335" s="178">
        <f>J335</f>
        <v>49</v>
      </c>
      <c r="L335" s="177">
        <f>IF('statement of marks'!AC21="","",'statement of marks'!AC21)</f>
        <v>37</v>
      </c>
      <c r="M335" s="174" t="str">
        <f>'statement of marks'!$CZ$6</f>
        <v/>
      </c>
      <c r="N335" s="204">
        <f>IF(L335="","",L335)</f>
        <v>37</v>
      </c>
      <c r="O335" s="204">
        <f t="shared" ref="O335" si="121">IF(L335="","",SUM(J335,L335))</f>
        <v>86</v>
      </c>
      <c r="P335" s="179">
        <f t="shared" ref="P335" si="122">SUM(H335,M335)</f>
        <v>0</v>
      </c>
      <c r="Q335" s="178">
        <f>O335</f>
        <v>86</v>
      </c>
      <c r="R335" s="201" t="str">
        <f>CONCATENATE('statement of marks'!FM21,'statement of marks'!FN21,'statement of marks'!FO21)</f>
        <v>III</v>
      </c>
      <c r="S335" s="180" t="str">
        <f>IF(OR(R335="S",R335="RE"),100,"")</f>
        <v/>
      </c>
      <c r="T335" s="181" t="str">
        <f>IF('result subject-wise'!X21="","",'result subject-wise'!X21)</f>
        <v/>
      </c>
      <c r="U335" s="182" t="str">
        <f>IF('result subject-wise'!Y21="","",'result subject-wise'!Y21)</f>
        <v/>
      </c>
      <c r="V335" s="176" t="str">
        <f>IF(OR(U340=0,U340&lt;S340),"",IF(R335="RE",SUM(Q335,T335),IF(R335="S",T335,Q335)))</f>
        <v/>
      </c>
    </row>
    <row r="336" spans="1:22" ht="19.25" customHeight="1">
      <c r="A336" s="986"/>
      <c r="B336" s="942" t="str">
        <f>'statement of marks'!AK21</f>
        <v>PHYSICS</v>
      </c>
      <c r="C336" s="943"/>
      <c r="D336" s="200">
        <f>IF('statement of marks'!AL21="","",'statement of marks'!AL21)</f>
        <v>6</v>
      </c>
      <c r="E336" s="201">
        <f>IF('statement of marks'!AM21="","",'statement of marks'!AM21)</f>
        <v>6</v>
      </c>
      <c r="F336" s="201">
        <f>IF('statement of marks'!AN21="","",'statement of marks'!AN21)</f>
        <v>10</v>
      </c>
      <c r="G336" s="177">
        <f>IF('statement of marks'!AP21="","",'statement of marks'!AP21)</f>
        <v>11</v>
      </c>
      <c r="H336" s="177">
        <f>IF('statement of marks'!AQ21="","",'statement of marks'!AQ21)</f>
        <v>14</v>
      </c>
      <c r="I336" s="204">
        <f>IF(G336="","",IF(AND(G336="ML",H336="ML"),"ML",IF(AND(G336="ML",H336=""),"ML",SUM(G336,H336))))</f>
        <v>25</v>
      </c>
      <c r="J336" s="204">
        <f t="shared" si="120"/>
        <v>33</v>
      </c>
      <c r="K336" s="178">
        <f>IF(J336="","",SUM(H336,J336))</f>
        <v>47</v>
      </c>
      <c r="L336" s="177">
        <f>IF('statement of marks'!AU21="","",'statement of marks'!AU21)</f>
        <v>25</v>
      </c>
      <c r="M336" s="177">
        <f>IF('statement of marks'!AV21="","",'statement of marks'!AV21)</f>
        <v>19</v>
      </c>
      <c r="N336" s="204">
        <f>IF(L336="","",IF(AND(L336="ML",M336="ML"),"ML",IF(AND(L336="ML",M336=""),"ML",SUM(L336,M336))))</f>
        <v>44</v>
      </c>
      <c r="O336" s="204">
        <f>IF(L336="","",SUM(J336,L336))</f>
        <v>58</v>
      </c>
      <c r="P336" s="177">
        <f>IF(AND(H336="",M336=""),"",SUM(H336,M336))</f>
        <v>33</v>
      </c>
      <c r="Q336" s="178">
        <f>IF(O336="","",SUM(O336,P336))</f>
        <v>91</v>
      </c>
      <c r="R336" s="201" t="str">
        <f>CONCATENATE('statement of marks'!FP21,'statement of marks'!FY21,'statement of marks'!FZ21)</f>
        <v>III</v>
      </c>
      <c r="S336" s="180" t="str">
        <f>IF('result subject-wise'!Z21="","",'result subject-wise'!Z21)</f>
        <v/>
      </c>
      <c r="T336" s="181" t="str">
        <f>IF('result subject-wise'!AB21="","",'result subject-wise'!AB21)</f>
        <v/>
      </c>
      <c r="U336" s="182" t="str">
        <f>IF('result subject-wise'!AC21="","",'result subject-wise'!AC21)</f>
        <v/>
      </c>
      <c r="V336" s="176" t="str">
        <f>IF(OR(U340=0,U340&lt;S340),"",IF(OR(R336="RE",R336="REP"),SUM(Q336,T336),IF(R336="S",T336,Q336)))</f>
        <v/>
      </c>
    </row>
    <row r="337" spans="1:22" ht="19.25" customHeight="1">
      <c r="A337" s="986"/>
      <c r="B337" s="942" t="str">
        <f>'statement of marks'!BM21</f>
        <v>CHEMISTRY</v>
      </c>
      <c r="C337" s="943"/>
      <c r="D337" s="200">
        <f>IF('statement of marks'!BN21="","",'statement of marks'!BN21)</f>
        <v>4</v>
      </c>
      <c r="E337" s="201">
        <f>IF('statement of marks'!BO21="","",'statement of marks'!BO21)</f>
        <v>10</v>
      </c>
      <c r="F337" s="201">
        <f>IF('statement of marks'!BP21="","",'statement of marks'!BP21)</f>
        <v>4</v>
      </c>
      <c r="G337" s="177">
        <f>IF('statement of marks'!BR21="","",'statement of marks'!BR21)</f>
        <v>23</v>
      </c>
      <c r="H337" s="177">
        <f>IF('statement of marks'!BS21="","",'statement of marks'!BS21)</f>
        <v>16</v>
      </c>
      <c r="I337" s="204">
        <f t="shared" ref="I337" si="123">IF(G337="","",IF(AND(G337="ML",H337="ML"),"ML",IF(AND(G337="ML",H337=""),"ML",SUM(G337,H337))))</f>
        <v>39</v>
      </c>
      <c r="J337" s="204">
        <f t="shared" si="120"/>
        <v>41</v>
      </c>
      <c r="K337" s="178">
        <f>IF(J337="","",SUM(H337,J337))</f>
        <v>57</v>
      </c>
      <c r="L337" s="177">
        <f>IF('statement of marks'!BW21="","",'statement of marks'!BW21)</f>
        <v>27</v>
      </c>
      <c r="M337" s="177">
        <f>IF('statement of marks'!BX21="","",'statement of marks'!BX21)</f>
        <v>27</v>
      </c>
      <c r="N337" s="204">
        <f t="shared" ref="N337" si="124">IF(L337="","",IF(AND(L337="ML",M337="ML"),"ML",IF(AND(L337="ML",M337=""),"ML",SUM(L337,M337))))</f>
        <v>54</v>
      </c>
      <c r="O337" s="204">
        <f>IF(L337="","",SUM(J337,L337))</f>
        <v>68</v>
      </c>
      <c r="P337" s="177">
        <f t="shared" ref="P337:P338" si="125">IF(AND(H337="",M337=""),"",SUM(H337,M337))</f>
        <v>43</v>
      </c>
      <c r="Q337" s="178">
        <f>IF(O337="","",SUM(O337,P337))</f>
        <v>111</v>
      </c>
      <c r="R337" s="201" t="str">
        <f>CONCATENATE('statement of marks'!GA21,'statement of marks'!GJ21,'statement of marks'!GK21)</f>
        <v>II</v>
      </c>
      <c r="S337" s="180" t="str">
        <f>IF('result subject-wise'!AD21="","",'result subject-wise'!AD21)</f>
        <v/>
      </c>
      <c r="T337" s="181" t="str">
        <f>IF('result subject-wise'!AF21="","",'result subject-wise'!AF21)</f>
        <v/>
      </c>
      <c r="U337" s="182" t="str">
        <f>IF('result subject-wise'!AG21="","",'result subject-wise'!AG21)</f>
        <v/>
      </c>
      <c r="V337" s="176" t="str">
        <f>IF(OR(U340=0,U340&lt;S340),"",IF(OR(R337="RE",R337="REP"),SUM(Q337,T337),IF(R337="S",T337,Q337)))</f>
        <v/>
      </c>
    </row>
    <row r="338" spans="1:22" ht="19.25" customHeight="1">
      <c r="A338" s="986"/>
      <c r="B338" s="942" t="str">
        <f>'statement of marks'!CO21</f>
        <v>BIOLOGY</v>
      </c>
      <c r="C338" s="943"/>
      <c r="D338" s="200">
        <f>IF('statement of marks'!CP21="","",'statement of marks'!CP21)</f>
        <v>6</v>
      </c>
      <c r="E338" s="201">
        <f>IF('statement of marks'!CQ21="","",'statement of marks'!CQ21)</f>
        <v>8</v>
      </c>
      <c r="F338" s="201">
        <f>IF('statement of marks'!CR21="","",'statement of marks'!CR21)</f>
        <v>7</v>
      </c>
      <c r="G338" s="177">
        <f>IF('statement of marks'!CT21="","",'statement of marks'!CT21)</f>
        <v>13</v>
      </c>
      <c r="H338" s="177">
        <f>IF('statement of marks'!CU21="","",'statement of marks'!CU21)</f>
        <v>13</v>
      </c>
      <c r="I338" s="204">
        <f>IF(G338="","",IF(AND(G338="ML",H338="ML"),"ML",IF(AND(G338="ML",H338=""),"ML",SUM(G338,H338))))</f>
        <v>26</v>
      </c>
      <c r="J338" s="204">
        <f t="shared" si="120"/>
        <v>34</v>
      </c>
      <c r="K338" s="178">
        <f>IF(J338="","",SUM(H338,J338))</f>
        <v>47</v>
      </c>
      <c r="L338" s="177">
        <f>IF('statement of marks'!CY21="","",'statement of marks'!CY21)</f>
        <v>18</v>
      </c>
      <c r="M338" s="177">
        <f>IF('statement of marks'!CZ21="","",'statement of marks'!CZ21)</f>
        <v>25</v>
      </c>
      <c r="N338" s="204">
        <f>IF(L338="","",IF(AND(L338="ML",M338="ML"),"ML",IF(AND(L338="ML",M338=""),"ML",SUM(L338,M338))))</f>
        <v>43</v>
      </c>
      <c r="O338" s="204">
        <f>IF(L338="","",SUM(J338,L338))</f>
        <v>52</v>
      </c>
      <c r="P338" s="177">
        <f t="shared" si="125"/>
        <v>38</v>
      </c>
      <c r="Q338" s="178">
        <f>IF(O338="","",SUM(O338,P338))</f>
        <v>90</v>
      </c>
      <c r="R338" s="201" t="str">
        <f>CONCATENATE('statement of marks'!GL21,'statement of marks'!GU21,'statement of marks'!GV21)</f>
        <v>G,+2</v>
      </c>
      <c r="S338" s="180" t="str">
        <f>IF('result subject-wise'!AH21="","",'result subject-wise'!AH21)</f>
        <v/>
      </c>
      <c r="T338" s="181" t="str">
        <f>IF('result subject-wise'!AJ21="","",'result subject-wise'!AJ21)</f>
        <v/>
      </c>
      <c r="U338" s="182" t="str">
        <f>IF('result subject-wise'!AK21="","",'result subject-wise'!AK21)</f>
        <v/>
      </c>
      <c r="V338" s="176" t="str">
        <f>IF(OR(U340=0,U340&lt;S340),"",IF(OR(R338="RE",R338="REP"),SUM(Q338,T338),IF(R338="S",T338,Q338)))</f>
        <v/>
      </c>
    </row>
    <row r="339" spans="1:22" ht="19.25" customHeight="1">
      <c r="A339" s="986"/>
      <c r="B339" s="1032" t="s">
        <v>296</v>
      </c>
      <c r="C339" s="1033"/>
      <c r="D339" s="183">
        <f>IF(AND(D334="",D335="",D336="",D337="",D338=""),"",SUM(D334:D338))</f>
        <v>23</v>
      </c>
      <c r="E339" s="183">
        <f t="shared" ref="E339:F339" si="126">IF(AND(E334="",E335="",E336="",E337="",E338=""),"",SUM(E334:E338))</f>
        <v>36</v>
      </c>
      <c r="F339" s="183">
        <f t="shared" si="126"/>
        <v>31</v>
      </c>
      <c r="G339" s="184">
        <f>IF(G334="","",SUM(G334:G338))</f>
        <v>104</v>
      </c>
      <c r="H339" s="184">
        <f>SUM(H336:H338)</f>
        <v>43</v>
      </c>
      <c r="I339" s="184">
        <f>IF(AND(I334="",I335="",I336="",I337="",I338=""),"",SUM(I334:I338))</f>
        <v>147</v>
      </c>
      <c r="J339" s="185">
        <f>IF(J338="","",SUM(J334:J338))</f>
        <v>194</v>
      </c>
      <c r="K339" s="186">
        <f>IF(K334="","",SUM(K334:K338))</f>
        <v>237</v>
      </c>
      <c r="L339" s="184">
        <f>IF(L334="","",SUM(L334:L338))</f>
        <v>160</v>
      </c>
      <c r="M339" s="184">
        <f>SUM(M336:M338)</f>
        <v>71</v>
      </c>
      <c r="N339" s="184">
        <f t="shared" ref="N339" si="127">IF(AND(N334="",N335="",N336="",N337="",N338=""),"",SUM(N334:N338))</f>
        <v>231</v>
      </c>
      <c r="O339" s="185">
        <f>IF(L339="","",SUM(J339,L339))</f>
        <v>354</v>
      </c>
      <c r="P339" s="186">
        <f>SUM(H339,M339)</f>
        <v>114</v>
      </c>
      <c r="Q339" s="186">
        <f>IF(Q334="","",SUM(Q334:Q338))</f>
        <v>468</v>
      </c>
      <c r="R339" s="185"/>
      <c r="S339" s="185" t="str">
        <f>IF(AND(S334="",S335="",S336="",S337="",S338=""),"",SUM(S334:S338))</f>
        <v/>
      </c>
      <c r="T339" s="187" t="str">
        <f>IF(AND(T334="",T335="",T336="",T337="",T338=""),"",SUM(T334:T338))</f>
        <v/>
      </c>
      <c r="U339" s="188"/>
      <c r="V339" s="189" t="str">
        <f>IF(V334="","",SUM(V334:V338))</f>
        <v/>
      </c>
    </row>
    <row r="340" spans="1:22" ht="19.25" customHeight="1">
      <c r="A340" s="986"/>
      <c r="B340" s="1034" t="s">
        <v>318</v>
      </c>
      <c r="C340" s="1035"/>
      <c r="D340" s="173">
        <f>IF(D339="","",50-(COUNTIF(D334:D338,"NA")*10+COUNTIF(D334:D338,"ML")*10))</f>
        <v>50</v>
      </c>
      <c r="E340" s="173">
        <f t="shared" ref="E340:F340" si="128">IF(E339="","",50-(COUNTIF(E334:E338,"NA")*10+COUNTIF(E334:E338,"ML")*10))</f>
        <v>50</v>
      </c>
      <c r="F340" s="173">
        <f t="shared" si="128"/>
        <v>50</v>
      </c>
      <c r="G340" s="177" t="e">
        <f>I340-H340</f>
        <v>#VALUE!</v>
      </c>
      <c r="H340" s="184" t="e">
        <f>IF(H339="","",(IF(OR(H336="ML",H336=""),0,H333)+IF(OR(H337="ML",H337=""),0,H334)+IF(OR(H338="ML",H338=""),0,H335)))</f>
        <v>#VALUE!</v>
      </c>
      <c r="I340" s="177">
        <f>IF(I339=0,0,350-H342)</f>
        <v>350</v>
      </c>
      <c r="J340" s="204" t="e">
        <f>IF(J339="","",SUM(D340:G340))</f>
        <v>#VALUE!</v>
      </c>
      <c r="K340" s="178" t="e">
        <f>IF(K339="","",SUM(H340,J340))</f>
        <v>#VALUE!</v>
      </c>
      <c r="L340" s="177" t="e">
        <f>N340-M340</f>
        <v>#VALUE!</v>
      </c>
      <c r="M340" s="180" t="e">
        <f>IF(M339="","",(IF(OR(M336="ML",M336=""),0,M333)+IF(OR(M337="ML",M337=""),0,M334)+IF(OR(M338="ML",M338=""),0,M335)))</f>
        <v>#VALUE!</v>
      </c>
      <c r="N340" s="177">
        <f>IF(N339=0,0,500-M342)</f>
        <v>500</v>
      </c>
      <c r="O340" s="204" t="e">
        <f>IF(L340="","",SUM(J340,L340))</f>
        <v>#VALUE!</v>
      </c>
      <c r="P340" s="178" t="e">
        <f>SUM(H340,M340)</f>
        <v>#VALUE!</v>
      </c>
      <c r="Q340" s="178" t="e">
        <f>IF(Q339="","",SUM(O340,P340))</f>
        <v>#VALUE!</v>
      </c>
      <c r="R340" s="169"/>
      <c r="S340" s="190">
        <f>COUNTIF(R334:R343,"S")</f>
        <v>0</v>
      </c>
      <c r="T340" s="190">
        <f>COUNTIF(R334:R343,"RE")+COUNTIF(R334:R343,"REP")</f>
        <v>0</v>
      </c>
      <c r="U340" s="190">
        <f>COUNTIF(U334:U339,"P")+COUNTIF(U342:U343,"P")</f>
        <v>0</v>
      </c>
      <c r="V340" s="191" t="str">
        <f>IF(OR(U340=0,U340&lt;(S340+T340)),"",(Q340-(S340*200)+S339))</f>
        <v/>
      </c>
    </row>
    <row r="341" spans="1:22" ht="19.25" customHeight="1">
      <c r="A341" s="986"/>
      <c r="B341" s="942" t="s">
        <v>156</v>
      </c>
      <c r="C341" s="943"/>
      <c r="D341" s="192">
        <f t="shared" ref="D341:Q341" si="129">IF(D340="","",D339/D340*100)</f>
        <v>46</v>
      </c>
      <c r="E341" s="192">
        <f t="shared" si="129"/>
        <v>72</v>
      </c>
      <c r="F341" s="192">
        <f t="shared" si="129"/>
        <v>62</v>
      </c>
      <c r="G341" s="192" t="e">
        <f t="shared" si="129"/>
        <v>#VALUE!</v>
      </c>
      <c r="H341" s="192" t="e">
        <f t="shared" si="129"/>
        <v>#VALUE!</v>
      </c>
      <c r="I341" s="192">
        <f t="shared" si="129"/>
        <v>42</v>
      </c>
      <c r="J341" s="192" t="e">
        <f t="shared" si="129"/>
        <v>#VALUE!</v>
      </c>
      <c r="K341" s="193" t="e">
        <f t="shared" si="129"/>
        <v>#VALUE!</v>
      </c>
      <c r="L341" s="192" t="e">
        <f t="shared" si="129"/>
        <v>#VALUE!</v>
      </c>
      <c r="M341" s="192" t="e">
        <f t="shared" si="129"/>
        <v>#VALUE!</v>
      </c>
      <c r="N341" s="192">
        <f t="shared" si="129"/>
        <v>46.2</v>
      </c>
      <c r="O341" s="192" t="e">
        <f t="shared" si="129"/>
        <v>#VALUE!</v>
      </c>
      <c r="P341" s="193" t="e">
        <f t="shared" si="129"/>
        <v>#VALUE!</v>
      </c>
      <c r="Q341" s="193" t="e">
        <f t="shared" si="129"/>
        <v>#VALUE!</v>
      </c>
      <c r="R341" s="166"/>
      <c r="S341" s="166"/>
      <c r="T341" s="167"/>
      <c r="U341" s="170"/>
      <c r="V341" s="194" t="str">
        <f>IF(V340="","",V339/V340*100)</f>
        <v/>
      </c>
    </row>
    <row r="342" spans="1:22" ht="19.25" customHeight="1">
      <c r="A342" s="986"/>
      <c r="B342" s="942" t="str">
        <f>'statement of marks'!$DQ$3</f>
        <v>RAJASTHAN STUDIES</v>
      </c>
      <c r="C342" s="943"/>
      <c r="D342" s="200">
        <f>IF('statement of marks'!DQ21="","",'statement of marks'!DQ21)</f>
        <v>9</v>
      </c>
      <c r="E342" s="201">
        <f>IF('statement of marks'!DR21="","",'statement of marks'!DR21)</f>
        <v>8</v>
      </c>
      <c r="F342" s="201">
        <f>IF('statement of marks'!DS21="","",'statement of marks'!DS21)</f>
        <v>10</v>
      </c>
      <c r="G342" s="201">
        <f>IF('statement of marks'!DU21="","",'statement of marks'!DU21)</f>
        <v>40</v>
      </c>
      <c r="H342" s="179">
        <f>IF(G334="ML",70)+IF(G335="ML",70)+IF(G336="ML",70-H333)+IF(G337="ML",70-H334)+IF(G338="ML",70-H335)+IF(H336="ml",H333)+IF(H337="ml",H334)+IF(H338="ml",H335)</f>
        <v>0</v>
      </c>
      <c r="I342" s="204">
        <f>IF(G342="","",SUM(G342,H342))</f>
        <v>40</v>
      </c>
      <c r="J342" s="204">
        <f>IF(G342="","",SUM(D342,E342,F342,G342))</f>
        <v>67</v>
      </c>
      <c r="K342" s="178">
        <f>IF(J342="","",SUM(H342,J342))</f>
        <v>67</v>
      </c>
      <c r="L342" s="201">
        <f>IF('statement of marks'!DW21="","",'statement of marks'!DW21)</f>
        <v>68</v>
      </c>
      <c r="M342" s="179">
        <f>IF(L334="ML",100)+IF(L335="ML",100)+IF(L336="ML",100-M333)+IF(L337="ML",100-M334)+IF(L338="ML",100-M335)+IF(M336="ml",M333)+IF(M337="ml",M334)+IF(M338="ml",M335)</f>
        <v>0</v>
      </c>
      <c r="N342" s="204">
        <f>IF(L342="","",SUM(L342,M342))</f>
        <v>68</v>
      </c>
      <c r="O342" s="204">
        <f>IF(L342="","",SUM(K342,L342))</f>
        <v>135</v>
      </c>
      <c r="P342" s="179">
        <f>SUM(H342,M342)</f>
        <v>0</v>
      </c>
      <c r="Q342" s="178">
        <f>IF(O342="","",SUM(O342,M342))</f>
        <v>135</v>
      </c>
      <c r="R342" s="201" t="str">
        <f>IF('statement of marks'!GW21="","",'statement of marks'!GW21)</f>
        <v>B</v>
      </c>
      <c r="S342" s="180" t="str">
        <f>IF(OR(R342="S",R342="RE"),100,"")</f>
        <v/>
      </c>
      <c r="T342" s="171" t="str">
        <f>IF('result subject-wise'!AL21="","",'result subject-wise'!AL21)</f>
        <v/>
      </c>
      <c r="U342" s="172" t="str">
        <f>IF('result subject-wise'!AM21="","",'result subject-wise'!AM21)</f>
        <v/>
      </c>
      <c r="V342" s="1036"/>
    </row>
    <row r="343" spans="1:22" ht="19.25" customHeight="1">
      <c r="A343" s="986"/>
      <c r="B343" s="942" t="str">
        <f>'statement of marks'!$ED$3</f>
        <v>JEEVAN KAUSJAL</v>
      </c>
      <c r="C343" s="943"/>
      <c r="D343" s="1037" t="s">
        <v>283</v>
      </c>
      <c r="E343" s="1038"/>
      <c r="F343" s="204">
        <f>'statement of marks'!$ED$6</f>
        <v>30</v>
      </c>
      <c r="G343" s="177">
        <f>IF('statement of marks'!ED21="","",'statement of marks'!ED21)</f>
        <v>22</v>
      </c>
      <c r="H343" s="1038" t="s">
        <v>284</v>
      </c>
      <c r="I343" s="1038"/>
      <c r="J343" s="204">
        <f>'statement of marks'!$EE$6</f>
        <v>30</v>
      </c>
      <c r="K343" s="178">
        <f>IF('statement of marks'!EE21="","",'statement of marks'!EE21)</f>
        <v>24</v>
      </c>
      <c r="L343" s="1038" t="s">
        <v>113</v>
      </c>
      <c r="M343" s="1038"/>
      <c r="N343" s="204">
        <f>'statement of marks'!$EF$6</f>
        <v>40</v>
      </c>
      <c r="O343" s="201">
        <f>IF('statement of marks'!EF21="","",'statement of marks'!EF21)</f>
        <v>30</v>
      </c>
      <c r="P343" s="166"/>
      <c r="Q343" s="178">
        <f>IF(O343="","",SUM(G343,K343,O343))</f>
        <v>76</v>
      </c>
      <c r="R343" s="201" t="str">
        <f>IF('statement of marks'!GX21="","",'statement of marks'!GX21)</f>
        <v>B</v>
      </c>
      <c r="S343" s="180" t="str">
        <f>IF(OR(R343="S",R343="RE"),40,"")</f>
        <v/>
      </c>
      <c r="T343" s="171" t="str">
        <f>IF('result subject-wise'!AN21="","",'result subject-wise'!AN21)</f>
        <v/>
      </c>
      <c r="U343" s="172" t="str">
        <f>IF('result subject-wise'!AO21="","",'result subject-wise'!AO21)</f>
        <v/>
      </c>
      <c r="V343" s="1036"/>
    </row>
    <row r="344" spans="1:22" ht="19.25" customHeight="1">
      <c r="A344" s="986"/>
      <c r="B344" s="1039" t="s">
        <v>200</v>
      </c>
      <c r="C344" s="1040"/>
      <c r="D344" s="1041" t="str">
        <f>IF('statement of marks'!HD21="","",'statement of marks'!HD21)</f>
        <v>PASS BY GRACE</v>
      </c>
      <c r="E344" s="1042"/>
      <c r="F344" s="1042"/>
      <c r="G344" s="1042"/>
      <c r="H344" s="1042"/>
      <c r="I344" s="1043"/>
      <c r="J344" s="202" t="s">
        <v>330</v>
      </c>
      <c r="K344" s="201" t="str">
        <f>IF('statement of marks'!HG21="","",'statement of marks'!HG21)</f>
        <v>III</v>
      </c>
      <c r="L344" s="1044" t="s">
        <v>157</v>
      </c>
      <c r="M344" s="1045"/>
      <c r="N344" s="1046"/>
      <c r="O344" s="201">
        <f>IF('statement of marks'!HI21="","",'statement of marks'!HI21)</f>
        <v>42.000000000000149</v>
      </c>
      <c r="P344" s="1047" t="s">
        <v>324</v>
      </c>
      <c r="Q344" s="1047"/>
      <c r="R344" s="1047"/>
      <c r="S344" s="1047"/>
      <c r="T344" s="1047"/>
      <c r="U344" s="1047"/>
      <c r="V344" s="1048"/>
    </row>
    <row r="345" spans="1:22" ht="19.25" customHeight="1">
      <c r="A345" s="986"/>
      <c r="B345" s="1039" t="s">
        <v>333</v>
      </c>
      <c r="C345" s="1040"/>
      <c r="D345" s="965" t="s">
        <v>127</v>
      </c>
      <c r="E345" s="966"/>
      <c r="F345" s="958" t="s">
        <v>129</v>
      </c>
      <c r="G345" s="958"/>
      <c r="H345" s="958" t="s">
        <v>131</v>
      </c>
      <c r="I345" s="958"/>
      <c r="J345" s="958" t="s">
        <v>133</v>
      </c>
      <c r="K345" s="958"/>
      <c r="L345" s="959" t="s">
        <v>312</v>
      </c>
      <c r="M345" s="959"/>
      <c r="N345" s="959"/>
      <c r="O345" s="959"/>
      <c r="P345" s="960" t="s">
        <v>200</v>
      </c>
      <c r="Q345" s="960"/>
      <c r="R345" s="960"/>
      <c r="S345" s="960"/>
      <c r="T345" s="961" t="str">
        <f>IF('result subject-wise'!AR21="","",'result subject-wise'!AR21)</f>
        <v/>
      </c>
      <c r="U345" s="961"/>
      <c r="V345" s="962"/>
    </row>
    <row r="346" spans="1:22" ht="19.25" customHeight="1">
      <c r="A346" s="986"/>
      <c r="B346" s="963" t="s">
        <v>309</v>
      </c>
      <c r="C346" s="964"/>
      <c r="D346" s="965" t="str">
        <f>IF('statement of marks'!EZ21="","",'statement of marks'!EZ21)</f>
        <v/>
      </c>
      <c r="E346" s="966"/>
      <c r="F346" s="966" t="str">
        <f>IF('statement of marks'!FB21="","",'statement of marks'!FB21)</f>
        <v/>
      </c>
      <c r="G346" s="966"/>
      <c r="H346" s="966" t="str">
        <f>IF('statement of marks'!FD21="","",'statement of marks'!FD21)</f>
        <v/>
      </c>
      <c r="I346" s="966"/>
      <c r="J346" s="966" t="str">
        <f>IF('statement of marks'!FF21="","",'statement of marks'!FF21)</f>
        <v/>
      </c>
      <c r="K346" s="966"/>
      <c r="L346" s="966">
        <f>IF('statement of marks'!FH21="","",'statement of marks'!FH21)</f>
        <v>0</v>
      </c>
      <c r="M346" s="966"/>
      <c r="N346" s="966"/>
      <c r="O346" s="966"/>
      <c r="P346" s="960" t="s">
        <v>330</v>
      </c>
      <c r="Q346" s="960"/>
      <c r="R346" s="960"/>
      <c r="S346" s="960"/>
      <c r="T346" s="961" t="str">
        <f>IF(AND(T345="mRrh.kZ",V341&gt;=60),"FIRST",IF(AND(T345="mRrh.kZ",V341&gt;=48),"SECOND",IF(AND(T345="mRrh.kZ",V341&gt;=36),"THIRD","")))</f>
        <v/>
      </c>
      <c r="U346" s="961"/>
      <c r="V346" s="962"/>
    </row>
    <row r="347" spans="1:22" ht="19.25" customHeight="1">
      <c r="A347" s="986"/>
      <c r="B347" s="963" t="s">
        <v>310</v>
      </c>
      <c r="C347" s="964"/>
      <c r="D347" s="967" t="str">
        <f>IF('statement of marks'!EY21="","",'statement of marks'!EY21)</f>
        <v/>
      </c>
      <c r="E347" s="968"/>
      <c r="F347" s="968" t="str">
        <f>IF('statement of marks'!FA21="","",'statement of marks'!FA21)</f>
        <v/>
      </c>
      <c r="G347" s="968"/>
      <c r="H347" s="968" t="str">
        <f>IF('statement of marks'!FC21="","",'statement of marks'!FC21)</f>
        <v/>
      </c>
      <c r="I347" s="968"/>
      <c r="J347" s="968" t="str">
        <f>IF('statement of marks'!FE21="","",'statement of marks'!FE21)</f>
        <v/>
      </c>
      <c r="K347" s="968"/>
      <c r="L347" s="968">
        <f>IF('statement of marks'!FG21="","",'statement of marks'!FG21)</f>
        <v>44</v>
      </c>
      <c r="M347" s="968"/>
      <c r="N347" s="968"/>
      <c r="O347" s="968"/>
      <c r="P347" s="969" t="s">
        <v>302</v>
      </c>
      <c r="Q347" s="970"/>
      <c r="R347" s="970"/>
      <c r="S347" s="971"/>
      <c r="T347" s="972" t="str">
        <f>IF(T345="","",'result subject-wise'!$G$118)</f>
        <v/>
      </c>
      <c r="U347" s="972"/>
      <c r="V347" s="973"/>
    </row>
    <row r="348" spans="1:22" ht="19.25" customHeight="1">
      <c r="A348" s="986"/>
      <c r="B348" s="942" t="s">
        <v>303</v>
      </c>
      <c r="C348" s="943"/>
      <c r="D348" s="944"/>
      <c r="E348" s="945"/>
      <c r="F348" s="945"/>
      <c r="G348" s="945"/>
      <c r="H348" s="945"/>
      <c r="I348" s="945"/>
      <c r="J348" s="945"/>
      <c r="K348" s="945"/>
      <c r="L348" s="946" t="s">
        <v>326</v>
      </c>
      <c r="M348" s="946"/>
      <c r="N348" s="946"/>
      <c r="O348" s="946"/>
      <c r="P348" s="946"/>
      <c r="Q348" s="946"/>
      <c r="R348" s="974"/>
      <c r="S348" s="975"/>
      <c r="T348" s="975"/>
      <c r="U348" s="975"/>
      <c r="V348" s="976"/>
    </row>
    <row r="349" spans="1:22" ht="19.25" customHeight="1">
      <c r="A349" s="986"/>
      <c r="B349" s="942" t="s">
        <v>335</v>
      </c>
      <c r="C349" s="943"/>
      <c r="D349" s="944"/>
      <c r="E349" s="945"/>
      <c r="F349" s="945"/>
      <c r="G349" s="945"/>
      <c r="H349" s="945"/>
      <c r="I349" s="945"/>
      <c r="J349" s="945"/>
      <c r="K349" s="945"/>
      <c r="L349" s="946" t="s">
        <v>304</v>
      </c>
      <c r="M349" s="946"/>
      <c r="N349" s="946"/>
      <c r="O349" s="946"/>
      <c r="P349" s="946"/>
      <c r="Q349" s="946"/>
      <c r="R349" s="977"/>
      <c r="S349" s="978"/>
      <c r="T349" s="978"/>
      <c r="U349" s="978"/>
      <c r="V349" s="979"/>
    </row>
    <row r="350" spans="1:22" ht="19.25" customHeight="1">
      <c r="A350" s="986"/>
      <c r="B350" s="942" t="s">
        <v>313</v>
      </c>
      <c r="C350" s="943"/>
      <c r="D350" s="944"/>
      <c r="E350" s="945"/>
      <c r="F350" s="945"/>
      <c r="G350" s="945"/>
      <c r="H350" s="945"/>
      <c r="I350" s="945"/>
      <c r="J350" s="945"/>
      <c r="K350" s="945"/>
      <c r="L350" s="946" t="s">
        <v>327</v>
      </c>
      <c r="M350" s="946"/>
      <c r="N350" s="946"/>
      <c r="O350" s="946"/>
      <c r="P350" s="946"/>
      <c r="Q350" s="946"/>
      <c r="R350" s="947" t="s">
        <v>328</v>
      </c>
      <c r="S350" s="948"/>
      <c r="T350" s="948"/>
      <c r="U350" s="948"/>
      <c r="V350" s="949"/>
    </row>
    <row r="351" spans="1:22" ht="19.25" customHeight="1">
      <c r="A351" s="987"/>
      <c r="B351" s="950" t="s">
        <v>329</v>
      </c>
      <c r="C351" s="951"/>
      <c r="D351" s="952"/>
      <c r="E351" s="953"/>
      <c r="F351" s="953"/>
      <c r="G351" s="953"/>
      <c r="H351" s="953"/>
      <c r="I351" s="953"/>
      <c r="J351" s="953"/>
      <c r="K351" s="953"/>
      <c r="L351" s="951" t="s">
        <v>117</v>
      </c>
      <c r="M351" s="951"/>
      <c r="N351" s="951"/>
      <c r="O351" s="951"/>
      <c r="P351" s="954">
        <f>'statement of marks'!$HJ$110</f>
        <v>42122</v>
      </c>
      <c r="Q351" s="954"/>
      <c r="R351" s="955" t="s">
        <v>305</v>
      </c>
      <c r="S351" s="956"/>
      <c r="T351" s="956"/>
      <c r="U351" s="956"/>
      <c r="V351" s="957"/>
    </row>
    <row r="352" spans="1:22" ht="19.25" customHeight="1">
      <c r="A352" s="980" t="s">
        <v>287</v>
      </c>
      <c r="B352" s="981"/>
      <c r="C352" s="981"/>
      <c r="D352" s="981"/>
      <c r="E352" s="981"/>
      <c r="F352" s="981"/>
      <c r="G352" s="981"/>
      <c r="H352" s="981"/>
      <c r="I352" s="981"/>
      <c r="J352" s="981"/>
      <c r="K352" s="981"/>
      <c r="L352" s="981"/>
      <c r="M352" s="981"/>
      <c r="N352" s="981"/>
      <c r="O352" s="981"/>
      <c r="P352" s="981"/>
      <c r="Q352" s="981"/>
      <c r="R352" s="981"/>
      <c r="S352" s="981"/>
      <c r="T352" s="981"/>
      <c r="U352" s="981"/>
      <c r="V352" s="982"/>
    </row>
    <row r="353" spans="1:22" ht="19.25" customHeight="1">
      <c r="A353" s="983" t="str">
        <f>'statement of marks'!$A$1</f>
        <v>GOVT. GIRLS' HR. SEC. SCHOOL, NIMBAHERA</v>
      </c>
      <c r="B353" s="984"/>
      <c r="C353" s="984"/>
      <c r="D353" s="984"/>
      <c r="E353" s="984"/>
      <c r="F353" s="984"/>
      <c r="G353" s="984"/>
      <c r="H353" s="984"/>
      <c r="I353" s="984"/>
      <c r="J353" s="984"/>
      <c r="K353" s="984"/>
      <c r="L353" s="984"/>
      <c r="M353" s="984"/>
      <c r="N353" s="984"/>
      <c r="O353" s="984"/>
      <c r="P353" s="984"/>
      <c r="Q353" s="984"/>
      <c r="R353" s="984"/>
      <c r="S353" s="984"/>
      <c r="T353" s="984"/>
      <c r="U353" s="984"/>
      <c r="V353" s="985"/>
    </row>
    <row r="354" spans="1:22" ht="19.25" customHeight="1">
      <c r="A354" s="986"/>
      <c r="B354" s="988" t="s">
        <v>316</v>
      </c>
      <c r="C354" s="988"/>
      <c r="D354" s="989" t="str">
        <f>'statement of marks'!$F$3</f>
        <v>2013-14</v>
      </c>
      <c r="E354" s="990"/>
      <c r="F354" s="991" t="str">
        <f>IF(T372="","MAIN EXAMINATION",IF(D371="Suppl.","SUPPLEMENTARY EXAMINATION",IF(D371="Re-exam.","RE-EXAMINATION",)))</f>
        <v>MAIN EXAMINATION</v>
      </c>
      <c r="G354" s="992"/>
      <c r="H354" s="992"/>
      <c r="I354" s="992"/>
      <c r="J354" s="992"/>
      <c r="K354" s="992"/>
      <c r="L354" s="992"/>
      <c r="M354" s="992"/>
      <c r="N354" s="992"/>
      <c r="O354" s="992"/>
      <c r="P354" s="992"/>
      <c r="Q354" s="992"/>
      <c r="R354" s="993" t="s">
        <v>315</v>
      </c>
      <c r="S354" s="994"/>
      <c r="T354" s="995" t="str">
        <f>'statement of marks'!$A$3</f>
        <v>11 'A'</v>
      </c>
      <c r="U354" s="995"/>
      <c r="V354" s="996"/>
    </row>
    <row r="355" spans="1:22" ht="19.25" customHeight="1">
      <c r="A355" s="986"/>
      <c r="B355" s="997" t="s">
        <v>36</v>
      </c>
      <c r="C355" s="997"/>
      <c r="D355" s="998" t="str">
        <f>IF('statement of marks'!G22="","",'statement of marks'!G22)</f>
        <v>A 014</v>
      </c>
      <c r="E355" s="946"/>
      <c r="F355" s="946"/>
      <c r="G355" s="946"/>
      <c r="H355" s="946"/>
      <c r="I355" s="946"/>
      <c r="J355" s="946"/>
      <c r="K355" s="946"/>
      <c r="L355" s="946"/>
      <c r="M355" s="946"/>
      <c r="N355" s="946"/>
      <c r="O355" s="946"/>
      <c r="P355" s="946"/>
      <c r="Q355" s="946"/>
      <c r="R355" s="999" t="s">
        <v>314</v>
      </c>
      <c r="S355" s="1000"/>
      <c r="T355" s="1001">
        <f>IF('statement of marks'!E22="","",'statement of marks'!E22)</f>
        <v>11414</v>
      </c>
      <c r="U355" s="1001"/>
      <c r="V355" s="1002"/>
    </row>
    <row r="356" spans="1:22" ht="19.25" customHeight="1">
      <c r="A356" s="986"/>
      <c r="B356" s="997" t="s">
        <v>37</v>
      </c>
      <c r="C356" s="997"/>
      <c r="D356" s="998" t="str">
        <f>IF('statement of marks'!H22="","",'statement of marks'!H22)</f>
        <v>B 014</v>
      </c>
      <c r="E356" s="946"/>
      <c r="F356" s="946"/>
      <c r="G356" s="946"/>
      <c r="H356" s="946"/>
      <c r="I356" s="946"/>
      <c r="J356" s="946"/>
      <c r="K356" s="946"/>
      <c r="L356" s="946"/>
      <c r="M356" s="946"/>
      <c r="N356" s="946"/>
      <c r="O356" s="946"/>
      <c r="P356" s="946"/>
      <c r="Q356" s="946"/>
      <c r="R356" s="999" t="s">
        <v>35</v>
      </c>
      <c r="S356" s="1000"/>
      <c r="T356" s="1001">
        <f>IF('statement of marks'!D22="","",'statement of marks'!D22)</f>
        <v>10303</v>
      </c>
      <c r="U356" s="1001"/>
      <c r="V356" s="1002"/>
    </row>
    <row r="357" spans="1:22" ht="19.25" customHeight="1">
      <c r="A357" s="986"/>
      <c r="B357" s="1003" t="s">
        <v>38</v>
      </c>
      <c r="C357" s="1003"/>
      <c r="D357" s="998" t="str">
        <f>IF('statement of marks'!I22="","",'statement of marks'!I22)</f>
        <v>C 014</v>
      </c>
      <c r="E357" s="946"/>
      <c r="F357" s="946"/>
      <c r="G357" s="946"/>
      <c r="H357" s="946"/>
      <c r="I357" s="946"/>
      <c r="J357" s="946"/>
      <c r="K357" s="946"/>
      <c r="L357" s="946"/>
      <c r="M357" s="946"/>
      <c r="N357" s="946"/>
      <c r="O357" s="946"/>
      <c r="P357" s="946"/>
      <c r="Q357" s="946"/>
      <c r="R357" s="1004" t="s">
        <v>285</v>
      </c>
      <c r="S357" s="1005"/>
      <c r="T357" s="1006">
        <f>IF('statement of marks'!F22="","",'statement of marks'!F22)</f>
        <v>34824</v>
      </c>
      <c r="U357" s="1006"/>
      <c r="V357" s="1007"/>
    </row>
    <row r="358" spans="1:22" ht="19.25" customHeight="1">
      <c r="A358" s="986"/>
      <c r="B358" s="1008" t="s">
        <v>223</v>
      </c>
      <c r="C358" s="1010" t="s">
        <v>319</v>
      </c>
      <c r="D358" s="1012" t="s">
        <v>114</v>
      </c>
      <c r="E358" s="1012" t="s">
        <v>115</v>
      </c>
      <c r="F358" s="1012" t="s">
        <v>116</v>
      </c>
      <c r="G358" s="1014" t="s">
        <v>281</v>
      </c>
      <c r="H358" s="1014" t="s">
        <v>282</v>
      </c>
      <c r="I358" s="1012" t="s">
        <v>289</v>
      </c>
      <c r="J358" s="1012" t="s">
        <v>299</v>
      </c>
      <c r="K358" s="1016" t="s">
        <v>299</v>
      </c>
      <c r="L358" s="1018" t="s">
        <v>292</v>
      </c>
      <c r="M358" s="1018" t="s">
        <v>293</v>
      </c>
      <c r="N358" s="1020" t="s">
        <v>294</v>
      </c>
      <c r="O358" s="1020" t="s">
        <v>290</v>
      </c>
      <c r="P358" s="1020" t="s">
        <v>291</v>
      </c>
      <c r="Q358" s="1016" t="s">
        <v>323</v>
      </c>
      <c r="R358" s="1012" t="s">
        <v>334</v>
      </c>
      <c r="S358" s="1022" t="s">
        <v>332</v>
      </c>
      <c r="T358" s="1024" t="s">
        <v>320</v>
      </c>
      <c r="U358" s="1026" t="s">
        <v>321</v>
      </c>
      <c r="V358" s="1028" t="s">
        <v>322</v>
      </c>
    </row>
    <row r="359" spans="1:22" ht="19.25" customHeight="1">
      <c r="A359" s="986"/>
      <c r="B359" s="1009"/>
      <c r="C359" s="1011"/>
      <c r="D359" s="1013"/>
      <c r="E359" s="1013"/>
      <c r="F359" s="1013"/>
      <c r="G359" s="1015"/>
      <c r="H359" s="1015"/>
      <c r="I359" s="1013"/>
      <c r="J359" s="1013"/>
      <c r="K359" s="1017"/>
      <c r="L359" s="1019"/>
      <c r="M359" s="1019"/>
      <c r="N359" s="1021"/>
      <c r="O359" s="1021"/>
      <c r="P359" s="1021"/>
      <c r="Q359" s="1017"/>
      <c r="R359" s="1013"/>
      <c r="S359" s="1023"/>
      <c r="T359" s="1025"/>
      <c r="U359" s="1027"/>
      <c r="V359" s="1029"/>
    </row>
    <row r="360" spans="1:22" ht="19.25" customHeight="1">
      <c r="A360" s="986"/>
      <c r="B360" s="1030" t="s">
        <v>317</v>
      </c>
      <c r="C360" s="1031"/>
      <c r="D360" s="173">
        <v>10</v>
      </c>
      <c r="E360" s="203">
        <v>10</v>
      </c>
      <c r="F360" s="203">
        <v>10</v>
      </c>
      <c r="G360" s="164" t="s">
        <v>90</v>
      </c>
      <c r="H360" s="174" t="str">
        <f>'statement of marks'!$AQ$6</f>
        <v/>
      </c>
      <c r="I360" s="165">
        <v>70</v>
      </c>
      <c r="J360" s="164" t="s">
        <v>88</v>
      </c>
      <c r="K360" s="175">
        <v>100</v>
      </c>
      <c r="L360" s="164" t="s">
        <v>91</v>
      </c>
      <c r="M360" s="174" t="str">
        <f>'statement of marks'!$AV$6</f>
        <v/>
      </c>
      <c r="N360" s="165">
        <v>100</v>
      </c>
      <c r="O360" s="164" t="s">
        <v>307</v>
      </c>
      <c r="P360" s="175"/>
      <c r="Q360" s="175">
        <v>200</v>
      </c>
      <c r="R360" s="166"/>
      <c r="S360" s="166"/>
      <c r="T360" s="167"/>
      <c r="U360" s="168"/>
      <c r="V360" s="176" t="str">
        <f>IF(OR(U367=0,U367&lt;S367),"",Q360)</f>
        <v/>
      </c>
    </row>
    <row r="361" spans="1:22" ht="19.25" customHeight="1">
      <c r="A361" s="986"/>
      <c r="B361" s="942" t="str">
        <f>'statement of marks'!$J$3</f>
        <v>HINDI COMPULSORY</v>
      </c>
      <c r="C361" s="943"/>
      <c r="D361" s="200">
        <f>IF('statement of marks'!J22="","",'statement of marks'!J22)</f>
        <v>7</v>
      </c>
      <c r="E361" s="201">
        <f>IF('statement of marks'!K22="","",'statement of marks'!K22)</f>
        <v>6</v>
      </c>
      <c r="F361" s="201">
        <f>IF('statement of marks'!L22="","",'statement of marks'!L22)</f>
        <v>6</v>
      </c>
      <c r="G361" s="177">
        <f>IF('statement of marks'!N22="","",'statement of marks'!N22)</f>
        <v>39</v>
      </c>
      <c r="H361" s="177" t="str">
        <f>'statement of marks'!$BS$6</f>
        <v/>
      </c>
      <c r="I361" s="204">
        <f>IF(G361="","",G361)</f>
        <v>39</v>
      </c>
      <c r="J361" s="204">
        <f>IF(G361="","",SUM(D361,E361,F361,G361))</f>
        <v>58</v>
      </c>
      <c r="K361" s="178">
        <f>J361</f>
        <v>58</v>
      </c>
      <c r="L361" s="177">
        <f>IF('statement of marks'!P22="","",'statement of marks'!P22)</f>
        <v>61</v>
      </c>
      <c r="M361" s="174" t="str">
        <f>'statement of marks'!$BX$6</f>
        <v/>
      </c>
      <c r="N361" s="204">
        <f>IF(L361="","",L361)</f>
        <v>61</v>
      </c>
      <c r="O361" s="204">
        <f>IF(L361="","",SUM(J361,L361))</f>
        <v>119</v>
      </c>
      <c r="P361" s="179">
        <f>SUM(H361,M361)</f>
        <v>0</v>
      </c>
      <c r="Q361" s="178">
        <f>O361</f>
        <v>119</v>
      </c>
      <c r="R361" s="201" t="str">
        <f>CONCATENATE('statement of marks'!FJ22,'statement of marks'!FK22,'statement of marks'!FL22)</f>
        <v>II</v>
      </c>
      <c r="S361" s="180" t="str">
        <f>IF(OR(R361="S",R361="RE"),100,"")</f>
        <v/>
      </c>
      <c r="T361" s="181" t="str">
        <f>IF('result subject-wise'!U22="","",'result subject-wise'!U22)</f>
        <v/>
      </c>
      <c r="U361" s="182" t="str">
        <f>IF('result subject-wise'!V22="","",'result subject-wise'!V22)</f>
        <v/>
      </c>
      <c r="V361" s="176" t="str">
        <f>IF(OR(U367=0,U367&lt;S367),"",IF(R361="RE",SUM(Q361,T361),IF(R361="S",T361,Q361)))</f>
        <v/>
      </c>
    </row>
    <row r="362" spans="1:22" ht="19.25" customHeight="1">
      <c r="A362" s="986"/>
      <c r="B362" s="942" t="str">
        <f>'statement of marks'!$W$3</f>
        <v>ENGLISH COMPULSORY</v>
      </c>
      <c r="C362" s="943"/>
      <c r="D362" s="200">
        <f>IF('statement of marks'!W22="","",'statement of marks'!W22)</f>
        <v>5</v>
      </c>
      <c r="E362" s="201">
        <f>IF('statement of marks'!X22="","",'statement of marks'!X22)</f>
        <v>8</v>
      </c>
      <c r="F362" s="201">
        <f>IF('statement of marks'!Y22="","",'statement of marks'!Y22)</f>
        <v>7</v>
      </c>
      <c r="G362" s="177">
        <f>IF('statement of marks'!AA22="","",'statement of marks'!AA22)</f>
        <v>25</v>
      </c>
      <c r="H362" s="177" t="str">
        <f>'statement of marks'!$CU$6</f>
        <v/>
      </c>
      <c r="I362" s="204">
        <f>IF(G362="","",G362)</f>
        <v>25</v>
      </c>
      <c r="J362" s="204">
        <f t="shared" ref="J362:J365" si="130">IF(G362="","",SUM(D362,E362,F362,G362))</f>
        <v>45</v>
      </c>
      <c r="K362" s="178">
        <f>J362</f>
        <v>45</v>
      </c>
      <c r="L362" s="177">
        <f>IF('statement of marks'!AC22="","",'statement of marks'!AC22)</f>
        <v>39</v>
      </c>
      <c r="M362" s="174" t="str">
        <f>'statement of marks'!$CZ$6</f>
        <v/>
      </c>
      <c r="N362" s="204">
        <f>IF(L362="","",L362)</f>
        <v>39</v>
      </c>
      <c r="O362" s="204">
        <f t="shared" ref="O362" si="131">IF(L362="","",SUM(J362,L362))</f>
        <v>84</v>
      </c>
      <c r="P362" s="179">
        <f t="shared" ref="P362" si="132">SUM(H362,M362)</f>
        <v>0</v>
      </c>
      <c r="Q362" s="178">
        <f>O362</f>
        <v>84</v>
      </c>
      <c r="R362" s="201" t="str">
        <f>CONCATENATE('statement of marks'!FM22,'statement of marks'!FN22,'statement of marks'!FO22)</f>
        <v>III</v>
      </c>
      <c r="S362" s="180" t="str">
        <f>IF(OR(R362="S",R362="RE"),100,"")</f>
        <v/>
      </c>
      <c r="T362" s="181" t="str">
        <f>IF('result subject-wise'!X22="","",'result subject-wise'!X22)</f>
        <v/>
      </c>
      <c r="U362" s="182" t="str">
        <f>IF('result subject-wise'!Y22="","",'result subject-wise'!Y22)</f>
        <v/>
      </c>
      <c r="V362" s="176" t="str">
        <f>IF(OR(U367=0,U367&lt;S367),"",IF(R362="RE",SUM(Q362,T362),IF(R362="S",T362,Q362)))</f>
        <v/>
      </c>
    </row>
    <row r="363" spans="1:22" ht="19.25" customHeight="1">
      <c r="A363" s="986"/>
      <c r="B363" s="942" t="str">
        <f>'statement of marks'!AK22</f>
        <v>PHYSICS</v>
      </c>
      <c r="C363" s="943"/>
      <c r="D363" s="200">
        <f>IF('statement of marks'!AL22="","",'statement of marks'!AL22)</f>
        <v>3</v>
      </c>
      <c r="E363" s="201">
        <f>IF('statement of marks'!AM22="","",'statement of marks'!AM22)</f>
        <v>8</v>
      </c>
      <c r="F363" s="201">
        <f>IF('statement of marks'!AN22="","",'statement of marks'!AN22)</f>
        <v>10</v>
      </c>
      <c r="G363" s="177">
        <f>IF('statement of marks'!AP22="","",'statement of marks'!AP22)</f>
        <v>14</v>
      </c>
      <c r="H363" s="177">
        <f>IF('statement of marks'!AQ22="","",'statement of marks'!AQ22)</f>
        <v>12</v>
      </c>
      <c r="I363" s="204">
        <f>IF(G363="","",IF(AND(G363="ML",H363="ML"),"ML",IF(AND(G363="ML",H363=""),"ML",SUM(G363,H363))))</f>
        <v>26</v>
      </c>
      <c r="J363" s="204">
        <f t="shared" si="130"/>
        <v>35</v>
      </c>
      <c r="K363" s="178">
        <f>IF(J363="","",SUM(H363,J363))</f>
        <v>47</v>
      </c>
      <c r="L363" s="177">
        <f>IF('statement of marks'!AU22="","",'statement of marks'!AU22)</f>
        <v>30</v>
      </c>
      <c r="M363" s="177">
        <f>IF('statement of marks'!AV22="","",'statement of marks'!AV22)</f>
        <v>22</v>
      </c>
      <c r="N363" s="204">
        <f>IF(L363="","",IF(AND(L363="ML",M363="ML"),"ML",IF(AND(L363="ML",M363=""),"ML",SUM(L363,M363))))</f>
        <v>52</v>
      </c>
      <c r="O363" s="204">
        <f>IF(L363="","",SUM(J363,L363))</f>
        <v>65</v>
      </c>
      <c r="P363" s="177">
        <f>IF(AND(H363="",M363=""),"",SUM(H363,M363))</f>
        <v>34</v>
      </c>
      <c r="Q363" s="178">
        <f>IF(O363="","",SUM(O363,P363))</f>
        <v>99</v>
      </c>
      <c r="R363" s="201" t="str">
        <f>CONCATENATE('statement of marks'!FP22,'statement of marks'!FY22,'statement of marks'!FZ22)</f>
        <v>II</v>
      </c>
      <c r="S363" s="180" t="str">
        <f>IF('result subject-wise'!Z22="","",'result subject-wise'!Z22)</f>
        <v/>
      </c>
      <c r="T363" s="181" t="str">
        <f>IF('result subject-wise'!AB22="","",'result subject-wise'!AB22)</f>
        <v/>
      </c>
      <c r="U363" s="182" t="str">
        <f>IF('result subject-wise'!AC22="","",'result subject-wise'!AC22)</f>
        <v/>
      </c>
      <c r="V363" s="176" t="str">
        <f>IF(OR(U367=0,U367&lt;S367),"",IF(OR(R363="RE",R363="REP"),SUM(Q363,T363),IF(R363="S",T363,Q363)))</f>
        <v/>
      </c>
    </row>
    <row r="364" spans="1:22" ht="19.25" customHeight="1">
      <c r="A364" s="986"/>
      <c r="B364" s="942" t="str">
        <f>'statement of marks'!BM22</f>
        <v>CHEMISTRY</v>
      </c>
      <c r="C364" s="943"/>
      <c r="D364" s="200">
        <f>IF('statement of marks'!BN22="","",'statement of marks'!BN22)</f>
        <v>5</v>
      </c>
      <c r="E364" s="201">
        <f>IF('statement of marks'!BO22="","",'statement of marks'!BO22)</f>
        <v>10</v>
      </c>
      <c r="F364" s="201">
        <f>IF('statement of marks'!BP22="","",'statement of marks'!BP22)</f>
        <v>10</v>
      </c>
      <c r="G364" s="177">
        <f>IF('statement of marks'!BR22="","",'statement of marks'!BR22)</f>
        <v>24</v>
      </c>
      <c r="H364" s="177">
        <f>IF('statement of marks'!BS22="","",'statement of marks'!BS22)</f>
        <v>18</v>
      </c>
      <c r="I364" s="204">
        <f t="shared" ref="I364" si="133">IF(G364="","",IF(AND(G364="ML",H364="ML"),"ML",IF(AND(G364="ML",H364=""),"ML",SUM(G364,H364))))</f>
        <v>42</v>
      </c>
      <c r="J364" s="204">
        <f t="shared" si="130"/>
        <v>49</v>
      </c>
      <c r="K364" s="178">
        <f>IF(J364="","",SUM(H364,J364))</f>
        <v>67</v>
      </c>
      <c r="L364" s="177">
        <f>IF('statement of marks'!BW22="","",'statement of marks'!BW22)</f>
        <v>36</v>
      </c>
      <c r="M364" s="177">
        <f>IF('statement of marks'!BX22="","",'statement of marks'!BX22)</f>
        <v>24</v>
      </c>
      <c r="N364" s="204">
        <f t="shared" ref="N364" si="134">IF(L364="","",IF(AND(L364="ML",M364="ML"),"ML",IF(AND(L364="ML",M364=""),"ML",SUM(L364,M364))))</f>
        <v>60</v>
      </c>
      <c r="O364" s="204">
        <f>IF(L364="","",SUM(J364,L364))</f>
        <v>85</v>
      </c>
      <c r="P364" s="177">
        <f t="shared" ref="P364:P365" si="135">IF(AND(H364="",M364=""),"",SUM(H364,M364))</f>
        <v>42</v>
      </c>
      <c r="Q364" s="178">
        <f>IF(O364="","",SUM(O364,P364))</f>
        <v>127</v>
      </c>
      <c r="R364" s="201" t="str">
        <f>CONCATENATE('statement of marks'!GA22,'statement of marks'!GJ22,'statement of marks'!GK22)</f>
        <v>I</v>
      </c>
      <c r="S364" s="180" t="str">
        <f>IF('result subject-wise'!AD22="","",'result subject-wise'!AD22)</f>
        <v/>
      </c>
      <c r="T364" s="181" t="str">
        <f>IF('result subject-wise'!AF22="","",'result subject-wise'!AF22)</f>
        <v/>
      </c>
      <c r="U364" s="182" t="str">
        <f>IF('result subject-wise'!AG22="","",'result subject-wise'!AG22)</f>
        <v/>
      </c>
      <c r="V364" s="176" t="str">
        <f>IF(OR(U367=0,U367&lt;S367),"",IF(OR(R364="RE",R364="REP"),SUM(Q364,T364),IF(R364="S",T364,Q364)))</f>
        <v/>
      </c>
    </row>
    <row r="365" spans="1:22" ht="19.25" customHeight="1">
      <c r="A365" s="986"/>
      <c r="B365" s="942" t="str">
        <f>'statement of marks'!CO22</f>
        <v>BIOLOGY</v>
      </c>
      <c r="C365" s="943"/>
      <c r="D365" s="200">
        <f>IF('statement of marks'!CP22="","",'statement of marks'!CP22)</f>
        <v>10</v>
      </c>
      <c r="E365" s="201">
        <f>IF('statement of marks'!CQ22="","",'statement of marks'!CQ22)</f>
        <v>6</v>
      </c>
      <c r="F365" s="201">
        <f>IF('statement of marks'!CR22="","",'statement of marks'!CR22)</f>
        <v>10</v>
      </c>
      <c r="G365" s="177">
        <f>IF('statement of marks'!CT22="","",'statement of marks'!CT22)</f>
        <v>20</v>
      </c>
      <c r="H365" s="177">
        <f>IF('statement of marks'!CU22="","",'statement of marks'!CU22)</f>
        <v>15</v>
      </c>
      <c r="I365" s="204">
        <f>IF(G365="","",IF(AND(G365="ML",H365="ML"),"ML",IF(AND(G365="ML",H365=""),"ML",SUM(G365,H365))))</f>
        <v>35</v>
      </c>
      <c r="J365" s="204">
        <f t="shared" si="130"/>
        <v>46</v>
      </c>
      <c r="K365" s="178">
        <f>IF(J365="","",SUM(H365,J365))</f>
        <v>61</v>
      </c>
      <c r="L365" s="177">
        <f>IF('statement of marks'!CY22="","",'statement of marks'!CY22)</f>
        <v>29</v>
      </c>
      <c r="M365" s="177">
        <f>IF('statement of marks'!CZ22="","",'statement of marks'!CZ22)</f>
        <v>27</v>
      </c>
      <c r="N365" s="204">
        <f>IF(L365="","",IF(AND(L365="ML",M365="ML"),"ML",IF(AND(L365="ML",M365=""),"ML",SUM(L365,M365))))</f>
        <v>56</v>
      </c>
      <c r="O365" s="204">
        <f>IF(L365="","",SUM(J365,L365))</f>
        <v>75</v>
      </c>
      <c r="P365" s="177">
        <f t="shared" si="135"/>
        <v>42</v>
      </c>
      <c r="Q365" s="178">
        <f>IF(O365="","",SUM(O365,P365))</f>
        <v>117</v>
      </c>
      <c r="R365" s="201" t="str">
        <f>CONCATENATE('statement of marks'!GL22,'statement of marks'!GU22,'statement of marks'!GV22)</f>
        <v>II</v>
      </c>
      <c r="S365" s="180" t="str">
        <f>IF('result subject-wise'!AH22="","",'result subject-wise'!AH22)</f>
        <v/>
      </c>
      <c r="T365" s="181" t="str">
        <f>IF('result subject-wise'!AJ22="","",'result subject-wise'!AJ22)</f>
        <v/>
      </c>
      <c r="U365" s="182" t="str">
        <f>IF('result subject-wise'!AK22="","",'result subject-wise'!AK22)</f>
        <v/>
      </c>
      <c r="V365" s="176" t="str">
        <f>IF(OR(U367=0,U367&lt;S367),"",IF(OR(R365="RE",R365="REP"),SUM(Q365,T365),IF(R365="S",T365,Q365)))</f>
        <v/>
      </c>
    </row>
    <row r="366" spans="1:22" ht="19.25" customHeight="1">
      <c r="A366" s="986"/>
      <c r="B366" s="1032" t="s">
        <v>296</v>
      </c>
      <c r="C366" s="1033"/>
      <c r="D366" s="183">
        <f>IF(AND(D361="",D362="",D363="",D364="",D365=""),"",SUM(D361:D365))</f>
        <v>30</v>
      </c>
      <c r="E366" s="183">
        <f t="shared" ref="E366:F366" si="136">IF(AND(E361="",E362="",E363="",E364="",E365=""),"",SUM(E361:E365))</f>
        <v>38</v>
      </c>
      <c r="F366" s="183">
        <f t="shared" si="136"/>
        <v>43</v>
      </c>
      <c r="G366" s="184">
        <f>IF(G361="","",SUM(G361:G365))</f>
        <v>122</v>
      </c>
      <c r="H366" s="184">
        <f>SUM(H363:H365)</f>
        <v>45</v>
      </c>
      <c r="I366" s="184">
        <f>IF(AND(I361="",I362="",I363="",I364="",I365=""),"",SUM(I361:I365))</f>
        <v>167</v>
      </c>
      <c r="J366" s="185">
        <f>IF(J365="","",SUM(J361:J365))</f>
        <v>233</v>
      </c>
      <c r="K366" s="186">
        <f>IF(K361="","",SUM(K361:K365))</f>
        <v>278</v>
      </c>
      <c r="L366" s="184">
        <f>IF(L361="","",SUM(L361:L365))</f>
        <v>195</v>
      </c>
      <c r="M366" s="184">
        <f>SUM(M363:M365)</f>
        <v>73</v>
      </c>
      <c r="N366" s="184">
        <f t="shared" ref="N366" si="137">IF(AND(N361="",N362="",N363="",N364="",N365=""),"",SUM(N361:N365))</f>
        <v>268</v>
      </c>
      <c r="O366" s="185">
        <f>IF(L366="","",SUM(J366,L366))</f>
        <v>428</v>
      </c>
      <c r="P366" s="186">
        <f>SUM(H366,M366)</f>
        <v>118</v>
      </c>
      <c r="Q366" s="186">
        <f>IF(Q361="","",SUM(Q361:Q365))</f>
        <v>546</v>
      </c>
      <c r="R366" s="185"/>
      <c r="S366" s="185" t="str">
        <f>IF(AND(S361="",S362="",S363="",S364="",S365=""),"",SUM(S361:S365))</f>
        <v/>
      </c>
      <c r="T366" s="187" t="str">
        <f>IF(AND(T361="",T362="",T363="",T364="",T365=""),"",SUM(T361:T365))</f>
        <v/>
      </c>
      <c r="U366" s="188"/>
      <c r="V366" s="189" t="str">
        <f>IF(V361="","",SUM(V361:V365))</f>
        <v/>
      </c>
    </row>
    <row r="367" spans="1:22" ht="19.25" customHeight="1">
      <c r="A367" s="986"/>
      <c r="B367" s="1034" t="s">
        <v>318</v>
      </c>
      <c r="C367" s="1035"/>
      <c r="D367" s="173">
        <f>IF(D366="","",50-(COUNTIF(D361:D365,"NA")*10+COUNTIF(D361:D365,"ML")*10))</f>
        <v>50</v>
      </c>
      <c r="E367" s="173">
        <f t="shared" ref="E367:F367" si="138">IF(E366="","",50-(COUNTIF(E361:E365,"NA")*10+COUNTIF(E361:E365,"ML")*10))</f>
        <v>50</v>
      </c>
      <c r="F367" s="173">
        <f t="shared" si="138"/>
        <v>50</v>
      </c>
      <c r="G367" s="177" t="e">
        <f>I367-H367</f>
        <v>#VALUE!</v>
      </c>
      <c r="H367" s="184" t="e">
        <f>IF(H366="","",(IF(OR(H363="ML",H363=""),0,H360)+IF(OR(H364="ML",H364=""),0,H361)+IF(OR(H365="ML",H365=""),0,H362)))</f>
        <v>#VALUE!</v>
      </c>
      <c r="I367" s="177">
        <f>IF(I366=0,0,350-H369)</f>
        <v>350</v>
      </c>
      <c r="J367" s="204" t="e">
        <f>IF(J366="","",SUM(D367:G367))</f>
        <v>#VALUE!</v>
      </c>
      <c r="K367" s="178" t="e">
        <f>IF(K366="","",SUM(H367,J367))</f>
        <v>#VALUE!</v>
      </c>
      <c r="L367" s="177" t="e">
        <f>N367-M367</f>
        <v>#VALUE!</v>
      </c>
      <c r="M367" s="180" t="e">
        <f>IF(M366="","",(IF(OR(M363="ML",M363=""),0,M360)+IF(OR(M364="ML",M364=""),0,M361)+IF(OR(M365="ML",M365=""),0,M362)))</f>
        <v>#VALUE!</v>
      </c>
      <c r="N367" s="177">
        <f>IF(N366=0,0,500-M369)</f>
        <v>500</v>
      </c>
      <c r="O367" s="204" t="e">
        <f>IF(L367="","",SUM(J367,L367))</f>
        <v>#VALUE!</v>
      </c>
      <c r="P367" s="178" t="e">
        <f>SUM(H367,M367)</f>
        <v>#VALUE!</v>
      </c>
      <c r="Q367" s="178" t="e">
        <f>IF(Q366="","",SUM(O367,P367))</f>
        <v>#VALUE!</v>
      </c>
      <c r="R367" s="169"/>
      <c r="S367" s="190">
        <f>COUNTIF(R361:R370,"S")</f>
        <v>0</v>
      </c>
      <c r="T367" s="190">
        <f>COUNTIF(R361:R370,"RE")+COUNTIF(R361:R370,"REP")</f>
        <v>0</v>
      </c>
      <c r="U367" s="190">
        <f>COUNTIF(U361:U366,"P")+COUNTIF(U369:U370,"P")</f>
        <v>0</v>
      </c>
      <c r="V367" s="191" t="str">
        <f>IF(OR(U367=0,U367&lt;(S367+T367)),"",(Q367-(S367*200)+S366))</f>
        <v/>
      </c>
    </row>
    <row r="368" spans="1:22" ht="19.25" customHeight="1">
      <c r="A368" s="986"/>
      <c r="B368" s="942" t="s">
        <v>156</v>
      </c>
      <c r="C368" s="943"/>
      <c r="D368" s="192">
        <f t="shared" ref="D368:Q368" si="139">IF(D367="","",D366/D367*100)</f>
        <v>60</v>
      </c>
      <c r="E368" s="192">
        <f t="shared" si="139"/>
        <v>76</v>
      </c>
      <c r="F368" s="192">
        <f t="shared" si="139"/>
        <v>86</v>
      </c>
      <c r="G368" s="192" t="e">
        <f t="shared" si="139"/>
        <v>#VALUE!</v>
      </c>
      <c r="H368" s="192" t="e">
        <f t="shared" si="139"/>
        <v>#VALUE!</v>
      </c>
      <c r="I368" s="192">
        <f t="shared" si="139"/>
        <v>47.714285714285715</v>
      </c>
      <c r="J368" s="192" t="e">
        <f t="shared" si="139"/>
        <v>#VALUE!</v>
      </c>
      <c r="K368" s="193" t="e">
        <f t="shared" si="139"/>
        <v>#VALUE!</v>
      </c>
      <c r="L368" s="192" t="e">
        <f t="shared" si="139"/>
        <v>#VALUE!</v>
      </c>
      <c r="M368" s="192" t="e">
        <f t="shared" si="139"/>
        <v>#VALUE!</v>
      </c>
      <c r="N368" s="192">
        <f t="shared" si="139"/>
        <v>53.6</v>
      </c>
      <c r="O368" s="192" t="e">
        <f t="shared" si="139"/>
        <v>#VALUE!</v>
      </c>
      <c r="P368" s="193" t="e">
        <f t="shared" si="139"/>
        <v>#VALUE!</v>
      </c>
      <c r="Q368" s="193" t="e">
        <f t="shared" si="139"/>
        <v>#VALUE!</v>
      </c>
      <c r="R368" s="166"/>
      <c r="S368" s="166"/>
      <c r="T368" s="167"/>
      <c r="U368" s="170"/>
      <c r="V368" s="194" t="str">
        <f>IF(V367="","",V366/V367*100)</f>
        <v/>
      </c>
    </row>
    <row r="369" spans="1:22" ht="19.25" customHeight="1">
      <c r="A369" s="986"/>
      <c r="B369" s="942" t="str">
        <f>'statement of marks'!$DQ$3</f>
        <v>RAJASTHAN STUDIES</v>
      </c>
      <c r="C369" s="943"/>
      <c r="D369" s="200">
        <f>IF('statement of marks'!DQ22="","",'statement of marks'!DQ22)</f>
        <v>9</v>
      </c>
      <c r="E369" s="201">
        <f>IF('statement of marks'!DR22="","",'statement of marks'!DR22)</f>
        <v>10</v>
      </c>
      <c r="F369" s="201">
        <f>IF('statement of marks'!DS22="","",'statement of marks'!DS22)</f>
        <v>10</v>
      </c>
      <c r="G369" s="201">
        <f>IF('statement of marks'!DU22="","",'statement of marks'!DU22)</f>
        <v>44</v>
      </c>
      <c r="H369" s="179">
        <f>IF(G361="ML",70)+IF(G362="ML",70)+IF(G363="ML",70-H360)+IF(G364="ML",70-H361)+IF(G365="ML",70-H362)+IF(H363="ml",H360)+IF(H364="ml",H361)+IF(H365="ml",H362)</f>
        <v>0</v>
      </c>
      <c r="I369" s="204">
        <f>IF(G369="","",SUM(G369,H369))</f>
        <v>44</v>
      </c>
      <c r="J369" s="204">
        <f>IF(G369="","",SUM(D369,E369,F369,G369))</f>
        <v>73</v>
      </c>
      <c r="K369" s="178">
        <f>IF(J369="","",SUM(H369,J369))</f>
        <v>73</v>
      </c>
      <c r="L369" s="201">
        <f>IF('statement of marks'!DW22="","",'statement of marks'!DW22)</f>
        <v>81</v>
      </c>
      <c r="M369" s="179">
        <f>IF(L361="ML",100)+IF(L362="ML",100)+IF(L363="ML",100-M360)+IF(L364="ML",100-M361)+IF(L365="ML",100-M362)+IF(M363="ml",M360)+IF(M364="ml",M361)+IF(M365="ml",M362)</f>
        <v>0</v>
      </c>
      <c r="N369" s="204">
        <f>IF(L369="","",SUM(L369,M369))</f>
        <v>81</v>
      </c>
      <c r="O369" s="204">
        <f>IF(L369="","",SUM(K369,L369))</f>
        <v>154</v>
      </c>
      <c r="P369" s="179">
        <f>SUM(H369,M369)</f>
        <v>0</v>
      </c>
      <c r="Q369" s="178">
        <f>IF(O369="","",SUM(O369,M369))</f>
        <v>154</v>
      </c>
      <c r="R369" s="201" t="str">
        <f>IF('statement of marks'!GW22="","",'statement of marks'!GW22)</f>
        <v>B</v>
      </c>
      <c r="S369" s="180" t="str">
        <f>IF(OR(R369="S",R369="RE"),100,"")</f>
        <v/>
      </c>
      <c r="T369" s="171" t="str">
        <f>IF('result subject-wise'!AL22="","",'result subject-wise'!AL22)</f>
        <v/>
      </c>
      <c r="U369" s="172" t="str">
        <f>IF('result subject-wise'!AM22="","",'result subject-wise'!AM22)</f>
        <v/>
      </c>
      <c r="V369" s="1036"/>
    </row>
    <row r="370" spans="1:22" ht="19.25" customHeight="1">
      <c r="A370" s="986"/>
      <c r="B370" s="942" t="str">
        <f>'statement of marks'!$ED$3</f>
        <v>JEEVAN KAUSJAL</v>
      </c>
      <c r="C370" s="943"/>
      <c r="D370" s="1037" t="s">
        <v>283</v>
      </c>
      <c r="E370" s="1038"/>
      <c r="F370" s="204">
        <f>'statement of marks'!$ED$6</f>
        <v>30</v>
      </c>
      <c r="G370" s="177">
        <f>IF('statement of marks'!ED22="","",'statement of marks'!ED22)</f>
        <v>22</v>
      </c>
      <c r="H370" s="1038" t="s">
        <v>284</v>
      </c>
      <c r="I370" s="1038"/>
      <c r="J370" s="204">
        <f>'statement of marks'!$EE$6</f>
        <v>30</v>
      </c>
      <c r="K370" s="178">
        <f>IF('statement of marks'!EE22="","",'statement of marks'!EE22)</f>
        <v>24</v>
      </c>
      <c r="L370" s="1038" t="s">
        <v>113</v>
      </c>
      <c r="M370" s="1038"/>
      <c r="N370" s="204">
        <f>'statement of marks'!$EF$6</f>
        <v>40</v>
      </c>
      <c r="O370" s="201">
        <f>IF('statement of marks'!EF22="","",'statement of marks'!EF22)</f>
        <v>32</v>
      </c>
      <c r="P370" s="166"/>
      <c r="Q370" s="178">
        <f>IF(O370="","",SUM(G370,K370,O370))</f>
        <v>78</v>
      </c>
      <c r="R370" s="201" t="str">
        <f>IF('statement of marks'!GX22="","",'statement of marks'!GX22)</f>
        <v>B</v>
      </c>
      <c r="S370" s="180" t="str">
        <f>IF(OR(R370="S",R370="RE"),40,"")</f>
        <v/>
      </c>
      <c r="T370" s="171" t="str">
        <f>IF('result subject-wise'!AN22="","",'result subject-wise'!AN22)</f>
        <v/>
      </c>
      <c r="U370" s="172" t="str">
        <f>IF('result subject-wise'!AO22="","",'result subject-wise'!AO22)</f>
        <v/>
      </c>
      <c r="V370" s="1036"/>
    </row>
    <row r="371" spans="1:22" ht="19.25" customHeight="1">
      <c r="A371" s="986"/>
      <c r="B371" s="1039" t="s">
        <v>200</v>
      </c>
      <c r="C371" s="1040"/>
      <c r="D371" s="1041" t="str">
        <f>IF('statement of marks'!HD22="","",'statement of marks'!HD22)</f>
        <v>PASS</v>
      </c>
      <c r="E371" s="1042"/>
      <c r="F371" s="1042"/>
      <c r="G371" s="1042"/>
      <c r="H371" s="1042"/>
      <c r="I371" s="1043"/>
      <c r="J371" s="202" t="s">
        <v>330</v>
      </c>
      <c r="K371" s="201" t="str">
        <f>IF('statement of marks'!HG22="","",'statement of marks'!HG22)</f>
        <v>II</v>
      </c>
      <c r="L371" s="1044" t="s">
        <v>157</v>
      </c>
      <c r="M371" s="1045"/>
      <c r="N371" s="1046"/>
      <c r="O371" s="201">
        <f>IF('statement of marks'!HI22="","",'statement of marks'!HI22)</f>
        <v>24.999999999999975</v>
      </c>
      <c r="P371" s="1047" t="s">
        <v>324</v>
      </c>
      <c r="Q371" s="1047"/>
      <c r="R371" s="1047"/>
      <c r="S371" s="1047"/>
      <c r="T371" s="1047"/>
      <c r="U371" s="1047"/>
      <c r="V371" s="1048"/>
    </row>
    <row r="372" spans="1:22" ht="19.25" customHeight="1">
      <c r="A372" s="986"/>
      <c r="B372" s="1039" t="s">
        <v>333</v>
      </c>
      <c r="C372" s="1040"/>
      <c r="D372" s="965" t="s">
        <v>127</v>
      </c>
      <c r="E372" s="966"/>
      <c r="F372" s="958" t="s">
        <v>129</v>
      </c>
      <c r="G372" s="958"/>
      <c r="H372" s="958" t="s">
        <v>131</v>
      </c>
      <c r="I372" s="958"/>
      <c r="J372" s="958" t="s">
        <v>133</v>
      </c>
      <c r="K372" s="958"/>
      <c r="L372" s="959" t="s">
        <v>312</v>
      </c>
      <c r="M372" s="959"/>
      <c r="N372" s="959"/>
      <c r="O372" s="959"/>
      <c r="P372" s="960" t="s">
        <v>200</v>
      </c>
      <c r="Q372" s="960"/>
      <c r="R372" s="960"/>
      <c r="S372" s="960"/>
      <c r="T372" s="961" t="str">
        <f>IF('result subject-wise'!AR22="","",'result subject-wise'!AR22)</f>
        <v/>
      </c>
      <c r="U372" s="961"/>
      <c r="V372" s="962"/>
    </row>
    <row r="373" spans="1:22" ht="19.25" customHeight="1">
      <c r="A373" s="986"/>
      <c r="B373" s="963" t="s">
        <v>309</v>
      </c>
      <c r="C373" s="964"/>
      <c r="D373" s="965" t="str">
        <f>IF('statement of marks'!EZ22="","",'statement of marks'!EZ22)</f>
        <v/>
      </c>
      <c r="E373" s="966"/>
      <c r="F373" s="966" t="str">
        <f>IF('statement of marks'!FB22="","",'statement of marks'!FB22)</f>
        <v/>
      </c>
      <c r="G373" s="966"/>
      <c r="H373" s="966" t="str">
        <f>IF('statement of marks'!FD22="","",'statement of marks'!FD22)</f>
        <v/>
      </c>
      <c r="I373" s="966"/>
      <c r="J373" s="966" t="str">
        <f>IF('statement of marks'!FF22="","",'statement of marks'!FF22)</f>
        <v/>
      </c>
      <c r="K373" s="966"/>
      <c r="L373" s="966">
        <f>IF('statement of marks'!FH22="","",'statement of marks'!FH22)</f>
        <v>0</v>
      </c>
      <c r="M373" s="966"/>
      <c r="N373" s="966"/>
      <c r="O373" s="966"/>
      <c r="P373" s="960" t="s">
        <v>330</v>
      </c>
      <c r="Q373" s="960"/>
      <c r="R373" s="960"/>
      <c r="S373" s="960"/>
      <c r="T373" s="961" t="str">
        <f>IF(AND(T372="mRrh.kZ",V368&gt;=60),"FIRST",IF(AND(T372="mRrh.kZ",V368&gt;=48),"SECOND",IF(AND(T372="mRrh.kZ",V368&gt;=36),"THIRD","")))</f>
        <v/>
      </c>
      <c r="U373" s="961"/>
      <c r="V373" s="962"/>
    </row>
    <row r="374" spans="1:22" ht="19.25" customHeight="1">
      <c r="A374" s="986"/>
      <c r="B374" s="963" t="s">
        <v>310</v>
      </c>
      <c r="C374" s="964"/>
      <c r="D374" s="967" t="str">
        <f>IF('statement of marks'!EY22="","",'statement of marks'!EY22)</f>
        <v/>
      </c>
      <c r="E374" s="968"/>
      <c r="F374" s="968" t="str">
        <f>IF('statement of marks'!FA22="","",'statement of marks'!FA22)</f>
        <v/>
      </c>
      <c r="G374" s="968"/>
      <c r="H374" s="968" t="str">
        <f>IF('statement of marks'!FC22="","",'statement of marks'!FC22)</f>
        <v/>
      </c>
      <c r="I374" s="968"/>
      <c r="J374" s="968" t="str">
        <f>IF('statement of marks'!FE22="","",'statement of marks'!FE22)</f>
        <v/>
      </c>
      <c r="K374" s="968"/>
      <c r="L374" s="968">
        <f>IF('statement of marks'!FG22="","",'statement of marks'!FG22)</f>
        <v>44</v>
      </c>
      <c r="M374" s="968"/>
      <c r="N374" s="968"/>
      <c r="O374" s="968"/>
      <c r="P374" s="969" t="s">
        <v>302</v>
      </c>
      <c r="Q374" s="970"/>
      <c r="R374" s="970"/>
      <c r="S374" s="971"/>
      <c r="T374" s="972" t="str">
        <f>IF(T372="","",'result subject-wise'!$G$118)</f>
        <v/>
      </c>
      <c r="U374" s="972"/>
      <c r="V374" s="973"/>
    </row>
    <row r="375" spans="1:22" ht="19.25" customHeight="1">
      <c r="A375" s="986"/>
      <c r="B375" s="942" t="s">
        <v>303</v>
      </c>
      <c r="C375" s="943"/>
      <c r="D375" s="944"/>
      <c r="E375" s="945"/>
      <c r="F375" s="945"/>
      <c r="G375" s="945"/>
      <c r="H375" s="945"/>
      <c r="I375" s="945"/>
      <c r="J375" s="945"/>
      <c r="K375" s="945"/>
      <c r="L375" s="946" t="s">
        <v>326</v>
      </c>
      <c r="M375" s="946"/>
      <c r="N375" s="946"/>
      <c r="O375" s="946"/>
      <c r="P375" s="946"/>
      <c r="Q375" s="946"/>
      <c r="R375" s="974"/>
      <c r="S375" s="975"/>
      <c r="T375" s="975"/>
      <c r="U375" s="975"/>
      <c r="V375" s="976"/>
    </row>
    <row r="376" spans="1:22" ht="19.25" customHeight="1">
      <c r="A376" s="986"/>
      <c r="B376" s="942" t="s">
        <v>335</v>
      </c>
      <c r="C376" s="943"/>
      <c r="D376" s="944"/>
      <c r="E376" s="945"/>
      <c r="F376" s="945"/>
      <c r="G376" s="945"/>
      <c r="H376" s="945"/>
      <c r="I376" s="945"/>
      <c r="J376" s="945"/>
      <c r="K376" s="945"/>
      <c r="L376" s="946" t="s">
        <v>304</v>
      </c>
      <c r="M376" s="946"/>
      <c r="N376" s="946"/>
      <c r="O376" s="946"/>
      <c r="P376" s="946"/>
      <c r="Q376" s="946"/>
      <c r="R376" s="977"/>
      <c r="S376" s="978"/>
      <c r="T376" s="978"/>
      <c r="U376" s="978"/>
      <c r="V376" s="979"/>
    </row>
    <row r="377" spans="1:22" ht="19.25" customHeight="1">
      <c r="A377" s="986"/>
      <c r="B377" s="942" t="s">
        <v>313</v>
      </c>
      <c r="C377" s="943"/>
      <c r="D377" s="944"/>
      <c r="E377" s="945"/>
      <c r="F377" s="945"/>
      <c r="G377" s="945"/>
      <c r="H377" s="945"/>
      <c r="I377" s="945"/>
      <c r="J377" s="945"/>
      <c r="K377" s="945"/>
      <c r="L377" s="946" t="s">
        <v>327</v>
      </c>
      <c r="M377" s="946"/>
      <c r="N377" s="946"/>
      <c r="O377" s="946"/>
      <c r="P377" s="946"/>
      <c r="Q377" s="946"/>
      <c r="R377" s="947" t="s">
        <v>328</v>
      </c>
      <c r="S377" s="948"/>
      <c r="T377" s="948"/>
      <c r="U377" s="948"/>
      <c r="V377" s="949"/>
    </row>
    <row r="378" spans="1:22" ht="19.25" customHeight="1">
      <c r="A378" s="987"/>
      <c r="B378" s="950" t="s">
        <v>329</v>
      </c>
      <c r="C378" s="951"/>
      <c r="D378" s="952"/>
      <c r="E378" s="953"/>
      <c r="F378" s="953"/>
      <c r="G378" s="953"/>
      <c r="H378" s="953"/>
      <c r="I378" s="953"/>
      <c r="J378" s="953"/>
      <c r="K378" s="953"/>
      <c r="L378" s="951" t="s">
        <v>117</v>
      </c>
      <c r="M378" s="951"/>
      <c r="N378" s="951"/>
      <c r="O378" s="951"/>
      <c r="P378" s="954">
        <f>'statement of marks'!$HJ$110</f>
        <v>42122</v>
      </c>
      <c r="Q378" s="954"/>
      <c r="R378" s="955" t="s">
        <v>305</v>
      </c>
      <c r="S378" s="956"/>
      <c r="T378" s="956"/>
      <c r="U378" s="956"/>
      <c r="V378" s="957"/>
    </row>
    <row r="379" spans="1:22" ht="19.25" customHeight="1">
      <c r="A379" s="980" t="s">
        <v>287</v>
      </c>
      <c r="B379" s="981"/>
      <c r="C379" s="981"/>
      <c r="D379" s="981"/>
      <c r="E379" s="981"/>
      <c r="F379" s="981"/>
      <c r="G379" s="981"/>
      <c r="H379" s="981"/>
      <c r="I379" s="981"/>
      <c r="J379" s="981"/>
      <c r="K379" s="981"/>
      <c r="L379" s="981"/>
      <c r="M379" s="981"/>
      <c r="N379" s="981"/>
      <c r="O379" s="981"/>
      <c r="P379" s="981"/>
      <c r="Q379" s="981"/>
      <c r="R379" s="981"/>
      <c r="S379" s="981"/>
      <c r="T379" s="981"/>
      <c r="U379" s="981"/>
      <c r="V379" s="982"/>
    </row>
    <row r="380" spans="1:22" ht="19.25" customHeight="1">
      <c r="A380" s="983" t="str">
        <f>'statement of marks'!$A$1</f>
        <v>GOVT. GIRLS' HR. SEC. SCHOOL, NIMBAHERA</v>
      </c>
      <c r="B380" s="984"/>
      <c r="C380" s="984"/>
      <c r="D380" s="984"/>
      <c r="E380" s="984"/>
      <c r="F380" s="984"/>
      <c r="G380" s="984"/>
      <c r="H380" s="984"/>
      <c r="I380" s="984"/>
      <c r="J380" s="984"/>
      <c r="K380" s="984"/>
      <c r="L380" s="984"/>
      <c r="M380" s="984"/>
      <c r="N380" s="984"/>
      <c r="O380" s="984"/>
      <c r="P380" s="984"/>
      <c r="Q380" s="984"/>
      <c r="R380" s="984"/>
      <c r="S380" s="984"/>
      <c r="T380" s="984"/>
      <c r="U380" s="984"/>
      <c r="V380" s="985"/>
    </row>
    <row r="381" spans="1:22" ht="19.25" customHeight="1">
      <c r="A381" s="986"/>
      <c r="B381" s="988" t="s">
        <v>316</v>
      </c>
      <c r="C381" s="988"/>
      <c r="D381" s="989" t="str">
        <f>'statement of marks'!$F$3</f>
        <v>2013-14</v>
      </c>
      <c r="E381" s="990"/>
      <c r="F381" s="991" t="str">
        <f>IF(T399="","MAIN EXAMINATION",IF(D398="Suppl.","SUPPLEMENTARY EXAMINATION",IF(D398="Re-exam.","RE-EXAMINATION",)))</f>
        <v>MAIN EXAMINATION</v>
      </c>
      <c r="G381" s="992"/>
      <c r="H381" s="992"/>
      <c r="I381" s="992"/>
      <c r="J381" s="992"/>
      <c r="K381" s="992"/>
      <c r="L381" s="992"/>
      <c r="M381" s="992"/>
      <c r="N381" s="992"/>
      <c r="O381" s="992"/>
      <c r="P381" s="992"/>
      <c r="Q381" s="992"/>
      <c r="R381" s="993" t="s">
        <v>315</v>
      </c>
      <c r="S381" s="994"/>
      <c r="T381" s="995" t="str">
        <f>'statement of marks'!$A$3</f>
        <v>11 'A'</v>
      </c>
      <c r="U381" s="995"/>
      <c r="V381" s="996"/>
    </row>
    <row r="382" spans="1:22" ht="19.25" customHeight="1">
      <c r="A382" s="986"/>
      <c r="B382" s="997" t="s">
        <v>36</v>
      </c>
      <c r="C382" s="997"/>
      <c r="D382" s="998" t="str">
        <f>IF('statement of marks'!G23="","",'statement of marks'!G23)</f>
        <v>A 015</v>
      </c>
      <c r="E382" s="946"/>
      <c r="F382" s="946"/>
      <c r="G382" s="946"/>
      <c r="H382" s="946"/>
      <c r="I382" s="946"/>
      <c r="J382" s="946"/>
      <c r="K382" s="946"/>
      <c r="L382" s="946"/>
      <c r="M382" s="946"/>
      <c r="N382" s="946"/>
      <c r="O382" s="946"/>
      <c r="P382" s="946"/>
      <c r="Q382" s="946"/>
      <c r="R382" s="999" t="s">
        <v>314</v>
      </c>
      <c r="S382" s="1000"/>
      <c r="T382" s="1001">
        <f>IF('statement of marks'!E23="","",'statement of marks'!E23)</f>
        <v>11415</v>
      </c>
      <c r="U382" s="1001"/>
      <c r="V382" s="1002"/>
    </row>
    <row r="383" spans="1:22" ht="19.25" customHeight="1">
      <c r="A383" s="986"/>
      <c r="B383" s="997" t="s">
        <v>37</v>
      </c>
      <c r="C383" s="997"/>
      <c r="D383" s="998" t="str">
        <f>IF('statement of marks'!H23="","",'statement of marks'!H23)</f>
        <v>B 015</v>
      </c>
      <c r="E383" s="946"/>
      <c r="F383" s="946"/>
      <c r="G383" s="946"/>
      <c r="H383" s="946"/>
      <c r="I383" s="946"/>
      <c r="J383" s="946"/>
      <c r="K383" s="946"/>
      <c r="L383" s="946"/>
      <c r="M383" s="946"/>
      <c r="N383" s="946"/>
      <c r="O383" s="946"/>
      <c r="P383" s="946"/>
      <c r="Q383" s="946"/>
      <c r="R383" s="999" t="s">
        <v>35</v>
      </c>
      <c r="S383" s="1000"/>
      <c r="T383" s="1001">
        <f>IF('statement of marks'!D23="","",'statement of marks'!D23)</f>
        <v>10279</v>
      </c>
      <c r="U383" s="1001"/>
      <c r="V383" s="1002"/>
    </row>
    <row r="384" spans="1:22" ht="19.25" customHeight="1">
      <c r="A384" s="986"/>
      <c r="B384" s="1003" t="s">
        <v>38</v>
      </c>
      <c r="C384" s="1003"/>
      <c r="D384" s="998" t="str">
        <f>IF('statement of marks'!I23="","",'statement of marks'!I23)</f>
        <v>C 015</v>
      </c>
      <c r="E384" s="946"/>
      <c r="F384" s="946"/>
      <c r="G384" s="946"/>
      <c r="H384" s="946"/>
      <c r="I384" s="946"/>
      <c r="J384" s="946"/>
      <c r="K384" s="946"/>
      <c r="L384" s="946"/>
      <c r="M384" s="946"/>
      <c r="N384" s="946"/>
      <c r="O384" s="946"/>
      <c r="P384" s="946"/>
      <c r="Q384" s="946"/>
      <c r="R384" s="1004" t="s">
        <v>285</v>
      </c>
      <c r="S384" s="1005"/>
      <c r="T384" s="1006">
        <f>IF('statement of marks'!F23="","",'statement of marks'!F23)</f>
        <v>34870</v>
      </c>
      <c r="U384" s="1006"/>
      <c r="V384" s="1007"/>
    </row>
    <row r="385" spans="1:22" ht="19.25" customHeight="1">
      <c r="A385" s="986"/>
      <c r="B385" s="1008" t="s">
        <v>223</v>
      </c>
      <c r="C385" s="1010" t="s">
        <v>319</v>
      </c>
      <c r="D385" s="1012" t="s">
        <v>114</v>
      </c>
      <c r="E385" s="1012" t="s">
        <v>115</v>
      </c>
      <c r="F385" s="1012" t="s">
        <v>116</v>
      </c>
      <c r="G385" s="1014" t="s">
        <v>281</v>
      </c>
      <c r="H385" s="1014" t="s">
        <v>282</v>
      </c>
      <c r="I385" s="1012" t="s">
        <v>289</v>
      </c>
      <c r="J385" s="1012" t="s">
        <v>299</v>
      </c>
      <c r="K385" s="1016" t="s">
        <v>299</v>
      </c>
      <c r="L385" s="1018" t="s">
        <v>292</v>
      </c>
      <c r="M385" s="1018" t="s">
        <v>293</v>
      </c>
      <c r="N385" s="1020" t="s">
        <v>294</v>
      </c>
      <c r="O385" s="1020" t="s">
        <v>290</v>
      </c>
      <c r="P385" s="1020" t="s">
        <v>291</v>
      </c>
      <c r="Q385" s="1016" t="s">
        <v>323</v>
      </c>
      <c r="R385" s="1012" t="s">
        <v>334</v>
      </c>
      <c r="S385" s="1022" t="s">
        <v>332</v>
      </c>
      <c r="T385" s="1024" t="s">
        <v>320</v>
      </c>
      <c r="U385" s="1026" t="s">
        <v>321</v>
      </c>
      <c r="V385" s="1028" t="s">
        <v>322</v>
      </c>
    </row>
    <row r="386" spans="1:22" ht="19.25" customHeight="1">
      <c r="A386" s="986"/>
      <c r="B386" s="1009"/>
      <c r="C386" s="1011"/>
      <c r="D386" s="1013"/>
      <c r="E386" s="1013"/>
      <c r="F386" s="1013"/>
      <c r="G386" s="1015"/>
      <c r="H386" s="1015"/>
      <c r="I386" s="1013"/>
      <c r="J386" s="1013"/>
      <c r="K386" s="1017"/>
      <c r="L386" s="1019"/>
      <c r="M386" s="1019"/>
      <c r="N386" s="1021"/>
      <c r="O386" s="1021"/>
      <c r="P386" s="1021"/>
      <c r="Q386" s="1017"/>
      <c r="R386" s="1013"/>
      <c r="S386" s="1023"/>
      <c r="T386" s="1025"/>
      <c r="U386" s="1027"/>
      <c r="V386" s="1029"/>
    </row>
    <row r="387" spans="1:22" ht="19.25" customHeight="1">
      <c r="A387" s="986"/>
      <c r="B387" s="1030" t="s">
        <v>317</v>
      </c>
      <c r="C387" s="1031"/>
      <c r="D387" s="173">
        <v>10</v>
      </c>
      <c r="E387" s="203">
        <v>10</v>
      </c>
      <c r="F387" s="203">
        <v>10</v>
      </c>
      <c r="G387" s="164" t="s">
        <v>90</v>
      </c>
      <c r="H387" s="174" t="str">
        <f>'statement of marks'!$AQ$6</f>
        <v/>
      </c>
      <c r="I387" s="165">
        <v>70</v>
      </c>
      <c r="J387" s="164" t="s">
        <v>88</v>
      </c>
      <c r="K387" s="175">
        <v>100</v>
      </c>
      <c r="L387" s="164" t="s">
        <v>91</v>
      </c>
      <c r="M387" s="174" t="str">
        <f>'statement of marks'!$AV$6</f>
        <v/>
      </c>
      <c r="N387" s="165">
        <v>100</v>
      </c>
      <c r="O387" s="164" t="s">
        <v>307</v>
      </c>
      <c r="P387" s="175"/>
      <c r="Q387" s="175">
        <v>200</v>
      </c>
      <c r="R387" s="166"/>
      <c r="S387" s="166"/>
      <c r="T387" s="167"/>
      <c r="U387" s="168"/>
      <c r="V387" s="176" t="str">
        <f>IF(OR(U394=0,U394&lt;S394),"",Q387)</f>
        <v/>
      </c>
    </row>
    <row r="388" spans="1:22" ht="19.25" customHeight="1">
      <c r="A388" s="986"/>
      <c r="B388" s="942" t="str">
        <f>'statement of marks'!$J$3</f>
        <v>HINDI COMPULSORY</v>
      </c>
      <c r="C388" s="943"/>
      <c r="D388" s="200">
        <f>IF('statement of marks'!J23="","",'statement of marks'!J23)</f>
        <v>7</v>
      </c>
      <c r="E388" s="201">
        <f>IF('statement of marks'!K23="","",'statement of marks'!K23)</f>
        <v>5</v>
      </c>
      <c r="F388" s="201">
        <f>IF('statement of marks'!L23="","",'statement of marks'!L23)</f>
        <v>7</v>
      </c>
      <c r="G388" s="177">
        <f>IF('statement of marks'!N23="","",'statement of marks'!N23)</f>
        <v>42</v>
      </c>
      <c r="H388" s="177" t="str">
        <f>'statement of marks'!$BS$6</f>
        <v/>
      </c>
      <c r="I388" s="204">
        <f>IF(G388="","",G388)</f>
        <v>42</v>
      </c>
      <c r="J388" s="204">
        <f>IF(G388="","",SUM(D388,E388,F388,G388))</f>
        <v>61</v>
      </c>
      <c r="K388" s="178">
        <f>J388</f>
        <v>61</v>
      </c>
      <c r="L388" s="177">
        <f>IF('statement of marks'!P23="","",'statement of marks'!P23)</f>
        <v>65</v>
      </c>
      <c r="M388" s="174" t="str">
        <f>'statement of marks'!$BX$6</f>
        <v/>
      </c>
      <c r="N388" s="204">
        <f>IF(L388="","",L388)</f>
        <v>65</v>
      </c>
      <c r="O388" s="204">
        <f>IF(L388="","",SUM(J388,L388))</f>
        <v>126</v>
      </c>
      <c r="P388" s="179">
        <f>SUM(H388,M388)</f>
        <v>0</v>
      </c>
      <c r="Q388" s="178">
        <f>O388</f>
        <v>126</v>
      </c>
      <c r="R388" s="201" t="str">
        <f>CONCATENATE('statement of marks'!FJ23,'statement of marks'!FK23,'statement of marks'!FL23)</f>
        <v>I</v>
      </c>
      <c r="S388" s="180" t="str">
        <f>IF(OR(R388="S",R388="RE"),100,"")</f>
        <v/>
      </c>
      <c r="T388" s="181" t="str">
        <f>IF('result subject-wise'!U23="","",'result subject-wise'!U23)</f>
        <v/>
      </c>
      <c r="U388" s="182" t="str">
        <f>IF('result subject-wise'!V23="","",'result subject-wise'!V23)</f>
        <v/>
      </c>
      <c r="V388" s="176" t="str">
        <f>IF(OR(U394=0,U394&lt;S394),"",IF(R388="RE",SUM(Q388,T388),IF(R388="S",T388,Q388)))</f>
        <v/>
      </c>
    </row>
    <row r="389" spans="1:22" ht="19.25" customHeight="1">
      <c r="A389" s="986"/>
      <c r="B389" s="942" t="str">
        <f>'statement of marks'!$W$3</f>
        <v>ENGLISH COMPULSORY</v>
      </c>
      <c r="C389" s="943"/>
      <c r="D389" s="200">
        <f>IF('statement of marks'!W23="","",'statement of marks'!W23)</f>
        <v>8</v>
      </c>
      <c r="E389" s="201">
        <f>IF('statement of marks'!X23="","",'statement of marks'!X23)</f>
        <v>8</v>
      </c>
      <c r="F389" s="201">
        <f>IF('statement of marks'!Y23="","",'statement of marks'!Y23)</f>
        <v>8</v>
      </c>
      <c r="G389" s="177">
        <f>IF('statement of marks'!AA23="","",'statement of marks'!AA23)</f>
        <v>38</v>
      </c>
      <c r="H389" s="177" t="str">
        <f>'statement of marks'!$CU$6</f>
        <v/>
      </c>
      <c r="I389" s="204">
        <f>IF(G389="","",G389)</f>
        <v>38</v>
      </c>
      <c r="J389" s="204">
        <f t="shared" ref="J389:J392" si="140">IF(G389="","",SUM(D389,E389,F389,G389))</f>
        <v>62</v>
      </c>
      <c r="K389" s="178">
        <f>J389</f>
        <v>62</v>
      </c>
      <c r="L389" s="177">
        <f>IF('statement of marks'!AC23="","",'statement of marks'!AC23)</f>
        <v>41</v>
      </c>
      <c r="M389" s="174" t="str">
        <f>'statement of marks'!$CZ$6</f>
        <v/>
      </c>
      <c r="N389" s="204">
        <f>IF(L389="","",L389)</f>
        <v>41</v>
      </c>
      <c r="O389" s="204">
        <f t="shared" ref="O389" si="141">IF(L389="","",SUM(J389,L389))</f>
        <v>103</v>
      </c>
      <c r="P389" s="179">
        <f t="shared" ref="P389" si="142">SUM(H389,M389)</f>
        <v>0</v>
      </c>
      <c r="Q389" s="178">
        <f>O389</f>
        <v>103</v>
      </c>
      <c r="R389" s="201" t="str">
        <f>CONCATENATE('statement of marks'!FM23,'statement of marks'!FN23,'statement of marks'!FO23)</f>
        <v>II</v>
      </c>
      <c r="S389" s="180" t="str">
        <f>IF(OR(R389="S",R389="RE"),100,"")</f>
        <v/>
      </c>
      <c r="T389" s="181" t="str">
        <f>IF('result subject-wise'!X23="","",'result subject-wise'!X23)</f>
        <v/>
      </c>
      <c r="U389" s="182" t="str">
        <f>IF('result subject-wise'!Y23="","",'result subject-wise'!Y23)</f>
        <v/>
      </c>
      <c r="V389" s="176" t="str">
        <f>IF(OR(U394=0,U394&lt;S394),"",IF(R389="RE",SUM(Q389,T389),IF(R389="S",T389,Q389)))</f>
        <v/>
      </c>
    </row>
    <row r="390" spans="1:22" ht="19.25" customHeight="1">
      <c r="A390" s="986"/>
      <c r="B390" s="942" t="str">
        <f>'statement of marks'!AK23</f>
        <v>PHYSICS</v>
      </c>
      <c r="C390" s="943"/>
      <c r="D390" s="200">
        <f>IF('statement of marks'!AL23="","",'statement of marks'!AL23)</f>
        <v>4</v>
      </c>
      <c r="E390" s="201">
        <f>IF('statement of marks'!AM23="","",'statement of marks'!AM23)</f>
        <v>8</v>
      </c>
      <c r="F390" s="201">
        <f>IF('statement of marks'!AN23="","",'statement of marks'!AN23)</f>
        <v>10</v>
      </c>
      <c r="G390" s="177">
        <f>IF('statement of marks'!AP23="","",'statement of marks'!AP23)</f>
        <v>14</v>
      </c>
      <c r="H390" s="177">
        <f>IF('statement of marks'!AQ23="","",'statement of marks'!AQ23)</f>
        <v>12</v>
      </c>
      <c r="I390" s="204">
        <f>IF(G390="","",IF(AND(G390="ML",H390="ML"),"ML",IF(AND(G390="ML",H390=""),"ML",SUM(G390,H390))))</f>
        <v>26</v>
      </c>
      <c r="J390" s="204">
        <f t="shared" si="140"/>
        <v>36</v>
      </c>
      <c r="K390" s="178">
        <f>IF(J390="","",SUM(H390,J390))</f>
        <v>48</v>
      </c>
      <c r="L390" s="177">
        <f>IF('statement of marks'!AU23="","",'statement of marks'!AU23)</f>
        <v>25</v>
      </c>
      <c r="M390" s="177">
        <f>IF('statement of marks'!AV23="","",'statement of marks'!AV23)</f>
        <v>19</v>
      </c>
      <c r="N390" s="204">
        <f>IF(L390="","",IF(AND(L390="ML",M390="ML"),"ML",IF(AND(L390="ML",M390=""),"ML",SUM(L390,M390))))</f>
        <v>44</v>
      </c>
      <c r="O390" s="204">
        <f>IF(L390="","",SUM(J390,L390))</f>
        <v>61</v>
      </c>
      <c r="P390" s="177">
        <f>IF(AND(H390="",M390=""),"",SUM(H390,M390))</f>
        <v>31</v>
      </c>
      <c r="Q390" s="178">
        <f>IF(O390="","",SUM(O390,P390))</f>
        <v>92</v>
      </c>
      <c r="R390" s="201" t="str">
        <f>CONCATENATE('statement of marks'!FP23,'statement of marks'!FY23,'statement of marks'!FZ23)</f>
        <v>III</v>
      </c>
      <c r="S390" s="180" t="str">
        <f>IF('result subject-wise'!Z23="","",'result subject-wise'!Z23)</f>
        <v/>
      </c>
      <c r="T390" s="181" t="str">
        <f>IF('result subject-wise'!AB23="","",'result subject-wise'!AB23)</f>
        <v/>
      </c>
      <c r="U390" s="182" t="str">
        <f>IF('result subject-wise'!AC23="","",'result subject-wise'!AC23)</f>
        <v/>
      </c>
      <c r="V390" s="176" t="str">
        <f>IF(OR(U394=0,U394&lt;S394),"",IF(OR(R390="RE",R390="REP"),SUM(Q390,T390),IF(R390="S",T390,Q390)))</f>
        <v/>
      </c>
    </row>
    <row r="391" spans="1:22" ht="19.25" customHeight="1">
      <c r="A391" s="986"/>
      <c r="B391" s="942" t="str">
        <f>'statement of marks'!BM23</f>
        <v>CHEMISTRY</v>
      </c>
      <c r="C391" s="943"/>
      <c r="D391" s="200">
        <f>IF('statement of marks'!BN23="","",'statement of marks'!BN23)</f>
        <v>7</v>
      </c>
      <c r="E391" s="201">
        <f>IF('statement of marks'!BO23="","",'statement of marks'!BO23)</f>
        <v>10</v>
      </c>
      <c r="F391" s="201">
        <f>IF('statement of marks'!BP23="","",'statement of marks'!BP23)</f>
        <v>10</v>
      </c>
      <c r="G391" s="177">
        <f>IF('statement of marks'!BR23="","",'statement of marks'!BR23)</f>
        <v>32</v>
      </c>
      <c r="H391" s="177">
        <f>IF('statement of marks'!BS23="","",'statement of marks'!BS23)</f>
        <v>17</v>
      </c>
      <c r="I391" s="204">
        <f t="shared" ref="I391" si="143">IF(G391="","",IF(AND(G391="ML",H391="ML"),"ML",IF(AND(G391="ML",H391=""),"ML",SUM(G391,H391))))</f>
        <v>49</v>
      </c>
      <c r="J391" s="204">
        <f t="shared" si="140"/>
        <v>59</v>
      </c>
      <c r="K391" s="178">
        <f>IF(J391="","",SUM(H391,J391))</f>
        <v>76</v>
      </c>
      <c r="L391" s="177">
        <f>IF('statement of marks'!BW23="","",'statement of marks'!BW23)</f>
        <v>48</v>
      </c>
      <c r="M391" s="177">
        <f>IF('statement of marks'!BX23="","",'statement of marks'!BX23)</f>
        <v>27</v>
      </c>
      <c r="N391" s="204">
        <f t="shared" ref="N391" si="144">IF(L391="","",IF(AND(L391="ML",M391="ML"),"ML",IF(AND(L391="ML",M391=""),"ML",SUM(L391,M391))))</f>
        <v>75</v>
      </c>
      <c r="O391" s="204">
        <f>IF(L391="","",SUM(J391,L391))</f>
        <v>107</v>
      </c>
      <c r="P391" s="177">
        <f t="shared" ref="P391:P392" si="145">IF(AND(H391="",M391=""),"",SUM(H391,M391))</f>
        <v>44</v>
      </c>
      <c r="Q391" s="178">
        <f>IF(O391="","",SUM(O391,P391))</f>
        <v>151</v>
      </c>
      <c r="R391" s="201" t="str">
        <f>CONCATENATE('statement of marks'!GA23,'statement of marks'!GJ23,'statement of marks'!GK23)</f>
        <v>D</v>
      </c>
      <c r="S391" s="180" t="str">
        <f>IF('result subject-wise'!AD23="","",'result subject-wise'!AD23)</f>
        <v/>
      </c>
      <c r="T391" s="181" t="str">
        <f>IF('result subject-wise'!AF23="","",'result subject-wise'!AF23)</f>
        <v/>
      </c>
      <c r="U391" s="182" t="str">
        <f>IF('result subject-wise'!AG23="","",'result subject-wise'!AG23)</f>
        <v/>
      </c>
      <c r="V391" s="176" t="str">
        <f>IF(OR(U394=0,U394&lt;S394),"",IF(OR(R391="RE",R391="REP"),SUM(Q391,T391),IF(R391="S",T391,Q391)))</f>
        <v/>
      </c>
    </row>
    <row r="392" spans="1:22" ht="19.25" customHeight="1">
      <c r="A392" s="986"/>
      <c r="B392" s="942" t="str">
        <f>'statement of marks'!CO23</f>
        <v>BIOLOGY</v>
      </c>
      <c r="C392" s="943"/>
      <c r="D392" s="200">
        <f>IF('statement of marks'!CP23="","",'statement of marks'!CP23)</f>
        <v>9</v>
      </c>
      <c r="E392" s="201">
        <f>IF('statement of marks'!CQ23="","",'statement of marks'!CQ23)</f>
        <v>8</v>
      </c>
      <c r="F392" s="201">
        <f>IF('statement of marks'!CR23="","",'statement of marks'!CR23)</f>
        <v>10</v>
      </c>
      <c r="G392" s="177">
        <f>IF('statement of marks'!CT23="","",'statement of marks'!CT23)</f>
        <v>24</v>
      </c>
      <c r="H392" s="177">
        <f>IF('statement of marks'!CU23="","",'statement of marks'!CU23)</f>
        <v>17</v>
      </c>
      <c r="I392" s="204">
        <f>IF(G392="","",IF(AND(G392="ML",H392="ML"),"ML",IF(AND(G392="ML",H392=""),"ML",SUM(G392,H392))))</f>
        <v>41</v>
      </c>
      <c r="J392" s="204">
        <f t="shared" si="140"/>
        <v>51</v>
      </c>
      <c r="K392" s="178">
        <f>IF(J392="","",SUM(H392,J392))</f>
        <v>68</v>
      </c>
      <c r="L392" s="177">
        <f>IF('statement of marks'!CY23="","",'statement of marks'!CY23)</f>
        <v>36</v>
      </c>
      <c r="M392" s="177">
        <f>IF('statement of marks'!CZ23="","",'statement of marks'!CZ23)</f>
        <v>29</v>
      </c>
      <c r="N392" s="204">
        <f>IF(L392="","",IF(AND(L392="ML",M392="ML"),"ML",IF(AND(L392="ML",M392=""),"ML",SUM(L392,M392))))</f>
        <v>65</v>
      </c>
      <c r="O392" s="204">
        <f>IF(L392="","",SUM(J392,L392))</f>
        <v>87</v>
      </c>
      <c r="P392" s="177">
        <f t="shared" si="145"/>
        <v>46</v>
      </c>
      <c r="Q392" s="178">
        <f>IF(O392="","",SUM(O392,P392))</f>
        <v>133</v>
      </c>
      <c r="R392" s="201" t="str">
        <f>CONCATENATE('statement of marks'!GL23,'statement of marks'!GU23,'statement of marks'!GV23)</f>
        <v>I</v>
      </c>
      <c r="S392" s="180" t="str">
        <f>IF('result subject-wise'!AH23="","",'result subject-wise'!AH23)</f>
        <v/>
      </c>
      <c r="T392" s="181" t="str">
        <f>IF('result subject-wise'!AJ23="","",'result subject-wise'!AJ23)</f>
        <v/>
      </c>
      <c r="U392" s="182" t="str">
        <f>IF('result subject-wise'!AK23="","",'result subject-wise'!AK23)</f>
        <v/>
      </c>
      <c r="V392" s="176" t="str">
        <f>IF(OR(U394=0,U394&lt;S394),"",IF(OR(R392="RE",R392="REP"),SUM(Q392,T392),IF(R392="S",T392,Q392)))</f>
        <v/>
      </c>
    </row>
    <row r="393" spans="1:22" ht="19.25" customHeight="1">
      <c r="A393" s="986"/>
      <c r="B393" s="1032" t="s">
        <v>296</v>
      </c>
      <c r="C393" s="1033"/>
      <c r="D393" s="183">
        <f>IF(AND(D388="",D389="",D390="",D391="",D392=""),"",SUM(D388:D392))</f>
        <v>35</v>
      </c>
      <c r="E393" s="183">
        <f t="shared" ref="E393:F393" si="146">IF(AND(E388="",E389="",E390="",E391="",E392=""),"",SUM(E388:E392))</f>
        <v>39</v>
      </c>
      <c r="F393" s="183">
        <f t="shared" si="146"/>
        <v>45</v>
      </c>
      <c r="G393" s="184">
        <f>IF(G388="","",SUM(G388:G392))</f>
        <v>150</v>
      </c>
      <c r="H393" s="184">
        <f>SUM(H390:H392)</f>
        <v>46</v>
      </c>
      <c r="I393" s="184">
        <f>IF(AND(I388="",I389="",I390="",I391="",I392=""),"",SUM(I388:I392))</f>
        <v>196</v>
      </c>
      <c r="J393" s="185">
        <f>IF(J392="","",SUM(J388:J392))</f>
        <v>269</v>
      </c>
      <c r="K393" s="186">
        <f>IF(K388="","",SUM(K388:K392))</f>
        <v>315</v>
      </c>
      <c r="L393" s="184">
        <f>IF(L388="","",SUM(L388:L392))</f>
        <v>215</v>
      </c>
      <c r="M393" s="184">
        <f>SUM(M390:M392)</f>
        <v>75</v>
      </c>
      <c r="N393" s="184">
        <f t="shared" ref="N393" si="147">IF(AND(N388="",N389="",N390="",N391="",N392=""),"",SUM(N388:N392))</f>
        <v>290</v>
      </c>
      <c r="O393" s="185">
        <f>IF(L393="","",SUM(J393,L393))</f>
        <v>484</v>
      </c>
      <c r="P393" s="186">
        <f>SUM(H393,M393)</f>
        <v>121</v>
      </c>
      <c r="Q393" s="186">
        <f>IF(Q388="","",SUM(Q388:Q392))</f>
        <v>605</v>
      </c>
      <c r="R393" s="185"/>
      <c r="S393" s="185" t="str">
        <f>IF(AND(S388="",S389="",S390="",S391="",S392=""),"",SUM(S388:S392))</f>
        <v/>
      </c>
      <c r="T393" s="187" t="str">
        <f>IF(AND(T388="",T389="",T390="",T391="",T392=""),"",SUM(T388:T392))</f>
        <v/>
      </c>
      <c r="U393" s="188"/>
      <c r="V393" s="189" t="str">
        <f>IF(V388="","",SUM(V388:V392))</f>
        <v/>
      </c>
    </row>
    <row r="394" spans="1:22" ht="19.25" customHeight="1">
      <c r="A394" s="986"/>
      <c r="B394" s="1034" t="s">
        <v>318</v>
      </c>
      <c r="C394" s="1035"/>
      <c r="D394" s="173">
        <f>IF(D393="","",50-(COUNTIF(D388:D392,"NA")*10+COUNTIF(D388:D392,"ML")*10))</f>
        <v>50</v>
      </c>
      <c r="E394" s="173">
        <f t="shared" ref="E394:F394" si="148">IF(E393="","",50-(COUNTIF(E388:E392,"NA")*10+COUNTIF(E388:E392,"ML")*10))</f>
        <v>50</v>
      </c>
      <c r="F394" s="173">
        <f t="shared" si="148"/>
        <v>50</v>
      </c>
      <c r="G394" s="177" t="e">
        <f>I394-H394</f>
        <v>#VALUE!</v>
      </c>
      <c r="H394" s="184" t="e">
        <f>IF(H393="","",(IF(OR(H390="ML",H390=""),0,H387)+IF(OR(H391="ML",H391=""),0,H388)+IF(OR(H392="ML",H392=""),0,H389)))</f>
        <v>#VALUE!</v>
      </c>
      <c r="I394" s="177">
        <f>IF(I393=0,0,350-H396)</f>
        <v>350</v>
      </c>
      <c r="J394" s="204" t="e">
        <f>IF(J393="","",SUM(D394:G394))</f>
        <v>#VALUE!</v>
      </c>
      <c r="K394" s="178" t="e">
        <f>IF(K393="","",SUM(H394,J394))</f>
        <v>#VALUE!</v>
      </c>
      <c r="L394" s="177" t="e">
        <f>N394-M394</f>
        <v>#VALUE!</v>
      </c>
      <c r="M394" s="180" t="e">
        <f>IF(M393="","",(IF(OR(M390="ML",M390=""),0,M387)+IF(OR(M391="ML",M391=""),0,M388)+IF(OR(M392="ML",M392=""),0,M389)))</f>
        <v>#VALUE!</v>
      </c>
      <c r="N394" s="177">
        <f>IF(N393=0,0,500-M396)</f>
        <v>500</v>
      </c>
      <c r="O394" s="204" t="e">
        <f>IF(L394="","",SUM(J394,L394))</f>
        <v>#VALUE!</v>
      </c>
      <c r="P394" s="178" t="e">
        <f>SUM(H394,M394)</f>
        <v>#VALUE!</v>
      </c>
      <c r="Q394" s="178" t="e">
        <f>IF(Q393="","",SUM(O394,P394))</f>
        <v>#VALUE!</v>
      </c>
      <c r="R394" s="169"/>
      <c r="S394" s="190">
        <f>COUNTIF(R388:R397,"S")</f>
        <v>0</v>
      </c>
      <c r="T394" s="190">
        <f>COUNTIF(R388:R397,"RE")+COUNTIF(R388:R397,"REP")</f>
        <v>0</v>
      </c>
      <c r="U394" s="190">
        <f>COUNTIF(U388:U393,"P")+COUNTIF(U396:U397,"P")</f>
        <v>0</v>
      </c>
      <c r="V394" s="191" t="str">
        <f>IF(OR(U394=0,U394&lt;(S394+T394)),"",(Q394-(S394*200)+S393))</f>
        <v/>
      </c>
    </row>
    <row r="395" spans="1:22" ht="19.25" customHeight="1">
      <c r="A395" s="986"/>
      <c r="B395" s="942" t="s">
        <v>156</v>
      </c>
      <c r="C395" s="943"/>
      <c r="D395" s="192">
        <f t="shared" ref="D395:Q395" si="149">IF(D394="","",D393/D394*100)</f>
        <v>70</v>
      </c>
      <c r="E395" s="192">
        <f t="shared" si="149"/>
        <v>78</v>
      </c>
      <c r="F395" s="192">
        <f t="shared" si="149"/>
        <v>90</v>
      </c>
      <c r="G395" s="192" t="e">
        <f t="shared" si="149"/>
        <v>#VALUE!</v>
      </c>
      <c r="H395" s="192" t="e">
        <f t="shared" si="149"/>
        <v>#VALUE!</v>
      </c>
      <c r="I395" s="192">
        <f t="shared" si="149"/>
        <v>56.000000000000007</v>
      </c>
      <c r="J395" s="192" t="e">
        <f t="shared" si="149"/>
        <v>#VALUE!</v>
      </c>
      <c r="K395" s="193" t="e">
        <f t="shared" si="149"/>
        <v>#VALUE!</v>
      </c>
      <c r="L395" s="192" t="e">
        <f t="shared" si="149"/>
        <v>#VALUE!</v>
      </c>
      <c r="M395" s="192" t="e">
        <f t="shared" si="149"/>
        <v>#VALUE!</v>
      </c>
      <c r="N395" s="192">
        <f t="shared" si="149"/>
        <v>57.999999999999993</v>
      </c>
      <c r="O395" s="192" t="e">
        <f t="shared" si="149"/>
        <v>#VALUE!</v>
      </c>
      <c r="P395" s="193" t="e">
        <f t="shared" si="149"/>
        <v>#VALUE!</v>
      </c>
      <c r="Q395" s="193" t="e">
        <f t="shared" si="149"/>
        <v>#VALUE!</v>
      </c>
      <c r="R395" s="166"/>
      <c r="S395" s="166"/>
      <c r="T395" s="167"/>
      <c r="U395" s="170"/>
      <c r="V395" s="194" t="str">
        <f>IF(V394="","",V393/V394*100)</f>
        <v/>
      </c>
    </row>
    <row r="396" spans="1:22" ht="19.25" customHeight="1">
      <c r="A396" s="986"/>
      <c r="B396" s="942" t="str">
        <f>'statement of marks'!$DQ$3</f>
        <v>RAJASTHAN STUDIES</v>
      </c>
      <c r="C396" s="943"/>
      <c r="D396" s="200">
        <f>IF('statement of marks'!DQ23="","",'statement of marks'!DQ23)</f>
        <v>10</v>
      </c>
      <c r="E396" s="201">
        <f>IF('statement of marks'!DR23="","",'statement of marks'!DR23)</f>
        <v>10</v>
      </c>
      <c r="F396" s="201">
        <f>IF('statement of marks'!DS23="","",'statement of marks'!DS23)</f>
        <v>10</v>
      </c>
      <c r="G396" s="201">
        <f>IF('statement of marks'!DU23="","",'statement of marks'!DU23)</f>
        <v>51</v>
      </c>
      <c r="H396" s="179">
        <f>IF(G388="ML",70)+IF(G389="ML",70)+IF(G390="ML",70-H387)+IF(G391="ML",70-H388)+IF(G392="ML",70-H389)+IF(H390="ml",H387)+IF(H391="ml",H388)+IF(H392="ml",H389)</f>
        <v>0</v>
      </c>
      <c r="I396" s="204">
        <f>IF(G396="","",SUM(G396,H396))</f>
        <v>51</v>
      </c>
      <c r="J396" s="204">
        <f>IF(G396="","",SUM(D396,E396,F396,G396))</f>
        <v>81</v>
      </c>
      <c r="K396" s="178">
        <f>IF(J396="","",SUM(H396,J396))</f>
        <v>81</v>
      </c>
      <c r="L396" s="201">
        <f>IF('statement of marks'!DW23="","",'statement of marks'!DW23)</f>
        <v>80</v>
      </c>
      <c r="M396" s="179">
        <f>IF(L388="ML",100)+IF(L389="ML",100)+IF(L390="ML",100-M387)+IF(L391="ML",100-M388)+IF(L392="ML",100-M389)+IF(M390="ml",M387)+IF(M391="ml",M388)+IF(M392="ml",M389)</f>
        <v>0</v>
      </c>
      <c r="N396" s="204">
        <f>IF(L396="","",SUM(L396,M396))</f>
        <v>80</v>
      </c>
      <c r="O396" s="204">
        <f>IF(L396="","",SUM(K396,L396))</f>
        <v>161</v>
      </c>
      <c r="P396" s="179">
        <f>SUM(H396,M396)</f>
        <v>0</v>
      </c>
      <c r="Q396" s="178">
        <f>IF(O396="","",SUM(O396,M396))</f>
        <v>161</v>
      </c>
      <c r="R396" s="201" t="str">
        <f>IF('statement of marks'!GW23="","",'statement of marks'!GW23)</f>
        <v>A</v>
      </c>
      <c r="S396" s="180" t="str">
        <f>IF(OR(R396="S",R396="RE"),100,"")</f>
        <v/>
      </c>
      <c r="T396" s="171" t="str">
        <f>IF('result subject-wise'!AL23="","",'result subject-wise'!AL23)</f>
        <v/>
      </c>
      <c r="U396" s="172" t="str">
        <f>IF('result subject-wise'!AM23="","",'result subject-wise'!AM23)</f>
        <v/>
      </c>
      <c r="V396" s="1036"/>
    </row>
    <row r="397" spans="1:22" ht="19.25" customHeight="1">
      <c r="A397" s="986"/>
      <c r="B397" s="942" t="str">
        <f>'statement of marks'!$ED$3</f>
        <v>JEEVAN KAUSJAL</v>
      </c>
      <c r="C397" s="943"/>
      <c r="D397" s="1037" t="s">
        <v>283</v>
      </c>
      <c r="E397" s="1038"/>
      <c r="F397" s="204">
        <f>'statement of marks'!$ED$6</f>
        <v>30</v>
      </c>
      <c r="G397" s="177">
        <f>IF('statement of marks'!ED23="","",'statement of marks'!ED23)</f>
        <v>22</v>
      </c>
      <c r="H397" s="1038" t="s">
        <v>284</v>
      </c>
      <c r="I397" s="1038"/>
      <c r="J397" s="204">
        <f>'statement of marks'!$EE$6</f>
        <v>30</v>
      </c>
      <c r="K397" s="178">
        <f>IF('statement of marks'!EE23="","",'statement of marks'!EE23)</f>
        <v>24</v>
      </c>
      <c r="L397" s="1038" t="s">
        <v>113</v>
      </c>
      <c r="M397" s="1038"/>
      <c r="N397" s="204">
        <f>'statement of marks'!$EF$6</f>
        <v>40</v>
      </c>
      <c r="O397" s="201">
        <f>IF('statement of marks'!EF23="","",'statement of marks'!EF23)</f>
        <v>33</v>
      </c>
      <c r="P397" s="166"/>
      <c r="Q397" s="178">
        <f>IF(O397="","",SUM(G397,K397,O397))</f>
        <v>79</v>
      </c>
      <c r="R397" s="201" t="str">
        <f>IF('statement of marks'!GX23="","",'statement of marks'!GX23)</f>
        <v>B</v>
      </c>
      <c r="S397" s="180" t="str">
        <f>IF(OR(R397="S",R397="RE"),40,"")</f>
        <v/>
      </c>
      <c r="T397" s="171" t="str">
        <f>IF('result subject-wise'!AN23="","",'result subject-wise'!AN23)</f>
        <v/>
      </c>
      <c r="U397" s="172" t="str">
        <f>IF('result subject-wise'!AO23="","",'result subject-wise'!AO23)</f>
        <v/>
      </c>
      <c r="V397" s="1036"/>
    </row>
    <row r="398" spans="1:22" ht="19.25" customHeight="1">
      <c r="A398" s="986"/>
      <c r="B398" s="1039" t="s">
        <v>200</v>
      </c>
      <c r="C398" s="1040"/>
      <c r="D398" s="1041" t="str">
        <f>IF('statement of marks'!HD23="","",'statement of marks'!HD23)</f>
        <v>PASS</v>
      </c>
      <c r="E398" s="1042"/>
      <c r="F398" s="1042"/>
      <c r="G398" s="1042"/>
      <c r="H398" s="1042"/>
      <c r="I398" s="1043"/>
      <c r="J398" s="202" t="s">
        <v>330</v>
      </c>
      <c r="K398" s="201" t="str">
        <f>IF('statement of marks'!HG23="","",'statement of marks'!HG23)</f>
        <v>I</v>
      </c>
      <c r="L398" s="1044" t="s">
        <v>157</v>
      </c>
      <c r="M398" s="1045"/>
      <c r="N398" s="1046"/>
      <c r="O398" s="201">
        <f>IF('statement of marks'!HI23="","",'statement of marks'!HI23)</f>
        <v>9.9999999999999751</v>
      </c>
      <c r="P398" s="1047" t="s">
        <v>324</v>
      </c>
      <c r="Q398" s="1047"/>
      <c r="R398" s="1047"/>
      <c r="S398" s="1047"/>
      <c r="T398" s="1047"/>
      <c r="U398" s="1047"/>
      <c r="V398" s="1048"/>
    </row>
    <row r="399" spans="1:22" ht="19.25" customHeight="1">
      <c r="A399" s="986"/>
      <c r="B399" s="1039" t="s">
        <v>333</v>
      </c>
      <c r="C399" s="1040"/>
      <c r="D399" s="965" t="s">
        <v>127</v>
      </c>
      <c r="E399" s="966"/>
      <c r="F399" s="958" t="s">
        <v>129</v>
      </c>
      <c r="G399" s="958"/>
      <c r="H399" s="958" t="s">
        <v>131</v>
      </c>
      <c r="I399" s="958"/>
      <c r="J399" s="958" t="s">
        <v>133</v>
      </c>
      <c r="K399" s="958"/>
      <c r="L399" s="959" t="s">
        <v>312</v>
      </c>
      <c r="M399" s="959"/>
      <c r="N399" s="959"/>
      <c r="O399" s="959"/>
      <c r="P399" s="960" t="s">
        <v>200</v>
      </c>
      <c r="Q399" s="960"/>
      <c r="R399" s="960"/>
      <c r="S399" s="960"/>
      <c r="T399" s="961" t="str">
        <f>IF('result subject-wise'!AR23="","",'result subject-wise'!AR23)</f>
        <v/>
      </c>
      <c r="U399" s="961"/>
      <c r="V399" s="962"/>
    </row>
    <row r="400" spans="1:22" ht="19.25" customHeight="1">
      <c r="A400" s="986"/>
      <c r="B400" s="963" t="s">
        <v>309</v>
      </c>
      <c r="C400" s="964"/>
      <c r="D400" s="965" t="str">
        <f>IF('statement of marks'!EZ23="","",'statement of marks'!EZ23)</f>
        <v/>
      </c>
      <c r="E400" s="966"/>
      <c r="F400" s="966" t="str">
        <f>IF('statement of marks'!FB23="","",'statement of marks'!FB23)</f>
        <v/>
      </c>
      <c r="G400" s="966"/>
      <c r="H400" s="966" t="str">
        <f>IF('statement of marks'!FD23="","",'statement of marks'!FD23)</f>
        <v/>
      </c>
      <c r="I400" s="966"/>
      <c r="J400" s="966" t="str">
        <f>IF('statement of marks'!FF23="","",'statement of marks'!FF23)</f>
        <v/>
      </c>
      <c r="K400" s="966"/>
      <c r="L400" s="966">
        <f>IF('statement of marks'!FH23="","",'statement of marks'!FH23)</f>
        <v>0</v>
      </c>
      <c r="M400" s="966"/>
      <c r="N400" s="966"/>
      <c r="O400" s="966"/>
      <c r="P400" s="960" t="s">
        <v>330</v>
      </c>
      <c r="Q400" s="960"/>
      <c r="R400" s="960"/>
      <c r="S400" s="960"/>
      <c r="T400" s="961" t="str">
        <f>IF(AND(T399="mRrh.kZ",V395&gt;=60),"FIRST",IF(AND(T399="mRrh.kZ",V395&gt;=48),"SECOND",IF(AND(T399="mRrh.kZ",V395&gt;=36),"THIRD","")))</f>
        <v/>
      </c>
      <c r="U400" s="961"/>
      <c r="V400" s="962"/>
    </row>
    <row r="401" spans="1:22" ht="19.25" customHeight="1">
      <c r="A401" s="986"/>
      <c r="B401" s="963" t="s">
        <v>310</v>
      </c>
      <c r="C401" s="964"/>
      <c r="D401" s="967" t="str">
        <f>IF('statement of marks'!EY23="","",'statement of marks'!EY23)</f>
        <v/>
      </c>
      <c r="E401" s="968"/>
      <c r="F401" s="968" t="str">
        <f>IF('statement of marks'!FA23="","",'statement of marks'!FA23)</f>
        <v/>
      </c>
      <c r="G401" s="968"/>
      <c r="H401" s="968" t="str">
        <f>IF('statement of marks'!FC23="","",'statement of marks'!FC23)</f>
        <v/>
      </c>
      <c r="I401" s="968"/>
      <c r="J401" s="968" t="str">
        <f>IF('statement of marks'!FE23="","",'statement of marks'!FE23)</f>
        <v/>
      </c>
      <c r="K401" s="968"/>
      <c r="L401" s="968">
        <f>IF('statement of marks'!FG23="","",'statement of marks'!FG23)</f>
        <v>44</v>
      </c>
      <c r="M401" s="968"/>
      <c r="N401" s="968"/>
      <c r="O401" s="968"/>
      <c r="P401" s="969" t="s">
        <v>302</v>
      </c>
      <c r="Q401" s="970"/>
      <c r="R401" s="970"/>
      <c r="S401" s="971"/>
      <c r="T401" s="972" t="str">
        <f>IF(T399="","",'result subject-wise'!$G$118)</f>
        <v/>
      </c>
      <c r="U401" s="972"/>
      <c r="V401" s="973"/>
    </row>
    <row r="402" spans="1:22" ht="19.25" customHeight="1">
      <c r="A402" s="986"/>
      <c r="B402" s="942" t="s">
        <v>303</v>
      </c>
      <c r="C402" s="943"/>
      <c r="D402" s="944"/>
      <c r="E402" s="945"/>
      <c r="F402" s="945"/>
      <c r="G402" s="945"/>
      <c r="H402" s="945"/>
      <c r="I402" s="945"/>
      <c r="J402" s="945"/>
      <c r="K402" s="945"/>
      <c r="L402" s="946" t="s">
        <v>326</v>
      </c>
      <c r="M402" s="946"/>
      <c r="N402" s="946"/>
      <c r="O402" s="946"/>
      <c r="P402" s="946"/>
      <c r="Q402" s="946"/>
      <c r="R402" s="974"/>
      <c r="S402" s="975"/>
      <c r="T402" s="975"/>
      <c r="U402" s="975"/>
      <c r="V402" s="976"/>
    </row>
    <row r="403" spans="1:22" ht="19.25" customHeight="1">
      <c r="A403" s="986"/>
      <c r="B403" s="942" t="s">
        <v>335</v>
      </c>
      <c r="C403" s="943"/>
      <c r="D403" s="944"/>
      <c r="E403" s="945"/>
      <c r="F403" s="945"/>
      <c r="G403" s="945"/>
      <c r="H403" s="945"/>
      <c r="I403" s="945"/>
      <c r="J403" s="945"/>
      <c r="K403" s="945"/>
      <c r="L403" s="946" t="s">
        <v>304</v>
      </c>
      <c r="M403" s="946"/>
      <c r="N403" s="946"/>
      <c r="O403" s="946"/>
      <c r="P403" s="946"/>
      <c r="Q403" s="946"/>
      <c r="R403" s="977"/>
      <c r="S403" s="978"/>
      <c r="T403" s="978"/>
      <c r="U403" s="978"/>
      <c r="V403" s="979"/>
    </row>
    <row r="404" spans="1:22" ht="19.25" customHeight="1">
      <c r="A404" s="986"/>
      <c r="B404" s="942" t="s">
        <v>313</v>
      </c>
      <c r="C404" s="943"/>
      <c r="D404" s="944"/>
      <c r="E404" s="945"/>
      <c r="F404" s="945"/>
      <c r="G404" s="945"/>
      <c r="H404" s="945"/>
      <c r="I404" s="945"/>
      <c r="J404" s="945"/>
      <c r="K404" s="945"/>
      <c r="L404" s="946" t="s">
        <v>327</v>
      </c>
      <c r="M404" s="946"/>
      <c r="N404" s="946"/>
      <c r="O404" s="946"/>
      <c r="P404" s="946"/>
      <c r="Q404" s="946"/>
      <c r="R404" s="947" t="s">
        <v>328</v>
      </c>
      <c r="S404" s="948"/>
      <c r="T404" s="948"/>
      <c r="U404" s="948"/>
      <c r="V404" s="949"/>
    </row>
    <row r="405" spans="1:22" ht="19.25" customHeight="1">
      <c r="A405" s="987"/>
      <c r="B405" s="950" t="s">
        <v>329</v>
      </c>
      <c r="C405" s="951"/>
      <c r="D405" s="952"/>
      <c r="E405" s="953"/>
      <c r="F405" s="953"/>
      <c r="G405" s="953"/>
      <c r="H405" s="953"/>
      <c r="I405" s="953"/>
      <c r="J405" s="953"/>
      <c r="K405" s="953"/>
      <c r="L405" s="951" t="s">
        <v>117</v>
      </c>
      <c r="M405" s="951"/>
      <c r="N405" s="951"/>
      <c r="O405" s="951"/>
      <c r="P405" s="954">
        <f>'statement of marks'!$HJ$110</f>
        <v>42122</v>
      </c>
      <c r="Q405" s="954"/>
      <c r="R405" s="955" t="s">
        <v>305</v>
      </c>
      <c r="S405" s="956"/>
      <c r="T405" s="956"/>
      <c r="U405" s="956"/>
      <c r="V405" s="957"/>
    </row>
    <row r="406" spans="1:22" ht="19.25" customHeight="1">
      <c r="A406" s="980" t="s">
        <v>287</v>
      </c>
      <c r="B406" s="981"/>
      <c r="C406" s="981"/>
      <c r="D406" s="981"/>
      <c r="E406" s="981"/>
      <c r="F406" s="981"/>
      <c r="G406" s="981"/>
      <c r="H406" s="981"/>
      <c r="I406" s="981"/>
      <c r="J406" s="981"/>
      <c r="K406" s="981"/>
      <c r="L406" s="981"/>
      <c r="M406" s="981"/>
      <c r="N406" s="981"/>
      <c r="O406" s="981"/>
      <c r="P406" s="981"/>
      <c r="Q406" s="981"/>
      <c r="R406" s="981"/>
      <c r="S406" s="981"/>
      <c r="T406" s="981"/>
      <c r="U406" s="981"/>
      <c r="V406" s="982"/>
    </row>
    <row r="407" spans="1:22" ht="19.25" customHeight="1">
      <c r="A407" s="983" t="str">
        <f>'statement of marks'!$A$1</f>
        <v>GOVT. GIRLS' HR. SEC. SCHOOL, NIMBAHERA</v>
      </c>
      <c r="B407" s="984"/>
      <c r="C407" s="984"/>
      <c r="D407" s="984"/>
      <c r="E407" s="984"/>
      <c r="F407" s="984"/>
      <c r="G407" s="984"/>
      <c r="H407" s="984"/>
      <c r="I407" s="984"/>
      <c r="J407" s="984"/>
      <c r="K407" s="984"/>
      <c r="L407" s="984"/>
      <c r="M407" s="984"/>
      <c r="N407" s="984"/>
      <c r="O407" s="984"/>
      <c r="P407" s="984"/>
      <c r="Q407" s="984"/>
      <c r="R407" s="984"/>
      <c r="S407" s="984"/>
      <c r="T407" s="984"/>
      <c r="U407" s="984"/>
      <c r="V407" s="985"/>
    </row>
    <row r="408" spans="1:22" ht="19.25" customHeight="1">
      <c r="A408" s="986"/>
      <c r="B408" s="988" t="s">
        <v>316</v>
      </c>
      <c r="C408" s="988"/>
      <c r="D408" s="989" t="str">
        <f>'statement of marks'!$F$3</f>
        <v>2013-14</v>
      </c>
      <c r="E408" s="990"/>
      <c r="F408" s="991" t="str">
        <f>IF(T426="","MAIN EXAMINATION",IF(D425="Suppl.","SUPPLEMENTARY EXAMINATION",IF(D425="Re-exam.","RE-EXAMINATION",)))</f>
        <v>MAIN EXAMINATION</v>
      </c>
      <c r="G408" s="992"/>
      <c r="H408" s="992"/>
      <c r="I408" s="992"/>
      <c r="J408" s="992"/>
      <c r="K408" s="992"/>
      <c r="L408" s="992"/>
      <c r="M408" s="992"/>
      <c r="N408" s="992"/>
      <c r="O408" s="992"/>
      <c r="P408" s="992"/>
      <c r="Q408" s="992"/>
      <c r="R408" s="993" t="s">
        <v>315</v>
      </c>
      <c r="S408" s="994"/>
      <c r="T408" s="995" t="str">
        <f>'statement of marks'!$A$3</f>
        <v>11 'A'</v>
      </c>
      <c r="U408" s="995"/>
      <c r="V408" s="996"/>
    </row>
    <row r="409" spans="1:22" ht="19.25" customHeight="1">
      <c r="A409" s="986"/>
      <c r="B409" s="997" t="s">
        <v>36</v>
      </c>
      <c r="C409" s="997"/>
      <c r="D409" s="998" t="str">
        <f>IF('statement of marks'!G24="","",'statement of marks'!G24)</f>
        <v>A 016</v>
      </c>
      <c r="E409" s="946"/>
      <c r="F409" s="946"/>
      <c r="G409" s="946"/>
      <c r="H409" s="946"/>
      <c r="I409" s="946"/>
      <c r="J409" s="946"/>
      <c r="K409" s="946"/>
      <c r="L409" s="946"/>
      <c r="M409" s="946"/>
      <c r="N409" s="946"/>
      <c r="O409" s="946"/>
      <c r="P409" s="946"/>
      <c r="Q409" s="946"/>
      <c r="R409" s="999" t="s">
        <v>314</v>
      </c>
      <c r="S409" s="1000"/>
      <c r="T409" s="1001">
        <f>IF('statement of marks'!E24="","",'statement of marks'!E24)</f>
        <v>11416</v>
      </c>
      <c r="U409" s="1001"/>
      <c r="V409" s="1002"/>
    </row>
    <row r="410" spans="1:22" ht="19.25" customHeight="1">
      <c r="A410" s="986"/>
      <c r="B410" s="997" t="s">
        <v>37</v>
      </c>
      <c r="C410" s="997"/>
      <c r="D410" s="998" t="str">
        <f>IF('statement of marks'!H24="","",'statement of marks'!H24)</f>
        <v>B 016</v>
      </c>
      <c r="E410" s="946"/>
      <c r="F410" s="946"/>
      <c r="G410" s="946"/>
      <c r="H410" s="946"/>
      <c r="I410" s="946"/>
      <c r="J410" s="946"/>
      <c r="K410" s="946"/>
      <c r="L410" s="946"/>
      <c r="M410" s="946"/>
      <c r="N410" s="946"/>
      <c r="O410" s="946"/>
      <c r="P410" s="946"/>
      <c r="Q410" s="946"/>
      <c r="R410" s="999" t="s">
        <v>35</v>
      </c>
      <c r="S410" s="1000"/>
      <c r="T410" s="1001">
        <f>IF('statement of marks'!D24="","",'statement of marks'!D24)</f>
        <v>10426</v>
      </c>
      <c r="U410" s="1001"/>
      <c r="V410" s="1002"/>
    </row>
    <row r="411" spans="1:22" ht="19.25" customHeight="1">
      <c r="A411" s="986"/>
      <c r="B411" s="1003" t="s">
        <v>38</v>
      </c>
      <c r="C411" s="1003"/>
      <c r="D411" s="998" t="str">
        <f>IF('statement of marks'!I24="","",'statement of marks'!I24)</f>
        <v>C 016</v>
      </c>
      <c r="E411" s="946"/>
      <c r="F411" s="946"/>
      <c r="G411" s="946"/>
      <c r="H411" s="946"/>
      <c r="I411" s="946"/>
      <c r="J411" s="946"/>
      <c r="K411" s="946"/>
      <c r="L411" s="946"/>
      <c r="M411" s="946"/>
      <c r="N411" s="946"/>
      <c r="O411" s="946"/>
      <c r="P411" s="946"/>
      <c r="Q411" s="946"/>
      <c r="R411" s="1004" t="s">
        <v>285</v>
      </c>
      <c r="S411" s="1005"/>
      <c r="T411" s="1006">
        <f>IF('statement of marks'!F24="","",'statement of marks'!F24)</f>
        <v>35210</v>
      </c>
      <c r="U411" s="1006"/>
      <c r="V411" s="1007"/>
    </row>
    <row r="412" spans="1:22" ht="19.25" customHeight="1">
      <c r="A412" s="986"/>
      <c r="B412" s="1008" t="s">
        <v>223</v>
      </c>
      <c r="C412" s="1010" t="s">
        <v>319</v>
      </c>
      <c r="D412" s="1012" t="s">
        <v>114</v>
      </c>
      <c r="E412" s="1012" t="s">
        <v>115</v>
      </c>
      <c r="F412" s="1012" t="s">
        <v>116</v>
      </c>
      <c r="G412" s="1014" t="s">
        <v>281</v>
      </c>
      <c r="H412" s="1014" t="s">
        <v>282</v>
      </c>
      <c r="I412" s="1012" t="s">
        <v>289</v>
      </c>
      <c r="J412" s="1012" t="s">
        <v>299</v>
      </c>
      <c r="K412" s="1016" t="s">
        <v>299</v>
      </c>
      <c r="L412" s="1018" t="s">
        <v>292</v>
      </c>
      <c r="M412" s="1018" t="s">
        <v>293</v>
      </c>
      <c r="N412" s="1020" t="s">
        <v>294</v>
      </c>
      <c r="O412" s="1020" t="s">
        <v>290</v>
      </c>
      <c r="P412" s="1020" t="s">
        <v>291</v>
      </c>
      <c r="Q412" s="1016" t="s">
        <v>323</v>
      </c>
      <c r="R412" s="1012" t="s">
        <v>334</v>
      </c>
      <c r="S412" s="1022" t="s">
        <v>332</v>
      </c>
      <c r="T412" s="1024" t="s">
        <v>320</v>
      </c>
      <c r="U412" s="1026" t="s">
        <v>321</v>
      </c>
      <c r="V412" s="1028" t="s">
        <v>322</v>
      </c>
    </row>
    <row r="413" spans="1:22" ht="19.25" customHeight="1">
      <c r="A413" s="986"/>
      <c r="B413" s="1009"/>
      <c r="C413" s="1011"/>
      <c r="D413" s="1013"/>
      <c r="E413" s="1013"/>
      <c r="F413" s="1013"/>
      <c r="G413" s="1015"/>
      <c r="H413" s="1015"/>
      <c r="I413" s="1013"/>
      <c r="J413" s="1013"/>
      <c r="K413" s="1017"/>
      <c r="L413" s="1019"/>
      <c r="M413" s="1019"/>
      <c r="N413" s="1021"/>
      <c r="O413" s="1021"/>
      <c r="P413" s="1021"/>
      <c r="Q413" s="1017"/>
      <c r="R413" s="1013"/>
      <c r="S413" s="1023"/>
      <c r="T413" s="1025"/>
      <c r="U413" s="1027"/>
      <c r="V413" s="1029"/>
    </row>
    <row r="414" spans="1:22" ht="19.25" customHeight="1">
      <c r="A414" s="986"/>
      <c r="B414" s="1030" t="s">
        <v>317</v>
      </c>
      <c r="C414" s="1031"/>
      <c r="D414" s="173">
        <v>10</v>
      </c>
      <c r="E414" s="203">
        <v>10</v>
      </c>
      <c r="F414" s="203">
        <v>10</v>
      </c>
      <c r="G414" s="164" t="s">
        <v>90</v>
      </c>
      <c r="H414" s="174" t="str">
        <f>'statement of marks'!$AQ$6</f>
        <v/>
      </c>
      <c r="I414" s="165">
        <v>70</v>
      </c>
      <c r="J414" s="164" t="s">
        <v>88</v>
      </c>
      <c r="K414" s="175">
        <v>100</v>
      </c>
      <c r="L414" s="164" t="s">
        <v>91</v>
      </c>
      <c r="M414" s="174" t="str">
        <f>'statement of marks'!$AV$6</f>
        <v/>
      </c>
      <c r="N414" s="165">
        <v>100</v>
      </c>
      <c r="O414" s="164" t="s">
        <v>307</v>
      </c>
      <c r="P414" s="175"/>
      <c r="Q414" s="175">
        <v>200</v>
      </c>
      <c r="R414" s="166"/>
      <c r="S414" s="166"/>
      <c r="T414" s="167"/>
      <c r="U414" s="168"/>
      <c r="V414" s="176" t="str">
        <f>IF(OR(U421=0,U421&lt;S421),"",Q414)</f>
        <v/>
      </c>
    </row>
    <row r="415" spans="1:22" ht="19.25" customHeight="1">
      <c r="A415" s="986"/>
      <c r="B415" s="942" t="str">
        <f>'statement of marks'!$J$3</f>
        <v>HINDI COMPULSORY</v>
      </c>
      <c r="C415" s="943"/>
      <c r="D415" s="200">
        <f>IF('statement of marks'!J24="","",'statement of marks'!J24)</f>
        <v>4</v>
      </c>
      <c r="E415" s="201">
        <f>IF('statement of marks'!K24="","",'statement of marks'!K24)</f>
        <v>5</v>
      </c>
      <c r="F415" s="201">
        <f>IF('statement of marks'!L24="","",'statement of marks'!L24)</f>
        <v>5</v>
      </c>
      <c r="G415" s="177">
        <f>IF('statement of marks'!N24="","",'statement of marks'!N24)</f>
        <v>33</v>
      </c>
      <c r="H415" s="177" t="str">
        <f>'statement of marks'!$BS$6</f>
        <v/>
      </c>
      <c r="I415" s="204">
        <f>IF(G415="","",G415)</f>
        <v>33</v>
      </c>
      <c r="J415" s="204">
        <f>IF(G415="","",SUM(D415,E415,F415,G415))</f>
        <v>47</v>
      </c>
      <c r="K415" s="178">
        <f>J415</f>
        <v>47</v>
      </c>
      <c r="L415" s="177">
        <f>IF('statement of marks'!P24="","",'statement of marks'!P24)</f>
        <v>69</v>
      </c>
      <c r="M415" s="174" t="str">
        <f>'statement of marks'!$BX$6</f>
        <v/>
      </c>
      <c r="N415" s="204">
        <f>IF(L415="","",L415)</f>
        <v>69</v>
      </c>
      <c r="O415" s="204">
        <f>IF(L415="","",SUM(J415,L415))</f>
        <v>116</v>
      </c>
      <c r="P415" s="179">
        <f>SUM(H415,M415)</f>
        <v>0</v>
      </c>
      <c r="Q415" s="178">
        <f>O415</f>
        <v>116</v>
      </c>
      <c r="R415" s="201" t="str">
        <f>CONCATENATE('statement of marks'!FJ24,'statement of marks'!FK24,'statement of marks'!FL24)</f>
        <v>II</v>
      </c>
      <c r="S415" s="180" t="str">
        <f>IF(OR(R415="S",R415="RE"),100,"")</f>
        <v/>
      </c>
      <c r="T415" s="181" t="str">
        <f>IF('result subject-wise'!U24="","",'result subject-wise'!U24)</f>
        <v/>
      </c>
      <c r="U415" s="182" t="str">
        <f>IF('result subject-wise'!V24="","",'result subject-wise'!V24)</f>
        <v/>
      </c>
      <c r="V415" s="176" t="str">
        <f>IF(OR(U421=0,U421&lt;S421),"",IF(R415="RE",SUM(Q415,T415),IF(R415="S",T415,Q415)))</f>
        <v/>
      </c>
    </row>
    <row r="416" spans="1:22" ht="19.25" customHeight="1">
      <c r="A416" s="986"/>
      <c r="B416" s="942" t="str">
        <f>'statement of marks'!$W$3</f>
        <v>ENGLISH COMPULSORY</v>
      </c>
      <c r="C416" s="943"/>
      <c r="D416" s="200">
        <f>IF('statement of marks'!W24="","",'statement of marks'!W24)</f>
        <v>6</v>
      </c>
      <c r="E416" s="201">
        <f>IF('statement of marks'!X24="","",'statement of marks'!X24)</f>
        <v>4</v>
      </c>
      <c r="F416" s="201">
        <f>IF('statement of marks'!Y24="","",'statement of marks'!Y24)</f>
        <v>8</v>
      </c>
      <c r="G416" s="177">
        <f>IF('statement of marks'!AA24="","",'statement of marks'!AA24)</f>
        <v>28</v>
      </c>
      <c r="H416" s="177" t="str">
        <f>'statement of marks'!$CU$6</f>
        <v/>
      </c>
      <c r="I416" s="204">
        <f>IF(G416="","",G416)</f>
        <v>28</v>
      </c>
      <c r="J416" s="204">
        <f t="shared" ref="J416:J419" si="150">IF(G416="","",SUM(D416,E416,F416,G416))</f>
        <v>46</v>
      </c>
      <c r="K416" s="178">
        <f>J416</f>
        <v>46</v>
      </c>
      <c r="L416" s="177">
        <f>IF('statement of marks'!AC24="","",'statement of marks'!AC24)</f>
        <v>41</v>
      </c>
      <c r="M416" s="174" t="str">
        <f>'statement of marks'!$CZ$6</f>
        <v/>
      </c>
      <c r="N416" s="204">
        <f>IF(L416="","",L416)</f>
        <v>41</v>
      </c>
      <c r="O416" s="204">
        <f t="shared" ref="O416" si="151">IF(L416="","",SUM(J416,L416))</f>
        <v>87</v>
      </c>
      <c r="P416" s="179">
        <f t="shared" ref="P416" si="152">SUM(H416,M416)</f>
        <v>0</v>
      </c>
      <c r="Q416" s="178">
        <f>O416</f>
        <v>87</v>
      </c>
      <c r="R416" s="201" t="str">
        <f>CONCATENATE('statement of marks'!FM24,'statement of marks'!FN24,'statement of marks'!FO24)</f>
        <v>III</v>
      </c>
      <c r="S416" s="180" t="str">
        <f>IF(OR(R416="S",R416="RE"),100,"")</f>
        <v/>
      </c>
      <c r="T416" s="181" t="str">
        <f>IF('result subject-wise'!X24="","",'result subject-wise'!X24)</f>
        <v/>
      </c>
      <c r="U416" s="182" t="str">
        <f>IF('result subject-wise'!Y24="","",'result subject-wise'!Y24)</f>
        <v/>
      </c>
      <c r="V416" s="176" t="str">
        <f>IF(OR(U421=0,U421&lt;S421),"",IF(R416="RE",SUM(Q416,T416),IF(R416="S",T416,Q416)))</f>
        <v/>
      </c>
    </row>
    <row r="417" spans="1:22" ht="19.25" customHeight="1">
      <c r="A417" s="986"/>
      <c r="B417" s="942" t="str">
        <f>'statement of marks'!AK24</f>
        <v>PHYSICS</v>
      </c>
      <c r="C417" s="943"/>
      <c r="D417" s="200">
        <f>IF('statement of marks'!AL24="","",'statement of marks'!AL24)</f>
        <v>6</v>
      </c>
      <c r="E417" s="201">
        <f>IF('statement of marks'!AM24="","",'statement of marks'!AM24)</f>
        <v>9</v>
      </c>
      <c r="F417" s="201">
        <f>IF('statement of marks'!AN24="","",'statement of marks'!AN24)</f>
        <v>10</v>
      </c>
      <c r="G417" s="177">
        <f>IF('statement of marks'!AP24="","",'statement of marks'!AP24)</f>
        <v>16</v>
      </c>
      <c r="H417" s="177">
        <f>IF('statement of marks'!AQ24="","",'statement of marks'!AQ24)</f>
        <v>12</v>
      </c>
      <c r="I417" s="204">
        <f>IF(G417="","",IF(AND(G417="ML",H417="ML"),"ML",IF(AND(G417="ML",H417=""),"ML",SUM(G417,H417))))</f>
        <v>28</v>
      </c>
      <c r="J417" s="204">
        <f t="shared" si="150"/>
        <v>41</v>
      </c>
      <c r="K417" s="178">
        <f>IF(J417="","",SUM(H417,J417))</f>
        <v>53</v>
      </c>
      <c r="L417" s="177" t="str">
        <f>IF('statement of marks'!AU24="","",'statement of marks'!AU24)</f>
        <v>ml</v>
      </c>
      <c r="M417" s="177">
        <f>IF('statement of marks'!AV24="","",'statement of marks'!AV24)</f>
        <v>19</v>
      </c>
      <c r="N417" s="204">
        <f>IF(L417="","",IF(AND(L417="ML",M417="ML"),"ML",IF(AND(L417="ML",M417=""),"ML",SUM(L417,M417))))</f>
        <v>19</v>
      </c>
      <c r="O417" s="204">
        <f>IF(L417="","",SUM(J417,L417))</f>
        <v>41</v>
      </c>
      <c r="P417" s="177">
        <f>IF(AND(H417="",M417=""),"",SUM(H417,M417))</f>
        <v>31</v>
      </c>
      <c r="Q417" s="178">
        <f>IF(O417="","",SUM(O417,P417))</f>
        <v>72</v>
      </c>
      <c r="R417" s="201" t="str">
        <f>CONCATENATE('statement of marks'!FP24,'statement of marks'!FY24,'statement of marks'!FZ24)</f>
        <v>RE</v>
      </c>
      <c r="S417" s="180">
        <f>IF('result subject-wise'!Z24="","",'result subject-wise'!Z24)</f>
        <v>100</v>
      </c>
      <c r="T417" s="181">
        <f>IF('result subject-wise'!AB24="","",'result subject-wise'!AB24)</f>
        <v>0</v>
      </c>
      <c r="U417" s="182" t="str">
        <f>IF('result subject-wise'!AC24="","",'result subject-wise'!AC24)</f>
        <v/>
      </c>
      <c r="V417" s="176" t="str">
        <f>IF(OR(U421=0,U421&lt;S421),"",IF(OR(R417="RE",R417="REP"),SUM(Q417,T417),IF(R417="S",T417,Q417)))</f>
        <v/>
      </c>
    </row>
    <row r="418" spans="1:22" ht="19.25" customHeight="1">
      <c r="A418" s="986"/>
      <c r="B418" s="942" t="str">
        <f>'statement of marks'!BM24</f>
        <v>CHEMISTRY</v>
      </c>
      <c r="C418" s="943"/>
      <c r="D418" s="200">
        <f>IF('statement of marks'!BN24="","",'statement of marks'!BN24)</f>
        <v>6</v>
      </c>
      <c r="E418" s="201">
        <f>IF('statement of marks'!BO24="","",'statement of marks'!BO24)</f>
        <v>10</v>
      </c>
      <c r="F418" s="201">
        <f>IF('statement of marks'!BP24="","",'statement of marks'!BP24)</f>
        <v>9</v>
      </c>
      <c r="G418" s="177">
        <f>IF('statement of marks'!BR24="","",'statement of marks'!BR24)</f>
        <v>16</v>
      </c>
      <c r="H418" s="177">
        <f>IF('statement of marks'!BS24="","",'statement of marks'!BS24)</f>
        <v>18</v>
      </c>
      <c r="I418" s="204">
        <f t="shared" ref="I418" si="153">IF(G418="","",IF(AND(G418="ML",H418="ML"),"ML",IF(AND(G418="ML",H418=""),"ML",SUM(G418,H418))))</f>
        <v>34</v>
      </c>
      <c r="J418" s="204">
        <f t="shared" si="150"/>
        <v>41</v>
      </c>
      <c r="K418" s="178">
        <f>IF(J418="","",SUM(H418,J418))</f>
        <v>59</v>
      </c>
      <c r="L418" s="177">
        <f>IF('statement of marks'!BW24="","",'statement of marks'!BW24)</f>
        <v>31</v>
      </c>
      <c r="M418" s="177">
        <f>IF('statement of marks'!BX24="","",'statement of marks'!BX24)</f>
        <v>26</v>
      </c>
      <c r="N418" s="204">
        <f t="shared" ref="N418" si="154">IF(L418="","",IF(AND(L418="ML",M418="ML"),"ML",IF(AND(L418="ML",M418=""),"ML",SUM(L418,M418))))</f>
        <v>57</v>
      </c>
      <c r="O418" s="204">
        <f>IF(L418="","",SUM(J418,L418))</f>
        <v>72</v>
      </c>
      <c r="P418" s="177">
        <f t="shared" ref="P418:P419" si="155">IF(AND(H418="",M418=""),"",SUM(H418,M418))</f>
        <v>44</v>
      </c>
      <c r="Q418" s="178">
        <f>IF(O418="","",SUM(O418,P418))</f>
        <v>116</v>
      </c>
      <c r="R418" s="201" t="str">
        <f>CONCATENATE('statement of marks'!GA24,'statement of marks'!GJ24,'statement of marks'!GK24)</f>
        <v>II</v>
      </c>
      <c r="S418" s="180" t="str">
        <f>IF('result subject-wise'!AD24="","",'result subject-wise'!AD24)</f>
        <v/>
      </c>
      <c r="T418" s="181" t="str">
        <f>IF('result subject-wise'!AF24="","",'result subject-wise'!AF24)</f>
        <v/>
      </c>
      <c r="U418" s="182" t="str">
        <f>IF('result subject-wise'!AG24="","",'result subject-wise'!AG24)</f>
        <v/>
      </c>
      <c r="V418" s="176" t="str">
        <f>IF(OR(U421=0,U421&lt;S421),"",IF(OR(R418="RE",R418="REP"),SUM(Q418,T418),IF(R418="S",T418,Q418)))</f>
        <v/>
      </c>
    </row>
    <row r="419" spans="1:22" ht="19.25" customHeight="1">
      <c r="A419" s="986"/>
      <c r="B419" s="942" t="str">
        <f>'statement of marks'!CO24</f>
        <v>BIOLOGY</v>
      </c>
      <c r="C419" s="943"/>
      <c r="D419" s="200">
        <f>IF('statement of marks'!CP24="","",'statement of marks'!CP24)</f>
        <v>6</v>
      </c>
      <c r="E419" s="201">
        <f>IF('statement of marks'!CQ24="","",'statement of marks'!CQ24)</f>
        <v>9</v>
      </c>
      <c r="F419" s="201">
        <f>IF('statement of marks'!CR24="","",'statement of marks'!CR24)</f>
        <v>10</v>
      </c>
      <c r="G419" s="177">
        <f>IF('statement of marks'!CT24="","",'statement of marks'!CT24)</f>
        <v>12</v>
      </c>
      <c r="H419" s="177">
        <f>IF('statement of marks'!CU24="","",'statement of marks'!CU24)</f>
        <v>17</v>
      </c>
      <c r="I419" s="204">
        <f>IF(G419="","",IF(AND(G419="ML",H419="ML"),"ML",IF(AND(G419="ML",H419=""),"ML",SUM(G419,H419))))</f>
        <v>29</v>
      </c>
      <c r="J419" s="204">
        <f t="shared" si="150"/>
        <v>37</v>
      </c>
      <c r="K419" s="178">
        <f>IF(J419="","",SUM(H419,J419))</f>
        <v>54</v>
      </c>
      <c r="L419" s="177">
        <f>IF('statement of marks'!CY24="","",'statement of marks'!CY24)</f>
        <v>18</v>
      </c>
      <c r="M419" s="177">
        <f>IF('statement of marks'!CZ24="","",'statement of marks'!CZ24)</f>
        <v>26</v>
      </c>
      <c r="N419" s="204">
        <f>IF(L419="","",IF(AND(L419="ML",M419="ML"),"ML",IF(AND(L419="ML",M419=""),"ML",SUM(L419,M419))))</f>
        <v>44</v>
      </c>
      <c r="O419" s="204">
        <f>IF(L419="","",SUM(J419,L419))</f>
        <v>55</v>
      </c>
      <c r="P419" s="177">
        <f t="shared" si="155"/>
        <v>43</v>
      </c>
      <c r="Q419" s="178">
        <f>IF(O419="","",SUM(O419,P419))</f>
        <v>98</v>
      </c>
      <c r="R419" s="201" t="str">
        <f>CONCATENATE('statement of marks'!GL24,'statement of marks'!GU24,'statement of marks'!GV24)</f>
        <v>II</v>
      </c>
      <c r="S419" s="180" t="str">
        <f>IF('result subject-wise'!AH24="","",'result subject-wise'!AH24)</f>
        <v/>
      </c>
      <c r="T419" s="181" t="str">
        <f>IF('result subject-wise'!AJ24="","",'result subject-wise'!AJ24)</f>
        <v/>
      </c>
      <c r="U419" s="182" t="str">
        <f>IF('result subject-wise'!AK24="","",'result subject-wise'!AK24)</f>
        <v/>
      </c>
      <c r="V419" s="176" t="str">
        <f>IF(OR(U421=0,U421&lt;S421),"",IF(OR(R419="RE",R419="REP"),SUM(Q419,T419),IF(R419="S",T419,Q419)))</f>
        <v/>
      </c>
    </row>
    <row r="420" spans="1:22" ht="19.25" customHeight="1">
      <c r="A420" s="986"/>
      <c r="B420" s="1032" t="s">
        <v>296</v>
      </c>
      <c r="C420" s="1033"/>
      <c r="D420" s="183">
        <f>IF(AND(D415="",D416="",D417="",D418="",D419=""),"",SUM(D415:D419))</f>
        <v>28</v>
      </c>
      <c r="E420" s="183">
        <f t="shared" ref="E420:F420" si="156">IF(AND(E415="",E416="",E417="",E418="",E419=""),"",SUM(E415:E419))</f>
        <v>37</v>
      </c>
      <c r="F420" s="183">
        <f t="shared" si="156"/>
        <v>42</v>
      </c>
      <c r="G420" s="184">
        <f>IF(G415="","",SUM(G415:G419))</f>
        <v>105</v>
      </c>
      <c r="H420" s="184">
        <f>SUM(H417:H419)</f>
        <v>47</v>
      </c>
      <c r="I420" s="184">
        <f>IF(AND(I415="",I416="",I417="",I418="",I419=""),"",SUM(I415:I419))</f>
        <v>152</v>
      </c>
      <c r="J420" s="185">
        <f>IF(J419="","",SUM(J415:J419))</f>
        <v>212</v>
      </c>
      <c r="K420" s="186">
        <f>IF(K415="","",SUM(K415:K419))</f>
        <v>259</v>
      </c>
      <c r="L420" s="184">
        <f>IF(L415="","",SUM(L415:L419))</f>
        <v>159</v>
      </c>
      <c r="M420" s="184">
        <f>SUM(M417:M419)</f>
        <v>71</v>
      </c>
      <c r="N420" s="184">
        <f t="shared" ref="N420" si="157">IF(AND(N415="",N416="",N417="",N418="",N419=""),"",SUM(N415:N419))</f>
        <v>230</v>
      </c>
      <c r="O420" s="185">
        <f>IF(L420="","",SUM(J420,L420))</f>
        <v>371</v>
      </c>
      <c r="P420" s="186">
        <f>SUM(H420,M420)</f>
        <v>118</v>
      </c>
      <c r="Q420" s="186">
        <f>IF(Q415="","",SUM(Q415:Q419))</f>
        <v>489</v>
      </c>
      <c r="R420" s="185"/>
      <c r="S420" s="185">
        <f>IF(AND(S415="",S416="",S417="",S418="",S419=""),"",SUM(S415:S419))</f>
        <v>100</v>
      </c>
      <c r="T420" s="187">
        <f>IF(AND(T415="",T416="",T417="",T418="",T419=""),"",SUM(T415:T419))</f>
        <v>0</v>
      </c>
      <c r="U420" s="188"/>
      <c r="V420" s="189" t="str">
        <f>IF(V415="","",SUM(V415:V419))</f>
        <v/>
      </c>
    </row>
    <row r="421" spans="1:22" ht="19.25" customHeight="1">
      <c r="A421" s="986"/>
      <c r="B421" s="1034" t="s">
        <v>318</v>
      </c>
      <c r="C421" s="1035"/>
      <c r="D421" s="173">
        <f>IF(D420="","",50-(COUNTIF(D415:D419,"NA")*10+COUNTIF(D415:D419,"ML")*10))</f>
        <v>50</v>
      </c>
      <c r="E421" s="173">
        <f t="shared" ref="E421:F421" si="158">IF(E420="","",50-(COUNTIF(E415:E419,"NA")*10+COUNTIF(E415:E419,"ML")*10))</f>
        <v>50</v>
      </c>
      <c r="F421" s="173">
        <f t="shared" si="158"/>
        <v>50</v>
      </c>
      <c r="G421" s="177" t="e">
        <f>I421-H421</f>
        <v>#VALUE!</v>
      </c>
      <c r="H421" s="184" t="e">
        <f>IF(H420="","",(IF(OR(H417="ML",H417=""),0,H414)+IF(OR(H418="ML",H418=""),0,H415)+IF(OR(H419="ML",H419=""),0,H416)))</f>
        <v>#VALUE!</v>
      </c>
      <c r="I421" s="177">
        <f>IF(I420=0,0,350-H423)</f>
        <v>350</v>
      </c>
      <c r="J421" s="204" t="e">
        <f>IF(J420="","",SUM(D421:G421))</f>
        <v>#VALUE!</v>
      </c>
      <c r="K421" s="178" t="e">
        <f>IF(K420="","",SUM(H421,J421))</f>
        <v>#VALUE!</v>
      </c>
      <c r="L421" s="177" t="e">
        <f>N421-M421</f>
        <v>#VALUE!</v>
      </c>
      <c r="M421" s="180" t="e">
        <f>IF(M420="","",(IF(OR(M417="ML",M417=""),0,M414)+IF(OR(M418="ML",M418=""),0,M415)+IF(OR(M419="ML",M419=""),0,M416)))</f>
        <v>#VALUE!</v>
      </c>
      <c r="N421" s="177" t="e">
        <f>IF(N420=0,0,500-M423)</f>
        <v>#VALUE!</v>
      </c>
      <c r="O421" s="204" t="e">
        <f>IF(L421="","",SUM(J421,L421))</f>
        <v>#VALUE!</v>
      </c>
      <c r="P421" s="178" t="e">
        <f>SUM(H421,M421)</f>
        <v>#VALUE!</v>
      </c>
      <c r="Q421" s="178" t="e">
        <f>IF(Q420="","",SUM(O421,P421))</f>
        <v>#VALUE!</v>
      </c>
      <c r="R421" s="169"/>
      <c r="S421" s="190">
        <f>COUNTIF(R415:R424,"S")</f>
        <v>0</v>
      </c>
      <c r="T421" s="190">
        <f>COUNTIF(R415:R424,"RE")+COUNTIF(R415:R424,"REP")</f>
        <v>1</v>
      </c>
      <c r="U421" s="190">
        <f>COUNTIF(U415:U420,"P")+COUNTIF(U423:U424,"P")</f>
        <v>0</v>
      </c>
      <c r="V421" s="191" t="str">
        <f>IF(OR(U421=0,U421&lt;(S421+T421)),"",(Q421-(S421*200)+S420))</f>
        <v/>
      </c>
    </row>
    <row r="422" spans="1:22" ht="19.25" customHeight="1">
      <c r="A422" s="986"/>
      <c r="B422" s="942" t="s">
        <v>156</v>
      </c>
      <c r="C422" s="943"/>
      <c r="D422" s="192">
        <f t="shared" ref="D422:Q422" si="159">IF(D421="","",D420/D421*100)</f>
        <v>56.000000000000007</v>
      </c>
      <c r="E422" s="192">
        <f t="shared" si="159"/>
        <v>74</v>
      </c>
      <c r="F422" s="192">
        <f t="shared" si="159"/>
        <v>84</v>
      </c>
      <c r="G422" s="192" t="e">
        <f t="shared" si="159"/>
        <v>#VALUE!</v>
      </c>
      <c r="H422" s="192" t="e">
        <f t="shared" si="159"/>
        <v>#VALUE!</v>
      </c>
      <c r="I422" s="192">
        <f t="shared" si="159"/>
        <v>43.428571428571431</v>
      </c>
      <c r="J422" s="192" t="e">
        <f t="shared" si="159"/>
        <v>#VALUE!</v>
      </c>
      <c r="K422" s="193" t="e">
        <f t="shared" si="159"/>
        <v>#VALUE!</v>
      </c>
      <c r="L422" s="192" t="e">
        <f t="shared" si="159"/>
        <v>#VALUE!</v>
      </c>
      <c r="M422" s="192" t="e">
        <f t="shared" si="159"/>
        <v>#VALUE!</v>
      </c>
      <c r="N422" s="192" t="e">
        <f t="shared" si="159"/>
        <v>#VALUE!</v>
      </c>
      <c r="O422" s="192" t="e">
        <f t="shared" si="159"/>
        <v>#VALUE!</v>
      </c>
      <c r="P422" s="193" t="e">
        <f t="shared" si="159"/>
        <v>#VALUE!</v>
      </c>
      <c r="Q422" s="193" t="e">
        <f t="shared" si="159"/>
        <v>#VALUE!</v>
      </c>
      <c r="R422" s="166"/>
      <c r="S422" s="166"/>
      <c r="T422" s="167"/>
      <c r="U422" s="170"/>
      <c r="V422" s="194" t="str">
        <f>IF(V421="","",V420/V421*100)</f>
        <v/>
      </c>
    </row>
    <row r="423" spans="1:22" ht="19.25" customHeight="1">
      <c r="A423" s="986"/>
      <c r="B423" s="942" t="str">
        <f>'statement of marks'!$DQ$3</f>
        <v>RAJASTHAN STUDIES</v>
      </c>
      <c r="C423" s="943"/>
      <c r="D423" s="200">
        <f>IF('statement of marks'!DQ24="","",'statement of marks'!DQ24)</f>
        <v>10</v>
      </c>
      <c r="E423" s="201">
        <f>IF('statement of marks'!DR24="","",'statement of marks'!DR24)</f>
        <v>10</v>
      </c>
      <c r="F423" s="201">
        <f>IF('statement of marks'!DS24="","",'statement of marks'!DS24)</f>
        <v>10</v>
      </c>
      <c r="G423" s="201">
        <f>IF('statement of marks'!DU24="","",'statement of marks'!DU24)</f>
        <v>46</v>
      </c>
      <c r="H423" s="179">
        <f>IF(G415="ML",70)+IF(G416="ML",70)+IF(G417="ML",70-H414)+IF(G418="ML",70-H415)+IF(G419="ML",70-H416)+IF(H417="ml",H414)+IF(H418="ml",H415)+IF(H419="ml",H416)</f>
        <v>0</v>
      </c>
      <c r="I423" s="204">
        <f>IF(G423="","",SUM(G423,H423))</f>
        <v>46</v>
      </c>
      <c r="J423" s="204">
        <f>IF(G423="","",SUM(D423,E423,F423,G423))</f>
        <v>76</v>
      </c>
      <c r="K423" s="178">
        <f>IF(J423="","",SUM(H423,J423))</f>
        <v>76</v>
      </c>
      <c r="L423" s="201">
        <f>IF('statement of marks'!DW24="","",'statement of marks'!DW24)</f>
        <v>73</v>
      </c>
      <c r="M423" s="179" t="e">
        <f>IF(L415="ML",100)+IF(L416="ML",100)+IF(L417="ML",100-M414)+IF(L418="ML",100-M415)+IF(L419="ML",100-M416)+IF(M417="ml",M414)+IF(M418="ml",M415)+IF(M419="ml",M416)</f>
        <v>#VALUE!</v>
      </c>
      <c r="N423" s="204" t="e">
        <f>IF(L423="","",SUM(L423,M423))</f>
        <v>#VALUE!</v>
      </c>
      <c r="O423" s="204">
        <f>IF(L423="","",SUM(K423,L423))</f>
        <v>149</v>
      </c>
      <c r="P423" s="179" t="e">
        <f>SUM(H423,M423)</f>
        <v>#VALUE!</v>
      </c>
      <c r="Q423" s="178" t="e">
        <f>IF(O423="","",SUM(O423,M423))</f>
        <v>#VALUE!</v>
      </c>
      <c r="R423" s="201" t="str">
        <f>IF('statement of marks'!GW24="","",'statement of marks'!GW24)</f>
        <v>B</v>
      </c>
      <c r="S423" s="180" t="str">
        <f>IF(OR(R423="S",R423="RE"),100,"")</f>
        <v/>
      </c>
      <c r="T423" s="171" t="str">
        <f>IF('result subject-wise'!AL24="","",'result subject-wise'!AL24)</f>
        <v/>
      </c>
      <c r="U423" s="172" t="str">
        <f>IF('result subject-wise'!AM24="","",'result subject-wise'!AM24)</f>
        <v/>
      </c>
      <c r="V423" s="1036"/>
    </row>
    <row r="424" spans="1:22" ht="19.25" customHeight="1">
      <c r="A424" s="986"/>
      <c r="B424" s="942" t="str">
        <f>'statement of marks'!$ED$3</f>
        <v>JEEVAN KAUSJAL</v>
      </c>
      <c r="C424" s="943"/>
      <c r="D424" s="1037" t="s">
        <v>283</v>
      </c>
      <c r="E424" s="1038"/>
      <c r="F424" s="204">
        <f>'statement of marks'!$ED$6</f>
        <v>30</v>
      </c>
      <c r="G424" s="177">
        <f>IF('statement of marks'!ED24="","",'statement of marks'!ED24)</f>
        <v>22</v>
      </c>
      <c r="H424" s="1038" t="s">
        <v>284</v>
      </c>
      <c r="I424" s="1038"/>
      <c r="J424" s="204">
        <f>'statement of marks'!$EE$6</f>
        <v>30</v>
      </c>
      <c r="K424" s="178">
        <f>IF('statement of marks'!EE24="","",'statement of marks'!EE24)</f>
        <v>24</v>
      </c>
      <c r="L424" s="1038" t="s">
        <v>113</v>
      </c>
      <c r="M424" s="1038"/>
      <c r="N424" s="204">
        <f>'statement of marks'!$EF$6</f>
        <v>40</v>
      </c>
      <c r="O424" s="201">
        <f>IF('statement of marks'!EF24="","",'statement of marks'!EF24)</f>
        <v>29</v>
      </c>
      <c r="P424" s="166"/>
      <c r="Q424" s="178">
        <f>IF(O424="","",SUM(G424,K424,O424))</f>
        <v>75</v>
      </c>
      <c r="R424" s="201" t="str">
        <f>IF('statement of marks'!GX24="","",'statement of marks'!GX24)</f>
        <v>B</v>
      </c>
      <c r="S424" s="180" t="str">
        <f>IF(OR(R424="S",R424="RE"),40,"")</f>
        <v/>
      </c>
      <c r="T424" s="171" t="str">
        <f>IF('result subject-wise'!AN24="","",'result subject-wise'!AN24)</f>
        <v/>
      </c>
      <c r="U424" s="172" t="str">
        <f>IF('result subject-wise'!AO24="","",'result subject-wise'!AO24)</f>
        <v/>
      </c>
      <c r="V424" s="1036"/>
    </row>
    <row r="425" spans="1:22" ht="19.25" customHeight="1">
      <c r="A425" s="986"/>
      <c r="B425" s="1039" t="s">
        <v>200</v>
      </c>
      <c r="C425" s="1040"/>
      <c r="D425" s="1041" t="str">
        <f>IF('statement of marks'!HD24="","",'statement of marks'!HD24)</f>
        <v>RE-EXAM.</v>
      </c>
      <c r="E425" s="1042"/>
      <c r="F425" s="1042"/>
      <c r="G425" s="1042"/>
      <c r="H425" s="1042"/>
      <c r="I425" s="1043"/>
      <c r="J425" s="202" t="s">
        <v>330</v>
      </c>
      <c r="K425" s="201" t="str">
        <f>IF('statement of marks'!HG24="","",'statement of marks'!HG24)</f>
        <v/>
      </c>
      <c r="L425" s="1044" t="s">
        <v>157</v>
      </c>
      <c r="M425" s="1045"/>
      <c r="N425" s="1046"/>
      <c r="O425" s="201" t="str">
        <f>IF('statement of marks'!HI24="","",'statement of marks'!HI24)</f>
        <v/>
      </c>
      <c r="P425" s="1047" t="s">
        <v>324</v>
      </c>
      <c r="Q425" s="1047"/>
      <c r="R425" s="1047"/>
      <c r="S425" s="1047"/>
      <c r="T425" s="1047"/>
      <c r="U425" s="1047"/>
      <c r="V425" s="1048"/>
    </row>
    <row r="426" spans="1:22" ht="19.25" customHeight="1">
      <c r="A426" s="986"/>
      <c r="B426" s="1039" t="s">
        <v>333</v>
      </c>
      <c r="C426" s="1040"/>
      <c r="D426" s="965" t="s">
        <v>127</v>
      </c>
      <c r="E426" s="966"/>
      <c r="F426" s="958" t="s">
        <v>129</v>
      </c>
      <c r="G426" s="958"/>
      <c r="H426" s="958" t="s">
        <v>131</v>
      </c>
      <c r="I426" s="958"/>
      <c r="J426" s="958" t="s">
        <v>133</v>
      </c>
      <c r="K426" s="958"/>
      <c r="L426" s="959" t="s">
        <v>312</v>
      </c>
      <c r="M426" s="959"/>
      <c r="N426" s="959"/>
      <c r="O426" s="959"/>
      <c r="P426" s="960" t="s">
        <v>200</v>
      </c>
      <c r="Q426" s="960"/>
      <c r="R426" s="960"/>
      <c r="S426" s="960"/>
      <c r="T426" s="961" t="str">
        <f>IF('result subject-wise'!AR24="","",'result subject-wise'!AR24)</f>
        <v/>
      </c>
      <c r="U426" s="961"/>
      <c r="V426" s="962"/>
    </row>
    <row r="427" spans="1:22" ht="19.25" customHeight="1">
      <c r="A427" s="986"/>
      <c r="B427" s="963" t="s">
        <v>309</v>
      </c>
      <c r="C427" s="964"/>
      <c r="D427" s="965" t="str">
        <f>IF('statement of marks'!EZ24="","",'statement of marks'!EZ24)</f>
        <v/>
      </c>
      <c r="E427" s="966"/>
      <c r="F427" s="966" t="str">
        <f>IF('statement of marks'!FB24="","",'statement of marks'!FB24)</f>
        <v/>
      </c>
      <c r="G427" s="966"/>
      <c r="H427" s="966" t="str">
        <f>IF('statement of marks'!FD24="","",'statement of marks'!FD24)</f>
        <v/>
      </c>
      <c r="I427" s="966"/>
      <c r="J427" s="966" t="str">
        <f>IF('statement of marks'!FF24="","",'statement of marks'!FF24)</f>
        <v/>
      </c>
      <c r="K427" s="966"/>
      <c r="L427" s="966">
        <f>IF('statement of marks'!FH24="","",'statement of marks'!FH24)</f>
        <v>0</v>
      </c>
      <c r="M427" s="966"/>
      <c r="N427" s="966"/>
      <c r="O427" s="966"/>
      <c r="P427" s="960" t="s">
        <v>330</v>
      </c>
      <c r="Q427" s="960"/>
      <c r="R427" s="960"/>
      <c r="S427" s="960"/>
      <c r="T427" s="961" t="str">
        <f>IF(AND(T426="mRrh.kZ",V422&gt;=60),"FIRST",IF(AND(T426="mRrh.kZ",V422&gt;=48),"SECOND",IF(AND(T426="mRrh.kZ",V422&gt;=36),"THIRD","")))</f>
        <v/>
      </c>
      <c r="U427" s="961"/>
      <c r="V427" s="962"/>
    </row>
    <row r="428" spans="1:22" ht="19.25" customHeight="1">
      <c r="A428" s="986"/>
      <c r="B428" s="963" t="s">
        <v>310</v>
      </c>
      <c r="C428" s="964"/>
      <c r="D428" s="967" t="str">
        <f>IF('statement of marks'!EY24="","",'statement of marks'!EY24)</f>
        <v/>
      </c>
      <c r="E428" s="968"/>
      <c r="F428" s="968" t="str">
        <f>IF('statement of marks'!FA24="","",'statement of marks'!FA24)</f>
        <v/>
      </c>
      <c r="G428" s="968"/>
      <c r="H428" s="968" t="str">
        <f>IF('statement of marks'!FC24="","",'statement of marks'!FC24)</f>
        <v/>
      </c>
      <c r="I428" s="968"/>
      <c r="J428" s="968" t="str">
        <f>IF('statement of marks'!FE24="","",'statement of marks'!FE24)</f>
        <v/>
      </c>
      <c r="K428" s="968"/>
      <c r="L428" s="968">
        <f>IF('statement of marks'!FG24="","",'statement of marks'!FG24)</f>
        <v>44</v>
      </c>
      <c r="M428" s="968"/>
      <c r="N428" s="968"/>
      <c r="O428" s="968"/>
      <c r="P428" s="969" t="s">
        <v>302</v>
      </c>
      <c r="Q428" s="970"/>
      <c r="R428" s="970"/>
      <c r="S428" s="971"/>
      <c r="T428" s="972" t="str">
        <f>IF(T426="","",'result subject-wise'!$G$118)</f>
        <v/>
      </c>
      <c r="U428" s="972"/>
      <c r="V428" s="973"/>
    </row>
    <row r="429" spans="1:22" ht="19.25" customHeight="1">
      <c r="A429" s="986"/>
      <c r="B429" s="942" t="s">
        <v>303</v>
      </c>
      <c r="C429" s="943"/>
      <c r="D429" s="944"/>
      <c r="E429" s="945"/>
      <c r="F429" s="945"/>
      <c r="G429" s="945"/>
      <c r="H429" s="945"/>
      <c r="I429" s="945"/>
      <c r="J429" s="945"/>
      <c r="K429" s="945"/>
      <c r="L429" s="946" t="s">
        <v>326</v>
      </c>
      <c r="M429" s="946"/>
      <c r="N429" s="946"/>
      <c r="O429" s="946"/>
      <c r="P429" s="946"/>
      <c r="Q429" s="946"/>
      <c r="R429" s="974"/>
      <c r="S429" s="975"/>
      <c r="T429" s="975"/>
      <c r="U429" s="975"/>
      <c r="V429" s="976"/>
    </row>
    <row r="430" spans="1:22" ht="19.25" customHeight="1">
      <c r="A430" s="986"/>
      <c r="B430" s="942" t="s">
        <v>335</v>
      </c>
      <c r="C430" s="943"/>
      <c r="D430" s="944"/>
      <c r="E430" s="945"/>
      <c r="F430" s="945"/>
      <c r="G430" s="945"/>
      <c r="H430" s="945"/>
      <c r="I430" s="945"/>
      <c r="J430" s="945"/>
      <c r="K430" s="945"/>
      <c r="L430" s="946" t="s">
        <v>304</v>
      </c>
      <c r="M430" s="946"/>
      <c r="N430" s="946"/>
      <c r="O430" s="946"/>
      <c r="P430" s="946"/>
      <c r="Q430" s="946"/>
      <c r="R430" s="977"/>
      <c r="S430" s="978"/>
      <c r="T430" s="978"/>
      <c r="U430" s="978"/>
      <c r="V430" s="979"/>
    </row>
    <row r="431" spans="1:22" ht="19.25" customHeight="1">
      <c r="A431" s="986"/>
      <c r="B431" s="942" t="s">
        <v>313</v>
      </c>
      <c r="C431" s="943"/>
      <c r="D431" s="944"/>
      <c r="E431" s="945"/>
      <c r="F431" s="945"/>
      <c r="G431" s="945"/>
      <c r="H431" s="945"/>
      <c r="I431" s="945"/>
      <c r="J431" s="945"/>
      <c r="K431" s="945"/>
      <c r="L431" s="946" t="s">
        <v>327</v>
      </c>
      <c r="M431" s="946"/>
      <c r="N431" s="946"/>
      <c r="O431" s="946"/>
      <c r="P431" s="946"/>
      <c r="Q431" s="946"/>
      <c r="R431" s="947" t="s">
        <v>328</v>
      </c>
      <c r="S431" s="948"/>
      <c r="T431" s="948"/>
      <c r="U431" s="948"/>
      <c r="V431" s="949"/>
    </row>
    <row r="432" spans="1:22" ht="19.25" customHeight="1">
      <c r="A432" s="987"/>
      <c r="B432" s="950" t="s">
        <v>329</v>
      </c>
      <c r="C432" s="951"/>
      <c r="D432" s="952"/>
      <c r="E432" s="953"/>
      <c r="F432" s="953"/>
      <c r="G432" s="953"/>
      <c r="H432" s="953"/>
      <c r="I432" s="953"/>
      <c r="J432" s="953"/>
      <c r="K432" s="953"/>
      <c r="L432" s="951" t="s">
        <v>117</v>
      </c>
      <c r="M432" s="951"/>
      <c r="N432" s="951"/>
      <c r="O432" s="951"/>
      <c r="P432" s="954">
        <f>'statement of marks'!$HJ$110</f>
        <v>42122</v>
      </c>
      <c r="Q432" s="954"/>
      <c r="R432" s="955" t="s">
        <v>305</v>
      </c>
      <c r="S432" s="956"/>
      <c r="T432" s="956"/>
      <c r="U432" s="956"/>
      <c r="V432" s="957"/>
    </row>
    <row r="433" spans="1:22" ht="19.25" customHeight="1">
      <c r="A433" s="980" t="s">
        <v>287</v>
      </c>
      <c r="B433" s="981"/>
      <c r="C433" s="981"/>
      <c r="D433" s="981"/>
      <c r="E433" s="981"/>
      <c r="F433" s="981"/>
      <c r="G433" s="981"/>
      <c r="H433" s="981"/>
      <c r="I433" s="981"/>
      <c r="J433" s="981"/>
      <c r="K433" s="981"/>
      <c r="L433" s="981"/>
      <c r="M433" s="981"/>
      <c r="N433" s="981"/>
      <c r="O433" s="981"/>
      <c r="P433" s="981"/>
      <c r="Q433" s="981"/>
      <c r="R433" s="981"/>
      <c r="S433" s="981"/>
      <c r="T433" s="981"/>
      <c r="U433" s="981"/>
      <c r="V433" s="982"/>
    </row>
    <row r="434" spans="1:22" ht="19.25" customHeight="1">
      <c r="A434" s="983" t="str">
        <f>'statement of marks'!$A$1</f>
        <v>GOVT. GIRLS' HR. SEC. SCHOOL, NIMBAHERA</v>
      </c>
      <c r="B434" s="984"/>
      <c r="C434" s="984"/>
      <c r="D434" s="984"/>
      <c r="E434" s="984"/>
      <c r="F434" s="984"/>
      <c r="G434" s="984"/>
      <c r="H434" s="984"/>
      <c r="I434" s="984"/>
      <c r="J434" s="984"/>
      <c r="K434" s="984"/>
      <c r="L434" s="984"/>
      <c r="M434" s="984"/>
      <c r="N434" s="984"/>
      <c r="O434" s="984"/>
      <c r="P434" s="984"/>
      <c r="Q434" s="984"/>
      <c r="R434" s="984"/>
      <c r="S434" s="984"/>
      <c r="T434" s="984"/>
      <c r="U434" s="984"/>
      <c r="V434" s="985"/>
    </row>
    <row r="435" spans="1:22" ht="19.25" customHeight="1">
      <c r="A435" s="986"/>
      <c r="B435" s="988" t="s">
        <v>316</v>
      </c>
      <c r="C435" s="988"/>
      <c r="D435" s="989" t="str">
        <f>'statement of marks'!$F$3</f>
        <v>2013-14</v>
      </c>
      <c r="E435" s="990"/>
      <c r="F435" s="991" t="str">
        <f>IF(T453="","MAIN EXAMINATION",IF(D452="Suppl.","SUPPLEMENTARY EXAMINATION",IF(D452="Re-exam.","RE-EXAMINATION",)))</f>
        <v>MAIN EXAMINATION</v>
      </c>
      <c r="G435" s="992"/>
      <c r="H435" s="992"/>
      <c r="I435" s="992"/>
      <c r="J435" s="992"/>
      <c r="K435" s="992"/>
      <c r="L435" s="992"/>
      <c r="M435" s="992"/>
      <c r="N435" s="992"/>
      <c r="O435" s="992"/>
      <c r="P435" s="992"/>
      <c r="Q435" s="992"/>
      <c r="R435" s="993" t="s">
        <v>315</v>
      </c>
      <c r="S435" s="994"/>
      <c r="T435" s="995" t="str">
        <f>'statement of marks'!$A$3</f>
        <v>11 'A'</v>
      </c>
      <c r="U435" s="995"/>
      <c r="V435" s="996"/>
    </row>
    <row r="436" spans="1:22" ht="19.25" customHeight="1">
      <c r="A436" s="986"/>
      <c r="B436" s="997" t="s">
        <v>36</v>
      </c>
      <c r="C436" s="997"/>
      <c r="D436" s="998" t="str">
        <f>IF('statement of marks'!G25="","",'statement of marks'!G25)</f>
        <v>A 017</v>
      </c>
      <c r="E436" s="946"/>
      <c r="F436" s="946"/>
      <c r="G436" s="946"/>
      <c r="H436" s="946"/>
      <c r="I436" s="946"/>
      <c r="J436" s="946"/>
      <c r="K436" s="946"/>
      <c r="L436" s="946"/>
      <c r="M436" s="946"/>
      <c r="N436" s="946"/>
      <c r="O436" s="946"/>
      <c r="P436" s="946"/>
      <c r="Q436" s="946"/>
      <c r="R436" s="999" t="s">
        <v>314</v>
      </c>
      <c r="S436" s="1000"/>
      <c r="T436" s="1001">
        <f>IF('statement of marks'!E25="","",'statement of marks'!E25)</f>
        <v>11417</v>
      </c>
      <c r="U436" s="1001"/>
      <c r="V436" s="1002"/>
    </row>
    <row r="437" spans="1:22" ht="19.25" customHeight="1">
      <c r="A437" s="986"/>
      <c r="B437" s="997" t="s">
        <v>37</v>
      </c>
      <c r="C437" s="997"/>
      <c r="D437" s="998" t="str">
        <f>IF('statement of marks'!H25="","",'statement of marks'!H25)</f>
        <v>B 017</v>
      </c>
      <c r="E437" s="946"/>
      <c r="F437" s="946"/>
      <c r="G437" s="946"/>
      <c r="H437" s="946"/>
      <c r="I437" s="946"/>
      <c r="J437" s="946"/>
      <c r="K437" s="946"/>
      <c r="L437" s="946"/>
      <c r="M437" s="946"/>
      <c r="N437" s="946"/>
      <c r="O437" s="946"/>
      <c r="P437" s="946"/>
      <c r="Q437" s="946"/>
      <c r="R437" s="999" t="s">
        <v>35</v>
      </c>
      <c r="S437" s="1000"/>
      <c r="T437" s="1001">
        <f>IF('statement of marks'!D25="","",'statement of marks'!D25)</f>
        <v>10295</v>
      </c>
      <c r="U437" s="1001"/>
      <c r="V437" s="1002"/>
    </row>
    <row r="438" spans="1:22" ht="19.25" customHeight="1">
      <c r="A438" s="986"/>
      <c r="B438" s="1003" t="s">
        <v>38</v>
      </c>
      <c r="C438" s="1003"/>
      <c r="D438" s="998" t="str">
        <f>IF('statement of marks'!I25="","",'statement of marks'!I25)</f>
        <v>C 017</v>
      </c>
      <c r="E438" s="946"/>
      <c r="F438" s="946"/>
      <c r="G438" s="946"/>
      <c r="H438" s="946"/>
      <c r="I438" s="946"/>
      <c r="J438" s="946"/>
      <c r="K438" s="946"/>
      <c r="L438" s="946"/>
      <c r="M438" s="946"/>
      <c r="N438" s="946"/>
      <c r="O438" s="946"/>
      <c r="P438" s="946"/>
      <c r="Q438" s="946"/>
      <c r="R438" s="1004" t="s">
        <v>285</v>
      </c>
      <c r="S438" s="1005"/>
      <c r="T438" s="1006">
        <f>IF('statement of marks'!F25="","",'statement of marks'!F25)</f>
        <v>35592</v>
      </c>
      <c r="U438" s="1006"/>
      <c r="V438" s="1007"/>
    </row>
    <row r="439" spans="1:22" ht="19.25" customHeight="1">
      <c r="A439" s="986"/>
      <c r="B439" s="1008" t="s">
        <v>223</v>
      </c>
      <c r="C439" s="1010" t="s">
        <v>319</v>
      </c>
      <c r="D439" s="1012" t="s">
        <v>114</v>
      </c>
      <c r="E439" s="1012" t="s">
        <v>115</v>
      </c>
      <c r="F439" s="1012" t="s">
        <v>116</v>
      </c>
      <c r="G439" s="1014" t="s">
        <v>281</v>
      </c>
      <c r="H439" s="1014" t="s">
        <v>282</v>
      </c>
      <c r="I439" s="1012" t="s">
        <v>289</v>
      </c>
      <c r="J439" s="1012" t="s">
        <v>299</v>
      </c>
      <c r="K439" s="1016" t="s">
        <v>299</v>
      </c>
      <c r="L439" s="1018" t="s">
        <v>292</v>
      </c>
      <c r="M439" s="1018" t="s">
        <v>293</v>
      </c>
      <c r="N439" s="1020" t="s">
        <v>294</v>
      </c>
      <c r="O439" s="1020" t="s">
        <v>290</v>
      </c>
      <c r="P439" s="1020" t="s">
        <v>291</v>
      </c>
      <c r="Q439" s="1016" t="s">
        <v>323</v>
      </c>
      <c r="R439" s="1012" t="s">
        <v>334</v>
      </c>
      <c r="S439" s="1022" t="s">
        <v>332</v>
      </c>
      <c r="T439" s="1024" t="s">
        <v>320</v>
      </c>
      <c r="U439" s="1026" t="s">
        <v>321</v>
      </c>
      <c r="V439" s="1028" t="s">
        <v>322</v>
      </c>
    </row>
    <row r="440" spans="1:22" ht="19.25" customHeight="1">
      <c r="A440" s="986"/>
      <c r="B440" s="1009"/>
      <c r="C440" s="1011"/>
      <c r="D440" s="1013"/>
      <c r="E440" s="1013"/>
      <c r="F440" s="1013"/>
      <c r="G440" s="1015"/>
      <c r="H440" s="1015"/>
      <c r="I440" s="1013"/>
      <c r="J440" s="1013"/>
      <c r="K440" s="1017"/>
      <c r="L440" s="1019"/>
      <c r="M440" s="1019"/>
      <c r="N440" s="1021"/>
      <c r="O440" s="1021"/>
      <c r="P440" s="1021"/>
      <c r="Q440" s="1017"/>
      <c r="R440" s="1013"/>
      <c r="S440" s="1023"/>
      <c r="T440" s="1025"/>
      <c r="U440" s="1027"/>
      <c r="V440" s="1029"/>
    </row>
    <row r="441" spans="1:22" ht="19.25" customHeight="1">
      <c r="A441" s="986"/>
      <c r="B441" s="1030" t="s">
        <v>317</v>
      </c>
      <c r="C441" s="1031"/>
      <c r="D441" s="173">
        <v>10</v>
      </c>
      <c r="E441" s="203">
        <v>10</v>
      </c>
      <c r="F441" s="203">
        <v>10</v>
      </c>
      <c r="G441" s="164" t="s">
        <v>90</v>
      </c>
      <c r="H441" s="174" t="str">
        <f>'statement of marks'!$AQ$6</f>
        <v/>
      </c>
      <c r="I441" s="165">
        <v>70</v>
      </c>
      <c r="J441" s="164" t="s">
        <v>88</v>
      </c>
      <c r="K441" s="175">
        <v>100</v>
      </c>
      <c r="L441" s="164" t="s">
        <v>91</v>
      </c>
      <c r="M441" s="174" t="str">
        <f>'statement of marks'!$AV$6</f>
        <v/>
      </c>
      <c r="N441" s="165">
        <v>100</v>
      </c>
      <c r="O441" s="164" t="s">
        <v>307</v>
      </c>
      <c r="P441" s="175"/>
      <c r="Q441" s="175">
        <v>200</v>
      </c>
      <c r="R441" s="166"/>
      <c r="S441" s="166"/>
      <c r="T441" s="167"/>
      <c r="U441" s="168"/>
      <c r="V441" s="176" t="str">
        <f>IF(OR(U448=0,U448&lt;S448),"",Q441)</f>
        <v/>
      </c>
    </row>
    <row r="442" spans="1:22" ht="19.25" customHeight="1">
      <c r="A442" s="986"/>
      <c r="B442" s="942" t="str">
        <f>'statement of marks'!$J$3</f>
        <v>HINDI COMPULSORY</v>
      </c>
      <c r="C442" s="943"/>
      <c r="D442" s="200">
        <f>IF('statement of marks'!J25="","",'statement of marks'!J25)</f>
        <v>6</v>
      </c>
      <c r="E442" s="201">
        <f>IF('statement of marks'!K25="","",'statement of marks'!K25)</f>
        <v>6</v>
      </c>
      <c r="F442" s="201">
        <f>IF('statement of marks'!L25="","",'statement of marks'!L25)</f>
        <v>6</v>
      </c>
      <c r="G442" s="177">
        <f>IF('statement of marks'!N25="","",'statement of marks'!N25)</f>
        <v>37</v>
      </c>
      <c r="H442" s="177" t="str">
        <f>'statement of marks'!$BS$6</f>
        <v/>
      </c>
      <c r="I442" s="204">
        <f>IF(G442="","",G442)</f>
        <v>37</v>
      </c>
      <c r="J442" s="204">
        <f>IF(G442="","",SUM(D442,E442,F442,G442))</f>
        <v>55</v>
      </c>
      <c r="K442" s="178">
        <f>J442</f>
        <v>55</v>
      </c>
      <c r="L442" s="177">
        <f>IF('statement of marks'!P25="","",'statement of marks'!P25)</f>
        <v>72</v>
      </c>
      <c r="M442" s="174" t="str">
        <f>'statement of marks'!$BX$6</f>
        <v/>
      </c>
      <c r="N442" s="204">
        <f>IF(L442="","",L442)</f>
        <v>72</v>
      </c>
      <c r="O442" s="204">
        <f>IF(L442="","",SUM(J442,L442))</f>
        <v>127</v>
      </c>
      <c r="P442" s="179">
        <f>SUM(H442,M442)</f>
        <v>0</v>
      </c>
      <c r="Q442" s="178">
        <f>O442</f>
        <v>127</v>
      </c>
      <c r="R442" s="201" t="str">
        <f>CONCATENATE('statement of marks'!FJ25,'statement of marks'!FK25,'statement of marks'!FL25)</f>
        <v>I</v>
      </c>
      <c r="S442" s="180" t="str">
        <f>IF(OR(R442="S",R442="RE"),100,"")</f>
        <v/>
      </c>
      <c r="T442" s="181" t="str">
        <f>IF('result subject-wise'!U25="","",'result subject-wise'!U25)</f>
        <v/>
      </c>
      <c r="U442" s="182" t="str">
        <f>IF('result subject-wise'!V25="","",'result subject-wise'!V25)</f>
        <v/>
      </c>
      <c r="V442" s="176" t="str">
        <f>IF(OR(U448=0,U448&lt;S448),"",IF(R442="RE",SUM(Q442,T442),IF(R442="S",T442,Q442)))</f>
        <v/>
      </c>
    </row>
    <row r="443" spans="1:22" ht="19.25" customHeight="1">
      <c r="A443" s="986"/>
      <c r="B443" s="942" t="str">
        <f>'statement of marks'!$W$3</f>
        <v>ENGLISH COMPULSORY</v>
      </c>
      <c r="C443" s="943"/>
      <c r="D443" s="200">
        <f>IF('statement of marks'!W25="","",'statement of marks'!W25)</f>
        <v>4</v>
      </c>
      <c r="E443" s="201">
        <f>IF('statement of marks'!X25="","",'statement of marks'!X25)</f>
        <v>6</v>
      </c>
      <c r="F443" s="201">
        <f>IF('statement of marks'!Y25="","",'statement of marks'!Y25)</f>
        <v>7</v>
      </c>
      <c r="G443" s="177">
        <f>IF('statement of marks'!AA25="","",'statement of marks'!AA25)</f>
        <v>38</v>
      </c>
      <c r="H443" s="177" t="str">
        <f>'statement of marks'!$CU$6</f>
        <v/>
      </c>
      <c r="I443" s="204">
        <f>IF(G443="","",G443)</f>
        <v>38</v>
      </c>
      <c r="J443" s="204">
        <f t="shared" ref="J443:J446" si="160">IF(G443="","",SUM(D443,E443,F443,G443))</f>
        <v>55</v>
      </c>
      <c r="K443" s="178">
        <f>J443</f>
        <v>55</v>
      </c>
      <c r="L443" s="177">
        <f>IF('statement of marks'!AC25="","",'statement of marks'!AC25)</f>
        <v>52</v>
      </c>
      <c r="M443" s="174" t="str">
        <f>'statement of marks'!$CZ$6</f>
        <v/>
      </c>
      <c r="N443" s="204">
        <f>IF(L443="","",L443)</f>
        <v>52</v>
      </c>
      <c r="O443" s="204">
        <f t="shared" ref="O443" si="161">IF(L443="","",SUM(J443,L443))</f>
        <v>107</v>
      </c>
      <c r="P443" s="179">
        <f t="shared" ref="P443" si="162">SUM(H443,M443)</f>
        <v>0</v>
      </c>
      <c r="Q443" s="178">
        <f>O443</f>
        <v>107</v>
      </c>
      <c r="R443" s="201" t="str">
        <f>CONCATENATE('statement of marks'!FM25,'statement of marks'!FN25,'statement of marks'!FO25)</f>
        <v>II</v>
      </c>
      <c r="S443" s="180" t="str">
        <f>IF(OR(R443="S",R443="RE"),100,"")</f>
        <v/>
      </c>
      <c r="T443" s="181" t="str">
        <f>IF('result subject-wise'!X25="","",'result subject-wise'!X25)</f>
        <v/>
      </c>
      <c r="U443" s="182" t="str">
        <f>IF('result subject-wise'!Y25="","",'result subject-wise'!Y25)</f>
        <v/>
      </c>
      <c r="V443" s="176" t="str">
        <f>IF(OR(U448=0,U448&lt;S448),"",IF(R443="RE",SUM(Q443,T443),IF(R443="S",T443,Q443)))</f>
        <v/>
      </c>
    </row>
    <row r="444" spans="1:22" ht="19.25" customHeight="1">
      <c r="A444" s="986"/>
      <c r="B444" s="942" t="str">
        <f>'statement of marks'!AK25</f>
        <v>PHYSICS</v>
      </c>
      <c r="C444" s="943"/>
      <c r="D444" s="200">
        <f>IF('statement of marks'!AL25="","",'statement of marks'!AL25)</f>
        <v>7</v>
      </c>
      <c r="E444" s="201">
        <f>IF('statement of marks'!AM25="","",'statement of marks'!AM25)</f>
        <v>9</v>
      </c>
      <c r="F444" s="201">
        <f>IF('statement of marks'!AN25="","",'statement of marks'!AN25)</f>
        <v>10</v>
      </c>
      <c r="G444" s="177">
        <f>IF('statement of marks'!AP25="","",'statement of marks'!AP25)</f>
        <v>17</v>
      </c>
      <c r="H444" s="177">
        <f>IF('statement of marks'!AQ25="","",'statement of marks'!AQ25)</f>
        <v>13</v>
      </c>
      <c r="I444" s="204">
        <f>IF(G444="","",IF(AND(G444="ML",H444="ML"),"ML",IF(AND(G444="ML",H444=""),"ML",SUM(G444,H444))))</f>
        <v>30</v>
      </c>
      <c r="J444" s="204">
        <f t="shared" si="160"/>
        <v>43</v>
      </c>
      <c r="K444" s="178">
        <f>IF(J444="","",SUM(H444,J444))</f>
        <v>56</v>
      </c>
      <c r="L444" s="177">
        <f>IF('statement of marks'!AU25="","",'statement of marks'!AU25)</f>
        <v>23</v>
      </c>
      <c r="M444" s="177">
        <f>IF('statement of marks'!AV25="","",'statement of marks'!AV25)</f>
        <v>21</v>
      </c>
      <c r="N444" s="204">
        <f>IF(L444="","",IF(AND(L444="ML",M444="ML"),"ML",IF(AND(L444="ML",M444=""),"ML",SUM(L444,M444))))</f>
        <v>44</v>
      </c>
      <c r="O444" s="204">
        <f>IF(L444="","",SUM(J444,L444))</f>
        <v>66</v>
      </c>
      <c r="P444" s="177">
        <f>IF(AND(H444="",M444=""),"",SUM(H444,M444))</f>
        <v>34</v>
      </c>
      <c r="Q444" s="178">
        <f>IF(O444="","",SUM(O444,P444))</f>
        <v>100</v>
      </c>
      <c r="R444" s="201" t="str">
        <f>CONCATENATE('statement of marks'!FP25,'statement of marks'!FY25,'statement of marks'!FZ25)</f>
        <v>II</v>
      </c>
      <c r="S444" s="180" t="str">
        <f>IF('result subject-wise'!Z25="","",'result subject-wise'!Z25)</f>
        <v/>
      </c>
      <c r="T444" s="181" t="str">
        <f>IF('result subject-wise'!AB25="","",'result subject-wise'!AB25)</f>
        <v/>
      </c>
      <c r="U444" s="182" t="str">
        <f>IF('result subject-wise'!AC25="","",'result subject-wise'!AC25)</f>
        <v/>
      </c>
      <c r="V444" s="176" t="str">
        <f>IF(OR(U448=0,U448&lt;S448),"",IF(OR(R444="RE",R444="REP"),SUM(Q444,T444),IF(R444="S",T444,Q444)))</f>
        <v/>
      </c>
    </row>
    <row r="445" spans="1:22" ht="19.25" customHeight="1">
      <c r="A445" s="986"/>
      <c r="B445" s="942" t="str">
        <f>'statement of marks'!BM25</f>
        <v>CHEMISTRY</v>
      </c>
      <c r="C445" s="943"/>
      <c r="D445" s="200">
        <f>IF('statement of marks'!BN25="","",'statement of marks'!BN25)</f>
        <v>7</v>
      </c>
      <c r="E445" s="201">
        <f>IF('statement of marks'!BO25="","",'statement of marks'!BO25)</f>
        <v>10</v>
      </c>
      <c r="F445" s="201">
        <f>IF('statement of marks'!BP25="","",'statement of marks'!BP25)</f>
        <v>9</v>
      </c>
      <c r="G445" s="177">
        <f>IF('statement of marks'!BR25="","",'statement of marks'!BR25)</f>
        <v>29</v>
      </c>
      <c r="H445" s="177">
        <f>IF('statement of marks'!BS25="","",'statement of marks'!BS25)</f>
        <v>17</v>
      </c>
      <c r="I445" s="204">
        <f t="shared" ref="I445" si="163">IF(G445="","",IF(AND(G445="ML",H445="ML"),"ML",IF(AND(G445="ML",H445=""),"ML",SUM(G445,H445))))</f>
        <v>46</v>
      </c>
      <c r="J445" s="204">
        <f t="shared" si="160"/>
        <v>55</v>
      </c>
      <c r="K445" s="178">
        <f>IF(J445="","",SUM(H445,J445))</f>
        <v>72</v>
      </c>
      <c r="L445" s="177">
        <f>IF('statement of marks'!BW25="","",'statement of marks'!BW25)</f>
        <v>38</v>
      </c>
      <c r="M445" s="177" t="str">
        <f>IF('statement of marks'!BX25="","",'statement of marks'!BX25)</f>
        <v>ml</v>
      </c>
      <c r="N445" s="204">
        <f t="shared" ref="N445" si="164">IF(L445="","",IF(AND(L445="ML",M445="ML"),"ML",IF(AND(L445="ML",M445=""),"ML",SUM(L445,M445))))</f>
        <v>38</v>
      </c>
      <c r="O445" s="204">
        <f>IF(L445="","",SUM(J445,L445))</f>
        <v>93</v>
      </c>
      <c r="P445" s="177">
        <f t="shared" ref="P445:P446" si="165">IF(AND(H445="",M445=""),"",SUM(H445,M445))</f>
        <v>17</v>
      </c>
      <c r="Q445" s="178">
        <f>IF(O445="","",SUM(O445,P445))</f>
        <v>110</v>
      </c>
      <c r="R445" s="201" t="str">
        <f>CONCATENATE('statement of marks'!GA25,'statement of marks'!GJ25,'statement of marks'!GK25)</f>
        <v>REP</v>
      </c>
      <c r="S445" s="180" t="str">
        <f>IF('result subject-wise'!AD25="","",'result subject-wise'!AD25)</f>
        <v/>
      </c>
      <c r="T445" s="181">
        <f>IF('result subject-wise'!AF25="","",'result subject-wise'!AF25)</f>
        <v>0</v>
      </c>
      <c r="U445" s="182" t="str">
        <f>IF('result subject-wise'!AG25="","",'result subject-wise'!AG25)</f>
        <v/>
      </c>
      <c r="V445" s="176" t="str">
        <f>IF(OR(U448=0,U448&lt;S448),"",IF(OR(R445="RE",R445="REP"),SUM(Q445,T445),IF(R445="S",T445,Q445)))</f>
        <v/>
      </c>
    </row>
    <row r="446" spans="1:22" ht="19.25" customHeight="1">
      <c r="A446" s="986"/>
      <c r="B446" s="942" t="str">
        <f>'statement of marks'!CO25</f>
        <v>BIOLOGY</v>
      </c>
      <c r="C446" s="943"/>
      <c r="D446" s="200">
        <f>IF('statement of marks'!CP25="","",'statement of marks'!CP25)</f>
        <v>9</v>
      </c>
      <c r="E446" s="201">
        <f>IF('statement of marks'!CQ25="","",'statement of marks'!CQ25)</f>
        <v>7</v>
      </c>
      <c r="F446" s="201">
        <f>IF('statement of marks'!CR25="","",'statement of marks'!CR25)</f>
        <v>10</v>
      </c>
      <c r="G446" s="177">
        <f>IF('statement of marks'!CT25="","",'statement of marks'!CT25)</f>
        <v>18</v>
      </c>
      <c r="H446" s="177">
        <f>IF('statement of marks'!CU25="","",'statement of marks'!CU25)</f>
        <v>15</v>
      </c>
      <c r="I446" s="204">
        <f>IF(G446="","",IF(AND(G446="ML",H446="ML"),"ML",IF(AND(G446="ML",H446=""),"ML",SUM(G446,H446))))</f>
        <v>33</v>
      </c>
      <c r="J446" s="204">
        <f t="shared" si="160"/>
        <v>44</v>
      </c>
      <c r="K446" s="178">
        <f>IF(J446="","",SUM(H446,J446))</f>
        <v>59</v>
      </c>
      <c r="L446" s="177">
        <f>IF('statement of marks'!CY25="","",'statement of marks'!CY25)</f>
        <v>35</v>
      </c>
      <c r="M446" s="177">
        <f>IF('statement of marks'!CZ25="","",'statement of marks'!CZ25)</f>
        <v>27</v>
      </c>
      <c r="N446" s="204">
        <f>IF(L446="","",IF(AND(L446="ML",M446="ML"),"ML",IF(AND(L446="ML",M446=""),"ML",SUM(L446,M446))))</f>
        <v>62</v>
      </c>
      <c r="O446" s="204">
        <f>IF(L446="","",SUM(J446,L446))</f>
        <v>79</v>
      </c>
      <c r="P446" s="177">
        <f t="shared" si="165"/>
        <v>42</v>
      </c>
      <c r="Q446" s="178">
        <f>IF(O446="","",SUM(O446,P446))</f>
        <v>121</v>
      </c>
      <c r="R446" s="201" t="str">
        <f>CONCATENATE('statement of marks'!GL25,'statement of marks'!GU25,'statement of marks'!GV25)</f>
        <v>I</v>
      </c>
      <c r="S446" s="180" t="str">
        <f>IF('result subject-wise'!AH25="","",'result subject-wise'!AH25)</f>
        <v/>
      </c>
      <c r="T446" s="181" t="str">
        <f>IF('result subject-wise'!AJ25="","",'result subject-wise'!AJ25)</f>
        <v/>
      </c>
      <c r="U446" s="182" t="str">
        <f>IF('result subject-wise'!AK25="","",'result subject-wise'!AK25)</f>
        <v/>
      </c>
      <c r="V446" s="176" t="str">
        <f>IF(OR(U448=0,U448&lt;S448),"",IF(OR(R446="RE",R446="REP"),SUM(Q446,T446),IF(R446="S",T446,Q446)))</f>
        <v/>
      </c>
    </row>
    <row r="447" spans="1:22" ht="19.25" customHeight="1">
      <c r="A447" s="986"/>
      <c r="B447" s="1032" t="s">
        <v>296</v>
      </c>
      <c r="C447" s="1033"/>
      <c r="D447" s="183">
        <f>IF(AND(D442="",D443="",D444="",D445="",D446=""),"",SUM(D442:D446))</f>
        <v>33</v>
      </c>
      <c r="E447" s="183">
        <f t="shared" ref="E447:F447" si="166">IF(AND(E442="",E443="",E444="",E445="",E446=""),"",SUM(E442:E446))</f>
        <v>38</v>
      </c>
      <c r="F447" s="183">
        <f t="shared" si="166"/>
        <v>42</v>
      </c>
      <c r="G447" s="184">
        <f>IF(G442="","",SUM(G442:G446))</f>
        <v>139</v>
      </c>
      <c r="H447" s="184">
        <f>SUM(H444:H446)</f>
        <v>45</v>
      </c>
      <c r="I447" s="184">
        <f>IF(AND(I442="",I443="",I444="",I445="",I446=""),"",SUM(I442:I446))</f>
        <v>184</v>
      </c>
      <c r="J447" s="185">
        <f>IF(J446="","",SUM(J442:J446))</f>
        <v>252</v>
      </c>
      <c r="K447" s="186">
        <f>IF(K442="","",SUM(K442:K446))</f>
        <v>297</v>
      </c>
      <c r="L447" s="184">
        <f>IF(L442="","",SUM(L442:L446))</f>
        <v>220</v>
      </c>
      <c r="M447" s="184">
        <f>SUM(M444:M446)</f>
        <v>48</v>
      </c>
      <c r="N447" s="184">
        <f t="shared" ref="N447" si="167">IF(AND(N442="",N443="",N444="",N445="",N446=""),"",SUM(N442:N446))</f>
        <v>268</v>
      </c>
      <c r="O447" s="185">
        <f>IF(L447="","",SUM(J447,L447))</f>
        <v>472</v>
      </c>
      <c r="P447" s="186">
        <f>SUM(H447,M447)</f>
        <v>93</v>
      </c>
      <c r="Q447" s="186">
        <f>IF(Q442="","",SUM(Q442:Q446))</f>
        <v>565</v>
      </c>
      <c r="R447" s="185"/>
      <c r="S447" s="185" t="str">
        <f>IF(AND(S442="",S443="",S444="",S445="",S446=""),"",SUM(S442:S446))</f>
        <v/>
      </c>
      <c r="T447" s="187">
        <f>IF(AND(T442="",T443="",T444="",T445="",T446=""),"",SUM(T442:T446))</f>
        <v>0</v>
      </c>
      <c r="U447" s="188"/>
      <c r="V447" s="189" t="str">
        <f>IF(V442="","",SUM(V442:V446))</f>
        <v/>
      </c>
    </row>
    <row r="448" spans="1:22" ht="19.25" customHeight="1">
      <c r="A448" s="986"/>
      <c r="B448" s="1034" t="s">
        <v>318</v>
      </c>
      <c r="C448" s="1035"/>
      <c r="D448" s="173">
        <f>IF(D447="","",50-(COUNTIF(D442:D446,"NA")*10+COUNTIF(D442:D446,"ML")*10))</f>
        <v>50</v>
      </c>
      <c r="E448" s="173">
        <f t="shared" ref="E448:F448" si="168">IF(E447="","",50-(COUNTIF(E442:E446,"NA")*10+COUNTIF(E442:E446,"ML")*10))</f>
        <v>50</v>
      </c>
      <c r="F448" s="173">
        <f t="shared" si="168"/>
        <v>50</v>
      </c>
      <c r="G448" s="177" t="e">
        <f>I448-H448</f>
        <v>#VALUE!</v>
      </c>
      <c r="H448" s="184" t="e">
        <f>IF(H447="","",(IF(OR(H444="ML",H444=""),0,H441)+IF(OR(H445="ML",H445=""),0,H442)+IF(OR(H446="ML",H446=""),0,H443)))</f>
        <v>#VALUE!</v>
      </c>
      <c r="I448" s="177">
        <f>IF(I447=0,0,350-H450)</f>
        <v>350</v>
      </c>
      <c r="J448" s="204" t="e">
        <f>IF(J447="","",SUM(D448:G448))</f>
        <v>#VALUE!</v>
      </c>
      <c r="K448" s="178" t="e">
        <f>IF(K447="","",SUM(H448,J448))</f>
        <v>#VALUE!</v>
      </c>
      <c r="L448" s="177" t="e">
        <f>N448-M448</f>
        <v>#VALUE!</v>
      </c>
      <c r="M448" s="180" t="e">
        <f>IF(M447="","",(IF(OR(M444="ML",M444=""),0,M441)+IF(OR(M445="ML",M445=""),0,M442)+IF(OR(M446="ML",M446=""),0,M443)))</f>
        <v>#VALUE!</v>
      </c>
      <c r="N448" s="177" t="e">
        <f>IF(N447=0,0,500-M450)</f>
        <v>#VALUE!</v>
      </c>
      <c r="O448" s="204" t="e">
        <f>IF(L448="","",SUM(J448,L448))</f>
        <v>#VALUE!</v>
      </c>
      <c r="P448" s="178" t="e">
        <f>SUM(H448,M448)</f>
        <v>#VALUE!</v>
      </c>
      <c r="Q448" s="178" t="e">
        <f>IF(Q447="","",SUM(O448,P448))</f>
        <v>#VALUE!</v>
      </c>
      <c r="R448" s="169"/>
      <c r="S448" s="190">
        <f>COUNTIF(R442:R451,"S")</f>
        <v>0</v>
      </c>
      <c r="T448" s="190">
        <f>COUNTIF(R442:R451,"RE")+COUNTIF(R442:R451,"REP")</f>
        <v>1</v>
      </c>
      <c r="U448" s="190">
        <f>COUNTIF(U442:U447,"P")+COUNTIF(U450:U451,"P")</f>
        <v>0</v>
      </c>
      <c r="V448" s="191" t="str">
        <f>IF(OR(U448=0,U448&lt;(S448+T448)),"",(Q448-(S448*200)+S447))</f>
        <v/>
      </c>
    </row>
    <row r="449" spans="1:22" ht="19.25" customHeight="1">
      <c r="A449" s="986"/>
      <c r="B449" s="942" t="s">
        <v>156</v>
      </c>
      <c r="C449" s="943"/>
      <c r="D449" s="192">
        <f t="shared" ref="D449:Q449" si="169">IF(D448="","",D447/D448*100)</f>
        <v>66</v>
      </c>
      <c r="E449" s="192">
        <f t="shared" si="169"/>
        <v>76</v>
      </c>
      <c r="F449" s="192">
        <f t="shared" si="169"/>
        <v>84</v>
      </c>
      <c r="G449" s="192" t="e">
        <f t="shared" si="169"/>
        <v>#VALUE!</v>
      </c>
      <c r="H449" s="192" t="e">
        <f t="shared" si="169"/>
        <v>#VALUE!</v>
      </c>
      <c r="I449" s="192">
        <f t="shared" si="169"/>
        <v>52.571428571428569</v>
      </c>
      <c r="J449" s="192" t="e">
        <f t="shared" si="169"/>
        <v>#VALUE!</v>
      </c>
      <c r="K449" s="193" t="e">
        <f t="shared" si="169"/>
        <v>#VALUE!</v>
      </c>
      <c r="L449" s="192" t="e">
        <f t="shared" si="169"/>
        <v>#VALUE!</v>
      </c>
      <c r="M449" s="192" t="e">
        <f t="shared" si="169"/>
        <v>#VALUE!</v>
      </c>
      <c r="N449" s="192" t="e">
        <f t="shared" si="169"/>
        <v>#VALUE!</v>
      </c>
      <c r="O449" s="192" t="e">
        <f t="shared" si="169"/>
        <v>#VALUE!</v>
      </c>
      <c r="P449" s="193" t="e">
        <f t="shared" si="169"/>
        <v>#VALUE!</v>
      </c>
      <c r="Q449" s="193" t="e">
        <f t="shared" si="169"/>
        <v>#VALUE!</v>
      </c>
      <c r="R449" s="166"/>
      <c r="S449" s="166"/>
      <c r="T449" s="167"/>
      <c r="U449" s="170"/>
      <c r="V449" s="194" t="str">
        <f>IF(V448="","",V447/V448*100)</f>
        <v/>
      </c>
    </row>
    <row r="450" spans="1:22" ht="19.25" customHeight="1">
      <c r="A450" s="986"/>
      <c r="B450" s="942" t="str">
        <f>'statement of marks'!$DQ$3</f>
        <v>RAJASTHAN STUDIES</v>
      </c>
      <c r="C450" s="943"/>
      <c r="D450" s="200">
        <f>IF('statement of marks'!DQ25="","",'statement of marks'!DQ25)</f>
        <v>10</v>
      </c>
      <c r="E450" s="201">
        <f>IF('statement of marks'!DR25="","",'statement of marks'!DR25)</f>
        <v>9</v>
      </c>
      <c r="F450" s="201">
        <f>IF('statement of marks'!DS25="","",'statement of marks'!DS25)</f>
        <v>10</v>
      </c>
      <c r="G450" s="201">
        <f>IF('statement of marks'!DU25="","",'statement of marks'!DU25)</f>
        <v>53</v>
      </c>
      <c r="H450" s="179">
        <f>IF(G442="ML",70)+IF(G443="ML",70)+IF(G444="ML",70-H441)+IF(G445="ML",70-H442)+IF(G446="ML",70-H443)+IF(H444="ml",H441)+IF(H445="ml",H442)+IF(H446="ml",H443)</f>
        <v>0</v>
      </c>
      <c r="I450" s="204">
        <f>IF(G450="","",SUM(G450,H450))</f>
        <v>53</v>
      </c>
      <c r="J450" s="204">
        <f>IF(G450="","",SUM(D450,E450,F450,G450))</f>
        <v>82</v>
      </c>
      <c r="K450" s="178">
        <f>IF(J450="","",SUM(H450,J450))</f>
        <v>82</v>
      </c>
      <c r="L450" s="201">
        <f>IF('statement of marks'!DW25="","",'statement of marks'!DW25)</f>
        <v>81</v>
      </c>
      <c r="M450" s="179" t="e">
        <f>IF(L442="ML",100)+IF(L443="ML",100)+IF(L444="ML",100-M441)+IF(L445="ML",100-M442)+IF(L446="ML",100-M443)+IF(M444="ml",M441)+IF(M445="ml",M442)+IF(M446="ml",M443)</f>
        <v>#VALUE!</v>
      </c>
      <c r="N450" s="204" t="e">
        <f>IF(L450="","",SUM(L450,M450))</f>
        <v>#VALUE!</v>
      </c>
      <c r="O450" s="204">
        <f>IF(L450="","",SUM(K450,L450))</f>
        <v>163</v>
      </c>
      <c r="P450" s="179" t="e">
        <f>SUM(H450,M450)</f>
        <v>#VALUE!</v>
      </c>
      <c r="Q450" s="178" t="e">
        <f>IF(O450="","",SUM(O450,M450))</f>
        <v>#VALUE!</v>
      </c>
      <c r="R450" s="201" t="str">
        <f>IF('statement of marks'!GW25="","",'statement of marks'!GW25)</f>
        <v>A</v>
      </c>
      <c r="S450" s="180" t="str">
        <f>IF(OR(R450="S",R450="RE"),100,"")</f>
        <v/>
      </c>
      <c r="T450" s="171" t="str">
        <f>IF('result subject-wise'!AL25="","",'result subject-wise'!AL25)</f>
        <v/>
      </c>
      <c r="U450" s="172" t="str">
        <f>IF('result subject-wise'!AM25="","",'result subject-wise'!AM25)</f>
        <v/>
      </c>
      <c r="V450" s="1036"/>
    </row>
    <row r="451" spans="1:22" ht="19.25" customHeight="1">
      <c r="A451" s="986"/>
      <c r="B451" s="942" t="str">
        <f>'statement of marks'!$ED$3</f>
        <v>JEEVAN KAUSJAL</v>
      </c>
      <c r="C451" s="943"/>
      <c r="D451" s="1037" t="s">
        <v>283</v>
      </c>
      <c r="E451" s="1038"/>
      <c r="F451" s="204">
        <f>'statement of marks'!$ED$6</f>
        <v>30</v>
      </c>
      <c r="G451" s="177">
        <f>IF('statement of marks'!ED25="","",'statement of marks'!ED25)</f>
        <v>22</v>
      </c>
      <c r="H451" s="1038" t="s">
        <v>284</v>
      </c>
      <c r="I451" s="1038"/>
      <c r="J451" s="204">
        <f>'statement of marks'!$EE$6</f>
        <v>30</v>
      </c>
      <c r="K451" s="178">
        <f>IF('statement of marks'!EE25="","",'statement of marks'!EE25)</f>
        <v>24</v>
      </c>
      <c r="L451" s="1038" t="s">
        <v>113</v>
      </c>
      <c r="M451" s="1038"/>
      <c r="N451" s="204">
        <f>'statement of marks'!$EF$6</f>
        <v>40</v>
      </c>
      <c r="O451" s="201">
        <f>IF('statement of marks'!EF25="","",'statement of marks'!EF25)</f>
        <v>31</v>
      </c>
      <c r="P451" s="166"/>
      <c r="Q451" s="178">
        <f>IF(O451="","",SUM(G451,K451,O451))</f>
        <v>77</v>
      </c>
      <c r="R451" s="201" t="str">
        <f>IF('statement of marks'!GX25="","",'statement of marks'!GX25)</f>
        <v>B</v>
      </c>
      <c r="S451" s="180" t="str">
        <f>IF(OR(R451="S",R451="RE"),40,"")</f>
        <v/>
      </c>
      <c r="T451" s="171" t="str">
        <f>IF('result subject-wise'!AN25="","",'result subject-wise'!AN25)</f>
        <v/>
      </c>
      <c r="U451" s="172" t="str">
        <f>IF('result subject-wise'!AO25="","",'result subject-wise'!AO25)</f>
        <v/>
      </c>
      <c r="V451" s="1036"/>
    </row>
    <row r="452" spans="1:22" ht="19.25" customHeight="1">
      <c r="A452" s="986"/>
      <c r="B452" s="1039" t="s">
        <v>200</v>
      </c>
      <c r="C452" s="1040"/>
      <c r="D452" s="1041" t="str">
        <f>IF('statement of marks'!HD25="","",'statement of marks'!HD25)</f>
        <v>RE-EXAM.</v>
      </c>
      <c r="E452" s="1042"/>
      <c r="F452" s="1042"/>
      <c r="G452" s="1042"/>
      <c r="H452" s="1042"/>
      <c r="I452" s="1043"/>
      <c r="J452" s="202" t="s">
        <v>330</v>
      </c>
      <c r="K452" s="201" t="str">
        <f>IF('statement of marks'!HG25="","",'statement of marks'!HG25)</f>
        <v/>
      </c>
      <c r="L452" s="1044" t="s">
        <v>157</v>
      </c>
      <c r="M452" s="1045"/>
      <c r="N452" s="1046"/>
      <c r="O452" s="201" t="str">
        <f>IF('statement of marks'!HI25="","",'statement of marks'!HI25)</f>
        <v/>
      </c>
      <c r="P452" s="1047" t="s">
        <v>324</v>
      </c>
      <c r="Q452" s="1047"/>
      <c r="R452" s="1047"/>
      <c r="S452" s="1047"/>
      <c r="T452" s="1047"/>
      <c r="U452" s="1047"/>
      <c r="V452" s="1048"/>
    </row>
    <row r="453" spans="1:22" ht="19.25" customHeight="1">
      <c r="A453" s="986"/>
      <c r="B453" s="1039" t="s">
        <v>333</v>
      </c>
      <c r="C453" s="1040"/>
      <c r="D453" s="965" t="s">
        <v>127</v>
      </c>
      <c r="E453" s="966"/>
      <c r="F453" s="958" t="s">
        <v>129</v>
      </c>
      <c r="G453" s="958"/>
      <c r="H453" s="958" t="s">
        <v>131</v>
      </c>
      <c r="I453" s="958"/>
      <c r="J453" s="958" t="s">
        <v>133</v>
      </c>
      <c r="K453" s="958"/>
      <c r="L453" s="959" t="s">
        <v>312</v>
      </c>
      <c r="M453" s="959"/>
      <c r="N453" s="959"/>
      <c r="O453" s="959"/>
      <c r="P453" s="960" t="s">
        <v>200</v>
      </c>
      <c r="Q453" s="960"/>
      <c r="R453" s="960"/>
      <c r="S453" s="960"/>
      <c r="T453" s="961" t="str">
        <f>IF('result subject-wise'!AR25="","",'result subject-wise'!AR25)</f>
        <v/>
      </c>
      <c r="U453" s="961"/>
      <c r="V453" s="962"/>
    </row>
    <row r="454" spans="1:22" ht="19.25" customHeight="1">
      <c r="A454" s="986"/>
      <c r="B454" s="963" t="s">
        <v>309</v>
      </c>
      <c r="C454" s="964"/>
      <c r="D454" s="965" t="str">
        <f>IF('statement of marks'!EZ25="","",'statement of marks'!EZ25)</f>
        <v/>
      </c>
      <c r="E454" s="966"/>
      <c r="F454" s="966" t="str">
        <f>IF('statement of marks'!FB25="","",'statement of marks'!FB25)</f>
        <v/>
      </c>
      <c r="G454" s="966"/>
      <c r="H454" s="966" t="str">
        <f>IF('statement of marks'!FD25="","",'statement of marks'!FD25)</f>
        <v/>
      </c>
      <c r="I454" s="966"/>
      <c r="J454" s="966" t="str">
        <f>IF('statement of marks'!FF25="","",'statement of marks'!FF25)</f>
        <v/>
      </c>
      <c r="K454" s="966"/>
      <c r="L454" s="966">
        <f>IF('statement of marks'!FH25="","",'statement of marks'!FH25)</f>
        <v>0</v>
      </c>
      <c r="M454" s="966"/>
      <c r="N454" s="966"/>
      <c r="O454" s="966"/>
      <c r="P454" s="960" t="s">
        <v>330</v>
      </c>
      <c r="Q454" s="960"/>
      <c r="R454" s="960"/>
      <c r="S454" s="960"/>
      <c r="T454" s="961" t="str">
        <f>IF(AND(T453="mRrh.kZ",V449&gt;=60),"FIRST",IF(AND(T453="mRrh.kZ",V449&gt;=48),"SECOND",IF(AND(T453="mRrh.kZ",V449&gt;=36),"THIRD","")))</f>
        <v/>
      </c>
      <c r="U454" s="961"/>
      <c r="V454" s="962"/>
    </row>
    <row r="455" spans="1:22" ht="19.25" customHeight="1">
      <c r="A455" s="986"/>
      <c r="B455" s="963" t="s">
        <v>310</v>
      </c>
      <c r="C455" s="964"/>
      <c r="D455" s="967" t="str">
        <f>IF('statement of marks'!EY25="","",'statement of marks'!EY25)</f>
        <v/>
      </c>
      <c r="E455" s="968"/>
      <c r="F455" s="968" t="str">
        <f>IF('statement of marks'!FA25="","",'statement of marks'!FA25)</f>
        <v/>
      </c>
      <c r="G455" s="968"/>
      <c r="H455" s="968" t="str">
        <f>IF('statement of marks'!FC25="","",'statement of marks'!FC25)</f>
        <v/>
      </c>
      <c r="I455" s="968"/>
      <c r="J455" s="968" t="str">
        <f>IF('statement of marks'!FE25="","",'statement of marks'!FE25)</f>
        <v/>
      </c>
      <c r="K455" s="968"/>
      <c r="L455" s="968">
        <f>IF('statement of marks'!FG25="","",'statement of marks'!FG25)</f>
        <v>44</v>
      </c>
      <c r="M455" s="968"/>
      <c r="N455" s="968"/>
      <c r="O455" s="968"/>
      <c r="P455" s="969" t="s">
        <v>302</v>
      </c>
      <c r="Q455" s="970"/>
      <c r="R455" s="970"/>
      <c r="S455" s="971"/>
      <c r="T455" s="972" t="str">
        <f>IF(T453="","",'result subject-wise'!$G$118)</f>
        <v/>
      </c>
      <c r="U455" s="972"/>
      <c r="V455" s="973"/>
    </row>
    <row r="456" spans="1:22" ht="19.25" customHeight="1">
      <c r="A456" s="986"/>
      <c r="B456" s="942" t="s">
        <v>303</v>
      </c>
      <c r="C456" s="943"/>
      <c r="D456" s="944"/>
      <c r="E456" s="945"/>
      <c r="F456" s="945"/>
      <c r="G456" s="945"/>
      <c r="H456" s="945"/>
      <c r="I456" s="945"/>
      <c r="J456" s="945"/>
      <c r="K456" s="945"/>
      <c r="L456" s="946" t="s">
        <v>326</v>
      </c>
      <c r="M456" s="946"/>
      <c r="N456" s="946"/>
      <c r="O456" s="946"/>
      <c r="P456" s="946"/>
      <c r="Q456" s="946"/>
      <c r="R456" s="974"/>
      <c r="S456" s="975"/>
      <c r="T456" s="975"/>
      <c r="U456" s="975"/>
      <c r="V456" s="976"/>
    </row>
    <row r="457" spans="1:22" ht="19.25" customHeight="1">
      <c r="A457" s="986"/>
      <c r="B457" s="942" t="s">
        <v>335</v>
      </c>
      <c r="C457" s="943"/>
      <c r="D457" s="944"/>
      <c r="E457" s="945"/>
      <c r="F457" s="945"/>
      <c r="G457" s="945"/>
      <c r="H457" s="945"/>
      <c r="I457" s="945"/>
      <c r="J457" s="945"/>
      <c r="K457" s="945"/>
      <c r="L457" s="946" t="s">
        <v>304</v>
      </c>
      <c r="M457" s="946"/>
      <c r="N457" s="946"/>
      <c r="O457" s="946"/>
      <c r="P457" s="946"/>
      <c r="Q457" s="946"/>
      <c r="R457" s="977"/>
      <c r="S457" s="978"/>
      <c r="T457" s="978"/>
      <c r="U457" s="978"/>
      <c r="V457" s="979"/>
    </row>
    <row r="458" spans="1:22" ht="19.25" customHeight="1">
      <c r="A458" s="986"/>
      <c r="B458" s="942" t="s">
        <v>313</v>
      </c>
      <c r="C458" s="943"/>
      <c r="D458" s="944"/>
      <c r="E458" s="945"/>
      <c r="F458" s="945"/>
      <c r="G458" s="945"/>
      <c r="H458" s="945"/>
      <c r="I458" s="945"/>
      <c r="J458" s="945"/>
      <c r="K458" s="945"/>
      <c r="L458" s="946" t="s">
        <v>327</v>
      </c>
      <c r="M458" s="946"/>
      <c r="N458" s="946"/>
      <c r="O458" s="946"/>
      <c r="P458" s="946"/>
      <c r="Q458" s="946"/>
      <c r="R458" s="947" t="s">
        <v>328</v>
      </c>
      <c r="S458" s="948"/>
      <c r="T458" s="948"/>
      <c r="U458" s="948"/>
      <c r="V458" s="949"/>
    </row>
    <row r="459" spans="1:22" ht="19.25" customHeight="1">
      <c r="A459" s="987"/>
      <c r="B459" s="950" t="s">
        <v>329</v>
      </c>
      <c r="C459" s="951"/>
      <c r="D459" s="952"/>
      <c r="E459" s="953"/>
      <c r="F459" s="953"/>
      <c r="G459" s="953"/>
      <c r="H459" s="953"/>
      <c r="I459" s="953"/>
      <c r="J459" s="953"/>
      <c r="K459" s="953"/>
      <c r="L459" s="951" t="s">
        <v>117</v>
      </c>
      <c r="M459" s="951"/>
      <c r="N459" s="951"/>
      <c r="O459" s="951"/>
      <c r="P459" s="954">
        <f>'statement of marks'!$HJ$110</f>
        <v>42122</v>
      </c>
      <c r="Q459" s="954"/>
      <c r="R459" s="955" t="s">
        <v>305</v>
      </c>
      <c r="S459" s="956"/>
      <c r="T459" s="956"/>
      <c r="U459" s="956"/>
      <c r="V459" s="957"/>
    </row>
    <row r="460" spans="1:22" ht="19.25" customHeight="1">
      <c r="A460" s="980" t="s">
        <v>287</v>
      </c>
      <c r="B460" s="981"/>
      <c r="C460" s="981"/>
      <c r="D460" s="981"/>
      <c r="E460" s="981"/>
      <c r="F460" s="981"/>
      <c r="G460" s="981"/>
      <c r="H460" s="981"/>
      <c r="I460" s="981"/>
      <c r="J460" s="981"/>
      <c r="K460" s="981"/>
      <c r="L460" s="981"/>
      <c r="M460" s="981"/>
      <c r="N460" s="981"/>
      <c r="O460" s="981"/>
      <c r="P460" s="981"/>
      <c r="Q460" s="981"/>
      <c r="R460" s="981"/>
      <c r="S460" s="981"/>
      <c r="T460" s="981"/>
      <c r="U460" s="981"/>
      <c r="V460" s="982"/>
    </row>
    <row r="461" spans="1:22" ht="19.25" customHeight="1">
      <c r="A461" s="983" t="str">
        <f>'statement of marks'!$A$1</f>
        <v>GOVT. GIRLS' HR. SEC. SCHOOL, NIMBAHERA</v>
      </c>
      <c r="B461" s="984"/>
      <c r="C461" s="984"/>
      <c r="D461" s="984"/>
      <c r="E461" s="984"/>
      <c r="F461" s="984"/>
      <c r="G461" s="984"/>
      <c r="H461" s="984"/>
      <c r="I461" s="984"/>
      <c r="J461" s="984"/>
      <c r="K461" s="984"/>
      <c r="L461" s="984"/>
      <c r="M461" s="984"/>
      <c r="N461" s="984"/>
      <c r="O461" s="984"/>
      <c r="P461" s="984"/>
      <c r="Q461" s="984"/>
      <c r="R461" s="984"/>
      <c r="S461" s="984"/>
      <c r="T461" s="984"/>
      <c r="U461" s="984"/>
      <c r="V461" s="985"/>
    </row>
    <row r="462" spans="1:22" ht="19.25" customHeight="1">
      <c r="A462" s="986"/>
      <c r="B462" s="988" t="s">
        <v>316</v>
      </c>
      <c r="C462" s="988"/>
      <c r="D462" s="989" t="str">
        <f>'statement of marks'!$F$3</f>
        <v>2013-14</v>
      </c>
      <c r="E462" s="990"/>
      <c r="F462" s="991" t="str">
        <f>IF(T480="","MAIN EXAMINATION",IF(D479="Suppl.","SUPPLEMENTARY EXAMINATION",IF(D479="Re-exam.","RE-EXAMINATION",)))</f>
        <v>MAIN EXAMINATION</v>
      </c>
      <c r="G462" s="992"/>
      <c r="H462" s="992"/>
      <c r="I462" s="992"/>
      <c r="J462" s="992"/>
      <c r="K462" s="992"/>
      <c r="L462" s="992"/>
      <c r="M462" s="992"/>
      <c r="N462" s="992"/>
      <c r="O462" s="992"/>
      <c r="P462" s="992"/>
      <c r="Q462" s="992"/>
      <c r="R462" s="993" t="s">
        <v>315</v>
      </c>
      <c r="S462" s="994"/>
      <c r="T462" s="995" t="str">
        <f>'statement of marks'!$A$3</f>
        <v>11 'A'</v>
      </c>
      <c r="U462" s="995"/>
      <c r="V462" s="996"/>
    </row>
    <row r="463" spans="1:22" ht="19.25" customHeight="1">
      <c r="A463" s="986"/>
      <c r="B463" s="997" t="s">
        <v>36</v>
      </c>
      <c r="C463" s="997"/>
      <c r="D463" s="998" t="str">
        <f>IF('statement of marks'!G26="","",'statement of marks'!G26)</f>
        <v>A 018</v>
      </c>
      <c r="E463" s="946"/>
      <c r="F463" s="946"/>
      <c r="G463" s="946"/>
      <c r="H463" s="946"/>
      <c r="I463" s="946"/>
      <c r="J463" s="946"/>
      <c r="K463" s="946"/>
      <c r="L463" s="946"/>
      <c r="M463" s="946"/>
      <c r="N463" s="946"/>
      <c r="O463" s="946"/>
      <c r="P463" s="946"/>
      <c r="Q463" s="946"/>
      <c r="R463" s="999" t="s">
        <v>314</v>
      </c>
      <c r="S463" s="1000"/>
      <c r="T463" s="1001">
        <f>IF('statement of marks'!E26="","",'statement of marks'!E26)</f>
        <v>11418</v>
      </c>
      <c r="U463" s="1001"/>
      <c r="V463" s="1002"/>
    </row>
    <row r="464" spans="1:22" ht="19.25" customHeight="1">
      <c r="A464" s="986"/>
      <c r="B464" s="997" t="s">
        <v>37</v>
      </c>
      <c r="C464" s="997"/>
      <c r="D464" s="998" t="str">
        <f>IF('statement of marks'!H26="","",'statement of marks'!H26)</f>
        <v>B 018</v>
      </c>
      <c r="E464" s="946"/>
      <c r="F464" s="946"/>
      <c r="G464" s="946"/>
      <c r="H464" s="946"/>
      <c r="I464" s="946"/>
      <c r="J464" s="946"/>
      <c r="K464" s="946"/>
      <c r="L464" s="946"/>
      <c r="M464" s="946"/>
      <c r="N464" s="946"/>
      <c r="O464" s="946"/>
      <c r="P464" s="946"/>
      <c r="Q464" s="946"/>
      <c r="R464" s="999" t="s">
        <v>35</v>
      </c>
      <c r="S464" s="1000"/>
      <c r="T464" s="1001">
        <f>IF('statement of marks'!D26="","",'statement of marks'!D26)</f>
        <v>10280</v>
      </c>
      <c r="U464" s="1001"/>
      <c r="V464" s="1002"/>
    </row>
    <row r="465" spans="1:22" ht="19.25" customHeight="1">
      <c r="A465" s="986"/>
      <c r="B465" s="1003" t="s">
        <v>38</v>
      </c>
      <c r="C465" s="1003"/>
      <c r="D465" s="998" t="str">
        <f>IF('statement of marks'!I26="","",'statement of marks'!I26)</f>
        <v>C 018</v>
      </c>
      <c r="E465" s="946"/>
      <c r="F465" s="946"/>
      <c r="G465" s="946"/>
      <c r="H465" s="946"/>
      <c r="I465" s="946"/>
      <c r="J465" s="946"/>
      <c r="K465" s="946"/>
      <c r="L465" s="946"/>
      <c r="M465" s="946"/>
      <c r="N465" s="946"/>
      <c r="O465" s="946"/>
      <c r="P465" s="946"/>
      <c r="Q465" s="946"/>
      <c r="R465" s="1004" t="s">
        <v>285</v>
      </c>
      <c r="S465" s="1005"/>
      <c r="T465" s="1006">
        <f>IF('statement of marks'!F26="","",'statement of marks'!F26)</f>
        <v>35853</v>
      </c>
      <c r="U465" s="1006"/>
      <c r="V465" s="1007"/>
    </row>
    <row r="466" spans="1:22" ht="19.25" customHeight="1">
      <c r="A466" s="986"/>
      <c r="B466" s="1008" t="s">
        <v>223</v>
      </c>
      <c r="C466" s="1010" t="s">
        <v>319</v>
      </c>
      <c r="D466" s="1012" t="s">
        <v>114</v>
      </c>
      <c r="E466" s="1012" t="s">
        <v>115</v>
      </c>
      <c r="F466" s="1012" t="s">
        <v>116</v>
      </c>
      <c r="G466" s="1014" t="s">
        <v>281</v>
      </c>
      <c r="H466" s="1014" t="s">
        <v>282</v>
      </c>
      <c r="I466" s="1012" t="s">
        <v>289</v>
      </c>
      <c r="J466" s="1012" t="s">
        <v>299</v>
      </c>
      <c r="K466" s="1016" t="s">
        <v>299</v>
      </c>
      <c r="L466" s="1018" t="s">
        <v>292</v>
      </c>
      <c r="M466" s="1018" t="s">
        <v>293</v>
      </c>
      <c r="N466" s="1020" t="s">
        <v>294</v>
      </c>
      <c r="O466" s="1020" t="s">
        <v>290</v>
      </c>
      <c r="P466" s="1020" t="s">
        <v>291</v>
      </c>
      <c r="Q466" s="1016" t="s">
        <v>323</v>
      </c>
      <c r="R466" s="1012" t="s">
        <v>334</v>
      </c>
      <c r="S466" s="1022" t="s">
        <v>332</v>
      </c>
      <c r="T466" s="1024" t="s">
        <v>320</v>
      </c>
      <c r="U466" s="1026" t="s">
        <v>321</v>
      </c>
      <c r="V466" s="1028" t="s">
        <v>322</v>
      </c>
    </row>
    <row r="467" spans="1:22" ht="19.25" customHeight="1">
      <c r="A467" s="986"/>
      <c r="B467" s="1009"/>
      <c r="C467" s="1011"/>
      <c r="D467" s="1013"/>
      <c r="E467" s="1013"/>
      <c r="F467" s="1013"/>
      <c r="G467" s="1015"/>
      <c r="H467" s="1015"/>
      <c r="I467" s="1013"/>
      <c r="J467" s="1013"/>
      <c r="K467" s="1017"/>
      <c r="L467" s="1019"/>
      <c r="M467" s="1019"/>
      <c r="N467" s="1021"/>
      <c r="O467" s="1021"/>
      <c r="P467" s="1021"/>
      <c r="Q467" s="1017"/>
      <c r="R467" s="1013"/>
      <c r="S467" s="1023"/>
      <c r="T467" s="1025"/>
      <c r="U467" s="1027"/>
      <c r="V467" s="1029"/>
    </row>
    <row r="468" spans="1:22" ht="19.25" customHeight="1">
      <c r="A468" s="986"/>
      <c r="B468" s="1030" t="s">
        <v>317</v>
      </c>
      <c r="C468" s="1031"/>
      <c r="D468" s="173">
        <v>10</v>
      </c>
      <c r="E468" s="203">
        <v>10</v>
      </c>
      <c r="F468" s="203">
        <v>10</v>
      </c>
      <c r="G468" s="164" t="s">
        <v>90</v>
      </c>
      <c r="H468" s="174" t="str">
        <f>'statement of marks'!$AQ$6</f>
        <v/>
      </c>
      <c r="I468" s="165">
        <v>70</v>
      </c>
      <c r="J468" s="164" t="s">
        <v>88</v>
      </c>
      <c r="K468" s="175">
        <v>100</v>
      </c>
      <c r="L468" s="164" t="s">
        <v>91</v>
      </c>
      <c r="M468" s="174" t="str">
        <f>'statement of marks'!$AV$6</f>
        <v/>
      </c>
      <c r="N468" s="165">
        <v>100</v>
      </c>
      <c r="O468" s="164" t="s">
        <v>307</v>
      </c>
      <c r="P468" s="175"/>
      <c r="Q468" s="175">
        <v>200</v>
      </c>
      <c r="R468" s="166"/>
      <c r="S468" s="166"/>
      <c r="T468" s="167"/>
      <c r="U468" s="168"/>
      <c r="V468" s="176" t="str">
        <f>IF(OR(U475=0,U475&lt;S475),"",Q468)</f>
        <v/>
      </c>
    </row>
    <row r="469" spans="1:22" ht="19.25" customHeight="1">
      <c r="A469" s="986"/>
      <c r="B469" s="942" t="str">
        <f>'statement of marks'!$J$3</f>
        <v>HINDI COMPULSORY</v>
      </c>
      <c r="C469" s="943"/>
      <c r="D469" s="200">
        <f>IF('statement of marks'!J26="","",'statement of marks'!J26)</f>
        <v>3</v>
      </c>
      <c r="E469" s="201">
        <f>IF('statement of marks'!K26="","",'statement of marks'!K26)</f>
        <v>5</v>
      </c>
      <c r="F469" s="201">
        <f>IF('statement of marks'!L26="","",'statement of marks'!L26)</f>
        <v>4</v>
      </c>
      <c r="G469" s="177">
        <f>IF('statement of marks'!N26="","",'statement of marks'!N26)</f>
        <v>29</v>
      </c>
      <c r="H469" s="177" t="str">
        <f>'statement of marks'!$BS$6</f>
        <v/>
      </c>
      <c r="I469" s="204">
        <f>IF(G469="","",G469)</f>
        <v>29</v>
      </c>
      <c r="J469" s="204">
        <f>IF(G469="","",SUM(D469,E469,F469,G469))</f>
        <v>41</v>
      </c>
      <c r="K469" s="178">
        <f>J469</f>
        <v>41</v>
      </c>
      <c r="L469" s="177">
        <f>IF('statement of marks'!P26="","",'statement of marks'!P26)</f>
        <v>58</v>
      </c>
      <c r="M469" s="174" t="str">
        <f>'statement of marks'!$BX$6</f>
        <v/>
      </c>
      <c r="N469" s="204">
        <f>IF(L469="","",L469)</f>
        <v>58</v>
      </c>
      <c r="O469" s="204">
        <f>IF(L469="","",SUM(J469,L469))</f>
        <v>99</v>
      </c>
      <c r="P469" s="179">
        <f>SUM(H469,M469)</f>
        <v>0</v>
      </c>
      <c r="Q469" s="178">
        <f>O469</f>
        <v>99</v>
      </c>
      <c r="R469" s="201" t="str">
        <f>CONCATENATE('statement of marks'!FJ26,'statement of marks'!FK26,'statement of marks'!FL26)</f>
        <v>II</v>
      </c>
      <c r="S469" s="180" t="str">
        <f>IF(OR(R469="S",R469="RE"),100,"")</f>
        <v/>
      </c>
      <c r="T469" s="181" t="str">
        <f>IF('result subject-wise'!U26="","",'result subject-wise'!U26)</f>
        <v/>
      </c>
      <c r="U469" s="182" t="str">
        <f>IF('result subject-wise'!V26="","",'result subject-wise'!V26)</f>
        <v/>
      </c>
      <c r="V469" s="176" t="str">
        <f>IF(OR(U475=0,U475&lt;S475),"",IF(R469="RE",SUM(Q469,T469),IF(R469="S",T469,Q469)))</f>
        <v/>
      </c>
    </row>
    <row r="470" spans="1:22" ht="19.25" customHeight="1">
      <c r="A470" s="986"/>
      <c r="B470" s="942" t="str">
        <f>'statement of marks'!$W$3</f>
        <v>ENGLISH COMPULSORY</v>
      </c>
      <c r="C470" s="943"/>
      <c r="D470" s="200">
        <f>IF('statement of marks'!W26="","",'statement of marks'!W26)</f>
        <v>4</v>
      </c>
      <c r="E470" s="201">
        <f>IF('statement of marks'!X26="","",'statement of marks'!X26)</f>
        <v>5</v>
      </c>
      <c r="F470" s="201">
        <f>IF('statement of marks'!Y26="","",'statement of marks'!Y26)</f>
        <v>7</v>
      </c>
      <c r="G470" s="177">
        <f>IF('statement of marks'!AA26="","",'statement of marks'!AA26)</f>
        <v>28</v>
      </c>
      <c r="H470" s="177" t="str">
        <f>'statement of marks'!$CU$6</f>
        <v/>
      </c>
      <c r="I470" s="204">
        <f>IF(G470="","",G470)</f>
        <v>28</v>
      </c>
      <c r="J470" s="204">
        <f t="shared" ref="J470:J473" si="170">IF(G470="","",SUM(D470,E470,F470,G470))</f>
        <v>44</v>
      </c>
      <c r="K470" s="178">
        <f>J470</f>
        <v>44</v>
      </c>
      <c r="L470" s="177">
        <f>IF('statement of marks'!AC26="","",'statement of marks'!AC26)</f>
        <v>37</v>
      </c>
      <c r="M470" s="174" t="str">
        <f>'statement of marks'!$CZ$6</f>
        <v/>
      </c>
      <c r="N470" s="204">
        <f>IF(L470="","",L470)</f>
        <v>37</v>
      </c>
      <c r="O470" s="204">
        <f t="shared" ref="O470" si="171">IF(L470="","",SUM(J470,L470))</f>
        <v>81</v>
      </c>
      <c r="P470" s="179">
        <f t="shared" ref="P470:P473" si="172">SUM(H470,M470)</f>
        <v>0</v>
      </c>
      <c r="Q470" s="178">
        <f>O470</f>
        <v>81</v>
      </c>
      <c r="R470" s="201" t="str">
        <f>CONCATENATE('statement of marks'!FM26,'statement of marks'!FN26,'statement of marks'!FO26)</f>
        <v>III</v>
      </c>
      <c r="S470" s="180" t="str">
        <f>IF(OR(R470="S",R470="RE"),100,"")</f>
        <v/>
      </c>
      <c r="T470" s="181" t="str">
        <f>IF('result subject-wise'!X26="","",'result subject-wise'!X26)</f>
        <v/>
      </c>
      <c r="U470" s="182" t="str">
        <f>IF('result subject-wise'!Y26="","",'result subject-wise'!Y26)</f>
        <v/>
      </c>
      <c r="V470" s="176" t="str">
        <f>IF(OR(U475=0,U475&lt;S475),"",IF(R470="RE",SUM(Q470,T470),IF(R470="S",T470,Q470)))</f>
        <v/>
      </c>
    </row>
    <row r="471" spans="1:22" ht="19.25" customHeight="1">
      <c r="A471" s="986"/>
      <c r="B471" s="942" t="str">
        <f>'statement of marks'!AK26</f>
        <v>PHYSICS</v>
      </c>
      <c r="C471" s="943"/>
      <c r="D471" s="200">
        <f>IF('statement of marks'!AL26="","",'statement of marks'!AL26)</f>
        <v>5</v>
      </c>
      <c r="E471" s="201">
        <f>IF('statement of marks'!AM26="","",'statement of marks'!AM26)</f>
        <v>7</v>
      </c>
      <c r="F471" s="201">
        <f>IF('statement of marks'!AN26="","",'statement of marks'!AN26)</f>
        <v>10</v>
      </c>
      <c r="G471" s="177">
        <f>IF('statement of marks'!AP26="","",'statement of marks'!AP26)</f>
        <v>14</v>
      </c>
      <c r="H471" s="177">
        <f>IF('statement of marks'!AQ26="","",'statement of marks'!AQ26)</f>
        <v>13</v>
      </c>
      <c r="I471" s="204">
        <f>IF(G471="","",IF(AND(G471="ML",H471="ML"),"ML",IF(AND(G471="ML",H471=""),"ML",SUM(G471,H471))))</f>
        <v>27</v>
      </c>
      <c r="J471" s="204">
        <f t="shared" si="170"/>
        <v>36</v>
      </c>
      <c r="K471" s="178">
        <f>IF(J471="","",SUM(H471,J471))</f>
        <v>49</v>
      </c>
      <c r="L471" s="177">
        <f>IF('statement of marks'!AU26="","",'statement of marks'!AU26)</f>
        <v>26</v>
      </c>
      <c r="M471" s="177">
        <f>IF('statement of marks'!AV26="","",'statement of marks'!AV26)</f>
        <v>17</v>
      </c>
      <c r="N471" s="204">
        <f>IF(L471="","",IF(AND(L471="ML",M471="ML"),"ML",IF(AND(L471="ML",M471=""),"ML",SUM(L471,M471))))</f>
        <v>43</v>
      </c>
      <c r="O471" s="204">
        <f>IF(L471="","",SUM(J471,L471))</f>
        <v>62</v>
      </c>
      <c r="P471" s="177">
        <f t="shared" si="172"/>
        <v>30</v>
      </c>
      <c r="Q471" s="178">
        <f>IF(O471="","",SUM(O471,P471))</f>
        <v>92</v>
      </c>
      <c r="R471" s="201" t="str">
        <f>CONCATENATE('statement of marks'!FP26,'statement of marks'!FY26,'statement of marks'!FZ26)</f>
        <v>III</v>
      </c>
      <c r="S471" s="180" t="str">
        <f>IF('result subject-wise'!Z26="","",'result subject-wise'!Z26)</f>
        <v/>
      </c>
      <c r="T471" s="181" t="str">
        <f>IF('result subject-wise'!AB26="","",'result subject-wise'!AB26)</f>
        <v/>
      </c>
      <c r="U471" s="182" t="str">
        <f>IF('result subject-wise'!AC26="","",'result subject-wise'!AC26)</f>
        <v/>
      </c>
      <c r="V471" s="176" t="str">
        <f>IF(OR(U475=0,U475&lt;S475),"",IF(OR(R471="RE",R471="REP"),SUM(Q471,T471),IF(R471="S",T471,Q471)))</f>
        <v/>
      </c>
    </row>
    <row r="472" spans="1:22" ht="19.25" customHeight="1">
      <c r="A472" s="986"/>
      <c r="B472" s="942" t="str">
        <f>'statement of marks'!BM26</f>
        <v>CHEMISTRY</v>
      </c>
      <c r="C472" s="943"/>
      <c r="D472" s="200">
        <f>IF('statement of marks'!BN26="","",'statement of marks'!BN26)</f>
        <v>5</v>
      </c>
      <c r="E472" s="201">
        <f>IF('statement of marks'!BO26="","",'statement of marks'!BO26)</f>
        <v>10</v>
      </c>
      <c r="F472" s="201">
        <f>IF('statement of marks'!BP26="","",'statement of marks'!BP26)</f>
        <v>4</v>
      </c>
      <c r="G472" s="177">
        <f>IF('statement of marks'!BR26="","",'statement of marks'!BR26)</f>
        <v>22</v>
      </c>
      <c r="H472" s="177">
        <f>IF('statement of marks'!BS26="","",'statement of marks'!BS26)</f>
        <v>18</v>
      </c>
      <c r="I472" s="204">
        <f t="shared" ref="I472" si="173">IF(G472="","",IF(AND(G472="ML",H472="ML"),"ML",IF(AND(G472="ML",H472=""),"ML",SUM(G472,H472))))</f>
        <v>40</v>
      </c>
      <c r="J472" s="204">
        <f t="shared" si="170"/>
        <v>41</v>
      </c>
      <c r="K472" s="178">
        <f>IF(J472="","",SUM(H472,J472))</f>
        <v>59</v>
      </c>
      <c r="L472" s="177">
        <f>IF('statement of marks'!BW26="","",'statement of marks'!BW26)</f>
        <v>20</v>
      </c>
      <c r="M472" s="177">
        <f>IF('statement of marks'!BX26="","",'statement of marks'!BX26)</f>
        <v>27</v>
      </c>
      <c r="N472" s="204">
        <f t="shared" ref="N472" si="174">IF(L472="","",IF(AND(L472="ML",M472="ML"),"ML",IF(AND(L472="ML",M472=""),"ML",SUM(L472,M472))))</f>
        <v>47</v>
      </c>
      <c r="O472" s="204">
        <f>IF(L472="","",SUM(J472,L472))</f>
        <v>61</v>
      </c>
      <c r="P472" s="177">
        <f t="shared" si="172"/>
        <v>45</v>
      </c>
      <c r="Q472" s="178">
        <f>IF(O472="","",SUM(O472,P472))</f>
        <v>106</v>
      </c>
      <c r="R472" s="201" t="str">
        <f>CONCATENATE('statement of marks'!GA26,'statement of marks'!GJ26,'statement of marks'!GK26)</f>
        <v>II</v>
      </c>
      <c r="S472" s="180" t="str">
        <f>IF('result subject-wise'!AD26="","",'result subject-wise'!AD26)</f>
        <v/>
      </c>
      <c r="T472" s="181" t="str">
        <f>IF('result subject-wise'!AF26="","",'result subject-wise'!AF26)</f>
        <v/>
      </c>
      <c r="U472" s="182" t="str">
        <f>IF('result subject-wise'!AG26="","",'result subject-wise'!AG26)</f>
        <v/>
      </c>
      <c r="V472" s="176" t="str">
        <f>IF(OR(U475=0,U475&lt;S475),"",IF(OR(R472="RE",R472="REP"),SUM(Q472,T472),IF(R472="S",T472,Q472)))</f>
        <v/>
      </c>
    </row>
    <row r="473" spans="1:22" ht="19.25" customHeight="1">
      <c r="A473" s="986"/>
      <c r="B473" s="942" t="str">
        <f>'statement of marks'!CO26</f>
        <v>BIOLOGY</v>
      </c>
      <c r="C473" s="943"/>
      <c r="D473" s="200">
        <f>IF('statement of marks'!CP26="","",'statement of marks'!CP26)</f>
        <v>8</v>
      </c>
      <c r="E473" s="201">
        <f>IF('statement of marks'!CQ26="","",'statement of marks'!CQ26)</f>
        <v>6</v>
      </c>
      <c r="F473" s="201">
        <f>IF('statement of marks'!CR26="","",'statement of marks'!CR26)</f>
        <v>9</v>
      </c>
      <c r="G473" s="177">
        <f>IF('statement of marks'!CT26="","",'statement of marks'!CT26)</f>
        <v>32</v>
      </c>
      <c r="H473" s="177">
        <f>IF('statement of marks'!CU26="","",'statement of marks'!CU26)</f>
        <v>16</v>
      </c>
      <c r="I473" s="204">
        <f>IF(G473="","",IF(AND(G473="ML",H473="ML"),"ML",IF(AND(G473="ML",H473=""),"ML",SUM(G473,H473))))</f>
        <v>48</v>
      </c>
      <c r="J473" s="204">
        <f t="shared" si="170"/>
        <v>55</v>
      </c>
      <c r="K473" s="178">
        <f>IF(J473="","",SUM(H473,J473))</f>
        <v>71</v>
      </c>
      <c r="L473" s="177">
        <f>IF('statement of marks'!CY26="","",'statement of marks'!CY26)</f>
        <v>24</v>
      </c>
      <c r="M473" s="177" t="str">
        <f>IF('statement of marks'!CZ26="","",'statement of marks'!CZ26)</f>
        <v>ml</v>
      </c>
      <c r="N473" s="204">
        <f>IF(L473="","",IF(AND(L473="ML",M473="ML"),"ML",IF(AND(L473="ML",M473=""),"ML",SUM(L473,M473))))</f>
        <v>24</v>
      </c>
      <c r="O473" s="204">
        <f>IF(L473="","",SUM(J473,L473))</f>
        <v>79</v>
      </c>
      <c r="P473" s="177">
        <f t="shared" si="172"/>
        <v>16</v>
      </c>
      <c r="Q473" s="178">
        <f>IF(O473="","",SUM(O473,P473))</f>
        <v>95</v>
      </c>
      <c r="R473" s="201" t="str">
        <f>CONCATENATE('statement of marks'!GL26,'statement of marks'!GU26,'statement of marks'!GV26)</f>
        <v>REP</v>
      </c>
      <c r="S473" s="180" t="str">
        <f>IF('result subject-wise'!AH26="","",'result subject-wise'!AH26)</f>
        <v/>
      </c>
      <c r="T473" s="181">
        <f>IF('result subject-wise'!AJ26="","",'result subject-wise'!AJ26)</f>
        <v>0</v>
      </c>
      <c r="U473" s="182" t="str">
        <f>IF('result subject-wise'!AK26="","",'result subject-wise'!AK26)</f>
        <v/>
      </c>
      <c r="V473" s="176" t="str">
        <f>IF(OR(U475=0,U475&lt;S475),"",IF(OR(R473="RE",R473="REP"),SUM(Q473,T473),IF(R473="S",T473,Q473)))</f>
        <v/>
      </c>
    </row>
    <row r="474" spans="1:22" ht="19.25" customHeight="1">
      <c r="A474" s="986"/>
      <c r="B474" s="1032" t="s">
        <v>296</v>
      </c>
      <c r="C474" s="1033"/>
      <c r="D474" s="183">
        <f>IF(AND(D469="",D470="",D471="",D472="",D473=""),"",SUM(D469:D473))</f>
        <v>25</v>
      </c>
      <c r="E474" s="183">
        <f t="shared" ref="E474:F474" si="175">IF(AND(E469="",E470="",E471="",E472="",E473=""),"",SUM(E469:E473))</f>
        <v>33</v>
      </c>
      <c r="F474" s="183">
        <f t="shared" si="175"/>
        <v>34</v>
      </c>
      <c r="G474" s="184">
        <f>IF(G469="","",SUM(G469:G473))</f>
        <v>125</v>
      </c>
      <c r="H474" s="184">
        <f>SUM(H471:H473)</f>
        <v>47</v>
      </c>
      <c r="I474" s="184">
        <f>IF(AND(I469="",I470="",I471="",I472="",I473=""),"",SUM(I469:I473))</f>
        <v>172</v>
      </c>
      <c r="J474" s="185">
        <f>IF(J473="","",SUM(J469:J473))</f>
        <v>217</v>
      </c>
      <c r="K474" s="186">
        <f>IF(K469="","",SUM(K469:K473))</f>
        <v>264</v>
      </c>
      <c r="L474" s="184">
        <f>IF(L469="","",SUM(L469:L473))</f>
        <v>165</v>
      </c>
      <c r="M474" s="184">
        <f>SUM(M471:M473)</f>
        <v>44</v>
      </c>
      <c r="N474" s="184">
        <f t="shared" ref="N474" si="176">IF(AND(N469="",N470="",N471="",N472="",N473=""),"",SUM(N469:N473))</f>
        <v>209</v>
      </c>
      <c r="O474" s="185">
        <f>IF(L474="","",SUM(J474,L474))</f>
        <v>382</v>
      </c>
      <c r="P474" s="186">
        <f>SUM(H474,M474)</f>
        <v>91</v>
      </c>
      <c r="Q474" s="186">
        <f>IF(Q469="","",SUM(Q469:Q473))</f>
        <v>473</v>
      </c>
      <c r="R474" s="185"/>
      <c r="S474" s="185" t="str">
        <f>IF(AND(S469="",S470="",S471="",S472="",S473=""),"",SUM(S469:S473))</f>
        <v/>
      </c>
      <c r="T474" s="187">
        <f>IF(AND(T469="",T470="",T471="",T472="",T473=""),"",SUM(T469:T473))</f>
        <v>0</v>
      </c>
      <c r="U474" s="188"/>
      <c r="V474" s="189" t="str">
        <f>IF(V469="","",SUM(V469:V473))</f>
        <v/>
      </c>
    </row>
    <row r="475" spans="1:22" ht="19.25" customHeight="1">
      <c r="A475" s="986"/>
      <c r="B475" s="1034" t="s">
        <v>318</v>
      </c>
      <c r="C475" s="1035"/>
      <c r="D475" s="173">
        <f>IF(D474="","",50-(COUNTIF(D469:D473,"NA")*10+COUNTIF(D469:D473,"ML")*10))</f>
        <v>50</v>
      </c>
      <c r="E475" s="173">
        <f t="shared" ref="E475:F475" si="177">IF(E474="","",50-(COUNTIF(E469:E473,"NA")*10+COUNTIF(E469:E473,"ML")*10))</f>
        <v>50</v>
      </c>
      <c r="F475" s="173">
        <f t="shared" si="177"/>
        <v>50</v>
      </c>
      <c r="G475" s="177" t="e">
        <f>I475-H475</f>
        <v>#VALUE!</v>
      </c>
      <c r="H475" s="184" t="e">
        <f>IF(H474="","",(IF(OR(H471="ML",H471=""),0,H468)+IF(OR(H472="ML",H472=""),0,H469)+IF(OR(H473="ML",H473=""),0,H470)))</f>
        <v>#VALUE!</v>
      </c>
      <c r="I475" s="177">
        <f>IF(I474=0,0,350-H477)</f>
        <v>350</v>
      </c>
      <c r="J475" s="204" t="e">
        <f>IF(J474="","",SUM(D475:G475))</f>
        <v>#VALUE!</v>
      </c>
      <c r="K475" s="178" t="e">
        <f>IF(K474="","",SUM(H475,J475))</f>
        <v>#VALUE!</v>
      </c>
      <c r="L475" s="177" t="e">
        <f>N475-M475</f>
        <v>#VALUE!</v>
      </c>
      <c r="M475" s="180" t="e">
        <f>IF(M474="","",(IF(OR(M471="ML",M471=""),0,M468)+IF(OR(M472="ML",M472=""),0,M469)+IF(OR(M473="ML",M473=""),0,M470)))</f>
        <v>#VALUE!</v>
      </c>
      <c r="N475" s="177" t="e">
        <f>IF(N474=0,0,500-M477)</f>
        <v>#VALUE!</v>
      </c>
      <c r="O475" s="204" t="e">
        <f>IF(L475="","",SUM(J475,L475))</f>
        <v>#VALUE!</v>
      </c>
      <c r="P475" s="178" t="e">
        <f>SUM(H475,M475)</f>
        <v>#VALUE!</v>
      </c>
      <c r="Q475" s="178" t="e">
        <f>IF(Q474="","",SUM(O475,P475))</f>
        <v>#VALUE!</v>
      </c>
      <c r="R475" s="169"/>
      <c r="S475" s="190">
        <f>COUNTIF(R469:R478,"S")</f>
        <v>0</v>
      </c>
      <c r="T475" s="190">
        <f>COUNTIF(R469:R478,"RE")+COUNTIF(R469:R478,"REP")</f>
        <v>1</v>
      </c>
      <c r="U475" s="190">
        <f>COUNTIF(U469:U474,"P")+COUNTIF(U477:U478,"P")</f>
        <v>0</v>
      </c>
      <c r="V475" s="191" t="str">
        <f>IF(OR(U475=0,U475&lt;(S475+T475)),"",(Q475-(S475*200)+S474))</f>
        <v/>
      </c>
    </row>
    <row r="476" spans="1:22" ht="19.25" customHeight="1">
      <c r="A476" s="986"/>
      <c r="B476" s="942" t="s">
        <v>156</v>
      </c>
      <c r="C476" s="943"/>
      <c r="D476" s="192">
        <f t="shared" ref="D476:Q476" si="178">IF(D475="","",D474/D475*100)</f>
        <v>50</v>
      </c>
      <c r="E476" s="192">
        <f t="shared" si="178"/>
        <v>66</v>
      </c>
      <c r="F476" s="192">
        <f t="shared" si="178"/>
        <v>68</v>
      </c>
      <c r="G476" s="192" t="e">
        <f t="shared" si="178"/>
        <v>#VALUE!</v>
      </c>
      <c r="H476" s="192" t="e">
        <f t="shared" si="178"/>
        <v>#VALUE!</v>
      </c>
      <c r="I476" s="192">
        <f t="shared" si="178"/>
        <v>49.142857142857146</v>
      </c>
      <c r="J476" s="192" t="e">
        <f t="shared" si="178"/>
        <v>#VALUE!</v>
      </c>
      <c r="K476" s="193" t="e">
        <f t="shared" si="178"/>
        <v>#VALUE!</v>
      </c>
      <c r="L476" s="192" t="e">
        <f t="shared" si="178"/>
        <v>#VALUE!</v>
      </c>
      <c r="M476" s="192" t="e">
        <f t="shared" si="178"/>
        <v>#VALUE!</v>
      </c>
      <c r="N476" s="192" t="e">
        <f t="shared" si="178"/>
        <v>#VALUE!</v>
      </c>
      <c r="O476" s="192" t="e">
        <f t="shared" si="178"/>
        <v>#VALUE!</v>
      </c>
      <c r="P476" s="193" t="e">
        <f t="shared" si="178"/>
        <v>#VALUE!</v>
      </c>
      <c r="Q476" s="193" t="e">
        <f t="shared" si="178"/>
        <v>#VALUE!</v>
      </c>
      <c r="R476" s="166"/>
      <c r="S476" s="166"/>
      <c r="T476" s="167"/>
      <c r="U476" s="170"/>
      <c r="V476" s="194" t="str">
        <f>IF(V475="","",V474/V475*100)</f>
        <v/>
      </c>
    </row>
    <row r="477" spans="1:22" ht="19.25" customHeight="1">
      <c r="A477" s="986"/>
      <c r="B477" s="942" t="str">
        <f>'statement of marks'!$DQ$3</f>
        <v>RAJASTHAN STUDIES</v>
      </c>
      <c r="C477" s="943"/>
      <c r="D477" s="200">
        <f>IF('statement of marks'!DQ26="","",'statement of marks'!DQ26)</f>
        <v>8</v>
      </c>
      <c r="E477" s="201">
        <f>IF('statement of marks'!DR26="","",'statement of marks'!DR26)</f>
        <v>9</v>
      </c>
      <c r="F477" s="201">
        <f>IF('statement of marks'!DS26="","",'statement of marks'!DS26)</f>
        <v>10</v>
      </c>
      <c r="G477" s="201">
        <f>IF('statement of marks'!DU26="","",'statement of marks'!DU26)</f>
        <v>39</v>
      </c>
      <c r="H477" s="179">
        <f>IF(G469="ML",70)+IF(G470="ML",70)+IF(G471="ML",70-H468)+IF(G472="ML",70-H469)+IF(G473="ML",70-H470)+IF(H471="ml",H468)+IF(H472="ml",H469)+IF(H473="ml",H470)</f>
        <v>0</v>
      </c>
      <c r="I477" s="204">
        <f>IF(G477="","",SUM(G477,H477))</f>
        <v>39</v>
      </c>
      <c r="J477" s="204">
        <f>IF(G477="","",SUM(D477,E477,F477,G477))</f>
        <v>66</v>
      </c>
      <c r="K477" s="178">
        <f>IF(J477="","",SUM(H477,J477))</f>
        <v>66</v>
      </c>
      <c r="L477" s="201">
        <f>IF('statement of marks'!DW26="","",'statement of marks'!DW26)</f>
        <v>73</v>
      </c>
      <c r="M477" s="179" t="e">
        <f>IF(L469="ML",100)+IF(L470="ML",100)+IF(L471="ML",100-M468)+IF(L472="ML",100-M469)+IF(L473="ML",100-M470)+IF(M471="ml",M468)+IF(M472="ml",M469)+IF(M473="ml",M470)</f>
        <v>#VALUE!</v>
      </c>
      <c r="N477" s="204" t="e">
        <f>IF(L477="","",SUM(L477,M477))</f>
        <v>#VALUE!</v>
      </c>
      <c r="O477" s="204">
        <f>IF(L477="","",SUM(K477,L477))</f>
        <v>139</v>
      </c>
      <c r="P477" s="179" t="e">
        <f>SUM(H477,M477)</f>
        <v>#VALUE!</v>
      </c>
      <c r="Q477" s="178" t="e">
        <f>IF(O477="","",SUM(O477,M477))</f>
        <v>#VALUE!</v>
      </c>
      <c r="R477" s="201" t="str">
        <f>IF('statement of marks'!GW26="","",'statement of marks'!GW26)</f>
        <v>B</v>
      </c>
      <c r="S477" s="180" t="str">
        <f>IF(OR(R477="S",R477="RE"),100,"")</f>
        <v/>
      </c>
      <c r="T477" s="171" t="str">
        <f>IF('result subject-wise'!AL26="","",'result subject-wise'!AL26)</f>
        <v/>
      </c>
      <c r="U477" s="172" t="str">
        <f>IF('result subject-wise'!AM26="","",'result subject-wise'!AM26)</f>
        <v/>
      </c>
      <c r="V477" s="1036"/>
    </row>
    <row r="478" spans="1:22" ht="19.25" customHeight="1">
      <c r="A478" s="986"/>
      <c r="B478" s="942" t="str">
        <f>'statement of marks'!$ED$3</f>
        <v>JEEVAN KAUSJAL</v>
      </c>
      <c r="C478" s="943"/>
      <c r="D478" s="1037" t="s">
        <v>283</v>
      </c>
      <c r="E478" s="1038"/>
      <c r="F478" s="204">
        <f>'statement of marks'!$ED$6</f>
        <v>30</v>
      </c>
      <c r="G478" s="177">
        <f>IF('statement of marks'!ED26="","",'statement of marks'!ED26)</f>
        <v>22</v>
      </c>
      <c r="H478" s="1038" t="s">
        <v>284</v>
      </c>
      <c r="I478" s="1038"/>
      <c r="J478" s="204">
        <f>'statement of marks'!$EE$6</f>
        <v>30</v>
      </c>
      <c r="K478" s="178">
        <f>IF('statement of marks'!EE26="","",'statement of marks'!EE26)</f>
        <v>24</v>
      </c>
      <c r="L478" s="1038" t="s">
        <v>113</v>
      </c>
      <c r="M478" s="1038"/>
      <c r="N478" s="204">
        <f>'statement of marks'!$EF$6</f>
        <v>40</v>
      </c>
      <c r="O478" s="201">
        <f>IF('statement of marks'!EF26="","",'statement of marks'!EF26)</f>
        <v>28</v>
      </c>
      <c r="P478" s="166"/>
      <c r="Q478" s="178">
        <f>IF(O478="","",SUM(G478,K478,O478))</f>
        <v>74</v>
      </c>
      <c r="R478" s="201" t="str">
        <f>IF('statement of marks'!GX26="","",'statement of marks'!GX26)</f>
        <v>B</v>
      </c>
      <c r="S478" s="180" t="str">
        <f>IF(OR(R478="S",R478="RE"),40,"")</f>
        <v/>
      </c>
      <c r="T478" s="171" t="str">
        <f>IF('result subject-wise'!AN26="","",'result subject-wise'!AN26)</f>
        <v/>
      </c>
      <c r="U478" s="172" t="str">
        <f>IF('result subject-wise'!AO26="","",'result subject-wise'!AO26)</f>
        <v/>
      </c>
      <c r="V478" s="1036"/>
    </row>
    <row r="479" spans="1:22" ht="19.25" customHeight="1">
      <c r="A479" s="986"/>
      <c r="B479" s="1039" t="s">
        <v>200</v>
      </c>
      <c r="C479" s="1040"/>
      <c r="D479" s="1041" t="str">
        <f>IF('statement of marks'!HD26="","",'statement of marks'!HD26)</f>
        <v>RE-EXAM.</v>
      </c>
      <c r="E479" s="1042"/>
      <c r="F479" s="1042"/>
      <c r="G479" s="1042"/>
      <c r="H479" s="1042"/>
      <c r="I479" s="1043"/>
      <c r="J479" s="202" t="s">
        <v>330</v>
      </c>
      <c r="K479" s="201" t="str">
        <f>IF('statement of marks'!HG26="","",'statement of marks'!HG26)</f>
        <v/>
      </c>
      <c r="L479" s="1044" t="s">
        <v>157</v>
      </c>
      <c r="M479" s="1045"/>
      <c r="N479" s="1046"/>
      <c r="O479" s="201" t="str">
        <f>IF('statement of marks'!HI26="","",'statement of marks'!HI26)</f>
        <v/>
      </c>
      <c r="P479" s="1047" t="s">
        <v>324</v>
      </c>
      <c r="Q479" s="1047"/>
      <c r="R479" s="1047"/>
      <c r="S479" s="1047"/>
      <c r="T479" s="1047"/>
      <c r="U479" s="1047"/>
      <c r="V479" s="1048"/>
    </row>
    <row r="480" spans="1:22" ht="19.25" customHeight="1">
      <c r="A480" s="986"/>
      <c r="B480" s="1039" t="s">
        <v>333</v>
      </c>
      <c r="C480" s="1040"/>
      <c r="D480" s="965" t="s">
        <v>127</v>
      </c>
      <c r="E480" s="966"/>
      <c r="F480" s="958" t="s">
        <v>129</v>
      </c>
      <c r="G480" s="958"/>
      <c r="H480" s="958" t="s">
        <v>131</v>
      </c>
      <c r="I480" s="958"/>
      <c r="J480" s="958" t="s">
        <v>133</v>
      </c>
      <c r="K480" s="958"/>
      <c r="L480" s="959" t="s">
        <v>312</v>
      </c>
      <c r="M480" s="959"/>
      <c r="N480" s="959"/>
      <c r="O480" s="959"/>
      <c r="P480" s="960" t="s">
        <v>200</v>
      </c>
      <c r="Q480" s="960"/>
      <c r="R480" s="960"/>
      <c r="S480" s="960"/>
      <c r="T480" s="961" t="str">
        <f>IF('result subject-wise'!AR26="","",'result subject-wise'!AR26)</f>
        <v/>
      </c>
      <c r="U480" s="961"/>
      <c r="V480" s="962"/>
    </row>
    <row r="481" spans="1:22" ht="19.25" customHeight="1">
      <c r="A481" s="986"/>
      <c r="B481" s="963" t="s">
        <v>309</v>
      </c>
      <c r="C481" s="964"/>
      <c r="D481" s="965" t="str">
        <f>IF('statement of marks'!EZ26="","",'statement of marks'!EZ26)</f>
        <v/>
      </c>
      <c r="E481" s="966"/>
      <c r="F481" s="966" t="str">
        <f>IF('statement of marks'!FB26="","",'statement of marks'!FB26)</f>
        <v/>
      </c>
      <c r="G481" s="966"/>
      <c r="H481" s="966" t="str">
        <f>IF('statement of marks'!FD26="","",'statement of marks'!FD26)</f>
        <v/>
      </c>
      <c r="I481" s="966"/>
      <c r="J481" s="966" t="str">
        <f>IF('statement of marks'!FF26="","",'statement of marks'!FF26)</f>
        <v/>
      </c>
      <c r="K481" s="966"/>
      <c r="L481" s="966">
        <f>IF('statement of marks'!FH26="","",'statement of marks'!FH26)</f>
        <v>0</v>
      </c>
      <c r="M481" s="966"/>
      <c r="N481" s="966"/>
      <c r="O481" s="966"/>
      <c r="P481" s="960" t="s">
        <v>330</v>
      </c>
      <c r="Q481" s="960"/>
      <c r="R481" s="960"/>
      <c r="S481" s="960"/>
      <c r="T481" s="961" t="str">
        <f>IF(AND(T480="mRrh.kZ",V476&gt;=60),"FIRST",IF(AND(T480="mRrh.kZ",V476&gt;=48),"SECOND",IF(AND(T480="mRrh.kZ",V476&gt;=36),"THIRD","")))</f>
        <v/>
      </c>
      <c r="U481" s="961"/>
      <c r="V481" s="962"/>
    </row>
    <row r="482" spans="1:22" ht="19.25" customHeight="1">
      <c r="A482" s="986"/>
      <c r="B482" s="963" t="s">
        <v>310</v>
      </c>
      <c r="C482" s="964"/>
      <c r="D482" s="967" t="str">
        <f>IF('statement of marks'!EY26="","",'statement of marks'!EY26)</f>
        <v/>
      </c>
      <c r="E482" s="968"/>
      <c r="F482" s="968" t="str">
        <f>IF('statement of marks'!FA26="","",'statement of marks'!FA26)</f>
        <v/>
      </c>
      <c r="G482" s="968"/>
      <c r="H482" s="968" t="str">
        <f>IF('statement of marks'!FC26="","",'statement of marks'!FC26)</f>
        <v/>
      </c>
      <c r="I482" s="968"/>
      <c r="J482" s="968" t="str">
        <f>IF('statement of marks'!FE26="","",'statement of marks'!FE26)</f>
        <v/>
      </c>
      <c r="K482" s="968"/>
      <c r="L482" s="968">
        <f>IF('statement of marks'!FG26="","",'statement of marks'!FG26)</f>
        <v>44</v>
      </c>
      <c r="M482" s="968"/>
      <c r="N482" s="968"/>
      <c r="O482" s="968"/>
      <c r="P482" s="969" t="s">
        <v>302</v>
      </c>
      <c r="Q482" s="970"/>
      <c r="R482" s="970"/>
      <c r="S482" s="971"/>
      <c r="T482" s="972" t="str">
        <f>IF(T480="","",'result subject-wise'!$G$118)</f>
        <v/>
      </c>
      <c r="U482" s="972"/>
      <c r="V482" s="973"/>
    </row>
    <row r="483" spans="1:22" ht="19.25" customHeight="1">
      <c r="A483" s="986"/>
      <c r="B483" s="942" t="s">
        <v>303</v>
      </c>
      <c r="C483" s="943"/>
      <c r="D483" s="944"/>
      <c r="E483" s="945"/>
      <c r="F483" s="945"/>
      <c r="G483" s="945"/>
      <c r="H483" s="945"/>
      <c r="I483" s="945"/>
      <c r="J483" s="945"/>
      <c r="K483" s="945"/>
      <c r="L483" s="946" t="s">
        <v>326</v>
      </c>
      <c r="M483" s="946"/>
      <c r="N483" s="946"/>
      <c r="O483" s="946"/>
      <c r="P483" s="946"/>
      <c r="Q483" s="946"/>
      <c r="R483" s="974"/>
      <c r="S483" s="975"/>
      <c r="T483" s="975"/>
      <c r="U483" s="975"/>
      <c r="V483" s="976"/>
    </row>
    <row r="484" spans="1:22" ht="19.25" customHeight="1">
      <c r="A484" s="986"/>
      <c r="B484" s="942" t="s">
        <v>335</v>
      </c>
      <c r="C484" s="943"/>
      <c r="D484" s="944"/>
      <c r="E484" s="945"/>
      <c r="F484" s="945"/>
      <c r="G484" s="945"/>
      <c r="H484" s="945"/>
      <c r="I484" s="945"/>
      <c r="J484" s="945"/>
      <c r="K484" s="945"/>
      <c r="L484" s="946" t="s">
        <v>304</v>
      </c>
      <c r="M484" s="946"/>
      <c r="N484" s="946"/>
      <c r="O484" s="946"/>
      <c r="P484" s="946"/>
      <c r="Q484" s="946"/>
      <c r="R484" s="977"/>
      <c r="S484" s="978"/>
      <c r="T484" s="978"/>
      <c r="U484" s="978"/>
      <c r="V484" s="979"/>
    </row>
    <row r="485" spans="1:22" ht="19.25" customHeight="1">
      <c r="A485" s="986"/>
      <c r="B485" s="942" t="s">
        <v>313</v>
      </c>
      <c r="C485" s="943"/>
      <c r="D485" s="944"/>
      <c r="E485" s="945"/>
      <c r="F485" s="945"/>
      <c r="G485" s="945"/>
      <c r="H485" s="945"/>
      <c r="I485" s="945"/>
      <c r="J485" s="945"/>
      <c r="K485" s="945"/>
      <c r="L485" s="946" t="s">
        <v>327</v>
      </c>
      <c r="M485" s="946"/>
      <c r="N485" s="946"/>
      <c r="O485" s="946"/>
      <c r="P485" s="946"/>
      <c r="Q485" s="946"/>
      <c r="R485" s="947" t="s">
        <v>328</v>
      </c>
      <c r="S485" s="948"/>
      <c r="T485" s="948"/>
      <c r="U485" s="948"/>
      <c r="V485" s="949"/>
    </row>
    <row r="486" spans="1:22" ht="19.25" customHeight="1">
      <c r="A486" s="987"/>
      <c r="B486" s="950" t="s">
        <v>329</v>
      </c>
      <c r="C486" s="951"/>
      <c r="D486" s="952"/>
      <c r="E486" s="953"/>
      <c r="F486" s="953"/>
      <c r="G486" s="953"/>
      <c r="H486" s="953"/>
      <c r="I486" s="953"/>
      <c r="J486" s="953"/>
      <c r="K486" s="953"/>
      <c r="L486" s="951" t="s">
        <v>117</v>
      </c>
      <c r="M486" s="951"/>
      <c r="N486" s="951"/>
      <c r="O486" s="951"/>
      <c r="P486" s="954">
        <f>'statement of marks'!$HJ$110</f>
        <v>42122</v>
      </c>
      <c r="Q486" s="954"/>
      <c r="R486" s="955" t="s">
        <v>305</v>
      </c>
      <c r="S486" s="956"/>
      <c r="T486" s="956"/>
      <c r="U486" s="956"/>
      <c r="V486" s="957"/>
    </row>
    <row r="487" spans="1:22" ht="19.25" customHeight="1">
      <c r="A487" s="980" t="s">
        <v>287</v>
      </c>
      <c r="B487" s="981"/>
      <c r="C487" s="981"/>
      <c r="D487" s="981"/>
      <c r="E487" s="981"/>
      <c r="F487" s="981"/>
      <c r="G487" s="981"/>
      <c r="H487" s="981"/>
      <c r="I487" s="981"/>
      <c r="J487" s="981"/>
      <c r="K487" s="981"/>
      <c r="L487" s="981"/>
      <c r="M487" s="981"/>
      <c r="N487" s="981"/>
      <c r="O487" s="981"/>
      <c r="P487" s="981"/>
      <c r="Q487" s="981"/>
      <c r="R487" s="981"/>
      <c r="S487" s="981"/>
      <c r="T487" s="981"/>
      <c r="U487" s="981"/>
      <c r="V487" s="982"/>
    </row>
    <row r="488" spans="1:22" ht="19.25" customHeight="1">
      <c r="A488" s="983" t="str">
        <f>'statement of marks'!$A$1</f>
        <v>GOVT. GIRLS' HR. SEC. SCHOOL, NIMBAHERA</v>
      </c>
      <c r="B488" s="984"/>
      <c r="C488" s="984"/>
      <c r="D488" s="984"/>
      <c r="E488" s="984"/>
      <c r="F488" s="984"/>
      <c r="G488" s="984"/>
      <c r="H488" s="984"/>
      <c r="I488" s="984"/>
      <c r="J488" s="984"/>
      <c r="K488" s="984"/>
      <c r="L488" s="984"/>
      <c r="M488" s="984"/>
      <c r="N488" s="984"/>
      <c r="O488" s="984"/>
      <c r="P488" s="984"/>
      <c r="Q488" s="984"/>
      <c r="R488" s="984"/>
      <c r="S488" s="984"/>
      <c r="T488" s="984"/>
      <c r="U488" s="984"/>
      <c r="V488" s="985"/>
    </row>
    <row r="489" spans="1:22" ht="19.25" customHeight="1">
      <c r="A489" s="986"/>
      <c r="B489" s="988" t="s">
        <v>316</v>
      </c>
      <c r="C489" s="988"/>
      <c r="D489" s="989" t="str">
        <f>'statement of marks'!$F$3</f>
        <v>2013-14</v>
      </c>
      <c r="E489" s="990"/>
      <c r="F489" s="991" t="str">
        <f>IF(T507="","MAIN EXAMINATION",IF(D506="Suppl.","SUPPLEMENTARY EXAMINATION",IF(D506="Re-exam.","RE-EXAMINATION",)))</f>
        <v>MAIN EXAMINATION</v>
      </c>
      <c r="G489" s="992"/>
      <c r="H489" s="992"/>
      <c r="I489" s="992"/>
      <c r="J489" s="992"/>
      <c r="K489" s="992"/>
      <c r="L489" s="992"/>
      <c r="M489" s="992"/>
      <c r="N489" s="992"/>
      <c r="O489" s="992"/>
      <c r="P489" s="992"/>
      <c r="Q489" s="992"/>
      <c r="R489" s="993" t="s">
        <v>315</v>
      </c>
      <c r="S489" s="994"/>
      <c r="T489" s="995" t="str">
        <f>'statement of marks'!$A$3</f>
        <v>11 'A'</v>
      </c>
      <c r="U489" s="995"/>
      <c r="V489" s="996"/>
    </row>
    <row r="490" spans="1:22" ht="19.25" customHeight="1">
      <c r="A490" s="986"/>
      <c r="B490" s="997" t="s">
        <v>36</v>
      </c>
      <c r="C490" s="997"/>
      <c r="D490" s="998" t="str">
        <f>IF('statement of marks'!G27="","",'statement of marks'!G27)</f>
        <v>A 019</v>
      </c>
      <c r="E490" s="946"/>
      <c r="F490" s="946"/>
      <c r="G490" s="946"/>
      <c r="H490" s="946"/>
      <c r="I490" s="946"/>
      <c r="J490" s="946"/>
      <c r="K490" s="946"/>
      <c r="L490" s="946"/>
      <c r="M490" s="946"/>
      <c r="N490" s="946"/>
      <c r="O490" s="946"/>
      <c r="P490" s="946"/>
      <c r="Q490" s="946"/>
      <c r="R490" s="999" t="s">
        <v>314</v>
      </c>
      <c r="S490" s="1000"/>
      <c r="T490" s="1001">
        <f>IF('statement of marks'!E27="","",'statement of marks'!E27)</f>
        <v>11419</v>
      </c>
      <c r="U490" s="1001"/>
      <c r="V490" s="1002"/>
    </row>
    <row r="491" spans="1:22" ht="19.25" customHeight="1">
      <c r="A491" s="986"/>
      <c r="B491" s="997" t="s">
        <v>37</v>
      </c>
      <c r="C491" s="997"/>
      <c r="D491" s="998" t="str">
        <f>IF('statement of marks'!H27="","",'statement of marks'!H27)</f>
        <v>B 019</v>
      </c>
      <c r="E491" s="946"/>
      <c r="F491" s="946"/>
      <c r="G491" s="946"/>
      <c r="H491" s="946"/>
      <c r="I491" s="946"/>
      <c r="J491" s="946"/>
      <c r="K491" s="946"/>
      <c r="L491" s="946"/>
      <c r="M491" s="946"/>
      <c r="N491" s="946"/>
      <c r="O491" s="946"/>
      <c r="P491" s="946"/>
      <c r="Q491" s="946"/>
      <c r="R491" s="999" t="s">
        <v>35</v>
      </c>
      <c r="S491" s="1000"/>
      <c r="T491" s="1001">
        <f>IF('statement of marks'!D27="","",'statement of marks'!D27)</f>
        <v>9407</v>
      </c>
      <c r="U491" s="1001"/>
      <c r="V491" s="1002"/>
    </row>
    <row r="492" spans="1:22" ht="19.25" customHeight="1">
      <c r="A492" s="986"/>
      <c r="B492" s="1003" t="s">
        <v>38</v>
      </c>
      <c r="C492" s="1003"/>
      <c r="D492" s="998" t="str">
        <f>IF('statement of marks'!I27="","",'statement of marks'!I27)</f>
        <v>C 019</v>
      </c>
      <c r="E492" s="946"/>
      <c r="F492" s="946"/>
      <c r="G492" s="946"/>
      <c r="H492" s="946"/>
      <c r="I492" s="946"/>
      <c r="J492" s="946"/>
      <c r="K492" s="946"/>
      <c r="L492" s="946"/>
      <c r="M492" s="946"/>
      <c r="N492" s="946"/>
      <c r="O492" s="946"/>
      <c r="P492" s="946"/>
      <c r="Q492" s="946"/>
      <c r="R492" s="1004" t="s">
        <v>285</v>
      </c>
      <c r="S492" s="1005"/>
      <c r="T492" s="1006">
        <f>IF('statement of marks'!F27="","",'statement of marks'!F27)</f>
        <v>35266</v>
      </c>
      <c r="U492" s="1006"/>
      <c r="V492" s="1007"/>
    </row>
    <row r="493" spans="1:22" ht="19.25" customHeight="1">
      <c r="A493" s="986"/>
      <c r="B493" s="1008" t="s">
        <v>223</v>
      </c>
      <c r="C493" s="1010" t="s">
        <v>319</v>
      </c>
      <c r="D493" s="1012" t="s">
        <v>114</v>
      </c>
      <c r="E493" s="1012" t="s">
        <v>115</v>
      </c>
      <c r="F493" s="1012" t="s">
        <v>116</v>
      </c>
      <c r="G493" s="1014" t="s">
        <v>281</v>
      </c>
      <c r="H493" s="1014" t="s">
        <v>282</v>
      </c>
      <c r="I493" s="1012" t="s">
        <v>289</v>
      </c>
      <c r="J493" s="1012" t="s">
        <v>299</v>
      </c>
      <c r="K493" s="1016" t="s">
        <v>299</v>
      </c>
      <c r="L493" s="1018" t="s">
        <v>292</v>
      </c>
      <c r="M493" s="1018" t="s">
        <v>293</v>
      </c>
      <c r="N493" s="1020" t="s">
        <v>294</v>
      </c>
      <c r="O493" s="1020" t="s">
        <v>290</v>
      </c>
      <c r="P493" s="1020" t="s">
        <v>291</v>
      </c>
      <c r="Q493" s="1016" t="s">
        <v>323</v>
      </c>
      <c r="R493" s="1012" t="s">
        <v>334</v>
      </c>
      <c r="S493" s="1022" t="s">
        <v>332</v>
      </c>
      <c r="T493" s="1024" t="s">
        <v>320</v>
      </c>
      <c r="U493" s="1026" t="s">
        <v>321</v>
      </c>
      <c r="V493" s="1028" t="s">
        <v>322</v>
      </c>
    </row>
    <row r="494" spans="1:22" ht="19.25" customHeight="1">
      <c r="A494" s="986"/>
      <c r="B494" s="1009"/>
      <c r="C494" s="1011"/>
      <c r="D494" s="1013"/>
      <c r="E494" s="1013"/>
      <c r="F494" s="1013"/>
      <c r="G494" s="1015"/>
      <c r="H494" s="1015"/>
      <c r="I494" s="1013"/>
      <c r="J494" s="1013"/>
      <c r="K494" s="1017"/>
      <c r="L494" s="1019"/>
      <c r="M494" s="1019"/>
      <c r="N494" s="1021"/>
      <c r="O494" s="1021"/>
      <c r="P494" s="1021"/>
      <c r="Q494" s="1017"/>
      <c r="R494" s="1013"/>
      <c r="S494" s="1023"/>
      <c r="T494" s="1025"/>
      <c r="U494" s="1027"/>
      <c r="V494" s="1029"/>
    </row>
    <row r="495" spans="1:22" ht="19.25" customHeight="1">
      <c r="A495" s="986"/>
      <c r="B495" s="1030" t="s">
        <v>317</v>
      </c>
      <c r="C495" s="1031"/>
      <c r="D495" s="173">
        <v>10</v>
      </c>
      <c r="E495" s="203">
        <v>10</v>
      </c>
      <c r="F495" s="203">
        <v>10</v>
      </c>
      <c r="G495" s="164" t="s">
        <v>90</v>
      </c>
      <c r="H495" s="174" t="str">
        <f>'statement of marks'!$AQ$6</f>
        <v/>
      </c>
      <c r="I495" s="165">
        <v>70</v>
      </c>
      <c r="J495" s="164" t="s">
        <v>88</v>
      </c>
      <c r="K495" s="175">
        <v>100</v>
      </c>
      <c r="L495" s="164" t="s">
        <v>91</v>
      </c>
      <c r="M495" s="174" t="str">
        <f>'statement of marks'!$AV$6</f>
        <v/>
      </c>
      <c r="N495" s="165">
        <v>100</v>
      </c>
      <c r="O495" s="164" t="s">
        <v>307</v>
      </c>
      <c r="P495" s="175"/>
      <c r="Q495" s="175">
        <v>200</v>
      </c>
      <c r="R495" s="166"/>
      <c r="S495" s="166"/>
      <c r="T495" s="167"/>
      <c r="U495" s="168"/>
      <c r="V495" s="176" t="str">
        <f>IF(OR(U502=0,U502&lt;S502),"",Q495)</f>
        <v/>
      </c>
    </row>
    <row r="496" spans="1:22" ht="19.25" customHeight="1">
      <c r="A496" s="986"/>
      <c r="B496" s="942" t="str">
        <f>'statement of marks'!$J$3</f>
        <v>HINDI COMPULSORY</v>
      </c>
      <c r="C496" s="943"/>
      <c r="D496" s="200">
        <f>IF('statement of marks'!J27="","",'statement of marks'!J27)</f>
        <v>3</v>
      </c>
      <c r="E496" s="201">
        <f>IF('statement of marks'!K27="","",'statement of marks'!K27)</f>
        <v>3</v>
      </c>
      <c r="F496" s="201">
        <f>IF('statement of marks'!L27="","",'statement of marks'!L27)</f>
        <v>5</v>
      </c>
      <c r="G496" s="177">
        <f>IF('statement of marks'!N27="","",'statement of marks'!N27)</f>
        <v>27</v>
      </c>
      <c r="H496" s="177" t="str">
        <f>'statement of marks'!$BS$6</f>
        <v/>
      </c>
      <c r="I496" s="204">
        <f>IF(G496="","",G496)</f>
        <v>27</v>
      </c>
      <c r="J496" s="204">
        <f>IF(G496="","",SUM(D496,E496,F496,G496))</f>
        <v>38</v>
      </c>
      <c r="K496" s="178">
        <f>J496</f>
        <v>38</v>
      </c>
      <c r="L496" s="177">
        <f>IF('statement of marks'!P27="","",'statement of marks'!P27)</f>
        <v>68</v>
      </c>
      <c r="M496" s="174" t="str">
        <f>'statement of marks'!$BX$6</f>
        <v/>
      </c>
      <c r="N496" s="204">
        <f>IF(L496="","",L496)</f>
        <v>68</v>
      </c>
      <c r="O496" s="204">
        <f>IF(L496="","",SUM(J496,L496))</f>
        <v>106</v>
      </c>
      <c r="P496" s="179">
        <f>SUM(H496,M496)</f>
        <v>0</v>
      </c>
      <c r="Q496" s="178">
        <f>O496</f>
        <v>106</v>
      </c>
      <c r="R496" s="201" t="str">
        <f>CONCATENATE('statement of marks'!FJ27,'statement of marks'!FK27,'statement of marks'!FL27)</f>
        <v>II</v>
      </c>
      <c r="S496" s="180" t="str">
        <f>IF(OR(R496="S",R496="RE"),100,"")</f>
        <v/>
      </c>
      <c r="T496" s="181" t="str">
        <f>IF('result subject-wise'!U27="","",'result subject-wise'!U27)</f>
        <v/>
      </c>
      <c r="U496" s="182" t="str">
        <f>IF('result subject-wise'!V27="","",'result subject-wise'!V27)</f>
        <v/>
      </c>
      <c r="V496" s="176" t="str">
        <f>IF(OR(U502=0,U502&lt;S502),"",IF(R496="RE",SUM(Q496,T496),IF(R496="S",T496,Q496)))</f>
        <v/>
      </c>
    </row>
    <row r="497" spans="1:22" ht="19.25" customHeight="1">
      <c r="A497" s="986"/>
      <c r="B497" s="942" t="str">
        <f>'statement of marks'!$W$3</f>
        <v>ENGLISH COMPULSORY</v>
      </c>
      <c r="C497" s="943"/>
      <c r="D497" s="200">
        <f>IF('statement of marks'!W27="","",'statement of marks'!W27)</f>
        <v>2</v>
      </c>
      <c r="E497" s="201">
        <f>IF('statement of marks'!X27="","",'statement of marks'!X27)</f>
        <v>7</v>
      </c>
      <c r="F497" s="201">
        <f>IF('statement of marks'!Y27="","",'statement of marks'!Y27)</f>
        <v>8</v>
      </c>
      <c r="G497" s="177">
        <f>IF('statement of marks'!AA27="","",'statement of marks'!AA27)</f>
        <v>36</v>
      </c>
      <c r="H497" s="177" t="str">
        <f>'statement of marks'!$CU$6</f>
        <v/>
      </c>
      <c r="I497" s="204">
        <f>IF(G497="","",G497)</f>
        <v>36</v>
      </c>
      <c r="J497" s="204">
        <f t="shared" ref="J497:J500" si="179">IF(G497="","",SUM(D497,E497,F497,G497))</f>
        <v>53</v>
      </c>
      <c r="K497" s="178">
        <f>J497</f>
        <v>53</v>
      </c>
      <c r="L497" s="177">
        <f>IF('statement of marks'!AC27="","",'statement of marks'!AC27)</f>
        <v>54</v>
      </c>
      <c r="M497" s="174" t="str">
        <f>'statement of marks'!$CZ$6</f>
        <v/>
      </c>
      <c r="N497" s="204">
        <f>IF(L497="","",L497)</f>
        <v>54</v>
      </c>
      <c r="O497" s="204">
        <f t="shared" ref="O497" si="180">IF(L497="","",SUM(J497,L497))</f>
        <v>107</v>
      </c>
      <c r="P497" s="179">
        <f t="shared" ref="P497" si="181">SUM(H497,M497)</f>
        <v>0</v>
      </c>
      <c r="Q497" s="178">
        <f>O497</f>
        <v>107</v>
      </c>
      <c r="R497" s="201" t="str">
        <f>CONCATENATE('statement of marks'!FM27,'statement of marks'!FN27,'statement of marks'!FO27)</f>
        <v>II</v>
      </c>
      <c r="S497" s="180" t="str">
        <f>IF(OR(R497="S",R497="RE"),100,"")</f>
        <v/>
      </c>
      <c r="T497" s="181" t="str">
        <f>IF('result subject-wise'!X27="","",'result subject-wise'!X27)</f>
        <v/>
      </c>
      <c r="U497" s="182" t="str">
        <f>IF('result subject-wise'!Y27="","",'result subject-wise'!Y27)</f>
        <v/>
      </c>
      <c r="V497" s="176" t="str">
        <f>IF(OR(U502=0,U502&lt;S502),"",IF(R497="RE",SUM(Q497,T497),IF(R497="S",T497,Q497)))</f>
        <v/>
      </c>
    </row>
    <row r="498" spans="1:22" ht="19.25" customHeight="1">
      <c r="A498" s="986"/>
      <c r="B498" s="942" t="str">
        <f>'statement of marks'!AK27</f>
        <v>PHYSICS</v>
      </c>
      <c r="C498" s="943"/>
      <c r="D498" s="200">
        <f>IF('statement of marks'!AL27="","",'statement of marks'!AL27)</f>
        <v>8</v>
      </c>
      <c r="E498" s="201">
        <f>IF('statement of marks'!AM27="","",'statement of marks'!AM27)</f>
        <v>9</v>
      </c>
      <c r="F498" s="201">
        <f>IF('statement of marks'!AN27="","",'statement of marks'!AN27)</f>
        <v>10</v>
      </c>
      <c r="G498" s="177">
        <f>IF('statement of marks'!AP27="","",'statement of marks'!AP27)</f>
        <v>20</v>
      </c>
      <c r="H498" s="177">
        <f>IF('statement of marks'!AQ27="","",'statement of marks'!AQ27)</f>
        <v>13</v>
      </c>
      <c r="I498" s="204">
        <f>IF(G498="","",IF(AND(G498="ML",H498="ML"),"ML",IF(AND(G498="ML",H498=""),"ML",SUM(G498,H498))))</f>
        <v>33</v>
      </c>
      <c r="J498" s="204">
        <f t="shared" si="179"/>
        <v>47</v>
      </c>
      <c r="K498" s="178">
        <f>IF(J498="","",SUM(H498,J498))</f>
        <v>60</v>
      </c>
      <c r="L498" s="177">
        <f>IF('statement of marks'!AU27="","",'statement of marks'!AU27)</f>
        <v>24</v>
      </c>
      <c r="M498" s="177">
        <f>IF('statement of marks'!AV27="","",'statement of marks'!AV27)</f>
        <v>19</v>
      </c>
      <c r="N498" s="204">
        <f>IF(L498="","",IF(AND(L498="ML",M498="ML"),"ML",IF(AND(L498="ML",M498=""),"ML",SUM(L498,M498))))</f>
        <v>43</v>
      </c>
      <c r="O498" s="204">
        <f>IF(L498="","",SUM(J498,L498))</f>
        <v>71</v>
      </c>
      <c r="P498" s="177">
        <f>IF(AND(H498="",M498=""),"",SUM(H498,M498))</f>
        <v>32</v>
      </c>
      <c r="Q498" s="178">
        <f>IF(O498="","",SUM(O498,P498))</f>
        <v>103</v>
      </c>
      <c r="R498" s="201" t="str">
        <f>CONCATENATE('statement of marks'!FP27,'statement of marks'!FY27,'statement of marks'!FZ27)</f>
        <v>II</v>
      </c>
      <c r="S498" s="180" t="str">
        <f>IF('result subject-wise'!Z27="","",'result subject-wise'!Z27)</f>
        <v/>
      </c>
      <c r="T498" s="181" t="str">
        <f>IF('result subject-wise'!AB27="","",'result subject-wise'!AB27)</f>
        <v/>
      </c>
      <c r="U498" s="182" t="str">
        <f>IF('result subject-wise'!AC27="","",'result subject-wise'!AC27)</f>
        <v/>
      </c>
      <c r="V498" s="176" t="str">
        <f>IF(OR(U502=0,U502&lt;S502),"",IF(OR(R498="RE",R498="REP"),SUM(Q498,T498),IF(R498="S",T498,Q498)))</f>
        <v/>
      </c>
    </row>
    <row r="499" spans="1:22" ht="19.25" customHeight="1">
      <c r="A499" s="986"/>
      <c r="B499" s="942" t="str">
        <f>'statement of marks'!BM27</f>
        <v>CHEMISTRY</v>
      </c>
      <c r="C499" s="943"/>
      <c r="D499" s="200">
        <f>IF('statement of marks'!BN27="","",'statement of marks'!BN27)</f>
        <v>4</v>
      </c>
      <c r="E499" s="201">
        <f>IF('statement of marks'!BO27="","",'statement of marks'!BO27)</f>
        <v>10</v>
      </c>
      <c r="F499" s="201">
        <f>IF('statement of marks'!BP27="","",'statement of marks'!BP27)</f>
        <v>7</v>
      </c>
      <c r="G499" s="177">
        <f>IF('statement of marks'!BR27="","",'statement of marks'!BR27)</f>
        <v>16</v>
      </c>
      <c r="H499" s="177">
        <f>IF('statement of marks'!BS27="","",'statement of marks'!BS27)</f>
        <v>17</v>
      </c>
      <c r="I499" s="204">
        <f t="shared" ref="I499" si="182">IF(G499="","",IF(AND(G499="ML",H499="ML"),"ML",IF(AND(G499="ML",H499=""),"ML",SUM(G499,H499))))</f>
        <v>33</v>
      </c>
      <c r="J499" s="204">
        <f t="shared" si="179"/>
        <v>37</v>
      </c>
      <c r="K499" s="178">
        <f>IF(J499="","",SUM(H499,J499))</f>
        <v>54</v>
      </c>
      <c r="L499" s="177">
        <f>IF('statement of marks'!BW27="","",'statement of marks'!BW27)</f>
        <v>27</v>
      </c>
      <c r="M499" s="177">
        <f>IF('statement of marks'!BX27="","",'statement of marks'!BX27)</f>
        <v>29</v>
      </c>
      <c r="N499" s="204">
        <f t="shared" ref="N499" si="183">IF(L499="","",IF(AND(L499="ML",M499="ML"),"ML",IF(AND(L499="ML",M499=""),"ML",SUM(L499,M499))))</f>
        <v>56</v>
      </c>
      <c r="O499" s="204">
        <f>IF(L499="","",SUM(J499,L499))</f>
        <v>64</v>
      </c>
      <c r="P499" s="177">
        <f t="shared" ref="P499:P500" si="184">IF(AND(H499="",M499=""),"",SUM(H499,M499))</f>
        <v>46</v>
      </c>
      <c r="Q499" s="178">
        <f>IF(O499="","",SUM(O499,P499))</f>
        <v>110</v>
      </c>
      <c r="R499" s="201" t="str">
        <f>CONCATENATE('statement of marks'!GA27,'statement of marks'!GJ27,'statement of marks'!GK27)</f>
        <v>II</v>
      </c>
      <c r="S499" s="180" t="str">
        <f>IF('result subject-wise'!AD27="","",'result subject-wise'!AD27)</f>
        <v/>
      </c>
      <c r="T499" s="181" t="str">
        <f>IF('result subject-wise'!AF27="","",'result subject-wise'!AF27)</f>
        <v/>
      </c>
      <c r="U499" s="182" t="str">
        <f>IF('result subject-wise'!AG27="","",'result subject-wise'!AG27)</f>
        <v/>
      </c>
      <c r="V499" s="176" t="str">
        <f>IF(OR(U502=0,U502&lt;S502),"",IF(OR(R499="RE",R499="REP"),SUM(Q499,T499),IF(R499="S",T499,Q499)))</f>
        <v/>
      </c>
    </row>
    <row r="500" spans="1:22" ht="19.25" customHeight="1">
      <c r="A500" s="986"/>
      <c r="B500" s="942" t="str">
        <f>'statement of marks'!CO27</f>
        <v>BIOLOGY</v>
      </c>
      <c r="C500" s="943"/>
      <c r="D500" s="200">
        <f>IF('statement of marks'!CP27="","",'statement of marks'!CP27)</f>
        <v>3</v>
      </c>
      <c r="E500" s="201">
        <f>IF('statement of marks'!CQ27="","",'statement of marks'!CQ27)</f>
        <v>9</v>
      </c>
      <c r="F500" s="201">
        <f>IF('statement of marks'!CR27="","",'statement of marks'!CR27)</f>
        <v>9</v>
      </c>
      <c r="G500" s="177">
        <f>IF('statement of marks'!CT27="","",'statement of marks'!CT27)</f>
        <v>26</v>
      </c>
      <c r="H500" s="177">
        <f>IF('statement of marks'!CU27="","",'statement of marks'!CU27)</f>
        <v>17</v>
      </c>
      <c r="I500" s="204">
        <f>IF(G500="","",IF(AND(G500="ML",H500="ML"),"ML",IF(AND(G500="ML",H500=""),"ML",SUM(G500,H500))))</f>
        <v>43</v>
      </c>
      <c r="J500" s="204">
        <f t="shared" si="179"/>
        <v>47</v>
      </c>
      <c r="K500" s="178">
        <f>IF(J500="","",SUM(H500,J500))</f>
        <v>64</v>
      </c>
      <c r="L500" s="177">
        <f>IF('statement of marks'!CY27="","",'statement of marks'!CY27)</f>
        <v>18</v>
      </c>
      <c r="M500" s="177">
        <f>IF('statement of marks'!CZ27="","",'statement of marks'!CZ27)</f>
        <v>30</v>
      </c>
      <c r="N500" s="204">
        <f>IF(L500="","",IF(AND(L500="ML",M500="ML"),"ML",IF(AND(L500="ML",M500=""),"ML",SUM(L500,M500))))</f>
        <v>48</v>
      </c>
      <c r="O500" s="204">
        <f>IF(L500="","",SUM(J500,L500))</f>
        <v>65</v>
      </c>
      <c r="P500" s="177">
        <f t="shared" si="184"/>
        <v>47</v>
      </c>
      <c r="Q500" s="178">
        <f>IF(O500="","",SUM(O500,P500))</f>
        <v>112</v>
      </c>
      <c r="R500" s="201" t="str">
        <f>CONCATENATE('statement of marks'!GL27,'statement of marks'!GU27,'statement of marks'!GV27)</f>
        <v>II</v>
      </c>
      <c r="S500" s="180" t="str">
        <f>IF('result subject-wise'!AH27="","",'result subject-wise'!AH27)</f>
        <v/>
      </c>
      <c r="T500" s="181" t="str">
        <f>IF('result subject-wise'!AJ27="","",'result subject-wise'!AJ27)</f>
        <v/>
      </c>
      <c r="U500" s="182" t="str">
        <f>IF('result subject-wise'!AK27="","",'result subject-wise'!AK27)</f>
        <v/>
      </c>
      <c r="V500" s="176" t="str">
        <f>IF(OR(U502=0,U502&lt;S502),"",IF(OR(R500="RE",R500="REP"),SUM(Q500,T500),IF(R500="S",T500,Q500)))</f>
        <v/>
      </c>
    </row>
    <row r="501" spans="1:22" ht="19.25" customHeight="1">
      <c r="A501" s="986"/>
      <c r="B501" s="1032" t="s">
        <v>296</v>
      </c>
      <c r="C501" s="1033"/>
      <c r="D501" s="183">
        <f>IF(AND(D496="",D497="",D498="",D499="",D500=""),"",SUM(D496:D500))</f>
        <v>20</v>
      </c>
      <c r="E501" s="183">
        <f t="shared" ref="E501:F501" si="185">IF(AND(E496="",E497="",E498="",E499="",E500=""),"",SUM(E496:E500))</f>
        <v>38</v>
      </c>
      <c r="F501" s="183">
        <f t="shared" si="185"/>
        <v>39</v>
      </c>
      <c r="G501" s="184">
        <f>IF(G496="","",SUM(G496:G500))</f>
        <v>125</v>
      </c>
      <c r="H501" s="184">
        <f>SUM(H498:H500)</f>
        <v>47</v>
      </c>
      <c r="I501" s="184">
        <f>IF(AND(I496="",I497="",I498="",I499="",I500=""),"",SUM(I496:I500))</f>
        <v>172</v>
      </c>
      <c r="J501" s="185">
        <f>IF(J500="","",SUM(J496:J500))</f>
        <v>222</v>
      </c>
      <c r="K501" s="186">
        <f>IF(K496="","",SUM(K496:K500))</f>
        <v>269</v>
      </c>
      <c r="L501" s="184">
        <f>IF(L496="","",SUM(L496:L500))</f>
        <v>191</v>
      </c>
      <c r="M501" s="184">
        <f>SUM(M498:M500)</f>
        <v>78</v>
      </c>
      <c r="N501" s="184">
        <f t="shared" ref="N501" si="186">IF(AND(N496="",N497="",N498="",N499="",N500=""),"",SUM(N496:N500))</f>
        <v>269</v>
      </c>
      <c r="O501" s="185">
        <f>IF(L501="","",SUM(J501,L501))</f>
        <v>413</v>
      </c>
      <c r="P501" s="186">
        <f>SUM(H501,M501)</f>
        <v>125</v>
      </c>
      <c r="Q501" s="186">
        <f>IF(Q496="","",SUM(Q496:Q500))</f>
        <v>538</v>
      </c>
      <c r="R501" s="185"/>
      <c r="S501" s="185" t="str">
        <f>IF(AND(S496="",S497="",S498="",S499="",S500=""),"",SUM(S496:S500))</f>
        <v/>
      </c>
      <c r="T501" s="187" t="str">
        <f>IF(AND(T496="",T497="",T498="",T499="",T500=""),"",SUM(T496:T500))</f>
        <v/>
      </c>
      <c r="U501" s="188"/>
      <c r="V501" s="189" t="str">
        <f>IF(V496="","",SUM(V496:V500))</f>
        <v/>
      </c>
    </row>
    <row r="502" spans="1:22" ht="19.25" customHeight="1">
      <c r="A502" s="986"/>
      <c r="B502" s="1034" t="s">
        <v>318</v>
      </c>
      <c r="C502" s="1035"/>
      <c r="D502" s="173">
        <f>IF(D501="","",50-(COUNTIF(D496:D500,"NA")*10+COUNTIF(D496:D500,"ML")*10))</f>
        <v>50</v>
      </c>
      <c r="E502" s="173">
        <f t="shared" ref="E502:F502" si="187">IF(E501="","",50-(COUNTIF(E496:E500,"NA")*10+COUNTIF(E496:E500,"ML")*10))</f>
        <v>50</v>
      </c>
      <c r="F502" s="173">
        <f t="shared" si="187"/>
        <v>50</v>
      </c>
      <c r="G502" s="177" t="e">
        <f>I502-H502</f>
        <v>#VALUE!</v>
      </c>
      <c r="H502" s="184" t="e">
        <f>IF(H501="","",(IF(OR(H498="ML",H498=""),0,H495)+IF(OR(H499="ML",H499=""),0,H496)+IF(OR(H500="ML",H500=""),0,H497)))</f>
        <v>#VALUE!</v>
      </c>
      <c r="I502" s="177">
        <f>IF(I501=0,0,350-H504)</f>
        <v>350</v>
      </c>
      <c r="J502" s="204" t="e">
        <f>IF(J501="","",SUM(D502:G502))</f>
        <v>#VALUE!</v>
      </c>
      <c r="K502" s="178" t="e">
        <f>IF(K501="","",SUM(H502,J502))</f>
        <v>#VALUE!</v>
      </c>
      <c r="L502" s="177" t="e">
        <f>N502-M502</f>
        <v>#VALUE!</v>
      </c>
      <c r="M502" s="180" t="e">
        <f>IF(M501="","",(IF(OR(M498="ML",M498=""),0,M495)+IF(OR(M499="ML",M499=""),0,M496)+IF(OR(M500="ML",M500=""),0,M497)))</f>
        <v>#VALUE!</v>
      </c>
      <c r="N502" s="177">
        <f>IF(N501=0,0,500-M504)</f>
        <v>500</v>
      </c>
      <c r="O502" s="204" t="e">
        <f>IF(L502="","",SUM(J502,L502))</f>
        <v>#VALUE!</v>
      </c>
      <c r="P502" s="178" t="e">
        <f>SUM(H502,M502)</f>
        <v>#VALUE!</v>
      </c>
      <c r="Q502" s="178" t="e">
        <f>IF(Q501="","",SUM(O502,P502))</f>
        <v>#VALUE!</v>
      </c>
      <c r="R502" s="169"/>
      <c r="S502" s="190">
        <f>COUNTIF(R496:R505,"S")</f>
        <v>0</v>
      </c>
      <c r="T502" s="190">
        <f>COUNTIF(R496:R505,"RE")+COUNTIF(R496:R505,"REP")</f>
        <v>0</v>
      </c>
      <c r="U502" s="190">
        <f>COUNTIF(U496:U501,"P")+COUNTIF(U504:U505,"P")</f>
        <v>0</v>
      </c>
      <c r="V502" s="191" t="str">
        <f>IF(OR(U502=0,U502&lt;(S502+T502)),"",(Q502-(S502*200)+S501))</f>
        <v/>
      </c>
    </row>
    <row r="503" spans="1:22" ht="19.25" customHeight="1">
      <c r="A503" s="986"/>
      <c r="B503" s="942" t="s">
        <v>156</v>
      </c>
      <c r="C503" s="943"/>
      <c r="D503" s="192">
        <f t="shared" ref="D503:Q503" si="188">IF(D502="","",D501/D502*100)</f>
        <v>40</v>
      </c>
      <c r="E503" s="192">
        <f t="shared" si="188"/>
        <v>76</v>
      </c>
      <c r="F503" s="192">
        <f t="shared" si="188"/>
        <v>78</v>
      </c>
      <c r="G503" s="192" t="e">
        <f t="shared" si="188"/>
        <v>#VALUE!</v>
      </c>
      <c r="H503" s="192" t="e">
        <f t="shared" si="188"/>
        <v>#VALUE!</v>
      </c>
      <c r="I503" s="192">
        <f t="shared" si="188"/>
        <v>49.142857142857146</v>
      </c>
      <c r="J503" s="192" t="e">
        <f t="shared" si="188"/>
        <v>#VALUE!</v>
      </c>
      <c r="K503" s="193" t="e">
        <f t="shared" si="188"/>
        <v>#VALUE!</v>
      </c>
      <c r="L503" s="192" t="e">
        <f t="shared" si="188"/>
        <v>#VALUE!</v>
      </c>
      <c r="M503" s="192" t="e">
        <f t="shared" si="188"/>
        <v>#VALUE!</v>
      </c>
      <c r="N503" s="192">
        <f t="shared" si="188"/>
        <v>53.800000000000004</v>
      </c>
      <c r="O503" s="192" t="e">
        <f t="shared" si="188"/>
        <v>#VALUE!</v>
      </c>
      <c r="P503" s="193" t="e">
        <f t="shared" si="188"/>
        <v>#VALUE!</v>
      </c>
      <c r="Q503" s="193" t="e">
        <f t="shared" si="188"/>
        <v>#VALUE!</v>
      </c>
      <c r="R503" s="166"/>
      <c r="S503" s="166"/>
      <c r="T503" s="167"/>
      <c r="U503" s="170"/>
      <c r="V503" s="194" t="str">
        <f>IF(V502="","",V501/V502*100)</f>
        <v/>
      </c>
    </row>
    <row r="504" spans="1:22" ht="19.25" customHeight="1">
      <c r="A504" s="986"/>
      <c r="B504" s="942" t="str">
        <f>'statement of marks'!$DQ$3</f>
        <v>RAJASTHAN STUDIES</v>
      </c>
      <c r="C504" s="943"/>
      <c r="D504" s="200">
        <f>IF('statement of marks'!DQ27="","",'statement of marks'!DQ27)</f>
        <v>8</v>
      </c>
      <c r="E504" s="201">
        <f>IF('statement of marks'!DR27="","",'statement of marks'!DR27)</f>
        <v>10</v>
      </c>
      <c r="F504" s="201">
        <f>IF('statement of marks'!DS27="","",'statement of marks'!DS27)</f>
        <v>10</v>
      </c>
      <c r="G504" s="201">
        <f>IF('statement of marks'!DU27="","",'statement of marks'!DU27)</f>
        <v>53</v>
      </c>
      <c r="H504" s="179">
        <f>IF(G496="ML",70)+IF(G497="ML",70)+IF(G498="ML",70-H495)+IF(G499="ML",70-H496)+IF(G500="ML",70-H497)+IF(H498="ml",H495)+IF(H499="ml",H496)+IF(H500="ml",H497)</f>
        <v>0</v>
      </c>
      <c r="I504" s="204">
        <f>IF(G504="","",SUM(G504,H504))</f>
        <v>53</v>
      </c>
      <c r="J504" s="204">
        <f>IF(G504="","",SUM(D504,E504,F504,G504))</f>
        <v>81</v>
      </c>
      <c r="K504" s="178">
        <f>IF(J504="","",SUM(H504,J504))</f>
        <v>81</v>
      </c>
      <c r="L504" s="201">
        <f>IF('statement of marks'!DW27="","",'statement of marks'!DW27)</f>
        <v>79</v>
      </c>
      <c r="M504" s="179">
        <f>IF(L496="ML",100)+IF(L497="ML",100)+IF(L498="ML",100-M495)+IF(L499="ML",100-M496)+IF(L500="ML",100-M497)+IF(M498="ml",M495)+IF(M499="ml",M496)+IF(M500="ml",M497)</f>
        <v>0</v>
      </c>
      <c r="N504" s="204">
        <f>IF(L504="","",SUM(L504,M504))</f>
        <v>79</v>
      </c>
      <c r="O504" s="204">
        <f>IF(L504="","",SUM(K504,L504))</f>
        <v>160</v>
      </c>
      <c r="P504" s="179">
        <f>SUM(H504,M504)</f>
        <v>0</v>
      </c>
      <c r="Q504" s="178">
        <f>IF(O504="","",SUM(O504,M504))</f>
        <v>160</v>
      </c>
      <c r="R504" s="201" t="str">
        <f>IF('statement of marks'!GW27="","",'statement of marks'!GW27)</f>
        <v>B</v>
      </c>
      <c r="S504" s="180" t="str">
        <f>IF(OR(R504="S",R504="RE"),100,"")</f>
        <v/>
      </c>
      <c r="T504" s="171" t="str">
        <f>IF('result subject-wise'!AL27="","",'result subject-wise'!AL27)</f>
        <v/>
      </c>
      <c r="U504" s="172" t="str">
        <f>IF('result subject-wise'!AM27="","",'result subject-wise'!AM27)</f>
        <v/>
      </c>
      <c r="V504" s="1036"/>
    </row>
    <row r="505" spans="1:22" ht="19.25" customHeight="1">
      <c r="A505" s="986"/>
      <c r="B505" s="942" t="str">
        <f>'statement of marks'!$ED$3</f>
        <v>JEEVAN KAUSJAL</v>
      </c>
      <c r="C505" s="943"/>
      <c r="D505" s="1037" t="s">
        <v>283</v>
      </c>
      <c r="E505" s="1038"/>
      <c r="F505" s="204">
        <f>'statement of marks'!$ED$6</f>
        <v>30</v>
      </c>
      <c r="G505" s="177">
        <f>IF('statement of marks'!ED27="","",'statement of marks'!ED27)</f>
        <v>22</v>
      </c>
      <c r="H505" s="1038" t="s">
        <v>284</v>
      </c>
      <c r="I505" s="1038"/>
      <c r="J505" s="204">
        <f>'statement of marks'!$EE$6</f>
        <v>30</v>
      </c>
      <c r="K505" s="178">
        <f>IF('statement of marks'!EE27="","",'statement of marks'!EE27)</f>
        <v>24</v>
      </c>
      <c r="L505" s="1038" t="s">
        <v>113</v>
      </c>
      <c r="M505" s="1038"/>
      <c r="N505" s="204">
        <f>'statement of marks'!$EF$6</f>
        <v>40</v>
      </c>
      <c r="O505" s="201">
        <f>IF('statement of marks'!EF27="","",'statement of marks'!EF27)</f>
        <v>25</v>
      </c>
      <c r="P505" s="166"/>
      <c r="Q505" s="178">
        <f>IF(O505="","",SUM(G505,K505,O505))</f>
        <v>71</v>
      </c>
      <c r="R505" s="201" t="str">
        <f>IF('statement of marks'!GX27="","",'statement of marks'!GX27)</f>
        <v>B</v>
      </c>
      <c r="S505" s="180" t="str">
        <f>IF(OR(R505="S",R505="RE"),40,"")</f>
        <v/>
      </c>
      <c r="T505" s="171" t="str">
        <f>IF('result subject-wise'!AN27="","",'result subject-wise'!AN27)</f>
        <v/>
      </c>
      <c r="U505" s="172" t="str">
        <f>IF('result subject-wise'!AO27="","",'result subject-wise'!AO27)</f>
        <v/>
      </c>
      <c r="V505" s="1036"/>
    </row>
    <row r="506" spans="1:22" ht="19.25" customHeight="1">
      <c r="A506" s="986"/>
      <c r="B506" s="1039" t="s">
        <v>200</v>
      </c>
      <c r="C506" s="1040"/>
      <c r="D506" s="1041" t="str">
        <f>IF('statement of marks'!HD27="","",'statement of marks'!HD27)</f>
        <v>PASS</v>
      </c>
      <c r="E506" s="1042"/>
      <c r="F506" s="1042"/>
      <c r="G506" s="1042"/>
      <c r="H506" s="1042"/>
      <c r="I506" s="1043"/>
      <c r="J506" s="202" t="s">
        <v>330</v>
      </c>
      <c r="K506" s="201" t="str">
        <f>IF('statement of marks'!HG27="","",'statement of marks'!HG27)</f>
        <v>II</v>
      </c>
      <c r="L506" s="1044" t="s">
        <v>157</v>
      </c>
      <c r="M506" s="1045"/>
      <c r="N506" s="1046"/>
      <c r="O506" s="201">
        <f>IF('statement of marks'!HI27="","",'statement of marks'!HI27)</f>
        <v>30.999999999999972</v>
      </c>
      <c r="P506" s="1047" t="s">
        <v>324</v>
      </c>
      <c r="Q506" s="1047"/>
      <c r="R506" s="1047"/>
      <c r="S506" s="1047"/>
      <c r="T506" s="1047"/>
      <c r="U506" s="1047"/>
      <c r="V506" s="1048"/>
    </row>
    <row r="507" spans="1:22" ht="19.25" customHeight="1">
      <c r="A507" s="986"/>
      <c r="B507" s="1039" t="s">
        <v>333</v>
      </c>
      <c r="C507" s="1040"/>
      <c r="D507" s="965" t="s">
        <v>127</v>
      </c>
      <c r="E507" s="966"/>
      <c r="F507" s="958" t="s">
        <v>129</v>
      </c>
      <c r="G507" s="958"/>
      <c r="H507" s="958" t="s">
        <v>131</v>
      </c>
      <c r="I507" s="958"/>
      <c r="J507" s="958" t="s">
        <v>133</v>
      </c>
      <c r="K507" s="958"/>
      <c r="L507" s="959" t="s">
        <v>312</v>
      </c>
      <c r="M507" s="959"/>
      <c r="N507" s="959"/>
      <c r="O507" s="959"/>
      <c r="P507" s="960" t="s">
        <v>200</v>
      </c>
      <c r="Q507" s="960"/>
      <c r="R507" s="960"/>
      <c r="S507" s="960"/>
      <c r="T507" s="961" t="str">
        <f>IF('result subject-wise'!AR27="","",'result subject-wise'!AR27)</f>
        <v/>
      </c>
      <c r="U507" s="961"/>
      <c r="V507" s="962"/>
    </row>
    <row r="508" spans="1:22" ht="19.25" customHeight="1">
      <c r="A508" s="986"/>
      <c r="B508" s="963" t="s">
        <v>309</v>
      </c>
      <c r="C508" s="964"/>
      <c r="D508" s="965" t="str">
        <f>IF('statement of marks'!EZ27="","",'statement of marks'!EZ27)</f>
        <v/>
      </c>
      <c r="E508" s="966"/>
      <c r="F508" s="966" t="str">
        <f>IF('statement of marks'!FB27="","",'statement of marks'!FB27)</f>
        <v/>
      </c>
      <c r="G508" s="966"/>
      <c r="H508" s="966" t="str">
        <f>IF('statement of marks'!FD27="","",'statement of marks'!FD27)</f>
        <v/>
      </c>
      <c r="I508" s="966"/>
      <c r="J508" s="966" t="str">
        <f>IF('statement of marks'!FF27="","",'statement of marks'!FF27)</f>
        <v/>
      </c>
      <c r="K508" s="966"/>
      <c r="L508" s="966">
        <f>IF('statement of marks'!FH27="","",'statement of marks'!FH27)</f>
        <v>0</v>
      </c>
      <c r="M508" s="966"/>
      <c r="N508" s="966"/>
      <c r="O508" s="966"/>
      <c r="P508" s="960" t="s">
        <v>330</v>
      </c>
      <c r="Q508" s="960"/>
      <c r="R508" s="960"/>
      <c r="S508" s="960"/>
      <c r="T508" s="961" t="str">
        <f>IF(AND(T507="mRrh.kZ",V503&gt;=60),"FIRST",IF(AND(T507="mRrh.kZ",V503&gt;=48),"SECOND",IF(AND(T507="mRrh.kZ",V503&gt;=36),"THIRD","")))</f>
        <v/>
      </c>
      <c r="U508" s="961"/>
      <c r="V508" s="962"/>
    </row>
    <row r="509" spans="1:22" ht="19.25" customHeight="1">
      <c r="A509" s="986"/>
      <c r="B509" s="963" t="s">
        <v>310</v>
      </c>
      <c r="C509" s="964"/>
      <c r="D509" s="967" t="str">
        <f>IF('statement of marks'!EY27="","",'statement of marks'!EY27)</f>
        <v/>
      </c>
      <c r="E509" s="968"/>
      <c r="F509" s="968" t="str">
        <f>IF('statement of marks'!FA27="","",'statement of marks'!FA27)</f>
        <v/>
      </c>
      <c r="G509" s="968"/>
      <c r="H509" s="968" t="str">
        <f>IF('statement of marks'!FC27="","",'statement of marks'!FC27)</f>
        <v/>
      </c>
      <c r="I509" s="968"/>
      <c r="J509" s="968" t="str">
        <f>IF('statement of marks'!FE27="","",'statement of marks'!FE27)</f>
        <v/>
      </c>
      <c r="K509" s="968"/>
      <c r="L509" s="968">
        <f>IF('statement of marks'!FG27="","",'statement of marks'!FG27)</f>
        <v>44</v>
      </c>
      <c r="M509" s="968"/>
      <c r="N509" s="968"/>
      <c r="O509" s="968"/>
      <c r="P509" s="969" t="s">
        <v>302</v>
      </c>
      <c r="Q509" s="970"/>
      <c r="R509" s="970"/>
      <c r="S509" s="971"/>
      <c r="T509" s="972" t="str">
        <f>IF(T507="","",'result subject-wise'!$G$118)</f>
        <v/>
      </c>
      <c r="U509" s="972"/>
      <c r="V509" s="973"/>
    </row>
    <row r="510" spans="1:22" ht="19.25" customHeight="1">
      <c r="A510" s="986"/>
      <c r="B510" s="942" t="s">
        <v>303</v>
      </c>
      <c r="C510" s="943"/>
      <c r="D510" s="944"/>
      <c r="E510" s="945"/>
      <c r="F510" s="945"/>
      <c r="G510" s="945"/>
      <c r="H510" s="945"/>
      <c r="I510" s="945"/>
      <c r="J510" s="945"/>
      <c r="K510" s="945"/>
      <c r="L510" s="946" t="s">
        <v>326</v>
      </c>
      <c r="M510" s="946"/>
      <c r="N510" s="946"/>
      <c r="O510" s="946"/>
      <c r="P510" s="946"/>
      <c r="Q510" s="946"/>
      <c r="R510" s="974"/>
      <c r="S510" s="975"/>
      <c r="T510" s="975"/>
      <c r="U510" s="975"/>
      <c r="V510" s="976"/>
    </row>
    <row r="511" spans="1:22" ht="19.25" customHeight="1">
      <c r="A511" s="986"/>
      <c r="B511" s="942" t="s">
        <v>335</v>
      </c>
      <c r="C511" s="943"/>
      <c r="D511" s="944"/>
      <c r="E511" s="945"/>
      <c r="F511" s="945"/>
      <c r="G511" s="945"/>
      <c r="H511" s="945"/>
      <c r="I511" s="945"/>
      <c r="J511" s="945"/>
      <c r="K511" s="945"/>
      <c r="L511" s="946" t="s">
        <v>304</v>
      </c>
      <c r="M511" s="946"/>
      <c r="N511" s="946"/>
      <c r="O511" s="946"/>
      <c r="P511" s="946"/>
      <c r="Q511" s="946"/>
      <c r="R511" s="977"/>
      <c r="S511" s="978"/>
      <c r="T511" s="978"/>
      <c r="U511" s="978"/>
      <c r="V511" s="979"/>
    </row>
    <row r="512" spans="1:22" ht="19.25" customHeight="1">
      <c r="A512" s="986"/>
      <c r="B512" s="942" t="s">
        <v>313</v>
      </c>
      <c r="C512" s="943"/>
      <c r="D512" s="944"/>
      <c r="E512" s="945"/>
      <c r="F512" s="945"/>
      <c r="G512" s="945"/>
      <c r="H512" s="945"/>
      <c r="I512" s="945"/>
      <c r="J512" s="945"/>
      <c r="K512" s="945"/>
      <c r="L512" s="946" t="s">
        <v>327</v>
      </c>
      <c r="M512" s="946"/>
      <c r="N512" s="946"/>
      <c r="O512" s="946"/>
      <c r="P512" s="946"/>
      <c r="Q512" s="946"/>
      <c r="R512" s="947" t="s">
        <v>328</v>
      </c>
      <c r="S512" s="948"/>
      <c r="T512" s="948"/>
      <c r="U512" s="948"/>
      <c r="V512" s="949"/>
    </row>
    <row r="513" spans="1:22" ht="19.25" customHeight="1">
      <c r="A513" s="987"/>
      <c r="B513" s="950" t="s">
        <v>329</v>
      </c>
      <c r="C513" s="951"/>
      <c r="D513" s="952"/>
      <c r="E513" s="953"/>
      <c r="F513" s="953"/>
      <c r="G513" s="953"/>
      <c r="H513" s="953"/>
      <c r="I513" s="953"/>
      <c r="J513" s="953"/>
      <c r="K513" s="953"/>
      <c r="L513" s="951" t="s">
        <v>117</v>
      </c>
      <c r="M513" s="951"/>
      <c r="N513" s="951"/>
      <c r="O513" s="951"/>
      <c r="P513" s="954">
        <f>'statement of marks'!$HJ$110</f>
        <v>42122</v>
      </c>
      <c r="Q513" s="954"/>
      <c r="R513" s="955" t="s">
        <v>305</v>
      </c>
      <c r="S513" s="956"/>
      <c r="T513" s="956"/>
      <c r="U513" s="956"/>
      <c r="V513" s="957"/>
    </row>
    <row r="514" spans="1:22" ht="19.25" customHeight="1">
      <c r="A514" s="980" t="s">
        <v>287</v>
      </c>
      <c r="B514" s="981"/>
      <c r="C514" s="981"/>
      <c r="D514" s="981"/>
      <c r="E514" s="981"/>
      <c r="F514" s="981"/>
      <c r="G514" s="981"/>
      <c r="H514" s="981"/>
      <c r="I514" s="981"/>
      <c r="J514" s="981"/>
      <c r="K514" s="981"/>
      <c r="L514" s="981"/>
      <c r="M514" s="981"/>
      <c r="N514" s="981"/>
      <c r="O514" s="981"/>
      <c r="P514" s="981"/>
      <c r="Q514" s="981"/>
      <c r="R514" s="981"/>
      <c r="S514" s="981"/>
      <c r="T514" s="981"/>
      <c r="U514" s="981"/>
      <c r="V514" s="982"/>
    </row>
    <row r="515" spans="1:22" ht="19.25" customHeight="1">
      <c r="A515" s="983" t="str">
        <f>'statement of marks'!$A$1</f>
        <v>GOVT. GIRLS' HR. SEC. SCHOOL, NIMBAHERA</v>
      </c>
      <c r="B515" s="984"/>
      <c r="C515" s="984"/>
      <c r="D515" s="984"/>
      <c r="E515" s="984"/>
      <c r="F515" s="984"/>
      <c r="G515" s="984"/>
      <c r="H515" s="984"/>
      <c r="I515" s="984"/>
      <c r="J515" s="984"/>
      <c r="K515" s="984"/>
      <c r="L515" s="984"/>
      <c r="M515" s="984"/>
      <c r="N515" s="984"/>
      <c r="O515" s="984"/>
      <c r="P515" s="984"/>
      <c r="Q515" s="984"/>
      <c r="R515" s="984"/>
      <c r="S515" s="984"/>
      <c r="T515" s="984"/>
      <c r="U515" s="984"/>
      <c r="V515" s="985"/>
    </row>
    <row r="516" spans="1:22" ht="19.25" customHeight="1">
      <c r="A516" s="986"/>
      <c r="B516" s="988" t="s">
        <v>316</v>
      </c>
      <c r="C516" s="988"/>
      <c r="D516" s="989" t="str">
        <f>'statement of marks'!$F$3</f>
        <v>2013-14</v>
      </c>
      <c r="E516" s="990"/>
      <c r="F516" s="991" t="str">
        <f>IF(T534="","MAIN EXAMINATION",IF(D533="Suppl.","SUPPLEMENTARY EXAMINATION",IF(D533="Re-exam.","RE-EXAMINATION",)))</f>
        <v>MAIN EXAMINATION</v>
      </c>
      <c r="G516" s="992"/>
      <c r="H516" s="992"/>
      <c r="I516" s="992"/>
      <c r="J516" s="992"/>
      <c r="K516" s="992"/>
      <c r="L516" s="992"/>
      <c r="M516" s="992"/>
      <c r="N516" s="992"/>
      <c r="O516" s="992"/>
      <c r="P516" s="992"/>
      <c r="Q516" s="992"/>
      <c r="R516" s="993" t="s">
        <v>315</v>
      </c>
      <c r="S516" s="994"/>
      <c r="T516" s="995" t="str">
        <f>'statement of marks'!$A$3</f>
        <v>11 'A'</v>
      </c>
      <c r="U516" s="995"/>
      <c r="V516" s="996"/>
    </row>
    <row r="517" spans="1:22" ht="19.25" customHeight="1">
      <c r="A517" s="986"/>
      <c r="B517" s="997" t="s">
        <v>36</v>
      </c>
      <c r="C517" s="997"/>
      <c r="D517" s="998" t="str">
        <f>IF('statement of marks'!G28="","",'statement of marks'!G28)</f>
        <v>A 020</v>
      </c>
      <c r="E517" s="946"/>
      <c r="F517" s="946"/>
      <c r="G517" s="946"/>
      <c r="H517" s="946"/>
      <c r="I517" s="946"/>
      <c r="J517" s="946"/>
      <c r="K517" s="946"/>
      <c r="L517" s="946"/>
      <c r="M517" s="946"/>
      <c r="N517" s="946"/>
      <c r="O517" s="946"/>
      <c r="P517" s="946"/>
      <c r="Q517" s="946"/>
      <c r="R517" s="999" t="s">
        <v>314</v>
      </c>
      <c r="S517" s="1000"/>
      <c r="T517" s="1001">
        <f>IF('statement of marks'!E28="","",'statement of marks'!E28)</f>
        <v>11420</v>
      </c>
      <c r="U517" s="1001"/>
      <c r="V517" s="1002"/>
    </row>
    <row r="518" spans="1:22" ht="19.25" customHeight="1">
      <c r="A518" s="986"/>
      <c r="B518" s="997" t="s">
        <v>37</v>
      </c>
      <c r="C518" s="997"/>
      <c r="D518" s="998" t="str">
        <f>IF('statement of marks'!H28="","",'statement of marks'!H28)</f>
        <v>B 020</v>
      </c>
      <c r="E518" s="946"/>
      <c r="F518" s="946"/>
      <c r="G518" s="946"/>
      <c r="H518" s="946"/>
      <c r="I518" s="946"/>
      <c r="J518" s="946"/>
      <c r="K518" s="946"/>
      <c r="L518" s="946"/>
      <c r="M518" s="946"/>
      <c r="N518" s="946"/>
      <c r="O518" s="946"/>
      <c r="P518" s="946"/>
      <c r="Q518" s="946"/>
      <c r="R518" s="999" t="s">
        <v>35</v>
      </c>
      <c r="S518" s="1000"/>
      <c r="T518" s="1001">
        <f>IF('statement of marks'!D28="","",'statement of marks'!D28)</f>
        <v>10425</v>
      </c>
      <c r="U518" s="1001"/>
      <c r="V518" s="1002"/>
    </row>
    <row r="519" spans="1:22" ht="19.25" customHeight="1">
      <c r="A519" s="986"/>
      <c r="B519" s="1003" t="s">
        <v>38</v>
      </c>
      <c r="C519" s="1003"/>
      <c r="D519" s="998" t="str">
        <f>IF('statement of marks'!I28="","",'statement of marks'!I28)</f>
        <v>C 020</v>
      </c>
      <c r="E519" s="946"/>
      <c r="F519" s="946"/>
      <c r="G519" s="946"/>
      <c r="H519" s="946"/>
      <c r="I519" s="946"/>
      <c r="J519" s="946"/>
      <c r="K519" s="946"/>
      <c r="L519" s="946"/>
      <c r="M519" s="946"/>
      <c r="N519" s="946"/>
      <c r="O519" s="946"/>
      <c r="P519" s="946"/>
      <c r="Q519" s="946"/>
      <c r="R519" s="1004" t="s">
        <v>285</v>
      </c>
      <c r="S519" s="1005"/>
      <c r="T519" s="1006">
        <f>IF('statement of marks'!F28="","",'statement of marks'!F28)</f>
        <v>35257</v>
      </c>
      <c r="U519" s="1006"/>
      <c r="V519" s="1007"/>
    </row>
    <row r="520" spans="1:22" ht="19.25" customHeight="1">
      <c r="A520" s="986"/>
      <c r="B520" s="1008" t="s">
        <v>223</v>
      </c>
      <c r="C520" s="1010" t="s">
        <v>319</v>
      </c>
      <c r="D520" s="1012" t="s">
        <v>114</v>
      </c>
      <c r="E520" s="1012" t="s">
        <v>115</v>
      </c>
      <c r="F520" s="1012" t="s">
        <v>116</v>
      </c>
      <c r="G520" s="1014" t="s">
        <v>281</v>
      </c>
      <c r="H520" s="1014" t="s">
        <v>282</v>
      </c>
      <c r="I520" s="1012" t="s">
        <v>289</v>
      </c>
      <c r="J520" s="1012" t="s">
        <v>299</v>
      </c>
      <c r="K520" s="1016" t="s">
        <v>299</v>
      </c>
      <c r="L520" s="1018" t="s">
        <v>292</v>
      </c>
      <c r="M520" s="1018" t="s">
        <v>293</v>
      </c>
      <c r="N520" s="1020" t="s">
        <v>294</v>
      </c>
      <c r="O520" s="1020" t="s">
        <v>290</v>
      </c>
      <c r="P520" s="1020" t="s">
        <v>291</v>
      </c>
      <c r="Q520" s="1016" t="s">
        <v>323</v>
      </c>
      <c r="R520" s="1012" t="s">
        <v>334</v>
      </c>
      <c r="S520" s="1022" t="s">
        <v>332</v>
      </c>
      <c r="T520" s="1024" t="s">
        <v>320</v>
      </c>
      <c r="U520" s="1026" t="s">
        <v>321</v>
      </c>
      <c r="V520" s="1028" t="s">
        <v>322</v>
      </c>
    </row>
    <row r="521" spans="1:22" ht="19.25" customHeight="1">
      <c r="A521" s="986"/>
      <c r="B521" s="1009"/>
      <c r="C521" s="1011"/>
      <c r="D521" s="1013"/>
      <c r="E521" s="1013"/>
      <c r="F521" s="1013"/>
      <c r="G521" s="1015"/>
      <c r="H521" s="1015"/>
      <c r="I521" s="1013"/>
      <c r="J521" s="1013"/>
      <c r="K521" s="1017"/>
      <c r="L521" s="1019"/>
      <c r="M521" s="1019"/>
      <c r="N521" s="1021"/>
      <c r="O521" s="1021"/>
      <c r="P521" s="1021"/>
      <c r="Q521" s="1017"/>
      <c r="R521" s="1013"/>
      <c r="S521" s="1023"/>
      <c r="T521" s="1025"/>
      <c r="U521" s="1027"/>
      <c r="V521" s="1029"/>
    </row>
    <row r="522" spans="1:22" ht="19.25" customHeight="1">
      <c r="A522" s="986"/>
      <c r="B522" s="1030" t="s">
        <v>317</v>
      </c>
      <c r="C522" s="1031"/>
      <c r="D522" s="173">
        <v>10</v>
      </c>
      <c r="E522" s="203">
        <v>10</v>
      </c>
      <c r="F522" s="203">
        <v>10</v>
      </c>
      <c r="G522" s="164" t="s">
        <v>90</v>
      </c>
      <c r="H522" s="174" t="str">
        <f>'statement of marks'!$AQ$6</f>
        <v/>
      </c>
      <c r="I522" s="165">
        <v>70</v>
      </c>
      <c r="J522" s="164" t="s">
        <v>88</v>
      </c>
      <c r="K522" s="175">
        <v>100</v>
      </c>
      <c r="L522" s="164" t="s">
        <v>91</v>
      </c>
      <c r="M522" s="174" t="str">
        <f>'statement of marks'!$AV$6</f>
        <v/>
      </c>
      <c r="N522" s="165">
        <v>100</v>
      </c>
      <c r="O522" s="164" t="s">
        <v>307</v>
      </c>
      <c r="P522" s="175"/>
      <c r="Q522" s="175">
        <v>200</v>
      </c>
      <c r="R522" s="166"/>
      <c r="S522" s="166"/>
      <c r="T522" s="167"/>
      <c r="U522" s="168"/>
      <c r="V522" s="176" t="str">
        <f>IF(OR(U529=0,U529&lt;S529),"",Q522)</f>
        <v/>
      </c>
    </row>
    <row r="523" spans="1:22" ht="19.25" customHeight="1">
      <c r="A523" s="986"/>
      <c r="B523" s="942" t="str">
        <f>'statement of marks'!$J$3</f>
        <v>HINDI COMPULSORY</v>
      </c>
      <c r="C523" s="943"/>
      <c r="D523" s="200">
        <f>IF('statement of marks'!J28="","",'statement of marks'!J28)</f>
        <v>4</v>
      </c>
      <c r="E523" s="201">
        <f>IF('statement of marks'!K28="","",'statement of marks'!K28)</f>
        <v>5</v>
      </c>
      <c r="F523" s="201">
        <f>IF('statement of marks'!L28="","",'statement of marks'!L28)</f>
        <v>5</v>
      </c>
      <c r="G523" s="177">
        <f>IF('statement of marks'!N28="","",'statement of marks'!N28)</f>
        <v>26</v>
      </c>
      <c r="H523" s="177" t="str">
        <f>'statement of marks'!$BS$6</f>
        <v/>
      </c>
      <c r="I523" s="204">
        <f>IF(G523="","",G523)</f>
        <v>26</v>
      </c>
      <c r="J523" s="204">
        <f>IF(G523="","",SUM(D523,E523,F523,G523))</f>
        <v>40</v>
      </c>
      <c r="K523" s="178">
        <f>J523</f>
        <v>40</v>
      </c>
      <c r="L523" s="177">
        <f>IF('statement of marks'!P28="","",'statement of marks'!P28)</f>
        <v>64</v>
      </c>
      <c r="M523" s="174" t="str">
        <f>'statement of marks'!$BX$6</f>
        <v/>
      </c>
      <c r="N523" s="204">
        <f>IF(L523="","",L523)</f>
        <v>64</v>
      </c>
      <c r="O523" s="204">
        <f>IF(L523="","",SUM(J523,L523))</f>
        <v>104</v>
      </c>
      <c r="P523" s="179">
        <f>SUM(H523,M523)</f>
        <v>0</v>
      </c>
      <c r="Q523" s="178">
        <f>O523</f>
        <v>104</v>
      </c>
      <c r="R523" s="201" t="str">
        <f>CONCATENATE('statement of marks'!FJ28,'statement of marks'!FK28,'statement of marks'!FL28)</f>
        <v>II</v>
      </c>
      <c r="S523" s="180" t="str">
        <f>IF(OR(R523="S",R523="RE"),100,"")</f>
        <v/>
      </c>
      <c r="T523" s="181" t="str">
        <f>IF('result subject-wise'!U28="","",'result subject-wise'!U28)</f>
        <v/>
      </c>
      <c r="U523" s="182" t="str">
        <f>IF('result subject-wise'!V28="","",'result subject-wise'!V28)</f>
        <v/>
      </c>
      <c r="V523" s="176" t="str">
        <f>IF(OR(U529=0,U529&lt;S529),"",IF(R523="RE",SUM(Q523,T523),IF(R523="S",T523,Q523)))</f>
        <v/>
      </c>
    </row>
    <row r="524" spans="1:22" ht="19.25" customHeight="1">
      <c r="A524" s="986"/>
      <c r="B524" s="942" t="str">
        <f>'statement of marks'!$W$3</f>
        <v>ENGLISH COMPULSORY</v>
      </c>
      <c r="C524" s="943"/>
      <c r="D524" s="200">
        <f>IF('statement of marks'!W28="","",'statement of marks'!W28)</f>
        <v>6</v>
      </c>
      <c r="E524" s="201">
        <f>IF('statement of marks'!X28="","",'statement of marks'!X28)</f>
        <v>5</v>
      </c>
      <c r="F524" s="201">
        <f>IF('statement of marks'!Y28="","",'statement of marks'!Y28)</f>
        <v>7</v>
      </c>
      <c r="G524" s="177">
        <f>IF('statement of marks'!AA28="","",'statement of marks'!AA28)</f>
        <v>31</v>
      </c>
      <c r="H524" s="177" t="str">
        <f>'statement of marks'!$CU$6</f>
        <v/>
      </c>
      <c r="I524" s="204">
        <f>IF(G524="","",G524)</f>
        <v>31</v>
      </c>
      <c r="J524" s="204">
        <f t="shared" ref="J524:J527" si="189">IF(G524="","",SUM(D524,E524,F524,G524))</f>
        <v>49</v>
      </c>
      <c r="K524" s="178">
        <f>J524</f>
        <v>49</v>
      </c>
      <c r="L524" s="177">
        <f>IF('statement of marks'!AC28="","",'statement of marks'!AC28)</f>
        <v>43</v>
      </c>
      <c r="M524" s="174" t="str">
        <f>'statement of marks'!$CZ$6</f>
        <v/>
      </c>
      <c r="N524" s="204">
        <f>IF(L524="","",L524)</f>
        <v>43</v>
      </c>
      <c r="O524" s="204">
        <f t="shared" ref="O524" si="190">IF(L524="","",SUM(J524,L524))</f>
        <v>92</v>
      </c>
      <c r="P524" s="179">
        <f t="shared" ref="P524:P527" si="191">SUM(H524,M524)</f>
        <v>0</v>
      </c>
      <c r="Q524" s="178">
        <f>O524</f>
        <v>92</v>
      </c>
      <c r="R524" s="201" t="str">
        <f>CONCATENATE('statement of marks'!FM28,'statement of marks'!FN28,'statement of marks'!FO28)</f>
        <v>III</v>
      </c>
      <c r="S524" s="180" t="str">
        <f>IF(OR(R524="S",R524="RE"),100,"")</f>
        <v/>
      </c>
      <c r="T524" s="181" t="str">
        <f>IF('result subject-wise'!X28="","",'result subject-wise'!X28)</f>
        <v/>
      </c>
      <c r="U524" s="182" t="str">
        <f>IF('result subject-wise'!Y28="","",'result subject-wise'!Y28)</f>
        <v/>
      </c>
      <c r="V524" s="176" t="str">
        <f>IF(OR(U529=0,U529&lt;S529),"",IF(R524="RE",SUM(Q524,T524),IF(R524="S",T524,Q524)))</f>
        <v/>
      </c>
    </row>
    <row r="525" spans="1:22" ht="19.25" customHeight="1">
      <c r="A525" s="986"/>
      <c r="B525" s="942" t="str">
        <f>'statement of marks'!AK28</f>
        <v>PHYSICS</v>
      </c>
      <c r="C525" s="943"/>
      <c r="D525" s="200">
        <f>IF('statement of marks'!AL28="","",'statement of marks'!AL28)</f>
        <v>6</v>
      </c>
      <c r="E525" s="201">
        <f>IF('statement of marks'!AM28="","",'statement of marks'!AM28)</f>
        <v>9</v>
      </c>
      <c r="F525" s="201">
        <f>IF('statement of marks'!AN28="","",'statement of marks'!AN28)</f>
        <v>9</v>
      </c>
      <c r="G525" s="177">
        <f>IF('statement of marks'!AP28="","",'statement of marks'!AP28)</f>
        <v>20</v>
      </c>
      <c r="H525" s="177">
        <f>IF('statement of marks'!AQ28="","",'statement of marks'!AQ28)</f>
        <v>12</v>
      </c>
      <c r="I525" s="204">
        <f>IF(G525="","",IF(AND(G525="ML",H525="ML"),"ML",IF(AND(G525="ML",H525=""),"ML",SUM(G525,H525))))</f>
        <v>32</v>
      </c>
      <c r="J525" s="204">
        <f t="shared" si="189"/>
        <v>44</v>
      </c>
      <c r="K525" s="178">
        <f>IF(J525="","",SUM(H525,J525))</f>
        <v>56</v>
      </c>
      <c r="L525" s="177">
        <f>IF('statement of marks'!AU28="","",'statement of marks'!AU28)</f>
        <v>26</v>
      </c>
      <c r="M525" s="177">
        <f>IF('statement of marks'!AV28="","",'statement of marks'!AV28)</f>
        <v>20</v>
      </c>
      <c r="N525" s="204">
        <f>IF(L525="","",IF(AND(L525="ML",M525="ML"),"ML",IF(AND(L525="ML",M525=""),"ML",SUM(L525,M525))))</f>
        <v>46</v>
      </c>
      <c r="O525" s="204">
        <f>IF(L525="","",SUM(J525,L525))</f>
        <v>70</v>
      </c>
      <c r="P525" s="177">
        <f t="shared" si="191"/>
        <v>32</v>
      </c>
      <c r="Q525" s="178">
        <f>IF(O525="","",SUM(O525,P525))</f>
        <v>102</v>
      </c>
      <c r="R525" s="201" t="str">
        <f>CONCATENATE('statement of marks'!FP28,'statement of marks'!FY28,'statement of marks'!FZ28)</f>
        <v>II</v>
      </c>
      <c r="S525" s="180" t="str">
        <f>IF('result subject-wise'!Z28="","",'result subject-wise'!Z28)</f>
        <v/>
      </c>
      <c r="T525" s="181" t="str">
        <f>IF('result subject-wise'!AB28="","",'result subject-wise'!AB28)</f>
        <v/>
      </c>
      <c r="U525" s="182" t="str">
        <f>IF('result subject-wise'!AC28="","",'result subject-wise'!AC28)</f>
        <v/>
      </c>
      <c r="V525" s="176" t="str">
        <f>IF(OR(U529=0,U529&lt;S529),"",IF(OR(R525="RE",R525="REP"),SUM(Q525,T525),IF(R525="S",T525,Q525)))</f>
        <v/>
      </c>
    </row>
    <row r="526" spans="1:22" ht="19.25" customHeight="1">
      <c r="A526" s="986"/>
      <c r="B526" s="942" t="str">
        <f>'statement of marks'!BM28</f>
        <v>CHEMISTRY</v>
      </c>
      <c r="C526" s="943"/>
      <c r="D526" s="200">
        <f>IF('statement of marks'!BN28="","",'statement of marks'!BN28)</f>
        <v>6</v>
      </c>
      <c r="E526" s="201">
        <f>IF('statement of marks'!BO28="","",'statement of marks'!BO28)</f>
        <v>9</v>
      </c>
      <c r="F526" s="201">
        <f>IF('statement of marks'!BP28="","",'statement of marks'!BP28)</f>
        <v>9</v>
      </c>
      <c r="G526" s="177">
        <f>IF('statement of marks'!BR28="","",'statement of marks'!BR28)</f>
        <v>22</v>
      </c>
      <c r="H526" s="177">
        <f>IF('statement of marks'!BS28="","",'statement of marks'!BS28)</f>
        <v>17</v>
      </c>
      <c r="I526" s="204">
        <f t="shared" ref="I526" si="192">IF(G526="","",IF(AND(G526="ML",H526="ML"),"ML",IF(AND(G526="ML",H526=""),"ML",SUM(G526,H526))))</f>
        <v>39</v>
      </c>
      <c r="J526" s="204">
        <f t="shared" si="189"/>
        <v>46</v>
      </c>
      <c r="K526" s="178">
        <f>IF(J526="","",SUM(H526,J526))</f>
        <v>63</v>
      </c>
      <c r="L526" s="177">
        <f>IF('statement of marks'!BW28="","",'statement of marks'!BW28)</f>
        <v>46</v>
      </c>
      <c r="M526" s="177">
        <f>IF('statement of marks'!BX28="","",'statement of marks'!BX28)</f>
        <v>24</v>
      </c>
      <c r="N526" s="204">
        <f t="shared" ref="N526" si="193">IF(L526="","",IF(AND(L526="ML",M526="ML"),"ML",IF(AND(L526="ML",M526=""),"ML",SUM(L526,M526))))</f>
        <v>70</v>
      </c>
      <c r="O526" s="204">
        <f>IF(L526="","",SUM(J526,L526))</f>
        <v>92</v>
      </c>
      <c r="P526" s="177">
        <f t="shared" si="191"/>
        <v>41</v>
      </c>
      <c r="Q526" s="178">
        <f>IF(O526="","",SUM(O526,P526))</f>
        <v>133</v>
      </c>
      <c r="R526" s="201" t="str">
        <f>CONCATENATE('statement of marks'!GA28,'statement of marks'!GJ28,'statement of marks'!GK28)</f>
        <v>I</v>
      </c>
      <c r="S526" s="180" t="str">
        <f>IF('result subject-wise'!AD28="","",'result subject-wise'!AD28)</f>
        <v/>
      </c>
      <c r="T526" s="181" t="str">
        <f>IF('result subject-wise'!AF28="","",'result subject-wise'!AF28)</f>
        <v/>
      </c>
      <c r="U526" s="182" t="str">
        <f>IF('result subject-wise'!AG28="","",'result subject-wise'!AG28)</f>
        <v/>
      </c>
      <c r="V526" s="176" t="str">
        <f>IF(OR(U529=0,U529&lt;S529),"",IF(OR(R526="RE",R526="REP"),SUM(Q526,T526),IF(R526="S",T526,Q526)))</f>
        <v/>
      </c>
    </row>
    <row r="527" spans="1:22" ht="19.25" customHeight="1">
      <c r="A527" s="986"/>
      <c r="B527" s="942" t="str">
        <f>'statement of marks'!CO28</f>
        <v>BIOLOGY</v>
      </c>
      <c r="C527" s="943"/>
      <c r="D527" s="200">
        <f>IF('statement of marks'!CP28="","",'statement of marks'!CP28)</f>
        <v>8</v>
      </c>
      <c r="E527" s="201">
        <f>IF('statement of marks'!CQ28="","",'statement of marks'!CQ28)</f>
        <v>9</v>
      </c>
      <c r="F527" s="201">
        <f>IF('statement of marks'!CR28="","",'statement of marks'!CR28)</f>
        <v>9</v>
      </c>
      <c r="G527" s="177">
        <f>IF('statement of marks'!CT28="","",'statement of marks'!CT28)</f>
        <v>24</v>
      </c>
      <c r="H527" s="177">
        <f>IF('statement of marks'!CU28="","",'statement of marks'!CU28)</f>
        <v>17</v>
      </c>
      <c r="I527" s="204">
        <f>IF(G527="","",IF(AND(G527="ML",H527="ML"),"ML",IF(AND(G527="ML",H527=""),"ML",SUM(G527,H527))))</f>
        <v>41</v>
      </c>
      <c r="J527" s="204">
        <f t="shared" si="189"/>
        <v>50</v>
      </c>
      <c r="K527" s="178">
        <f>IF(J527="","",SUM(H527,J527))</f>
        <v>67</v>
      </c>
      <c r="L527" s="177">
        <f>IF('statement of marks'!CY28="","",'statement of marks'!CY28)</f>
        <v>28</v>
      </c>
      <c r="M527" s="177">
        <f>IF('statement of marks'!CZ28="","",'statement of marks'!CZ28)</f>
        <v>27</v>
      </c>
      <c r="N527" s="204">
        <f>IF(L527="","",IF(AND(L527="ML",M527="ML"),"ML",IF(AND(L527="ML",M527=""),"ML",SUM(L527,M527))))</f>
        <v>55</v>
      </c>
      <c r="O527" s="204">
        <f>IF(L527="","",SUM(J527,L527))</f>
        <v>78</v>
      </c>
      <c r="P527" s="177">
        <f t="shared" si="191"/>
        <v>44</v>
      </c>
      <c r="Q527" s="178">
        <f>IF(O527="","",SUM(O527,P527))</f>
        <v>122</v>
      </c>
      <c r="R527" s="201" t="str">
        <f>CONCATENATE('statement of marks'!GL28,'statement of marks'!GU28,'statement of marks'!GV28)</f>
        <v>I</v>
      </c>
      <c r="S527" s="180" t="str">
        <f>IF('result subject-wise'!AH28="","",'result subject-wise'!AH28)</f>
        <v/>
      </c>
      <c r="T527" s="181" t="str">
        <f>IF('result subject-wise'!AJ28="","",'result subject-wise'!AJ28)</f>
        <v/>
      </c>
      <c r="U527" s="182" t="str">
        <f>IF('result subject-wise'!AK28="","",'result subject-wise'!AK28)</f>
        <v/>
      </c>
      <c r="V527" s="176" t="str">
        <f>IF(OR(U529=0,U529&lt;S529),"",IF(OR(R527="RE",R527="REP"),SUM(Q527,T527),IF(R527="S",T527,Q527)))</f>
        <v/>
      </c>
    </row>
    <row r="528" spans="1:22" ht="19.25" customHeight="1">
      <c r="A528" s="986"/>
      <c r="B528" s="1032" t="s">
        <v>296</v>
      </c>
      <c r="C528" s="1033"/>
      <c r="D528" s="183">
        <f>IF(AND(D523="",D524="",D525="",D526="",D527=""),"",SUM(D523:D527))</f>
        <v>30</v>
      </c>
      <c r="E528" s="183">
        <f t="shared" ref="E528:F528" si="194">IF(AND(E523="",E524="",E525="",E526="",E527=""),"",SUM(E523:E527))</f>
        <v>37</v>
      </c>
      <c r="F528" s="183">
        <f t="shared" si="194"/>
        <v>39</v>
      </c>
      <c r="G528" s="184">
        <f>IF(G523="","",SUM(G523:G527))</f>
        <v>123</v>
      </c>
      <c r="H528" s="184">
        <f>SUM(H525:H527)</f>
        <v>46</v>
      </c>
      <c r="I528" s="184">
        <f>IF(AND(I523="",I524="",I525="",I526="",I527=""),"",SUM(I523:I527))</f>
        <v>169</v>
      </c>
      <c r="J528" s="185">
        <f>IF(J527="","",SUM(J523:J527))</f>
        <v>229</v>
      </c>
      <c r="K528" s="186">
        <f>IF(K523="","",SUM(K523:K527))</f>
        <v>275</v>
      </c>
      <c r="L528" s="184">
        <f>IF(L523="","",SUM(L523:L527))</f>
        <v>207</v>
      </c>
      <c r="M528" s="184">
        <f>SUM(M525:M527)</f>
        <v>71</v>
      </c>
      <c r="N528" s="184">
        <f t="shared" ref="N528" si="195">IF(AND(N523="",N524="",N525="",N526="",N527=""),"",SUM(N523:N527))</f>
        <v>278</v>
      </c>
      <c r="O528" s="185">
        <f>IF(L528="","",SUM(J528,L528))</f>
        <v>436</v>
      </c>
      <c r="P528" s="186">
        <f>SUM(H528,M528)</f>
        <v>117</v>
      </c>
      <c r="Q528" s="186">
        <f>IF(Q523="","",SUM(Q523:Q527))</f>
        <v>553</v>
      </c>
      <c r="R528" s="185"/>
      <c r="S528" s="185" t="str">
        <f>IF(AND(S523="",S524="",S525="",S526="",S527=""),"",SUM(S523:S527))</f>
        <v/>
      </c>
      <c r="T528" s="187" t="str">
        <f>IF(AND(T523="",T524="",T525="",T526="",T527=""),"",SUM(T523:T527))</f>
        <v/>
      </c>
      <c r="U528" s="188"/>
      <c r="V528" s="189" t="str">
        <f>IF(V523="","",SUM(V523:V527))</f>
        <v/>
      </c>
    </row>
    <row r="529" spans="1:22" ht="19.25" customHeight="1">
      <c r="A529" s="986"/>
      <c r="B529" s="1034" t="s">
        <v>318</v>
      </c>
      <c r="C529" s="1035"/>
      <c r="D529" s="173">
        <f>IF(D528="","",50-(COUNTIF(D523:D527,"NA")*10+COUNTIF(D523:D527,"ML")*10))</f>
        <v>50</v>
      </c>
      <c r="E529" s="173">
        <f t="shared" ref="E529:F529" si="196">IF(E528="","",50-(COUNTIF(E523:E527,"NA")*10+COUNTIF(E523:E527,"ML")*10))</f>
        <v>50</v>
      </c>
      <c r="F529" s="173">
        <f t="shared" si="196"/>
        <v>50</v>
      </c>
      <c r="G529" s="177" t="e">
        <f>I529-H529</f>
        <v>#VALUE!</v>
      </c>
      <c r="H529" s="184" t="e">
        <f>IF(H528="","",(IF(OR(H525="ML",H525=""),0,H522)+IF(OR(H526="ML",H526=""),0,H523)+IF(OR(H527="ML",H527=""),0,H524)))</f>
        <v>#VALUE!</v>
      </c>
      <c r="I529" s="177">
        <f>IF(I528=0,0,350-H531)</f>
        <v>350</v>
      </c>
      <c r="J529" s="204" t="e">
        <f>IF(J528="","",SUM(D529:G529))</f>
        <v>#VALUE!</v>
      </c>
      <c r="K529" s="178" t="e">
        <f>IF(K528="","",SUM(H529,J529))</f>
        <v>#VALUE!</v>
      </c>
      <c r="L529" s="177" t="e">
        <f>N529-M529</f>
        <v>#VALUE!</v>
      </c>
      <c r="M529" s="180" t="e">
        <f>IF(M528="","",(IF(OR(M525="ML",M525=""),0,M522)+IF(OR(M526="ML",M526=""),0,M523)+IF(OR(M527="ML",M527=""),0,M524)))</f>
        <v>#VALUE!</v>
      </c>
      <c r="N529" s="177">
        <f>IF(N528=0,0,500-M531)</f>
        <v>500</v>
      </c>
      <c r="O529" s="204" t="e">
        <f>IF(L529="","",SUM(J529,L529))</f>
        <v>#VALUE!</v>
      </c>
      <c r="P529" s="178" t="e">
        <f>SUM(H529,M529)</f>
        <v>#VALUE!</v>
      </c>
      <c r="Q529" s="178" t="e">
        <f>IF(Q528="","",SUM(O529,P529))</f>
        <v>#VALUE!</v>
      </c>
      <c r="R529" s="169"/>
      <c r="S529" s="190">
        <f>COUNTIF(R523:R532,"S")</f>
        <v>0</v>
      </c>
      <c r="T529" s="190">
        <f>COUNTIF(R523:R532,"RE")+COUNTIF(R523:R532,"REP")</f>
        <v>0</v>
      </c>
      <c r="U529" s="190">
        <f>COUNTIF(U523:U528,"P")+COUNTIF(U531:U532,"P")</f>
        <v>0</v>
      </c>
      <c r="V529" s="191" t="str">
        <f>IF(OR(U529=0,U529&lt;(S529+T529)),"",(Q529-(S529*200)+S528))</f>
        <v/>
      </c>
    </row>
    <row r="530" spans="1:22" ht="19.25" customHeight="1">
      <c r="A530" s="986"/>
      <c r="B530" s="942" t="s">
        <v>156</v>
      </c>
      <c r="C530" s="943"/>
      <c r="D530" s="192">
        <f t="shared" ref="D530:Q530" si="197">IF(D529="","",D528/D529*100)</f>
        <v>60</v>
      </c>
      <c r="E530" s="192">
        <f t="shared" si="197"/>
        <v>74</v>
      </c>
      <c r="F530" s="192">
        <f t="shared" si="197"/>
        <v>78</v>
      </c>
      <c r="G530" s="192" t="e">
        <f t="shared" si="197"/>
        <v>#VALUE!</v>
      </c>
      <c r="H530" s="192" t="e">
        <f t="shared" si="197"/>
        <v>#VALUE!</v>
      </c>
      <c r="I530" s="192">
        <f t="shared" si="197"/>
        <v>48.285714285714285</v>
      </c>
      <c r="J530" s="192" t="e">
        <f t="shared" si="197"/>
        <v>#VALUE!</v>
      </c>
      <c r="K530" s="193" t="e">
        <f t="shared" si="197"/>
        <v>#VALUE!</v>
      </c>
      <c r="L530" s="192" t="e">
        <f t="shared" si="197"/>
        <v>#VALUE!</v>
      </c>
      <c r="M530" s="192" t="e">
        <f t="shared" si="197"/>
        <v>#VALUE!</v>
      </c>
      <c r="N530" s="192">
        <f t="shared" si="197"/>
        <v>55.600000000000009</v>
      </c>
      <c r="O530" s="192" t="e">
        <f t="shared" si="197"/>
        <v>#VALUE!</v>
      </c>
      <c r="P530" s="193" t="e">
        <f t="shared" si="197"/>
        <v>#VALUE!</v>
      </c>
      <c r="Q530" s="193" t="e">
        <f t="shared" si="197"/>
        <v>#VALUE!</v>
      </c>
      <c r="R530" s="166"/>
      <c r="S530" s="166"/>
      <c r="T530" s="167"/>
      <c r="U530" s="170"/>
      <c r="V530" s="194" t="str">
        <f>IF(V529="","",V528/V529*100)</f>
        <v/>
      </c>
    </row>
    <row r="531" spans="1:22" ht="19.25" customHeight="1">
      <c r="A531" s="986"/>
      <c r="B531" s="942" t="str">
        <f>'statement of marks'!$DQ$3</f>
        <v>RAJASTHAN STUDIES</v>
      </c>
      <c r="C531" s="943"/>
      <c r="D531" s="200">
        <f>IF('statement of marks'!DQ28="","",'statement of marks'!DQ28)</f>
        <v>8</v>
      </c>
      <c r="E531" s="201">
        <f>IF('statement of marks'!DR28="","",'statement of marks'!DR28)</f>
        <v>10</v>
      </c>
      <c r="F531" s="201">
        <f>IF('statement of marks'!DS28="","",'statement of marks'!DS28)</f>
        <v>10</v>
      </c>
      <c r="G531" s="201">
        <f>IF('statement of marks'!DU28="","",'statement of marks'!DU28)</f>
        <v>51</v>
      </c>
      <c r="H531" s="179">
        <f>IF(G523="ML",70)+IF(G524="ML",70)+IF(G525="ML",70-H522)+IF(G526="ML",70-H523)+IF(G527="ML",70-H524)+IF(H525="ml",H522)+IF(H526="ml",H523)+IF(H527="ml",H524)</f>
        <v>0</v>
      </c>
      <c r="I531" s="204">
        <f>IF(G531="","",SUM(G531,H531))</f>
        <v>51</v>
      </c>
      <c r="J531" s="204">
        <f>IF(G531="","",SUM(D531,E531,F531,G531))</f>
        <v>79</v>
      </c>
      <c r="K531" s="178">
        <f>IF(J531="","",SUM(H531,J531))</f>
        <v>79</v>
      </c>
      <c r="L531" s="201">
        <f>IF('statement of marks'!DW28="","",'statement of marks'!DW28)</f>
        <v>68</v>
      </c>
      <c r="M531" s="179">
        <f>IF(L523="ML",100)+IF(L524="ML",100)+IF(L525="ML",100-M522)+IF(L526="ML",100-M523)+IF(L527="ML",100-M524)+IF(M525="ml",M522)+IF(M526="ml",M523)+IF(M527="ml",M524)</f>
        <v>0</v>
      </c>
      <c r="N531" s="204">
        <f>IF(L531="","",SUM(L531,M531))</f>
        <v>68</v>
      </c>
      <c r="O531" s="204">
        <f>IF(L531="","",SUM(K531,L531))</f>
        <v>147</v>
      </c>
      <c r="P531" s="179">
        <f>SUM(H531,M531)</f>
        <v>0</v>
      </c>
      <c r="Q531" s="178">
        <f>IF(O531="","",SUM(O531,M531))</f>
        <v>147</v>
      </c>
      <c r="R531" s="201" t="str">
        <f>IF('statement of marks'!GW28="","",'statement of marks'!GW28)</f>
        <v>B</v>
      </c>
      <c r="S531" s="180" t="str">
        <f>IF(OR(R531="S",R531="RE"),100,"")</f>
        <v/>
      </c>
      <c r="T531" s="171" t="str">
        <f>IF('result subject-wise'!AL28="","",'result subject-wise'!AL28)</f>
        <v/>
      </c>
      <c r="U531" s="172" t="str">
        <f>IF('result subject-wise'!AM28="","",'result subject-wise'!AM28)</f>
        <v/>
      </c>
      <c r="V531" s="1036"/>
    </row>
    <row r="532" spans="1:22" ht="19.25" customHeight="1">
      <c r="A532" s="986"/>
      <c r="B532" s="942" t="str">
        <f>'statement of marks'!$ED$3</f>
        <v>JEEVAN KAUSJAL</v>
      </c>
      <c r="C532" s="943"/>
      <c r="D532" s="1037" t="s">
        <v>283</v>
      </c>
      <c r="E532" s="1038"/>
      <c r="F532" s="204">
        <f>'statement of marks'!$ED$6</f>
        <v>30</v>
      </c>
      <c r="G532" s="177">
        <f>IF('statement of marks'!ED28="","",'statement of marks'!ED28)</f>
        <v>22</v>
      </c>
      <c r="H532" s="1038" t="s">
        <v>284</v>
      </c>
      <c r="I532" s="1038"/>
      <c r="J532" s="204">
        <f>'statement of marks'!$EE$6</f>
        <v>30</v>
      </c>
      <c r="K532" s="178">
        <f>IF('statement of marks'!EE28="","",'statement of marks'!EE28)</f>
        <v>24</v>
      </c>
      <c r="L532" s="1038" t="s">
        <v>113</v>
      </c>
      <c r="M532" s="1038"/>
      <c r="N532" s="204">
        <f>'statement of marks'!$EF$6</f>
        <v>40</v>
      </c>
      <c r="O532" s="201">
        <f>IF('statement of marks'!EF28="","",'statement of marks'!EF28)</f>
        <v>29</v>
      </c>
      <c r="P532" s="166"/>
      <c r="Q532" s="178">
        <f>IF(O532="","",SUM(G532,K532,O532))</f>
        <v>75</v>
      </c>
      <c r="R532" s="201" t="str">
        <f>IF('statement of marks'!GX28="","",'statement of marks'!GX28)</f>
        <v>B</v>
      </c>
      <c r="S532" s="180" t="str">
        <f>IF(OR(R532="S",R532="RE"),40,"")</f>
        <v/>
      </c>
      <c r="T532" s="171" t="str">
        <f>IF('result subject-wise'!AN28="","",'result subject-wise'!AN28)</f>
        <v/>
      </c>
      <c r="U532" s="172" t="str">
        <f>IF('result subject-wise'!AO28="","",'result subject-wise'!AO28)</f>
        <v/>
      </c>
      <c r="V532" s="1036"/>
    </row>
    <row r="533" spans="1:22" ht="19.25" customHeight="1">
      <c r="A533" s="986"/>
      <c r="B533" s="1039" t="s">
        <v>200</v>
      </c>
      <c r="C533" s="1040"/>
      <c r="D533" s="1041" t="str">
        <f>IF('statement of marks'!HD28="","",'statement of marks'!HD28)</f>
        <v>PASS</v>
      </c>
      <c r="E533" s="1042"/>
      <c r="F533" s="1042"/>
      <c r="G533" s="1042"/>
      <c r="H533" s="1042"/>
      <c r="I533" s="1043"/>
      <c r="J533" s="202" t="s">
        <v>330</v>
      </c>
      <c r="K533" s="201" t="str">
        <f>IF('statement of marks'!HG28="","",'statement of marks'!HG28)</f>
        <v>II</v>
      </c>
      <c r="L533" s="1044" t="s">
        <v>157</v>
      </c>
      <c r="M533" s="1045"/>
      <c r="N533" s="1046"/>
      <c r="O533" s="201">
        <f>IF('statement of marks'!HI28="","",'statement of marks'!HI28)</f>
        <v>21.999999999999975</v>
      </c>
      <c r="P533" s="1047" t="s">
        <v>324</v>
      </c>
      <c r="Q533" s="1047"/>
      <c r="R533" s="1047"/>
      <c r="S533" s="1047"/>
      <c r="T533" s="1047"/>
      <c r="U533" s="1047"/>
      <c r="V533" s="1048"/>
    </row>
    <row r="534" spans="1:22" ht="19.25" customHeight="1">
      <c r="A534" s="986"/>
      <c r="B534" s="1039" t="s">
        <v>333</v>
      </c>
      <c r="C534" s="1040"/>
      <c r="D534" s="965" t="s">
        <v>127</v>
      </c>
      <c r="E534" s="966"/>
      <c r="F534" s="958" t="s">
        <v>129</v>
      </c>
      <c r="G534" s="958"/>
      <c r="H534" s="958" t="s">
        <v>131</v>
      </c>
      <c r="I534" s="958"/>
      <c r="J534" s="958" t="s">
        <v>133</v>
      </c>
      <c r="K534" s="958"/>
      <c r="L534" s="959" t="s">
        <v>312</v>
      </c>
      <c r="M534" s="959"/>
      <c r="N534" s="959"/>
      <c r="O534" s="959"/>
      <c r="P534" s="960" t="s">
        <v>200</v>
      </c>
      <c r="Q534" s="960"/>
      <c r="R534" s="960"/>
      <c r="S534" s="960"/>
      <c r="T534" s="961" t="str">
        <f>IF('result subject-wise'!AR28="","",'result subject-wise'!AR28)</f>
        <v/>
      </c>
      <c r="U534" s="961"/>
      <c r="V534" s="962"/>
    </row>
    <row r="535" spans="1:22" ht="19.25" customHeight="1">
      <c r="A535" s="986"/>
      <c r="B535" s="963" t="s">
        <v>309</v>
      </c>
      <c r="C535" s="964"/>
      <c r="D535" s="965" t="str">
        <f>IF('statement of marks'!EZ28="","",'statement of marks'!EZ28)</f>
        <v/>
      </c>
      <c r="E535" s="966"/>
      <c r="F535" s="966" t="str">
        <f>IF('statement of marks'!FB28="","",'statement of marks'!FB28)</f>
        <v/>
      </c>
      <c r="G535" s="966"/>
      <c r="H535" s="966" t="str">
        <f>IF('statement of marks'!FD28="","",'statement of marks'!FD28)</f>
        <v/>
      </c>
      <c r="I535" s="966"/>
      <c r="J535" s="966" t="str">
        <f>IF('statement of marks'!FF28="","",'statement of marks'!FF28)</f>
        <v/>
      </c>
      <c r="K535" s="966"/>
      <c r="L535" s="966">
        <f>IF('statement of marks'!FH28="","",'statement of marks'!FH28)</f>
        <v>0</v>
      </c>
      <c r="M535" s="966"/>
      <c r="N535" s="966"/>
      <c r="O535" s="966"/>
      <c r="P535" s="960" t="s">
        <v>330</v>
      </c>
      <c r="Q535" s="960"/>
      <c r="R535" s="960"/>
      <c r="S535" s="960"/>
      <c r="T535" s="961" t="str">
        <f>IF(AND(T534="mRrh.kZ",V530&gt;=60),"FIRST",IF(AND(T534="mRrh.kZ",V530&gt;=48),"SECOND",IF(AND(T534="mRrh.kZ",V530&gt;=36),"THIRD","")))</f>
        <v/>
      </c>
      <c r="U535" s="961"/>
      <c r="V535" s="962"/>
    </row>
    <row r="536" spans="1:22" ht="19.25" customHeight="1">
      <c r="A536" s="986"/>
      <c r="B536" s="963" t="s">
        <v>310</v>
      </c>
      <c r="C536" s="964"/>
      <c r="D536" s="967" t="str">
        <f>IF('statement of marks'!EY28="","",'statement of marks'!EY28)</f>
        <v/>
      </c>
      <c r="E536" s="968"/>
      <c r="F536" s="968" t="str">
        <f>IF('statement of marks'!FA28="","",'statement of marks'!FA28)</f>
        <v/>
      </c>
      <c r="G536" s="968"/>
      <c r="H536" s="968" t="str">
        <f>IF('statement of marks'!FC28="","",'statement of marks'!FC28)</f>
        <v/>
      </c>
      <c r="I536" s="968"/>
      <c r="J536" s="968" t="str">
        <f>IF('statement of marks'!FE28="","",'statement of marks'!FE28)</f>
        <v/>
      </c>
      <c r="K536" s="968"/>
      <c r="L536" s="968">
        <f>IF('statement of marks'!FG28="","",'statement of marks'!FG28)</f>
        <v>44</v>
      </c>
      <c r="M536" s="968"/>
      <c r="N536" s="968"/>
      <c r="O536" s="968"/>
      <c r="P536" s="969" t="s">
        <v>302</v>
      </c>
      <c r="Q536" s="970"/>
      <c r="R536" s="970"/>
      <c r="S536" s="971"/>
      <c r="T536" s="972" t="str">
        <f>IF(T534="","",'result subject-wise'!$G$118)</f>
        <v/>
      </c>
      <c r="U536" s="972"/>
      <c r="V536" s="973"/>
    </row>
    <row r="537" spans="1:22" ht="19.25" customHeight="1">
      <c r="A537" s="986"/>
      <c r="B537" s="942" t="s">
        <v>303</v>
      </c>
      <c r="C537" s="943"/>
      <c r="D537" s="944"/>
      <c r="E537" s="945"/>
      <c r="F537" s="945"/>
      <c r="G537" s="945"/>
      <c r="H537" s="945"/>
      <c r="I537" s="945"/>
      <c r="J537" s="945"/>
      <c r="K537" s="945"/>
      <c r="L537" s="946" t="s">
        <v>326</v>
      </c>
      <c r="M537" s="946"/>
      <c r="N537" s="946"/>
      <c r="O537" s="946"/>
      <c r="P537" s="946"/>
      <c r="Q537" s="946"/>
      <c r="R537" s="974"/>
      <c r="S537" s="975"/>
      <c r="T537" s="975"/>
      <c r="U537" s="975"/>
      <c r="V537" s="976"/>
    </row>
    <row r="538" spans="1:22" ht="19.25" customHeight="1">
      <c r="A538" s="986"/>
      <c r="B538" s="942" t="s">
        <v>335</v>
      </c>
      <c r="C538" s="943"/>
      <c r="D538" s="944"/>
      <c r="E538" s="945"/>
      <c r="F538" s="945"/>
      <c r="G538" s="945"/>
      <c r="H538" s="945"/>
      <c r="I538" s="945"/>
      <c r="J538" s="945"/>
      <c r="K538" s="945"/>
      <c r="L538" s="946" t="s">
        <v>304</v>
      </c>
      <c r="M538" s="946"/>
      <c r="N538" s="946"/>
      <c r="O538" s="946"/>
      <c r="P538" s="946"/>
      <c r="Q538" s="946"/>
      <c r="R538" s="977"/>
      <c r="S538" s="978"/>
      <c r="T538" s="978"/>
      <c r="U538" s="978"/>
      <c r="V538" s="979"/>
    </row>
    <row r="539" spans="1:22" ht="19.25" customHeight="1">
      <c r="A539" s="986"/>
      <c r="B539" s="942" t="s">
        <v>313</v>
      </c>
      <c r="C539" s="943"/>
      <c r="D539" s="944"/>
      <c r="E539" s="945"/>
      <c r="F539" s="945"/>
      <c r="G539" s="945"/>
      <c r="H539" s="945"/>
      <c r="I539" s="945"/>
      <c r="J539" s="945"/>
      <c r="K539" s="945"/>
      <c r="L539" s="946" t="s">
        <v>327</v>
      </c>
      <c r="M539" s="946"/>
      <c r="N539" s="946"/>
      <c r="O539" s="946"/>
      <c r="P539" s="946"/>
      <c r="Q539" s="946"/>
      <c r="R539" s="947" t="s">
        <v>328</v>
      </c>
      <c r="S539" s="948"/>
      <c r="T539" s="948"/>
      <c r="U539" s="948"/>
      <c r="V539" s="949"/>
    </row>
    <row r="540" spans="1:22" ht="19.25" customHeight="1">
      <c r="A540" s="987"/>
      <c r="B540" s="950" t="s">
        <v>329</v>
      </c>
      <c r="C540" s="951"/>
      <c r="D540" s="952"/>
      <c r="E540" s="953"/>
      <c r="F540" s="953"/>
      <c r="G540" s="953"/>
      <c r="H540" s="953"/>
      <c r="I540" s="953"/>
      <c r="J540" s="953"/>
      <c r="K540" s="953"/>
      <c r="L540" s="951" t="s">
        <v>117</v>
      </c>
      <c r="M540" s="951"/>
      <c r="N540" s="951"/>
      <c r="O540" s="951"/>
      <c r="P540" s="954">
        <f>'statement of marks'!$HJ$110</f>
        <v>42122</v>
      </c>
      <c r="Q540" s="954"/>
      <c r="R540" s="955" t="s">
        <v>305</v>
      </c>
      <c r="S540" s="956"/>
      <c r="T540" s="956"/>
      <c r="U540" s="956"/>
      <c r="V540" s="957"/>
    </row>
    <row r="541" spans="1:22" ht="19.25" customHeight="1">
      <c r="A541" s="980" t="s">
        <v>287</v>
      </c>
      <c r="B541" s="981"/>
      <c r="C541" s="981"/>
      <c r="D541" s="981"/>
      <c r="E541" s="981"/>
      <c r="F541" s="981"/>
      <c r="G541" s="981"/>
      <c r="H541" s="981"/>
      <c r="I541" s="981"/>
      <c r="J541" s="981"/>
      <c r="K541" s="981"/>
      <c r="L541" s="981"/>
      <c r="M541" s="981"/>
      <c r="N541" s="981"/>
      <c r="O541" s="981"/>
      <c r="P541" s="981"/>
      <c r="Q541" s="981"/>
      <c r="R541" s="981"/>
      <c r="S541" s="981"/>
      <c r="T541" s="981"/>
      <c r="U541" s="981"/>
      <c r="V541" s="982"/>
    </row>
    <row r="542" spans="1:22" ht="19.25" customHeight="1">
      <c r="A542" s="983" t="str">
        <f>'statement of marks'!$A$1</f>
        <v>GOVT. GIRLS' HR. SEC. SCHOOL, NIMBAHERA</v>
      </c>
      <c r="B542" s="984"/>
      <c r="C542" s="984"/>
      <c r="D542" s="984"/>
      <c r="E542" s="984"/>
      <c r="F542" s="984"/>
      <c r="G542" s="984"/>
      <c r="H542" s="984"/>
      <c r="I542" s="984"/>
      <c r="J542" s="984"/>
      <c r="K542" s="984"/>
      <c r="L542" s="984"/>
      <c r="M542" s="984"/>
      <c r="N542" s="984"/>
      <c r="O542" s="984"/>
      <c r="P542" s="984"/>
      <c r="Q542" s="984"/>
      <c r="R542" s="984"/>
      <c r="S542" s="984"/>
      <c r="T542" s="984"/>
      <c r="U542" s="984"/>
      <c r="V542" s="985"/>
    </row>
    <row r="543" spans="1:22" ht="19.25" customHeight="1">
      <c r="A543" s="986"/>
      <c r="B543" s="988" t="s">
        <v>316</v>
      </c>
      <c r="C543" s="988"/>
      <c r="D543" s="989" t="str">
        <f>'statement of marks'!$F$3</f>
        <v>2013-14</v>
      </c>
      <c r="E543" s="990"/>
      <c r="F543" s="991" t="str">
        <f>IF(T561="","MAIN EXAMINATION",IF(D560="Suppl.","SUPPLEMENTARY EXAMINATION",IF(D560="Re-exam.","RE-EXAMINATION",)))</f>
        <v>MAIN EXAMINATION</v>
      </c>
      <c r="G543" s="992"/>
      <c r="H543" s="992"/>
      <c r="I543" s="992"/>
      <c r="J543" s="992"/>
      <c r="K543" s="992"/>
      <c r="L543" s="992"/>
      <c r="M543" s="992"/>
      <c r="N543" s="992"/>
      <c r="O543" s="992"/>
      <c r="P543" s="992"/>
      <c r="Q543" s="992"/>
      <c r="R543" s="993" t="s">
        <v>315</v>
      </c>
      <c r="S543" s="994"/>
      <c r="T543" s="995" t="str">
        <f>'statement of marks'!$A$3</f>
        <v>11 'A'</v>
      </c>
      <c r="U543" s="995"/>
      <c r="V543" s="996"/>
    </row>
    <row r="544" spans="1:22" ht="19.25" customHeight="1">
      <c r="A544" s="986"/>
      <c r="B544" s="997" t="s">
        <v>36</v>
      </c>
      <c r="C544" s="997"/>
      <c r="D544" s="998" t="str">
        <f>IF('statement of marks'!G29="","",'statement of marks'!G29)</f>
        <v>A 021</v>
      </c>
      <c r="E544" s="946"/>
      <c r="F544" s="946"/>
      <c r="G544" s="946"/>
      <c r="H544" s="946"/>
      <c r="I544" s="946"/>
      <c r="J544" s="946"/>
      <c r="K544" s="946"/>
      <c r="L544" s="946"/>
      <c r="M544" s="946"/>
      <c r="N544" s="946"/>
      <c r="O544" s="946"/>
      <c r="P544" s="946"/>
      <c r="Q544" s="946"/>
      <c r="R544" s="999" t="s">
        <v>314</v>
      </c>
      <c r="S544" s="1000"/>
      <c r="T544" s="1001">
        <f>IF('statement of marks'!E29="","",'statement of marks'!E29)</f>
        <v>11421</v>
      </c>
      <c r="U544" s="1001"/>
      <c r="V544" s="1002"/>
    </row>
    <row r="545" spans="1:22" ht="19.25" customHeight="1">
      <c r="A545" s="986"/>
      <c r="B545" s="997" t="s">
        <v>37</v>
      </c>
      <c r="C545" s="997"/>
      <c r="D545" s="998" t="str">
        <f>IF('statement of marks'!H29="","",'statement of marks'!H29)</f>
        <v>B 021</v>
      </c>
      <c r="E545" s="946"/>
      <c r="F545" s="946"/>
      <c r="G545" s="946"/>
      <c r="H545" s="946"/>
      <c r="I545" s="946"/>
      <c r="J545" s="946"/>
      <c r="K545" s="946"/>
      <c r="L545" s="946"/>
      <c r="M545" s="946"/>
      <c r="N545" s="946"/>
      <c r="O545" s="946"/>
      <c r="P545" s="946"/>
      <c r="Q545" s="946"/>
      <c r="R545" s="999" t="s">
        <v>35</v>
      </c>
      <c r="S545" s="1000"/>
      <c r="T545" s="1001">
        <f>IF('statement of marks'!D29="","",'statement of marks'!D29)</f>
        <v>10440</v>
      </c>
      <c r="U545" s="1001"/>
      <c r="V545" s="1002"/>
    </row>
    <row r="546" spans="1:22" ht="19.25" customHeight="1">
      <c r="A546" s="986"/>
      <c r="B546" s="1003" t="s">
        <v>38</v>
      </c>
      <c r="C546" s="1003"/>
      <c r="D546" s="998" t="str">
        <f>IF('statement of marks'!I29="","",'statement of marks'!I29)</f>
        <v>C 021</v>
      </c>
      <c r="E546" s="946"/>
      <c r="F546" s="946"/>
      <c r="G546" s="946"/>
      <c r="H546" s="946"/>
      <c r="I546" s="946"/>
      <c r="J546" s="946"/>
      <c r="K546" s="946"/>
      <c r="L546" s="946"/>
      <c r="M546" s="946"/>
      <c r="N546" s="946"/>
      <c r="O546" s="946"/>
      <c r="P546" s="946"/>
      <c r="Q546" s="946"/>
      <c r="R546" s="1004" t="s">
        <v>285</v>
      </c>
      <c r="S546" s="1005"/>
      <c r="T546" s="1006">
        <f>IF('statement of marks'!F29="","",'statement of marks'!F29)</f>
        <v>35333</v>
      </c>
      <c r="U546" s="1006"/>
      <c r="V546" s="1007"/>
    </row>
    <row r="547" spans="1:22" ht="19.25" customHeight="1">
      <c r="A547" s="986"/>
      <c r="B547" s="1008" t="s">
        <v>223</v>
      </c>
      <c r="C547" s="1010" t="s">
        <v>319</v>
      </c>
      <c r="D547" s="1012" t="s">
        <v>114</v>
      </c>
      <c r="E547" s="1012" t="s">
        <v>115</v>
      </c>
      <c r="F547" s="1012" t="s">
        <v>116</v>
      </c>
      <c r="G547" s="1014" t="s">
        <v>281</v>
      </c>
      <c r="H547" s="1014" t="s">
        <v>282</v>
      </c>
      <c r="I547" s="1012" t="s">
        <v>289</v>
      </c>
      <c r="J547" s="1012" t="s">
        <v>299</v>
      </c>
      <c r="K547" s="1016" t="s">
        <v>299</v>
      </c>
      <c r="L547" s="1018" t="s">
        <v>292</v>
      </c>
      <c r="M547" s="1018" t="s">
        <v>293</v>
      </c>
      <c r="N547" s="1020" t="s">
        <v>294</v>
      </c>
      <c r="O547" s="1020" t="s">
        <v>290</v>
      </c>
      <c r="P547" s="1020" t="s">
        <v>291</v>
      </c>
      <c r="Q547" s="1016" t="s">
        <v>323</v>
      </c>
      <c r="R547" s="1012" t="s">
        <v>334</v>
      </c>
      <c r="S547" s="1022" t="s">
        <v>332</v>
      </c>
      <c r="T547" s="1024" t="s">
        <v>320</v>
      </c>
      <c r="U547" s="1026" t="s">
        <v>321</v>
      </c>
      <c r="V547" s="1028" t="s">
        <v>322</v>
      </c>
    </row>
    <row r="548" spans="1:22" ht="19.25" customHeight="1">
      <c r="A548" s="986"/>
      <c r="B548" s="1009"/>
      <c r="C548" s="1011"/>
      <c r="D548" s="1013"/>
      <c r="E548" s="1013"/>
      <c r="F548" s="1013"/>
      <c r="G548" s="1015"/>
      <c r="H548" s="1015"/>
      <c r="I548" s="1013"/>
      <c r="J548" s="1013"/>
      <c r="K548" s="1017"/>
      <c r="L548" s="1019"/>
      <c r="M548" s="1019"/>
      <c r="N548" s="1021"/>
      <c r="O548" s="1021"/>
      <c r="P548" s="1021"/>
      <c r="Q548" s="1017"/>
      <c r="R548" s="1013"/>
      <c r="S548" s="1023"/>
      <c r="T548" s="1025"/>
      <c r="U548" s="1027"/>
      <c r="V548" s="1029"/>
    </row>
    <row r="549" spans="1:22" ht="19.25" customHeight="1">
      <c r="A549" s="986"/>
      <c r="B549" s="1030" t="s">
        <v>317</v>
      </c>
      <c r="C549" s="1031"/>
      <c r="D549" s="173">
        <v>10</v>
      </c>
      <c r="E549" s="203">
        <v>10</v>
      </c>
      <c r="F549" s="203">
        <v>10</v>
      </c>
      <c r="G549" s="164" t="s">
        <v>90</v>
      </c>
      <c r="H549" s="174" t="str">
        <f>'statement of marks'!$AQ$6</f>
        <v/>
      </c>
      <c r="I549" s="165">
        <v>70</v>
      </c>
      <c r="J549" s="164" t="s">
        <v>88</v>
      </c>
      <c r="K549" s="175">
        <v>100</v>
      </c>
      <c r="L549" s="164" t="s">
        <v>91</v>
      </c>
      <c r="M549" s="174" t="str">
        <f>'statement of marks'!$AV$6</f>
        <v/>
      </c>
      <c r="N549" s="165">
        <v>100</v>
      </c>
      <c r="O549" s="164" t="s">
        <v>307</v>
      </c>
      <c r="P549" s="175"/>
      <c r="Q549" s="175">
        <v>200</v>
      </c>
      <c r="R549" s="166"/>
      <c r="S549" s="166"/>
      <c r="T549" s="167"/>
      <c r="U549" s="168"/>
      <c r="V549" s="176" t="str">
        <f>IF(OR(U556=0,U556&lt;S556),"",Q549)</f>
        <v/>
      </c>
    </row>
    <row r="550" spans="1:22" ht="19.25" customHeight="1">
      <c r="A550" s="986"/>
      <c r="B550" s="942" t="str">
        <f>'statement of marks'!$J$3</f>
        <v>HINDI COMPULSORY</v>
      </c>
      <c r="C550" s="943"/>
      <c r="D550" s="200">
        <f>IF('statement of marks'!J29="","",'statement of marks'!J29)</f>
        <v>4</v>
      </c>
      <c r="E550" s="201">
        <f>IF('statement of marks'!K29="","",'statement of marks'!K29)</f>
        <v>5</v>
      </c>
      <c r="F550" s="201">
        <f>IF('statement of marks'!L29="","",'statement of marks'!L29)</f>
        <v>4</v>
      </c>
      <c r="G550" s="177">
        <f>IF('statement of marks'!N29="","",'statement of marks'!N29)</f>
        <v>31</v>
      </c>
      <c r="H550" s="177" t="str">
        <f>'statement of marks'!$BS$6</f>
        <v/>
      </c>
      <c r="I550" s="204">
        <f>IF(G550="","",G550)</f>
        <v>31</v>
      </c>
      <c r="J550" s="204">
        <f>IF(G550="","",SUM(D550,E550,F550,G550))</f>
        <v>44</v>
      </c>
      <c r="K550" s="178">
        <f>J550</f>
        <v>44</v>
      </c>
      <c r="L550" s="177">
        <f>IF('statement of marks'!P29="","",'statement of marks'!P29)</f>
        <v>66</v>
      </c>
      <c r="M550" s="174" t="str">
        <f>'statement of marks'!$BX$6</f>
        <v/>
      </c>
      <c r="N550" s="204">
        <f>IF(L550="","",L550)</f>
        <v>66</v>
      </c>
      <c r="O550" s="204">
        <f>IF(L550="","",SUM(J550,L550))</f>
        <v>110</v>
      </c>
      <c r="P550" s="179">
        <f>SUM(H550,M550)</f>
        <v>0</v>
      </c>
      <c r="Q550" s="178">
        <f>O550</f>
        <v>110</v>
      </c>
      <c r="R550" s="201" t="str">
        <f>CONCATENATE('statement of marks'!FJ29,'statement of marks'!FK29,'statement of marks'!FL29)</f>
        <v>II</v>
      </c>
      <c r="S550" s="180" t="str">
        <f>IF(OR(R550="S",R550="RE"),100,"")</f>
        <v/>
      </c>
      <c r="T550" s="181" t="str">
        <f>IF('result subject-wise'!U29="","",'result subject-wise'!U29)</f>
        <v/>
      </c>
      <c r="U550" s="182" t="str">
        <f>IF('result subject-wise'!V29="","",'result subject-wise'!V29)</f>
        <v/>
      </c>
      <c r="V550" s="176" t="str">
        <f>IF(OR(U556=0,U556&lt;S556),"",IF(R550="RE",SUM(Q550,T550),IF(R550="S",T550,Q550)))</f>
        <v/>
      </c>
    </row>
    <row r="551" spans="1:22" ht="19.25" customHeight="1">
      <c r="A551" s="986"/>
      <c r="B551" s="942" t="str">
        <f>'statement of marks'!$W$3</f>
        <v>ENGLISH COMPULSORY</v>
      </c>
      <c r="C551" s="943"/>
      <c r="D551" s="200">
        <f>IF('statement of marks'!W29="","",'statement of marks'!W29)</f>
        <v>5</v>
      </c>
      <c r="E551" s="201">
        <f>IF('statement of marks'!X29="","",'statement of marks'!X29)</f>
        <v>4</v>
      </c>
      <c r="F551" s="201">
        <f>IF('statement of marks'!Y29="","",'statement of marks'!Y29)</f>
        <v>7</v>
      </c>
      <c r="G551" s="177">
        <f>IF('statement of marks'!AA29="","",'statement of marks'!AA29)</f>
        <v>37</v>
      </c>
      <c r="H551" s="177" t="str">
        <f>'statement of marks'!$CU$6</f>
        <v/>
      </c>
      <c r="I551" s="204">
        <f>IF(G551="","",G551)</f>
        <v>37</v>
      </c>
      <c r="J551" s="204">
        <f t="shared" ref="J551:J554" si="198">IF(G551="","",SUM(D551,E551,F551,G551))</f>
        <v>53</v>
      </c>
      <c r="K551" s="178">
        <f>J551</f>
        <v>53</v>
      </c>
      <c r="L551" s="177">
        <f>IF('statement of marks'!AC29="","",'statement of marks'!AC29)</f>
        <v>39</v>
      </c>
      <c r="M551" s="174" t="str">
        <f>'statement of marks'!$CZ$6</f>
        <v/>
      </c>
      <c r="N551" s="204">
        <f>IF(L551="","",L551)</f>
        <v>39</v>
      </c>
      <c r="O551" s="204">
        <f t="shared" ref="O551" si="199">IF(L551="","",SUM(J551,L551))</f>
        <v>92</v>
      </c>
      <c r="P551" s="179">
        <f t="shared" ref="P551" si="200">SUM(H551,M551)</f>
        <v>0</v>
      </c>
      <c r="Q551" s="178">
        <f>O551</f>
        <v>92</v>
      </c>
      <c r="R551" s="201" t="str">
        <f>CONCATENATE('statement of marks'!FM29,'statement of marks'!FN29,'statement of marks'!FO29)</f>
        <v>III</v>
      </c>
      <c r="S551" s="180" t="str">
        <f>IF(OR(R551="S",R551="RE"),100,"")</f>
        <v/>
      </c>
      <c r="T551" s="181" t="str">
        <f>IF('result subject-wise'!X29="","",'result subject-wise'!X29)</f>
        <v/>
      </c>
      <c r="U551" s="182" t="str">
        <f>IF('result subject-wise'!Y29="","",'result subject-wise'!Y29)</f>
        <v/>
      </c>
      <c r="V551" s="176" t="str">
        <f>IF(OR(U556=0,U556&lt;S556),"",IF(R551="RE",SUM(Q551,T551),IF(R551="S",T551,Q551)))</f>
        <v/>
      </c>
    </row>
    <row r="552" spans="1:22" ht="19.25" customHeight="1">
      <c r="A552" s="986"/>
      <c r="B552" s="942" t="str">
        <f>'statement of marks'!AK29</f>
        <v>PHYSICS</v>
      </c>
      <c r="C552" s="943"/>
      <c r="D552" s="200">
        <f>IF('statement of marks'!AL29="","",'statement of marks'!AL29)</f>
        <v>4</v>
      </c>
      <c r="E552" s="201">
        <f>IF('statement of marks'!AM29="","",'statement of marks'!AM29)</f>
        <v>9</v>
      </c>
      <c r="F552" s="201">
        <f>IF('statement of marks'!AN29="","",'statement of marks'!AN29)</f>
        <v>9</v>
      </c>
      <c r="G552" s="177">
        <f>IF('statement of marks'!AP29="","",'statement of marks'!AP29)</f>
        <v>16</v>
      </c>
      <c r="H552" s="177">
        <f>IF('statement of marks'!AQ29="","",'statement of marks'!AQ29)</f>
        <v>12</v>
      </c>
      <c r="I552" s="204">
        <f>IF(G552="","",IF(AND(G552="ML",H552="ML"),"ML",IF(AND(G552="ML",H552=""),"ML",SUM(G552,H552))))</f>
        <v>28</v>
      </c>
      <c r="J552" s="204">
        <f t="shared" si="198"/>
        <v>38</v>
      </c>
      <c r="K552" s="178">
        <f>IF(J552="","",SUM(H552,J552))</f>
        <v>50</v>
      </c>
      <c r="L552" s="177">
        <f>IF('statement of marks'!AU29="","",'statement of marks'!AU29)</f>
        <v>29</v>
      </c>
      <c r="M552" s="177">
        <f>IF('statement of marks'!AV29="","",'statement of marks'!AV29)</f>
        <v>20</v>
      </c>
      <c r="N552" s="204">
        <f>IF(L552="","",IF(AND(L552="ML",M552="ML"),"ML",IF(AND(L552="ML",M552=""),"ML",SUM(L552,M552))))</f>
        <v>49</v>
      </c>
      <c r="O552" s="204">
        <f>IF(L552="","",SUM(J552,L552))</f>
        <v>67</v>
      </c>
      <c r="P552" s="177">
        <f>IF(AND(H552="",M552=""),"",SUM(H552,M552))</f>
        <v>32</v>
      </c>
      <c r="Q552" s="178">
        <f>IF(O552="","",SUM(O552,P552))</f>
        <v>99</v>
      </c>
      <c r="R552" s="201" t="str">
        <f>CONCATENATE('statement of marks'!FP29,'statement of marks'!FY29,'statement of marks'!FZ29)</f>
        <v>II</v>
      </c>
      <c r="S552" s="180" t="str">
        <f>IF('result subject-wise'!Z29="","",'result subject-wise'!Z29)</f>
        <v/>
      </c>
      <c r="T552" s="181" t="str">
        <f>IF('result subject-wise'!AB29="","",'result subject-wise'!AB29)</f>
        <v/>
      </c>
      <c r="U552" s="182" t="str">
        <f>IF('result subject-wise'!AC29="","",'result subject-wise'!AC29)</f>
        <v/>
      </c>
      <c r="V552" s="176" t="str">
        <f>IF(OR(U556=0,U556&lt;S556),"",IF(OR(R552="RE",R552="REP"),SUM(Q552,T552),IF(R552="S",T552,Q552)))</f>
        <v/>
      </c>
    </row>
    <row r="553" spans="1:22" ht="19.25" customHeight="1">
      <c r="A553" s="986"/>
      <c r="B553" s="942" t="str">
        <f>'statement of marks'!BM29</f>
        <v>CHEMISTRY</v>
      </c>
      <c r="C553" s="943"/>
      <c r="D553" s="200">
        <f>IF('statement of marks'!BN29="","",'statement of marks'!BN29)</f>
        <v>7</v>
      </c>
      <c r="E553" s="201">
        <f>IF('statement of marks'!BO29="","",'statement of marks'!BO29)</f>
        <v>10</v>
      </c>
      <c r="F553" s="201">
        <f>IF('statement of marks'!BP29="","",'statement of marks'!BP29)</f>
        <v>10</v>
      </c>
      <c r="G553" s="177">
        <f>IF('statement of marks'!BR29="","",'statement of marks'!BR29)</f>
        <v>20</v>
      </c>
      <c r="H553" s="177">
        <f>IF('statement of marks'!BS29="","",'statement of marks'!BS29)</f>
        <v>16</v>
      </c>
      <c r="I553" s="204">
        <f t="shared" ref="I553" si="201">IF(G553="","",IF(AND(G553="ML",H553="ML"),"ML",IF(AND(G553="ML",H553=""),"ML",SUM(G553,H553))))</f>
        <v>36</v>
      </c>
      <c r="J553" s="204">
        <f t="shared" si="198"/>
        <v>47</v>
      </c>
      <c r="K553" s="178">
        <f>IF(J553="","",SUM(H553,J553))</f>
        <v>63</v>
      </c>
      <c r="L553" s="177">
        <f>IF('statement of marks'!BW29="","",'statement of marks'!BW29)</f>
        <v>34</v>
      </c>
      <c r="M553" s="177">
        <f>IF('statement of marks'!BX29="","",'statement of marks'!BX29)</f>
        <v>21</v>
      </c>
      <c r="N553" s="204">
        <f t="shared" ref="N553" si="202">IF(L553="","",IF(AND(L553="ML",M553="ML"),"ML",IF(AND(L553="ML",M553=""),"ML",SUM(L553,M553))))</f>
        <v>55</v>
      </c>
      <c r="O553" s="204">
        <f>IF(L553="","",SUM(J553,L553))</f>
        <v>81</v>
      </c>
      <c r="P553" s="177">
        <f t="shared" ref="P553:P554" si="203">IF(AND(H553="",M553=""),"",SUM(H553,M553))</f>
        <v>37</v>
      </c>
      <c r="Q553" s="178">
        <f>IF(O553="","",SUM(O553,P553))</f>
        <v>118</v>
      </c>
      <c r="R553" s="201" t="str">
        <f>CONCATENATE('statement of marks'!GA29,'statement of marks'!GJ29,'statement of marks'!GK29)</f>
        <v>II</v>
      </c>
      <c r="S553" s="180" t="str">
        <f>IF('result subject-wise'!AD29="","",'result subject-wise'!AD29)</f>
        <v/>
      </c>
      <c r="T553" s="181" t="str">
        <f>IF('result subject-wise'!AF29="","",'result subject-wise'!AF29)</f>
        <v/>
      </c>
      <c r="U553" s="182" t="str">
        <f>IF('result subject-wise'!AG29="","",'result subject-wise'!AG29)</f>
        <v/>
      </c>
      <c r="V553" s="176" t="str">
        <f>IF(OR(U556=0,U556&lt;S556),"",IF(OR(R553="RE",R553="REP"),SUM(Q553,T553),IF(R553="S",T553,Q553)))</f>
        <v/>
      </c>
    </row>
    <row r="554" spans="1:22" ht="19.25" customHeight="1">
      <c r="A554" s="986"/>
      <c r="B554" s="942" t="str">
        <f>'statement of marks'!CO29</f>
        <v>BIOLOGY</v>
      </c>
      <c r="C554" s="943"/>
      <c r="D554" s="200">
        <f>IF('statement of marks'!CP29="","",'statement of marks'!CP29)</f>
        <v>8</v>
      </c>
      <c r="E554" s="201">
        <f>IF('statement of marks'!CQ29="","",'statement of marks'!CQ29)</f>
        <v>6</v>
      </c>
      <c r="F554" s="201">
        <f>IF('statement of marks'!CR29="","",'statement of marks'!CR29)</f>
        <v>9</v>
      </c>
      <c r="G554" s="177">
        <f>IF('statement of marks'!CT29="","",'statement of marks'!CT29)</f>
        <v>30</v>
      </c>
      <c r="H554" s="177">
        <f>IF('statement of marks'!CU29="","",'statement of marks'!CU29)</f>
        <v>17</v>
      </c>
      <c r="I554" s="204">
        <f>IF(G554="","",IF(AND(G554="ML",H554="ML"),"ML",IF(AND(G554="ML",H554=""),"ML",SUM(G554,H554))))</f>
        <v>47</v>
      </c>
      <c r="J554" s="204">
        <f t="shared" si="198"/>
        <v>53</v>
      </c>
      <c r="K554" s="178">
        <f>IF(J554="","",SUM(H554,J554))</f>
        <v>70</v>
      </c>
      <c r="L554" s="177">
        <f>IF('statement of marks'!CY29="","",'statement of marks'!CY29)</f>
        <v>28</v>
      </c>
      <c r="M554" s="177">
        <f>IF('statement of marks'!CZ29="","",'statement of marks'!CZ29)</f>
        <v>28</v>
      </c>
      <c r="N554" s="204">
        <f>IF(L554="","",IF(AND(L554="ML",M554="ML"),"ML",IF(AND(L554="ML",M554=""),"ML",SUM(L554,M554))))</f>
        <v>56</v>
      </c>
      <c r="O554" s="204">
        <f>IF(L554="","",SUM(J554,L554))</f>
        <v>81</v>
      </c>
      <c r="P554" s="177">
        <f t="shared" si="203"/>
        <v>45</v>
      </c>
      <c r="Q554" s="178">
        <f>IF(O554="","",SUM(O554,P554))</f>
        <v>126</v>
      </c>
      <c r="R554" s="201" t="str">
        <f>CONCATENATE('statement of marks'!GL29,'statement of marks'!GU29,'statement of marks'!GV29)</f>
        <v>I</v>
      </c>
      <c r="S554" s="180" t="str">
        <f>IF('result subject-wise'!AH29="","",'result subject-wise'!AH29)</f>
        <v/>
      </c>
      <c r="T554" s="181" t="str">
        <f>IF('result subject-wise'!AJ29="","",'result subject-wise'!AJ29)</f>
        <v/>
      </c>
      <c r="U554" s="182" t="str">
        <f>IF('result subject-wise'!AK29="","",'result subject-wise'!AK29)</f>
        <v/>
      </c>
      <c r="V554" s="176" t="str">
        <f>IF(OR(U556=0,U556&lt;S556),"",IF(OR(R554="RE",R554="REP"),SUM(Q554,T554),IF(R554="S",T554,Q554)))</f>
        <v/>
      </c>
    </row>
    <row r="555" spans="1:22" ht="19.25" customHeight="1">
      <c r="A555" s="986"/>
      <c r="B555" s="1032" t="s">
        <v>296</v>
      </c>
      <c r="C555" s="1033"/>
      <c r="D555" s="183">
        <f>IF(AND(D550="",D551="",D552="",D553="",D554=""),"",SUM(D550:D554))</f>
        <v>28</v>
      </c>
      <c r="E555" s="183">
        <f t="shared" ref="E555:F555" si="204">IF(AND(E550="",E551="",E552="",E553="",E554=""),"",SUM(E550:E554))</f>
        <v>34</v>
      </c>
      <c r="F555" s="183">
        <f t="shared" si="204"/>
        <v>39</v>
      </c>
      <c r="G555" s="184">
        <f>IF(G550="","",SUM(G550:G554))</f>
        <v>134</v>
      </c>
      <c r="H555" s="184">
        <f>SUM(H552:H554)</f>
        <v>45</v>
      </c>
      <c r="I555" s="184">
        <f>IF(AND(I550="",I551="",I552="",I553="",I554=""),"",SUM(I550:I554))</f>
        <v>179</v>
      </c>
      <c r="J555" s="185">
        <f>IF(J554="","",SUM(J550:J554))</f>
        <v>235</v>
      </c>
      <c r="K555" s="186">
        <f>IF(K550="","",SUM(K550:K554))</f>
        <v>280</v>
      </c>
      <c r="L555" s="184">
        <f>IF(L550="","",SUM(L550:L554))</f>
        <v>196</v>
      </c>
      <c r="M555" s="184">
        <f>SUM(M552:M554)</f>
        <v>69</v>
      </c>
      <c r="N555" s="184">
        <f t="shared" ref="N555" si="205">IF(AND(N550="",N551="",N552="",N553="",N554=""),"",SUM(N550:N554))</f>
        <v>265</v>
      </c>
      <c r="O555" s="185">
        <f>IF(L555="","",SUM(J555,L555))</f>
        <v>431</v>
      </c>
      <c r="P555" s="186">
        <f>SUM(H555,M555)</f>
        <v>114</v>
      </c>
      <c r="Q555" s="186">
        <f>IF(Q550="","",SUM(Q550:Q554))</f>
        <v>545</v>
      </c>
      <c r="R555" s="185"/>
      <c r="S555" s="185" t="str">
        <f>IF(AND(S550="",S551="",S552="",S553="",S554=""),"",SUM(S550:S554))</f>
        <v/>
      </c>
      <c r="T555" s="187" t="str">
        <f>IF(AND(T550="",T551="",T552="",T553="",T554=""),"",SUM(T550:T554))</f>
        <v/>
      </c>
      <c r="U555" s="188"/>
      <c r="V555" s="189" t="str">
        <f>IF(V550="","",SUM(V550:V554))</f>
        <v/>
      </c>
    </row>
    <row r="556" spans="1:22" ht="19.25" customHeight="1">
      <c r="A556" s="986"/>
      <c r="B556" s="1034" t="s">
        <v>318</v>
      </c>
      <c r="C556" s="1035"/>
      <c r="D556" s="173">
        <f>IF(D555="","",50-(COUNTIF(D550:D554,"NA")*10+COUNTIF(D550:D554,"ML")*10))</f>
        <v>50</v>
      </c>
      <c r="E556" s="173">
        <f t="shared" ref="E556:F556" si="206">IF(E555="","",50-(COUNTIF(E550:E554,"NA")*10+COUNTIF(E550:E554,"ML")*10))</f>
        <v>50</v>
      </c>
      <c r="F556" s="173">
        <f t="shared" si="206"/>
        <v>50</v>
      </c>
      <c r="G556" s="177" t="e">
        <f>I556-H556</f>
        <v>#VALUE!</v>
      </c>
      <c r="H556" s="184" t="e">
        <f>IF(H555="","",(IF(OR(H552="ML",H552=""),0,H549)+IF(OR(H553="ML",H553=""),0,H550)+IF(OR(H554="ML",H554=""),0,H551)))</f>
        <v>#VALUE!</v>
      </c>
      <c r="I556" s="177">
        <f>IF(I555=0,0,350-H558)</f>
        <v>350</v>
      </c>
      <c r="J556" s="204" t="e">
        <f>IF(J555="","",SUM(D556:G556))</f>
        <v>#VALUE!</v>
      </c>
      <c r="K556" s="178" t="e">
        <f>IF(K555="","",SUM(H556,J556))</f>
        <v>#VALUE!</v>
      </c>
      <c r="L556" s="177" t="e">
        <f>N556-M556</f>
        <v>#VALUE!</v>
      </c>
      <c r="M556" s="180" t="e">
        <f>IF(M555="","",(IF(OR(M552="ML",M552=""),0,M549)+IF(OR(M553="ML",M553=""),0,M550)+IF(OR(M554="ML",M554=""),0,M551)))</f>
        <v>#VALUE!</v>
      </c>
      <c r="N556" s="177">
        <f>IF(N555=0,0,500-M558)</f>
        <v>500</v>
      </c>
      <c r="O556" s="204" t="e">
        <f>IF(L556="","",SUM(J556,L556))</f>
        <v>#VALUE!</v>
      </c>
      <c r="P556" s="178" t="e">
        <f>SUM(H556,M556)</f>
        <v>#VALUE!</v>
      </c>
      <c r="Q556" s="178" t="e">
        <f>IF(Q555="","",SUM(O556,P556))</f>
        <v>#VALUE!</v>
      </c>
      <c r="R556" s="169"/>
      <c r="S556" s="190">
        <f>COUNTIF(R550:R559,"S")</f>
        <v>0</v>
      </c>
      <c r="T556" s="190">
        <f>COUNTIF(R550:R559,"RE")+COUNTIF(R550:R559,"REP")</f>
        <v>0</v>
      </c>
      <c r="U556" s="190">
        <f>COUNTIF(U550:U555,"P")+COUNTIF(U558:U559,"P")</f>
        <v>0</v>
      </c>
      <c r="V556" s="191" t="str">
        <f>IF(OR(U556=0,U556&lt;(S556+T556)),"",(Q556-(S556*200)+S555))</f>
        <v/>
      </c>
    </row>
    <row r="557" spans="1:22" ht="19.25" customHeight="1">
      <c r="A557" s="986"/>
      <c r="B557" s="942" t="s">
        <v>156</v>
      </c>
      <c r="C557" s="943"/>
      <c r="D557" s="192">
        <f t="shared" ref="D557:Q557" si="207">IF(D556="","",D555/D556*100)</f>
        <v>56.000000000000007</v>
      </c>
      <c r="E557" s="192">
        <f t="shared" si="207"/>
        <v>68</v>
      </c>
      <c r="F557" s="192">
        <f t="shared" si="207"/>
        <v>78</v>
      </c>
      <c r="G557" s="192" t="e">
        <f t="shared" si="207"/>
        <v>#VALUE!</v>
      </c>
      <c r="H557" s="192" t="e">
        <f t="shared" si="207"/>
        <v>#VALUE!</v>
      </c>
      <c r="I557" s="192">
        <f t="shared" si="207"/>
        <v>51.142857142857146</v>
      </c>
      <c r="J557" s="192" t="e">
        <f t="shared" si="207"/>
        <v>#VALUE!</v>
      </c>
      <c r="K557" s="193" t="e">
        <f t="shared" si="207"/>
        <v>#VALUE!</v>
      </c>
      <c r="L557" s="192" t="e">
        <f t="shared" si="207"/>
        <v>#VALUE!</v>
      </c>
      <c r="M557" s="192" t="e">
        <f t="shared" si="207"/>
        <v>#VALUE!</v>
      </c>
      <c r="N557" s="192">
        <f t="shared" si="207"/>
        <v>53</v>
      </c>
      <c r="O557" s="192" t="e">
        <f t="shared" si="207"/>
        <v>#VALUE!</v>
      </c>
      <c r="P557" s="193" t="e">
        <f t="shared" si="207"/>
        <v>#VALUE!</v>
      </c>
      <c r="Q557" s="193" t="e">
        <f t="shared" si="207"/>
        <v>#VALUE!</v>
      </c>
      <c r="R557" s="166"/>
      <c r="S557" s="166"/>
      <c r="T557" s="167"/>
      <c r="U557" s="170"/>
      <c r="V557" s="194" t="str">
        <f>IF(V556="","",V555/V556*100)</f>
        <v/>
      </c>
    </row>
    <row r="558" spans="1:22" ht="19.25" customHeight="1">
      <c r="A558" s="986"/>
      <c r="B558" s="942" t="str">
        <f>'statement of marks'!$DQ$3</f>
        <v>RAJASTHAN STUDIES</v>
      </c>
      <c r="C558" s="943"/>
      <c r="D558" s="200">
        <f>IF('statement of marks'!DQ29="","",'statement of marks'!DQ29)</f>
        <v>10</v>
      </c>
      <c r="E558" s="201">
        <f>IF('statement of marks'!DR29="","",'statement of marks'!DR29)</f>
        <v>9</v>
      </c>
      <c r="F558" s="201">
        <f>IF('statement of marks'!DS29="","",'statement of marks'!DS29)</f>
        <v>10</v>
      </c>
      <c r="G558" s="201">
        <f>IF('statement of marks'!DU29="","",'statement of marks'!DU29)</f>
        <v>48</v>
      </c>
      <c r="H558" s="179">
        <f>IF(G550="ML",70)+IF(G551="ML",70)+IF(G552="ML",70-H549)+IF(G553="ML",70-H550)+IF(G554="ML",70-H551)+IF(H552="ml",H549)+IF(H553="ml",H550)+IF(H554="ml",H551)</f>
        <v>0</v>
      </c>
      <c r="I558" s="204">
        <f>IF(G558="","",SUM(G558,H558))</f>
        <v>48</v>
      </c>
      <c r="J558" s="204">
        <f>IF(G558="","",SUM(D558,E558,F558,G558))</f>
        <v>77</v>
      </c>
      <c r="K558" s="178">
        <f>IF(J558="","",SUM(H558,J558))</f>
        <v>77</v>
      </c>
      <c r="L558" s="201">
        <f>IF('statement of marks'!DW29="","",'statement of marks'!DW29)</f>
        <v>60</v>
      </c>
      <c r="M558" s="179">
        <f>IF(L550="ML",100)+IF(L551="ML",100)+IF(L552="ML",100-M549)+IF(L553="ML",100-M550)+IF(L554="ML",100-M551)+IF(M552="ml",M549)+IF(M553="ml",M550)+IF(M554="ml",M551)</f>
        <v>0</v>
      </c>
      <c r="N558" s="204">
        <f>IF(L558="","",SUM(L558,M558))</f>
        <v>60</v>
      </c>
      <c r="O558" s="204">
        <f>IF(L558="","",SUM(K558,L558))</f>
        <v>137</v>
      </c>
      <c r="P558" s="179">
        <f>SUM(H558,M558)</f>
        <v>0</v>
      </c>
      <c r="Q558" s="178">
        <f>IF(O558="","",SUM(O558,M558))</f>
        <v>137</v>
      </c>
      <c r="R558" s="201" t="str">
        <f>IF('statement of marks'!GW29="","",'statement of marks'!GW29)</f>
        <v>B</v>
      </c>
      <c r="S558" s="180" t="str">
        <f>IF(OR(R558="S",R558="RE"),100,"")</f>
        <v/>
      </c>
      <c r="T558" s="171" t="str">
        <f>IF('result subject-wise'!AL29="","",'result subject-wise'!AL29)</f>
        <v/>
      </c>
      <c r="U558" s="172" t="str">
        <f>IF('result subject-wise'!AM29="","",'result subject-wise'!AM29)</f>
        <v/>
      </c>
      <c r="V558" s="1036"/>
    </row>
    <row r="559" spans="1:22" ht="19.25" customHeight="1">
      <c r="A559" s="986"/>
      <c r="B559" s="942" t="str">
        <f>'statement of marks'!$ED$3</f>
        <v>JEEVAN KAUSJAL</v>
      </c>
      <c r="C559" s="943"/>
      <c r="D559" s="1037" t="s">
        <v>283</v>
      </c>
      <c r="E559" s="1038"/>
      <c r="F559" s="204">
        <f>'statement of marks'!$ED$6</f>
        <v>30</v>
      </c>
      <c r="G559" s="177">
        <f>IF('statement of marks'!ED29="","",'statement of marks'!ED29)</f>
        <v>22</v>
      </c>
      <c r="H559" s="1038" t="s">
        <v>284</v>
      </c>
      <c r="I559" s="1038"/>
      <c r="J559" s="204">
        <f>'statement of marks'!$EE$6</f>
        <v>30</v>
      </c>
      <c r="K559" s="178">
        <f>IF('statement of marks'!EE29="","",'statement of marks'!EE29)</f>
        <v>24</v>
      </c>
      <c r="L559" s="1038" t="s">
        <v>113</v>
      </c>
      <c r="M559" s="1038"/>
      <c r="N559" s="204">
        <f>'statement of marks'!$EF$6</f>
        <v>40</v>
      </c>
      <c r="O559" s="201">
        <f>IF('statement of marks'!EF29="","",'statement of marks'!EF29)</f>
        <v>26</v>
      </c>
      <c r="P559" s="166"/>
      <c r="Q559" s="178">
        <f>IF(O559="","",SUM(G559,K559,O559))</f>
        <v>72</v>
      </c>
      <c r="R559" s="201" t="str">
        <f>IF('statement of marks'!GX29="","",'statement of marks'!GX29)</f>
        <v>B</v>
      </c>
      <c r="S559" s="180" t="str">
        <f>IF(OR(R559="S",R559="RE"),40,"")</f>
        <v/>
      </c>
      <c r="T559" s="171" t="str">
        <f>IF('result subject-wise'!AN29="","",'result subject-wise'!AN29)</f>
        <v/>
      </c>
      <c r="U559" s="172" t="str">
        <f>IF('result subject-wise'!AO29="","",'result subject-wise'!AO29)</f>
        <v/>
      </c>
      <c r="V559" s="1036"/>
    </row>
    <row r="560" spans="1:22" ht="19.25" customHeight="1">
      <c r="A560" s="986"/>
      <c r="B560" s="1039" t="s">
        <v>200</v>
      </c>
      <c r="C560" s="1040"/>
      <c r="D560" s="1041" t="str">
        <f>IF('statement of marks'!HD29="","",'statement of marks'!HD29)</f>
        <v>PASS</v>
      </c>
      <c r="E560" s="1042"/>
      <c r="F560" s="1042"/>
      <c r="G560" s="1042"/>
      <c r="H560" s="1042"/>
      <c r="I560" s="1043"/>
      <c r="J560" s="202" t="s">
        <v>330</v>
      </c>
      <c r="K560" s="201" t="str">
        <f>IF('statement of marks'!HG29="","",'statement of marks'!HG29)</f>
        <v>II</v>
      </c>
      <c r="L560" s="1044" t="s">
        <v>157</v>
      </c>
      <c r="M560" s="1045"/>
      <c r="N560" s="1046"/>
      <c r="O560" s="201">
        <f>IF('statement of marks'!HI29="","",'statement of marks'!HI29)</f>
        <v>25.999999999999975</v>
      </c>
      <c r="P560" s="1047" t="s">
        <v>324</v>
      </c>
      <c r="Q560" s="1047"/>
      <c r="R560" s="1047"/>
      <c r="S560" s="1047"/>
      <c r="T560" s="1047"/>
      <c r="U560" s="1047"/>
      <c r="V560" s="1048"/>
    </row>
    <row r="561" spans="1:22" ht="19.25" customHeight="1">
      <c r="A561" s="986"/>
      <c r="B561" s="1039" t="s">
        <v>333</v>
      </c>
      <c r="C561" s="1040"/>
      <c r="D561" s="965" t="s">
        <v>127</v>
      </c>
      <c r="E561" s="966"/>
      <c r="F561" s="958" t="s">
        <v>129</v>
      </c>
      <c r="G561" s="958"/>
      <c r="H561" s="958" t="s">
        <v>131</v>
      </c>
      <c r="I561" s="958"/>
      <c r="J561" s="958" t="s">
        <v>133</v>
      </c>
      <c r="K561" s="958"/>
      <c r="L561" s="959" t="s">
        <v>312</v>
      </c>
      <c r="M561" s="959"/>
      <c r="N561" s="959"/>
      <c r="O561" s="959"/>
      <c r="P561" s="960" t="s">
        <v>200</v>
      </c>
      <c r="Q561" s="960"/>
      <c r="R561" s="960"/>
      <c r="S561" s="960"/>
      <c r="T561" s="961" t="str">
        <f>IF('result subject-wise'!AR29="","",'result subject-wise'!AR29)</f>
        <v/>
      </c>
      <c r="U561" s="961"/>
      <c r="V561" s="962"/>
    </row>
    <row r="562" spans="1:22" ht="19.25" customHeight="1">
      <c r="A562" s="986"/>
      <c r="B562" s="963" t="s">
        <v>309</v>
      </c>
      <c r="C562" s="964"/>
      <c r="D562" s="965" t="str">
        <f>IF('statement of marks'!EZ29="","",'statement of marks'!EZ29)</f>
        <v/>
      </c>
      <c r="E562" s="966"/>
      <c r="F562" s="966" t="str">
        <f>IF('statement of marks'!FB29="","",'statement of marks'!FB29)</f>
        <v/>
      </c>
      <c r="G562" s="966"/>
      <c r="H562" s="966" t="str">
        <f>IF('statement of marks'!FD29="","",'statement of marks'!FD29)</f>
        <v/>
      </c>
      <c r="I562" s="966"/>
      <c r="J562" s="966" t="str">
        <f>IF('statement of marks'!FF29="","",'statement of marks'!FF29)</f>
        <v/>
      </c>
      <c r="K562" s="966"/>
      <c r="L562" s="966">
        <f>IF('statement of marks'!FH29="","",'statement of marks'!FH29)</f>
        <v>0</v>
      </c>
      <c r="M562" s="966"/>
      <c r="N562" s="966"/>
      <c r="O562" s="966"/>
      <c r="P562" s="960" t="s">
        <v>330</v>
      </c>
      <c r="Q562" s="960"/>
      <c r="R562" s="960"/>
      <c r="S562" s="960"/>
      <c r="T562" s="961" t="str">
        <f>IF(AND(T561="mRrh.kZ",V557&gt;=60),"FIRST",IF(AND(T561="mRrh.kZ",V557&gt;=48),"SECOND",IF(AND(T561="mRrh.kZ",V557&gt;=36),"THIRD","")))</f>
        <v/>
      </c>
      <c r="U562" s="961"/>
      <c r="V562" s="962"/>
    </row>
    <row r="563" spans="1:22" ht="19.25" customHeight="1">
      <c r="A563" s="986"/>
      <c r="B563" s="963" t="s">
        <v>310</v>
      </c>
      <c r="C563" s="964"/>
      <c r="D563" s="967" t="str">
        <f>IF('statement of marks'!EY29="","",'statement of marks'!EY29)</f>
        <v/>
      </c>
      <c r="E563" s="968"/>
      <c r="F563" s="968" t="str">
        <f>IF('statement of marks'!FA29="","",'statement of marks'!FA29)</f>
        <v/>
      </c>
      <c r="G563" s="968"/>
      <c r="H563" s="968" t="str">
        <f>IF('statement of marks'!FC29="","",'statement of marks'!FC29)</f>
        <v/>
      </c>
      <c r="I563" s="968"/>
      <c r="J563" s="968" t="str">
        <f>IF('statement of marks'!FE29="","",'statement of marks'!FE29)</f>
        <v/>
      </c>
      <c r="K563" s="968"/>
      <c r="L563" s="968">
        <f>IF('statement of marks'!FG29="","",'statement of marks'!FG29)</f>
        <v>44</v>
      </c>
      <c r="M563" s="968"/>
      <c r="N563" s="968"/>
      <c r="O563" s="968"/>
      <c r="P563" s="969" t="s">
        <v>302</v>
      </c>
      <c r="Q563" s="970"/>
      <c r="R563" s="970"/>
      <c r="S563" s="971"/>
      <c r="T563" s="972" t="str">
        <f>IF(T561="","",'result subject-wise'!$G$118)</f>
        <v/>
      </c>
      <c r="U563" s="972"/>
      <c r="V563" s="973"/>
    </row>
    <row r="564" spans="1:22" ht="19.25" customHeight="1">
      <c r="A564" s="986"/>
      <c r="B564" s="942" t="s">
        <v>303</v>
      </c>
      <c r="C564" s="943"/>
      <c r="D564" s="944"/>
      <c r="E564" s="945"/>
      <c r="F564" s="945"/>
      <c r="G564" s="945"/>
      <c r="H564" s="945"/>
      <c r="I564" s="945"/>
      <c r="J564" s="945"/>
      <c r="K564" s="945"/>
      <c r="L564" s="946" t="s">
        <v>326</v>
      </c>
      <c r="M564" s="946"/>
      <c r="N564" s="946"/>
      <c r="O564" s="946"/>
      <c r="P564" s="946"/>
      <c r="Q564" s="946"/>
      <c r="R564" s="974"/>
      <c r="S564" s="975"/>
      <c r="T564" s="975"/>
      <c r="U564" s="975"/>
      <c r="V564" s="976"/>
    </row>
    <row r="565" spans="1:22" ht="19.25" customHeight="1">
      <c r="A565" s="986"/>
      <c r="B565" s="942" t="s">
        <v>335</v>
      </c>
      <c r="C565" s="943"/>
      <c r="D565" s="944"/>
      <c r="E565" s="945"/>
      <c r="F565" s="945"/>
      <c r="G565" s="945"/>
      <c r="H565" s="945"/>
      <c r="I565" s="945"/>
      <c r="J565" s="945"/>
      <c r="K565" s="945"/>
      <c r="L565" s="946" t="s">
        <v>304</v>
      </c>
      <c r="M565" s="946"/>
      <c r="N565" s="946"/>
      <c r="O565" s="946"/>
      <c r="P565" s="946"/>
      <c r="Q565" s="946"/>
      <c r="R565" s="977"/>
      <c r="S565" s="978"/>
      <c r="T565" s="978"/>
      <c r="U565" s="978"/>
      <c r="V565" s="979"/>
    </row>
    <row r="566" spans="1:22" ht="19.25" customHeight="1">
      <c r="A566" s="986"/>
      <c r="B566" s="942" t="s">
        <v>313</v>
      </c>
      <c r="C566" s="943"/>
      <c r="D566" s="944"/>
      <c r="E566" s="945"/>
      <c r="F566" s="945"/>
      <c r="G566" s="945"/>
      <c r="H566" s="945"/>
      <c r="I566" s="945"/>
      <c r="J566" s="945"/>
      <c r="K566" s="945"/>
      <c r="L566" s="946" t="s">
        <v>327</v>
      </c>
      <c r="M566" s="946"/>
      <c r="N566" s="946"/>
      <c r="O566" s="946"/>
      <c r="P566" s="946"/>
      <c r="Q566" s="946"/>
      <c r="R566" s="947" t="s">
        <v>328</v>
      </c>
      <c r="S566" s="948"/>
      <c r="T566" s="948"/>
      <c r="U566" s="948"/>
      <c r="V566" s="949"/>
    </row>
    <row r="567" spans="1:22" ht="19.25" customHeight="1">
      <c r="A567" s="987"/>
      <c r="B567" s="950" t="s">
        <v>329</v>
      </c>
      <c r="C567" s="951"/>
      <c r="D567" s="952"/>
      <c r="E567" s="953"/>
      <c r="F567" s="953"/>
      <c r="G567" s="953"/>
      <c r="H567" s="953"/>
      <c r="I567" s="953"/>
      <c r="J567" s="953"/>
      <c r="K567" s="953"/>
      <c r="L567" s="951" t="s">
        <v>117</v>
      </c>
      <c r="M567" s="951"/>
      <c r="N567" s="951"/>
      <c r="O567" s="951"/>
      <c r="P567" s="954">
        <f>'statement of marks'!$HJ$110</f>
        <v>42122</v>
      </c>
      <c r="Q567" s="954"/>
      <c r="R567" s="955" t="s">
        <v>305</v>
      </c>
      <c r="S567" s="956"/>
      <c r="T567" s="956"/>
      <c r="U567" s="956"/>
      <c r="V567" s="957"/>
    </row>
    <row r="568" spans="1:22" ht="19.25" customHeight="1">
      <c r="A568" s="980" t="s">
        <v>287</v>
      </c>
      <c r="B568" s="981"/>
      <c r="C568" s="981"/>
      <c r="D568" s="981"/>
      <c r="E568" s="981"/>
      <c r="F568" s="981"/>
      <c r="G568" s="981"/>
      <c r="H568" s="981"/>
      <c r="I568" s="981"/>
      <c r="J568" s="981"/>
      <c r="K568" s="981"/>
      <c r="L568" s="981"/>
      <c r="M568" s="981"/>
      <c r="N568" s="981"/>
      <c r="O568" s="981"/>
      <c r="P568" s="981"/>
      <c r="Q568" s="981"/>
      <c r="R568" s="981"/>
      <c r="S568" s="981"/>
      <c r="T568" s="981"/>
      <c r="U568" s="981"/>
      <c r="V568" s="982"/>
    </row>
    <row r="569" spans="1:22" ht="19.25" customHeight="1">
      <c r="A569" s="983" t="str">
        <f>'statement of marks'!$A$1</f>
        <v>GOVT. GIRLS' HR. SEC. SCHOOL, NIMBAHERA</v>
      </c>
      <c r="B569" s="984"/>
      <c r="C569" s="984"/>
      <c r="D569" s="984"/>
      <c r="E569" s="984"/>
      <c r="F569" s="984"/>
      <c r="G569" s="984"/>
      <c r="H569" s="984"/>
      <c r="I569" s="984"/>
      <c r="J569" s="984"/>
      <c r="K569" s="984"/>
      <c r="L569" s="984"/>
      <c r="M569" s="984"/>
      <c r="N569" s="984"/>
      <c r="O569" s="984"/>
      <c r="P569" s="984"/>
      <c r="Q569" s="984"/>
      <c r="R569" s="984"/>
      <c r="S569" s="984"/>
      <c r="T569" s="984"/>
      <c r="U569" s="984"/>
      <c r="V569" s="985"/>
    </row>
    <row r="570" spans="1:22" ht="19.25" customHeight="1">
      <c r="A570" s="986"/>
      <c r="B570" s="988" t="s">
        <v>316</v>
      </c>
      <c r="C570" s="988"/>
      <c r="D570" s="989" t="str">
        <f>'statement of marks'!$F$3</f>
        <v>2013-14</v>
      </c>
      <c r="E570" s="990"/>
      <c r="F570" s="991" t="str">
        <f>IF(T588="","MAIN EXAMINATION",IF(D587="Suppl.","SUPPLEMENTARY EXAMINATION",IF(D587="Re-exam.","RE-EXAMINATION",)))</f>
        <v>MAIN EXAMINATION</v>
      </c>
      <c r="G570" s="992"/>
      <c r="H570" s="992"/>
      <c r="I570" s="992"/>
      <c r="J570" s="992"/>
      <c r="K570" s="992"/>
      <c r="L570" s="992"/>
      <c r="M570" s="992"/>
      <c r="N570" s="992"/>
      <c r="O570" s="992"/>
      <c r="P570" s="992"/>
      <c r="Q570" s="992"/>
      <c r="R570" s="993" t="s">
        <v>315</v>
      </c>
      <c r="S570" s="994"/>
      <c r="T570" s="995" t="str">
        <f>'statement of marks'!$A$3</f>
        <v>11 'A'</v>
      </c>
      <c r="U570" s="995"/>
      <c r="V570" s="996"/>
    </row>
    <row r="571" spans="1:22" ht="19.25" customHeight="1">
      <c r="A571" s="986"/>
      <c r="B571" s="997" t="s">
        <v>36</v>
      </c>
      <c r="C571" s="997"/>
      <c r="D571" s="998" t="str">
        <f>IF('statement of marks'!G30="","",'statement of marks'!G30)</f>
        <v>A 022</v>
      </c>
      <c r="E571" s="946"/>
      <c r="F571" s="946"/>
      <c r="G571" s="946"/>
      <c r="H571" s="946"/>
      <c r="I571" s="946"/>
      <c r="J571" s="946"/>
      <c r="K571" s="946"/>
      <c r="L571" s="946"/>
      <c r="M571" s="946"/>
      <c r="N571" s="946"/>
      <c r="O571" s="946"/>
      <c r="P571" s="946"/>
      <c r="Q571" s="946"/>
      <c r="R571" s="999" t="s">
        <v>314</v>
      </c>
      <c r="S571" s="1000"/>
      <c r="T571" s="1001">
        <f>IF('statement of marks'!E30="","",'statement of marks'!E30)</f>
        <v>11422</v>
      </c>
      <c r="U571" s="1001"/>
      <c r="V571" s="1002"/>
    </row>
    <row r="572" spans="1:22" ht="19.25" customHeight="1">
      <c r="A572" s="986"/>
      <c r="B572" s="997" t="s">
        <v>37</v>
      </c>
      <c r="C572" s="997"/>
      <c r="D572" s="998" t="str">
        <f>IF('statement of marks'!H30="","",'statement of marks'!H30)</f>
        <v>B 022</v>
      </c>
      <c r="E572" s="946"/>
      <c r="F572" s="946"/>
      <c r="G572" s="946"/>
      <c r="H572" s="946"/>
      <c r="I572" s="946"/>
      <c r="J572" s="946"/>
      <c r="K572" s="946"/>
      <c r="L572" s="946"/>
      <c r="M572" s="946"/>
      <c r="N572" s="946"/>
      <c r="O572" s="946"/>
      <c r="P572" s="946"/>
      <c r="Q572" s="946"/>
      <c r="R572" s="999" t="s">
        <v>35</v>
      </c>
      <c r="S572" s="1000"/>
      <c r="T572" s="1001">
        <f>IF('statement of marks'!D30="","",'statement of marks'!D30)</f>
        <v>10297</v>
      </c>
      <c r="U572" s="1001"/>
      <c r="V572" s="1002"/>
    </row>
    <row r="573" spans="1:22" ht="19.25" customHeight="1">
      <c r="A573" s="986"/>
      <c r="B573" s="1003" t="s">
        <v>38</v>
      </c>
      <c r="C573" s="1003"/>
      <c r="D573" s="998" t="str">
        <f>IF('statement of marks'!I30="","",'statement of marks'!I30)</f>
        <v>C 022</v>
      </c>
      <c r="E573" s="946"/>
      <c r="F573" s="946"/>
      <c r="G573" s="946"/>
      <c r="H573" s="946"/>
      <c r="I573" s="946"/>
      <c r="J573" s="946"/>
      <c r="K573" s="946"/>
      <c r="L573" s="946"/>
      <c r="M573" s="946"/>
      <c r="N573" s="946"/>
      <c r="O573" s="946"/>
      <c r="P573" s="946"/>
      <c r="Q573" s="946"/>
      <c r="R573" s="1004" t="s">
        <v>285</v>
      </c>
      <c r="S573" s="1005"/>
      <c r="T573" s="1006">
        <f>IF('statement of marks'!F30="","",'statement of marks'!F30)</f>
        <v>35985</v>
      </c>
      <c r="U573" s="1006"/>
      <c r="V573" s="1007"/>
    </row>
    <row r="574" spans="1:22" ht="19.25" customHeight="1">
      <c r="A574" s="986"/>
      <c r="B574" s="1008" t="s">
        <v>223</v>
      </c>
      <c r="C574" s="1010" t="s">
        <v>319</v>
      </c>
      <c r="D574" s="1012" t="s">
        <v>114</v>
      </c>
      <c r="E574" s="1012" t="s">
        <v>115</v>
      </c>
      <c r="F574" s="1012" t="s">
        <v>116</v>
      </c>
      <c r="G574" s="1014" t="s">
        <v>281</v>
      </c>
      <c r="H574" s="1014" t="s">
        <v>282</v>
      </c>
      <c r="I574" s="1012" t="s">
        <v>289</v>
      </c>
      <c r="J574" s="1012" t="s">
        <v>299</v>
      </c>
      <c r="K574" s="1016" t="s">
        <v>299</v>
      </c>
      <c r="L574" s="1018" t="s">
        <v>292</v>
      </c>
      <c r="M574" s="1018" t="s">
        <v>293</v>
      </c>
      <c r="N574" s="1020" t="s">
        <v>294</v>
      </c>
      <c r="O574" s="1020" t="s">
        <v>290</v>
      </c>
      <c r="P574" s="1020" t="s">
        <v>291</v>
      </c>
      <c r="Q574" s="1016" t="s">
        <v>323</v>
      </c>
      <c r="R574" s="1012" t="s">
        <v>334</v>
      </c>
      <c r="S574" s="1022" t="s">
        <v>332</v>
      </c>
      <c r="T574" s="1024" t="s">
        <v>320</v>
      </c>
      <c r="U574" s="1026" t="s">
        <v>321</v>
      </c>
      <c r="V574" s="1028" t="s">
        <v>322</v>
      </c>
    </row>
    <row r="575" spans="1:22" ht="19.25" customHeight="1">
      <c r="A575" s="986"/>
      <c r="B575" s="1009"/>
      <c r="C575" s="1011"/>
      <c r="D575" s="1013"/>
      <c r="E575" s="1013"/>
      <c r="F575" s="1013"/>
      <c r="G575" s="1015"/>
      <c r="H575" s="1015"/>
      <c r="I575" s="1013"/>
      <c r="J575" s="1013"/>
      <c r="K575" s="1017"/>
      <c r="L575" s="1019"/>
      <c r="M575" s="1019"/>
      <c r="N575" s="1021"/>
      <c r="O575" s="1021"/>
      <c r="P575" s="1021"/>
      <c r="Q575" s="1017"/>
      <c r="R575" s="1013"/>
      <c r="S575" s="1023"/>
      <c r="T575" s="1025"/>
      <c r="U575" s="1027"/>
      <c r="V575" s="1029"/>
    </row>
    <row r="576" spans="1:22" ht="19.25" customHeight="1">
      <c r="A576" s="986"/>
      <c r="B576" s="1030" t="s">
        <v>317</v>
      </c>
      <c r="C576" s="1031"/>
      <c r="D576" s="173">
        <v>10</v>
      </c>
      <c r="E576" s="203">
        <v>10</v>
      </c>
      <c r="F576" s="203">
        <v>10</v>
      </c>
      <c r="G576" s="164" t="s">
        <v>90</v>
      </c>
      <c r="H576" s="174" t="str">
        <f>'statement of marks'!$AQ$6</f>
        <v/>
      </c>
      <c r="I576" s="165">
        <v>70</v>
      </c>
      <c r="J576" s="164" t="s">
        <v>88</v>
      </c>
      <c r="K576" s="175">
        <v>100</v>
      </c>
      <c r="L576" s="164" t="s">
        <v>91</v>
      </c>
      <c r="M576" s="174" t="str">
        <f>'statement of marks'!$AV$6</f>
        <v/>
      </c>
      <c r="N576" s="165">
        <v>100</v>
      </c>
      <c r="O576" s="164" t="s">
        <v>307</v>
      </c>
      <c r="P576" s="175"/>
      <c r="Q576" s="175">
        <v>200</v>
      </c>
      <c r="R576" s="166"/>
      <c r="S576" s="166"/>
      <c r="T576" s="167"/>
      <c r="U576" s="168"/>
      <c r="V576" s="176" t="str">
        <f>IF(OR(U583=0,U583&lt;S583),"",Q576)</f>
        <v/>
      </c>
    </row>
    <row r="577" spans="1:22" ht="19.25" customHeight="1">
      <c r="A577" s="986"/>
      <c r="B577" s="942" t="str">
        <f>'statement of marks'!$J$3</f>
        <v>HINDI COMPULSORY</v>
      </c>
      <c r="C577" s="943"/>
      <c r="D577" s="200">
        <f>IF('statement of marks'!J30="","",'statement of marks'!J30)</f>
        <v>4</v>
      </c>
      <c r="E577" s="201">
        <f>IF('statement of marks'!K30="","",'statement of marks'!K30)</f>
        <v>6</v>
      </c>
      <c r="F577" s="201">
        <f>IF('statement of marks'!L30="","",'statement of marks'!L30)</f>
        <v>3</v>
      </c>
      <c r="G577" s="177">
        <f>IF('statement of marks'!N30="","",'statement of marks'!N30)</f>
        <v>35</v>
      </c>
      <c r="H577" s="177" t="str">
        <f>'statement of marks'!$BS$6</f>
        <v/>
      </c>
      <c r="I577" s="204">
        <f>IF(G577="","",G577)</f>
        <v>35</v>
      </c>
      <c r="J577" s="204">
        <f>IF(G577="","",SUM(D577,E577,F577,G577))</f>
        <v>48</v>
      </c>
      <c r="K577" s="178">
        <f>J577</f>
        <v>48</v>
      </c>
      <c r="L577" s="177">
        <f>IF('statement of marks'!P30="","",'statement of marks'!P30)</f>
        <v>55</v>
      </c>
      <c r="M577" s="174" t="str">
        <f>'statement of marks'!$BX$6</f>
        <v/>
      </c>
      <c r="N577" s="204">
        <f>IF(L577="","",L577)</f>
        <v>55</v>
      </c>
      <c r="O577" s="204">
        <f>IF(L577="","",SUM(J577,L577))</f>
        <v>103</v>
      </c>
      <c r="P577" s="179">
        <f>SUM(H577,M577)</f>
        <v>0</v>
      </c>
      <c r="Q577" s="178">
        <f>O577</f>
        <v>103</v>
      </c>
      <c r="R577" s="201" t="str">
        <f>CONCATENATE('statement of marks'!FJ30,'statement of marks'!FK30,'statement of marks'!FL30)</f>
        <v>II</v>
      </c>
      <c r="S577" s="180" t="str">
        <f>IF(OR(R577="S",R577="RE"),100,"")</f>
        <v/>
      </c>
      <c r="T577" s="181" t="str">
        <f>IF('result subject-wise'!U30="","",'result subject-wise'!U30)</f>
        <v/>
      </c>
      <c r="U577" s="182" t="str">
        <f>IF('result subject-wise'!V30="","",'result subject-wise'!V30)</f>
        <v/>
      </c>
      <c r="V577" s="176" t="str">
        <f>IF(OR(U583=0,U583&lt;S583),"",IF(R577="RE",SUM(Q577,T577),IF(R577="S",T577,Q577)))</f>
        <v/>
      </c>
    </row>
    <row r="578" spans="1:22" ht="19.25" customHeight="1">
      <c r="A578" s="986"/>
      <c r="B578" s="942" t="str">
        <f>'statement of marks'!$W$3</f>
        <v>ENGLISH COMPULSORY</v>
      </c>
      <c r="C578" s="943"/>
      <c r="D578" s="200">
        <f>IF('statement of marks'!W30="","",'statement of marks'!W30)</f>
        <v>5</v>
      </c>
      <c r="E578" s="201">
        <f>IF('statement of marks'!X30="","",'statement of marks'!X30)</f>
        <v>5</v>
      </c>
      <c r="F578" s="201">
        <f>IF('statement of marks'!Y30="","",'statement of marks'!Y30)</f>
        <v>7</v>
      </c>
      <c r="G578" s="177">
        <f>IF('statement of marks'!AA30="","",'statement of marks'!AA30)</f>
        <v>30</v>
      </c>
      <c r="H578" s="177" t="str">
        <f>'statement of marks'!$CU$6</f>
        <v/>
      </c>
      <c r="I578" s="204">
        <f>IF(G578="","",G578)</f>
        <v>30</v>
      </c>
      <c r="J578" s="204">
        <f t="shared" ref="J578:J581" si="208">IF(G578="","",SUM(D578,E578,F578,G578))</f>
        <v>47</v>
      </c>
      <c r="K578" s="178">
        <f>J578</f>
        <v>47</v>
      </c>
      <c r="L578" s="177">
        <f>IF('statement of marks'!AC30="","",'statement of marks'!AC30)</f>
        <v>45</v>
      </c>
      <c r="M578" s="174" t="str">
        <f>'statement of marks'!$CZ$6</f>
        <v/>
      </c>
      <c r="N578" s="204">
        <f>IF(L578="","",L578)</f>
        <v>45</v>
      </c>
      <c r="O578" s="204">
        <f t="shared" ref="O578" si="209">IF(L578="","",SUM(J578,L578))</f>
        <v>92</v>
      </c>
      <c r="P578" s="179">
        <f t="shared" ref="P578" si="210">SUM(H578,M578)</f>
        <v>0</v>
      </c>
      <c r="Q578" s="178">
        <f>O578</f>
        <v>92</v>
      </c>
      <c r="R578" s="201" t="str">
        <f>CONCATENATE('statement of marks'!FM30,'statement of marks'!FN30,'statement of marks'!FO30)</f>
        <v>III</v>
      </c>
      <c r="S578" s="180" t="str">
        <f>IF(OR(R578="S",R578="RE"),100,"")</f>
        <v/>
      </c>
      <c r="T578" s="181" t="str">
        <f>IF('result subject-wise'!X30="","",'result subject-wise'!X30)</f>
        <v/>
      </c>
      <c r="U578" s="182" t="str">
        <f>IF('result subject-wise'!Y30="","",'result subject-wise'!Y30)</f>
        <v/>
      </c>
      <c r="V578" s="176" t="str">
        <f>IF(OR(U583=0,U583&lt;S583),"",IF(R578="RE",SUM(Q578,T578),IF(R578="S",T578,Q578)))</f>
        <v/>
      </c>
    </row>
    <row r="579" spans="1:22" ht="19.25" customHeight="1">
      <c r="A579" s="986"/>
      <c r="B579" s="942" t="str">
        <f>'statement of marks'!AK30</f>
        <v>PHYSICS</v>
      </c>
      <c r="C579" s="943"/>
      <c r="D579" s="200">
        <f>IF('statement of marks'!AL30="","",'statement of marks'!AL30)</f>
        <v>4</v>
      </c>
      <c r="E579" s="201">
        <f>IF('statement of marks'!AM30="","",'statement of marks'!AM30)</f>
        <v>3</v>
      </c>
      <c r="F579" s="201">
        <f>IF('statement of marks'!AN30="","",'statement of marks'!AN30)</f>
        <v>10</v>
      </c>
      <c r="G579" s="177">
        <f>IF('statement of marks'!AP30="","",'statement of marks'!AP30)</f>
        <v>15</v>
      </c>
      <c r="H579" s="177">
        <f>IF('statement of marks'!AQ30="","",'statement of marks'!AQ30)</f>
        <v>14</v>
      </c>
      <c r="I579" s="204">
        <f>IF(G579="","",IF(AND(G579="ML",H579="ML"),"ML",IF(AND(G579="ML",H579=""),"ML",SUM(G579,H579))))</f>
        <v>29</v>
      </c>
      <c r="J579" s="204">
        <f t="shared" si="208"/>
        <v>32</v>
      </c>
      <c r="K579" s="178">
        <f>IF(J579="","",SUM(H579,J579))</f>
        <v>46</v>
      </c>
      <c r="L579" s="177">
        <f>IF('statement of marks'!AU30="","",'statement of marks'!AU30)</f>
        <v>24</v>
      </c>
      <c r="M579" s="177">
        <f>IF('statement of marks'!AV30="","",'statement of marks'!AV30)</f>
        <v>20</v>
      </c>
      <c r="N579" s="204">
        <f>IF(L579="","",IF(AND(L579="ML",M579="ML"),"ML",IF(AND(L579="ML",M579=""),"ML",SUM(L579,M579))))</f>
        <v>44</v>
      </c>
      <c r="O579" s="204">
        <f>IF(L579="","",SUM(J579,L579))</f>
        <v>56</v>
      </c>
      <c r="P579" s="177">
        <f>IF(AND(H579="",M579=""),"",SUM(H579,M579))</f>
        <v>34</v>
      </c>
      <c r="Q579" s="178">
        <f>IF(O579="","",SUM(O579,P579))</f>
        <v>90</v>
      </c>
      <c r="R579" s="201" t="str">
        <f>CONCATENATE('statement of marks'!FP30,'statement of marks'!FY30,'statement of marks'!FZ30)</f>
        <v>III</v>
      </c>
      <c r="S579" s="180" t="str">
        <f>IF('result subject-wise'!Z30="","",'result subject-wise'!Z30)</f>
        <v/>
      </c>
      <c r="T579" s="181" t="str">
        <f>IF('result subject-wise'!AB30="","",'result subject-wise'!AB30)</f>
        <v/>
      </c>
      <c r="U579" s="182" t="str">
        <f>IF('result subject-wise'!AC30="","",'result subject-wise'!AC30)</f>
        <v/>
      </c>
      <c r="V579" s="176" t="str">
        <f>IF(OR(U583=0,U583&lt;S583),"",IF(OR(R579="RE",R579="REP"),SUM(Q579,T579),IF(R579="S",T579,Q579)))</f>
        <v/>
      </c>
    </row>
    <row r="580" spans="1:22" ht="19.25" customHeight="1">
      <c r="A580" s="986"/>
      <c r="B580" s="942" t="str">
        <f>'statement of marks'!BM30</f>
        <v>CHEMISTRY</v>
      </c>
      <c r="C580" s="943"/>
      <c r="D580" s="200">
        <f>IF('statement of marks'!BN30="","",'statement of marks'!BN30)</f>
        <v>6</v>
      </c>
      <c r="E580" s="201">
        <f>IF('statement of marks'!BO30="","",'statement of marks'!BO30)</f>
        <v>7</v>
      </c>
      <c r="F580" s="201">
        <f>IF('statement of marks'!BP30="","",'statement of marks'!BP30)</f>
        <v>10</v>
      </c>
      <c r="G580" s="177">
        <f>IF('statement of marks'!BR30="","",'statement of marks'!BR30)</f>
        <v>12</v>
      </c>
      <c r="H580" s="177">
        <f>IF('statement of marks'!BS30="","",'statement of marks'!BS30)</f>
        <v>18</v>
      </c>
      <c r="I580" s="204">
        <f t="shared" ref="I580" si="211">IF(G580="","",IF(AND(G580="ML",H580="ML"),"ML",IF(AND(G580="ML",H580=""),"ML",SUM(G580,H580))))</f>
        <v>30</v>
      </c>
      <c r="J580" s="204">
        <f t="shared" si="208"/>
        <v>35</v>
      </c>
      <c r="K580" s="178">
        <f>IF(J580="","",SUM(H580,J580))</f>
        <v>53</v>
      </c>
      <c r="L580" s="177">
        <f>IF('statement of marks'!BW30="","",'statement of marks'!BW30)</f>
        <v>24</v>
      </c>
      <c r="M580" s="177">
        <f>IF('statement of marks'!BX30="","",'statement of marks'!BX30)</f>
        <v>27</v>
      </c>
      <c r="N580" s="204">
        <f t="shared" ref="N580" si="212">IF(L580="","",IF(AND(L580="ML",M580="ML"),"ML",IF(AND(L580="ML",M580=""),"ML",SUM(L580,M580))))</f>
        <v>51</v>
      </c>
      <c r="O580" s="204">
        <f>IF(L580="","",SUM(J580,L580))</f>
        <v>59</v>
      </c>
      <c r="P580" s="177">
        <f t="shared" ref="P580:P581" si="213">IF(AND(H580="",M580=""),"",SUM(H580,M580))</f>
        <v>45</v>
      </c>
      <c r="Q580" s="178">
        <f>IF(O580="","",SUM(O580,P580))</f>
        <v>104</v>
      </c>
      <c r="R580" s="201" t="str">
        <f>CONCATENATE('statement of marks'!GA30,'statement of marks'!GJ30,'statement of marks'!GK30)</f>
        <v>II</v>
      </c>
      <c r="S580" s="180" t="str">
        <f>IF('result subject-wise'!AD30="","",'result subject-wise'!AD30)</f>
        <v/>
      </c>
      <c r="T580" s="181" t="str">
        <f>IF('result subject-wise'!AF30="","",'result subject-wise'!AF30)</f>
        <v/>
      </c>
      <c r="U580" s="182" t="str">
        <f>IF('result subject-wise'!AG30="","",'result subject-wise'!AG30)</f>
        <v/>
      </c>
      <c r="V580" s="176" t="str">
        <f>IF(OR(U583=0,U583&lt;S583),"",IF(OR(R580="RE",R580="REP"),SUM(Q580,T580),IF(R580="S",T580,Q580)))</f>
        <v/>
      </c>
    </row>
    <row r="581" spans="1:22" ht="19.25" customHeight="1">
      <c r="A581" s="986"/>
      <c r="B581" s="942" t="str">
        <f>'statement of marks'!CO30</f>
        <v>BIOLOGY</v>
      </c>
      <c r="C581" s="943"/>
      <c r="D581" s="200">
        <f>IF('statement of marks'!CP30="","",'statement of marks'!CP30)</f>
        <v>6</v>
      </c>
      <c r="E581" s="201">
        <f>IF('statement of marks'!CQ30="","",'statement of marks'!CQ30)</f>
        <v>6</v>
      </c>
      <c r="F581" s="201">
        <f>IF('statement of marks'!CR30="","",'statement of marks'!CR30)</f>
        <v>7</v>
      </c>
      <c r="G581" s="177">
        <f>IF('statement of marks'!CT30="","",'statement of marks'!CT30)</f>
        <v>11</v>
      </c>
      <c r="H581" s="177">
        <f>IF('statement of marks'!CU30="","",'statement of marks'!CU30)</f>
        <v>14</v>
      </c>
      <c r="I581" s="204">
        <f>IF(G581="","",IF(AND(G581="ML",H581="ML"),"ML",IF(AND(G581="ML",H581=""),"ML",SUM(G581,H581))))</f>
        <v>25</v>
      </c>
      <c r="J581" s="204">
        <f t="shared" si="208"/>
        <v>30</v>
      </c>
      <c r="K581" s="178">
        <f>IF(J581="","",SUM(H581,J581))</f>
        <v>44</v>
      </c>
      <c r="L581" s="177">
        <f>IF('statement of marks'!CY30="","",'statement of marks'!CY30)</f>
        <v>20</v>
      </c>
      <c r="M581" s="177">
        <f>IF('statement of marks'!CZ30="","",'statement of marks'!CZ30)</f>
        <v>27</v>
      </c>
      <c r="N581" s="204">
        <f>IF(L581="","",IF(AND(L581="ML",M581="ML"),"ML",IF(AND(L581="ML",M581=""),"ML",SUM(L581,M581))))</f>
        <v>47</v>
      </c>
      <c r="O581" s="204">
        <f>IF(L581="","",SUM(J581,L581))</f>
        <v>50</v>
      </c>
      <c r="P581" s="177">
        <f t="shared" si="213"/>
        <v>41</v>
      </c>
      <c r="Q581" s="178">
        <f>IF(O581="","",SUM(O581,P581))</f>
        <v>91</v>
      </c>
      <c r="R581" s="201" t="str">
        <f>CONCATENATE('statement of marks'!GL30,'statement of marks'!GU30,'statement of marks'!GV30)</f>
        <v>G,+4</v>
      </c>
      <c r="S581" s="180" t="str">
        <f>IF('result subject-wise'!AH30="","",'result subject-wise'!AH30)</f>
        <v/>
      </c>
      <c r="T581" s="181" t="str">
        <f>IF('result subject-wise'!AJ30="","",'result subject-wise'!AJ30)</f>
        <v/>
      </c>
      <c r="U581" s="182" t="str">
        <f>IF('result subject-wise'!AK30="","",'result subject-wise'!AK30)</f>
        <v/>
      </c>
      <c r="V581" s="176" t="str">
        <f>IF(OR(U583=0,U583&lt;S583),"",IF(OR(R581="RE",R581="REP"),SUM(Q581,T581),IF(R581="S",T581,Q581)))</f>
        <v/>
      </c>
    </row>
    <row r="582" spans="1:22" ht="19.25" customHeight="1">
      <c r="A582" s="986"/>
      <c r="B582" s="1032" t="s">
        <v>296</v>
      </c>
      <c r="C582" s="1033"/>
      <c r="D582" s="183">
        <f>IF(AND(D577="",D578="",D579="",D580="",D581=""),"",SUM(D577:D581))</f>
        <v>25</v>
      </c>
      <c r="E582" s="183">
        <f t="shared" ref="E582:F582" si="214">IF(AND(E577="",E578="",E579="",E580="",E581=""),"",SUM(E577:E581))</f>
        <v>27</v>
      </c>
      <c r="F582" s="183">
        <f t="shared" si="214"/>
        <v>37</v>
      </c>
      <c r="G582" s="184">
        <f>IF(G577="","",SUM(G577:G581))</f>
        <v>103</v>
      </c>
      <c r="H582" s="184">
        <f>SUM(H579:H581)</f>
        <v>46</v>
      </c>
      <c r="I582" s="184">
        <f>IF(AND(I577="",I578="",I579="",I580="",I581=""),"",SUM(I577:I581))</f>
        <v>149</v>
      </c>
      <c r="J582" s="185">
        <f>IF(J581="","",SUM(J577:J581))</f>
        <v>192</v>
      </c>
      <c r="K582" s="186">
        <f>IF(K577="","",SUM(K577:K581))</f>
        <v>238</v>
      </c>
      <c r="L582" s="184">
        <f>IF(L577="","",SUM(L577:L581))</f>
        <v>168</v>
      </c>
      <c r="M582" s="184">
        <f>SUM(M579:M581)</f>
        <v>74</v>
      </c>
      <c r="N582" s="184">
        <f t="shared" ref="N582" si="215">IF(AND(N577="",N578="",N579="",N580="",N581=""),"",SUM(N577:N581))</f>
        <v>242</v>
      </c>
      <c r="O582" s="185">
        <f>IF(L582="","",SUM(J582,L582))</f>
        <v>360</v>
      </c>
      <c r="P582" s="186">
        <f>SUM(H582,M582)</f>
        <v>120</v>
      </c>
      <c r="Q582" s="186">
        <f>IF(Q577="","",SUM(Q577:Q581))</f>
        <v>480</v>
      </c>
      <c r="R582" s="185"/>
      <c r="S582" s="185" t="str">
        <f>IF(AND(S577="",S578="",S579="",S580="",S581=""),"",SUM(S577:S581))</f>
        <v/>
      </c>
      <c r="T582" s="187" t="str">
        <f>IF(AND(T577="",T578="",T579="",T580="",T581=""),"",SUM(T577:T581))</f>
        <v/>
      </c>
      <c r="U582" s="188"/>
      <c r="V582" s="189" t="str">
        <f>IF(V577="","",SUM(V577:V581))</f>
        <v/>
      </c>
    </row>
    <row r="583" spans="1:22" ht="19.25" customHeight="1">
      <c r="A583" s="986"/>
      <c r="B583" s="1034" t="s">
        <v>318</v>
      </c>
      <c r="C583" s="1035"/>
      <c r="D583" s="173">
        <f>IF(D582="","",50-(COUNTIF(D577:D581,"NA")*10+COUNTIF(D577:D581,"ML")*10))</f>
        <v>50</v>
      </c>
      <c r="E583" s="173">
        <f t="shared" ref="E583:F583" si="216">IF(E582="","",50-(COUNTIF(E577:E581,"NA")*10+COUNTIF(E577:E581,"ML")*10))</f>
        <v>50</v>
      </c>
      <c r="F583" s="173">
        <f t="shared" si="216"/>
        <v>50</v>
      </c>
      <c r="G583" s="177" t="e">
        <f>I583-H583</f>
        <v>#VALUE!</v>
      </c>
      <c r="H583" s="184" t="e">
        <f>IF(H582="","",(IF(OR(H579="ML",H579=""),0,H576)+IF(OR(H580="ML",H580=""),0,H577)+IF(OR(H581="ML",H581=""),0,H578)))</f>
        <v>#VALUE!</v>
      </c>
      <c r="I583" s="177">
        <f>IF(I582=0,0,350-H585)</f>
        <v>350</v>
      </c>
      <c r="J583" s="204" t="e">
        <f>IF(J582="","",SUM(D583:G583))</f>
        <v>#VALUE!</v>
      </c>
      <c r="K583" s="178" t="e">
        <f>IF(K582="","",SUM(H583,J583))</f>
        <v>#VALUE!</v>
      </c>
      <c r="L583" s="177" t="e">
        <f>N583-M583</f>
        <v>#VALUE!</v>
      </c>
      <c r="M583" s="180" t="e">
        <f>IF(M582="","",(IF(OR(M579="ML",M579=""),0,M576)+IF(OR(M580="ML",M580=""),0,M577)+IF(OR(M581="ML",M581=""),0,M578)))</f>
        <v>#VALUE!</v>
      </c>
      <c r="N583" s="177">
        <f>IF(N582=0,0,500-M585)</f>
        <v>500</v>
      </c>
      <c r="O583" s="204" t="e">
        <f>IF(L583="","",SUM(J583,L583))</f>
        <v>#VALUE!</v>
      </c>
      <c r="P583" s="178" t="e">
        <f>SUM(H583,M583)</f>
        <v>#VALUE!</v>
      </c>
      <c r="Q583" s="178" t="e">
        <f>IF(Q582="","",SUM(O583,P583))</f>
        <v>#VALUE!</v>
      </c>
      <c r="R583" s="169"/>
      <c r="S583" s="190">
        <f>COUNTIF(R577:R586,"S")</f>
        <v>0</v>
      </c>
      <c r="T583" s="190">
        <f>COUNTIF(R577:R586,"RE")+COUNTIF(R577:R586,"REP")</f>
        <v>0</v>
      </c>
      <c r="U583" s="190">
        <f>COUNTIF(U577:U582,"P")+COUNTIF(U585:U586,"P")</f>
        <v>0</v>
      </c>
      <c r="V583" s="191" t="str">
        <f>IF(OR(U583=0,U583&lt;(S583+T583)),"",(Q583-(S583*200)+S582))</f>
        <v/>
      </c>
    </row>
    <row r="584" spans="1:22" ht="19.25" customHeight="1">
      <c r="A584" s="986"/>
      <c r="B584" s="942" t="s">
        <v>156</v>
      </c>
      <c r="C584" s="943"/>
      <c r="D584" s="192">
        <f t="shared" ref="D584:Q584" si="217">IF(D583="","",D582/D583*100)</f>
        <v>50</v>
      </c>
      <c r="E584" s="192">
        <f t="shared" si="217"/>
        <v>54</v>
      </c>
      <c r="F584" s="192">
        <f t="shared" si="217"/>
        <v>74</v>
      </c>
      <c r="G584" s="192" t="e">
        <f t="shared" si="217"/>
        <v>#VALUE!</v>
      </c>
      <c r="H584" s="192" t="e">
        <f t="shared" si="217"/>
        <v>#VALUE!</v>
      </c>
      <c r="I584" s="192">
        <f t="shared" si="217"/>
        <v>42.571428571428569</v>
      </c>
      <c r="J584" s="192" t="e">
        <f t="shared" si="217"/>
        <v>#VALUE!</v>
      </c>
      <c r="K584" s="193" t="e">
        <f t="shared" si="217"/>
        <v>#VALUE!</v>
      </c>
      <c r="L584" s="192" t="e">
        <f t="shared" si="217"/>
        <v>#VALUE!</v>
      </c>
      <c r="M584" s="192" t="e">
        <f t="shared" si="217"/>
        <v>#VALUE!</v>
      </c>
      <c r="N584" s="192">
        <f t="shared" si="217"/>
        <v>48.4</v>
      </c>
      <c r="O584" s="192" t="e">
        <f t="shared" si="217"/>
        <v>#VALUE!</v>
      </c>
      <c r="P584" s="193" t="e">
        <f t="shared" si="217"/>
        <v>#VALUE!</v>
      </c>
      <c r="Q584" s="193" t="e">
        <f t="shared" si="217"/>
        <v>#VALUE!</v>
      </c>
      <c r="R584" s="166"/>
      <c r="S584" s="166"/>
      <c r="T584" s="167"/>
      <c r="U584" s="170"/>
      <c r="V584" s="194" t="str">
        <f>IF(V583="","",V582/V583*100)</f>
        <v/>
      </c>
    </row>
    <row r="585" spans="1:22" ht="19.25" customHeight="1">
      <c r="A585" s="986"/>
      <c r="B585" s="942" t="str">
        <f>'statement of marks'!$DQ$3</f>
        <v>RAJASTHAN STUDIES</v>
      </c>
      <c r="C585" s="943"/>
      <c r="D585" s="200">
        <f>IF('statement of marks'!DQ30="","",'statement of marks'!DQ30)</f>
        <v>8</v>
      </c>
      <c r="E585" s="201">
        <f>IF('statement of marks'!DR30="","",'statement of marks'!DR30)</f>
        <v>10</v>
      </c>
      <c r="F585" s="201">
        <f>IF('statement of marks'!DS30="","",'statement of marks'!DS30)</f>
        <v>9</v>
      </c>
      <c r="G585" s="201">
        <f>IF('statement of marks'!DU30="","",'statement of marks'!DU30)</f>
        <v>44</v>
      </c>
      <c r="H585" s="179">
        <f>IF(G577="ML",70)+IF(G578="ML",70)+IF(G579="ML",70-H576)+IF(G580="ML",70-H577)+IF(G581="ML",70-H578)+IF(H579="ml",H576)+IF(H580="ml",H577)+IF(H581="ml",H578)</f>
        <v>0</v>
      </c>
      <c r="I585" s="204">
        <f>IF(G585="","",SUM(G585,H585))</f>
        <v>44</v>
      </c>
      <c r="J585" s="204">
        <f>IF(G585="","",SUM(D585,E585,F585,G585))</f>
        <v>71</v>
      </c>
      <c r="K585" s="178">
        <f>IF(J585="","",SUM(H585,J585))</f>
        <v>71</v>
      </c>
      <c r="L585" s="201">
        <f>IF('statement of marks'!DW30="","",'statement of marks'!DW30)</f>
        <v>62</v>
      </c>
      <c r="M585" s="179">
        <f>IF(L577="ML",100)+IF(L578="ML",100)+IF(L579="ML",100-M576)+IF(L580="ML",100-M577)+IF(L581="ML",100-M578)+IF(M579="ml",M576)+IF(M580="ml",M577)+IF(M581="ml",M578)</f>
        <v>0</v>
      </c>
      <c r="N585" s="204">
        <f>IF(L585="","",SUM(L585,M585))</f>
        <v>62</v>
      </c>
      <c r="O585" s="204">
        <f>IF(L585="","",SUM(K585,L585))</f>
        <v>133</v>
      </c>
      <c r="P585" s="179">
        <f>SUM(H585,M585)</f>
        <v>0</v>
      </c>
      <c r="Q585" s="178">
        <f>IF(O585="","",SUM(O585,M585))</f>
        <v>133</v>
      </c>
      <c r="R585" s="201" t="str">
        <f>IF('statement of marks'!GW30="","",'statement of marks'!GW30)</f>
        <v>B</v>
      </c>
      <c r="S585" s="180" t="str">
        <f>IF(OR(R585="S",R585="RE"),100,"")</f>
        <v/>
      </c>
      <c r="T585" s="171" t="str">
        <f>IF('result subject-wise'!AL30="","",'result subject-wise'!AL30)</f>
        <v/>
      </c>
      <c r="U585" s="172" t="str">
        <f>IF('result subject-wise'!AM30="","",'result subject-wise'!AM30)</f>
        <v/>
      </c>
      <c r="V585" s="1036"/>
    </row>
    <row r="586" spans="1:22" ht="19.25" customHeight="1">
      <c r="A586" s="986"/>
      <c r="B586" s="942" t="str">
        <f>'statement of marks'!$ED$3</f>
        <v>JEEVAN KAUSJAL</v>
      </c>
      <c r="C586" s="943"/>
      <c r="D586" s="1037" t="s">
        <v>283</v>
      </c>
      <c r="E586" s="1038"/>
      <c r="F586" s="204">
        <f>'statement of marks'!$ED$6</f>
        <v>30</v>
      </c>
      <c r="G586" s="177">
        <f>IF('statement of marks'!ED30="","",'statement of marks'!ED30)</f>
        <v>22</v>
      </c>
      <c r="H586" s="1038" t="s">
        <v>284</v>
      </c>
      <c r="I586" s="1038"/>
      <c r="J586" s="204">
        <f>'statement of marks'!$EE$6</f>
        <v>30</v>
      </c>
      <c r="K586" s="178">
        <f>IF('statement of marks'!EE30="","",'statement of marks'!EE30)</f>
        <v>24</v>
      </c>
      <c r="L586" s="1038" t="s">
        <v>113</v>
      </c>
      <c r="M586" s="1038"/>
      <c r="N586" s="204">
        <f>'statement of marks'!$EF$6</f>
        <v>40</v>
      </c>
      <c r="O586" s="201">
        <f>IF('statement of marks'!EF30="","",'statement of marks'!EF30)</f>
        <v>26</v>
      </c>
      <c r="P586" s="166"/>
      <c r="Q586" s="178">
        <f>IF(O586="","",SUM(G586,K586,O586))</f>
        <v>72</v>
      </c>
      <c r="R586" s="201" t="str">
        <f>IF('statement of marks'!GX30="","",'statement of marks'!GX30)</f>
        <v>B</v>
      </c>
      <c r="S586" s="180" t="str">
        <f>IF(OR(R586="S",R586="RE"),40,"")</f>
        <v/>
      </c>
      <c r="T586" s="171" t="str">
        <f>IF('result subject-wise'!AN30="","",'result subject-wise'!AN30)</f>
        <v/>
      </c>
      <c r="U586" s="172" t="str">
        <f>IF('result subject-wise'!AO30="","",'result subject-wise'!AO30)</f>
        <v/>
      </c>
      <c r="V586" s="1036"/>
    </row>
    <row r="587" spans="1:22" ht="19.25" customHeight="1">
      <c r="A587" s="986"/>
      <c r="B587" s="1039" t="s">
        <v>200</v>
      </c>
      <c r="C587" s="1040"/>
      <c r="D587" s="1041" t="str">
        <f>IF('statement of marks'!HD30="","",'statement of marks'!HD30)</f>
        <v>PASS BY GRACE</v>
      </c>
      <c r="E587" s="1042"/>
      <c r="F587" s="1042"/>
      <c r="G587" s="1042"/>
      <c r="H587" s="1042"/>
      <c r="I587" s="1043"/>
      <c r="J587" s="202" t="s">
        <v>330</v>
      </c>
      <c r="K587" s="201" t="str">
        <f>IF('statement of marks'!HG30="","",'statement of marks'!HG30)</f>
        <v>II</v>
      </c>
      <c r="L587" s="1044" t="s">
        <v>157</v>
      </c>
      <c r="M587" s="1045"/>
      <c r="N587" s="1046"/>
      <c r="O587" s="201">
        <f>IF('statement of marks'!HI30="","",'statement of marks'!HI30)</f>
        <v>40.000000000000149</v>
      </c>
      <c r="P587" s="1047" t="s">
        <v>324</v>
      </c>
      <c r="Q587" s="1047"/>
      <c r="R587" s="1047"/>
      <c r="S587" s="1047"/>
      <c r="T587" s="1047"/>
      <c r="U587" s="1047"/>
      <c r="V587" s="1048"/>
    </row>
    <row r="588" spans="1:22" ht="19.25" customHeight="1">
      <c r="A588" s="986"/>
      <c r="B588" s="1039" t="s">
        <v>333</v>
      </c>
      <c r="C588" s="1040"/>
      <c r="D588" s="965" t="s">
        <v>127</v>
      </c>
      <c r="E588" s="966"/>
      <c r="F588" s="958" t="s">
        <v>129</v>
      </c>
      <c r="G588" s="958"/>
      <c r="H588" s="958" t="s">
        <v>131</v>
      </c>
      <c r="I588" s="958"/>
      <c r="J588" s="958" t="s">
        <v>133</v>
      </c>
      <c r="K588" s="958"/>
      <c r="L588" s="959" t="s">
        <v>312</v>
      </c>
      <c r="M588" s="959"/>
      <c r="N588" s="959"/>
      <c r="O588" s="959"/>
      <c r="P588" s="960" t="s">
        <v>200</v>
      </c>
      <c r="Q588" s="960"/>
      <c r="R588" s="960"/>
      <c r="S588" s="960"/>
      <c r="T588" s="961" t="str">
        <f>IF('result subject-wise'!AR30="","",'result subject-wise'!AR30)</f>
        <v/>
      </c>
      <c r="U588" s="961"/>
      <c r="V588" s="962"/>
    </row>
    <row r="589" spans="1:22" ht="19.25" customHeight="1">
      <c r="A589" s="986"/>
      <c r="B589" s="963" t="s">
        <v>309</v>
      </c>
      <c r="C589" s="964"/>
      <c r="D589" s="965" t="str">
        <f>IF('statement of marks'!EZ30="","",'statement of marks'!EZ30)</f>
        <v/>
      </c>
      <c r="E589" s="966"/>
      <c r="F589" s="966" t="str">
        <f>IF('statement of marks'!FB30="","",'statement of marks'!FB30)</f>
        <v/>
      </c>
      <c r="G589" s="966"/>
      <c r="H589" s="966" t="str">
        <f>IF('statement of marks'!FD30="","",'statement of marks'!FD30)</f>
        <v/>
      </c>
      <c r="I589" s="966"/>
      <c r="J589" s="966" t="str">
        <f>IF('statement of marks'!FF30="","",'statement of marks'!FF30)</f>
        <v/>
      </c>
      <c r="K589" s="966"/>
      <c r="L589" s="966">
        <f>IF('statement of marks'!FH30="","",'statement of marks'!FH30)</f>
        <v>0</v>
      </c>
      <c r="M589" s="966"/>
      <c r="N589" s="966"/>
      <c r="O589" s="966"/>
      <c r="P589" s="960" t="s">
        <v>330</v>
      </c>
      <c r="Q589" s="960"/>
      <c r="R589" s="960"/>
      <c r="S589" s="960"/>
      <c r="T589" s="961" t="str">
        <f>IF(AND(T588="mRrh.kZ",V584&gt;=60),"FIRST",IF(AND(T588="mRrh.kZ",V584&gt;=48),"SECOND",IF(AND(T588="mRrh.kZ",V584&gt;=36),"THIRD","")))</f>
        <v/>
      </c>
      <c r="U589" s="961"/>
      <c r="V589" s="962"/>
    </row>
    <row r="590" spans="1:22" ht="19.25" customHeight="1">
      <c r="A590" s="986"/>
      <c r="B590" s="963" t="s">
        <v>310</v>
      </c>
      <c r="C590" s="964"/>
      <c r="D590" s="967" t="str">
        <f>IF('statement of marks'!EY30="","",'statement of marks'!EY30)</f>
        <v/>
      </c>
      <c r="E590" s="968"/>
      <c r="F590" s="968" t="str">
        <f>IF('statement of marks'!FA30="","",'statement of marks'!FA30)</f>
        <v/>
      </c>
      <c r="G590" s="968"/>
      <c r="H590" s="968" t="str">
        <f>IF('statement of marks'!FC30="","",'statement of marks'!FC30)</f>
        <v/>
      </c>
      <c r="I590" s="968"/>
      <c r="J590" s="968" t="str">
        <f>IF('statement of marks'!FE30="","",'statement of marks'!FE30)</f>
        <v/>
      </c>
      <c r="K590" s="968"/>
      <c r="L590" s="968">
        <f>IF('statement of marks'!FG30="","",'statement of marks'!FG30)</f>
        <v>44</v>
      </c>
      <c r="M590" s="968"/>
      <c r="N590" s="968"/>
      <c r="O590" s="968"/>
      <c r="P590" s="969" t="s">
        <v>302</v>
      </c>
      <c r="Q590" s="970"/>
      <c r="R590" s="970"/>
      <c r="S590" s="971"/>
      <c r="T590" s="972" t="str">
        <f>IF(T588="","",'result subject-wise'!$G$118)</f>
        <v/>
      </c>
      <c r="U590" s="972"/>
      <c r="V590" s="973"/>
    </row>
    <row r="591" spans="1:22" ht="19.25" customHeight="1">
      <c r="A591" s="986"/>
      <c r="B591" s="942" t="s">
        <v>303</v>
      </c>
      <c r="C591" s="943"/>
      <c r="D591" s="944"/>
      <c r="E591" s="945"/>
      <c r="F591" s="945"/>
      <c r="G591" s="945"/>
      <c r="H591" s="945"/>
      <c r="I591" s="945"/>
      <c r="J591" s="945"/>
      <c r="K591" s="945"/>
      <c r="L591" s="946" t="s">
        <v>326</v>
      </c>
      <c r="M591" s="946"/>
      <c r="N591" s="946"/>
      <c r="O591" s="946"/>
      <c r="P591" s="946"/>
      <c r="Q591" s="946"/>
      <c r="R591" s="974"/>
      <c r="S591" s="975"/>
      <c r="T591" s="975"/>
      <c r="U591" s="975"/>
      <c r="V591" s="976"/>
    </row>
    <row r="592" spans="1:22" ht="19.25" customHeight="1">
      <c r="A592" s="986"/>
      <c r="B592" s="942" t="s">
        <v>335</v>
      </c>
      <c r="C592" s="943"/>
      <c r="D592" s="944"/>
      <c r="E592" s="945"/>
      <c r="F592" s="945"/>
      <c r="G592" s="945"/>
      <c r="H592" s="945"/>
      <c r="I592" s="945"/>
      <c r="J592" s="945"/>
      <c r="K592" s="945"/>
      <c r="L592" s="946" t="s">
        <v>304</v>
      </c>
      <c r="M592" s="946"/>
      <c r="N592" s="946"/>
      <c r="O592" s="946"/>
      <c r="P592" s="946"/>
      <c r="Q592" s="946"/>
      <c r="R592" s="977"/>
      <c r="S592" s="978"/>
      <c r="T592" s="978"/>
      <c r="U592" s="978"/>
      <c r="V592" s="979"/>
    </row>
    <row r="593" spans="1:22" ht="19.25" customHeight="1">
      <c r="A593" s="986"/>
      <c r="B593" s="942" t="s">
        <v>313</v>
      </c>
      <c r="C593" s="943"/>
      <c r="D593" s="944"/>
      <c r="E593" s="945"/>
      <c r="F593" s="945"/>
      <c r="G593" s="945"/>
      <c r="H593" s="945"/>
      <c r="I593" s="945"/>
      <c r="J593" s="945"/>
      <c r="K593" s="945"/>
      <c r="L593" s="946" t="s">
        <v>327</v>
      </c>
      <c r="M593" s="946"/>
      <c r="N593" s="946"/>
      <c r="O593" s="946"/>
      <c r="P593" s="946"/>
      <c r="Q593" s="946"/>
      <c r="R593" s="947" t="s">
        <v>328</v>
      </c>
      <c r="S593" s="948"/>
      <c r="T593" s="948"/>
      <c r="U593" s="948"/>
      <c r="V593" s="949"/>
    </row>
    <row r="594" spans="1:22" ht="19.25" customHeight="1">
      <c r="A594" s="987"/>
      <c r="B594" s="950" t="s">
        <v>329</v>
      </c>
      <c r="C594" s="951"/>
      <c r="D594" s="952"/>
      <c r="E594" s="953"/>
      <c r="F594" s="953"/>
      <c r="G594" s="953"/>
      <c r="H594" s="953"/>
      <c r="I594" s="953"/>
      <c r="J594" s="953"/>
      <c r="K594" s="953"/>
      <c r="L594" s="951" t="s">
        <v>117</v>
      </c>
      <c r="M594" s="951"/>
      <c r="N594" s="951"/>
      <c r="O594" s="951"/>
      <c r="P594" s="954">
        <f>'statement of marks'!$HJ$110</f>
        <v>42122</v>
      </c>
      <c r="Q594" s="954"/>
      <c r="R594" s="955" t="s">
        <v>305</v>
      </c>
      <c r="S594" s="956"/>
      <c r="T594" s="956"/>
      <c r="U594" s="956"/>
      <c r="V594" s="957"/>
    </row>
    <row r="595" spans="1:22" ht="19.25" customHeight="1">
      <c r="A595" s="980" t="s">
        <v>287</v>
      </c>
      <c r="B595" s="981"/>
      <c r="C595" s="981"/>
      <c r="D595" s="981"/>
      <c r="E595" s="981"/>
      <c r="F595" s="981"/>
      <c r="G595" s="981"/>
      <c r="H595" s="981"/>
      <c r="I595" s="981"/>
      <c r="J595" s="981"/>
      <c r="K595" s="981"/>
      <c r="L595" s="981"/>
      <c r="M595" s="981"/>
      <c r="N595" s="981"/>
      <c r="O595" s="981"/>
      <c r="P595" s="981"/>
      <c r="Q595" s="981"/>
      <c r="R595" s="981"/>
      <c r="S595" s="981"/>
      <c r="T595" s="981"/>
      <c r="U595" s="981"/>
      <c r="V595" s="982"/>
    </row>
    <row r="596" spans="1:22" ht="19.25" customHeight="1">
      <c r="A596" s="983" t="str">
        <f>'statement of marks'!$A$1</f>
        <v>GOVT. GIRLS' HR. SEC. SCHOOL, NIMBAHERA</v>
      </c>
      <c r="B596" s="984"/>
      <c r="C596" s="984"/>
      <c r="D596" s="984"/>
      <c r="E596" s="984"/>
      <c r="F596" s="984"/>
      <c r="G596" s="984"/>
      <c r="H596" s="984"/>
      <c r="I596" s="984"/>
      <c r="J596" s="984"/>
      <c r="K596" s="984"/>
      <c r="L596" s="984"/>
      <c r="M596" s="984"/>
      <c r="N596" s="984"/>
      <c r="O596" s="984"/>
      <c r="P596" s="984"/>
      <c r="Q596" s="984"/>
      <c r="R596" s="984"/>
      <c r="S596" s="984"/>
      <c r="T596" s="984"/>
      <c r="U596" s="984"/>
      <c r="V596" s="985"/>
    </row>
    <row r="597" spans="1:22" ht="19.25" customHeight="1">
      <c r="A597" s="986"/>
      <c r="B597" s="988" t="s">
        <v>316</v>
      </c>
      <c r="C597" s="988"/>
      <c r="D597" s="989" t="str">
        <f>'statement of marks'!$F$3</f>
        <v>2013-14</v>
      </c>
      <c r="E597" s="990"/>
      <c r="F597" s="991" t="str">
        <f>IF(T615="","MAIN EXAMINATION",IF(D614="Suppl.","SUPPLEMENTARY EXAMINATION",IF(D614="Re-exam.","RE-EXAMINATION",)))</f>
        <v>MAIN EXAMINATION</v>
      </c>
      <c r="G597" s="992"/>
      <c r="H597" s="992"/>
      <c r="I597" s="992"/>
      <c r="J597" s="992"/>
      <c r="K597" s="992"/>
      <c r="L597" s="992"/>
      <c r="M597" s="992"/>
      <c r="N597" s="992"/>
      <c r="O597" s="992"/>
      <c r="P597" s="992"/>
      <c r="Q597" s="992"/>
      <c r="R597" s="993" t="s">
        <v>315</v>
      </c>
      <c r="S597" s="994"/>
      <c r="T597" s="995" t="str">
        <f>'statement of marks'!$A$3</f>
        <v>11 'A'</v>
      </c>
      <c r="U597" s="995"/>
      <c r="V597" s="996"/>
    </row>
    <row r="598" spans="1:22" ht="19.25" customHeight="1">
      <c r="A598" s="986"/>
      <c r="B598" s="997" t="s">
        <v>36</v>
      </c>
      <c r="C598" s="997"/>
      <c r="D598" s="998" t="str">
        <f>IF('statement of marks'!G31="","",'statement of marks'!G31)</f>
        <v>A 023</v>
      </c>
      <c r="E598" s="946"/>
      <c r="F598" s="946"/>
      <c r="G598" s="946"/>
      <c r="H598" s="946"/>
      <c r="I598" s="946"/>
      <c r="J598" s="946"/>
      <c r="K598" s="946"/>
      <c r="L598" s="946"/>
      <c r="M598" s="946"/>
      <c r="N598" s="946"/>
      <c r="O598" s="946"/>
      <c r="P598" s="946"/>
      <c r="Q598" s="946"/>
      <c r="R598" s="999" t="s">
        <v>314</v>
      </c>
      <c r="S598" s="1000"/>
      <c r="T598" s="1001">
        <f>IF('statement of marks'!E31="","",'statement of marks'!E31)</f>
        <v>11423</v>
      </c>
      <c r="U598" s="1001"/>
      <c r="V598" s="1002"/>
    </row>
    <row r="599" spans="1:22" ht="19.25" customHeight="1">
      <c r="A599" s="986"/>
      <c r="B599" s="997" t="s">
        <v>37</v>
      </c>
      <c r="C599" s="997"/>
      <c r="D599" s="998" t="str">
        <f>IF('statement of marks'!H31="","",'statement of marks'!H31)</f>
        <v>B 023</v>
      </c>
      <c r="E599" s="946"/>
      <c r="F599" s="946"/>
      <c r="G599" s="946"/>
      <c r="H599" s="946"/>
      <c r="I599" s="946"/>
      <c r="J599" s="946"/>
      <c r="K599" s="946"/>
      <c r="L599" s="946"/>
      <c r="M599" s="946"/>
      <c r="N599" s="946"/>
      <c r="O599" s="946"/>
      <c r="P599" s="946"/>
      <c r="Q599" s="946"/>
      <c r="R599" s="999" t="s">
        <v>35</v>
      </c>
      <c r="S599" s="1000"/>
      <c r="T599" s="1001">
        <f>IF('statement of marks'!D31="","",'statement of marks'!D31)</f>
        <v>10377</v>
      </c>
      <c r="U599" s="1001"/>
      <c r="V599" s="1002"/>
    </row>
    <row r="600" spans="1:22" ht="19.25" customHeight="1">
      <c r="A600" s="986"/>
      <c r="B600" s="1003" t="s">
        <v>38</v>
      </c>
      <c r="C600" s="1003"/>
      <c r="D600" s="998" t="str">
        <f>IF('statement of marks'!I31="","",'statement of marks'!I31)</f>
        <v>C 023</v>
      </c>
      <c r="E600" s="946"/>
      <c r="F600" s="946"/>
      <c r="G600" s="946"/>
      <c r="H600" s="946"/>
      <c r="I600" s="946"/>
      <c r="J600" s="946"/>
      <c r="K600" s="946"/>
      <c r="L600" s="946"/>
      <c r="M600" s="946"/>
      <c r="N600" s="946"/>
      <c r="O600" s="946"/>
      <c r="P600" s="946"/>
      <c r="Q600" s="946"/>
      <c r="R600" s="1004" t="s">
        <v>285</v>
      </c>
      <c r="S600" s="1005"/>
      <c r="T600" s="1006">
        <f>IF('statement of marks'!F31="","",'statement of marks'!F31)</f>
        <v>35670</v>
      </c>
      <c r="U600" s="1006"/>
      <c r="V600" s="1007"/>
    </row>
    <row r="601" spans="1:22" ht="19.25" customHeight="1">
      <c r="A601" s="986"/>
      <c r="B601" s="1008" t="s">
        <v>223</v>
      </c>
      <c r="C601" s="1010" t="s">
        <v>319</v>
      </c>
      <c r="D601" s="1012" t="s">
        <v>114</v>
      </c>
      <c r="E601" s="1012" t="s">
        <v>115</v>
      </c>
      <c r="F601" s="1012" t="s">
        <v>116</v>
      </c>
      <c r="G601" s="1014" t="s">
        <v>281</v>
      </c>
      <c r="H601" s="1014" t="s">
        <v>282</v>
      </c>
      <c r="I601" s="1012" t="s">
        <v>289</v>
      </c>
      <c r="J601" s="1012" t="s">
        <v>299</v>
      </c>
      <c r="K601" s="1016" t="s">
        <v>299</v>
      </c>
      <c r="L601" s="1018" t="s">
        <v>292</v>
      </c>
      <c r="M601" s="1018" t="s">
        <v>293</v>
      </c>
      <c r="N601" s="1020" t="s">
        <v>294</v>
      </c>
      <c r="O601" s="1020" t="s">
        <v>290</v>
      </c>
      <c r="P601" s="1020" t="s">
        <v>291</v>
      </c>
      <c r="Q601" s="1016" t="s">
        <v>323</v>
      </c>
      <c r="R601" s="1012" t="s">
        <v>334</v>
      </c>
      <c r="S601" s="1022" t="s">
        <v>332</v>
      </c>
      <c r="T601" s="1024" t="s">
        <v>320</v>
      </c>
      <c r="U601" s="1026" t="s">
        <v>321</v>
      </c>
      <c r="V601" s="1028" t="s">
        <v>322</v>
      </c>
    </row>
    <row r="602" spans="1:22" ht="19.25" customHeight="1">
      <c r="A602" s="986"/>
      <c r="B602" s="1009"/>
      <c r="C602" s="1011"/>
      <c r="D602" s="1013"/>
      <c r="E602" s="1013"/>
      <c r="F602" s="1013"/>
      <c r="G602" s="1015"/>
      <c r="H602" s="1015"/>
      <c r="I602" s="1013"/>
      <c r="J602" s="1013"/>
      <c r="K602" s="1017"/>
      <c r="L602" s="1019"/>
      <c r="M602" s="1019"/>
      <c r="N602" s="1021"/>
      <c r="O602" s="1021"/>
      <c r="P602" s="1021"/>
      <c r="Q602" s="1017"/>
      <c r="R602" s="1013"/>
      <c r="S602" s="1023"/>
      <c r="T602" s="1025"/>
      <c r="U602" s="1027"/>
      <c r="V602" s="1029"/>
    </row>
    <row r="603" spans="1:22" ht="19.25" customHeight="1">
      <c r="A603" s="986"/>
      <c r="B603" s="1030" t="s">
        <v>317</v>
      </c>
      <c r="C603" s="1031"/>
      <c r="D603" s="173">
        <v>10</v>
      </c>
      <c r="E603" s="203">
        <v>10</v>
      </c>
      <c r="F603" s="203">
        <v>10</v>
      </c>
      <c r="G603" s="164" t="s">
        <v>90</v>
      </c>
      <c r="H603" s="174" t="str">
        <f>'statement of marks'!$AQ$6</f>
        <v/>
      </c>
      <c r="I603" s="165">
        <v>70</v>
      </c>
      <c r="J603" s="164" t="s">
        <v>88</v>
      </c>
      <c r="K603" s="175">
        <v>100</v>
      </c>
      <c r="L603" s="164" t="s">
        <v>91</v>
      </c>
      <c r="M603" s="174" t="str">
        <f>'statement of marks'!$AV$6</f>
        <v/>
      </c>
      <c r="N603" s="165">
        <v>100</v>
      </c>
      <c r="O603" s="164" t="s">
        <v>307</v>
      </c>
      <c r="P603" s="175"/>
      <c r="Q603" s="175">
        <v>200</v>
      </c>
      <c r="R603" s="166"/>
      <c r="S603" s="166"/>
      <c r="T603" s="167"/>
      <c r="U603" s="168"/>
      <c r="V603" s="176" t="str">
        <f>IF(OR(U610=0,U610&lt;S610),"",Q603)</f>
        <v/>
      </c>
    </row>
    <row r="604" spans="1:22" ht="19.25" customHeight="1">
      <c r="A604" s="986"/>
      <c r="B604" s="942" t="str">
        <f>'statement of marks'!$J$3</f>
        <v>HINDI COMPULSORY</v>
      </c>
      <c r="C604" s="943"/>
      <c r="D604" s="200">
        <f>IF('statement of marks'!J31="","",'statement of marks'!J31)</f>
        <v>7</v>
      </c>
      <c r="E604" s="201">
        <f>IF('statement of marks'!K31="","",'statement of marks'!K31)</f>
        <v>5</v>
      </c>
      <c r="F604" s="201">
        <f>IF('statement of marks'!L31="","",'statement of marks'!L31)</f>
        <v>4</v>
      </c>
      <c r="G604" s="177">
        <f>IF('statement of marks'!N31="","",'statement of marks'!N31)</f>
        <v>35</v>
      </c>
      <c r="H604" s="177" t="str">
        <f>'statement of marks'!$BS$6</f>
        <v/>
      </c>
      <c r="I604" s="204">
        <f>IF(G604="","",G604)</f>
        <v>35</v>
      </c>
      <c r="J604" s="204">
        <f>IF(G604="","",SUM(D604,E604,F604,G604))</f>
        <v>51</v>
      </c>
      <c r="K604" s="178">
        <f>J604</f>
        <v>51</v>
      </c>
      <c r="L604" s="177">
        <f>IF('statement of marks'!P31="","",'statement of marks'!P31)</f>
        <v>67</v>
      </c>
      <c r="M604" s="174" t="str">
        <f>'statement of marks'!$BX$6</f>
        <v/>
      </c>
      <c r="N604" s="204">
        <f>IF(L604="","",L604)</f>
        <v>67</v>
      </c>
      <c r="O604" s="204">
        <f>IF(L604="","",SUM(J604,L604))</f>
        <v>118</v>
      </c>
      <c r="P604" s="179">
        <f>SUM(H604,M604)</f>
        <v>0</v>
      </c>
      <c r="Q604" s="178">
        <f>O604</f>
        <v>118</v>
      </c>
      <c r="R604" s="201" t="str">
        <f>CONCATENATE('statement of marks'!FJ31,'statement of marks'!FK31,'statement of marks'!FL31)</f>
        <v>II</v>
      </c>
      <c r="S604" s="180" t="str">
        <f>IF(OR(R604="S",R604="RE"),100,"")</f>
        <v/>
      </c>
      <c r="T604" s="181" t="str">
        <f>IF('result subject-wise'!U31="","",'result subject-wise'!U31)</f>
        <v/>
      </c>
      <c r="U604" s="182" t="str">
        <f>IF('result subject-wise'!V31="","",'result subject-wise'!V31)</f>
        <v/>
      </c>
      <c r="V604" s="176" t="str">
        <f>IF(OR(U610=0,U610&lt;S610),"",IF(R604="RE",SUM(Q604,T604),IF(R604="S",T604,Q604)))</f>
        <v/>
      </c>
    </row>
    <row r="605" spans="1:22" ht="19.25" customHeight="1">
      <c r="A605" s="986"/>
      <c r="B605" s="942" t="str">
        <f>'statement of marks'!$W$3</f>
        <v>ENGLISH COMPULSORY</v>
      </c>
      <c r="C605" s="943"/>
      <c r="D605" s="200">
        <f>IF('statement of marks'!W31="","",'statement of marks'!W31)</f>
        <v>4</v>
      </c>
      <c r="E605" s="201">
        <f>IF('statement of marks'!X31="","",'statement of marks'!X31)</f>
        <v>7</v>
      </c>
      <c r="F605" s="201">
        <f>IF('statement of marks'!Y31="","",'statement of marks'!Y31)</f>
        <v>8</v>
      </c>
      <c r="G605" s="177">
        <f>IF('statement of marks'!AA31="","",'statement of marks'!AA31)</f>
        <v>47</v>
      </c>
      <c r="H605" s="177" t="str">
        <f>'statement of marks'!$CU$6</f>
        <v/>
      </c>
      <c r="I605" s="204">
        <f>IF(G605="","",G605)</f>
        <v>47</v>
      </c>
      <c r="J605" s="204">
        <f t="shared" ref="J605:J608" si="218">IF(G605="","",SUM(D605,E605,F605,G605))</f>
        <v>66</v>
      </c>
      <c r="K605" s="178">
        <f>J605</f>
        <v>66</v>
      </c>
      <c r="L605" s="177">
        <f>IF('statement of marks'!AC31="","",'statement of marks'!AC31)</f>
        <v>46</v>
      </c>
      <c r="M605" s="174" t="str">
        <f>'statement of marks'!$CZ$6</f>
        <v/>
      </c>
      <c r="N605" s="204">
        <f>IF(L605="","",L605)</f>
        <v>46</v>
      </c>
      <c r="O605" s="204">
        <f t="shared" ref="O605" si="219">IF(L605="","",SUM(J605,L605))</f>
        <v>112</v>
      </c>
      <c r="P605" s="179">
        <f t="shared" ref="P605" si="220">SUM(H605,M605)</f>
        <v>0</v>
      </c>
      <c r="Q605" s="178">
        <f>O605</f>
        <v>112</v>
      </c>
      <c r="R605" s="201" t="str">
        <f>CONCATENATE('statement of marks'!FM31,'statement of marks'!FN31,'statement of marks'!FO31)</f>
        <v>II</v>
      </c>
      <c r="S605" s="180" t="str">
        <f>IF(OR(R605="S",R605="RE"),100,"")</f>
        <v/>
      </c>
      <c r="T605" s="181" t="str">
        <f>IF('result subject-wise'!X31="","",'result subject-wise'!X31)</f>
        <v/>
      </c>
      <c r="U605" s="182" t="str">
        <f>IF('result subject-wise'!Y31="","",'result subject-wise'!Y31)</f>
        <v/>
      </c>
      <c r="V605" s="176" t="str">
        <f>IF(OR(U610=0,U610&lt;S610),"",IF(R605="RE",SUM(Q605,T605),IF(R605="S",T605,Q605)))</f>
        <v/>
      </c>
    </row>
    <row r="606" spans="1:22" ht="19.25" customHeight="1">
      <c r="A606" s="986"/>
      <c r="B606" s="942" t="str">
        <f>'statement of marks'!AK31</f>
        <v>PHYSICS</v>
      </c>
      <c r="C606" s="943"/>
      <c r="D606" s="200">
        <f>IF('statement of marks'!AL31="","",'statement of marks'!AL31)</f>
        <v>3</v>
      </c>
      <c r="E606" s="201">
        <f>IF('statement of marks'!AM31="","",'statement of marks'!AM31)</f>
        <v>9</v>
      </c>
      <c r="F606" s="201">
        <f>IF('statement of marks'!AN31="","",'statement of marks'!AN31)</f>
        <v>8</v>
      </c>
      <c r="G606" s="177">
        <f>IF('statement of marks'!AP31="","",'statement of marks'!AP31)</f>
        <v>17</v>
      </c>
      <c r="H606" s="177">
        <f>IF('statement of marks'!AQ31="","",'statement of marks'!AQ31)</f>
        <v>12</v>
      </c>
      <c r="I606" s="204">
        <f>IF(G606="","",IF(AND(G606="ML",H606="ML"),"ML",IF(AND(G606="ML",H606=""),"ML",SUM(G606,H606))))</f>
        <v>29</v>
      </c>
      <c r="J606" s="204">
        <f t="shared" si="218"/>
        <v>37</v>
      </c>
      <c r="K606" s="178">
        <f>IF(J606="","",SUM(H606,J606))</f>
        <v>49</v>
      </c>
      <c r="L606" s="177">
        <f>IF('statement of marks'!AU31="","",'statement of marks'!AU31)</f>
        <v>34</v>
      </c>
      <c r="M606" s="177">
        <f>IF('statement of marks'!AV31="","",'statement of marks'!AV31)</f>
        <v>19</v>
      </c>
      <c r="N606" s="204">
        <f>IF(L606="","",IF(AND(L606="ML",M606="ML"),"ML",IF(AND(L606="ML",M606=""),"ML",SUM(L606,M606))))</f>
        <v>53</v>
      </c>
      <c r="O606" s="204">
        <f>IF(L606="","",SUM(J606,L606))</f>
        <v>71</v>
      </c>
      <c r="P606" s="177">
        <f>IF(AND(H606="",M606=""),"",SUM(H606,M606))</f>
        <v>31</v>
      </c>
      <c r="Q606" s="178">
        <f>IF(O606="","",SUM(O606,P606))</f>
        <v>102</v>
      </c>
      <c r="R606" s="201" t="str">
        <f>CONCATENATE('statement of marks'!FP31,'statement of marks'!FY31,'statement of marks'!FZ31)</f>
        <v>II</v>
      </c>
      <c r="S606" s="180" t="str">
        <f>IF('result subject-wise'!Z31="","",'result subject-wise'!Z31)</f>
        <v/>
      </c>
      <c r="T606" s="181" t="str">
        <f>IF('result subject-wise'!AB31="","",'result subject-wise'!AB31)</f>
        <v/>
      </c>
      <c r="U606" s="182" t="str">
        <f>IF('result subject-wise'!AC31="","",'result subject-wise'!AC31)</f>
        <v/>
      </c>
      <c r="V606" s="176" t="str">
        <f>IF(OR(U610=0,U610&lt;S610),"",IF(OR(R606="RE",R606="REP"),SUM(Q606,T606),IF(R606="S",T606,Q606)))</f>
        <v/>
      </c>
    </row>
    <row r="607" spans="1:22" ht="19.25" customHeight="1">
      <c r="A607" s="986"/>
      <c r="B607" s="942" t="str">
        <f>'statement of marks'!BM31</f>
        <v>CHEMISTRY</v>
      </c>
      <c r="C607" s="943"/>
      <c r="D607" s="200">
        <f>IF('statement of marks'!BN31="","",'statement of marks'!BN31)</f>
        <v>5</v>
      </c>
      <c r="E607" s="201">
        <f>IF('statement of marks'!BO31="","",'statement of marks'!BO31)</f>
        <v>10</v>
      </c>
      <c r="F607" s="201">
        <f>IF('statement of marks'!BP31="","",'statement of marks'!BP31)</f>
        <v>10</v>
      </c>
      <c r="G607" s="177">
        <f>IF('statement of marks'!BR31="","",'statement of marks'!BR31)</f>
        <v>28</v>
      </c>
      <c r="H607" s="177">
        <f>IF('statement of marks'!BS31="","",'statement of marks'!BS31)</f>
        <v>15</v>
      </c>
      <c r="I607" s="204">
        <f t="shared" ref="I607" si="221">IF(G607="","",IF(AND(G607="ML",H607="ML"),"ML",IF(AND(G607="ML",H607=""),"ML",SUM(G607,H607))))</f>
        <v>43</v>
      </c>
      <c r="J607" s="204">
        <f t="shared" si="218"/>
        <v>53</v>
      </c>
      <c r="K607" s="178">
        <f>IF(J607="","",SUM(H607,J607))</f>
        <v>68</v>
      </c>
      <c r="L607" s="177">
        <f>IF('statement of marks'!BW31="","",'statement of marks'!BW31)</f>
        <v>37</v>
      </c>
      <c r="M607" s="177">
        <f>IF('statement of marks'!BX31="","",'statement of marks'!BX31)</f>
        <v>28</v>
      </c>
      <c r="N607" s="204">
        <f t="shared" ref="N607" si="222">IF(L607="","",IF(AND(L607="ML",M607="ML"),"ML",IF(AND(L607="ML",M607=""),"ML",SUM(L607,M607))))</f>
        <v>65</v>
      </c>
      <c r="O607" s="204">
        <f>IF(L607="","",SUM(J607,L607))</f>
        <v>90</v>
      </c>
      <c r="P607" s="177">
        <f t="shared" ref="P607:P608" si="223">IF(AND(H607="",M607=""),"",SUM(H607,M607))</f>
        <v>43</v>
      </c>
      <c r="Q607" s="178">
        <f>IF(O607="","",SUM(O607,P607))</f>
        <v>133</v>
      </c>
      <c r="R607" s="201" t="str">
        <f>CONCATENATE('statement of marks'!GA31,'statement of marks'!GJ31,'statement of marks'!GK31)</f>
        <v>I</v>
      </c>
      <c r="S607" s="180" t="str">
        <f>IF('result subject-wise'!AD31="","",'result subject-wise'!AD31)</f>
        <v/>
      </c>
      <c r="T607" s="181" t="str">
        <f>IF('result subject-wise'!AF31="","",'result subject-wise'!AF31)</f>
        <v/>
      </c>
      <c r="U607" s="182" t="str">
        <f>IF('result subject-wise'!AG31="","",'result subject-wise'!AG31)</f>
        <v/>
      </c>
      <c r="V607" s="176" t="str">
        <f>IF(OR(U610=0,U610&lt;S610),"",IF(OR(R607="RE",R607="REP"),SUM(Q607,T607),IF(R607="S",T607,Q607)))</f>
        <v/>
      </c>
    </row>
    <row r="608" spans="1:22" ht="19.25" customHeight="1">
      <c r="A608" s="986"/>
      <c r="B608" s="942" t="str">
        <f>'statement of marks'!CO31</f>
        <v>BIOLOGY</v>
      </c>
      <c r="C608" s="943"/>
      <c r="D608" s="200">
        <f>IF('statement of marks'!CP31="","",'statement of marks'!CP31)</f>
        <v>9</v>
      </c>
      <c r="E608" s="201">
        <f>IF('statement of marks'!CQ31="","",'statement of marks'!CQ31)</f>
        <v>8</v>
      </c>
      <c r="F608" s="201">
        <f>IF('statement of marks'!CR31="","",'statement of marks'!CR31)</f>
        <v>10</v>
      </c>
      <c r="G608" s="177">
        <f>IF('statement of marks'!CT31="","",'statement of marks'!CT31)</f>
        <v>26</v>
      </c>
      <c r="H608" s="177">
        <f>IF('statement of marks'!CU31="","",'statement of marks'!CU31)</f>
        <v>18</v>
      </c>
      <c r="I608" s="204">
        <f>IF(G608="","",IF(AND(G608="ML",H608="ML"),"ML",IF(AND(G608="ML",H608=""),"ML",SUM(G608,H608))))</f>
        <v>44</v>
      </c>
      <c r="J608" s="204">
        <f t="shared" si="218"/>
        <v>53</v>
      </c>
      <c r="K608" s="178">
        <f>IF(J608="","",SUM(H608,J608))</f>
        <v>71</v>
      </c>
      <c r="L608" s="177">
        <f>IF('statement of marks'!CY31="","",'statement of marks'!CY31)</f>
        <v>25</v>
      </c>
      <c r="M608" s="177">
        <f>IF('statement of marks'!CZ31="","",'statement of marks'!CZ31)</f>
        <v>29</v>
      </c>
      <c r="N608" s="204">
        <f>IF(L608="","",IF(AND(L608="ML",M608="ML"),"ML",IF(AND(L608="ML",M608=""),"ML",SUM(L608,M608))))</f>
        <v>54</v>
      </c>
      <c r="O608" s="204">
        <f>IF(L608="","",SUM(J608,L608))</f>
        <v>78</v>
      </c>
      <c r="P608" s="177">
        <f t="shared" si="223"/>
        <v>47</v>
      </c>
      <c r="Q608" s="178">
        <f>IF(O608="","",SUM(O608,P608))</f>
        <v>125</v>
      </c>
      <c r="R608" s="201" t="str">
        <f>CONCATENATE('statement of marks'!GL31,'statement of marks'!GU31,'statement of marks'!GV31)</f>
        <v>I</v>
      </c>
      <c r="S608" s="180" t="str">
        <f>IF('result subject-wise'!AH31="","",'result subject-wise'!AH31)</f>
        <v/>
      </c>
      <c r="T608" s="181" t="str">
        <f>IF('result subject-wise'!AJ31="","",'result subject-wise'!AJ31)</f>
        <v/>
      </c>
      <c r="U608" s="182" t="str">
        <f>IF('result subject-wise'!AK31="","",'result subject-wise'!AK31)</f>
        <v/>
      </c>
      <c r="V608" s="176" t="str">
        <f>IF(OR(U610=0,U610&lt;S610),"",IF(OR(R608="RE",R608="REP"),SUM(Q608,T608),IF(R608="S",T608,Q608)))</f>
        <v/>
      </c>
    </row>
    <row r="609" spans="1:22" ht="19.25" customHeight="1">
      <c r="A609" s="986"/>
      <c r="B609" s="1032" t="s">
        <v>296</v>
      </c>
      <c r="C609" s="1033"/>
      <c r="D609" s="183">
        <f>IF(AND(D604="",D605="",D606="",D607="",D608=""),"",SUM(D604:D608))</f>
        <v>28</v>
      </c>
      <c r="E609" s="183">
        <f t="shared" ref="E609:F609" si="224">IF(AND(E604="",E605="",E606="",E607="",E608=""),"",SUM(E604:E608))</f>
        <v>39</v>
      </c>
      <c r="F609" s="183">
        <f t="shared" si="224"/>
        <v>40</v>
      </c>
      <c r="G609" s="184">
        <f>IF(G604="","",SUM(G604:G608))</f>
        <v>153</v>
      </c>
      <c r="H609" s="184">
        <f>SUM(H606:H608)</f>
        <v>45</v>
      </c>
      <c r="I609" s="184">
        <f>IF(AND(I604="",I605="",I606="",I607="",I608=""),"",SUM(I604:I608))</f>
        <v>198</v>
      </c>
      <c r="J609" s="185">
        <f>IF(J608="","",SUM(J604:J608))</f>
        <v>260</v>
      </c>
      <c r="K609" s="186">
        <f>IF(K604="","",SUM(K604:K608))</f>
        <v>305</v>
      </c>
      <c r="L609" s="184">
        <f>IF(L604="","",SUM(L604:L608))</f>
        <v>209</v>
      </c>
      <c r="M609" s="184">
        <f>SUM(M606:M608)</f>
        <v>76</v>
      </c>
      <c r="N609" s="184">
        <f t="shared" ref="N609" si="225">IF(AND(N604="",N605="",N606="",N607="",N608=""),"",SUM(N604:N608))</f>
        <v>285</v>
      </c>
      <c r="O609" s="185">
        <f>IF(L609="","",SUM(J609,L609))</f>
        <v>469</v>
      </c>
      <c r="P609" s="186">
        <f>SUM(H609,M609)</f>
        <v>121</v>
      </c>
      <c r="Q609" s="186">
        <f>IF(Q604="","",SUM(Q604:Q608))</f>
        <v>590</v>
      </c>
      <c r="R609" s="185"/>
      <c r="S609" s="185" t="str">
        <f>IF(AND(S604="",S605="",S606="",S607="",S608=""),"",SUM(S604:S608))</f>
        <v/>
      </c>
      <c r="T609" s="187" t="str">
        <f>IF(AND(T604="",T605="",T606="",T607="",T608=""),"",SUM(T604:T608))</f>
        <v/>
      </c>
      <c r="U609" s="188"/>
      <c r="V609" s="189" t="str">
        <f>IF(V604="","",SUM(V604:V608))</f>
        <v/>
      </c>
    </row>
    <row r="610" spans="1:22" ht="19.25" customHeight="1">
      <c r="A610" s="986"/>
      <c r="B610" s="1034" t="s">
        <v>318</v>
      </c>
      <c r="C610" s="1035"/>
      <c r="D610" s="173">
        <f>IF(D609="","",50-(COUNTIF(D604:D608,"NA")*10+COUNTIF(D604:D608,"ML")*10))</f>
        <v>50</v>
      </c>
      <c r="E610" s="173">
        <f t="shared" ref="E610:F610" si="226">IF(E609="","",50-(COUNTIF(E604:E608,"NA")*10+COUNTIF(E604:E608,"ML")*10))</f>
        <v>50</v>
      </c>
      <c r="F610" s="173">
        <f t="shared" si="226"/>
        <v>50</v>
      </c>
      <c r="G610" s="177" t="e">
        <f>I610-H610</f>
        <v>#VALUE!</v>
      </c>
      <c r="H610" s="184" t="e">
        <f>IF(H609="","",(IF(OR(H606="ML",H606=""),0,H603)+IF(OR(H607="ML",H607=""),0,H604)+IF(OR(H608="ML",H608=""),0,H605)))</f>
        <v>#VALUE!</v>
      </c>
      <c r="I610" s="177">
        <f>IF(I609=0,0,350-H612)</f>
        <v>350</v>
      </c>
      <c r="J610" s="204" t="e">
        <f>IF(J609="","",SUM(D610:G610))</f>
        <v>#VALUE!</v>
      </c>
      <c r="K610" s="178" t="e">
        <f>IF(K609="","",SUM(H610,J610))</f>
        <v>#VALUE!</v>
      </c>
      <c r="L610" s="177" t="e">
        <f>N610-M610</f>
        <v>#VALUE!</v>
      </c>
      <c r="M610" s="180" t="e">
        <f>IF(M609="","",(IF(OR(M606="ML",M606=""),0,M603)+IF(OR(M607="ML",M607=""),0,M604)+IF(OR(M608="ML",M608=""),0,M605)))</f>
        <v>#VALUE!</v>
      </c>
      <c r="N610" s="177">
        <f>IF(N609=0,0,500-M612)</f>
        <v>500</v>
      </c>
      <c r="O610" s="204" t="e">
        <f>IF(L610="","",SUM(J610,L610))</f>
        <v>#VALUE!</v>
      </c>
      <c r="P610" s="178" t="e">
        <f>SUM(H610,M610)</f>
        <v>#VALUE!</v>
      </c>
      <c r="Q610" s="178" t="e">
        <f>IF(Q609="","",SUM(O610,P610))</f>
        <v>#VALUE!</v>
      </c>
      <c r="R610" s="169"/>
      <c r="S610" s="190">
        <f>COUNTIF(R604:R613,"S")</f>
        <v>0</v>
      </c>
      <c r="T610" s="190">
        <f>COUNTIF(R604:R613,"RE")+COUNTIF(R604:R613,"REP")</f>
        <v>0</v>
      </c>
      <c r="U610" s="190">
        <f>COUNTIF(U604:U609,"P")+COUNTIF(U612:U613,"P")</f>
        <v>0</v>
      </c>
      <c r="V610" s="191" t="str">
        <f>IF(OR(U610=0,U610&lt;(S610+T610)),"",(Q610-(S610*200)+S609))</f>
        <v/>
      </c>
    </row>
    <row r="611" spans="1:22" ht="19.25" customHeight="1">
      <c r="A611" s="986"/>
      <c r="B611" s="942" t="s">
        <v>156</v>
      </c>
      <c r="C611" s="943"/>
      <c r="D611" s="192">
        <f t="shared" ref="D611:Q611" si="227">IF(D610="","",D609/D610*100)</f>
        <v>56.000000000000007</v>
      </c>
      <c r="E611" s="192">
        <f t="shared" si="227"/>
        <v>78</v>
      </c>
      <c r="F611" s="192">
        <f t="shared" si="227"/>
        <v>80</v>
      </c>
      <c r="G611" s="192" t="e">
        <f t="shared" si="227"/>
        <v>#VALUE!</v>
      </c>
      <c r="H611" s="192" t="e">
        <f t="shared" si="227"/>
        <v>#VALUE!</v>
      </c>
      <c r="I611" s="192">
        <f t="shared" si="227"/>
        <v>56.571428571428569</v>
      </c>
      <c r="J611" s="192" t="e">
        <f t="shared" si="227"/>
        <v>#VALUE!</v>
      </c>
      <c r="K611" s="193" t="e">
        <f t="shared" si="227"/>
        <v>#VALUE!</v>
      </c>
      <c r="L611" s="192" t="e">
        <f t="shared" si="227"/>
        <v>#VALUE!</v>
      </c>
      <c r="M611" s="192" t="e">
        <f t="shared" si="227"/>
        <v>#VALUE!</v>
      </c>
      <c r="N611" s="192">
        <f t="shared" si="227"/>
        <v>56.999999999999993</v>
      </c>
      <c r="O611" s="192" t="e">
        <f t="shared" si="227"/>
        <v>#VALUE!</v>
      </c>
      <c r="P611" s="193" t="e">
        <f t="shared" si="227"/>
        <v>#VALUE!</v>
      </c>
      <c r="Q611" s="193" t="e">
        <f t="shared" si="227"/>
        <v>#VALUE!</v>
      </c>
      <c r="R611" s="166"/>
      <c r="S611" s="166"/>
      <c r="T611" s="167"/>
      <c r="U611" s="170"/>
      <c r="V611" s="194" t="str">
        <f>IF(V610="","",V609/V610*100)</f>
        <v/>
      </c>
    </row>
    <row r="612" spans="1:22" ht="19.25" customHeight="1">
      <c r="A612" s="986"/>
      <c r="B612" s="942" t="str">
        <f>'statement of marks'!$DQ$3</f>
        <v>RAJASTHAN STUDIES</v>
      </c>
      <c r="C612" s="943"/>
      <c r="D612" s="200">
        <f>IF('statement of marks'!DQ31="","",'statement of marks'!DQ31)</f>
        <v>10</v>
      </c>
      <c r="E612" s="201">
        <f>IF('statement of marks'!DR31="","",'statement of marks'!DR31)</f>
        <v>10</v>
      </c>
      <c r="F612" s="201">
        <f>IF('statement of marks'!DS31="","",'statement of marks'!DS31)</f>
        <v>10</v>
      </c>
      <c r="G612" s="201">
        <f>IF('statement of marks'!DU31="","",'statement of marks'!DU31)</f>
        <v>55</v>
      </c>
      <c r="H612" s="179">
        <f>IF(G604="ML",70)+IF(G605="ML",70)+IF(G606="ML",70-H603)+IF(G607="ML",70-H604)+IF(G608="ML",70-H605)+IF(H606="ml",H603)+IF(H607="ml",H604)+IF(H608="ml",H605)</f>
        <v>0</v>
      </c>
      <c r="I612" s="204">
        <f>IF(G612="","",SUM(G612,H612))</f>
        <v>55</v>
      </c>
      <c r="J612" s="204">
        <f>IF(G612="","",SUM(D612,E612,F612,G612))</f>
        <v>85</v>
      </c>
      <c r="K612" s="178">
        <f>IF(J612="","",SUM(H612,J612))</f>
        <v>85</v>
      </c>
      <c r="L612" s="201">
        <f>IF('statement of marks'!DW31="","",'statement of marks'!DW31)</f>
        <v>69</v>
      </c>
      <c r="M612" s="179">
        <f>IF(L604="ML",100)+IF(L605="ML",100)+IF(L606="ML",100-M603)+IF(L607="ML",100-M604)+IF(L608="ML",100-M605)+IF(M606="ml",M603)+IF(M607="ml",M604)+IF(M608="ml",M605)</f>
        <v>0</v>
      </c>
      <c r="N612" s="204">
        <f>IF(L612="","",SUM(L612,M612))</f>
        <v>69</v>
      </c>
      <c r="O612" s="204">
        <f>IF(L612="","",SUM(K612,L612))</f>
        <v>154</v>
      </c>
      <c r="P612" s="179">
        <f>SUM(H612,M612)</f>
        <v>0</v>
      </c>
      <c r="Q612" s="178">
        <f>IF(O612="","",SUM(O612,M612))</f>
        <v>154</v>
      </c>
      <c r="R612" s="201" t="str">
        <f>IF('statement of marks'!GW31="","",'statement of marks'!GW31)</f>
        <v>B</v>
      </c>
      <c r="S612" s="180" t="str">
        <f>IF(OR(R612="S",R612="RE"),100,"")</f>
        <v/>
      </c>
      <c r="T612" s="171" t="str">
        <f>IF('result subject-wise'!AL31="","",'result subject-wise'!AL31)</f>
        <v/>
      </c>
      <c r="U612" s="172" t="str">
        <f>IF('result subject-wise'!AM31="","",'result subject-wise'!AM31)</f>
        <v/>
      </c>
      <c r="V612" s="1036"/>
    </row>
    <row r="613" spans="1:22" ht="19.25" customHeight="1">
      <c r="A613" s="986"/>
      <c r="B613" s="942" t="str">
        <f>'statement of marks'!$ED$3</f>
        <v>JEEVAN KAUSJAL</v>
      </c>
      <c r="C613" s="943"/>
      <c r="D613" s="1037" t="s">
        <v>283</v>
      </c>
      <c r="E613" s="1038"/>
      <c r="F613" s="204">
        <f>'statement of marks'!$ED$6</f>
        <v>30</v>
      </c>
      <c r="G613" s="177">
        <f>IF('statement of marks'!ED31="","",'statement of marks'!ED31)</f>
        <v>22</v>
      </c>
      <c r="H613" s="1038" t="s">
        <v>284</v>
      </c>
      <c r="I613" s="1038"/>
      <c r="J613" s="204">
        <f>'statement of marks'!$EE$6</f>
        <v>30</v>
      </c>
      <c r="K613" s="178">
        <f>IF('statement of marks'!EE31="","",'statement of marks'!EE31)</f>
        <v>24</v>
      </c>
      <c r="L613" s="1038" t="s">
        <v>113</v>
      </c>
      <c r="M613" s="1038"/>
      <c r="N613" s="204">
        <f>'statement of marks'!$EF$6</f>
        <v>40</v>
      </c>
      <c r="O613" s="201">
        <f>IF('statement of marks'!EF31="","",'statement of marks'!EF31)</f>
        <v>33</v>
      </c>
      <c r="P613" s="166"/>
      <c r="Q613" s="178">
        <f>IF(O613="","",SUM(G613,K613,O613))</f>
        <v>79</v>
      </c>
      <c r="R613" s="201" t="str">
        <f>IF('statement of marks'!GX31="","",'statement of marks'!GX31)</f>
        <v>B</v>
      </c>
      <c r="S613" s="180" t="str">
        <f>IF(OR(R613="S",R613="RE"),40,"")</f>
        <v/>
      </c>
      <c r="T613" s="171" t="str">
        <f>IF('result subject-wise'!AN31="","",'result subject-wise'!AN31)</f>
        <v/>
      </c>
      <c r="U613" s="172" t="str">
        <f>IF('result subject-wise'!AO31="","",'result subject-wise'!AO31)</f>
        <v/>
      </c>
      <c r="V613" s="1036"/>
    </row>
    <row r="614" spans="1:22" ht="19.25" customHeight="1">
      <c r="A614" s="986"/>
      <c r="B614" s="1039" t="s">
        <v>200</v>
      </c>
      <c r="C614" s="1040"/>
      <c r="D614" s="1041" t="str">
        <f>IF('statement of marks'!HD31="","",'statement of marks'!HD31)</f>
        <v>PASS</v>
      </c>
      <c r="E614" s="1042"/>
      <c r="F614" s="1042"/>
      <c r="G614" s="1042"/>
      <c r="H614" s="1042"/>
      <c r="I614" s="1043"/>
      <c r="J614" s="202" t="s">
        <v>330</v>
      </c>
      <c r="K614" s="201" t="str">
        <f>IF('statement of marks'!HG31="","",'statement of marks'!HG31)</f>
        <v>II</v>
      </c>
      <c r="L614" s="1044" t="s">
        <v>157</v>
      </c>
      <c r="M614" s="1045"/>
      <c r="N614" s="1046"/>
      <c r="O614" s="201">
        <f>IF('statement of marks'!HI31="","",'statement of marks'!HI31)</f>
        <v>12.999999999999975</v>
      </c>
      <c r="P614" s="1047" t="s">
        <v>324</v>
      </c>
      <c r="Q614" s="1047"/>
      <c r="R614" s="1047"/>
      <c r="S614" s="1047"/>
      <c r="T614" s="1047"/>
      <c r="U614" s="1047"/>
      <c r="V614" s="1048"/>
    </row>
    <row r="615" spans="1:22" ht="19.25" customHeight="1">
      <c r="A615" s="986"/>
      <c r="B615" s="1039" t="s">
        <v>333</v>
      </c>
      <c r="C615" s="1040"/>
      <c r="D615" s="965" t="s">
        <v>127</v>
      </c>
      <c r="E615" s="966"/>
      <c r="F615" s="958" t="s">
        <v>129</v>
      </c>
      <c r="G615" s="958"/>
      <c r="H615" s="958" t="s">
        <v>131</v>
      </c>
      <c r="I615" s="958"/>
      <c r="J615" s="958" t="s">
        <v>133</v>
      </c>
      <c r="K615" s="958"/>
      <c r="L615" s="959" t="s">
        <v>312</v>
      </c>
      <c r="M615" s="959"/>
      <c r="N615" s="959"/>
      <c r="O615" s="959"/>
      <c r="P615" s="960" t="s">
        <v>200</v>
      </c>
      <c r="Q615" s="960"/>
      <c r="R615" s="960"/>
      <c r="S615" s="960"/>
      <c r="T615" s="961" t="str">
        <f>IF('result subject-wise'!AR31="","",'result subject-wise'!AR31)</f>
        <v/>
      </c>
      <c r="U615" s="961"/>
      <c r="V615" s="962"/>
    </row>
    <row r="616" spans="1:22" ht="19.25" customHeight="1">
      <c r="A616" s="986"/>
      <c r="B616" s="963" t="s">
        <v>309</v>
      </c>
      <c r="C616" s="964"/>
      <c r="D616" s="965" t="str">
        <f>IF('statement of marks'!EZ31="","",'statement of marks'!EZ31)</f>
        <v/>
      </c>
      <c r="E616" s="966"/>
      <c r="F616" s="966" t="str">
        <f>IF('statement of marks'!FB31="","",'statement of marks'!FB31)</f>
        <v/>
      </c>
      <c r="G616" s="966"/>
      <c r="H616" s="966" t="str">
        <f>IF('statement of marks'!FD31="","",'statement of marks'!FD31)</f>
        <v/>
      </c>
      <c r="I616" s="966"/>
      <c r="J616" s="966" t="str">
        <f>IF('statement of marks'!FF31="","",'statement of marks'!FF31)</f>
        <v/>
      </c>
      <c r="K616" s="966"/>
      <c r="L616" s="966">
        <f>IF('statement of marks'!FH31="","",'statement of marks'!FH31)</f>
        <v>0</v>
      </c>
      <c r="M616" s="966"/>
      <c r="N616" s="966"/>
      <c r="O616" s="966"/>
      <c r="P616" s="960" t="s">
        <v>330</v>
      </c>
      <c r="Q616" s="960"/>
      <c r="R616" s="960"/>
      <c r="S616" s="960"/>
      <c r="T616" s="961" t="str">
        <f>IF(AND(T615="mRrh.kZ",V611&gt;=60),"FIRST",IF(AND(T615="mRrh.kZ",V611&gt;=48),"SECOND",IF(AND(T615="mRrh.kZ",V611&gt;=36),"THIRD","")))</f>
        <v/>
      </c>
      <c r="U616" s="961"/>
      <c r="V616" s="962"/>
    </row>
    <row r="617" spans="1:22" ht="19.25" customHeight="1">
      <c r="A617" s="986"/>
      <c r="B617" s="963" t="s">
        <v>310</v>
      </c>
      <c r="C617" s="964"/>
      <c r="D617" s="967" t="str">
        <f>IF('statement of marks'!EY31="","",'statement of marks'!EY31)</f>
        <v/>
      </c>
      <c r="E617" s="968"/>
      <c r="F617" s="968" t="str">
        <f>IF('statement of marks'!FA31="","",'statement of marks'!FA31)</f>
        <v/>
      </c>
      <c r="G617" s="968"/>
      <c r="H617" s="968" t="str">
        <f>IF('statement of marks'!FC31="","",'statement of marks'!FC31)</f>
        <v/>
      </c>
      <c r="I617" s="968"/>
      <c r="J617" s="968" t="str">
        <f>IF('statement of marks'!FE31="","",'statement of marks'!FE31)</f>
        <v/>
      </c>
      <c r="K617" s="968"/>
      <c r="L617" s="968">
        <f>IF('statement of marks'!FG31="","",'statement of marks'!FG31)</f>
        <v>44</v>
      </c>
      <c r="M617" s="968"/>
      <c r="N617" s="968"/>
      <c r="O617" s="968"/>
      <c r="P617" s="969" t="s">
        <v>302</v>
      </c>
      <c r="Q617" s="970"/>
      <c r="R617" s="970"/>
      <c r="S617" s="971"/>
      <c r="T617" s="972" t="str">
        <f>IF(T615="","",'result subject-wise'!$G$118)</f>
        <v/>
      </c>
      <c r="U617" s="972"/>
      <c r="V617" s="973"/>
    </row>
    <row r="618" spans="1:22" ht="19.25" customHeight="1">
      <c r="A618" s="986"/>
      <c r="B618" s="942" t="s">
        <v>303</v>
      </c>
      <c r="C618" s="943"/>
      <c r="D618" s="944"/>
      <c r="E618" s="945"/>
      <c r="F618" s="945"/>
      <c r="G618" s="945"/>
      <c r="H618" s="945"/>
      <c r="I618" s="945"/>
      <c r="J618" s="945"/>
      <c r="K618" s="945"/>
      <c r="L618" s="946" t="s">
        <v>326</v>
      </c>
      <c r="M618" s="946"/>
      <c r="N618" s="946"/>
      <c r="O618" s="946"/>
      <c r="P618" s="946"/>
      <c r="Q618" s="946"/>
      <c r="R618" s="974"/>
      <c r="S618" s="975"/>
      <c r="T618" s="975"/>
      <c r="U618" s="975"/>
      <c r="V618" s="976"/>
    </row>
    <row r="619" spans="1:22" ht="19.25" customHeight="1">
      <c r="A619" s="986"/>
      <c r="B619" s="942" t="s">
        <v>335</v>
      </c>
      <c r="C619" s="943"/>
      <c r="D619" s="944"/>
      <c r="E619" s="945"/>
      <c r="F619" s="945"/>
      <c r="G619" s="945"/>
      <c r="H619" s="945"/>
      <c r="I619" s="945"/>
      <c r="J619" s="945"/>
      <c r="K619" s="945"/>
      <c r="L619" s="946" t="s">
        <v>304</v>
      </c>
      <c r="M619" s="946"/>
      <c r="N619" s="946"/>
      <c r="O619" s="946"/>
      <c r="P619" s="946"/>
      <c r="Q619" s="946"/>
      <c r="R619" s="977"/>
      <c r="S619" s="978"/>
      <c r="T619" s="978"/>
      <c r="U619" s="978"/>
      <c r="V619" s="979"/>
    </row>
    <row r="620" spans="1:22" ht="19.25" customHeight="1">
      <c r="A620" s="986"/>
      <c r="B620" s="942" t="s">
        <v>313</v>
      </c>
      <c r="C620" s="943"/>
      <c r="D620" s="944"/>
      <c r="E620" s="945"/>
      <c r="F620" s="945"/>
      <c r="G620" s="945"/>
      <c r="H620" s="945"/>
      <c r="I620" s="945"/>
      <c r="J620" s="945"/>
      <c r="K620" s="945"/>
      <c r="L620" s="946" t="s">
        <v>327</v>
      </c>
      <c r="M620" s="946"/>
      <c r="N620" s="946"/>
      <c r="O620" s="946"/>
      <c r="P620" s="946"/>
      <c r="Q620" s="946"/>
      <c r="R620" s="947" t="s">
        <v>328</v>
      </c>
      <c r="S620" s="948"/>
      <c r="T620" s="948"/>
      <c r="U620" s="948"/>
      <c r="V620" s="949"/>
    </row>
    <row r="621" spans="1:22" ht="19.25" customHeight="1">
      <c r="A621" s="987"/>
      <c r="B621" s="950" t="s">
        <v>329</v>
      </c>
      <c r="C621" s="951"/>
      <c r="D621" s="952"/>
      <c r="E621" s="953"/>
      <c r="F621" s="953"/>
      <c r="G621" s="953"/>
      <c r="H621" s="953"/>
      <c r="I621" s="953"/>
      <c r="J621" s="953"/>
      <c r="K621" s="953"/>
      <c r="L621" s="951" t="s">
        <v>117</v>
      </c>
      <c r="M621" s="951"/>
      <c r="N621" s="951"/>
      <c r="O621" s="951"/>
      <c r="P621" s="954">
        <f>'statement of marks'!$HJ$110</f>
        <v>42122</v>
      </c>
      <c r="Q621" s="954"/>
      <c r="R621" s="955" t="s">
        <v>305</v>
      </c>
      <c r="S621" s="956"/>
      <c r="T621" s="956"/>
      <c r="U621" s="956"/>
      <c r="V621" s="957"/>
    </row>
    <row r="622" spans="1:22" ht="19.25" customHeight="1">
      <c r="A622" s="980" t="s">
        <v>287</v>
      </c>
      <c r="B622" s="981"/>
      <c r="C622" s="981"/>
      <c r="D622" s="981"/>
      <c r="E622" s="981"/>
      <c r="F622" s="981"/>
      <c r="G622" s="981"/>
      <c r="H622" s="981"/>
      <c r="I622" s="981"/>
      <c r="J622" s="981"/>
      <c r="K622" s="981"/>
      <c r="L622" s="981"/>
      <c r="M622" s="981"/>
      <c r="N622" s="981"/>
      <c r="O622" s="981"/>
      <c r="P622" s="981"/>
      <c r="Q622" s="981"/>
      <c r="R622" s="981"/>
      <c r="S622" s="981"/>
      <c r="T622" s="981"/>
      <c r="U622" s="981"/>
      <c r="V622" s="982"/>
    </row>
    <row r="623" spans="1:22" ht="19.25" customHeight="1">
      <c r="A623" s="983" t="str">
        <f>'statement of marks'!$A$1</f>
        <v>GOVT. GIRLS' HR. SEC. SCHOOL, NIMBAHERA</v>
      </c>
      <c r="B623" s="984"/>
      <c r="C623" s="984"/>
      <c r="D623" s="984"/>
      <c r="E623" s="984"/>
      <c r="F623" s="984"/>
      <c r="G623" s="984"/>
      <c r="H623" s="984"/>
      <c r="I623" s="984"/>
      <c r="J623" s="984"/>
      <c r="K623" s="984"/>
      <c r="L623" s="984"/>
      <c r="M623" s="984"/>
      <c r="N623" s="984"/>
      <c r="O623" s="984"/>
      <c r="P623" s="984"/>
      <c r="Q623" s="984"/>
      <c r="R623" s="984"/>
      <c r="S623" s="984"/>
      <c r="T623" s="984"/>
      <c r="U623" s="984"/>
      <c r="V623" s="985"/>
    </row>
    <row r="624" spans="1:22" ht="19.25" customHeight="1">
      <c r="A624" s="986"/>
      <c r="B624" s="988" t="s">
        <v>316</v>
      </c>
      <c r="C624" s="988"/>
      <c r="D624" s="989" t="str">
        <f>'statement of marks'!$F$3</f>
        <v>2013-14</v>
      </c>
      <c r="E624" s="990"/>
      <c r="F624" s="991" t="str">
        <f>IF(T642="","MAIN EXAMINATION",IF(D641="Suppl.","SUPPLEMENTARY EXAMINATION",IF(D641="Re-exam.","RE-EXAMINATION",)))</f>
        <v>MAIN EXAMINATION</v>
      </c>
      <c r="G624" s="992"/>
      <c r="H624" s="992"/>
      <c r="I624" s="992"/>
      <c r="J624" s="992"/>
      <c r="K624" s="992"/>
      <c r="L624" s="992"/>
      <c r="M624" s="992"/>
      <c r="N624" s="992"/>
      <c r="O624" s="992"/>
      <c r="P624" s="992"/>
      <c r="Q624" s="992"/>
      <c r="R624" s="993" t="s">
        <v>315</v>
      </c>
      <c r="S624" s="994"/>
      <c r="T624" s="995" t="str">
        <f>'statement of marks'!$A$3</f>
        <v>11 'A'</v>
      </c>
      <c r="U624" s="995"/>
      <c r="V624" s="996"/>
    </row>
    <row r="625" spans="1:22" ht="19.25" customHeight="1">
      <c r="A625" s="986"/>
      <c r="B625" s="997" t="s">
        <v>36</v>
      </c>
      <c r="C625" s="997"/>
      <c r="D625" s="998" t="str">
        <f>IF('statement of marks'!G32="","",'statement of marks'!G32)</f>
        <v>A 024</v>
      </c>
      <c r="E625" s="946"/>
      <c r="F625" s="946"/>
      <c r="G625" s="946"/>
      <c r="H625" s="946"/>
      <c r="I625" s="946"/>
      <c r="J625" s="946"/>
      <c r="K625" s="946"/>
      <c r="L625" s="946"/>
      <c r="M625" s="946"/>
      <c r="N625" s="946"/>
      <c r="O625" s="946"/>
      <c r="P625" s="946"/>
      <c r="Q625" s="946"/>
      <c r="R625" s="999" t="s">
        <v>314</v>
      </c>
      <c r="S625" s="1000"/>
      <c r="T625" s="1001">
        <f>IF('statement of marks'!E32="","",'statement of marks'!E32)</f>
        <v>11424</v>
      </c>
      <c r="U625" s="1001"/>
      <c r="V625" s="1002"/>
    </row>
    <row r="626" spans="1:22" ht="19.25" customHeight="1">
      <c r="A626" s="986"/>
      <c r="B626" s="997" t="s">
        <v>37</v>
      </c>
      <c r="C626" s="997"/>
      <c r="D626" s="998" t="str">
        <f>IF('statement of marks'!H32="","",'statement of marks'!H32)</f>
        <v>B 024</v>
      </c>
      <c r="E626" s="946"/>
      <c r="F626" s="946"/>
      <c r="G626" s="946"/>
      <c r="H626" s="946"/>
      <c r="I626" s="946"/>
      <c r="J626" s="946"/>
      <c r="K626" s="946"/>
      <c r="L626" s="946"/>
      <c r="M626" s="946"/>
      <c r="N626" s="946"/>
      <c r="O626" s="946"/>
      <c r="P626" s="946"/>
      <c r="Q626" s="946"/>
      <c r="R626" s="999" t="s">
        <v>35</v>
      </c>
      <c r="S626" s="1000"/>
      <c r="T626" s="1001">
        <f>IF('statement of marks'!D32="","",'statement of marks'!D32)</f>
        <v>10547</v>
      </c>
      <c r="U626" s="1001"/>
      <c r="V626" s="1002"/>
    </row>
    <row r="627" spans="1:22" ht="19.25" customHeight="1">
      <c r="A627" s="986"/>
      <c r="B627" s="1003" t="s">
        <v>38</v>
      </c>
      <c r="C627" s="1003"/>
      <c r="D627" s="998" t="str">
        <f>IF('statement of marks'!I32="","",'statement of marks'!I32)</f>
        <v>C 024</v>
      </c>
      <c r="E627" s="946"/>
      <c r="F627" s="946"/>
      <c r="G627" s="946"/>
      <c r="H627" s="946"/>
      <c r="I627" s="946"/>
      <c r="J627" s="946"/>
      <c r="K627" s="946"/>
      <c r="L627" s="946"/>
      <c r="M627" s="946"/>
      <c r="N627" s="946"/>
      <c r="O627" s="946"/>
      <c r="P627" s="946"/>
      <c r="Q627" s="946"/>
      <c r="R627" s="1004" t="s">
        <v>285</v>
      </c>
      <c r="S627" s="1005"/>
      <c r="T627" s="1006">
        <f>IF('statement of marks'!F32="","",'statement of marks'!F32)</f>
        <v>35748</v>
      </c>
      <c r="U627" s="1006"/>
      <c r="V627" s="1007"/>
    </row>
    <row r="628" spans="1:22" ht="19.25" customHeight="1">
      <c r="A628" s="986"/>
      <c r="B628" s="1008" t="s">
        <v>223</v>
      </c>
      <c r="C628" s="1010" t="s">
        <v>319</v>
      </c>
      <c r="D628" s="1012" t="s">
        <v>114</v>
      </c>
      <c r="E628" s="1012" t="s">
        <v>115</v>
      </c>
      <c r="F628" s="1012" t="s">
        <v>116</v>
      </c>
      <c r="G628" s="1014" t="s">
        <v>281</v>
      </c>
      <c r="H628" s="1014" t="s">
        <v>282</v>
      </c>
      <c r="I628" s="1012" t="s">
        <v>289</v>
      </c>
      <c r="J628" s="1012" t="s">
        <v>299</v>
      </c>
      <c r="K628" s="1016" t="s">
        <v>299</v>
      </c>
      <c r="L628" s="1018" t="s">
        <v>292</v>
      </c>
      <c r="M628" s="1018" t="s">
        <v>293</v>
      </c>
      <c r="N628" s="1020" t="s">
        <v>294</v>
      </c>
      <c r="O628" s="1020" t="s">
        <v>290</v>
      </c>
      <c r="P628" s="1020" t="s">
        <v>291</v>
      </c>
      <c r="Q628" s="1016" t="s">
        <v>323</v>
      </c>
      <c r="R628" s="1012" t="s">
        <v>334</v>
      </c>
      <c r="S628" s="1022" t="s">
        <v>332</v>
      </c>
      <c r="T628" s="1024" t="s">
        <v>320</v>
      </c>
      <c r="U628" s="1026" t="s">
        <v>321</v>
      </c>
      <c r="V628" s="1028" t="s">
        <v>322</v>
      </c>
    </row>
    <row r="629" spans="1:22" ht="19.25" customHeight="1">
      <c r="A629" s="986"/>
      <c r="B629" s="1009"/>
      <c r="C629" s="1011"/>
      <c r="D629" s="1013"/>
      <c r="E629" s="1013"/>
      <c r="F629" s="1013"/>
      <c r="G629" s="1015"/>
      <c r="H629" s="1015"/>
      <c r="I629" s="1013"/>
      <c r="J629" s="1013"/>
      <c r="K629" s="1017"/>
      <c r="L629" s="1019"/>
      <c r="M629" s="1019"/>
      <c r="N629" s="1021"/>
      <c r="O629" s="1021"/>
      <c r="P629" s="1021"/>
      <c r="Q629" s="1017"/>
      <c r="R629" s="1013"/>
      <c r="S629" s="1023"/>
      <c r="T629" s="1025"/>
      <c r="U629" s="1027"/>
      <c r="V629" s="1029"/>
    </row>
    <row r="630" spans="1:22" ht="19.25" customHeight="1">
      <c r="A630" s="986"/>
      <c r="B630" s="1030" t="s">
        <v>317</v>
      </c>
      <c r="C630" s="1031"/>
      <c r="D630" s="173">
        <v>10</v>
      </c>
      <c r="E630" s="203">
        <v>10</v>
      </c>
      <c r="F630" s="203">
        <v>10</v>
      </c>
      <c r="G630" s="164" t="s">
        <v>90</v>
      </c>
      <c r="H630" s="174" t="str">
        <f>'statement of marks'!$AQ$6</f>
        <v/>
      </c>
      <c r="I630" s="165">
        <v>70</v>
      </c>
      <c r="J630" s="164" t="s">
        <v>88</v>
      </c>
      <c r="K630" s="175">
        <v>100</v>
      </c>
      <c r="L630" s="164" t="s">
        <v>91</v>
      </c>
      <c r="M630" s="174" t="str">
        <f>'statement of marks'!$AV$6</f>
        <v/>
      </c>
      <c r="N630" s="165">
        <v>100</v>
      </c>
      <c r="O630" s="164" t="s">
        <v>307</v>
      </c>
      <c r="P630" s="175"/>
      <c r="Q630" s="175">
        <v>200</v>
      </c>
      <c r="R630" s="166"/>
      <c r="S630" s="166"/>
      <c r="T630" s="167"/>
      <c r="U630" s="168"/>
      <c r="V630" s="176" t="str">
        <f>IF(OR(U637=0,U637&lt;S637),"",Q630)</f>
        <v/>
      </c>
    </row>
    <row r="631" spans="1:22" ht="19.25" customHeight="1">
      <c r="A631" s="986"/>
      <c r="B631" s="942" t="str">
        <f>'statement of marks'!$J$3</f>
        <v>HINDI COMPULSORY</v>
      </c>
      <c r="C631" s="943"/>
      <c r="D631" s="200">
        <f>IF('statement of marks'!J32="","",'statement of marks'!J32)</f>
        <v>3</v>
      </c>
      <c r="E631" s="201">
        <f>IF('statement of marks'!K32="","",'statement of marks'!K32)</f>
        <v>6</v>
      </c>
      <c r="F631" s="201">
        <f>IF('statement of marks'!L32="","",'statement of marks'!L32)</f>
        <v>5</v>
      </c>
      <c r="G631" s="177">
        <f>IF('statement of marks'!N32="","",'statement of marks'!N32)</f>
        <v>38</v>
      </c>
      <c r="H631" s="177" t="str">
        <f>'statement of marks'!$BS$6</f>
        <v/>
      </c>
      <c r="I631" s="204">
        <f>IF(G631="","",G631)</f>
        <v>38</v>
      </c>
      <c r="J631" s="204">
        <f>IF(G631="","",SUM(D631,E631,F631,G631))</f>
        <v>52</v>
      </c>
      <c r="K631" s="178">
        <f>J631</f>
        <v>52</v>
      </c>
      <c r="L631" s="177">
        <f>IF('statement of marks'!P32="","",'statement of marks'!P32)</f>
        <v>59</v>
      </c>
      <c r="M631" s="174" t="str">
        <f>'statement of marks'!$BX$6</f>
        <v/>
      </c>
      <c r="N631" s="204">
        <f>IF(L631="","",L631)</f>
        <v>59</v>
      </c>
      <c r="O631" s="204">
        <f>IF(L631="","",SUM(J631,L631))</f>
        <v>111</v>
      </c>
      <c r="P631" s="179">
        <f>SUM(H631,M631)</f>
        <v>0</v>
      </c>
      <c r="Q631" s="178">
        <f>O631</f>
        <v>111</v>
      </c>
      <c r="R631" s="201" t="str">
        <f>CONCATENATE('statement of marks'!FJ32,'statement of marks'!FK32,'statement of marks'!FL32)</f>
        <v>II</v>
      </c>
      <c r="S631" s="180" t="str">
        <f>IF(OR(R631="S",R631="RE"),100,"")</f>
        <v/>
      </c>
      <c r="T631" s="181" t="str">
        <f>IF('result subject-wise'!U32="","",'result subject-wise'!U32)</f>
        <v/>
      </c>
      <c r="U631" s="182" t="str">
        <f>IF('result subject-wise'!V32="","",'result subject-wise'!V32)</f>
        <v/>
      </c>
      <c r="V631" s="176" t="str">
        <f>IF(OR(U637=0,U637&lt;S637),"",IF(R631="RE",SUM(Q631,T631),IF(R631="S",T631,Q631)))</f>
        <v/>
      </c>
    </row>
    <row r="632" spans="1:22" ht="19.25" customHeight="1">
      <c r="A632" s="986"/>
      <c r="B632" s="942" t="str">
        <f>'statement of marks'!$W$3</f>
        <v>ENGLISH COMPULSORY</v>
      </c>
      <c r="C632" s="943"/>
      <c r="D632" s="200">
        <f>IF('statement of marks'!W32="","",'statement of marks'!W32)</f>
        <v>2</v>
      </c>
      <c r="E632" s="201">
        <f>IF('statement of marks'!X32="","",'statement of marks'!X32)</f>
        <v>5</v>
      </c>
      <c r="F632" s="201">
        <f>IF('statement of marks'!Y32="","",'statement of marks'!Y32)</f>
        <v>7</v>
      </c>
      <c r="G632" s="177">
        <f>IF('statement of marks'!AA32="","",'statement of marks'!AA32)</f>
        <v>29</v>
      </c>
      <c r="H632" s="177" t="str">
        <f>'statement of marks'!$CU$6</f>
        <v/>
      </c>
      <c r="I632" s="204">
        <f>IF(G632="","",G632)</f>
        <v>29</v>
      </c>
      <c r="J632" s="204">
        <f t="shared" ref="J632:J635" si="228">IF(G632="","",SUM(D632,E632,F632,G632))</f>
        <v>43</v>
      </c>
      <c r="K632" s="178">
        <f>J632</f>
        <v>43</v>
      </c>
      <c r="L632" s="177">
        <f>IF('statement of marks'!AC32="","",'statement of marks'!AC32)</f>
        <v>39</v>
      </c>
      <c r="M632" s="174" t="str">
        <f>'statement of marks'!$CZ$6</f>
        <v/>
      </c>
      <c r="N632" s="204">
        <f>IF(L632="","",L632)</f>
        <v>39</v>
      </c>
      <c r="O632" s="204">
        <f t="shared" ref="O632" si="229">IF(L632="","",SUM(J632,L632))</f>
        <v>82</v>
      </c>
      <c r="P632" s="179">
        <f t="shared" ref="P632" si="230">SUM(H632,M632)</f>
        <v>0</v>
      </c>
      <c r="Q632" s="178">
        <f>O632</f>
        <v>82</v>
      </c>
      <c r="R632" s="201" t="str">
        <f>CONCATENATE('statement of marks'!FM32,'statement of marks'!FN32,'statement of marks'!FO32)</f>
        <v>III</v>
      </c>
      <c r="S632" s="180" t="str">
        <f>IF(OR(R632="S",R632="RE"),100,"")</f>
        <v/>
      </c>
      <c r="T632" s="181" t="str">
        <f>IF('result subject-wise'!X32="","",'result subject-wise'!X32)</f>
        <v/>
      </c>
      <c r="U632" s="182" t="str">
        <f>IF('result subject-wise'!Y32="","",'result subject-wise'!Y32)</f>
        <v/>
      </c>
      <c r="V632" s="176" t="str">
        <f>IF(OR(U637=0,U637&lt;S637),"",IF(R632="RE",SUM(Q632,T632),IF(R632="S",T632,Q632)))</f>
        <v/>
      </c>
    </row>
    <row r="633" spans="1:22" ht="19.25" customHeight="1">
      <c r="A633" s="986"/>
      <c r="B633" s="942" t="str">
        <f>'statement of marks'!AK32</f>
        <v>PHYSICS</v>
      </c>
      <c r="C633" s="943"/>
      <c r="D633" s="200">
        <f>IF('statement of marks'!AL32="","",'statement of marks'!AL32)</f>
        <v>3</v>
      </c>
      <c r="E633" s="201">
        <f>IF('statement of marks'!AM32="","",'statement of marks'!AM32)</f>
        <v>3</v>
      </c>
      <c r="F633" s="201">
        <f>IF('statement of marks'!AN32="","",'statement of marks'!AN32)</f>
        <v>10</v>
      </c>
      <c r="G633" s="177">
        <f>IF('statement of marks'!AP32="","",'statement of marks'!AP32)</f>
        <v>14</v>
      </c>
      <c r="H633" s="177">
        <f>IF('statement of marks'!AQ32="","",'statement of marks'!AQ32)</f>
        <v>12</v>
      </c>
      <c r="I633" s="204">
        <f>IF(G633="","",IF(AND(G633="ML",H633="ML"),"ML",IF(AND(G633="ML",H633=""),"ML",SUM(G633,H633))))</f>
        <v>26</v>
      </c>
      <c r="J633" s="204">
        <f t="shared" si="228"/>
        <v>30</v>
      </c>
      <c r="K633" s="178">
        <f>IF(J633="","",SUM(H633,J633))</f>
        <v>42</v>
      </c>
      <c r="L633" s="177">
        <f>IF('statement of marks'!AU32="","",'statement of marks'!AU32)</f>
        <v>23</v>
      </c>
      <c r="M633" s="177">
        <f>IF('statement of marks'!AV32="","",'statement of marks'!AV32)</f>
        <v>18</v>
      </c>
      <c r="N633" s="204">
        <f>IF(L633="","",IF(AND(L633="ML",M633="ML"),"ML",IF(AND(L633="ML",M633=""),"ML",SUM(L633,M633))))</f>
        <v>41</v>
      </c>
      <c r="O633" s="204">
        <f>IF(L633="","",SUM(J633,L633))</f>
        <v>53</v>
      </c>
      <c r="P633" s="177">
        <f>IF(AND(H633="",M633=""),"",SUM(H633,M633))</f>
        <v>30</v>
      </c>
      <c r="Q633" s="178">
        <f>IF(O633="","",SUM(O633,P633))</f>
        <v>83</v>
      </c>
      <c r="R633" s="201" t="str">
        <f>CONCATENATE('statement of marks'!FP32,'statement of marks'!FY32,'statement of marks'!FZ32)</f>
        <v>G,+1</v>
      </c>
      <c r="S633" s="180" t="str">
        <f>IF('result subject-wise'!Z32="","",'result subject-wise'!Z32)</f>
        <v/>
      </c>
      <c r="T633" s="181" t="str">
        <f>IF('result subject-wise'!AB32="","",'result subject-wise'!AB32)</f>
        <v/>
      </c>
      <c r="U633" s="182" t="str">
        <f>IF('result subject-wise'!AC32="","",'result subject-wise'!AC32)</f>
        <v/>
      </c>
      <c r="V633" s="176" t="str">
        <f>IF(OR(U637=0,U637&lt;S637),"",IF(OR(R633="RE",R633="REP"),SUM(Q633,T633),IF(R633="S",T633,Q633)))</f>
        <v/>
      </c>
    </row>
    <row r="634" spans="1:22" ht="19.25" customHeight="1">
      <c r="A634" s="986"/>
      <c r="B634" s="942" t="str">
        <f>'statement of marks'!BM32</f>
        <v>CHEMISTRY</v>
      </c>
      <c r="C634" s="943"/>
      <c r="D634" s="200">
        <f>IF('statement of marks'!BN32="","",'statement of marks'!BN32)</f>
        <v>3</v>
      </c>
      <c r="E634" s="201">
        <f>IF('statement of marks'!BO32="","",'statement of marks'!BO32)</f>
        <v>9</v>
      </c>
      <c r="F634" s="201">
        <f>IF('statement of marks'!BP32="","",'statement of marks'!BP32)</f>
        <v>10</v>
      </c>
      <c r="G634" s="177">
        <f>IF('statement of marks'!BR32="","",'statement of marks'!BR32)</f>
        <v>20</v>
      </c>
      <c r="H634" s="177">
        <f>IF('statement of marks'!BS32="","",'statement of marks'!BS32)</f>
        <v>17</v>
      </c>
      <c r="I634" s="204">
        <f t="shared" ref="I634" si="231">IF(G634="","",IF(AND(G634="ML",H634="ML"),"ML",IF(AND(G634="ML",H634=""),"ML",SUM(G634,H634))))</f>
        <v>37</v>
      </c>
      <c r="J634" s="204">
        <f t="shared" si="228"/>
        <v>42</v>
      </c>
      <c r="K634" s="178">
        <f>IF(J634="","",SUM(H634,J634))</f>
        <v>59</v>
      </c>
      <c r="L634" s="177">
        <f>IF('statement of marks'!BW32="","",'statement of marks'!BW32)</f>
        <v>24</v>
      </c>
      <c r="M634" s="177">
        <f>IF('statement of marks'!BX32="","",'statement of marks'!BX32)</f>
        <v>27</v>
      </c>
      <c r="N634" s="204">
        <f t="shared" ref="N634" si="232">IF(L634="","",IF(AND(L634="ML",M634="ML"),"ML",IF(AND(L634="ML",M634=""),"ML",SUM(L634,M634))))</f>
        <v>51</v>
      </c>
      <c r="O634" s="204">
        <f>IF(L634="","",SUM(J634,L634))</f>
        <v>66</v>
      </c>
      <c r="P634" s="177">
        <f t="shared" ref="P634:P635" si="233">IF(AND(H634="",M634=""),"",SUM(H634,M634))</f>
        <v>44</v>
      </c>
      <c r="Q634" s="178">
        <f>IF(O634="","",SUM(O634,P634))</f>
        <v>110</v>
      </c>
      <c r="R634" s="201" t="str">
        <f>CONCATENATE('statement of marks'!GA32,'statement of marks'!GJ32,'statement of marks'!GK32)</f>
        <v>II</v>
      </c>
      <c r="S634" s="180" t="str">
        <f>IF('result subject-wise'!AD32="","",'result subject-wise'!AD32)</f>
        <v/>
      </c>
      <c r="T634" s="181" t="str">
        <f>IF('result subject-wise'!AF32="","",'result subject-wise'!AF32)</f>
        <v/>
      </c>
      <c r="U634" s="182" t="str">
        <f>IF('result subject-wise'!AG32="","",'result subject-wise'!AG32)</f>
        <v/>
      </c>
      <c r="V634" s="176" t="str">
        <f>IF(OR(U637=0,U637&lt;S637),"",IF(OR(R634="RE",R634="REP"),SUM(Q634,T634),IF(R634="S",T634,Q634)))</f>
        <v/>
      </c>
    </row>
    <row r="635" spans="1:22" ht="19.25" customHeight="1">
      <c r="A635" s="986"/>
      <c r="B635" s="942" t="str">
        <f>'statement of marks'!CO32</f>
        <v>BIOLOGY</v>
      </c>
      <c r="C635" s="943"/>
      <c r="D635" s="200">
        <f>IF('statement of marks'!CP32="","",'statement of marks'!CP32)</f>
        <v>5</v>
      </c>
      <c r="E635" s="201">
        <f>IF('statement of marks'!CQ32="","",'statement of marks'!CQ32)</f>
        <v>6</v>
      </c>
      <c r="F635" s="201">
        <f>IF('statement of marks'!CR32="","",'statement of marks'!CR32)</f>
        <v>10</v>
      </c>
      <c r="G635" s="177">
        <f>IF('statement of marks'!CT32="","",'statement of marks'!CT32)</f>
        <v>19</v>
      </c>
      <c r="H635" s="177">
        <f>IF('statement of marks'!CU32="","",'statement of marks'!CU32)</f>
        <v>16</v>
      </c>
      <c r="I635" s="204">
        <f>IF(G635="","",IF(AND(G635="ML",H635="ML"),"ML",IF(AND(G635="ML",H635=""),"ML",SUM(G635,H635))))</f>
        <v>35</v>
      </c>
      <c r="J635" s="204">
        <f t="shared" si="228"/>
        <v>40</v>
      </c>
      <c r="K635" s="178">
        <f>IF(J635="","",SUM(H635,J635))</f>
        <v>56</v>
      </c>
      <c r="L635" s="177">
        <f>IF('statement of marks'!CY32="","",'statement of marks'!CY32)</f>
        <v>40</v>
      </c>
      <c r="M635" s="177">
        <f>IF('statement of marks'!CZ32="","",'statement of marks'!CZ32)</f>
        <v>28</v>
      </c>
      <c r="N635" s="204">
        <f>IF(L635="","",IF(AND(L635="ML",M635="ML"),"ML",IF(AND(L635="ML",M635=""),"ML",SUM(L635,M635))))</f>
        <v>68</v>
      </c>
      <c r="O635" s="204">
        <f>IF(L635="","",SUM(J635,L635))</f>
        <v>80</v>
      </c>
      <c r="P635" s="177">
        <f t="shared" si="233"/>
        <v>44</v>
      </c>
      <c r="Q635" s="178">
        <f>IF(O635="","",SUM(O635,P635))</f>
        <v>124</v>
      </c>
      <c r="R635" s="201" t="str">
        <f>CONCATENATE('statement of marks'!GL32,'statement of marks'!GU32,'statement of marks'!GV32)</f>
        <v>I</v>
      </c>
      <c r="S635" s="180" t="str">
        <f>IF('result subject-wise'!AH32="","",'result subject-wise'!AH32)</f>
        <v/>
      </c>
      <c r="T635" s="181" t="str">
        <f>IF('result subject-wise'!AJ32="","",'result subject-wise'!AJ32)</f>
        <v/>
      </c>
      <c r="U635" s="182" t="str">
        <f>IF('result subject-wise'!AK32="","",'result subject-wise'!AK32)</f>
        <v/>
      </c>
      <c r="V635" s="176" t="str">
        <f>IF(OR(U637=0,U637&lt;S637),"",IF(OR(R635="RE",R635="REP"),SUM(Q635,T635),IF(R635="S",T635,Q635)))</f>
        <v/>
      </c>
    </row>
    <row r="636" spans="1:22" ht="19.25" customHeight="1">
      <c r="A636" s="986"/>
      <c r="B636" s="1032" t="s">
        <v>296</v>
      </c>
      <c r="C636" s="1033"/>
      <c r="D636" s="183">
        <f>IF(AND(D631="",D632="",D633="",D634="",D635=""),"",SUM(D631:D635))</f>
        <v>16</v>
      </c>
      <c r="E636" s="183">
        <f t="shared" ref="E636:F636" si="234">IF(AND(E631="",E632="",E633="",E634="",E635=""),"",SUM(E631:E635))</f>
        <v>29</v>
      </c>
      <c r="F636" s="183">
        <f t="shared" si="234"/>
        <v>42</v>
      </c>
      <c r="G636" s="184">
        <f>IF(G631="","",SUM(G631:G635))</f>
        <v>120</v>
      </c>
      <c r="H636" s="184">
        <f>SUM(H633:H635)</f>
        <v>45</v>
      </c>
      <c r="I636" s="184">
        <f>IF(AND(I631="",I632="",I633="",I634="",I635=""),"",SUM(I631:I635))</f>
        <v>165</v>
      </c>
      <c r="J636" s="185">
        <f>IF(J635="","",SUM(J631:J635))</f>
        <v>207</v>
      </c>
      <c r="K636" s="186">
        <f>IF(K631="","",SUM(K631:K635))</f>
        <v>252</v>
      </c>
      <c r="L636" s="184">
        <f>IF(L631="","",SUM(L631:L635))</f>
        <v>185</v>
      </c>
      <c r="M636" s="184">
        <f>SUM(M633:M635)</f>
        <v>73</v>
      </c>
      <c r="N636" s="184">
        <f t="shared" ref="N636" si="235">IF(AND(N631="",N632="",N633="",N634="",N635=""),"",SUM(N631:N635))</f>
        <v>258</v>
      </c>
      <c r="O636" s="185">
        <f>IF(L636="","",SUM(J636,L636))</f>
        <v>392</v>
      </c>
      <c r="P636" s="186">
        <f>SUM(H636,M636)</f>
        <v>118</v>
      </c>
      <c r="Q636" s="186">
        <f>IF(Q631="","",SUM(Q631:Q635))</f>
        <v>510</v>
      </c>
      <c r="R636" s="185"/>
      <c r="S636" s="185" t="str">
        <f>IF(AND(S631="",S632="",S633="",S634="",S635=""),"",SUM(S631:S635))</f>
        <v/>
      </c>
      <c r="T636" s="187" t="str">
        <f>IF(AND(T631="",T632="",T633="",T634="",T635=""),"",SUM(T631:T635))</f>
        <v/>
      </c>
      <c r="U636" s="188"/>
      <c r="V636" s="189" t="str">
        <f>IF(V631="","",SUM(V631:V635))</f>
        <v/>
      </c>
    </row>
    <row r="637" spans="1:22" ht="19.25" customHeight="1">
      <c r="A637" s="986"/>
      <c r="B637" s="1034" t="s">
        <v>318</v>
      </c>
      <c r="C637" s="1035"/>
      <c r="D637" s="173">
        <f>IF(D636="","",50-(COUNTIF(D631:D635,"NA")*10+COUNTIF(D631:D635,"ML")*10))</f>
        <v>50</v>
      </c>
      <c r="E637" s="173">
        <f t="shared" ref="E637:F637" si="236">IF(E636="","",50-(COUNTIF(E631:E635,"NA")*10+COUNTIF(E631:E635,"ML")*10))</f>
        <v>50</v>
      </c>
      <c r="F637" s="173">
        <f t="shared" si="236"/>
        <v>50</v>
      </c>
      <c r="G637" s="177" t="e">
        <f>I637-H637</f>
        <v>#VALUE!</v>
      </c>
      <c r="H637" s="184" t="e">
        <f>IF(H636="","",(IF(OR(H633="ML",H633=""),0,H630)+IF(OR(H634="ML",H634=""),0,H631)+IF(OR(H635="ML",H635=""),0,H632)))</f>
        <v>#VALUE!</v>
      </c>
      <c r="I637" s="177">
        <f>IF(I636=0,0,350-H639)</f>
        <v>350</v>
      </c>
      <c r="J637" s="204" t="e">
        <f>IF(J636="","",SUM(D637:G637))</f>
        <v>#VALUE!</v>
      </c>
      <c r="K637" s="178" t="e">
        <f>IF(K636="","",SUM(H637,J637))</f>
        <v>#VALUE!</v>
      </c>
      <c r="L637" s="177" t="e">
        <f>N637-M637</f>
        <v>#VALUE!</v>
      </c>
      <c r="M637" s="180" t="e">
        <f>IF(M636="","",(IF(OR(M633="ML",M633=""),0,M630)+IF(OR(M634="ML",M634=""),0,M631)+IF(OR(M635="ML",M635=""),0,M632)))</f>
        <v>#VALUE!</v>
      </c>
      <c r="N637" s="177">
        <f>IF(N636=0,0,500-M639)</f>
        <v>500</v>
      </c>
      <c r="O637" s="204" t="e">
        <f>IF(L637="","",SUM(J637,L637))</f>
        <v>#VALUE!</v>
      </c>
      <c r="P637" s="178" t="e">
        <f>SUM(H637,M637)</f>
        <v>#VALUE!</v>
      </c>
      <c r="Q637" s="178" t="e">
        <f>IF(Q636="","",SUM(O637,P637))</f>
        <v>#VALUE!</v>
      </c>
      <c r="R637" s="169"/>
      <c r="S637" s="190">
        <f>COUNTIF(R631:R640,"S")</f>
        <v>0</v>
      </c>
      <c r="T637" s="190">
        <f>COUNTIF(R631:R640,"RE")+COUNTIF(R631:R640,"REP")</f>
        <v>0</v>
      </c>
      <c r="U637" s="190">
        <f>COUNTIF(U631:U636,"P")+COUNTIF(U639:U640,"P")</f>
        <v>0</v>
      </c>
      <c r="V637" s="191" t="str">
        <f>IF(OR(U637=0,U637&lt;(S637+T637)),"",(Q637-(S637*200)+S636))</f>
        <v/>
      </c>
    </row>
    <row r="638" spans="1:22" ht="19.25" customHeight="1">
      <c r="A638" s="986"/>
      <c r="B638" s="942" t="s">
        <v>156</v>
      </c>
      <c r="C638" s="943"/>
      <c r="D638" s="192">
        <f t="shared" ref="D638:Q638" si="237">IF(D637="","",D636/D637*100)</f>
        <v>32</v>
      </c>
      <c r="E638" s="192">
        <f t="shared" si="237"/>
        <v>57.999999999999993</v>
      </c>
      <c r="F638" s="192">
        <f t="shared" si="237"/>
        <v>84</v>
      </c>
      <c r="G638" s="192" t="e">
        <f t="shared" si="237"/>
        <v>#VALUE!</v>
      </c>
      <c r="H638" s="192" t="e">
        <f t="shared" si="237"/>
        <v>#VALUE!</v>
      </c>
      <c r="I638" s="192">
        <f t="shared" si="237"/>
        <v>47.142857142857139</v>
      </c>
      <c r="J638" s="192" t="e">
        <f t="shared" si="237"/>
        <v>#VALUE!</v>
      </c>
      <c r="K638" s="193" t="e">
        <f t="shared" si="237"/>
        <v>#VALUE!</v>
      </c>
      <c r="L638" s="192" t="e">
        <f t="shared" si="237"/>
        <v>#VALUE!</v>
      </c>
      <c r="M638" s="192" t="e">
        <f t="shared" si="237"/>
        <v>#VALUE!</v>
      </c>
      <c r="N638" s="192">
        <f t="shared" si="237"/>
        <v>51.6</v>
      </c>
      <c r="O638" s="192" t="e">
        <f t="shared" si="237"/>
        <v>#VALUE!</v>
      </c>
      <c r="P638" s="193" t="e">
        <f t="shared" si="237"/>
        <v>#VALUE!</v>
      </c>
      <c r="Q638" s="193" t="e">
        <f t="shared" si="237"/>
        <v>#VALUE!</v>
      </c>
      <c r="R638" s="166"/>
      <c r="S638" s="166"/>
      <c r="T638" s="167"/>
      <c r="U638" s="170"/>
      <c r="V638" s="194" t="str">
        <f>IF(V637="","",V636/V637*100)</f>
        <v/>
      </c>
    </row>
    <row r="639" spans="1:22" ht="19.25" customHeight="1">
      <c r="A639" s="986"/>
      <c r="B639" s="942" t="str">
        <f>'statement of marks'!$DQ$3</f>
        <v>RAJASTHAN STUDIES</v>
      </c>
      <c r="C639" s="943"/>
      <c r="D639" s="200">
        <f>IF('statement of marks'!DQ32="","",'statement of marks'!DQ32)</f>
        <v>8</v>
      </c>
      <c r="E639" s="201">
        <f>IF('statement of marks'!DR32="","",'statement of marks'!DR32)</f>
        <v>9</v>
      </c>
      <c r="F639" s="201">
        <f>IF('statement of marks'!DS32="","",'statement of marks'!DS32)</f>
        <v>9</v>
      </c>
      <c r="G639" s="201">
        <f>IF('statement of marks'!DU32="","",'statement of marks'!DU32)</f>
        <v>44</v>
      </c>
      <c r="H639" s="179">
        <f>IF(G631="ML",70)+IF(G632="ML",70)+IF(G633="ML",70-H630)+IF(G634="ML",70-H631)+IF(G635="ML",70-H632)+IF(H633="ml",H630)+IF(H634="ml",H631)+IF(H635="ml",H632)</f>
        <v>0</v>
      </c>
      <c r="I639" s="204">
        <f>IF(G639="","",SUM(G639,H639))</f>
        <v>44</v>
      </c>
      <c r="J639" s="204">
        <f>IF(G639="","",SUM(D639,E639,F639,G639))</f>
        <v>70</v>
      </c>
      <c r="K639" s="178">
        <f>IF(J639="","",SUM(H639,J639))</f>
        <v>70</v>
      </c>
      <c r="L639" s="201">
        <f>IF('statement of marks'!DW32="","",'statement of marks'!DW32)</f>
        <v>62</v>
      </c>
      <c r="M639" s="179">
        <f>IF(L631="ML",100)+IF(L632="ML",100)+IF(L633="ML",100-M630)+IF(L634="ML",100-M631)+IF(L635="ML",100-M632)+IF(M633="ml",M630)+IF(M634="ml",M631)+IF(M635="ml",M632)</f>
        <v>0</v>
      </c>
      <c r="N639" s="204">
        <f>IF(L639="","",SUM(L639,M639))</f>
        <v>62</v>
      </c>
      <c r="O639" s="204">
        <f>IF(L639="","",SUM(K639,L639))</f>
        <v>132</v>
      </c>
      <c r="P639" s="179">
        <f>SUM(H639,M639)</f>
        <v>0</v>
      </c>
      <c r="Q639" s="178">
        <f>IF(O639="","",SUM(O639,M639))</f>
        <v>132</v>
      </c>
      <c r="R639" s="201" t="str">
        <f>IF('statement of marks'!GW32="","",'statement of marks'!GW32)</f>
        <v>B</v>
      </c>
      <c r="S639" s="180" t="str">
        <f>IF(OR(R639="S",R639="RE"),100,"")</f>
        <v/>
      </c>
      <c r="T639" s="171" t="str">
        <f>IF('result subject-wise'!AL32="","",'result subject-wise'!AL32)</f>
        <v/>
      </c>
      <c r="U639" s="172" t="str">
        <f>IF('result subject-wise'!AM32="","",'result subject-wise'!AM32)</f>
        <v/>
      </c>
      <c r="V639" s="1036"/>
    </row>
    <row r="640" spans="1:22" ht="19.25" customHeight="1">
      <c r="A640" s="986"/>
      <c r="B640" s="942" t="str">
        <f>'statement of marks'!$ED$3</f>
        <v>JEEVAN KAUSJAL</v>
      </c>
      <c r="C640" s="943"/>
      <c r="D640" s="1037" t="s">
        <v>283</v>
      </c>
      <c r="E640" s="1038"/>
      <c r="F640" s="204">
        <f>'statement of marks'!$ED$6</f>
        <v>30</v>
      </c>
      <c r="G640" s="177">
        <f>IF('statement of marks'!ED32="","",'statement of marks'!ED32)</f>
        <v>22</v>
      </c>
      <c r="H640" s="1038" t="s">
        <v>284</v>
      </c>
      <c r="I640" s="1038"/>
      <c r="J640" s="204">
        <f>'statement of marks'!$EE$6</f>
        <v>30</v>
      </c>
      <c r="K640" s="178">
        <f>IF('statement of marks'!EE32="","",'statement of marks'!EE32)</f>
        <v>24</v>
      </c>
      <c r="L640" s="1038" t="s">
        <v>113</v>
      </c>
      <c r="M640" s="1038"/>
      <c r="N640" s="204">
        <f>'statement of marks'!$EF$6</f>
        <v>40</v>
      </c>
      <c r="O640" s="201">
        <f>IF('statement of marks'!EF32="","",'statement of marks'!EF32)</f>
        <v>31</v>
      </c>
      <c r="P640" s="166"/>
      <c r="Q640" s="178">
        <f>IF(O640="","",SUM(G640,K640,O640))</f>
        <v>77</v>
      </c>
      <c r="R640" s="201" t="str">
        <f>IF('statement of marks'!GX32="","",'statement of marks'!GX32)</f>
        <v>B</v>
      </c>
      <c r="S640" s="180" t="str">
        <f>IF(OR(R640="S",R640="RE"),40,"")</f>
        <v/>
      </c>
      <c r="T640" s="171" t="str">
        <f>IF('result subject-wise'!AN32="","",'result subject-wise'!AN32)</f>
        <v/>
      </c>
      <c r="U640" s="172" t="str">
        <f>IF('result subject-wise'!AO32="","",'result subject-wise'!AO32)</f>
        <v/>
      </c>
      <c r="V640" s="1036"/>
    </row>
    <row r="641" spans="1:22" ht="19.25" customHeight="1">
      <c r="A641" s="986"/>
      <c r="B641" s="1039" t="s">
        <v>200</v>
      </c>
      <c r="C641" s="1040"/>
      <c r="D641" s="1041" t="str">
        <f>IF('statement of marks'!HD32="","",'statement of marks'!HD32)</f>
        <v>PASS BY GRACE</v>
      </c>
      <c r="E641" s="1042"/>
      <c r="F641" s="1042"/>
      <c r="G641" s="1042"/>
      <c r="H641" s="1042"/>
      <c r="I641" s="1043"/>
      <c r="J641" s="202" t="s">
        <v>330</v>
      </c>
      <c r="K641" s="201" t="str">
        <f>IF('statement of marks'!HG32="","",'statement of marks'!HG32)</f>
        <v>II</v>
      </c>
      <c r="L641" s="1044" t="s">
        <v>157</v>
      </c>
      <c r="M641" s="1045"/>
      <c r="N641" s="1046"/>
      <c r="O641" s="201">
        <f>IF('statement of marks'!HI32="","",'statement of marks'!HI32)</f>
        <v>35.000000000000149</v>
      </c>
      <c r="P641" s="1047" t="s">
        <v>324</v>
      </c>
      <c r="Q641" s="1047"/>
      <c r="R641" s="1047"/>
      <c r="S641" s="1047"/>
      <c r="T641" s="1047"/>
      <c r="U641" s="1047"/>
      <c r="V641" s="1048"/>
    </row>
    <row r="642" spans="1:22" ht="19.25" customHeight="1">
      <c r="A642" s="986"/>
      <c r="B642" s="1039" t="s">
        <v>333</v>
      </c>
      <c r="C642" s="1040"/>
      <c r="D642" s="965" t="s">
        <v>127</v>
      </c>
      <c r="E642" s="966"/>
      <c r="F642" s="958" t="s">
        <v>129</v>
      </c>
      <c r="G642" s="958"/>
      <c r="H642" s="958" t="s">
        <v>131</v>
      </c>
      <c r="I642" s="958"/>
      <c r="J642" s="958" t="s">
        <v>133</v>
      </c>
      <c r="K642" s="958"/>
      <c r="L642" s="959" t="s">
        <v>312</v>
      </c>
      <c r="M642" s="959"/>
      <c r="N642" s="959"/>
      <c r="O642" s="959"/>
      <c r="P642" s="960" t="s">
        <v>200</v>
      </c>
      <c r="Q642" s="960"/>
      <c r="R642" s="960"/>
      <c r="S642" s="960"/>
      <c r="T642" s="961" t="str">
        <f>IF('result subject-wise'!AR32="","",'result subject-wise'!AR32)</f>
        <v/>
      </c>
      <c r="U642" s="961"/>
      <c r="V642" s="962"/>
    </row>
    <row r="643" spans="1:22" ht="19.25" customHeight="1">
      <c r="A643" s="986"/>
      <c r="B643" s="963" t="s">
        <v>309</v>
      </c>
      <c r="C643" s="964"/>
      <c r="D643" s="965" t="str">
        <f>IF('statement of marks'!EZ32="","",'statement of marks'!EZ32)</f>
        <v/>
      </c>
      <c r="E643" s="966"/>
      <c r="F643" s="966" t="str">
        <f>IF('statement of marks'!FB32="","",'statement of marks'!FB32)</f>
        <v/>
      </c>
      <c r="G643" s="966"/>
      <c r="H643" s="966" t="str">
        <f>IF('statement of marks'!FD32="","",'statement of marks'!FD32)</f>
        <v/>
      </c>
      <c r="I643" s="966"/>
      <c r="J643" s="966" t="str">
        <f>IF('statement of marks'!FF32="","",'statement of marks'!FF32)</f>
        <v/>
      </c>
      <c r="K643" s="966"/>
      <c r="L643" s="966">
        <f>IF('statement of marks'!FH32="","",'statement of marks'!FH32)</f>
        <v>0</v>
      </c>
      <c r="M643" s="966"/>
      <c r="N643" s="966"/>
      <c r="O643" s="966"/>
      <c r="P643" s="960" t="s">
        <v>330</v>
      </c>
      <c r="Q643" s="960"/>
      <c r="R643" s="960"/>
      <c r="S643" s="960"/>
      <c r="T643" s="961" t="str">
        <f>IF(AND(T642="mRrh.kZ",V638&gt;=60),"FIRST",IF(AND(T642="mRrh.kZ",V638&gt;=48),"SECOND",IF(AND(T642="mRrh.kZ",V638&gt;=36),"THIRD","")))</f>
        <v/>
      </c>
      <c r="U643" s="961"/>
      <c r="V643" s="962"/>
    </row>
    <row r="644" spans="1:22" ht="19.25" customHeight="1">
      <c r="A644" s="986"/>
      <c r="B644" s="963" t="s">
        <v>310</v>
      </c>
      <c r="C644" s="964"/>
      <c r="D644" s="967" t="str">
        <f>IF('statement of marks'!EY32="","",'statement of marks'!EY32)</f>
        <v/>
      </c>
      <c r="E644" s="968"/>
      <c r="F644" s="968" t="str">
        <f>IF('statement of marks'!FA32="","",'statement of marks'!FA32)</f>
        <v/>
      </c>
      <c r="G644" s="968"/>
      <c r="H644" s="968" t="str">
        <f>IF('statement of marks'!FC32="","",'statement of marks'!FC32)</f>
        <v/>
      </c>
      <c r="I644" s="968"/>
      <c r="J644" s="968" t="str">
        <f>IF('statement of marks'!FE32="","",'statement of marks'!FE32)</f>
        <v/>
      </c>
      <c r="K644" s="968"/>
      <c r="L644" s="968">
        <f>IF('statement of marks'!FG32="","",'statement of marks'!FG32)</f>
        <v>44</v>
      </c>
      <c r="M644" s="968"/>
      <c r="N644" s="968"/>
      <c r="O644" s="968"/>
      <c r="P644" s="969" t="s">
        <v>302</v>
      </c>
      <c r="Q644" s="970"/>
      <c r="R644" s="970"/>
      <c r="S644" s="971"/>
      <c r="T644" s="972" t="str">
        <f>IF(T642="","",'result subject-wise'!$G$118)</f>
        <v/>
      </c>
      <c r="U644" s="972"/>
      <c r="V644" s="973"/>
    </row>
    <row r="645" spans="1:22" ht="19.25" customHeight="1">
      <c r="A645" s="986"/>
      <c r="B645" s="942" t="s">
        <v>303</v>
      </c>
      <c r="C645" s="943"/>
      <c r="D645" s="944"/>
      <c r="E645" s="945"/>
      <c r="F645" s="945"/>
      <c r="G645" s="945"/>
      <c r="H645" s="945"/>
      <c r="I645" s="945"/>
      <c r="J645" s="945"/>
      <c r="K645" s="945"/>
      <c r="L645" s="946" t="s">
        <v>326</v>
      </c>
      <c r="M645" s="946"/>
      <c r="N645" s="946"/>
      <c r="O645" s="946"/>
      <c r="P645" s="946"/>
      <c r="Q645" s="946"/>
      <c r="R645" s="974"/>
      <c r="S645" s="975"/>
      <c r="T645" s="975"/>
      <c r="U645" s="975"/>
      <c r="V645" s="976"/>
    </row>
    <row r="646" spans="1:22" ht="19.25" customHeight="1">
      <c r="A646" s="986"/>
      <c r="B646" s="942" t="s">
        <v>335</v>
      </c>
      <c r="C646" s="943"/>
      <c r="D646" s="944"/>
      <c r="E646" s="945"/>
      <c r="F646" s="945"/>
      <c r="G646" s="945"/>
      <c r="H646" s="945"/>
      <c r="I646" s="945"/>
      <c r="J646" s="945"/>
      <c r="K646" s="945"/>
      <c r="L646" s="946" t="s">
        <v>304</v>
      </c>
      <c r="M646" s="946"/>
      <c r="N646" s="946"/>
      <c r="O646" s="946"/>
      <c r="P646" s="946"/>
      <c r="Q646" s="946"/>
      <c r="R646" s="977"/>
      <c r="S646" s="978"/>
      <c r="T646" s="978"/>
      <c r="U646" s="978"/>
      <c r="V646" s="979"/>
    </row>
    <row r="647" spans="1:22" ht="19.25" customHeight="1">
      <c r="A647" s="986"/>
      <c r="B647" s="942" t="s">
        <v>313</v>
      </c>
      <c r="C647" s="943"/>
      <c r="D647" s="944"/>
      <c r="E647" s="945"/>
      <c r="F647" s="945"/>
      <c r="G647" s="945"/>
      <c r="H647" s="945"/>
      <c r="I647" s="945"/>
      <c r="J647" s="945"/>
      <c r="K647" s="945"/>
      <c r="L647" s="946" t="s">
        <v>327</v>
      </c>
      <c r="M647" s="946"/>
      <c r="N647" s="946"/>
      <c r="O647" s="946"/>
      <c r="P647" s="946"/>
      <c r="Q647" s="946"/>
      <c r="R647" s="947" t="s">
        <v>328</v>
      </c>
      <c r="S647" s="948"/>
      <c r="T647" s="948"/>
      <c r="U647" s="948"/>
      <c r="V647" s="949"/>
    </row>
    <row r="648" spans="1:22" ht="19.25" customHeight="1">
      <c r="A648" s="987"/>
      <c r="B648" s="950" t="s">
        <v>329</v>
      </c>
      <c r="C648" s="951"/>
      <c r="D648" s="952"/>
      <c r="E648" s="953"/>
      <c r="F648" s="953"/>
      <c r="G648" s="953"/>
      <c r="H648" s="953"/>
      <c r="I648" s="953"/>
      <c r="J648" s="953"/>
      <c r="K648" s="953"/>
      <c r="L648" s="951" t="s">
        <v>117</v>
      </c>
      <c r="M648" s="951"/>
      <c r="N648" s="951"/>
      <c r="O648" s="951"/>
      <c r="P648" s="954">
        <f>'statement of marks'!$HJ$110</f>
        <v>42122</v>
      </c>
      <c r="Q648" s="954"/>
      <c r="R648" s="955" t="s">
        <v>305</v>
      </c>
      <c r="S648" s="956"/>
      <c r="T648" s="956"/>
      <c r="U648" s="956"/>
      <c r="V648" s="957"/>
    </row>
    <row r="649" spans="1:22" ht="19.25" customHeight="1">
      <c r="A649" s="980" t="s">
        <v>287</v>
      </c>
      <c r="B649" s="981"/>
      <c r="C649" s="981"/>
      <c r="D649" s="981"/>
      <c r="E649" s="981"/>
      <c r="F649" s="981"/>
      <c r="G649" s="981"/>
      <c r="H649" s="981"/>
      <c r="I649" s="981"/>
      <c r="J649" s="981"/>
      <c r="K649" s="981"/>
      <c r="L649" s="981"/>
      <c r="M649" s="981"/>
      <c r="N649" s="981"/>
      <c r="O649" s="981"/>
      <c r="P649" s="981"/>
      <c r="Q649" s="981"/>
      <c r="R649" s="981"/>
      <c r="S649" s="981"/>
      <c r="T649" s="981"/>
      <c r="U649" s="981"/>
      <c r="V649" s="982"/>
    </row>
    <row r="650" spans="1:22" ht="19.25" customHeight="1">
      <c r="A650" s="983" t="str">
        <f>'statement of marks'!$A$1</f>
        <v>GOVT. GIRLS' HR. SEC. SCHOOL, NIMBAHERA</v>
      </c>
      <c r="B650" s="984"/>
      <c r="C650" s="984"/>
      <c r="D650" s="984"/>
      <c r="E650" s="984"/>
      <c r="F650" s="984"/>
      <c r="G650" s="984"/>
      <c r="H650" s="984"/>
      <c r="I650" s="984"/>
      <c r="J650" s="984"/>
      <c r="K650" s="984"/>
      <c r="L650" s="984"/>
      <c r="M650" s="984"/>
      <c r="N650" s="984"/>
      <c r="O650" s="984"/>
      <c r="P650" s="984"/>
      <c r="Q650" s="984"/>
      <c r="R650" s="984"/>
      <c r="S650" s="984"/>
      <c r="T650" s="984"/>
      <c r="U650" s="984"/>
      <c r="V650" s="985"/>
    </row>
    <row r="651" spans="1:22" ht="19.25" customHeight="1">
      <c r="A651" s="986"/>
      <c r="B651" s="988" t="s">
        <v>316</v>
      </c>
      <c r="C651" s="988"/>
      <c r="D651" s="989" t="str">
        <f>'statement of marks'!$F$3</f>
        <v>2013-14</v>
      </c>
      <c r="E651" s="990"/>
      <c r="F651" s="991" t="str">
        <f>IF(T669="","MAIN EXAMINATION",IF(D668="Suppl.","SUPPLEMENTARY EXAMINATION",IF(D668="Re-exam.","RE-EXAMINATION",)))</f>
        <v>MAIN EXAMINATION</v>
      </c>
      <c r="G651" s="992"/>
      <c r="H651" s="992"/>
      <c r="I651" s="992"/>
      <c r="J651" s="992"/>
      <c r="K651" s="992"/>
      <c r="L651" s="992"/>
      <c r="M651" s="992"/>
      <c r="N651" s="992"/>
      <c r="O651" s="992"/>
      <c r="P651" s="992"/>
      <c r="Q651" s="992"/>
      <c r="R651" s="993" t="s">
        <v>315</v>
      </c>
      <c r="S651" s="994"/>
      <c r="T651" s="995" t="str">
        <f>'statement of marks'!$A$3</f>
        <v>11 'A'</v>
      </c>
      <c r="U651" s="995"/>
      <c r="V651" s="996"/>
    </row>
    <row r="652" spans="1:22" ht="19.25" customHeight="1">
      <c r="A652" s="986"/>
      <c r="B652" s="997" t="s">
        <v>36</v>
      </c>
      <c r="C652" s="997"/>
      <c r="D652" s="998" t="str">
        <f>IF('statement of marks'!G33="","",'statement of marks'!G33)</f>
        <v>A 025</v>
      </c>
      <c r="E652" s="946"/>
      <c r="F652" s="946"/>
      <c r="G652" s="946"/>
      <c r="H652" s="946"/>
      <c r="I652" s="946"/>
      <c r="J652" s="946"/>
      <c r="K652" s="946"/>
      <c r="L652" s="946"/>
      <c r="M652" s="946"/>
      <c r="N652" s="946"/>
      <c r="O652" s="946"/>
      <c r="P652" s="946"/>
      <c r="Q652" s="946"/>
      <c r="R652" s="999" t="s">
        <v>314</v>
      </c>
      <c r="S652" s="1000"/>
      <c r="T652" s="1001">
        <f>IF('statement of marks'!E33="","",'statement of marks'!E33)</f>
        <v>11425</v>
      </c>
      <c r="U652" s="1001"/>
      <c r="V652" s="1002"/>
    </row>
    <row r="653" spans="1:22" ht="19.25" customHeight="1">
      <c r="A653" s="986"/>
      <c r="B653" s="997" t="s">
        <v>37</v>
      </c>
      <c r="C653" s="997"/>
      <c r="D653" s="998" t="str">
        <f>IF('statement of marks'!H33="","",'statement of marks'!H33)</f>
        <v>B 025</v>
      </c>
      <c r="E653" s="946"/>
      <c r="F653" s="946"/>
      <c r="G653" s="946"/>
      <c r="H653" s="946"/>
      <c r="I653" s="946"/>
      <c r="J653" s="946"/>
      <c r="K653" s="946"/>
      <c r="L653" s="946"/>
      <c r="M653" s="946"/>
      <c r="N653" s="946"/>
      <c r="O653" s="946"/>
      <c r="P653" s="946"/>
      <c r="Q653" s="946"/>
      <c r="R653" s="999" t="s">
        <v>35</v>
      </c>
      <c r="S653" s="1000"/>
      <c r="T653" s="1001">
        <f>IF('statement of marks'!D33="","",'statement of marks'!D33)</f>
        <v>10478</v>
      </c>
      <c r="U653" s="1001"/>
      <c r="V653" s="1002"/>
    </row>
    <row r="654" spans="1:22" ht="19.25" customHeight="1">
      <c r="A654" s="986"/>
      <c r="B654" s="1003" t="s">
        <v>38</v>
      </c>
      <c r="C654" s="1003"/>
      <c r="D654" s="998" t="str">
        <f>IF('statement of marks'!I33="","",'statement of marks'!I33)</f>
        <v>C 025</v>
      </c>
      <c r="E654" s="946"/>
      <c r="F654" s="946"/>
      <c r="G654" s="946"/>
      <c r="H654" s="946"/>
      <c r="I654" s="946"/>
      <c r="J654" s="946"/>
      <c r="K654" s="946"/>
      <c r="L654" s="946"/>
      <c r="M654" s="946"/>
      <c r="N654" s="946"/>
      <c r="O654" s="946"/>
      <c r="P654" s="946"/>
      <c r="Q654" s="946"/>
      <c r="R654" s="1004" t="s">
        <v>285</v>
      </c>
      <c r="S654" s="1005"/>
      <c r="T654" s="1006">
        <f>IF('statement of marks'!F33="","",'statement of marks'!F33)</f>
        <v>35259</v>
      </c>
      <c r="U654" s="1006"/>
      <c r="V654" s="1007"/>
    </row>
    <row r="655" spans="1:22" ht="19.25" customHeight="1">
      <c r="A655" s="986"/>
      <c r="B655" s="1008" t="s">
        <v>223</v>
      </c>
      <c r="C655" s="1010" t="s">
        <v>319</v>
      </c>
      <c r="D655" s="1012" t="s">
        <v>114</v>
      </c>
      <c r="E655" s="1012" t="s">
        <v>115</v>
      </c>
      <c r="F655" s="1012" t="s">
        <v>116</v>
      </c>
      <c r="G655" s="1014" t="s">
        <v>281</v>
      </c>
      <c r="H655" s="1014" t="s">
        <v>282</v>
      </c>
      <c r="I655" s="1012" t="s">
        <v>289</v>
      </c>
      <c r="J655" s="1012" t="s">
        <v>299</v>
      </c>
      <c r="K655" s="1016" t="s">
        <v>299</v>
      </c>
      <c r="L655" s="1018" t="s">
        <v>292</v>
      </c>
      <c r="M655" s="1018" t="s">
        <v>293</v>
      </c>
      <c r="N655" s="1020" t="s">
        <v>294</v>
      </c>
      <c r="O655" s="1020" t="s">
        <v>290</v>
      </c>
      <c r="P655" s="1020" t="s">
        <v>291</v>
      </c>
      <c r="Q655" s="1016" t="s">
        <v>323</v>
      </c>
      <c r="R655" s="1012" t="s">
        <v>334</v>
      </c>
      <c r="S655" s="1022" t="s">
        <v>332</v>
      </c>
      <c r="T655" s="1024" t="s">
        <v>320</v>
      </c>
      <c r="U655" s="1026" t="s">
        <v>321</v>
      </c>
      <c r="V655" s="1028" t="s">
        <v>322</v>
      </c>
    </row>
    <row r="656" spans="1:22" ht="19.25" customHeight="1">
      <c r="A656" s="986"/>
      <c r="B656" s="1009"/>
      <c r="C656" s="1011"/>
      <c r="D656" s="1013"/>
      <c r="E656" s="1013"/>
      <c r="F656" s="1013"/>
      <c r="G656" s="1015"/>
      <c r="H656" s="1015"/>
      <c r="I656" s="1013"/>
      <c r="J656" s="1013"/>
      <c r="K656" s="1017"/>
      <c r="L656" s="1019"/>
      <c r="M656" s="1019"/>
      <c r="N656" s="1021"/>
      <c r="O656" s="1021"/>
      <c r="P656" s="1021"/>
      <c r="Q656" s="1017"/>
      <c r="R656" s="1013"/>
      <c r="S656" s="1023"/>
      <c r="T656" s="1025"/>
      <c r="U656" s="1027"/>
      <c r="V656" s="1029"/>
    </row>
    <row r="657" spans="1:22" ht="19.25" customHeight="1">
      <c r="A657" s="986"/>
      <c r="B657" s="1030" t="s">
        <v>317</v>
      </c>
      <c r="C657" s="1031"/>
      <c r="D657" s="173">
        <v>10</v>
      </c>
      <c r="E657" s="203">
        <v>10</v>
      </c>
      <c r="F657" s="203">
        <v>10</v>
      </c>
      <c r="G657" s="164" t="s">
        <v>90</v>
      </c>
      <c r="H657" s="174" t="str">
        <f>'statement of marks'!$AQ$6</f>
        <v/>
      </c>
      <c r="I657" s="165">
        <v>70</v>
      </c>
      <c r="J657" s="164" t="s">
        <v>88</v>
      </c>
      <c r="K657" s="175">
        <v>100</v>
      </c>
      <c r="L657" s="164" t="s">
        <v>91</v>
      </c>
      <c r="M657" s="174" t="str">
        <f>'statement of marks'!$AV$6</f>
        <v/>
      </c>
      <c r="N657" s="165">
        <v>100</v>
      </c>
      <c r="O657" s="164" t="s">
        <v>307</v>
      </c>
      <c r="P657" s="175"/>
      <c r="Q657" s="175">
        <v>200</v>
      </c>
      <c r="R657" s="166"/>
      <c r="S657" s="166"/>
      <c r="T657" s="167"/>
      <c r="U657" s="168"/>
      <c r="V657" s="176" t="str">
        <f>IF(OR(U664=0,U664&lt;S664),"",Q657)</f>
        <v/>
      </c>
    </row>
    <row r="658" spans="1:22" ht="19.25" customHeight="1">
      <c r="A658" s="986"/>
      <c r="B658" s="942" t="str">
        <f>'statement of marks'!$J$3</f>
        <v>HINDI COMPULSORY</v>
      </c>
      <c r="C658" s="943"/>
      <c r="D658" s="200">
        <f>IF('statement of marks'!J33="","",'statement of marks'!J33)</f>
        <v>5</v>
      </c>
      <c r="E658" s="201">
        <f>IF('statement of marks'!K33="","",'statement of marks'!K33)</f>
        <v>5</v>
      </c>
      <c r="F658" s="201">
        <f>IF('statement of marks'!L33="","",'statement of marks'!L33)</f>
        <v>6</v>
      </c>
      <c r="G658" s="177">
        <f>IF('statement of marks'!N33="","",'statement of marks'!N33)</f>
        <v>38</v>
      </c>
      <c r="H658" s="177" t="str">
        <f>'statement of marks'!$BS$6</f>
        <v/>
      </c>
      <c r="I658" s="204">
        <f>IF(G658="","",G658)</f>
        <v>38</v>
      </c>
      <c r="J658" s="204">
        <f>IF(G658="","",SUM(D658,E658,F658,G658))</f>
        <v>54</v>
      </c>
      <c r="K658" s="178">
        <f>J658</f>
        <v>54</v>
      </c>
      <c r="L658" s="177">
        <f>IF('statement of marks'!P33="","",'statement of marks'!P33)</f>
        <v>67</v>
      </c>
      <c r="M658" s="174" t="str">
        <f>'statement of marks'!$BX$6</f>
        <v/>
      </c>
      <c r="N658" s="204">
        <f>IF(L658="","",L658)</f>
        <v>67</v>
      </c>
      <c r="O658" s="204">
        <f>IF(L658="","",SUM(J658,L658))</f>
        <v>121</v>
      </c>
      <c r="P658" s="179">
        <f>SUM(H658,M658)</f>
        <v>0</v>
      </c>
      <c r="Q658" s="178">
        <f>O658</f>
        <v>121</v>
      </c>
      <c r="R658" s="201" t="str">
        <f>CONCATENATE('statement of marks'!FJ33,'statement of marks'!FK33,'statement of marks'!FL33)</f>
        <v>I</v>
      </c>
      <c r="S658" s="180" t="str">
        <f>IF(OR(R658="S",R658="RE"),100,"")</f>
        <v/>
      </c>
      <c r="T658" s="181" t="str">
        <f>IF('result subject-wise'!U33="","",'result subject-wise'!U33)</f>
        <v/>
      </c>
      <c r="U658" s="182" t="str">
        <f>IF('result subject-wise'!V33="","",'result subject-wise'!V33)</f>
        <v/>
      </c>
      <c r="V658" s="176" t="str">
        <f>IF(OR(U664=0,U664&lt;S664),"",IF(R658="RE",SUM(Q658,T658),IF(R658="S",T658,Q658)))</f>
        <v/>
      </c>
    </row>
    <row r="659" spans="1:22" ht="19.25" customHeight="1">
      <c r="A659" s="986"/>
      <c r="B659" s="942" t="str">
        <f>'statement of marks'!$W$3</f>
        <v>ENGLISH COMPULSORY</v>
      </c>
      <c r="C659" s="943"/>
      <c r="D659" s="200">
        <f>IF('statement of marks'!W33="","",'statement of marks'!W33)</f>
        <v>6</v>
      </c>
      <c r="E659" s="201">
        <f>IF('statement of marks'!X33="","",'statement of marks'!X33)</f>
        <v>6</v>
      </c>
      <c r="F659" s="201">
        <f>IF('statement of marks'!Y33="","",'statement of marks'!Y33)</f>
        <v>7</v>
      </c>
      <c r="G659" s="177">
        <f>IF('statement of marks'!AA33="","",'statement of marks'!AA33)</f>
        <v>30</v>
      </c>
      <c r="H659" s="177" t="str">
        <f>'statement of marks'!$CU$6</f>
        <v/>
      </c>
      <c r="I659" s="204">
        <f>IF(G659="","",G659)</f>
        <v>30</v>
      </c>
      <c r="J659" s="204">
        <f t="shared" ref="J659:J662" si="238">IF(G659="","",SUM(D659,E659,F659,G659))</f>
        <v>49</v>
      </c>
      <c r="K659" s="178">
        <f>J659</f>
        <v>49</v>
      </c>
      <c r="L659" s="177">
        <f>IF('statement of marks'!AC33="","",'statement of marks'!AC33)</f>
        <v>41</v>
      </c>
      <c r="M659" s="174" t="str">
        <f>'statement of marks'!$CZ$6</f>
        <v/>
      </c>
      <c r="N659" s="204">
        <f>IF(L659="","",L659)</f>
        <v>41</v>
      </c>
      <c r="O659" s="204">
        <f t="shared" ref="O659" si="239">IF(L659="","",SUM(J659,L659))</f>
        <v>90</v>
      </c>
      <c r="P659" s="179">
        <f t="shared" ref="P659" si="240">SUM(H659,M659)</f>
        <v>0</v>
      </c>
      <c r="Q659" s="178">
        <f>O659</f>
        <v>90</v>
      </c>
      <c r="R659" s="201" t="str">
        <f>CONCATENATE('statement of marks'!FM33,'statement of marks'!FN33,'statement of marks'!FO33)</f>
        <v>III</v>
      </c>
      <c r="S659" s="180" t="str">
        <f>IF(OR(R659="S",R659="RE"),100,"")</f>
        <v/>
      </c>
      <c r="T659" s="181" t="str">
        <f>IF('result subject-wise'!X33="","",'result subject-wise'!X33)</f>
        <v/>
      </c>
      <c r="U659" s="182" t="str">
        <f>IF('result subject-wise'!Y33="","",'result subject-wise'!Y33)</f>
        <v/>
      </c>
      <c r="V659" s="176" t="str">
        <f>IF(OR(U664=0,U664&lt;S664),"",IF(R659="RE",SUM(Q659,T659),IF(R659="S",T659,Q659)))</f>
        <v/>
      </c>
    </row>
    <row r="660" spans="1:22" ht="19.25" customHeight="1">
      <c r="A660" s="986"/>
      <c r="B660" s="942" t="str">
        <f>'statement of marks'!AK33</f>
        <v>PHYSICS</v>
      </c>
      <c r="C660" s="943"/>
      <c r="D660" s="200">
        <f>IF('statement of marks'!AL33="","",'statement of marks'!AL33)</f>
        <v>7</v>
      </c>
      <c r="E660" s="201">
        <f>IF('statement of marks'!AM33="","",'statement of marks'!AM33)</f>
        <v>9</v>
      </c>
      <c r="F660" s="201">
        <f>IF('statement of marks'!AN33="","",'statement of marks'!AN33)</f>
        <v>8</v>
      </c>
      <c r="G660" s="177">
        <f>IF('statement of marks'!AP33="","",'statement of marks'!AP33)</f>
        <v>20</v>
      </c>
      <c r="H660" s="177">
        <f>IF('statement of marks'!AQ33="","",'statement of marks'!AQ33)</f>
        <v>12</v>
      </c>
      <c r="I660" s="204">
        <f>IF(G660="","",IF(AND(G660="ML",H660="ML"),"ML",IF(AND(G660="ML",H660=""),"ML",SUM(G660,H660))))</f>
        <v>32</v>
      </c>
      <c r="J660" s="204">
        <f t="shared" si="238"/>
        <v>44</v>
      </c>
      <c r="K660" s="178">
        <f>IF(J660="","",SUM(H660,J660))</f>
        <v>56</v>
      </c>
      <c r="L660" s="177">
        <f>IF('statement of marks'!AU33="","",'statement of marks'!AU33)</f>
        <v>31</v>
      </c>
      <c r="M660" s="177">
        <f>IF('statement of marks'!AV33="","",'statement of marks'!AV33)</f>
        <v>20</v>
      </c>
      <c r="N660" s="204">
        <f>IF(L660="","",IF(AND(L660="ML",M660="ML"),"ML",IF(AND(L660="ML",M660=""),"ML",SUM(L660,M660))))</f>
        <v>51</v>
      </c>
      <c r="O660" s="204">
        <f>IF(L660="","",SUM(J660,L660))</f>
        <v>75</v>
      </c>
      <c r="P660" s="177">
        <f>IF(AND(H660="",M660=""),"",SUM(H660,M660))</f>
        <v>32</v>
      </c>
      <c r="Q660" s="178">
        <f>IF(O660="","",SUM(O660,P660))</f>
        <v>107</v>
      </c>
      <c r="R660" s="201" t="str">
        <f>CONCATENATE('statement of marks'!FP33,'statement of marks'!FY33,'statement of marks'!FZ33)</f>
        <v>II</v>
      </c>
      <c r="S660" s="180" t="str">
        <f>IF('result subject-wise'!Z33="","",'result subject-wise'!Z33)</f>
        <v/>
      </c>
      <c r="T660" s="181" t="str">
        <f>IF('result subject-wise'!AB33="","",'result subject-wise'!AB33)</f>
        <v/>
      </c>
      <c r="U660" s="182" t="str">
        <f>IF('result subject-wise'!AC33="","",'result subject-wise'!AC33)</f>
        <v/>
      </c>
      <c r="V660" s="176" t="str">
        <f>IF(OR(U664=0,U664&lt;S664),"",IF(OR(R660="RE",R660="REP"),SUM(Q660,T660),IF(R660="S",T660,Q660)))</f>
        <v/>
      </c>
    </row>
    <row r="661" spans="1:22" ht="19.25" customHeight="1">
      <c r="A661" s="986"/>
      <c r="B661" s="942" t="str">
        <f>'statement of marks'!BM33</f>
        <v>CHEMISTRY</v>
      </c>
      <c r="C661" s="943"/>
      <c r="D661" s="200">
        <f>IF('statement of marks'!BN33="","",'statement of marks'!BN33)</f>
        <v>7</v>
      </c>
      <c r="E661" s="201">
        <f>IF('statement of marks'!BO33="","",'statement of marks'!BO33)</f>
        <v>8</v>
      </c>
      <c r="F661" s="201">
        <f>IF('statement of marks'!BP33="","",'statement of marks'!BP33)</f>
        <v>9</v>
      </c>
      <c r="G661" s="177">
        <f>IF('statement of marks'!BR33="","",'statement of marks'!BR33)</f>
        <v>21</v>
      </c>
      <c r="H661" s="177">
        <f>IF('statement of marks'!BS33="","",'statement of marks'!BS33)</f>
        <v>18</v>
      </c>
      <c r="I661" s="204">
        <f t="shared" ref="I661" si="241">IF(G661="","",IF(AND(G661="ML",H661="ML"),"ML",IF(AND(G661="ML",H661=""),"ML",SUM(G661,H661))))</f>
        <v>39</v>
      </c>
      <c r="J661" s="204">
        <f t="shared" si="238"/>
        <v>45</v>
      </c>
      <c r="K661" s="178">
        <f>IF(J661="","",SUM(H661,J661))</f>
        <v>63</v>
      </c>
      <c r="L661" s="177">
        <f>IF('statement of marks'!BW33="","",'statement of marks'!BW33)</f>
        <v>39</v>
      </c>
      <c r="M661" s="177">
        <f>IF('statement of marks'!BX33="","",'statement of marks'!BX33)</f>
        <v>29</v>
      </c>
      <c r="N661" s="204">
        <f t="shared" ref="N661" si="242">IF(L661="","",IF(AND(L661="ML",M661="ML"),"ML",IF(AND(L661="ML",M661=""),"ML",SUM(L661,M661))))</f>
        <v>68</v>
      </c>
      <c r="O661" s="204">
        <f>IF(L661="","",SUM(J661,L661))</f>
        <v>84</v>
      </c>
      <c r="P661" s="177">
        <f t="shared" ref="P661:P662" si="243">IF(AND(H661="",M661=""),"",SUM(H661,M661))</f>
        <v>47</v>
      </c>
      <c r="Q661" s="178">
        <f>IF(O661="","",SUM(O661,P661))</f>
        <v>131</v>
      </c>
      <c r="R661" s="201" t="str">
        <f>CONCATENATE('statement of marks'!GA33,'statement of marks'!GJ33,'statement of marks'!GK33)</f>
        <v>I</v>
      </c>
      <c r="S661" s="180" t="str">
        <f>IF('result subject-wise'!AD33="","",'result subject-wise'!AD33)</f>
        <v/>
      </c>
      <c r="T661" s="181" t="str">
        <f>IF('result subject-wise'!AF33="","",'result subject-wise'!AF33)</f>
        <v/>
      </c>
      <c r="U661" s="182" t="str">
        <f>IF('result subject-wise'!AG33="","",'result subject-wise'!AG33)</f>
        <v/>
      </c>
      <c r="V661" s="176" t="str">
        <f>IF(OR(U664=0,U664&lt;S664),"",IF(OR(R661="RE",R661="REP"),SUM(Q661,T661),IF(R661="S",T661,Q661)))</f>
        <v/>
      </c>
    </row>
    <row r="662" spans="1:22" ht="19.25" customHeight="1">
      <c r="A662" s="986"/>
      <c r="B662" s="942" t="str">
        <f>'statement of marks'!CO33</f>
        <v>BIOLOGY</v>
      </c>
      <c r="C662" s="943"/>
      <c r="D662" s="200">
        <f>IF('statement of marks'!CP33="","",'statement of marks'!CP33)</f>
        <v>9</v>
      </c>
      <c r="E662" s="201">
        <f>IF('statement of marks'!CQ33="","",'statement of marks'!CQ33)</f>
        <v>7</v>
      </c>
      <c r="F662" s="201">
        <f>IF('statement of marks'!CR33="","",'statement of marks'!CR33)</f>
        <v>10</v>
      </c>
      <c r="G662" s="177">
        <f>IF('statement of marks'!CT33="","",'statement of marks'!CT33)</f>
        <v>10</v>
      </c>
      <c r="H662" s="177">
        <f>IF('statement of marks'!CU33="","",'statement of marks'!CU33)</f>
        <v>16</v>
      </c>
      <c r="I662" s="204">
        <f>IF(G662="","",IF(AND(G662="ML",H662="ML"),"ML",IF(AND(G662="ML",H662=""),"ML",SUM(G662,H662))))</f>
        <v>26</v>
      </c>
      <c r="J662" s="204">
        <f t="shared" si="238"/>
        <v>36</v>
      </c>
      <c r="K662" s="178">
        <f>IF(J662="","",SUM(H662,J662))</f>
        <v>52</v>
      </c>
      <c r="L662" s="177">
        <f>IF('statement of marks'!CY33="","",'statement of marks'!CY33)</f>
        <v>33</v>
      </c>
      <c r="M662" s="177">
        <f>IF('statement of marks'!CZ33="","",'statement of marks'!CZ33)</f>
        <v>27</v>
      </c>
      <c r="N662" s="204">
        <f>IF(L662="","",IF(AND(L662="ML",M662="ML"),"ML",IF(AND(L662="ML",M662=""),"ML",SUM(L662,M662))))</f>
        <v>60</v>
      </c>
      <c r="O662" s="204">
        <f>IF(L662="","",SUM(J662,L662))</f>
        <v>69</v>
      </c>
      <c r="P662" s="177">
        <f t="shared" si="243"/>
        <v>43</v>
      </c>
      <c r="Q662" s="178">
        <f>IF(O662="","",SUM(O662,P662))</f>
        <v>112</v>
      </c>
      <c r="R662" s="201" t="str">
        <f>CONCATENATE('statement of marks'!GL33,'statement of marks'!GU33,'statement of marks'!GV33)</f>
        <v>II</v>
      </c>
      <c r="S662" s="180" t="str">
        <f>IF('result subject-wise'!AH33="","",'result subject-wise'!AH33)</f>
        <v/>
      </c>
      <c r="T662" s="181" t="str">
        <f>IF('result subject-wise'!AJ33="","",'result subject-wise'!AJ33)</f>
        <v/>
      </c>
      <c r="U662" s="182" t="str">
        <f>IF('result subject-wise'!AK33="","",'result subject-wise'!AK33)</f>
        <v/>
      </c>
      <c r="V662" s="176" t="str">
        <f>IF(OR(U664=0,U664&lt;S664),"",IF(OR(R662="RE",R662="REP"),SUM(Q662,T662),IF(R662="S",T662,Q662)))</f>
        <v/>
      </c>
    </row>
    <row r="663" spans="1:22" ht="19.25" customHeight="1">
      <c r="A663" s="986"/>
      <c r="B663" s="1032" t="s">
        <v>296</v>
      </c>
      <c r="C663" s="1033"/>
      <c r="D663" s="183">
        <f>IF(AND(D658="",D659="",D660="",D661="",D662=""),"",SUM(D658:D662))</f>
        <v>34</v>
      </c>
      <c r="E663" s="183">
        <f t="shared" ref="E663:F663" si="244">IF(AND(E658="",E659="",E660="",E661="",E662=""),"",SUM(E658:E662))</f>
        <v>35</v>
      </c>
      <c r="F663" s="183">
        <f t="shared" si="244"/>
        <v>40</v>
      </c>
      <c r="G663" s="184">
        <f>IF(G658="","",SUM(G658:G662))</f>
        <v>119</v>
      </c>
      <c r="H663" s="184">
        <f>SUM(H660:H662)</f>
        <v>46</v>
      </c>
      <c r="I663" s="184">
        <f>IF(AND(I658="",I659="",I660="",I661="",I662=""),"",SUM(I658:I662))</f>
        <v>165</v>
      </c>
      <c r="J663" s="185">
        <f>IF(J662="","",SUM(J658:J662))</f>
        <v>228</v>
      </c>
      <c r="K663" s="186">
        <f>IF(K658="","",SUM(K658:K662))</f>
        <v>274</v>
      </c>
      <c r="L663" s="184">
        <f>IF(L658="","",SUM(L658:L662))</f>
        <v>211</v>
      </c>
      <c r="M663" s="184">
        <f>SUM(M660:M662)</f>
        <v>76</v>
      </c>
      <c r="N663" s="184">
        <f t="shared" ref="N663" si="245">IF(AND(N658="",N659="",N660="",N661="",N662=""),"",SUM(N658:N662))</f>
        <v>287</v>
      </c>
      <c r="O663" s="185">
        <f>IF(L663="","",SUM(J663,L663))</f>
        <v>439</v>
      </c>
      <c r="P663" s="186">
        <f>SUM(H663,M663)</f>
        <v>122</v>
      </c>
      <c r="Q663" s="186">
        <f>IF(Q658="","",SUM(Q658:Q662))</f>
        <v>561</v>
      </c>
      <c r="R663" s="185"/>
      <c r="S663" s="185" t="str">
        <f>IF(AND(S658="",S659="",S660="",S661="",S662=""),"",SUM(S658:S662))</f>
        <v/>
      </c>
      <c r="T663" s="187" t="str">
        <f>IF(AND(T658="",T659="",T660="",T661="",T662=""),"",SUM(T658:T662))</f>
        <v/>
      </c>
      <c r="U663" s="188"/>
      <c r="V663" s="189" t="str">
        <f>IF(V658="","",SUM(V658:V662))</f>
        <v/>
      </c>
    </row>
    <row r="664" spans="1:22" ht="19.25" customHeight="1">
      <c r="A664" s="986"/>
      <c r="B664" s="1034" t="s">
        <v>318</v>
      </c>
      <c r="C664" s="1035"/>
      <c r="D664" s="173">
        <f>IF(D663="","",50-(COUNTIF(D658:D662,"NA")*10+COUNTIF(D658:D662,"ML")*10))</f>
        <v>50</v>
      </c>
      <c r="E664" s="173">
        <f t="shared" ref="E664:F664" si="246">IF(E663="","",50-(COUNTIF(E658:E662,"NA")*10+COUNTIF(E658:E662,"ML")*10))</f>
        <v>50</v>
      </c>
      <c r="F664" s="173">
        <f t="shared" si="246"/>
        <v>50</v>
      </c>
      <c r="G664" s="177" t="e">
        <f>I664-H664</f>
        <v>#VALUE!</v>
      </c>
      <c r="H664" s="184" t="e">
        <f>IF(H663="","",(IF(OR(H660="ML",H660=""),0,H657)+IF(OR(H661="ML",H661=""),0,H658)+IF(OR(H662="ML",H662=""),0,H659)))</f>
        <v>#VALUE!</v>
      </c>
      <c r="I664" s="177">
        <f>IF(I663=0,0,350-H666)</f>
        <v>350</v>
      </c>
      <c r="J664" s="204" t="e">
        <f>IF(J663="","",SUM(D664:G664))</f>
        <v>#VALUE!</v>
      </c>
      <c r="K664" s="178" t="e">
        <f>IF(K663="","",SUM(H664,J664))</f>
        <v>#VALUE!</v>
      </c>
      <c r="L664" s="177" t="e">
        <f>N664-M664</f>
        <v>#VALUE!</v>
      </c>
      <c r="M664" s="180" t="e">
        <f>IF(M663="","",(IF(OR(M660="ML",M660=""),0,M657)+IF(OR(M661="ML",M661=""),0,M658)+IF(OR(M662="ML",M662=""),0,M659)))</f>
        <v>#VALUE!</v>
      </c>
      <c r="N664" s="177">
        <f>IF(N663=0,0,500-M666)</f>
        <v>500</v>
      </c>
      <c r="O664" s="204" t="e">
        <f>IF(L664="","",SUM(J664,L664))</f>
        <v>#VALUE!</v>
      </c>
      <c r="P664" s="178" t="e">
        <f>SUM(H664,M664)</f>
        <v>#VALUE!</v>
      </c>
      <c r="Q664" s="178" t="e">
        <f>IF(Q663="","",SUM(O664,P664))</f>
        <v>#VALUE!</v>
      </c>
      <c r="R664" s="169"/>
      <c r="S664" s="190">
        <f>COUNTIF(R658:R667,"S")</f>
        <v>0</v>
      </c>
      <c r="T664" s="190">
        <f>COUNTIF(R658:R667,"RE")+COUNTIF(R658:R667,"REP")</f>
        <v>0</v>
      </c>
      <c r="U664" s="190">
        <f>COUNTIF(U658:U663,"P")+COUNTIF(U666:U667,"P")</f>
        <v>0</v>
      </c>
      <c r="V664" s="191" t="str">
        <f>IF(OR(U664=0,U664&lt;(S664+T664)),"",(Q664-(S664*200)+S663))</f>
        <v/>
      </c>
    </row>
    <row r="665" spans="1:22" ht="19.25" customHeight="1">
      <c r="A665" s="986"/>
      <c r="B665" s="942" t="s">
        <v>156</v>
      </c>
      <c r="C665" s="943"/>
      <c r="D665" s="192">
        <f t="shared" ref="D665:Q665" si="247">IF(D664="","",D663/D664*100)</f>
        <v>68</v>
      </c>
      <c r="E665" s="192">
        <f t="shared" si="247"/>
        <v>70</v>
      </c>
      <c r="F665" s="192">
        <f t="shared" si="247"/>
        <v>80</v>
      </c>
      <c r="G665" s="192" t="e">
        <f t="shared" si="247"/>
        <v>#VALUE!</v>
      </c>
      <c r="H665" s="192" t="e">
        <f t="shared" si="247"/>
        <v>#VALUE!</v>
      </c>
      <c r="I665" s="192">
        <f t="shared" si="247"/>
        <v>47.142857142857139</v>
      </c>
      <c r="J665" s="192" t="e">
        <f t="shared" si="247"/>
        <v>#VALUE!</v>
      </c>
      <c r="K665" s="193" t="e">
        <f t="shared" si="247"/>
        <v>#VALUE!</v>
      </c>
      <c r="L665" s="192" t="e">
        <f t="shared" si="247"/>
        <v>#VALUE!</v>
      </c>
      <c r="M665" s="192" t="e">
        <f t="shared" si="247"/>
        <v>#VALUE!</v>
      </c>
      <c r="N665" s="192">
        <f t="shared" si="247"/>
        <v>57.4</v>
      </c>
      <c r="O665" s="192" t="e">
        <f t="shared" si="247"/>
        <v>#VALUE!</v>
      </c>
      <c r="P665" s="193" t="e">
        <f t="shared" si="247"/>
        <v>#VALUE!</v>
      </c>
      <c r="Q665" s="193" t="e">
        <f t="shared" si="247"/>
        <v>#VALUE!</v>
      </c>
      <c r="R665" s="166"/>
      <c r="S665" s="166"/>
      <c r="T665" s="167"/>
      <c r="U665" s="170"/>
      <c r="V665" s="194" t="str">
        <f>IF(V664="","",V663/V664*100)</f>
        <v/>
      </c>
    </row>
    <row r="666" spans="1:22" ht="19.25" customHeight="1">
      <c r="A666" s="986"/>
      <c r="B666" s="942" t="str">
        <f>'statement of marks'!$DQ$3</f>
        <v>RAJASTHAN STUDIES</v>
      </c>
      <c r="C666" s="943"/>
      <c r="D666" s="200">
        <f>IF('statement of marks'!DQ33="","",'statement of marks'!DQ33)</f>
        <v>10</v>
      </c>
      <c r="E666" s="201">
        <f>IF('statement of marks'!DR33="","",'statement of marks'!DR33)</f>
        <v>10</v>
      </c>
      <c r="F666" s="201">
        <f>IF('statement of marks'!DS33="","",'statement of marks'!DS33)</f>
        <v>10</v>
      </c>
      <c r="G666" s="201">
        <f>IF('statement of marks'!DU33="","",'statement of marks'!DU33)</f>
        <v>43</v>
      </c>
      <c r="H666" s="179">
        <f>IF(G658="ML",70)+IF(G659="ML",70)+IF(G660="ML",70-H657)+IF(G661="ML",70-H658)+IF(G662="ML",70-H659)+IF(H660="ml",H657)+IF(H661="ml",H658)+IF(H662="ml",H659)</f>
        <v>0</v>
      </c>
      <c r="I666" s="204">
        <f>IF(G666="","",SUM(G666,H666))</f>
        <v>43</v>
      </c>
      <c r="J666" s="204">
        <f>IF(G666="","",SUM(D666,E666,F666,G666))</f>
        <v>73</v>
      </c>
      <c r="K666" s="178">
        <f>IF(J666="","",SUM(H666,J666))</f>
        <v>73</v>
      </c>
      <c r="L666" s="201">
        <f>IF('statement of marks'!DW33="","",'statement of marks'!DW33)</f>
        <v>63</v>
      </c>
      <c r="M666" s="179">
        <f>IF(L658="ML",100)+IF(L659="ML",100)+IF(L660="ML",100-M657)+IF(L661="ML",100-M658)+IF(L662="ML",100-M659)+IF(M660="ml",M657)+IF(M661="ml",M658)+IF(M662="ml",M659)</f>
        <v>0</v>
      </c>
      <c r="N666" s="204">
        <f>IF(L666="","",SUM(L666,M666))</f>
        <v>63</v>
      </c>
      <c r="O666" s="204">
        <f>IF(L666="","",SUM(K666,L666))</f>
        <v>136</v>
      </c>
      <c r="P666" s="179">
        <f>SUM(H666,M666)</f>
        <v>0</v>
      </c>
      <c r="Q666" s="178">
        <f>IF(O666="","",SUM(O666,M666))</f>
        <v>136</v>
      </c>
      <c r="R666" s="201" t="str">
        <f>IF('statement of marks'!GW33="","",'statement of marks'!GW33)</f>
        <v>B</v>
      </c>
      <c r="S666" s="180" t="str">
        <f>IF(OR(R666="S",R666="RE"),100,"")</f>
        <v/>
      </c>
      <c r="T666" s="171" t="str">
        <f>IF('result subject-wise'!AL33="","",'result subject-wise'!AL33)</f>
        <v/>
      </c>
      <c r="U666" s="172" t="str">
        <f>IF('result subject-wise'!AM33="","",'result subject-wise'!AM33)</f>
        <v/>
      </c>
      <c r="V666" s="1036"/>
    </row>
    <row r="667" spans="1:22" ht="19.25" customHeight="1">
      <c r="A667" s="986"/>
      <c r="B667" s="942" t="str">
        <f>'statement of marks'!$ED$3</f>
        <v>JEEVAN KAUSJAL</v>
      </c>
      <c r="C667" s="943"/>
      <c r="D667" s="1037" t="s">
        <v>283</v>
      </c>
      <c r="E667" s="1038"/>
      <c r="F667" s="204">
        <f>'statement of marks'!$ED$6</f>
        <v>30</v>
      </c>
      <c r="G667" s="177">
        <f>IF('statement of marks'!ED33="","",'statement of marks'!ED33)</f>
        <v>23</v>
      </c>
      <c r="H667" s="1038" t="s">
        <v>284</v>
      </c>
      <c r="I667" s="1038"/>
      <c r="J667" s="204">
        <f>'statement of marks'!$EE$6</f>
        <v>30</v>
      </c>
      <c r="K667" s="178">
        <f>IF('statement of marks'!EE33="","",'statement of marks'!EE33)</f>
        <v>24</v>
      </c>
      <c r="L667" s="1038" t="s">
        <v>113</v>
      </c>
      <c r="M667" s="1038"/>
      <c r="N667" s="204">
        <f>'statement of marks'!$EF$6</f>
        <v>40</v>
      </c>
      <c r="O667" s="201">
        <f>IF('statement of marks'!EF33="","",'statement of marks'!EF33)</f>
        <v>27</v>
      </c>
      <c r="P667" s="166"/>
      <c r="Q667" s="178">
        <f>IF(O667="","",SUM(G667,K667,O667))</f>
        <v>74</v>
      </c>
      <c r="R667" s="201" t="str">
        <f>IF('statement of marks'!GX33="","",'statement of marks'!GX33)</f>
        <v>B</v>
      </c>
      <c r="S667" s="180" t="str">
        <f>IF(OR(R667="S",R667="RE"),40,"")</f>
        <v/>
      </c>
      <c r="T667" s="171" t="str">
        <f>IF('result subject-wise'!AN33="","",'result subject-wise'!AN33)</f>
        <v/>
      </c>
      <c r="U667" s="172" t="str">
        <f>IF('result subject-wise'!AO33="","",'result subject-wise'!AO33)</f>
        <v/>
      </c>
      <c r="V667" s="1036"/>
    </row>
    <row r="668" spans="1:22" ht="19.25" customHeight="1">
      <c r="A668" s="986"/>
      <c r="B668" s="1039" t="s">
        <v>200</v>
      </c>
      <c r="C668" s="1040"/>
      <c r="D668" s="1041" t="str">
        <f>IF('statement of marks'!HD33="","",'statement of marks'!HD33)</f>
        <v>PASS</v>
      </c>
      <c r="E668" s="1042"/>
      <c r="F668" s="1042"/>
      <c r="G668" s="1042"/>
      <c r="H668" s="1042"/>
      <c r="I668" s="1043"/>
      <c r="J668" s="202" t="s">
        <v>330</v>
      </c>
      <c r="K668" s="201" t="str">
        <f>IF('statement of marks'!HG33="","",'statement of marks'!HG33)</f>
        <v>II</v>
      </c>
      <c r="L668" s="1044" t="s">
        <v>157</v>
      </c>
      <c r="M668" s="1045"/>
      <c r="N668" s="1046"/>
      <c r="O668" s="201">
        <f>IF('statement of marks'!HI33="","",'statement of marks'!HI33)</f>
        <v>18.999999999999975</v>
      </c>
      <c r="P668" s="1047" t="s">
        <v>324</v>
      </c>
      <c r="Q668" s="1047"/>
      <c r="R668" s="1047"/>
      <c r="S668" s="1047"/>
      <c r="T668" s="1047"/>
      <c r="U668" s="1047"/>
      <c r="V668" s="1048"/>
    </row>
    <row r="669" spans="1:22" ht="19.25" customHeight="1">
      <c r="A669" s="986"/>
      <c r="B669" s="1039" t="s">
        <v>333</v>
      </c>
      <c r="C669" s="1040"/>
      <c r="D669" s="965" t="s">
        <v>127</v>
      </c>
      <c r="E669" s="966"/>
      <c r="F669" s="958" t="s">
        <v>129</v>
      </c>
      <c r="G669" s="958"/>
      <c r="H669" s="958" t="s">
        <v>131</v>
      </c>
      <c r="I669" s="958"/>
      <c r="J669" s="958" t="s">
        <v>133</v>
      </c>
      <c r="K669" s="958"/>
      <c r="L669" s="959" t="s">
        <v>312</v>
      </c>
      <c r="M669" s="959"/>
      <c r="N669" s="959"/>
      <c r="O669" s="959"/>
      <c r="P669" s="960" t="s">
        <v>200</v>
      </c>
      <c r="Q669" s="960"/>
      <c r="R669" s="960"/>
      <c r="S669" s="960"/>
      <c r="T669" s="961" t="str">
        <f>IF('result subject-wise'!AR33="","",'result subject-wise'!AR33)</f>
        <v/>
      </c>
      <c r="U669" s="961"/>
      <c r="V669" s="962"/>
    </row>
    <row r="670" spans="1:22" ht="19.25" customHeight="1">
      <c r="A670" s="986"/>
      <c r="B670" s="963" t="s">
        <v>309</v>
      </c>
      <c r="C670" s="964"/>
      <c r="D670" s="965" t="str">
        <f>IF('statement of marks'!EZ33="","",'statement of marks'!EZ33)</f>
        <v/>
      </c>
      <c r="E670" s="966"/>
      <c r="F670" s="966" t="str">
        <f>IF('statement of marks'!FB33="","",'statement of marks'!FB33)</f>
        <v/>
      </c>
      <c r="G670" s="966"/>
      <c r="H670" s="966" t="str">
        <f>IF('statement of marks'!FD33="","",'statement of marks'!FD33)</f>
        <v/>
      </c>
      <c r="I670" s="966"/>
      <c r="J670" s="966" t="str">
        <f>IF('statement of marks'!FF33="","",'statement of marks'!FF33)</f>
        <v/>
      </c>
      <c r="K670" s="966"/>
      <c r="L670" s="966">
        <f>IF('statement of marks'!FH33="","",'statement of marks'!FH33)</f>
        <v>0</v>
      </c>
      <c r="M670" s="966"/>
      <c r="N670" s="966"/>
      <c r="O670" s="966"/>
      <c r="P670" s="960" t="s">
        <v>330</v>
      </c>
      <c r="Q670" s="960"/>
      <c r="R670" s="960"/>
      <c r="S670" s="960"/>
      <c r="T670" s="961" t="str">
        <f>IF(AND(T669="mRrh.kZ",V665&gt;=60),"FIRST",IF(AND(T669="mRrh.kZ",V665&gt;=48),"SECOND",IF(AND(T669="mRrh.kZ",V665&gt;=36),"THIRD","")))</f>
        <v/>
      </c>
      <c r="U670" s="961"/>
      <c r="V670" s="962"/>
    </row>
    <row r="671" spans="1:22" ht="19.25" customHeight="1">
      <c r="A671" s="986"/>
      <c r="B671" s="963" t="s">
        <v>310</v>
      </c>
      <c r="C671" s="964"/>
      <c r="D671" s="967" t="str">
        <f>IF('statement of marks'!EY33="","",'statement of marks'!EY33)</f>
        <v/>
      </c>
      <c r="E671" s="968"/>
      <c r="F671" s="968" t="str">
        <f>IF('statement of marks'!FA33="","",'statement of marks'!FA33)</f>
        <v/>
      </c>
      <c r="G671" s="968"/>
      <c r="H671" s="968" t="str">
        <f>IF('statement of marks'!FC33="","",'statement of marks'!FC33)</f>
        <v/>
      </c>
      <c r="I671" s="968"/>
      <c r="J671" s="968" t="str">
        <f>IF('statement of marks'!FE33="","",'statement of marks'!FE33)</f>
        <v/>
      </c>
      <c r="K671" s="968"/>
      <c r="L671" s="968">
        <f>IF('statement of marks'!FG33="","",'statement of marks'!FG33)</f>
        <v>44</v>
      </c>
      <c r="M671" s="968"/>
      <c r="N671" s="968"/>
      <c r="O671" s="968"/>
      <c r="P671" s="969" t="s">
        <v>302</v>
      </c>
      <c r="Q671" s="970"/>
      <c r="R671" s="970"/>
      <c r="S671" s="971"/>
      <c r="T671" s="972" t="str">
        <f>IF(T669="","",'result subject-wise'!$G$118)</f>
        <v/>
      </c>
      <c r="U671" s="972"/>
      <c r="V671" s="973"/>
    </row>
    <row r="672" spans="1:22" ht="19.25" customHeight="1">
      <c r="A672" s="986"/>
      <c r="B672" s="942" t="s">
        <v>303</v>
      </c>
      <c r="C672" s="943"/>
      <c r="D672" s="944"/>
      <c r="E672" s="945"/>
      <c r="F672" s="945"/>
      <c r="G672" s="945"/>
      <c r="H672" s="945"/>
      <c r="I672" s="945"/>
      <c r="J672" s="945"/>
      <c r="K672" s="945"/>
      <c r="L672" s="946" t="s">
        <v>326</v>
      </c>
      <c r="M672" s="946"/>
      <c r="N672" s="946"/>
      <c r="O672" s="946"/>
      <c r="P672" s="946"/>
      <c r="Q672" s="946"/>
      <c r="R672" s="974"/>
      <c r="S672" s="975"/>
      <c r="T672" s="975"/>
      <c r="U672" s="975"/>
      <c r="V672" s="976"/>
    </row>
    <row r="673" spans="1:22" ht="19.25" customHeight="1">
      <c r="A673" s="986"/>
      <c r="B673" s="942" t="s">
        <v>335</v>
      </c>
      <c r="C673" s="943"/>
      <c r="D673" s="944"/>
      <c r="E673" s="945"/>
      <c r="F673" s="945"/>
      <c r="G673" s="945"/>
      <c r="H673" s="945"/>
      <c r="I673" s="945"/>
      <c r="J673" s="945"/>
      <c r="K673" s="945"/>
      <c r="L673" s="946" t="s">
        <v>304</v>
      </c>
      <c r="M673" s="946"/>
      <c r="N673" s="946"/>
      <c r="O673" s="946"/>
      <c r="P673" s="946"/>
      <c r="Q673" s="946"/>
      <c r="R673" s="977"/>
      <c r="S673" s="978"/>
      <c r="T673" s="978"/>
      <c r="U673" s="978"/>
      <c r="V673" s="979"/>
    </row>
    <row r="674" spans="1:22" ht="19.25" customHeight="1">
      <c r="A674" s="986"/>
      <c r="B674" s="942" t="s">
        <v>313</v>
      </c>
      <c r="C674" s="943"/>
      <c r="D674" s="944"/>
      <c r="E674" s="945"/>
      <c r="F674" s="945"/>
      <c r="G674" s="945"/>
      <c r="H674" s="945"/>
      <c r="I674" s="945"/>
      <c r="J674" s="945"/>
      <c r="K674" s="945"/>
      <c r="L674" s="946" t="s">
        <v>327</v>
      </c>
      <c r="M674" s="946"/>
      <c r="N674" s="946"/>
      <c r="O674" s="946"/>
      <c r="P674" s="946"/>
      <c r="Q674" s="946"/>
      <c r="R674" s="947" t="s">
        <v>328</v>
      </c>
      <c r="S674" s="948"/>
      <c r="T674" s="948"/>
      <c r="U674" s="948"/>
      <c r="V674" s="949"/>
    </row>
    <row r="675" spans="1:22" ht="19.25" customHeight="1">
      <c r="A675" s="987"/>
      <c r="B675" s="950" t="s">
        <v>329</v>
      </c>
      <c r="C675" s="951"/>
      <c r="D675" s="952"/>
      <c r="E675" s="953"/>
      <c r="F675" s="953"/>
      <c r="G675" s="953"/>
      <c r="H675" s="953"/>
      <c r="I675" s="953"/>
      <c r="J675" s="953"/>
      <c r="K675" s="953"/>
      <c r="L675" s="951" t="s">
        <v>117</v>
      </c>
      <c r="M675" s="951"/>
      <c r="N675" s="951"/>
      <c r="O675" s="951"/>
      <c r="P675" s="954">
        <f>'statement of marks'!$HJ$110</f>
        <v>42122</v>
      </c>
      <c r="Q675" s="954"/>
      <c r="R675" s="955" t="s">
        <v>305</v>
      </c>
      <c r="S675" s="956"/>
      <c r="T675" s="956"/>
      <c r="U675" s="956"/>
      <c r="V675" s="957"/>
    </row>
    <row r="676" spans="1:22" ht="19.25" customHeight="1">
      <c r="A676" s="980" t="s">
        <v>287</v>
      </c>
      <c r="B676" s="981"/>
      <c r="C676" s="981"/>
      <c r="D676" s="981"/>
      <c r="E676" s="981"/>
      <c r="F676" s="981"/>
      <c r="G676" s="981"/>
      <c r="H676" s="981"/>
      <c r="I676" s="981"/>
      <c r="J676" s="981"/>
      <c r="K676" s="981"/>
      <c r="L676" s="981"/>
      <c r="M676" s="981"/>
      <c r="N676" s="981"/>
      <c r="O676" s="981"/>
      <c r="P676" s="981"/>
      <c r="Q676" s="981"/>
      <c r="R676" s="981"/>
      <c r="S676" s="981"/>
      <c r="T676" s="981"/>
      <c r="U676" s="981"/>
      <c r="V676" s="982"/>
    </row>
    <row r="677" spans="1:22" ht="19.25" customHeight="1">
      <c r="A677" s="983" t="str">
        <f>'statement of marks'!$A$1</f>
        <v>GOVT. GIRLS' HR. SEC. SCHOOL, NIMBAHERA</v>
      </c>
      <c r="B677" s="984"/>
      <c r="C677" s="984"/>
      <c r="D677" s="984"/>
      <c r="E677" s="984"/>
      <c r="F677" s="984"/>
      <c r="G677" s="984"/>
      <c r="H677" s="984"/>
      <c r="I677" s="984"/>
      <c r="J677" s="984"/>
      <c r="K677" s="984"/>
      <c r="L677" s="984"/>
      <c r="M677" s="984"/>
      <c r="N677" s="984"/>
      <c r="O677" s="984"/>
      <c r="P677" s="984"/>
      <c r="Q677" s="984"/>
      <c r="R677" s="984"/>
      <c r="S677" s="984"/>
      <c r="T677" s="984"/>
      <c r="U677" s="984"/>
      <c r="V677" s="985"/>
    </row>
    <row r="678" spans="1:22" ht="19.25" customHeight="1">
      <c r="A678" s="986"/>
      <c r="B678" s="988" t="s">
        <v>316</v>
      </c>
      <c r="C678" s="988"/>
      <c r="D678" s="989" t="str">
        <f>'statement of marks'!$F$3</f>
        <v>2013-14</v>
      </c>
      <c r="E678" s="990"/>
      <c r="F678" s="991" t="str">
        <f>IF(T696="","MAIN EXAMINATION",IF(D695="Suppl.","SUPPLEMENTARY EXAMINATION",IF(D695="Re-exam.","RE-EXAMINATION",)))</f>
        <v>MAIN EXAMINATION</v>
      </c>
      <c r="G678" s="992"/>
      <c r="H678" s="992"/>
      <c r="I678" s="992"/>
      <c r="J678" s="992"/>
      <c r="K678" s="992"/>
      <c r="L678" s="992"/>
      <c r="M678" s="992"/>
      <c r="N678" s="992"/>
      <c r="O678" s="992"/>
      <c r="P678" s="992"/>
      <c r="Q678" s="992"/>
      <c r="R678" s="993" t="s">
        <v>315</v>
      </c>
      <c r="S678" s="994"/>
      <c r="T678" s="995" t="str">
        <f>'statement of marks'!$A$3</f>
        <v>11 'A'</v>
      </c>
      <c r="U678" s="995"/>
      <c r="V678" s="996"/>
    </row>
    <row r="679" spans="1:22" ht="19.25" customHeight="1">
      <c r="A679" s="986"/>
      <c r="B679" s="997" t="s">
        <v>36</v>
      </c>
      <c r="C679" s="997"/>
      <c r="D679" s="998" t="str">
        <f>IF('statement of marks'!G34="","",'statement of marks'!G34)</f>
        <v>A 026</v>
      </c>
      <c r="E679" s="946"/>
      <c r="F679" s="946"/>
      <c r="G679" s="946"/>
      <c r="H679" s="946"/>
      <c r="I679" s="946"/>
      <c r="J679" s="946"/>
      <c r="K679" s="946"/>
      <c r="L679" s="946"/>
      <c r="M679" s="946"/>
      <c r="N679" s="946"/>
      <c r="O679" s="946"/>
      <c r="P679" s="946"/>
      <c r="Q679" s="946"/>
      <c r="R679" s="999" t="s">
        <v>314</v>
      </c>
      <c r="S679" s="1000"/>
      <c r="T679" s="1001">
        <f>IF('statement of marks'!E34="","",'statement of marks'!E34)</f>
        <v>11426</v>
      </c>
      <c r="U679" s="1001"/>
      <c r="V679" s="1002"/>
    </row>
    <row r="680" spans="1:22" ht="19.25" customHeight="1">
      <c r="A680" s="986"/>
      <c r="B680" s="997" t="s">
        <v>37</v>
      </c>
      <c r="C680" s="997"/>
      <c r="D680" s="998" t="str">
        <f>IF('statement of marks'!H34="","",'statement of marks'!H34)</f>
        <v>B 026</v>
      </c>
      <c r="E680" s="946"/>
      <c r="F680" s="946"/>
      <c r="G680" s="946"/>
      <c r="H680" s="946"/>
      <c r="I680" s="946"/>
      <c r="J680" s="946"/>
      <c r="K680" s="946"/>
      <c r="L680" s="946"/>
      <c r="M680" s="946"/>
      <c r="N680" s="946"/>
      <c r="O680" s="946"/>
      <c r="P680" s="946"/>
      <c r="Q680" s="946"/>
      <c r="R680" s="999" t="s">
        <v>35</v>
      </c>
      <c r="S680" s="1000"/>
      <c r="T680" s="1001" t="str">
        <f>IF('statement of marks'!D34="","",'statement of marks'!D34)</f>
        <v>10349 A</v>
      </c>
      <c r="U680" s="1001"/>
      <c r="V680" s="1002"/>
    </row>
    <row r="681" spans="1:22" ht="19.25" customHeight="1">
      <c r="A681" s="986"/>
      <c r="B681" s="1003" t="s">
        <v>38</v>
      </c>
      <c r="C681" s="1003"/>
      <c r="D681" s="998" t="str">
        <f>IF('statement of marks'!I34="","",'statement of marks'!I34)</f>
        <v>C 026</v>
      </c>
      <c r="E681" s="946"/>
      <c r="F681" s="946"/>
      <c r="G681" s="946"/>
      <c r="H681" s="946"/>
      <c r="I681" s="946"/>
      <c r="J681" s="946"/>
      <c r="K681" s="946"/>
      <c r="L681" s="946"/>
      <c r="M681" s="946"/>
      <c r="N681" s="946"/>
      <c r="O681" s="946"/>
      <c r="P681" s="946"/>
      <c r="Q681" s="946"/>
      <c r="R681" s="1004" t="s">
        <v>285</v>
      </c>
      <c r="S681" s="1005"/>
      <c r="T681" s="1006">
        <f>IF('statement of marks'!F34="","",'statement of marks'!F34)</f>
        <v>35148</v>
      </c>
      <c r="U681" s="1006"/>
      <c r="V681" s="1007"/>
    </row>
    <row r="682" spans="1:22" ht="19.25" customHeight="1">
      <c r="A682" s="986"/>
      <c r="B682" s="1008" t="s">
        <v>223</v>
      </c>
      <c r="C682" s="1010" t="s">
        <v>319</v>
      </c>
      <c r="D682" s="1012" t="s">
        <v>114</v>
      </c>
      <c r="E682" s="1012" t="s">
        <v>115</v>
      </c>
      <c r="F682" s="1012" t="s">
        <v>116</v>
      </c>
      <c r="G682" s="1014" t="s">
        <v>281</v>
      </c>
      <c r="H682" s="1014" t="s">
        <v>282</v>
      </c>
      <c r="I682" s="1012" t="s">
        <v>289</v>
      </c>
      <c r="J682" s="1012" t="s">
        <v>299</v>
      </c>
      <c r="K682" s="1016" t="s">
        <v>299</v>
      </c>
      <c r="L682" s="1018" t="s">
        <v>292</v>
      </c>
      <c r="M682" s="1018" t="s">
        <v>293</v>
      </c>
      <c r="N682" s="1020" t="s">
        <v>294</v>
      </c>
      <c r="O682" s="1020" t="s">
        <v>290</v>
      </c>
      <c r="P682" s="1020" t="s">
        <v>291</v>
      </c>
      <c r="Q682" s="1016" t="s">
        <v>323</v>
      </c>
      <c r="R682" s="1012" t="s">
        <v>334</v>
      </c>
      <c r="S682" s="1022" t="s">
        <v>332</v>
      </c>
      <c r="T682" s="1024" t="s">
        <v>320</v>
      </c>
      <c r="U682" s="1026" t="s">
        <v>321</v>
      </c>
      <c r="V682" s="1028" t="s">
        <v>322</v>
      </c>
    </row>
    <row r="683" spans="1:22" ht="19.25" customHeight="1">
      <c r="A683" s="986"/>
      <c r="B683" s="1009"/>
      <c r="C683" s="1011"/>
      <c r="D683" s="1013"/>
      <c r="E683" s="1013"/>
      <c r="F683" s="1013"/>
      <c r="G683" s="1015"/>
      <c r="H683" s="1015"/>
      <c r="I683" s="1013"/>
      <c r="J683" s="1013"/>
      <c r="K683" s="1017"/>
      <c r="L683" s="1019"/>
      <c r="M683" s="1019"/>
      <c r="N683" s="1021"/>
      <c r="O683" s="1021"/>
      <c r="P683" s="1021"/>
      <c r="Q683" s="1017"/>
      <c r="R683" s="1013"/>
      <c r="S683" s="1023"/>
      <c r="T683" s="1025"/>
      <c r="U683" s="1027"/>
      <c r="V683" s="1029"/>
    </row>
    <row r="684" spans="1:22" ht="19.25" customHeight="1">
      <c r="A684" s="986"/>
      <c r="B684" s="1030" t="s">
        <v>317</v>
      </c>
      <c r="C684" s="1031"/>
      <c r="D684" s="173">
        <v>10</v>
      </c>
      <c r="E684" s="203">
        <v>10</v>
      </c>
      <c r="F684" s="203">
        <v>10</v>
      </c>
      <c r="G684" s="164" t="s">
        <v>90</v>
      </c>
      <c r="H684" s="174" t="str">
        <f>'statement of marks'!$AQ$6</f>
        <v/>
      </c>
      <c r="I684" s="165">
        <v>70</v>
      </c>
      <c r="J684" s="164" t="s">
        <v>88</v>
      </c>
      <c r="K684" s="175">
        <v>100</v>
      </c>
      <c r="L684" s="164" t="s">
        <v>91</v>
      </c>
      <c r="M684" s="174" t="str">
        <f>'statement of marks'!$AV$6</f>
        <v/>
      </c>
      <c r="N684" s="165">
        <v>100</v>
      </c>
      <c r="O684" s="164" t="s">
        <v>307</v>
      </c>
      <c r="P684" s="175"/>
      <c r="Q684" s="175">
        <v>200</v>
      </c>
      <c r="R684" s="166"/>
      <c r="S684" s="166"/>
      <c r="T684" s="167"/>
      <c r="U684" s="168"/>
      <c r="V684" s="176" t="str">
        <f>IF(OR(U691=0,U691&lt;S691),"",Q684)</f>
        <v/>
      </c>
    </row>
    <row r="685" spans="1:22" ht="19.25" customHeight="1">
      <c r="A685" s="986"/>
      <c r="B685" s="942" t="str">
        <f>'statement of marks'!$J$3</f>
        <v>HINDI COMPULSORY</v>
      </c>
      <c r="C685" s="943"/>
      <c r="D685" s="200">
        <f>IF('statement of marks'!J34="","",'statement of marks'!J34)</f>
        <v>7</v>
      </c>
      <c r="E685" s="201">
        <f>IF('statement of marks'!K34="","",'statement of marks'!K34)</f>
        <v>6</v>
      </c>
      <c r="F685" s="201">
        <f>IF('statement of marks'!L34="","",'statement of marks'!L34)</f>
        <v>6</v>
      </c>
      <c r="G685" s="177">
        <f>IF('statement of marks'!N34="","",'statement of marks'!N34)</f>
        <v>45</v>
      </c>
      <c r="H685" s="177" t="str">
        <f>'statement of marks'!$BS$6</f>
        <v/>
      </c>
      <c r="I685" s="204">
        <f>IF(G685="","",G685)</f>
        <v>45</v>
      </c>
      <c r="J685" s="204">
        <f>IF(G685="","",SUM(D685,E685,F685,G685))</f>
        <v>64</v>
      </c>
      <c r="K685" s="178">
        <f>J685</f>
        <v>64</v>
      </c>
      <c r="L685" s="177">
        <f>IF('statement of marks'!P34="","",'statement of marks'!P34)</f>
        <v>74</v>
      </c>
      <c r="M685" s="174" t="str">
        <f>'statement of marks'!$BX$6</f>
        <v/>
      </c>
      <c r="N685" s="204">
        <f>IF(L685="","",L685)</f>
        <v>74</v>
      </c>
      <c r="O685" s="204">
        <f>IF(L685="","",SUM(J685,L685))</f>
        <v>138</v>
      </c>
      <c r="P685" s="179">
        <f>SUM(H685,M685)</f>
        <v>0</v>
      </c>
      <c r="Q685" s="178">
        <f>O685</f>
        <v>138</v>
      </c>
      <c r="R685" s="201" t="str">
        <f>CONCATENATE('statement of marks'!FJ34,'statement of marks'!FK34,'statement of marks'!FL34)</f>
        <v>I</v>
      </c>
      <c r="S685" s="180" t="str">
        <f>IF(OR(R685="S",R685="RE"),100,"")</f>
        <v/>
      </c>
      <c r="T685" s="181" t="str">
        <f>IF('result subject-wise'!U34="","",'result subject-wise'!U34)</f>
        <v/>
      </c>
      <c r="U685" s="182" t="str">
        <f>IF('result subject-wise'!V34="","",'result subject-wise'!V34)</f>
        <v/>
      </c>
      <c r="V685" s="176" t="str">
        <f>IF(OR(U691=0,U691&lt;S691),"",IF(R685="RE",SUM(Q685,T685),IF(R685="S",T685,Q685)))</f>
        <v/>
      </c>
    </row>
    <row r="686" spans="1:22" ht="19.25" customHeight="1">
      <c r="A686" s="986"/>
      <c r="B686" s="942" t="str">
        <f>'statement of marks'!$W$3</f>
        <v>ENGLISH COMPULSORY</v>
      </c>
      <c r="C686" s="943"/>
      <c r="D686" s="200">
        <f>IF('statement of marks'!W34="","",'statement of marks'!W34)</f>
        <v>5</v>
      </c>
      <c r="E686" s="201">
        <f>IF('statement of marks'!X34="","",'statement of marks'!X34)</f>
        <v>7</v>
      </c>
      <c r="F686" s="201">
        <f>IF('statement of marks'!Y34="","",'statement of marks'!Y34)</f>
        <v>7</v>
      </c>
      <c r="G686" s="177">
        <f>IF('statement of marks'!AA34="","",'statement of marks'!AA34)</f>
        <v>42</v>
      </c>
      <c r="H686" s="177" t="str">
        <f>'statement of marks'!$CU$6</f>
        <v/>
      </c>
      <c r="I686" s="204">
        <f>IF(G686="","",G686)</f>
        <v>42</v>
      </c>
      <c r="J686" s="204">
        <f t="shared" ref="J686:J689" si="248">IF(G686="","",SUM(D686,E686,F686,G686))</f>
        <v>61</v>
      </c>
      <c r="K686" s="178">
        <f>J686</f>
        <v>61</v>
      </c>
      <c r="L686" s="177">
        <f>IF('statement of marks'!AC34="","",'statement of marks'!AC34)</f>
        <v>56</v>
      </c>
      <c r="M686" s="174" t="str">
        <f>'statement of marks'!$CZ$6</f>
        <v/>
      </c>
      <c r="N686" s="204">
        <f>IF(L686="","",L686)</f>
        <v>56</v>
      </c>
      <c r="O686" s="204">
        <f t="shared" ref="O686" si="249">IF(L686="","",SUM(J686,L686))</f>
        <v>117</v>
      </c>
      <c r="P686" s="179">
        <f t="shared" ref="P686" si="250">SUM(H686,M686)</f>
        <v>0</v>
      </c>
      <c r="Q686" s="178">
        <f>O686</f>
        <v>117</v>
      </c>
      <c r="R686" s="201" t="str">
        <f>CONCATENATE('statement of marks'!FM34,'statement of marks'!FN34,'statement of marks'!FO34)</f>
        <v>II</v>
      </c>
      <c r="S686" s="180" t="str">
        <f>IF(OR(R686="S",R686="RE"),100,"")</f>
        <v/>
      </c>
      <c r="T686" s="181" t="str">
        <f>IF('result subject-wise'!X34="","",'result subject-wise'!X34)</f>
        <v/>
      </c>
      <c r="U686" s="182" t="str">
        <f>IF('result subject-wise'!Y34="","",'result subject-wise'!Y34)</f>
        <v/>
      </c>
      <c r="V686" s="176" t="str">
        <f>IF(OR(U691=0,U691&lt;S691),"",IF(R686="RE",SUM(Q686,T686),IF(R686="S",T686,Q686)))</f>
        <v/>
      </c>
    </row>
    <row r="687" spans="1:22" ht="19.25" customHeight="1">
      <c r="A687" s="986"/>
      <c r="B687" s="942" t="str">
        <f>'statement of marks'!AK34</f>
        <v>PHYSICS</v>
      </c>
      <c r="C687" s="943"/>
      <c r="D687" s="200">
        <f>IF('statement of marks'!AL34="","",'statement of marks'!AL34)</f>
        <v>4</v>
      </c>
      <c r="E687" s="201">
        <f>IF('statement of marks'!AM34="","",'statement of marks'!AM34)</f>
        <v>8</v>
      </c>
      <c r="F687" s="201">
        <f>IF('statement of marks'!AN34="","",'statement of marks'!AN34)</f>
        <v>10</v>
      </c>
      <c r="G687" s="177">
        <f>IF('statement of marks'!AP34="","",'statement of marks'!AP34)</f>
        <v>28</v>
      </c>
      <c r="H687" s="177">
        <f>IF('statement of marks'!AQ34="","",'statement of marks'!AQ34)</f>
        <v>12</v>
      </c>
      <c r="I687" s="204">
        <f>IF(G687="","",IF(AND(G687="ML",H687="ML"),"ML",IF(AND(G687="ML",H687=""),"ML",SUM(G687,H687))))</f>
        <v>40</v>
      </c>
      <c r="J687" s="204">
        <f t="shared" si="248"/>
        <v>50</v>
      </c>
      <c r="K687" s="178">
        <f>IF(J687="","",SUM(H687,J687))</f>
        <v>62</v>
      </c>
      <c r="L687" s="177">
        <f>IF('statement of marks'!AU34="","",'statement of marks'!AU34)</f>
        <v>51</v>
      </c>
      <c r="M687" s="177">
        <f>IF('statement of marks'!AV34="","",'statement of marks'!AV34)</f>
        <v>20</v>
      </c>
      <c r="N687" s="204">
        <f>IF(L687="","",IF(AND(L687="ML",M687="ML"),"ML",IF(AND(L687="ML",M687=""),"ML",SUM(L687,M687))))</f>
        <v>71</v>
      </c>
      <c r="O687" s="204">
        <f>IF(L687="","",SUM(J687,L687))</f>
        <v>101</v>
      </c>
      <c r="P687" s="177">
        <f>IF(AND(H687="",M687=""),"",SUM(H687,M687))</f>
        <v>32</v>
      </c>
      <c r="Q687" s="178">
        <f>IF(O687="","",SUM(O687,P687))</f>
        <v>133</v>
      </c>
      <c r="R687" s="201" t="str">
        <f>CONCATENATE('statement of marks'!FP34,'statement of marks'!FY34,'statement of marks'!FZ34)</f>
        <v>I</v>
      </c>
      <c r="S687" s="180" t="str">
        <f>IF('result subject-wise'!Z34="","",'result subject-wise'!Z34)</f>
        <v/>
      </c>
      <c r="T687" s="181" t="str">
        <f>IF('result subject-wise'!AB34="","",'result subject-wise'!AB34)</f>
        <v/>
      </c>
      <c r="U687" s="182" t="str">
        <f>IF('result subject-wise'!AC34="","",'result subject-wise'!AC34)</f>
        <v/>
      </c>
      <c r="V687" s="176" t="str">
        <f>IF(OR(U691=0,U691&lt;S691),"",IF(OR(R687="RE",R687="REP"),SUM(Q687,T687),IF(R687="S",T687,Q687)))</f>
        <v/>
      </c>
    </row>
    <row r="688" spans="1:22" ht="19.25" customHeight="1">
      <c r="A688" s="986"/>
      <c r="B688" s="942" t="str">
        <f>'statement of marks'!BM34</f>
        <v>CHEMISTRY</v>
      </c>
      <c r="C688" s="943"/>
      <c r="D688" s="200">
        <f>IF('statement of marks'!BN34="","",'statement of marks'!BN34)</f>
        <v>7</v>
      </c>
      <c r="E688" s="201">
        <f>IF('statement of marks'!BO34="","",'statement of marks'!BO34)</f>
        <v>10</v>
      </c>
      <c r="F688" s="201">
        <f>IF('statement of marks'!BP34="","",'statement of marks'!BP34)</f>
        <v>10</v>
      </c>
      <c r="G688" s="177">
        <f>IF('statement of marks'!BR34="","",'statement of marks'!BR34)</f>
        <v>38</v>
      </c>
      <c r="H688" s="177">
        <f>IF('statement of marks'!BS34="","",'statement of marks'!BS34)</f>
        <v>18</v>
      </c>
      <c r="I688" s="204">
        <f t="shared" ref="I688" si="251">IF(G688="","",IF(AND(G688="ML",H688="ML"),"ML",IF(AND(G688="ML",H688=""),"ML",SUM(G688,H688))))</f>
        <v>56</v>
      </c>
      <c r="J688" s="204">
        <f t="shared" si="248"/>
        <v>65</v>
      </c>
      <c r="K688" s="178">
        <f>IF(J688="","",SUM(H688,J688))</f>
        <v>83</v>
      </c>
      <c r="L688" s="177">
        <f>IF('statement of marks'!BW34="","",'statement of marks'!BW34)</f>
        <v>52</v>
      </c>
      <c r="M688" s="177">
        <f>IF('statement of marks'!BX34="","",'statement of marks'!BX34)</f>
        <v>28</v>
      </c>
      <c r="N688" s="204">
        <f t="shared" ref="N688" si="252">IF(L688="","",IF(AND(L688="ML",M688="ML"),"ML",IF(AND(L688="ML",M688=""),"ML",SUM(L688,M688))))</f>
        <v>80</v>
      </c>
      <c r="O688" s="204">
        <f>IF(L688="","",SUM(J688,L688))</f>
        <v>117</v>
      </c>
      <c r="P688" s="177">
        <f t="shared" ref="P688:P689" si="253">IF(AND(H688="",M688=""),"",SUM(H688,M688))</f>
        <v>46</v>
      </c>
      <c r="Q688" s="178">
        <f>IF(O688="","",SUM(O688,P688))</f>
        <v>163</v>
      </c>
      <c r="R688" s="201" t="str">
        <f>CONCATENATE('statement of marks'!GA34,'statement of marks'!GJ34,'statement of marks'!GK34)</f>
        <v>D</v>
      </c>
      <c r="S688" s="180" t="str">
        <f>IF('result subject-wise'!AD34="","",'result subject-wise'!AD34)</f>
        <v/>
      </c>
      <c r="T688" s="181" t="str">
        <f>IF('result subject-wise'!AF34="","",'result subject-wise'!AF34)</f>
        <v/>
      </c>
      <c r="U688" s="182" t="str">
        <f>IF('result subject-wise'!AG34="","",'result subject-wise'!AG34)</f>
        <v/>
      </c>
      <c r="V688" s="176" t="str">
        <f>IF(OR(U691=0,U691&lt;S691),"",IF(OR(R688="RE",R688="REP"),SUM(Q688,T688),IF(R688="S",T688,Q688)))</f>
        <v/>
      </c>
    </row>
    <row r="689" spans="1:22" ht="19.25" customHeight="1">
      <c r="A689" s="986"/>
      <c r="B689" s="942" t="str">
        <f>'statement of marks'!CO34</f>
        <v>BIOLOGY</v>
      </c>
      <c r="C689" s="943"/>
      <c r="D689" s="200">
        <f>IF('statement of marks'!CP34="","",'statement of marks'!CP34)</f>
        <v>9</v>
      </c>
      <c r="E689" s="201">
        <f>IF('statement of marks'!CQ34="","",'statement of marks'!CQ34)</f>
        <v>8</v>
      </c>
      <c r="F689" s="201">
        <f>IF('statement of marks'!CR34="","",'statement of marks'!CR34)</f>
        <v>10</v>
      </c>
      <c r="G689" s="177">
        <f>IF('statement of marks'!CT34="","",'statement of marks'!CT34)</f>
        <v>31</v>
      </c>
      <c r="H689" s="177">
        <f>IF('statement of marks'!CU34="","",'statement of marks'!CU34)</f>
        <v>19</v>
      </c>
      <c r="I689" s="204">
        <f>IF(G689="","",IF(AND(G689="ML",H689="ML"),"ML",IF(AND(G689="ML",H689=""),"ML",SUM(G689,H689))))</f>
        <v>50</v>
      </c>
      <c r="J689" s="204">
        <f t="shared" si="248"/>
        <v>58</v>
      </c>
      <c r="K689" s="178">
        <f>IF(J689="","",SUM(H689,J689))</f>
        <v>77</v>
      </c>
      <c r="L689" s="177">
        <f>IF('statement of marks'!CY34="","",'statement of marks'!CY34)</f>
        <v>44</v>
      </c>
      <c r="M689" s="177">
        <f>IF('statement of marks'!CZ34="","",'statement of marks'!CZ34)</f>
        <v>28</v>
      </c>
      <c r="N689" s="204">
        <f>IF(L689="","",IF(AND(L689="ML",M689="ML"),"ML",IF(AND(L689="ML",M689=""),"ML",SUM(L689,M689))))</f>
        <v>72</v>
      </c>
      <c r="O689" s="204">
        <f>IF(L689="","",SUM(J689,L689))</f>
        <v>102</v>
      </c>
      <c r="P689" s="177">
        <f t="shared" si="253"/>
        <v>47</v>
      </c>
      <c r="Q689" s="178">
        <f>IF(O689="","",SUM(O689,P689))</f>
        <v>149</v>
      </c>
      <c r="R689" s="201" t="str">
        <f>CONCATENATE('statement of marks'!GL34,'statement of marks'!GU34,'statement of marks'!GV34)</f>
        <v>I</v>
      </c>
      <c r="S689" s="180" t="str">
        <f>IF('result subject-wise'!AH34="","",'result subject-wise'!AH34)</f>
        <v/>
      </c>
      <c r="T689" s="181" t="str">
        <f>IF('result subject-wise'!AJ34="","",'result subject-wise'!AJ34)</f>
        <v/>
      </c>
      <c r="U689" s="182" t="str">
        <f>IF('result subject-wise'!AK34="","",'result subject-wise'!AK34)</f>
        <v/>
      </c>
      <c r="V689" s="176" t="str">
        <f>IF(OR(U691=0,U691&lt;S691),"",IF(OR(R689="RE",R689="REP"),SUM(Q689,T689),IF(R689="S",T689,Q689)))</f>
        <v/>
      </c>
    </row>
    <row r="690" spans="1:22" ht="19.25" customHeight="1">
      <c r="A690" s="986"/>
      <c r="B690" s="1032" t="s">
        <v>296</v>
      </c>
      <c r="C690" s="1033"/>
      <c r="D690" s="183">
        <f>IF(AND(D685="",D686="",D687="",D688="",D689=""),"",SUM(D685:D689))</f>
        <v>32</v>
      </c>
      <c r="E690" s="183">
        <f t="shared" ref="E690:F690" si="254">IF(AND(E685="",E686="",E687="",E688="",E689=""),"",SUM(E685:E689))</f>
        <v>39</v>
      </c>
      <c r="F690" s="183">
        <f t="shared" si="254"/>
        <v>43</v>
      </c>
      <c r="G690" s="184">
        <f>IF(G685="","",SUM(G685:G689))</f>
        <v>184</v>
      </c>
      <c r="H690" s="184">
        <f>SUM(H687:H689)</f>
        <v>49</v>
      </c>
      <c r="I690" s="184">
        <f>IF(AND(I685="",I686="",I687="",I688="",I689=""),"",SUM(I685:I689))</f>
        <v>233</v>
      </c>
      <c r="J690" s="185">
        <f>IF(J689="","",SUM(J685:J689))</f>
        <v>298</v>
      </c>
      <c r="K690" s="186">
        <f>IF(K685="","",SUM(K685:K689))</f>
        <v>347</v>
      </c>
      <c r="L690" s="184">
        <f>IF(L685="","",SUM(L685:L689))</f>
        <v>277</v>
      </c>
      <c r="M690" s="184">
        <f>SUM(M687:M689)</f>
        <v>76</v>
      </c>
      <c r="N690" s="184">
        <f t="shared" ref="N690" si="255">IF(AND(N685="",N686="",N687="",N688="",N689=""),"",SUM(N685:N689))</f>
        <v>353</v>
      </c>
      <c r="O690" s="185">
        <f>IF(L690="","",SUM(J690,L690))</f>
        <v>575</v>
      </c>
      <c r="P690" s="186">
        <f>SUM(H690,M690)</f>
        <v>125</v>
      </c>
      <c r="Q690" s="186">
        <f>IF(Q685="","",SUM(Q685:Q689))</f>
        <v>700</v>
      </c>
      <c r="R690" s="185"/>
      <c r="S690" s="185" t="str">
        <f>IF(AND(S685="",S686="",S687="",S688="",S689=""),"",SUM(S685:S689))</f>
        <v/>
      </c>
      <c r="T690" s="187" t="str">
        <f>IF(AND(T685="",T686="",T687="",T688="",T689=""),"",SUM(T685:T689))</f>
        <v/>
      </c>
      <c r="U690" s="188"/>
      <c r="V690" s="189" t="str">
        <f>IF(V685="","",SUM(V685:V689))</f>
        <v/>
      </c>
    </row>
    <row r="691" spans="1:22" ht="19.25" customHeight="1">
      <c r="A691" s="986"/>
      <c r="B691" s="1034" t="s">
        <v>318</v>
      </c>
      <c r="C691" s="1035"/>
      <c r="D691" s="173">
        <f>IF(D690="","",50-(COUNTIF(D685:D689,"NA")*10+COUNTIF(D685:D689,"ML")*10))</f>
        <v>50</v>
      </c>
      <c r="E691" s="173">
        <f t="shared" ref="E691:F691" si="256">IF(E690="","",50-(COUNTIF(E685:E689,"NA")*10+COUNTIF(E685:E689,"ML")*10))</f>
        <v>50</v>
      </c>
      <c r="F691" s="173">
        <f t="shared" si="256"/>
        <v>50</v>
      </c>
      <c r="G691" s="177" t="e">
        <f>I691-H691</f>
        <v>#VALUE!</v>
      </c>
      <c r="H691" s="184" t="e">
        <f>IF(H690="","",(IF(OR(H687="ML",H687=""),0,H684)+IF(OR(H688="ML",H688=""),0,H685)+IF(OR(H689="ML",H689=""),0,H686)))</f>
        <v>#VALUE!</v>
      </c>
      <c r="I691" s="177">
        <f>IF(I690=0,0,350-H693)</f>
        <v>350</v>
      </c>
      <c r="J691" s="204" t="e">
        <f>IF(J690="","",SUM(D691:G691))</f>
        <v>#VALUE!</v>
      </c>
      <c r="K691" s="178" t="e">
        <f>IF(K690="","",SUM(H691,J691))</f>
        <v>#VALUE!</v>
      </c>
      <c r="L691" s="177" t="e">
        <f>N691-M691</f>
        <v>#VALUE!</v>
      </c>
      <c r="M691" s="180" t="e">
        <f>IF(M690="","",(IF(OR(M687="ML",M687=""),0,M684)+IF(OR(M688="ML",M688=""),0,M685)+IF(OR(M689="ML",M689=""),0,M686)))</f>
        <v>#VALUE!</v>
      </c>
      <c r="N691" s="177">
        <f>IF(N690=0,0,500-M693)</f>
        <v>500</v>
      </c>
      <c r="O691" s="204" t="e">
        <f>IF(L691="","",SUM(J691,L691))</f>
        <v>#VALUE!</v>
      </c>
      <c r="P691" s="178" t="e">
        <f>SUM(H691,M691)</f>
        <v>#VALUE!</v>
      </c>
      <c r="Q691" s="178" t="e">
        <f>IF(Q690="","",SUM(O691,P691))</f>
        <v>#VALUE!</v>
      </c>
      <c r="R691" s="169"/>
      <c r="S691" s="190">
        <f>COUNTIF(R685:R694,"S")</f>
        <v>0</v>
      </c>
      <c r="T691" s="190">
        <f>COUNTIF(R685:R694,"RE")+COUNTIF(R685:R694,"REP")</f>
        <v>0</v>
      </c>
      <c r="U691" s="190">
        <f>COUNTIF(U685:U690,"P")+COUNTIF(U693:U694,"P")</f>
        <v>0</v>
      </c>
      <c r="V691" s="191" t="str">
        <f>IF(OR(U691=0,U691&lt;(S691+T691)),"",(Q691-(S691*200)+S690))</f>
        <v/>
      </c>
    </row>
    <row r="692" spans="1:22" ht="19.25" customHeight="1">
      <c r="A692" s="986"/>
      <c r="B692" s="942" t="s">
        <v>156</v>
      </c>
      <c r="C692" s="943"/>
      <c r="D692" s="192">
        <f t="shared" ref="D692:Q692" si="257">IF(D691="","",D690/D691*100)</f>
        <v>64</v>
      </c>
      <c r="E692" s="192">
        <f t="shared" si="257"/>
        <v>78</v>
      </c>
      <c r="F692" s="192">
        <f t="shared" si="257"/>
        <v>86</v>
      </c>
      <c r="G692" s="192" t="e">
        <f t="shared" si="257"/>
        <v>#VALUE!</v>
      </c>
      <c r="H692" s="192" t="e">
        <f t="shared" si="257"/>
        <v>#VALUE!</v>
      </c>
      <c r="I692" s="192">
        <f t="shared" si="257"/>
        <v>66.571428571428569</v>
      </c>
      <c r="J692" s="192" t="e">
        <f t="shared" si="257"/>
        <v>#VALUE!</v>
      </c>
      <c r="K692" s="193" t="e">
        <f t="shared" si="257"/>
        <v>#VALUE!</v>
      </c>
      <c r="L692" s="192" t="e">
        <f t="shared" si="257"/>
        <v>#VALUE!</v>
      </c>
      <c r="M692" s="192" t="e">
        <f t="shared" si="257"/>
        <v>#VALUE!</v>
      </c>
      <c r="N692" s="192">
        <f t="shared" si="257"/>
        <v>70.599999999999994</v>
      </c>
      <c r="O692" s="192" t="e">
        <f t="shared" si="257"/>
        <v>#VALUE!</v>
      </c>
      <c r="P692" s="193" t="e">
        <f t="shared" si="257"/>
        <v>#VALUE!</v>
      </c>
      <c r="Q692" s="193" t="e">
        <f t="shared" si="257"/>
        <v>#VALUE!</v>
      </c>
      <c r="R692" s="166"/>
      <c r="S692" s="166"/>
      <c r="T692" s="167"/>
      <c r="U692" s="170"/>
      <c r="V692" s="194" t="str">
        <f>IF(V691="","",V690/V691*100)</f>
        <v/>
      </c>
    </row>
    <row r="693" spans="1:22" ht="19.25" customHeight="1">
      <c r="A693" s="986"/>
      <c r="B693" s="942" t="str">
        <f>'statement of marks'!$DQ$3</f>
        <v>RAJASTHAN STUDIES</v>
      </c>
      <c r="C693" s="943"/>
      <c r="D693" s="200">
        <f>IF('statement of marks'!DQ34="","",'statement of marks'!DQ34)</f>
        <v>10</v>
      </c>
      <c r="E693" s="201">
        <f>IF('statement of marks'!DR34="","",'statement of marks'!DR34)</f>
        <v>9</v>
      </c>
      <c r="F693" s="201">
        <f>IF('statement of marks'!DS34="","",'statement of marks'!DS34)</f>
        <v>10</v>
      </c>
      <c r="G693" s="201">
        <f>IF('statement of marks'!DU34="","",'statement of marks'!DU34)</f>
        <v>64</v>
      </c>
      <c r="H693" s="179">
        <f>IF(G685="ML",70)+IF(G686="ML",70)+IF(G687="ML",70-H684)+IF(G688="ML",70-H685)+IF(G689="ML",70-H686)+IF(H687="ml",H684)+IF(H688="ml",H685)+IF(H689="ml",H686)</f>
        <v>0</v>
      </c>
      <c r="I693" s="204">
        <f>IF(G693="","",SUM(G693,H693))</f>
        <v>64</v>
      </c>
      <c r="J693" s="204">
        <f>IF(G693="","",SUM(D693,E693,F693,G693))</f>
        <v>93</v>
      </c>
      <c r="K693" s="178">
        <f>IF(J693="","",SUM(H693,J693))</f>
        <v>93</v>
      </c>
      <c r="L693" s="201">
        <f>IF('statement of marks'!DW34="","",'statement of marks'!DW34)</f>
        <v>79</v>
      </c>
      <c r="M693" s="179">
        <f>IF(L685="ML",100)+IF(L686="ML",100)+IF(L687="ML",100-M684)+IF(L688="ML",100-M685)+IF(L689="ML",100-M686)+IF(M687="ml",M684)+IF(M688="ml",M685)+IF(M689="ml",M686)</f>
        <v>0</v>
      </c>
      <c r="N693" s="204">
        <f>IF(L693="","",SUM(L693,M693))</f>
        <v>79</v>
      </c>
      <c r="O693" s="204">
        <f>IF(L693="","",SUM(K693,L693))</f>
        <v>172</v>
      </c>
      <c r="P693" s="179">
        <f>SUM(H693,M693)</f>
        <v>0</v>
      </c>
      <c r="Q693" s="178">
        <f>IF(O693="","",SUM(O693,M693))</f>
        <v>172</v>
      </c>
      <c r="R693" s="201" t="str">
        <f>IF('statement of marks'!GW34="","",'statement of marks'!GW34)</f>
        <v>A</v>
      </c>
      <c r="S693" s="180" t="str">
        <f>IF(OR(R693="S",R693="RE"),100,"")</f>
        <v/>
      </c>
      <c r="T693" s="171" t="str">
        <f>IF('result subject-wise'!AL34="","",'result subject-wise'!AL34)</f>
        <v/>
      </c>
      <c r="U693" s="172" t="str">
        <f>IF('result subject-wise'!AM34="","",'result subject-wise'!AM34)</f>
        <v/>
      </c>
      <c r="V693" s="1036"/>
    </row>
    <row r="694" spans="1:22" ht="19.25" customHeight="1">
      <c r="A694" s="986"/>
      <c r="B694" s="942" t="str">
        <f>'statement of marks'!$ED$3</f>
        <v>JEEVAN KAUSJAL</v>
      </c>
      <c r="C694" s="943"/>
      <c r="D694" s="1037" t="s">
        <v>283</v>
      </c>
      <c r="E694" s="1038"/>
      <c r="F694" s="204">
        <f>'statement of marks'!$ED$6</f>
        <v>30</v>
      </c>
      <c r="G694" s="177">
        <f>IF('statement of marks'!ED34="","",'statement of marks'!ED34)</f>
        <v>22</v>
      </c>
      <c r="H694" s="1038" t="s">
        <v>284</v>
      </c>
      <c r="I694" s="1038"/>
      <c r="J694" s="204">
        <f>'statement of marks'!$EE$6</f>
        <v>30</v>
      </c>
      <c r="K694" s="178">
        <f>IF('statement of marks'!EE34="","",'statement of marks'!EE34)</f>
        <v>26</v>
      </c>
      <c r="L694" s="1038" t="s">
        <v>113</v>
      </c>
      <c r="M694" s="1038"/>
      <c r="N694" s="204">
        <f>'statement of marks'!$EF$6</f>
        <v>40</v>
      </c>
      <c r="O694" s="201">
        <f>IF('statement of marks'!EF34="","",'statement of marks'!EF34)</f>
        <v>30</v>
      </c>
      <c r="P694" s="166"/>
      <c r="Q694" s="178">
        <f>IF(O694="","",SUM(G694,K694,O694))</f>
        <v>78</v>
      </c>
      <c r="R694" s="201" t="str">
        <f>IF('statement of marks'!GX34="","",'statement of marks'!GX34)</f>
        <v>B</v>
      </c>
      <c r="S694" s="180" t="str">
        <f>IF(OR(R694="S",R694="RE"),40,"")</f>
        <v/>
      </c>
      <c r="T694" s="171" t="str">
        <f>IF('result subject-wise'!AN34="","",'result subject-wise'!AN34)</f>
        <v/>
      </c>
      <c r="U694" s="172" t="str">
        <f>IF('result subject-wise'!AO34="","",'result subject-wise'!AO34)</f>
        <v/>
      </c>
      <c r="V694" s="1036"/>
    </row>
    <row r="695" spans="1:22" ht="19.25" customHeight="1">
      <c r="A695" s="986"/>
      <c r="B695" s="1039" t="s">
        <v>200</v>
      </c>
      <c r="C695" s="1040"/>
      <c r="D695" s="1041" t="str">
        <f>IF('statement of marks'!HD34="","",'statement of marks'!HD34)</f>
        <v>PASS</v>
      </c>
      <c r="E695" s="1042"/>
      <c r="F695" s="1042"/>
      <c r="G695" s="1042"/>
      <c r="H695" s="1042"/>
      <c r="I695" s="1043"/>
      <c r="J695" s="202" t="s">
        <v>330</v>
      </c>
      <c r="K695" s="201" t="str">
        <f>IF('statement of marks'!HG34="","",'statement of marks'!HG34)</f>
        <v>I</v>
      </c>
      <c r="L695" s="1044" t="s">
        <v>157</v>
      </c>
      <c r="M695" s="1045"/>
      <c r="N695" s="1046"/>
      <c r="O695" s="201">
        <f>IF('statement of marks'!HI34="","",'statement of marks'!HI34)</f>
        <v>1.9999999999999969</v>
      </c>
      <c r="P695" s="1047" t="s">
        <v>324</v>
      </c>
      <c r="Q695" s="1047"/>
      <c r="R695" s="1047"/>
      <c r="S695" s="1047"/>
      <c r="T695" s="1047"/>
      <c r="U695" s="1047"/>
      <c r="V695" s="1048"/>
    </row>
    <row r="696" spans="1:22" ht="19.25" customHeight="1">
      <c r="A696" s="986"/>
      <c r="B696" s="1039" t="s">
        <v>333</v>
      </c>
      <c r="C696" s="1040"/>
      <c r="D696" s="965" t="s">
        <v>127</v>
      </c>
      <c r="E696" s="966"/>
      <c r="F696" s="958" t="s">
        <v>129</v>
      </c>
      <c r="G696" s="958"/>
      <c r="H696" s="958" t="s">
        <v>131</v>
      </c>
      <c r="I696" s="958"/>
      <c r="J696" s="958" t="s">
        <v>133</v>
      </c>
      <c r="K696" s="958"/>
      <c r="L696" s="959" t="s">
        <v>312</v>
      </c>
      <c r="M696" s="959"/>
      <c r="N696" s="959"/>
      <c r="O696" s="959"/>
      <c r="P696" s="960" t="s">
        <v>200</v>
      </c>
      <c r="Q696" s="960"/>
      <c r="R696" s="960"/>
      <c r="S696" s="960"/>
      <c r="T696" s="961" t="str">
        <f>IF('result subject-wise'!AR34="","",'result subject-wise'!AR34)</f>
        <v/>
      </c>
      <c r="U696" s="961"/>
      <c r="V696" s="962"/>
    </row>
    <row r="697" spans="1:22" ht="19.25" customHeight="1">
      <c r="A697" s="986"/>
      <c r="B697" s="963" t="s">
        <v>309</v>
      </c>
      <c r="C697" s="964"/>
      <c r="D697" s="965" t="str">
        <f>IF('statement of marks'!EZ34="","",'statement of marks'!EZ34)</f>
        <v/>
      </c>
      <c r="E697" s="966"/>
      <c r="F697" s="966" t="str">
        <f>IF('statement of marks'!FB34="","",'statement of marks'!FB34)</f>
        <v/>
      </c>
      <c r="G697" s="966"/>
      <c r="H697" s="966" t="str">
        <f>IF('statement of marks'!FD34="","",'statement of marks'!FD34)</f>
        <v/>
      </c>
      <c r="I697" s="966"/>
      <c r="J697" s="966" t="str">
        <f>IF('statement of marks'!FF34="","",'statement of marks'!FF34)</f>
        <v/>
      </c>
      <c r="K697" s="966"/>
      <c r="L697" s="966">
        <f>IF('statement of marks'!FH34="","",'statement of marks'!FH34)</f>
        <v>0</v>
      </c>
      <c r="M697" s="966"/>
      <c r="N697" s="966"/>
      <c r="O697" s="966"/>
      <c r="P697" s="960" t="s">
        <v>330</v>
      </c>
      <c r="Q697" s="960"/>
      <c r="R697" s="960"/>
      <c r="S697" s="960"/>
      <c r="T697" s="961" t="str">
        <f>IF(AND(T696="mRrh.kZ",V692&gt;=60),"FIRST",IF(AND(T696="mRrh.kZ",V692&gt;=48),"SECOND",IF(AND(T696="mRrh.kZ",V692&gt;=36),"THIRD","")))</f>
        <v/>
      </c>
      <c r="U697" s="961"/>
      <c r="V697" s="962"/>
    </row>
    <row r="698" spans="1:22" ht="19.25" customHeight="1">
      <c r="A698" s="986"/>
      <c r="B698" s="963" t="s">
        <v>310</v>
      </c>
      <c r="C698" s="964"/>
      <c r="D698" s="967" t="str">
        <f>IF('statement of marks'!EY34="","",'statement of marks'!EY34)</f>
        <v/>
      </c>
      <c r="E698" s="968"/>
      <c r="F698" s="968" t="str">
        <f>IF('statement of marks'!FA34="","",'statement of marks'!FA34)</f>
        <v/>
      </c>
      <c r="G698" s="968"/>
      <c r="H698" s="968" t="str">
        <f>IF('statement of marks'!FC34="","",'statement of marks'!FC34)</f>
        <v/>
      </c>
      <c r="I698" s="968"/>
      <c r="J698" s="968" t="str">
        <f>IF('statement of marks'!FE34="","",'statement of marks'!FE34)</f>
        <v/>
      </c>
      <c r="K698" s="968"/>
      <c r="L698" s="968">
        <f>IF('statement of marks'!FG34="","",'statement of marks'!FG34)</f>
        <v>44</v>
      </c>
      <c r="M698" s="968"/>
      <c r="N698" s="968"/>
      <c r="O698" s="968"/>
      <c r="P698" s="969" t="s">
        <v>302</v>
      </c>
      <c r="Q698" s="970"/>
      <c r="R698" s="970"/>
      <c r="S698" s="971"/>
      <c r="T698" s="972" t="str">
        <f>IF(T696="","",'result subject-wise'!$G$118)</f>
        <v/>
      </c>
      <c r="U698" s="972"/>
      <c r="V698" s="973"/>
    </row>
    <row r="699" spans="1:22" ht="19.25" customHeight="1">
      <c r="A699" s="986"/>
      <c r="B699" s="942" t="s">
        <v>303</v>
      </c>
      <c r="C699" s="943"/>
      <c r="D699" s="944"/>
      <c r="E699" s="945"/>
      <c r="F699" s="945"/>
      <c r="G699" s="945"/>
      <c r="H699" s="945"/>
      <c r="I699" s="945"/>
      <c r="J699" s="945"/>
      <c r="K699" s="945"/>
      <c r="L699" s="946" t="s">
        <v>326</v>
      </c>
      <c r="M699" s="946"/>
      <c r="N699" s="946"/>
      <c r="O699" s="946"/>
      <c r="P699" s="946"/>
      <c r="Q699" s="946"/>
      <c r="R699" s="974"/>
      <c r="S699" s="975"/>
      <c r="T699" s="975"/>
      <c r="U699" s="975"/>
      <c r="V699" s="976"/>
    </row>
    <row r="700" spans="1:22" ht="19.25" customHeight="1">
      <c r="A700" s="986"/>
      <c r="B700" s="942" t="s">
        <v>335</v>
      </c>
      <c r="C700" s="943"/>
      <c r="D700" s="944"/>
      <c r="E700" s="945"/>
      <c r="F700" s="945"/>
      <c r="G700" s="945"/>
      <c r="H700" s="945"/>
      <c r="I700" s="945"/>
      <c r="J700" s="945"/>
      <c r="K700" s="945"/>
      <c r="L700" s="946" t="s">
        <v>304</v>
      </c>
      <c r="M700" s="946"/>
      <c r="N700" s="946"/>
      <c r="O700" s="946"/>
      <c r="P700" s="946"/>
      <c r="Q700" s="946"/>
      <c r="R700" s="977"/>
      <c r="S700" s="978"/>
      <c r="T700" s="978"/>
      <c r="U700" s="978"/>
      <c r="V700" s="979"/>
    </row>
    <row r="701" spans="1:22" ht="19.25" customHeight="1">
      <c r="A701" s="986"/>
      <c r="B701" s="942" t="s">
        <v>313</v>
      </c>
      <c r="C701" s="943"/>
      <c r="D701" s="944"/>
      <c r="E701" s="945"/>
      <c r="F701" s="945"/>
      <c r="G701" s="945"/>
      <c r="H701" s="945"/>
      <c r="I701" s="945"/>
      <c r="J701" s="945"/>
      <c r="K701" s="945"/>
      <c r="L701" s="946" t="s">
        <v>327</v>
      </c>
      <c r="M701" s="946"/>
      <c r="N701" s="946"/>
      <c r="O701" s="946"/>
      <c r="P701" s="946"/>
      <c r="Q701" s="946"/>
      <c r="R701" s="947" t="s">
        <v>328</v>
      </c>
      <c r="S701" s="948"/>
      <c r="T701" s="948"/>
      <c r="U701" s="948"/>
      <c r="V701" s="949"/>
    </row>
    <row r="702" spans="1:22" ht="19.25" customHeight="1">
      <c r="A702" s="987"/>
      <c r="B702" s="950" t="s">
        <v>329</v>
      </c>
      <c r="C702" s="951"/>
      <c r="D702" s="952"/>
      <c r="E702" s="953"/>
      <c r="F702" s="953"/>
      <c r="G702" s="953"/>
      <c r="H702" s="953"/>
      <c r="I702" s="953"/>
      <c r="J702" s="953"/>
      <c r="K702" s="953"/>
      <c r="L702" s="951" t="s">
        <v>117</v>
      </c>
      <c r="M702" s="951"/>
      <c r="N702" s="951"/>
      <c r="O702" s="951"/>
      <c r="P702" s="954">
        <f>'statement of marks'!$HJ$110</f>
        <v>42122</v>
      </c>
      <c r="Q702" s="954"/>
      <c r="R702" s="955" t="s">
        <v>305</v>
      </c>
      <c r="S702" s="956"/>
      <c r="T702" s="956"/>
      <c r="U702" s="956"/>
      <c r="V702" s="957"/>
    </row>
    <row r="703" spans="1:22" ht="19.25" customHeight="1">
      <c r="A703" s="980" t="s">
        <v>287</v>
      </c>
      <c r="B703" s="981"/>
      <c r="C703" s="981"/>
      <c r="D703" s="981"/>
      <c r="E703" s="981"/>
      <c r="F703" s="981"/>
      <c r="G703" s="981"/>
      <c r="H703" s="981"/>
      <c r="I703" s="981"/>
      <c r="J703" s="981"/>
      <c r="K703" s="981"/>
      <c r="L703" s="981"/>
      <c r="M703" s="981"/>
      <c r="N703" s="981"/>
      <c r="O703" s="981"/>
      <c r="P703" s="981"/>
      <c r="Q703" s="981"/>
      <c r="R703" s="981"/>
      <c r="S703" s="981"/>
      <c r="T703" s="981"/>
      <c r="U703" s="981"/>
      <c r="V703" s="982"/>
    </row>
    <row r="704" spans="1:22" ht="19.25" customHeight="1">
      <c r="A704" s="983" t="str">
        <f>'statement of marks'!$A$1</f>
        <v>GOVT. GIRLS' HR. SEC. SCHOOL, NIMBAHERA</v>
      </c>
      <c r="B704" s="984"/>
      <c r="C704" s="984"/>
      <c r="D704" s="984"/>
      <c r="E704" s="984"/>
      <c r="F704" s="984"/>
      <c r="G704" s="984"/>
      <c r="H704" s="984"/>
      <c r="I704" s="984"/>
      <c r="J704" s="984"/>
      <c r="K704" s="984"/>
      <c r="L704" s="984"/>
      <c r="M704" s="984"/>
      <c r="N704" s="984"/>
      <c r="O704" s="984"/>
      <c r="P704" s="984"/>
      <c r="Q704" s="984"/>
      <c r="R704" s="984"/>
      <c r="S704" s="984"/>
      <c r="T704" s="984"/>
      <c r="U704" s="984"/>
      <c r="V704" s="985"/>
    </row>
    <row r="705" spans="1:22" ht="19.25" customHeight="1">
      <c r="A705" s="986"/>
      <c r="B705" s="988" t="s">
        <v>316</v>
      </c>
      <c r="C705" s="988"/>
      <c r="D705" s="989" t="str">
        <f>'statement of marks'!$F$3</f>
        <v>2013-14</v>
      </c>
      <c r="E705" s="990"/>
      <c r="F705" s="991" t="str">
        <f>IF(T723="","MAIN EXAMINATION",IF(D722="Suppl.","SUPPLEMENTARY EXAMINATION",IF(D722="Re-exam.","RE-EXAMINATION",)))</f>
        <v>MAIN EXAMINATION</v>
      </c>
      <c r="G705" s="992"/>
      <c r="H705" s="992"/>
      <c r="I705" s="992"/>
      <c r="J705" s="992"/>
      <c r="K705" s="992"/>
      <c r="L705" s="992"/>
      <c r="M705" s="992"/>
      <c r="N705" s="992"/>
      <c r="O705" s="992"/>
      <c r="P705" s="992"/>
      <c r="Q705" s="992"/>
      <c r="R705" s="993" t="s">
        <v>315</v>
      </c>
      <c r="S705" s="994"/>
      <c r="T705" s="995" t="str">
        <f>'statement of marks'!$A$3</f>
        <v>11 'A'</v>
      </c>
      <c r="U705" s="995"/>
      <c r="V705" s="996"/>
    </row>
    <row r="706" spans="1:22" ht="19.25" customHeight="1">
      <c r="A706" s="986"/>
      <c r="B706" s="997" t="s">
        <v>36</v>
      </c>
      <c r="C706" s="997"/>
      <c r="D706" s="998" t="str">
        <f>IF('statement of marks'!G35="","",'statement of marks'!G35)</f>
        <v>A 027</v>
      </c>
      <c r="E706" s="946"/>
      <c r="F706" s="946"/>
      <c r="G706" s="946"/>
      <c r="H706" s="946"/>
      <c r="I706" s="946"/>
      <c r="J706" s="946"/>
      <c r="K706" s="946"/>
      <c r="L706" s="946"/>
      <c r="M706" s="946"/>
      <c r="N706" s="946"/>
      <c r="O706" s="946"/>
      <c r="P706" s="946"/>
      <c r="Q706" s="946"/>
      <c r="R706" s="999" t="s">
        <v>314</v>
      </c>
      <c r="S706" s="1000"/>
      <c r="T706" s="1001">
        <f>IF('statement of marks'!E35="","",'statement of marks'!E35)</f>
        <v>11427</v>
      </c>
      <c r="U706" s="1001"/>
      <c r="V706" s="1002"/>
    </row>
    <row r="707" spans="1:22" ht="19.25" customHeight="1">
      <c r="A707" s="986"/>
      <c r="B707" s="997" t="s">
        <v>37</v>
      </c>
      <c r="C707" s="997"/>
      <c r="D707" s="998" t="str">
        <f>IF('statement of marks'!H35="","",'statement of marks'!H35)</f>
        <v>B 027</v>
      </c>
      <c r="E707" s="946"/>
      <c r="F707" s="946"/>
      <c r="G707" s="946"/>
      <c r="H707" s="946"/>
      <c r="I707" s="946"/>
      <c r="J707" s="946"/>
      <c r="K707" s="946"/>
      <c r="L707" s="946"/>
      <c r="M707" s="946"/>
      <c r="N707" s="946"/>
      <c r="O707" s="946"/>
      <c r="P707" s="946"/>
      <c r="Q707" s="946"/>
      <c r="R707" s="999" t="s">
        <v>35</v>
      </c>
      <c r="S707" s="1000"/>
      <c r="T707" s="1001">
        <f>IF('statement of marks'!D35="","",'statement of marks'!D35)</f>
        <v>10439</v>
      </c>
      <c r="U707" s="1001"/>
      <c r="V707" s="1002"/>
    </row>
    <row r="708" spans="1:22" ht="19.25" customHeight="1">
      <c r="A708" s="986"/>
      <c r="B708" s="1003" t="s">
        <v>38</v>
      </c>
      <c r="C708" s="1003"/>
      <c r="D708" s="998" t="str">
        <f>IF('statement of marks'!I35="","",'statement of marks'!I35)</f>
        <v>C 027</v>
      </c>
      <c r="E708" s="946"/>
      <c r="F708" s="946"/>
      <c r="G708" s="946"/>
      <c r="H708" s="946"/>
      <c r="I708" s="946"/>
      <c r="J708" s="946"/>
      <c r="K708" s="946"/>
      <c r="L708" s="946"/>
      <c r="M708" s="946"/>
      <c r="N708" s="946"/>
      <c r="O708" s="946"/>
      <c r="P708" s="946"/>
      <c r="Q708" s="946"/>
      <c r="R708" s="1004" t="s">
        <v>285</v>
      </c>
      <c r="S708" s="1005"/>
      <c r="T708" s="1006">
        <f>IF('statement of marks'!F35="","",'statement of marks'!F35)</f>
        <v>35361</v>
      </c>
      <c r="U708" s="1006"/>
      <c r="V708" s="1007"/>
    </row>
    <row r="709" spans="1:22" ht="19.25" customHeight="1">
      <c r="A709" s="986"/>
      <c r="B709" s="1008" t="s">
        <v>223</v>
      </c>
      <c r="C709" s="1010" t="s">
        <v>319</v>
      </c>
      <c r="D709" s="1012" t="s">
        <v>114</v>
      </c>
      <c r="E709" s="1012" t="s">
        <v>115</v>
      </c>
      <c r="F709" s="1012" t="s">
        <v>116</v>
      </c>
      <c r="G709" s="1014" t="s">
        <v>281</v>
      </c>
      <c r="H709" s="1014" t="s">
        <v>282</v>
      </c>
      <c r="I709" s="1012" t="s">
        <v>289</v>
      </c>
      <c r="J709" s="1012" t="s">
        <v>299</v>
      </c>
      <c r="K709" s="1016" t="s">
        <v>299</v>
      </c>
      <c r="L709" s="1018" t="s">
        <v>292</v>
      </c>
      <c r="M709" s="1018" t="s">
        <v>293</v>
      </c>
      <c r="N709" s="1020" t="s">
        <v>294</v>
      </c>
      <c r="O709" s="1020" t="s">
        <v>290</v>
      </c>
      <c r="P709" s="1020" t="s">
        <v>291</v>
      </c>
      <c r="Q709" s="1016" t="s">
        <v>323</v>
      </c>
      <c r="R709" s="1012" t="s">
        <v>334</v>
      </c>
      <c r="S709" s="1022" t="s">
        <v>332</v>
      </c>
      <c r="T709" s="1024" t="s">
        <v>320</v>
      </c>
      <c r="U709" s="1026" t="s">
        <v>321</v>
      </c>
      <c r="V709" s="1028" t="s">
        <v>322</v>
      </c>
    </row>
    <row r="710" spans="1:22" ht="19.25" customHeight="1">
      <c r="A710" s="986"/>
      <c r="B710" s="1009"/>
      <c r="C710" s="1011"/>
      <c r="D710" s="1013"/>
      <c r="E710" s="1013"/>
      <c r="F710" s="1013"/>
      <c r="G710" s="1015"/>
      <c r="H710" s="1015"/>
      <c r="I710" s="1013"/>
      <c r="J710" s="1013"/>
      <c r="K710" s="1017"/>
      <c r="L710" s="1019"/>
      <c r="M710" s="1019"/>
      <c r="N710" s="1021"/>
      <c r="O710" s="1021"/>
      <c r="P710" s="1021"/>
      <c r="Q710" s="1017"/>
      <c r="R710" s="1013"/>
      <c r="S710" s="1023"/>
      <c r="T710" s="1025"/>
      <c r="U710" s="1027"/>
      <c r="V710" s="1029"/>
    </row>
    <row r="711" spans="1:22" ht="19.25" customHeight="1">
      <c r="A711" s="986"/>
      <c r="B711" s="1030" t="s">
        <v>317</v>
      </c>
      <c r="C711" s="1031"/>
      <c r="D711" s="173">
        <v>10</v>
      </c>
      <c r="E711" s="203">
        <v>10</v>
      </c>
      <c r="F711" s="203">
        <v>10</v>
      </c>
      <c r="G711" s="164" t="s">
        <v>90</v>
      </c>
      <c r="H711" s="174" t="str">
        <f>'statement of marks'!$AQ$6</f>
        <v/>
      </c>
      <c r="I711" s="165">
        <v>70</v>
      </c>
      <c r="J711" s="164" t="s">
        <v>88</v>
      </c>
      <c r="K711" s="175">
        <v>100</v>
      </c>
      <c r="L711" s="164" t="s">
        <v>91</v>
      </c>
      <c r="M711" s="174" t="str">
        <f>'statement of marks'!$AV$6</f>
        <v/>
      </c>
      <c r="N711" s="165">
        <v>100</v>
      </c>
      <c r="O711" s="164" t="s">
        <v>307</v>
      </c>
      <c r="P711" s="175"/>
      <c r="Q711" s="175">
        <v>200</v>
      </c>
      <c r="R711" s="166"/>
      <c r="S711" s="166"/>
      <c r="T711" s="167"/>
      <c r="U711" s="168"/>
      <c r="V711" s="176" t="str">
        <f>IF(OR(U718=0,U718&lt;S718),"",Q711)</f>
        <v/>
      </c>
    </row>
    <row r="712" spans="1:22" ht="19.25" customHeight="1">
      <c r="A712" s="986"/>
      <c r="B712" s="942" t="str">
        <f>'statement of marks'!$J$3</f>
        <v>HINDI COMPULSORY</v>
      </c>
      <c r="C712" s="943"/>
      <c r="D712" s="200">
        <f>IF('statement of marks'!J35="","",'statement of marks'!J35)</f>
        <v>6</v>
      </c>
      <c r="E712" s="201">
        <f>IF('statement of marks'!K35="","",'statement of marks'!K35)</f>
        <v>6</v>
      </c>
      <c r="F712" s="201">
        <f>IF('statement of marks'!L35="","",'statement of marks'!L35)</f>
        <v>6</v>
      </c>
      <c r="G712" s="177">
        <f>IF('statement of marks'!N35="","",'statement of marks'!N35)</f>
        <v>38</v>
      </c>
      <c r="H712" s="177" t="str">
        <f>'statement of marks'!$BS$6</f>
        <v/>
      </c>
      <c r="I712" s="204">
        <f>IF(G712="","",G712)</f>
        <v>38</v>
      </c>
      <c r="J712" s="204">
        <f>IF(G712="","",SUM(D712,E712,F712,G712))</f>
        <v>56</v>
      </c>
      <c r="K712" s="178">
        <f>J712</f>
        <v>56</v>
      </c>
      <c r="L712" s="177">
        <f>IF('statement of marks'!P35="","",'statement of marks'!P35)</f>
        <v>67</v>
      </c>
      <c r="M712" s="174" t="str">
        <f>'statement of marks'!$BX$6</f>
        <v/>
      </c>
      <c r="N712" s="204">
        <f>IF(L712="","",L712)</f>
        <v>67</v>
      </c>
      <c r="O712" s="204">
        <f>IF(L712="","",SUM(J712,L712))</f>
        <v>123</v>
      </c>
      <c r="P712" s="179">
        <f>SUM(H712,M712)</f>
        <v>0</v>
      </c>
      <c r="Q712" s="178">
        <f>O712</f>
        <v>123</v>
      </c>
      <c r="R712" s="201" t="str">
        <f>CONCATENATE('statement of marks'!FJ35,'statement of marks'!FK35,'statement of marks'!FL35)</f>
        <v>I</v>
      </c>
      <c r="S712" s="180" t="str">
        <f>IF(OR(R712="S",R712="RE"),100,"")</f>
        <v/>
      </c>
      <c r="T712" s="181" t="str">
        <f>IF('result subject-wise'!U35="","",'result subject-wise'!U35)</f>
        <v/>
      </c>
      <c r="U712" s="182" t="str">
        <f>IF('result subject-wise'!V35="","",'result subject-wise'!V35)</f>
        <v/>
      </c>
      <c r="V712" s="176" t="str">
        <f>IF(OR(U718=0,U718&lt;S718),"",IF(R712="RE",SUM(Q712,T712),IF(R712="S",T712,Q712)))</f>
        <v/>
      </c>
    </row>
    <row r="713" spans="1:22" ht="19.25" customHeight="1">
      <c r="A713" s="986"/>
      <c r="B713" s="942" t="str">
        <f>'statement of marks'!$W$3</f>
        <v>ENGLISH COMPULSORY</v>
      </c>
      <c r="C713" s="943"/>
      <c r="D713" s="200">
        <f>IF('statement of marks'!W35="","",'statement of marks'!W35)</f>
        <v>8</v>
      </c>
      <c r="E713" s="201">
        <f>IF('statement of marks'!X35="","",'statement of marks'!X35)</f>
        <v>5</v>
      </c>
      <c r="F713" s="201">
        <f>IF('statement of marks'!Y35="","",'statement of marks'!Y35)</f>
        <v>7</v>
      </c>
      <c r="G713" s="177">
        <f>IF('statement of marks'!AA35="","",'statement of marks'!AA35)</f>
        <v>33</v>
      </c>
      <c r="H713" s="177" t="str">
        <f>'statement of marks'!$CU$6</f>
        <v/>
      </c>
      <c r="I713" s="204">
        <f>IF(G713="","",G713)</f>
        <v>33</v>
      </c>
      <c r="J713" s="204">
        <f t="shared" ref="J713:J716" si="258">IF(G713="","",SUM(D713,E713,F713,G713))</f>
        <v>53</v>
      </c>
      <c r="K713" s="178">
        <f>J713</f>
        <v>53</v>
      </c>
      <c r="L713" s="177">
        <f>IF('statement of marks'!AC35="","",'statement of marks'!AC35)</f>
        <v>47</v>
      </c>
      <c r="M713" s="174" t="str">
        <f>'statement of marks'!$CZ$6</f>
        <v/>
      </c>
      <c r="N713" s="204">
        <f>IF(L713="","",L713)</f>
        <v>47</v>
      </c>
      <c r="O713" s="204">
        <f t="shared" ref="O713" si="259">IF(L713="","",SUM(J713,L713))</f>
        <v>100</v>
      </c>
      <c r="P713" s="179">
        <f t="shared" ref="P713" si="260">SUM(H713,M713)</f>
        <v>0</v>
      </c>
      <c r="Q713" s="178">
        <f>O713</f>
        <v>100</v>
      </c>
      <c r="R713" s="201" t="str">
        <f>CONCATENATE('statement of marks'!FM35,'statement of marks'!FN35,'statement of marks'!FO35)</f>
        <v>II</v>
      </c>
      <c r="S713" s="180" t="str">
        <f>IF(OR(R713="S",R713="RE"),100,"")</f>
        <v/>
      </c>
      <c r="T713" s="181" t="str">
        <f>IF('result subject-wise'!X35="","",'result subject-wise'!X35)</f>
        <v/>
      </c>
      <c r="U713" s="182" t="str">
        <f>IF('result subject-wise'!Y35="","",'result subject-wise'!Y35)</f>
        <v/>
      </c>
      <c r="V713" s="176" t="str">
        <f>IF(OR(U718=0,U718&lt;S718),"",IF(R713="RE",SUM(Q713,T713),IF(R713="S",T713,Q713)))</f>
        <v/>
      </c>
    </row>
    <row r="714" spans="1:22" ht="19.25" customHeight="1">
      <c r="A714" s="986"/>
      <c r="B714" s="942" t="str">
        <f>'statement of marks'!AK35</f>
        <v>PHYSICS</v>
      </c>
      <c r="C714" s="943"/>
      <c r="D714" s="200">
        <f>IF('statement of marks'!AL35="","",'statement of marks'!AL35)</f>
        <v>6</v>
      </c>
      <c r="E714" s="201">
        <f>IF('statement of marks'!AM35="","",'statement of marks'!AM35)</f>
        <v>8</v>
      </c>
      <c r="F714" s="201">
        <f>IF('statement of marks'!AN35="","",'statement of marks'!AN35)</f>
        <v>10</v>
      </c>
      <c r="G714" s="177">
        <f>IF('statement of marks'!AP35="","",'statement of marks'!AP35)</f>
        <v>21</v>
      </c>
      <c r="H714" s="177">
        <f>IF('statement of marks'!AQ35="","",'statement of marks'!AQ35)</f>
        <v>12</v>
      </c>
      <c r="I714" s="204">
        <f>IF(G714="","",IF(AND(G714="ML",H714="ML"),"ML",IF(AND(G714="ML",H714=""),"ML",SUM(G714,H714))))</f>
        <v>33</v>
      </c>
      <c r="J714" s="204">
        <f t="shared" si="258"/>
        <v>45</v>
      </c>
      <c r="K714" s="178">
        <f>IF(J714="","",SUM(H714,J714))</f>
        <v>57</v>
      </c>
      <c r="L714" s="177">
        <f>IF('statement of marks'!AU35="","",'statement of marks'!AU35)</f>
        <v>32</v>
      </c>
      <c r="M714" s="177">
        <f>IF('statement of marks'!AV35="","",'statement of marks'!AV35)</f>
        <v>18</v>
      </c>
      <c r="N714" s="204">
        <f>IF(L714="","",IF(AND(L714="ML",M714="ML"),"ML",IF(AND(L714="ML",M714=""),"ML",SUM(L714,M714))))</f>
        <v>50</v>
      </c>
      <c r="O714" s="204">
        <f>IF(L714="","",SUM(J714,L714))</f>
        <v>77</v>
      </c>
      <c r="P714" s="177">
        <f>IF(AND(H714="",M714=""),"",SUM(H714,M714))</f>
        <v>30</v>
      </c>
      <c r="Q714" s="178">
        <f>IF(O714="","",SUM(O714,P714))</f>
        <v>107</v>
      </c>
      <c r="R714" s="201" t="str">
        <f>CONCATENATE('statement of marks'!FP35,'statement of marks'!FY35,'statement of marks'!FZ35)</f>
        <v>II</v>
      </c>
      <c r="S714" s="180" t="str">
        <f>IF('result subject-wise'!Z35="","",'result subject-wise'!Z35)</f>
        <v/>
      </c>
      <c r="T714" s="181" t="str">
        <f>IF('result subject-wise'!AB35="","",'result subject-wise'!AB35)</f>
        <v/>
      </c>
      <c r="U714" s="182" t="str">
        <f>IF('result subject-wise'!AC35="","",'result subject-wise'!AC35)</f>
        <v/>
      </c>
      <c r="V714" s="176" t="str">
        <f>IF(OR(U718=0,U718&lt;S718),"",IF(OR(R714="RE",R714="REP"),SUM(Q714,T714),IF(R714="S",T714,Q714)))</f>
        <v/>
      </c>
    </row>
    <row r="715" spans="1:22" ht="19.25" customHeight="1">
      <c r="A715" s="986"/>
      <c r="B715" s="942" t="str">
        <f>'statement of marks'!BM35</f>
        <v>CHEMISTRY</v>
      </c>
      <c r="C715" s="943"/>
      <c r="D715" s="200">
        <f>IF('statement of marks'!BN35="","",'statement of marks'!BN35)</f>
        <v>6</v>
      </c>
      <c r="E715" s="201">
        <f>IF('statement of marks'!BO35="","",'statement of marks'!BO35)</f>
        <v>10</v>
      </c>
      <c r="F715" s="201">
        <f>IF('statement of marks'!BP35="","",'statement of marks'!BP35)</f>
        <v>10</v>
      </c>
      <c r="G715" s="177">
        <f>IF('statement of marks'!BR35="","",'statement of marks'!BR35)</f>
        <v>25</v>
      </c>
      <c r="H715" s="177">
        <f>IF('statement of marks'!BS35="","",'statement of marks'!BS35)</f>
        <v>17</v>
      </c>
      <c r="I715" s="204">
        <f t="shared" ref="I715" si="261">IF(G715="","",IF(AND(G715="ML",H715="ML"),"ML",IF(AND(G715="ML",H715=""),"ML",SUM(G715,H715))))</f>
        <v>42</v>
      </c>
      <c r="J715" s="204">
        <f t="shared" si="258"/>
        <v>51</v>
      </c>
      <c r="K715" s="178">
        <f>IF(J715="","",SUM(H715,J715))</f>
        <v>68</v>
      </c>
      <c r="L715" s="177">
        <f>IF('statement of marks'!BW35="","",'statement of marks'!BW35)</f>
        <v>38</v>
      </c>
      <c r="M715" s="177">
        <f>IF('statement of marks'!BX35="","",'statement of marks'!BX35)</f>
        <v>29</v>
      </c>
      <c r="N715" s="204">
        <f t="shared" ref="N715" si="262">IF(L715="","",IF(AND(L715="ML",M715="ML"),"ML",IF(AND(L715="ML",M715=""),"ML",SUM(L715,M715))))</f>
        <v>67</v>
      </c>
      <c r="O715" s="204">
        <f>IF(L715="","",SUM(J715,L715))</f>
        <v>89</v>
      </c>
      <c r="P715" s="177">
        <f t="shared" ref="P715:P716" si="263">IF(AND(H715="",M715=""),"",SUM(H715,M715))</f>
        <v>46</v>
      </c>
      <c r="Q715" s="178">
        <f>IF(O715="","",SUM(O715,P715))</f>
        <v>135</v>
      </c>
      <c r="R715" s="201" t="str">
        <f>CONCATENATE('statement of marks'!GA35,'statement of marks'!GJ35,'statement of marks'!GK35)</f>
        <v>I</v>
      </c>
      <c r="S715" s="180" t="str">
        <f>IF('result subject-wise'!AD35="","",'result subject-wise'!AD35)</f>
        <v/>
      </c>
      <c r="T715" s="181" t="str">
        <f>IF('result subject-wise'!AF35="","",'result subject-wise'!AF35)</f>
        <v/>
      </c>
      <c r="U715" s="182" t="str">
        <f>IF('result subject-wise'!AG35="","",'result subject-wise'!AG35)</f>
        <v/>
      </c>
      <c r="V715" s="176" t="str">
        <f>IF(OR(U718=0,U718&lt;S718),"",IF(OR(R715="RE",R715="REP"),SUM(Q715,T715),IF(R715="S",T715,Q715)))</f>
        <v/>
      </c>
    </row>
    <row r="716" spans="1:22" ht="19.25" customHeight="1">
      <c r="A716" s="986"/>
      <c r="B716" s="942" t="str">
        <f>'statement of marks'!CO35</f>
        <v>BIOLOGY</v>
      </c>
      <c r="C716" s="943"/>
      <c r="D716" s="200">
        <f>IF('statement of marks'!CP35="","",'statement of marks'!CP35)</f>
        <v>8</v>
      </c>
      <c r="E716" s="201">
        <f>IF('statement of marks'!CQ35="","",'statement of marks'!CQ35)</f>
        <v>7</v>
      </c>
      <c r="F716" s="201">
        <f>IF('statement of marks'!CR35="","",'statement of marks'!CR35)</f>
        <v>9</v>
      </c>
      <c r="G716" s="177">
        <f>IF('statement of marks'!CT35="","",'statement of marks'!CT35)</f>
        <v>28</v>
      </c>
      <c r="H716" s="177">
        <f>IF('statement of marks'!CU35="","",'statement of marks'!CU35)</f>
        <v>18</v>
      </c>
      <c r="I716" s="204">
        <f>IF(G716="","",IF(AND(G716="ML",H716="ML"),"ML",IF(AND(G716="ML",H716=""),"ML",SUM(G716,H716))))</f>
        <v>46</v>
      </c>
      <c r="J716" s="204">
        <f t="shared" si="258"/>
        <v>52</v>
      </c>
      <c r="K716" s="178">
        <f>IF(J716="","",SUM(H716,J716))</f>
        <v>70</v>
      </c>
      <c r="L716" s="177">
        <f>IF('statement of marks'!CY35="","",'statement of marks'!CY35)</f>
        <v>37</v>
      </c>
      <c r="M716" s="177">
        <f>IF('statement of marks'!CZ35="","",'statement of marks'!CZ35)</f>
        <v>28</v>
      </c>
      <c r="N716" s="204">
        <f>IF(L716="","",IF(AND(L716="ML",M716="ML"),"ML",IF(AND(L716="ML",M716=""),"ML",SUM(L716,M716))))</f>
        <v>65</v>
      </c>
      <c r="O716" s="204">
        <f>IF(L716="","",SUM(J716,L716))</f>
        <v>89</v>
      </c>
      <c r="P716" s="177">
        <f t="shared" si="263"/>
        <v>46</v>
      </c>
      <c r="Q716" s="178">
        <f>IF(O716="","",SUM(O716,P716))</f>
        <v>135</v>
      </c>
      <c r="R716" s="201" t="str">
        <f>CONCATENATE('statement of marks'!GL35,'statement of marks'!GU35,'statement of marks'!GV35)</f>
        <v>I</v>
      </c>
      <c r="S716" s="180" t="str">
        <f>IF('result subject-wise'!AH35="","",'result subject-wise'!AH35)</f>
        <v/>
      </c>
      <c r="T716" s="181" t="str">
        <f>IF('result subject-wise'!AJ35="","",'result subject-wise'!AJ35)</f>
        <v/>
      </c>
      <c r="U716" s="182" t="str">
        <f>IF('result subject-wise'!AK35="","",'result subject-wise'!AK35)</f>
        <v/>
      </c>
      <c r="V716" s="176" t="str">
        <f>IF(OR(U718=0,U718&lt;S718),"",IF(OR(R716="RE",R716="REP"),SUM(Q716,T716),IF(R716="S",T716,Q716)))</f>
        <v/>
      </c>
    </row>
    <row r="717" spans="1:22" ht="19.25" customHeight="1">
      <c r="A717" s="986"/>
      <c r="B717" s="1032" t="s">
        <v>296</v>
      </c>
      <c r="C717" s="1033"/>
      <c r="D717" s="183">
        <f>IF(AND(D712="",D713="",D714="",D715="",D716=""),"",SUM(D712:D716))</f>
        <v>34</v>
      </c>
      <c r="E717" s="183">
        <f t="shared" ref="E717:F717" si="264">IF(AND(E712="",E713="",E714="",E715="",E716=""),"",SUM(E712:E716))</f>
        <v>36</v>
      </c>
      <c r="F717" s="183">
        <f t="shared" si="264"/>
        <v>42</v>
      </c>
      <c r="G717" s="184">
        <f>IF(G712="","",SUM(G712:G716))</f>
        <v>145</v>
      </c>
      <c r="H717" s="184">
        <f>SUM(H714:H716)</f>
        <v>47</v>
      </c>
      <c r="I717" s="184">
        <f>IF(AND(I712="",I713="",I714="",I715="",I716=""),"",SUM(I712:I716))</f>
        <v>192</v>
      </c>
      <c r="J717" s="185">
        <f>IF(J716="","",SUM(J712:J716))</f>
        <v>257</v>
      </c>
      <c r="K717" s="186">
        <f>IF(K712="","",SUM(K712:K716))</f>
        <v>304</v>
      </c>
      <c r="L717" s="184">
        <f>IF(L712="","",SUM(L712:L716))</f>
        <v>221</v>
      </c>
      <c r="M717" s="184">
        <f>SUM(M714:M716)</f>
        <v>75</v>
      </c>
      <c r="N717" s="184">
        <f t="shared" ref="N717" si="265">IF(AND(N712="",N713="",N714="",N715="",N716=""),"",SUM(N712:N716))</f>
        <v>296</v>
      </c>
      <c r="O717" s="185">
        <f>IF(L717="","",SUM(J717,L717))</f>
        <v>478</v>
      </c>
      <c r="P717" s="186">
        <f>SUM(H717,M717)</f>
        <v>122</v>
      </c>
      <c r="Q717" s="186">
        <f>IF(Q712="","",SUM(Q712:Q716))</f>
        <v>600</v>
      </c>
      <c r="R717" s="185"/>
      <c r="S717" s="185" t="str">
        <f>IF(AND(S712="",S713="",S714="",S715="",S716=""),"",SUM(S712:S716))</f>
        <v/>
      </c>
      <c r="T717" s="187" t="str">
        <f>IF(AND(T712="",T713="",T714="",T715="",T716=""),"",SUM(T712:T716))</f>
        <v/>
      </c>
      <c r="U717" s="188"/>
      <c r="V717" s="189" t="str">
        <f>IF(V712="","",SUM(V712:V716))</f>
        <v/>
      </c>
    </row>
    <row r="718" spans="1:22" ht="19.25" customHeight="1">
      <c r="A718" s="986"/>
      <c r="B718" s="1034" t="s">
        <v>318</v>
      </c>
      <c r="C718" s="1035"/>
      <c r="D718" s="173">
        <f>IF(D717="","",50-(COUNTIF(D712:D716,"NA")*10+COUNTIF(D712:D716,"ML")*10))</f>
        <v>50</v>
      </c>
      <c r="E718" s="173">
        <f t="shared" ref="E718:F718" si="266">IF(E717="","",50-(COUNTIF(E712:E716,"NA")*10+COUNTIF(E712:E716,"ML")*10))</f>
        <v>50</v>
      </c>
      <c r="F718" s="173">
        <f t="shared" si="266"/>
        <v>50</v>
      </c>
      <c r="G718" s="177" t="e">
        <f>I718-H718</f>
        <v>#VALUE!</v>
      </c>
      <c r="H718" s="184" t="e">
        <f>IF(H717="","",(IF(OR(H714="ML",H714=""),0,H711)+IF(OR(H715="ML",H715=""),0,H712)+IF(OR(H716="ML",H716=""),0,H713)))</f>
        <v>#VALUE!</v>
      </c>
      <c r="I718" s="177">
        <f>IF(I717=0,0,350-H720)</f>
        <v>350</v>
      </c>
      <c r="J718" s="204" t="e">
        <f>IF(J717="","",SUM(D718:G718))</f>
        <v>#VALUE!</v>
      </c>
      <c r="K718" s="178" t="e">
        <f>IF(K717="","",SUM(H718,J718))</f>
        <v>#VALUE!</v>
      </c>
      <c r="L718" s="177" t="e">
        <f>N718-M718</f>
        <v>#VALUE!</v>
      </c>
      <c r="M718" s="180" t="e">
        <f>IF(M717="","",(IF(OR(M714="ML",M714=""),0,M711)+IF(OR(M715="ML",M715=""),0,M712)+IF(OR(M716="ML",M716=""),0,M713)))</f>
        <v>#VALUE!</v>
      </c>
      <c r="N718" s="177">
        <f>IF(N717=0,0,500-M720)</f>
        <v>500</v>
      </c>
      <c r="O718" s="204" t="e">
        <f>IF(L718="","",SUM(J718,L718))</f>
        <v>#VALUE!</v>
      </c>
      <c r="P718" s="178" t="e">
        <f>SUM(H718,M718)</f>
        <v>#VALUE!</v>
      </c>
      <c r="Q718" s="178" t="e">
        <f>IF(Q717="","",SUM(O718,P718))</f>
        <v>#VALUE!</v>
      </c>
      <c r="R718" s="169"/>
      <c r="S718" s="190">
        <f>COUNTIF(R712:R721,"S")</f>
        <v>0</v>
      </c>
      <c r="T718" s="190">
        <f>COUNTIF(R712:R721,"RE")+COUNTIF(R712:R721,"REP")</f>
        <v>0</v>
      </c>
      <c r="U718" s="190">
        <f>COUNTIF(U712:U717,"P")+COUNTIF(U720:U721,"P")</f>
        <v>0</v>
      </c>
      <c r="V718" s="191" t="str">
        <f>IF(OR(U718=0,U718&lt;(S718+T718)),"",(Q718-(S718*200)+S717))</f>
        <v/>
      </c>
    </row>
    <row r="719" spans="1:22" ht="19.25" customHeight="1">
      <c r="A719" s="986"/>
      <c r="B719" s="942" t="s">
        <v>156</v>
      </c>
      <c r="C719" s="943"/>
      <c r="D719" s="192">
        <f t="shared" ref="D719:Q719" si="267">IF(D718="","",D717/D718*100)</f>
        <v>68</v>
      </c>
      <c r="E719" s="192">
        <f t="shared" si="267"/>
        <v>72</v>
      </c>
      <c r="F719" s="192">
        <f t="shared" si="267"/>
        <v>84</v>
      </c>
      <c r="G719" s="192" t="e">
        <f t="shared" si="267"/>
        <v>#VALUE!</v>
      </c>
      <c r="H719" s="192" t="e">
        <f t="shared" si="267"/>
        <v>#VALUE!</v>
      </c>
      <c r="I719" s="192">
        <f t="shared" si="267"/>
        <v>54.857142857142861</v>
      </c>
      <c r="J719" s="192" t="e">
        <f t="shared" si="267"/>
        <v>#VALUE!</v>
      </c>
      <c r="K719" s="193" t="e">
        <f t="shared" si="267"/>
        <v>#VALUE!</v>
      </c>
      <c r="L719" s="192" t="e">
        <f t="shared" si="267"/>
        <v>#VALUE!</v>
      </c>
      <c r="M719" s="192" t="e">
        <f t="shared" si="267"/>
        <v>#VALUE!</v>
      </c>
      <c r="N719" s="192">
        <f t="shared" si="267"/>
        <v>59.199999999999996</v>
      </c>
      <c r="O719" s="192" t="e">
        <f t="shared" si="267"/>
        <v>#VALUE!</v>
      </c>
      <c r="P719" s="193" t="e">
        <f t="shared" si="267"/>
        <v>#VALUE!</v>
      </c>
      <c r="Q719" s="193" t="e">
        <f t="shared" si="267"/>
        <v>#VALUE!</v>
      </c>
      <c r="R719" s="166"/>
      <c r="S719" s="166"/>
      <c r="T719" s="167"/>
      <c r="U719" s="170"/>
      <c r="V719" s="194" t="str">
        <f>IF(V718="","",V717/V718*100)</f>
        <v/>
      </c>
    </row>
    <row r="720" spans="1:22" ht="19.25" customHeight="1">
      <c r="A720" s="986"/>
      <c r="B720" s="942" t="str">
        <f>'statement of marks'!$DQ$3</f>
        <v>RAJASTHAN STUDIES</v>
      </c>
      <c r="C720" s="943"/>
      <c r="D720" s="200">
        <f>IF('statement of marks'!DQ35="","",'statement of marks'!DQ35)</f>
        <v>9</v>
      </c>
      <c r="E720" s="201">
        <f>IF('statement of marks'!DR35="","",'statement of marks'!DR35)</f>
        <v>9</v>
      </c>
      <c r="F720" s="201">
        <f>IF('statement of marks'!DS35="","",'statement of marks'!DS35)</f>
        <v>10</v>
      </c>
      <c r="G720" s="201">
        <f>IF('statement of marks'!DU35="","",'statement of marks'!DU35)</f>
        <v>58</v>
      </c>
      <c r="H720" s="179">
        <f>IF(G712="ML",70)+IF(G713="ML",70)+IF(G714="ML",70-H711)+IF(G715="ML",70-H712)+IF(G716="ML",70-H713)+IF(H714="ml",H711)+IF(H715="ml",H712)+IF(H716="ml",H713)</f>
        <v>0</v>
      </c>
      <c r="I720" s="204">
        <f>IF(G720="","",SUM(G720,H720))</f>
        <v>58</v>
      </c>
      <c r="J720" s="204">
        <f>IF(G720="","",SUM(D720,E720,F720,G720))</f>
        <v>86</v>
      </c>
      <c r="K720" s="178">
        <f>IF(J720="","",SUM(H720,J720))</f>
        <v>86</v>
      </c>
      <c r="L720" s="201">
        <f>IF('statement of marks'!DW35="","",'statement of marks'!DW35)</f>
        <v>60</v>
      </c>
      <c r="M720" s="179">
        <f>IF(L712="ML",100)+IF(L713="ML",100)+IF(L714="ML",100-M711)+IF(L715="ML",100-M712)+IF(L716="ML",100-M713)+IF(M714="ml",M711)+IF(M715="ml",M712)+IF(M716="ml",M713)</f>
        <v>0</v>
      </c>
      <c r="N720" s="204">
        <f>IF(L720="","",SUM(L720,M720))</f>
        <v>60</v>
      </c>
      <c r="O720" s="204">
        <f>IF(L720="","",SUM(K720,L720))</f>
        <v>146</v>
      </c>
      <c r="P720" s="179">
        <f>SUM(H720,M720)</f>
        <v>0</v>
      </c>
      <c r="Q720" s="178">
        <f>IF(O720="","",SUM(O720,M720))</f>
        <v>146</v>
      </c>
      <c r="R720" s="201" t="str">
        <f>IF('statement of marks'!GW35="","",'statement of marks'!GW35)</f>
        <v>B</v>
      </c>
      <c r="S720" s="180" t="str">
        <f>IF(OR(R720="S",R720="RE"),100,"")</f>
        <v/>
      </c>
      <c r="T720" s="171" t="str">
        <f>IF('result subject-wise'!AL35="","",'result subject-wise'!AL35)</f>
        <v/>
      </c>
      <c r="U720" s="172" t="str">
        <f>IF('result subject-wise'!AM35="","",'result subject-wise'!AM35)</f>
        <v/>
      </c>
      <c r="V720" s="1036"/>
    </row>
    <row r="721" spans="1:22" ht="19.25" customHeight="1">
      <c r="A721" s="986"/>
      <c r="B721" s="942" t="str">
        <f>'statement of marks'!$ED$3</f>
        <v>JEEVAN KAUSJAL</v>
      </c>
      <c r="C721" s="943"/>
      <c r="D721" s="1037" t="s">
        <v>283</v>
      </c>
      <c r="E721" s="1038"/>
      <c r="F721" s="204">
        <f>'statement of marks'!$ED$6</f>
        <v>30</v>
      </c>
      <c r="G721" s="177">
        <f>IF('statement of marks'!ED35="","",'statement of marks'!ED35)</f>
        <v>22</v>
      </c>
      <c r="H721" s="1038" t="s">
        <v>284</v>
      </c>
      <c r="I721" s="1038"/>
      <c r="J721" s="204">
        <f>'statement of marks'!$EE$6</f>
        <v>30</v>
      </c>
      <c r="K721" s="178">
        <f>IF('statement of marks'!EE35="","",'statement of marks'!EE35)</f>
        <v>26</v>
      </c>
      <c r="L721" s="1038" t="s">
        <v>113</v>
      </c>
      <c r="M721" s="1038"/>
      <c r="N721" s="204">
        <f>'statement of marks'!$EF$6</f>
        <v>40</v>
      </c>
      <c r="O721" s="201">
        <f>IF('statement of marks'!EF35="","",'statement of marks'!EF35)</f>
        <v>26</v>
      </c>
      <c r="P721" s="166"/>
      <c r="Q721" s="178">
        <f>IF(O721="","",SUM(G721,K721,O721))</f>
        <v>74</v>
      </c>
      <c r="R721" s="201" t="str">
        <f>IF('statement of marks'!GX35="","",'statement of marks'!GX35)</f>
        <v>B</v>
      </c>
      <c r="S721" s="180" t="str">
        <f>IF(OR(R721="S",R721="RE"),40,"")</f>
        <v/>
      </c>
      <c r="T721" s="171" t="str">
        <f>IF('result subject-wise'!AN35="","",'result subject-wise'!AN35)</f>
        <v/>
      </c>
      <c r="U721" s="172" t="str">
        <f>IF('result subject-wise'!AO35="","",'result subject-wise'!AO35)</f>
        <v/>
      </c>
      <c r="V721" s="1036"/>
    </row>
    <row r="722" spans="1:22" ht="19.25" customHeight="1">
      <c r="A722" s="986"/>
      <c r="B722" s="1039" t="s">
        <v>200</v>
      </c>
      <c r="C722" s="1040"/>
      <c r="D722" s="1041" t="str">
        <f>IF('statement of marks'!HD35="","",'statement of marks'!HD35)</f>
        <v>PASS</v>
      </c>
      <c r="E722" s="1042"/>
      <c r="F722" s="1042"/>
      <c r="G722" s="1042"/>
      <c r="H722" s="1042"/>
      <c r="I722" s="1043"/>
      <c r="J722" s="202" t="s">
        <v>330</v>
      </c>
      <c r="K722" s="201" t="str">
        <f>IF('statement of marks'!HG35="","",'statement of marks'!HG35)</f>
        <v>I</v>
      </c>
      <c r="L722" s="1044" t="s">
        <v>157</v>
      </c>
      <c r="M722" s="1045"/>
      <c r="N722" s="1046"/>
      <c r="O722" s="201">
        <f>IF('statement of marks'!HI35="","",'statement of marks'!HI35)</f>
        <v>11.999999999999975</v>
      </c>
      <c r="P722" s="1047" t="s">
        <v>324</v>
      </c>
      <c r="Q722" s="1047"/>
      <c r="R722" s="1047"/>
      <c r="S722" s="1047"/>
      <c r="T722" s="1047"/>
      <c r="U722" s="1047"/>
      <c r="V722" s="1048"/>
    </row>
    <row r="723" spans="1:22" ht="19.25" customHeight="1">
      <c r="A723" s="986"/>
      <c r="B723" s="1039" t="s">
        <v>333</v>
      </c>
      <c r="C723" s="1040"/>
      <c r="D723" s="965" t="s">
        <v>127</v>
      </c>
      <c r="E723" s="966"/>
      <c r="F723" s="958" t="s">
        <v>129</v>
      </c>
      <c r="G723" s="958"/>
      <c r="H723" s="958" t="s">
        <v>131</v>
      </c>
      <c r="I723" s="958"/>
      <c r="J723" s="958" t="s">
        <v>133</v>
      </c>
      <c r="K723" s="958"/>
      <c r="L723" s="959" t="s">
        <v>312</v>
      </c>
      <c r="M723" s="959"/>
      <c r="N723" s="959"/>
      <c r="O723" s="959"/>
      <c r="P723" s="960" t="s">
        <v>200</v>
      </c>
      <c r="Q723" s="960"/>
      <c r="R723" s="960"/>
      <c r="S723" s="960"/>
      <c r="T723" s="961" t="str">
        <f>IF('result subject-wise'!AR35="","",'result subject-wise'!AR35)</f>
        <v/>
      </c>
      <c r="U723" s="961"/>
      <c r="V723" s="962"/>
    </row>
    <row r="724" spans="1:22" ht="19.25" customHeight="1">
      <c r="A724" s="986"/>
      <c r="B724" s="963" t="s">
        <v>309</v>
      </c>
      <c r="C724" s="964"/>
      <c r="D724" s="965" t="str">
        <f>IF('statement of marks'!EZ35="","",'statement of marks'!EZ35)</f>
        <v/>
      </c>
      <c r="E724" s="966"/>
      <c r="F724" s="966" t="str">
        <f>IF('statement of marks'!FB35="","",'statement of marks'!FB35)</f>
        <v/>
      </c>
      <c r="G724" s="966"/>
      <c r="H724" s="966" t="str">
        <f>IF('statement of marks'!FD35="","",'statement of marks'!FD35)</f>
        <v/>
      </c>
      <c r="I724" s="966"/>
      <c r="J724" s="966" t="str">
        <f>IF('statement of marks'!FF35="","",'statement of marks'!FF35)</f>
        <v/>
      </c>
      <c r="K724" s="966"/>
      <c r="L724" s="966">
        <f>IF('statement of marks'!FH35="","",'statement of marks'!FH35)</f>
        <v>0</v>
      </c>
      <c r="M724" s="966"/>
      <c r="N724" s="966"/>
      <c r="O724" s="966"/>
      <c r="P724" s="960" t="s">
        <v>330</v>
      </c>
      <c r="Q724" s="960"/>
      <c r="R724" s="960"/>
      <c r="S724" s="960"/>
      <c r="T724" s="961" t="str">
        <f>IF(AND(T723="mRrh.kZ",V719&gt;=60),"FIRST",IF(AND(T723="mRrh.kZ",V719&gt;=48),"SECOND",IF(AND(T723="mRrh.kZ",V719&gt;=36),"THIRD","")))</f>
        <v/>
      </c>
      <c r="U724" s="961"/>
      <c r="V724" s="962"/>
    </row>
    <row r="725" spans="1:22" ht="19.25" customHeight="1">
      <c r="A725" s="986"/>
      <c r="B725" s="963" t="s">
        <v>310</v>
      </c>
      <c r="C725" s="964"/>
      <c r="D725" s="967" t="str">
        <f>IF('statement of marks'!EY35="","",'statement of marks'!EY35)</f>
        <v/>
      </c>
      <c r="E725" s="968"/>
      <c r="F725" s="968" t="str">
        <f>IF('statement of marks'!FA35="","",'statement of marks'!FA35)</f>
        <v/>
      </c>
      <c r="G725" s="968"/>
      <c r="H725" s="968" t="str">
        <f>IF('statement of marks'!FC35="","",'statement of marks'!FC35)</f>
        <v/>
      </c>
      <c r="I725" s="968"/>
      <c r="J725" s="968" t="str">
        <f>IF('statement of marks'!FE35="","",'statement of marks'!FE35)</f>
        <v/>
      </c>
      <c r="K725" s="968"/>
      <c r="L725" s="968">
        <f>IF('statement of marks'!FG35="","",'statement of marks'!FG35)</f>
        <v>44</v>
      </c>
      <c r="M725" s="968"/>
      <c r="N725" s="968"/>
      <c r="O725" s="968"/>
      <c r="P725" s="969" t="s">
        <v>302</v>
      </c>
      <c r="Q725" s="970"/>
      <c r="R725" s="970"/>
      <c r="S725" s="971"/>
      <c r="T725" s="972" t="str">
        <f>IF(T723="","",'result subject-wise'!$G$118)</f>
        <v/>
      </c>
      <c r="U725" s="972"/>
      <c r="V725" s="973"/>
    </row>
    <row r="726" spans="1:22" ht="19.25" customHeight="1">
      <c r="A726" s="986"/>
      <c r="B726" s="942" t="s">
        <v>303</v>
      </c>
      <c r="C726" s="943"/>
      <c r="D726" s="944"/>
      <c r="E726" s="945"/>
      <c r="F726" s="945"/>
      <c r="G726" s="945"/>
      <c r="H726" s="945"/>
      <c r="I726" s="945"/>
      <c r="J726" s="945"/>
      <c r="K726" s="945"/>
      <c r="L726" s="946" t="s">
        <v>326</v>
      </c>
      <c r="M726" s="946"/>
      <c r="N726" s="946"/>
      <c r="O726" s="946"/>
      <c r="P726" s="946"/>
      <c r="Q726" s="946"/>
      <c r="R726" s="974"/>
      <c r="S726" s="975"/>
      <c r="T726" s="975"/>
      <c r="U726" s="975"/>
      <c r="V726" s="976"/>
    </row>
    <row r="727" spans="1:22" ht="19.25" customHeight="1">
      <c r="A727" s="986"/>
      <c r="B727" s="942" t="s">
        <v>335</v>
      </c>
      <c r="C727" s="943"/>
      <c r="D727" s="944"/>
      <c r="E727" s="945"/>
      <c r="F727" s="945"/>
      <c r="G727" s="945"/>
      <c r="H727" s="945"/>
      <c r="I727" s="945"/>
      <c r="J727" s="945"/>
      <c r="K727" s="945"/>
      <c r="L727" s="946" t="s">
        <v>304</v>
      </c>
      <c r="M727" s="946"/>
      <c r="N727" s="946"/>
      <c r="O727" s="946"/>
      <c r="P727" s="946"/>
      <c r="Q727" s="946"/>
      <c r="R727" s="977"/>
      <c r="S727" s="978"/>
      <c r="T727" s="978"/>
      <c r="U727" s="978"/>
      <c r="V727" s="979"/>
    </row>
    <row r="728" spans="1:22" ht="19.25" customHeight="1">
      <c r="A728" s="986"/>
      <c r="B728" s="942" t="s">
        <v>313</v>
      </c>
      <c r="C728" s="943"/>
      <c r="D728" s="944"/>
      <c r="E728" s="945"/>
      <c r="F728" s="945"/>
      <c r="G728" s="945"/>
      <c r="H728" s="945"/>
      <c r="I728" s="945"/>
      <c r="J728" s="945"/>
      <c r="K728" s="945"/>
      <c r="L728" s="946" t="s">
        <v>327</v>
      </c>
      <c r="M728" s="946"/>
      <c r="N728" s="946"/>
      <c r="O728" s="946"/>
      <c r="P728" s="946"/>
      <c r="Q728" s="946"/>
      <c r="R728" s="947" t="s">
        <v>328</v>
      </c>
      <c r="S728" s="948"/>
      <c r="T728" s="948"/>
      <c r="U728" s="948"/>
      <c r="V728" s="949"/>
    </row>
    <row r="729" spans="1:22" ht="19.25" customHeight="1">
      <c r="A729" s="987"/>
      <c r="B729" s="950" t="s">
        <v>329</v>
      </c>
      <c r="C729" s="951"/>
      <c r="D729" s="952"/>
      <c r="E729" s="953"/>
      <c r="F729" s="953"/>
      <c r="G729" s="953"/>
      <c r="H729" s="953"/>
      <c r="I729" s="953"/>
      <c r="J729" s="953"/>
      <c r="K729" s="953"/>
      <c r="L729" s="951" t="s">
        <v>117</v>
      </c>
      <c r="M729" s="951"/>
      <c r="N729" s="951"/>
      <c r="O729" s="951"/>
      <c r="P729" s="954">
        <f>'statement of marks'!$HJ$110</f>
        <v>42122</v>
      </c>
      <c r="Q729" s="954"/>
      <c r="R729" s="955" t="s">
        <v>305</v>
      </c>
      <c r="S729" s="956"/>
      <c r="T729" s="956"/>
      <c r="U729" s="956"/>
      <c r="V729" s="957"/>
    </row>
    <row r="730" spans="1:22" ht="19.25" customHeight="1">
      <c r="A730" s="980" t="s">
        <v>287</v>
      </c>
      <c r="B730" s="981"/>
      <c r="C730" s="981"/>
      <c r="D730" s="981"/>
      <c r="E730" s="981"/>
      <c r="F730" s="981"/>
      <c r="G730" s="981"/>
      <c r="H730" s="981"/>
      <c r="I730" s="981"/>
      <c r="J730" s="981"/>
      <c r="K730" s="981"/>
      <c r="L730" s="981"/>
      <c r="M730" s="981"/>
      <c r="N730" s="981"/>
      <c r="O730" s="981"/>
      <c r="P730" s="981"/>
      <c r="Q730" s="981"/>
      <c r="R730" s="981"/>
      <c r="S730" s="981"/>
      <c r="T730" s="981"/>
      <c r="U730" s="981"/>
      <c r="V730" s="982"/>
    </row>
    <row r="731" spans="1:22" ht="19.25" customHeight="1">
      <c r="A731" s="983" t="str">
        <f>'statement of marks'!$A$1</f>
        <v>GOVT. GIRLS' HR. SEC. SCHOOL, NIMBAHERA</v>
      </c>
      <c r="B731" s="984"/>
      <c r="C731" s="984"/>
      <c r="D731" s="984"/>
      <c r="E731" s="984"/>
      <c r="F731" s="984"/>
      <c r="G731" s="984"/>
      <c r="H731" s="984"/>
      <c r="I731" s="984"/>
      <c r="J731" s="984"/>
      <c r="K731" s="984"/>
      <c r="L731" s="984"/>
      <c r="M731" s="984"/>
      <c r="N731" s="984"/>
      <c r="O731" s="984"/>
      <c r="P731" s="984"/>
      <c r="Q731" s="984"/>
      <c r="R731" s="984"/>
      <c r="S731" s="984"/>
      <c r="T731" s="984"/>
      <c r="U731" s="984"/>
      <c r="V731" s="985"/>
    </row>
    <row r="732" spans="1:22" ht="19.25" customHeight="1">
      <c r="A732" s="986"/>
      <c r="B732" s="988" t="s">
        <v>316</v>
      </c>
      <c r="C732" s="988"/>
      <c r="D732" s="989" t="str">
        <f>'statement of marks'!$F$3</f>
        <v>2013-14</v>
      </c>
      <c r="E732" s="990"/>
      <c r="F732" s="991" t="str">
        <f>IF(T750="","MAIN EXAMINATION",IF(D749="Suppl.","SUPPLEMENTARY EXAMINATION",IF(D749="Re-exam.","RE-EXAMINATION",)))</f>
        <v>MAIN EXAMINATION</v>
      </c>
      <c r="G732" s="992"/>
      <c r="H732" s="992"/>
      <c r="I732" s="992"/>
      <c r="J732" s="992"/>
      <c r="K732" s="992"/>
      <c r="L732" s="992"/>
      <c r="M732" s="992"/>
      <c r="N732" s="992"/>
      <c r="O732" s="992"/>
      <c r="P732" s="992"/>
      <c r="Q732" s="992"/>
      <c r="R732" s="993" t="s">
        <v>315</v>
      </c>
      <c r="S732" s="994"/>
      <c r="T732" s="995" t="str">
        <f>'statement of marks'!$A$3</f>
        <v>11 'A'</v>
      </c>
      <c r="U732" s="995"/>
      <c r="V732" s="996"/>
    </row>
    <row r="733" spans="1:22" ht="19.25" customHeight="1">
      <c r="A733" s="986"/>
      <c r="B733" s="997" t="s">
        <v>36</v>
      </c>
      <c r="C733" s="997"/>
      <c r="D733" s="998" t="str">
        <f>IF('statement of marks'!G36="","",'statement of marks'!G36)</f>
        <v>A 028</v>
      </c>
      <c r="E733" s="946"/>
      <c r="F733" s="946"/>
      <c r="G733" s="946"/>
      <c r="H733" s="946"/>
      <c r="I733" s="946"/>
      <c r="J733" s="946"/>
      <c r="K733" s="946"/>
      <c r="L733" s="946"/>
      <c r="M733" s="946"/>
      <c r="N733" s="946"/>
      <c r="O733" s="946"/>
      <c r="P733" s="946"/>
      <c r="Q733" s="946"/>
      <c r="R733" s="999" t="s">
        <v>314</v>
      </c>
      <c r="S733" s="1000"/>
      <c r="T733" s="1001">
        <f>IF('statement of marks'!E36="","",'statement of marks'!E36)</f>
        <v>11428</v>
      </c>
      <c r="U733" s="1001"/>
      <c r="V733" s="1002"/>
    </row>
    <row r="734" spans="1:22" ht="19.25" customHeight="1">
      <c r="A734" s="986"/>
      <c r="B734" s="997" t="s">
        <v>37</v>
      </c>
      <c r="C734" s="997"/>
      <c r="D734" s="998" t="str">
        <f>IF('statement of marks'!H36="","",'statement of marks'!H36)</f>
        <v>B 028</v>
      </c>
      <c r="E734" s="946"/>
      <c r="F734" s="946"/>
      <c r="G734" s="946"/>
      <c r="H734" s="946"/>
      <c r="I734" s="946"/>
      <c r="J734" s="946"/>
      <c r="K734" s="946"/>
      <c r="L734" s="946"/>
      <c r="M734" s="946"/>
      <c r="N734" s="946"/>
      <c r="O734" s="946"/>
      <c r="P734" s="946"/>
      <c r="Q734" s="946"/>
      <c r="R734" s="999" t="s">
        <v>35</v>
      </c>
      <c r="S734" s="1000"/>
      <c r="T734" s="1001">
        <f>IF('statement of marks'!D36="","",'statement of marks'!D36)</f>
        <v>10300</v>
      </c>
      <c r="U734" s="1001"/>
      <c r="V734" s="1002"/>
    </row>
    <row r="735" spans="1:22" ht="19.25" customHeight="1">
      <c r="A735" s="986"/>
      <c r="B735" s="1003" t="s">
        <v>38</v>
      </c>
      <c r="C735" s="1003"/>
      <c r="D735" s="998" t="str">
        <f>IF('statement of marks'!I36="","",'statement of marks'!I36)</f>
        <v>C 028</v>
      </c>
      <c r="E735" s="946"/>
      <c r="F735" s="946"/>
      <c r="G735" s="946"/>
      <c r="H735" s="946"/>
      <c r="I735" s="946"/>
      <c r="J735" s="946"/>
      <c r="K735" s="946"/>
      <c r="L735" s="946"/>
      <c r="M735" s="946"/>
      <c r="N735" s="946"/>
      <c r="O735" s="946"/>
      <c r="P735" s="946"/>
      <c r="Q735" s="946"/>
      <c r="R735" s="1004" t="s">
        <v>285</v>
      </c>
      <c r="S735" s="1005"/>
      <c r="T735" s="1006">
        <f>IF('statement of marks'!F36="","",'statement of marks'!F36)</f>
        <v>35196</v>
      </c>
      <c r="U735" s="1006"/>
      <c r="V735" s="1007"/>
    </row>
    <row r="736" spans="1:22" ht="19.25" customHeight="1">
      <c r="A736" s="986"/>
      <c r="B736" s="1008" t="s">
        <v>223</v>
      </c>
      <c r="C736" s="1010" t="s">
        <v>319</v>
      </c>
      <c r="D736" s="1012" t="s">
        <v>114</v>
      </c>
      <c r="E736" s="1012" t="s">
        <v>115</v>
      </c>
      <c r="F736" s="1012" t="s">
        <v>116</v>
      </c>
      <c r="G736" s="1014" t="s">
        <v>281</v>
      </c>
      <c r="H736" s="1014" t="s">
        <v>282</v>
      </c>
      <c r="I736" s="1012" t="s">
        <v>289</v>
      </c>
      <c r="J736" s="1012" t="s">
        <v>299</v>
      </c>
      <c r="K736" s="1016" t="s">
        <v>299</v>
      </c>
      <c r="L736" s="1018" t="s">
        <v>292</v>
      </c>
      <c r="M736" s="1018" t="s">
        <v>293</v>
      </c>
      <c r="N736" s="1020" t="s">
        <v>294</v>
      </c>
      <c r="O736" s="1020" t="s">
        <v>290</v>
      </c>
      <c r="P736" s="1020" t="s">
        <v>291</v>
      </c>
      <c r="Q736" s="1016" t="s">
        <v>323</v>
      </c>
      <c r="R736" s="1012" t="s">
        <v>334</v>
      </c>
      <c r="S736" s="1022" t="s">
        <v>332</v>
      </c>
      <c r="T736" s="1024" t="s">
        <v>320</v>
      </c>
      <c r="U736" s="1026" t="s">
        <v>321</v>
      </c>
      <c r="V736" s="1028" t="s">
        <v>322</v>
      </c>
    </row>
    <row r="737" spans="1:22" ht="19.25" customHeight="1">
      <c r="A737" s="986"/>
      <c r="B737" s="1009"/>
      <c r="C737" s="1011"/>
      <c r="D737" s="1013"/>
      <c r="E737" s="1013"/>
      <c r="F737" s="1013"/>
      <c r="G737" s="1015"/>
      <c r="H737" s="1015"/>
      <c r="I737" s="1013"/>
      <c r="J737" s="1013"/>
      <c r="K737" s="1017"/>
      <c r="L737" s="1019"/>
      <c r="M737" s="1019"/>
      <c r="N737" s="1021"/>
      <c r="O737" s="1021"/>
      <c r="P737" s="1021"/>
      <c r="Q737" s="1017"/>
      <c r="R737" s="1013"/>
      <c r="S737" s="1023"/>
      <c r="T737" s="1025"/>
      <c r="U737" s="1027"/>
      <c r="V737" s="1029"/>
    </row>
    <row r="738" spans="1:22" ht="19.25" customHeight="1">
      <c r="A738" s="986"/>
      <c r="B738" s="1030" t="s">
        <v>317</v>
      </c>
      <c r="C738" s="1031"/>
      <c r="D738" s="173">
        <v>10</v>
      </c>
      <c r="E738" s="203">
        <v>10</v>
      </c>
      <c r="F738" s="203">
        <v>10</v>
      </c>
      <c r="G738" s="164" t="s">
        <v>90</v>
      </c>
      <c r="H738" s="174" t="str">
        <f>'statement of marks'!$AQ$6</f>
        <v/>
      </c>
      <c r="I738" s="165">
        <v>70</v>
      </c>
      <c r="J738" s="164" t="s">
        <v>88</v>
      </c>
      <c r="K738" s="175">
        <v>100</v>
      </c>
      <c r="L738" s="164" t="s">
        <v>91</v>
      </c>
      <c r="M738" s="174" t="str">
        <f>'statement of marks'!$AV$6</f>
        <v/>
      </c>
      <c r="N738" s="165">
        <v>100</v>
      </c>
      <c r="O738" s="164" t="s">
        <v>307</v>
      </c>
      <c r="P738" s="175"/>
      <c r="Q738" s="175">
        <v>200</v>
      </c>
      <c r="R738" s="166"/>
      <c r="S738" s="166"/>
      <c r="T738" s="167"/>
      <c r="U738" s="168"/>
      <c r="V738" s="176" t="str">
        <f>IF(OR(U745=0,U745&lt;S745),"",Q738)</f>
        <v/>
      </c>
    </row>
    <row r="739" spans="1:22" ht="19.25" customHeight="1">
      <c r="A739" s="986"/>
      <c r="B739" s="942" t="str">
        <f>'statement of marks'!$J$3</f>
        <v>HINDI COMPULSORY</v>
      </c>
      <c r="C739" s="943"/>
      <c r="D739" s="200">
        <f>IF('statement of marks'!J36="","",'statement of marks'!J36)</f>
        <v>5</v>
      </c>
      <c r="E739" s="201">
        <f>IF('statement of marks'!K36="","",'statement of marks'!K36)</f>
        <v>4</v>
      </c>
      <c r="F739" s="201">
        <f>IF('statement of marks'!L36="","",'statement of marks'!L36)</f>
        <v>5</v>
      </c>
      <c r="G739" s="177">
        <f>IF('statement of marks'!N36="","",'statement of marks'!N36)</f>
        <v>44</v>
      </c>
      <c r="H739" s="177" t="str">
        <f>'statement of marks'!$BS$6</f>
        <v/>
      </c>
      <c r="I739" s="204">
        <f>IF(G739="","",G739)</f>
        <v>44</v>
      </c>
      <c r="J739" s="204">
        <f>IF(G739="","",SUM(D739,E739,F739,G739))</f>
        <v>58</v>
      </c>
      <c r="K739" s="178">
        <f>J739</f>
        <v>58</v>
      </c>
      <c r="L739" s="177">
        <f>IF('statement of marks'!P36="","",'statement of marks'!P36)</f>
        <v>70</v>
      </c>
      <c r="M739" s="174" t="str">
        <f>'statement of marks'!$BX$6</f>
        <v/>
      </c>
      <c r="N739" s="204">
        <f>IF(L739="","",L739)</f>
        <v>70</v>
      </c>
      <c r="O739" s="204">
        <f>IF(L739="","",SUM(J739,L739))</f>
        <v>128</v>
      </c>
      <c r="P739" s="179">
        <f>SUM(H739,M739)</f>
        <v>0</v>
      </c>
      <c r="Q739" s="178">
        <f>O739</f>
        <v>128</v>
      </c>
      <c r="R739" s="201" t="str">
        <f>CONCATENATE('statement of marks'!FJ36,'statement of marks'!FK36,'statement of marks'!FL36)</f>
        <v>I</v>
      </c>
      <c r="S739" s="180" t="str">
        <f>IF(OR(R739="S",R739="RE"),100,"")</f>
        <v/>
      </c>
      <c r="T739" s="181" t="str">
        <f>IF('result subject-wise'!U36="","",'result subject-wise'!U36)</f>
        <v/>
      </c>
      <c r="U739" s="182" t="str">
        <f>IF('result subject-wise'!V36="","",'result subject-wise'!V36)</f>
        <v/>
      </c>
      <c r="V739" s="176" t="str">
        <f>IF(OR(U745=0,U745&lt;S745),"",IF(R739="RE",SUM(Q739,T739),IF(R739="S",T739,Q739)))</f>
        <v/>
      </c>
    </row>
    <row r="740" spans="1:22" ht="19.25" customHeight="1">
      <c r="A740" s="986"/>
      <c r="B740" s="942" t="str">
        <f>'statement of marks'!$W$3</f>
        <v>ENGLISH COMPULSORY</v>
      </c>
      <c r="C740" s="943"/>
      <c r="D740" s="200">
        <f>IF('statement of marks'!W36="","",'statement of marks'!W36)</f>
        <v>6</v>
      </c>
      <c r="E740" s="201">
        <f>IF('statement of marks'!X36="","",'statement of marks'!X36)</f>
        <v>8</v>
      </c>
      <c r="F740" s="201">
        <f>IF('statement of marks'!Y36="","",'statement of marks'!Y36)</f>
        <v>8</v>
      </c>
      <c r="G740" s="177">
        <f>IF('statement of marks'!AA36="","",'statement of marks'!AA36)</f>
        <v>41</v>
      </c>
      <c r="H740" s="177" t="str">
        <f>'statement of marks'!$CU$6</f>
        <v/>
      </c>
      <c r="I740" s="204">
        <f>IF(G740="","",G740)</f>
        <v>41</v>
      </c>
      <c r="J740" s="204">
        <f t="shared" ref="J740:J743" si="268">IF(G740="","",SUM(D740,E740,F740,G740))</f>
        <v>63</v>
      </c>
      <c r="K740" s="178">
        <f>J740</f>
        <v>63</v>
      </c>
      <c r="L740" s="177">
        <f>IF('statement of marks'!AC36="","",'statement of marks'!AC36)</f>
        <v>49</v>
      </c>
      <c r="M740" s="174" t="str">
        <f>'statement of marks'!$CZ$6</f>
        <v/>
      </c>
      <c r="N740" s="204">
        <f>IF(L740="","",L740)</f>
        <v>49</v>
      </c>
      <c r="O740" s="204">
        <f t="shared" ref="O740" si="269">IF(L740="","",SUM(J740,L740))</f>
        <v>112</v>
      </c>
      <c r="P740" s="179">
        <f t="shared" ref="P740" si="270">SUM(H740,M740)</f>
        <v>0</v>
      </c>
      <c r="Q740" s="178">
        <f>O740</f>
        <v>112</v>
      </c>
      <c r="R740" s="201" t="str">
        <f>CONCATENATE('statement of marks'!FM36,'statement of marks'!FN36,'statement of marks'!FO36)</f>
        <v>II</v>
      </c>
      <c r="S740" s="180" t="str">
        <f>IF(OR(R740="S",R740="RE"),100,"")</f>
        <v/>
      </c>
      <c r="T740" s="181" t="str">
        <f>IF('result subject-wise'!X36="","",'result subject-wise'!X36)</f>
        <v/>
      </c>
      <c r="U740" s="182" t="str">
        <f>IF('result subject-wise'!Y36="","",'result subject-wise'!Y36)</f>
        <v/>
      </c>
      <c r="V740" s="176" t="str">
        <f>IF(OR(U745=0,U745&lt;S745),"",IF(R740="RE",SUM(Q740,T740),IF(R740="S",T740,Q740)))</f>
        <v/>
      </c>
    </row>
    <row r="741" spans="1:22" ht="19.25" customHeight="1">
      <c r="A741" s="986"/>
      <c r="B741" s="942" t="str">
        <f>'statement of marks'!AK36</f>
        <v>PHYSICS</v>
      </c>
      <c r="C741" s="943"/>
      <c r="D741" s="200">
        <f>IF('statement of marks'!AL36="","",'statement of marks'!AL36)</f>
        <v>3</v>
      </c>
      <c r="E741" s="201">
        <f>IF('statement of marks'!AM36="","",'statement of marks'!AM36)</f>
        <v>6</v>
      </c>
      <c r="F741" s="201">
        <f>IF('statement of marks'!AN36="","",'statement of marks'!AN36)</f>
        <v>10</v>
      </c>
      <c r="G741" s="177">
        <f>IF('statement of marks'!AP36="","",'statement of marks'!AP36)</f>
        <v>16</v>
      </c>
      <c r="H741" s="177">
        <f>IF('statement of marks'!AQ36="","",'statement of marks'!AQ36)</f>
        <v>12</v>
      </c>
      <c r="I741" s="204">
        <f>IF(G741="","",IF(AND(G741="ML",H741="ML"),"ML",IF(AND(G741="ML",H741=""),"ML",SUM(G741,H741))))</f>
        <v>28</v>
      </c>
      <c r="J741" s="204">
        <f t="shared" si="268"/>
        <v>35</v>
      </c>
      <c r="K741" s="178">
        <f>IF(J741="","",SUM(H741,J741))</f>
        <v>47</v>
      </c>
      <c r="L741" s="177">
        <f>IF('statement of marks'!AU36="","",'statement of marks'!AU36)</f>
        <v>38</v>
      </c>
      <c r="M741" s="177">
        <f>IF('statement of marks'!AV36="","",'statement of marks'!AV36)</f>
        <v>18</v>
      </c>
      <c r="N741" s="204">
        <f>IF(L741="","",IF(AND(L741="ML",M741="ML"),"ML",IF(AND(L741="ML",M741=""),"ML",SUM(L741,M741))))</f>
        <v>56</v>
      </c>
      <c r="O741" s="204">
        <f>IF(L741="","",SUM(J741,L741))</f>
        <v>73</v>
      </c>
      <c r="P741" s="177">
        <f>IF(AND(H741="",M741=""),"",SUM(H741,M741))</f>
        <v>30</v>
      </c>
      <c r="Q741" s="178">
        <f>IF(O741="","",SUM(O741,P741))</f>
        <v>103</v>
      </c>
      <c r="R741" s="201" t="str">
        <f>CONCATENATE('statement of marks'!FP36,'statement of marks'!FY36,'statement of marks'!FZ36)</f>
        <v>II</v>
      </c>
      <c r="S741" s="180" t="str">
        <f>IF('result subject-wise'!Z36="","",'result subject-wise'!Z36)</f>
        <v/>
      </c>
      <c r="T741" s="181" t="str">
        <f>IF('result subject-wise'!AB36="","",'result subject-wise'!AB36)</f>
        <v/>
      </c>
      <c r="U741" s="182" t="str">
        <f>IF('result subject-wise'!AC36="","",'result subject-wise'!AC36)</f>
        <v/>
      </c>
      <c r="V741" s="176" t="str">
        <f>IF(OR(U745=0,U745&lt;S745),"",IF(OR(R741="RE",R741="REP"),SUM(Q741,T741),IF(R741="S",T741,Q741)))</f>
        <v/>
      </c>
    </row>
    <row r="742" spans="1:22" ht="19.25" customHeight="1">
      <c r="A742" s="986"/>
      <c r="B742" s="942" t="str">
        <f>'statement of marks'!BM36</f>
        <v>CHEMISTRY</v>
      </c>
      <c r="C742" s="943"/>
      <c r="D742" s="200">
        <f>IF('statement of marks'!BN36="","",'statement of marks'!BN36)</f>
        <v>6</v>
      </c>
      <c r="E742" s="201">
        <f>IF('statement of marks'!BO36="","",'statement of marks'!BO36)</f>
        <v>9</v>
      </c>
      <c r="F742" s="201">
        <f>IF('statement of marks'!BP36="","",'statement of marks'!BP36)</f>
        <v>10</v>
      </c>
      <c r="G742" s="177">
        <f>IF('statement of marks'!BR36="","",'statement of marks'!BR36)</f>
        <v>31</v>
      </c>
      <c r="H742" s="177">
        <f>IF('statement of marks'!BS36="","",'statement of marks'!BS36)</f>
        <v>16</v>
      </c>
      <c r="I742" s="204">
        <f t="shared" ref="I742" si="271">IF(G742="","",IF(AND(G742="ML",H742="ML"),"ML",IF(AND(G742="ML",H742=""),"ML",SUM(G742,H742))))</f>
        <v>47</v>
      </c>
      <c r="J742" s="204">
        <f t="shared" si="268"/>
        <v>56</v>
      </c>
      <c r="K742" s="178">
        <f>IF(J742="","",SUM(H742,J742))</f>
        <v>72</v>
      </c>
      <c r="L742" s="177">
        <f>IF('statement of marks'!BW36="","",'statement of marks'!BW36)</f>
        <v>40</v>
      </c>
      <c r="M742" s="177">
        <f>IF('statement of marks'!BX36="","",'statement of marks'!BX36)</f>
        <v>29</v>
      </c>
      <c r="N742" s="204">
        <f t="shared" ref="N742" si="272">IF(L742="","",IF(AND(L742="ML",M742="ML"),"ML",IF(AND(L742="ML",M742=""),"ML",SUM(L742,M742))))</f>
        <v>69</v>
      </c>
      <c r="O742" s="204">
        <f>IF(L742="","",SUM(J742,L742))</f>
        <v>96</v>
      </c>
      <c r="P742" s="177">
        <f t="shared" ref="P742:P743" si="273">IF(AND(H742="",M742=""),"",SUM(H742,M742))</f>
        <v>45</v>
      </c>
      <c r="Q742" s="178">
        <f>IF(O742="","",SUM(O742,P742))</f>
        <v>141</v>
      </c>
      <c r="R742" s="201" t="str">
        <f>CONCATENATE('statement of marks'!GA36,'statement of marks'!GJ36,'statement of marks'!GK36)</f>
        <v>I</v>
      </c>
      <c r="S742" s="180" t="str">
        <f>IF('result subject-wise'!AD36="","",'result subject-wise'!AD36)</f>
        <v/>
      </c>
      <c r="T742" s="181" t="str">
        <f>IF('result subject-wise'!AF36="","",'result subject-wise'!AF36)</f>
        <v/>
      </c>
      <c r="U742" s="182" t="str">
        <f>IF('result subject-wise'!AG36="","",'result subject-wise'!AG36)</f>
        <v/>
      </c>
      <c r="V742" s="176" t="str">
        <f>IF(OR(U745=0,U745&lt;S745),"",IF(OR(R742="RE",R742="REP"),SUM(Q742,T742),IF(R742="S",T742,Q742)))</f>
        <v/>
      </c>
    </row>
    <row r="743" spans="1:22" ht="19.25" customHeight="1">
      <c r="A743" s="986"/>
      <c r="B743" s="942" t="str">
        <f>'statement of marks'!CO36</f>
        <v>BIOLOGY</v>
      </c>
      <c r="C743" s="943"/>
      <c r="D743" s="200">
        <f>IF('statement of marks'!CP36="","",'statement of marks'!CP36)</f>
        <v>8</v>
      </c>
      <c r="E743" s="201">
        <f>IF('statement of marks'!CQ36="","",'statement of marks'!CQ36)</f>
        <v>7</v>
      </c>
      <c r="F743" s="201">
        <f>IF('statement of marks'!CR36="","",'statement of marks'!CR36)</f>
        <v>9</v>
      </c>
      <c r="G743" s="177">
        <f>IF('statement of marks'!CT36="","",'statement of marks'!CT36)</f>
        <v>30</v>
      </c>
      <c r="H743" s="177">
        <f>IF('statement of marks'!CU36="","",'statement of marks'!CU36)</f>
        <v>19</v>
      </c>
      <c r="I743" s="204">
        <f>IF(G743="","",IF(AND(G743="ML",H743="ML"),"ML",IF(AND(G743="ML",H743=""),"ML",SUM(G743,H743))))</f>
        <v>49</v>
      </c>
      <c r="J743" s="204">
        <f t="shared" si="268"/>
        <v>54</v>
      </c>
      <c r="K743" s="178">
        <f>IF(J743="","",SUM(H743,J743))</f>
        <v>73</v>
      </c>
      <c r="L743" s="177">
        <f>IF('statement of marks'!CY36="","",'statement of marks'!CY36)</f>
        <v>41</v>
      </c>
      <c r="M743" s="177">
        <f>IF('statement of marks'!CZ36="","",'statement of marks'!CZ36)</f>
        <v>28</v>
      </c>
      <c r="N743" s="204">
        <f>IF(L743="","",IF(AND(L743="ML",M743="ML"),"ML",IF(AND(L743="ML",M743=""),"ML",SUM(L743,M743))))</f>
        <v>69</v>
      </c>
      <c r="O743" s="204">
        <f>IF(L743="","",SUM(J743,L743))</f>
        <v>95</v>
      </c>
      <c r="P743" s="177">
        <f t="shared" si="273"/>
        <v>47</v>
      </c>
      <c r="Q743" s="178">
        <f>IF(O743="","",SUM(O743,P743))</f>
        <v>142</v>
      </c>
      <c r="R743" s="201" t="str">
        <f>CONCATENATE('statement of marks'!GL36,'statement of marks'!GU36,'statement of marks'!GV36)</f>
        <v>I</v>
      </c>
      <c r="S743" s="180" t="str">
        <f>IF('result subject-wise'!AH36="","",'result subject-wise'!AH36)</f>
        <v/>
      </c>
      <c r="T743" s="181" t="str">
        <f>IF('result subject-wise'!AJ36="","",'result subject-wise'!AJ36)</f>
        <v/>
      </c>
      <c r="U743" s="182" t="str">
        <f>IF('result subject-wise'!AK36="","",'result subject-wise'!AK36)</f>
        <v/>
      </c>
      <c r="V743" s="176" t="str">
        <f>IF(OR(U745=0,U745&lt;S745),"",IF(OR(R743="RE",R743="REP"),SUM(Q743,T743),IF(R743="S",T743,Q743)))</f>
        <v/>
      </c>
    </row>
    <row r="744" spans="1:22" ht="19.25" customHeight="1">
      <c r="A744" s="986"/>
      <c r="B744" s="1032" t="s">
        <v>296</v>
      </c>
      <c r="C744" s="1033"/>
      <c r="D744" s="183">
        <f>IF(AND(D739="",D740="",D741="",D742="",D743=""),"",SUM(D739:D743))</f>
        <v>28</v>
      </c>
      <c r="E744" s="183">
        <f t="shared" ref="E744:F744" si="274">IF(AND(E739="",E740="",E741="",E742="",E743=""),"",SUM(E739:E743))</f>
        <v>34</v>
      </c>
      <c r="F744" s="183">
        <f t="shared" si="274"/>
        <v>42</v>
      </c>
      <c r="G744" s="184">
        <f>IF(G739="","",SUM(G739:G743))</f>
        <v>162</v>
      </c>
      <c r="H744" s="184">
        <f>SUM(H741:H743)</f>
        <v>47</v>
      </c>
      <c r="I744" s="184">
        <f>IF(AND(I739="",I740="",I741="",I742="",I743=""),"",SUM(I739:I743))</f>
        <v>209</v>
      </c>
      <c r="J744" s="185">
        <f>IF(J743="","",SUM(J739:J743))</f>
        <v>266</v>
      </c>
      <c r="K744" s="186">
        <f>IF(K739="","",SUM(K739:K743))</f>
        <v>313</v>
      </c>
      <c r="L744" s="184">
        <f>IF(L739="","",SUM(L739:L743))</f>
        <v>238</v>
      </c>
      <c r="M744" s="184">
        <f>SUM(M741:M743)</f>
        <v>75</v>
      </c>
      <c r="N744" s="184">
        <f t="shared" ref="N744" si="275">IF(AND(N739="",N740="",N741="",N742="",N743=""),"",SUM(N739:N743))</f>
        <v>313</v>
      </c>
      <c r="O744" s="185">
        <f>IF(L744="","",SUM(J744,L744))</f>
        <v>504</v>
      </c>
      <c r="P744" s="186">
        <f>SUM(H744,M744)</f>
        <v>122</v>
      </c>
      <c r="Q744" s="186">
        <f>IF(Q739="","",SUM(Q739:Q743))</f>
        <v>626</v>
      </c>
      <c r="R744" s="185"/>
      <c r="S744" s="185" t="str">
        <f>IF(AND(S739="",S740="",S741="",S742="",S743=""),"",SUM(S739:S743))</f>
        <v/>
      </c>
      <c r="T744" s="187" t="str">
        <f>IF(AND(T739="",T740="",T741="",T742="",T743=""),"",SUM(T739:T743))</f>
        <v/>
      </c>
      <c r="U744" s="188"/>
      <c r="V744" s="189" t="str">
        <f>IF(V739="","",SUM(V739:V743))</f>
        <v/>
      </c>
    </row>
    <row r="745" spans="1:22" ht="19.25" customHeight="1">
      <c r="A745" s="986"/>
      <c r="B745" s="1034" t="s">
        <v>318</v>
      </c>
      <c r="C745" s="1035"/>
      <c r="D745" s="173">
        <f>IF(D744="","",50-(COUNTIF(D739:D743,"NA")*10+COUNTIF(D739:D743,"ML")*10))</f>
        <v>50</v>
      </c>
      <c r="E745" s="173">
        <f t="shared" ref="E745:F745" si="276">IF(E744="","",50-(COUNTIF(E739:E743,"NA")*10+COUNTIF(E739:E743,"ML")*10))</f>
        <v>50</v>
      </c>
      <c r="F745" s="173">
        <f t="shared" si="276"/>
        <v>50</v>
      </c>
      <c r="G745" s="177" t="e">
        <f>I745-H745</f>
        <v>#VALUE!</v>
      </c>
      <c r="H745" s="184" t="e">
        <f>IF(H744="","",(IF(OR(H741="ML",H741=""),0,H738)+IF(OR(H742="ML",H742=""),0,H739)+IF(OR(H743="ML",H743=""),0,H740)))</f>
        <v>#VALUE!</v>
      </c>
      <c r="I745" s="177">
        <f>IF(I744=0,0,350-H747)</f>
        <v>350</v>
      </c>
      <c r="J745" s="204" t="e">
        <f>IF(J744="","",SUM(D745:G745))</f>
        <v>#VALUE!</v>
      </c>
      <c r="K745" s="178" t="e">
        <f>IF(K744="","",SUM(H745,J745))</f>
        <v>#VALUE!</v>
      </c>
      <c r="L745" s="177" t="e">
        <f>N745-M745</f>
        <v>#VALUE!</v>
      </c>
      <c r="M745" s="180" t="e">
        <f>IF(M744="","",(IF(OR(M741="ML",M741=""),0,M738)+IF(OR(M742="ML",M742=""),0,M739)+IF(OR(M743="ML",M743=""),0,M740)))</f>
        <v>#VALUE!</v>
      </c>
      <c r="N745" s="177">
        <f>IF(N744=0,0,500-M747)</f>
        <v>500</v>
      </c>
      <c r="O745" s="204" t="e">
        <f>IF(L745="","",SUM(J745,L745))</f>
        <v>#VALUE!</v>
      </c>
      <c r="P745" s="178" t="e">
        <f>SUM(H745,M745)</f>
        <v>#VALUE!</v>
      </c>
      <c r="Q745" s="178" t="e">
        <f>IF(Q744="","",SUM(O745,P745))</f>
        <v>#VALUE!</v>
      </c>
      <c r="R745" s="169"/>
      <c r="S745" s="190">
        <f>COUNTIF(R739:R748,"S")</f>
        <v>0</v>
      </c>
      <c r="T745" s="190">
        <f>COUNTIF(R739:R748,"RE")+COUNTIF(R739:R748,"REP")</f>
        <v>0</v>
      </c>
      <c r="U745" s="190">
        <f>COUNTIF(U739:U744,"P")+COUNTIF(U747:U748,"P")</f>
        <v>0</v>
      </c>
      <c r="V745" s="191" t="str">
        <f>IF(OR(U745=0,U745&lt;(S745+T745)),"",(Q745-(S745*200)+S744))</f>
        <v/>
      </c>
    </row>
    <row r="746" spans="1:22" ht="19.25" customHeight="1">
      <c r="A746" s="986"/>
      <c r="B746" s="942" t="s">
        <v>156</v>
      </c>
      <c r="C746" s="943"/>
      <c r="D746" s="192">
        <f t="shared" ref="D746:Q746" si="277">IF(D745="","",D744/D745*100)</f>
        <v>56.000000000000007</v>
      </c>
      <c r="E746" s="192">
        <f t="shared" si="277"/>
        <v>68</v>
      </c>
      <c r="F746" s="192">
        <f t="shared" si="277"/>
        <v>84</v>
      </c>
      <c r="G746" s="192" t="e">
        <f t="shared" si="277"/>
        <v>#VALUE!</v>
      </c>
      <c r="H746" s="192" t="e">
        <f t="shared" si="277"/>
        <v>#VALUE!</v>
      </c>
      <c r="I746" s="192">
        <f t="shared" si="277"/>
        <v>59.714285714285722</v>
      </c>
      <c r="J746" s="192" t="e">
        <f t="shared" si="277"/>
        <v>#VALUE!</v>
      </c>
      <c r="K746" s="193" t="e">
        <f t="shared" si="277"/>
        <v>#VALUE!</v>
      </c>
      <c r="L746" s="192" t="e">
        <f t="shared" si="277"/>
        <v>#VALUE!</v>
      </c>
      <c r="M746" s="192" t="e">
        <f t="shared" si="277"/>
        <v>#VALUE!</v>
      </c>
      <c r="N746" s="192">
        <f t="shared" si="277"/>
        <v>62.6</v>
      </c>
      <c r="O746" s="192" t="e">
        <f t="shared" si="277"/>
        <v>#VALUE!</v>
      </c>
      <c r="P746" s="193" t="e">
        <f t="shared" si="277"/>
        <v>#VALUE!</v>
      </c>
      <c r="Q746" s="193" t="e">
        <f t="shared" si="277"/>
        <v>#VALUE!</v>
      </c>
      <c r="R746" s="166"/>
      <c r="S746" s="166"/>
      <c r="T746" s="167"/>
      <c r="U746" s="170"/>
      <c r="V746" s="194" t="str">
        <f>IF(V745="","",V744/V745*100)</f>
        <v/>
      </c>
    </row>
    <row r="747" spans="1:22" ht="19.25" customHeight="1">
      <c r="A747" s="986"/>
      <c r="B747" s="942" t="str">
        <f>'statement of marks'!$DQ$3</f>
        <v>RAJASTHAN STUDIES</v>
      </c>
      <c r="C747" s="943"/>
      <c r="D747" s="200">
        <f>IF('statement of marks'!DQ36="","",'statement of marks'!DQ36)</f>
        <v>8</v>
      </c>
      <c r="E747" s="201">
        <f>IF('statement of marks'!DR36="","",'statement of marks'!DR36)</f>
        <v>10</v>
      </c>
      <c r="F747" s="201">
        <f>IF('statement of marks'!DS36="","",'statement of marks'!DS36)</f>
        <v>10</v>
      </c>
      <c r="G747" s="201">
        <f>IF('statement of marks'!DU36="","",'statement of marks'!DU36)</f>
        <v>50</v>
      </c>
      <c r="H747" s="179">
        <f>IF(G739="ML",70)+IF(G740="ML",70)+IF(G741="ML",70-H738)+IF(G742="ML",70-H739)+IF(G743="ML",70-H740)+IF(H741="ml",H738)+IF(H742="ml",H739)+IF(H743="ml",H740)</f>
        <v>0</v>
      </c>
      <c r="I747" s="204">
        <f>IF(G747="","",SUM(G747,H747))</f>
        <v>50</v>
      </c>
      <c r="J747" s="204">
        <f>IF(G747="","",SUM(D747,E747,F747,G747))</f>
        <v>78</v>
      </c>
      <c r="K747" s="178">
        <f>IF(J747="","",SUM(H747,J747))</f>
        <v>78</v>
      </c>
      <c r="L747" s="201">
        <f>IF('statement of marks'!DW36="","",'statement of marks'!DW36)</f>
        <v>76</v>
      </c>
      <c r="M747" s="179">
        <f>IF(L739="ML",100)+IF(L740="ML",100)+IF(L741="ML",100-M738)+IF(L742="ML",100-M739)+IF(L743="ML",100-M740)+IF(M741="ml",M738)+IF(M742="ml",M739)+IF(M743="ml",M740)</f>
        <v>0</v>
      </c>
      <c r="N747" s="204">
        <f>IF(L747="","",SUM(L747,M747))</f>
        <v>76</v>
      </c>
      <c r="O747" s="204">
        <f>IF(L747="","",SUM(K747,L747))</f>
        <v>154</v>
      </c>
      <c r="P747" s="179">
        <f>SUM(H747,M747)</f>
        <v>0</v>
      </c>
      <c r="Q747" s="178">
        <f>IF(O747="","",SUM(O747,M747))</f>
        <v>154</v>
      </c>
      <c r="R747" s="201" t="str">
        <f>IF('statement of marks'!GW36="","",'statement of marks'!GW36)</f>
        <v>B</v>
      </c>
      <c r="S747" s="180" t="str">
        <f>IF(OR(R747="S",R747="RE"),100,"")</f>
        <v/>
      </c>
      <c r="T747" s="171" t="str">
        <f>IF('result subject-wise'!AL36="","",'result subject-wise'!AL36)</f>
        <v/>
      </c>
      <c r="U747" s="172" t="str">
        <f>IF('result subject-wise'!AM36="","",'result subject-wise'!AM36)</f>
        <v/>
      </c>
      <c r="V747" s="1036"/>
    </row>
    <row r="748" spans="1:22" ht="19.25" customHeight="1">
      <c r="A748" s="986"/>
      <c r="B748" s="942" t="str">
        <f>'statement of marks'!$ED$3</f>
        <v>JEEVAN KAUSJAL</v>
      </c>
      <c r="C748" s="943"/>
      <c r="D748" s="1037" t="s">
        <v>283</v>
      </c>
      <c r="E748" s="1038"/>
      <c r="F748" s="204">
        <f>'statement of marks'!$ED$6</f>
        <v>30</v>
      </c>
      <c r="G748" s="177">
        <f>IF('statement of marks'!ED36="","",'statement of marks'!ED36)</f>
        <v>22</v>
      </c>
      <c r="H748" s="1038" t="s">
        <v>284</v>
      </c>
      <c r="I748" s="1038"/>
      <c r="J748" s="204">
        <f>'statement of marks'!$EE$6</f>
        <v>30</v>
      </c>
      <c r="K748" s="178">
        <f>IF('statement of marks'!EE36="","",'statement of marks'!EE36)</f>
        <v>26</v>
      </c>
      <c r="L748" s="1038" t="s">
        <v>113</v>
      </c>
      <c r="M748" s="1038"/>
      <c r="N748" s="204">
        <f>'statement of marks'!$EF$6</f>
        <v>40</v>
      </c>
      <c r="O748" s="201">
        <f>IF('statement of marks'!EF36="","",'statement of marks'!EF36)</f>
        <v>29</v>
      </c>
      <c r="P748" s="166"/>
      <c r="Q748" s="178">
        <f>IF(O748="","",SUM(G748,K748,O748))</f>
        <v>77</v>
      </c>
      <c r="R748" s="201" t="str">
        <f>IF('statement of marks'!GX36="","",'statement of marks'!GX36)</f>
        <v>B</v>
      </c>
      <c r="S748" s="180" t="str">
        <f>IF(OR(R748="S",R748="RE"),40,"")</f>
        <v/>
      </c>
      <c r="T748" s="171" t="str">
        <f>IF('result subject-wise'!AN36="","",'result subject-wise'!AN36)</f>
        <v/>
      </c>
      <c r="U748" s="172" t="str">
        <f>IF('result subject-wise'!AO36="","",'result subject-wise'!AO36)</f>
        <v/>
      </c>
      <c r="V748" s="1036"/>
    </row>
    <row r="749" spans="1:22" ht="19.25" customHeight="1">
      <c r="A749" s="986"/>
      <c r="B749" s="1039" t="s">
        <v>200</v>
      </c>
      <c r="C749" s="1040"/>
      <c r="D749" s="1041" t="str">
        <f>IF('statement of marks'!HD36="","",'statement of marks'!HD36)</f>
        <v>PASS</v>
      </c>
      <c r="E749" s="1042"/>
      <c r="F749" s="1042"/>
      <c r="G749" s="1042"/>
      <c r="H749" s="1042"/>
      <c r="I749" s="1043"/>
      <c r="J749" s="202" t="s">
        <v>330</v>
      </c>
      <c r="K749" s="201" t="str">
        <f>IF('statement of marks'!HG36="","",'statement of marks'!HG36)</f>
        <v>I</v>
      </c>
      <c r="L749" s="1044" t="s">
        <v>157</v>
      </c>
      <c r="M749" s="1045"/>
      <c r="N749" s="1046"/>
      <c r="O749" s="201">
        <f>IF('statement of marks'!HI36="","",'statement of marks'!HI36)</f>
        <v>5.0000000000000195</v>
      </c>
      <c r="P749" s="1047" t="s">
        <v>324</v>
      </c>
      <c r="Q749" s="1047"/>
      <c r="R749" s="1047"/>
      <c r="S749" s="1047"/>
      <c r="T749" s="1047"/>
      <c r="U749" s="1047"/>
      <c r="V749" s="1048"/>
    </row>
    <row r="750" spans="1:22" ht="19.25" customHeight="1">
      <c r="A750" s="986"/>
      <c r="B750" s="1039" t="s">
        <v>333</v>
      </c>
      <c r="C750" s="1040"/>
      <c r="D750" s="965" t="s">
        <v>127</v>
      </c>
      <c r="E750" s="966"/>
      <c r="F750" s="958" t="s">
        <v>129</v>
      </c>
      <c r="G750" s="958"/>
      <c r="H750" s="958" t="s">
        <v>131</v>
      </c>
      <c r="I750" s="958"/>
      <c r="J750" s="958" t="s">
        <v>133</v>
      </c>
      <c r="K750" s="958"/>
      <c r="L750" s="959" t="s">
        <v>312</v>
      </c>
      <c r="M750" s="959"/>
      <c r="N750" s="959"/>
      <c r="O750" s="959"/>
      <c r="P750" s="960" t="s">
        <v>200</v>
      </c>
      <c r="Q750" s="960"/>
      <c r="R750" s="960"/>
      <c r="S750" s="960"/>
      <c r="T750" s="961" t="str">
        <f>IF('result subject-wise'!AR36="","",'result subject-wise'!AR36)</f>
        <v/>
      </c>
      <c r="U750" s="961"/>
      <c r="V750" s="962"/>
    </row>
    <row r="751" spans="1:22" ht="19.25" customHeight="1">
      <c r="A751" s="986"/>
      <c r="B751" s="963" t="s">
        <v>309</v>
      </c>
      <c r="C751" s="964"/>
      <c r="D751" s="965" t="str">
        <f>IF('statement of marks'!EZ36="","",'statement of marks'!EZ36)</f>
        <v/>
      </c>
      <c r="E751" s="966"/>
      <c r="F751" s="966" t="str">
        <f>IF('statement of marks'!FB36="","",'statement of marks'!FB36)</f>
        <v/>
      </c>
      <c r="G751" s="966"/>
      <c r="H751" s="966" t="str">
        <f>IF('statement of marks'!FD36="","",'statement of marks'!FD36)</f>
        <v/>
      </c>
      <c r="I751" s="966"/>
      <c r="J751" s="966" t="str">
        <f>IF('statement of marks'!FF36="","",'statement of marks'!FF36)</f>
        <v/>
      </c>
      <c r="K751" s="966"/>
      <c r="L751" s="966">
        <f>IF('statement of marks'!FH36="","",'statement of marks'!FH36)</f>
        <v>0</v>
      </c>
      <c r="M751" s="966"/>
      <c r="N751" s="966"/>
      <c r="O751" s="966"/>
      <c r="P751" s="960" t="s">
        <v>330</v>
      </c>
      <c r="Q751" s="960"/>
      <c r="R751" s="960"/>
      <c r="S751" s="960"/>
      <c r="T751" s="961" t="str">
        <f>IF(AND(T750="mRrh.kZ",V746&gt;=60),"FIRST",IF(AND(T750="mRrh.kZ",V746&gt;=48),"SECOND",IF(AND(T750="mRrh.kZ",V746&gt;=36),"THIRD","")))</f>
        <v/>
      </c>
      <c r="U751" s="961"/>
      <c r="V751" s="962"/>
    </row>
    <row r="752" spans="1:22" ht="19.25" customHeight="1">
      <c r="A752" s="986"/>
      <c r="B752" s="963" t="s">
        <v>310</v>
      </c>
      <c r="C752" s="964"/>
      <c r="D752" s="967" t="str">
        <f>IF('statement of marks'!EY36="","",'statement of marks'!EY36)</f>
        <v/>
      </c>
      <c r="E752" s="968"/>
      <c r="F752" s="968" t="str">
        <f>IF('statement of marks'!FA36="","",'statement of marks'!FA36)</f>
        <v/>
      </c>
      <c r="G752" s="968"/>
      <c r="H752" s="968" t="str">
        <f>IF('statement of marks'!FC36="","",'statement of marks'!FC36)</f>
        <v/>
      </c>
      <c r="I752" s="968"/>
      <c r="J752" s="968" t="str">
        <f>IF('statement of marks'!FE36="","",'statement of marks'!FE36)</f>
        <v/>
      </c>
      <c r="K752" s="968"/>
      <c r="L752" s="968">
        <f>IF('statement of marks'!FG36="","",'statement of marks'!FG36)</f>
        <v>44</v>
      </c>
      <c r="M752" s="968"/>
      <c r="N752" s="968"/>
      <c r="O752" s="968"/>
      <c r="P752" s="969" t="s">
        <v>302</v>
      </c>
      <c r="Q752" s="970"/>
      <c r="R752" s="970"/>
      <c r="S752" s="971"/>
      <c r="T752" s="972" t="str">
        <f>IF(T750="","",'result subject-wise'!$G$118)</f>
        <v/>
      </c>
      <c r="U752" s="972"/>
      <c r="V752" s="973"/>
    </row>
    <row r="753" spans="1:22" ht="19.25" customHeight="1">
      <c r="A753" s="986"/>
      <c r="B753" s="942" t="s">
        <v>303</v>
      </c>
      <c r="C753" s="943"/>
      <c r="D753" s="944"/>
      <c r="E753" s="945"/>
      <c r="F753" s="945"/>
      <c r="G753" s="945"/>
      <c r="H753" s="945"/>
      <c r="I753" s="945"/>
      <c r="J753" s="945"/>
      <c r="K753" s="945"/>
      <c r="L753" s="946" t="s">
        <v>326</v>
      </c>
      <c r="M753" s="946"/>
      <c r="N753" s="946"/>
      <c r="O753" s="946"/>
      <c r="P753" s="946"/>
      <c r="Q753" s="946"/>
      <c r="R753" s="974"/>
      <c r="S753" s="975"/>
      <c r="T753" s="975"/>
      <c r="U753" s="975"/>
      <c r="V753" s="976"/>
    </row>
    <row r="754" spans="1:22" ht="19.25" customHeight="1">
      <c r="A754" s="986"/>
      <c r="B754" s="942" t="s">
        <v>335</v>
      </c>
      <c r="C754" s="943"/>
      <c r="D754" s="944"/>
      <c r="E754" s="945"/>
      <c r="F754" s="945"/>
      <c r="G754" s="945"/>
      <c r="H754" s="945"/>
      <c r="I754" s="945"/>
      <c r="J754" s="945"/>
      <c r="K754" s="945"/>
      <c r="L754" s="946" t="s">
        <v>304</v>
      </c>
      <c r="M754" s="946"/>
      <c r="N754" s="946"/>
      <c r="O754" s="946"/>
      <c r="P754" s="946"/>
      <c r="Q754" s="946"/>
      <c r="R754" s="977"/>
      <c r="S754" s="978"/>
      <c r="T754" s="978"/>
      <c r="U754" s="978"/>
      <c r="V754" s="979"/>
    </row>
    <row r="755" spans="1:22" ht="19.25" customHeight="1">
      <c r="A755" s="986"/>
      <c r="B755" s="942" t="s">
        <v>313</v>
      </c>
      <c r="C755" s="943"/>
      <c r="D755" s="944"/>
      <c r="E755" s="945"/>
      <c r="F755" s="945"/>
      <c r="G755" s="945"/>
      <c r="H755" s="945"/>
      <c r="I755" s="945"/>
      <c r="J755" s="945"/>
      <c r="K755" s="945"/>
      <c r="L755" s="946" t="s">
        <v>327</v>
      </c>
      <c r="M755" s="946"/>
      <c r="N755" s="946"/>
      <c r="O755" s="946"/>
      <c r="P755" s="946"/>
      <c r="Q755" s="946"/>
      <c r="R755" s="947" t="s">
        <v>328</v>
      </c>
      <c r="S755" s="948"/>
      <c r="T755" s="948"/>
      <c r="U755" s="948"/>
      <c r="V755" s="949"/>
    </row>
    <row r="756" spans="1:22" ht="19.25" customHeight="1">
      <c r="A756" s="987"/>
      <c r="B756" s="950" t="s">
        <v>329</v>
      </c>
      <c r="C756" s="951"/>
      <c r="D756" s="952"/>
      <c r="E756" s="953"/>
      <c r="F756" s="953"/>
      <c r="G756" s="953"/>
      <c r="H756" s="953"/>
      <c r="I756" s="953"/>
      <c r="J756" s="953"/>
      <c r="K756" s="953"/>
      <c r="L756" s="951" t="s">
        <v>117</v>
      </c>
      <c r="M756" s="951"/>
      <c r="N756" s="951"/>
      <c r="O756" s="951"/>
      <c r="P756" s="954">
        <f>'statement of marks'!$HJ$110</f>
        <v>42122</v>
      </c>
      <c r="Q756" s="954"/>
      <c r="R756" s="955" t="s">
        <v>305</v>
      </c>
      <c r="S756" s="956"/>
      <c r="T756" s="956"/>
      <c r="U756" s="956"/>
      <c r="V756" s="957"/>
    </row>
    <row r="757" spans="1:22" ht="19.25" customHeight="1">
      <c r="A757" s="980" t="s">
        <v>287</v>
      </c>
      <c r="B757" s="981"/>
      <c r="C757" s="981"/>
      <c r="D757" s="981"/>
      <c r="E757" s="981"/>
      <c r="F757" s="981"/>
      <c r="G757" s="981"/>
      <c r="H757" s="981"/>
      <c r="I757" s="981"/>
      <c r="J757" s="981"/>
      <c r="K757" s="981"/>
      <c r="L757" s="981"/>
      <c r="M757" s="981"/>
      <c r="N757" s="981"/>
      <c r="O757" s="981"/>
      <c r="P757" s="981"/>
      <c r="Q757" s="981"/>
      <c r="R757" s="981"/>
      <c r="S757" s="981"/>
      <c r="T757" s="981"/>
      <c r="U757" s="981"/>
      <c r="V757" s="982"/>
    </row>
    <row r="758" spans="1:22" ht="19.25" customHeight="1">
      <c r="A758" s="983" t="str">
        <f>'statement of marks'!$A$1</f>
        <v>GOVT. GIRLS' HR. SEC. SCHOOL, NIMBAHERA</v>
      </c>
      <c r="B758" s="984"/>
      <c r="C758" s="984"/>
      <c r="D758" s="984"/>
      <c r="E758" s="984"/>
      <c r="F758" s="984"/>
      <c r="G758" s="984"/>
      <c r="H758" s="984"/>
      <c r="I758" s="984"/>
      <c r="J758" s="984"/>
      <c r="K758" s="984"/>
      <c r="L758" s="984"/>
      <c r="M758" s="984"/>
      <c r="N758" s="984"/>
      <c r="O758" s="984"/>
      <c r="P758" s="984"/>
      <c r="Q758" s="984"/>
      <c r="R758" s="984"/>
      <c r="S758" s="984"/>
      <c r="T758" s="984"/>
      <c r="U758" s="984"/>
      <c r="V758" s="985"/>
    </row>
    <row r="759" spans="1:22" ht="19.25" customHeight="1">
      <c r="A759" s="986"/>
      <c r="B759" s="988" t="s">
        <v>316</v>
      </c>
      <c r="C759" s="988"/>
      <c r="D759" s="989" t="str">
        <f>'statement of marks'!$F$3</f>
        <v>2013-14</v>
      </c>
      <c r="E759" s="990"/>
      <c r="F759" s="991" t="str">
        <f>IF(T777="","MAIN EXAMINATION",IF(D776="Suppl.","SUPPLEMENTARY EXAMINATION",IF(D776="Re-exam.","RE-EXAMINATION",)))</f>
        <v>MAIN EXAMINATION</v>
      </c>
      <c r="G759" s="992"/>
      <c r="H759" s="992"/>
      <c r="I759" s="992"/>
      <c r="J759" s="992"/>
      <c r="K759" s="992"/>
      <c r="L759" s="992"/>
      <c r="M759" s="992"/>
      <c r="N759" s="992"/>
      <c r="O759" s="992"/>
      <c r="P759" s="992"/>
      <c r="Q759" s="992"/>
      <c r="R759" s="993" t="s">
        <v>315</v>
      </c>
      <c r="S759" s="994"/>
      <c r="T759" s="995" t="str">
        <f>'statement of marks'!$A$3</f>
        <v>11 'A'</v>
      </c>
      <c r="U759" s="995"/>
      <c r="V759" s="996"/>
    </row>
    <row r="760" spans="1:22" ht="19.25" customHeight="1">
      <c r="A760" s="986"/>
      <c r="B760" s="997" t="s">
        <v>36</v>
      </c>
      <c r="C760" s="997"/>
      <c r="D760" s="998" t="str">
        <f>IF('statement of marks'!G37="","",'statement of marks'!G37)</f>
        <v>A 029</v>
      </c>
      <c r="E760" s="946"/>
      <c r="F760" s="946"/>
      <c r="G760" s="946"/>
      <c r="H760" s="946"/>
      <c r="I760" s="946"/>
      <c r="J760" s="946"/>
      <c r="K760" s="946"/>
      <c r="L760" s="946"/>
      <c r="M760" s="946"/>
      <c r="N760" s="946"/>
      <c r="O760" s="946"/>
      <c r="P760" s="946"/>
      <c r="Q760" s="946"/>
      <c r="R760" s="999" t="s">
        <v>314</v>
      </c>
      <c r="S760" s="1000"/>
      <c r="T760" s="1001">
        <f>IF('statement of marks'!E37="","",'statement of marks'!E37)</f>
        <v>11429</v>
      </c>
      <c r="U760" s="1001"/>
      <c r="V760" s="1002"/>
    </row>
    <row r="761" spans="1:22" ht="19.25" customHeight="1">
      <c r="A761" s="986"/>
      <c r="B761" s="997" t="s">
        <v>37</v>
      </c>
      <c r="C761" s="997"/>
      <c r="D761" s="998" t="str">
        <f>IF('statement of marks'!H37="","",'statement of marks'!H37)</f>
        <v>B 029</v>
      </c>
      <c r="E761" s="946"/>
      <c r="F761" s="946"/>
      <c r="G761" s="946"/>
      <c r="H761" s="946"/>
      <c r="I761" s="946"/>
      <c r="J761" s="946"/>
      <c r="K761" s="946"/>
      <c r="L761" s="946"/>
      <c r="M761" s="946"/>
      <c r="N761" s="946"/>
      <c r="O761" s="946"/>
      <c r="P761" s="946"/>
      <c r="Q761" s="946"/>
      <c r="R761" s="999" t="s">
        <v>35</v>
      </c>
      <c r="S761" s="1000"/>
      <c r="T761" s="1001">
        <f>IF('statement of marks'!D37="","",'statement of marks'!D37)</f>
        <v>10486</v>
      </c>
      <c r="U761" s="1001"/>
      <c r="V761" s="1002"/>
    </row>
    <row r="762" spans="1:22" ht="19.25" customHeight="1">
      <c r="A762" s="986"/>
      <c r="B762" s="1003" t="s">
        <v>38</v>
      </c>
      <c r="C762" s="1003"/>
      <c r="D762" s="998" t="str">
        <f>IF('statement of marks'!I37="","",'statement of marks'!I37)</f>
        <v>C 029</v>
      </c>
      <c r="E762" s="946"/>
      <c r="F762" s="946"/>
      <c r="G762" s="946"/>
      <c r="H762" s="946"/>
      <c r="I762" s="946"/>
      <c r="J762" s="946"/>
      <c r="K762" s="946"/>
      <c r="L762" s="946"/>
      <c r="M762" s="946"/>
      <c r="N762" s="946"/>
      <c r="O762" s="946"/>
      <c r="P762" s="946"/>
      <c r="Q762" s="946"/>
      <c r="R762" s="1004" t="s">
        <v>285</v>
      </c>
      <c r="S762" s="1005"/>
      <c r="T762" s="1006">
        <f>IF('statement of marks'!F37="","",'statement of marks'!F37)</f>
        <v>35133</v>
      </c>
      <c r="U762" s="1006"/>
      <c r="V762" s="1007"/>
    </row>
    <row r="763" spans="1:22" ht="19.25" customHeight="1">
      <c r="A763" s="986"/>
      <c r="B763" s="1008" t="s">
        <v>223</v>
      </c>
      <c r="C763" s="1010" t="s">
        <v>319</v>
      </c>
      <c r="D763" s="1012" t="s">
        <v>114</v>
      </c>
      <c r="E763" s="1012" t="s">
        <v>115</v>
      </c>
      <c r="F763" s="1012" t="s">
        <v>116</v>
      </c>
      <c r="G763" s="1014" t="s">
        <v>281</v>
      </c>
      <c r="H763" s="1014" t="s">
        <v>282</v>
      </c>
      <c r="I763" s="1012" t="s">
        <v>289</v>
      </c>
      <c r="J763" s="1012" t="s">
        <v>299</v>
      </c>
      <c r="K763" s="1016" t="s">
        <v>299</v>
      </c>
      <c r="L763" s="1018" t="s">
        <v>292</v>
      </c>
      <c r="M763" s="1018" t="s">
        <v>293</v>
      </c>
      <c r="N763" s="1020" t="s">
        <v>294</v>
      </c>
      <c r="O763" s="1020" t="s">
        <v>290</v>
      </c>
      <c r="P763" s="1020" t="s">
        <v>291</v>
      </c>
      <c r="Q763" s="1016" t="s">
        <v>323</v>
      </c>
      <c r="R763" s="1012" t="s">
        <v>334</v>
      </c>
      <c r="S763" s="1022" t="s">
        <v>332</v>
      </c>
      <c r="T763" s="1024" t="s">
        <v>320</v>
      </c>
      <c r="U763" s="1026" t="s">
        <v>321</v>
      </c>
      <c r="V763" s="1028" t="s">
        <v>322</v>
      </c>
    </row>
    <row r="764" spans="1:22" ht="19.25" customHeight="1">
      <c r="A764" s="986"/>
      <c r="B764" s="1009"/>
      <c r="C764" s="1011"/>
      <c r="D764" s="1013"/>
      <c r="E764" s="1013"/>
      <c r="F764" s="1013"/>
      <c r="G764" s="1015"/>
      <c r="H764" s="1015"/>
      <c r="I764" s="1013"/>
      <c r="J764" s="1013"/>
      <c r="K764" s="1017"/>
      <c r="L764" s="1019"/>
      <c r="M764" s="1019"/>
      <c r="N764" s="1021"/>
      <c r="O764" s="1021"/>
      <c r="P764" s="1021"/>
      <c r="Q764" s="1017"/>
      <c r="R764" s="1013"/>
      <c r="S764" s="1023"/>
      <c r="T764" s="1025"/>
      <c r="U764" s="1027"/>
      <c r="V764" s="1029"/>
    </row>
    <row r="765" spans="1:22" ht="19.25" customHeight="1">
      <c r="A765" s="986"/>
      <c r="B765" s="1030" t="s">
        <v>317</v>
      </c>
      <c r="C765" s="1031"/>
      <c r="D765" s="173">
        <v>10</v>
      </c>
      <c r="E765" s="203">
        <v>10</v>
      </c>
      <c r="F765" s="203">
        <v>10</v>
      </c>
      <c r="G765" s="164" t="s">
        <v>90</v>
      </c>
      <c r="H765" s="174" t="str">
        <f>'statement of marks'!$AQ$6</f>
        <v/>
      </c>
      <c r="I765" s="165">
        <v>70</v>
      </c>
      <c r="J765" s="164" t="s">
        <v>88</v>
      </c>
      <c r="K765" s="175">
        <v>100</v>
      </c>
      <c r="L765" s="164" t="s">
        <v>91</v>
      </c>
      <c r="M765" s="174" t="str">
        <f>'statement of marks'!$AV$6</f>
        <v/>
      </c>
      <c r="N765" s="165">
        <v>100</v>
      </c>
      <c r="O765" s="164" t="s">
        <v>307</v>
      </c>
      <c r="P765" s="175"/>
      <c r="Q765" s="175">
        <v>200</v>
      </c>
      <c r="R765" s="166"/>
      <c r="S765" s="166"/>
      <c r="T765" s="167"/>
      <c r="U765" s="168"/>
      <c r="V765" s="176" t="str">
        <f>IF(OR(U772=0,U772&lt;S772),"",Q765)</f>
        <v/>
      </c>
    </row>
    <row r="766" spans="1:22" ht="19.25" customHeight="1">
      <c r="A766" s="986"/>
      <c r="B766" s="942" t="str">
        <f>'statement of marks'!$J$3</f>
        <v>HINDI COMPULSORY</v>
      </c>
      <c r="C766" s="943"/>
      <c r="D766" s="200">
        <f>IF('statement of marks'!J37="","",'statement of marks'!J37)</f>
        <v>5</v>
      </c>
      <c r="E766" s="201">
        <f>IF('statement of marks'!K37="","",'statement of marks'!K37)</f>
        <v>6</v>
      </c>
      <c r="F766" s="201">
        <f>IF('statement of marks'!L37="","",'statement of marks'!L37)</f>
        <v>6</v>
      </c>
      <c r="G766" s="177">
        <f>IF('statement of marks'!N37="","",'statement of marks'!N37)</f>
        <v>31</v>
      </c>
      <c r="H766" s="177" t="str">
        <f>'statement of marks'!$BS$6</f>
        <v/>
      </c>
      <c r="I766" s="204">
        <f>IF(G766="","",G766)</f>
        <v>31</v>
      </c>
      <c r="J766" s="204">
        <f>IF(G766="","",SUM(D766,E766,F766,G766))</f>
        <v>48</v>
      </c>
      <c r="K766" s="178">
        <f>J766</f>
        <v>48</v>
      </c>
      <c r="L766" s="177">
        <f>IF('statement of marks'!P37="","",'statement of marks'!P37)</f>
        <v>66</v>
      </c>
      <c r="M766" s="174" t="str">
        <f>'statement of marks'!$BX$6</f>
        <v/>
      </c>
      <c r="N766" s="204">
        <f>IF(L766="","",L766)</f>
        <v>66</v>
      </c>
      <c r="O766" s="204">
        <f>IF(L766="","",SUM(J766,L766))</f>
        <v>114</v>
      </c>
      <c r="P766" s="179">
        <f>SUM(H766,M766)</f>
        <v>0</v>
      </c>
      <c r="Q766" s="178">
        <f>O766</f>
        <v>114</v>
      </c>
      <c r="R766" s="201" t="str">
        <f>CONCATENATE('statement of marks'!FJ37,'statement of marks'!FK37,'statement of marks'!FL37)</f>
        <v>II</v>
      </c>
      <c r="S766" s="180" t="str">
        <f>IF(OR(R766="S",R766="RE"),100,"")</f>
        <v/>
      </c>
      <c r="T766" s="181" t="str">
        <f>IF('result subject-wise'!U37="","",'result subject-wise'!U37)</f>
        <v/>
      </c>
      <c r="U766" s="182" t="str">
        <f>IF('result subject-wise'!V37="","",'result subject-wise'!V37)</f>
        <v/>
      </c>
      <c r="V766" s="176" t="str">
        <f>IF(OR(U772=0,U772&lt;S772),"",IF(R766="RE",SUM(Q766,T766),IF(R766="S",T766,Q766)))</f>
        <v/>
      </c>
    </row>
    <row r="767" spans="1:22" ht="19.25" customHeight="1">
      <c r="A767" s="986"/>
      <c r="B767" s="942" t="str">
        <f>'statement of marks'!$W$3</f>
        <v>ENGLISH COMPULSORY</v>
      </c>
      <c r="C767" s="943"/>
      <c r="D767" s="200">
        <f>IF('statement of marks'!W37="","",'statement of marks'!W37)</f>
        <v>9</v>
      </c>
      <c r="E767" s="201">
        <f>IF('statement of marks'!X37="","",'statement of marks'!X37)</f>
        <v>6</v>
      </c>
      <c r="F767" s="201">
        <f>IF('statement of marks'!Y37="","",'statement of marks'!Y37)</f>
        <v>9</v>
      </c>
      <c r="G767" s="177">
        <f>IF('statement of marks'!AA37="","",'statement of marks'!AA37)</f>
        <v>31</v>
      </c>
      <c r="H767" s="177" t="str">
        <f>'statement of marks'!$CU$6</f>
        <v/>
      </c>
      <c r="I767" s="204">
        <f>IF(G767="","",G767)</f>
        <v>31</v>
      </c>
      <c r="J767" s="204">
        <f t="shared" ref="J767:J770" si="278">IF(G767="","",SUM(D767,E767,F767,G767))</f>
        <v>55</v>
      </c>
      <c r="K767" s="178">
        <f>J767</f>
        <v>55</v>
      </c>
      <c r="L767" s="177">
        <f>IF('statement of marks'!AC37="","",'statement of marks'!AC37)</f>
        <v>50</v>
      </c>
      <c r="M767" s="174" t="str">
        <f>'statement of marks'!$CZ$6</f>
        <v/>
      </c>
      <c r="N767" s="204">
        <f>IF(L767="","",L767)</f>
        <v>50</v>
      </c>
      <c r="O767" s="204">
        <f t="shared" ref="O767" si="279">IF(L767="","",SUM(J767,L767))</f>
        <v>105</v>
      </c>
      <c r="P767" s="179">
        <f t="shared" ref="P767" si="280">SUM(H767,M767)</f>
        <v>0</v>
      </c>
      <c r="Q767" s="178">
        <f>O767</f>
        <v>105</v>
      </c>
      <c r="R767" s="201" t="str">
        <f>CONCATENATE('statement of marks'!FM37,'statement of marks'!FN37,'statement of marks'!FO37)</f>
        <v>II</v>
      </c>
      <c r="S767" s="180" t="str">
        <f>IF(OR(R767="S",R767="RE"),100,"")</f>
        <v/>
      </c>
      <c r="T767" s="181" t="str">
        <f>IF('result subject-wise'!X37="","",'result subject-wise'!X37)</f>
        <v/>
      </c>
      <c r="U767" s="182" t="str">
        <f>IF('result subject-wise'!Y37="","",'result subject-wise'!Y37)</f>
        <v/>
      </c>
      <c r="V767" s="176" t="str">
        <f>IF(OR(U772=0,U772&lt;S772),"",IF(R767="RE",SUM(Q767,T767),IF(R767="S",T767,Q767)))</f>
        <v/>
      </c>
    </row>
    <row r="768" spans="1:22" ht="19.25" customHeight="1">
      <c r="A768" s="986"/>
      <c r="B768" s="942" t="str">
        <f>'statement of marks'!AK37</f>
        <v>PHYSICS</v>
      </c>
      <c r="C768" s="943"/>
      <c r="D768" s="200">
        <f>IF('statement of marks'!AL37="","",'statement of marks'!AL37)</f>
        <v>4</v>
      </c>
      <c r="E768" s="201">
        <f>IF('statement of marks'!AM37="","",'statement of marks'!AM37)</f>
        <v>7</v>
      </c>
      <c r="F768" s="201">
        <f>IF('statement of marks'!AN37="","",'statement of marks'!AN37)</f>
        <v>10</v>
      </c>
      <c r="G768" s="177">
        <f>IF('statement of marks'!AP37="","",'statement of marks'!AP37)</f>
        <v>15</v>
      </c>
      <c r="H768" s="177">
        <f>IF('statement of marks'!AQ37="","",'statement of marks'!AQ37)</f>
        <v>12</v>
      </c>
      <c r="I768" s="204">
        <f>IF(G768="","",IF(AND(G768="ML",H768="ML"),"ML",IF(AND(G768="ML",H768=""),"ML",SUM(G768,H768))))</f>
        <v>27</v>
      </c>
      <c r="J768" s="204">
        <f t="shared" si="278"/>
        <v>36</v>
      </c>
      <c r="K768" s="178">
        <f>IF(J768="","",SUM(H768,J768))</f>
        <v>48</v>
      </c>
      <c r="L768" s="177">
        <f>IF('statement of marks'!AU37="","",'statement of marks'!AU37)</f>
        <v>29</v>
      </c>
      <c r="M768" s="177">
        <f>IF('statement of marks'!AV37="","",'statement of marks'!AV37)</f>
        <v>19</v>
      </c>
      <c r="N768" s="204">
        <f>IF(L768="","",IF(AND(L768="ML",M768="ML"),"ML",IF(AND(L768="ML",M768=""),"ML",SUM(L768,M768))))</f>
        <v>48</v>
      </c>
      <c r="O768" s="204">
        <f>IF(L768="","",SUM(J768,L768))</f>
        <v>65</v>
      </c>
      <c r="P768" s="177">
        <f>IF(AND(H768="",M768=""),"",SUM(H768,M768))</f>
        <v>31</v>
      </c>
      <c r="Q768" s="178">
        <f>IF(O768="","",SUM(O768,P768))</f>
        <v>96</v>
      </c>
      <c r="R768" s="201" t="str">
        <f>CONCATENATE('statement of marks'!FP37,'statement of marks'!FY37,'statement of marks'!FZ37)</f>
        <v>II</v>
      </c>
      <c r="S768" s="180" t="str">
        <f>IF('result subject-wise'!Z37="","",'result subject-wise'!Z37)</f>
        <v/>
      </c>
      <c r="T768" s="181" t="str">
        <f>IF('result subject-wise'!AB37="","",'result subject-wise'!AB37)</f>
        <v/>
      </c>
      <c r="U768" s="182" t="str">
        <f>IF('result subject-wise'!AC37="","",'result subject-wise'!AC37)</f>
        <v/>
      </c>
      <c r="V768" s="176" t="str">
        <f>IF(OR(U772=0,U772&lt;S772),"",IF(OR(R768="RE",R768="REP"),SUM(Q768,T768),IF(R768="S",T768,Q768)))</f>
        <v/>
      </c>
    </row>
    <row r="769" spans="1:22" ht="19.25" customHeight="1">
      <c r="A769" s="986"/>
      <c r="B769" s="942" t="str">
        <f>'statement of marks'!BM37</f>
        <v>CHEMISTRY</v>
      </c>
      <c r="C769" s="943"/>
      <c r="D769" s="200">
        <f>IF('statement of marks'!BN37="","",'statement of marks'!BN37)</f>
        <v>4</v>
      </c>
      <c r="E769" s="201">
        <f>IF('statement of marks'!BO37="","",'statement of marks'!BO37)</f>
        <v>10</v>
      </c>
      <c r="F769" s="201">
        <f>IF('statement of marks'!BP37="","",'statement of marks'!BP37)</f>
        <v>9</v>
      </c>
      <c r="G769" s="177">
        <f>IF('statement of marks'!BR37="","",'statement of marks'!BR37)</f>
        <v>30</v>
      </c>
      <c r="H769" s="177">
        <f>IF('statement of marks'!BS37="","",'statement of marks'!BS37)</f>
        <v>17</v>
      </c>
      <c r="I769" s="204">
        <f t="shared" ref="I769" si="281">IF(G769="","",IF(AND(G769="ML",H769="ML"),"ML",IF(AND(G769="ML",H769=""),"ML",SUM(G769,H769))))</f>
        <v>47</v>
      </c>
      <c r="J769" s="204">
        <f t="shared" si="278"/>
        <v>53</v>
      </c>
      <c r="K769" s="178">
        <f>IF(J769="","",SUM(H769,J769))</f>
        <v>70</v>
      </c>
      <c r="L769" s="177">
        <f>IF('statement of marks'!BW37="","",'statement of marks'!BW37)</f>
        <v>35</v>
      </c>
      <c r="M769" s="177">
        <f>IF('statement of marks'!BX37="","",'statement of marks'!BX37)</f>
        <v>29</v>
      </c>
      <c r="N769" s="204">
        <f t="shared" ref="N769" si="282">IF(L769="","",IF(AND(L769="ML",M769="ML"),"ML",IF(AND(L769="ML",M769=""),"ML",SUM(L769,M769))))</f>
        <v>64</v>
      </c>
      <c r="O769" s="204">
        <f>IF(L769="","",SUM(J769,L769))</f>
        <v>88</v>
      </c>
      <c r="P769" s="177">
        <f t="shared" ref="P769:P770" si="283">IF(AND(H769="",M769=""),"",SUM(H769,M769))</f>
        <v>46</v>
      </c>
      <c r="Q769" s="178">
        <f>IF(O769="","",SUM(O769,P769))</f>
        <v>134</v>
      </c>
      <c r="R769" s="201" t="str">
        <f>CONCATENATE('statement of marks'!GA37,'statement of marks'!GJ37,'statement of marks'!GK37)</f>
        <v>I</v>
      </c>
      <c r="S769" s="180" t="str">
        <f>IF('result subject-wise'!AD37="","",'result subject-wise'!AD37)</f>
        <v/>
      </c>
      <c r="T769" s="181" t="str">
        <f>IF('result subject-wise'!AF37="","",'result subject-wise'!AF37)</f>
        <v/>
      </c>
      <c r="U769" s="182" t="str">
        <f>IF('result subject-wise'!AG37="","",'result subject-wise'!AG37)</f>
        <v/>
      </c>
      <c r="V769" s="176" t="str">
        <f>IF(OR(U772=0,U772&lt;S772),"",IF(OR(R769="RE",R769="REP"),SUM(Q769,T769),IF(R769="S",T769,Q769)))</f>
        <v/>
      </c>
    </row>
    <row r="770" spans="1:22" ht="19.25" customHeight="1">
      <c r="A770" s="986"/>
      <c r="B770" s="942" t="str">
        <f>'statement of marks'!CO37</f>
        <v>BIOLOGY</v>
      </c>
      <c r="C770" s="943"/>
      <c r="D770" s="200">
        <f>IF('statement of marks'!CP37="","",'statement of marks'!CP37)</f>
        <v>6</v>
      </c>
      <c r="E770" s="201">
        <f>IF('statement of marks'!CQ37="","",'statement of marks'!CQ37)</f>
        <v>8</v>
      </c>
      <c r="F770" s="201">
        <f>IF('statement of marks'!CR37="","",'statement of marks'!CR37)</f>
        <v>9</v>
      </c>
      <c r="G770" s="177">
        <f>IF('statement of marks'!CT37="","",'statement of marks'!CT37)</f>
        <v>15</v>
      </c>
      <c r="H770" s="177">
        <f>IF('statement of marks'!CU37="","",'statement of marks'!CU37)</f>
        <v>15</v>
      </c>
      <c r="I770" s="204">
        <f>IF(G770="","",IF(AND(G770="ML",H770="ML"),"ML",IF(AND(G770="ML",H770=""),"ML",SUM(G770,H770))))</f>
        <v>30</v>
      </c>
      <c r="J770" s="204">
        <f t="shared" si="278"/>
        <v>38</v>
      </c>
      <c r="K770" s="178">
        <f>IF(J770="","",SUM(H770,J770))</f>
        <v>53</v>
      </c>
      <c r="L770" s="177">
        <f>IF('statement of marks'!CY37="","",'statement of marks'!CY37)</f>
        <v>34</v>
      </c>
      <c r="M770" s="177">
        <f>IF('statement of marks'!CZ37="","",'statement of marks'!CZ37)</f>
        <v>26</v>
      </c>
      <c r="N770" s="204">
        <f>IF(L770="","",IF(AND(L770="ML",M770="ML"),"ML",IF(AND(L770="ML",M770=""),"ML",SUM(L770,M770))))</f>
        <v>60</v>
      </c>
      <c r="O770" s="204">
        <f>IF(L770="","",SUM(J770,L770))</f>
        <v>72</v>
      </c>
      <c r="P770" s="177">
        <f t="shared" si="283"/>
        <v>41</v>
      </c>
      <c r="Q770" s="178">
        <f>IF(O770="","",SUM(O770,P770))</f>
        <v>113</v>
      </c>
      <c r="R770" s="201" t="str">
        <f>CONCATENATE('statement of marks'!GL37,'statement of marks'!GU37,'statement of marks'!GV37)</f>
        <v>II</v>
      </c>
      <c r="S770" s="180" t="str">
        <f>IF('result subject-wise'!AH37="","",'result subject-wise'!AH37)</f>
        <v/>
      </c>
      <c r="T770" s="181" t="str">
        <f>IF('result subject-wise'!AJ37="","",'result subject-wise'!AJ37)</f>
        <v/>
      </c>
      <c r="U770" s="182" t="str">
        <f>IF('result subject-wise'!AK37="","",'result subject-wise'!AK37)</f>
        <v/>
      </c>
      <c r="V770" s="176" t="str">
        <f>IF(OR(U772=0,U772&lt;S772),"",IF(OR(R770="RE",R770="REP"),SUM(Q770,T770),IF(R770="S",T770,Q770)))</f>
        <v/>
      </c>
    </row>
    <row r="771" spans="1:22" ht="19.25" customHeight="1">
      <c r="A771" s="986"/>
      <c r="B771" s="1032" t="s">
        <v>296</v>
      </c>
      <c r="C771" s="1033"/>
      <c r="D771" s="183">
        <f>IF(AND(D766="",D767="",D768="",D769="",D770=""),"",SUM(D766:D770))</f>
        <v>28</v>
      </c>
      <c r="E771" s="183">
        <f t="shared" ref="E771:F771" si="284">IF(AND(E766="",E767="",E768="",E769="",E770=""),"",SUM(E766:E770))</f>
        <v>37</v>
      </c>
      <c r="F771" s="183">
        <f t="shared" si="284"/>
        <v>43</v>
      </c>
      <c r="G771" s="184">
        <f>IF(G766="","",SUM(G766:G770))</f>
        <v>122</v>
      </c>
      <c r="H771" s="184">
        <f>SUM(H768:H770)</f>
        <v>44</v>
      </c>
      <c r="I771" s="184">
        <f>IF(AND(I766="",I767="",I768="",I769="",I770=""),"",SUM(I766:I770))</f>
        <v>166</v>
      </c>
      <c r="J771" s="185">
        <f>IF(J770="","",SUM(J766:J770))</f>
        <v>230</v>
      </c>
      <c r="K771" s="186">
        <f>IF(K766="","",SUM(K766:K770))</f>
        <v>274</v>
      </c>
      <c r="L771" s="184">
        <f>IF(L766="","",SUM(L766:L770))</f>
        <v>214</v>
      </c>
      <c r="M771" s="184">
        <f>SUM(M768:M770)</f>
        <v>74</v>
      </c>
      <c r="N771" s="184">
        <f t="shared" ref="N771" si="285">IF(AND(N766="",N767="",N768="",N769="",N770=""),"",SUM(N766:N770))</f>
        <v>288</v>
      </c>
      <c r="O771" s="185">
        <f>IF(L771="","",SUM(J771,L771))</f>
        <v>444</v>
      </c>
      <c r="P771" s="186">
        <f>SUM(H771,M771)</f>
        <v>118</v>
      </c>
      <c r="Q771" s="186">
        <f>IF(Q766="","",SUM(Q766:Q770))</f>
        <v>562</v>
      </c>
      <c r="R771" s="185"/>
      <c r="S771" s="185" t="str">
        <f>IF(AND(S766="",S767="",S768="",S769="",S770=""),"",SUM(S766:S770))</f>
        <v/>
      </c>
      <c r="T771" s="187" t="str">
        <f>IF(AND(T766="",T767="",T768="",T769="",T770=""),"",SUM(T766:T770))</f>
        <v/>
      </c>
      <c r="U771" s="188"/>
      <c r="V771" s="189" t="str">
        <f>IF(V766="","",SUM(V766:V770))</f>
        <v/>
      </c>
    </row>
    <row r="772" spans="1:22" ht="19.25" customHeight="1">
      <c r="A772" s="986"/>
      <c r="B772" s="1034" t="s">
        <v>318</v>
      </c>
      <c r="C772" s="1035"/>
      <c r="D772" s="173">
        <f>IF(D771="","",50-(COUNTIF(D766:D770,"NA")*10+COUNTIF(D766:D770,"ML")*10))</f>
        <v>50</v>
      </c>
      <c r="E772" s="173">
        <f t="shared" ref="E772:F772" si="286">IF(E771="","",50-(COUNTIF(E766:E770,"NA")*10+COUNTIF(E766:E770,"ML")*10))</f>
        <v>50</v>
      </c>
      <c r="F772" s="173">
        <f t="shared" si="286"/>
        <v>50</v>
      </c>
      <c r="G772" s="177" t="e">
        <f>I772-H772</f>
        <v>#VALUE!</v>
      </c>
      <c r="H772" s="184" t="e">
        <f>IF(H771="","",(IF(OR(H768="ML",H768=""),0,H765)+IF(OR(H769="ML",H769=""),0,H766)+IF(OR(H770="ML",H770=""),0,H767)))</f>
        <v>#VALUE!</v>
      </c>
      <c r="I772" s="177">
        <f>IF(I771=0,0,350-H774)</f>
        <v>350</v>
      </c>
      <c r="J772" s="204" t="e">
        <f>IF(J771="","",SUM(D772:G772))</f>
        <v>#VALUE!</v>
      </c>
      <c r="K772" s="178" t="e">
        <f>IF(K771="","",SUM(H772,J772))</f>
        <v>#VALUE!</v>
      </c>
      <c r="L772" s="177" t="e">
        <f>N772-M772</f>
        <v>#VALUE!</v>
      </c>
      <c r="M772" s="180" t="e">
        <f>IF(M771="","",(IF(OR(M768="ML",M768=""),0,M765)+IF(OR(M769="ML",M769=""),0,M766)+IF(OR(M770="ML",M770=""),0,M767)))</f>
        <v>#VALUE!</v>
      </c>
      <c r="N772" s="177">
        <f>IF(N771=0,0,500-M774)</f>
        <v>500</v>
      </c>
      <c r="O772" s="204" t="e">
        <f>IF(L772="","",SUM(J772,L772))</f>
        <v>#VALUE!</v>
      </c>
      <c r="P772" s="178" t="e">
        <f>SUM(H772,M772)</f>
        <v>#VALUE!</v>
      </c>
      <c r="Q772" s="178" t="e">
        <f>IF(Q771="","",SUM(O772,P772))</f>
        <v>#VALUE!</v>
      </c>
      <c r="R772" s="169"/>
      <c r="S772" s="190">
        <f>COUNTIF(R766:R775,"S")</f>
        <v>0</v>
      </c>
      <c r="T772" s="190">
        <f>COUNTIF(R766:R775,"RE")+COUNTIF(R766:R775,"REP")</f>
        <v>0</v>
      </c>
      <c r="U772" s="190">
        <f>COUNTIF(U766:U771,"P")+COUNTIF(U774:U775,"P")</f>
        <v>0</v>
      </c>
      <c r="V772" s="191" t="str">
        <f>IF(OR(U772=0,U772&lt;(S772+T772)),"",(Q772-(S772*200)+S771))</f>
        <v/>
      </c>
    </row>
    <row r="773" spans="1:22" ht="19.25" customHeight="1">
      <c r="A773" s="986"/>
      <c r="B773" s="942" t="s">
        <v>156</v>
      </c>
      <c r="C773" s="943"/>
      <c r="D773" s="192">
        <f t="shared" ref="D773:Q773" si="287">IF(D772="","",D771/D772*100)</f>
        <v>56.000000000000007</v>
      </c>
      <c r="E773" s="192">
        <f t="shared" si="287"/>
        <v>74</v>
      </c>
      <c r="F773" s="192">
        <f t="shared" si="287"/>
        <v>86</v>
      </c>
      <c r="G773" s="192" t="e">
        <f t="shared" si="287"/>
        <v>#VALUE!</v>
      </c>
      <c r="H773" s="192" t="e">
        <f t="shared" si="287"/>
        <v>#VALUE!</v>
      </c>
      <c r="I773" s="192">
        <f t="shared" si="287"/>
        <v>47.428571428571431</v>
      </c>
      <c r="J773" s="192" t="e">
        <f t="shared" si="287"/>
        <v>#VALUE!</v>
      </c>
      <c r="K773" s="193" t="e">
        <f t="shared" si="287"/>
        <v>#VALUE!</v>
      </c>
      <c r="L773" s="192" t="e">
        <f t="shared" si="287"/>
        <v>#VALUE!</v>
      </c>
      <c r="M773" s="192" t="e">
        <f t="shared" si="287"/>
        <v>#VALUE!</v>
      </c>
      <c r="N773" s="192">
        <f t="shared" si="287"/>
        <v>57.599999999999994</v>
      </c>
      <c r="O773" s="192" t="e">
        <f t="shared" si="287"/>
        <v>#VALUE!</v>
      </c>
      <c r="P773" s="193" t="e">
        <f t="shared" si="287"/>
        <v>#VALUE!</v>
      </c>
      <c r="Q773" s="193" t="e">
        <f t="shared" si="287"/>
        <v>#VALUE!</v>
      </c>
      <c r="R773" s="166"/>
      <c r="S773" s="166"/>
      <c r="T773" s="167"/>
      <c r="U773" s="170"/>
      <c r="V773" s="194" t="str">
        <f>IF(V772="","",V771/V772*100)</f>
        <v/>
      </c>
    </row>
    <row r="774" spans="1:22" ht="19.25" customHeight="1">
      <c r="A774" s="986"/>
      <c r="B774" s="942" t="str">
        <f>'statement of marks'!$DQ$3</f>
        <v>RAJASTHAN STUDIES</v>
      </c>
      <c r="C774" s="943"/>
      <c r="D774" s="200">
        <f>IF('statement of marks'!DQ37="","",'statement of marks'!DQ37)</f>
        <v>9</v>
      </c>
      <c r="E774" s="201">
        <f>IF('statement of marks'!DR37="","",'statement of marks'!DR37)</f>
        <v>8</v>
      </c>
      <c r="F774" s="201">
        <f>IF('statement of marks'!DS37="","",'statement of marks'!DS37)</f>
        <v>10</v>
      </c>
      <c r="G774" s="201">
        <f>IF('statement of marks'!DU37="","",'statement of marks'!DU37)</f>
        <v>45</v>
      </c>
      <c r="H774" s="179">
        <f>IF(G766="ML",70)+IF(G767="ML",70)+IF(G768="ML",70-H765)+IF(G769="ML",70-H766)+IF(G770="ML",70-H767)+IF(H768="ml",H765)+IF(H769="ml",H766)+IF(H770="ml",H767)</f>
        <v>0</v>
      </c>
      <c r="I774" s="204">
        <f>IF(G774="","",SUM(G774,H774))</f>
        <v>45</v>
      </c>
      <c r="J774" s="204">
        <f>IF(G774="","",SUM(D774,E774,F774,G774))</f>
        <v>72</v>
      </c>
      <c r="K774" s="178">
        <f>IF(J774="","",SUM(H774,J774))</f>
        <v>72</v>
      </c>
      <c r="L774" s="201">
        <f>IF('statement of marks'!DW37="","",'statement of marks'!DW37)</f>
        <v>56</v>
      </c>
      <c r="M774" s="179">
        <f>IF(L766="ML",100)+IF(L767="ML",100)+IF(L768="ML",100-M765)+IF(L769="ML",100-M766)+IF(L770="ML",100-M767)+IF(M768="ml",M765)+IF(M769="ml",M766)+IF(M770="ml",M767)</f>
        <v>0</v>
      </c>
      <c r="N774" s="204">
        <f>IF(L774="","",SUM(L774,M774))</f>
        <v>56</v>
      </c>
      <c r="O774" s="204">
        <f>IF(L774="","",SUM(K774,L774))</f>
        <v>128</v>
      </c>
      <c r="P774" s="179">
        <f>SUM(H774,M774)</f>
        <v>0</v>
      </c>
      <c r="Q774" s="178">
        <f>IF(O774="","",SUM(O774,M774))</f>
        <v>128</v>
      </c>
      <c r="R774" s="201" t="str">
        <f>IF('statement of marks'!GW37="","",'statement of marks'!GW37)</f>
        <v>B</v>
      </c>
      <c r="S774" s="180" t="str">
        <f>IF(OR(R774="S",R774="RE"),100,"")</f>
        <v/>
      </c>
      <c r="T774" s="171" t="str">
        <f>IF('result subject-wise'!AL37="","",'result subject-wise'!AL37)</f>
        <v/>
      </c>
      <c r="U774" s="172" t="str">
        <f>IF('result subject-wise'!AM37="","",'result subject-wise'!AM37)</f>
        <v/>
      </c>
      <c r="V774" s="1036"/>
    </row>
    <row r="775" spans="1:22" ht="19.25" customHeight="1">
      <c r="A775" s="986"/>
      <c r="B775" s="942" t="str">
        <f>'statement of marks'!$ED$3</f>
        <v>JEEVAN KAUSJAL</v>
      </c>
      <c r="C775" s="943"/>
      <c r="D775" s="1037" t="s">
        <v>283</v>
      </c>
      <c r="E775" s="1038"/>
      <c r="F775" s="204">
        <f>'statement of marks'!$ED$6</f>
        <v>30</v>
      </c>
      <c r="G775" s="177">
        <f>IF('statement of marks'!ED37="","",'statement of marks'!ED37)</f>
        <v>22</v>
      </c>
      <c r="H775" s="1038" t="s">
        <v>284</v>
      </c>
      <c r="I775" s="1038"/>
      <c r="J775" s="204">
        <f>'statement of marks'!$EE$6</f>
        <v>30</v>
      </c>
      <c r="K775" s="178">
        <f>IF('statement of marks'!EE37="","",'statement of marks'!EE37)</f>
        <v>26</v>
      </c>
      <c r="L775" s="1038" t="s">
        <v>113</v>
      </c>
      <c r="M775" s="1038"/>
      <c r="N775" s="204">
        <f>'statement of marks'!$EF$6</f>
        <v>40</v>
      </c>
      <c r="O775" s="201">
        <f>IF('statement of marks'!EF37="","",'statement of marks'!EF37)</f>
        <v>28</v>
      </c>
      <c r="P775" s="166"/>
      <c r="Q775" s="178">
        <f>IF(O775="","",SUM(G775,K775,O775))</f>
        <v>76</v>
      </c>
      <c r="R775" s="201" t="str">
        <f>IF('statement of marks'!GX37="","",'statement of marks'!GX37)</f>
        <v>B</v>
      </c>
      <c r="S775" s="180" t="str">
        <f>IF(OR(R775="S",R775="RE"),40,"")</f>
        <v/>
      </c>
      <c r="T775" s="171" t="str">
        <f>IF('result subject-wise'!AN37="","",'result subject-wise'!AN37)</f>
        <v/>
      </c>
      <c r="U775" s="172" t="str">
        <f>IF('result subject-wise'!AO37="","",'result subject-wise'!AO37)</f>
        <v/>
      </c>
      <c r="V775" s="1036"/>
    </row>
    <row r="776" spans="1:22" ht="19.25" customHeight="1">
      <c r="A776" s="986"/>
      <c r="B776" s="1039" t="s">
        <v>200</v>
      </c>
      <c r="C776" s="1040"/>
      <c r="D776" s="1041" t="str">
        <f>IF('statement of marks'!HD37="","",'statement of marks'!HD37)</f>
        <v>PASS</v>
      </c>
      <c r="E776" s="1042"/>
      <c r="F776" s="1042"/>
      <c r="G776" s="1042"/>
      <c r="H776" s="1042"/>
      <c r="I776" s="1043"/>
      <c r="J776" s="202" t="s">
        <v>330</v>
      </c>
      <c r="K776" s="201" t="str">
        <f>IF('statement of marks'!HG37="","",'statement of marks'!HG37)</f>
        <v>II</v>
      </c>
      <c r="L776" s="1044" t="s">
        <v>157</v>
      </c>
      <c r="M776" s="1045"/>
      <c r="N776" s="1046"/>
      <c r="O776" s="201">
        <f>IF('statement of marks'!HI37="","",'statement of marks'!HI37)</f>
        <v>17.999999999999975</v>
      </c>
      <c r="P776" s="1047" t="s">
        <v>324</v>
      </c>
      <c r="Q776" s="1047"/>
      <c r="R776" s="1047"/>
      <c r="S776" s="1047"/>
      <c r="T776" s="1047"/>
      <c r="U776" s="1047"/>
      <c r="V776" s="1048"/>
    </row>
    <row r="777" spans="1:22" ht="19.25" customHeight="1">
      <c r="A777" s="986"/>
      <c r="B777" s="1039" t="s">
        <v>333</v>
      </c>
      <c r="C777" s="1040"/>
      <c r="D777" s="965" t="s">
        <v>127</v>
      </c>
      <c r="E777" s="966"/>
      <c r="F777" s="958" t="s">
        <v>129</v>
      </c>
      <c r="G777" s="958"/>
      <c r="H777" s="958" t="s">
        <v>131</v>
      </c>
      <c r="I777" s="958"/>
      <c r="J777" s="958" t="s">
        <v>133</v>
      </c>
      <c r="K777" s="958"/>
      <c r="L777" s="959" t="s">
        <v>312</v>
      </c>
      <c r="M777" s="959"/>
      <c r="N777" s="959"/>
      <c r="O777" s="959"/>
      <c r="P777" s="960" t="s">
        <v>200</v>
      </c>
      <c r="Q777" s="960"/>
      <c r="R777" s="960"/>
      <c r="S777" s="960"/>
      <c r="T777" s="961" t="str">
        <f>IF('result subject-wise'!AR37="","",'result subject-wise'!AR37)</f>
        <v/>
      </c>
      <c r="U777" s="961"/>
      <c r="V777" s="962"/>
    </row>
    <row r="778" spans="1:22" ht="19.25" customHeight="1">
      <c r="A778" s="986"/>
      <c r="B778" s="963" t="s">
        <v>309</v>
      </c>
      <c r="C778" s="964"/>
      <c r="D778" s="965" t="str">
        <f>IF('statement of marks'!EZ37="","",'statement of marks'!EZ37)</f>
        <v/>
      </c>
      <c r="E778" s="966"/>
      <c r="F778" s="966" t="str">
        <f>IF('statement of marks'!FB37="","",'statement of marks'!FB37)</f>
        <v/>
      </c>
      <c r="G778" s="966"/>
      <c r="H778" s="966" t="str">
        <f>IF('statement of marks'!FD37="","",'statement of marks'!FD37)</f>
        <v/>
      </c>
      <c r="I778" s="966"/>
      <c r="J778" s="966" t="str">
        <f>IF('statement of marks'!FF37="","",'statement of marks'!FF37)</f>
        <v/>
      </c>
      <c r="K778" s="966"/>
      <c r="L778" s="966">
        <f>IF('statement of marks'!FH37="","",'statement of marks'!FH37)</f>
        <v>0</v>
      </c>
      <c r="M778" s="966"/>
      <c r="N778" s="966"/>
      <c r="O778" s="966"/>
      <c r="P778" s="960" t="s">
        <v>330</v>
      </c>
      <c r="Q778" s="960"/>
      <c r="R778" s="960"/>
      <c r="S778" s="960"/>
      <c r="T778" s="961" t="str">
        <f>IF(AND(T777="mRrh.kZ",V773&gt;=60),"FIRST",IF(AND(T777="mRrh.kZ",V773&gt;=48),"SECOND",IF(AND(T777="mRrh.kZ",V773&gt;=36),"THIRD","")))</f>
        <v/>
      </c>
      <c r="U778" s="961"/>
      <c r="V778" s="962"/>
    </row>
    <row r="779" spans="1:22" ht="19.25" customHeight="1">
      <c r="A779" s="986"/>
      <c r="B779" s="963" t="s">
        <v>310</v>
      </c>
      <c r="C779" s="964"/>
      <c r="D779" s="967" t="str">
        <f>IF('statement of marks'!EY37="","",'statement of marks'!EY37)</f>
        <v/>
      </c>
      <c r="E779" s="968"/>
      <c r="F779" s="968" t="str">
        <f>IF('statement of marks'!FA37="","",'statement of marks'!FA37)</f>
        <v/>
      </c>
      <c r="G779" s="968"/>
      <c r="H779" s="968" t="str">
        <f>IF('statement of marks'!FC37="","",'statement of marks'!FC37)</f>
        <v/>
      </c>
      <c r="I779" s="968"/>
      <c r="J779" s="968" t="str">
        <f>IF('statement of marks'!FE37="","",'statement of marks'!FE37)</f>
        <v/>
      </c>
      <c r="K779" s="968"/>
      <c r="L779" s="968">
        <f>IF('statement of marks'!FG37="","",'statement of marks'!FG37)</f>
        <v>44</v>
      </c>
      <c r="M779" s="968"/>
      <c r="N779" s="968"/>
      <c r="O779" s="968"/>
      <c r="P779" s="969" t="s">
        <v>302</v>
      </c>
      <c r="Q779" s="970"/>
      <c r="R779" s="970"/>
      <c r="S779" s="971"/>
      <c r="T779" s="972" t="str">
        <f>IF(T777="","",'result subject-wise'!$G$118)</f>
        <v/>
      </c>
      <c r="U779" s="972"/>
      <c r="V779" s="973"/>
    </row>
    <row r="780" spans="1:22" ht="19.25" customHeight="1">
      <c r="A780" s="986"/>
      <c r="B780" s="942" t="s">
        <v>303</v>
      </c>
      <c r="C780" s="943"/>
      <c r="D780" s="944"/>
      <c r="E780" s="945"/>
      <c r="F780" s="945"/>
      <c r="G780" s="945"/>
      <c r="H780" s="945"/>
      <c r="I780" s="945"/>
      <c r="J780" s="945"/>
      <c r="K780" s="945"/>
      <c r="L780" s="946" t="s">
        <v>326</v>
      </c>
      <c r="M780" s="946"/>
      <c r="N780" s="946"/>
      <c r="O780" s="946"/>
      <c r="P780" s="946"/>
      <c r="Q780" s="946"/>
      <c r="R780" s="974"/>
      <c r="S780" s="975"/>
      <c r="T780" s="975"/>
      <c r="U780" s="975"/>
      <c r="V780" s="976"/>
    </row>
    <row r="781" spans="1:22" ht="19.25" customHeight="1">
      <c r="A781" s="986"/>
      <c r="B781" s="942" t="s">
        <v>335</v>
      </c>
      <c r="C781" s="943"/>
      <c r="D781" s="944"/>
      <c r="E781" s="945"/>
      <c r="F781" s="945"/>
      <c r="G781" s="945"/>
      <c r="H781" s="945"/>
      <c r="I781" s="945"/>
      <c r="J781" s="945"/>
      <c r="K781" s="945"/>
      <c r="L781" s="946" t="s">
        <v>304</v>
      </c>
      <c r="M781" s="946"/>
      <c r="N781" s="946"/>
      <c r="O781" s="946"/>
      <c r="P781" s="946"/>
      <c r="Q781" s="946"/>
      <c r="R781" s="977"/>
      <c r="S781" s="978"/>
      <c r="T781" s="978"/>
      <c r="U781" s="978"/>
      <c r="V781" s="979"/>
    </row>
    <row r="782" spans="1:22" ht="19.25" customHeight="1">
      <c r="A782" s="986"/>
      <c r="B782" s="942" t="s">
        <v>313</v>
      </c>
      <c r="C782" s="943"/>
      <c r="D782" s="944"/>
      <c r="E782" s="945"/>
      <c r="F782" s="945"/>
      <c r="G782" s="945"/>
      <c r="H782" s="945"/>
      <c r="I782" s="945"/>
      <c r="J782" s="945"/>
      <c r="K782" s="945"/>
      <c r="L782" s="946" t="s">
        <v>327</v>
      </c>
      <c r="M782" s="946"/>
      <c r="N782" s="946"/>
      <c r="O782" s="946"/>
      <c r="P782" s="946"/>
      <c r="Q782" s="946"/>
      <c r="R782" s="947" t="s">
        <v>328</v>
      </c>
      <c r="S782" s="948"/>
      <c r="T782" s="948"/>
      <c r="U782" s="948"/>
      <c r="V782" s="949"/>
    </row>
    <row r="783" spans="1:22" ht="19.25" customHeight="1">
      <c r="A783" s="987"/>
      <c r="B783" s="950" t="s">
        <v>329</v>
      </c>
      <c r="C783" s="951"/>
      <c r="D783" s="952"/>
      <c r="E783" s="953"/>
      <c r="F783" s="953"/>
      <c r="G783" s="953"/>
      <c r="H783" s="953"/>
      <c r="I783" s="953"/>
      <c r="J783" s="953"/>
      <c r="K783" s="953"/>
      <c r="L783" s="951" t="s">
        <v>117</v>
      </c>
      <c r="M783" s="951"/>
      <c r="N783" s="951"/>
      <c r="O783" s="951"/>
      <c r="P783" s="954">
        <f>'statement of marks'!$HJ$110</f>
        <v>42122</v>
      </c>
      <c r="Q783" s="954"/>
      <c r="R783" s="955" t="s">
        <v>305</v>
      </c>
      <c r="S783" s="956"/>
      <c r="T783" s="956"/>
      <c r="U783" s="956"/>
      <c r="V783" s="957"/>
    </row>
    <row r="784" spans="1:22" ht="19.25" customHeight="1">
      <c r="A784" s="980" t="s">
        <v>287</v>
      </c>
      <c r="B784" s="981"/>
      <c r="C784" s="981"/>
      <c r="D784" s="981"/>
      <c r="E784" s="981"/>
      <c r="F784" s="981"/>
      <c r="G784" s="981"/>
      <c r="H784" s="981"/>
      <c r="I784" s="981"/>
      <c r="J784" s="981"/>
      <c r="K784" s="981"/>
      <c r="L784" s="981"/>
      <c r="M784" s="981"/>
      <c r="N784" s="981"/>
      <c r="O784" s="981"/>
      <c r="P784" s="981"/>
      <c r="Q784" s="981"/>
      <c r="R784" s="981"/>
      <c r="S784" s="981"/>
      <c r="T784" s="981"/>
      <c r="U784" s="981"/>
      <c r="V784" s="982"/>
    </row>
    <row r="785" spans="1:22" ht="19.25" customHeight="1">
      <c r="A785" s="983" t="str">
        <f>'statement of marks'!$A$1</f>
        <v>GOVT. GIRLS' HR. SEC. SCHOOL, NIMBAHERA</v>
      </c>
      <c r="B785" s="984"/>
      <c r="C785" s="984"/>
      <c r="D785" s="984"/>
      <c r="E785" s="984"/>
      <c r="F785" s="984"/>
      <c r="G785" s="984"/>
      <c r="H785" s="984"/>
      <c r="I785" s="984"/>
      <c r="J785" s="984"/>
      <c r="K785" s="984"/>
      <c r="L785" s="984"/>
      <c r="M785" s="984"/>
      <c r="N785" s="984"/>
      <c r="O785" s="984"/>
      <c r="P785" s="984"/>
      <c r="Q785" s="984"/>
      <c r="R785" s="984"/>
      <c r="S785" s="984"/>
      <c r="T785" s="984"/>
      <c r="U785" s="984"/>
      <c r="V785" s="985"/>
    </row>
    <row r="786" spans="1:22" ht="19.25" customHeight="1">
      <c r="A786" s="986"/>
      <c r="B786" s="988" t="s">
        <v>316</v>
      </c>
      <c r="C786" s="988"/>
      <c r="D786" s="989" t="str">
        <f>'statement of marks'!$F$3</f>
        <v>2013-14</v>
      </c>
      <c r="E786" s="990"/>
      <c r="F786" s="991" t="str">
        <f>IF(T804="","MAIN EXAMINATION",IF(D803="Suppl.","SUPPLEMENTARY EXAMINATION",IF(D803="Re-exam.","RE-EXAMINATION",)))</f>
        <v>MAIN EXAMINATION</v>
      </c>
      <c r="G786" s="992"/>
      <c r="H786" s="992"/>
      <c r="I786" s="992"/>
      <c r="J786" s="992"/>
      <c r="K786" s="992"/>
      <c r="L786" s="992"/>
      <c r="M786" s="992"/>
      <c r="N786" s="992"/>
      <c r="O786" s="992"/>
      <c r="P786" s="992"/>
      <c r="Q786" s="992"/>
      <c r="R786" s="993" t="s">
        <v>315</v>
      </c>
      <c r="S786" s="994"/>
      <c r="T786" s="995" t="str">
        <f>'statement of marks'!$A$3</f>
        <v>11 'A'</v>
      </c>
      <c r="U786" s="995"/>
      <c r="V786" s="996"/>
    </row>
    <row r="787" spans="1:22" ht="19.25" customHeight="1">
      <c r="A787" s="986"/>
      <c r="B787" s="997" t="s">
        <v>36</v>
      </c>
      <c r="C787" s="997"/>
      <c r="D787" s="998" t="str">
        <f>IF('statement of marks'!G38="","",'statement of marks'!G38)</f>
        <v>A 030</v>
      </c>
      <c r="E787" s="946"/>
      <c r="F787" s="946"/>
      <c r="G787" s="946"/>
      <c r="H787" s="946"/>
      <c r="I787" s="946"/>
      <c r="J787" s="946"/>
      <c r="K787" s="946"/>
      <c r="L787" s="946"/>
      <c r="M787" s="946"/>
      <c r="N787" s="946"/>
      <c r="O787" s="946"/>
      <c r="P787" s="946"/>
      <c r="Q787" s="946"/>
      <c r="R787" s="999" t="s">
        <v>314</v>
      </c>
      <c r="S787" s="1000"/>
      <c r="T787" s="1001">
        <f>IF('statement of marks'!E38="","",'statement of marks'!E38)</f>
        <v>11430</v>
      </c>
      <c r="U787" s="1001"/>
      <c r="V787" s="1002"/>
    </row>
    <row r="788" spans="1:22" ht="19.25" customHeight="1">
      <c r="A788" s="986"/>
      <c r="B788" s="997" t="s">
        <v>37</v>
      </c>
      <c r="C788" s="997"/>
      <c r="D788" s="998" t="str">
        <f>IF('statement of marks'!H38="","",'statement of marks'!H38)</f>
        <v>B 030</v>
      </c>
      <c r="E788" s="946"/>
      <c r="F788" s="946"/>
      <c r="G788" s="946"/>
      <c r="H788" s="946"/>
      <c r="I788" s="946"/>
      <c r="J788" s="946"/>
      <c r="K788" s="946"/>
      <c r="L788" s="946"/>
      <c r="M788" s="946"/>
      <c r="N788" s="946"/>
      <c r="O788" s="946"/>
      <c r="P788" s="946"/>
      <c r="Q788" s="946"/>
      <c r="R788" s="999" t="s">
        <v>35</v>
      </c>
      <c r="S788" s="1000"/>
      <c r="T788" s="1001">
        <f>IF('statement of marks'!D38="","",'statement of marks'!D38)</f>
        <v>10302</v>
      </c>
      <c r="U788" s="1001"/>
      <c r="V788" s="1002"/>
    </row>
    <row r="789" spans="1:22" ht="19.25" customHeight="1">
      <c r="A789" s="986"/>
      <c r="B789" s="1003" t="s">
        <v>38</v>
      </c>
      <c r="C789" s="1003"/>
      <c r="D789" s="998" t="str">
        <f>IF('statement of marks'!I38="","",'statement of marks'!I38)</f>
        <v>C 030</v>
      </c>
      <c r="E789" s="946"/>
      <c r="F789" s="946"/>
      <c r="G789" s="946"/>
      <c r="H789" s="946"/>
      <c r="I789" s="946"/>
      <c r="J789" s="946"/>
      <c r="K789" s="946"/>
      <c r="L789" s="946"/>
      <c r="M789" s="946"/>
      <c r="N789" s="946"/>
      <c r="O789" s="946"/>
      <c r="P789" s="946"/>
      <c r="Q789" s="946"/>
      <c r="R789" s="1004" t="s">
        <v>285</v>
      </c>
      <c r="S789" s="1005"/>
      <c r="T789" s="1006">
        <f>IF('statement of marks'!F38="","",'statement of marks'!F38)</f>
        <v>35596</v>
      </c>
      <c r="U789" s="1006"/>
      <c r="V789" s="1007"/>
    </row>
    <row r="790" spans="1:22" ht="19.25" customHeight="1">
      <c r="A790" s="986"/>
      <c r="B790" s="1008" t="s">
        <v>223</v>
      </c>
      <c r="C790" s="1010" t="s">
        <v>319</v>
      </c>
      <c r="D790" s="1012" t="s">
        <v>114</v>
      </c>
      <c r="E790" s="1012" t="s">
        <v>115</v>
      </c>
      <c r="F790" s="1012" t="s">
        <v>116</v>
      </c>
      <c r="G790" s="1014" t="s">
        <v>281</v>
      </c>
      <c r="H790" s="1014" t="s">
        <v>282</v>
      </c>
      <c r="I790" s="1012" t="s">
        <v>289</v>
      </c>
      <c r="J790" s="1012" t="s">
        <v>299</v>
      </c>
      <c r="K790" s="1016" t="s">
        <v>299</v>
      </c>
      <c r="L790" s="1018" t="s">
        <v>292</v>
      </c>
      <c r="M790" s="1018" t="s">
        <v>293</v>
      </c>
      <c r="N790" s="1020" t="s">
        <v>294</v>
      </c>
      <c r="O790" s="1020" t="s">
        <v>290</v>
      </c>
      <c r="P790" s="1020" t="s">
        <v>291</v>
      </c>
      <c r="Q790" s="1016" t="s">
        <v>323</v>
      </c>
      <c r="R790" s="1012" t="s">
        <v>334</v>
      </c>
      <c r="S790" s="1022" t="s">
        <v>332</v>
      </c>
      <c r="T790" s="1024" t="s">
        <v>320</v>
      </c>
      <c r="U790" s="1026" t="s">
        <v>321</v>
      </c>
      <c r="V790" s="1028" t="s">
        <v>322</v>
      </c>
    </row>
    <row r="791" spans="1:22" ht="19.25" customHeight="1">
      <c r="A791" s="986"/>
      <c r="B791" s="1009"/>
      <c r="C791" s="1011"/>
      <c r="D791" s="1013"/>
      <c r="E791" s="1013"/>
      <c r="F791" s="1013"/>
      <c r="G791" s="1015"/>
      <c r="H791" s="1015"/>
      <c r="I791" s="1013"/>
      <c r="J791" s="1013"/>
      <c r="K791" s="1017"/>
      <c r="L791" s="1019"/>
      <c r="M791" s="1019"/>
      <c r="N791" s="1021"/>
      <c r="O791" s="1021"/>
      <c r="P791" s="1021"/>
      <c r="Q791" s="1017"/>
      <c r="R791" s="1013"/>
      <c r="S791" s="1023"/>
      <c r="T791" s="1025"/>
      <c r="U791" s="1027"/>
      <c r="V791" s="1029"/>
    </row>
    <row r="792" spans="1:22" ht="19.25" customHeight="1">
      <c r="A792" s="986"/>
      <c r="B792" s="1030" t="s">
        <v>317</v>
      </c>
      <c r="C792" s="1031"/>
      <c r="D792" s="173">
        <v>10</v>
      </c>
      <c r="E792" s="203">
        <v>10</v>
      </c>
      <c r="F792" s="203">
        <v>10</v>
      </c>
      <c r="G792" s="164" t="s">
        <v>90</v>
      </c>
      <c r="H792" s="174" t="str">
        <f>'statement of marks'!$AQ$6</f>
        <v/>
      </c>
      <c r="I792" s="165">
        <v>70</v>
      </c>
      <c r="J792" s="164" t="s">
        <v>88</v>
      </c>
      <c r="K792" s="175">
        <v>100</v>
      </c>
      <c r="L792" s="164" t="s">
        <v>91</v>
      </c>
      <c r="M792" s="174" t="str">
        <f>'statement of marks'!$AV$6</f>
        <v/>
      </c>
      <c r="N792" s="165">
        <v>100</v>
      </c>
      <c r="O792" s="164" t="s">
        <v>307</v>
      </c>
      <c r="P792" s="175"/>
      <c r="Q792" s="175">
        <v>200</v>
      </c>
      <c r="R792" s="166"/>
      <c r="S792" s="166"/>
      <c r="T792" s="167"/>
      <c r="U792" s="168"/>
      <c r="V792" s="176" t="str">
        <f>IF(OR(U799=0,U799&lt;S799),"",Q792)</f>
        <v/>
      </c>
    </row>
    <row r="793" spans="1:22" ht="19.25" customHeight="1">
      <c r="A793" s="986"/>
      <c r="B793" s="942" t="str">
        <f>'statement of marks'!$J$3</f>
        <v>HINDI COMPULSORY</v>
      </c>
      <c r="C793" s="943"/>
      <c r="D793" s="200">
        <f>IF('statement of marks'!J38="","",'statement of marks'!J38)</f>
        <v>6</v>
      </c>
      <c r="E793" s="201">
        <f>IF('statement of marks'!K38="","",'statement of marks'!K38)</f>
        <v>6</v>
      </c>
      <c r="F793" s="201">
        <f>IF('statement of marks'!L38="","",'statement of marks'!L38)</f>
        <v>6</v>
      </c>
      <c r="G793" s="177">
        <f>IF('statement of marks'!N38="","",'statement of marks'!N38)</f>
        <v>46</v>
      </c>
      <c r="H793" s="177" t="str">
        <f>'statement of marks'!$BS$6</f>
        <v/>
      </c>
      <c r="I793" s="204">
        <f>IF(G793="","",G793)</f>
        <v>46</v>
      </c>
      <c r="J793" s="204">
        <f>IF(G793="","",SUM(D793,E793,F793,G793))</f>
        <v>64</v>
      </c>
      <c r="K793" s="178">
        <f>J793</f>
        <v>64</v>
      </c>
      <c r="L793" s="177">
        <f>IF('statement of marks'!P38="","",'statement of marks'!P38)</f>
        <v>60</v>
      </c>
      <c r="M793" s="174" t="str">
        <f>'statement of marks'!$BX$6</f>
        <v/>
      </c>
      <c r="N793" s="204">
        <f>IF(L793="","",L793)</f>
        <v>60</v>
      </c>
      <c r="O793" s="204">
        <f>IF(L793="","",SUM(J793,L793))</f>
        <v>124</v>
      </c>
      <c r="P793" s="179">
        <f>SUM(H793,M793)</f>
        <v>0</v>
      </c>
      <c r="Q793" s="178">
        <f>O793</f>
        <v>124</v>
      </c>
      <c r="R793" s="201" t="str">
        <f>CONCATENATE('statement of marks'!FJ38,'statement of marks'!FK38,'statement of marks'!FL38)</f>
        <v>I</v>
      </c>
      <c r="S793" s="180" t="str">
        <f>IF(OR(R793="S",R793="RE"),100,"")</f>
        <v/>
      </c>
      <c r="T793" s="181" t="str">
        <f>IF('result subject-wise'!U38="","",'result subject-wise'!U38)</f>
        <v/>
      </c>
      <c r="U793" s="182" t="str">
        <f>IF('result subject-wise'!V38="","",'result subject-wise'!V38)</f>
        <v/>
      </c>
      <c r="V793" s="176" t="str">
        <f>IF(OR(U799=0,U799&lt;S799),"",IF(R793="RE",SUM(Q793,T793),IF(R793="S",T793,Q793)))</f>
        <v/>
      </c>
    </row>
    <row r="794" spans="1:22" ht="19.25" customHeight="1">
      <c r="A794" s="986"/>
      <c r="B794" s="942" t="str">
        <f>'statement of marks'!$W$3</f>
        <v>ENGLISH COMPULSORY</v>
      </c>
      <c r="C794" s="943"/>
      <c r="D794" s="200">
        <f>IF('statement of marks'!W38="","",'statement of marks'!W38)</f>
        <v>6</v>
      </c>
      <c r="E794" s="201">
        <f>IF('statement of marks'!X38="","",'statement of marks'!X38)</f>
        <v>8</v>
      </c>
      <c r="F794" s="201">
        <f>IF('statement of marks'!Y38="","",'statement of marks'!Y38)</f>
        <v>7</v>
      </c>
      <c r="G794" s="177">
        <f>IF('statement of marks'!AA38="","",'statement of marks'!AA38)</f>
        <v>41</v>
      </c>
      <c r="H794" s="177" t="str">
        <f>'statement of marks'!$CU$6</f>
        <v/>
      </c>
      <c r="I794" s="204">
        <f>IF(G794="","",G794)</f>
        <v>41</v>
      </c>
      <c r="J794" s="204">
        <f t="shared" ref="J794:J797" si="288">IF(G794="","",SUM(D794,E794,F794,G794))</f>
        <v>62</v>
      </c>
      <c r="K794" s="178">
        <f>J794</f>
        <v>62</v>
      </c>
      <c r="L794" s="177">
        <f>IF('statement of marks'!AC38="","",'statement of marks'!AC38)</f>
        <v>45</v>
      </c>
      <c r="M794" s="174" t="str">
        <f>'statement of marks'!$CZ$6</f>
        <v/>
      </c>
      <c r="N794" s="204">
        <f>IF(L794="","",L794)</f>
        <v>45</v>
      </c>
      <c r="O794" s="204">
        <f t="shared" ref="O794" si="289">IF(L794="","",SUM(J794,L794))</f>
        <v>107</v>
      </c>
      <c r="P794" s="179">
        <f t="shared" ref="P794" si="290">SUM(H794,M794)</f>
        <v>0</v>
      </c>
      <c r="Q794" s="178">
        <f>O794</f>
        <v>107</v>
      </c>
      <c r="R794" s="201" t="str">
        <f>CONCATENATE('statement of marks'!FM38,'statement of marks'!FN38,'statement of marks'!FO38)</f>
        <v>II</v>
      </c>
      <c r="S794" s="180" t="str">
        <f>IF(OR(R794="S",R794="RE"),100,"")</f>
        <v/>
      </c>
      <c r="T794" s="181" t="str">
        <f>IF('result subject-wise'!X38="","",'result subject-wise'!X38)</f>
        <v/>
      </c>
      <c r="U794" s="182" t="str">
        <f>IF('result subject-wise'!Y38="","",'result subject-wise'!Y38)</f>
        <v/>
      </c>
      <c r="V794" s="176" t="str">
        <f>IF(OR(U799=0,U799&lt;S799),"",IF(R794="RE",SUM(Q794,T794),IF(R794="S",T794,Q794)))</f>
        <v/>
      </c>
    </row>
    <row r="795" spans="1:22" ht="19.25" customHeight="1">
      <c r="A795" s="986"/>
      <c r="B795" s="942" t="str">
        <f>'statement of marks'!AK38</f>
        <v>PHYSICS</v>
      </c>
      <c r="C795" s="943"/>
      <c r="D795" s="200">
        <f>IF('statement of marks'!AL38="","",'statement of marks'!AL38)</f>
        <v>3</v>
      </c>
      <c r="E795" s="201">
        <f>IF('statement of marks'!AM38="","",'statement of marks'!AM38)</f>
        <v>9</v>
      </c>
      <c r="F795" s="201">
        <f>IF('statement of marks'!AN38="","",'statement of marks'!AN38)</f>
        <v>8</v>
      </c>
      <c r="G795" s="177">
        <f>IF('statement of marks'!AP38="","",'statement of marks'!AP38)</f>
        <v>24</v>
      </c>
      <c r="H795" s="177">
        <f>IF('statement of marks'!AQ38="","",'statement of marks'!AQ38)</f>
        <v>13</v>
      </c>
      <c r="I795" s="204">
        <f>IF(G795="","",IF(AND(G795="ML",H795="ML"),"ML",IF(AND(G795="ML",H795=""),"ML",SUM(G795,H795))))</f>
        <v>37</v>
      </c>
      <c r="J795" s="204">
        <f t="shared" si="288"/>
        <v>44</v>
      </c>
      <c r="K795" s="178">
        <f>IF(J795="","",SUM(H795,J795))</f>
        <v>57</v>
      </c>
      <c r="L795" s="177">
        <f>IF('statement of marks'!AU38="","",'statement of marks'!AU38)</f>
        <v>33</v>
      </c>
      <c r="M795" s="177">
        <f>IF('statement of marks'!AV38="","",'statement of marks'!AV38)</f>
        <v>23</v>
      </c>
      <c r="N795" s="204">
        <f>IF(L795="","",IF(AND(L795="ML",M795="ML"),"ML",IF(AND(L795="ML",M795=""),"ML",SUM(L795,M795))))</f>
        <v>56</v>
      </c>
      <c r="O795" s="204">
        <f>IF(L795="","",SUM(J795,L795))</f>
        <v>77</v>
      </c>
      <c r="P795" s="177">
        <f>IF(AND(H795="",M795=""),"",SUM(H795,M795))</f>
        <v>36</v>
      </c>
      <c r="Q795" s="178">
        <f>IF(O795="","",SUM(O795,P795))</f>
        <v>113</v>
      </c>
      <c r="R795" s="201" t="str">
        <f>CONCATENATE('statement of marks'!FP38,'statement of marks'!FY38,'statement of marks'!FZ38)</f>
        <v>II</v>
      </c>
      <c r="S795" s="180" t="str">
        <f>IF('result subject-wise'!Z38="","",'result subject-wise'!Z38)</f>
        <v/>
      </c>
      <c r="T795" s="181" t="str">
        <f>IF('result subject-wise'!AB38="","",'result subject-wise'!AB38)</f>
        <v/>
      </c>
      <c r="U795" s="182" t="str">
        <f>IF('result subject-wise'!AC38="","",'result subject-wise'!AC38)</f>
        <v/>
      </c>
      <c r="V795" s="176" t="str">
        <f>IF(OR(U799=0,U799&lt;S799),"",IF(OR(R795="RE",R795="REP"),SUM(Q795,T795),IF(R795="S",T795,Q795)))</f>
        <v/>
      </c>
    </row>
    <row r="796" spans="1:22" ht="19.25" customHeight="1">
      <c r="A796" s="986"/>
      <c r="B796" s="942" t="str">
        <f>'statement of marks'!BM38</f>
        <v>CHEMISTRY</v>
      </c>
      <c r="C796" s="943"/>
      <c r="D796" s="200">
        <f>IF('statement of marks'!BN38="","",'statement of marks'!BN38)</f>
        <v>6</v>
      </c>
      <c r="E796" s="201">
        <f>IF('statement of marks'!BO38="","",'statement of marks'!BO38)</f>
        <v>10</v>
      </c>
      <c r="F796" s="201">
        <f>IF('statement of marks'!BP38="","",'statement of marks'!BP38)</f>
        <v>10</v>
      </c>
      <c r="G796" s="177">
        <f>IF('statement of marks'!BR38="","",'statement of marks'!BR38)</f>
        <v>30</v>
      </c>
      <c r="H796" s="177">
        <f>IF('statement of marks'!BS38="","",'statement of marks'!BS38)</f>
        <v>17</v>
      </c>
      <c r="I796" s="204">
        <f t="shared" ref="I796" si="291">IF(G796="","",IF(AND(G796="ML",H796="ML"),"ML",IF(AND(G796="ML",H796=""),"ML",SUM(G796,H796))))</f>
        <v>47</v>
      </c>
      <c r="J796" s="204">
        <f t="shared" si="288"/>
        <v>56</v>
      </c>
      <c r="K796" s="178">
        <f>IF(J796="","",SUM(H796,J796))</f>
        <v>73</v>
      </c>
      <c r="L796" s="177">
        <f>IF('statement of marks'!BW38="","",'statement of marks'!BW38)</f>
        <v>38</v>
      </c>
      <c r="M796" s="177">
        <f>IF('statement of marks'!BX38="","",'statement of marks'!BX38)</f>
        <v>26</v>
      </c>
      <c r="N796" s="204">
        <f t="shared" ref="N796" si="292">IF(L796="","",IF(AND(L796="ML",M796="ML"),"ML",IF(AND(L796="ML",M796=""),"ML",SUM(L796,M796))))</f>
        <v>64</v>
      </c>
      <c r="O796" s="204">
        <f>IF(L796="","",SUM(J796,L796))</f>
        <v>94</v>
      </c>
      <c r="P796" s="177">
        <f t="shared" ref="P796:P797" si="293">IF(AND(H796="",M796=""),"",SUM(H796,M796))</f>
        <v>43</v>
      </c>
      <c r="Q796" s="178">
        <f>IF(O796="","",SUM(O796,P796))</f>
        <v>137</v>
      </c>
      <c r="R796" s="201" t="str">
        <f>CONCATENATE('statement of marks'!GA38,'statement of marks'!GJ38,'statement of marks'!GK38)</f>
        <v>I</v>
      </c>
      <c r="S796" s="180" t="str">
        <f>IF('result subject-wise'!AD38="","",'result subject-wise'!AD38)</f>
        <v/>
      </c>
      <c r="T796" s="181" t="str">
        <f>IF('result subject-wise'!AF38="","",'result subject-wise'!AF38)</f>
        <v/>
      </c>
      <c r="U796" s="182" t="str">
        <f>IF('result subject-wise'!AG38="","",'result subject-wise'!AG38)</f>
        <v/>
      </c>
      <c r="V796" s="176" t="str">
        <f>IF(OR(U799=0,U799&lt;S799),"",IF(OR(R796="RE",R796="REP"),SUM(Q796,T796),IF(R796="S",T796,Q796)))</f>
        <v/>
      </c>
    </row>
    <row r="797" spans="1:22" ht="19.25" customHeight="1">
      <c r="A797" s="986"/>
      <c r="B797" s="942" t="str">
        <f>'statement of marks'!CO38</f>
        <v>BIOLOGY</v>
      </c>
      <c r="C797" s="943"/>
      <c r="D797" s="200">
        <f>IF('statement of marks'!CP38="","",'statement of marks'!CP38)</f>
        <v>10</v>
      </c>
      <c r="E797" s="201">
        <f>IF('statement of marks'!CQ38="","",'statement of marks'!CQ38)</f>
        <v>8</v>
      </c>
      <c r="F797" s="201">
        <f>IF('statement of marks'!CR38="","",'statement of marks'!CR38)</f>
        <v>10</v>
      </c>
      <c r="G797" s="177">
        <f>IF('statement of marks'!CT38="","",'statement of marks'!CT38)</f>
        <v>20</v>
      </c>
      <c r="H797" s="177">
        <f>IF('statement of marks'!CU38="","",'statement of marks'!CU38)</f>
        <v>18</v>
      </c>
      <c r="I797" s="204">
        <f>IF(G797="","",IF(AND(G797="ML",H797="ML"),"ML",IF(AND(G797="ML",H797=""),"ML",SUM(G797,H797))))</f>
        <v>38</v>
      </c>
      <c r="J797" s="204">
        <f t="shared" si="288"/>
        <v>48</v>
      </c>
      <c r="K797" s="178">
        <f>IF(J797="","",SUM(H797,J797))</f>
        <v>66</v>
      </c>
      <c r="L797" s="177">
        <f>IF('statement of marks'!CY38="","",'statement of marks'!CY38)</f>
        <v>40</v>
      </c>
      <c r="M797" s="177">
        <f>IF('statement of marks'!CZ38="","",'statement of marks'!CZ38)</f>
        <v>28</v>
      </c>
      <c r="N797" s="204">
        <f>IF(L797="","",IF(AND(L797="ML",M797="ML"),"ML",IF(AND(L797="ML",M797=""),"ML",SUM(L797,M797))))</f>
        <v>68</v>
      </c>
      <c r="O797" s="204">
        <f>IF(L797="","",SUM(J797,L797))</f>
        <v>88</v>
      </c>
      <c r="P797" s="177">
        <f t="shared" si="293"/>
        <v>46</v>
      </c>
      <c r="Q797" s="178">
        <f>IF(O797="","",SUM(O797,P797))</f>
        <v>134</v>
      </c>
      <c r="R797" s="201" t="str">
        <f>CONCATENATE('statement of marks'!GL38,'statement of marks'!GU38,'statement of marks'!GV38)</f>
        <v>I</v>
      </c>
      <c r="S797" s="180" t="str">
        <f>IF('result subject-wise'!AH38="","",'result subject-wise'!AH38)</f>
        <v/>
      </c>
      <c r="T797" s="181" t="str">
        <f>IF('result subject-wise'!AJ38="","",'result subject-wise'!AJ38)</f>
        <v/>
      </c>
      <c r="U797" s="182" t="str">
        <f>IF('result subject-wise'!AK38="","",'result subject-wise'!AK38)</f>
        <v/>
      </c>
      <c r="V797" s="176" t="str">
        <f>IF(OR(U799=0,U799&lt;S799),"",IF(OR(R797="RE",R797="REP"),SUM(Q797,T797),IF(R797="S",T797,Q797)))</f>
        <v/>
      </c>
    </row>
    <row r="798" spans="1:22" ht="19.25" customHeight="1">
      <c r="A798" s="986"/>
      <c r="B798" s="1032" t="s">
        <v>296</v>
      </c>
      <c r="C798" s="1033"/>
      <c r="D798" s="183">
        <f>IF(AND(D793="",D794="",D795="",D796="",D797=""),"",SUM(D793:D797))</f>
        <v>31</v>
      </c>
      <c r="E798" s="183">
        <f t="shared" ref="E798:F798" si="294">IF(AND(E793="",E794="",E795="",E796="",E797=""),"",SUM(E793:E797))</f>
        <v>41</v>
      </c>
      <c r="F798" s="183">
        <f t="shared" si="294"/>
        <v>41</v>
      </c>
      <c r="G798" s="184">
        <f>IF(G793="","",SUM(G793:G797))</f>
        <v>161</v>
      </c>
      <c r="H798" s="184">
        <f>SUM(H795:H797)</f>
        <v>48</v>
      </c>
      <c r="I798" s="184">
        <f>IF(AND(I793="",I794="",I795="",I796="",I797=""),"",SUM(I793:I797))</f>
        <v>209</v>
      </c>
      <c r="J798" s="185">
        <f>IF(J797="","",SUM(J793:J797))</f>
        <v>274</v>
      </c>
      <c r="K798" s="186">
        <f>IF(K793="","",SUM(K793:K797))</f>
        <v>322</v>
      </c>
      <c r="L798" s="184">
        <f>IF(L793="","",SUM(L793:L797))</f>
        <v>216</v>
      </c>
      <c r="M798" s="184">
        <f>SUM(M795:M797)</f>
        <v>77</v>
      </c>
      <c r="N798" s="184">
        <f t="shared" ref="N798" si="295">IF(AND(N793="",N794="",N795="",N796="",N797=""),"",SUM(N793:N797))</f>
        <v>293</v>
      </c>
      <c r="O798" s="185">
        <f>IF(L798="","",SUM(J798,L798))</f>
        <v>490</v>
      </c>
      <c r="P798" s="186">
        <f>SUM(H798,M798)</f>
        <v>125</v>
      </c>
      <c r="Q798" s="186">
        <f>IF(Q793="","",SUM(Q793:Q797))</f>
        <v>615</v>
      </c>
      <c r="R798" s="185"/>
      <c r="S798" s="185" t="str">
        <f>IF(AND(S793="",S794="",S795="",S796="",S797=""),"",SUM(S793:S797))</f>
        <v/>
      </c>
      <c r="T798" s="187" t="str">
        <f>IF(AND(T793="",T794="",T795="",T796="",T797=""),"",SUM(T793:T797))</f>
        <v/>
      </c>
      <c r="U798" s="188"/>
      <c r="V798" s="189" t="str">
        <f>IF(V793="","",SUM(V793:V797))</f>
        <v/>
      </c>
    </row>
    <row r="799" spans="1:22" ht="19.25" customHeight="1">
      <c r="A799" s="986"/>
      <c r="B799" s="1034" t="s">
        <v>318</v>
      </c>
      <c r="C799" s="1035"/>
      <c r="D799" s="173">
        <f>IF(D798="","",50-(COUNTIF(D793:D797,"NA")*10+COUNTIF(D793:D797,"ML")*10))</f>
        <v>50</v>
      </c>
      <c r="E799" s="173">
        <f t="shared" ref="E799:F799" si="296">IF(E798="","",50-(COUNTIF(E793:E797,"NA")*10+COUNTIF(E793:E797,"ML")*10))</f>
        <v>50</v>
      </c>
      <c r="F799" s="173">
        <f t="shared" si="296"/>
        <v>50</v>
      </c>
      <c r="G799" s="177" t="e">
        <f>I799-H799</f>
        <v>#VALUE!</v>
      </c>
      <c r="H799" s="184" t="e">
        <f>IF(H798="","",(IF(OR(H795="ML",H795=""),0,H792)+IF(OR(H796="ML",H796=""),0,H793)+IF(OR(H797="ML",H797=""),0,H794)))</f>
        <v>#VALUE!</v>
      </c>
      <c r="I799" s="177">
        <f>IF(I798=0,0,350-H801)</f>
        <v>350</v>
      </c>
      <c r="J799" s="204" t="e">
        <f>IF(J798="","",SUM(D799:G799))</f>
        <v>#VALUE!</v>
      </c>
      <c r="K799" s="178" t="e">
        <f>IF(K798="","",SUM(H799,J799))</f>
        <v>#VALUE!</v>
      </c>
      <c r="L799" s="177" t="e">
        <f>N799-M799</f>
        <v>#VALUE!</v>
      </c>
      <c r="M799" s="180" t="e">
        <f>IF(M798="","",(IF(OR(M795="ML",M795=""),0,M792)+IF(OR(M796="ML",M796=""),0,M793)+IF(OR(M797="ML",M797=""),0,M794)))</f>
        <v>#VALUE!</v>
      </c>
      <c r="N799" s="177">
        <f>IF(N798=0,0,500-M801)</f>
        <v>500</v>
      </c>
      <c r="O799" s="204" t="e">
        <f>IF(L799="","",SUM(J799,L799))</f>
        <v>#VALUE!</v>
      </c>
      <c r="P799" s="178" t="e">
        <f>SUM(H799,M799)</f>
        <v>#VALUE!</v>
      </c>
      <c r="Q799" s="178" t="e">
        <f>IF(Q798="","",SUM(O799,P799))</f>
        <v>#VALUE!</v>
      </c>
      <c r="R799" s="169"/>
      <c r="S799" s="190">
        <f>COUNTIF(R793:R802,"S")</f>
        <v>0</v>
      </c>
      <c r="T799" s="190">
        <f>COUNTIF(R793:R802,"RE")+COUNTIF(R793:R802,"REP")</f>
        <v>0</v>
      </c>
      <c r="U799" s="190">
        <f>COUNTIF(U793:U798,"P")+COUNTIF(U801:U802,"P")</f>
        <v>0</v>
      </c>
      <c r="V799" s="191" t="str">
        <f>IF(OR(U799=0,U799&lt;(S799+T799)),"",(Q799-(S799*200)+S798))</f>
        <v/>
      </c>
    </row>
    <row r="800" spans="1:22" ht="19.25" customHeight="1">
      <c r="A800" s="986"/>
      <c r="B800" s="942" t="s">
        <v>156</v>
      </c>
      <c r="C800" s="943"/>
      <c r="D800" s="192">
        <f t="shared" ref="D800:Q800" si="297">IF(D799="","",D798/D799*100)</f>
        <v>62</v>
      </c>
      <c r="E800" s="192">
        <f t="shared" si="297"/>
        <v>82</v>
      </c>
      <c r="F800" s="192">
        <f t="shared" si="297"/>
        <v>82</v>
      </c>
      <c r="G800" s="192" t="e">
        <f t="shared" si="297"/>
        <v>#VALUE!</v>
      </c>
      <c r="H800" s="192" t="e">
        <f t="shared" si="297"/>
        <v>#VALUE!</v>
      </c>
      <c r="I800" s="192">
        <f t="shared" si="297"/>
        <v>59.714285714285722</v>
      </c>
      <c r="J800" s="192" t="e">
        <f t="shared" si="297"/>
        <v>#VALUE!</v>
      </c>
      <c r="K800" s="193" t="e">
        <f t="shared" si="297"/>
        <v>#VALUE!</v>
      </c>
      <c r="L800" s="192" t="e">
        <f t="shared" si="297"/>
        <v>#VALUE!</v>
      </c>
      <c r="M800" s="192" t="e">
        <f t="shared" si="297"/>
        <v>#VALUE!</v>
      </c>
      <c r="N800" s="192">
        <f t="shared" si="297"/>
        <v>58.599999999999994</v>
      </c>
      <c r="O800" s="192" t="e">
        <f t="shared" si="297"/>
        <v>#VALUE!</v>
      </c>
      <c r="P800" s="193" t="e">
        <f t="shared" si="297"/>
        <v>#VALUE!</v>
      </c>
      <c r="Q800" s="193" t="e">
        <f t="shared" si="297"/>
        <v>#VALUE!</v>
      </c>
      <c r="R800" s="166"/>
      <c r="S800" s="166"/>
      <c r="T800" s="167"/>
      <c r="U800" s="170"/>
      <c r="V800" s="194" t="str">
        <f>IF(V799="","",V798/V799*100)</f>
        <v/>
      </c>
    </row>
    <row r="801" spans="1:22" ht="19.25" customHeight="1">
      <c r="A801" s="986"/>
      <c r="B801" s="942" t="str">
        <f>'statement of marks'!$DQ$3</f>
        <v>RAJASTHAN STUDIES</v>
      </c>
      <c r="C801" s="943"/>
      <c r="D801" s="200">
        <f>IF('statement of marks'!DQ38="","",'statement of marks'!DQ38)</f>
        <v>10</v>
      </c>
      <c r="E801" s="201">
        <f>IF('statement of marks'!DR38="","",'statement of marks'!DR38)</f>
        <v>9</v>
      </c>
      <c r="F801" s="201">
        <f>IF('statement of marks'!DS38="","",'statement of marks'!DS38)</f>
        <v>10</v>
      </c>
      <c r="G801" s="201">
        <f>IF('statement of marks'!DU38="","",'statement of marks'!DU38)</f>
        <v>53</v>
      </c>
      <c r="H801" s="179">
        <f>IF(G793="ML",70)+IF(G794="ML",70)+IF(G795="ML",70-H792)+IF(G796="ML",70-H793)+IF(G797="ML",70-H794)+IF(H795="ml",H792)+IF(H796="ml",H793)+IF(H797="ml",H794)</f>
        <v>0</v>
      </c>
      <c r="I801" s="204">
        <f>IF(G801="","",SUM(G801,H801))</f>
        <v>53</v>
      </c>
      <c r="J801" s="204">
        <f>IF(G801="","",SUM(D801,E801,F801,G801))</f>
        <v>82</v>
      </c>
      <c r="K801" s="178">
        <f>IF(J801="","",SUM(H801,J801))</f>
        <v>82</v>
      </c>
      <c r="L801" s="201">
        <f>IF('statement of marks'!DW38="","",'statement of marks'!DW38)</f>
        <v>76</v>
      </c>
      <c r="M801" s="179">
        <f>IF(L793="ML",100)+IF(L794="ML",100)+IF(L795="ML",100-M792)+IF(L796="ML",100-M793)+IF(L797="ML",100-M794)+IF(M795="ml",M792)+IF(M796="ml",M793)+IF(M797="ml",M794)</f>
        <v>0</v>
      </c>
      <c r="N801" s="204">
        <f>IF(L801="","",SUM(L801,M801))</f>
        <v>76</v>
      </c>
      <c r="O801" s="204">
        <f>IF(L801="","",SUM(K801,L801))</f>
        <v>158</v>
      </c>
      <c r="P801" s="179">
        <f>SUM(H801,M801)</f>
        <v>0</v>
      </c>
      <c r="Q801" s="178">
        <f>IF(O801="","",SUM(O801,M801))</f>
        <v>158</v>
      </c>
      <c r="R801" s="201" t="str">
        <f>IF('statement of marks'!GW38="","",'statement of marks'!GW38)</f>
        <v>B</v>
      </c>
      <c r="S801" s="180" t="str">
        <f>IF(OR(R801="S",R801="RE"),100,"")</f>
        <v/>
      </c>
      <c r="T801" s="171" t="str">
        <f>IF('result subject-wise'!AL38="","",'result subject-wise'!AL38)</f>
        <v/>
      </c>
      <c r="U801" s="172" t="str">
        <f>IF('result subject-wise'!AM38="","",'result subject-wise'!AM38)</f>
        <v/>
      </c>
      <c r="V801" s="1036"/>
    </row>
    <row r="802" spans="1:22" ht="19.25" customHeight="1">
      <c r="A802" s="986"/>
      <c r="B802" s="942" t="str">
        <f>'statement of marks'!$ED$3</f>
        <v>JEEVAN KAUSJAL</v>
      </c>
      <c r="C802" s="943"/>
      <c r="D802" s="1037" t="s">
        <v>283</v>
      </c>
      <c r="E802" s="1038"/>
      <c r="F802" s="204">
        <f>'statement of marks'!$ED$6</f>
        <v>30</v>
      </c>
      <c r="G802" s="177">
        <f>IF('statement of marks'!ED38="","",'statement of marks'!ED38)</f>
        <v>22</v>
      </c>
      <c r="H802" s="1038" t="s">
        <v>284</v>
      </c>
      <c r="I802" s="1038"/>
      <c r="J802" s="204">
        <f>'statement of marks'!$EE$6</f>
        <v>30</v>
      </c>
      <c r="K802" s="178">
        <f>IF('statement of marks'!EE38="","",'statement of marks'!EE38)</f>
        <v>26</v>
      </c>
      <c r="L802" s="1038" t="s">
        <v>113</v>
      </c>
      <c r="M802" s="1038"/>
      <c r="N802" s="204">
        <f>'statement of marks'!$EF$6</f>
        <v>40</v>
      </c>
      <c r="O802" s="201">
        <f>IF('statement of marks'!EF38="","",'statement of marks'!EF38)</f>
        <v>35</v>
      </c>
      <c r="P802" s="166"/>
      <c r="Q802" s="178">
        <f>IF(O802="","",SUM(G802,K802,O802))</f>
        <v>83</v>
      </c>
      <c r="R802" s="201" t="str">
        <f>IF('statement of marks'!GX38="","",'statement of marks'!GX38)</f>
        <v>A</v>
      </c>
      <c r="S802" s="180" t="str">
        <f>IF(OR(R802="S",R802="RE"),40,"")</f>
        <v/>
      </c>
      <c r="T802" s="171" t="str">
        <f>IF('result subject-wise'!AN38="","",'result subject-wise'!AN38)</f>
        <v/>
      </c>
      <c r="U802" s="172" t="str">
        <f>IF('result subject-wise'!AO38="","",'result subject-wise'!AO38)</f>
        <v/>
      </c>
      <c r="V802" s="1036"/>
    </row>
    <row r="803" spans="1:22" ht="19.25" customHeight="1">
      <c r="A803" s="986"/>
      <c r="B803" s="1039" t="s">
        <v>200</v>
      </c>
      <c r="C803" s="1040"/>
      <c r="D803" s="1041" t="str">
        <f>IF('statement of marks'!HD38="","",'statement of marks'!HD38)</f>
        <v>PASS</v>
      </c>
      <c r="E803" s="1042"/>
      <c r="F803" s="1042"/>
      <c r="G803" s="1042"/>
      <c r="H803" s="1042"/>
      <c r="I803" s="1043"/>
      <c r="J803" s="202" t="s">
        <v>330</v>
      </c>
      <c r="K803" s="201" t="str">
        <f>IF('statement of marks'!HG38="","",'statement of marks'!HG38)</f>
        <v>I</v>
      </c>
      <c r="L803" s="1044" t="s">
        <v>157</v>
      </c>
      <c r="M803" s="1045"/>
      <c r="N803" s="1046"/>
      <c r="O803" s="201">
        <f>IF('statement of marks'!HI38="","",'statement of marks'!HI38)</f>
        <v>8.0000000000000195</v>
      </c>
      <c r="P803" s="1047" t="s">
        <v>324</v>
      </c>
      <c r="Q803" s="1047"/>
      <c r="R803" s="1047"/>
      <c r="S803" s="1047"/>
      <c r="T803" s="1047"/>
      <c r="U803" s="1047"/>
      <c r="V803" s="1048"/>
    </row>
    <row r="804" spans="1:22" ht="19.25" customHeight="1">
      <c r="A804" s="986"/>
      <c r="B804" s="1039" t="s">
        <v>333</v>
      </c>
      <c r="C804" s="1040"/>
      <c r="D804" s="965" t="s">
        <v>127</v>
      </c>
      <c r="E804" s="966"/>
      <c r="F804" s="958" t="s">
        <v>129</v>
      </c>
      <c r="G804" s="958"/>
      <c r="H804" s="958" t="s">
        <v>131</v>
      </c>
      <c r="I804" s="958"/>
      <c r="J804" s="958" t="s">
        <v>133</v>
      </c>
      <c r="K804" s="958"/>
      <c r="L804" s="959" t="s">
        <v>312</v>
      </c>
      <c r="M804" s="959"/>
      <c r="N804" s="959"/>
      <c r="O804" s="959"/>
      <c r="P804" s="960" t="s">
        <v>200</v>
      </c>
      <c r="Q804" s="960"/>
      <c r="R804" s="960"/>
      <c r="S804" s="960"/>
      <c r="T804" s="961" t="str">
        <f>IF('result subject-wise'!AR38="","",'result subject-wise'!AR38)</f>
        <v/>
      </c>
      <c r="U804" s="961"/>
      <c r="V804" s="962"/>
    </row>
    <row r="805" spans="1:22" ht="19.25" customHeight="1">
      <c r="A805" s="986"/>
      <c r="B805" s="963" t="s">
        <v>309</v>
      </c>
      <c r="C805" s="964"/>
      <c r="D805" s="965" t="str">
        <f>IF('statement of marks'!EZ38="","",'statement of marks'!EZ38)</f>
        <v/>
      </c>
      <c r="E805" s="966"/>
      <c r="F805" s="966" t="str">
        <f>IF('statement of marks'!FB38="","",'statement of marks'!FB38)</f>
        <v/>
      </c>
      <c r="G805" s="966"/>
      <c r="H805" s="966" t="str">
        <f>IF('statement of marks'!FD38="","",'statement of marks'!FD38)</f>
        <v/>
      </c>
      <c r="I805" s="966"/>
      <c r="J805" s="966" t="str">
        <f>IF('statement of marks'!FF38="","",'statement of marks'!FF38)</f>
        <v/>
      </c>
      <c r="K805" s="966"/>
      <c r="L805" s="966">
        <f>IF('statement of marks'!FH38="","",'statement of marks'!FH38)</f>
        <v>0</v>
      </c>
      <c r="M805" s="966"/>
      <c r="N805" s="966"/>
      <c r="O805" s="966"/>
      <c r="P805" s="960" t="s">
        <v>330</v>
      </c>
      <c r="Q805" s="960"/>
      <c r="R805" s="960"/>
      <c r="S805" s="960"/>
      <c r="T805" s="961" t="str">
        <f>IF(AND(T804="mRrh.kZ",V800&gt;=60),"FIRST",IF(AND(T804="mRrh.kZ",V800&gt;=48),"SECOND",IF(AND(T804="mRrh.kZ",V800&gt;=36),"THIRD","")))</f>
        <v/>
      </c>
      <c r="U805" s="961"/>
      <c r="V805" s="962"/>
    </row>
    <row r="806" spans="1:22" ht="19.25" customHeight="1">
      <c r="A806" s="986"/>
      <c r="B806" s="963" t="s">
        <v>310</v>
      </c>
      <c r="C806" s="964"/>
      <c r="D806" s="967" t="str">
        <f>IF('statement of marks'!EY38="","",'statement of marks'!EY38)</f>
        <v/>
      </c>
      <c r="E806" s="968"/>
      <c r="F806" s="968" t="str">
        <f>IF('statement of marks'!FA38="","",'statement of marks'!FA38)</f>
        <v/>
      </c>
      <c r="G806" s="968"/>
      <c r="H806" s="968" t="str">
        <f>IF('statement of marks'!FC38="","",'statement of marks'!FC38)</f>
        <v/>
      </c>
      <c r="I806" s="968"/>
      <c r="J806" s="968" t="str">
        <f>IF('statement of marks'!FE38="","",'statement of marks'!FE38)</f>
        <v/>
      </c>
      <c r="K806" s="968"/>
      <c r="L806" s="968">
        <f>IF('statement of marks'!FG38="","",'statement of marks'!FG38)</f>
        <v>44</v>
      </c>
      <c r="M806" s="968"/>
      <c r="N806" s="968"/>
      <c r="O806" s="968"/>
      <c r="P806" s="969" t="s">
        <v>302</v>
      </c>
      <c r="Q806" s="970"/>
      <c r="R806" s="970"/>
      <c r="S806" s="971"/>
      <c r="T806" s="972" t="str">
        <f>IF(T804="","",'result subject-wise'!$G$118)</f>
        <v/>
      </c>
      <c r="U806" s="972"/>
      <c r="V806" s="973"/>
    </row>
    <row r="807" spans="1:22" ht="19.25" customHeight="1">
      <c r="A807" s="986"/>
      <c r="B807" s="942" t="s">
        <v>303</v>
      </c>
      <c r="C807" s="943"/>
      <c r="D807" s="944"/>
      <c r="E807" s="945"/>
      <c r="F807" s="945"/>
      <c r="G807" s="945"/>
      <c r="H807" s="945"/>
      <c r="I807" s="945"/>
      <c r="J807" s="945"/>
      <c r="K807" s="945"/>
      <c r="L807" s="946" t="s">
        <v>326</v>
      </c>
      <c r="M807" s="946"/>
      <c r="N807" s="946"/>
      <c r="O807" s="946"/>
      <c r="P807" s="946"/>
      <c r="Q807" s="946"/>
      <c r="R807" s="974"/>
      <c r="S807" s="975"/>
      <c r="T807" s="975"/>
      <c r="U807" s="975"/>
      <c r="V807" s="976"/>
    </row>
    <row r="808" spans="1:22" ht="19.25" customHeight="1">
      <c r="A808" s="986"/>
      <c r="B808" s="942" t="s">
        <v>335</v>
      </c>
      <c r="C808" s="943"/>
      <c r="D808" s="944"/>
      <c r="E808" s="945"/>
      <c r="F808" s="945"/>
      <c r="G808" s="945"/>
      <c r="H808" s="945"/>
      <c r="I808" s="945"/>
      <c r="J808" s="945"/>
      <c r="K808" s="945"/>
      <c r="L808" s="946" t="s">
        <v>304</v>
      </c>
      <c r="M808" s="946"/>
      <c r="N808" s="946"/>
      <c r="O808" s="946"/>
      <c r="P808" s="946"/>
      <c r="Q808" s="946"/>
      <c r="R808" s="977"/>
      <c r="S808" s="978"/>
      <c r="T808" s="978"/>
      <c r="U808" s="978"/>
      <c r="V808" s="979"/>
    </row>
    <row r="809" spans="1:22" ht="19.25" customHeight="1">
      <c r="A809" s="986"/>
      <c r="B809" s="942" t="s">
        <v>313</v>
      </c>
      <c r="C809" s="943"/>
      <c r="D809" s="944"/>
      <c r="E809" s="945"/>
      <c r="F809" s="945"/>
      <c r="G809" s="945"/>
      <c r="H809" s="945"/>
      <c r="I809" s="945"/>
      <c r="J809" s="945"/>
      <c r="K809" s="945"/>
      <c r="L809" s="946" t="s">
        <v>327</v>
      </c>
      <c r="M809" s="946"/>
      <c r="N809" s="946"/>
      <c r="O809" s="946"/>
      <c r="P809" s="946"/>
      <c r="Q809" s="946"/>
      <c r="R809" s="947" t="s">
        <v>328</v>
      </c>
      <c r="S809" s="948"/>
      <c r="T809" s="948"/>
      <c r="U809" s="948"/>
      <c r="V809" s="949"/>
    </row>
    <row r="810" spans="1:22" ht="19.25" customHeight="1">
      <c r="A810" s="987"/>
      <c r="B810" s="950" t="s">
        <v>329</v>
      </c>
      <c r="C810" s="951"/>
      <c r="D810" s="952"/>
      <c r="E810" s="953"/>
      <c r="F810" s="953"/>
      <c r="G810" s="953"/>
      <c r="H810" s="953"/>
      <c r="I810" s="953"/>
      <c r="J810" s="953"/>
      <c r="K810" s="953"/>
      <c r="L810" s="951" t="s">
        <v>117</v>
      </c>
      <c r="M810" s="951"/>
      <c r="N810" s="951"/>
      <c r="O810" s="951"/>
      <c r="P810" s="954">
        <f>'statement of marks'!$HJ$110</f>
        <v>42122</v>
      </c>
      <c r="Q810" s="954"/>
      <c r="R810" s="955" t="s">
        <v>305</v>
      </c>
      <c r="S810" s="956"/>
      <c r="T810" s="956"/>
      <c r="U810" s="956"/>
      <c r="V810" s="957"/>
    </row>
    <row r="811" spans="1:22" ht="19.25" customHeight="1">
      <c r="A811" s="980" t="s">
        <v>287</v>
      </c>
      <c r="B811" s="981"/>
      <c r="C811" s="981"/>
      <c r="D811" s="981"/>
      <c r="E811" s="981"/>
      <c r="F811" s="981"/>
      <c r="G811" s="981"/>
      <c r="H811" s="981"/>
      <c r="I811" s="981"/>
      <c r="J811" s="981"/>
      <c r="K811" s="981"/>
      <c r="L811" s="981"/>
      <c r="M811" s="981"/>
      <c r="N811" s="981"/>
      <c r="O811" s="981"/>
      <c r="P811" s="981"/>
      <c r="Q811" s="981"/>
      <c r="R811" s="981"/>
      <c r="S811" s="981"/>
      <c r="T811" s="981"/>
      <c r="U811" s="981"/>
      <c r="V811" s="982"/>
    </row>
    <row r="812" spans="1:22" ht="19.25" customHeight="1">
      <c r="A812" s="983" t="str">
        <f>'statement of marks'!$A$1</f>
        <v>GOVT. GIRLS' HR. SEC. SCHOOL, NIMBAHERA</v>
      </c>
      <c r="B812" s="984"/>
      <c r="C812" s="984"/>
      <c r="D812" s="984"/>
      <c r="E812" s="984"/>
      <c r="F812" s="984"/>
      <c r="G812" s="984"/>
      <c r="H812" s="984"/>
      <c r="I812" s="984"/>
      <c r="J812" s="984"/>
      <c r="K812" s="984"/>
      <c r="L812" s="984"/>
      <c r="M812" s="984"/>
      <c r="N812" s="984"/>
      <c r="O812" s="984"/>
      <c r="P812" s="984"/>
      <c r="Q812" s="984"/>
      <c r="R812" s="984"/>
      <c r="S812" s="984"/>
      <c r="T812" s="984"/>
      <c r="U812" s="984"/>
      <c r="V812" s="985"/>
    </row>
    <row r="813" spans="1:22" ht="19.25" customHeight="1">
      <c r="A813" s="986"/>
      <c r="B813" s="988" t="s">
        <v>316</v>
      </c>
      <c r="C813" s="988"/>
      <c r="D813" s="989" t="str">
        <f>'statement of marks'!$F$3</f>
        <v>2013-14</v>
      </c>
      <c r="E813" s="990"/>
      <c r="F813" s="991" t="str">
        <f>IF(T831="","MAIN EXAMINATION",IF(D830="Suppl.","SUPPLEMENTARY EXAMINATION",IF(D830="Re-exam.","RE-EXAMINATION",)))</f>
        <v>MAIN EXAMINATION</v>
      </c>
      <c r="G813" s="992"/>
      <c r="H813" s="992"/>
      <c r="I813" s="992"/>
      <c r="J813" s="992"/>
      <c r="K813" s="992"/>
      <c r="L813" s="992"/>
      <c r="M813" s="992"/>
      <c r="N813" s="992"/>
      <c r="O813" s="992"/>
      <c r="P813" s="992"/>
      <c r="Q813" s="992"/>
      <c r="R813" s="993" t="s">
        <v>315</v>
      </c>
      <c r="S813" s="994"/>
      <c r="T813" s="995" t="str">
        <f>'statement of marks'!$A$3</f>
        <v>11 'A'</v>
      </c>
      <c r="U813" s="995"/>
      <c r="V813" s="996"/>
    </row>
    <row r="814" spans="1:22" ht="19.25" customHeight="1">
      <c r="A814" s="986"/>
      <c r="B814" s="997" t="s">
        <v>36</v>
      </c>
      <c r="C814" s="997"/>
      <c r="D814" s="998" t="str">
        <f>IF('statement of marks'!G39="","",'statement of marks'!G39)</f>
        <v>A 031</v>
      </c>
      <c r="E814" s="946"/>
      <c r="F814" s="946"/>
      <c r="G814" s="946"/>
      <c r="H814" s="946"/>
      <c r="I814" s="946"/>
      <c r="J814" s="946"/>
      <c r="K814" s="946"/>
      <c r="L814" s="946"/>
      <c r="M814" s="946"/>
      <c r="N814" s="946"/>
      <c r="O814" s="946"/>
      <c r="P814" s="946"/>
      <c r="Q814" s="946"/>
      <c r="R814" s="999" t="s">
        <v>314</v>
      </c>
      <c r="S814" s="1000"/>
      <c r="T814" s="1001">
        <f>IF('statement of marks'!E39="","",'statement of marks'!E39)</f>
        <v>11431</v>
      </c>
      <c r="U814" s="1001"/>
      <c r="V814" s="1002"/>
    </row>
    <row r="815" spans="1:22" ht="19.25" customHeight="1">
      <c r="A815" s="986"/>
      <c r="B815" s="997" t="s">
        <v>37</v>
      </c>
      <c r="C815" s="997"/>
      <c r="D815" s="998" t="str">
        <f>IF('statement of marks'!H39="","",'statement of marks'!H39)</f>
        <v>B 031</v>
      </c>
      <c r="E815" s="946"/>
      <c r="F815" s="946"/>
      <c r="G815" s="946"/>
      <c r="H815" s="946"/>
      <c r="I815" s="946"/>
      <c r="J815" s="946"/>
      <c r="K815" s="946"/>
      <c r="L815" s="946"/>
      <c r="M815" s="946"/>
      <c r="N815" s="946"/>
      <c r="O815" s="946"/>
      <c r="P815" s="946"/>
      <c r="Q815" s="946"/>
      <c r="R815" s="999" t="s">
        <v>35</v>
      </c>
      <c r="S815" s="1000"/>
      <c r="T815" s="1001">
        <f>IF('statement of marks'!D39="","",'statement of marks'!D39)</f>
        <v>9489</v>
      </c>
      <c r="U815" s="1001"/>
      <c r="V815" s="1002"/>
    </row>
    <row r="816" spans="1:22" ht="19.25" customHeight="1">
      <c r="A816" s="986"/>
      <c r="B816" s="1003" t="s">
        <v>38</v>
      </c>
      <c r="C816" s="1003"/>
      <c r="D816" s="998" t="str">
        <f>IF('statement of marks'!I39="","",'statement of marks'!I39)</f>
        <v>C 031</v>
      </c>
      <c r="E816" s="946"/>
      <c r="F816" s="946"/>
      <c r="G816" s="946"/>
      <c r="H816" s="946"/>
      <c r="I816" s="946"/>
      <c r="J816" s="946"/>
      <c r="K816" s="946"/>
      <c r="L816" s="946"/>
      <c r="M816" s="946"/>
      <c r="N816" s="946"/>
      <c r="O816" s="946"/>
      <c r="P816" s="946"/>
      <c r="Q816" s="946"/>
      <c r="R816" s="1004" t="s">
        <v>285</v>
      </c>
      <c r="S816" s="1005"/>
      <c r="T816" s="1006">
        <f>IF('statement of marks'!F39="","",'statement of marks'!F39)</f>
        <v>36046</v>
      </c>
      <c r="U816" s="1006"/>
      <c r="V816" s="1007"/>
    </row>
    <row r="817" spans="1:22" ht="19.25" customHeight="1">
      <c r="A817" s="986"/>
      <c r="B817" s="1008" t="s">
        <v>223</v>
      </c>
      <c r="C817" s="1010" t="s">
        <v>319</v>
      </c>
      <c r="D817" s="1012" t="s">
        <v>114</v>
      </c>
      <c r="E817" s="1012" t="s">
        <v>115</v>
      </c>
      <c r="F817" s="1012" t="s">
        <v>116</v>
      </c>
      <c r="G817" s="1014" t="s">
        <v>281</v>
      </c>
      <c r="H817" s="1014" t="s">
        <v>282</v>
      </c>
      <c r="I817" s="1012" t="s">
        <v>289</v>
      </c>
      <c r="J817" s="1012" t="s">
        <v>299</v>
      </c>
      <c r="K817" s="1016" t="s">
        <v>299</v>
      </c>
      <c r="L817" s="1018" t="s">
        <v>292</v>
      </c>
      <c r="M817" s="1018" t="s">
        <v>293</v>
      </c>
      <c r="N817" s="1020" t="s">
        <v>294</v>
      </c>
      <c r="O817" s="1020" t="s">
        <v>290</v>
      </c>
      <c r="P817" s="1020" t="s">
        <v>291</v>
      </c>
      <c r="Q817" s="1016" t="s">
        <v>323</v>
      </c>
      <c r="R817" s="1012" t="s">
        <v>334</v>
      </c>
      <c r="S817" s="1022" t="s">
        <v>332</v>
      </c>
      <c r="T817" s="1024" t="s">
        <v>320</v>
      </c>
      <c r="U817" s="1026" t="s">
        <v>321</v>
      </c>
      <c r="V817" s="1028" t="s">
        <v>322</v>
      </c>
    </row>
    <row r="818" spans="1:22" ht="19.25" customHeight="1">
      <c r="A818" s="986"/>
      <c r="B818" s="1009"/>
      <c r="C818" s="1011"/>
      <c r="D818" s="1013"/>
      <c r="E818" s="1013"/>
      <c r="F818" s="1013"/>
      <c r="G818" s="1015"/>
      <c r="H818" s="1015"/>
      <c r="I818" s="1013"/>
      <c r="J818" s="1013"/>
      <c r="K818" s="1017"/>
      <c r="L818" s="1019"/>
      <c r="M818" s="1019"/>
      <c r="N818" s="1021"/>
      <c r="O818" s="1021"/>
      <c r="P818" s="1021"/>
      <c r="Q818" s="1017"/>
      <c r="R818" s="1013"/>
      <c r="S818" s="1023"/>
      <c r="T818" s="1025"/>
      <c r="U818" s="1027"/>
      <c r="V818" s="1029"/>
    </row>
    <row r="819" spans="1:22" ht="19.25" customHeight="1">
      <c r="A819" s="986"/>
      <c r="B819" s="1030" t="s">
        <v>317</v>
      </c>
      <c r="C819" s="1031"/>
      <c r="D819" s="173">
        <v>10</v>
      </c>
      <c r="E819" s="203">
        <v>10</v>
      </c>
      <c r="F819" s="203">
        <v>10</v>
      </c>
      <c r="G819" s="164" t="s">
        <v>90</v>
      </c>
      <c r="H819" s="174" t="str">
        <f>'statement of marks'!$AQ$6</f>
        <v/>
      </c>
      <c r="I819" s="165">
        <v>70</v>
      </c>
      <c r="J819" s="164" t="s">
        <v>88</v>
      </c>
      <c r="K819" s="175">
        <v>100</v>
      </c>
      <c r="L819" s="164" t="s">
        <v>91</v>
      </c>
      <c r="M819" s="174" t="str">
        <f>'statement of marks'!$AV$6</f>
        <v/>
      </c>
      <c r="N819" s="165">
        <v>100</v>
      </c>
      <c r="O819" s="164" t="s">
        <v>307</v>
      </c>
      <c r="P819" s="175"/>
      <c r="Q819" s="175">
        <v>200</v>
      </c>
      <c r="R819" s="166"/>
      <c r="S819" s="166"/>
      <c r="T819" s="167"/>
      <c r="U819" s="168"/>
      <c r="V819" s="176" t="str">
        <f>IF(OR(U826=0,U826&lt;S826),"",Q819)</f>
        <v/>
      </c>
    </row>
    <row r="820" spans="1:22" ht="19.25" customHeight="1">
      <c r="A820" s="986"/>
      <c r="B820" s="942" t="str">
        <f>'statement of marks'!$J$3</f>
        <v>HINDI COMPULSORY</v>
      </c>
      <c r="C820" s="943"/>
      <c r="D820" s="200">
        <f>IF('statement of marks'!J39="","",'statement of marks'!J39)</f>
        <v>6</v>
      </c>
      <c r="E820" s="201">
        <f>IF('statement of marks'!K39="","",'statement of marks'!K39)</f>
        <v>6</v>
      </c>
      <c r="F820" s="201">
        <f>IF('statement of marks'!L39="","",'statement of marks'!L39)</f>
        <v>6</v>
      </c>
      <c r="G820" s="177">
        <f>IF('statement of marks'!N39="","",'statement of marks'!N39)</f>
        <v>46</v>
      </c>
      <c r="H820" s="177" t="str">
        <f>'statement of marks'!$BS$6</f>
        <v/>
      </c>
      <c r="I820" s="204">
        <f>IF(G820="","",G820)</f>
        <v>46</v>
      </c>
      <c r="J820" s="204">
        <f>IF(G820="","",SUM(D820,E820,F820,G820))</f>
        <v>64</v>
      </c>
      <c r="K820" s="178">
        <f>J820</f>
        <v>64</v>
      </c>
      <c r="L820" s="177">
        <f>IF('statement of marks'!P39="","",'statement of marks'!P39)</f>
        <v>79</v>
      </c>
      <c r="M820" s="174" t="str">
        <f>'statement of marks'!$BX$6</f>
        <v/>
      </c>
      <c r="N820" s="204">
        <f>IF(L820="","",L820)</f>
        <v>79</v>
      </c>
      <c r="O820" s="204">
        <f>IF(L820="","",SUM(J820,L820))</f>
        <v>143</v>
      </c>
      <c r="P820" s="179">
        <f>SUM(H820,M820)</f>
        <v>0</v>
      </c>
      <c r="Q820" s="178">
        <f>O820</f>
        <v>143</v>
      </c>
      <c r="R820" s="201" t="str">
        <f>CONCATENATE('statement of marks'!FJ39,'statement of marks'!FK39,'statement of marks'!FL39)</f>
        <v>I</v>
      </c>
      <c r="S820" s="180" t="str">
        <f>IF(OR(R820="S",R820="RE"),100,"")</f>
        <v/>
      </c>
      <c r="T820" s="181" t="str">
        <f>IF('result subject-wise'!U39="","",'result subject-wise'!U39)</f>
        <v/>
      </c>
      <c r="U820" s="182" t="str">
        <f>IF('result subject-wise'!V39="","",'result subject-wise'!V39)</f>
        <v/>
      </c>
      <c r="V820" s="176" t="str">
        <f>IF(OR(U826=0,U826&lt;S826),"",IF(R820="RE",SUM(Q820,T820),IF(R820="S",T820,Q820)))</f>
        <v/>
      </c>
    </row>
    <row r="821" spans="1:22" ht="19.25" customHeight="1">
      <c r="A821" s="986"/>
      <c r="B821" s="942" t="str">
        <f>'statement of marks'!$W$3</f>
        <v>ENGLISH COMPULSORY</v>
      </c>
      <c r="C821" s="943"/>
      <c r="D821" s="200">
        <f>IF('statement of marks'!W39="","",'statement of marks'!W39)</f>
        <v>9</v>
      </c>
      <c r="E821" s="201">
        <f>IF('statement of marks'!X39="","",'statement of marks'!X39)</f>
        <v>7</v>
      </c>
      <c r="F821" s="201">
        <f>IF('statement of marks'!Y39="","",'statement of marks'!Y39)</f>
        <v>9</v>
      </c>
      <c r="G821" s="177">
        <f>IF('statement of marks'!AA39="","",'statement of marks'!AA39)</f>
        <v>45</v>
      </c>
      <c r="H821" s="177" t="str">
        <f>'statement of marks'!$CU$6</f>
        <v/>
      </c>
      <c r="I821" s="204">
        <f>IF(G821="","",G821)</f>
        <v>45</v>
      </c>
      <c r="J821" s="204">
        <f t="shared" ref="J821:J824" si="298">IF(G821="","",SUM(D821,E821,F821,G821))</f>
        <v>70</v>
      </c>
      <c r="K821" s="178">
        <f>J821</f>
        <v>70</v>
      </c>
      <c r="L821" s="177">
        <f>IF('statement of marks'!AC39="","",'statement of marks'!AC39)</f>
        <v>68</v>
      </c>
      <c r="M821" s="174" t="str">
        <f>'statement of marks'!$CZ$6</f>
        <v/>
      </c>
      <c r="N821" s="204">
        <f>IF(L821="","",L821)</f>
        <v>68</v>
      </c>
      <c r="O821" s="204">
        <f t="shared" ref="O821" si="299">IF(L821="","",SUM(J821,L821))</f>
        <v>138</v>
      </c>
      <c r="P821" s="179">
        <f t="shared" ref="P821" si="300">SUM(H821,M821)</f>
        <v>0</v>
      </c>
      <c r="Q821" s="178">
        <f>O821</f>
        <v>138</v>
      </c>
      <c r="R821" s="201" t="str">
        <f>CONCATENATE('statement of marks'!FM39,'statement of marks'!FN39,'statement of marks'!FO39)</f>
        <v>I</v>
      </c>
      <c r="S821" s="180" t="str">
        <f>IF(OR(R821="S",R821="RE"),100,"")</f>
        <v/>
      </c>
      <c r="T821" s="181" t="str">
        <f>IF('result subject-wise'!X39="","",'result subject-wise'!X39)</f>
        <v/>
      </c>
      <c r="U821" s="182" t="str">
        <f>IF('result subject-wise'!Y39="","",'result subject-wise'!Y39)</f>
        <v/>
      </c>
      <c r="V821" s="176" t="str">
        <f>IF(OR(U826=0,U826&lt;S826),"",IF(R821="RE",SUM(Q821,T821),IF(R821="S",T821,Q821)))</f>
        <v/>
      </c>
    </row>
    <row r="822" spans="1:22" ht="19.25" customHeight="1">
      <c r="A822" s="986"/>
      <c r="B822" s="942" t="str">
        <f>'statement of marks'!AK39</f>
        <v>PHYSICS</v>
      </c>
      <c r="C822" s="943"/>
      <c r="D822" s="200">
        <f>IF('statement of marks'!AL39="","",'statement of marks'!AL39)</f>
        <v>7</v>
      </c>
      <c r="E822" s="201">
        <f>IF('statement of marks'!AM39="","",'statement of marks'!AM39)</f>
        <v>9</v>
      </c>
      <c r="F822" s="201">
        <f>IF('statement of marks'!AN39="","",'statement of marks'!AN39)</f>
        <v>10</v>
      </c>
      <c r="G822" s="177">
        <f>IF('statement of marks'!AP39="","",'statement of marks'!AP39)</f>
        <v>26</v>
      </c>
      <c r="H822" s="177">
        <f>IF('statement of marks'!AQ39="","",'statement of marks'!AQ39)</f>
        <v>12</v>
      </c>
      <c r="I822" s="204">
        <f>IF(G822="","",IF(AND(G822="ML",H822="ML"),"ML",IF(AND(G822="ML",H822=""),"ML",SUM(G822,H822))))</f>
        <v>38</v>
      </c>
      <c r="J822" s="204">
        <f t="shared" si="298"/>
        <v>52</v>
      </c>
      <c r="K822" s="178">
        <f>IF(J822="","",SUM(H822,J822))</f>
        <v>64</v>
      </c>
      <c r="L822" s="177">
        <f>IF('statement of marks'!AU39="","",'statement of marks'!AU39)</f>
        <v>47</v>
      </c>
      <c r="M822" s="177">
        <f>IF('statement of marks'!AV39="","",'statement of marks'!AV39)</f>
        <v>23</v>
      </c>
      <c r="N822" s="204">
        <f>IF(L822="","",IF(AND(L822="ML",M822="ML"),"ML",IF(AND(L822="ML",M822=""),"ML",SUM(L822,M822))))</f>
        <v>70</v>
      </c>
      <c r="O822" s="204">
        <f>IF(L822="","",SUM(J822,L822))</f>
        <v>99</v>
      </c>
      <c r="P822" s="177">
        <f>IF(AND(H822="",M822=""),"",SUM(H822,M822))</f>
        <v>35</v>
      </c>
      <c r="Q822" s="178">
        <f>IF(O822="","",SUM(O822,P822))</f>
        <v>134</v>
      </c>
      <c r="R822" s="201" t="str">
        <f>CONCATENATE('statement of marks'!FP39,'statement of marks'!FY39,'statement of marks'!FZ39)</f>
        <v>I</v>
      </c>
      <c r="S822" s="180" t="str">
        <f>IF('result subject-wise'!Z39="","",'result subject-wise'!Z39)</f>
        <v/>
      </c>
      <c r="T822" s="181" t="str">
        <f>IF('result subject-wise'!AB39="","",'result subject-wise'!AB39)</f>
        <v/>
      </c>
      <c r="U822" s="182" t="str">
        <f>IF('result subject-wise'!AC39="","",'result subject-wise'!AC39)</f>
        <v/>
      </c>
      <c r="V822" s="176" t="str">
        <f>IF(OR(U826=0,U826&lt;S826),"",IF(OR(R822="RE",R822="REP"),SUM(Q822,T822),IF(R822="S",T822,Q822)))</f>
        <v/>
      </c>
    </row>
    <row r="823" spans="1:22" ht="19.25" customHeight="1">
      <c r="A823" s="986"/>
      <c r="B823" s="942" t="str">
        <f>'statement of marks'!BM39</f>
        <v>CHEMISTRY</v>
      </c>
      <c r="C823" s="943"/>
      <c r="D823" s="200">
        <f>IF('statement of marks'!BN39="","",'statement of marks'!BN39)</f>
        <v>7</v>
      </c>
      <c r="E823" s="201">
        <f>IF('statement of marks'!BO39="","",'statement of marks'!BO39)</f>
        <v>10</v>
      </c>
      <c r="F823" s="201">
        <f>IF('statement of marks'!BP39="","",'statement of marks'!BP39)</f>
        <v>8</v>
      </c>
      <c r="G823" s="177">
        <f>IF('statement of marks'!BR39="","",'statement of marks'!BR39)</f>
        <v>39</v>
      </c>
      <c r="H823" s="177">
        <f>IF('statement of marks'!BS39="","",'statement of marks'!BS39)</f>
        <v>18</v>
      </c>
      <c r="I823" s="204">
        <f t="shared" ref="I823" si="301">IF(G823="","",IF(AND(G823="ML",H823="ML"),"ML",IF(AND(G823="ML",H823=""),"ML",SUM(G823,H823))))</f>
        <v>57</v>
      </c>
      <c r="J823" s="204">
        <f t="shared" si="298"/>
        <v>64</v>
      </c>
      <c r="K823" s="178">
        <f>IF(J823="","",SUM(H823,J823))</f>
        <v>82</v>
      </c>
      <c r="L823" s="177">
        <f>IF('statement of marks'!BW39="","",'statement of marks'!BW39)</f>
        <v>51</v>
      </c>
      <c r="M823" s="177">
        <f>IF('statement of marks'!BX39="","",'statement of marks'!BX39)</f>
        <v>27</v>
      </c>
      <c r="N823" s="204">
        <f t="shared" ref="N823" si="302">IF(L823="","",IF(AND(L823="ML",M823="ML"),"ML",IF(AND(L823="ML",M823=""),"ML",SUM(L823,M823))))</f>
        <v>78</v>
      </c>
      <c r="O823" s="204">
        <f>IF(L823="","",SUM(J823,L823))</f>
        <v>115</v>
      </c>
      <c r="P823" s="177">
        <f t="shared" ref="P823:P824" si="303">IF(AND(H823="",M823=""),"",SUM(H823,M823))</f>
        <v>45</v>
      </c>
      <c r="Q823" s="178">
        <f>IF(O823="","",SUM(O823,P823))</f>
        <v>160</v>
      </c>
      <c r="R823" s="201" t="str">
        <f>CONCATENATE('statement of marks'!GA39,'statement of marks'!GJ39,'statement of marks'!GK39)</f>
        <v>D</v>
      </c>
      <c r="S823" s="180" t="str">
        <f>IF('result subject-wise'!AD39="","",'result subject-wise'!AD39)</f>
        <v/>
      </c>
      <c r="T823" s="181" t="str">
        <f>IF('result subject-wise'!AF39="","",'result subject-wise'!AF39)</f>
        <v/>
      </c>
      <c r="U823" s="182" t="str">
        <f>IF('result subject-wise'!AG39="","",'result subject-wise'!AG39)</f>
        <v/>
      </c>
      <c r="V823" s="176" t="str">
        <f>IF(OR(U826=0,U826&lt;S826),"",IF(OR(R823="RE",R823="REP"),SUM(Q823,T823),IF(R823="S",T823,Q823)))</f>
        <v/>
      </c>
    </row>
    <row r="824" spans="1:22" ht="19.25" customHeight="1">
      <c r="A824" s="986"/>
      <c r="B824" s="942" t="str">
        <f>'statement of marks'!CO39</f>
        <v>BIOLOGY</v>
      </c>
      <c r="C824" s="943"/>
      <c r="D824" s="200">
        <f>IF('statement of marks'!CP39="","",'statement of marks'!CP39)</f>
        <v>9</v>
      </c>
      <c r="E824" s="201">
        <f>IF('statement of marks'!CQ39="","",'statement of marks'!CQ39)</f>
        <v>8</v>
      </c>
      <c r="F824" s="201">
        <f>IF('statement of marks'!CR39="","",'statement of marks'!CR39)</f>
        <v>10</v>
      </c>
      <c r="G824" s="177">
        <f>IF('statement of marks'!CT39="","",'statement of marks'!CT39)</f>
        <v>34</v>
      </c>
      <c r="H824" s="177">
        <f>IF('statement of marks'!CU39="","",'statement of marks'!CU39)</f>
        <v>17</v>
      </c>
      <c r="I824" s="204">
        <f>IF(G824="","",IF(AND(G824="ML",H824="ML"),"ML",IF(AND(G824="ML",H824=""),"ML",SUM(G824,H824))))</f>
        <v>51</v>
      </c>
      <c r="J824" s="204">
        <f t="shared" si="298"/>
        <v>61</v>
      </c>
      <c r="K824" s="178">
        <f>IF(J824="","",SUM(H824,J824))</f>
        <v>78</v>
      </c>
      <c r="L824" s="177">
        <f>IF('statement of marks'!CY39="","",'statement of marks'!CY39)</f>
        <v>41</v>
      </c>
      <c r="M824" s="177">
        <f>IF('statement of marks'!CZ39="","",'statement of marks'!CZ39)</f>
        <v>27</v>
      </c>
      <c r="N824" s="204">
        <f>IF(L824="","",IF(AND(L824="ML",M824="ML"),"ML",IF(AND(L824="ML",M824=""),"ML",SUM(L824,M824))))</f>
        <v>68</v>
      </c>
      <c r="O824" s="204">
        <f>IF(L824="","",SUM(J824,L824))</f>
        <v>102</v>
      </c>
      <c r="P824" s="177">
        <f t="shared" si="303"/>
        <v>44</v>
      </c>
      <c r="Q824" s="178">
        <f>IF(O824="","",SUM(O824,P824))</f>
        <v>146</v>
      </c>
      <c r="R824" s="201" t="str">
        <f>CONCATENATE('statement of marks'!GL39,'statement of marks'!GU39,'statement of marks'!GV39)</f>
        <v>I</v>
      </c>
      <c r="S824" s="180" t="str">
        <f>IF('result subject-wise'!AH39="","",'result subject-wise'!AH39)</f>
        <v/>
      </c>
      <c r="T824" s="181" t="str">
        <f>IF('result subject-wise'!AJ39="","",'result subject-wise'!AJ39)</f>
        <v/>
      </c>
      <c r="U824" s="182" t="str">
        <f>IF('result subject-wise'!AK39="","",'result subject-wise'!AK39)</f>
        <v/>
      </c>
      <c r="V824" s="176" t="str">
        <f>IF(OR(U826=0,U826&lt;S826),"",IF(OR(R824="RE",R824="REP"),SUM(Q824,T824),IF(R824="S",T824,Q824)))</f>
        <v/>
      </c>
    </row>
    <row r="825" spans="1:22" ht="19.25" customHeight="1">
      <c r="A825" s="986"/>
      <c r="B825" s="1032" t="s">
        <v>296</v>
      </c>
      <c r="C825" s="1033"/>
      <c r="D825" s="183">
        <f>IF(AND(D820="",D821="",D822="",D823="",D824=""),"",SUM(D820:D824))</f>
        <v>38</v>
      </c>
      <c r="E825" s="183">
        <f t="shared" ref="E825:F825" si="304">IF(AND(E820="",E821="",E822="",E823="",E824=""),"",SUM(E820:E824))</f>
        <v>40</v>
      </c>
      <c r="F825" s="183">
        <f t="shared" si="304"/>
        <v>43</v>
      </c>
      <c r="G825" s="184">
        <f>IF(G820="","",SUM(G820:G824))</f>
        <v>190</v>
      </c>
      <c r="H825" s="184">
        <f>SUM(H822:H824)</f>
        <v>47</v>
      </c>
      <c r="I825" s="184">
        <f>IF(AND(I820="",I821="",I822="",I823="",I824=""),"",SUM(I820:I824))</f>
        <v>237</v>
      </c>
      <c r="J825" s="185">
        <f>IF(J824="","",SUM(J820:J824))</f>
        <v>311</v>
      </c>
      <c r="K825" s="186">
        <f>IF(K820="","",SUM(K820:K824))</f>
        <v>358</v>
      </c>
      <c r="L825" s="184">
        <f>IF(L820="","",SUM(L820:L824))</f>
        <v>286</v>
      </c>
      <c r="M825" s="184">
        <f>SUM(M822:M824)</f>
        <v>77</v>
      </c>
      <c r="N825" s="184">
        <f t="shared" ref="N825" si="305">IF(AND(N820="",N821="",N822="",N823="",N824=""),"",SUM(N820:N824))</f>
        <v>363</v>
      </c>
      <c r="O825" s="185">
        <f>IF(L825="","",SUM(J825,L825))</f>
        <v>597</v>
      </c>
      <c r="P825" s="186">
        <f>SUM(H825,M825)</f>
        <v>124</v>
      </c>
      <c r="Q825" s="186">
        <f>IF(Q820="","",SUM(Q820:Q824))</f>
        <v>721</v>
      </c>
      <c r="R825" s="185"/>
      <c r="S825" s="185" t="str">
        <f>IF(AND(S820="",S821="",S822="",S823="",S824=""),"",SUM(S820:S824))</f>
        <v/>
      </c>
      <c r="T825" s="187" t="str">
        <f>IF(AND(T820="",T821="",T822="",T823="",T824=""),"",SUM(T820:T824))</f>
        <v/>
      </c>
      <c r="U825" s="188"/>
      <c r="V825" s="189" t="str">
        <f>IF(V820="","",SUM(V820:V824))</f>
        <v/>
      </c>
    </row>
    <row r="826" spans="1:22" ht="19.25" customHeight="1">
      <c r="A826" s="986"/>
      <c r="B826" s="1034" t="s">
        <v>318</v>
      </c>
      <c r="C826" s="1035"/>
      <c r="D826" s="173">
        <f>IF(D825="","",50-(COUNTIF(D820:D824,"NA")*10+COUNTIF(D820:D824,"ML")*10))</f>
        <v>50</v>
      </c>
      <c r="E826" s="173">
        <f t="shared" ref="E826:F826" si="306">IF(E825="","",50-(COUNTIF(E820:E824,"NA")*10+COUNTIF(E820:E824,"ML")*10))</f>
        <v>50</v>
      </c>
      <c r="F826" s="173">
        <f t="shared" si="306"/>
        <v>50</v>
      </c>
      <c r="G826" s="177" t="e">
        <f>I826-H826</f>
        <v>#VALUE!</v>
      </c>
      <c r="H826" s="184" t="e">
        <f>IF(H825="","",(IF(OR(H822="ML",H822=""),0,H819)+IF(OR(H823="ML",H823=""),0,H820)+IF(OR(H824="ML",H824=""),0,H821)))</f>
        <v>#VALUE!</v>
      </c>
      <c r="I826" s="177">
        <f>IF(I825=0,0,350-H828)</f>
        <v>350</v>
      </c>
      <c r="J826" s="204" t="e">
        <f>IF(J825="","",SUM(D826:G826))</f>
        <v>#VALUE!</v>
      </c>
      <c r="K826" s="178" t="e">
        <f>IF(K825="","",SUM(H826,J826))</f>
        <v>#VALUE!</v>
      </c>
      <c r="L826" s="177" t="e">
        <f>N826-M826</f>
        <v>#VALUE!</v>
      </c>
      <c r="M826" s="180" t="e">
        <f>IF(M825="","",(IF(OR(M822="ML",M822=""),0,M819)+IF(OR(M823="ML",M823=""),0,M820)+IF(OR(M824="ML",M824=""),0,M821)))</f>
        <v>#VALUE!</v>
      </c>
      <c r="N826" s="177">
        <f>IF(N825=0,0,500-M828)</f>
        <v>500</v>
      </c>
      <c r="O826" s="204" t="e">
        <f>IF(L826="","",SUM(J826,L826))</f>
        <v>#VALUE!</v>
      </c>
      <c r="P826" s="178" t="e">
        <f>SUM(H826,M826)</f>
        <v>#VALUE!</v>
      </c>
      <c r="Q826" s="178" t="e">
        <f>IF(Q825="","",SUM(O826,P826))</f>
        <v>#VALUE!</v>
      </c>
      <c r="R826" s="169"/>
      <c r="S826" s="190">
        <f>COUNTIF(R820:R829,"S")</f>
        <v>0</v>
      </c>
      <c r="T826" s="190">
        <f>COUNTIF(R820:R829,"RE")+COUNTIF(R820:R829,"REP")</f>
        <v>0</v>
      </c>
      <c r="U826" s="190">
        <f>COUNTIF(U820:U825,"P")+COUNTIF(U828:U829,"P")</f>
        <v>0</v>
      </c>
      <c r="V826" s="191" t="str">
        <f>IF(OR(U826=0,U826&lt;(S826+T826)),"",(Q826-(S826*200)+S825))</f>
        <v/>
      </c>
    </row>
    <row r="827" spans="1:22" ht="19.25" customHeight="1">
      <c r="A827" s="986"/>
      <c r="B827" s="942" t="s">
        <v>156</v>
      </c>
      <c r="C827" s="943"/>
      <c r="D827" s="192">
        <f t="shared" ref="D827:Q827" si="307">IF(D826="","",D825/D826*100)</f>
        <v>76</v>
      </c>
      <c r="E827" s="192">
        <f t="shared" si="307"/>
        <v>80</v>
      </c>
      <c r="F827" s="192">
        <f t="shared" si="307"/>
        <v>86</v>
      </c>
      <c r="G827" s="192" t="e">
        <f t="shared" si="307"/>
        <v>#VALUE!</v>
      </c>
      <c r="H827" s="192" t="e">
        <f t="shared" si="307"/>
        <v>#VALUE!</v>
      </c>
      <c r="I827" s="192">
        <f t="shared" si="307"/>
        <v>67.714285714285722</v>
      </c>
      <c r="J827" s="192" t="e">
        <f t="shared" si="307"/>
        <v>#VALUE!</v>
      </c>
      <c r="K827" s="193" t="e">
        <f t="shared" si="307"/>
        <v>#VALUE!</v>
      </c>
      <c r="L827" s="192" t="e">
        <f t="shared" si="307"/>
        <v>#VALUE!</v>
      </c>
      <c r="M827" s="192" t="e">
        <f t="shared" si="307"/>
        <v>#VALUE!</v>
      </c>
      <c r="N827" s="192">
        <f t="shared" si="307"/>
        <v>72.599999999999994</v>
      </c>
      <c r="O827" s="192" t="e">
        <f t="shared" si="307"/>
        <v>#VALUE!</v>
      </c>
      <c r="P827" s="193" t="e">
        <f t="shared" si="307"/>
        <v>#VALUE!</v>
      </c>
      <c r="Q827" s="193" t="e">
        <f t="shared" si="307"/>
        <v>#VALUE!</v>
      </c>
      <c r="R827" s="166"/>
      <c r="S827" s="166"/>
      <c r="T827" s="167"/>
      <c r="U827" s="170"/>
      <c r="V827" s="194" t="str">
        <f>IF(V826="","",V825/V826*100)</f>
        <v/>
      </c>
    </row>
    <row r="828" spans="1:22" ht="19.25" customHeight="1">
      <c r="A828" s="986"/>
      <c r="B828" s="942" t="str">
        <f>'statement of marks'!$DQ$3</f>
        <v>RAJASTHAN STUDIES</v>
      </c>
      <c r="C828" s="943"/>
      <c r="D828" s="200">
        <f>IF('statement of marks'!DQ39="","",'statement of marks'!DQ39)</f>
        <v>9</v>
      </c>
      <c r="E828" s="201">
        <f>IF('statement of marks'!DR39="","",'statement of marks'!DR39)</f>
        <v>10</v>
      </c>
      <c r="F828" s="201">
        <f>IF('statement of marks'!DS39="","",'statement of marks'!DS39)</f>
        <v>10</v>
      </c>
      <c r="G828" s="201">
        <f>IF('statement of marks'!DU39="","",'statement of marks'!DU39)</f>
        <v>52</v>
      </c>
      <c r="H828" s="179">
        <f>IF(G820="ML",70)+IF(G821="ML",70)+IF(G822="ML",70-H819)+IF(G823="ML",70-H820)+IF(G824="ML",70-H821)+IF(H822="ml",H819)+IF(H823="ml",H820)+IF(H824="ml",H821)</f>
        <v>0</v>
      </c>
      <c r="I828" s="204">
        <f>IF(G828="","",SUM(G828,H828))</f>
        <v>52</v>
      </c>
      <c r="J828" s="204">
        <f>IF(G828="","",SUM(D828,E828,F828,G828))</f>
        <v>81</v>
      </c>
      <c r="K828" s="178">
        <f>IF(J828="","",SUM(H828,J828))</f>
        <v>81</v>
      </c>
      <c r="L828" s="201">
        <f>IF('statement of marks'!DW39="","",'statement of marks'!DW39)</f>
        <v>81</v>
      </c>
      <c r="M828" s="179">
        <f>IF(L820="ML",100)+IF(L821="ML",100)+IF(L822="ML",100-M819)+IF(L823="ML",100-M820)+IF(L824="ML",100-M821)+IF(M822="ml",M819)+IF(M823="ml",M820)+IF(M824="ml",M821)</f>
        <v>0</v>
      </c>
      <c r="N828" s="204">
        <f>IF(L828="","",SUM(L828,M828))</f>
        <v>81</v>
      </c>
      <c r="O828" s="204">
        <f>IF(L828="","",SUM(K828,L828))</f>
        <v>162</v>
      </c>
      <c r="P828" s="179">
        <f>SUM(H828,M828)</f>
        <v>0</v>
      </c>
      <c r="Q828" s="178">
        <f>IF(O828="","",SUM(O828,M828))</f>
        <v>162</v>
      </c>
      <c r="R828" s="201" t="str">
        <f>IF('statement of marks'!GW39="","",'statement of marks'!GW39)</f>
        <v>A</v>
      </c>
      <c r="S828" s="180" t="str">
        <f>IF(OR(R828="S",R828="RE"),100,"")</f>
        <v/>
      </c>
      <c r="T828" s="171" t="str">
        <f>IF('result subject-wise'!AL39="","",'result subject-wise'!AL39)</f>
        <v/>
      </c>
      <c r="U828" s="172" t="str">
        <f>IF('result subject-wise'!AM39="","",'result subject-wise'!AM39)</f>
        <v/>
      </c>
      <c r="V828" s="1036"/>
    </row>
    <row r="829" spans="1:22" ht="19.25" customHeight="1">
      <c r="A829" s="986"/>
      <c r="B829" s="942" t="str">
        <f>'statement of marks'!$ED$3</f>
        <v>JEEVAN KAUSJAL</v>
      </c>
      <c r="C829" s="943"/>
      <c r="D829" s="1037" t="s">
        <v>283</v>
      </c>
      <c r="E829" s="1038"/>
      <c r="F829" s="204">
        <f>'statement of marks'!$ED$6</f>
        <v>30</v>
      </c>
      <c r="G829" s="177">
        <f>IF('statement of marks'!ED39="","",'statement of marks'!ED39)</f>
        <v>25</v>
      </c>
      <c r="H829" s="1038" t="s">
        <v>284</v>
      </c>
      <c r="I829" s="1038"/>
      <c r="J829" s="204">
        <f>'statement of marks'!$EE$6</f>
        <v>30</v>
      </c>
      <c r="K829" s="178">
        <f>IF('statement of marks'!EE39="","",'statement of marks'!EE39)</f>
        <v>26</v>
      </c>
      <c r="L829" s="1038" t="s">
        <v>113</v>
      </c>
      <c r="M829" s="1038"/>
      <c r="N829" s="204">
        <f>'statement of marks'!$EF$6</f>
        <v>40</v>
      </c>
      <c r="O829" s="201">
        <f>IF('statement of marks'!EF39="","",'statement of marks'!EF39)</f>
        <v>33</v>
      </c>
      <c r="P829" s="166"/>
      <c r="Q829" s="178">
        <f>IF(O829="","",SUM(G829,K829,O829))</f>
        <v>84</v>
      </c>
      <c r="R829" s="201" t="str">
        <f>IF('statement of marks'!GX39="","",'statement of marks'!GX39)</f>
        <v>A</v>
      </c>
      <c r="S829" s="180" t="str">
        <f>IF(OR(R829="S",R829="RE"),40,"")</f>
        <v/>
      </c>
      <c r="T829" s="171" t="str">
        <f>IF('result subject-wise'!AN39="","",'result subject-wise'!AN39)</f>
        <v/>
      </c>
      <c r="U829" s="172" t="str">
        <f>IF('result subject-wise'!AO39="","",'result subject-wise'!AO39)</f>
        <v/>
      </c>
      <c r="V829" s="1036"/>
    </row>
    <row r="830" spans="1:22" ht="19.25" customHeight="1">
      <c r="A830" s="986"/>
      <c r="B830" s="1039" t="s">
        <v>200</v>
      </c>
      <c r="C830" s="1040"/>
      <c r="D830" s="1041" t="str">
        <f>IF('statement of marks'!HD39="","",'statement of marks'!HD39)</f>
        <v>PASS</v>
      </c>
      <c r="E830" s="1042"/>
      <c r="F830" s="1042"/>
      <c r="G830" s="1042"/>
      <c r="H830" s="1042"/>
      <c r="I830" s="1043"/>
      <c r="J830" s="202" t="s">
        <v>330</v>
      </c>
      <c r="K830" s="201" t="str">
        <f>IF('statement of marks'!HG39="","",'statement of marks'!HG39)</f>
        <v>I</v>
      </c>
      <c r="L830" s="1044" t="s">
        <v>157</v>
      </c>
      <c r="M830" s="1045"/>
      <c r="N830" s="1046"/>
      <c r="O830" s="201">
        <f>IF('statement of marks'!HI39="","",'statement of marks'!HI39)</f>
        <v>1.0000000000000011</v>
      </c>
      <c r="P830" s="1047" t="s">
        <v>324</v>
      </c>
      <c r="Q830" s="1047"/>
      <c r="R830" s="1047"/>
      <c r="S830" s="1047"/>
      <c r="T830" s="1047"/>
      <c r="U830" s="1047"/>
      <c r="V830" s="1048"/>
    </row>
    <row r="831" spans="1:22" ht="19.25" customHeight="1">
      <c r="A831" s="986"/>
      <c r="B831" s="1039" t="s">
        <v>333</v>
      </c>
      <c r="C831" s="1040"/>
      <c r="D831" s="965" t="s">
        <v>127</v>
      </c>
      <c r="E831" s="966"/>
      <c r="F831" s="958" t="s">
        <v>129</v>
      </c>
      <c r="G831" s="958"/>
      <c r="H831" s="958" t="s">
        <v>131</v>
      </c>
      <c r="I831" s="958"/>
      <c r="J831" s="958" t="s">
        <v>133</v>
      </c>
      <c r="K831" s="958"/>
      <c r="L831" s="959" t="s">
        <v>312</v>
      </c>
      <c r="M831" s="959"/>
      <c r="N831" s="959"/>
      <c r="O831" s="959"/>
      <c r="P831" s="960" t="s">
        <v>200</v>
      </c>
      <c r="Q831" s="960"/>
      <c r="R831" s="960"/>
      <c r="S831" s="960"/>
      <c r="T831" s="961" t="str">
        <f>IF('result subject-wise'!AR39="","",'result subject-wise'!AR39)</f>
        <v/>
      </c>
      <c r="U831" s="961"/>
      <c r="V831" s="962"/>
    </row>
    <row r="832" spans="1:22" ht="19.25" customHeight="1">
      <c r="A832" s="986"/>
      <c r="B832" s="963" t="s">
        <v>309</v>
      </c>
      <c r="C832" s="964"/>
      <c r="D832" s="965" t="str">
        <f>IF('statement of marks'!EZ39="","",'statement of marks'!EZ39)</f>
        <v/>
      </c>
      <c r="E832" s="966"/>
      <c r="F832" s="966" t="str">
        <f>IF('statement of marks'!FB39="","",'statement of marks'!FB39)</f>
        <v/>
      </c>
      <c r="G832" s="966"/>
      <c r="H832" s="966" t="str">
        <f>IF('statement of marks'!FD39="","",'statement of marks'!FD39)</f>
        <v/>
      </c>
      <c r="I832" s="966"/>
      <c r="J832" s="966" t="str">
        <f>IF('statement of marks'!FF39="","",'statement of marks'!FF39)</f>
        <v/>
      </c>
      <c r="K832" s="966"/>
      <c r="L832" s="966">
        <f>IF('statement of marks'!FH39="","",'statement of marks'!FH39)</f>
        <v>0</v>
      </c>
      <c r="M832" s="966"/>
      <c r="N832" s="966"/>
      <c r="O832" s="966"/>
      <c r="P832" s="960" t="s">
        <v>330</v>
      </c>
      <c r="Q832" s="960"/>
      <c r="R832" s="960"/>
      <c r="S832" s="960"/>
      <c r="T832" s="961" t="str">
        <f>IF(AND(T831="mRrh.kZ",V827&gt;=60),"FIRST",IF(AND(T831="mRrh.kZ",V827&gt;=48),"SECOND",IF(AND(T831="mRrh.kZ",V827&gt;=36),"THIRD","")))</f>
        <v/>
      </c>
      <c r="U832" s="961"/>
      <c r="V832" s="962"/>
    </row>
    <row r="833" spans="1:22" ht="19.25" customHeight="1">
      <c r="A833" s="986"/>
      <c r="B833" s="963" t="s">
        <v>310</v>
      </c>
      <c r="C833" s="964"/>
      <c r="D833" s="967" t="str">
        <f>IF('statement of marks'!EY39="","",'statement of marks'!EY39)</f>
        <v/>
      </c>
      <c r="E833" s="968"/>
      <c r="F833" s="968" t="str">
        <f>IF('statement of marks'!FA39="","",'statement of marks'!FA39)</f>
        <v/>
      </c>
      <c r="G833" s="968"/>
      <c r="H833" s="968" t="str">
        <f>IF('statement of marks'!FC39="","",'statement of marks'!FC39)</f>
        <v/>
      </c>
      <c r="I833" s="968"/>
      <c r="J833" s="968" t="str">
        <f>IF('statement of marks'!FE39="","",'statement of marks'!FE39)</f>
        <v/>
      </c>
      <c r="K833" s="968"/>
      <c r="L833" s="968">
        <f>IF('statement of marks'!FG39="","",'statement of marks'!FG39)</f>
        <v>44</v>
      </c>
      <c r="M833" s="968"/>
      <c r="N833" s="968"/>
      <c r="O833" s="968"/>
      <c r="P833" s="969" t="s">
        <v>302</v>
      </c>
      <c r="Q833" s="970"/>
      <c r="R833" s="970"/>
      <c r="S833" s="971"/>
      <c r="T833" s="972" t="str">
        <f>IF(T831="","",'result subject-wise'!$G$118)</f>
        <v/>
      </c>
      <c r="U833" s="972"/>
      <c r="V833" s="973"/>
    </row>
    <row r="834" spans="1:22" ht="19.25" customHeight="1">
      <c r="A834" s="986"/>
      <c r="B834" s="942" t="s">
        <v>303</v>
      </c>
      <c r="C834" s="943"/>
      <c r="D834" s="944"/>
      <c r="E834" s="945"/>
      <c r="F834" s="945"/>
      <c r="G834" s="945"/>
      <c r="H834" s="945"/>
      <c r="I834" s="945"/>
      <c r="J834" s="945"/>
      <c r="K834" s="945"/>
      <c r="L834" s="946" t="s">
        <v>326</v>
      </c>
      <c r="M834" s="946"/>
      <c r="N834" s="946"/>
      <c r="O834" s="946"/>
      <c r="P834" s="946"/>
      <c r="Q834" s="946"/>
      <c r="R834" s="974"/>
      <c r="S834" s="975"/>
      <c r="T834" s="975"/>
      <c r="U834" s="975"/>
      <c r="V834" s="976"/>
    </row>
    <row r="835" spans="1:22" ht="19.25" customHeight="1">
      <c r="A835" s="986"/>
      <c r="B835" s="942" t="s">
        <v>335</v>
      </c>
      <c r="C835" s="943"/>
      <c r="D835" s="944"/>
      <c r="E835" s="945"/>
      <c r="F835" s="945"/>
      <c r="G835" s="945"/>
      <c r="H835" s="945"/>
      <c r="I835" s="945"/>
      <c r="J835" s="945"/>
      <c r="K835" s="945"/>
      <c r="L835" s="946" t="s">
        <v>304</v>
      </c>
      <c r="M835" s="946"/>
      <c r="N835" s="946"/>
      <c r="O835" s="946"/>
      <c r="P835" s="946"/>
      <c r="Q835" s="946"/>
      <c r="R835" s="977"/>
      <c r="S835" s="978"/>
      <c r="T835" s="978"/>
      <c r="U835" s="978"/>
      <c r="V835" s="979"/>
    </row>
    <row r="836" spans="1:22" ht="19.25" customHeight="1">
      <c r="A836" s="986"/>
      <c r="B836" s="942" t="s">
        <v>313</v>
      </c>
      <c r="C836" s="943"/>
      <c r="D836" s="944"/>
      <c r="E836" s="945"/>
      <c r="F836" s="945"/>
      <c r="G836" s="945"/>
      <c r="H836" s="945"/>
      <c r="I836" s="945"/>
      <c r="J836" s="945"/>
      <c r="K836" s="945"/>
      <c r="L836" s="946" t="s">
        <v>327</v>
      </c>
      <c r="M836" s="946"/>
      <c r="N836" s="946"/>
      <c r="O836" s="946"/>
      <c r="P836" s="946"/>
      <c r="Q836" s="946"/>
      <c r="R836" s="947" t="s">
        <v>328</v>
      </c>
      <c r="S836" s="948"/>
      <c r="T836" s="948"/>
      <c r="U836" s="948"/>
      <c r="V836" s="949"/>
    </row>
    <row r="837" spans="1:22" ht="19.25" customHeight="1">
      <c r="A837" s="987"/>
      <c r="B837" s="950" t="s">
        <v>329</v>
      </c>
      <c r="C837" s="951"/>
      <c r="D837" s="952"/>
      <c r="E837" s="953"/>
      <c r="F837" s="953"/>
      <c r="G837" s="953"/>
      <c r="H837" s="953"/>
      <c r="I837" s="953"/>
      <c r="J837" s="953"/>
      <c r="K837" s="953"/>
      <c r="L837" s="951" t="s">
        <v>117</v>
      </c>
      <c r="M837" s="951"/>
      <c r="N837" s="951"/>
      <c r="O837" s="951"/>
      <c r="P837" s="954">
        <f>'statement of marks'!$HJ$110</f>
        <v>42122</v>
      </c>
      <c r="Q837" s="954"/>
      <c r="R837" s="955" t="s">
        <v>305</v>
      </c>
      <c r="S837" s="956"/>
      <c r="T837" s="956"/>
      <c r="U837" s="956"/>
      <c r="V837" s="957"/>
    </row>
    <row r="838" spans="1:22" ht="19.25" customHeight="1">
      <c r="A838" s="980" t="s">
        <v>287</v>
      </c>
      <c r="B838" s="981"/>
      <c r="C838" s="981"/>
      <c r="D838" s="981"/>
      <c r="E838" s="981"/>
      <c r="F838" s="981"/>
      <c r="G838" s="981"/>
      <c r="H838" s="981"/>
      <c r="I838" s="981"/>
      <c r="J838" s="981"/>
      <c r="K838" s="981"/>
      <c r="L838" s="981"/>
      <c r="M838" s="981"/>
      <c r="N838" s="981"/>
      <c r="O838" s="981"/>
      <c r="P838" s="981"/>
      <c r="Q838" s="981"/>
      <c r="R838" s="981"/>
      <c r="S838" s="981"/>
      <c r="T838" s="981"/>
      <c r="U838" s="981"/>
      <c r="V838" s="982"/>
    </row>
    <row r="839" spans="1:22" ht="19.25" customHeight="1">
      <c r="A839" s="983" t="str">
        <f>'statement of marks'!$A$1</f>
        <v>GOVT. GIRLS' HR. SEC. SCHOOL, NIMBAHERA</v>
      </c>
      <c r="B839" s="984"/>
      <c r="C839" s="984"/>
      <c r="D839" s="984"/>
      <c r="E839" s="984"/>
      <c r="F839" s="984"/>
      <c r="G839" s="984"/>
      <c r="H839" s="984"/>
      <c r="I839" s="984"/>
      <c r="J839" s="984"/>
      <c r="K839" s="984"/>
      <c r="L839" s="984"/>
      <c r="M839" s="984"/>
      <c r="N839" s="984"/>
      <c r="O839" s="984"/>
      <c r="P839" s="984"/>
      <c r="Q839" s="984"/>
      <c r="R839" s="984"/>
      <c r="S839" s="984"/>
      <c r="T839" s="984"/>
      <c r="U839" s="984"/>
      <c r="V839" s="985"/>
    </row>
    <row r="840" spans="1:22" ht="19.25" customHeight="1">
      <c r="A840" s="986"/>
      <c r="B840" s="988" t="s">
        <v>316</v>
      </c>
      <c r="C840" s="988"/>
      <c r="D840" s="989" t="str">
        <f>'statement of marks'!$F$3</f>
        <v>2013-14</v>
      </c>
      <c r="E840" s="990"/>
      <c r="F840" s="991" t="str">
        <f>IF(T858="","MAIN EXAMINATION",IF(D857="Suppl.","SUPPLEMENTARY EXAMINATION",IF(D857="Re-exam.","RE-EXAMINATION",)))</f>
        <v>MAIN EXAMINATION</v>
      </c>
      <c r="G840" s="992"/>
      <c r="H840" s="992"/>
      <c r="I840" s="992"/>
      <c r="J840" s="992"/>
      <c r="K840" s="992"/>
      <c r="L840" s="992"/>
      <c r="M840" s="992"/>
      <c r="N840" s="992"/>
      <c r="O840" s="992"/>
      <c r="P840" s="992"/>
      <c r="Q840" s="992"/>
      <c r="R840" s="993" t="s">
        <v>315</v>
      </c>
      <c r="S840" s="994"/>
      <c r="T840" s="995" t="str">
        <f>'statement of marks'!$A$3</f>
        <v>11 'A'</v>
      </c>
      <c r="U840" s="995"/>
      <c r="V840" s="996"/>
    </row>
    <row r="841" spans="1:22" ht="19.25" customHeight="1">
      <c r="A841" s="986"/>
      <c r="B841" s="997" t="s">
        <v>36</v>
      </c>
      <c r="C841" s="997"/>
      <c r="D841" s="998" t="str">
        <f>IF('statement of marks'!G40="","",'statement of marks'!G40)</f>
        <v>A 032</v>
      </c>
      <c r="E841" s="946"/>
      <c r="F841" s="946"/>
      <c r="G841" s="946"/>
      <c r="H841" s="946"/>
      <c r="I841" s="946"/>
      <c r="J841" s="946"/>
      <c r="K841" s="946"/>
      <c r="L841" s="946"/>
      <c r="M841" s="946"/>
      <c r="N841" s="946"/>
      <c r="O841" s="946"/>
      <c r="P841" s="946"/>
      <c r="Q841" s="946"/>
      <c r="R841" s="999" t="s">
        <v>314</v>
      </c>
      <c r="S841" s="1000"/>
      <c r="T841" s="1001">
        <f>IF('statement of marks'!E40="","",'statement of marks'!E40)</f>
        <v>11432</v>
      </c>
      <c r="U841" s="1001"/>
      <c r="V841" s="1002"/>
    </row>
    <row r="842" spans="1:22" ht="19.25" customHeight="1">
      <c r="A842" s="986"/>
      <c r="B842" s="997" t="s">
        <v>37</v>
      </c>
      <c r="C842" s="997"/>
      <c r="D842" s="998" t="str">
        <f>IF('statement of marks'!H40="","",'statement of marks'!H40)</f>
        <v>B 032</v>
      </c>
      <c r="E842" s="946"/>
      <c r="F842" s="946"/>
      <c r="G842" s="946"/>
      <c r="H842" s="946"/>
      <c r="I842" s="946"/>
      <c r="J842" s="946"/>
      <c r="K842" s="946"/>
      <c r="L842" s="946"/>
      <c r="M842" s="946"/>
      <c r="N842" s="946"/>
      <c r="O842" s="946"/>
      <c r="P842" s="946"/>
      <c r="Q842" s="946"/>
      <c r="R842" s="999" t="s">
        <v>35</v>
      </c>
      <c r="S842" s="1000"/>
      <c r="T842" s="1001">
        <f>IF('statement of marks'!D40="","",'statement of marks'!D40)</f>
        <v>10261</v>
      </c>
      <c r="U842" s="1001"/>
      <c r="V842" s="1002"/>
    </row>
    <row r="843" spans="1:22" ht="19.25" customHeight="1">
      <c r="A843" s="986"/>
      <c r="B843" s="1003" t="s">
        <v>38</v>
      </c>
      <c r="C843" s="1003"/>
      <c r="D843" s="998" t="str">
        <f>IF('statement of marks'!I40="","",'statement of marks'!I40)</f>
        <v>C 032</v>
      </c>
      <c r="E843" s="946"/>
      <c r="F843" s="946"/>
      <c r="G843" s="946"/>
      <c r="H843" s="946"/>
      <c r="I843" s="946"/>
      <c r="J843" s="946"/>
      <c r="K843" s="946"/>
      <c r="L843" s="946"/>
      <c r="M843" s="946"/>
      <c r="N843" s="946"/>
      <c r="O843" s="946"/>
      <c r="P843" s="946"/>
      <c r="Q843" s="946"/>
      <c r="R843" s="1004" t="s">
        <v>285</v>
      </c>
      <c r="S843" s="1005"/>
      <c r="T843" s="1006">
        <f>IF('statement of marks'!F40="","",'statement of marks'!F40)</f>
        <v>35197</v>
      </c>
      <c r="U843" s="1006"/>
      <c r="V843" s="1007"/>
    </row>
    <row r="844" spans="1:22" ht="19.25" customHeight="1">
      <c r="A844" s="986"/>
      <c r="B844" s="1008" t="s">
        <v>223</v>
      </c>
      <c r="C844" s="1010" t="s">
        <v>319</v>
      </c>
      <c r="D844" s="1012" t="s">
        <v>114</v>
      </c>
      <c r="E844" s="1012" t="s">
        <v>115</v>
      </c>
      <c r="F844" s="1012" t="s">
        <v>116</v>
      </c>
      <c r="G844" s="1014" t="s">
        <v>281</v>
      </c>
      <c r="H844" s="1014" t="s">
        <v>282</v>
      </c>
      <c r="I844" s="1012" t="s">
        <v>289</v>
      </c>
      <c r="J844" s="1012" t="s">
        <v>299</v>
      </c>
      <c r="K844" s="1016" t="s">
        <v>299</v>
      </c>
      <c r="L844" s="1018" t="s">
        <v>292</v>
      </c>
      <c r="M844" s="1018" t="s">
        <v>293</v>
      </c>
      <c r="N844" s="1020" t="s">
        <v>294</v>
      </c>
      <c r="O844" s="1020" t="s">
        <v>290</v>
      </c>
      <c r="P844" s="1020" t="s">
        <v>291</v>
      </c>
      <c r="Q844" s="1016" t="s">
        <v>323</v>
      </c>
      <c r="R844" s="1012" t="s">
        <v>334</v>
      </c>
      <c r="S844" s="1022" t="s">
        <v>332</v>
      </c>
      <c r="T844" s="1024" t="s">
        <v>320</v>
      </c>
      <c r="U844" s="1026" t="s">
        <v>321</v>
      </c>
      <c r="V844" s="1028" t="s">
        <v>322</v>
      </c>
    </row>
    <row r="845" spans="1:22" ht="19.25" customHeight="1">
      <c r="A845" s="986"/>
      <c r="B845" s="1009"/>
      <c r="C845" s="1011"/>
      <c r="D845" s="1013"/>
      <c r="E845" s="1013"/>
      <c r="F845" s="1013"/>
      <c r="G845" s="1015"/>
      <c r="H845" s="1015"/>
      <c r="I845" s="1013"/>
      <c r="J845" s="1013"/>
      <c r="K845" s="1017"/>
      <c r="L845" s="1019"/>
      <c r="M845" s="1019"/>
      <c r="N845" s="1021"/>
      <c r="O845" s="1021"/>
      <c r="P845" s="1021"/>
      <c r="Q845" s="1017"/>
      <c r="R845" s="1013"/>
      <c r="S845" s="1023"/>
      <c r="T845" s="1025"/>
      <c r="U845" s="1027"/>
      <c r="V845" s="1029"/>
    </row>
    <row r="846" spans="1:22" ht="19.25" customHeight="1">
      <c r="A846" s="986"/>
      <c r="B846" s="1030" t="s">
        <v>317</v>
      </c>
      <c r="C846" s="1031"/>
      <c r="D846" s="173">
        <v>10</v>
      </c>
      <c r="E846" s="203">
        <v>10</v>
      </c>
      <c r="F846" s="203">
        <v>10</v>
      </c>
      <c r="G846" s="164" t="s">
        <v>90</v>
      </c>
      <c r="H846" s="174" t="str">
        <f>'statement of marks'!$AQ$6</f>
        <v/>
      </c>
      <c r="I846" s="165">
        <v>70</v>
      </c>
      <c r="J846" s="164" t="s">
        <v>88</v>
      </c>
      <c r="K846" s="175">
        <v>100</v>
      </c>
      <c r="L846" s="164" t="s">
        <v>91</v>
      </c>
      <c r="M846" s="174" t="str">
        <f>'statement of marks'!$AV$6</f>
        <v/>
      </c>
      <c r="N846" s="165">
        <v>100</v>
      </c>
      <c r="O846" s="164" t="s">
        <v>307</v>
      </c>
      <c r="P846" s="175"/>
      <c r="Q846" s="175">
        <v>200</v>
      </c>
      <c r="R846" s="166"/>
      <c r="S846" s="166"/>
      <c r="T846" s="167"/>
      <c r="U846" s="168"/>
      <c r="V846" s="176" t="str">
        <f>IF(OR(U853=0,U853&lt;S853),"",Q846)</f>
        <v/>
      </c>
    </row>
    <row r="847" spans="1:22" ht="19.25" customHeight="1">
      <c r="A847" s="986"/>
      <c r="B847" s="942" t="str">
        <f>'statement of marks'!$J$3</f>
        <v>HINDI COMPULSORY</v>
      </c>
      <c r="C847" s="943"/>
      <c r="D847" s="200">
        <f>IF('statement of marks'!J40="","",'statement of marks'!J40)</f>
        <v>4</v>
      </c>
      <c r="E847" s="201">
        <f>IF('statement of marks'!K40="","",'statement of marks'!K40)</f>
        <v>5</v>
      </c>
      <c r="F847" s="201">
        <f>IF('statement of marks'!L40="","",'statement of marks'!L40)</f>
        <v>6</v>
      </c>
      <c r="G847" s="177">
        <f>IF('statement of marks'!N40="","",'statement of marks'!N40)</f>
        <v>35</v>
      </c>
      <c r="H847" s="177" t="str">
        <f>'statement of marks'!$BS$6</f>
        <v/>
      </c>
      <c r="I847" s="204">
        <f>IF(G847="","",G847)</f>
        <v>35</v>
      </c>
      <c r="J847" s="204">
        <f>IF(G847="","",SUM(D847,E847,F847,G847))</f>
        <v>50</v>
      </c>
      <c r="K847" s="178">
        <f>J847</f>
        <v>50</v>
      </c>
      <c r="L847" s="177">
        <f>IF('statement of marks'!P40="","",'statement of marks'!P40)</f>
        <v>63</v>
      </c>
      <c r="M847" s="174" t="str">
        <f>'statement of marks'!$BX$6</f>
        <v/>
      </c>
      <c r="N847" s="204">
        <f>IF(L847="","",L847)</f>
        <v>63</v>
      </c>
      <c r="O847" s="204">
        <f>IF(L847="","",SUM(J847,L847))</f>
        <v>113</v>
      </c>
      <c r="P847" s="179">
        <f>SUM(H847,M847)</f>
        <v>0</v>
      </c>
      <c r="Q847" s="178">
        <f>O847</f>
        <v>113</v>
      </c>
      <c r="R847" s="201" t="str">
        <f>CONCATENATE('statement of marks'!FJ40,'statement of marks'!FK40,'statement of marks'!FL40)</f>
        <v>II</v>
      </c>
      <c r="S847" s="180" t="str">
        <f>IF(OR(R847="S",R847="RE"),100,"")</f>
        <v/>
      </c>
      <c r="T847" s="181" t="str">
        <f>IF('result subject-wise'!U40="","",'result subject-wise'!U40)</f>
        <v/>
      </c>
      <c r="U847" s="182" t="str">
        <f>IF('result subject-wise'!V40="","",'result subject-wise'!V40)</f>
        <v/>
      </c>
      <c r="V847" s="176" t="str">
        <f>IF(OR(U853=0,U853&lt;S853),"",IF(R847="RE",SUM(Q847,T847),IF(R847="S",T847,Q847)))</f>
        <v/>
      </c>
    </row>
    <row r="848" spans="1:22" ht="19.25" customHeight="1">
      <c r="A848" s="986"/>
      <c r="B848" s="942" t="str">
        <f>'statement of marks'!$W$3</f>
        <v>ENGLISH COMPULSORY</v>
      </c>
      <c r="C848" s="943"/>
      <c r="D848" s="200">
        <f>IF('statement of marks'!W40="","",'statement of marks'!W40)</f>
        <v>6</v>
      </c>
      <c r="E848" s="201">
        <f>IF('statement of marks'!X40="","",'statement of marks'!X40)</f>
        <v>7</v>
      </c>
      <c r="F848" s="201">
        <f>IF('statement of marks'!Y40="","",'statement of marks'!Y40)</f>
        <v>8</v>
      </c>
      <c r="G848" s="177">
        <f>IF('statement of marks'!AA40="","",'statement of marks'!AA40)</f>
        <v>30</v>
      </c>
      <c r="H848" s="177" t="str">
        <f>'statement of marks'!$CU$6</f>
        <v/>
      </c>
      <c r="I848" s="204">
        <f>IF(G848="","",G848)</f>
        <v>30</v>
      </c>
      <c r="J848" s="204">
        <f t="shared" ref="J848:J851" si="308">IF(G848="","",SUM(D848,E848,F848,G848))</f>
        <v>51</v>
      </c>
      <c r="K848" s="178">
        <f>J848</f>
        <v>51</v>
      </c>
      <c r="L848" s="177">
        <f>IF('statement of marks'!AC40="","",'statement of marks'!AC40)</f>
        <v>38</v>
      </c>
      <c r="M848" s="174" t="str">
        <f>'statement of marks'!$CZ$6</f>
        <v/>
      </c>
      <c r="N848" s="204">
        <f>IF(L848="","",L848)</f>
        <v>38</v>
      </c>
      <c r="O848" s="204">
        <f t="shared" ref="O848" si="309">IF(L848="","",SUM(J848,L848))</f>
        <v>89</v>
      </c>
      <c r="P848" s="179">
        <f t="shared" ref="P848:P851" si="310">SUM(H848,M848)</f>
        <v>0</v>
      </c>
      <c r="Q848" s="178">
        <f>O848</f>
        <v>89</v>
      </c>
      <c r="R848" s="201" t="str">
        <f>CONCATENATE('statement of marks'!FM40,'statement of marks'!FN40,'statement of marks'!FO40)</f>
        <v>III</v>
      </c>
      <c r="S848" s="180" t="str">
        <f>IF(OR(R848="S",R848="RE"),100,"")</f>
        <v/>
      </c>
      <c r="T848" s="181" t="str">
        <f>IF('result subject-wise'!X40="","",'result subject-wise'!X40)</f>
        <v/>
      </c>
      <c r="U848" s="182" t="str">
        <f>IF('result subject-wise'!Y40="","",'result subject-wise'!Y40)</f>
        <v/>
      </c>
      <c r="V848" s="176" t="str">
        <f>IF(OR(U853=0,U853&lt;S853),"",IF(R848="RE",SUM(Q848,T848),IF(R848="S",T848,Q848)))</f>
        <v/>
      </c>
    </row>
    <row r="849" spans="1:22" ht="19.25" customHeight="1">
      <c r="A849" s="986"/>
      <c r="B849" s="942" t="str">
        <f>'statement of marks'!AK40</f>
        <v>PHYSICS</v>
      </c>
      <c r="C849" s="943"/>
      <c r="D849" s="200">
        <f>IF('statement of marks'!AL40="","",'statement of marks'!AL40)</f>
        <v>2</v>
      </c>
      <c r="E849" s="201">
        <f>IF('statement of marks'!AM40="","",'statement of marks'!AM40)</f>
        <v>9</v>
      </c>
      <c r="F849" s="201">
        <f>IF('statement of marks'!AN40="","",'statement of marks'!AN40)</f>
        <v>10</v>
      </c>
      <c r="G849" s="177">
        <f>IF('statement of marks'!AP40="","",'statement of marks'!AP40)</f>
        <v>19</v>
      </c>
      <c r="H849" s="177">
        <f>IF('statement of marks'!AQ40="","",'statement of marks'!AQ40)</f>
        <v>12</v>
      </c>
      <c r="I849" s="204">
        <f>IF(G849="","",IF(AND(G849="ML",H849="ML"),"ML",IF(AND(G849="ML",H849=""),"ML",SUM(G849,H849))))</f>
        <v>31</v>
      </c>
      <c r="J849" s="204">
        <f t="shared" si="308"/>
        <v>40</v>
      </c>
      <c r="K849" s="178">
        <f>IF(J849="","",SUM(H849,J849))</f>
        <v>52</v>
      </c>
      <c r="L849" s="177">
        <f>IF('statement of marks'!AU40="","",'statement of marks'!AU40)</f>
        <v>23</v>
      </c>
      <c r="M849" s="177">
        <f>IF('statement of marks'!AV40="","",'statement of marks'!AV40)</f>
        <v>21</v>
      </c>
      <c r="N849" s="204">
        <f>IF(L849="","",IF(AND(L849="ML",M849="ML"),"ML",IF(AND(L849="ML",M849=""),"ML",SUM(L849,M849))))</f>
        <v>44</v>
      </c>
      <c r="O849" s="204">
        <f>IF(L849="","",SUM(J849,L849))</f>
        <v>63</v>
      </c>
      <c r="P849" s="177">
        <f t="shared" si="310"/>
        <v>33</v>
      </c>
      <c r="Q849" s="178">
        <f>IF(O849="","",SUM(O849,P849))</f>
        <v>96</v>
      </c>
      <c r="R849" s="201" t="str">
        <f>CONCATENATE('statement of marks'!FP40,'statement of marks'!FY40,'statement of marks'!FZ40)</f>
        <v>II</v>
      </c>
      <c r="S849" s="180" t="str">
        <f>IF('result subject-wise'!Z40="","",'result subject-wise'!Z40)</f>
        <v/>
      </c>
      <c r="T849" s="181" t="str">
        <f>IF('result subject-wise'!AB40="","",'result subject-wise'!AB40)</f>
        <v/>
      </c>
      <c r="U849" s="182" t="str">
        <f>IF('result subject-wise'!AC40="","",'result subject-wise'!AC40)</f>
        <v/>
      </c>
      <c r="V849" s="176" t="str">
        <f>IF(OR(U853=0,U853&lt;S853),"",IF(OR(R849="RE",R849="REP"),SUM(Q849,T849),IF(R849="S",T849,Q849)))</f>
        <v/>
      </c>
    </row>
    <row r="850" spans="1:22" ht="19.25" customHeight="1">
      <c r="A850" s="986"/>
      <c r="B850" s="942" t="str">
        <f>'statement of marks'!BM40</f>
        <v>CHEMISTRY</v>
      </c>
      <c r="C850" s="943"/>
      <c r="D850" s="200">
        <f>IF('statement of marks'!BN40="","",'statement of marks'!BN40)</f>
        <v>6</v>
      </c>
      <c r="E850" s="201">
        <f>IF('statement of marks'!BO40="","",'statement of marks'!BO40)</f>
        <v>10</v>
      </c>
      <c r="F850" s="201">
        <f>IF('statement of marks'!BP40="","",'statement of marks'!BP40)</f>
        <v>8</v>
      </c>
      <c r="G850" s="177">
        <f>IF('statement of marks'!BR40="","",'statement of marks'!BR40)</f>
        <v>13</v>
      </c>
      <c r="H850" s="177">
        <f>IF('statement of marks'!BS40="","",'statement of marks'!BS40)</f>
        <v>17</v>
      </c>
      <c r="I850" s="204">
        <f t="shared" ref="I850" si="311">IF(G850="","",IF(AND(G850="ML",H850="ML"),"ML",IF(AND(G850="ML",H850=""),"ML",SUM(G850,H850))))</f>
        <v>30</v>
      </c>
      <c r="J850" s="204">
        <f t="shared" si="308"/>
        <v>37</v>
      </c>
      <c r="K850" s="178">
        <f>IF(J850="","",SUM(H850,J850))</f>
        <v>54</v>
      </c>
      <c r="L850" s="177">
        <f>IF('statement of marks'!BW40="","",'statement of marks'!BW40)</f>
        <v>24</v>
      </c>
      <c r="M850" s="177">
        <f>IF('statement of marks'!BX40="","",'statement of marks'!BX40)</f>
        <v>21</v>
      </c>
      <c r="N850" s="204">
        <f t="shared" ref="N850" si="312">IF(L850="","",IF(AND(L850="ML",M850="ML"),"ML",IF(AND(L850="ML",M850=""),"ML",SUM(L850,M850))))</f>
        <v>45</v>
      </c>
      <c r="O850" s="204">
        <f>IF(L850="","",SUM(J850,L850))</f>
        <v>61</v>
      </c>
      <c r="P850" s="177">
        <f t="shared" si="310"/>
        <v>38</v>
      </c>
      <c r="Q850" s="178">
        <f>IF(O850="","",SUM(O850,P850))</f>
        <v>99</v>
      </c>
      <c r="R850" s="201" t="str">
        <f>CONCATENATE('statement of marks'!GA40,'statement of marks'!GJ40,'statement of marks'!GK40)</f>
        <v>II</v>
      </c>
      <c r="S850" s="180" t="str">
        <f>IF('result subject-wise'!AD40="","",'result subject-wise'!AD40)</f>
        <v/>
      </c>
      <c r="T850" s="181" t="str">
        <f>IF('result subject-wise'!AF40="","",'result subject-wise'!AF40)</f>
        <v/>
      </c>
      <c r="U850" s="182" t="str">
        <f>IF('result subject-wise'!AG40="","",'result subject-wise'!AG40)</f>
        <v/>
      </c>
      <c r="V850" s="176" t="str">
        <f>IF(OR(U853=0,U853&lt;S853),"",IF(OR(R850="RE",R850="REP"),SUM(Q850,T850),IF(R850="S",T850,Q850)))</f>
        <v/>
      </c>
    </row>
    <row r="851" spans="1:22" ht="19.25" customHeight="1">
      <c r="A851" s="986"/>
      <c r="B851" s="942" t="str">
        <f>'statement of marks'!CO40</f>
        <v>BIOLOGY</v>
      </c>
      <c r="C851" s="943"/>
      <c r="D851" s="200">
        <f>IF('statement of marks'!CP40="","",'statement of marks'!CP40)</f>
        <v>9</v>
      </c>
      <c r="E851" s="201">
        <f>IF('statement of marks'!CQ40="","",'statement of marks'!CQ40)</f>
        <v>6</v>
      </c>
      <c r="F851" s="201">
        <f>IF('statement of marks'!CR40="","",'statement of marks'!CR40)</f>
        <v>9</v>
      </c>
      <c r="G851" s="177">
        <f>IF('statement of marks'!CT40="","",'statement of marks'!CT40)</f>
        <v>13</v>
      </c>
      <c r="H851" s="177">
        <f>IF('statement of marks'!CU40="","",'statement of marks'!CU40)</f>
        <v>16</v>
      </c>
      <c r="I851" s="204">
        <f>IF(G851="","",IF(AND(G851="ML",H851="ML"),"ML",IF(AND(G851="ML",H851=""),"ML",SUM(G851,H851))))</f>
        <v>29</v>
      </c>
      <c r="J851" s="204">
        <f t="shared" si="308"/>
        <v>37</v>
      </c>
      <c r="K851" s="178">
        <f>IF(J851="","",SUM(H851,J851))</f>
        <v>53</v>
      </c>
      <c r="L851" s="177">
        <f>IF('statement of marks'!CY40="","",'statement of marks'!CY40)</f>
        <v>20</v>
      </c>
      <c r="M851" s="177">
        <f>IF('statement of marks'!CZ40="","",'statement of marks'!CZ40)</f>
        <v>26</v>
      </c>
      <c r="N851" s="204">
        <f>IF(L851="","",IF(AND(L851="ML",M851="ML"),"ML",IF(AND(L851="ML",M851=""),"ML",SUM(L851,M851))))</f>
        <v>46</v>
      </c>
      <c r="O851" s="204">
        <f>IF(L851="","",SUM(J851,L851))</f>
        <v>57</v>
      </c>
      <c r="P851" s="177">
        <f t="shared" si="310"/>
        <v>42</v>
      </c>
      <c r="Q851" s="178">
        <f>IF(O851="","",SUM(O851,P851))</f>
        <v>99</v>
      </c>
      <c r="R851" s="201" t="str">
        <f>CONCATENATE('statement of marks'!GL40,'statement of marks'!GU40,'statement of marks'!GV40)</f>
        <v>II</v>
      </c>
      <c r="S851" s="180" t="str">
        <f>IF('result subject-wise'!AH40="","",'result subject-wise'!AH40)</f>
        <v/>
      </c>
      <c r="T851" s="181" t="str">
        <f>IF('result subject-wise'!AJ40="","",'result subject-wise'!AJ40)</f>
        <v/>
      </c>
      <c r="U851" s="182" t="str">
        <f>IF('result subject-wise'!AK40="","",'result subject-wise'!AK40)</f>
        <v/>
      </c>
      <c r="V851" s="176" t="str">
        <f>IF(OR(U853=0,U853&lt;S853),"",IF(OR(R851="RE",R851="REP"),SUM(Q851,T851),IF(R851="S",T851,Q851)))</f>
        <v/>
      </c>
    </row>
    <row r="852" spans="1:22" ht="19.25" customHeight="1">
      <c r="A852" s="986"/>
      <c r="B852" s="1032" t="s">
        <v>296</v>
      </c>
      <c r="C852" s="1033"/>
      <c r="D852" s="183">
        <f>IF(AND(D847="",D848="",D849="",D850="",D851=""),"",SUM(D847:D851))</f>
        <v>27</v>
      </c>
      <c r="E852" s="183">
        <f t="shared" ref="E852:F852" si="313">IF(AND(E847="",E848="",E849="",E850="",E851=""),"",SUM(E847:E851))</f>
        <v>37</v>
      </c>
      <c r="F852" s="183">
        <f t="shared" si="313"/>
        <v>41</v>
      </c>
      <c r="G852" s="184">
        <f>IF(G847="","",SUM(G847:G851))</f>
        <v>110</v>
      </c>
      <c r="H852" s="184">
        <f>SUM(H849:H851)</f>
        <v>45</v>
      </c>
      <c r="I852" s="184">
        <f>IF(AND(I847="",I848="",I849="",I850="",I851=""),"",SUM(I847:I851))</f>
        <v>155</v>
      </c>
      <c r="J852" s="185">
        <f>IF(J851="","",SUM(J847:J851))</f>
        <v>215</v>
      </c>
      <c r="K852" s="186">
        <f>IF(K847="","",SUM(K847:K851))</f>
        <v>260</v>
      </c>
      <c r="L852" s="184">
        <f>IF(L847="","",SUM(L847:L851))</f>
        <v>168</v>
      </c>
      <c r="M852" s="184">
        <f>SUM(M849:M851)</f>
        <v>68</v>
      </c>
      <c r="N852" s="184">
        <f t="shared" ref="N852" si="314">IF(AND(N847="",N848="",N849="",N850="",N851=""),"",SUM(N847:N851))</f>
        <v>236</v>
      </c>
      <c r="O852" s="185">
        <f>IF(L852="","",SUM(J852,L852))</f>
        <v>383</v>
      </c>
      <c r="P852" s="186">
        <f>SUM(H852,M852)</f>
        <v>113</v>
      </c>
      <c r="Q852" s="186">
        <f>IF(Q847="","",SUM(Q847:Q851))</f>
        <v>496</v>
      </c>
      <c r="R852" s="185"/>
      <c r="S852" s="185" t="str">
        <f>IF(AND(S847="",S848="",S849="",S850="",S851=""),"",SUM(S847:S851))</f>
        <v/>
      </c>
      <c r="T852" s="187" t="str">
        <f>IF(AND(T847="",T848="",T849="",T850="",T851=""),"",SUM(T847:T851))</f>
        <v/>
      </c>
      <c r="U852" s="188"/>
      <c r="V852" s="189" t="str">
        <f>IF(V847="","",SUM(V847:V851))</f>
        <v/>
      </c>
    </row>
    <row r="853" spans="1:22" ht="19.25" customHeight="1">
      <c r="A853" s="986"/>
      <c r="B853" s="1034" t="s">
        <v>318</v>
      </c>
      <c r="C853" s="1035"/>
      <c r="D853" s="173">
        <f>IF(D852="","",50-(COUNTIF(D847:D851,"NA")*10+COUNTIF(D847:D851,"ML")*10))</f>
        <v>50</v>
      </c>
      <c r="E853" s="173">
        <f t="shared" ref="E853:F853" si="315">IF(E852="","",50-(COUNTIF(E847:E851,"NA")*10+COUNTIF(E847:E851,"ML")*10))</f>
        <v>50</v>
      </c>
      <c r="F853" s="173">
        <f t="shared" si="315"/>
        <v>50</v>
      </c>
      <c r="G853" s="177" t="e">
        <f>I853-H853</f>
        <v>#VALUE!</v>
      </c>
      <c r="H853" s="184" t="e">
        <f>IF(H852="","",(IF(OR(H849="ML",H849=""),0,H846)+IF(OR(H850="ML",H850=""),0,H847)+IF(OR(H851="ML",H851=""),0,H848)))</f>
        <v>#VALUE!</v>
      </c>
      <c r="I853" s="177">
        <f>IF(I852=0,0,350-H855)</f>
        <v>350</v>
      </c>
      <c r="J853" s="204" t="e">
        <f>IF(J852="","",SUM(D853:G853))</f>
        <v>#VALUE!</v>
      </c>
      <c r="K853" s="178" t="e">
        <f>IF(K852="","",SUM(H853,J853))</f>
        <v>#VALUE!</v>
      </c>
      <c r="L853" s="177" t="e">
        <f>N853-M853</f>
        <v>#VALUE!</v>
      </c>
      <c r="M853" s="180" t="e">
        <f>IF(M852="","",(IF(OR(M849="ML",M849=""),0,M846)+IF(OR(M850="ML",M850=""),0,M847)+IF(OR(M851="ML",M851=""),0,M848)))</f>
        <v>#VALUE!</v>
      </c>
      <c r="N853" s="177">
        <f>IF(N852=0,0,500-M855)</f>
        <v>500</v>
      </c>
      <c r="O853" s="204" t="e">
        <f>IF(L853="","",SUM(J853,L853))</f>
        <v>#VALUE!</v>
      </c>
      <c r="P853" s="178" t="e">
        <f>SUM(H853,M853)</f>
        <v>#VALUE!</v>
      </c>
      <c r="Q853" s="178" t="e">
        <f>IF(Q852="","",SUM(O853,P853))</f>
        <v>#VALUE!</v>
      </c>
      <c r="R853" s="169"/>
      <c r="S853" s="190">
        <f>COUNTIF(R847:R856,"S")</f>
        <v>0</v>
      </c>
      <c r="T853" s="190">
        <f>COUNTIF(R847:R856,"RE")+COUNTIF(R847:R856,"REP")</f>
        <v>0</v>
      </c>
      <c r="U853" s="190">
        <f>COUNTIF(U847:U852,"P")+COUNTIF(U855:U856,"P")</f>
        <v>0</v>
      </c>
      <c r="V853" s="191" t="str">
        <f>IF(OR(U853=0,U853&lt;(S853+T853)),"",(Q853-(S853*200)+S852))</f>
        <v/>
      </c>
    </row>
    <row r="854" spans="1:22" ht="19.25" customHeight="1">
      <c r="A854" s="986"/>
      <c r="B854" s="942" t="s">
        <v>156</v>
      </c>
      <c r="C854" s="943"/>
      <c r="D854" s="192">
        <f t="shared" ref="D854:Q854" si="316">IF(D853="","",D852/D853*100)</f>
        <v>54</v>
      </c>
      <c r="E854" s="192">
        <f t="shared" si="316"/>
        <v>74</v>
      </c>
      <c r="F854" s="192">
        <f t="shared" si="316"/>
        <v>82</v>
      </c>
      <c r="G854" s="192" t="e">
        <f t="shared" si="316"/>
        <v>#VALUE!</v>
      </c>
      <c r="H854" s="192" t="e">
        <f t="shared" si="316"/>
        <v>#VALUE!</v>
      </c>
      <c r="I854" s="192">
        <f t="shared" si="316"/>
        <v>44.285714285714285</v>
      </c>
      <c r="J854" s="192" t="e">
        <f t="shared" si="316"/>
        <v>#VALUE!</v>
      </c>
      <c r="K854" s="193" t="e">
        <f t="shared" si="316"/>
        <v>#VALUE!</v>
      </c>
      <c r="L854" s="192" t="e">
        <f t="shared" si="316"/>
        <v>#VALUE!</v>
      </c>
      <c r="M854" s="192" t="e">
        <f t="shared" si="316"/>
        <v>#VALUE!</v>
      </c>
      <c r="N854" s="192">
        <f t="shared" si="316"/>
        <v>47.199999999999996</v>
      </c>
      <c r="O854" s="192" t="e">
        <f t="shared" si="316"/>
        <v>#VALUE!</v>
      </c>
      <c r="P854" s="193" t="e">
        <f t="shared" si="316"/>
        <v>#VALUE!</v>
      </c>
      <c r="Q854" s="193" t="e">
        <f t="shared" si="316"/>
        <v>#VALUE!</v>
      </c>
      <c r="R854" s="166"/>
      <c r="S854" s="166"/>
      <c r="T854" s="167"/>
      <c r="U854" s="170"/>
      <c r="V854" s="194" t="str">
        <f>IF(V853="","",V852/V853*100)</f>
        <v/>
      </c>
    </row>
    <row r="855" spans="1:22" ht="19.25" customHeight="1">
      <c r="A855" s="986"/>
      <c r="B855" s="942" t="str">
        <f>'statement of marks'!$DQ$3</f>
        <v>RAJASTHAN STUDIES</v>
      </c>
      <c r="C855" s="943"/>
      <c r="D855" s="200">
        <f>IF('statement of marks'!DQ40="","",'statement of marks'!DQ40)</f>
        <v>9</v>
      </c>
      <c r="E855" s="201">
        <f>IF('statement of marks'!DR40="","",'statement of marks'!DR40)</f>
        <v>9</v>
      </c>
      <c r="F855" s="201">
        <f>IF('statement of marks'!DS40="","",'statement of marks'!DS40)</f>
        <v>10</v>
      </c>
      <c r="G855" s="201">
        <f>IF('statement of marks'!DU40="","",'statement of marks'!DU40)</f>
        <v>44</v>
      </c>
      <c r="H855" s="179">
        <f>IF(G847="ML",70)+IF(G848="ML",70)+IF(G849="ML",70-H846)+IF(G850="ML",70-H847)+IF(G851="ML",70-H848)+IF(H849="ml",H846)+IF(H850="ml",H847)+IF(H851="ml",H848)</f>
        <v>0</v>
      </c>
      <c r="I855" s="204">
        <f>IF(G855="","",SUM(G855,H855))</f>
        <v>44</v>
      </c>
      <c r="J855" s="204">
        <f>IF(G855="","",SUM(D855,E855,F855,G855))</f>
        <v>72</v>
      </c>
      <c r="K855" s="178">
        <f>IF(J855="","",SUM(H855,J855))</f>
        <v>72</v>
      </c>
      <c r="L855" s="201">
        <f>IF('statement of marks'!DW40="","",'statement of marks'!DW40)</f>
        <v>66</v>
      </c>
      <c r="M855" s="179">
        <f>IF(L847="ML",100)+IF(L848="ML",100)+IF(L849="ML",100-M846)+IF(L850="ML",100-M847)+IF(L851="ML",100-M848)+IF(M849="ml",M846)+IF(M850="ml",M847)+IF(M851="ml",M848)</f>
        <v>0</v>
      </c>
      <c r="N855" s="204">
        <f>IF(L855="","",SUM(L855,M855))</f>
        <v>66</v>
      </c>
      <c r="O855" s="204">
        <f>IF(L855="","",SUM(K855,L855))</f>
        <v>138</v>
      </c>
      <c r="P855" s="179">
        <f>SUM(H855,M855)</f>
        <v>0</v>
      </c>
      <c r="Q855" s="178">
        <f>IF(O855="","",SUM(O855,M855))</f>
        <v>138</v>
      </c>
      <c r="R855" s="201" t="str">
        <f>IF('statement of marks'!GW40="","",'statement of marks'!GW40)</f>
        <v>B</v>
      </c>
      <c r="S855" s="180" t="str">
        <f>IF(OR(R855="S",R855="RE"),100,"")</f>
        <v/>
      </c>
      <c r="T855" s="171" t="str">
        <f>IF('result subject-wise'!AL40="","",'result subject-wise'!AL40)</f>
        <v/>
      </c>
      <c r="U855" s="172" t="str">
        <f>IF('result subject-wise'!AM40="","",'result subject-wise'!AM40)</f>
        <v/>
      </c>
      <c r="V855" s="1036"/>
    </row>
    <row r="856" spans="1:22" ht="19.25" customHeight="1">
      <c r="A856" s="986"/>
      <c r="B856" s="942" t="str">
        <f>'statement of marks'!$ED$3</f>
        <v>JEEVAN KAUSJAL</v>
      </c>
      <c r="C856" s="943"/>
      <c r="D856" s="1037" t="s">
        <v>283</v>
      </c>
      <c r="E856" s="1038"/>
      <c r="F856" s="204">
        <f>'statement of marks'!$ED$6</f>
        <v>30</v>
      </c>
      <c r="G856" s="177">
        <f>IF('statement of marks'!ED40="","",'statement of marks'!ED40)</f>
        <v>22</v>
      </c>
      <c r="H856" s="1038" t="s">
        <v>284</v>
      </c>
      <c r="I856" s="1038"/>
      <c r="J856" s="204">
        <f>'statement of marks'!$EE$6</f>
        <v>30</v>
      </c>
      <c r="K856" s="178">
        <f>IF('statement of marks'!EE40="","",'statement of marks'!EE40)</f>
        <v>26</v>
      </c>
      <c r="L856" s="1038" t="s">
        <v>113</v>
      </c>
      <c r="M856" s="1038"/>
      <c r="N856" s="204">
        <f>'statement of marks'!$EF$6</f>
        <v>40</v>
      </c>
      <c r="O856" s="201">
        <f>IF('statement of marks'!EF40="","",'statement of marks'!EF40)</f>
        <v>30</v>
      </c>
      <c r="P856" s="166"/>
      <c r="Q856" s="178">
        <f>IF(O856="","",SUM(G856,K856,O856))</f>
        <v>78</v>
      </c>
      <c r="R856" s="201" t="str">
        <f>IF('statement of marks'!GX40="","",'statement of marks'!GX40)</f>
        <v>B</v>
      </c>
      <c r="S856" s="180" t="str">
        <f>IF(OR(R856="S",R856="RE"),40,"")</f>
        <v/>
      </c>
      <c r="T856" s="171" t="str">
        <f>IF('result subject-wise'!AN40="","",'result subject-wise'!AN40)</f>
        <v/>
      </c>
      <c r="U856" s="172" t="str">
        <f>IF('result subject-wise'!AO40="","",'result subject-wise'!AO40)</f>
        <v/>
      </c>
      <c r="V856" s="1036"/>
    </row>
    <row r="857" spans="1:22" ht="19.25" customHeight="1">
      <c r="A857" s="986"/>
      <c r="B857" s="1039" t="s">
        <v>200</v>
      </c>
      <c r="C857" s="1040"/>
      <c r="D857" s="1041" t="str">
        <f>IF('statement of marks'!HD40="","",'statement of marks'!HD40)</f>
        <v>PASS</v>
      </c>
      <c r="E857" s="1042"/>
      <c r="F857" s="1042"/>
      <c r="G857" s="1042"/>
      <c r="H857" s="1042"/>
      <c r="I857" s="1043"/>
      <c r="J857" s="202" t="s">
        <v>330</v>
      </c>
      <c r="K857" s="201" t="str">
        <f>IF('statement of marks'!HG40="","",'statement of marks'!HG40)</f>
        <v>II</v>
      </c>
      <c r="L857" s="1044" t="s">
        <v>157</v>
      </c>
      <c r="M857" s="1045"/>
      <c r="N857" s="1046"/>
      <c r="O857" s="201">
        <f>IF('statement of marks'!HI40="","",'statement of marks'!HI40)</f>
        <v>38.000000000000149</v>
      </c>
      <c r="P857" s="1047" t="s">
        <v>324</v>
      </c>
      <c r="Q857" s="1047"/>
      <c r="R857" s="1047"/>
      <c r="S857" s="1047"/>
      <c r="T857" s="1047"/>
      <c r="U857" s="1047"/>
      <c r="V857" s="1048"/>
    </row>
    <row r="858" spans="1:22" ht="19.25" customHeight="1">
      <c r="A858" s="986"/>
      <c r="B858" s="1039" t="s">
        <v>333</v>
      </c>
      <c r="C858" s="1040"/>
      <c r="D858" s="965" t="s">
        <v>127</v>
      </c>
      <c r="E858" s="966"/>
      <c r="F858" s="958" t="s">
        <v>129</v>
      </c>
      <c r="G858" s="958"/>
      <c r="H858" s="958" t="s">
        <v>131</v>
      </c>
      <c r="I858" s="958"/>
      <c r="J858" s="958" t="s">
        <v>133</v>
      </c>
      <c r="K858" s="958"/>
      <c r="L858" s="959" t="s">
        <v>312</v>
      </c>
      <c r="M858" s="959"/>
      <c r="N858" s="959"/>
      <c r="O858" s="959"/>
      <c r="P858" s="960" t="s">
        <v>200</v>
      </c>
      <c r="Q858" s="960"/>
      <c r="R858" s="960"/>
      <c r="S858" s="960"/>
      <c r="T858" s="961" t="str">
        <f>IF('result subject-wise'!AR40="","",'result subject-wise'!AR40)</f>
        <v/>
      </c>
      <c r="U858" s="961"/>
      <c r="V858" s="962"/>
    </row>
    <row r="859" spans="1:22" ht="19.25" customHeight="1">
      <c r="A859" s="986"/>
      <c r="B859" s="963" t="s">
        <v>309</v>
      </c>
      <c r="C859" s="964"/>
      <c r="D859" s="965" t="str">
        <f>IF('statement of marks'!EZ40="","",'statement of marks'!EZ40)</f>
        <v/>
      </c>
      <c r="E859" s="966"/>
      <c r="F859" s="966" t="str">
        <f>IF('statement of marks'!FB40="","",'statement of marks'!FB40)</f>
        <v/>
      </c>
      <c r="G859" s="966"/>
      <c r="H859" s="966" t="str">
        <f>IF('statement of marks'!FD40="","",'statement of marks'!FD40)</f>
        <v/>
      </c>
      <c r="I859" s="966"/>
      <c r="J859" s="966" t="str">
        <f>IF('statement of marks'!FF40="","",'statement of marks'!FF40)</f>
        <v/>
      </c>
      <c r="K859" s="966"/>
      <c r="L859" s="966">
        <f>IF('statement of marks'!FH40="","",'statement of marks'!FH40)</f>
        <v>0</v>
      </c>
      <c r="M859" s="966"/>
      <c r="N859" s="966"/>
      <c r="O859" s="966"/>
      <c r="P859" s="960" t="s">
        <v>330</v>
      </c>
      <c r="Q859" s="960"/>
      <c r="R859" s="960"/>
      <c r="S859" s="960"/>
      <c r="T859" s="961" t="str">
        <f>IF(AND(T858="mRrh.kZ",V854&gt;=60),"FIRST",IF(AND(T858="mRrh.kZ",V854&gt;=48),"SECOND",IF(AND(T858="mRrh.kZ",V854&gt;=36),"THIRD","")))</f>
        <v/>
      </c>
      <c r="U859" s="961"/>
      <c r="V859" s="962"/>
    </row>
    <row r="860" spans="1:22" ht="19.25" customHeight="1">
      <c r="A860" s="986"/>
      <c r="B860" s="963" t="s">
        <v>310</v>
      </c>
      <c r="C860" s="964"/>
      <c r="D860" s="967" t="str">
        <f>IF('statement of marks'!EY40="","",'statement of marks'!EY40)</f>
        <v/>
      </c>
      <c r="E860" s="968"/>
      <c r="F860" s="968" t="str">
        <f>IF('statement of marks'!FA40="","",'statement of marks'!FA40)</f>
        <v/>
      </c>
      <c r="G860" s="968"/>
      <c r="H860" s="968" t="str">
        <f>IF('statement of marks'!FC40="","",'statement of marks'!FC40)</f>
        <v/>
      </c>
      <c r="I860" s="968"/>
      <c r="J860" s="968" t="str">
        <f>IF('statement of marks'!FE40="","",'statement of marks'!FE40)</f>
        <v/>
      </c>
      <c r="K860" s="968"/>
      <c r="L860" s="968">
        <f>IF('statement of marks'!FG40="","",'statement of marks'!FG40)</f>
        <v>44</v>
      </c>
      <c r="M860" s="968"/>
      <c r="N860" s="968"/>
      <c r="O860" s="968"/>
      <c r="P860" s="969" t="s">
        <v>302</v>
      </c>
      <c r="Q860" s="970"/>
      <c r="R860" s="970"/>
      <c r="S860" s="971"/>
      <c r="T860" s="972" t="str">
        <f>IF(T858="","",'result subject-wise'!$G$118)</f>
        <v/>
      </c>
      <c r="U860" s="972"/>
      <c r="V860" s="973"/>
    </row>
    <row r="861" spans="1:22" ht="19.25" customHeight="1">
      <c r="A861" s="986"/>
      <c r="B861" s="942" t="s">
        <v>303</v>
      </c>
      <c r="C861" s="943"/>
      <c r="D861" s="944"/>
      <c r="E861" s="945"/>
      <c r="F861" s="945"/>
      <c r="G861" s="945"/>
      <c r="H861" s="945"/>
      <c r="I861" s="945"/>
      <c r="J861" s="945"/>
      <c r="K861" s="945"/>
      <c r="L861" s="946" t="s">
        <v>326</v>
      </c>
      <c r="M861" s="946"/>
      <c r="N861" s="946"/>
      <c r="O861" s="946"/>
      <c r="P861" s="946"/>
      <c r="Q861" s="946"/>
      <c r="R861" s="974"/>
      <c r="S861" s="975"/>
      <c r="T861" s="975"/>
      <c r="U861" s="975"/>
      <c r="V861" s="976"/>
    </row>
    <row r="862" spans="1:22" ht="19.25" customHeight="1">
      <c r="A862" s="986"/>
      <c r="B862" s="942" t="s">
        <v>335</v>
      </c>
      <c r="C862" s="943"/>
      <c r="D862" s="944"/>
      <c r="E862" s="945"/>
      <c r="F862" s="945"/>
      <c r="G862" s="945"/>
      <c r="H862" s="945"/>
      <c r="I862" s="945"/>
      <c r="J862" s="945"/>
      <c r="K862" s="945"/>
      <c r="L862" s="946" t="s">
        <v>304</v>
      </c>
      <c r="M862" s="946"/>
      <c r="N862" s="946"/>
      <c r="O862" s="946"/>
      <c r="P862" s="946"/>
      <c r="Q862" s="946"/>
      <c r="R862" s="977"/>
      <c r="S862" s="978"/>
      <c r="T862" s="978"/>
      <c r="U862" s="978"/>
      <c r="V862" s="979"/>
    </row>
    <row r="863" spans="1:22" ht="19.25" customHeight="1">
      <c r="A863" s="986"/>
      <c r="B863" s="942" t="s">
        <v>313</v>
      </c>
      <c r="C863" s="943"/>
      <c r="D863" s="944"/>
      <c r="E863" s="945"/>
      <c r="F863" s="945"/>
      <c r="G863" s="945"/>
      <c r="H863" s="945"/>
      <c r="I863" s="945"/>
      <c r="J863" s="945"/>
      <c r="K863" s="945"/>
      <c r="L863" s="946" t="s">
        <v>327</v>
      </c>
      <c r="M863" s="946"/>
      <c r="N863" s="946"/>
      <c r="O863" s="946"/>
      <c r="P863" s="946"/>
      <c r="Q863" s="946"/>
      <c r="R863" s="947" t="s">
        <v>328</v>
      </c>
      <c r="S863" s="948"/>
      <c r="T863" s="948"/>
      <c r="U863" s="948"/>
      <c r="V863" s="949"/>
    </row>
    <row r="864" spans="1:22" ht="19.25" customHeight="1">
      <c r="A864" s="987"/>
      <c r="B864" s="950" t="s">
        <v>329</v>
      </c>
      <c r="C864" s="951"/>
      <c r="D864" s="952"/>
      <c r="E864" s="953"/>
      <c r="F864" s="953"/>
      <c r="G864" s="953"/>
      <c r="H864" s="953"/>
      <c r="I864" s="953"/>
      <c r="J864" s="953"/>
      <c r="K864" s="953"/>
      <c r="L864" s="951" t="s">
        <v>117</v>
      </c>
      <c r="M864" s="951"/>
      <c r="N864" s="951"/>
      <c r="O864" s="951"/>
      <c r="P864" s="954">
        <f>'statement of marks'!$HJ$110</f>
        <v>42122</v>
      </c>
      <c r="Q864" s="954"/>
      <c r="R864" s="955" t="s">
        <v>305</v>
      </c>
      <c r="S864" s="956"/>
      <c r="T864" s="956"/>
      <c r="U864" s="956"/>
      <c r="V864" s="957"/>
    </row>
    <row r="865" spans="1:22" ht="19.25" customHeight="1">
      <c r="A865" s="980" t="s">
        <v>287</v>
      </c>
      <c r="B865" s="981"/>
      <c r="C865" s="981"/>
      <c r="D865" s="981"/>
      <c r="E865" s="981"/>
      <c r="F865" s="981"/>
      <c r="G865" s="981"/>
      <c r="H865" s="981"/>
      <c r="I865" s="981"/>
      <c r="J865" s="981"/>
      <c r="K865" s="981"/>
      <c r="L865" s="981"/>
      <c r="M865" s="981"/>
      <c r="N865" s="981"/>
      <c r="O865" s="981"/>
      <c r="P865" s="981"/>
      <c r="Q865" s="981"/>
      <c r="R865" s="981"/>
      <c r="S865" s="981"/>
      <c r="T865" s="981"/>
      <c r="U865" s="981"/>
      <c r="V865" s="982"/>
    </row>
    <row r="866" spans="1:22" ht="19.25" customHeight="1">
      <c r="A866" s="983" t="str">
        <f>'statement of marks'!$A$1</f>
        <v>GOVT. GIRLS' HR. SEC. SCHOOL, NIMBAHERA</v>
      </c>
      <c r="B866" s="984"/>
      <c r="C866" s="984"/>
      <c r="D866" s="984"/>
      <c r="E866" s="984"/>
      <c r="F866" s="984"/>
      <c r="G866" s="984"/>
      <c r="H866" s="984"/>
      <c r="I866" s="984"/>
      <c r="J866" s="984"/>
      <c r="K866" s="984"/>
      <c r="L866" s="984"/>
      <c r="M866" s="984"/>
      <c r="N866" s="984"/>
      <c r="O866" s="984"/>
      <c r="P866" s="984"/>
      <c r="Q866" s="984"/>
      <c r="R866" s="984"/>
      <c r="S866" s="984"/>
      <c r="T866" s="984"/>
      <c r="U866" s="984"/>
      <c r="V866" s="985"/>
    </row>
    <row r="867" spans="1:22" ht="19.25" customHeight="1">
      <c r="A867" s="986"/>
      <c r="B867" s="988" t="s">
        <v>316</v>
      </c>
      <c r="C867" s="988"/>
      <c r="D867" s="989" t="str">
        <f>'statement of marks'!$F$3</f>
        <v>2013-14</v>
      </c>
      <c r="E867" s="990"/>
      <c r="F867" s="991" t="str">
        <f>IF(T885="","MAIN EXAMINATION",IF(D884="Suppl.","SUPPLEMENTARY EXAMINATION",IF(D884="Re-exam.","RE-EXAMINATION",)))</f>
        <v>MAIN EXAMINATION</v>
      </c>
      <c r="G867" s="992"/>
      <c r="H867" s="992"/>
      <c r="I867" s="992"/>
      <c r="J867" s="992"/>
      <c r="K867" s="992"/>
      <c r="L867" s="992"/>
      <c r="M867" s="992"/>
      <c r="N867" s="992"/>
      <c r="O867" s="992"/>
      <c r="P867" s="992"/>
      <c r="Q867" s="992"/>
      <c r="R867" s="993" t="s">
        <v>315</v>
      </c>
      <c r="S867" s="994"/>
      <c r="T867" s="995" t="str">
        <f>'statement of marks'!$A$3</f>
        <v>11 'A'</v>
      </c>
      <c r="U867" s="995"/>
      <c r="V867" s="996"/>
    </row>
    <row r="868" spans="1:22" ht="19.25" customHeight="1">
      <c r="A868" s="986"/>
      <c r="B868" s="997" t="s">
        <v>36</v>
      </c>
      <c r="C868" s="997"/>
      <c r="D868" s="998" t="str">
        <f>IF('statement of marks'!G41="","",'statement of marks'!G41)</f>
        <v>A 033</v>
      </c>
      <c r="E868" s="946"/>
      <c r="F868" s="946"/>
      <c r="G868" s="946"/>
      <c r="H868" s="946"/>
      <c r="I868" s="946"/>
      <c r="J868" s="946"/>
      <c r="K868" s="946"/>
      <c r="L868" s="946"/>
      <c r="M868" s="946"/>
      <c r="N868" s="946"/>
      <c r="O868" s="946"/>
      <c r="P868" s="946"/>
      <c r="Q868" s="946"/>
      <c r="R868" s="999" t="s">
        <v>314</v>
      </c>
      <c r="S868" s="1000"/>
      <c r="T868" s="1001">
        <f>IF('statement of marks'!E41="","",'statement of marks'!E41)</f>
        <v>11433</v>
      </c>
      <c r="U868" s="1001"/>
      <c r="V868" s="1002"/>
    </row>
    <row r="869" spans="1:22" ht="19.25" customHeight="1">
      <c r="A869" s="986"/>
      <c r="B869" s="997" t="s">
        <v>37</v>
      </c>
      <c r="C869" s="997"/>
      <c r="D869" s="998" t="str">
        <f>IF('statement of marks'!H41="","",'statement of marks'!H41)</f>
        <v>B 033</v>
      </c>
      <c r="E869" s="946"/>
      <c r="F869" s="946"/>
      <c r="G869" s="946"/>
      <c r="H869" s="946"/>
      <c r="I869" s="946"/>
      <c r="J869" s="946"/>
      <c r="K869" s="946"/>
      <c r="L869" s="946"/>
      <c r="M869" s="946"/>
      <c r="N869" s="946"/>
      <c r="O869" s="946"/>
      <c r="P869" s="946"/>
      <c r="Q869" s="946"/>
      <c r="R869" s="999" t="s">
        <v>35</v>
      </c>
      <c r="S869" s="1000"/>
      <c r="T869" s="1001">
        <f>IF('statement of marks'!D41="","",'statement of marks'!D41)</f>
        <v>10326</v>
      </c>
      <c r="U869" s="1001"/>
      <c r="V869" s="1002"/>
    </row>
    <row r="870" spans="1:22" ht="19.25" customHeight="1">
      <c r="A870" s="986"/>
      <c r="B870" s="1003" t="s">
        <v>38</v>
      </c>
      <c r="C870" s="1003"/>
      <c r="D870" s="998" t="str">
        <f>IF('statement of marks'!I41="","",'statement of marks'!I41)</f>
        <v>C 033</v>
      </c>
      <c r="E870" s="946"/>
      <c r="F870" s="946"/>
      <c r="G870" s="946"/>
      <c r="H870" s="946"/>
      <c r="I870" s="946"/>
      <c r="J870" s="946"/>
      <c r="K870" s="946"/>
      <c r="L870" s="946"/>
      <c r="M870" s="946"/>
      <c r="N870" s="946"/>
      <c r="O870" s="946"/>
      <c r="P870" s="946"/>
      <c r="Q870" s="946"/>
      <c r="R870" s="1004" t="s">
        <v>285</v>
      </c>
      <c r="S870" s="1005"/>
      <c r="T870" s="1006">
        <f>IF('statement of marks'!F41="","",'statement of marks'!F41)</f>
        <v>34090</v>
      </c>
      <c r="U870" s="1006"/>
      <c r="V870" s="1007"/>
    </row>
    <row r="871" spans="1:22" ht="19.25" customHeight="1">
      <c r="A871" s="986"/>
      <c r="B871" s="1008" t="s">
        <v>223</v>
      </c>
      <c r="C871" s="1010" t="s">
        <v>319</v>
      </c>
      <c r="D871" s="1012" t="s">
        <v>114</v>
      </c>
      <c r="E871" s="1012" t="s">
        <v>115</v>
      </c>
      <c r="F871" s="1012" t="s">
        <v>116</v>
      </c>
      <c r="G871" s="1014" t="s">
        <v>281</v>
      </c>
      <c r="H871" s="1014" t="s">
        <v>282</v>
      </c>
      <c r="I871" s="1012" t="s">
        <v>289</v>
      </c>
      <c r="J871" s="1012" t="s">
        <v>299</v>
      </c>
      <c r="K871" s="1016" t="s">
        <v>299</v>
      </c>
      <c r="L871" s="1018" t="s">
        <v>292</v>
      </c>
      <c r="M871" s="1018" t="s">
        <v>293</v>
      </c>
      <c r="N871" s="1020" t="s">
        <v>294</v>
      </c>
      <c r="O871" s="1020" t="s">
        <v>290</v>
      </c>
      <c r="P871" s="1020" t="s">
        <v>291</v>
      </c>
      <c r="Q871" s="1016" t="s">
        <v>323</v>
      </c>
      <c r="R871" s="1012" t="s">
        <v>334</v>
      </c>
      <c r="S871" s="1022" t="s">
        <v>332</v>
      </c>
      <c r="T871" s="1024" t="s">
        <v>320</v>
      </c>
      <c r="U871" s="1026" t="s">
        <v>321</v>
      </c>
      <c r="V871" s="1028" t="s">
        <v>322</v>
      </c>
    </row>
    <row r="872" spans="1:22" ht="19.25" customHeight="1">
      <c r="A872" s="986"/>
      <c r="B872" s="1009"/>
      <c r="C872" s="1011"/>
      <c r="D872" s="1013"/>
      <c r="E872" s="1013"/>
      <c r="F872" s="1013"/>
      <c r="G872" s="1015"/>
      <c r="H872" s="1015"/>
      <c r="I872" s="1013"/>
      <c r="J872" s="1013"/>
      <c r="K872" s="1017"/>
      <c r="L872" s="1019"/>
      <c r="M872" s="1019"/>
      <c r="N872" s="1021"/>
      <c r="O872" s="1021"/>
      <c r="P872" s="1021"/>
      <c r="Q872" s="1017"/>
      <c r="R872" s="1013"/>
      <c r="S872" s="1023"/>
      <c r="T872" s="1025"/>
      <c r="U872" s="1027"/>
      <c r="V872" s="1029"/>
    </row>
    <row r="873" spans="1:22" ht="19.25" customHeight="1">
      <c r="A873" s="986"/>
      <c r="B873" s="1030" t="s">
        <v>317</v>
      </c>
      <c r="C873" s="1031"/>
      <c r="D873" s="173">
        <v>10</v>
      </c>
      <c r="E873" s="203">
        <v>10</v>
      </c>
      <c r="F873" s="203">
        <v>10</v>
      </c>
      <c r="G873" s="164" t="s">
        <v>90</v>
      </c>
      <c r="H873" s="174" t="str">
        <f>'statement of marks'!$AQ$6</f>
        <v/>
      </c>
      <c r="I873" s="165">
        <v>70</v>
      </c>
      <c r="J873" s="164" t="s">
        <v>88</v>
      </c>
      <c r="K873" s="175">
        <v>100</v>
      </c>
      <c r="L873" s="164" t="s">
        <v>91</v>
      </c>
      <c r="M873" s="174" t="str">
        <f>'statement of marks'!$AV$6</f>
        <v/>
      </c>
      <c r="N873" s="165">
        <v>100</v>
      </c>
      <c r="O873" s="164" t="s">
        <v>307</v>
      </c>
      <c r="P873" s="175"/>
      <c r="Q873" s="175">
        <v>200</v>
      </c>
      <c r="R873" s="166"/>
      <c r="S873" s="166"/>
      <c r="T873" s="167"/>
      <c r="U873" s="168"/>
      <c r="V873" s="176" t="str">
        <f>IF(OR(U880=0,U880&lt;S880),"",Q873)</f>
        <v/>
      </c>
    </row>
    <row r="874" spans="1:22" ht="19.25" customHeight="1">
      <c r="A874" s="986"/>
      <c r="B874" s="942" t="str">
        <f>'statement of marks'!$J$3</f>
        <v>HINDI COMPULSORY</v>
      </c>
      <c r="C874" s="943"/>
      <c r="D874" s="200">
        <f>IF('statement of marks'!J41="","",'statement of marks'!J41)</f>
        <v>5</v>
      </c>
      <c r="E874" s="201">
        <f>IF('statement of marks'!K41="","",'statement of marks'!K41)</f>
        <v>6</v>
      </c>
      <c r="F874" s="201">
        <f>IF('statement of marks'!L41="","",'statement of marks'!L41)</f>
        <v>5</v>
      </c>
      <c r="G874" s="177">
        <f>IF('statement of marks'!N41="","",'statement of marks'!N41)</f>
        <v>31</v>
      </c>
      <c r="H874" s="177" t="str">
        <f>'statement of marks'!$BS$6</f>
        <v/>
      </c>
      <c r="I874" s="204">
        <f>IF(G874="","",G874)</f>
        <v>31</v>
      </c>
      <c r="J874" s="204">
        <f>IF(G874="","",SUM(D874,E874,F874,G874))</f>
        <v>47</v>
      </c>
      <c r="K874" s="178">
        <f>J874</f>
        <v>47</v>
      </c>
      <c r="L874" s="177">
        <f>IF('statement of marks'!P41="","",'statement of marks'!P41)</f>
        <v>61</v>
      </c>
      <c r="M874" s="174" t="str">
        <f>'statement of marks'!$BX$6</f>
        <v/>
      </c>
      <c r="N874" s="204">
        <f>IF(L874="","",L874)</f>
        <v>61</v>
      </c>
      <c r="O874" s="204">
        <f>IF(L874="","",SUM(J874,L874))</f>
        <v>108</v>
      </c>
      <c r="P874" s="179">
        <f>SUM(H874,M874)</f>
        <v>0</v>
      </c>
      <c r="Q874" s="178">
        <f>O874</f>
        <v>108</v>
      </c>
      <c r="R874" s="201" t="str">
        <f>CONCATENATE('statement of marks'!FJ41,'statement of marks'!FK41,'statement of marks'!FL41)</f>
        <v>II</v>
      </c>
      <c r="S874" s="180" t="str">
        <f>IF(OR(R874="S",R874="RE"),100,"")</f>
        <v/>
      </c>
      <c r="T874" s="181" t="str">
        <f>IF('result subject-wise'!U41="","",'result subject-wise'!U41)</f>
        <v/>
      </c>
      <c r="U874" s="182" t="str">
        <f>IF('result subject-wise'!V41="","",'result subject-wise'!V41)</f>
        <v/>
      </c>
      <c r="V874" s="176" t="str">
        <f>IF(OR(U880=0,U880&lt;S880),"",IF(R874="RE",SUM(Q874,T874),IF(R874="S",T874,Q874)))</f>
        <v/>
      </c>
    </row>
    <row r="875" spans="1:22" ht="19.25" customHeight="1">
      <c r="A875" s="986"/>
      <c r="B875" s="942" t="str">
        <f>'statement of marks'!$W$3</f>
        <v>ENGLISH COMPULSORY</v>
      </c>
      <c r="C875" s="943"/>
      <c r="D875" s="200">
        <f>IF('statement of marks'!W41="","",'statement of marks'!W41)</f>
        <v>6</v>
      </c>
      <c r="E875" s="201">
        <f>IF('statement of marks'!X41="","",'statement of marks'!X41)</f>
        <v>6</v>
      </c>
      <c r="F875" s="201">
        <f>IF('statement of marks'!Y41="","",'statement of marks'!Y41)</f>
        <v>7</v>
      </c>
      <c r="G875" s="177">
        <f>IF('statement of marks'!AA41="","",'statement of marks'!AA41)</f>
        <v>31</v>
      </c>
      <c r="H875" s="177" t="str">
        <f>'statement of marks'!$CU$6</f>
        <v/>
      </c>
      <c r="I875" s="204">
        <f>IF(G875="","",G875)</f>
        <v>31</v>
      </c>
      <c r="J875" s="204">
        <f t="shared" ref="J875:J878" si="317">IF(G875="","",SUM(D875,E875,F875,G875))</f>
        <v>50</v>
      </c>
      <c r="K875" s="178">
        <f>J875</f>
        <v>50</v>
      </c>
      <c r="L875" s="177">
        <f>IF('statement of marks'!AC41="","",'statement of marks'!AC41)</f>
        <v>44</v>
      </c>
      <c r="M875" s="174" t="str">
        <f>'statement of marks'!$CZ$6</f>
        <v/>
      </c>
      <c r="N875" s="204">
        <f>IF(L875="","",L875)</f>
        <v>44</v>
      </c>
      <c r="O875" s="204">
        <f t="shared" ref="O875" si="318">IF(L875="","",SUM(J875,L875))</f>
        <v>94</v>
      </c>
      <c r="P875" s="179">
        <f t="shared" ref="P875" si="319">SUM(H875,M875)</f>
        <v>0</v>
      </c>
      <c r="Q875" s="178">
        <f>O875</f>
        <v>94</v>
      </c>
      <c r="R875" s="201" t="str">
        <f>CONCATENATE('statement of marks'!FM41,'statement of marks'!FN41,'statement of marks'!FO41)</f>
        <v>III</v>
      </c>
      <c r="S875" s="180" t="str">
        <f>IF(OR(R875="S",R875="RE"),100,"")</f>
        <v/>
      </c>
      <c r="T875" s="181" t="str">
        <f>IF('result subject-wise'!X41="","",'result subject-wise'!X41)</f>
        <v/>
      </c>
      <c r="U875" s="182" t="str">
        <f>IF('result subject-wise'!Y41="","",'result subject-wise'!Y41)</f>
        <v/>
      </c>
      <c r="V875" s="176" t="str">
        <f>IF(OR(U880=0,U880&lt;S880),"",IF(R875="RE",SUM(Q875,T875),IF(R875="S",T875,Q875)))</f>
        <v/>
      </c>
    </row>
    <row r="876" spans="1:22" ht="19.25" customHeight="1">
      <c r="A876" s="986"/>
      <c r="B876" s="942" t="str">
        <f>'statement of marks'!AK41</f>
        <v>PHYSICS</v>
      </c>
      <c r="C876" s="943"/>
      <c r="D876" s="200">
        <f>IF('statement of marks'!AL41="","",'statement of marks'!AL41)</f>
        <v>4</v>
      </c>
      <c r="E876" s="201">
        <f>IF('statement of marks'!AM41="","",'statement of marks'!AM41)</f>
        <v>4</v>
      </c>
      <c r="F876" s="201">
        <f>IF('statement of marks'!AN41="","",'statement of marks'!AN41)</f>
        <v>10</v>
      </c>
      <c r="G876" s="177">
        <f>IF('statement of marks'!AP41="","",'statement of marks'!AP41)</f>
        <v>14</v>
      </c>
      <c r="H876" s="177">
        <f>IF('statement of marks'!AQ41="","",'statement of marks'!AQ41)</f>
        <v>12</v>
      </c>
      <c r="I876" s="204">
        <f>IF(G876="","",IF(AND(G876="ML",H876="ML"),"ML",IF(AND(G876="ML",H876=""),"ML",SUM(G876,H876))))</f>
        <v>26</v>
      </c>
      <c r="J876" s="204">
        <f t="shared" si="317"/>
        <v>32</v>
      </c>
      <c r="K876" s="178">
        <f>IF(J876="","",SUM(H876,J876))</f>
        <v>44</v>
      </c>
      <c r="L876" s="177">
        <f>IF('statement of marks'!AU41="","",'statement of marks'!AU41)</f>
        <v>15</v>
      </c>
      <c r="M876" s="177">
        <f>IF('statement of marks'!AV41="","",'statement of marks'!AV41)</f>
        <v>18</v>
      </c>
      <c r="N876" s="204">
        <f>IF(L876="","",IF(AND(L876="ML",M876="ML"),"ML",IF(AND(L876="ML",M876=""),"ML",SUM(L876,M876))))</f>
        <v>33</v>
      </c>
      <c r="O876" s="204">
        <f>IF(L876="","",SUM(J876,L876))</f>
        <v>47</v>
      </c>
      <c r="P876" s="177">
        <f>IF(AND(H876="",M876=""),"",SUM(H876,M876))</f>
        <v>30</v>
      </c>
      <c r="Q876" s="178">
        <f>IF(O876="","",SUM(O876,P876))</f>
        <v>77</v>
      </c>
      <c r="R876" s="201" t="str">
        <f>CONCATENATE('statement of marks'!FP41,'statement of marks'!FY41,'statement of marks'!FZ41)</f>
        <v>G,+7</v>
      </c>
      <c r="S876" s="180" t="str">
        <f>IF('result subject-wise'!Z41="","",'result subject-wise'!Z41)</f>
        <v/>
      </c>
      <c r="T876" s="181" t="str">
        <f>IF('result subject-wise'!AB41="","",'result subject-wise'!AB41)</f>
        <v/>
      </c>
      <c r="U876" s="182" t="str">
        <f>IF('result subject-wise'!AC41="","",'result subject-wise'!AC41)</f>
        <v/>
      </c>
      <c r="V876" s="176" t="str">
        <f>IF(OR(U880=0,U880&lt;S880),"",IF(OR(R876="RE",R876="REP"),SUM(Q876,T876),IF(R876="S",T876,Q876)))</f>
        <v/>
      </c>
    </row>
    <row r="877" spans="1:22" ht="19.25" customHeight="1">
      <c r="A877" s="986"/>
      <c r="B877" s="942" t="str">
        <f>'statement of marks'!BM41</f>
        <v>CHEMISTRY</v>
      </c>
      <c r="C877" s="943"/>
      <c r="D877" s="200">
        <f>IF('statement of marks'!BN41="","",'statement of marks'!BN41)</f>
        <v>4</v>
      </c>
      <c r="E877" s="201">
        <f>IF('statement of marks'!BO41="","",'statement of marks'!BO41)</f>
        <v>10</v>
      </c>
      <c r="F877" s="201">
        <f>IF('statement of marks'!BP41="","",'statement of marks'!BP41)</f>
        <v>10</v>
      </c>
      <c r="G877" s="177">
        <f>IF('statement of marks'!BR41="","",'statement of marks'!BR41)</f>
        <v>6</v>
      </c>
      <c r="H877" s="177">
        <f>IF('statement of marks'!BS41="","",'statement of marks'!BS41)</f>
        <v>16</v>
      </c>
      <c r="I877" s="204">
        <f t="shared" ref="I877" si="320">IF(G877="","",IF(AND(G877="ML",H877="ML"),"ML",IF(AND(G877="ML",H877=""),"ML",SUM(G877,H877))))</f>
        <v>22</v>
      </c>
      <c r="J877" s="204">
        <f t="shared" si="317"/>
        <v>30</v>
      </c>
      <c r="K877" s="178">
        <f>IF(J877="","",SUM(H877,J877))</f>
        <v>46</v>
      </c>
      <c r="L877" s="177">
        <f>IF('statement of marks'!BW41="","",'statement of marks'!BW41)</f>
        <v>24</v>
      </c>
      <c r="M877" s="177">
        <f>IF('statement of marks'!BX41="","",'statement of marks'!BX41)</f>
        <v>26</v>
      </c>
      <c r="N877" s="204">
        <f t="shared" ref="N877" si="321">IF(L877="","",IF(AND(L877="ML",M877="ML"),"ML",IF(AND(L877="ML",M877=""),"ML",SUM(L877,M877))))</f>
        <v>50</v>
      </c>
      <c r="O877" s="204">
        <f>IF(L877="","",SUM(J877,L877))</f>
        <v>54</v>
      </c>
      <c r="P877" s="177">
        <f t="shared" ref="P877:P878" si="322">IF(AND(H877="",M877=""),"",SUM(H877,M877))</f>
        <v>42</v>
      </c>
      <c r="Q877" s="178">
        <f>IF(O877="","",SUM(O877,P877))</f>
        <v>96</v>
      </c>
      <c r="R877" s="201" t="str">
        <f>CONCATENATE('statement of marks'!GA41,'statement of marks'!GJ41,'statement of marks'!GK41)</f>
        <v>II</v>
      </c>
      <c r="S877" s="180" t="str">
        <f>IF('result subject-wise'!AD41="","",'result subject-wise'!AD41)</f>
        <v/>
      </c>
      <c r="T877" s="181" t="str">
        <f>IF('result subject-wise'!AF41="","",'result subject-wise'!AF41)</f>
        <v/>
      </c>
      <c r="U877" s="182" t="str">
        <f>IF('result subject-wise'!AG41="","",'result subject-wise'!AG41)</f>
        <v/>
      </c>
      <c r="V877" s="176" t="str">
        <f>IF(OR(U880=0,U880&lt;S880),"",IF(OR(R877="RE",R877="REP"),SUM(Q877,T877),IF(R877="S",T877,Q877)))</f>
        <v/>
      </c>
    </row>
    <row r="878" spans="1:22" ht="19.25" customHeight="1">
      <c r="A878" s="986"/>
      <c r="B878" s="942" t="str">
        <f>'statement of marks'!CO41</f>
        <v>BIOLOGY</v>
      </c>
      <c r="C878" s="943"/>
      <c r="D878" s="200">
        <f>IF('statement of marks'!CP41="","",'statement of marks'!CP41)</f>
        <v>7</v>
      </c>
      <c r="E878" s="201">
        <f>IF('statement of marks'!CQ41="","",'statement of marks'!CQ41)</f>
        <v>8</v>
      </c>
      <c r="F878" s="201">
        <f>IF('statement of marks'!CR41="","",'statement of marks'!CR41)</f>
        <v>9</v>
      </c>
      <c r="G878" s="177">
        <f>IF('statement of marks'!CT41="","",'statement of marks'!CT41)</f>
        <v>9</v>
      </c>
      <c r="H878" s="177">
        <f>IF('statement of marks'!CU41="","",'statement of marks'!CU41)</f>
        <v>16</v>
      </c>
      <c r="I878" s="204">
        <f>IF(G878="","",IF(AND(G878="ML",H878="ML"),"ML",IF(AND(G878="ML",H878=""),"ML",SUM(G878,H878))))</f>
        <v>25</v>
      </c>
      <c r="J878" s="204">
        <f t="shared" si="317"/>
        <v>33</v>
      </c>
      <c r="K878" s="178">
        <f>IF(J878="","",SUM(H878,J878))</f>
        <v>49</v>
      </c>
      <c r="L878" s="177">
        <f>IF('statement of marks'!CY41="","",'statement of marks'!CY41)</f>
        <v>28</v>
      </c>
      <c r="M878" s="177">
        <f>IF('statement of marks'!CZ41="","",'statement of marks'!CZ41)</f>
        <v>28</v>
      </c>
      <c r="N878" s="204">
        <f>IF(L878="","",IF(AND(L878="ML",M878="ML"),"ML",IF(AND(L878="ML",M878=""),"ML",SUM(L878,M878))))</f>
        <v>56</v>
      </c>
      <c r="O878" s="204">
        <f>IF(L878="","",SUM(J878,L878))</f>
        <v>61</v>
      </c>
      <c r="P878" s="177">
        <f t="shared" si="322"/>
        <v>44</v>
      </c>
      <c r="Q878" s="178">
        <f>IF(O878="","",SUM(O878,P878))</f>
        <v>105</v>
      </c>
      <c r="R878" s="201" t="str">
        <f>CONCATENATE('statement of marks'!GL41,'statement of marks'!GU41,'statement of marks'!GV41)</f>
        <v>II</v>
      </c>
      <c r="S878" s="180" t="str">
        <f>IF('result subject-wise'!AH41="","",'result subject-wise'!AH41)</f>
        <v/>
      </c>
      <c r="T878" s="181" t="str">
        <f>IF('result subject-wise'!AJ41="","",'result subject-wise'!AJ41)</f>
        <v/>
      </c>
      <c r="U878" s="182" t="str">
        <f>IF('result subject-wise'!AK41="","",'result subject-wise'!AK41)</f>
        <v/>
      </c>
      <c r="V878" s="176" t="str">
        <f>IF(OR(U880=0,U880&lt;S880),"",IF(OR(R878="RE",R878="REP"),SUM(Q878,T878),IF(R878="S",T878,Q878)))</f>
        <v/>
      </c>
    </row>
    <row r="879" spans="1:22" ht="19.25" customHeight="1">
      <c r="A879" s="986"/>
      <c r="B879" s="1032" t="s">
        <v>296</v>
      </c>
      <c r="C879" s="1033"/>
      <c r="D879" s="183">
        <f>IF(AND(D874="",D875="",D876="",D877="",D878=""),"",SUM(D874:D878))</f>
        <v>26</v>
      </c>
      <c r="E879" s="183">
        <f t="shared" ref="E879:F879" si="323">IF(AND(E874="",E875="",E876="",E877="",E878=""),"",SUM(E874:E878))</f>
        <v>34</v>
      </c>
      <c r="F879" s="183">
        <f t="shared" si="323"/>
        <v>41</v>
      </c>
      <c r="G879" s="184">
        <f>IF(G874="","",SUM(G874:G878))</f>
        <v>91</v>
      </c>
      <c r="H879" s="184">
        <f>SUM(H876:H878)</f>
        <v>44</v>
      </c>
      <c r="I879" s="184">
        <f>IF(AND(I874="",I875="",I876="",I877="",I878=""),"",SUM(I874:I878))</f>
        <v>135</v>
      </c>
      <c r="J879" s="185">
        <f>IF(J878="","",SUM(J874:J878))</f>
        <v>192</v>
      </c>
      <c r="K879" s="186">
        <f>IF(K874="","",SUM(K874:K878))</f>
        <v>236</v>
      </c>
      <c r="L879" s="184">
        <f>IF(L874="","",SUM(L874:L878))</f>
        <v>172</v>
      </c>
      <c r="M879" s="184">
        <f>SUM(M876:M878)</f>
        <v>72</v>
      </c>
      <c r="N879" s="184">
        <f t="shared" ref="N879" si="324">IF(AND(N874="",N875="",N876="",N877="",N878=""),"",SUM(N874:N878))</f>
        <v>244</v>
      </c>
      <c r="O879" s="185">
        <f>IF(L879="","",SUM(J879,L879))</f>
        <v>364</v>
      </c>
      <c r="P879" s="186">
        <f>SUM(H879,M879)</f>
        <v>116</v>
      </c>
      <c r="Q879" s="186">
        <f>IF(Q874="","",SUM(Q874:Q878))</f>
        <v>480</v>
      </c>
      <c r="R879" s="185"/>
      <c r="S879" s="185" t="str">
        <f>IF(AND(S874="",S875="",S876="",S877="",S878=""),"",SUM(S874:S878))</f>
        <v/>
      </c>
      <c r="T879" s="187" t="str">
        <f>IF(AND(T874="",T875="",T876="",T877="",T878=""),"",SUM(T874:T878))</f>
        <v/>
      </c>
      <c r="U879" s="188"/>
      <c r="V879" s="189" t="str">
        <f>IF(V874="","",SUM(V874:V878))</f>
        <v/>
      </c>
    </row>
    <row r="880" spans="1:22" ht="19.25" customHeight="1">
      <c r="A880" s="986"/>
      <c r="B880" s="1034" t="s">
        <v>318</v>
      </c>
      <c r="C880" s="1035"/>
      <c r="D880" s="173">
        <f>IF(D879="","",50-(COUNTIF(D874:D878,"NA")*10+COUNTIF(D874:D878,"ML")*10))</f>
        <v>50</v>
      </c>
      <c r="E880" s="173">
        <f t="shared" ref="E880:F880" si="325">IF(E879="","",50-(COUNTIF(E874:E878,"NA")*10+COUNTIF(E874:E878,"ML")*10))</f>
        <v>50</v>
      </c>
      <c r="F880" s="173">
        <f t="shared" si="325"/>
        <v>50</v>
      </c>
      <c r="G880" s="177" t="e">
        <f>I880-H880</f>
        <v>#VALUE!</v>
      </c>
      <c r="H880" s="184" t="e">
        <f>IF(H879="","",(IF(OR(H876="ML",H876=""),0,H873)+IF(OR(H877="ML",H877=""),0,H874)+IF(OR(H878="ML",H878=""),0,H875)))</f>
        <v>#VALUE!</v>
      </c>
      <c r="I880" s="177">
        <f>IF(I879=0,0,350-H882)</f>
        <v>350</v>
      </c>
      <c r="J880" s="204" t="e">
        <f>IF(J879="","",SUM(D880:G880))</f>
        <v>#VALUE!</v>
      </c>
      <c r="K880" s="178" t="e">
        <f>IF(K879="","",SUM(H880,J880))</f>
        <v>#VALUE!</v>
      </c>
      <c r="L880" s="177" t="e">
        <f>N880-M880</f>
        <v>#VALUE!</v>
      </c>
      <c r="M880" s="180" t="e">
        <f>IF(M879="","",(IF(OR(M876="ML",M876=""),0,M873)+IF(OR(M877="ML",M877=""),0,M874)+IF(OR(M878="ML",M878=""),0,M875)))</f>
        <v>#VALUE!</v>
      </c>
      <c r="N880" s="177">
        <f>IF(N879=0,0,500-M882)</f>
        <v>500</v>
      </c>
      <c r="O880" s="204" t="e">
        <f>IF(L880="","",SUM(J880,L880))</f>
        <v>#VALUE!</v>
      </c>
      <c r="P880" s="178" t="e">
        <f>SUM(H880,M880)</f>
        <v>#VALUE!</v>
      </c>
      <c r="Q880" s="178" t="e">
        <f>IF(Q879="","",SUM(O880,P880))</f>
        <v>#VALUE!</v>
      </c>
      <c r="R880" s="169"/>
      <c r="S880" s="190">
        <f>COUNTIF(R874:R883,"S")</f>
        <v>0</v>
      </c>
      <c r="T880" s="190">
        <f>COUNTIF(R874:R883,"RE")+COUNTIF(R874:R883,"REP")</f>
        <v>0</v>
      </c>
      <c r="U880" s="190">
        <f>COUNTIF(U874:U879,"P")+COUNTIF(U882:U883,"P")</f>
        <v>0</v>
      </c>
      <c r="V880" s="191" t="str">
        <f>IF(OR(U880=0,U880&lt;(S880+T880)),"",(Q880-(S880*200)+S879))</f>
        <v/>
      </c>
    </row>
    <row r="881" spans="1:22" ht="19.25" customHeight="1">
      <c r="A881" s="986"/>
      <c r="B881" s="942" t="s">
        <v>156</v>
      </c>
      <c r="C881" s="943"/>
      <c r="D881" s="192">
        <f t="shared" ref="D881:Q881" si="326">IF(D880="","",D879/D880*100)</f>
        <v>52</v>
      </c>
      <c r="E881" s="192">
        <f t="shared" si="326"/>
        <v>68</v>
      </c>
      <c r="F881" s="192">
        <f t="shared" si="326"/>
        <v>82</v>
      </c>
      <c r="G881" s="192" t="e">
        <f t="shared" si="326"/>
        <v>#VALUE!</v>
      </c>
      <c r="H881" s="192" t="e">
        <f t="shared" si="326"/>
        <v>#VALUE!</v>
      </c>
      <c r="I881" s="192">
        <f t="shared" si="326"/>
        <v>38.571428571428577</v>
      </c>
      <c r="J881" s="192" t="e">
        <f t="shared" si="326"/>
        <v>#VALUE!</v>
      </c>
      <c r="K881" s="193" t="e">
        <f t="shared" si="326"/>
        <v>#VALUE!</v>
      </c>
      <c r="L881" s="192" t="e">
        <f t="shared" si="326"/>
        <v>#VALUE!</v>
      </c>
      <c r="M881" s="192" t="e">
        <f t="shared" si="326"/>
        <v>#VALUE!</v>
      </c>
      <c r="N881" s="192">
        <f t="shared" si="326"/>
        <v>48.8</v>
      </c>
      <c r="O881" s="192" t="e">
        <f t="shared" si="326"/>
        <v>#VALUE!</v>
      </c>
      <c r="P881" s="193" t="e">
        <f t="shared" si="326"/>
        <v>#VALUE!</v>
      </c>
      <c r="Q881" s="193" t="e">
        <f t="shared" si="326"/>
        <v>#VALUE!</v>
      </c>
      <c r="R881" s="166"/>
      <c r="S881" s="166"/>
      <c r="T881" s="167"/>
      <c r="U881" s="170"/>
      <c r="V881" s="194" t="str">
        <f>IF(V880="","",V879/V880*100)</f>
        <v/>
      </c>
    </row>
    <row r="882" spans="1:22" ht="19.25" customHeight="1">
      <c r="A882" s="986"/>
      <c r="B882" s="942" t="str">
        <f>'statement of marks'!$DQ$3</f>
        <v>RAJASTHAN STUDIES</v>
      </c>
      <c r="C882" s="943"/>
      <c r="D882" s="200">
        <f>IF('statement of marks'!DQ41="","",'statement of marks'!DQ41)</f>
        <v>8</v>
      </c>
      <c r="E882" s="201">
        <f>IF('statement of marks'!DR41="","",'statement of marks'!DR41)</f>
        <v>9</v>
      </c>
      <c r="F882" s="201">
        <f>IF('statement of marks'!DS41="","",'statement of marks'!DS41)</f>
        <v>10</v>
      </c>
      <c r="G882" s="201">
        <f>IF('statement of marks'!DU41="","",'statement of marks'!DU41)</f>
        <v>51</v>
      </c>
      <c r="H882" s="179">
        <f>IF(G874="ML",70)+IF(G875="ML",70)+IF(G876="ML",70-H873)+IF(G877="ML",70-H874)+IF(G878="ML",70-H875)+IF(H876="ml",H873)+IF(H877="ml",H874)+IF(H878="ml",H875)</f>
        <v>0</v>
      </c>
      <c r="I882" s="204">
        <f>IF(G882="","",SUM(G882,H882))</f>
        <v>51</v>
      </c>
      <c r="J882" s="204">
        <f>IF(G882="","",SUM(D882,E882,F882,G882))</f>
        <v>78</v>
      </c>
      <c r="K882" s="178">
        <f>IF(J882="","",SUM(H882,J882))</f>
        <v>78</v>
      </c>
      <c r="L882" s="201">
        <f>IF('statement of marks'!DW41="","",'statement of marks'!DW41)</f>
        <v>67</v>
      </c>
      <c r="M882" s="179">
        <f>IF(L874="ML",100)+IF(L875="ML",100)+IF(L876="ML",100-M873)+IF(L877="ML",100-M874)+IF(L878="ML",100-M875)+IF(M876="ml",M873)+IF(M877="ml",M874)+IF(M878="ml",M875)</f>
        <v>0</v>
      </c>
      <c r="N882" s="204">
        <f>IF(L882="","",SUM(L882,M882))</f>
        <v>67</v>
      </c>
      <c r="O882" s="204">
        <f>IF(L882="","",SUM(K882,L882))</f>
        <v>145</v>
      </c>
      <c r="P882" s="179">
        <f>SUM(H882,M882)</f>
        <v>0</v>
      </c>
      <c r="Q882" s="178">
        <f>IF(O882="","",SUM(O882,M882))</f>
        <v>145</v>
      </c>
      <c r="R882" s="201" t="str">
        <f>IF('statement of marks'!GW41="","",'statement of marks'!GW41)</f>
        <v>B</v>
      </c>
      <c r="S882" s="180" t="str">
        <f>IF(OR(R882="S",R882="RE"),100,"")</f>
        <v/>
      </c>
      <c r="T882" s="171" t="str">
        <f>IF('result subject-wise'!AL41="","",'result subject-wise'!AL41)</f>
        <v/>
      </c>
      <c r="U882" s="172" t="str">
        <f>IF('result subject-wise'!AM41="","",'result subject-wise'!AM41)</f>
        <v/>
      </c>
      <c r="V882" s="1036"/>
    </row>
    <row r="883" spans="1:22" ht="19.25" customHeight="1">
      <c r="A883" s="986"/>
      <c r="B883" s="942" t="str">
        <f>'statement of marks'!$ED$3</f>
        <v>JEEVAN KAUSJAL</v>
      </c>
      <c r="C883" s="943"/>
      <c r="D883" s="1037" t="s">
        <v>283</v>
      </c>
      <c r="E883" s="1038"/>
      <c r="F883" s="204">
        <f>'statement of marks'!$ED$6</f>
        <v>30</v>
      </c>
      <c r="G883" s="177">
        <f>IF('statement of marks'!ED41="","",'statement of marks'!ED41)</f>
        <v>22</v>
      </c>
      <c r="H883" s="1038" t="s">
        <v>284</v>
      </c>
      <c r="I883" s="1038"/>
      <c r="J883" s="204">
        <f>'statement of marks'!$EE$6</f>
        <v>30</v>
      </c>
      <c r="K883" s="178">
        <f>IF('statement of marks'!EE41="","",'statement of marks'!EE41)</f>
        <v>26</v>
      </c>
      <c r="L883" s="1038" t="s">
        <v>113</v>
      </c>
      <c r="M883" s="1038"/>
      <c r="N883" s="204">
        <f>'statement of marks'!$EF$6</f>
        <v>40</v>
      </c>
      <c r="O883" s="201">
        <f>IF('statement of marks'!EF41="","",'statement of marks'!EF41)</f>
        <v>31</v>
      </c>
      <c r="P883" s="166"/>
      <c r="Q883" s="178">
        <f>IF(O883="","",SUM(G883,K883,O883))</f>
        <v>79</v>
      </c>
      <c r="R883" s="201" t="str">
        <f>IF('statement of marks'!GX41="","",'statement of marks'!GX41)</f>
        <v>B</v>
      </c>
      <c r="S883" s="180" t="str">
        <f>IF(OR(R883="S",R883="RE"),40,"")</f>
        <v/>
      </c>
      <c r="T883" s="171" t="str">
        <f>IF('result subject-wise'!AN41="","",'result subject-wise'!AN41)</f>
        <v/>
      </c>
      <c r="U883" s="172" t="str">
        <f>IF('result subject-wise'!AO41="","",'result subject-wise'!AO41)</f>
        <v/>
      </c>
      <c r="V883" s="1036"/>
    </row>
    <row r="884" spans="1:22" ht="19.25" customHeight="1">
      <c r="A884" s="986"/>
      <c r="B884" s="1039" t="s">
        <v>200</v>
      </c>
      <c r="C884" s="1040"/>
      <c r="D884" s="1041" t="str">
        <f>IF('statement of marks'!HD41="","",'statement of marks'!HD41)</f>
        <v>PASS BY GRACE</v>
      </c>
      <c r="E884" s="1042"/>
      <c r="F884" s="1042"/>
      <c r="G884" s="1042"/>
      <c r="H884" s="1042"/>
      <c r="I884" s="1043"/>
      <c r="J884" s="202" t="s">
        <v>330</v>
      </c>
      <c r="K884" s="201" t="str">
        <f>IF('statement of marks'!HG41="","",'statement of marks'!HG41)</f>
        <v>II</v>
      </c>
      <c r="L884" s="1044" t="s">
        <v>157</v>
      </c>
      <c r="M884" s="1045"/>
      <c r="N884" s="1046"/>
      <c r="O884" s="201">
        <f>IF('statement of marks'!HI41="","",'statement of marks'!HI41)</f>
        <v>40.000000000000149</v>
      </c>
      <c r="P884" s="1047" t="s">
        <v>324</v>
      </c>
      <c r="Q884" s="1047"/>
      <c r="R884" s="1047"/>
      <c r="S884" s="1047"/>
      <c r="T884" s="1047"/>
      <c r="U884" s="1047"/>
      <c r="V884" s="1048"/>
    </row>
    <row r="885" spans="1:22" ht="19.25" customHeight="1">
      <c r="A885" s="986"/>
      <c r="B885" s="1039" t="s">
        <v>333</v>
      </c>
      <c r="C885" s="1040"/>
      <c r="D885" s="965" t="s">
        <v>127</v>
      </c>
      <c r="E885" s="966"/>
      <c r="F885" s="958" t="s">
        <v>129</v>
      </c>
      <c r="G885" s="958"/>
      <c r="H885" s="958" t="s">
        <v>131</v>
      </c>
      <c r="I885" s="958"/>
      <c r="J885" s="958" t="s">
        <v>133</v>
      </c>
      <c r="K885" s="958"/>
      <c r="L885" s="959" t="s">
        <v>312</v>
      </c>
      <c r="M885" s="959"/>
      <c r="N885" s="959"/>
      <c r="O885" s="959"/>
      <c r="P885" s="960" t="s">
        <v>200</v>
      </c>
      <c r="Q885" s="960"/>
      <c r="R885" s="960"/>
      <c r="S885" s="960"/>
      <c r="T885" s="961" t="str">
        <f>IF('result subject-wise'!AR41="","",'result subject-wise'!AR41)</f>
        <v/>
      </c>
      <c r="U885" s="961"/>
      <c r="V885" s="962"/>
    </row>
    <row r="886" spans="1:22" ht="19.25" customHeight="1">
      <c r="A886" s="986"/>
      <c r="B886" s="963" t="s">
        <v>309</v>
      </c>
      <c r="C886" s="964"/>
      <c r="D886" s="965" t="str">
        <f>IF('statement of marks'!EZ41="","",'statement of marks'!EZ41)</f>
        <v/>
      </c>
      <c r="E886" s="966"/>
      <c r="F886" s="966" t="str">
        <f>IF('statement of marks'!FB41="","",'statement of marks'!FB41)</f>
        <v/>
      </c>
      <c r="G886" s="966"/>
      <c r="H886" s="966" t="str">
        <f>IF('statement of marks'!FD41="","",'statement of marks'!FD41)</f>
        <v/>
      </c>
      <c r="I886" s="966"/>
      <c r="J886" s="966" t="str">
        <f>IF('statement of marks'!FF41="","",'statement of marks'!FF41)</f>
        <v/>
      </c>
      <c r="K886" s="966"/>
      <c r="L886" s="966">
        <f>IF('statement of marks'!FH41="","",'statement of marks'!FH41)</f>
        <v>0</v>
      </c>
      <c r="M886" s="966"/>
      <c r="N886" s="966"/>
      <c r="O886" s="966"/>
      <c r="P886" s="960" t="s">
        <v>330</v>
      </c>
      <c r="Q886" s="960"/>
      <c r="R886" s="960"/>
      <c r="S886" s="960"/>
      <c r="T886" s="961" t="str">
        <f>IF(AND(T885="mRrh.kZ",V881&gt;=60),"FIRST",IF(AND(T885="mRrh.kZ",V881&gt;=48),"SECOND",IF(AND(T885="mRrh.kZ",V881&gt;=36),"THIRD","")))</f>
        <v/>
      </c>
      <c r="U886" s="961"/>
      <c r="V886" s="962"/>
    </row>
    <row r="887" spans="1:22" ht="19.25" customHeight="1">
      <c r="A887" s="986"/>
      <c r="B887" s="963" t="s">
        <v>310</v>
      </c>
      <c r="C887" s="964"/>
      <c r="D887" s="967" t="str">
        <f>IF('statement of marks'!EY41="","",'statement of marks'!EY41)</f>
        <v/>
      </c>
      <c r="E887" s="968"/>
      <c r="F887" s="968" t="str">
        <f>IF('statement of marks'!FA41="","",'statement of marks'!FA41)</f>
        <v/>
      </c>
      <c r="G887" s="968"/>
      <c r="H887" s="968" t="str">
        <f>IF('statement of marks'!FC41="","",'statement of marks'!FC41)</f>
        <v/>
      </c>
      <c r="I887" s="968"/>
      <c r="J887" s="968" t="str">
        <f>IF('statement of marks'!FE41="","",'statement of marks'!FE41)</f>
        <v/>
      </c>
      <c r="K887" s="968"/>
      <c r="L887" s="968">
        <f>IF('statement of marks'!FG41="","",'statement of marks'!FG41)</f>
        <v>44</v>
      </c>
      <c r="M887" s="968"/>
      <c r="N887" s="968"/>
      <c r="O887" s="968"/>
      <c r="P887" s="969" t="s">
        <v>302</v>
      </c>
      <c r="Q887" s="970"/>
      <c r="R887" s="970"/>
      <c r="S887" s="971"/>
      <c r="T887" s="972" t="str">
        <f>IF(T885="","",'result subject-wise'!$G$118)</f>
        <v/>
      </c>
      <c r="U887" s="972"/>
      <c r="V887" s="973"/>
    </row>
    <row r="888" spans="1:22" ht="19.25" customHeight="1">
      <c r="A888" s="986"/>
      <c r="B888" s="942" t="s">
        <v>303</v>
      </c>
      <c r="C888" s="943"/>
      <c r="D888" s="944"/>
      <c r="E888" s="945"/>
      <c r="F888" s="945"/>
      <c r="G888" s="945"/>
      <c r="H888" s="945"/>
      <c r="I888" s="945"/>
      <c r="J888" s="945"/>
      <c r="K888" s="945"/>
      <c r="L888" s="946" t="s">
        <v>326</v>
      </c>
      <c r="M888" s="946"/>
      <c r="N888" s="946"/>
      <c r="O888" s="946"/>
      <c r="P888" s="946"/>
      <c r="Q888" s="946"/>
      <c r="R888" s="974"/>
      <c r="S888" s="975"/>
      <c r="T888" s="975"/>
      <c r="U888" s="975"/>
      <c r="V888" s="976"/>
    </row>
    <row r="889" spans="1:22" ht="19.25" customHeight="1">
      <c r="A889" s="986"/>
      <c r="B889" s="942" t="s">
        <v>335</v>
      </c>
      <c r="C889" s="943"/>
      <c r="D889" s="944"/>
      <c r="E889" s="945"/>
      <c r="F889" s="945"/>
      <c r="G889" s="945"/>
      <c r="H889" s="945"/>
      <c r="I889" s="945"/>
      <c r="J889" s="945"/>
      <c r="K889" s="945"/>
      <c r="L889" s="946" t="s">
        <v>304</v>
      </c>
      <c r="M889" s="946"/>
      <c r="N889" s="946"/>
      <c r="O889" s="946"/>
      <c r="P889" s="946"/>
      <c r="Q889" s="946"/>
      <c r="R889" s="977"/>
      <c r="S889" s="978"/>
      <c r="T889" s="978"/>
      <c r="U889" s="978"/>
      <c r="V889" s="979"/>
    </row>
    <row r="890" spans="1:22" ht="19.25" customHeight="1">
      <c r="A890" s="986"/>
      <c r="B890" s="942" t="s">
        <v>313</v>
      </c>
      <c r="C890" s="943"/>
      <c r="D890" s="944"/>
      <c r="E890" s="945"/>
      <c r="F890" s="945"/>
      <c r="G890" s="945"/>
      <c r="H890" s="945"/>
      <c r="I890" s="945"/>
      <c r="J890" s="945"/>
      <c r="K890" s="945"/>
      <c r="L890" s="946" t="s">
        <v>327</v>
      </c>
      <c r="M890" s="946"/>
      <c r="N890" s="946"/>
      <c r="O890" s="946"/>
      <c r="P890" s="946"/>
      <c r="Q890" s="946"/>
      <c r="R890" s="947" t="s">
        <v>328</v>
      </c>
      <c r="S890" s="948"/>
      <c r="T890" s="948"/>
      <c r="U890" s="948"/>
      <c r="V890" s="949"/>
    </row>
    <row r="891" spans="1:22" ht="19.25" customHeight="1">
      <c r="A891" s="987"/>
      <c r="B891" s="950" t="s">
        <v>329</v>
      </c>
      <c r="C891" s="951"/>
      <c r="D891" s="952"/>
      <c r="E891" s="953"/>
      <c r="F891" s="953"/>
      <c r="G891" s="953"/>
      <c r="H891" s="953"/>
      <c r="I891" s="953"/>
      <c r="J891" s="953"/>
      <c r="K891" s="953"/>
      <c r="L891" s="951" t="s">
        <v>117</v>
      </c>
      <c r="M891" s="951"/>
      <c r="N891" s="951"/>
      <c r="O891" s="951"/>
      <c r="P891" s="954">
        <f>'statement of marks'!$HJ$110</f>
        <v>42122</v>
      </c>
      <c r="Q891" s="954"/>
      <c r="R891" s="955" t="s">
        <v>305</v>
      </c>
      <c r="S891" s="956"/>
      <c r="T891" s="956"/>
      <c r="U891" s="956"/>
      <c r="V891" s="957"/>
    </row>
    <row r="892" spans="1:22" ht="19.25" customHeight="1">
      <c r="A892" s="980" t="s">
        <v>287</v>
      </c>
      <c r="B892" s="981"/>
      <c r="C892" s="981"/>
      <c r="D892" s="981"/>
      <c r="E892" s="981"/>
      <c r="F892" s="981"/>
      <c r="G892" s="981"/>
      <c r="H892" s="981"/>
      <c r="I892" s="981"/>
      <c r="J892" s="981"/>
      <c r="K892" s="981"/>
      <c r="L892" s="981"/>
      <c r="M892" s="981"/>
      <c r="N892" s="981"/>
      <c r="O892" s="981"/>
      <c r="P892" s="981"/>
      <c r="Q892" s="981"/>
      <c r="R892" s="981"/>
      <c r="S892" s="981"/>
      <c r="T892" s="981"/>
      <c r="U892" s="981"/>
      <c r="V892" s="982"/>
    </row>
    <row r="893" spans="1:22" ht="19.25" customHeight="1">
      <c r="A893" s="983" t="str">
        <f>'statement of marks'!$A$1</f>
        <v>GOVT. GIRLS' HR. SEC. SCHOOL, NIMBAHERA</v>
      </c>
      <c r="B893" s="984"/>
      <c r="C893" s="984"/>
      <c r="D893" s="984"/>
      <c r="E893" s="984"/>
      <c r="F893" s="984"/>
      <c r="G893" s="984"/>
      <c r="H893" s="984"/>
      <c r="I893" s="984"/>
      <c r="J893" s="984"/>
      <c r="K893" s="984"/>
      <c r="L893" s="984"/>
      <c r="M893" s="984"/>
      <c r="N893" s="984"/>
      <c r="O893" s="984"/>
      <c r="P893" s="984"/>
      <c r="Q893" s="984"/>
      <c r="R893" s="984"/>
      <c r="S893" s="984"/>
      <c r="T893" s="984"/>
      <c r="U893" s="984"/>
      <c r="V893" s="985"/>
    </row>
    <row r="894" spans="1:22" ht="19.25" customHeight="1">
      <c r="A894" s="986"/>
      <c r="B894" s="988" t="s">
        <v>316</v>
      </c>
      <c r="C894" s="988"/>
      <c r="D894" s="989" t="str">
        <f>'statement of marks'!$F$3</f>
        <v>2013-14</v>
      </c>
      <c r="E894" s="990"/>
      <c r="F894" s="991" t="str">
        <f>IF(T912="","MAIN EXAMINATION",IF(D911="Suppl.","SUPPLEMENTARY EXAMINATION",IF(D911="Re-exam.","RE-EXAMINATION",)))</f>
        <v>MAIN EXAMINATION</v>
      </c>
      <c r="G894" s="992"/>
      <c r="H894" s="992"/>
      <c r="I894" s="992"/>
      <c r="J894" s="992"/>
      <c r="K894" s="992"/>
      <c r="L894" s="992"/>
      <c r="M894" s="992"/>
      <c r="N894" s="992"/>
      <c r="O894" s="992"/>
      <c r="P894" s="992"/>
      <c r="Q894" s="992"/>
      <c r="R894" s="993" t="s">
        <v>315</v>
      </c>
      <c r="S894" s="994"/>
      <c r="T894" s="995" t="str">
        <f>'statement of marks'!$A$3</f>
        <v>11 'A'</v>
      </c>
      <c r="U894" s="995"/>
      <c r="V894" s="996"/>
    </row>
    <row r="895" spans="1:22" ht="19.25" customHeight="1">
      <c r="A895" s="986"/>
      <c r="B895" s="997" t="s">
        <v>36</v>
      </c>
      <c r="C895" s="997"/>
      <c r="D895" s="998" t="str">
        <f>IF('statement of marks'!G42="","",'statement of marks'!G42)</f>
        <v>A 034</v>
      </c>
      <c r="E895" s="946"/>
      <c r="F895" s="946"/>
      <c r="G895" s="946"/>
      <c r="H895" s="946"/>
      <c r="I895" s="946"/>
      <c r="J895" s="946"/>
      <c r="K895" s="946"/>
      <c r="L895" s="946"/>
      <c r="M895" s="946"/>
      <c r="N895" s="946"/>
      <c r="O895" s="946"/>
      <c r="P895" s="946"/>
      <c r="Q895" s="946"/>
      <c r="R895" s="999" t="s">
        <v>314</v>
      </c>
      <c r="S895" s="1000"/>
      <c r="T895" s="1001">
        <f>IF('statement of marks'!E42="","",'statement of marks'!E42)</f>
        <v>11434</v>
      </c>
      <c r="U895" s="1001"/>
      <c r="V895" s="1002"/>
    </row>
    <row r="896" spans="1:22" ht="19.25" customHeight="1">
      <c r="A896" s="986"/>
      <c r="B896" s="997" t="s">
        <v>37</v>
      </c>
      <c r="C896" s="997"/>
      <c r="D896" s="998" t="str">
        <f>IF('statement of marks'!H42="","",'statement of marks'!H42)</f>
        <v>B 034</v>
      </c>
      <c r="E896" s="946"/>
      <c r="F896" s="946"/>
      <c r="G896" s="946"/>
      <c r="H896" s="946"/>
      <c r="I896" s="946"/>
      <c r="J896" s="946"/>
      <c r="K896" s="946"/>
      <c r="L896" s="946"/>
      <c r="M896" s="946"/>
      <c r="N896" s="946"/>
      <c r="O896" s="946"/>
      <c r="P896" s="946"/>
      <c r="Q896" s="946"/>
      <c r="R896" s="999" t="s">
        <v>35</v>
      </c>
      <c r="S896" s="1000"/>
      <c r="T896" s="1001">
        <f>IF('statement of marks'!D42="","",'statement of marks'!D42)</f>
        <v>10224</v>
      </c>
      <c r="U896" s="1001"/>
      <c r="V896" s="1002"/>
    </row>
    <row r="897" spans="1:22" ht="19.25" customHeight="1">
      <c r="A897" s="986"/>
      <c r="B897" s="1003" t="s">
        <v>38</v>
      </c>
      <c r="C897" s="1003"/>
      <c r="D897" s="998" t="str">
        <f>IF('statement of marks'!I42="","",'statement of marks'!I42)</f>
        <v>C 034</v>
      </c>
      <c r="E897" s="946"/>
      <c r="F897" s="946"/>
      <c r="G897" s="946"/>
      <c r="H897" s="946"/>
      <c r="I897" s="946"/>
      <c r="J897" s="946"/>
      <c r="K897" s="946"/>
      <c r="L897" s="946"/>
      <c r="M897" s="946"/>
      <c r="N897" s="946"/>
      <c r="O897" s="946"/>
      <c r="P897" s="946"/>
      <c r="Q897" s="946"/>
      <c r="R897" s="1004" t="s">
        <v>285</v>
      </c>
      <c r="S897" s="1005"/>
      <c r="T897" s="1006">
        <f>IF('statement of marks'!F42="","",'statement of marks'!F42)</f>
        <v>35221</v>
      </c>
      <c r="U897" s="1006"/>
      <c r="V897" s="1007"/>
    </row>
    <row r="898" spans="1:22" ht="19.25" customHeight="1">
      <c r="A898" s="986"/>
      <c r="B898" s="1008" t="s">
        <v>223</v>
      </c>
      <c r="C898" s="1010" t="s">
        <v>319</v>
      </c>
      <c r="D898" s="1012" t="s">
        <v>114</v>
      </c>
      <c r="E898" s="1012" t="s">
        <v>115</v>
      </c>
      <c r="F898" s="1012" t="s">
        <v>116</v>
      </c>
      <c r="G898" s="1014" t="s">
        <v>281</v>
      </c>
      <c r="H898" s="1014" t="s">
        <v>282</v>
      </c>
      <c r="I898" s="1012" t="s">
        <v>289</v>
      </c>
      <c r="J898" s="1012" t="s">
        <v>299</v>
      </c>
      <c r="K898" s="1016" t="s">
        <v>299</v>
      </c>
      <c r="L898" s="1018" t="s">
        <v>292</v>
      </c>
      <c r="M898" s="1018" t="s">
        <v>293</v>
      </c>
      <c r="N898" s="1020" t="s">
        <v>294</v>
      </c>
      <c r="O898" s="1020" t="s">
        <v>290</v>
      </c>
      <c r="P898" s="1020" t="s">
        <v>291</v>
      </c>
      <c r="Q898" s="1016" t="s">
        <v>323</v>
      </c>
      <c r="R898" s="1012" t="s">
        <v>334</v>
      </c>
      <c r="S898" s="1022" t="s">
        <v>332</v>
      </c>
      <c r="T898" s="1024" t="s">
        <v>320</v>
      </c>
      <c r="U898" s="1026" t="s">
        <v>321</v>
      </c>
      <c r="V898" s="1028" t="s">
        <v>322</v>
      </c>
    </row>
    <row r="899" spans="1:22" ht="19.25" customHeight="1">
      <c r="A899" s="986"/>
      <c r="B899" s="1009"/>
      <c r="C899" s="1011"/>
      <c r="D899" s="1013"/>
      <c r="E899" s="1013"/>
      <c r="F899" s="1013"/>
      <c r="G899" s="1015"/>
      <c r="H899" s="1015"/>
      <c r="I899" s="1013"/>
      <c r="J899" s="1013"/>
      <c r="K899" s="1017"/>
      <c r="L899" s="1019"/>
      <c r="M899" s="1019"/>
      <c r="N899" s="1021"/>
      <c r="O899" s="1021"/>
      <c r="P899" s="1021"/>
      <c r="Q899" s="1017"/>
      <c r="R899" s="1013"/>
      <c r="S899" s="1023"/>
      <c r="T899" s="1025"/>
      <c r="U899" s="1027"/>
      <c r="V899" s="1029"/>
    </row>
    <row r="900" spans="1:22" ht="19.25" customHeight="1">
      <c r="A900" s="986"/>
      <c r="B900" s="1030" t="s">
        <v>317</v>
      </c>
      <c r="C900" s="1031"/>
      <c r="D900" s="173">
        <v>10</v>
      </c>
      <c r="E900" s="203">
        <v>10</v>
      </c>
      <c r="F900" s="203">
        <v>10</v>
      </c>
      <c r="G900" s="164" t="s">
        <v>90</v>
      </c>
      <c r="H900" s="174" t="str">
        <f>'statement of marks'!$AQ$6</f>
        <v/>
      </c>
      <c r="I900" s="165">
        <v>70</v>
      </c>
      <c r="J900" s="164" t="s">
        <v>88</v>
      </c>
      <c r="K900" s="175">
        <v>100</v>
      </c>
      <c r="L900" s="164" t="s">
        <v>91</v>
      </c>
      <c r="M900" s="174" t="str">
        <f>'statement of marks'!$AV$6</f>
        <v/>
      </c>
      <c r="N900" s="165">
        <v>100</v>
      </c>
      <c r="O900" s="164" t="s">
        <v>307</v>
      </c>
      <c r="P900" s="175"/>
      <c r="Q900" s="175">
        <v>200</v>
      </c>
      <c r="R900" s="166"/>
      <c r="S900" s="166"/>
      <c r="T900" s="167"/>
      <c r="U900" s="168"/>
      <c r="V900" s="176" t="str">
        <f>IF(OR(U907=0,U907&lt;S907),"",Q900)</f>
        <v/>
      </c>
    </row>
    <row r="901" spans="1:22" ht="19.25" customHeight="1">
      <c r="A901" s="986"/>
      <c r="B901" s="942" t="str">
        <f>'statement of marks'!$J$3</f>
        <v>HINDI COMPULSORY</v>
      </c>
      <c r="C901" s="943"/>
      <c r="D901" s="200">
        <f>IF('statement of marks'!J42="","",'statement of marks'!J42)</f>
        <v>5</v>
      </c>
      <c r="E901" s="201">
        <f>IF('statement of marks'!K42="","",'statement of marks'!K42)</f>
        <v>5</v>
      </c>
      <c r="F901" s="201">
        <f>IF('statement of marks'!L42="","",'statement of marks'!L42)</f>
        <v>6</v>
      </c>
      <c r="G901" s="177">
        <f>IF('statement of marks'!N42="","",'statement of marks'!N42)</f>
        <v>42</v>
      </c>
      <c r="H901" s="177" t="str">
        <f>'statement of marks'!$BS$6</f>
        <v/>
      </c>
      <c r="I901" s="204">
        <f>IF(G901="","",G901)</f>
        <v>42</v>
      </c>
      <c r="J901" s="204">
        <f>IF(G901="","",SUM(D901,E901,F901,G901))</f>
        <v>58</v>
      </c>
      <c r="K901" s="178">
        <f>J901</f>
        <v>58</v>
      </c>
      <c r="L901" s="177">
        <f>IF('statement of marks'!P42="","",'statement of marks'!P42)</f>
        <v>68</v>
      </c>
      <c r="M901" s="174" t="str">
        <f>'statement of marks'!$BX$6</f>
        <v/>
      </c>
      <c r="N901" s="204">
        <f>IF(L901="","",L901)</f>
        <v>68</v>
      </c>
      <c r="O901" s="204">
        <f>IF(L901="","",SUM(J901,L901))</f>
        <v>126</v>
      </c>
      <c r="P901" s="179">
        <f>SUM(H901,M901)</f>
        <v>0</v>
      </c>
      <c r="Q901" s="178">
        <f>O901</f>
        <v>126</v>
      </c>
      <c r="R901" s="201" t="str">
        <f>CONCATENATE('statement of marks'!FJ42,'statement of marks'!FK42,'statement of marks'!FL42)</f>
        <v>I</v>
      </c>
      <c r="S901" s="180" t="str">
        <f>IF(OR(R901="S",R901="RE"),100,"")</f>
        <v/>
      </c>
      <c r="T901" s="181" t="str">
        <f>IF('result subject-wise'!U42="","",'result subject-wise'!U42)</f>
        <v/>
      </c>
      <c r="U901" s="182" t="str">
        <f>IF('result subject-wise'!V42="","",'result subject-wise'!V42)</f>
        <v/>
      </c>
      <c r="V901" s="176" t="str">
        <f>IF(OR(U907=0,U907&lt;S907),"",IF(R901="RE",SUM(Q901,T901),IF(R901="S",T901,Q901)))</f>
        <v/>
      </c>
    </row>
    <row r="902" spans="1:22" ht="19.25" customHeight="1">
      <c r="A902" s="986"/>
      <c r="B902" s="942" t="str">
        <f>'statement of marks'!$W$3</f>
        <v>ENGLISH COMPULSORY</v>
      </c>
      <c r="C902" s="943"/>
      <c r="D902" s="200">
        <f>IF('statement of marks'!W42="","",'statement of marks'!W42)</f>
        <v>9</v>
      </c>
      <c r="E902" s="201">
        <f>IF('statement of marks'!X42="","",'statement of marks'!X42)</f>
        <v>7</v>
      </c>
      <c r="F902" s="201">
        <f>IF('statement of marks'!Y42="","",'statement of marks'!Y42)</f>
        <v>7</v>
      </c>
      <c r="G902" s="177">
        <f>IF('statement of marks'!AA42="","",'statement of marks'!AA42)</f>
        <v>28</v>
      </c>
      <c r="H902" s="177" t="str">
        <f>'statement of marks'!$CU$6</f>
        <v/>
      </c>
      <c r="I902" s="204">
        <f>IF(G902="","",G902)</f>
        <v>28</v>
      </c>
      <c r="J902" s="204">
        <f t="shared" ref="J902:J905" si="327">IF(G902="","",SUM(D902,E902,F902,G902))</f>
        <v>51</v>
      </c>
      <c r="K902" s="178">
        <f>J902</f>
        <v>51</v>
      </c>
      <c r="L902" s="177">
        <f>IF('statement of marks'!AC42="","",'statement of marks'!AC42)</f>
        <v>51</v>
      </c>
      <c r="M902" s="174" t="str">
        <f>'statement of marks'!$CZ$6</f>
        <v/>
      </c>
      <c r="N902" s="204">
        <f>IF(L902="","",L902)</f>
        <v>51</v>
      </c>
      <c r="O902" s="204">
        <f t="shared" ref="O902" si="328">IF(L902="","",SUM(J902,L902))</f>
        <v>102</v>
      </c>
      <c r="P902" s="179">
        <f t="shared" ref="P902" si="329">SUM(H902,M902)</f>
        <v>0</v>
      </c>
      <c r="Q902" s="178">
        <f>O902</f>
        <v>102</v>
      </c>
      <c r="R902" s="201" t="str">
        <f>CONCATENATE('statement of marks'!FM42,'statement of marks'!FN42,'statement of marks'!FO42)</f>
        <v>II</v>
      </c>
      <c r="S902" s="180" t="str">
        <f>IF(OR(R902="S",R902="RE"),100,"")</f>
        <v/>
      </c>
      <c r="T902" s="181" t="str">
        <f>IF('result subject-wise'!X42="","",'result subject-wise'!X42)</f>
        <v/>
      </c>
      <c r="U902" s="182" t="str">
        <f>IF('result subject-wise'!Y42="","",'result subject-wise'!Y42)</f>
        <v/>
      </c>
      <c r="V902" s="176" t="str">
        <f>IF(OR(U907=0,U907&lt;S907),"",IF(R902="RE",SUM(Q902,T902),IF(R902="S",T902,Q902)))</f>
        <v/>
      </c>
    </row>
    <row r="903" spans="1:22" ht="19.25" customHeight="1">
      <c r="A903" s="986"/>
      <c r="B903" s="942" t="str">
        <f>'statement of marks'!AK42</f>
        <v>PHYSICS</v>
      </c>
      <c r="C903" s="943"/>
      <c r="D903" s="200">
        <f>IF('statement of marks'!AL42="","",'statement of marks'!AL42)</f>
        <v>5</v>
      </c>
      <c r="E903" s="201">
        <f>IF('statement of marks'!AM42="","",'statement of marks'!AM42)</f>
        <v>8</v>
      </c>
      <c r="F903" s="201">
        <f>IF('statement of marks'!AN42="","",'statement of marks'!AN42)</f>
        <v>10</v>
      </c>
      <c r="G903" s="177">
        <f>IF('statement of marks'!AP42="","",'statement of marks'!AP42)</f>
        <v>13</v>
      </c>
      <c r="H903" s="177">
        <f>IF('statement of marks'!AQ42="","",'statement of marks'!AQ42)</f>
        <v>12</v>
      </c>
      <c r="I903" s="204">
        <f>IF(G903="","",IF(AND(G903="ML",H903="ML"),"ML",IF(AND(G903="ML",H903=""),"ML",SUM(G903,H903))))</f>
        <v>25</v>
      </c>
      <c r="J903" s="204">
        <f t="shared" si="327"/>
        <v>36</v>
      </c>
      <c r="K903" s="178">
        <f>IF(J903="","",SUM(H903,J903))</f>
        <v>48</v>
      </c>
      <c r="L903" s="177">
        <f>IF('statement of marks'!AU42="","",'statement of marks'!AU42)</f>
        <v>39</v>
      </c>
      <c r="M903" s="177">
        <f>IF('statement of marks'!AV42="","",'statement of marks'!AV42)</f>
        <v>20</v>
      </c>
      <c r="N903" s="204">
        <f>IF(L903="","",IF(AND(L903="ML",M903="ML"),"ML",IF(AND(L903="ML",M903=""),"ML",SUM(L903,M903))))</f>
        <v>59</v>
      </c>
      <c r="O903" s="204">
        <f>IF(L903="","",SUM(J903,L903))</f>
        <v>75</v>
      </c>
      <c r="P903" s="177">
        <f>IF(AND(H903="",M903=""),"",SUM(H903,M903))</f>
        <v>32</v>
      </c>
      <c r="Q903" s="178">
        <f>IF(O903="","",SUM(O903,P903))</f>
        <v>107</v>
      </c>
      <c r="R903" s="201" t="str">
        <f>CONCATENATE('statement of marks'!FP42,'statement of marks'!FY42,'statement of marks'!FZ42)</f>
        <v>II</v>
      </c>
      <c r="S903" s="180" t="str">
        <f>IF('result subject-wise'!Z42="","",'result subject-wise'!Z42)</f>
        <v/>
      </c>
      <c r="T903" s="181" t="str">
        <f>IF('result subject-wise'!AB42="","",'result subject-wise'!AB42)</f>
        <v/>
      </c>
      <c r="U903" s="182" t="str">
        <f>IF('result subject-wise'!AC42="","",'result subject-wise'!AC42)</f>
        <v/>
      </c>
      <c r="V903" s="176" t="str">
        <f>IF(OR(U907=0,U907&lt;S907),"",IF(OR(R903="RE",R903="REP"),SUM(Q903,T903),IF(R903="S",T903,Q903)))</f>
        <v/>
      </c>
    </row>
    <row r="904" spans="1:22" ht="19.25" customHeight="1">
      <c r="A904" s="986"/>
      <c r="B904" s="942" t="str">
        <f>'statement of marks'!BM42</f>
        <v>CHEMISTRY</v>
      </c>
      <c r="C904" s="943"/>
      <c r="D904" s="200">
        <f>IF('statement of marks'!BN42="","",'statement of marks'!BN42)</f>
        <v>7</v>
      </c>
      <c r="E904" s="201">
        <f>IF('statement of marks'!BO42="","",'statement of marks'!BO42)</f>
        <v>9</v>
      </c>
      <c r="F904" s="201">
        <f>IF('statement of marks'!BP42="","",'statement of marks'!BP42)</f>
        <v>9</v>
      </c>
      <c r="G904" s="177">
        <f>IF('statement of marks'!BR42="","",'statement of marks'!BR42)</f>
        <v>28</v>
      </c>
      <c r="H904" s="177">
        <f>IF('statement of marks'!BS42="","",'statement of marks'!BS42)</f>
        <v>18</v>
      </c>
      <c r="I904" s="204">
        <f t="shared" ref="I904" si="330">IF(G904="","",IF(AND(G904="ML",H904="ML"),"ML",IF(AND(G904="ML",H904=""),"ML",SUM(G904,H904))))</f>
        <v>46</v>
      </c>
      <c r="J904" s="204">
        <f t="shared" si="327"/>
        <v>53</v>
      </c>
      <c r="K904" s="178">
        <f>IF(J904="","",SUM(H904,J904))</f>
        <v>71</v>
      </c>
      <c r="L904" s="177">
        <f>IF('statement of marks'!BW42="","",'statement of marks'!BW42)</f>
        <v>43</v>
      </c>
      <c r="M904" s="177">
        <f>IF('statement of marks'!BX42="","",'statement of marks'!BX42)</f>
        <v>27</v>
      </c>
      <c r="N904" s="204">
        <f t="shared" ref="N904" si="331">IF(L904="","",IF(AND(L904="ML",M904="ML"),"ML",IF(AND(L904="ML",M904=""),"ML",SUM(L904,M904))))</f>
        <v>70</v>
      </c>
      <c r="O904" s="204">
        <f>IF(L904="","",SUM(J904,L904))</f>
        <v>96</v>
      </c>
      <c r="P904" s="177">
        <f t="shared" ref="P904:P905" si="332">IF(AND(H904="",M904=""),"",SUM(H904,M904))</f>
        <v>45</v>
      </c>
      <c r="Q904" s="178">
        <f>IF(O904="","",SUM(O904,P904))</f>
        <v>141</v>
      </c>
      <c r="R904" s="201" t="str">
        <f>CONCATENATE('statement of marks'!GA42,'statement of marks'!GJ42,'statement of marks'!GK42)</f>
        <v>I</v>
      </c>
      <c r="S904" s="180" t="str">
        <f>IF('result subject-wise'!AD42="","",'result subject-wise'!AD42)</f>
        <v/>
      </c>
      <c r="T904" s="181" t="str">
        <f>IF('result subject-wise'!AF42="","",'result subject-wise'!AF42)</f>
        <v/>
      </c>
      <c r="U904" s="182" t="str">
        <f>IF('result subject-wise'!AG42="","",'result subject-wise'!AG42)</f>
        <v/>
      </c>
      <c r="V904" s="176" t="str">
        <f>IF(OR(U907=0,U907&lt;S907),"",IF(OR(R904="RE",R904="REP"),SUM(Q904,T904),IF(R904="S",T904,Q904)))</f>
        <v/>
      </c>
    </row>
    <row r="905" spans="1:22" ht="19.25" customHeight="1">
      <c r="A905" s="986"/>
      <c r="B905" s="942" t="str">
        <f>'statement of marks'!CO42</f>
        <v>BIOLOGY</v>
      </c>
      <c r="C905" s="943"/>
      <c r="D905" s="200">
        <f>IF('statement of marks'!CP42="","",'statement of marks'!CP42)</f>
        <v>7</v>
      </c>
      <c r="E905" s="201">
        <f>IF('statement of marks'!CQ42="","",'statement of marks'!CQ42)</f>
        <v>7</v>
      </c>
      <c r="F905" s="201">
        <f>IF('statement of marks'!CR42="","",'statement of marks'!CR42)</f>
        <v>10</v>
      </c>
      <c r="G905" s="177">
        <f>IF('statement of marks'!CT42="","",'statement of marks'!CT42)</f>
        <v>22</v>
      </c>
      <c r="H905" s="177">
        <f>IF('statement of marks'!CU42="","",'statement of marks'!CU42)</f>
        <v>16</v>
      </c>
      <c r="I905" s="204">
        <f>IF(G905="","",IF(AND(G905="ML",H905="ML"),"ML",IF(AND(G905="ML",H905=""),"ML",SUM(G905,H905))))</f>
        <v>38</v>
      </c>
      <c r="J905" s="204">
        <f t="shared" si="327"/>
        <v>46</v>
      </c>
      <c r="K905" s="178">
        <f>IF(J905="","",SUM(H905,J905))</f>
        <v>62</v>
      </c>
      <c r="L905" s="177">
        <f>IF('statement of marks'!CY42="","",'statement of marks'!CY42)</f>
        <v>37</v>
      </c>
      <c r="M905" s="177">
        <f>IF('statement of marks'!CZ42="","",'statement of marks'!CZ42)</f>
        <v>26</v>
      </c>
      <c r="N905" s="204">
        <f>IF(L905="","",IF(AND(L905="ML",M905="ML"),"ML",IF(AND(L905="ML",M905=""),"ML",SUM(L905,M905))))</f>
        <v>63</v>
      </c>
      <c r="O905" s="204">
        <f>IF(L905="","",SUM(J905,L905))</f>
        <v>83</v>
      </c>
      <c r="P905" s="177">
        <f t="shared" si="332"/>
        <v>42</v>
      </c>
      <c r="Q905" s="178">
        <f>IF(O905="","",SUM(O905,P905))</f>
        <v>125</v>
      </c>
      <c r="R905" s="201" t="str">
        <f>CONCATENATE('statement of marks'!GL42,'statement of marks'!GU42,'statement of marks'!GV42)</f>
        <v>I</v>
      </c>
      <c r="S905" s="180" t="str">
        <f>IF('result subject-wise'!AH42="","",'result subject-wise'!AH42)</f>
        <v/>
      </c>
      <c r="T905" s="181" t="str">
        <f>IF('result subject-wise'!AJ42="","",'result subject-wise'!AJ42)</f>
        <v/>
      </c>
      <c r="U905" s="182" t="str">
        <f>IF('result subject-wise'!AK42="","",'result subject-wise'!AK42)</f>
        <v/>
      </c>
      <c r="V905" s="176" t="str">
        <f>IF(OR(U907=0,U907&lt;S907),"",IF(OR(R905="RE",R905="REP"),SUM(Q905,T905),IF(R905="S",T905,Q905)))</f>
        <v/>
      </c>
    </row>
    <row r="906" spans="1:22" ht="19.25" customHeight="1">
      <c r="A906" s="986"/>
      <c r="B906" s="1032" t="s">
        <v>296</v>
      </c>
      <c r="C906" s="1033"/>
      <c r="D906" s="183">
        <f>IF(AND(D901="",D902="",D903="",D904="",D905=""),"",SUM(D901:D905))</f>
        <v>33</v>
      </c>
      <c r="E906" s="183">
        <f t="shared" ref="E906:F906" si="333">IF(AND(E901="",E902="",E903="",E904="",E905=""),"",SUM(E901:E905))</f>
        <v>36</v>
      </c>
      <c r="F906" s="183">
        <f t="shared" si="333"/>
        <v>42</v>
      </c>
      <c r="G906" s="184">
        <f>IF(G901="","",SUM(G901:G905))</f>
        <v>133</v>
      </c>
      <c r="H906" s="184">
        <f>SUM(H903:H905)</f>
        <v>46</v>
      </c>
      <c r="I906" s="184">
        <f>IF(AND(I901="",I902="",I903="",I904="",I905=""),"",SUM(I901:I905))</f>
        <v>179</v>
      </c>
      <c r="J906" s="185">
        <f>IF(J905="","",SUM(J901:J905))</f>
        <v>244</v>
      </c>
      <c r="K906" s="186">
        <f>IF(K901="","",SUM(K901:K905))</f>
        <v>290</v>
      </c>
      <c r="L906" s="184">
        <f>IF(L901="","",SUM(L901:L905))</f>
        <v>238</v>
      </c>
      <c r="M906" s="184">
        <f>SUM(M903:M905)</f>
        <v>73</v>
      </c>
      <c r="N906" s="184">
        <f t="shared" ref="N906" si="334">IF(AND(N901="",N902="",N903="",N904="",N905=""),"",SUM(N901:N905))</f>
        <v>311</v>
      </c>
      <c r="O906" s="185">
        <f>IF(L906="","",SUM(J906,L906))</f>
        <v>482</v>
      </c>
      <c r="P906" s="186">
        <f>SUM(H906,M906)</f>
        <v>119</v>
      </c>
      <c r="Q906" s="186">
        <f>IF(Q901="","",SUM(Q901:Q905))</f>
        <v>601</v>
      </c>
      <c r="R906" s="185"/>
      <c r="S906" s="185" t="str">
        <f>IF(AND(S901="",S902="",S903="",S904="",S905=""),"",SUM(S901:S905))</f>
        <v/>
      </c>
      <c r="T906" s="187" t="str">
        <f>IF(AND(T901="",T902="",T903="",T904="",T905=""),"",SUM(T901:T905))</f>
        <v/>
      </c>
      <c r="U906" s="188"/>
      <c r="V906" s="189" t="str">
        <f>IF(V901="","",SUM(V901:V905))</f>
        <v/>
      </c>
    </row>
    <row r="907" spans="1:22" ht="19.25" customHeight="1">
      <c r="A907" s="986"/>
      <c r="B907" s="1034" t="s">
        <v>318</v>
      </c>
      <c r="C907" s="1035"/>
      <c r="D907" s="173">
        <f>IF(D906="","",50-(COUNTIF(D901:D905,"NA")*10+COUNTIF(D901:D905,"ML")*10))</f>
        <v>50</v>
      </c>
      <c r="E907" s="173">
        <f t="shared" ref="E907:F907" si="335">IF(E906="","",50-(COUNTIF(E901:E905,"NA")*10+COUNTIF(E901:E905,"ML")*10))</f>
        <v>50</v>
      </c>
      <c r="F907" s="173">
        <f t="shared" si="335"/>
        <v>50</v>
      </c>
      <c r="G907" s="177" t="e">
        <f>I907-H907</f>
        <v>#VALUE!</v>
      </c>
      <c r="H907" s="184" t="e">
        <f>IF(H906="","",(IF(OR(H903="ML",H903=""),0,H900)+IF(OR(H904="ML",H904=""),0,H901)+IF(OR(H905="ML",H905=""),0,H902)))</f>
        <v>#VALUE!</v>
      </c>
      <c r="I907" s="177">
        <f>IF(I906=0,0,350-H909)</f>
        <v>350</v>
      </c>
      <c r="J907" s="204" t="e">
        <f>IF(J906="","",SUM(D907:G907))</f>
        <v>#VALUE!</v>
      </c>
      <c r="K907" s="178" t="e">
        <f>IF(K906="","",SUM(H907,J907))</f>
        <v>#VALUE!</v>
      </c>
      <c r="L907" s="177" t="e">
        <f>N907-M907</f>
        <v>#VALUE!</v>
      </c>
      <c r="M907" s="180" t="e">
        <f>IF(M906="","",(IF(OR(M903="ML",M903=""),0,M900)+IF(OR(M904="ML",M904=""),0,M901)+IF(OR(M905="ML",M905=""),0,M902)))</f>
        <v>#VALUE!</v>
      </c>
      <c r="N907" s="177">
        <f>IF(N906=0,0,500-M909)</f>
        <v>500</v>
      </c>
      <c r="O907" s="204" t="e">
        <f>IF(L907="","",SUM(J907,L907))</f>
        <v>#VALUE!</v>
      </c>
      <c r="P907" s="178" t="e">
        <f>SUM(H907,M907)</f>
        <v>#VALUE!</v>
      </c>
      <c r="Q907" s="178" t="e">
        <f>IF(Q906="","",SUM(O907,P907))</f>
        <v>#VALUE!</v>
      </c>
      <c r="R907" s="169"/>
      <c r="S907" s="190">
        <f>COUNTIF(R901:R910,"S")</f>
        <v>0</v>
      </c>
      <c r="T907" s="190">
        <f>COUNTIF(R901:R910,"RE")+COUNTIF(R901:R910,"REP")</f>
        <v>0</v>
      </c>
      <c r="U907" s="190">
        <f>COUNTIF(U901:U906,"P")+COUNTIF(U909:U910,"P")</f>
        <v>0</v>
      </c>
      <c r="V907" s="191" t="str">
        <f>IF(OR(U907=0,U907&lt;(S907+T907)),"",(Q907-(S907*200)+S906))</f>
        <v/>
      </c>
    </row>
    <row r="908" spans="1:22" ht="19.25" customHeight="1">
      <c r="A908" s="986"/>
      <c r="B908" s="942" t="s">
        <v>156</v>
      </c>
      <c r="C908" s="943"/>
      <c r="D908" s="192">
        <f t="shared" ref="D908:Q908" si="336">IF(D907="","",D906/D907*100)</f>
        <v>66</v>
      </c>
      <c r="E908" s="192">
        <f t="shared" si="336"/>
        <v>72</v>
      </c>
      <c r="F908" s="192">
        <f t="shared" si="336"/>
        <v>84</v>
      </c>
      <c r="G908" s="192" t="e">
        <f t="shared" si="336"/>
        <v>#VALUE!</v>
      </c>
      <c r="H908" s="192" t="e">
        <f t="shared" si="336"/>
        <v>#VALUE!</v>
      </c>
      <c r="I908" s="192">
        <f t="shared" si="336"/>
        <v>51.142857142857146</v>
      </c>
      <c r="J908" s="192" t="e">
        <f t="shared" si="336"/>
        <v>#VALUE!</v>
      </c>
      <c r="K908" s="193" t="e">
        <f t="shared" si="336"/>
        <v>#VALUE!</v>
      </c>
      <c r="L908" s="192" t="e">
        <f t="shared" si="336"/>
        <v>#VALUE!</v>
      </c>
      <c r="M908" s="192" t="e">
        <f t="shared" si="336"/>
        <v>#VALUE!</v>
      </c>
      <c r="N908" s="192">
        <f t="shared" si="336"/>
        <v>62.2</v>
      </c>
      <c r="O908" s="192" t="e">
        <f t="shared" si="336"/>
        <v>#VALUE!</v>
      </c>
      <c r="P908" s="193" t="e">
        <f t="shared" si="336"/>
        <v>#VALUE!</v>
      </c>
      <c r="Q908" s="193" t="e">
        <f t="shared" si="336"/>
        <v>#VALUE!</v>
      </c>
      <c r="R908" s="166"/>
      <c r="S908" s="166"/>
      <c r="T908" s="167"/>
      <c r="U908" s="170"/>
      <c r="V908" s="194" t="str">
        <f>IF(V907="","",V906/V907*100)</f>
        <v/>
      </c>
    </row>
    <row r="909" spans="1:22" ht="19.25" customHeight="1">
      <c r="A909" s="986"/>
      <c r="B909" s="942" t="str">
        <f>'statement of marks'!$DQ$3</f>
        <v>RAJASTHAN STUDIES</v>
      </c>
      <c r="C909" s="943"/>
      <c r="D909" s="200">
        <f>IF('statement of marks'!DQ42="","",'statement of marks'!DQ42)</f>
        <v>8</v>
      </c>
      <c r="E909" s="201">
        <f>IF('statement of marks'!DR42="","",'statement of marks'!DR42)</f>
        <v>9</v>
      </c>
      <c r="F909" s="201">
        <f>IF('statement of marks'!DS42="","",'statement of marks'!DS42)</f>
        <v>10</v>
      </c>
      <c r="G909" s="201">
        <f>IF('statement of marks'!DU42="","",'statement of marks'!DU42)</f>
        <v>41</v>
      </c>
      <c r="H909" s="179">
        <f>IF(G901="ML",70)+IF(G902="ML",70)+IF(G903="ML",70-H900)+IF(G904="ML",70-H901)+IF(G905="ML",70-H902)+IF(H903="ml",H900)+IF(H904="ml",H901)+IF(H905="ml",H902)</f>
        <v>0</v>
      </c>
      <c r="I909" s="204">
        <f>IF(G909="","",SUM(G909,H909))</f>
        <v>41</v>
      </c>
      <c r="J909" s="204">
        <f>IF(G909="","",SUM(D909,E909,F909,G909))</f>
        <v>68</v>
      </c>
      <c r="K909" s="178">
        <f>IF(J909="","",SUM(H909,J909))</f>
        <v>68</v>
      </c>
      <c r="L909" s="201">
        <f>IF('statement of marks'!DW42="","",'statement of marks'!DW42)</f>
        <v>58</v>
      </c>
      <c r="M909" s="179">
        <f>IF(L901="ML",100)+IF(L902="ML",100)+IF(L903="ML",100-M900)+IF(L904="ML",100-M901)+IF(L905="ML",100-M902)+IF(M903="ml",M900)+IF(M904="ml",M901)+IF(M905="ml",M902)</f>
        <v>0</v>
      </c>
      <c r="N909" s="204">
        <f>IF(L909="","",SUM(L909,M909))</f>
        <v>58</v>
      </c>
      <c r="O909" s="204">
        <f>IF(L909="","",SUM(K909,L909))</f>
        <v>126</v>
      </c>
      <c r="P909" s="179">
        <f>SUM(H909,M909)</f>
        <v>0</v>
      </c>
      <c r="Q909" s="178">
        <f>IF(O909="","",SUM(O909,M909))</f>
        <v>126</v>
      </c>
      <c r="R909" s="201" t="str">
        <f>IF('statement of marks'!GW42="","",'statement of marks'!GW42)</f>
        <v>B</v>
      </c>
      <c r="S909" s="180" t="str">
        <f>IF(OR(R909="S",R909="RE"),100,"")</f>
        <v/>
      </c>
      <c r="T909" s="171" t="str">
        <f>IF('result subject-wise'!AL42="","",'result subject-wise'!AL42)</f>
        <v/>
      </c>
      <c r="U909" s="172" t="str">
        <f>IF('result subject-wise'!AM42="","",'result subject-wise'!AM42)</f>
        <v/>
      </c>
      <c r="V909" s="1036"/>
    </row>
    <row r="910" spans="1:22" ht="19.25" customHeight="1">
      <c r="A910" s="986"/>
      <c r="B910" s="942" t="str">
        <f>'statement of marks'!$ED$3</f>
        <v>JEEVAN KAUSJAL</v>
      </c>
      <c r="C910" s="943"/>
      <c r="D910" s="1037" t="s">
        <v>283</v>
      </c>
      <c r="E910" s="1038"/>
      <c r="F910" s="204">
        <f>'statement of marks'!$ED$6</f>
        <v>30</v>
      </c>
      <c r="G910" s="177">
        <f>IF('statement of marks'!ED42="","",'statement of marks'!ED42)</f>
        <v>22</v>
      </c>
      <c r="H910" s="1038" t="s">
        <v>284</v>
      </c>
      <c r="I910" s="1038"/>
      <c r="J910" s="204">
        <f>'statement of marks'!$EE$6</f>
        <v>30</v>
      </c>
      <c r="K910" s="178">
        <f>IF('statement of marks'!EE42="","",'statement of marks'!EE42)</f>
        <v>26</v>
      </c>
      <c r="L910" s="1038" t="s">
        <v>113</v>
      </c>
      <c r="M910" s="1038"/>
      <c r="N910" s="204">
        <f>'statement of marks'!$EF$6</f>
        <v>40</v>
      </c>
      <c r="O910" s="201">
        <f>IF('statement of marks'!EF42="","",'statement of marks'!EF42)</f>
        <v>27</v>
      </c>
      <c r="P910" s="166"/>
      <c r="Q910" s="178">
        <f>IF(O910="","",SUM(G910,K910,O910))</f>
        <v>75</v>
      </c>
      <c r="R910" s="201" t="str">
        <f>IF('statement of marks'!GX42="","",'statement of marks'!GX42)</f>
        <v>B</v>
      </c>
      <c r="S910" s="180" t="str">
        <f>IF(OR(R910="S",R910="RE"),40,"")</f>
        <v/>
      </c>
      <c r="T910" s="171" t="str">
        <f>IF('result subject-wise'!AN42="","",'result subject-wise'!AN42)</f>
        <v/>
      </c>
      <c r="U910" s="172" t="str">
        <f>IF('result subject-wise'!AO42="","",'result subject-wise'!AO42)</f>
        <v/>
      </c>
      <c r="V910" s="1036"/>
    </row>
    <row r="911" spans="1:22" ht="19.25" customHeight="1">
      <c r="A911" s="986"/>
      <c r="B911" s="1039" t="s">
        <v>200</v>
      </c>
      <c r="C911" s="1040"/>
      <c r="D911" s="1041" t="str">
        <f>IF('statement of marks'!HD42="","",'statement of marks'!HD42)</f>
        <v>PASS</v>
      </c>
      <c r="E911" s="1042"/>
      <c r="F911" s="1042"/>
      <c r="G911" s="1042"/>
      <c r="H911" s="1042"/>
      <c r="I911" s="1043"/>
      <c r="J911" s="202" t="s">
        <v>330</v>
      </c>
      <c r="K911" s="201" t="str">
        <f>IF('statement of marks'!HG42="","",'statement of marks'!HG42)</f>
        <v>I</v>
      </c>
      <c r="L911" s="1044" t="s">
        <v>157</v>
      </c>
      <c r="M911" s="1045"/>
      <c r="N911" s="1046"/>
      <c r="O911" s="201">
        <f>IF('statement of marks'!HI42="","",'statement of marks'!HI42)</f>
        <v>10.999999999999975</v>
      </c>
      <c r="P911" s="1047" t="s">
        <v>324</v>
      </c>
      <c r="Q911" s="1047"/>
      <c r="R911" s="1047"/>
      <c r="S911" s="1047"/>
      <c r="T911" s="1047"/>
      <c r="U911" s="1047"/>
      <c r="V911" s="1048"/>
    </row>
    <row r="912" spans="1:22" ht="19.25" customHeight="1">
      <c r="A912" s="986"/>
      <c r="B912" s="1039" t="s">
        <v>333</v>
      </c>
      <c r="C912" s="1040"/>
      <c r="D912" s="965" t="s">
        <v>127</v>
      </c>
      <c r="E912" s="966"/>
      <c r="F912" s="958" t="s">
        <v>129</v>
      </c>
      <c r="G912" s="958"/>
      <c r="H912" s="958" t="s">
        <v>131</v>
      </c>
      <c r="I912" s="958"/>
      <c r="J912" s="958" t="s">
        <v>133</v>
      </c>
      <c r="K912" s="958"/>
      <c r="L912" s="959" t="s">
        <v>312</v>
      </c>
      <c r="M912" s="959"/>
      <c r="N912" s="959"/>
      <c r="O912" s="959"/>
      <c r="P912" s="960" t="s">
        <v>200</v>
      </c>
      <c r="Q912" s="960"/>
      <c r="R912" s="960"/>
      <c r="S912" s="960"/>
      <c r="T912" s="961" t="str">
        <f>IF('result subject-wise'!AR42="","",'result subject-wise'!AR42)</f>
        <v/>
      </c>
      <c r="U912" s="961"/>
      <c r="V912" s="962"/>
    </row>
    <row r="913" spans="1:22" ht="19.25" customHeight="1">
      <c r="A913" s="986"/>
      <c r="B913" s="963" t="s">
        <v>309</v>
      </c>
      <c r="C913" s="964"/>
      <c r="D913" s="965" t="str">
        <f>IF('statement of marks'!EZ42="","",'statement of marks'!EZ42)</f>
        <v/>
      </c>
      <c r="E913" s="966"/>
      <c r="F913" s="966" t="str">
        <f>IF('statement of marks'!FB42="","",'statement of marks'!FB42)</f>
        <v/>
      </c>
      <c r="G913" s="966"/>
      <c r="H913" s="966" t="str">
        <f>IF('statement of marks'!FD42="","",'statement of marks'!FD42)</f>
        <v/>
      </c>
      <c r="I913" s="966"/>
      <c r="J913" s="966" t="str">
        <f>IF('statement of marks'!FF42="","",'statement of marks'!FF42)</f>
        <v/>
      </c>
      <c r="K913" s="966"/>
      <c r="L913" s="966">
        <f>IF('statement of marks'!FH42="","",'statement of marks'!FH42)</f>
        <v>0</v>
      </c>
      <c r="M913" s="966"/>
      <c r="N913" s="966"/>
      <c r="O913" s="966"/>
      <c r="P913" s="960" t="s">
        <v>330</v>
      </c>
      <c r="Q913" s="960"/>
      <c r="R913" s="960"/>
      <c r="S913" s="960"/>
      <c r="T913" s="961" t="str">
        <f>IF(AND(T912="mRrh.kZ",V908&gt;=60),"FIRST",IF(AND(T912="mRrh.kZ",V908&gt;=48),"SECOND",IF(AND(T912="mRrh.kZ",V908&gt;=36),"THIRD","")))</f>
        <v/>
      </c>
      <c r="U913" s="961"/>
      <c r="V913" s="962"/>
    </row>
    <row r="914" spans="1:22" ht="19.25" customHeight="1">
      <c r="A914" s="986"/>
      <c r="B914" s="963" t="s">
        <v>310</v>
      </c>
      <c r="C914" s="964"/>
      <c r="D914" s="967" t="str">
        <f>IF('statement of marks'!EY42="","",'statement of marks'!EY42)</f>
        <v/>
      </c>
      <c r="E914" s="968"/>
      <c r="F914" s="968" t="str">
        <f>IF('statement of marks'!FA42="","",'statement of marks'!FA42)</f>
        <v/>
      </c>
      <c r="G914" s="968"/>
      <c r="H914" s="968" t="str">
        <f>IF('statement of marks'!FC42="","",'statement of marks'!FC42)</f>
        <v/>
      </c>
      <c r="I914" s="968"/>
      <c r="J914" s="968" t="str">
        <f>IF('statement of marks'!FE42="","",'statement of marks'!FE42)</f>
        <v/>
      </c>
      <c r="K914" s="968"/>
      <c r="L914" s="968">
        <f>IF('statement of marks'!FG42="","",'statement of marks'!FG42)</f>
        <v>44</v>
      </c>
      <c r="M914" s="968"/>
      <c r="N914" s="968"/>
      <c r="O914" s="968"/>
      <c r="P914" s="969" t="s">
        <v>302</v>
      </c>
      <c r="Q914" s="970"/>
      <c r="R914" s="970"/>
      <c r="S914" s="971"/>
      <c r="T914" s="972" t="str">
        <f>IF(T912="","",'result subject-wise'!$G$118)</f>
        <v/>
      </c>
      <c r="U914" s="972"/>
      <c r="V914" s="973"/>
    </row>
    <row r="915" spans="1:22" ht="19.25" customHeight="1">
      <c r="A915" s="986"/>
      <c r="B915" s="942" t="s">
        <v>303</v>
      </c>
      <c r="C915" s="943"/>
      <c r="D915" s="944"/>
      <c r="E915" s="945"/>
      <c r="F915" s="945"/>
      <c r="G915" s="945"/>
      <c r="H915" s="945"/>
      <c r="I915" s="945"/>
      <c r="J915" s="945"/>
      <c r="K915" s="945"/>
      <c r="L915" s="946" t="s">
        <v>326</v>
      </c>
      <c r="M915" s="946"/>
      <c r="N915" s="946"/>
      <c r="O915" s="946"/>
      <c r="P915" s="946"/>
      <c r="Q915" s="946"/>
      <c r="R915" s="974"/>
      <c r="S915" s="975"/>
      <c r="T915" s="975"/>
      <c r="U915" s="975"/>
      <c r="V915" s="976"/>
    </row>
    <row r="916" spans="1:22" ht="19.25" customHeight="1">
      <c r="A916" s="986"/>
      <c r="B916" s="942" t="s">
        <v>335</v>
      </c>
      <c r="C916" s="943"/>
      <c r="D916" s="944"/>
      <c r="E916" s="945"/>
      <c r="F916" s="945"/>
      <c r="G916" s="945"/>
      <c r="H916" s="945"/>
      <c r="I916" s="945"/>
      <c r="J916" s="945"/>
      <c r="K916" s="945"/>
      <c r="L916" s="946" t="s">
        <v>304</v>
      </c>
      <c r="M916" s="946"/>
      <c r="N916" s="946"/>
      <c r="O916" s="946"/>
      <c r="P916" s="946"/>
      <c r="Q916" s="946"/>
      <c r="R916" s="977"/>
      <c r="S916" s="978"/>
      <c r="T916" s="978"/>
      <c r="U916" s="978"/>
      <c r="V916" s="979"/>
    </row>
    <row r="917" spans="1:22" ht="19.25" customHeight="1">
      <c r="A917" s="986"/>
      <c r="B917" s="942" t="s">
        <v>313</v>
      </c>
      <c r="C917" s="943"/>
      <c r="D917" s="944"/>
      <c r="E917" s="945"/>
      <c r="F917" s="945"/>
      <c r="G917" s="945"/>
      <c r="H917" s="945"/>
      <c r="I917" s="945"/>
      <c r="J917" s="945"/>
      <c r="K917" s="945"/>
      <c r="L917" s="946" t="s">
        <v>327</v>
      </c>
      <c r="M917" s="946"/>
      <c r="N917" s="946"/>
      <c r="O917" s="946"/>
      <c r="P917" s="946"/>
      <c r="Q917" s="946"/>
      <c r="R917" s="947" t="s">
        <v>328</v>
      </c>
      <c r="S917" s="948"/>
      <c r="T917" s="948"/>
      <c r="U917" s="948"/>
      <c r="V917" s="949"/>
    </row>
    <row r="918" spans="1:22" ht="19.25" customHeight="1">
      <c r="A918" s="987"/>
      <c r="B918" s="950" t="s">
        <v>329</v>
      </c>
      <c r="C918" s="951"/>
      <c r="D918" s="952"/>
      <c r="E918" s="953"/>
      <c r="F918" s="953"/>
      <c r="G918" s="953"/>
      <c r="H918" s="953"/>
      <c r="I918" s="953"/>
      <c r="J918" s="953"/>
      <c r="K918" s="953"/>
      <c r="L918" s="951" t="s">
        <v>117</v>
      </c>
      <c r="M918" s="951"/>
      <c r="N918" s="951"/>
      <c r="O918" s="951"/>
      <c r="P918" s="954">
        <f>'statement of marks'!$HJ$110</f>
        <v>42122</v>
      </c>
      <c r="Q918" s="954"/>
      <c r="R918" s="955" t="s">
        <v>305</v>
      </c>
      <c r="S918" s="956"/>
      <c r="T918" s="956"/>
      <c r="U918" s="956"/>
      <c r="V918" s="957"/>
    </row>
    <row r="919" spans="1:22" ht="19.25" customHeight="1">
      <c r="A919" s="980" t="s">
        <v>287</v>
      </c>
      <c r="B919" s="981"/>
      <c r="C919" s="981"/>
      <c r="D919" s="981"/>
      <c r="E919" s="981"/>
      <c r="F919" s="981"/>
      <c r="G919" s="981"/>
      <c r="H919" s="981"/>
      <c r="I919" s="981"/>
      <c r="J919" s="981"/>
      <c r="K919" s="981"/>
      <c r="L919" s="981"/>
      <c r="M919" s="981"/>
      <c r="N919" s="981"/>
      <c r="O919" s="981"/>
      <c r="P919" s="981"/>
      <c r="Q919" s="981"/>
      <c r="R919" s="981"/>
      <c r="S919" s="981"/>
      <c r="T919" s="981"/>
      <c r="U919" s="981"/>
      <c r="V919" s="982"/>
    </row>
    <row r="920" spans="1:22" ht="19.25" customHeight="1">
      <c r="A920" s="983" t="str">
        <f>'statement of marks'!$A$1</f>
        <v>GOVT. GIRLS' HR. SEC. SCHOOL, NIMBAHERA</v>
      </c>
      <c r="B920" s="984"/>
      <c r="C920" s="984"/>
      <c r="D920" s="984"/>
      <c r="E920" s="984"/>
      <c r="F920" s="984"/>
      <c r="G920" s="984"/>
      <c r="H920" s="984"/>
      <c r="I920" s="984"/>
      <c r="J920" s="984"/>
      <c r="K920" s="984"/>
      <c r="L920" s="984"/>
      <c r="M920" s="984"/>
      <c r="N920" s="984"/>
      <c r="O920" s="984"/>
      <c r="P920" s="984"/>
      <c r="Q920" s="984"/>
      <c r="R920" s="984"/>
      <c r="S920" s="984"/>
      <c r="T920" s="984"/>
      <c r="U920" s="984"/>
      <c r="V920" s="985"/>
    </row>
    <row r="921" spans="1:22" ht="19.25" customHeight="1">
      <c r="A921" s="986"/>
      <c r="B921" s="988" t="s">
        <v>316</v>
      </c>
      <c r="C921" s="988"/>
      <c r="D921" s="989" t="str">
        <f>'statement of marks'!$F$3</f>
        <v>2013-14</v>
      </c>
      <c r="E921" s="990"/>
      <c r="F921" s="991" t="str">
        <f>IF(T939="","MAIN EXAMINATION",IF(D938="Suppl.","SUPPLEMENTARY EXAMINATION",IF(D938="Re-exam.","RE-EXAMINATION",)))</f>
        <v>MAIN EXAMINATION</v>
      </c>
      <c r="G921" s="992"/>
      <c r="H921" s="992"/>
      <c r="I921" s="992"/>
      <c r="J921" s="992"/>
      <c r="K921" s="992"/>
      <c r="L921" s="992"/>
      <c r="M921" s="992"/>
      <c r="N921" s="992"/>
      <c r="O921" s="992"/>
      <c r="P921" s="992"/>
      <c r="Q921" s="992"/>
      <c r="R921" s="993" t="s">
        <v>315</v>
      </c>
      <c r="S921" s="994"/>
      <c r="T921" s="995" t="str">
        <f>'statement of marks'!$A$3</f>
        <v>11 'A'</v>
      </c>
      <c r="U921" s="995"/>
      <c r="V921" s="996"/>
    </row>
    <row r="922" spans="1:22" ht="19.25" customHeight="1">
      <c r="A922" s="986"/>
      <c r="B922" s="997" t="s">
        <v>36</v>
      </c>
      <c r="C922" s="997"/>
      <c r="D922" s="998" t="str">
        <f>IF('statement of marks'!G43="","",'statement of marks'!G43)</f>
        <v>A 035</v>
      </c>
      <c r="E922" s="946"/>
      <c r="F922" s="946"/>
      <c r="G922" s="946"/>
      <c r="H922" s="946"/>
      <c r="I922" s="946"/>
      <c r="J922" s="946"/>
      <c r="K922" s="946"/>
      <c r="L922" s="946"/>
      <c r="M922" s="946"/>
      <c r="N922" s="946"/>
      <c r="O922" s="946"/>
      <c r="P922" s="946"/>
      <c r="Q922" s="946"/>
      <c r="R922" s="999" t="s">
        <v>314</v>
      </c>
      <c r="S922" s="1000"/>
      <c r="T922" s="1001">
        <f>IF('statement of marks'!E43="","",'statement of marks'!E43)</f>
        <v>11435</v>
      </c>
      <c r="U922" s="1001"/>
      <c r="V922" s="1002"/>
    </row>
    <row r="923" spans="1:22" ht="19.25" customHeight="1">
      <c r="A923" s="986"/>
      <c r="B923" s="997" t="s">
        <v>37</v>
      </c>
      <c r="C923" s="997"/>
      <c r="D923" s="998" t="str">
        <f>IF('statement of marks'!H43="","",'statement of marks'!H43)</f>
        <v>B 035</v>
      </c>
      <c r="E923" s="946"/>
      <c r="F923" s="946"/>
      <c r="G923" s="946"/>
      <c r="H923" s="946"/>
      <c r="I923" s="946"/>
      <c r="J923" s="946"/>
      <c r="K923" s="946"/>
      <c r="L923" s="946"/>
      <c r="M923" s="946"/>
      <c r="N923" s="946"/>
      <c r="O923" s="946"/>
      <c r="P923" s="946"/>
      <c r="Q923" s="946"/>
      <c r="R923" s="999" t="s">
        <v>35</v>
      </c>
      <c r="S923" s="1000"/>
      <c r="T923" s="1001">
        <f>IF('statement of marks'!D43="","",'statement of marks'!D43)</f>
        <v>10330</v>
      </c>
      <c r="U923" s="1001"/>
      <c r="V923" s="1002"/>
    </row>
    <row r="924" spans="1:22" ht="19.25" customHeight="1">
      <c r="A924" s="986"/>
      <c r="B924" s="1003" t="s">
        <v>38</v>
      </c>
      <c r="C924" s="1003"/>
      <c r="D924" s="998" t="str">
        <f>IF('statement of marks'!I43="","",'statement of marks'!I43)</f>
        <v>C 035</v>
      </c>
      <c r="E924" s="946"/>
      <c r="F924" s="946"/>
      <c r="G924" s="946"/>
      <c r="H924" s="946"/>
      <c r="I924" s="946"/>
      <c r="J924" s="946"/>
      <c r="K924" s="946"/>
      <c r="L924" s="946"/>
      <c r="M924" s="946"/>
      <c r="N924" s="946"/>
      <c r="O924" s="946"/>
      <c r="P924" s="946"/>
      <c r="Q924" s="946"/>
      <c r="R924" s="1004" t="s">
        <v>285</v>
      </c>
      <c r="S924" s="1005"/>
      <c r="T924" s="1006">
        <f>IF('statement of marks'!F43="","",'statement of marks'!F43)</f>
        <v>35595</v>
      </c>
      <c r="U924" s="1006"/>
      <c r="V924" s="1007"/>
    </row>
    <row r="925" spans="1:22" ht="19.25" customHeight="1">
      <c r="A925" s="986"/>
      <c r="B925" s="1008" t="s">
        <v>223</v>
      </c>
      <c r="C925" s="1010" t="s">
        <v>319</v>
      </c>
      <c r="D925" s="1012" t="s">
        <v>114</v>
      </c>
      <c r="E925" s="1012" t="s">
        <v>115</v>
      </c>
      <c r="F925" s="1012" t="s">
        <v>116</v>
      </c>
      <c r="G925" s="1014" t="s">
        <v>281</v>
      </c>
      <c r="H925" s="1014" t="s">
        <v>282</v>
      </c>
      <c r="I925" s="1012" t="s">
        <v>289</v>
      </c>
      <c r="J925" s="1012" t="s">
        <v>299</v>
      </c>
      <c r="K925" s="1016" t="s">
        <v>299</v>
      </c>
      <c r="L925" s="1018" t="s">
        <v>292</v>
      </c>
      <c r="M925" s="1018" t="s">
        <v>293</v>
      </c>
      <c r="N925" s="1020" t="s">
        <v>294</v>
      </c>
      <c r="O925" s="1020" t="s">
        <v>290</v>
      </c>
      <c r="P925" s="1020" t="s">
        <v>291</v>
      </c>
      <c r="Q925" s="1016" t="s">
        <v>323</v>
      </c>
      <c r="R925" s="1012" t="s">
        <v>334</v>
      </c>
      <c r="S925" s="1022" t="s">
        <v>332</v>
      </c>
      <c r="T925" s="1024" t="s">
        <v>320</v>
      </c>
      <c r="U925" s="1026" t="s">
        <v>321</v>
      </c>
      <c r="V925" s="1028" t="s">
        <v>322</v>
      </c>
    </row>
    <row r="926" spans="1:22" ht="19.25" customHeight="1">
      <c r="A926" s="986"/>
      <c r="B926" s="1009"/>
      <c r="C926" s="1011"/>
      <c r="D926" s="1013"/>
      <c r="E926" s="1013"/>
      <c r="F926" s="1013"/>
      <c r="G926" s="1015"/>
      <c r="H926" s="1015"/>
      <c r="I926" s="1013"/>
      <c r="J926" s="1013"/>
      <c r="K926" s="1017"/>
      <c r="L926" s="1019"/>
      <c r="M926" s="1019"/>
      <c r="N926" s="1021"/>
      <c r="O926" s="1021"/>
      <c r="P926" s="1021"/>
      <c r="Q926" s="1017"/>
      <c r="R926" s="1013"/>
      <c r="S926" s="1023"/>
      <c r="T926" s="1025"/>
      <c r="U926" s="1027"/>
      <c r="V926" s="1029"/>
    </row>
    <row r="927" spans="1:22" ht="19.25" customHeight="1">
      <c r="A927" s="986"/>
      <c r="B927" s="1030" t="s">
        <v>317</v>
      </c>
      <c r="C927" s="1031"/>
      <c r="D927" s="173">
        <v>10</v>
      </c>
      <c r="E927" s="203">
        <v>10</v>
      </c>
      <c r="F927" s="203">
        <v>10</v>
      </c>
      <c r="G927" s="164" t="s">
        <v>90</v>
      </c>
      <c r="H927" s="174" t="str">
        <f>'statement of marks'!$AQ$6</f>
        <v/>
      </c>
      <c r="I927" s="165">
        <v>70</v>
      </c>
      <c r="J927" s="164" t="s">
        <v>88</v>
      </c>
      <c r="K927" s="175">
        <v>100</v>
      </c>
      <c r="L927" s="164" t="s">
        <v>91</v>
      </c>
      <c r="M927" s="174" t="str">
        <f>'statement of marks'!$AV$6</f>
        <v/>
      </c>
      <c r="N927" s="165">
        <v>100</v>
      </c>
      <c r="O927" s="164" t="s">
        <v>307</v>
      </c>
      <c r="P927" s="175"/>
      <c r="Q927" s="175">
        <v>200</v>
      </c>
      <c r="R927" s="166"/>
      <c r="S927" s="166"/>
      <c r="T927" s="167"/>
      <c r="U927" s="168"/>
      <c r="V927" s="176" t="str">
        <f>IF(OR(U934=0,U934&lt;S934),"",Q927)</f>
        <v/>
      </c>
    </row>
    <row r="928" spans="1:22" ht="19.25" customHeight="1">
      <c r="A928" s="986"/>
      <c r="B928" s="942" t="str">
        <f>'statement of marks'!$J$3</f>
        <v>HINDI COMPULSORY</v>
      </c>
      <c r="C928" s="943"/>
      <c r="D928" s="200">
        <f>IF('statement of marks'!J43="","",'statement of marks'!J43)</f>
        <v>6</v>
      </c>
      <c r="E928" s="201">
        <f>IF('statement of marks'!K43="","",'statement of marks'!K43)</f>
        <v>6</v>
      </c>
      <c r="F928" s="201">
        <f>IF('statement of marks'!L43="","",'statement of marks'!L43)</f>
        <v>5</v>
      </c>
      <c r="G928" s="177">
        <f>IF('statement of marks'!N43="","",'statement of marks'!N43)</f>
        <v>44</v>
      </c>
      <c r="H928" s="177" t="str">
        <f>'statement of marks'!$BS$6</f>
        <v/>
      </c>
      <c r="I928" s="204">
        <f>IF(G928="","",G928)</f>
        <v>44</v>
      </c>
      <c r="J928" s="204">
        <f>IF(G928="","",SUM(D928,E928,F928,G928))</f>
        <v>61</v>
      </c>
      <c r="K928" s="178">
        <f>J928</f>
        <v>61</v>
      </c>
      <c r="L928" s="177">
        <f>IF('statement of marks'!P43="","",'statement of marks'!P43)</f>
        <v>75</v>
      </c>
      <c r="M928" s="174" t="str">
        <f>'statement of marks'!$BX$6</f>
        <v/>
      </c>
      <c r="N928" s="204">
        <f>IF(L928="","",L928)</f>
        <v>75</v>
      </c>
      <c r="O928" s="204">
        <f>IF(L928="","",SUM(J928,L928))</f>
        <v>136</v>
      </c>
      <c r="P928" s="179">
        <f>SUM(H928,M928)</f>
        <v>0</v>
      </c>
      <c r="Q928" s="178">
        <f>O928</f>
        <v>136</v>
      </c>
      <c r="R928" s="201" t="str">
        <f>CONCATENATE('statement of marks'!FJ43,'statement of marks'!FK43,'statement of marks'!FL43)</f>
        <v>I</v>
      </c>
      <c r="S928" s="180" t="str">
        <f>IF(OR(R928="S",R928="RE"),100,"")</f>
        <v/>
      </c>
      <c r="T928" s="181" t="str">
        <f>IF('result subject-wise'!U43="","",'result subject-wise'!U43)</f>
        <v/>
      </c>
      <c r="U928" s="182" t="str">
        <f>IF('result subject-wise'!V43="","",'result subject-wise'!V43)</f>
        <v/>
      </c>
      <c r="V928" s="176" t="str">
        <f>IF(OR(U934=0,U934&lt;S934),"",IF(R928="RE",SUM(Q928,T928),IF(R928="S",T928,Q928)))</f>
        <v/>
      </c>
    </row>
    <row r="929" spans="1:22" ht="19.25" customHeight="1">
      <c r="A929" s="986"/>
      <c r="B929" s="942" t="str">
        <f>'statement of marks'!$W$3</f>
        <v>ENGLISH COMPULSORY</v>
      </c>
      <c r="C929" s="943"/>
      <c r="D929" s="200">
        <f>IF('statement of marks'!W43="","",'statement of marks'!W43)</f>
        <v>8</v>
      </c>
      <c r="E929" s="201">
        <f>IF('statement of marks'!X43="","",'statement of marks'!X43)</f>
        <v>8</v>
      </c>
      <c r="F929" s="201">
        <f>IF('statement of marks'!Y43="","",'statement of marks'!Y43)</f>
        <v>8</v>
      </c>
      <c r="G929" s="177">
        <f>IF('statement of marks'!AA43="","",'statement of marks'!AA43)</f>
        <v>34</v>
      </c>
      <c r="H929" s="177" t="str">
        <f>'statement of marks'!$CU$6</f>
        <v/>
      </c>
      <c r="I929" s="204">
        <f>IF(G929="","",G929)</f>
        <v>34</v>
      </c>
      <c r="J929" s="204">
        <f t="shared" ref="J929:J932" si="337">IF(G929="","",SUM(D929,E929,F929,G929))</f>
        <v>58</v>
      </c>
      <c r="K929" s="178">
        <f>J929</f>
        <v>58</v>
      </c>
      <c r="L929" s="177">
        <f>IF('statement of marks'!AC43="","",'statement of marks'!AC43)</f>
        <v>50</v>
      </c>
      <c r="M929" s="174" t="str">
        <f>'statement of marks'!$CZ$6</f>
        <v/>
      </c>
      <c r="N929" s="204">
        <f>IF(L929="","",L929)</f>
        <v>50</v>
      </c>
      <c r="O929" s="204">
        <f t="shared" ref="O929" si="338">IF(L929="","",SUM(J929,L929))</f>
        <v>108</v>
      </c>
      <c r="P929" s="179">
        <f t="shared" ref="P929" si="339">SUM(H929,M929)</f>
        <v>0</v>
      </c>
      <c r="Q929" s="178">
        <f>O929</f>
        <v>108</v>
      </c>
      <c r="R929" s="201" t="str">
        <f>CONCATENATE('statement of marks'!FM43,'statement of marks'!FN43,'statement of marks'!FO43)</f>
        <v>II</v>
      </c>
      <c r="S929" s="180" t="str">
        <f>IF(OR(R929="S",R929="RE"),100,"")</f>
        <v/>
      </c>
      <c r="T929" s="181" t="str">
        <f>IF('result subject-wise'!X43="","",'result subject-wise'!X43)</f>
        <v/>
      </c>
      <c r="U929" s="182" t="str">
        <f>IF('result subject-wise'!Y43="","",'result subject-wise'!Y43)</f>
        <v/>
      </c>
      <c r="V929" s="176" t="str">
        <f>IF(OR(U934=0,U934&lt;S934),"",IF(R929="RE",SUM(Q929,T929),IF(R929="S",T929,Q929)))</f>
        <v/>
      </c>
    </row>
    <row r="930" spans="1:22" ht="19.25" customHeight="1">
      <c r="A930" s="986"/>
      <c r="B930" s="942" t="str">
        <f>'statement of marks'!AK43</f>
        <v>PHYSICS</v>
      </c>
      <c r="C930" s="943"/>
      <c r="D930" s="200">
        <f>IF('statement of marks'!AL43="","",'statement of marks'!AL43)</f>
        <v>3</v>
      </c>
      <c r="E930" s="201">
        <f>IF('statement of marks'!AM43="","",'statement of marks'!AM43)</f>
        <v>8</v>
      </c>
      <c r="F930" s="201">
        <f>IF('statement of marks'!AN43="","",'statement of marks'!AN43)</f>
        <v>9</v>
      </c>
      <c r="G930" s="177">
        <f>IF('statement of marks'!AP43="","",'statement of marks'!AP43)</f>
        <v>17</v>
      </c>
      <c r="H930" s="177">
        <f>IF('statement of marks'!AQ43="","",'statement of marks'!AQ43)</f>
        <v>13</v>
      </c>
      <c r="I930" s="204">
        <f>IF(G930="","",IF(AND(G930="ML",H930="ML"),"ML",IF(AND(G930="ML",H930=""),"ML",SUM(G930,H930))))</f>
        <v>30</v>
      </c>
      <c r="J930" s="204">
        <f t="shared" si="337"/>
        <v>37</v>
      </c>
      <c r="K930" s="178">
        <f>IF(J930="","",SUM(H930,J930))</f>
        <v>50</v>
      </c>
      <c r="L930" s="177">
        <f>IF('statement of marks'!AU43="","",'statement of marks'!AU43)</f>
        <v>34</v>
      </c>
      <c r="M930" s="177">
        <f>IF('statement of marks'!AV43="","",'statement of marks'!AV43)</f>
        <v>21</v>
      </c>
      <c r="N930" s="204">
        <f>IF(L930="","",IF(AND(L930="ML",M930="ML"),"ML",IF(AND(L930="ML",M930=""),"ML",SUM(L930,M930))))</f>
        <v>55</v>
      </c>
      <c r="O930" s="204">
        <f>IF(L930="","",SUM(J930,L930))</f>
        <v>71</v>
      </c>
      <c r="P930" s="177">
        <f>IF(AND(H930="",M930=""),"",SUM(H930,M930))</f>
        <v>34</v>
      </c>
      <c r="Q930" s="178">
        <f>IF(O930="","",SUM(O930,P930))</f>
        <v>105</v>
      </c>
      <c r="R930" s="201" t="str">
        <f>CONCATENATE('statement of marks'!FP43,'statement of marks'!FY43,'statement of marks'!FZ43)</f>
        <v>II</v>
      </c>
      <c r="S930" s="180" t="str">
        <f>IF('result subject-wise'!Z43="","",'result subject-wise'!Z43)</f>
        <v/>
      </c>
      <c r="T930" s="181" t="str">
        <f>IF('result subject-wise'!AB43="","",'result subject-wise'!AB43)</f>
        <v/>
      </c>
      <c r="U930" s="182" t="str">
        <f>IF('result subject-wise'!AC43="","",'result subject-wise'!AC43)</f>
        <v/>
      </c>
      <c r="V930" s="176" t="str">
        <f>IF(OR(U934=0,U934&lt;S934),"",IF(OR(R930="RE",R930="REP"),SUM(Q930,T930),IF(R930="S",T930,Q930)))</f>
        <v/>
      </c>
    </row>
    <row r="931" spans="1:22" ht="19.25" customHeight="1">
      <c r="A931" s="986"/>
      <c r="B931" s="942" t="str">
        <f>'statement of marks'!BM43</f>
        <v>CHEMISTRY</v>
      </c>
      <c r="C931" s="943"/>
      <c r="D931" s="200">
        <f>IF('statement of marks'!BN43="","",'statement of marks'!BN43)</f>
        <v>6</v>
      </c>
      <c r="E931" s="201">
        <f>IF('statement of marks'!BO43="","",'statement of marks'!BO43)</f>
        <v>10</v>
      </c>
      <c r="F931" s="201">
        <f>IF('statement of marks'!BP43="","",'statement of marks'!BP43)</f>
        <v>10</v>
      </c>
      <c r="G931" s="177">
        <f>IF('statement of marks'!BR43="","",'statement of marks'!BR43)</f>
        <v>24</v>
      </c>
      <c r="H931" s="177">
        <f>IF('statement of marks'!BS43="","",'statement of marks'!BS43)</f>
        <v>17</v>
      </c>
      <c r="I931" s="204">
        <f t="shared" ref="I931" si="340">IF(G931="","",IF(AND(G931="ML",H931="ML"),"ML",IF(AND(G931="ML",H931=""),"ML",SUM(G931,H931))))</f>
        <v>41</v>
      </c>
      <c r="J931" s="204">
        <f t="shared" si="337"/>
        <v>50</v>
      </c>
      <c r="K931" s="178">
        <f>IF(J931="","",SUM(H931,J931))</f>
        <v>67</v>
      </c>
      <c r="L931" s="177">
        <f>IF('statement of marks'!BW43="","",'statement of marks'!BW43)</f>
        <v>37</v>
      </c>
      <c r="M931" s="177">
        <f>IF('statement of marks'!BX43="","",'statement of marks'!BX43)</f>
        <v>27</v>
      </c>
      <c r="N931" s="204">
        <f t="shared" ref="N931" si="341">IF(L931="","",IF(AND(L931="ML",M931="ML"),"ML",IF(AND(L931="ML",M931=""),"ML",SUM(L931,M931))))</f>
        <v>64</v>
      </c>
      <c r="O931" s="204">
        <f>IF(L931="","",SUM(J931,L931))</f>
        <v>87</v>
      </c>
      <c r="P931" s="177">
        <f t="shared" ref="P931:P932" si="342">IF(AND(H931="",M931=""),"",SUM(H931,M931))</f>
        <v>44</v>
      </c>
      <c r="Q931" s="178">
        <f>IF(O931="","",SUM(O931,P931))</f>
        <v>131</v>
      </c>
      <c r="R931" s="201" t="str">
        <f>CONCATENATE('statement of marks'!GA43,'statement of marks'!GJ43,'statement of marks'!GK43)</f>
        <v>I</v>
      </c>
      <c r="S931" s="180" t="str">
        <f>IF('result subject-wise'!AD43="","",'result subject-wise'!AD43)</f>
        <v/>
      </c>
      <c r="T931" s="181" t="str">
        <f>IF('result subject-wise'!AF43="","",'result subject-wise'!AF43)</f>
        <v/>
      </c>
      <c r="U931" s="182" t="str">
        <f>IF('result subject-wise'!AG43="","",'result subject-wise'!AG43)</f>
        <v/>
      </c>
      <c r="V931" s="176" t="str">
        <f>IF(OR(U934=0,U934&lt;S934),"",IF(OR(R931="RE",R931="REP"),SUM(Q931,T931),IF(R931="S",T931,Q931)))</f>
        <v/>
      </c>
    </row>
    <row r="932" spans="1:22" ht="19.25" customHeight="1">
      <c r="A932" s="986"/>
      <c r="B932" s="942" t="str">
        <f>'statement of marks'!CO43</f>
        <v>BIOLOGY</v>
      </c>
      <c r="C932" s="943"/>
      <c r="D932" s="200">
        <f>IF('statement of marks'!CP43="","",'statement of marks'!CP43)</f>
        <v>10</v>
      </c>
      <c r="E932" s="201">
        <f>IF('statement of marks'!CQ43="","",'statement of marks'!CQ43)</f>
        <v>7</v>
      </c>
      <c r="F932" s="201">
        <f>IF('statement of marks'!CR43="","",'statement of marks'!CR43)</f>
        <v>10</v>
      </c>
      <c r="G932" s="177">
        <f>IF('statement of marks'!CT43="","",'statement of marks'!CT43)</f>
        <v>25</v>
      </c>
      <c r="H932" s="177">
        <f>IF('statement of marks'!CU43="","",'statement of marks'!CU43)</f>
        <v>17</v>
      </c>
      <c r="I932" s="204">
        <f>IF(G932="","",IF(AND(G932="ML",H932="ML"),"ML",IF(AND(G932="ML",H932=""),"ML",SUM(G932,H932))))</f>
        <v>42</v>
      </c>
      <c r="J932" s="204">
        <f t="shared" si="337"/>
        <v>52</v>
      </c>
      <c r="K932" s="178">
        <f>IF(J932="","",SUM(H932,J932))</f>
        <v>69</v>
      </c>
      <c r="L932" s="177">
        <f>IF('statement of marks'!CY43="","",'statement of marks'!CY43)</f>
        <v>41</v>
      </c>
      <c r="M932" s="177">
        <f>IF('statement of marks'!CZ43="","",'statement of marks'!CZ43)</f>
        <v>27</v>
      </c>
      <c r="N932" s="204">
        <f>IF(L932="","",IF(AND(L932="ML",M932="ML"),"ML",IF(AND(L932="ML",M932=""),"ML",SUM(L932,M932))))</f>
        <v>68</v>
      </c>
      <c r="O932" s="204">
        <f>IF(L932="","",SUM(J932,L932))</f>
        <v>93</v>
      </c>
      <c r="P932" s="177">
        <f t="shared" si="342"/>
        <v>44</v>
      </c>
      <c r="Q932" s="178">
        <f>IF(O932="","",SUM(O932,P932))</f>
        <v>137</v>
      </c>
      <c r="R932" s="201" t="str">
        <f>CONCATENATE('statement of marks'!GL43,'statement of marks'!GU43,'statement of marks'!GV43)</f>
        <v>I</v>
      </c>
      <c r="S932" s="180" t="str">
        <f>IF('result subject-wise'!AH43="","",'result subject-wise'!AH43)</f>
        <v/>
      </c>
      <c r="T932" s="181" t="str">
        <f>IF('result subject-wise'!AJ43="","",'result subject-wise'!AJ43)</f>
        <v/>
      </c>
      <c r="U932" s="182" t="str">
        <f>IF('result subject-wise'!AK43="","",'result subject-wise'!AK43)</f>
        <v/>
      </c>
      <c r="V932" s="176" t="str">
        <f>IF(OR(U934=0,U934&lt;S934),"",IF(OR(R932="RE",R932="REP"),SUM(Q932,T932),IF(R932="S",T932,Q932)))</f>
        <v/>
      </c>
    </row>
    <row r="933" spans="1:22" ht="19.25" customHeight="1">
      <c r="A933" s="986"/>
      <c r="B933" s="1032" t="s">
        <v>296</v>
      </c>
      <c r="C933" s="1033"/>
      <c r="D933" s="183">
        <f>IF(AND(D928="",D929="",D930="",D931="",D932=""),"",SUM(D928:D932))</f>
        <v>33</v>
      </c>
      <c r="E933" s="183">
        <f t="shared" ref="E933:F933" si="343">IF(AND(E928="",E929="",E930="",E931="",E932=""),"",SUM(E928:E932))</f>
        <v>39</v>
      </c>
      <c r="F933" s="183">
        <f t="shared" si="343"/>
        <v>42</v>
      </c>
      <c r="G933" s="184">
        <f>IF(G928="","",SUM(G928:G932))</f>
        <v>144</v>
      </c>
      <c r="H933" s="184">
        <f>SUM(H930:H932)</f>
        <v>47</v>
      </c>
      <c r="I933" s="184">
        <f>IF(AND(I928="",I929="",I930="",I931="",I932=""),"",SUM(I928:I932))</f>
        <v>191</v>
      </c>
      <c r="J933" s="185">
        <f>IF(J932="","",SUM(J928:J932))</f>
        <v>258</v>
      </c>
      <c r="K933" s="186">
        <f>IF(K928="","",SUM(K928:K932))</f>
        <v>305</v>
      </c>
      <c r="L933" s="184">
        <f>IF(L928="","",SUM(L928:L932))</f>
        <v>237</v>
      </c>
      <c r="M933" s="184">
        <f>SUM(M930:M932)</f>
        <v>75</v>
      </c>
      <c r="N933" s="184">
        <f t="shared" ref="N933" si="344">IF(AND(N928="",N929="",N930="",N931="",N932=""),"",SUM(N928:N932))</f>
        <v>312</v>
      </c>
      <c r="O933" s="185">
        <f>IF(L933="","",SUM(J933,L933))</f>
        <v>495</v>
      </c>
      <c r="P933" s="186">
        <f>SUM(H933,M933)</f>
        <v>122</v>
      </c>
      <c r="Q933" s="186">
        <f>IF(Q928="","",SUM(Q928:Q932))</f>
        <v>617</v>
      </c>
      <c r="R933" s="185"/>
      <c r="S933" s="185" t="str">
        <f>IF(AND(S928="",S929="",S930="",S931="",S932=""),"",SUM(S928:S932))</f>
        <v/>
      </c>
      <c r="T933" s="187" t="str">
        <f>IF(AND(T928="",T929="",T930="",T931="",T932=""),"",SUM(T928:T932))</f>
        <v/>
      </c>
      <c r="U933" s="188"/>
      <c r="V933" s="189" t="str">
        <f>IF(V928="","",SUM(V928:V932))</f>
        <v/>
      </c>
    </row>
    <row r="934" spans="1:22" ht="19.25" customHeight="1">
      <c r="A934" s="986"/>
      <c r="B934" s="1034" t="s">
        <v>318</v>
      </c>
      <c r="C934" s="1035"/>
      <c r="D934" s="173">
        <f>IF(D933="","",50-(COUNTIF(D928:D932,"NA")*10+COUNTIF(D928:D932,"ML")*10))</f>
        <v>50</v>
      </c>
      <c r="E934" s="173">
        <f t="shared" ref="E934:F934" si="345">IF(E933="","",50-(COUNTIF(E928:E932,"NA")*10+COUNTIF(E928:E932,"ML")*10))</f>
        <v>50</v>
      </c>
      <c r="F934" s="173">
        <f t="shared" si="345"/>
        <v>50</v>
      </c>
      <c r="G934" s="177" t="e">
        <f>I934-H934</f>
        <v>#VALUE!</v>
      </c>
      <c r="H934" s="184" t="e">
        <f>IF(H933="","",(IF(OR(H930="ML",H930=""),0,H927)+IF(OR(H931="ML",H931=""),0,H928)+IF(OR(H932="ML",H932=""),0,H929)))</f>
        <v>#VALUE!</v>
      </c>
      <c r="I934" s="177">
        <f>IF(I933=0,0,350-H936)</f>
        <v>350</v>
      </c>
      <c r="J934" s="204" t="e">
        <f>IF(J933="","",SUM(D934:G934))</f>
        <v>#VALUE!</v>
      </c>
      <c r="K934" s="178" t="e">
        <f>IF(K933="","",SUM(H934,J934))</f>
        <v>#VALUE!</v>
      </c>
      <c r="L934" s="177" t="e">
        <f>N934-M934</f>
        <v>#VALUE!</v>
      </c>
      <c r="M934" s="180" t="e">
        <f>IF(M933="","",(IF(OR(M930="ML",M930=""),0,M927)+IF(OR(M931="ML",M931=""),0,M928)+IF(OR(M932="ML",M932=""),0,M929)))</f>
        <v>#VALUE!</v>
      </c>
      <c r="N934" s="177">
        <f>IF(N933=0,0,500-M936)</f>
        <v>500</v>
      </c>
      <c r="O934" s="204" t="e">
        <f>IF(L934="","",SUM(J934,L934))</f>
        <v>#VALUE!</v>
      </c>
      <c r="P934" s="178" t="e">
        <f>SUM(H934,M934)</f>
        <v>#VALUE!</v>
      </c>
      <c r="Q934" s="178" t="e">
        <f>IF(Q933="","",SUM(O934,P934))</f>
        <v>#VALUE!</v>
      </c>
      <c r="R934" s="169"/>
      <c r="S934" s="190">
        <f>COUNTIF(R928:R937,"S")</f>
        <v>0</v>
      </c>
      <c r="T934" s="190">
        <f>COUNTIF(R928:R937,"RE")+COUNTIF(R928:R937,"REP")</f>
        <v>0</v>
      </c>
      <c r="U934" s="190">
        <f>COUNTIF(U928:U933,"P")+COUNTIF(U936:U937,"P")</f>
        <v>0</v>
      </c>
      <c r="V934" s="191" t="str">
        <f>IF(OR(U934=0,U934&lt;(S934+T934)),"",(Q934-(S934*200)+S933))</f>
        <v/>
      </c>
    </row>
    <row r="935" spans="1:22" ht="19.25" customHeight="1">
      <c r="A935" s="986"/>
      <c r="B935" s="942" t="s">
        <v>156</v>
      </c>
      <c r="C935" s="943"/>
      <c r="D935" s="192">
        <f t="shared" ref="D935:Q935" si="346">IF(D934="","",D933/D934*100)</f>
        <v>66</v>
      </c>
      <c r="E935" s="192">
        <f t="shared" si="346"/>
        <v>78</v>
      </c>
      <c r="F935" s="192">
        <f t="shared" si="346"/>
        <v>84</v>
      </c>
      <c r="G935" s="192" t="e">
        <f t="shared" si="346"/>
        <v>#VALUE!</v>
      </c>
      <c r="H935" s="192" t="e">
        <f t="shared" si="346"/>
        <v>#VALUE!</v>
      </c>
      <c r="I935" s="192">
        <f t="shared" si="346"/>
        <v>54.571428571428569</v>
      </c>
      <c r="J935" s="192" t="e">
        <f t="shared" si="346"/>
        <v>#VALUE!</v>
      </c>
      <c r="K935" s="193" t="e">
        <f t="shared" si="346"/>
        <v>#VALUE!</v>
      </c>
      <c r="L935" s="192" t="e">
        <f t="shared" si="346"/>
        <v>#VALUE!</v>
      </c>
      <c r="M935" s="192" t="e">
        <f t="shared" si="346"/>
        <v>#VALUE!</v>
      </c>
      <c r="N935" s="192">
        <f t="shared" si="346"/>
        <v>62.4</v>
      </c>
      <c r="O935" s="192" t="e">
        <f t="shared" si="346"/>
        <v>#VALUE!</v>
      </c>
      <c r="P935" s="193" t="e">
        <f t="shared" si="346"/>
        <v>#VALUE!</v>
      </c>
      <c r="Q935" s="193" t="e">
        <f t="shared" si="346"/>
        <v>#VALUE!</v>
      </c>
      <c r="R935" s="166"/>
      <c r="S935" s="166"/>
      <c r="T935" s="167"/>
      <c r="U935" s="170"/>
      <c r="V935" s="194" t="str">
        <f>IF(V934="","",V933/V934*100)</f>
        <v/>
      </c>
    </row>
    <row r="936" spans="1:22" ht="19.25" customHeight="1">
      <c r="A936" s="986"/>
      <c r="B936" s="942" t="str">
        <f>'statement of marks'!$DQ$3</f>
        <v>RAJASTHAN STUDIES</v>
      </c>
      <c r="C936" s="943"/>
      <c r="D936" s="200">
        <f>IF('statement of marks'!DQ43="","",'statement of marks'!DQ43)</f>
        <v>10</v>
      </c>
      <c r="E936" s="201">
        <f>IF('statement of marks'!DR43="","",'statement of marks'!DR43)</f>
        <v>9</v>
      </c>
      <c r="F936" s="201">
        <f>IF('statement of marks'!DS43="","",'statement of marks'!DS43)</f>
        <v>10</v>
      </c>
      <c r="G936" s="201">
        <f>IF('statement of marks'!DU43="","",'statement of marks'!DU43)</f>
        <v>54</v>
      </c>
      <c r="H936" s="179">
        <f>IF(G928="ML",70)+IF(G929="ML",70)+IF(G930="ML",70-H927)+IF(G931="ML",70-H928)+IF(G932="ML",70-H929)+IF(H930="ml",H927)+IF(H931="ml",H928)+IF(H932="ml",H929)</f>
        <v>0</v>
      </c>
      <c r="I936" s="204">
        <f>IF(G936="","",SUM(G936,H936))</f>
        <v>54</v>
      </c>
      <c r="J936" s="204">
        <f>IF(G936="","",SUM(D936,E936,F936,G936))</f>
        <v>83</v>
      </c>
      <c r="K936" s="178">
        <f>IF(J936="","",SUM(H936,J936))</f>
        <v>83</v>
      </c>
      <c r="L936" s="201">
        <f>IF('statement of marks'!DW43="","",'statement of marks'!DW43)</f>
        <v>72</v>
      </c>
      <c r="M936" s="179">
        <f>IF(L928="ML",100)+IF(L929="ML",100)+IF(L930="ML",100-M927)+IF(L931="ML",100-M928)+IF(L932="ML",100-M929)+IF(M930="ml",M927)+IF(M931="ml",M928)+IF(M932="ml",M929)</f>
        <v>0</v>
      </c>
      <c r="N936" s="204">
        <f>IF(L936="","",SUM(L936,M936))</f>
        <v>72</v>
      </c>
      <c r="O936" s="204">
        <f>IF(L936="","",SUM(K936,L936))</f>
        <v>155</v>
      </c>
      <c r="P936" s="179">
        <f>SUM(H936,M936)</f>
        <v>0</v>
      </c>
      <c r="Q936" s="178">
        <f>IF(O936="","",SUM(O936,M936))</f>
        <v>155</v>
      </c>
      <c r="R936" s="201" t="str">
        <f>IF('statement of marks'!GW43="","",'statement of marks'!GW43)</f>
        <v>B</v>
      </c>
      <c r="S936" s="180" t="str">
        <f>IF(OR(R936="S",R936="RE"),100,"")</f>
        <v/>
      </c>
      <c r="T936" s="171" t="str">
        <f>IF('result subject-wise'!AL43="","",'result subject-wise'!AL43)</f>
        <v/>
      </c>
      <c r="U936" s="172" t="str">
        <f>IF('result subject-wise'!AM43="","",'result subject-wise'!AM43)</f>
        <v/>
      </c>
      <c r="V936" s="1036"/>
    </row>
    <row r="937" spans="1:22" ht="19.25" customHeight="1">
      <c r="A937" s="986"/>
      <c r="B937" s="942" t="str">
        <f>'statement of marks'!$ED$3</f>
        <v>JEEVAN KAUSJAL</v>
      </c>
      <c r="C937" s="943"/>
      <c r="D937" s="1037" t="s">
        <v>283</v>
      </c>
      <c r="E937" s="1038"/>
      <c r="F937" s="204">
        <f>'statement of marks'!$ED$6</f>
        <v>30</v>
      </c>
      <c r="G937" s="177">
        <f>IF('statement of marks'!ED43="","",'statement of marks'!ED43)</f>
        <v>22</v>
      </c>
      <c r="H937" s="1038" t="s">
        <v>284</v>
      </c>
      <c r="I937" s="1038"/>
      <c r="J937" s="204">
        <f>'statement of marks'!$EE$6</f>
        <v>30</v>
      </c>
      <c r="K937" s="178">
        <f>IF('statement of marks'!EE43="","",'statement of marks'!EE43)</f>
        <v>26</v>
      </c>
      <c r="L937" s="1038" t="s">
        <v>113</v>
      </c>
      <c r="M937" s="1038"/>
      <c r="N937" s="204">
        <f>'statement of marks'!$EF$6</f>
        <v>40</v>
      </c>
      <c r="O937" s="201">
        <f>IF('statement of marks'!EF43="","",'statement of marks'!EF43)</f>
        <v>34</v>
      </c>
      <c r="P937" s="166"/>
      <c r="Q937" s="178">
        <f>IF(O937="","",SUM(G937,K937,O937))</f>
        <v>82</v>
      </c>
      <c r="R937" s="201" t="str">
        <f>IF('statement of marks'!GX43="","",'statement of marks'!GX43)</f>
        <v>A</v>
      </c>
      <c r="S937" s="180" t="str">
        <f>IF(OR(R937="S",R937="RE"),40,"")</f>
        <v/>
      </c>
      <c r="T937" s="171" t="str">
        <f>IF('result subject-wise'!AN43="","",'result subject-wise'!AN43)</f>
        <v/>
      </c>
      <c r="U937" s="172" t="str">
        <f>IF('result subject-wise'!AO43="","",'result subject-wise'!AO43)</f>
        <v/>
      </c>
      <c r="V937" s="1036"/>
    </row>
    <row r="938" spans="1:22" ht="19.25" customHeight="1">
      <c r="A938" s="986"/>
      <c r="B938" s="1039" t="s">
        <v>200</v>
      </c>
      <c r="C938" s="1040"/>
      <c r="D938" s="1041" t="str">
        <f>IF('statement of marks'!HD43="","",'statement of marks'!HD43)</f>
        <v>PASS</v>
      </c>
      <c r="E938" s="1042"/>
      <c r="F938" s="1042"/>
      <c r="G938" s="1042"/>
      <c r="H938" s="1042"/>
      <c r="I938" s="1043"/>
      <c r="J938" s="202" t="s">
        <v>330</v>
      </c>
      <c r="K938" s="201" t="str">
        <f>IF('statement of marks'!HG43="","",'statement of marks'!HG43)</f>
        <v>I</v>
      </c>
      <c r="L938" s="1044" t="s">
        <v>157</v>
      </c>
      <c r="M938" s="1045"/>
      <c r="N938" s="1046"/>
      <c r="O938" s="201">
        <f>IF('statement of marks'!HI43="","",'statement of marks'!HI43)</f>
        <v>7.0000000000000195</v>
      </c>
      <c r="P938" s="1047" t="s">
        <v>324</v>
      </c>
      <c r="Q938" s="1047"/>
      <c r="R938" s="1047"/>
      <c r="S938" s="1047"/>
      <c r="T938" s="1047"/>
      <c r="U938" s="1047"/>
      <c r="V938" s="1048"/>
    </row>
    <row r="939" spans="1:22" ht="19.25" customHeight="1">
      <c r="A939" s="986"/>
      <c r="B939" s="1039" t="s">
        <v>333</v>
      </c>
      <c r="C939" s="1040"/>
      <c r="D939" s="965" t="s">
        <v>127</v>
      </c>
      <c r="E939" s="966"/>
      <c r="F939" s="958" t="s">
        <v>129</v>
      </c>
      <c r="G939" s="958"/>
      <c r="H939" s="958" t="s">
        <v>131</v>
      </c>
      <c r="I939" s="958"/>
      <c r="J939" s="958" t="s">
        <v>133</v>
      </c>
      <c r="K939" s="958"/>
      <c r="L939" s="959" t="s">
        <v>312</v>
      </c>
      <c r="M939" s="959"/>
      <c r="N939" s="959"/>
      <c r="O939" s="959"/>
      <c r="P939" s="960" t="s">
        <v>200</v>
      </c>
      <c r="Q939" s="960"/>
      <c r="R939" s="960"/>
      <c r="S939" s="960"/>
      <c r="T939" s="961" t="str">
        <f>IF('result subject-wise'!AR43="","",'result subject-wise'!AR43)</f>
        <v/>
      </c>
      <c r="U939" s="961"/>
      <c r="V939" s="962"/>
    </row>
    <row r="940" spans="1:22" ht="19.25" customHeight="1">
      <c r="A940" s="986"/>
      <c r="B940" s="963" t="s">
        <v>309</v>
      </c>
      <c r="C940" s="964"/>
      <c r="D940" s="965" t="str">
        <f>IF('statement of marks'!EZ43="","",'statement of marks'!EZ43)</f>
        <v/>
      </c>
      <c r="E940" s="966"/>
      <c r="F940" s="966" t="str">
        <f>IF('statement of marks'!FB43="","",'statement of marks'!FB43)</f>
        <v/>
      </c>
      <c r="G940" s="966"/>
      <c r="H940" s="966" t="str">
        <f>IF('statement of marks'!FD43="","",'statement of marks'!FD43)</f>
        <v/>
      </c>
      <c r="I940" s="966"/>
      <c r="J940" s="966" t="str">
        <f>IF('statement of marks'!FF43="","",'statement of marks'!FF43)</f>
        <v/>
      </c>
      <c r="K940" s="966"/>
      <c r="L940" s="966">
        <f>IF('statement of marks'!FH43="","",'statement of marks'!FH43)</f>
        <v>0</v>
      </c>
      <c r="M940" s="966"/>
      <c r="N940" s="966"/>
      <c r="O940" s="966"/>
      <c r="P940" s="960" t="s">
        <v>330</v>
      </c>
      <c r="Q940" s="960"/>
      <c r="R940" s="960"/>
      <c r="S940" s="960"/>
      <c r="T940" s="961" t="str">
        <f>IF(AND(T939="mRrh.kZ",V935&gt;=60),"FIRST",IF(AND(T939="mRrh.kZ",V935&gt;=48),"SECOND",IF(AND(T939="mRrh.kZ",V935&gt;=36),"THIRD","")))</f>
        <v/>
      </c>
      <c r="U940" s="961"/>
      <c r="V940" s="962"/>
    </row>
    <row r="941" spans="1:22" ht="19.25" customHeight="1">
      <c r="A941" s="986"/>
      <c r="B941" s="963" t="s">
        <v>310</v>
      </c>
      <c r="C941" s="964"/>
      <c r="D941" s="967" t="str">
        <f>IF('statement of marks'!EY43="","",'statement of marks'!EY43)</f>
        <v/>
      </c>
      <c r="E941" s="968"/>
      <c r="F941" s="968" t="str">
        <f>IF('statement of marks'!FA43="","",'statement of marks'!FA43)</f>
        <v/>
      </c>
      <c r="G941" s="968"/>
      <c r="H941" s="968" t="str">
        <f>IF('statement of marks'!FC43="","",'statement of marks'!FC43)</f>
        <v/>
      </c>
      <c r="I941" s="968"/>
      <c r="J941" s="968" t="str">
        <f>IF('statement of marks'!FE43="","",'statement of marks'!FE43)</f>
        <v/>
      </c>
      <c r="K941" s="968"/>
      <c r="L941" s="968">
        <f>IF('statement of marks'!FG43="","",'statement of marks'!FG43)</f>
        <v>44</v>
      </c>
      <c r="M941" s="968"/>
      <c r="N941" s="968"/>
      <c r="O941" s="968"/>
      <c r="P941" s="969" t="s">
        <v>302</v>
      </c>
      <c r="Q941" s="970"/>
      <c r="R941" s="970"/>
      <c r="S941" s="971"/>
      <c r="T941" s="972" t="str">
        <f>IF(T939="","",'result subject-wise'!$G$118)</f>
        <v/>
      </c>
      <c r="U941" s="972"/>
      <c r="V941" s="973"/>
    </row>
    <row r="942" spans="1:22" ht="19.25" customHeight="1">
      <c r="A942" s="986"/>
      <c r="B942" s="942" t="s">
        <v>303</v>
      </c>
      <c r="C942" s="943"/>
      <c r="D942" s="944"/>
      <c r="E942" s="945"/>
      <c r="F942" s="945"/>
      <c r="G942" s="945"/>
      <c r="H942" s="945"/>
      <c r="I942" s="945"/>
      <c r="J942" s="945"/>
      <c r="K942" s="945"/>
      <c r="L942" s="946" t="s">
        <v>326</v>
      </c>
      <c r="M942" s="946"/>
      <c r="N942" s="946"/>
      <c r="O942" s="946"/>
      <c r="P942" s="946"/>
      <c r="Q942" s="946"/>
      <c r="R942" s="974"/>
      <c r="S942" s="975"/>
      <c r="T942" s="975"/>
      <c r="U942" s="975"/>
      <c r="V942" s="976"/>
    </row>
    <row r="943" spans="1:22" ht="19.25" customHeight="1">
      <c r="A943" s="986"/>
      <c r="B943" s="942" t="s">
        <v>335</v>
      </c>
      <c r="C943" s="943"/>
      <c r="D943" s="944"/>
      <c r="E943" s="945"/>
      <c r="F943" s="945"/>
      <c r="G943" s="945"/>
      <c r="H943" s="945"/>
      <c r="I943" s="945"/>
      <c r="J943" s="945"/>
      <c r="K943" s="945"/>
      <c r="L943" s="946" t="s">
        <v>304</v>
      </c>
      <c r="M943" s="946"/>
      <c r="N943" s="946"/>
      <c r="O943" s="946"/>
      <c r="P943" s="946"/>
      <c r="Q943" s="946"/>
      <c r="R943" s="977"/>
      <c r="S943" s="978"/>
      <c r="T943" s="978"/>
      <c r="U943" s="978"/>
      <c r="V943" s="979"/>
    </row>
    <row r="944" spans="1:22" ht="19.25" customHeight="1">
      <c r="A944" s="986"/>
      <c r="B944" s="942" t="s">
        <v>313</v>
      </c>
      <c r="C944" s="943"/>
      <c r="D944" s="944"/>
      <c r="E944" s="945"/>
      <c r="F944" s="945"/>
      <c r="G944" s="945"/>
      <c r="H944" s="945"/>
      <c r="I944" s="945"/>
      <c r="J944" s="945"/>
      <c r="K944" s="945"/>
      <c r="L944" s="946" t="s">
        <v>327</v>
      </c>
      <c r="M944" s="946"/>
      <c r="N944" s="946"/>
      <c r="O944" s="946"/>
      <c r="P944" s="946"/>
      <c r="Q944" s="946"/>
      <c r="R944" s="947" t="s">
        <v>328</v>
      </c>
      <c r="S944" s="948"/>
      <c r="T944" s="948"/>
      <c r="U944" s="948"/>
      <c r="V944" s="949"/>
    </row>
    <row r="945" spans="1:22" ht="19.25" customHeight="1">
      <c r="A945" s="987"/>
      <c r="B945" s="950" t="s">
        <v>329</v>
      </c>
      <c r="C945" s="951"/>
      <c r="D945" s="952"/>
      <c r="E945" s="953"/>
      <c r="F945" s="953"/>
      <c r="G945" s="953"/>
      <c r="H945" s="953"/>
      <c r="I945" s="953"/>
      <c r="J945" s="953"/>
      <c r="K945" s="953"/>
      <c r="L945" s="951" t="s">
        <v>117</v>
      </c>
      <c r="M945" s="951"/>
      <c r="N945" s="951"/>
      <c r="O945" s="951"/>
      <c r="P945" s="954">
        <f>'statement of marks'!$HJ$110</f>
        <v>42122</v>
      </c>
      <c r="Q945" s="954"/>
      <c r="R945" s="955" t="s">
        <v>305</v>
      </c>
      <c r="S945" s="956"/>
      <c r="T945" s="956"/>
      <c r="U945" s="956"/>
      <c r="V945" s="957"/>
    </row>
    <row r="946" spans="1:22" ht="19.25" customHeight="1">
      <c r="A946" s="980" t="s">
        <v>287</v>
      </c>
      <c r="B946" s="981"/>
      <c r="C946" s="981"/>
      <c r="D946" s="981"/>
      <c r="E946" s="981"/>
      <c r="F946" s="981"/>
      <c r="G946" s="981"/>
      <c r="H946" s="981"/>
      <c r="I946" s="981"/>
      <c r="J946" s="981"/>
      <c r="K946" s="981"/>
      <c r="L946" s="981"/>
      <c r="M946" s="981"/>
      <c r="N946" s="981"/>
      <c r="O946" s="981"/>
      <c r="P946" s="981"/>
      <c r="Q946" s="981"/>
      <c r="R946" s="981"/>
      <c r="S946" s="981"/>
      <c r="T946" s="981"/>
      <c r="U946" s="981"/>
      <c r="V946" s="982"/>
    </row>
    <row r="947" spans="1:22" ht="19.25" customHeight="1">
      <c r="A947" s="983" t="str">
        <f>'statement of marks'!$A$1</f>
        <v>GOVT. GIRLS' HR. SEC. SCHOOL, NIMBAHERA</v>
      </c>
      <c r="B947" s="984"/>
      <c r="C947" s="984"/>
      <c r="D947" s="984"/>
      <c r="E947" s="984"/>
      <c r="F947" s="984"/>
      <c r="G947" s="984"/>
      <c r="H947" s="984"/>
      <c r="I947" s="984"/>
      <c r="J947" s="984"/>
      <c r="K947" s="984"/>
      <c r="L947" s="984"/>
      <c r="M947" s="984"/>
      <c r="N947" s="984"/>
      <c r="O947" s="984"/>
      <c r="P947" s="984"/>
      <c r="Q947" s="984"/>
      <c r="R947" s="984"/>
      <c r="S947" s="984"/>
      <c r="T947" s="984"/>
      <c r="U947" s="984"/>
      <c r="V947" s="985"/>
    </row>
    <row r="948" spans="1:22" ht="19.25" customHeight="1">
      <c r="A948" s="986"/>
      <c r="B948" s="988" t="s">
        <v>316</v>
      </c>
      <c r="C948" s="988"/>
      <c r="D948" s="989" t="str">
        <f>'statement of marks'!$F$3</f>
        <v>2013-14</v>
      </c>
      <c r="E948" s="990"/>
      <c r="F948" s="991" t="str">
        <f>IF(T966="","MAIN EXAMINATION",IF(D965="Suppl.","SUPPLEMENTARY EXAMINATION",IF(D965="Re-exam.","RE-EXAMINATION",)))</f>
        <v>MAIN EXAMINATION</v>
      </c>
      <c r="G948" s="992"/>
      <c r="H948" s="992"/>
      <c r="I948" s="992"/>
      <c r="J948" s="992"/>
      <c r="K948" s="992"/>
      <c r="L948" s="992"/>
      <c r="M948" s="992"/>
      <c r="N948" s="992"/>
      <c r="O948" s="992"/>
      <c r="P948" s="992"/>
      <c r="Q948" s="992"/>
      <c r="R948" s="993" t="s">
        <v>315</v>
      </c>
      <c r="S948" s="994"/>
      <c r="T948" s="995" t="str">
        <f>'statement of marks'!$A$3</f>
        <v>11 'A'</v>
      </c>
      <c r="U948" s="995"/>
      <c r="V948" s="996"/>
    </row>
    <row r="949" spans="1:22" ht="19.25" customHeight="1">
      <c r="A949" s="986"/>
      <c r="B949" s="997" t="s">
        <v>36</v>
      </c>
      <c r="C949" s="997"/>
      <c r="D949" s="998" t="str">
        <f>IF('statement of marks'!G44="","",'statement of marks'!G44)</f>
        <v>A 036</v>
      </c>
      <c r="E949" s="946"/>
      <c r="F949" s="946"/>
      <c r="G949" s="946"/>
      <c r="H949" s="946"/>
      <c r="I949" s="946"/>
      <c r="J949" s="946"/>
      <c r="K949" s="946"/>
      <c r="L949" s="946"/>
      <c r="M949" s="946"/>
      <c r="N949" s="946"/>
      <c r="O949" s="946"/>
      <c r="P949" s="946"/>
      <c r="Q949" s="946"/>
      <c r="R949" s="999" t="s">
        <v>314</v>
      </c>
      <c r="S949" s="1000"/>
      <c r="T949" s="1001">
        <f>IF('statement of marks'!E44="","",'statement of marks'!E44)</f>
        <v>11436</v>
      </c>
      <c r="U949" s="1001"/>
      <c r="V949" s="1002"/>
    </row>
    <row r="950" spans="1:22" ht="19.25" customHeight="1">
      <c r="A950" s="986"/>
      <c r="B950" s="997" t="s">
        <v>37</v>
      </c>
      <c r="C950" s="997"/>
      <c r="D950" s="998" t="str">
        <f>IF('statement of marks'!H44="","",'statement of marks'!H44)</f>
        <v>B 036</v>
      </c>
      <c r="E950" s="946"/>
      <c r="F950" s="946"/>
      <c r="G950" s="946"/>
      <c r="H950" s="946"/>
      <c r="I950" s="946"/>
      <c r="J950" s="946"/>
      <c r="K950" s="946"/>
      <c r="L950" s="946"/>
      <c r="M950" s="946"/>
      <c r="N950" s="946"/>
      <c r="O950" s="946"/>
      <c r="P950" s="946"/>
      <c r="Q950" s="946"/>
      <c r="R950" s="999" t="s">
        <v>35</v>
      </c>
      <c r="S950" s="1000"/>
      <c r="T950" s="1001">
        <f>IF('statement of marks'!D44="","",'statement of marks'!D44)</f>
        <v>10329</v>
      </c>
      <c r="U950" s="1001"/>
      <c r="V950" s="1002"/>
    </row>
    <row r="951" spans="1:22" ht="19.25" customHeight="1">
      <c r="A951" s="986"/>
      <c r="B951" s="1003" t="s">
        <v>38</v>
      </c>
      <c r="C951" s="1003"/>
      <c r="D951" s="998" t="str">
        <f>IF('statement of marks'!I44="","",'statement of marks'!I44)</f>
        <v>C 036</v>
      </c>
      <c r="E951" s="946"/>
      <c r="F951" s="946"/>
      <c r="G951" s="946"/>
      <c r="H951" s="946"/>
      <c r="I951" s="946"/>
      <c r="J951" s="946"/>
      <c r="K951" s="946"/>
      <c r="L951" s="946"/>
      <c r="M951" s="946"/>
      <c r="N951" s="946"/>
      <c r="O951" s="946"/>
      <c r="P951" s="946"/>
      <c r="Q951" s="946"/>
      <c r="R951" s="1004" t="s">
        <v>285</v>
      </c>
      <c r="S951" s="1005"/>
      <c r="T951" s="1006">
        <f>IF('statement of marks'!F44="","",'statement of marks'!F44)</f>
        <v>34556</v>
      </c>
      <c r="U951" s="1006"/>
      <c r="V951" s="1007"/>
    </row>
    <row r="952" spans="1:22" ht="19.25" customHeight="1">
      <c r="A952" s="986"/>
      <c r="B952" s="1008" t="s">
        <v>223</v>
      </c>
      <c r="C952" s="1010" t="s">
        <v>319</v>
      </c>
      <c r="D952" s="1012" t="s">
        <v>114</v>
      </c>
      <c r="E952" s="1012" t="s">
        <v>115</v>
      </c>
      <c r="F952" s="1012" t="s">
        <v>116</v>
      </c>
      <c r="G952" s="1014" t="s">
        <v>281</v>
      </c>
      <c r="H952" s="1014" t="s">
        <v>282</v>
      </c>
      <c r="I952" s="1012" t="s">
        <v>289</v>
      </c>
      <c r="J952" s="1012" t="s">
        <v>299</v>
      </c>
      <c r="K952" s="1016" t="s">
        <v>299</v>
      </c>
      <c r="L952" s="1018" t="s">
        <v>292</v>
      </c>
      <c r="M952" s="1018" t="s">
        <v>293</v>
      </c>
      <c r="N952" s="1020" t="s">
        <v>294</v>
      </c>
      <c r="O952" s="1020" t="s">
        <v>290</v>
      </c>
      <c r="P952" s="1020" t="s">
        <v>291</v>
      </c>
      <c r="Q952" s="1016" t="s">
        <v>323</v>
      </c>
      <c r="R952" s="1012" t="s">
        <v>334</v>
      </c>
      <c r="S952" s="1022" t="s">
        <v>332</v>
      </c>
      <c r="T952" s="1024" t="s">
        <v>320</v>
      </c>
      <c r="U952" s="1026" t="s">
        <v>321</v>
      </c>
      <c r="V952" s="1028" t="s">
        <v>322</v>
      </c>
    </row>
    <row r="953" spans="1:22" ht="19.25" customHeight="1">
      <c r="A953" s="986"/>
      <c r="B953" s="1009"/>
      <c r="C953" s="1011"/>
      <c r="D953" s="1013"/>
      <c r="E953" s="1013"/>
      <c r="F953" s="1013"/>
      <c r="G953" s="1015"/>
      <c r="H953" s="1015"/>
      <c r="I953" s="1013"/>
      <c r="J953" s="1013"/>
      <c r="K953" s="1017"/>
      <c r="L953" s="1019"/>
      <c r="M953" s="1019"/>
      <c r="N953" s="1021"/>
      <c r="O953" s="1021"/>
      <c r="P953" s="1021"/>
      <c r="Q953" s="1017"/>
      <c r="R953" s="1013"/>
      <c r="S953" s="1023"/>
      <c r="T953" s="1025"/>
      <c r="U953" s="1027"/>
      <c r="V953" s="1029"/>
    </row>
    <row r="954" spans="1:22" ht="19.25" customHeight="1">
      <c r="A954" s="986"/>
      <c r="B954" s="1030" t="s">
        <v>317</v>
      </c>
      <c r="C954" s="1031"/>
      <c r="D954" s="173">
        <v>10</v>
      </c>
      <c r="E954" s="203">
        <v>10</v>
      </c>
      <c r="F954" s="203">
        <v>10</v>
      </c>
      <c r="G954" s="164" t="s">
        <v>90</v>
      </c>
      <c r="H954" s="174" t="str">
        <f>'statement of marks'!$AQ$6</f>
        <v/>
      </c>
      <c r="I954" s="165">
        <v>70</v>
      </c>
      <c r="J954" s="164" t="s">
        <v>88</v>
      </c>
      <c r="K954" s="175">
        <v>100</v>
      </c>
      <c r="L954" s="164" t="s">
        <v>91</v>
      </c>
      <c r="M954" s="174" t="str">
        <f>'statement of marks'!$AV$6</f>
        <v/>
      </c>
      <c r="N954" s="165">
        <v>100</v>
      </c>
      <c r="O954" s="164" t="s">
        <v>307</v>
      </c>
      <c r="P954" s="175"/>
      <c r="Q954" s="175">
        <v>200</v>
      </c>
      <c r="R954" s="166"/>
      <c r="S954" s="166"/>
      <c r="T954" s="167"/>
      <c r="U954" s="168"/>
      <c r="V954" s="176" t="str">
        <f>IF(OR(U961=0,U961&lt;S961),"",Q954)</f>
        <v/>
      </c>
    </row>
    <row r="955" spans="1:22" ht="19.25" customHeight="1">
      <c r="A955" s="986"/>
      <c r="B955" s="942" t="str">
        <f>'statement of marks'!$J$3</f>
        <v>HINDI COMPULSORY</v>
      </c>
      <c r="C955" s="943"/>
      <c r="D955" s="200">
        <f>IF('statement of marks'!J44="","",'statement of marks'!J44)</f>
        <v>4</v>
      </c>
      <c r="E955" s="201">
        <f>IF('statement of marks'!K44="","",'statement of marks'!K44)</f>
        <v>5</v>
      </c>
      <c r="F955" s="201">
        <f>IF('statement of marks'!L44="","",'statement of marks'!L44)</f>
        <v>5</v>
      </c>
      <c r="G955" s="177">
        <f>IF('statement of marks'!N44="","",'statement of marks'!N44)</f>
        <v>32</v>
      </c>
      <c r="H955" s="177" t="str">
        <f>'statement of marks'!$BS$6</f>
        <v/>
      </c>
      <c r="I955" s="204">
        <f>IF(G955="","",G955)</f>
        <v>32</v>
      </c>
      <c r="J955" s="204">
        <f>IF(G955="","",SUM(D955,E955,F955,G955))</f>
        <v>46</v>
      </c>
      <c r="K955" s="178">
        <f>J955</f>
        <v>46</v>
      </c>
      <c r="L955" s="177">
        <f>IF('statement of marks'!P44="","",'statement of marks'!P44)</f>
        <v>62</v>
      </c>
      <c r="M955" s="174" t="str">
        <f>'statement of marks'!$BX$6</f>
        <v/>
      </c>
      <c r="N955" s="204">
        <f>IF(L955="","",L955)</f>
        <v>62</v>
      </c>
      <c r="O955" s="204">
        <f>IF(L955="","",SUM(J955,L955))</f>
        <v>108</v>
      </c>
      <c r="P955" s="179">
        <f>SUM(H955,M955)</f>
        <v>0</v>
      </c>
      <c r="Q955" s="178">
        <f>O955</f>
        <v>108</v>
      </c>
      <c r="R955" s="201" t="str">
        <f>CONCATENATE('statement of marks'!FJ44,'statement of marks'!FK44,'statement of marks'!FL44)</f>
        <v>II</v>
      </c>
      <c r="S955" s="180" t="str">
        <f>IF(OR(R955="S",R955="RE"),100,"")</f>
        <v/>
      </c>
      <c r="T955" s="181" t="str">
        <f>IF('result subject-wise'!U44="","",'result subject-wise'!U44)</f>
        <v/>
      </c>
      <c r="U955" s="182" t="str">
        <f>IF('result subject-wise'!V44="","",'result subject-wise'!V44)</f>
        <v/>
      </c>
      <c r="V955" s="176" t="str">
        <f>IF(OR(U961=0,U961&lt;S961),"",IF(R955="RE",SUM(Q955,T955),IF(R955="S",T955,Q955)))</f>
        <v/>
      </c>
    </row>
    <row r="956" spans="1:22" ht="19.25" customHeight="1">
      <c r="A956" s="986"/>
      <c r="B956" s="942" t="str">
        <f>'statement of marks'!$W$3</f>
        <v>ENGLISH COMPULSORY</v>
      </c>
      <c r="C956" s="943"/>
      <c r="D956" s="200">
        <f>IF('statement of marks'!W44="","",'statement of marks'!W44)</f>
        <v>8</v>
      </c>
      <c r="E956" s="201">
        <f>IF('statement of marks'!X44="","",'statement of marks'!X44)</f>
        <v>6</v>
      </c>
      <c r="F956" s="201">
        <f>IF('statement of marks'!Y44="","",'statement of marks'!Y44)</f>
        <v>7</v>
      </c>
      <c r="G956" s="177">
        <f>IF('statement of marks'!AA44="","",'statement of marks'!AA44)</f>
        <v>31</v>
      </c>
      <c r="H956" s="177" t="str">
        <f>'statement of marks'!$CU$6</f>
        <v/>
      </c>
      <c r="I956" s="204">
        <f>IF(G956="","",G956)</f>
        <v>31</v>
      </c>
      <c r="J956" s="204">
        <f t="shared" ref="J956:J959" si="347">IF(G956="","",SUM(D956,E956,F956,G956))</f>
        <v>52</v>
      </c>
      <c r="K956" s="178">
        <f>J956</f>
        <v>52</v>
      </c>
      <c r="L956" s="177">
        <f>IF('statement of marks'!AC44="","",'statement of marks'!AC44)</f>
        <v>43</v>
      </c>
      <c r="M956" s="174" t="str">
        <f>'statement of marks'!$CZ$6</f>
        <v/>
      </c>
      <c r="N956" s="204">
        <f>IF(L956="","",L956)</f>
        <v>43</v>
      </c>
      <c r="O956" s="204">
        <f t="shared" ref="O956" si="348">IF(L956="","",SUM(J956,L956))</f>
        <v>95</v>
      </c>
      <c r="P956" s="179">
        <f t="shared" ref="P956" si="349">SUM(H956,M956)</f>
        <v>0</v>
      </c>
      <c r="Q956" s="178">
        <f>O956</f>
        <v>95</v>
      </c>
      <c r="R956" s="201" t="str">
        <f>CONCATENATE('statement of marks'!FM44,'statement of marks'!FN44,'statement of marks'!FO44)</f>
        <v>III</v>
      </c>
      <c r="S956" s="180" t="str">
        <f>IF(OR(R956="S",R956="RE"),100,"")</f>
        <v/>
      </c>
      <c r="T956" s="181" t="str">
        <f>IF('result subject-wise'!X44="","",'result subject-wise'!X44)</f>
        <v/>
      </c>
      <c r="U956" s="182" t="str">
        <f>IF('result subject-wise'!Y44="","",'result subject-wise'!Y44)</f>
        <v/>
      </c>
      <c r="V956" s="176" t="str">
        <f>IF(OR(U961=0,U961&lt;S961),"",IF(R956="RE",SUM(Q956,T956),IF(R956="S",T956,Q956)))</f>
        <v/>
      </c>
    </row>
    <row r="957" spans="1:22" ht="19.25" customHeight="1">
      <c r="A957" s="986"/>
      <c r="B957" s="942" t="str">
        <f>'statement of marks'!AK44</f>
        <v>PHYSICS</v>
      </c>
      <c r="C957" s="943"/>
      <c r="D957" s="200">
        <f>IF('statement of marks'!AL44="","",'statement of marks'!AL44)</f>
        <v>7</v>
      </c>
      <c r="E957" s="201">
        <f>IF('statement of marks'!AM44="","",'statement of marks'!AM44)</f>
        <v>10</v>
      </c>
      <c r="F957" s="201">
        <f>IF('statement of marks'!AN44="","",'statement of marks'!AN44)</f>
        <v>8</v>
      </c>
      <c r="G957" s="177">
        <f>IF('statement of marks'!AP44="","",'statement of marks'!AP44)</f>
        <v>17</v>
      </c>
      <c r="H957" s="177">
        <f>IF('statement of marks'!AQ44="","",'statement of marks'!AQ44)</f>
        <v>14</v>
      </c>
      <c r="I957" s="204">
        <f>IF(G957="","",IF(AND(G957="ML",H957="ML"),"ML",IF(AND(G957="ML",H957=""),"ML",SUM(G957,H957))))</f>
        <v>31</v>
      </c>
      <c r="J957" s="204">
        <f t="shared" si="347"/>
        <v>42</v>
      </c>
      <c r="K957" s="178">
        <f>IF(J957="","",SUM(H957,J957))</f>
        <v>56</v>
      </c>
      <c r="L957" s="177">
        <f>IF('statement of marks'!AU44="","",'statement of marks'!AU44)</f>
        <v>39</v>
      </c>
      <c r="M957" s="177">
        <f>IF('statement of marks'!AV44="","",'statement of marks'!AV44)</f>
        <v>20</v>
      </c>
      <c r="N957" s="204">
        <f>IF(L957="","",IF(AND(L957="ML",M957="ML"),"ML",IF(AND(L957="ML",M957=""),"ML",SUM(L957,M957))))</f>
        <v>59</v>
      </c>
      <c r="O957" s="204">
        <f>IF(L957="","",SUM(J957,L957))</f>
        <v>81</v>
      </c>
      <c r="P957" s="177">
        <f>IF(AND(H957="",M957=""),"",SUM(H957,M957))</f>
        <v>34</v>
      </c>
      <c r="Q957" s="178">
        <f>IF(O957="","",SUM(O957,P957))</f>
        <v>115</v>
      </c>
      <c r="R957" s="201" t="str">
        <f>CONCATENATE('statement of marks'!FP44,'statement of marks'!FY44,'statement of marks'!FZ44)</f>
        <v>II</v>
      </c>
      <c r="S957" s="180" t="str">
        <f>IF('result subject-wise'!Z44="","",'result subject-wise'!Z44)</f>
        <v/>
      </c>
      <c r="T957" s="181" t="str">
        <f>IF('result subject-wise'!AB44="","",'result subject-wise'!AB44)</f>
        <v/>
      </c>
      <c r="U957" s="182" t="str">
        <f>IF('result subject-wise'!AC44="","",'result subject-wise'!AC44)</f>
        <v/>
      </c>
      <c r="V957" s="176" t="str">
        <f>IF(OR(U961=0,U961&lt;S961),"",IF(OR(R957="RE",R957="REP"),SUM(Q957,T957),IF(R957="S",T957,Q957)))</f>
        <v/>
      </c>
    </row>
    <row r="958" spans="1:22" ht="19.25" customHeight="1">
      <c r="A958" s="986"/>
      <c r="B958" s="942" t="str">
        <f>'statement of marks'!BM44</f>
        <v>CHEMISTRY</v>
      </c>
      <c r="C958" s="943"/>
      <c r="D958" s="200">
        <f>IF('statement of marks'!BN44="","",'statement of marks'!BN44)</f>
        <v>6</v>
      </c>
      <c r="E958" s="201">
        <f>IF('statement of marks'!BO44="","",'statement of marks'!BO44)</f>
        <v>10</v>
      </c>
      <c r="F958" s="201">
        <f>IF('statement of marks'!BP44="","",'statement of marks'!BP44)</f>
        <v>4</v>
      </c>
      <c r="G958" s="177">
        <f>IF('statement of marks'!BR44="","",'statement of marks'!BR44)</f>
        <v>17</v>
      </c>
      <c r="H958" s="177">
        <f>IF('statement of marks'!BS44="","",'statement of marks'!BS44)</f>
        <v>17</v>
      </c>
      <c r="I958" s="204">
        <f t="shared" ref="I958" si="350">IF(G958="","",IF(AND(G958="ML",H958="ML"),"ML",IF(AND(G958="ML",H958=""),"ML",SUM(G958,H958))))</f>
        <v>34</v>
      </c>
      <c r="J958" s="204">
        <f t="shared" si="347"/>
        <v>37</v>
      </c>
      <c r="K958" s="178">
        <f>IF(J958="","",SUM(H958,J958))</f>
        <v>54</v>
      </c>
      <c r="L958" s="177">
        <f>IF('statement of marks'!BW44="","",'statement of marks'!BW44)</f>
        <v>28</v>
      </c>
      <c r="M958" s="177">
        <f>IF('statement of marks'!BX44="","",'statement of marks'!BX44)</f>
        <v>27</v>
      </c>
      <c r="N958" s="204">
        <f t="shared" ref="N958" si="351">IF(L958="","",IF(AND(L958="ML",M958="ML"),"ML",IF(AND(L958="ML",M958=""),"ML",SUM(L958,M958))))</f>
        <v>55</v>
      </c>
      <c r="O958" s="204">
        <f>IF(L958="","",SUM(J958,L958))</f>
        <v>65</v>
      </c>
      <c r="P958" s="177">
        <f t="shared" ref="P958:P959" si="352">IF(AND(H958="",M958=""),"",SUM(H958,M958))</f>
        <v>44</v>
      </c>
      <c r="Q958" s="178">
        <f>IF(O958="","",SUM(O958,P958))</f>
        <v>109</v>
      </c>
      <c r="R958" s="201" t="str">
        <f>CONCATENATE('statement of marks'!GA44,'statement of marks'!GJ44,'statement of marks'!GK44)</f>
        <v>II</v>
      </c>
      <c r="S958" s="180" t="str">
        <f>IF('result subject-wise'!AD44="","",'result subject-wise'!AD44)</f>
        <v/>
      </c>
      <c r="T958" s="181" t="str">
        <f>IF('result subject-wise'!AF44="","",'result subject-wise'!AF44)</f>
        <v/>
      </c>
      <c r="U958" s="182" t="str">
        <f>IF('result subject-wise'!AG44="","",'result subject-wise'!AG44)</f>
        <v/>
      </c>
      <c r="V958" s="176" t="str">
        <f>IF(OR(U961=0,U961&lt;S961),"",IF(OR(R958="RE",R958="REP"),SUM(Q958,T958),IF(R958="S",T958,Q958)))</f>
        <v/>
      </c>
    </row>
    <row r="959" spans="1:22" ht="19.25" customHeight="1">
      <c r="A959" s="986"/>
      <c r="B959" s="942" t="str">
        <f>'statement of marks'!CO44</f>
        <v>BIOLOGY</v>
      </c>
      <c r="C959" s="943"/>
      <c r="D959" s="200">
        <f>IF('statement of marks'!CP44="","",'statement of marks'!CP44)</f>
        <v>8</v>
      </c>
      <c r="E959" s="201">
        <f>IF('statement of marks'!CQ44="","",'statement of marks'!CQ44)</f>
        <v>6</v>
      </c>
      <c r="F959" s="201">
        <f>IF('statement of marks'!CR44="","",'statement of marks'!CR44)</f>
        <v>9</v>
      </c>
      <c r="G959" s="177">
        <f>IF('statement of marks'!CT44="","",'statement of marks'!CT44)</f>
        <v>20</v>
      </c>
      <c r="H959" s="177">
        <f>IF('statement of marks'!CU44="","",'statement of marks'!CU44)</f>
        <v>16</v>
      </c>
      <c r="I959" s="204">
        <f>IF(G959="","",IF(AND(G959="ML",H959="ML"),"ML",IF(AND(G959="ML",H959=""),"ML",SUM(G959,H959))))</f>
        <v>36</v>
      </c>
      <c r="J959" s="204">
        <f t="shared" si="347"/>
        <v>43</v>
      </c>
      <c r="K959" s="178">
        <f>IF(J959="","",SUM(H959,J959))</f>
        <v>59</v>
      </c>
      <c r="L959" s="177">
        <f>IF('statement of marks'!CY44="","",'statement of marks'!CY44)</f>
        <v>32</v>
      </c>
      <c r="M959" s="177">
        <f>IF('statement of marks'!CZ44="","",'statement of marks'!CZ44)</f>
        <v>29</v>
      </c>
      <c r="N959" s="204">
        <f>IF(L959="","",IF(AND(L959="ML",M959="ML"),"ML",IF(AND(L959="ML",M959=""),"ML",SUM(L959,M959))))</f>
        <v>61</v>
      </c>
      <c r="O959" s="204">
        <f>IF(L959="","",SUM(J959,L959))</f>
        <v>75</v>
      </c>
      <c r="P959" s="177">
        <f t="shared" si="352"/>
        <v>45</v>
      </c>
      <c r="Q959" s="178">
        <f>IF(O959="","",SUM(O959,P959))</f>
        <v>120</v>
      </c>
      <c r="R959" s="201" t="str">
        <f>CONCATENATE('statement of marks'!GL44,'statement of marks'!GU44,'statement of marks'!GV44)</f>
        <v>I</v>
      </c>
      <c r="S959" s="180" t="str">
        <f>IF('result subject-wise'!AH44="","",'result subject-wise'!AH44)</f>
        <v/>
      </c>
      <c r="T959" s="181" t="str">
        <f>IF('result subject-wise'!AJ44="","",'result subject-wise'!AJ44)</f>
        <v/>
      </c>
      <c r="U959" s="182" t="str">
        <f>IF('result subject-wise'!AK44="","",'result subject-wise'!AK44)</f>
        <v/>
      </c>
      <c r="V959" s="176" t="str">
        <f>IF(OR(U961=0,U961&lt;S961),"",IF(OR(R959="RE",R959="REP"),SUM(Q959,T959),IF(R959="S",T959,Q959)))</f>
        <v/>
      </c>
    </row>
    <row r="960" spans="1:22" ht="19.25" customHeight="1">
      <c r="A960" s="986"/>
      <c r="B960" s="1032" t="s">
        <v>296</v>
      </c>
      <c r="C960" s="1033"/>
      <c r="D960" s="183">
        <f>IF(AND(D955="",D956="",D957="",D958="",D959=""),"",SUM(D955:D959))</f>
        <v>33</v>
      </c>
      <c r="E960" s="183">
        <f t="shared" ref="E960:F960" si="353">IF(AND(E955="",E956="",E957="",E958="",E959=""),"",SUM(E955:E959))</f>
        <v>37</v>
      </c>
      <c r="F960" s="183">
        <f t="shared" si="353"/>
        <v>33</v>
      </c>
      <c r="G960" s="184">
        <f>IF(G955="","",SUM(G955:G959))</f>
        <v>117</v>
      </c>
      <c r="H960" s="184">
        <f>SUM(H957:H959)</f>
        <v>47</v>
      </c>
      <c r="I960" s="184">
        <f>IF(AND(I955="",I956="",I957="",I958="",I959=""),"",SUM(I955:I959))</f>
        <v>164</v>
      </c>
      <c r="J960" s="185">
        <f>IF(J959="","",SUM(J955:J959))</f>
        <v>220</v>
      </c>
      <c r="K960" s="186">
        <f>IF(K955="","",SUM(K955:K959))</f>
        <v>267</v>
      </c>
      <c r="L960" s="184">
        <f>IF(L955="","",SUM(L955:L959))</f>
        <v>204</v>
      </c>
      <c r="M960" s="184">
        <f>SUM(M957:M959)</f>
        <v>76</v>
      </c>
      <c r="N960" s="184">
        <f t="shared" ref="N960" si="354">IF(AND(N955="",N956="",N957="",N958="",N959=""),"",SUM(N955:N959))</f>
        <v>280</v>
      </c>
      <c r="O960" s="185">
        <f>IF(L960="","",SUM(J960,L960))</f>
        <v>424</v>
      </c>
      <c r="P960" s="186">
        <f>SUM(H960,M960)</f>
        <v>123</v>
      </c>
      <c r="Q960" s="186">
        <f>IF(Q955="","",SUM(Q955:Q959))</f>
        <v>547</v>
      </c>
      <c r="R960" s="185"/>
      <c r="S960" s="185" t="str">
        <f>IF(AND(S955="",S956="",S957="",S958="",S959=""),"",SUM(S955:S959))</f>
        <v/>
      </c>
      <c r="T960" s="187" t="str">
        <f>IF(AND(T955="",T956="",T957="",T958="",T959=""),"",SUM(T955:T959))</f>
        <v/>
      </c>
      <c r="U960" s="188"/>
      <c r="V960" s="189" t="str">
        <f>IF(V955="","",SUM(V955:V959))</f>
        <v/>
      </c>
    </row>
    <row r="961" spans="1:22" ht="19.25" customHeight="1">
      <c r="A961" s="986"/>
      <c r="B961" s="1034" t="s">
        <v>318</v>
      </c>
      <c r="C961" s="1035"/>
      <c r="D961" s="173">
        <f>IF(D960="","",50-(COUNTIF(D955:D959,"NA")*10+COUNTIF(D955:D959,"ML")*10))</f>
        <v>50</v>
      </c>
      <c r="E961" s="173">
        <f t="shared" ref="E961:F961" si="355">IF(E960="","",50-(COUNTIF(E955:E959,"NA")*10+COUNTIF(E955:E959,"ML")*10))</f>
        <v>50</v>
      </c>
      <c r="F961" s="173">
        <f t="shared" si="355"/>
        <v>50</v>
      </c>
      <c r="G961" s="177" t="e">
        <f>I961-H961</f>
        <v>#VALUE!</v>
      </c>
      <c r="H961" s="184" t="e">
        <f>IF(H960="","",(IF(OR(H957="ML",H957=""),0,H954)+IF(OR(H958="ML",H958=""),0,H955)+IF(OR(H959="ML",H959=""),0,H956)))</f>
        <v>#VALUE!</v>
      </c>
      <c r="I961" s="177">
        <f>IF(I960=0,0,350-H963)</f>
        <v>350</v>
      </c>
      <c r="J961" s="204" t="e">
        <f>IF(J960="","",SUM(D961:G961))</f>
        <v>#VALUE!</v>
      </c>
      <c r="K961" s="178" t="e">
        <f>IF(K960="","",SUM(H961,J961))</f>
        <v>#VALUE!</v>
      </c>
      <c r="L961" s="177" t="e">
        <f>N961-M961</f>
        <v>#VALUE!</v>
      </c>
      <c r="M961" s="180" t="e">
        <f>IF(M960="","",(IF(OR(M957="ML",M957=""),0,M954)+IF(OR(M958="ML",M958=""),0,M955)+IF(OR(M959="ML",M959=""),0,M956)))</f>
        <v>#VALUE!</v>
      </c>
      <c r="N961" s="177">
        <f>IF(N960=0,0,500-M963)</f>
        <v>500</v>
      </c>
      <c r="O961" s="204" t="e">
        <f>IF(L961="","",SUM(J961,L961))</f>
        <v>#VALUE!</v>
      </c>
      <c r="P961" s="178" t="e">
        <f>SUM(H961,M961)</f>
        <v>#VALUE!</v>
      </c>
      <c r="Q961" s="178" t="e">
        <f>IF(Q960="","",SUM(O961,P961))</f>
        <v>#VALUE!</v>
      </c>
      <c r="R961" s="169"/>
      <c r="S961" s="190">
        <f>COUNTIF(R955:R964,"S")</f>
        <v>0</v>
      </c>
      <c r="T961" s="190">
        <f>COUNTIF(R955:R964,"RE")+COUNTIF(R955:R964,"REP")</f>
        <v>0</v>
      </c>
      <c r="U961" s="190">
        <f>COUNTIF(U955:U960,"P")+COUNTIF(U963:U964,"P")</f>
        <v>0</v>
      </c>
      <c r="V961" s="191" t="str">
        <f>IF(OR(U961=0,U961&lt;(S961+T961)),"",(Q961-(S961*200)+S960))</f>
        <v/>
      </c>
    </row>
    <row r="962" spans="1:22" ht="19.25" customHeight="1">
      <c r="A962" s="986"/>
      <c r="B962" s="942" t="s">
        <v>156</v>
      </c>
      <c r="C962" s="943"/>
      <c r="D962" s="192">
        <f t="shared" ref="D962:Q962" si="356">IF(D961="","",D960/D961*100)</f>
        <v>66</v>
      </c>
      <c r="E962" s="192">
        <f t="shared" si="356"/>
        <v>74</v>
      </c>
      <c r="F962" s="192">
        <f t="shared" si="356"/>
        <v>66</v>
      </c>
      <c r="G962" s="192" t="e">
        <f t="shared" si="356"/>
        <v>#VALUE!</v>
      </c>
      <c r="H962" s="192" t="e">
        <f t="shared" si="356"/>
        <v>#VALUE!</v>
      </c>
      <c r="I962" s="192">
        <f t="shared" si="356"/>
        <v>46.857142857142861</v>
      </c>
      <c r="J962" s="192" t="e">
        <f t="shared" si="356"/>
        <v>#VALUE!</v>
      </c>
      <c r="K962" s="193" t="e">
        <f t="shared" si="356"/>
        <v>#VALUE!</v>
      </c>
      <c r="L962" s="192" t="e">
        <f t="shared" si="356"/>
        <v>#VALUE!</v>
      </c>
      <c r="M962" s="192" t="e">
        <f t="shared" si="356"/>
        <v>#VALUE!</v>
      </c>
      <c r="N962" s="192">
        <f t="shared" si="356"/>
        <v>56.000000000000007</v>
      </c>
      <c r="O962" s="192" t="e">
        <f t="shared" si="356"/>
        <v>#VALUE!</v>
      </c>
      <c r="P962" s="193" t="e">
        <f t="shared" si="356"/>
        <v>#VALUE!</v>
      </c>
      <c r="Q962" s="193" t="e">
        <f t="shared" si="356"/>
        <v>#VALUE!</v>
      </c>
      <c r="R962" s="166"/>
      <c r="S962" s="166"/>
      <c r="T962" s="167"/>
      <c r="U962" s="170"/>
      <c r="V962" s="194" t="str">
        <f>IF(V961="","",V960/V961*100)</f>
        <v/>
      </c>
    </row>
    <row r="963" spans="1:22" ht="19.25" customHeight="1">
      <c r="A963" s="986"/>
      <c r="B963" s="942" t="str">
        <f>'statement of marks'!$DQ$3</f>
        <v>RAJASTHAN STUDIES</v>
      </c>
      <c r="C963" s="943"/>
      <c r="D963" s="200">
        <f>IF('statement of marks'!DQ44="","",'statement of marks'!DQ44)</f>
        <v>9</v>
      </c>
      <c r="E963" s="201">
        <f>IF('statement of marks'!DR44="","",'statement of marks'!DR44)</f>
        <v>9</v>
      </c>
      <c r="F963" s="201">
        <f>IF('statement of marks'!DS44="","",'statement of marks'!DS44)</f>
        <v>10</v>
      </c>
      <c r="G963" s="201">
        <f>IF('statement of marks'!DU44="","",'statement of marks'!DU44)</f>
        <v>42</v>
      </c>
      <c r="H963" s="179">
        <f>IF(G955="ML",70)+IF(G956="ML",70)+IF(G957="ML",70-H954)+IF(G958="ML",70-H955)+IF(G959="ML",70-H956)+IF(H957="ml",H954)+IF(H958="ml",H955)+IF(H959="ml",H956)</f>
        <v>0</v>
      </c>
      <c r="I963" s="204">
        <f>IF(G963="","",SUM(G963,H963))</f>
        <v>42</v>
      </c>
      <c r="J963" s="204">
        <f>IF(G963="","",SUM(D963,E963,F963,G963))</f>
        <v>70</v>
      </c>
      <c r="K963" s="178">
        <f>IF(J963="","",SUM(H963,J963))</f>
        <v>70</v>
      </c>
      <c r="L963" s="201">
        <f>IF('statement of marks'!DW44="","",'statement of marks'!DW44)</f>
        <v>58</v>
      </c>
      <c r="M963" s="179">
        <f>IF(L955="ML",100)+IF(L956="ML",100)+IF(L957="ML",100-M954)+IF(L958="ML",100-M955)+IF(L959="ML",100-M956)+IF(M957="ml",M954)+IF(M958="ml",M955)+IF(M959="ml",M956)</f>
        <v>0</v>
      </c>
      <c r="N963" s="204">
        <f>IF(L963="","",SUM(L963,M963))</f>
        <v>58</v>
      </c>
      <c r="O963" s="204">
        <f>IF(L963="","",SUM(K963,L963))</f>
        <v>128</v>
      </c>
      <c r="P963" s="179">
        <f>SUM(H963,M963)</f>
        <v>0</v>
      </c>
      <c r="Q963" s="178">
        <f>IF(O963="","",SUM(O963,M963))</f>
        <v>128</v>
      </c>
      <c r="R963" s="201" t="str">
        <f>IF('statement of marks'!GW44="","",'statement of marks'!GW44)</f>
        <v>B</v>
      </c>
      <c r="S963" s="180" t="str">
        <f>IF(OR(R963="S",R963="RE"),100,"")</f>
        <v/>
      </c>
      <c r="T963" s="171" t="str">
        <f>IF('result subject-wise'!AL44="","",'result subject-wise'!AL44)</f>
        <v/>
      </c>
      <c r="U963" s="172" t="str">
        <f>IF('result subject-wise'!AM44="","",'result subject-wise'!AM44)</f>
        <v/>
      </c>
      <c r="V963" s="1036"/>
    </row>
    <row r="964" spans="1:22" ht="19.25" customHeight="1">
      <c r="A964" s="986"/>
      <c r="B964" s="942" t="str">
        <f>'statement of marks'!$ED$3</f>
        <v>JEEVAN KAUSJAL</v>
      </c>
      <c r="C964" s="943"/>
      <c r="D964" s="1037" t="s">
        <v>283</v>
      </c>
      <c r="E964" s="1038"/>
      <c r="F964" s="204">
        <f>'statement of marks'!$ED$6</f>
        <v>30</v>
      </c>
      <c r="G964" s="177">
        <f>IF('statement of marks'!ED44="","",'statement of marks'!ED44)</f>
        <v>22</v>
      </c>
      <c r="H964" s="1038" t="s">
        <v>284</v>
      </c>
      <c r="I964" s="1038"/>
      <c r="J964" s="204">
        <f>'statement of marks'!$EE$6</f>
        <v>30</v>
      </c>
      <c r="K964" s="178">
        <f>IF('statement of marks'!EE44="","",'statement of marks'!EE44)</f>
        <v>26</v>
      </c>
      <c r="L964" s="1038" t="s">
        <v>113</v>
      </c>
      <c r="M964" s="1038"/>
      <c r="N964" s="204">
        <f>'statement of marks'!$EF$6</f>
        <v>40</v>
      </c>
      <c r="O964" s="201">
        <f>IF('statement of marks'!EF44="","",'statement of marks'!EF44)</f>
        <v>27</v>
      </c>
      <c r="P964" s="166"/>
      <c r="Q964" s="178">
        <f>IF(O964="","",SUM(G964,K964,O964))</f>
        <v>75</v>
      </c>
      <c r="R964" s="201" t="str">
        <f>IF('statement of marks'!GX44="","",'statement of marks'!GX44)</f>
        <v>B</v>
      </c>
      <c r="S964" s="180" t="str">
        <f>IF(OR(R964="S",R964="RE"),40,"")</f>
        <v/>
      </c>
      <c r="T964" s="171" t="str">
        <f>IF('result subject-wise'!AN44="","",'result subject-wise'!AN44)</f>
        <v/>
      </c>
      <c r="U964" s="172" t="str">
        <f>IF('result subject-wise'!AO44="","",'result subject-wise'!AO44)</f>
        <v/>
      </c>
      <c r="V964" s="1036"/>
    </row>
    <row r="965" spans="1:22" ht="19.25" customHeight="1">
      <c r="A965" s="986"/>
      <c r="B965" s="1039" t="s">
        <v>200</v>
      </c>
      <c r="C965" s="1040"/>
      <c r="D965" s="1041" t="str">
        <f>IF('statement of marks'!HD44="","",'statement of marks'!HD44)</f>
        <v>PASS</v>
      </c>
      <c r="E965" s="1042"/>
      <c r="F965" s="1042"/>
      <c r="G965" s="1042"/>
      <c r="H965" s="1042"/>
      <c r="I965" s="1043"/>
      <c r="J965" s="202" t="s">
        <v>330</v>
      </c>
      <c r="K965" s="201" t="str">
        <f>IF('statement of marks'!HG44="","",'statement of marks'!HG44)</f>
        <v>II</v>
      </c>
      <c r="L965" s="1044" t="s">
        <v>157</v>
      </c>
      <c r="M965" s="1045"/>
      <c r="N965" s="1046"/>
      <c r="O965" s="201">
        <f>IF('statement of marks'!HI44="","",'statement of marks'!HI44)</f>
        <v>23.999999999999975</v>
      </c>
      <c r="P965" s="1047" t="s">
        <v>324</v>
      </c>
      <c r="Q965" s="1047"/>
      <c r="R965" s="1047"/>
      <c r="S965" s="1047"/>
      <c r="T965" s="1047"/>
      <c r="U965" s="1047"/>
      <c r="V965" s="1048"/>
    </row>
    <row r="966" spans="1:22" ht="19.25" customHeight="1">
      <c r="A966" s="986"/>
      <c r="B966" s="1039" t="s">
        <v>333</v>
      </c>
      <c r="C966" s="1040"/>
      <c r="D966" s="965" t="s">
        <v>127</v>
      </c>
      <c r="E966" s="966"/>
      <c r="F966" s="958" t="s">
        <v>129</v>
      </c>
      <c r="G966" s="958"/>
      <c r="H966" s="958" t="s">
        <v>131</v>
      </c>
      <c r="I966" s="958"/>
      <c r="J966" s="958" t="s">
        <v>133</v>
      </c>
      <c r="K966" s="958"/>
      <c r="L966" s="959" t="s">
        <v>312</v>
      </c>
      <c r="M966" s="959"/>
      <c r="N966" s="959"/>
      <c r="O966" s="959"/>
      <c r="P966" s="960" t="s">
        <v>200</v>
      </c>
      <c r="Q966" s="960"/>
      <c r="R966" s="960"/>
      <c r="S966" s="960"/>
      <c r="T966" s="961" t="str">
        <f>IF('result subject-wise'!AR44="","",'result subject-wise'!AR44)</f>
        <v/>
      </c>
      <c r="U966" s="961"/>
      <c r="V966" s="962"/>
    </row>
    <row r="967" spans="1:22" ht="19.25" customHeight="1">
      <c r="A967" s="986"/>
      <c r="B967" s="963" t="s">
        <v>309</v>
      </c>
      <c r="C967" s="964"/>
      <c r="D967" s="965" t="str">
        <f>IF('statement of marks'!EZ44="","",'statement of marks'!EZ44)</f>
        <v/>
      </c>
      <c r="E967" s="966"/>
      <c r="F967" s="966" t="str">
        <f>IF('statement of marks'!FB44="","",'statement of marks'!FB44)</f>
        <v/>
      </c>
      <c r="G967" s="966"/>
      <c r="H967" s="966" t="str">
        <f>IF('statement of marks'!FD44="","",'statement of marks'!FD44)</f>
        <v/>
      </c>
      <c r="I967" s="966"/>
      <c r="J967" s="966" t="str">
        <f>IF('statement of marks'!FF44="","",'statement of marks'!FF44)</f>
        <v/>
      </c>
      <c r="K967" s="966"/>
      <c r="L967" s="966">
        <f>IF('statement of marks'!FH44="","",'statement of marks'!FH44)</f>
        <v>0</v>
      </c>
      <c r="M967" s="966"/>
      <c r="N967" s="966"/>
      <c r="O967" s="966"/>
      <c r="P967" s="960" t="s">
        <v>330</v>
      </c>
      <c r="Q967" s="960"/>
      <c r="R967" s="960"/>
      <c r="S967" s="960"/>
      <c r="T967" s="961" t="str">
        <f>IF(AND(T966="mRrh.kZ",V962&gt;=60),"FIRST",IF(AND(T966="mRrh.kZ",V962&gt;=48),"SECOND",IF(AND(T966="mRrh.kZ",V962&gt;=36),"THIRD","")))</f>
        <v/>
      </c>
      <c r="U967" s="961"/>
      <c r="V967" s="962"/>
    </row>
    <row r="968" spans="1:22" ht="19.25" customHeight="1">
      <c r="A968" s="986"/>
      <c r="B968" s="963" t="s">
        <v>310</v>
      </c>
      <c r="C968" s="964"/>
      <c r="D968" s="967" t="str">
        <f>IF('statement of marks'!EY44="","",'statement of marks'!EY44)</f>
        <v/>
      </c>
      <c r="E968" s="968"/>
      <c r="F968" s="968" t="str">
        <f>IF('statement of marks'!FA44="","",'statement of marks'!FA44)</f>
        <v/>
      </c>
      <c r="G968" s="968"/>
      <c r="H968" s="968" t="str">
        <f>IF('statement of marks'!FC44="","",'statement of marks'!FC44)</f>
        <v/>
      </c>
      <c r="I968" s="968"/>
      <c r="J968" s="968" t="str">
        <f>IF('statement of marks'!FE44="","",'statement of marks'!FE44)</f>
        <v/>
      </c>
      <c r="K968" s="968"/>
      <c r="L968" s="968">
        <f>IF('statement of marks'!FG44="","",'statement of marks'!FG44)</f>
        <v>44</v>
      </c>
      <c r="M968" s="968"/>
      <c r="N968" s="968"/>
      <c r="O968" s="968"/>
      <c r="P968" s="969" t="s">
        <v>302</v>
      </c>
      <c r="Q968" s="970"/>
      <c r="R968" s="970"/>
      <c r="S968" s="971"/>
      <c r="T968" s="972" t="str">
        <f>IF(T966="","",'result subject-wise'!$G$118)</f>
        <v/>
      </c>
      <c r="U968" s="972"/>
      <c r="V968" s="973"/>
    </row>
    <row r="969" spans="1:22" ht="19.25" customHeight="1">
      <c r="A969" s="986"/>
      <c r="B969" s="942" t="s">
        <v>303</v>
      </c>
      <c r="C969" s="943"/>
      <c r="D969" s="944"/>
      <c r="E969" s="945"/>
      <c r="F969" s="945"/>
      <c r="G969" s="945"/>
      <c r="H969" s="945"/>
      <c r="I969" s="945"/>
      <c r="J969" s="945"/>
      <c r="K969" s="945"/>
      <c r="L969" s="946" t="s">
        <v>326</v>
      </c>
      <c r="M969" s="946"/>
      <c r="N969" s="946"/>
      <c r="O969" s="946"/>
      <c r="P969" s="946"/>
      <c r="Q969" s="946"/>
      <c r="R969" s="974"/>
      <c r="S969" s="975"/>
      <c r="T969" s="975"/>
      <c r="U969" s="975"/>
      <c r="V969" s="976"/>
    </row>
    <row r="970" spans="1:22" ht="19.25" customHeight="1">
      <c r="A970" s="986"/>
      <c r="B970" s="942" t="s">
        <v>335</v>
      </c>
      <c r="C970" s="943"/>
      <c r="D970" s="944"/>
      <c r="E970" s="945"/>
      <c r="F970" s="945"/>
      <c r="G970" s="945"/>
      <c r="H970" s="945"/>
      <c r="I970" s="945"/>
      <c r="J970" s="945"/>
      <c r="K970" s="945"/>
      <c r="L970" s="946" t="s">
        <v>304</v>
      </c>
      <c r="M970" s="946"/>
      <c r="N970" s="946"/>
      <c r="O970" s="946"/>
      <c r="P970" s="946"/>
      <c r="Q970" s="946"/>
      <c r="R970" s="977"/>
      <c r="S970" s="978"/>
      <c r="T970" s="978"/>
      <c r="U970" s="978"/>
      <c r="V970" s="979"/>
    </row>
    <row r="971" spans="1:22" ht="19.25" customHeight="1">
      <c r="A971" s="986"/>
      <c r="B971" s="942" t="s">
        <v>313</v>
      </c>
      <c r="C971" s="943"/>
      <c r="D971" s="944"/>
      <c r="E971" s="945"/>
      <c r="F971" s="945"/>
      <c r="G971" s="945"/>
      <c r="H971" s="945"/>
      <c r="I971" s="945"/>
      <c r="J971" s="945"/>
      <c r="K971" s="945"/>
      <c r="L971" s="946" t="s">
        <v>327</v>
      </c>
      <c r="M971" s="946"/>
      <c r="N971" s="946"/>
      <c r="O971" s="946"/>
      <c r="P971" s="946"/>
      <c r="Q971" s="946"/>
      <c r="R971" s="947" t="s">
        <v>328</v>
      </c>
      <c r="S971" s="948"/>
      <c r="T971" s="948"/>
      <c r="U971" s="948"/>
      <c r="V971" s="949"/>
    </row>
    <row r="972" spans="1:22" ht="19.25" customHeight="1">
      <c r="A972" s="987"/>
      <c r="B972" s="950" t="s">
        <v>329</v>
      </c>
      <c r="C972" s="951"/>
      <c r="D972" s="952"/>
      <c r="E972" s="953"/>
      <c r="F972" s="953"/>
      <c r="G972" s="953"/>
      <c r="H972" s="953"/>
      <c r="I972" s="953"/>
      <c r="J972" s="953"/>
      <c r="K972" s="953"/>
      <c r="L972" s="951" t="s">
        <v>117</v>
      </c>
      <c r="M972" s="951"/>
      <c r="N972" s="951"/>
      <c r="O972" s="951"/>
      <c r="P972" s="954">
        <f>'statement of marks'!$HJ$110</f>
        <v>42122</v>
      </c>
      <c r="Q972" s="954"/>
      <c r="R972" s="955" t="s">
        <v>305</v>
      </c>
      <c r="S972" s="956"/>
      <c r="T972" s="956"/>
      <c r="U972" s="956"/>
      <c r="V972" s="957"/>
    </row>
    <row r="973" spans="1:22" ht="19.25" customHeight="1">
      <c r="A973" s="980" t="s">
        <v>287</v>
      </c>
      <c r="B973" s="981"/>
      <c r="C973" s="981"/>
      <c r="D973" s="981"/>
      <c r="E973" s="981"/>
      <c r="F973" s="981"/>
      <c r="G973" s="981"/>
      <c r="H973" s="981"/>
      <c r="I973" s="981"/>
      <c r="J973" s="981"/>
      <c r="K973" s="981"/>
      <c r="L973" s="981"/>
      <c r="M973" s="981"/>
      <c r="N973" s="981"/>
      <c r="O973" s="981"/>
      <c r="P973" s="981"/>
      <c r="Q973" s="981"/>
      <c r="R973" s="981"/>
      <c r="S973" s="981"/>
      <c r="T973" s="981"/>
      <c r="U973" s="981"/>
      <c r="V973" s="982"/>
    </row>
    <row r="974" spans="1:22" ht="19.25" customHeight="1">
      <c r="A974" s="983" t="str">
        <f>'statement of marks'!$A$1</f>
        <v>GOVT. GIRLS' HR. SEC. SCHOOL, NIMBAHERA</v>
      </c>
      <c r="B974" s="984"/>
      <c r="C974" s="984"/>
      <c r="D974" s="984"/>
      <c r="E974" s="984"/>
      <c r="F974" s="984"/>
      <c r="G974" s="984"/>
      <c r="H974" s="984"/>
      <c r="I974" s="984"/>
      <c r="J974" s="984"/>
      <c r="K974" s="984"/>
      <c r="L974" s="984"/>
      <c r="M974" s="984"/>
      <c r="N974" s="984"/>
      <c r="O974" s="984"/>
      <c r="P974" s="984"/>
      <c r="Q974" s="984"/>
      <c r="R974" s="984"/>
      <c r="S974" s="984"/>
      <c r="T974" s="984"/>
      <c r="U974" s="984"/>
      <c r="V974" s="985"/>
    </row>
    <row r="975" spans="1:22" ht="19.25" customHeight="1">
      <c r="A975" s="986"/>
      <c r="B975" s="988" t="s">
        <v>316</v>
      </c>
      <c r="C975" s="988"/>
      <c r="D975" s="989" t="str">
        <f>'statement of marks'!$F$3</f>
        <v>2013-14</v>
      </c>
      <c r="E975" s="990"/>
      <c r="F975" s="991" t="str">
        <f>IF(T993="","MAIN EXAMINATION",IF(D992="Suppl.","SUPPLEMENTARY EXAMINATION",IF(D992="Re-exam.","RE-EXAMINATION",)))</f>
        <v>MAIN EXAMINATION</v>
      </c>
      <c r="G975" s="992"/>
      <c r="H975" s="992"/>
      <c r="I975" s="992"/>
      <c r="J975" s="992"/>
      <c r="K975" s="992"/>
      <c r="L975" s="992"/>
      <c r="M975" s="992"/>
      <c r="N975" s="992"/>
      <c r="O975" s="992"/>
      <c r="P975" s="992"/>
      <c r="Q975" s="992"/>
      <c r="R975" s="993" t="s">
        <v>315</v>
      </c>
      <c r="S975" s="994"/>
      <c r="T975" s="995" t="str">
        <f>'statement of marks'!$A$3</f>
        <v>11 'A'</v>
      </c>
      <c r="U975" s="995"/>
      <c r="V975" s="996"/>
    </row>
    <row r="976" spans="1:22" ht="19.25" customHeight="1">
      <c r="A976" s="986"/>
      <c r="B976" s="997" t="s">
        <v>36</v>
      </c>
      <c r="C976" s="997"/>
      <c r="D976" s="998" t="str">
        <f>IF('statement of marks'!G45="","",'statement of marks'!G45)</f>
        <v>A 037</v>
      </c>
      <c r="E976" s="946"/>
      <c r="F976" s="946"/>
      <c r="G976" s="946"/>
      <c r="H976" s="946"/>
      <c r="I976" s="946"/>
      <c r="J976" s="946"/>
      <c r="K976" s="946"/>
      <c r="L976" s="946"/>
      <c r="M976" s="946"/>
      <c r="N976" s="946"/>
      <c r="O976" s="946"/>
      <c r="P976" s="946"/>
      <c r="Q976" s="946"/>
      <c r="R976" s="999" t="s">
        <v>314</v>
      </c>
      <c r="S976" s="1000"/>
      <c r="T976" s="1001">
        <f>IF('statement of marks'!E45="","",'statement of marks'!E45)</f>
        <v>11437</v>
      </c>
      <c r="U976" s="1001"/>
      <c r="V976" s="1002"/>
    </row>
    <row r="977" spans="1:22" ht="19.25" customHeight="1">
      <c r="A977" s="986"/>
      <c r="B977" s="997" t="s">
        <v>37</v>
      </c>
      <c r="C977" s="997"/>
      <c r="D977" s="998" t="str">
        <f>IF('statement of marks'!H45="","",'statement of marks'!H45)</f>
        <v>B 037</v>
      </c>
      <c r="E977" s="946"/>
      <c r="F977" s="946"/>
      <c r="G977" s="946"/>
      <c r="H977" s="946"/>
      <c r="I977" s="946"/>
      <c r="J977" s="946"/>
      <c r="K977" s="946"/>
      <c r="L977" s="946"/>
      <c r="M977" s="946"/>
      <c r="N977" s="946"/>
      <c r="O977" s="946"/>
      <c r="P977" s="946"/>
      <c r="Q977" s="946"/>
      <c r="R977" s="999" t="s">
        <v>35</v>
      </c>
      <c r="S977" s="1000"/>
      <c r="T977" s="1001">
        <f>IF('statement of marks'!D45="","",'statement of marks'!D45)</f>
        <v>10267</v>
      </c>
      <c r="U977" s="1001"/>
      <c r="V977" s="1002"/>
    </row>
    <row r="978" spans="1:22" ht="19.25" customHeight="1">
      <c r="A978" s="986"/>
      <c r="B978" s="1003" t="s">
        <v>38</v>
      </c>
      <c r="C978" s="1003"/>
      <c r="D978" s="998" t="str">
        <f>IF('statement of marks'!I45="","",'statement of marks'!I45)</f>
        <v>C 037</v>
      </c>
      <c r="E978" s="946"/>
      <c r="F978" s="946"/>
      <c r="G978" s="946"/>
      <c r="H978" s="946"/>
      <c r="I978" s="946"/>
      <c r="J978" s="946"/>
      <c r="K978" s="946"/>
      <c r="L978" s="946"/>
      <c r="M978" s="946"/>
      <c r="N978" s="946"/>
      <c r="O978" s="946"/>
      <c r="P978" s="946"/>
      <c r="Q978" s="946"/>
      <c r="R978" s="1004" t="s">
        <v>285</v>
      </c>
      <c r="S978" s="1005"/>
      <c r="T978" s="1006">
        <f>IF('statement of marks'!F45="","",'statement of marks'!F45)</f>
        <v>34978</v>
      </c>
      <c r="U978" s="1006"/>
      <c r="V978" s="1007"/>
    </row>
    <row r="979" spans="1:22" ht="19.25" customHeight="1">
      <c r="A979" s="986"/>
      <c r="B979" s="1008" t="s">
        <v>223</v>
      </c>
      <c r="C979" s="1010" t="s">
        <v>319</v>
      </c>
      <c r="D979" s="1012" t="s">
        <v>114</v>
      </c>
      <c r="E979" s="1012" t="s">
        <v>115</v>
      </c>
      <c r="F979" s="1012" t="s">
        <v>116</v>
      </c>
      <c r="G979" s="1014" t="s">
        <v>281</v>
      </c>
      <c r="H979" s="1014" t="s">
        <v>282</v>
      </c>
      <c r="I979" s="1012" t="s">
        <v>289</v>
      </c>
      <c r="J979" s="1012" t="s">
        <v>299</v>
      </c>
      <c r="K979" s="1016" t="s">
        <v>299</v>
      </c>
      <c r="L979" s="1018" t="s">
        <v>292</v>
      </c>
      <c r="M979" s="1018" t="s">
        <v>293</v>
      </c>
      <c r="N979" s="1020" t="s">
        <v>294</v>
      </c>
      <c r="O979" s="1020" t="s">
        <v>290</v>
      </c>
      <c r="P979" s="1020" t="s">
        <v>291</v>
      </c>
      <c r="Q979" s="1016" t="s">
        <v>323</v>
      </c>
      <c r="R979" s="1012" t="s">
        <v>334</v>
      </c>
      <c r="S979" s="1022" t="s">
        <v>332</v>
      </c>
      <c r="T979" s="1024" t="s">
        <v>320</v>
      </c>
      <c r="U979" s="1026" t="s">
        <v>321</v>
      </c>
      <c r="V979" s="1028" t="s">
        <v>322</v>
      </c>
    </row>
    <row r="980" spans="1:22" ht="19.25" customHeight="1">
      <c r="A980" s="986"/>
      <c r="B980" s="1009"/>
      <c r="C980" s="1011"/>
      <c r="D980" s="1013"/>
      <c r="E980" s="1013"/>
      <c r="F980" s="1013"/>
      <c r="G980" s="1015"/>
      <c r="H980" s="1015"/>
      <c r="I980" s="1013"/>
      <c r="J980" s="1013"/>
      <c r="K980" s="1017"/>
      <c r="L980" s="1019"/>
      <c r="M980" s="1019"/>
      <c r="N980" s="1021"/>
      <c r="O980" s="1021"/>
      <c r="P980" s="1021"/>
      <c r="Q980" s="1017"/>
      <c r="R980" s="1013"/>
      <c r="S980" s="1023"/>
      <c r="T980" s="1025"/>
      <c r="U980" s="1027"/>
      <c r="V980" s="1029"/>
    </row>
    <row r="981" spans="1:22" ht="19.25" customHeight="1">
      <c r="A981" s="986"/>
      <c r="B981" s="1030" t="s">
        <v>317</v>
      </c>
      <c r="C981" s="1031"/>
      <c r="D981" s="173">
        <v>10</v>
      </c>
      <c r="E981" s="203">
        <v>10</v>
      </c>
      <c r="F981" s="203">
        <v>10</v>
      </c>
      <c r="G981" s="164" t="s">
        <v>90</v>
      </c>
      <c r="H981" s="174" t="str">
        <f>'statement of marks'!$AQ$6</f>
        <v/>
      </c>
      <c r="I981" s="165">
        <v>70</v>
      </c>
      <c r="J981" s="164" t="s">
        <v>88</v>
      </c>
      <c r="K981" s="175">
        <v>100</v>
      </c>
      <c r="L981" s="164" t="s">
        <v>91</v>
      </c>
      <c r="M981" s="174" t="str">
        <f>'statement of marks'!$AV$6</f>
        <v/>
      </c>
      <c r="N981" s="165">
        <v>100</v>
      </c>
      <c r="O981" s="164" t="s">
        <v>307</v>
      </c>
      <c r="P981" s="175"/>
      <c r="Q981" s="175">
        <v>200</v>
      </c>
      <c r="R981" s="166"/>
      <c r="S981" s="166"/>
      <c r="T981" s="167"/>
      <c r="U981" s="168"/>
      <c r="V981" s="176" t="str">
        <f>IF(OR(U988=0,U988&lt;S988),"",Q981)</f>
        <v/>
      </c>
    </row>
    <row r="982" spans="1:22" ht="19.25" customHeight="1">
      <c r="A982" s="986"/>
      <c r="B982" s="942" t="str">
        <f>'statement of marks'!$J$3</f>
        <v>HINDI COMPULSORY</v>
      </c>
      <c r="C982" s="943"/>
      <c r="D982" s="200">
        <f>IF('statement of marks'!J45="","",'statement of marks'!J45)</f>
        <v>6</v>
      </c>
      <c r="E982" s="201">
        <f>IF('statement of marks'!K45="","",'statement of marks'!K45)</f>
        <v>7</v>
      </c>
      <c r="F982" s="201">
        <f>IF('statement of marks'!L45="","",'statement of marks'!L45)</f>
        <v>6</v>
      </c>
      <c r="G982" s="177">
        <f>IF('statement of marks'!N45="","",'statement of marks'!N45)</f>
        <v>46</v>
      </c>
      <c r="H982" s="177" t="str">
        <f>'statement of marks'!$BS$6</f>
        <v/>
      </c>
      <c r="I982" s="204">
        <f>IF(G982="","",G982)</f>
        <v>46</v>
      </c>
      <c r="J982" s="204">
        <f>IF(G982="","",SUM(D982,E982,F982,G982))</f>
        <v>65</v>
      </c>
      <c r="K982" s="178">
        <f>J982</f>
        <v>65</v>
      </c>
      <c r="L982" s="177">
        <f>IF('statement of marks'!P45="","",'statement of marks'!P45)</f>
        <v>78</v>
      </c>
      <c r="M982" s="174" t="str">
        <f>'statement of marks'!$BX$6</f>
        <v/>
      </c>
      <c r="N982" s="204">
        <f>IF(L982="","",L982)</f>
        <v>78</v>
      </c>
      <c r="O982" s="204">
        <f>IF(L982="","",SUM(J982,L982))</f>
        <v>143</v>
      </c>
      <c r="P982" s="179">
        <f>SUM(H982,M982)</f>
        <v>0</v>
      </c>
      <c r="Q982" s="178">
        <f>O982</f>
        <v>143</v>
      </c>
      <c r="R982" s="201" t="str">
        <f>CONCATENATE('statement of marks'!FJ45,'statement of marks'!FK45,'statement of marks'!FL45)</f>
        <v>I</v>
      </c>
      <c r="S982" s="180" t="str">
        <f>IF(OR(R982="S",R982="RE"),100,"")</f>
        <v/>
      </c>
      <c r="T982" s="181" t="str">
        <f>IF('result subject-wise'!U45="","",'result subject-wise'!U45)</f>
        <v/>
      </c>
      <c r="U982" s="182" t="str">
        <f>IF('result subject-wise'!V45="","",'result subject-wise'!V45)</f>
        <v/>
      </c>
      <c r="V982" s="176" t="str">
        <f>IF(OR(U988=0,U988&lt;S988),"",IF(R982="RE",SUM(Q982,T982),IF(R982="S",T982,Q982)))</f>
        <v/>
      </c>
    </row>
    <row r="983" spans="1:22" ht="19.25" customHeight="1">
      <c r="A983" s="986"/>
      <c r="B983" s="942" t="str">
        <f>'statement of marks'!$W$3</f>
        <v>ENGLISH COMPULSORY</v>
      </c>
      <c r="C983" s="943"/>
      <c r="D983" s="200">
        <f>IF('statement of marks'!W45="","",'statement of marks'!W45)</f>
        <v>6</v>
      </c>
      <c r="E983" s="201">
        <f>IF('statement of marks'!X45="","",'statement of marks'!X45)</f>
        <v>8</v>
      </c>
      <c r="F983" s="201">
        <f>IF('statement of marks'!Y45="","",'statement of marks'!Y45)</f>
        <v>9</v>
      </c>
      <c r="G983" s="177">
        <f>IF('statement of marks'!AA45="","",'statement of marks'!AA45)</f>
        <v>40</v>
      </c>
      <c r="H983" s="177" t="str">
        <f>'statement of marks'!$CU$6</f>
        <v/>
      </c>
      <c r="I983" s="204">
        <f>IF(G983="","",G983)</f>
        <v>40</v>
      </c>
      <c r="J983" s="204">
        <f t="shared" ref="J983:J986" si="357">IF(G983="","",SUM(D983,E983,F983,G983))</f>
        <v>63</v>
      </c>
      <c r="K983" s="178">
        <f>J983</f>
        <v>63</v>
      </c>
      <c r="L983" s="177">
        <f>IF('statement of marks'!AC45="","",'statement of marks'!AC45)</f>
        <v>46</v>
      </c>
      <c r="M983" s="174" t="str">
        <f>'statement of marks'!$CZ$6</f>
        <v/>
      </c>
      <c r="N983" s="204">
        <f>IF(L983="","",L983)</f>
        <v>46</v>
      </c>
      <c r="O983" s="204">
        <f t="shared" ref="O983" si="358">IF(L983="","",SUM(J983,L983))</f>
        <v>109</v>
      </c>
      <c r="P983" s="179">
        <f t="shared" ref="P983:P986" si="359">SUM(H983,M983)</f>
        <v>0</v>
      </c>
      <c r="Q983" s="178">
        <f>O983</f>
        <v>109</v>
      </c>
      <c r="R983" s="201" t="str">
        <f>CONCATENATE('statement of marks'!FM45,'statement of marks'!FN45,'statement of marks'!FO45)</f>
        <v>II</v>
      </c>
      <c r="S983" s="180" t="str">
        <f>IF(OR(R983="S",R983="RE"),100,"")</f>
        <v/>
      </c>
      <c r="T983" s="181" t="str">
        <f>IF('result subject-wise'!X45="","",'result subject-wise'!X45)</f>
        <v/>
      </c>
      <c r="U983" s="182" t="str">
        <f>IF('result subject-wise'!Y45="","",'result subject-wise'!Y45)</f>
        <v/>
      </c>
      <c r="V983" s="176" t="str">
        <f>IF(OR(U988=0,U988&lt;S988),"",IF(R983="RE",SUM(Q983,T983),IF(R983="S",T983,Q983)))</f>
        <v/>
      </c>
    </row>
    <row r="984" spans="1:22" ht="19.25" customHeight="1">
      <c r="A984" s="986"/>
      <c r="B984" s="942" t="str">
        <f>'statement of marks'!AK45</f>
        <v>PHYSICS</v>
      </c>
      <c r="C984" s="943"/>
      <c r="D984" s="200">
        <f>IF('statement of marks'!AL45="","",'statement of marks'!AL45)</f>
        <v>7</v>
      </c>
      <c r="E984" s="201">
        <f>IF('statement of marks'!AM45="","",'statement of marks'!AM45)</f>
        <v>9</v>
      </c>
      <c r="F984" s="201">
        <f>IF('statement of marks'!AN45="","",'statement of marks'!AN45)</f>
        <v>9</v>
      </c>
      <c r="G984" s="177">
        <f>IF('statement of marks'!AP45="","",'statement of marks'!AP45)</f>
        <v>20</v>
      </c>
      <c r="H984" s="177">
        <f>IF('statement of marks'!AQ45="","",'statement of marks'!AQ45)</f>
        <v>11</v>
      </c>
      <c r="I984" s="204">
        <f>IF(G984="","",IF(AND(G984="ML",H984="ML"),"ML",IF(AND(G984="ML",H984=""),"ML",SUM(G984,H984))))</f>
        <v>31</v>
      </c>
      <c r="J984" s="204">
        <f t="shared" si="357"/>
        <v>45</v>
      </c>
      <c r="K984" s="178">
        <f>IF(J984="","",SUM(H984,J984))</f>
        <v>56</v>
      </c>
      <c r="L984" s="177">
        <f>IF('statement of marks'!AU45="","",'statement of marks'!AU45)</f>
        <v>30</v>
      </c>
      <c r="M984" s="177">
        <f>IF('statement of marks'!AV45="","",'statement of marks'!AV45)</f>
        <v>23</v>
      </c>
      <c r="N984" s="204">
        <f>IF(L984="","",IF(AND(L984="ML",M984="ML"),"ML",IF(AND(L984="ML",M984=""),"ML",SUM(L984,M984))))</f>
        <v>53</v>
      </c>
      <c r="O984" s="204">
        <f>IF(L984="","",SUM(J984,L984))</f>
        <v>75</v>
      </c>
      <c r="P984" s="177">
        <f t="shared" si="359"/>
        <v>34</v>
      </c>
      <c r="Q984" s="178">
        <f>IF(O984="","",SUM(O984,P984))</f>
        <v>109</v>
      </c>
      <c r="R984" s="201" t="str">
        <f>CONCATENATE('statement of marks'!FP45,'statement of marks'!FY45,'statement of marks'!FZ45)</f>
        <v>II</v>
      </c>
      <c r="S984" s="180" t="str">
        <f>IF('result subject-wise'!Z45="","",'result subject-wise'!Z45)</f>
        <v/>
      </c>
      <c r="T984" s="181" t="str">
        <f>IF('result subject-wise'!AB45="","",'result subject-wise'!AB45)</f>
        <v/>
      </c>
      <c r="U984" s="182" t="str">
        <f>IF('result subject-wise'!AC45="","",'result subject-wise'!AC45)</f>
        <v/>
      </c>
      <c r="V984" s="176" t="str">
        <f>IF(OR(U988=0,U988&lt;S988),"",IF(OR(R984="RE",R984="REP"),SUM(Q984,T984),IF(R984="S",T984,Q984)))</f>
        <v/>
      </c>
    </row>
    <row r="985" spans="1:22" ht="19.25" customHeight="1">
      <c r="A985" s="986"/>
      <c r="B985" s="942" t="str">
        <f>'statement of marks'!BM45</f>
        <v>CHEMISTRY</v>
      </c>
      <c r="C985" s="943"/>
      <c r="D985" s="200">
        <f>IF('statement of marks'!BN45="","",'statement of marks'!BN45)</f>
        <v>6</v>
      </c>
      <c r="E985" s="201">
        <f>IF('statement of marks'!BO45="","",'statement of marks'!BO45)</f>
        <v>10</v>
      </c>
      <c r="F985" s="201">
        <f>IF('statement of marks'!BP45="","",'statement of marks'!BP45)</f>
        <v>10</v>
      </c>
      <c r="G985" s="177">
        <f>IF('statement of marks'!BR45="","",'statement of marks'!BR45)</f>
        <v>40</v>
      </c>
      <c r="H985" s="177">
        <f>IF('statement of marks'!BS45="","",'statement of marks'!BS45)</f>
        <v>18</v>
      </c>
      <c r="I985" s="204">
        <f t="shared" ref="I985" si="360">IF(G985="","",IF(AND(G985="ML",H985="ML"),"ML",IF(AND(G985="ML",H985=""),"ML",SUM(G985,H985))))</f>
        <v>58</v>
      </c>
      <c r="J985" s="204">
        <f t="shared" si="357"/>
        <v>66</v>
      </c>
      <c r="K985" s="178">
        <f>IF(J985="","",SUM(H985,J985))</f>
        <v>84</v>
      </c>
      <c r="L985" s="177">
        <f>IF('statement of marks'!BW45="","",'statement of marks'!BW45)</f>
        <v>54</v>
      </c>
      <c r="M985" s="177">
        <f>IF('statement of marks'!BX45="","",'statement of marks'!BX45)</f>
        <v>27</v>
      </c>
      <c r="N985" s="204">
        <f t="shared" ref="N985" si="361">IF(L985="","",IF(AND(L985="ML",M985="ML"),"ML",IF(AND(L985="ML",M985=""),"ML",SUM(L985,M985))))</f>
        <v>81</v>
      </c>
      <c r="O985" s="204">
        <f>IF(L985="","",SUM(J985,L985))</f>
        <v>120</v>
      </c>
      <c r="P985" s="177">
        <f t="shared" si="359"/>
        <v>45</v>
      </c>
      <c r="Q985" s="178">
        <f>IF(O985="","",SUM(O985,P985))</f>
        <v>165</v>
      </c>
      <c r="R985" s="201" t="str">
        <f>CONCATENATE('statement of marks'!GA45,'statement of marks'!GJ45,'statement of marks'!GK45)</f>
        <v>D</v>
      </c>
      <c r="S985" s="180" t="str">
        <f>IF('result subject-wise'!AD45="","",'result subject-wise'!AD45)</f>
        <v/>
      </c>
      <c r="T985" s="181" t="str">
        <f>IF('result subject-wise'!AF45="","",'result subject-wise'!AF45)</f>
        <v/>
      </c>
      <c r="U985" s="182" t="str">
        <f>IF('result subject-wise'!AG45="","",'result subject-wise'!AG45)</f>
        <v/>
      </c>
      <c r="V985" s="176" t="str">
        <f>IF(OR(U988=0,U988&lt;S988),"",IF(OR(R985="RE",R985="REP"),SUM(Q985,T985),IF(R985="S",T985,Q985)))</f>
        <v/>
      </c>
    </row>
    <row r="986" spans="1:22" ht="19.25" customHeight="1">
      <c r="A986" s="986"/>
      <c r="B986" s="942" t="str">
        <f>'statement of marks'!CO45</f>
        <v>BIOLOGY</v>
      </c>
      <c r="C986" s="943"/>
      <c r="D986" s="200">
        <f>IF('statement of marks'!CP45="","",'statement of marks'!CP45)</f>
        <v>8</v>
      </c>
      <c r="E986" s="201">
        <f>IF('statement of marks'!CQ45="","",'statement of marks'!CQ45)</f>
        <v>8</v>
      </c>
      <c r="F986" s="201">
        <f>IF('statement of marks'!CR45="","",'statement of marks'!CR45)</f>
        <v>10</v>
      </c>
      <c r="G986" s="177">
        <f>IF('statement of marks'!CT45="","",'statement of marks'!CT45)</f>
        <v>30</v>
      </c>
      <c r="H986" s="177">
        <f>IF('statement of marks'!CU45="","",'statement of marks'!CU45)</f>
        <v>19</v>
      </c>
      <c r="I986" s="204">
        <f>IF(G986="","",IF(AND(G986="ML",H986="ML"),"ML",IF(AND(G986="ML",H986=""),"ML",SUM(G986,H986))))</f>
        <v>49</v>
      </c>
      <c r="J986" s="204">
        <f t="shared" si="357"/>
        <v>56</v>
      </c>
      <c r="K986" s="178">
        <f>IF(J986="","",SUM(H986,J986))</f>
        <v>75</v>
      </c>
      <c r="L986" s="177">
        <f>IF('statement of marks'!CY45="","",'statement of marks'!CY45)</f>
        <v>48</v>
      </c>
      <c r="M986" s="177">
        <f>IF('statement of marks'!CZ45="","",'statement of marks'!CZ45)</f>
        <v>28</v>
      </c>
      <c r="N986" s="204">
        <f>IF(L986="","",IF(AND(L986="ML",M986="ML"),"ML",IF(AND(L986="ML",M986=""),"ML",SUM(L986,M986))))</f>
        <v>76</v>
      </c>
      <c r="O986" s="204">
        <f>IF(L986="","",SUM(J986,L986))</f>
        <v>104</v>
      </c>
      <c r="P986" s="177">
        <f t="shared" si="359"/>
        <v>47</v>
      </c>
      <c r="Q986" s="178">
        <f>IF(O986="","",SUM(O986,P986))</f>
        <v>151</v>
      </c>
      <c r="R986" s="201" t="str">
        <f>CONCATENATE('statement of marks'!GL45,'statement of marks'!GU45,'statement of marks'!GV45)</f>
        <v>D</v>
      </c>
      <c r="S986" s="180" t="str">
        <f>IF('result subject-wise'!AH45="","",'result subject-wise'!AH45)</f>
        <v/>
      </c>
      <c r="T986" s="181" t="str">
        <f>IF('result subject-wise'!AJ45="","",'result subject-wise'!AJ45)</f>
        <v/>
      </c>
      <c r="U986" s="182" t="str">
        <f>IF('result subject-wise'!AK45="","",'result subject-wise'!AK45)</f>
        <v/>
      </c>
      <c r="V986" s="176" t="str">
        <f>IF(OR(U988=0,U988&lt;S988),"",IF(OR(R986="RE",R986="REP"),SUM(Q986,T986),IF(R986="S",T986,Q986)))</f>
        <v/>
      </c>
    </row>
    <row r="987" spans="1:22" ht="19.25" customHeight="1">
      <c r="A987" s="986"/>
      <c r="B987" s="1032" t="s">
        <v>296</v>
      </c>
      <c r="C987" s="1033"/>
      <c r="D987" s="183">
        <f>IF(AND(D982="",D983="",D984="",D985="",D986=""),"",SUM(D982:D986))</f>
        <v>33</v>
      </c>
      <c r="E987" s="183">
        <f t="shared" ref="E987:F987" si="362">IF(AND(E982="",E983="",E984="",E985="",E986=""),"",SUM(E982:E986))</f>
        <v>42</v>
      </c>
      <c r="F987" s="183">
        <f t="shared" si="362"/>
        <v>44</v>
      </c>
      <c r="G987" s="184">
        <f>IF(G982="","",SUM(G982:G986))</f>
        <v>176</v>
      </c>
      <c r="H987" s="184">
        <f>SUM(H984:H986)</f>
        <v>48</v>
      </c>
      <c r="I987" s="184">
        <f>IF(AND(I982="",I983="",I984="",I985="",I986=""),"",SUM(I982:I986))</f>
        <v>224</v>
      </c>
      <c r="J987" s="185">
        <f>IF(J986="","",SUM(J982:J986))</f>
        <v>295</v>
      </c>
      <c r="K987" s="186">
        <f>IF(K982="","",SUM(K982:K986))</f>
        <v>343</v>
      </c>
      <c r="L987" s="184">
        <f>IF(L982="","",SUM(L982:L986))</f>
        <v>256</v>
      </c>
      <c r="M987" s="184">
        <f>SUM(M984:M986)</f>
        <v>78</v>
      </c>
      <c r="N987" s="184">
        <f t="shared" ref="N987" si="363">IF(AND(N982="",N983="",N984="",N985="",N986=""),"",SUM(N982:N986))</f>
        <v>334</v>
      </c>
      <c r="O987" s="185">
        <f>IF(L987="","",SUM(J987,L987))</f>
        <v>551</v>
      </c>
      <c r="P987" s="186">
        <f>SUM(H987,M987)</f>
        <v>126</v>
      </c>
      <c r="Q987" s="186">
        <f>IF(Q982="","",SUM(Q982:Q986))</f>
        <v>677</v>
      </c>
      <c r="R987" s="185"/>
      <c r="S987" s="185" t="str">
        <f>IF(AND(S982="",S983="",S984="",S985="",S986=""),"",SUM(S982:S986))</f>
        <v/>
      </c>
      <c r="T987" s="187" t="str">
        <f>IF(AND(T982="",T983="",T984="",T985="",T986=""),"",SUM(T982:T986))</f>
        <v/>
      </c>
      <c r="U987" s="188"/>
      <c r="V987" s="189" t="str">
        <f>IF(V982="","",SUM(V982:V986))</f>
        <v/>
      </c>
    </row>
    <row r="988" spans="1:22" ht="19.25" customHeight="1">
      <c r="A988" s="986"/>
      <c r="B988" s="1034" t="s">
        <v>318</v>
      </c>
      <c r="C988" s="1035"/>
      <c r="D988" s="173">
        <f>IF(D987="","",50-(COUNTIF(D982:D986,"NA")*10+COUNTIF(D982:D986,"ML")*10))</f>
        <v>50</v>
      </c>
      <c r="E988" s="173">
        <f t="shared" ref="E988:F988" si="364">IF(E987="","",50-(COUNTIF(E982:E986,"NA")*10+COUNTIF(E982:E986,"ML")*10))</f>
        <v>50</v>
      </c>
      <c r="F988" s="173">
        <f t="shared" si="364"/>
        <v>50</v>
      </c>
      <c r="G988" s="177" t="e">
        <f>I988-H988</f>
        <v>#VALUE!</v>
      </c>
      <c r="H988" s="184" t="e">
        <f>IF(H987="","",(IF(OR(H984="ML",H984=""),0,H981)+IF(OR(H985="ML",H985=""),0,H982)+IF(OR(H986="ML",H986=""),0,H983)))</f>
        <v>#VALUE!</v>
      </c>
      <c r="I988" s="177">
        <f>IF(I987=0,0,350-H990)</f>
        <v>350</v>
      </c>
      <c r="J988" s="204" t="e">
        <f>IF(J987="","",SUM(D988:G988))</f>
        <v>#VALUE!</v>
      </c>
      <c r="K988" s="178" t="e">
        <f>IF(K987="","",SUM(H988,J988))</f>
        <v>#VALUE!</v>
      </c>
      <c r="L988" s="177" t="e">
        <f>N988-M988</f>
        <v>#VALUE!</v>
      </c>
      <c r="M988" s="180" t="e">
        <f>IF(M987="","",(IF(OR(M984="ML",M984=""),0,M981)+IF(OR(M985="ML",M985=""),0,M982)+IF(OR(M986="ML",M986=""),0,M983)))</f>
        <v>#VALUE!</v>
      </c>
      <c r="N988" s="177">
        <f>IF(N987=0,0,500-M990)</f>
        <v>500</v>
      </c>
      <c r="O988" s="204" t="e">
        <f>IF(L988="","",SUM(J988,L988))</f>
        <v>#VALUE!</v>
      </c>
      <c r="P988" s="178" t="e">
        <f>SUM(H988,M988)</f>
        <v>#VALUE!</v>
      </c>
      <c r="Q988" s="178" t="e">
        <f>IF(Q987="","",SUM(O988,P988))</f>
        <v>#VALUE!</v>
      </c>
      <c r="R988" s="169"/>
      <c r="S988" s="190">
        <f>COUNTIF(R982:R991,"S")</f>
        <v>0</v>
      </c>
      <c r="T988" s="190">
        <f>COUNTIF(R982:R991,"RE")+COUNTIF(R982:R991,"REP")</f>
        <v>0</v>
      </c>
      <c r="U988" s="190">
        <f>COUNTIF(U982:U987,"P")+COUNTIF(U990:U991,"P")</f>
        <v>0</v>
      </c>
      <c r="V988" s="191" t="str">
        <f>IF(OR(U988=0,U988&lt;(S988+T988)),"",(Q988-(S988*200)+S987))</f>
        <v/>
      </c>
    </row>
    <row r="989" spans="1:22" ht="19.25" customHeight="1">
      <c r="A989" s="986"/>
      <c r="B989" s="942" t="s">
        <v>156</v>
      </c>
      <c r="C989" s="943"/>
      <c r="D989" s="192">
        <f t="shared" ref="D989:Q989" si="365">IF(D988="","",D987/D988*100)</f>
        <v>66</v>
      </c>
      <c r="E989" s="192">
        <f t="shared" si="365"/>
        <v>84</v>
      </c>
      <c r="F989" s="192">
        <f t="shared" si="365"/>
        <v>88</v>
      </c>
      <c r="G989" s="192" t="e">
        <f t="shared" si="365"/>
        <v>#VALUE!</v>
      </c>
      <c r="H989" s="192" t="e">
        <f t="shared" si="365"/>
        <v>#VALUE!</v>
      </c>
      <c r="I989" s="192">
        <f t="shared" si="365"/>
        <v>64</v>
      </c>
      <c r="J989" s="192" t="e">
        <f t="shared" si="365"/>
        <v>#VALUE!</v>
      </c>
      <c r="K989" s="193" t="e">
        <f t="shared" si="365"/>
        <v>#VALUE!</v>
      </c>
      <c r="L989" s="192" t="e">
        <f t="shared" si="365"/>
        <v>#VALUE!</v>
      </c>
      <c r="M989" s="192" t="e">
        <f t="shared" si="365"/>
        <v>#VALUE!</v>
      </c>
      <c r="N989" s="192">
        <f t="shared" si="365"/>
        <v>66.8</v>
      </c>
      <c r="O989" s="192" t="e">
        <f t="shared" si="365"/>
        <v>#VALUE!</v>
      </c>
      <c r="P989" s="193" t="e">
        <f t="shared" si="365"/>
        <v>#VALUE!</v>
      </c>
      <c r="Q989" s="193" t="e">
        <f t="shared" si="365"/>
        <v>#VALUE!</v>
      </c>
      <c r="R989" s="166"/>
      <c r="S989" s="166"/>
      <c r="T989" s="167"/>
      <c r="U989" s="170"/>
      <c r="V989" s="194" t="str">
        <f>IF(V988="","",V987/V988*100)</f>
        <v/>
      </c>
    </row>
    <row r="990" spans="1:22" ht="19.25" customHeight="1">
      <c r="A990" s="986"/>
      <c r="B990" s="942" t="str">
        <f>'statement of marks'!$DQ$3</f>
        <v>RAJASTHAN STUDIES</v>
      </c>
      <c r="C990" s="943"/>
      <c r="D990" s="200">
        <f>IF('statement of marks'!DQ45="","",'statement of marks'!DQ45)</f>
        <v>10</v>
      </c>
      <c r="E990" s="201">
        <f>IF('statement of marks'!DR45="","",'statement of marks'!DR45)</f>
        <v>10</v>
      </c>
      <c r="F990" s="201">
        <f>IF('statement of marks'!DS45="","",'statement of marks'!DS45)</f>
        <v>9</v>
      </c>
      <c r="G990" s="201">
        <f>IF('statement of marks'!DU45="","",'statement of marks'!DU45)</f>
        <v>51</v>
      </c>
      <c r="H990" s="179">
        <f>IF(G982="ML",70)+IF(G983="ML",70)+IF(G984="ML",70-H981)+IF(G985="ML",70-H982)+IF(G986="ML",70-H983)+IF(H984="ml",H981)+IF(H985="ml",H982)+IF(H986="ml",H983)</f>
        <v>0</v>
      </c>
      <c r="I990" s="204">
        <f>IF(G990="","",SUM(G990,H990))</f>
        <v>51</v>
      </c>
      <c r="J990" s="204">
        <f>IF(G990="","",SUM(D990,E990,F990,G990))</f>
        <v>80</v>
      </c>
      <c r="K990" s="178">
        <f>IF(J990="","",SUM(H990,J990))</f>
        <v>80</v>
      </c>
      <c r="L990" s="201">
        <f>IF('statement of marks'!DW45="","",'statement of marks'!DW45)</f>
        <v>76</v>
      </c>
      <c r="M990" s="179">
        <f>IF(L982="ML",100)+IF(L983="ML",100)+IF(L984="ML",100-M981)+IF(L985="ML",100-M982)+IF(L986="ML",100-M983)+IF(M984="ml",M981)+IF(M985="ml",M982)+IF(M986="ml",M983)</f>
        <v>0</v>
      </c>
      <c r="N990" s="204">
        <f>IF(L990="","",SUM(L990,M990))</f>
        <v>76</v>
      </c>
      <c r="O990" s="204">
        <f>IF(L990="","",SUM(K990,L990))</f>
        <v>156</v>
      </c>
      <c r="P990" s="179">
        <f>SUM(H990,M990)</f>
        <v>0</v>
      </c>
      <c r="Q990" s="178">
        <f>IF(O990="","",SUM(O990,M990))</f>
        <v>156</v>
      </c>
      <c r="R990" s="201" t="str">
        <f>IF('statement of marks'!GW45="","",'statement of marks'!GW45)</f>
        <v>B</v>
      </c>
      <c r="S990" s="180" t="str">
        <f>IF(OR(R990="S",R990="RE"),100,"")</f>
        <v/>
      </c>
      <c r="T990" s="171" t="str">
        <f>IF('result subject-wise'!AL45="","",'result subject-wise'!AL45)</f>
        <v/>
      </c>
      <c r="U990" s="172" t="str">
        <f>IF('result subject-wise'!AM45="","",'result subject-wise'!AM45)</f>
        <v/>
      </c>
      <c r="V990" s="1036"/>
    </row>
    <row r="991" spans="1:22" ht="19.25" customHeight="1">
      <c r="A991" s="986"/>
      <c r="B991" s="942" t="str">
        <f>'statement of marks'!$ED$3</f>
        <v>JEEVAN KAUSJAL</v>
      </c>
      <c r="C991" s="943"/>
      <c r="D991" s="1037" t="s">
        <v>283</v>
      </c>
      <c r="E991" s="1038"/>
      <c r="F991" s="204">
        <f>'statement of marks'!$ED$6</f>
        <v>30</v>
      </c>
      <c r="G991" s="177">
        <f>IF('statement of marks'!ED45="","",'statement of marks'!ED45)</f>
        <v>22</v>
      </c>
      <c r="H991" s="1038" t="s">
        <v>284</v>
      </c>
      <c r="I991" s="1038"/>
      <c r="J991" s="204">
        <f>'statement of marks'!$EE$6</f>
        <v>30</v>
      </c>
      <c r="K991" s="178">
        <f>IF('statement of marks'!EE45="","",'statement of marks'!EE45)</f>
        <v>26</v>
      </c>
      <c r="L991" s="1038" t="s">
        <v>113</v>
      </c>
      <c r="M991" s="1038"/>
      <c r="N991" s="204">
        <f>'statement of marks'!$EF$6</f>
        <v>40</v>
      </c>
      <c r="O991" s="201">
        <f>IF('statement of marks'!EF45="","",'statement of marks'!EF45)</f>
        <v>32</v>
      </c>
      <c r="P991" s="166"/>
      <c r="Q991" s="178">
        <f>IF(O991="","",SUM(G991,K991,O991))</f>
        <v>80</v>
      </c>
      <c r="R991" s="201" t="str">
        <f>IF('statement of marks'!GX45="","",'statement of marks'!GX45)</f>
        <v>B</v>
      </c>
      <c r="S991" s="180" t="str">
        <f>IF(OR(R991="S",R991="RE"),40,"")</f>
        <v/>
      </c>
      <c r="T991" s="171" t="str">
        <f>IF('result subject-wise'!AN45="","",'result subject-wise'!AN45)</f>
        <v/>
      </c>
      <c r="U991" s="172" t="str">
        <f>IF('result subject-wise'!AO45="","",'result subject-wise'!AO45)</f>
        <v/>
      </c>
      <c r="V991" s="1036"/>
    </row>
    <row r="992" spans="1:22" ht="19.25" customHeight="1">
      <c r="A992" s="986"/>
      <c r="B992" s="1039" t="s">
        <v>200</v>
      </c>
      <c r="C992" s="1040"/>
      <c r="D992" s="1041" t="str">
        <f>IF('statement of marks'!HD45="","",'statement of marks'!HD45)</f>
        <v>PASS</v>
      </c>
      <c r="E992" s="1042"/>
      <c r="F992" s="1042"/>
      <c r="G992" s="1042"/>
      <c r="H992" s="1042"/>
      <c r="I992" s="1043"/>
      <c r="J992" s="202" t="s">
        <v>330</v>
      </c>
      <c r="K992" s="201" t="str">
        <f>IF('statement of marks'!HG45="","",'statement of marks'!HG45)</f>
        <v>I</v>
      </c>
      <c r="L992" s="1044" t="s">
        <v>157</v>
      </c>
      <c r="M992" s="1045"/>
      <c r="N992" s="1046"/>
      <c r="O992" s="201">
        <f>IF('statement of marks'!HI45="","",'statement of marks'!HI45)</f>
        <v>2.9999999999999969</v>
      </c>
      <c r="P992" s="1047" t="s">
        <v>324</v>
      </c>
      <c r="Q992" s="1047"/>
      <c r="R992" s="1047"/>
      <c r="S992" s="1047"/>
      <c r="T992" s="1047"/>
      <c r="U992" s="1047"/>
      <c r="V992" s="1048"/>
    </row>
    <row r="993" spans="1:22" ht="19.25" customHeight="1">
      <c r="A993" s="986"/>
      <c r="B993" s="1039" t="s">
        <v>333</v>
      </c>
      <c r="C993" s="1040"/>
      <c r="D993" s="965" t="s">
        <v>127</v>
      </c>
      <c r="E993" s="966"/>
      <c r="F993" s="958" t="s">
        <v>129</v>
      </c>
      <c r="G993" s="958"/>
      <c r="H993" s="958" t="s">
        <v>131</v>
      </c>
      <c r="I993" s="958"/>
      <c r="J993" s="958" t="s">
        <v>133</v>
      </c>
      <c r="K993" s="958"/>
      <c r="L993" s="959" t="s">
        <v>312</v>
      </c>
      <c r="M993" s="959"/>
      <c r="N993" s="959"/>
      <c r="O993" s="959"/>
      <c r="P993" s="960" t="s">
        <v>200</v>
      </c>
      <c r="Q993" s="960"/>
      <c r="R993" s="960"/>
      <c r="S993" s="960"/>
      <c r="T993" s="961" t="str">
        <f>IF('result subject-wise'!AR45="","",'result subject-wise'!AR45)</f>
        <v/>
      </c>
      <c r="U993" s="961"/>
      <c r="V993" s="962"/>
    </row>
    <row r="994" spans="1:22" ht="19.25" customHeight="1">
      <c r="A994" s="986"/>
      <c r="B994" s="963" t="s">
        <v>309</v>
      </c>
      <c r="C994" s="964"/>
      <c r="D994" s="965" t="str">
        <f>IF('statement of marks'!EZ45="","",'statement of marks'!EZ45)</f>
        <v/>
      </c>
      <c r="E994" s="966"/>
      <c r="F994" s="966" t="str">
        <f>IF('statement of marks'!FB45="","",'statement of marks'!FB45)</f>
        <v/>
      </c>
      <c r="G994" s="966"/>
      <c r="H994" s="966" t="str">
        <f>IF('statement of marks'!FD45="","",'statement of marks'!FD45)</f>
        <v/>
      </c>
      <c r="I994" s="966"/>
      <c r="J994" s="966" t="str">
        <f>IF('statement of marks'!FF45="","",'statement of marks'!FF45)</f>
        <v/>
      </c>
      <c r="K994" s="966"/>
      <c r="L994" s="966">
        <f>IF('statement of marks'!FH45="","",'statement of marks'!FH45)</f>
        <v>0</v>
      </c>
      <c r="M994" s="966"/>
      <c r="N994" s="966"/>
      <c r="O994" s="966"/>
      <c r="P994" s="960" t="s">
        <v>330</v>
      </c>
      <c r="Q994" s="960"/>
      <c r="R994" s="960"/>
      <c r="S994" s="960"/>
      <c r="T994" s="961" t="str">
        <f>IF(AND(T993="mRrh.kZ",V989&gt;=60),"FIRST",IF(AND(T993="mRrh.kZ",V989&gt;=48),"SECOND",IF(AND(T993="mRrh.kZ",V989&gt;=36),"THIRD","")))</f>
        <v/>
      </c>
      <c r="U994" s="961"/>
      <c r="V994" s="962"/>
    </row>
    <row r="995" spans="1:22" ht="19.25" customHeight="1">
      <c r="A995" s="986"/>
      <c r="B995" s="963" t="s">
        <v>310</v>
      </c>
      <c r="C995" s="964"/>
      <c r="D995" s="967" t="str">
        <f>IF('statement of marks'!EY45="","",'statement of marks'!EY45)</f>
        <v/>
      </c>
      <c r="E995" s="968"/>
      <c r="F995" s="968" t="str">
        <f>IF('statement of marks'!FA45="","",'statement of marks'!FA45)</f>
        <v/>
      </c>
      <c r="G995" s="968"/>
      <c r="H995" s="968" t="str">
        <f>IF('statement of marks'!FC45="","",'statement of marks'!FC45)</f>
        <v/>
      </c>
      <c r="I995" s="968"/>
      <c r="J995" s="968" t="str">
        <f>IF('statement of marks'!FE45="","",'statement of marks'!FE45)</f>
        <v/>
      </c>
      <c r="K995" s="968"/>
      <c r="L995" s="968">
        <f>IF('statement of marks'!FG45="","",'statement of marks'!FG45)</f>
        <v>44</v>
      </c>
      <c r="M995" s="968"/>
      <c r="N995" s="968"/>
      <c r="O995" s="968"/>
      <c r="P995" s="969" t="s">
        <v>302</v>
      </c>
      <c r="Q995" s="970"/>
      <c r="R995" s="970"/>
      <c r="S995" s="971"/>
      <c r="T995" s="972" t="str">
        <f>IF(T993="","",'result subject-wise'!$G$118)</f>
        <v/>
      </c>
      <c r="U995" s="972"/>
      <c r="V995" s="973"/>
    </row>
    <row r="996" spans="1:22" ht="19.25" customHeight="1">
      <c r="A996" s="986"/>
      <c r="B996" s="942" t="s">
        <v>303</v>
      </c>
      <c r="C996" s="943"/>
      <c r="D996" s="944"/>
      <c r="E996" s="945"/>
      <c r="F996" s="945"/>
      <c r="G996" s="945"/>
      <c r="H996" s="945"/>
      <c r="I996" s="945"/>
      <c r="J996" s="945"/>
      <c r="K996" s="945"/>
      <c r="L996" s="946" t="s">
        <v>326</v>
      </c>
      <c r="M996" s="946"/>
      <c r="N996" s="946"/>
      <c r="O996" s="946"/>
      <c r="P996" s="946"/>
      <c r="Q996" s="946"/>
      <c r="R996" s="974"/>
      <c r="S996" s="975"/>
      <c r="T996" s="975"/>
      <c r="U996" s="975"/>
      <c r="V996" s="976"/>
    </row>
    <row r="997" spans="1:22" ht="19.25" customHeight="1">
      <c r="A997" s="986"/>
      <c r="B997" s="942" t="s">
        <v>335</v>
      </c>
      <c r="C997" s="943"/>
      <c r="D997" s="944"/>
      <c r="E997" s="945"/>
      <c r="F997" s="945"/>
      <c r="G997" s="945"/>
      <c r="H997" s="945"/>
      <c r="I997" s="945"/>
      <c r="J997" s="945"/>
      <c r="K997" s="945"/>
      <c r="L997" s="946" t="s">
        <v>304</v>
      </c>
      <c r="M997" s="946"/>
      <c r="N997" s="946"/>
      <c r="O997" s="946"/>
      <c r="P997" s="946"/>
      <c r="Q997" s="946"/>
      <c r="R997" s="977"/>
      <c r="S997" s="978"/>
      <c r="T997" s="978"/>
      <c r="U997" s="978"/>
      <c r="V997" s="979"/>
    </row>
    <row r="998" spans="1:22" ht="19.25" customHeight="1">
      <c r="A998" s="986"/>
      <c r="B998" s="942" t="s">
        <v>313</v>
      </c>
      <c r="C998" s="943"/>
      <c r="D998" s="944"/>
      <c r="E998" s="945"/>
      <c r="F998" s="945"/>
      <c r="G998" s="945"/>
      <c r="H998" s="945"/>
      <c r="I998" s="945"/>
      <c r="J998" s="945"/>
      <c r="K998" s="945"/>
      <c r="L998" s="946" t="s">
        <v>327</v>
      </c>
      <c r="M998" s="946"/>
      <c r="N998" s="946"/>
      <c r="O998" s="946"/>
      <c r="P998" s="946"/>
      <c r="Q998" s="946"/>
      <c r="R998" s="947" t="s">
        <v>328</v>
      </c>
      <c r="S998" s="948"/>
      <c r="T998" s="948"/>
      <c r="U998" s="948"/>
      <c r="V998" s="949"/>
    </row>
    <row r="999" spans="1:22" ht="19.25" customHeight="1">
      <c r="A999" s="987"/>
      <c r="B999" s="950" t="s">
        <v>329</v>
      </c>
      <c r="C999" s="951"/>
      <c r="D999" s="952"/>
      <c r="E999" s="953"/>
      <c r="F999" s="953"/>
      <c r="G999" s="953"/>
      <c r="H999" s="953"/>
      <c r="I999" s="953"/>
      <c r="J999" s="953"/>
      <c r="K999" s="953"/>
      <c r="L999" s="951" t="s">
        <v>117</v>
      </c>
      <c r="M999" s="951"/>
      <c r="N999" s="951"/>
      <c r="O999" s="951"/>
      <c r="P999" s="954">
        <f>'statement of marks'!$HJ$110</f>
        <v>42122</v>
      </c>
      <c r="Q999" s="954"/>
      <c r="R999" s="955" t="s">
        <v>305</v>
      </c>
      <c r="S999" s="956"/>
      <c r="T999" s="956"/>
      <c r="U999" s="956"/>
      <c r="V999" s="957"/>
    </row>
    <row r="1000" spans="1:22" ht="19.25" customHeight="1">
      <c r="A1000" s="980" t="s">
        <v>287</v>
      </c>
      <c r="B1000" s="981"/>
      <c r="C1000" s="981"/>
      <c r="D1000" s="981"/>
      <c r="E1000" s="981"/>
      <c r="F1000" s="981"/>
      <c r="G1000" s="981"/>
      <c r="H1000" s="981"/>
      <c r="I1000" s="981"/>
      <c r="J1000" s="981"/>
      <c r="K1000" s="981"/>
      <c r="L1000" s="981"/>
      <c r="M1000" s="981"/>
      <c r="N1000" s="981"/>
      <c r="O1000" s="981"/>
      <c r="P1000" s="981"/>
      <c r="Q1000" s="981"/>
      <c r="R1000" s="981"/>
      <c r="S1000" s="981"/>
      <c r="T1000" s="981"/>
      <c r="U1000" s="981"/>
      <c r="V1000" s="982"/>
    </row>
    <row r="1001" spans="1:22" ht="19.25" customHeight="1">
      <c r="A1001" s="983" t="str">
        <f>'statement of marks'!$A$1</f>
        <v>GOVT. GIRLS' HR. SEC. SCHOOL, NIMBAHERA</v>
      </c>
      <c r="B1001" s="984"/>
      <c r="C1001" s="984"/>
      <c r="D1001" s="984"/>
      <c r="E1001" s="984"/>
      <c r="F1001" s="984"/>
      <c r="G1001" s="984"/>
      <c r="H1001" s="984"/>
      <c r="I1001" s="984"/>
      <c r="J1001" s="984"/>
      <c r="K1001" s="984"/>
      <c r="L1001" s="984"/>
      <c r="M1001" s="984"/>
      <c r="N1001" s="984"/>
      <c r="O1001" s="984"/>
      <c r="P1001" s="984"/>
      <c r="Q1001" s="984"/>
      <c r="R1001" s="984"/>
      <c r="S1001" s="984"/>
      <c r="T1001" s="984"/>
      <c r="U1001" s="984"/>
      <c r="V1001" s="985"/>
    </row>
    <row r="1002" spans="1:22" ht="19.25" customHeight="1">
      <c r="A1002" s="986"/>
      <c r="B1002" s="988" t="s">
        <v>316</v>
      </c>
      <c r="C1002" s="988"/>
      <c r="D1002" s="989" t="str">
        <f>'statement of marks'!$F$3</f>
        <v>2013-14</v>
      </c>
      <c r="E1002" s="990"/>
      <c r="F1002" s="991" t="str">
        <f>IF(T1020="","MAIN EXAMINATION",IF(D1019="Suppl.","SUPPLEMENTARY EXAMINATION",IF(D1019="Re-exam.","RE-EXAMINATION",)))</f>
        <v>MAIN EXAMINATION</v>
      </c>
      <c r="G1002" s="992"/>
      <c r="H1002" s="992"/>
      <c r="I1002" s="992"/>
      <c r="J1002" s="992"/>
      <c r="K1002" s="992"/>
      <c r="L1002" s="992"/>
      <c r="M1002" s="992"/>
      <c r="N1002" s="992"/>
      <c r="O1002" s="992"/>
      <c r="P1002" s="992"/>
      <c r="Q1002" s="992"/>
      <c r="R1002" s="993" t="s">
        <v>315</v>
      </c>
      <c r="S1002" s="994"/>
      <c r="T1002" s="995" t="str">
        <f>'statement of marks'!$A$3</f>
        <v>11 'A'</v>
      </c>
      <c r="U1002" s="995"/>
      <c r="V1002" s="996"/>
    </row>
    <row r="1003" spans="1:22" ht="19.25" customHeight="1">
      <c r="A1003" s="986"/>
      <c r="B1003" s="997" t="s">
        <v>36</v>
      </c>
      <c r="C1003" s="997"/>
      <c r="D1003" s="998" t="str">
        <f>IF('statement of marks'!G46="","",'statement of marks'!G46)</f>
        <v>A 038</v>
      </c>
      <c r="E1003" s="946"/>
      <c r="F1003" s="946"/>
      <c r="G1003" s="946"/>
      <c r="H1003" s="946"/>
      <c r="I1003" s="946"/>
      <c r="J1003" s="946"/>
      <c r="K1003" s="946"/>
      <c r="L1003" s="946"/>
      <c r="M1003" s="946"/>
      <c r="N1003" s="946"/>
      <c r="O1003" s="946"/>
      <c r="P1003" s="946"/>
      <c r="Q1003" s="946"/>
      <c r="R1003" s="999" t="s">
        <v>314</v>
      </c>
      <c r="S1003" s="1000"/>
      <c r="T1003" s="1001">
        <f>IF('statement of marks'!E46="","",'statement of marks'!E46)</f>
        <v>11438</v>
      </c>
      <c r="U1003" s="1001"/>
      <c r="V1003" s="1002"/>
    </row>
    <row r="1004" spans="1:22" ht="19.25" customHeight="1">
      <c r="A1004" s="986"/>
      <c r="B1004" s="997" t="s">
        <v>37</v>
      </c>
      <c r="C1004" s="997"/>
      <c r="D1004" s="998" t="str">
        <f>IF('statement of marks'!H46="","",'statement of marks'!H46)</f>
        <v>B 038</v>
      </c>
      <c r="E1004" s="946"/>
      <c r="F1004" s="946"/>
      <c r="G1004" s="946"/>
      <c r="H1004" s="946"/>
      <c r="I1004" s="946"/>
      <c r="J1004" s="946"/>
      <c r="K1004" s="946"/>
      <c r="L1004" s="946"/>
      <c r="M1004" s="946"/>
      <c r="N1004" s="946"/>
      <c r="O1004" s="946"/>
      <c r="P1004" s="946"/>
      <c r="Q1004" s="946"/>
      <c r="R1004" s="999" t="s">
        <v>35</v>
      </c>
      <c r="S1004" s="1000"/>
      <c r="T1004" s="1001">
        <f>IF('statement of marks'!D46="","",'statement of marks'!D46)</f>
        <v>10420</v>
      </c>
      <c r="U1004" s="1001"/>
      <c r="V1004" s="1002"/>
    </row>
    <row r="1005" spans="1:22" ht="19.25" customHeight="1">
      <c r="A1005" s="986"/>
      <c r="B1005" s="1003" t="s">
        <v>38</v>
      </c>
      <c r="C1005" s="1003"/>
      <c r="D1005" s="998" t="str">
        <f>IF('statement of marks'!I46="","",'statement of marks'!I46)</f>
        <v>C 038</v>
      </c>
      <c r="E1005" s="946"/>
      <c r="F1005" s="946"/>
      <c r="G1005" s="946"/>
      <c r="H1005" s="946"/>
      <c r="I1005" s="946"/>
      <c r="J1005" s="946"/>
      <c r="K1005" s="946"/>
      <c r="L1005" s="946"/>
      <c r="M1005" s="946"/>
      <c r="N1005" s="946"/>
      <c r="O1005" s="946"/>
      <c r="P1005" s="946"/>
      <c r="Q1005" s="946"/>
      <c r="R1005" s="1004" t="s">
        <v>285</v>
      </c>
      <c r="S1005" s="1005"/>
      <c r="T1005" s="1006">
        <f>IF('statement of marks'!F46="","",'statement of marks'!F46)</f>
        <v>35478</v>
      </c>
      <c r="U1005" s="1006"/>
      <c r="V1005" s="1007"/>
    </row>
    <row r="1006" spans="1:22" ht="19.25" customHeight="1">
      <c r="A1006" s="986"/>
      <c r="B1006" s="1008" t="s">
        <v>223</v>
      </c>
      <c r="C1006" s="1010" t="s">
        <v>319</v>
      </c>
      <c r="D1006" s="1012" t="s">
        <v>114</v>
      </c>
      <c r="E1006" s="1012" t="s">
        <v>115</v>
      </c>
      <c r="F1006" s="1012" t="s">
        <v>116</v>
      </c>
      <c r="G1006" s="1014" t="s">
        <v>281</v>
      </c>
      <c r="H1006" s="1014" t="s">
        <v>282</v>
      </c>
      <c r="I1006" s="1012" t="s">
        <v>289</v>
      </c>
      <c r="J1006" s="1012" t="s">
        <v>299</v>
      </c>
      <c r="K1006" s="1016" t="s">
        <v>299</v>
      </c>
      <c r="L1006" s="1018" t="s">
        <v>292</v>
      </c>
      <c r="M1006" s="1018" t="s">
        <v>293</v>
      </c>
      <c r="N1006" s="1020" t="s">
        <v>294</v>
      </c>
      <c r="O1006" s="1020" t="s">
        <v>290</v>
      </c>
      <c r="P1006" s="1020" t="s">
        <v>291</v>
      </c>
      <c r="Q1006" s="1016" t="s">
        <v>323</v>
      </c>
      <c r="R1006" s="1012" t="s">
        <v>334</v>
      </c>
      <c r="S1006" s="1022" t="s">
        <v>332</v>
      </c>
      <c r="T1006" s="1024" t="s">
        <v>320</v>
      </c>
      <c r="U1006" s="1026" t="s">
        <v>321</v>
      </c>
      <c r="V1006" s="1028" t="s">
        <v>322</v>
      </c>
    </row>
    <row r="1007" spans="1:22" ht="19.25" customHeight="1">
      <c r="A1007" s="986"/>
      <c r="B1007" s="1009"/>
      <c r="C1007" s="1011"/>
      <c r="D1007" s="1013"/>
      <c r="E1007" s="1013"/>
      <c r="F1007" s="1013"/>
      <c r="G1007" s="1015"/>
      <c r="H1007" s="1015"/>
      <c r="I1007" s="1013"/>
      <c r="J1007" s="1013"/>
      <c r="K1007" s="1017"/>
      <c r="L1007" s="1019"/>
      <c r="M1007" s="1019"/>
      <c r="N1007" s="1021"/>
      <c r="O1007" s="1021"/>
      <c r="P1007" s="1021"/>
      <c r="Q1007" s="1017"/>
      <c r="R1007" s="1013"/>
      <c r="S1007" s="1023"/>
      <c r="T1007" s="1025"/>
      <c r="U1007" s="1027"/>
      <c r="V1007" s="1029"/>
    </row>
    <row r="1008" spans="1:22" ht="19.25" customHeight="1">
      <c r="A1008" s="986"/>
      <c r="B1008" s="1030" t="s">
        <v>317</v>
      </c>
      <c r="C1008" s="1031"/>
      <c r="D1008" s="173">
        <v>10</v>
      </c>
      <c r="E1008" s="203">
        <v>10</v>
      </c>
      <c r="F1008" s="203">
        <v>10</v>
      </c>
      <c r="G1008" s="164" t="s">
        <v>90</v>
      </c>
      <c r="H1008" s="174" t="str">
        <f>'statement of marks'!$AQ$6</f>
        <v/>
      </c>
      <c r="I1008" s="165">
        <v>70</v>
      </c>
      <c r="J1008" s="164" t="s">
        <v>88</v>
      </c>
      <c r="K1008" s="175">
        <v>100</v>
      </c>
      <c r="L1008" s="164" t="s">
        <v>91</v>
      </c>
      <c r="M1008" s="174" t="str">
        <f>'statement of marks'!$AV$6</f>
        <v/>
      </c>
      <c r="N1008" s="165">
        <v>100</v>
      </c>
      <c r="O1008" s="164" t="s">
        <v>307</v>
      </c>
      <c r="P1008" s="175"/>
      <c r="Q1008" s="175">
        <v>200</v>
      </c>
      <c r="R1008" s="166"/>
      <c r="S1008" s="166"/>
      <c r="T1008" s="167"/>
      <c r="U1008" s="168"/>
      <c r="V1008" s="176" t="str">
        <f>IF(OR(U1015=0,U1015&lt;S1015),"",Q1008)</f>
        <v/>
      </c>
    </row>
    <row r="1009" spans="1:22" ht="19.25" customHeight="1">
      <c r="A1009" s="986"/>
      <c r="B1009" s="942" t="str">
        <f>'statement of marks'!$J$3</f>
        <v>HINDI COMPULSORY</v>
      </c>
      <c r="C1009" s="943"/>
      <c r="D1009" s="200">
        <f>IF('statement of marks'!J46="","",'statement of marks'!J46)</f>
        <v>5</v>
      </c>
      <c r="E1009" s="201">
        <f>IF('statement of marks'!K46="","",'statement of marks'!K46)</f>
        <v>5</v>
      </c>
      <c r="F1009" s="201">
        <f>IF('statement of marks'!L46="","",'statement of marks'!L46)</f>
        <v>6</v>
      </c>
      <c r="G1009" s="177">
        <f>IF('statement of marks'!N46="","",'statement of marks'!N46)</f>
        <v>40</v>
      </c>
      <c r="H1009" s="177" t="str">
        <f>'statement of marks'!$BS$6</f>
        <v/>
      </c>
      <c r="I1009" s="204">
        <f>IF(G1009="","",G1009)</f>
        <v>40</v>
      </c>
      <c r="J1009" s="204">
        <f>IF(G1009="","",SUM(D1009,E1009,F1009,G1009))</f>
        <v>56</v>
      </c>
      <c r="K1009" s="178">
        <f>J1009</f>
        <v>56</v>
      </c>
      <c r="L1009" s="177">
        <f>IF('statement of marks'!P46="","",'statement of marks'!P46)</f>
        <v>75</v>
      </c>
      <c r="M1009" s="174" t="str">
        <f>'statement of marks'!$BX$6</f>
        <v/>
      </c>
      <c r="N1009" s="204">
        <f>IF(L1009="","",L1009)</f>
        <v>75</v>
      </c>
      <c r="O1009" s="204">
        <f>IF(L1009="","",SUM(J1009,L1009))</f>
        <v>131</v>
      </c>
      <c r="P1009" s="179">
        <f>SUM(H1009,M1009)</f>
        <v>0</v>
      </c>
      <c r="Q1009" s="178">
        <f>O1009</f>
        <v>131</v>
      </c>
      <c r="R1009" s="201" t="str">
        <f>CONCATENATE('statement of marks'!FJ46,'statement of marks'!FK46,'statement of marks'!FL46)</f>
        <v>I</v>
      </c>
      <c r="S1009" s="180" t="str">
        <f>IF(OR(R1009="S",R1009="RE"),100,"")</f>
        <v/>
      </c>
      <c r="T1009" s="181" t="str">
        <f>IF('result subject-wise'!U46="","",'result subject-wise'!U46)</f>
        <v/>
      </c>
      <c r="U1009" s="182" t="str">
        <f>IF('result subject-wise'!V46="","",'result subject-wise'!V46)</f>
        <v/>
      </c>
      <c r="V1009" s="176" t="str">
        <f>IF(OR(U1015=0,U1015&lt;S1015),"",IF(R1009="RE",SUM(Q1009,T1009),IF(R1009="S",T1009,Q1009)))</f>
        <v/>
      </c>
    </row>
    <row r="1010" spans="1:22" ht="19.25" customHeight="1">
      <c r="A1010" s="986"/>
      <c r="B1010" s="942" t="str">
        <f>'statement of marks'!$W$3</f>
        <v>ENGLISH COMPULSORY</v>
      </c>
      <c r="C1010" s="943"/>
      <c r="D1010" s="200">
        <f>IF('statement of marks'!W46="","",'statement of marks'!W46)</f>
        <v>9</v>
      </c>
      <c r="E1010" s="201">
        <f>IF('statement of marks'!X46="","",'statement of marks'!X46)</f>
        <v>7</v>
      </c>
      <c r="F1010" s="201">
        <f>IF('statement of marks'!Y46="","",'statement of marks'!Y46)</f>
        <v>7</v>
      </c>
      <c r="G1010" s="177">
        <f>IF('statement of marks'!AA46="","",'statement of marks'!AA46)</f>
        <v>40</v>
      </c>
      <c r="H1010" s="177" t="str">
        <f>'statement of marks'!$CU$6</f>
        <v/>
      </c>
      <c r="I1010" s="204">
        <f>IF(G1010="","",G1010)</f>
        <v>40</v>
      </c>
      <c r="J1010" s="204">
        <f t="shared" ref="J1010:J1013" si="366">IF(G1010="","",SUM(D1010,E1010,F1010,G1010))</f>
        <v>63</v>
      </c>
      <c r="K1010" s="178">
        <f>J1010</f>
        <v>63</v>
      </c>
      <c r="L1010" s="177">
        <f>IF('statement of marks'!AC46="","",'statement of marks'!AC46)</f>
        <v>51</v>
      </c>
      <c r="M1010" s="174" t="str">
        <f>'statement of marks'!$CZ$6</f>
        <v/>
      </c>
      <c r="N1010" s="204">
        <f>IF(L1010="","",L1010)</f>
        <v>51</v>
      </c>
      <c r="O1010" s="204">
        <f t="shared" ref="O1010" si="367">IF(L1010="","",SUM(J1010,L1010))</f>
        <v>114</v>
      </c>
      <c r="P1010" s="179">
        <f t="shared" ref="P1010" si="368">SUM(H1010,M1010)</f>
        <v>0</v>
      </c>
      <c r="Q1010" s="178">
        <f>O1010</f>
        <v>114</v>
      </c>
      <c r="R1010" s="201" t="str">
        <f>CONCATENATE('statement of marks'!FM46,'statement of marks'!FN46,'statement of marks'!FO46)</f>
        <v>II</v>
      </c>
      <c r="S1010" s="180" t="str">
        <f>IF(OR(R1010="S",R1010="RE"),100,"")</f>
        <v/>
      </c>
      <c r="T1010" s="181" t="str">
        <f>IF('result subject-wise'!X46="","",'result subject-wise'!X46)</f>
        <v/>
      </c>
      <c r="U1010" s="182" t="str">
        <f>IF('result subject-wise'!Y46="","",'result subject-wise'!Y46)</f>
        <v/>
      </c>
      <c r="V1010" s="176" t="str">
        <f>IF(OR(U1015=0,U1015&lt;S1015),"",IF(R1010="RE",SUM(Q1010,T1010),IF(R1010="S",T1010,Q1010)))</f>
        <v/>
      </c>
    </row>
    <row r="1011" spans="1:22" ht="19.25" customHeight="1">
      <c r="A1011" s="986"/>
      <c r="B1011" s="942" t="str">
        <f>'statement of marks'!AK46</f>
        <v>PHYSICS</v>
      </c>
      <c r="C1011" s="943"/>
      <c r="D1011" s="200">
        <f>IF('statement of marks'!AL46="","",'statement of marks'!AL46)</f>
        <v>5</v>
      </c>
      <c r="E1011" s="201">
        <f>IF('statement of marks'!AM46="","",'statement of marks'!AM46)</f>
        <v>9</v>
      </c>
      <c r="F1011" s="201">
        <f>IF('statement of marks'!AN46="","",'statement of marks'!AN46)</f>
        <v>9</v>
      </c>
      <c r="G1011" s="177">
        <f>IF('statement of marks'!AP46="","",'statement of marks'!AP46)</f>
        <v>18</v>
      </c>
      <c r="H1011" s="177">
        <f>IF('statement of marks'!AQ46="","",'statement of marks'!AQ46)</f>
        <v>12</v>
      </c>
      <c r="I1011" s="204">
        <f>IF(G1011="","",IF(AND(G1011="ML",H1011="ML"),"ML",IF(AND(G1011="ML",H1011=""),"ML",SUM(G1011,H1011))))</f>
        <v>30</v>
      </c>
      <c r="J1011" s="204">
        <f t="shared" si="366"/>
        <v>41</v>
      </c>
      <c r="K1011" s="178">
        <f>IF(J1011="","",SUM(H1011,J1011))</f>
        <v>53</v>
      </c>
      <c r="L1011" s="177">
        <f>IF('statement of marks'!AU46="","",'statement of marks'!AU46)</f>
        <v>42</v>
      </c>
      <c r="M1011" s="177">
        <f>IF('statement of marks'!AV46="","",'statement of marks'!AV46)</f>
        <v>20</v>
      </c>
      <c r="N1011" s="204">
        <f>IF(L1011="","",IF(AND(L1011="ML",M1011="ML"),"ML",IF(AND(L1011="ML",M1011=""),"ML",SUM(L1011,M1011))))</f>
        <v>62</v>
      </c>
      <c r="O1011" s="204">
        <f>IF(L1011="","",SUM(J1011,L1011))</f>
        <v>83</v>
      </c>
      <c r="P1011" s="177">
        <f>IF(AND(H1011="",M1011=""),"",SUM(H1011,M1011))</f>
        <v>32</v>
      </c>
      <c r="Q1011" s="178">
        <f>IF(O1011="","",SUM(O1011,P1011))</f>
        <v>115</v>
      </c>
      <c r="R1011" s="201" t="str">
        <f>CONCATENATE('statement of marks'!FP46,'statement of marks'!FY46,'statement of marks'!FZ46)</f>
        <v>II</v>
      </c>
      <c r="S1011" s="180" t="str">
        <f>IF('result subject-wise'!Z46="","",'result subject-wise'!Z46)</f>
        <v/>
      </c>
      <c r="T1011" s="181" t="str">
        <f>IF('result subject-wise'!AB46="","",'result subject-wise'!AB46)</f>
        <v/>
      </c>
      <c r="U1011" s="182" t="str">
        <f>IF('result subject-wise'!AC46="","",'result subject-wise'!AC46)</f>
        <v/>
      </c>
      <c r="V1011" s="176" t="str">
        <f>IF(OR(U1015=0,U1015&lt;S1015),"",IF(OR(R1011="RE",R1011="REP"),SUM(Q1011,T1011),IF(R1011="S",T1011,Q1011)))</f>
        <v/>
      </c>
    </row>
    <row r="1012" spans="1:22" ht="19.25" customHeight="1">
      <c r="A1012" s="986"/>
      <c r="B1012" s="942" t="str">
        <f>'statement of marks'!BM46</f>
        <v>CHEMISTRY</v>
      </c>
      <c r="C1012" s="943"/>
      <c r="D1012" s="200">
        <f>IF('statement of marks'!BN46="","",'statement of marks'!BN46)</f>
        <v>10</v>
      </c>
      <c r="E1012" s="201">
        <f>IF('statement of marks'!BO46="","",'statement of marks'!BO46)</f>
        <v>10</v>
      </c>
      <c r="F1012" s="201">
        <f>IF('statement of marks'!BP46="","",'statement of marks'!BP46)</f>
        <v>10</v>
      </c>
      <c r="G1012" s="177">
        <f>IF('statement of marks'!BR46="","",'statement of marks'!BR46)</f>
        <v>41</v>
      </c>
      <c r="H1012" s="177">
        <f>IF('statement of marks'!BS46="","",'statement of marks'!BS46)</f>
        <v>15</v>
      </c>
      <c r="I1012" s="204">
        <f t="shared" ref="I1012" si="369">IF(G1012="","",IF(AND(G1012="ML",H1012="ML"),"ML",IF(AND(G1012="ML",H1012=""),"ML",SUM(G1012,H1012))))</f>
        <v>56</v>
      </c>
      <c r="J1012" s="204">
        <f t="shared" si="366"/>
        <v>71</v>
      </c>
      <c r="K1012" s="178">
        <f>IF(J1012="","",SUM(H1012,J1012))</f>
        <v>86</v>
      </c>
      <c r="L1012" s="177">
        <f>IF('statement of marks'!BW46="","",'statement of marks'!BW46)</f>
        <v>47</v>
      </c>
      <c r="M1012" s="177">
        <f>IF('statement of marks'!BX46="","",'statement of marks'!BX46)</f>
        <v>27</v>
      </c>
      <c r="N1012" s="204">
        <f t="shared" ref="N1012" si="370">IF(L1012="","",IF(AND(L1012="ML",M1012="ML"),"ML",IF(AND(L1012="ML",M1012=""),"ML",SUM(L1012,M1012))))</f>
        <v>74</v>
      </c>
      <c r="O1012" s="204">
        <f>IF(L1012="","",SUM(J1012,L1012))</f>
        <v>118</v>
      </c>
      <c r="P1012" s="177">
        <f t="shared" ref="P1012:P1013" si="371">IF(AND(H1012="",M1012=""),"",SUM(H1012,M1012))</f>
        <v>42</v>
      </c>
      <c r="Q1012" s="178">
        <f>IF(O1012="","",SUM(O1012,P1012))</f>
        <v>160</v>
      </c>
      <c r="R1012" s="201" t="str">
        <f>CONCATENATE('statement of marks'!GA46,'statement of marks'!GJ46,'statement of marks'!GK46)</f>
        <v>D</v>
      </c>
      <c r="S1012" s="180" t="str">
        <f>IF('result subject-wise'!AD46="","",'result subject-wise'!AD46)</f>
        <v/>
      </c>
      <c r="T1012" s="181" t="str">
        <f>IF('result subject-wise'!AF46="","",'result subject-wise'!AF46)</f>
        <v/>
      </c>
      <c r="U1012" s="182" t="str">
        <f>IF('result subject-wise'!AG46="","",'result subject-wise'!AG46)</f>
        <v/>
      </c>
      <c r="V1012" s="176" t="str">
        <f>IF(OR(U1015=0,U1015&lt;S1015),"",IF(OR(R1012="RE",R1012="REP"),SUM(Q1012,T1012),IF(R1012="S",T1012,Q1012)))</f>
        <v/>
      </c>
    </row>
    <row r="1013" spans="1:22" ht="19.25" customHeight="1">
      <c r="A1013" s="986"/>
      <c r="B1013" s="942" t="str">
        <f>'statement of marks'!CO46</f>
        <v>BIOLOGY</v>
      </c>
      <c r="C1013" s="943"/>
      <c r="D1013" s="200">
        <f>IF('statement of marks'!CP46="","",'statement of marks'!CP46)</f>
        <v>8</v>
      </c>
      <c r="E1013" s="201">
        <f>IF('statement of marks'!CQ46="","",'statement of marks'!CQ46)</f>
        <v>8</v>
      </c>
      <c r="F1013" s="201">
        <f>IF('statement of marks'!CR46="","",'statement of marks'!CR46)</f>
        <v>10</v>
      </c>
      <c r="G1013" s="177">
        <f>IF('statement of marks'!CT46="","",'statement of marks'!CT46)</f>
        <v>32</v>
      </c>
      <c r="H1013" s="177">
        <f>IF('statement of marks'!CU46="","",'statement of marks'!CU46)</f>
        <v>17</v>
      </c>
      <c r="I1013" s="204">
        <f>IF(G1013="","",IF(AND(G1013="ML",H1013="ML"),"ML",IF(AND(G1013="ML",H1013=""),"ML",SUM(G1013,H1013))))</f>
        <v>49</v>
      </c>
      <c r="J1013" s="204">
        <f t="shared" si="366"/>
        <v>58</v>
      </c>
      <c r="K1013" s="178">
        <f>IF(J1013="","",SUM(H1013,J1013))</f>
        <v>75</v>
      </c>
      <c r="L1013" s="177">
        <f>IF('statement of marks'!CY46="","",'statement of marks'!CY46)</f>
        <v>40</v>
      </c>
      <c r="M1013" s="177">
        <f>IF('statement of marks'!CZ46="","",'statement of marks'!CZ46)</f>
        <v>28</v>
      </c>
      <c r="N1013" s="204">
        <f>IF(L1013="","",IF(AND(L1013="ML",M1013="ML"),"ML",IF(AND(L1013="ML",M1013=""),"ML",SUM(L1013,M1013))))</f>
        <v>68</v>
      </c>
      <c r="O1013" s="204">
        <f>IF(L1013="","",SUM(J1013,L1013))</f>
        <v>98</v>
      </c>
      <c r="P1013" s="177">
        <f t="shared" si="371"/>
        <v>45</v>
      </c>
      <c r="Q1013" s="178">
        <f>IF(O1013="","",SUM(O1013,P1013))</f>
        <v>143</v>
      </c>
      <c r="R1013" s="201" t="str">
        <f>CONCATENATE('statement of marks'!GL46,'statement of marks'!GU46,'statement of marks'!GV46)</f>
        <v>I</v>
      </c>
      <c r="S1013" s="180" t="str">
        <f>IF('result subject-wise'!AH46="","",'result subject-wise'!AH46)</f>
        <v/>
      </c>
      <c r="T1013" s="181" t="str">
        <f>IF('result subject-wise'!AJ46="","",'result subject-wise'!AJ46)</f>
        <v/>
      </c>
      <c r="U1013" s="182" t="str">
        <f>IF('result subject-wise'!AK46="","",'result subject-wise'!AK46)</f>
        <v/>
      </c>
      <c r="V1013" s="176" t="str">
        <f>IF(OR(U1015=0,U1015&lt;S1015),"",IF(OR(R1013="RE",R1013="REP"),SUM(Q1013,T1013),IF(R1013="S",T1013,Q1013)))</f>
        <v/>
      </c>
    </row>
    <row r="1014" spans="1:22" ht="19.25" customHeight="1">
      <c r="A1014" s="986"/>
      <c r="B1014" s="1032" t="s">
        <v>296</v>
      </c>
      <c r="C1014" s="1033"/>
      <c r="D1014" s="183">
        <f>IF(AND(D1009="",D1010="",D1011="",D1012="",D1013=""),"",SUM(D1009:D1013))</f>
        <v>37</v>
      </c>
      <c r="E1014" s="183">
        <f t="shared" ref="E1014:F1014" si="372">IF(AND(E1009="",E1010="",E1011="",E1012="",E1013=""),"",SUM(E1009:E1013))</f>
        <v>39</v>
      </c>
      <c r="F1014" s="183">
        <f t="shared" si="372"/>
        <v>42</v>
      </c>
      <c r="G1014" s="184">
        <f>IF(G1009="","",SUM(G1009:G1013))</f>
        <v>171</v>
      </c>
      <c r="H1014" s="184">
        <f>SUM(H1011:H1013)</f>
        <v>44</v>
      </c>
      <c r="I1014" s="184">
        <f>IF(AND(I1009="",I1010="",I1011="",I1012="",I1013=""),"",SUM(I1009:I1013))</f>
        <v>215</v>
      </c>
      <c r="J1014" s="185">
        <f>IF(J1013="","",SUM(J1009:J1013))</f>
        <v>289</v>
      </c>
      <c r="K1014" s="186">
        <f>IF(K1009="","",SUM(K1009:K1013))</f>
        <v>333</v>
      </c>
      <c r="L1014" s="184">
        <f>IF(L1009="","",SUM(L1009:L1013))</f>
        <v>255</v>
      </c>
      <c r="M1014" s="184">
        <f>SUM(M1011:M1013)</f>
        <v>75</v>
      </c>
      <c r="N1014" s="184">
        <f t="shared" ref="N1014" si="373">IF(AND(N1009="",N1010="",N1011="",N1012="",N1013=""),"",SUM(N1009:N1013))</f>
        <v>330</v>
      </c>
      <c r="O1014" s="185">
        <f>IF(L1014="","",SUM(J1014,L1014))</f>
        <v>544</v>
      </c>
      <c r="P1014" s="186">
        <f>SUM(H1014,M1014)</f>
        <v>119</v>
      </c>
      <c r="Q1014" s="186">
        <f>IF(Q1009="","",SUM(Q1009:Q1013))</f>
        <v>663</v>
      </c>
      <c r="R1014" s="185"/>
      <c r="S1014" s="185" t="str">
        <f>IF(AND(S1009="",S1010="",S1011="",S1012="",S1013=""),"",SUM(S1009:S1013))</f>
        <v/>
      </c>
      <c r="T1014" s="187" t="str">
        <f>IF(AND(T1009="",T1010="",T1011="",T1012="",T1013=""),"",SUM(T1009:T1013))</f>
        <v/>
      </c>
      <c r="U1014" s="188"/>
      <c r="V1014" s="189" t="str">
        <f>IF(V1009="","",SUM(V1009:V1013))</f>
        <v/>
      </c>
    </row>
    <row r="1015" spans="1:22" ht="19.25" customHeight="1">
      <c r="A1015" s="986"/>
      <c r="B1015" s="1034" t="s">
        <v>318</v>
      </c>
      <c r="C1015" s="1035"/>
      <c r="D1015" s="173">
        <f>IF(D1014="","",50-(COUNTIF(D1009:D1013,"NA")*10+COUNTIF(D1009:D1013,"ML")*10))</f>
        <v>50</v>
      </c>
      <c r="E1015" s="173">
        <f t="shared" ref="E1015:F1015" si="374">IF(E1014="","",50-(COUNTIF(E1009:E1013,"NA")*10+COUNTIF(E1009:E1013,"ML")*10))</f>
        <v>50</v>
      </c>
      <c r="F1015" s="173">
        <f t="shared" si="374"/>
        <v>50</v>
      </c>
      <c r="G1015" s="177" t="e">
        <f>I1015-H1015</f>
        <v>#VALUE!</v>
      </c>
      <c r="H1015" s="184" t="e">
        <f>IF(H1014="","",(IF(OR(H1011="ML",H1011=""),0,H1008)+IF(OR(H1012="ML",H1012=""),0,H1009)+IF(OR(H1013="ML",H1013=""),0,H1010)))</f>
        <v>#VALUE!</v>
      </c>
      <c r="I1015" s="177">
        <f>IF(I1014=0,0,350-H1017)</f>
        <v>350</v>
      </c>
      <c r="J1015" s="204" t="e">
        <f>IF(J1014="","",SUM(D1015:G1015))</f>
        <v>#VALUE!</v>
      </c>
      <c r="K1015" s="178" t="e">
        <f>IF(K1014="","",SUM(H1015,J1015))</f>
        <v>#VALUE!</v>
      </c>
      <c r="L1015" s="177" t="e">
        <f>N1015-M1015</f>
        <v>#VALUE!</v>
      </c>
      <c r="M1015" s="180" t="e">
        <f>IF(M1014="","",(IF(OR(M1011="ML",M1011=""),0,M1008)+IF(OR(M1012="ML",M1012=""),0,M1009)+IF(OR(M1013="ML",M1013=""),0,M1010)))</f>
        <v>#VALUE!</v>
      </c>
      <c r="N1015" s="177">
        <f>IF(N1014=0,0,500-M1017)</f>
        <v>500</v>
      </c>
      <c r="O1015" s="204" t="e">
        <f>IF(L1015="","",SUM(J1015,L1015))</f>
        <v>#VALUE!</v>
      </c>
      <c r="P1015" s="178" t="e">
        <f>SUM(H1015,M1015)</f>
        <v>#VALUE!</v>
      </c>
      <c r="Q1015" s="178" t="e">
        <f>IF(Q1014="","",SUM(O1015,P1015))</f>
        <v>#VALUE!</v>
      </c>
      <c r="R1015" s="169"/>
      <c r="S1015" s="190">
        <f>COUNTIF(R1009:R1018,"S")</f>
        <v>0</v>
      </c>
      <c r="T1015" s="190">
        <f>COUNTIF(R1009:R1018,"RE")+COUNTIF(R1009:R1018,"REP")</f>
        <v>0</v>
      </c>
      <c r="U1015" s="190">
        <f>COUNTIF(U1009:U1014,"P")+COUNTIF(U1017:U1018,"P")</f>
        <v>0</v>
      </c>
      <c r="V1015" s="191" t="str">
        <f>IF(OR(U1015=0,U1015&lt;(S1015+T1015)),"",(Q1015-(S1015*200)+S1014))</f>
        <v/>
      </c>
    </row>
    <row r="1016" spans="1:22" ht="19.25" customHeight="1">
      <c r="A1016" s="986"/>
      <c r="B1016" s="942" t="s">
        <v>156</v>
      </c>
      <c r="C1016" s="943"/>
      <c r="D1016" s="192">
        <f t="shared" ref="D1016:Q1016" si="375">IF(D1015="","",D1014/D1015*100)</f>
        <v>74</v>
      </c>
      <c r="E1016" s="192">
        <f t="shared" si="375"/>
        <v>78</v>
      </c>
      <c r="F1016" s="192">
        <f t="shared" si="375"/>
        <v>84</v>
      </c>
      <c r="G1016" s="192" t="e">
        <f t="shared" si="375"/>
        <v>#VALUE!</v>
      </c>
      <c r="H1016" s="192" t="e">
        <f t="shared" si="375"/>
        <v>#VALUE!</v>
      </c>
      <c r="I1016" s="192">
        <f t="shared" si="375"/>
        <v>61.428571428571431</v>
      </c>
      <c r="J1016" s="192" t="e">
        <f t="shared" si="375"/>
        <v>#VALUE!</v>
      </c>
      <c r="K1016" s="193" t="e">
        <f t="shared" si="375"/>
        <v>#VALUE!</v>
      </c>
      <c r="L1016" s="192" t="e">
        <f t="shared" si="375"/>
        <v>#VALUE!</v>
      </c>
      <c r="M1016" s="192" t="e">
        <f t="shared" si="375"/>
        <v>#VALUE!</v>
      </c>
      <c r="N1016" s="192">
        <f t="shared" si="375"/>
        <v>66</v>
      </c>
      <c r="O1016" s="192" t="e">
        <f t="shared" si="375"/>
        <v>#VALUE!</v>
      </c>
      <c r="P1016" s="193" t="e">
        <f t="shared" si="375"/>
        <v>#VALUE!</v>
      </c>
      <c r="Q1016" s="193" t="e">
        <f t="shared" si="375"/>
        <v>#VALUE!</v>
      </c>
      <c r="R1016" s="166"/>
      <c r="S1016" s="166"/>
      <c r="T1016" s="167"/>
      <c r="U1016" s="170"/>
      <c r="V1016" s="194" t="str">
        <f>IF(V1015="","",V1014/V1015*100)</f>
        <v/>
      </c>
    </row>
    <row r="1017" spans="1:22" ht="19.25" customHeight="1">
      <c r="A1017" s="986"/>
      <c r="B1017" s="942" t="str">
        <f>'statement of marks'!$DQ$3</f>
        <v>RAJASTHAN STUDIES</v>
      </c>
      <c r="C1017" s="943"/>
      <c r="D1017" s="200">
        <f>IF('statement of marks'!DQ46="","",'statement of marks'!DQ46)</f>
        <v>10</v>
      </c>
      <c r="E1017" s="201">
        <f>IF('statement of marks'!DR46="","",'statement of marks'!DR46)</f>
        <v>10</v>
      </c>
      <c r="F1017" s="201">
        <f>IF('statement of marks'!DS46="","",'statement of marks'!DS46)</f>
        <v>10</v>
      </c>
      <c r="G1017" s="201">
        <f>IF('statement of marks'!DU46="","",'statement of marks'!DU46)</f>
        <v>43</v>
      </c>
      <c r="H1017" s="179">
        <f>IF(G1009="ML",70)+IF(G1010="ML",70)+IF(G1011="ML",70-H1008)+IF(G1012="ML",70-H1009)+IF(G1013="ML",70-H1010)+IF(H1011="ml",H1008)+IF(H1012="ml",H1009)+IF(H1013="ml",H1010)</f>
        <v>0</v>
      </c>
      <c r="I1017" s="204">
        <f>IF(G1017="","",SUM(G1017,H1017))</f>
        <v>43</v>
      </c>
      <c r="J1017" s="204">
        <f>IF(G1017="","",SUM(D1017,E1017,F1017,G1017))</f>
        <v>73</v>
      </c>
      <c r="K1017" s="178">
        <f>IF(J1017="","",SUM(H1017,J1017))</f>
        <v>73</v>
      </c>
      <c r="L1017" s="201">
        <f>IF('statement of marks'!DW46="","",'statement of marks'!DW46)</f>
        <v>78</v>
      </c>
      <c r="M1017" s="179">
        <f>IF(L1009="ML",100)+IF(L1010="ML",100)+IF(L1011="ML",100-M1008)+IF(L1012="ML",100-M1009)+IF(L1013="ML",100-M1010)+IF(M1011="ml",M1008)+IF(M1012="ml",M1009)+IF(M1013="ml",M1010)</f>
        <v>0</v>
      </c>
      <c r="N1017" s="204">
        <f>IF(L1017="","",SUM(L1017,M1017))</f>
        <v>78</v>
      </c>
      <c r="O1017" s="204">
        <f>IF(L1017="","",SUM(K1017,L1017))</f>
        <v>151</v>
      </c>
      <c r="P1017" s="179">
        <f>SUM(H1017,M1017)</f>
        <v>0</v>
      </c>
      <c r="Q1017" s="178">
        <f>IF(O1017="","",SUM(O1017,M1017))</f>
        <v>151</v>
      </c>
      <c r="R1017" s="201" t="str">
        <f>IF('statement of marks'!GW46="","",'statement of marks'!GW46)</f>
        <v>B</v>
      </c>
      <c r="S1017" s="180" t="str">
        <f>IF(OR(R1017="S",R1017="RE"),100,"")</f>
        <v/>
      </c>
      <c r="T1017" s="171" t="str">
        <f>IF('result subject-wise'!AL46="","",'result subject-wise'!AL46)</f>
        <v/>
      </c>
      <c r="U1017" s="172" t="str">
        <f>IF('result subject-wise'!AM46="","",'result subject-wise'!AM46)</f>
        <v/>
      </c>
      <c r="V1017" s="1036"/>
    </row>
    <row r="1018" spans="1:22" ht="19.25" customHeight="1">
      <c r="A1018" s="986"/>
      <c r="B1018" s="942" t="str">
        <f>'statement of marks'!$ED$3</f>
        <v>JEEVAN KAUSJAL</v>
      </c>
      <c r="C1018" s="943"/>
      <c r="D1018" s="1037" t="s">
        <v>283</v>
      </c>
      <c r="E1018" s="1038"/>
      <c r="F1018" s="204">
        <f>'statement of marks'!$ED$6</f>
        <v>30</v>
      </c>
      <c r="G1018" s="177">
        <f>IF('statement of marks'!ED46="","",'statement of marks'!ED46)</f>
        <v>25</v>
      </c>
      <c r="H1018" s="1038" t="s">
        <v>284</v>
      </c>
      <c r="I1018" s="1038"/>
      <c r="J1018" s="204">
        <f>'statement of marks'!$EE$6</f>
        <v>30</v>
      </c>
      <c r="K1018" s="178">
        <f>IF('statement of marks'!EE46="","",'statement of marks'!EE46)</f>
        <v>26</v>
      </c>
      <c r="L1018" s="1038" t="s">
        <v>113</v>
      </c>
      <c r="M1018" s="1038"/>
      <c r="N1018" s="204">
        <f>'statement of marks'!$EF$6</f>
        <v>40</v>
      </c>
      <c r="O1018" s="201">
        <f>IF('statement of marks'!EF46="","",'statement of marks'!EF46)</f>
        <v>30</v>
      </c>
      <c r="P1018" s="166"/>
      <c r="Q1018" s="178">
        <f>IF(O1018="","",SUM(G1018,K1018,O1018))</f>
        <v>81</v>
      </c>
      <c r="R1018" s="201" t="str">
        <f>IF('statement of marks'!GX46="","",'statement of marks'!GX46)</f>
        <v>A</v>
      </c>
      <c r="S1018" s="180" t="str">
        <f>IF(OR(R1018="S",R1018="RE"),40,"")</f>
        <v/>
      </c>
      <c r="T1018" s="171" t="str">
        <f>IF('result subject-wise'!AN46="","",'result subject-wise'!AN46)</f>
        <v/>
      </c>
      <c r="U1018" s="172" t="str">
        <f>IF('result subject-wise'!AO46="","",'result subject-wise'!AO46)</f>
        <v/>
      </c>
      <c r="V1018" s="1036"/>
    </row>
    <row r="1019" spans="1:22" ht="19.25" customHeight="1">
      <c r="A1019" s="986"/>
      <c r="B1019" s="1039" t="s">
        <v>200</v>
      </c>
      <c r="C1019" s="1040"/>
      <c r="D1019" s="1041" t="str">
        <f>IF('statement of marks'!HD46="","",'statement of marks'!HD46)</f>
        <v>PASS</v>
      </c>
      <c r="E1019" s="1042"/>
      <c r="F1019" s="1042"/>
      <c r="G1019" s="1042"/>
      <c r="H1019" s="1042"/>
      <c r="I1019" s="1043"/>
      <c r="J1019" s="202" t="s">
        <v>330</v>
      </c>
      <c r="K1019" s="201" t="str">
        <f>IF('statement of marks'!HG46="","",'statement of marks'!HG46)</f>
        <v>I</v>
      </c>
      <c r="L1019" s="1044" t="s">
        <v>157</v>
      </c>
      <c r="M1019" s="1045"/>
      <c r="N1019" s="1046"/>
      <c r="O1019" s="201">
        <f>IF('statement of marks'!HI46="","",'statement of marks'!HI46)</f>
        <v>3.9999999999999969</v>
      </c>
      <c r="P1019" s="1047" t="s">
        <v>324</v>
      </c>
      <c r="Q1019" s="1047"/>
      <c r="R1019" s="1047"/>
      <c r="S1019" s="1047"/>
      <c r="T1019" s="1047"/>
      <c r="U1019" s="1047"/>
      <c r="V1019" s="1048"/>
    </row>
    <row r="1020" spans="1:22" ht="19.25" customHeight="1">
      <c r="A1020" s="986"/>
      <c r="B1020" s="1039" t="s">
        <v>333</v>
      </c>
      <c r="C1020" s="1040"/>
      <c r="D1020" s="965" t="s">
        <v>127</v>
      </c>
      <c r="E1020" s="966"/>
      <c r="F1020" s="958" t="s">
        <v>129</v>
      </c>
      <c r="G1020" s="958"/>
      <c r="H1020" s="958" t="s">
        <v>131</v>
      </c>
      <c r="I1020" s="958"/>
      <c r="J1020" s="958" t="s">
        <v>133</v>
      </c>
      <c r="K1020" s="958"/>
      <c r="L1020" s="959" t="s">
        <v>312</v>
      </c>
      <c r="M1020" s="959"/>
      <c r="N1020" s="959"/>
      <c r="O1020" s="959"/>
      <c r="P1020" s="960" t="s">
        <v>200</v>
      </c>
      <c r="Q1020" s="960"/>
      <c r="R1020" s="960"/>
      <c r="S1020" s="960"/>
      <c r="T1020" s="961" t="str">
        <f>IF('result subject-wise'!AR46="","",'result subject-wise'!AR46)</f>
        <v/>
      </c>
      <c r="U1020" s="961"/>
      <c r="V1020" s="962"/>
    </row>
    <row r="1021" spans="1:22" ht="19.25" customHeight="1">
      <c r="A1021" s="986"/>
      <c r="B1021" s="963" t="s">
        <v>309</v>
      </c>
      <c r="C1021" s="964"/>
      <c r="D1021" s="965" t="str">
        <f>IF('statement of marks'!EZ46="","",'statement of marks'!EZ46)</f>
        <v/>
      </c>
      <c r="E1021" s="966"/>
      <c r="F1021" s="966" t="str">
        <f>IF('statement of marks'!FB46="","",'statement of marks'!FB46)</f>
        <v/>
      </c>
      <c r="G1021" s="966"/>
      <c r="H1021" s="966" t="str">
        <f>IF('statement of marks'!FD46="","",'statement of marks'!FD46)</f>
        <v/>
      </c>
      <c r="I1021" s="966"/>
      <c r="J1021" s="966" t="str">
        <f>IF('statement of marks'!FF46="","",'statement of marks'!FF46)</f>
        <v/>
      </c>
      <c r="K1021" s="966"/>
      <c r="L1021" s="966">
        <f>IF('statement of marks'!FH46="","",'statement of marks'!FH46)</f>
        <v>0</v>
      </c>
      <c r="M1021" s="966"/>
      <c r="N1021" s="966"/>
      <c r="O1021" s="966"/>
      <c r="P1021" s="960" t="s">
        <v>330</v>
      </c>
      <c r="Q1021" s="960"/>
      <c r="R1021" s="960"/>
      <c r="S1021" s="960"/>
      <c r="T1021" s="961" t="str">
        <f>IF(AND(T1020="mRrh.kZ",V1016&gt;=60),"FIRST",IF(AND(T1020="mRrh.kZ",V1016&gt;=48),"SECOND",IF(AND(T1020="mRrh.kZ",V1016&gt;=36),"THIRD","")))</f>
        <v/>
      </c>
      <c r="U1021" s="961"/>
      <c r="V1021" s="962"/>
    </row>
    <row r="1022" spans="1:22" ht="19.25" customHeight="1">
      <c r="A1022" s="986"/>
      <c r="B1022" s="963" t="s">
        <v>310</v>
      </c>
      <c r="C1022" s="964"/>
      <c r="D1022" s="967" t="str">
        <f>IF('statement of marks'!EY46="","",'statement of marks'!EY46)</f>
        <v/>
      </c>
      <c r="E1022" s="968"/>
      <c r="F1022" s="968" t="str">
        <f>IF('statement of marks'!FA46="","",'statement of marks'!FA46)</f>
        <v/>
      </c>
      <c r="G1022" s="968"/>
      <c r="H1022" s="968" t="str">
        <f>IF('statement of marks'!FC46="","",'statement of marks'!FC46)</f>
        <v/>
      </c>
      <c r="I1022" s="968"/>
      <c r="J1022" s="968" t="str">
        <f>IF('statement of marks'!FE46="","",'statement of marks'!FE46)</f>
        <v/>
      </c>
      <c r="K1022" s="968"/>
      <c r="L1022" s="968">
        <f>IF('statement of marks'!FG46="","",'statement of marks'!FG46)</f>
        <v>44</v>
      </c>
      <c r="M1022" s="968"/>
      <c r="N1022" s="968"/>
      <c r="O1022" s="968"/>
      <c r="P1022" s="969" t="s">
        <v>302</v>
      </c>
      <c r="Q1022" s="970"/>
      <c r="R1022" s="970"/>
      <c r="S1022" s="971"/>
      <c r="T1022" s="972" t="str">
        <f>IF(T1020="","",'result subject-wise'!$G$118)</f>
        <v/>
      </c>
      <c r="U1022" s="972"/>
      <c r="V1022" s="973"/>
    </row>
    <row r="1023" spans="1:22" ht="19.25" customHeight="1">
      <c r="A1023" s="986"/>
      <c r="B1023" s="942" t="s">
        <v>303</v>
      </c>
      <c r="C1023" s="943"/>
      <c r="D1023" s="944"/>
      <c r="E1023" s="945"/>
      <c r="F1023" s="945"/>
      <c r="G1023" s="945"/>
      <c r="H1023" s="945"/>
      <c r="I1023" s="945"/>
      <c r="J1023" s="945"/>
      <c r="K1023" s="945"/>
      <c r="L1023" s="946" t="s">
        <v>326</v>
      </c>
      <c r="M1023" s="946"/>
      <c r="N1023" s="946"/>
      <c r="O1023" s="946"/>
      <c r="P1023" s="946"/>
      <c r="Q1023" s="946"/>
      <c r="R1023" s="974"/>
      <c r="S1023" s="975"/>
      <c r="T1023" s="975"/>
      <c r="U1023" s="975"/>
      <c r="V1023" s="976"/>
    </row>
    <row r="1024" spans="1:22" ht="19.25" customHeight="1">
      <c r="A1024" s="986"/>
      <c r="B1024" s="942" t="s">
        <v>335</v>
      </c>
      <c r="C1024" s="943"/>
      <c r="D1024" s="944"/>
      <c r="E1024" s="945"/>
      <c r="F1024" s="945"/>
      <c r="G1024" s="945"/>
      <c r="H1024" s="945"/>
      <c r="I1024" s="945"/>
      <c r="J1024" s="945"/>
      <c r="K1024" s="945"/>
      <c r="L1024" s="946" t="s">
        <v>304</v>
      </c>
      <c r="M1024" s="946"/>
      <c r="N1024" s="946"/>
      <c r="O1024" s="946"/>
      <c r="P1024" s="946"/>
      <c r="Q1024" s="946"/>
      <c r="R1024" s="977"/>
      <c r="S1024" s="978"/>
      <c r="T1024" s="978"/>
      <c r="U1024" s="978"/>
      <c r="V1024" s="979"/>
    </row>
    <row r="1025" spans="1:22" ht="19.25" customHeight="1">
      <c r="A1025" s="986"/>
      <c r="B1025" s="942" t="s">
        <v>313</v>
      </c>
      <c r="C1025" s="943"/>
      <c r="D1025" s="944"/>
      <c r="E1025" s="945"/>
      <c r="F1025" s="945"/>
      <c r="G1025" s="945"/>
      <c r="H1025" s="945"/>
      <c r="I1025" s="945"/>
      <c r="J1025" s="945"/>
      <c r="K1025" s="945"/>
      <c r="L1025" s="946" t="s">
        <v>327</v>
      </c>
      <c r="M1025" s="946"/>
      <c r="N1025" s="946"/>
      <c r="O1025" s="946"/>
      <c r="P1025" s="946"/>
      <c r="Q1025" s="946"/>
      <c r="R1025" s="947" t="s">
        <v>328</v>
      </c>
      <c r="S1025" s="948"/>
      <c r="T1025" s="948"/>
      <c r="U1025" s="948"/>
      <c r="V1025" s="949"/>
    </row>
    <row r="1026" spans="1:22" ht="19.25" customHeight="1">
      <c r="A1026" s="987"/>
      <c r="B1026" s="950" t="s">
        <v>329</v>
      </c>
      <c r="C1026" s="951"/>
      <c r="D1026" s="952"/>
      <c r="E1026" s="953"/>
      <c r="F1026" s="953"/>
      <c r="G1026" s="953"/>
      <c r="H1026" s="953"/>
      <c r="I1026" s="953"/>
      <c r="J1026" s="953"/>
      <c r="K1026" s="953"/>
      <c r="L1026" s="951" t="s">
        <v>117</v>
      </c>
      <c r="M1026" s="951"/>
      <c r="N1026" s="951"/>
      <c r="O1026" s="951"/>
      <c r="P1026" s="954">
        <f>'statement of marks'!$HJ$110</f>
        <v>42122</v>
      </c>
      <c r="Q1026" s="954"/>
      <c r="R1026" s="955" t="s">
        <v>305</v>
      </c>
      <c r="S1026" s="956"/>
      <c r="T1026" s="956"/>
      <c r="U1026" s="956"/>
      <c r="V1026" s="957"/>
    </row>
    <row r="1027" spans="1:22" ht="19.25" customHeight="1">
      <c r="A1027" s="980" t="s">
        <v>287</v>
      </c>
      <c r="B1027" s="981"/>
      <c r="C1027" s="981"/>
      <c r="D1027" s="981"/>
      <c r="E1027" s="981"/>
      <c r="F1027" s="981"/>
      <c r="G1027" s="981"/>
      <c r="H1027" s="981"/>
      <c r="I1027" s="981"/>
      <c r="J1027" s="981"/>
      <c r="K1027" s="981"/>
      <c r="L1027" s="981"/>
      <c r="M1027" s="981"/>
      <c r="N1027" s="981"/>
      <c r="O1027" s="981"/>
      <c r="P1027" s="981"/>
      <c r="Q1027" s="981"/>
      <c r="R1027" s="981"/>
      <c r="S1027" s="981"/>
      <c r="T1027" s="981"/>
      <c r="U1027" s="981"/>
      <c r="V1027" s="982"/>
    </row>
    <row r="1028" spans="1:22" ht="19.25" customHeight="1">
      <c r="A1028" s="983" t="str">
        <f>'statement of marks'!$A$1</f>
        <v>GOVT. GIRLS' HR. SEC. SCHOOL, NIMBAHERA</v>
      </c>
      <c r="B1028" s="984"/>
      <c r="C1028" s="984"/>
      <c r="D1028" s="984"/>
      <c r="E1028" s="984"/>
      <c r="F1028" s="984"/>
      <c r="G1028" s="984"/>
      <c r="H1028" s="984"/>
      <c r="I1028" s="984"/>
      <c r="J1028" s="984"/>
      <c r="K1028" s="984"/>
      <c r="L1028" s="984"/>
      <c r="M1028" s="984"/>
      <c r="N1028" s="984"/>
      <c r="O1028" s="984"/>
      <c r="P1028" s="984"/>
      <c r="Q1028" s="984"/>
      <c r="R1028" s="984"/>
      <c r="S1028" s="984"/>
      <c r="T1028" s="984"/>
      <c r="U1028" s="984"/>
      <c r="V1028" s="985"/>
    </row>
    <row r="1029" spans="1:22" ht="19.25" customHeight="1">
      <c r="A1029" s="986"/>
      <c r="B1029" s="988" t="s">
        <v>316</v>
      </c>
      <c r="C1029" s="988"/>
      <c r="D1029" s="989" t="str">
        <f>'statement of marks'!$F$3</f>
        <v>2013-14</v>
      </c>
      <c r="E1029" s="990"/>
      <c r="F1029" s="991" t="str">
        <f>IF(T1047="","MAIN EXAMINATION",IF(D1046="Suppl.","SUPPLEMENTARY EXAMINATION",IF(D1046="Re-exam.","RE-EXAMINATION",)))</f>
        <v>MAIN EXAMINATION</v>
      </c>
      <c r="G1029" s="992"/>
      <c r="H1029" s="992"/>
      <c r="I1029" s="992"/>
      <c r="J1029" s="992"/>
      <c r="K1029" s="992"/>
      <c r="L1029" s="992"/>
      <c r="M1029" s="992"/>
      <c r="N1029" s="992"/>
      <c r="O1029" s="992"/>
      <c r="P1029" s="992"/>
      <c r="Q1029" s="992"/>
      <c r="R1029" s="993" t="s">
        <v>315</v>
      </c>
      <c r="S1029" s="994"/>
      <c r="T1029" s="995" t="str">
        <f>'statement of marks'!$A$3</f>
        <v>11 'A'</v>
      </c>
      <c r="U1029" s="995"/>
      <c r="V1029" s="996"/>
    </row>
    <row r="1030" spans="1:22" ht="19.25" customHeight="1">
      <c r="A1030" s="986"/>
      <c r="B1030" s="997" t="s">
        <v>36</v>
      </c>
      <c r="C1030" s="997"/>
      <c r="D1030" s="998" t="str">
        <f>IF('statement of marks'!G47="","",'statement of marks'!G47)</f>
        <v>A 039</v>
      </c>
      <c r="E1030" s="946"/>
      <c r="F1030" s="946"/>
      <c r="G1030" s="946"/>
      <c r="H1030" s="946"/>
      <c r="I1030" s="946"/>
      <c r="J1030" s="946"/>
      <c r="K1030" s="946"/>
      <c r="L1030" s="946"/>
      <c r="M1030" s="946"/>
      <c r="N1030" s="946"/>
      <c r="O1030" s="946"/>
      <c r="P1030" s="946"/>
      <c r="Q1030" s="946"/>
      <c r="R1030" s="999" t="s">
        <v>314</v>
      </c>
      <c r="S1030" s="1000"/>
      <c r="T1030" s="1001">
        <f>IF('statement of marks'!E47="","",'statement of marks'!E47)</f>
        <v>11439</v>
      </c>
      <c r="U1030" s="1001"/>
      <c r="V1030" s="1002"/>
    </row>
    <row r="1031" spans="1:22" ht="19.25" customHeight="1">
      <c r="A1031" s="986"/>
      <c r="B1031" s="997" t="s">
        <v>37</v>
      </c>
      <c r="C1031" s="997"/>
      <c r="D1031" s="998" t="str">
        <f>IF('statement of marks'!H47="","",'statement of marks'!H47)</f>
        <v>B 039</v>
      </c>
      <c r="E1031" s="946"/>
      <c r="F1031" s="946"/>
      <c r="G1031" s="946"/>
      <c r="H1031" s="946"/>
      <c r="I1031" s="946"/>
      <c r="J1031" s="946"/>
      <c r="K1031" s="946"/>
      <c r="L1031" s="946"/>
      <c r="M1031" s="946"/>
      <c r="N1031" s="946"/>
      <c r="O1031" s="946"/>
      <c r="P1031" s="946"/>
      <c r="Q1031" s="946"/>
      <c r="R1031" s="999" t="s">
        <v>35</v>
      </c>
      <c r="S1031" s="1000"/>
      <c r="T1031" s="1001">
        <f>IF('statement of marks'!D47="","",'statement of marks'!D47)</f>
        <v>10328</v>
      </c>
      <c r="U1031" s="1001"/>
      <c r="V1031" s="1002"/>
    </row>
    <row r="1032" spans="1:22" ht="19.25" customHeight="1">
      <c r="A1032" s="986"/>
      <c r="B1032" s="1003" t="s">
        <v>38</v>
      </c>
      <c r="C1032" s="1003"/>
      <c r="D1032" s="998" t="str">
        <f>IF('statement of marks'!I47="","",'statement of marks'!I47)</f>
        <v>C 039</v>
      </c>
      <c r="E1032" s="946"/>
      <c r="F1032" s="946"/>
      <c r="G1032" s="946"/>
      <c r="H1032" s="946"/>
      <c r="I1032" s="946"/>
      <c r="J1032" s="946"/>
      <c r="K1032" s="946"/>
      <c r="L1032" s="946"/>
      <c r="M1032" s="946"/>
      <c r="N1032" s="946"/>
      <c r="O1032" s="946"/>
      <c r="P1032" s="946"/>
      <c r="Q1032" s="946"/>
      <c r="R1032" s="1004" t="s">
        <v>285</v>
      </c>
      <c r="S1032" s="1005"/>
      <c r="T1032" s="1006">
        <f>IF('statement of marks'!F47="","",'statement of marks'!F47)</f>
        <v>35676</v>
      </c>
      <c r="U1032" s="1006"/>
      <c r="V1032" s="1007"/>
    </row>
    <row r="1033" spans="1:22" ht="19.25" customHeight="1">
      <c r="A1033" s="986"/>
      <c r="B1033" s="1008" t="s">
        <v>223</v>
      </c>
      <c r="C1033" s="1010" t="s">
        <v>319</v>
      </c>
      <c r="D1033" s="1012" t="s">
        <v>114</v>
      </c>
      <c r="E1033" s="1012" t="s">
        <v>115</v>
      </c>
      <c r="F1033" s="1012" t="s">
        <v>116</v>
      </c>
      <c r="G1033" s="1014" t="s">
        <v>281</v>
      </c>
      <c r="H1033" s="1014" t="s">
        <v>282</v>
      </c>
      <c r="I1033" s="1012" t="s">
        <v>289</v>
      </c>
      <c r="J1033" s="1012" t="s">
        <v>299</v>
      </c>
      <c r="K1033" s="1016" t="s">
        <v>299</v>
      </c>
      <c r="L1033" s="1018" t="s">
        <v>292</v>
      </c>
      <c r="M1033" s="1018" t="s">
        <v>293</v>
      </c>
      <c r="N1033" s="1020" t="s">
        <v>294</v>
      </c>
      <c r="O1033" s="1020" t="s">
        <v>290</v>
      </c>
      <c r="P1033" s="1020" t="s">
        <v>291</v>
      </c>
      <c r="Q1033" s="1016" t="s">
        <v>323</v>
      </c>
      <c r="R1033" s="1012" t="s">
        <v>334</v>
      </c>
      <c r="S1033" s="1022" t="s">
        <v>332</v>
      </c>
      <c r="T1033" s="1024" t="s">
        <v>320</v>
      </c>
      <c r="U1033" s="1026" t="s">
        <v>321</v>
      </c>
      <c r="V1033" s="1028" t="s">
        <v>322</v>
      </c>
    </row>
    <row r="1034" spans="1:22" ht="19.25" customHeight="1">
      <c r="A1034" s="986"/>
      <c r="B1034" s="1009"/>
      <c r="C1034" s="1011"/>
      <c r="D1034" s="1013"/>
      <c r="E1034" s="1013"/>
      <c r="F1034" s="1013"/>
      <c r="G1034" s="1015"/>
      <c r="H1034" s="1015"/>
      <c r="I1034" s="1013"/>
      <c r="J1034" s="1013"/>
      <c r="K1034" s="1017"/>
      <c r="L1034" s="1019"/>
      <c r="M1034" s="1019"/>
      <c r="N1034" s="1021"/>
      <c r="O1034" s="1021"/>
      <c r="P1034" s="1021"/>
      <c r="Q1034" s="1017"/>
      <c r="R1034" s="1013"/>
      <c r="S1034" s="1023"/>
      <c r="T1034" s="1025"/>
      <c r="U1034" s="1027"/>
      <c r="V1034" s="1029"/>
    </row>
    <row r="1035" spans="1:22" ht="19.25" customHeight="1">
      <c r="A1035" s="986"/>
      <c r="B1035" s="1030" t="s">
        <v>317</v>
      </c>
      <c r="C1035" s="1031"/>
      <c r="D1035" s="173">
        <v>10</v>
      </c>
      <c r="E1035" s="203">
        <v>10</v>
      </c>
      <c r="F1035" s="203">
        <v>10</v>
      </c>
      <c r="G1035" s="164" t="s">
        <v>90</v>
      </c>
      <c r="H1035" s="174" t="str">
        <f>'statement of marks'!$AQ$6</f>
        <v/>
      </c>
      <c r="I1035" s="165">
        <v>70</v>
      </c>
      <c r="J1035" s="164" t="s">
        <v>88</v>
      </c>
      <c r="K1035" s="175">
        <v>100</v>
      </c>
      <c r="L1035" s="164" t="s">
        <v>91</v>
      </c>
      <c r="M1035" s="174" t="str">
        <f>'statement of marks'!$AV$6</f>
        <v/>
      </c>
      <c r="N1035" s="165">
        <v>100</v>
      </c>
      <c r="O1035" s="164" t="s">
        <v>307</v>
      </c>
      <c r="P1035" s="175"/>
      <c r="Q1035" s="175">
        <v>200</v>
      </c>
      <c r="R1035" s="166"/>
      <c r="S1035" s="166"/>
      <c r="T1035" s="167"/>
      <c r="U1035" s="168"/>
      <c r="V1035" s="176" t="str">
        <f>IF(OR(U1042=0,U1042&lt;S1042),"",Q1035)</f>
        <v/>
      </c>
    </row>
    <row r="1036" spans="1:22" ht="19.25" customHeight="1">
      <c r="A1036" s="986"/>
      <c r="B1036" s="942" t="str">
        <f>'statement of marks'!$J$3</f>
        <v>HINDI COMPULSORY</v>
      </c>
      <c r="C1036" s="943"/>
      <c r="D1036" s="200">
        <f>IF('statement of marks'!J47="","",'statement of marks'!J47)</f>
        <v>4</v>
      </c>
      <c r="E1036" s="201">
        <f>IF('statement of marks'!K47="","",'statement of marks'!K47)</f>
        <v>5</v>
      </c>
      <c r="F1036" s="201">
        <f>IF('statement of marks'!L47="","",'statement of marks'!L47)</f>
        <v>4</v>
      </c>
      <c r="G1036" s="177">
        <f>IF('statement of marks'!N47="","",'statement of marks'!N47)</f>
        <v>27</v>
      </c>
      <c r="H1036" s="177" t="str">
        <f>'statement of marks'!$BS$6</f>
        <v/>
      </c>
      <c r="I1036" s="204">
        <f>IF(G1036="","",G1036)</f>
        <v>27</v>
      </c>
      <c r="J1036" s="204">
        <f>IF(G1036="","",SUM(D1036,E1036,F1036,G1036))</f>
        <v>40</v>
      </c>
      <c r="K1036" s="178">
        <f>J1036</f>
        <v>40</v>
      </c>
      <c r="L1036" s="177">
        <f>IF('statement of marks'!P47="","",'statement of marks'!P47)</f>
        <v>60</v>
      </c>
      <c r="M1036" s="174" t="str">
        <f>'statement of marks'!$BX$6</f>
        <v/>
      </c>
      <c r="N1036" s="204">
        <f>IF(L1036="","",L1036)</f>
        <v>60</v>
      </c>
      <c r="O1036" s="204">
        <f>IF(L1036="","",SUM(J1036,L1036))</f>
        <v>100</v>
      </c>
      <c r="P1036" s="179">
        <f>SUM(H1036,M1036)</f>
        <v>0</v>
      </c>
      <c r="Q1036" s="178">
        <f>O1036</f>
        <v>100</v>
      </c>
      <c r="R1036" s="201" t="str">
        <f>CONCATENATE('statement of marks'!FJ47,'statement of marks'!FK47,'statement of marks'!FL47)</f>
        <v>II</v>
      </c>
      <c r="S1036" s="180" t="str">
        <f>IF(OR(R1036="S",R1036="RE"),100,"")</f>
        <v/>
      </c>
      <c r="T1036" s="181" t="str">
        <f>IF('result subject-wise'!U47="","",'result subject-wise'!U47)</f>
        <v/>
      </c>
      <c r="U1036" s="182" t="str">
        <f>IF('result subject-wise'!V47="","",'result subject-wise'!V47)</f>
        <v/>
      </c>
      <c r="V1036" s="176" t="str">
        <f>IF(OR(U1042=0,U1042&lt;S1042),"",IF(R1036="RE",SUM(Q1036,T1036),IF(R1036="S",T1036,Q1036)))</f>
        <v/>
      </c>
    </row>
    <row r="1037" spans="1:22" ht="19.25" customHeight="1">
      <c r="A1037" s="986"/>
      <c r="B1037" s="942" t="str">
        <f>'statement of marks'!$W$3</f>
        <v>ENGLISH COMPULSORY</v>
      </c>
      <c r="C1037" s="943"/>
      <c r="D1037" s="200">
        <f>IF('statement of marks'!W47="","",'statement of marks'!W47)</f>
        <v>6</v>
      </c>
      <c r="E1037" s="201">
        <f>IF('statement of marks'!X47="","",'statement of marks'!X47)</f>
        <v>4</v>
      </c>
      <c r="F1037" s="201">
        <f>IF('statement of marks'!Y47="","",'statement of marks'!Y47)</f>
        <v>7</v>
      </c>
      <c r="G1037" s="177">
        <f>IF('statement of marks'!AA47="","",'statement of marks'!AA47)</f>
        <v>21</v>
      </c>
      <c r="H1037" s="177" t="str">
        <f>'statement of marks'!$CU$6</f>
        <v/>
      </c>
      <c r="I1037" s="204">
        <f>IF(G1037="","",G1037)</f>
        <v>21</v>
      </c>
      <c r="J1037" s="204">
        <f t="shared" ref="J1037:J1040" si="376">IF(G1037="","",SUM(D1037,E1037,F1037,G1037))</f>
        <v>38</v>
      </c>
      <c r="K1037" s="178">
        <f>J1037</f>
        <v>38</v>
      </c>
      <c r="L1037" s="177">
        <f>IF('statement of marks'!AC47="","",'statement of marks'!AC47)</f>
        <v>41</v>
      </c>
      <c r="M1037" s="174" t="str">
        <f>'statement of marks'!$CZ$6</f>
        <v/>
      </c>
      <c r="N1037" s="204">
        <f>IF(L1037="","",L1037)</f>
        <v>41</v>
      </c>
      <c r="O1037" s="204">
        <f t="shared" ref="O1037" si="377">IF(L1037="","",SUM(J1037,L1037))</f>
        <v>79</v>
      </c>
      <c r="P1037" s="179">
        <f t="shared" ref="P1037" si="378">SUM(H1037,M1037)</f>
        <v>0</v>
      </c>
      <c r="Q1037" s="178">
        <f>O1037</f>
        <v>79</v>
      </c>
      <c r="R1037" s="201" t="str">
        <f>CONCATENATE('statement of marks'!FM47,'statement of marks'!FN47,'statement of marks'!FO47)</f>
        <v>III</v>
      </c>
      <c r="S1037" s="180" t="str">
        <f>IF(OR(R1037="S",R1037="RE"),100,"")</f>
        <v/>
      </c>
      <c r="T1037" s="181" t="str">
        <f>IF('result subject-wise'!X47="","",'result subject-wise'!X47)</f>
        <v/>
      </c>
      <c r="U1037" s="182" t="str">
        <f>IF('result subject-wise'!Y47="","",'result subject-wise'!Y47)</f>
        <v/>
      </c>
      <c r="V1037" s="176" t="str">
        <f>IF(OR(U1042=0,U1042&lt;S1042),"",IF(R1037="RE",SUM(Q1037,T1037),IF(R1037="S",T1037,Q1037)))</f>
        <v/>
      </c>
    </row>
    <row r="1038" spans="1:22" ht="19.25" customHeight="1">
      <c r="A1038" s="986"/>
      <c r="B1038" s="942" t="str">
        <f>'statement of marks'!AK47</f>
        <v>PHYSICS</v>
      </c>
      <c r="C1038" s="943"/>
      <c r="D1038" s="200">
        <f>IF('statement of marks'!AL47="","",'statement of marks'!AL47)</f>
        <v>4</v>
      </c>
      <c r="E1038" s="201">
        <f>IF('statement of marks'!AM47="","",'statement of marks'!AM47)</f>
        <v>7</v>
      </c>
      <c r="F1038" s="201">
        <f>IF('statement of marks'!AN47="","",'statement of marks'!AN47)</f>
        <v>10</v>
      </c>
      <c r="G1038" s="177">
        <f>IF('statement of marks'!AP47="","",'statement of marks'!AP47)</f>
        <v>16</v>
      </c>
      <c r="H1038" s="177">
        <f>IF('statement of marks'!AQ47="","",'statement of marks'!AQ47)</f>
        <v>12</v>
      </c>
      <c r="I1038" s="204">
        <f>IF(G1038="","",IF(AND(G1038="ML",H1038="ML"),"ML",IF(AND(G1038="ML",H1038=""),"ML",SUM(G1038,H1038))))</f>
        <v>28</v>
      </c>
      <c r="J1038" s="204">
        <f t="shared" si="376"/>
        <v>37</v>
      </c>
      <c r="K1038" s="178">
        <f>IF(J1038="","",SUM(H1038,J1038))</f>
        <v>49</v>
      </c>
      <c r="L1038" s="177">
        <f>IF('statement of marks'!AU47="","",'statement of marks'!AU47)</f>
        <v>24</v>
      </c>
      <c r="M1038" s="177">
        <f>IF('statement of marks'!AV47="","",'statement of marks'!AV47)</f>
        <v>21</v>
      </c>
      <c r="N1038" s="204">
        <f>IF(L1038="","",IF(AND(L1038="ML",M1038="ML"),"ML",IF(AND(L1038="ML",M1038=""),"ML",SUM(L1038,M1038))))</f>
        <v>45</v>
      </c>
      <c r="O1038" s="204">
        <f>IF(L1038="","",SUM(J1038,L1038))</f>
        <v>61</v>
      </c>
      <c r="P1038" s="177">
        <f>IF(AND(H1038="",M1038=""),"",SUM(H1038,M1038))</f>
        <v>33</v>
      </c>
      <c r="Q1038" s="178">
        <f>IF(O1038="","",SUM(O1038,P1038))</f>
        <v>94</v>
      </c>
      <c r="R1038" s="201" t="str">
        <f>CONCATENATE('statement of marks'!FP47,'statement of marks'!FY47,'statement of marks'!FZ47)</f>
        <v>III</v>
      </c>
      <c r="S1038" s="180" t="str">
        <f>IF('result subject-wise'!Z47="","",'result subject-wise'!Z47)</f>
        <v/>
      </c>
      <c r="T1038" s="181" t="str">
        <f>IF('result subject-wise'!AB47="","",'result subject-wise'!AB47)</f>
        <v/>
      </c>
      <c r="U1038" s="182" t="str">
        <f>IF('result subject-wise'!AC47="","",'result subject-wise'!AC47)</f>
        <v/>
      </c>
      <c r="V1038" s="176" t="str">
        <f>IF(OR(U1042=0,U1042&lt;S1042),"",IF(OR(R1038="RE",R1038="REP"),SUM(Q1038,T1038),IF(R1038="S",T1038,Q1038)))</f>
        <v/>
      </c>
    </row>
    <row r="1039" spans="1:22" ht="19.25" customHeight="1">
      <c r="A1039" s="986"/>
      <c r="B1039" s="942" t="str">
        <f>'statement of marks'!BM47</f>
        <v>CHEMISTRY</v>
      </c>
      <c r="C1039" s="943"/>
      <c r="D1039" s="200">
        <f>IF('statement of marks'!BN47="","",'statement of marks'!BN47)</f>
        <v>7</v>
      </c>
      <c r="E1039" s="201">
        <f>IF('statement of marks'!BO47="","",'statement of marks'!BO47)</f>
        <v>10</v>
      </c>
      <c r="F1039" s="201">
        <f>IF('statement of marks'!BP47="","",'statement of marks'!BP47)</f>
        <v>8</v>
      </c>
      <c r="G1039" s="177">
        <f>IF('statement of marks'!BR47="","",'statement of marks'!BR47)</f>
        <v>20</v>
      </c>
      <c r="H1039" s="177">
        <f>IF('statement of marks'!BS47="","",'statement of marks'!BS47)</f>
        <v>15</v>
      </c>
      <c r="I1039" s="204">
        <f t="shared" ref="I1039" si="379">IF(G1039="","",IF(AND(G1039="ML",H1039="ML"),"ML",IF(AND(G1039="ML",H1039=""),"ML",SUM(G1039,H1039))))</f>
        <v>35</v>
      </c>
      <c r="J1039" s="204">
        <f t="shared" si="376"/>
        <v>45</v>
      </c>
      <c r="K1039" s="178">
        <f>IF(J1039="","",SUM(H1039,J1039))</f>
        <v>60</v>
      </c>
      <c r="L1039" s="177">
        <f>IF('statement of marks'!BW47="","",'statement of marks'!BW47)</f>
        <v>22</v>
      </c>
      <c r="M1039" s="177">
        <f>IF('statement of marks'!BX47="","",'statement of marks'!BX47)</f>
        <v>29</v>
      </c>
      <c r="N1039" s="204">
        <f t="shared" ref="N1039" si="380">IF(L1039="","",IF(AND(L1039="ML",M1039="ML"),"ML",IF(AND(L1039="ML",M1039=""),"ML",SUM(L1039,M1039))))</f>
        <v>51</v>
      </c>
      <c r="O1039" s="204">
        <f>IF(L1039="","",SUM(J1039,L1039))</f>
        <v>67</v>
      </c>
      <c r="P1039" s="177">
        <f t="shared" ref="P1039:P1040" si="381">IF(AND(H1039="",M1039=""),"",SUM(H1039,M1039))</f>
        <v>44</v>
      </c>
      <c r="Q1039" s="178">
        <f>IF(O1039="","",SUM(O1039,P1039))</f>
        <v>111</v>
      </c>
      <c r="R1039" s="201" t="str">
        <f>CONCATENATE('statement of marks'!GA47,'statement of marks'!GJ47,'statement of marks'!GK47)</f>
        <v>II</v>
      </c>
      <c r="S1039" s="180" t="str">
        <f>IF('result subject-wise'!AD47="","",'result subject-wise'!AD47)</f>
        <v/>
      </c>
      <c r="T1039" s="181" t="str">
        <f>IF('result subject-wise'!AF47="","",'result subject-wise'!AF47)</f>
        <v/>
      </c>
      <c r="U1039" s="182" t="str">
        <f>IF('result subject-wise'!AG47="","",'result subject-wise'!AG47)</f>
        <v/>
      </c>
      <c r="V1039" s="176" t="str">
        <f>IF(OR(U1042=0,U1042&lt;S1042),"",IF(OR(R1039="RE",R1039="REP"),SUM(Q1039,T1039),IF(R1039="S",T1039,Q1039)))</f>
        <v/>
      </c>
    </row>
    <row r="1040" spans="1:22" ht="19.25" customHeight="1">
      <c r="A1040" s="986"/>
      <c r="B1040" s="942" t="str">
        <f>'statement of marks'!CO47</f>
        <v>BIOLOGY</v>
      </c>
      <c r="C1040" s="943"/>
      <c r="D1040" s="200">
        <f>IF('statement of marks'!CP47="","",'statement of marks'!CP47)</f>
        <v>9</v>
      </c>
      <c r="E1040" s="201">
        <f>IF('statement of marks'!CQ47="","",'statement of marks'!CQ47)</f>
        <v>6</v>
      </c>
      <c r="F1040" s="201">
        <f>IF('statement of marks'!CR47="","",'statement of marks'!CR47)</f>
        <v>8</v>
      </c>
      <c r="G1040" s="177">
        <f>IF('statement of marks'!CT47="","",'statement of marks'!CT47)</f>
        <v>22</v>
      </c>
      <c r="H1040" s="177">
        <f>IF('statement of marks'!CU47="","",'statement of marks'!CU47)</f>
        <v>15</v>
      </c>
      <c r="I1040" s="204">
        <f>IF(G1040="","",IF(AND(G1040="ML",H1040="ML"),"ML",IF(AND(G1040="ML",H1040=""),"ML",SUM(G1040,H1040))))</f>
        <v>37</v>
      </c>
      <c r="J1040" s="204">
        <f t="shared" si="376"/>
        <v>45</v>
      </c>
      <c r="K1040" s="178">
        <f>IF(J1040="","",SUM(H1040,J1040))</f>
        <v>60</v>
      </c>
      <c r="L1040" s="177">
        <f>IF('statement of marks'!CY47="","",'statement of marks'!CY47)</f>
        <v>31</v>
      </c>
      <c r="M1040" s="177">
        <f>IF('statement of marks'!CZ47="","",'statement of marks'!CZ47)</f>
        <v>28</v>
      </c>
      <c r="N1040" s="204">
        <f>IF(L1040="","",IF(AND(L1040="ML",M1040="ML"),"ML",IF(AND(L1040="ML",M1040=""),"ML",SUM(L1040,M1040))))</f>
        <v>59</v>
      </c>
      <c r="O1040" s="204">
        <f>IF(L1040="","",SUM(J1040,L1040))</f>
        <v>76</v>
      </c>
      <c r="P1040" s="177">
        <f t="shared" si="381"/>
        <v>43</v>
      </c>
      <c r="Q1040" s="178">
        <f>IF(O1040="","",SUM(O1040,P1040))</f>
        <v>119</v>
      </c>
      <c r="R1040" s="201" t="str">
        <f>CONCATENATE('statement of marks'!GL47,'statement of marks'!GU47,'statement of marks'!GV47)</f>
        <v>II</v>
      </c>
      <c r="S1040" s="180" t="str">
        <f>IF('result subject-wise'!AH47="","",'result subject-wise'!AH47)</f>
        <v/>
      </c>
      <c r="T1040" s="181" t="str">
        <f>IF('result subject-wise'!AJ47="","",'result subject-wise'!AJ47)</f>
        <v/>
      </c>
      <c r="U1040" s="182" t="str">
        <f>IF('result subject-wise'!AK47="","",'result subject-wise'!AK47)</f>
        <v/>
      </c>
      <c r="V1040" s="176" t="str">
        <f>IF(OR(U1042=0,U1042&lt;S1042),"",IF(OR(R1040="RE",R1040="REP"),SUM(Q1040,T1040),IF(R1040="S",T1040,Q1040)))</f>
        <v/>
      </c>
    </row>
    <row r="1041" spans="1:22" ht="19.25" customHeight="1">
      <c r="A1041" s="986"/>
      <c r="B1041" s="1032" t="s">
        <v>296</v>
      </c>
      <c r="C1041" s="1033"/>
      <c r="D1041" s="183">
        <f>IF(AND(D1036="",D1037="",D1038="",D1039="",D1040=""),"",SUM(D1036:D1040))</f>
        <v>30</v>
      </c>
      <c r="E1041" s="183">
        <f t="shared" ref="E1041:F1041" si="382">IF(AND(E1036="",E1037="",E1038="",E1039="",E1040=""),"",SUM(E1036:E1040))</f>
        <v>32</v>
      </c>
      <c r="F1041" s="183">
        <f t="shared" si="382"/>
        <v>37</v>
      </c>
      <c r="G1041" s="184">
        <f>IF(G1036="","",SUM(G1036:G1040))</f>
        <v>106</v>
      </c>
      <c r="H1041" s="184">
        <f>SUM(H1038:H1040)</f>
        <v>42</v>
      </c>
      <c r="I1041" s="184">
        <f>IF(AND(I1036="",I1037="",I1038="",I1039="",I1040=""),"",SUM(I1036:I1040))</f>
        <v>148</v>
      </c>
      <c r="J1041" s="185">
        <f>IF(J1040="","",SUM(J1036:J1040))</f>
        <v>205</v>
      </c>
      <c r="K1041" s="186">
        <f>IF(K1036="","",SUM(K1036:K1040))</f>
        <v>247</v>
      </c>
      <c r="L1041" s="184">
        <f>IF(L1036="","",SUM(L1036:L1040))</f>
        <v>178</v>
      </c>
      <c r="M1041" s="184">
        <f>SUM(M1038:M1040)</f>
        <v>78</v>
      </c>
      <c r="N1041" s="184">
        <f t="shared" ref="N1041" si="383">IF(AND(N1036="",N1037="",N1038="",N1039="",N1040=""),"",SUM(N1036:N1040))</f>
        <v>256</v>
      </c>
      <c r="O1041" s="185">
        <f>IF(L1041="","",SUM(J1041,L1041))</f>
        <v>383</v>
      </c>
      <c r="P1041" s="186">
        <f>SUM(H1041,M1041)</f>
        <v>120</v>
      </c>
      <c r="Q1041" s="186">
        <f>IF(Q1036="","",SUM(Q1036:Q1040))</f>
        <v>503</v>
      </c>
      <c r="R1041" s="185"/>
      <c r="S1041" s="185" t="str">
        <f>IF(AND(S1036="",S1037="",S1038="",S1039="",S1040=""),"",SUM(S1036:S1040))</f>
        <v/>
      </c>
      <c r="T1041" s="187" t="str">
        <f>IF(AND(T1036="",T1037="",T1038="",T1039="",T1040=""),"",SUM(T1036:T1040))</f>
        <v/>
      </c>
      <c r="U1041" s="188"/>
      <c r="V1041" s="189" t="str">
        <f>IF(V1036="","",SUM(V1036:V1040))</f>
        <v/>
      </c>
    </row>
    <row r="1042" spans="1:22" ht="19.25" customHeight="1">
      <c r="A1042" s="986"/>
      <c r="B1042" s="1034" t="s">
        <v>318</v>
      </c>
      <c r="C1042" s="1035"/>
      <c r="D1042" s="173">
        <f>IF(D1041="","",50-(COUNTIF(D1036:D1040,"NA")*10+COUNTIF(D1036:D1040,"ML")*10))</f>
        <v>50</v>
      </c>
      <c r="E1042" s="173">
        <f t="shared" ref="E1042:F1042" si="384">IF(E1041="","",50-(COUNTIF(E1036:E1040,"NA")*10+COUNTIF(E1036:E1040,"ML")*10))</f>
        <v>50</v>
      </c>
      <c r="F1042" s="173">
        <f t="shared" si="384"/>
        <v>50</v>
      </c>
      <c r="G1042" s="177" t="e">
        <f>I1042-H1042</f>
        <v>#VALUE!</v>
      </c>
      <c r="H1042" s="184" t="e">
        <f>IF(H1041="","",(IF(OR(H1038="ML",H1038=""),0,H1035)+IF(OR(H1039="ML",H1039=""),0,H1036)+IF(OR(H1040="ML",H1040=""),0,H1037)))</f>
        <v>#VALUE!</v>
      </c>
      <c r="I1042" s="177">
        <f>IF(I1041=0,0,350-H1044)</f>
        <v>350</v>
      </c>
      <c r="J1042" s="204" t="e">
        <f>IF(J1041="","",SUM(D1042:G1042))</f>
        <v>#VALUE!</v>
      </c>
      <c r="K1042" s="178" t="e">
        <f>IF(K1041="","",SUM(H1042,J1042))</f>
        <v>#VALUE!</v>
      </c>
      <c r="L1042" s="177" t="e">
        <f>N1042-M1042</f>
        <v>#VALUE!</v>
      </c>
      <c r="M1042" s="180" t="e">
        <f>IF(M1041="","",(IF(OR(M1038="ML",M1038=""),0,M1035)+IF(OR(M1039="ML",M1039=""),0,M1036)+IF(OR(M1040="ML",M1040=""),0,M1037)))</f>
        <v>#VALUE!</v>
      </c>
      <c r="N1042" s="177">
        <f>IF(N1041=0,0,500-M1044)</f>
        <v>500</v>
      </c>
      <c r="O1042" s="204" t="e">
        <f>IF(L1042="","",SUM(J1042,L1042))</f>
        <v>#VALUE!</v>
      </c>
      <c r="P1042" s="178" t="e">
        <f>SUM(H1042,M1042)</f>
        <v>#VALUE!</v>
      </c>
      <c r="Q1042" s="178" t="e">
        <f>IF(Q1041="","",SUM(O1042,P1042))</f>
        <v>#VALUE!</v>
      </c>
      <c r="R1042" s="169"/>
      <c r="S1042" s="190">
        <f>COUNTIF(R1036:R1045,"S")</f>
        <v>0</v>
      </c>
      <c r="T1042" s="190">
        <f>COUNTIF(R1036:R1045,"RE")+COUNTIF(R1036:R1045,"REP")</f>
        <v>0</v>
      </c>
      <c r="U1042" s="190">
        <f>COUNTIF(U1036:U1041,"P")+COUNTIF(U1044:U1045,"P")</f>
        <v>0</v>
      </c>
      <c r="V1042" s="191" t="str">
        <f>IF(OR(U1042=0,U1042&lt;(S1042+T1042)),"",(Q1042-(S1042*200)+S1041))</f>
        <v/>
      </c>
    </row>
    <row r="1043" spans="1:22" ht="19.25" customHeight="1">
      <c r="A1043" s="986"/>
      <c r="B1043" s="942" t="s">
        <v>156</v>
      </c>
      <c r="C1043" s="943"/>
      <c r="D1043" s="192">
        <f t="shared" ref="D1043:Q1043" si="385">IF(D1042="","",D1041/D1042*100)</f>
        <v>60</v>
      </c>
      <c r="E1043" s="192">
        <f t="shared" si="385"/>
        <v>64</v>
      </c>
      <c r="F1043" s="192">
        <f t="shared" si="385"/>
        <v>74</v>
      </c>
      <c r="G1043" s="192" t="e">
        <f t="shared" si="385"/>
        <v>#VALUE!</v>
      </c>
      <c r="H1043" s="192" t="e">
        <f t="shared" si="385"/>
        <v>#VALUE!</v>
      </c>
      <c r="I1043" s="192">
        <f t="shared" si="385"/>
        <v>42.285714285714285</v>
      </c>
      <c r="J1043" s="192" t="e">
        <f t="shared" si="385"/>
        <v>#VALUE!</v>
      </c>
      <c r="K1043" s="193" t="e">
        <f t="shared" si="385"/>
        <v>#VALUE!</v>
      </c>
      <c r="L1043" s="192" t="e">
        <f t="shared" si="385"/>
        <v>#VALUE!</v>
      </c>
      <c r="M1043" s="192" t="e">
        <f t="shared" si="385"/>
        <v>#VALUE!</v>
      </c>
      <c r="N1043" s="192">
        <f t="shared" si="385"/>
        <v>51.2</v>
      </c>
      <c r="O1043" s="192" t="e">
        <f t="shared" si="385"/>
        <v>#VALUE!</v>
      </c>
      <c r="P1043" s="193" t="e">
        <f t="shared" si="385"/>
        <v>#VALUE!</v>
      </c>
      <c r="Q1043" s="193" t="e">
        <f t="shared" si="385"/>
        <v>#VALUE!</v>
      </c>
      <c r="R1043" s="166"/>
      <c r="S1043" s="166"/>
      <c r="T1043" s="167"/>
      <c r="U1043" s="170"/>
      <c r="V1043" s="194" t="str">
        <f>IF(V1042="","",V1041/V1042*100)</f>
        <v/>
      </c>
    </row>
    <row r="1044" spans="1:22" ht="19.25" customHeight="1">
      <c r="A1044" s="986"/>
      <c r="B1044" s="942" t="str">
        <f>'statement of marks'!$DQ$3</f>
        <v>RAJASTHAN STUDIES</v>
      </c>
      <c r="C1044" s="943"/>
      <c r="D1044" s="200">
        <f>IF('statement of marks'!DQ47="","",'statement of marks'!DQ47)</f>
        <v>8</v>
      </c>
      <c r="E1044" s="201">
        <f>IF('statement of marks'!DR47="","",'statement of marks'!DR47)</f>
        <v>10</v>
      </c>
      <c r="F1044" s="201">
        <f>IF('statement of marks'!DS47="","",'statement of marks'!DS47)</f>
        <v>10</v>
      </c>
      <c r="G1044" s="201">
        <f>IF('statement of marks'!DU47="","",'statement of marks'!DU47)</f>
        <v>45</v>
      </c>
      <c r="H1044" s="179">
        <f>IF(G1036="ML",70)+IF(G1037="ML",70)+IF(G1038="ML",70-H1035)+IF(G1039="ML",70-H1036)+IF(G1040="ML",70-H1037)+IF(H1038="ml",H1035)+IF(H1039="ml",H1036)+IF(H1040="ml",H1037)</f>
        <v>0</v>
      </c>
      <c r="I1044" s="204">
        <f>IF(G1044="","",SUM(G1044,H1044))</f>
        <v>45</v>
      </c>
      <c r="J1044" s="204">
        <f>IF(G1044="","",SUM(D1044,E1044,F1044,G1044))</f>
        <v>73</v>
      </c>
      <c r="K1044" s="178">
        <f>IF(J1044="","",SUM(H1044,J1044))</f>
        <v>73</v>
      </c>
      <c r="L1044" s="201">
        <f>IF('statement of marks'!DW47="","",'statement of marks'!DW47)</f>
        <v>60</v>
      </c>
      <c r="M1044" s="179">
        <f>IF(L1036="ML",100)+IF(L1037="ML",100)+IF(L1038="ML",100-M1035)+IF(L1039="ML",100-M1036)+IF(L1040="ML",100-M1037)+IF(M1038="ml",M1035)+IF(M1039="ml",M1036)+IF(M1040="ml",M1037)</f>
        <v>0</v>
      </c>
      <c r="N1044" s="204">
        <f>IF(L1044="","",SUM(L1044,M1044))</f>
        <v>60</v>
      </c>
      <c r="O1044" s="204">
        <f>IF(L1044="","",SUM(K1044,L1044))</f>
        <v>133</v>
      </c>
      <c r="P1044" s="179">
        <f>SUM(H1044,M1044)</f>
        <v>0</v>
      </c>
      <c r="Q1044" s="178">
        <f>IF(O1044="","",SUM(O1044,M1044))</f>
        <v>133</v>
      </c>
      <c r="R1044" s="201" t="str">
        <f>IF('statement of marks'!GW47="","",'statement of marks'!GW47)</f>
        <v>B</v>
      </c>
      <c r="S1044" s="180" t="str">
        <f>IF(OR(R1044="S",R1044="RE"),100,"")</f>
        <v/>
      </c>
      <c r="T1044" s="171" t="str">
        <f>IF('result subject-wise'!AL47="","",'result subject-wise'!AL47)</f>
        <v/>
      </c>
      <c r="U1044" s="172" t="str">
        <f>IF('result subject-wise'!AM47="","",'result subject-wise'!AM47)</f>
        <v/>
      </c>
      <c r="V1044" s="1036"/>
    </row>
    <row r="1045" spans="1:22" ht="19.25" customHeight="1">
      <c r="A1045" s="986"/>
      <c r="B1045" s="942" t="str">
        <f>'statement of marks'!$ED$3</f>
        <v>JEEVAN KAUSJAL</v>
      </c>
      <c r="C1045" s="943"/>
      <c r="D1045" s="1037" t="s">
        <v>283</v>
      </c>
      <c r="E1045" s="1038"/>
      <c r="F1045" s="204">
        <f>'statement of marks'!$ED$6</f>
        <v>30</v>
      </c>
      <c r="G1045" s="177">
        <f>IF('statement of marks'!ED47="","",'statement of marks'!ED47)</f>
        <v>22</v>
      </c>
      <c r="H1045" s="1038" t="s">
        <v>284</v>
      </c>
      <c r="I1045" s="1038"/>
      <c r="J1045" s="204">
        <f>'statement of marks'!$EE$6</f>
        <v>30</v>
      </c>
      <c r="K1045" s="178">
        <f>IF('statement of marks'!EE47="","",'statement of marks'!EE47)</f>
        <v>26</v>
      </c>
      <c r="L1045" s="1038" t="s">
        <v>113</v>
      </c>
      <c r="M1045" s="1038"/>
      <c r="N1045" s="204">
        <f>'statement of marks'!$EF$6</f>
        <v>40</v>
      </c>
      <c r="O1045" s="201">
        <f>IF('statement of marks'!EF47="","",'statement of marks'!EF47)</f>
        <v>32</v>
      </c>
      <c r="P1045" s="166"/>
      <c r="Q1045" s="178">
        <f>IF(O1045="","",SUM(G1045,K1045,O1045))</f>
        <v>80</v>
      </c>
      <c r="R1045" s="201" t="str">
        <f>IF('statement of marks'!GX47="","",'statement of marks'!GX47)</f>
        <v>B</v>
      </c>
      <c r="S1045" s="180" t="str">
        <f>IF(OR(R1045="S",R1045="RE"),40,"")</f>
        <v/>
      </c>
      <c r="T1045" s="171" t="str">
        <f>IF('result subject-wise'!AN47="","",'result subject-wise'!AN47)</f>
        <v/>
      </c>
      <c r="U1045" s="172" t="str">
        <f>IF('result subject-wise'!AO47="","",'result subject-wise'!AO47)</f>
        <v/>
      </c>
      <c r="V1045" s="1036"/>
    </row>
    <row r="1046" spans="1:22" ht="19.25" customHeight="1">
      <c r="A1046" s="986"/>
      <c r="B1046" s="1039" t="s">
        <v>200</v>
      </c>
      <c r="C1046" s="1040"/>
      <c r="D1046" s="1041" t="str">
        <f>IF('statement of marks'!HD47="","",'statement of marks'!HD47)</f>
        <v>PASS</v>
      </c>
      <c r="E1046" s="1042"/>
      <c r="F1046" s="1042"/>
      <c r="G1046" s="1042"/>
      <c r="H1046" s="1042"/>
      <c r="I1046" s="1043"/>
      <c r="J1046" s="202" t="s">
        <v>330</v>
      </c>
      <c r="K1046" s="201" t="str">
        <f>IF('statement of marks'!HG47="","",'statement of marks'!HG47)</f>
        <v>II</v>
      </c>
      <c r="L1046" s="1044" t="s">
        <v>157</v>
      </c>
      <c r="M1046" s="1045"/>
      <c r="N1046" s="1046"/>
      <c r="O1046" s="201">
        <f>IF('statement of marks'!HI47="","",'statement of marks'!HI47)</f>
        <v>37.000000000000149</v>
      </c>
      <c r="P1046" s="1047" t="s">
        <v>324</v>
      </c>
      <c r="Q1046" s="1047"/>
      <c r="R1046" s="1047"/>
      <c r="S1046" s="1047"/>
      <c r="T1046" s="1047"/>
      <c r="U1046" s="1047"/>
      <c r="V1046" s="1048"/>
    </row>
    <row r="1047" spans="1:22" ht="19.25" customHeight="1">
      <c r="A1047" s="986"/>
      <c r="B1047" s="1039" t="s">
        <v>333</v>
      </c>
      <c r="C1047" s="1040"/>
      <c r="D1047" s="965" t="s">
        <v>127</v>
      </c>
      <c r="E1047" s="966"/>
      <c r="F1047" s="958" t="s">
        <v>129</v>
      </c>
      <c r="G1047" s="958"/>
      <c r="H1047" s="958" t="s">
        <v>131</v>
      </c>
      <c r="I1047" s="958"/>
      <c r="J1047" s="958" t="s">
        <v>133</v>
      </c>
      <c r="K1047" s="958"/>
      <c r="L1047" s="959" t="s">
        <v>312</v>
      </c>
      <c r="M1047" s="959"/>
      <c r="N1047" s="959"/>
      <c r="O1047" s="959"/>
      <c r="P1047" s="960" t="s">
        <v>200</v>
      </c>
      <c r="Q1047" s="960"/>
      <c r="R1047" s="960"/>
      <c r="S1047" s="960"/>
      <c r="T1047" s="961" t="str">
        <f>IF('result subject-wise'!AR47="","",'result subject-wise'!AR47)</f>
        <v/>
      </c>
      <c r="U1047" s="961"/>
      <c r="V1047" s="962"/>
    </row>
    <row r="1048" spans="1:22" ht="19.25" customHeight="1">
      <c r="A1048" s="986"/>
      <c r="B1048" s="963" t="s">
        <v>309</v>
      </c>
      <c r="C1048" s="964"/>
      <c r="D1048" s="965" t="str">
        <f>IF('statement of marks'!EZ47="","",'statement of marks'!EZ47)</f>
        <v/>
      </c>
      <c r="E1048" s="966"/>
      <c r="F1048" s="966" t="str">
        <f>IF('statement of marks'!FB47="","",'statement of marks'!FB47)</f>
        <v/>
      </c>
      <c r="G1048" s="966"/>
      <c r="H1048" s="966" t="str">
        <f>IF('statement of marks'!FD47="","",'statement of marks'!FD47)</f>
        <v/>
      </c>
      <c r="I1048" s="966"/>
      <c r="J1048" s="966" t="str">
        <f>IF('statement of marks'!FF47="","",'statement of marks'!FF47)</f>
        <v/>
      </c>
      <c r="K1048" s="966"/>
      <c r="L1048" s="966">
        <f>IF('statement of marks'!FH47="","",'statement of marks'!FH47)</f>
        <v>0</v>
      </c>
      <c r="M1048" s="966"/>
      <c r="N1048" s="966"/>
      <c r="O1048" s="966"/>
      <c r="P1048" s="960" t="s">
        <v>330</v>
      </c>
      <c r="Q1048" s="960"/>
      <c r="R1048" s="960"/>
      <c r="S1048" s="960"/>
      <c r="T1048" s="961" t="str">
        <f>IF(AND(T1047="mRrh.kZ",V1043&gt;=60),"FIRST",IF(AND(T1047="mRrh.kZ",V1043&gt;=48),"SECOND",IF(AND(T1047="mRrh.kZ",V1043&gt;=36),"THIRD","")))</f>
        <v/>
      </c>
      <c r="U1048" s="961"/>
      <c r="V1048" s="962"/>
    </row>
    <row r="1049" spans="1:22" ht="19.25" customHeight="1">
      <c r="A1049" s="986"/>
      <c r="B1049" s="963" t="s">
        <v>310</v>
      </c>
      <c r="C1049" s="964"/>
      <c r="D1049" s="967" t="str">
        <f>IF('statement of marks'!EY47="","",'statement of marks'!EY47)</f>
        <v/>
      </c>
      <c r="E1049" s="968"/>
      <c r="F1049" s="968" t="str">
        <f>IF('statement of marks'!FA47="","",'statement of marks'!FA47)</f>
        <v/>
      </c>
      <c r="G1049" s="968"/>
      <c r="H1049" s="968" t="str">
        <f>IF('statement of marks'!FC47="","",'statement of marks'!FC47)</f>
        <v/>
      </c>
      <c r="I1049" s="968"/>
      <c r="J1049" s="968" t="str">
        <f>IF('statement of marks'!FE47="","",'statement of marks'!FE47)</f>
        <v/>
      </c>
      <c r="K1049" s="968"/>
      <c r="L1049" s="968">
        <f>IF('statement of marks'!FG47="","",'statement of marks'!FG47)</f>
        <v>44</v>
      </c>
      <c r="M1049" s="968"/>
      <c r="N1049" s="968"/>
      <c r="O1049" s="968"/>
      <c r="P1049" s="969" t="s">
        <v>302</v>
      </c>
      <c r="Q1049" s="970"/>
      <c r="R1049" s="970"/>
      <c r="S1049" s="971"/>
      <c r="T1049" s="972" t="str">
        <f>IF(T1047="","",'result subject-wise'!$G$118)</f>
        <v/>
      </c>
      <c r="U1049" s="972"/>
      <c r="V1049" s="973"/>
    </row>
    <row r="1050" spans="1:22" ht="19.25" customHeight="1">
      <c r="A1050" s="986"/>
      <c r="B1050" s="942" t="s">
        <v>303</v>
      </c>
      <c r="C1050" s="943"/>
      <c r="D1050" s="944"/>
      <c r="E1050" s="945"/>
      <c r="F1050" s="945"/>
      <c r="G1050" s="945"/>
      <c r="H1050" s="945"/>
      <c r="I1050" s="945"/>
      <c r="J1050" s="945"/>
      <c r="K1050" s="945"/>
      <c r="L1050" s="946" t="s">
        <v>326</v>
      </c>
      <c r="M1050" s="946"/>
      <c r="N1050" s="946"/>
      <c r="O1050" s="946"/>
      <c r="P1050" s="946"/>
      <c r="Q1050" s="946"/>
      <c r="R1050" s="974"/>
      <c r="S1050" s="975"/>
      <c r="T1050" s="975"/>
      <c r="U1050" s="975"/>
      <c r="V1050" s="976"/>
    </row>
    <row r="1051" spans="1:22" ht="19.25" customHeight="1">
      <c r="A1051" s="986"/>
      <c r="B1051" s="942" t="s">
        <v>335</v>
      </c>
      <c r="C1051" s="943"/>
      <c r="D1051" s="944"/>
      <c r="E1051" s="945"/>
      <c r="F1051" s="945"/>
      <c r="G1051" s="945"/>
      <c r="H1051" s="945"/>
      <c r="I1051" s="945"/>
      <c r="J1051" s="945"/>
      <c r="K1051" s="945"/>
      <c r="L1051" s="946" t="s">
        <v>304</v>
      </c>
      <c r="M1051" s="946"/>
      <c r="N1051" s="946"/>
      <c r="O1051" s="946"/>
      <c r="P1051" s="946"/>
      <c r="Q1051" s="946"/>
      <c r="R1051" s="977"/>
      <c r="S1051" s="978"/>
      <c r="T1051" s="978"/>
      <c r="U1051" s="978"/>
      <c r="V1051" s="979"/>
    </row>
    <row r="1052" spans="1:22" ht="19.25" customHeight="1">
      <c r="A1052" s="986"/>
      <c r="B1052" s="942" t="s">
        <v>313</v>
      </c>
      <c r="C1052" s="943"/>
      <c r="D1052" s="944"/>
      <c r="E1052" s="945"/>
      <c r="F1052" s="945"/>
      <c r="G1052" s="945"/>
      <c r="H1052" s="945"/>
      <c r="I1052" s="945"/>
      <c r="J1052" s="945"/>
      <c r="K1052" s="945"/>
      <c r="L1052" s="946" t="s">
        <v>327</v>
      </c>
      <c r="M1052" s="946"/>
      <c r="N1052" s="946"/>
      <c r="O1052" s="946"/>
      <c r="P1052" s="946"/>
      <c r="Q1052" s="946"/>
      <c r="R1052" s="947" t="s">
        <v>328</v>
      </c>
      <c r="S1052" s="948"/>
      <c r="T1052" s="948"/>
      <c r="U1052" s="948"/>
      <c r="V1052" s="949"/>
    </row>
    <row r="1053" spans="1:22" ht="19.25" customHeight="1">
      <c r="A1053" s="987"/>
      <c r="B1053" s="950" t="s">
        <v>329</v>
      </c>
      <c r="C1053" s="951"/>
      <c r="D1053" s="952"/>
      <c r="E1053" s="953"/>
      <c r="F1053" s="953"/>
      <c r="G1053" s="953"/>
      <c r="H1053" s="953"/>
      <c r="I1053" s="953"/>
      <c r="J1053" s="953"/>
      <c r="K1053" s="953"/>
      <c r="L1053" s="951" t="s">
        <v>117</v>
      </c>
      <c r="M1053" s="951"/>
      <c r="N1053" s="951"/>
      <c r="O1053" s="951"/>
      <c r="P1053" s="954">
        <f>'statement of marks'!$HJ$110</f>
        <v>42122</v>
      </c>
      <c r="Q1053" s="954"/>
      <c r="R1053" s="955" t="s">
        <v>305</v>
      </c>
      <c r="S1053" s="956"/>
      <c r="T1053" s="956"/>
      <c r="U1053" s="956"/>
      <c r="V1053" s="957"/>
    </row>
    <row r="1054" spans="1:22" ht="19.25" customHeight="1">
      <c r="A1054" s="980" t="s">
        <v>287</v>
      </c>
      <c r="B1054" s="981"/>
      <c r="C1054" s="981"/>
      <c r="D1054" s="981"/>
      <c r="E1054" s="981"/>
      <c r="F1054" s="981"/>
      <c r="G1054" s="981"/>
      <c r="H1054" s="981"/>
      <c r="I1054" s="981"/>
      <c r="J1054" s="981"/>
      <c r="K1054" s="981"/>
      <c r="L1054" s="981"/>
      <c r="M1054" s="981"/>
      <c r="N1054" s="981"/>
      <c r="O1054" s="981"/>
      <c r="P1054" s="981"/>
      <c r="Q1054" s="981"/>
      <c r="R1054" s="981"/>
      <c r="S1054" s="981"/>
      <c r="T1054" s="981"/>
      <c r="U1054" s="981"/>
      <c r="V1054" s="982"/>
    </row>
    <row r="1055" spans="1:22" ht="19.25" customHeight="1">
      <c r="A1055" s="983" t="str">
        <f>'statement of marks'!$A$1</f>
        <v>GOVT. GIRLS' HR. SEC. SCHOOL, NIMBAHERA</v>
      </c>
      <c r="B1055" s="984"/>
      <c r="C1055" s="984"/>
      <c r="D1055" s="984"/>
      <c r="E1055" s="984"/>
      <c r="F1055" s="984"/>
      <c r="G1055" s="984"/>
      <c r="H1055" s="984"/>
      <c r="I1055" s="984"/>
      <c r="J1055" s="984"/>
      <c r="K1055" s="984"/>
      <c r="L1055" s="984"/>
      <c r="M1055" s="984"/>
      <c r="N1055" s="984"/>
      <c r="O1055" s="984"/>
      <c r="P1055" s="984"/>
      <c r="Q1055" s="984"/>
      <c r="R1055" s="984"/>
      <c r="S1055" s="984"/>
      <c r="T1055" s="984"/>
      <c r="U1055" s="984"/>
      <c r="V1055" s="985"/>
    </row>
    <row r="1056" spans="1:22" ht="19.25" customHeight="1">
      <c r="A1056" s="986"/>
      <c r="B1056" s="988" t="s">
        <v>316</v>
      </c>
      <c r="C1056" s="988"/>
      <c r="D1056" s="989" t="str">
        <f>'statement of marks'!$F$3</f>
        <v>2013-14</v>
      </c>
      <c r="E1056" s="990"/>
      <c r="F1056" s="991" t="str">
        <f>IF(T1074="","MAIN EXAMINATION",IF(D1073="Suppl.","SUPPLEMENTARY EXAMINATION",IF(D1073="Re-exam.","RE-EXAMINATION",)))</f>
        <v>MAIN EXAMINATION</v>
      </c>
      <c r="G1056" s="992"/>
      <c r="H1056" s="992"/>
      <c r="I1056" s="992"/>
      <c r="J1056" s="992"/>
      <c r="K1056" s="992"/>
      <c r="L1056" s="992"/>
      <c r="M1056" s="992"/>
      <c r="N1056" s="992"/>
      <c r="O1056" s="992"/>
      <c r="P1056" s="992"/>
      <c r="Q1056" s="992"/>
      <c r="R1056" s="993" t="s">
        <v>315</v>
      </c>
      <c r="S1056" s="994"/>
      <c r="T1056" s="995" t="str">
        <f>'statement of marks'!$A$3</f>
        <v>11 'A'</v>
      </c>
      <c r="U1056" s="995"/>
      <c r="V1056" s="996"/>
    </row>
    <row r="1057" spans="1:22" ht="19.25" customHeight="1">
      <c r="A1057" s="986"/>
      <c r="B1057" s="997" t="s">
        <v>36</v>
      </c>
      <c r="C1057" s="997"/>
      <c r="D1057" s="998" t="str">
        <f>IF('statement of marks'!G48="","",'statement of marks'!G48)</f>
        <v>A 040</v>
      </c>
      <c r="E1057" s="946"/>
      <c r="F1057" s="946"/>
      <c r="G1057" s="946"/>
      <c r="H1057" s="946"/>
      <c r="I1057" s="946"/>
      <c r="J1057" s="946"/>
      <c r="K1057" s="946"/>
      <c r="L1057" s="946"/>
      <c r="M1057" s="946"/>
      <c r="N1057" s="946"/>
      <c r="O1057" s="946"/>
      <c r="P1057" s="946"/>
      <c r="Q1057" s="946"/>
      <c r="R1057" s="999" t="s">
        <v>314</v>
      </c>
      <c r="S1057" s="1000"/>
      <c r="T1057" s="1001">
        <f>IF('statement of marks'!E48="","",'statement of marks'!E48)</f>
        <v>11440</v>
      </c>
      <c r="U1057" s="1001"/>
      <c r="V1057" s="1002"/>
    </row>
    <row r="1058" spans="1:22" ht="19.25" customHeight="1">
      <c r="A1058" s="986"/>
      <c r="B1058" s="997" t="s">
        <v>37</v>
      </c>
      <c r="C1058" s="997"/>
      <c r="D1058" s="998" t="str">
        <f>IF('statement of marks'!H48="","",'statement of marks'!H48)</f>
        <v>B 040</v>
      </c>
      <c r="E1058" s="946"/>
      <c r="F1058" s="946"/>
      <c r="G1058" s="946"/>
      <c r="H1058" s="946"/>
      <c r="I1058" s="946"/>
      <c r="J1058" s="946"/>
      <c r="K1058" s="946"/>
      <c r="L1058" s="946"/>
      <c r="M1058" s="946"/>
      <c r="N1058" s="946"/>
      <c r="O1058" s="946"/>
      <c r="P1058" s="946"/>
      <c r="Q1058" s="946"/>
      <c r="R1058" s="999" t="s">
        <v>35</v>
      </c>
      <c r="S1058" s="1000"/>
      <c r="T1058" s="1001">
        <f>IF('statement of marks'!D48="","",'statement of marks'!D48)</f>
        <v>10441</v>
      </c>
      <c r="U1058" s="1001"/>
      <c r="V1058" s="1002"/>
    </row>
    <row r="1059" spans="1:22" ht="19.25" customHeight="1">
      <c r="A1059" s="986"/>
      <c r="B1059" s="1003" t="s">
        <v>38</v>
      </c>
      <c r="C1059" s="1003"/>
      <c r="D1059" s="998" t="str">
        <f>IF('statement of marks'!I48="","",'statement of marks'!I48)</f>
        <v>C 040</v>
      </c>
      <c r="E1059" s="946"/>
      <c r="F1059" s="946"/>
      <c r="G1059" s="946"/>
      <c r="H1059" s="946"/>
      <c r="I1059" s="946"/>
      <c r="J1059" s="946"/>
      <c r="K1059" s="946"/>
      <c r="L1059" s="946"/>
      <c r="M1059" s="946"/>
      <c r="N1059" s="946"/>
      <c r="O1059" s="946"/>
      <c r="P1059" s="946"/>
      <c r="Q1059" s="946"/>
      <c r="R1059" s="1004" t="s">
        <v>285</v>
      </c>
      <c r="S1059" s="1005"/>
      <c r="T1059" s="1006">
        <f>IF('statement of marks'!F48="","",'statement of marks'!F48)</f>
        <v>35389</v>
      </c>
      <c r="U1059" s="1006"/>
      <c r="V1059" s="1007"/>
    </row>
    <row r="1060" spans="1:22" ht="19.25" customHeight="1">
      <c r="A1060" s="986"/>
      <c r="B1060" s="1008" t="s">
        <v>223</v>
      </c>
      <c r="C1060" s="1010" t="s">
        <v>319</v>
      </c>
      <c r="D1060" s="1012" t="s">
        <v>114</v>
      </c>
      <c r="E1060" s="1012" t="s">
        <v>115</v>
      </c>
      <c r="F1060" s="1012" t="s">
        <v>116</v>
      </c>
      <c r="G1060" s="1014" t="s">
        <v>281</v>
      </c>
      <c r="H1060" s="1014" t="s">
        <v>282</v>
      </c>
      <c r="I1060" s="1012" t="s">
        <v>289</v>
      </c>
      <c r="J1060" s="1012" t="s">
        <v>299</v>
      </c>
      <c r="K1060" s="1016" t="s">
        <v>299</v>
      </c>
      <c r="L1060" s="1018" t="s">
        <v>292</v>
      </c>
      <c r="M1060" s="1018" t="s">
        <v>293</v>
      </c>
      <c r="N1060" s="1020" t="s">
        <v>294</v>
      </c>
      <c r="O1060" s="1020" t="s">
        <v>290</v>
      </c>
      <c r="P1060" s="1020" t="s">
        <v>291</v>
      </c>
      <c r="Q1060" s="1016" t="s">
        <v>323</v>
      </c>
      <c r="R1060" s="1012" t="s">
        <v>334</v>
      </c>
      <c r="S1060" s="1022" t="s">
        <v>332</v>
      </c>
      <c r="T1060" s="1024" t="s">
        <v>320</v>
      </c>
      <c r="U1060" s="1026" t="s">
        <v>321</v>
      </c>
      <c r="V1060" s="1028" t="s">
        <v>322</v>
      </c>
    </row>
    <row r="1061" spans="1:22" ht="19.25" customHeight="1">
      <c r="A1061" s="986"/>
      <c r="B1061" s="1009"/>
      <c r="C1061" s="1011"/>
      <c r="D1061" s="1013"/>
      <c r="E1061" s="1013"/>
      <c r="F1061" s="1013"/>
      <c r="G1061" s="1015"/>
      <c r="H1061" s="1015"/>
      <c r="I1061" s="1013"/>
      <c r="J1061" s="1013"/>
      <c r="K1061" s="1017"/>
      <c r="L1061" s="1019"/>
      <c r="M1061" s="1019"/>
      <c r="N1061" s="1021"/>
      <c r="O1061" s="1021"/>
      <c r="P1061" s="1021"/>
      <c r="Q1061" s="1017"/>
      <c r="R1061" s="1013"/>
      <c r="S1061" s="1023"/>
      <c r="T1061" s="1025"/>
      <c r="U1061" s="1027"/>
      <c r="V1061" s="1029"/>
    </row>
    <row r="1062" spans="1:22" ht="19.25" customHeight="1">
      <c r="A1062" s="986"/>
      <c r="B1062" s="1030" t="s">
        <v>317</v>
      </c>
      <c r="C1062" s="1031"/>
      <c r="D1062" s="173">
        <v>10</v>
      </c>
      <c r="E1062" s="203">
        <v>10</v>
      </c>
      <c r="F1062" s="203">
        <v>10</v>
      </c>
      <c r="G1062" s="164" t="s">
        <v>90</v>
      </c>
      <c r="H1062" s="174" t="str">
        <f>'statement of marks'!$AQ$6</f>
        <v/>
      </c>
      <c r="I1062" s="165">
        <v>70</v>
      </c>
      <c r="J1062" s="164" t="s">
        <v>88</v>
      </c>
      <c r="K1062" s="175">
        <v>100</v>
      </c>
      <c r="L1062" s="164" t="s">
        <v>91</v>
      </c>
      <c r="M1062" s="174" t="str">
        <f>'statement of marks'!$AV$6</f>
        <v/>
      </c>
      <c r="N1062" s="165">
        <v>100</v>
      </c>
      <c r="O1062" s="164" t="s">
        <v>307</v>
      </c>
      <c r="P1062" s="175"/>
      <c r="Q1062" s="175">
        <v>200</v>
      </c>
      <c r="R1062" s="166"/>
      <c r="S1062" s="166"/>
      <c r="T1062" s="167"/>
      <c r="U1062" s="168"/>
      <c r="V1062" s="176" t="str">
        <f>IF(OR(U1069=0,U1069&lt;S1069),"",Q1062)</f>
        <v/>
      </c>
    </row>
    <row r="1063" spans="1:22" ht="19.25" customHeight="1">
      <c r="A1063" s="986"/>
      <c r="B1063" s="942" t="str">
        <f>'statement of marks'!$J$3</f>
        <v>HINDI COMPULSORY</v>
      </c>
      <c r="C1063" s="943"/>
      <c r="D1063" s="200">
        <f>IF('statement of marks'!J48="","",'statement of marks'!J48)</f>
        <v>4</v>
      </c>
      <c r="E1063" s="201">
        <f>IF('statement of marks'!K48="","",'statement of marks'!K48)</f>
        <v>5</v>
      </c>
      <c r="F1063" s="201">
        <f>IF('statement of marks'!L48="","",'statement of marks'!L48)</f>
        <v>5</v>
      </c>
      <c r="G1063" s="177">
        <f>IF('statement of marks'!N48="","",'statement of marks'!N48)</f>
        <v>39</v>
      </c>
      <c r="H1063" s="177" t="str">
        <f>'statement of marks'!$BS$6</f>
        <v/>
      </c>
      <c r="I1063" s="204">
        <f>IF(G1063="","",G1063)</f>
        <v>39</v>
      </c>
      <c r="J1063" s="204">
        <f>IF(G1063="","",SUM(D1063,E1063,F1063,G1063))</f>
        <v>53</v>
      </c>
      <c r="K1063" s="178">
        <f>J1063</f>
        <v>53</v>
      </c>
      <c r="L1063" s="177">
        <f>IF('statement of marks'!P48="","",'statement of marks'!P48)</f>
        <v>62</v>
      </c>
      <c r="M1063" s="174" t="str">
        <f>'statement of marks'!$BX$6</f>
        <v/>
      </c>
      <c r="N1063" s="204">
        <f>IF(L1063="","",L1063)</f>
        <v>62</v>
      </c>
      <c r="O1063" s="204">
        <f>IF(L1063="","",SUM(J1063,L1063))</f>
        <v>115</v>
      </c>
      <c r="P1063" s="179">
        <f>SUM(H1063,M1063)</f>
        <v>0</v>
      </c>
      <c r="Q1063" s="178">
        <f>O1063</f>
        <v>115</v>
      </c>
      <c r="R1063" s="201" t="str">
        <f>CONCATENATE('statement of marks'!FJ48,'statement of marks'!FK48,'statement of marks'!FL48)</f>
        <v>II</v>
      </c>
      <c r="S1063" s="180" t="str">
        <f>IF(OR(R1063="S",R1063="RE"),100,"")</f>
        <v/>
      </c>
      <c r="T1063" s="181" t="str">
        <f>IF('result subject-wise'!U48="","",'result subject-wise'!U48)</f>
        <v/>
      </c>
      <c r="U1063" s="182" t="str">
        <f>IF('result subject-wise'!V48="","",'result subject-wise'!V48)</f>
        <v/>
      </c>
      <c r="V1063" s="176" t="str">
        <f>IF(OR(U1069=0,U1069&lt;S1069),"",IF(R1063="RE",SUM(Q1063,T1063),IF(R1063="S",T1063,Q1063)))</f>
        <v/>
      </c>
    </row>
    <row r="1064" spans="1:22" ht="19.25" customHeight="1">
      <c r="A1064" s="986"/>
      <c r="B1064" s="942" t="str">
        <f>'statement of marks'!$W$3</f>
        <v>ENGLISH COMPULSORY</v>
      </c>
      <c r="C1064" s="943"/>
      <c r="D1064" s="200">
        <f>IF('statement of marks'!W48="","",'statement of marks'!W48)</f>
        <v>6</v>
      </c>
      <c r="E1064" s="201">
        <f>IF('statement of marks'!X48="","",'statement of marks'!X48)</f>
        <v>6</v>
      </c>
      <c r="F1064" s="201">
        <f>IF('statement of marks'!Y48="","",'statement of marks'!Y48)</f>
        <v>7</v>
      </c>
      <c r="G1064" s="177">
        <f>IF('statement of marks'!AA48="","",'statement of marks'!AA48)</f>
        <v>35</v>
      </c>
      <c r="H1064" s="177" t="str">
        <f>'statement of marks'!$CU$6</f>
        <v/>
      </c>
      <c r="I1064" s="204">
        <f>IF(G1064="","",G1064)</f>
        <v>35</v>
      </c>
      <c r="J1064" s="204">
        <f t="shared" ref="J1064:J1067" si="386">IF(G1064="","",SUM(D1064,E1064,F1064,G1064))</f>
        <v>54</v>
      </c>
      <c r="K1064" s="178">
        <f>J1064</f>
        <v>54</v>
      </c>
      <c r="L1064" s="177">
        <f>IF('statement of marks'!AC48="","",'statement of marks'!AC48)</f>
        <v>41</v>
      </c>
      <c r="M1064" s="174" t="str">
        <f>'statement of marks'!$CZ$6</f>
        <v/>
      </c>
      <c r="N1064" s="204">
        <f>IF(L1064="","",L1064)</f>
        <v>41</v>
      </c>
      <c r="O1064" s="204">
        <f t="shared" ref="O1064" si="387">IF(L1064="","",SUM(J1064,L1064))</f>
        <v>95</v>
      </c>
      <c r="P1064" s="179">
        <f t="shared" ref="P1064" si="388">SUM(H1064,M1064)</f>
        <v>0</v>
      </c>
      <c r="Q1064" s="178">
        <f>O1064</f>
        <v>95</v>
      </c>
      <c r="R1064" s="201" t="str">
        <f>CONCATENATE('statement of marks'!FM48,'statement of marks'!FN48,'statement of marks'!FO48)</f>
        <v>III</v>
      </c>
      <c r="S1064" s="180" t="str">
        <f>IF(OR(R1064="S",R1064="RE"),100,"")</f>
        <v/>
      </c>
      <c r="T1064" s="181" t="str">
        <f>IF('result subject-wise'!X48="","",'result subject-wise'!X48)</f>
        <v/>
      </c>
      <c r="U1064" s="182" t="str">
        <f>IF('result subject-wise'!Y48="","",'result subject-wise'!Y48)</f>
        <v/>
      </c>
      <c r="V1064" s="176" t="str">
        <f>IF(OR(U1069=0,U1069&lt;S1069),"",IF(R1064="RE",SUM(Q1064,T1064),IF(R1064="S",T1064,Q1064)))</f>
        <v/>
      </c>
    </row>
    <row r="1065" spans="1:22" ht="19.25" customHeight="1">
      <c r="A1065" s="986"/>
      <c r="B1065" s="942" t="str">
        <f>'statement of marks'!AK48</f>
        <v>PHYSICS</v>
      </c>
      <c r="C1065" s="943"/>
      <c r="D1065" s="200">
        <f>IF('statement of marks'!AL48="","",'statement of marks'!AL48)</f>
        <v>3</v>
      </c>
      <c r="E1065" s="201">
        <f>IF('statement of marks'!AM48="","",'statement of marks'!AM48)</f>
        <v>6</v>
      </c>
      <c r="F1065" s="201">
        <f>IF('statement of marks'!AN48="","",'statement of marks'!AN48)</f>
        <v>9</v>
      </c>
      <c r="G1065" s="177">
        <f>IF('statement of marks'!AP48="","",'statement of marks'!AP48)</f>
        <v>18</v>
      </c>
      <c r="H1065" s="177">
        <f>IF('statement of marks'!AQ48="","",'statement of marks'!AQ48)</f>
        <v>12</v>
      </c>
      <c r="I1065" s="204">
        <f>IF(G1065="","",IF(AND(G1065="ML",H1065="ML"),"ML",IF(AND(G1065="ML",H1065=""),"ML",SUM(G1065,H1065))))</f>
        <v>30</v>
      </c>
      <c r="J1065" s="204">
        <f t="shared" si="386"/>
        <v>36</v>
      </c>
      <c r="K1065" s="178">
        <f>IF(J1065="","",SUM(H1065,J1065))</f>
        <v>48</v>
      </c>
      <c r="L1065" s="177">
        <f>IF('statement of marks'!AU48="","",'statement of marks'!AU48)</f>
        <v>29</v>
      </c>
      <c r="M1065" s="177">
        <f>IF('statement of marks'!AV48="","",'statement of marks'!AV48)</f>
        <v>20</v>
      </c>
      <c r="N1065" s="204">
        <f>IF(L1065="","",IF(AND(L1065="ML",M1065="ML"),"ML",IF(AND(L1065="ML",M1065=""),"ML",SUM(L1065,M1065))))</f>
        <v>49</v>
      </c>
      <c r="O1065" s="204">
        <f>IF(L1065="","",SUM(J1065,L1065))</f>
        <v>65</v>
      </c>
      <c r="P1065" s="177">
        <f>IF(AND(H1065="",M1065=""),"",SUM(H1065,M1065))</f>
        <v>32</v>
      </c>
      <c r="Q1065" s="178">
        <f>IF(O1065="","",SUM(O1065,P1065))</f>
        <v>97</v>
      </c>
      <c r="R1065" s="201" t="str">
        <f>CONCATENATE('statement of marks'!FP48,'statement of marks'!FY48,'statement of marks'!FZ48)</f>
        <v>II</v>
      </c>
      <c r="S1065" s="180" t="str">
        <f>IF('result subject-wise'!Z48="","",'result subject-wise'!Z48)</f>
        <v/>
      </c>
      <c r="T1065" s="181" t="str">
        <f>IF('result subject-wise'!AB48="","",'result subject-wise'!AB48)</f>
        <v/>
      </c>
      <c r="U1065" s="182" t="str">
        <f>IF('result subject-wise'!AC48="","",'result subject-wise'!AC48)</f>
        <v/>
      </c>
      <c r="V1065" s="176" t="str">
        <f>IF(OR(U1069=0,U1069&lt;S1069),"",IF(OR(R1065="RE",R1065="REP"),SUM(Q1065,T1065),IF(R1065="S",T1065,Q1065)))</f>
        <v/>
      </c>
    </row>
    <row r="1066" spans="1:22" ht="19.25" customHeight="1">
      <c r="A1066" s="986"/>
      <c r="B1066" s="942" t="str">
        <f>'statement of marks'!BM48</f>
        <v>CHEMISTRY</v>
      </c>
      <c r="C1066" s="943"/>
      <c r="D1066" s="200">
        <f>IF('statement of marks'!BN48="","",'statement of marks'!BN48)</f>
        <v>8</v>
      </c>
      <c r="E1066" s="201">
        <f>IF('statement of marks'!BO48="","",'statement of marks'!BO48)</f>
        <v>10</v>
      </c>
      <c r="F1066" s="201">
        <f>IF('statement of marks'!BP48="","",'statement of marks'!BP48)</f>
        <v>8</v>
      </c>
      <c r="G1066" s="177">
        <f>IF('statement of marks'!BR48="","",'statement of marks'!BR48)</f>
        <v>23</v>
      </c>
      <c r="H1066" s="177">
        <f>IF('statement of marks'!BS48="","",'statement of marks'!BS48)</f>
        <v>17</v>
      </c>
      <c r="I1066" s="204">
        <f t="shared" ref="I1066" si="389">IF(G1066="","",IF(AND(G1066="ML",H1066="ML"),"ML",IF(AND(G1066="ML",H1066=""),"ML",SUM(G1066,H1066))))</f>
        <v>40</v>
      </c>
      <c r="J1066" s="204">
        <f t="shared" si="386"/>
        <v>49</v>
      </c>
      <c r="K1066" s="178">
        <f>IF(J1066="","",SUM(H1066,J1066))</f>
        <v>66</v>
      </c>
      <c r="L1066" s="177">
        <f>IF('statement of marks'!BW48="","",'statement of marks'!BW48)</f>
        <v>31</v>
      </c>
      <c r="M1066" s="177">
        <f>IF('statement of marks'!BX48="","",'statement of marks'!BX48)</f>
        <v>27</v>
      </c>
      <c r="N1066" s="204">
        <f t="shared" ref="N1066" si="390">IF(L1066="","",IF(AND(L1066="ML",M1066="ML"),"ML",IF(AND(L1066="ML",M1066=""),"ML",SUM(L1066,M1066))))</f>
        <v>58</v>
      </c>
      <c r="O1066" s="204">
        <f>IF(L1066="","",SUM(J1066,L1066))</f>
        <v>80</v>
      </c>
      <c r="P1066" s="177">
        <f t="shared" ref="P1066:P1067" si="391">IF(AND(H1066="",M1066=""),"",SUM(H1066,M1066))</f>
        <v>44</v>
      </c>
      <c r="Q1066" s="178">
        <f>IF(O1066="","",SUM(O1066,P1066))</f>
        <v>124</v>
      </c>
      <c r="R1066" s="201" t="str">
        <f>CONCATENATE('statement of marks'!GA48,'statement of marks'!GJ48,'statement of marks'!GK48)</f>
        <v>I</v>
      </c>
      <c r="S1066" s="180" t="str">
        <f>IF('result subject-wise'!AD48="","",'result subject-wise'!AD48)</f>
        <v/>
      </c>
      <c r="T1066" s="181" t="str">
        <f>IF('result subject-wise'!AF48="","",'result subject-wise'!AF48)</f>
        <v/>
      </c>
      <c r="U1066" s="182" t="str">
        <f>IF('result subject-wise'!AG48="","",'result subject-wise'!AG48)</f>
        <v/>
      </c>
      <c r="V1066" s="176" t="str">
        <f>IF(OR(U1069=0,U1069&lt;S1069),"",IF(OR(R1066="RE",R1066="REP"),SUM(Q1066,T1066),IF(R1066="S",T1066,Q1066)))</f>
        <v/>
      </c>
    </row>
    <row r="1067" spans="1:22" ht="19.25" customHeight="1">
      <c r="A1067" s="986"/>
      <c r="B1067" s="942" t="str">
        <f>'statement of marks'!CO48</f>
        <v>BIOLOGY</v>
      </c>
      <c r="C1067" s="943"/>
      <c r="D1067" s="200">
        <f>IF('statement of marks'!CP48="","",'statement of marks'!CP48)</f>
        <v>10</v>
      </c>
      <c r="E1067" s="201">
        <f>IF('statement of marks'!CQ48="","",'statement of marks'!CQ48)</f>
        <v>8</v>
      </c>
      <c r="F1067" s="201">
        <f>IF('statement of marks'!CR48="","",'statement of marks'!CR48)</f>
        <v>8</v>
      </c>
      <c r="G1067" s="177">
        <f>IF('statement of marks'!CT48="","",'statement of marks'!CT48)</f>
        <v>28</v>
      </c>
      <c r="H1067" s="177">
        <f>IF('statement of marks'!CU48="","",'statement of marks'!CU48)</f>
        <v>16</v>
      </c>
      <c r="I1067" s="204">
        <f>IF(G1067="","",IF(AND(G1067="ML",H1067="ML"),"ML",IF(AND(G1067="ML",H1067=""),"ML",SUM(G1067,H1067))))</f>
        <v>44</v>
      </c>
      <c r="J1067" s="204">
        <f t="shared" si="386"/>
        <v>54</v>
      </c>
      <c r="K1067" s="178">
        <f>IF(J1067="","",SUM(H1067,J1067))</f>
        <v>70</v>
      </c>
      <c r="L1067" s="177">
        <f>IF('statement of marks'!CY48="","",'statement of marks'!CY48)</f>
        <v>36</v>
      </c>
      <c r="M1067" s="177">
        <f>IF('statement of marks'!CZ48="","",'statement of marks'!CZ48)</f>
        <v>26</v>
      </c>
      <c r="N1067" s="204">
        <f>IF(L1067="","",IF(AND(L1067="ML",M1067="ML"),"ML",IF(AND(L1067="ML",M1067=""),"ML",SUM(L1067,M1067))))</f>
        <v>62</v>
      </c>
      <c r="O1067" s="204">
        <f>IF(L1067="","",SUM(J1067,L1067))</f>
        <v>90</v>
      </c>
      <c r="P1067" s="177">
        <f t="shared" si="391"/>
        <v>42</v>
      </c>
      <c r="Q1067" s="178">
        <f>IF(O1067="","",SUM(O1067,P1067))</f>
        <v>132</v>
      </c>
      <c r="R1067" s="201" t="str">
        <f>CONCATENATE('statement of marks'!GL48,'statement of marks'!GU48,'statement of marks'!GV48)</f>
        <v>I</v>
      </c>
      <c r="S1067" s="180" t="str">
        <f>IF('result subject-wise'!AH48="","",'result subject-wise'!AH48)</f>
        <v/>
      </c>
      <c r="T1067" s="181" t="str">
        <f>IF('result subject-wise'!AJ48="","",'result subject-wise'!AJ48)</f>
        <v/>
      </c>
      <c r="U1067" s="182" t="str">
        <f>IF('result subject-wise'!AK48="","",'result subject-wise'!AK48)</f>
        <v/>
      </c>
      <c r="V1067" s="176" t="str">
        <f>IF(OR(U1069=0,U1069&lt;S1069),"",IF(OR(R1067="RE",R1067="REP"),SUM(Q1067,T1067),IF(R1067="S",T1067,Q1067)))</f>
        <v/>
      </c>
    </row>
    <row r="1068" spans="1:22" ht="19.25" customHeight="1">
      <c r="A1068" s="986"/>
      <c r="B1068" s="1032" t="s">
        <v>296</v>
      </c>
      <c r="C1068" s="1033"/>
      <c r="D1068" s="183">
        <f>IF(AND(D1063="",D1064="",D1065="",D1066="",D1067=""),"",SUM(D1063:D1067))</f>
        <v>31</v>
      </c>
      <c r="E1068" s="183">
        <f t="shared" ref="E1068:F1068" si="392">IF(AND(E1063="",E1064="",E1065="",E1066="",E1067=""),"",SUM(E1063:E1067))</f>
        <v>35</v>
      </c>
      <c r="F1068" s="183">
        <f t="shared" si="392"/>
        <v>37</v>
      </c>
      <c r="G1068" s="184">
        <f>IF(G1063="","",SUM(G1063:G1067))</f>
        <v>143</v>
      </c>
      <c r="H1068" s="184">
        <f>SUM(H1065:H1067)</f>
        <v>45</v>
      </c>
      <c r="I1068" s="184">
        <f>IF(AND(I1063="",I1064="",I1065="",I1066="",I1067=""),"",SUM(I1063:I1067))</f>
        <v>188</v>
      </c>
      <c r="J1068" s="185">
        <f>IF(J1067="","",SUM(J1063:J1067))</f>
        <v>246</v>
      </c>
      <c r="K1068" s="186">
        <f>IF(K1063="","",SUM(K1063:K1067))</f>
        <v>291</v>
      </c>
      <c r="L1068" s="184">
        <f>IF(L1063="","",SUM(L1063:L1067))</f>
        <v>199</v>
      </c>
      <c r="M1068" s="184">
        <f>SUM(M1065:M1067)</f>
        <v>73</v>
      </c>
      <c r="N1068" s="184">
        <f t="shared" ref="N1068" si="393">IF(AND(N1063="",N1064="",N1065="",N1066="",N1067=""),"",SUM(N1063:N1067))</f>
        <v>272</v>
      </c>
      <c r="O1068" s="185">
        <f>IF(L1068="","",SUM(J1068,L1068))</f>
        <v>445</v>
      </c>
      <c r="P1068" s="186">
        <f>SUM(H1068,M1068)</f>
        <v>118</v>
      </c>
      <c r="Q1068" s="186">
        <f>IF(Q1063="","",SUM(Q1063:Q1067))</f>
        <v>563</v>
      </c>
      <c r="R1068" s="185"/>
      <c r="S1068" s="185" t="str">
        <f>IF(AND(S1063="",S1064="",S1065="",S1066="",S1067=""),"",SUM(S1063:S1067))</f>
        <v/>
      </c>
      <c r="T1068" s="187" t="str">
        <f>IF(AND(T1063="",T1064="",T1065="",T1066="",T1067=""),"",SUM(T1063:T1067))</f>
        <v/>
      </c>
      <c r="U1068" s="188"/>
      <c r="V1068" s="189" t="str">
        <f>IF(V1063="","",SUM(V1063:V1067))</f>
        <v/>
      </c>
    </row>
    <row r="1069" spans="1:22" ht="19.25" customHeight="1">
      <c r="A1069" s="986"/>
      <c r="B1069" s="1034" t="s">
        <v>318</v>
      </c>
      <c r="C1069" s="1035"/>
      <c r="D1069" s="173">
        <f>IF(D1068="","",50-(COUNTIF(D1063:D1067,"NA")*10+COUNTIF(D1063:D1067,"ML")*10))</f>
        <v>50</v>
      </c>
      <c r="E1069" s="173">
        <f t="shared" ref="E1069:F1069" si="394">IF(E1068="","",50-(COUNTIF(E1063:E1067,"NA")*10+COUNTIF(E1063:E1067,"ML")*10))</f>
        <v>50</v>
      </c>
      <c r="F1069" s="173">
        <f t="shared" si="394"/>
        <v>50</v>
      </c>
      <c r="G1069" s="177" t="e">
        <f>I1069-H1069</f>
        <v>#VALUE!</v>
      </c>
      <c r="H1069" s="184" t="e">
        <f>IF(H1068="","",(IF(OR(H1065="ML",H1065=""),0,H1062)+IF(OR(H1066="ML",H1066=""),0,H1063)+IF(OR(H1067="ML",H1067=""),0,H1064)))</f>
        <v>#VALUE!</v>
      </c>
      <c r="I1069" s="177">
        <f>IF(I1068=0,0,350-H1071)</f>
        <v>350</v>
      </c>
      <c r="J1069" s="204" t="e">
        <f>IF(J1068="","",SUM(D1069:G1069))</f>
        <v>#VALUE!</v>
      </c>
      <c r="K1069" s="178" t="e">
        <f>IF(K1068="","",SUM(H1069,J1069))</f>
        <v>#VALUE!</v>
      </c>
      <c r="L1069" s="177" t="e">
        <f>N1069-M1069</f>
        <v>#VALUE!</v>
      </c>
      <c r="M1069" s="180" t="e">
        <f>IF(M1068="","",(IF(OR(M1065="ML",M1065=""),0,M1062)+IF(OR(M1066="ML",M1066=""),0,M1063)+IF(OR(M1067="ML",M1067=""),0,M1064)))</f>
        <v>#VALUE!</v>
      </c>
      <c r="N1069" s="177">
        <f>IF(N1068=0,0,500-M1071)</f>
        <v>500</v>
      </c>
      <c r="O1069" s="204" t="e">
        <f>IF(L1069="","",SUM(J1069,L1069))</f>
        <v>#VALUE!</v>
      </c>
      <c r="P1069" s="178" t="e">
        <f>SUM(H1069,M1069)</f>
        <v>#VALUE!</v>
      </c>
      <c r="Q1069" s="178" t="e">
        <f>IF(Q1068="","",SUM(O1069,P1069))</f>
        <v>#VALUE!</v>
      </c>
      <c r="R1069" s="169"/>
      <c r="S1069" s="190">
        <f>COUNTIF(R1063:R1072,"S")</f>
        <v>0</v>
      </c>
      <c r="T1069" s="190">
        <f>COUNTIF(R1063:R1072,"RE")+COUNTIF(R1063:R1072,"REP")</f>
        <v>0</v>
      </c>
      <c r="U1069" s="190">
        <f>COUNTIF(U1063:U1068,"P")+COUNTIF(U1071:U1072,"P")</f>
        <v>0</v>
      </c>
      <c r="V1069" s="191" t="str">
        <f>IF(OR(U1069=0,U1069&lt;(S1069+T1069)),"",(Q1069-(S1069*200)+S1068))</f>
        <v/>
      </c>
    </row>
    <row r="1070" spans="1:22" ht="19.25" customHeight="1">
      <c r="A1070" s="986"/>
      <c r="B1070" s="942" t="s">
        <v>156</v>
      </c>
      <c r="C1070" s="943"/>
      <c r="D1070" s="192">
        <f t="shared" ref="D1070:Q1070" si="395">IF(D1069="","",D1068/D1069*100)</f>
        <v>62</v>
      </c>
      <c r="E1070" s="192">
        <f t="shared" si="395"/>
        <v>70</v>
      </c>
      <c r="F1070" s="192">
        <f t="shared" si="395"/>
        <v>74</v>
      </c>
      <c r="G1070" s="192" t="e">
        <f t="shared" si="395"/>
        <v>#VALUE!</v>
      </c>
      <c r="H1070" s="192" t="e">
        <f t="shared" si="395"/>
        <v>#VALUE!</v>
      </c>
      <c r="I1070" s="192">
        <f t="shared" si="395"/>
        <v>53.714285714285715</v>
      </c>
      <c r="J1070" s="192" t="e">
        <f t="shared" si="395"/>
        <v>#VALUE!</v>
      </c>
      <c r="K1070" s="193" t="e">
        <f t="shared" si="395"/>
        <v>#VALUE!</v>
      </c>
      <c r="L1070" s="192" t="e">
        <f t="shared" si="395"/>
        <v>#VALUE!</v>
      </c>
      <c r="M1070" s="192" t="e">
        <f t="shared" si="395"/>
        <v>#VALUE!</v>
      </c>
      <c r="N1070" s="192">
        <f t="shared" si="395"/>
        <v>54.400000000000006</v>
      </c>
      <c r="O1070" s="192" t="e">
        <f t="shared" si="395"/>
        <v>#VALUE!</v>
      </c>
      <c r="P1070" s="193" t="e">
        <f t="shared" si="395"/>
        <v>#VALUE!</v>
      </c>
      <c r="Q1070" s="193" t="e">
        <f t="shared" si="395"/>
        <v>#VALUE!</v>
      </c>
      <c r="R1070" s="166"/>
      <c r="S1070" s="166"/>
      <c r="T1070" s="167"/>
      <c r="U1070" s="170"/>
      <c r="V1070" s="194" t="str">
        <f>IF(V1069="","",V1068/V1069*100)</f>
        <v/>
      </c>
    </row>
    <row r="1071" spans="1:22" ht="19.25" customHeight="1">
      <c r="A1071" s="986"/>
      <c r="B1071" s="942" t="str">
        <f>'statement of marks'!$DQ$3</f>
        <v>RAJASTHAN STUDIES</v>
      </c>
      <c r="C1071" s="943"/>
      <c r="D1071" s="200">
        <f>IF('statement of marks'!DQ48="","",'statement of marks'!DQ48)</f>
        <v>9</v>
      </c>
      <c r="E1071" s="201">
        <f>IF('statement of marks'!DR48="","",'statement of marks'!DR48)</f>
        <v>9</v>
      </c>
      <c r="F1071" s="201">
        <f>IF('statement of marks'!DS48="","",'statement of marks'!DS48)</f>
        <v>8</v>
      </c>
      <c r="G1071" s="201">
        <f>IF('statement of marks'!DU48="","",'statement of marks'!DU48)</f>
        <v>45</v>
      </c>
      <c r="H1071" s="179">
        <f>IF(G1063="ML",70)+IF(G1064="ML",70)+IF(G1065="ML",70-H1062)+IF(G1066="ML",70-H1063)+IF(G1067="ML",70-H1064)+IF(H1065="ml",H1062)+IF(H1066="ml",H1063)+IF(H1067="ml",H1064)</f>
        <v>0</v>
      </c>
      <c r="I1071" s="204">
        <f>IF(G1071="","",SUM(G1071,H1071))</f>
        <v>45</v>
      </c>
      <c r="J1071" s="204">
        <f>IF(G1071="","",SUM(D1071,E1071,F1071,G1071))</f>
        <v>71</v>
      </c>
      <c r="K1071" s="178">
        <f>IF(J1071="","",SUM(H1071,J1071))</f>
        <v>71</v>
      </c>
      <c r="L1071" s="201">
        <f>IF('statement of marks'!DW48="","",'statement of marks'!DW48)</f>
        <v>55</v>
      </c>
      <c r="M1071" s="179">
        <f>IF(L1063="ML",100)+IF(L1064="ML",100)+IF(L1065="ML",100-M1062)+IF(L1066="ML",100-M1063)+IF(L1067="ML",100-M1064)+IF(M1065="ml",M1062)+IF(M1066="ml",M1063)+IF(M1067="ml",M1064)</f>
        <v>0</v>
      </c>
      <c r="N1071" s="204">
        <f>IF(L1071="","",SUM(L1071,M1071))</f>
        <v>55</v>
      </c>
      <c r="O1071" s="204">
        <f>IF(L1071="","",SUM(K1071,L1071))</f>
        <v>126</v>
      </c>
      <c r="P1071" s="179">
        <f>SUM(H1071,M1071)</f>
        <v>0</v>
      </c>
      <c r="Q1071" s="178">
        <f>IF(O1071="","",SUM(O1071,M1071))</f>
        <v>126</v>
      </c>
      <c r="R1071" s="201" t="str">
        <f>IF('statement of marks'!GW48="","",'statement of marks'!GW48)</f>
        <v>B</v>
      </c>
      <c r="S1071" s="180" t="str">
        <f>IF(OR(R1071="S",R1071="RE"),100,"")</f>
        <v/>
      </c>
      <c r="T1071" s="171" t="str">
        <f>IF('result subject-wise'!AL48="","",'result subject-wise'!AL48)</f>
        <v/>
      </c>
      <c r="U1071" s="172" t="str">
        <f>IF('result subject-wise'!AM48="","",'result subject-wise'!AM48)</f>
        <v/>
      </c>
      <c r="V1071" s="1036"/>
    </row>
    <row r="1072" spans="1:22" ht="19.25" customHeight="1">
      <c r="A1072" s="986"/>
      <c r="B1072" s="942" t="str">
        <f>'statement of marks'!$ED$3</f>
        <v>JEEVAN KAUSJAL</v>
      </c>
      <c r="C1072" s="943"/>
      <c r="D1072" s="1037" t="s">
        <v>283</v>
      </c>
      <c r="E1072" s="1038"/>
      <c r="F1072" s="204">
        <f>'statement of marks'!$ED$6</f>
        <v>30</v>
      </c>
      <c r="G1072" s="177">
        <f>IF('statement of marks'!ED48="","",'statement of marks'!ED48)</f>
        <v>24</v>
      </c>
      <c r="H1072" s="1038" t="s">
        <v>284</v>
      </c>
      <c r="I1072" s="1038"/>
      <c r="J1072" s="204">
        <f>'statement of marks'!$EE$6</f>
        <v>30</v>
      </c>
      <c r="K1072" s="178">
        <f>IF('statement of marks'!EE48="","",'statement of marks'!EE48)</f>
        <v>26</v>
      </c>
      <c r="L1072" s="1038" t="s">
        <v>113</v>
      </c>
      <c r="M1072" s="1038"/>
      <c r="N1072" s="204">
        <f>'statement of marks'!$EF$6</f>
        <v>40</v>
      </c>
      <c r="O1072" s="201">
        <f>IF('statement of marks'!EF48="","",'statement of marks'!EF48)</f>
        <v>27</v>
      </c>
      <c r="P1072" s="166"/>
      <c r="Q1072" s="178">
        <f>IF(O1072="","",SUM(G1072,K1072,O1072))</f>
        <v>77</v>
      </c>
      <c r="R1072" s="201" t="str">
        <f>IF('statement of marks'!GX48="","",'statement of marks'!GX48)</f>
        <v>B</v>
      </c>
      <c r="S1072" s="180" t="str">
        <f>IF(OR(R1072="S",R1072="RE"),40,"")</f>
        <v/>
      </c>
      <c r="T1072" s="171" t="str">
        <f>IF('result subject-wise'!AN48="","",'result subject-wise'!AN48)</f>
        <v/>
      </c>
      <c r="U1072" s="172" t="str">
        <f>IF('result subject-wise'!AO48="","",'result subject-wise'!AO48)</f>
        <v/>
      </c>
      <c r="V1072" s="1036"/>
    </row>
    <row r="1073" spans="1:22" ht="19.25" customHeight="1">
      <c r="A1073" s="986"/>
      <c r="B1073" s="1039" t="s">
        <v>200</v>
      </c>
      <c r="C1073" s="1040"/>
      <c r="D1073" s="1041" t="str">
        <f>IF('statement of marks'!HD48="","",'statement of marks'!HD48)</f>
        <v>PASS</v>
      </c>
      <c r="E1073" s="1042"/>
      <c r="F1073" s="1042"/>
      <c r="G1073" s="1042"/>
      <c r="H1073" s="1042"/>
      <c r="I1073" s="1043"/>
      <c r="J1073" s="202" t="s">
        <v>330</v>
      </c>
      <c r="K1073" s="201" t="str">
        <f>IF('statement of marks'!HG48="","",'statement of marks'!HG48)</f>
        <v>II</v>
      </c>
      <c r="L1073" s="1044" t="s">
        <v>157</v>
      </c>
      <c r="M1073" s="1045"/>
      <c r="N1073" s="1046"/>
      <c r="O1073" s="201">
        <f>IF('statement of marks'!HI48="","",'statement of marks'!HI48)</f>
        <v>16.999999999999975</v>
      </c>
      <c r="P1073" s="1047" t="s">
        <v>324</v>
      </c>
      <c r="Q1073" s="1047"/>
      <c r="R1073" s="1047"/>
      <c r="S1073" s="1047"/>
      <c r="T1073" s="1047"/>
      <c r="U1073" s="1047"/>
      <c r="V1073" s="1048"/>
    </row>
    <row r="1074" spans="1:22" ht="19.25" customHeight="1">
      <c r="A1074" s="986"/>
      <c r="B1074" s="1039" t="s">
        <v>333</v>
      </c>
      <c r="C1074" s="1040"/>
      <c r="D1074" s="965" t="s">
        <v>127</v>
      </c>
      <c r="E1074" s="966"/>
      <c r="F1074" s="958" t="s">
        <v>129</v>
      </c>
      <c r="G1074" s="958"/>
      <c r="H1074" s="958" t="s">
        <v>131</v>
      </c>
      <c r="I1074" s="958"/>
      <c r="J1074" s="958" t="s">
        <v>133</v>
      </c>
      <c r="K1074" s="958"/>
      <c r="L1074" s="959" t="s">
        <v>312</v>
      </c>
      <c r="M1074" s="959"/>
      <c r="N1074" s="959"/>
      <c r="O1074" s="959"/>
      <c r="P1074" s="960" t="s">
        <v>200</v>
      </c>
      <c r="Q1074" s="960"/>
      <c r="R1074" s="960"/>
      <c r="S1074" s="960"/>
      <c r="T1074" s="961" t="str">
        <f>IF('result subject-wise'!AR48="","",'result subject-wise'!AR48)</f>
        <v/>
      </c>
      <c r="U1074" s="961"/>
      <c r="V1074" s="962"/>
    </row>
    <row r="1075" spans="1:22" ht="19.25" customHeight="1">
      <c r="A1075" s="986"/>
      <c r="B1075" s="963" t="s">
        <v>309</v>
      </c>
      <c r="C1075" s="964"/>
      <c r="D1075" s="965" t="str">
        <f>IF('statement of marks'!EZ48="","",'statement of marks'!EZ48)</f>
        <v/>
      </c>
      <c r="E1075" s="966"/>
      <c r="F1075" s="966" t="str">
        <f>IF('statement of marks'!FB48="","",'statement of marks'!FB48)</f>
        <v/>
      </c>
      <c r="G1075" s="966"/>
      <c r="H1075" s="966" t="str">
        <f>IF('statement of marks'!FD48="","",'statement of marks'!FD48)</f>
        <v/>
      </c>
      <c r="I1075" s="966"/>
      <c r="J1075" s="966" t="str">
        <f>IF('statement of marks'!FF48="","",'statement of marks'!FF48)</f>
        <v/>
      </c>
      <c r="K1075" s="966"/>
      <c r="L1075" s="966">
        <f>IF('statement of marks'!FH48="","",'statement of marks'!FH48)</f>
        <v>0</v>
      </c>
      <c r="M1075" s="966"/>
      <c r="N1075" s="966"/>
      <c r="O1075" s="966"/>
      <c r="P1075" s="960" t="s">
        <v>330</v>
      </c>
      <c r="Q1075" s="960"/>
      <c r="R1075" s="960"/>
      <c r="S1075" s="960"/>
      <c r="T1075" s="961" t="str">
        <f>IF(AND(T1074="mRrh.kZ",V1070&gt;=60),"FIRST",IF(AND(T1074="mRrh.kZ",V1070&gt;=48),"SECOND",IF(AND(T1074="mRrh.kZ",V1070&gt;=36),"THIRD","")))</f>
        <v/>
      </c>
      <c r="U1075" s="961"/>
      <c r="V1075" s="962"/>
    </row>
    <row r="1076" spans="1:22" ht="19.25" customHeight="1">
      <c r="A1076" s="986"/>
      <c r="B1076" s="963" t="s">
        <v>310</v>
      </c>
      <c r="C1076" s="964"/>
      <c r="D1076" s="967" t="str">
        <f>IF('statement of marks'!EY48="","",'statement of marks'!EY48)</f>
        <v/>
      </c>
      <c r="E1076" s="968"/>
      <c r="F1076" s="968" t="str">
        <f>IF('statement of marks'!FA48="","",'statement of marks'!FA48)</f>
        <v/>
      </c>
      <c r="G1076" s="968"/>
      <c r="H1076" s="968" t="str">
        <f>IF('statement of marks'!FC48="","",'statement of marks'!FC48)</f>
        <v/>
      </c>
      <c r="I1076" s="968"/>
      <c r="J1076" s="968" t="str">
        <f>IF('statement of marks'!FE48="","",'statement of marks'!FE48)</f>
        <v/>
      </c>
      <c r="K1076" s="968"/>
      <c r="L1076" s="968">
        <f>IF('statement of marks'!FG48="","",'statement of marks'!FG48)</f>
        <v>44</v>
      </c>
      <c r="M1076" s="968"/>
      <c r="N1076" s="968"/>
      <c r="O1076" s="968"/>
      <c r="P1076" s="969" t="s">
        <v>302</v>
      </c>
      <c r="Q1076" s="970"/>
      <c r="R1076" s="970"/>
      <c r="S1076" s="971"/>
      <c r="T1076" s="972" t="str">
        <f>IF(T1074="","",'result subject-wise'!$G$118)</f>
        <v/>
      </c>
      <c r="U1076" s="972"/>
      <c r="V1076" s="973"/>
    </row>
    <row r="1077" spans="1:22" ht="19.25" customHeight="1">
      <c r="A1077" s="986"/>
      <c r="B1077" s="942" t="s">
        <v>303</v>
      </c>
      <c r="C1077" s="943"/>
      <c r="D1077" s="944"/>
      <c r="E1077" s="945"/>
      <c r="F1077" s="945"/>
      <c r="G1077" s="945"/>
      <c r="H1077" s="945"/>
      <c r="I1077" s="945"/>
      <c r="J1077" s="945"/>
      <c r="K1077" s="945"/>
      <c r="L1077" s="946" t="s">
        <v>326</v>
      </c>
      <c r="M1077" s="946"/>
      <c r="N1077" s="946"/>
      <c r="O1077" s="946"/>
      <c r="P1077" s="946"/>
      <c r="Q1077" s="946"/>
      <c r="R1077" s="974"/>
      <c r="S1077" s="975"/>
      <c r="T1077" s="975"/>
      <c r="U1077" s="975"/>
      <c r="V1077" s="976"/>
    </row>
    <row r="1078" spans="1:22" ht="19.25" customHeight="1">
      <c r="A1078" s="986"/>
      <c r="B1078" s="942" t="s">
        <v>335</v>
      </c>
      <c r="C1078" s="943"/>
      <c r="D1078" s="944"/>
      <c r="E1078" s="945"/>
      <c r="F1078" s="945"/>
      <c r="G1078" s="945"/>
      <c r="H1078" s="945"/>
      <c r="I1078" s="945"/>
      <c r="J1078" s="945"/>
      <c r="K1078" s="945"/>
      <c r="L1078" s="946" t="s">
        <v>304</v>
      </c>
      <c r="M1078" s="946"/>
      <c r="N1078" s="946"/>
      <c r="O1078" s="946"/>
      <c r="P1078" s="946"/>
      <c r="Q1078" s="946"/>
      <c r="R1078" s="977"/>
      <c r="S1078" s="978"/>
      <c r="T1078" s="978"/>
      <c r="U1078" s="978"/>
      <c r="V1078" s="979"/>
    </row>
    <row r="1079" spans="1:22" ht="19.25" customHeight="1">
      <c r="A1079" s="986"/>
      <c r="B1079" s="942" t="s">
        <v>313</v>
      </c>
      <c r="C1079" s="943"/>
      <c r="D1079" s="944"/>
      <c r="E1079" s="945"/>
      <c r="F1079" s="945"/>
      <c r="G1079" s="945"/>
      <c r="H1079" s="945"/>
      <c r="I1079" s="945"/>
      <c r="J1079" s="945"/>
      <c r="K1079" s="945"/>
      <c r="L1079" s="946" t="s">
        <v>327</v>
      </c>
      <c r="M1079" s="946"/>
      <c r="N1079" s="946"/>
      <c r="O1079" s="946"/>
      <c r="P1079" s="946"/>
      <c r="Q1079" s="946"/>
      <c r="R1079" s="947" t="s">
        <v>328</v>
      </c>
      <c r="S1079" s="948"/>
      <c r="T1079" s="948"/>
      <c r="U1079" s="948"/>
      <c r="V1079" s="949"/>
    </row>
    <row r="1080" spans="1:22" ht="19.25" customHeight="1">
      <c r="A1080" s="987"/>
      <c r="B1080" s="950" t="s">
        <v>329</v>
      </c>
      <c r="C1080" s="951"/>
      <c r="D1080" s="952"/>
      <c r="E1080" s="953"/>
      <c r="F1080" s="953"/>
      <c r="G1080" s="953"/>
      <c r="H1080" s="953"/>
      <c r="I1080" s="953"/>
      <c r="J1080" s="953"/>
      <c r="K1080" s="953"/>
      <c r="L1080" s="951" t="s">
        <v>117</v>
      </c>
      <c r="M1080" s="951"/>
      <c r="N1080" s="951"/>
      <c r="O1080" s="951"/>
      <c r="P1080" s="954">
        <f>'statement of marks'!$HJ$110</f>
        <v>42122</v>
      </c>
      <c r="Q1080" s="954"/>
      <c r="R1080" s="955" t="s">
        <v>305</v>
      </c>
      <c r="S1080" s="956"/>
      <c r="T1080" s="956"/>
      <c r="U1080" s="956"/>
      <c r="V1080" s="957"/>
    </row>
    <row r="1081" spans="1:22" ht="19.25" customHeight="1">
      <c r="A1081" s="980" t="s">
        <v>287</v>
      </c>
      <c r="B1081" s="981"/>
      <c r="C1081" s="981"/>
      <c r="D1081" s="981"/>
      <c r="E1081" s="981"/>
      <c r="F1081" s="981"/>
      <c r="G1081" s="981"/>
      <c r="H1081" s="981"/>
      <c r="I1081" s="981"/>
      <c r="J1081" s="981"/>
      <c r="K1081" s="981"/>
      <c r="L1081" s="981"/>
      <c r="M1081" s="981"/>
      <c r="N1081" s="981"/>
      <c r="O1081" s="981"/>
      <c r="P1081" s="981"/>
      <c r="Q1081" s="981"/>
      <c r="R1081" s="981"/>
      <c r="S1081" s="981"/>
      <c r="T1081" s="981"/>
      <c r="U1081" s="981"/>
      <c r="V1081" s="982"/>
    </row>
    <row r="1082" spans="1:22" ht="19.25" customHeight="1">
      <c r="A1082" s="983" t="str">
        <f>'statement of marks'!$A$1</f>
        <v>GOVT. GIRLS' HR. SEC. SCHOOL, NIMBAHERA</v>
      </c>
      <c r="B1082" s="984"/>
      <c r="C1082" s="984"/>
      <c r="D1082" s="984"/>
      <c r="E1082" s="984"/>
      <c r="F1082" s="984"/>
      <c r="G1082" s="984"/>
      <c r="H1082" s="984"/>
      <c r="I1082" s="984"/>
      <c r="J1082" s="984"/>
      <c r="K1082" s="984"/>
      <c r="L1082" s="984"/>
      <c r="M1082" s="984"/>
      <c r="N1082" s="984"/>
      <c r="O1082" s="984"/>
      <c r="P1082" s="984"/>
      <c r="Q1082" s="984"/>
      <c r="R1082" s="984"/>
      <c r="S1082" s="984"/>
      <c r="T1082" s="984"/>
      <c r="U1082" s="984"/>
      <c r="V1082" s="985"/>
    </row>
    <row r="1083" spans="1:22" ht="19.25" customHeight="1">
      <c r="A1083" s="986"/>
      <c r="B1083" s="988" t="s">
        <v>316</v>
      </c>
      <c r="C1083" s="988"/>
      <c r="D1083" s="989" t="str">
        <f>'statement of marks'!$F$3</f>
        <v>2013-14</v>
      </c>
      <c r="E1083" s="990"/>
      <c r="F1083" s="991" t="str">
        <f>IF(T1101="","MAIN EXAMINATION",IF(D1100="Suppl.","SUPPLEMENTARY EXAMINATION",IF(D1100="Re-exam.","RE-EXAMINATION",)))</f>
        <v>MAIN EXAMINATION</v>
      </c>
      <c r="G1083" s="992"/>
      <c r="H1083" s="992"/>
      <c r="I1083" s="992"/>
      <c r="J1083" s="992"/>
      <c r="K1083" s="992"/>
      <c r="L1083" s="992"/>
      <c r="M1083" s="992"/>
      <c r="N1083" s="992"/>
      <c r="O1083" s="992"/>
      <c r="P1083" s="992"/>
      <c r="Q1083" s="992"/>
      <c r="R1083" s="993" t="s">
        <v>315</v>
      </c>
      <c r="S1083" s="994"/>
      <c r="T1083" s="995" t="str">
        <f>'statement of marks'!$A$3</f>
        <v>11 'A'</v>
      </c>
      <c r="U1083" s="995"/>
      <c r="V1083" s="996"/>
    </row>
    <row r="1084" spans="1:22" ht="19.25" customHeight="1">
      <c r="A1084" s="986"/>
      <c r="B1084" s="997" t="s">
        <v>36</v>
      </c>
      <c r="C1084" s="997"/>
      <c r="D1084" s="998" t="str">
        <f>IF('statement of marks'!G49="","",'statement of marks'!G49)</f>
        <v>A 041</v>
      </c>
      <c r="E1084" s="946"/>
      <c r="F1084" s="946"/>
      <c r="G1084" s="946"/>
      <c r="H1084" s="946"/>
      <c r="I1084" s="946"/>
      <c r="J1084" s="946"/>
      <c r="K1084" s="946"/>
      <c r="L1084" s="946"/>
      <c r="M1084" s="946"/>
      <c r="N1084" s="946"/>
      <c r="O1084" s="946"/>
      <c r="P1084" s="946"/>
      <c r="Q1084" s="946"/>
      <c r="R1084" s="999" t="s">
        <v>314</v>
      </c>
      <c r="S1084" s="1000"/>
      <c r="T1084" s="1001">
        <f>IF('statement of marks'!E49="","",'statement of marks'!E49)</f>
        <v>11441</v>
      </c>
      <c r="U1084" s="1001"/>
      <c r="V1084" s="1002"/>
    </row>
    <row r="1085" spans="1:22" ht="19.25" customHeight="1">
      <c r="A1085" s="986"/>
      <c r="B1085" s="997" t="s">
        <v>37</v>
      </c>
      <c r="C1085" s="997"/>
      <c r="D1085" s="998" t="str">
        <f>IF('statement of marks'!H49="","",'statement of marks'!H49)</f>
        <v>B 041</v>
      </c>
      <c r="E1085" s="946"/>
      <c r="F1085" s="946"/>
      <c r="G1085" s="946"/>
      <c r="H1085" s="946"/>
      <c r="I1085" s="946"/>
      <c r="J1085" s="946"/>
      <c r="K1085" s="946"/>
      <c r="L1085" s="946"/>
      <c r="M1085" s="946"/>
      <c r="N1085" s="946"/>
      <c r="O1085" s="946"/>
      <c r="P1085" s="946"/>
      <c r="Q1085" s="946"/>
      <c r="R1085" s="999" t="s">
        <v>35</v>
      </c>
      <c r="S1085" s="1000"/>
      <c r="T1085" s="1001">
        <f>IF('statement of marks'!D49="","",'statement of marks'!D49)</f>
        <v>10462</v>
      </c>
      <c r="U1085" s="1001"/>
      <c r="V1085" s="1002"/>
    </row>
    <row r="1086" spans="1:22" ht="19.25" customHeight="1">
      <c r="A1086" s="986"/>
      <c r="B1086" s="1003" t="s">
        <v>38</v>
      </c>
      <c r="C1086" s="1003"/>
      <c r="D1086" s="998" t="str">
        <f>IF('statement of marks'!I49="","",'statement of marks'!I49)</f>
        <v>C 041</v>
      </c>
      <c r="E1086" s="946"/>
      <c r="F1086" s="946"/>
      <c r="G1086" s="946"/>
      <c r="H1086" s="946"/>
      <c r="I1086" s="946"/>
      <c r="J1086" s="946"/>
      <c r="K1086" s="946"/>
      <c r="L1086" s="946"/>
      <c r="M1086" s="946"/>
      <c r="N1086" s="946"/>
      <c r="O1086" s="946"/>
      <c r="P1086" s="946"/>
      <c r="Q1086" s="946"/>
      <c r="R1086" s="1004" t="s">
        <v>285</v>
      </c>
      <c r="S1086" s="1005"/>
      <c r="T1086" s="1006">
        <f>IF('statement of marks'!F49="","",'statement of marks'!F49)</f>
        <v>35250</v>
      </c>
      <c r="U1086" s="1006"/>
      <c r="V1086" s="1007"/>
    </row>
    <row r="1087" spans="1:22" ht="19.25" customHeight="1">
      <c r="A1087" s="986"/>
      <c r="B1087" s="1008" t="s">
        <v>223</v>
      </c>
      <c r="C1087" s="1010" t="s">
        <v>319</v>
      </c>
      <c r="D1087" s="1012" t="s">
        <v>114</v>
      </c>
      <c r="E1087" s="1012" t="s">
        <v>115</v>
      </c>
      <c r="F1087" s="1012" t="s">
        <v>116</v>
      </c>
      <c r="G1087" s="1014" t="s">
        <v>281</v>
      </c>
      <c r="H1087" s="1014" t="s">
        <v>282</v>
      </c>
      <c r="I1087" s="1012" t="s">
        <v>289</v>
      </c>
      <c r="J1087" s="1012" t="s">
        <v>299</v>
      </c>
      <c r="K1087" s="1016" t="s">
        <v>299</v>
      </c>
      <c r="L1087" s="1018" t="s">
        <v>292</v>
      </c>
      <c r="M1087" s="1018" t="s">
        <v>293</v>
      </c>
      <c r="N1087" s="1020" t="s">
        <v>294</v>
      </c>
      <c r="O1087" s="1020" t="s">
        <v>290</v>
      </c>
      <c r="P1087" s="1020" t="s">
        <v>291</v>
      </c>
      <c r="Q1087" s="1016" t="s">
        <v>323</v>
      </c>
      <c r="R1087" s="1012" t="s">
        <v>334</v>
      </c>
      <c r="S1087" s="1022" t="s">
        <v>332</v>
      </c>
      <c r="T1087" s="1024" t="s">
        <v>320</v>
      </c>
      <c r="U1087" s="1026" t="s">
        <v>321</v>
      </c>
      <c r="V1087" s="1028" t="s">
        <v>322</v>
      </c>
    </row>
    <row r="1088" spans="1:22" ht="19.25" customHeight="1">
      <c r="A1088" s="986"/>
      <c r="B1088" s="1009"/>
      <c r="C1088" s="1011"/>
      <c r="D1088" s="1013"/>
      <c r="E1088" s="1013"/>
      <c r="F1088" s="1013"/>
      <c r="G1088" s="1015"/>
      <c r="H1088" s="1015"/>
      <c r="I1088" s="1013"/>
      <c r="J1088" s="1013"/>
      <c r="K1088" s="1017"/>
      <c r="L1088" s="1019"/>
      <c r="M1088" s="1019"/>
      <c r="N1088" s="1021"/>
      <c r="O1088" s="1021"/>
      <c r="P1088" s="1021"/>
      <c r="Q1088" s="1017"/>
      <c r="R1088" s="1013"/>
      <c r="S1088" s="1023"/>
      <c r="T1088" s="1025"/>
      <c r="U1088" s="1027"/>
      <c r="V1088" s="1029"/>
    </row>
    <row r="1089" spans="1:22" ht="19.25" customHeight="1">
      <c r="A1089" s="986"/>
      <c r="B1089" s="1030" t="s">
        <v>317</v>
      </c>
      <c r="C1089" s="1031"/>
      <c r="D1089" s="173">
        <v>10</v>
      </c>
      <c r="E1089" s="203">
        <v>10</v>
      </c>
      <c r="F1089" s="203">
        <v>10</v>
      </c>
      <c r="G1089" s="164" t="s">
        <v>90</v>
      </c>
      <c r="H1089" s="174" t="str">
        <f>'statement of marks'!$AQ$6</f>
        <v/>
      </c>
      <c r="I1089" s="165">
        <v>70</v>
      </c>
      <c r="J1089" s="164" t="s">
        <v>88</v>
      </c>
      <c r="K1089" s="175">
        <v>100</v>
      </c>
      <c r="L1089" s="164" t="s">
        <v>91</v>
      </c>
      <c r="M1089" s="174" t="str">
        <f>'statement of marks'!$AV$6</f>
        <v/>
      </c>
      <c r="N1089" s="165">
        <v>100</v>
      </c>
      <c r="O1089" s="164" t="s">
        <v>307</v>
      </c>
      <c r="P1089" s="175"/>
      <c r="Q1089" s="175">
        <v>200</v>
      </c>
      <c r="R1089" s="166"/>
      <c r="S1089" s="166"/>
      <c r="T1089" s="167"/>
      <c r="U1089" s="168"/>
      <c r="V1089" s="176" t="str">
        <f>IF(OR(U1096=0,U1096&lt;S1096),"",Q1089)</f>
        <v/>
      </c>
    </row>
    <row r="1090" spans="1:22" ht="19.25" customHeight="1">
      <c r="A1090" s="986"/>
      <c r="B1090" s="942" t="str">
        <f>'statement of marks'!$J$3</f>
        <v>HINDI COMPULSORY</v>
      </c>
      <c r="C1090" s="943"/>
      <c r="D1090" s="200">
        <f>IF('statement of marks'!J49="","",'statement of marks'!J49)</f>
        <v>4</v>
      </c>
      <c r="E1090" s="201" t="str">
        <f>IF('statement of marks'!K49="","",'statement of marks'!K49)</f>
        <v>ML</v>
      </c>
      <c r="F1090" s="201">
        <f>IF('statement of marks'!L49="","",'statement of marks'!L49)</f>
        <v>4</v>
      </c>
      <c r="G1090" s="177">
        <f>IF('statement of marks'!N49="","",'statement of marks'!N49)</f>
        <v>32</v>
      </c>
      <c r="H1090" s="177" t="str">
        <f>'statement of marks'!$BS$6</f>
        <v/>
      </c>
      <c r="I1090" s="204">
        <f>IF(G1090="","",G1090)</f>
        <v>32</v>
      </c>
      <c r="J1090" s="204">
        <f>IF(G1090="","",SUM(D1090,E1090,F1090,G1090))</f>
        <v>40</v>
      </c>
      <c r="K1090" s="178">
        <f>J1090</f>
        <v>40</v>
      </c>
      <c r="L1090" s="177">
        <f>IF('statement of marks'!P49="","",'statement of marks'!P49)</f>
        <v>69</v>
      </c>
      <c r="M1090" s="174" t="str">
        <f>'statement of marks'!$BX$6</f>
        <v/>
      </c>
      <c r="N1090" s="204">
        <f>IF(L1090="","",L1090)</f>
        <v>69</v>
      </c>
      <c r="O1090" s="204">
        <f>IF(L1090="","",SUM(J1090,L1090))</f>
        <v>109</v>
      </c>
      <c r="P1090" s="179">
        <f>SUM(H1090,M1090)</f>
        <v>0</v>
      </c>
      <c r="Q1090" s="178">
        <f>O1090</f>
        <v>109</v>
      </c>
      <c r="R1090" s="201" t="str">
        <f>CONCATENATE('statement of marks'!FJ49,'statement of marks'!FK49,'statement of marks'!FL49)</f>
        <v>II</v>
      </c>
      <c r="S1090" s="180" t="str">
        <f>IF(OR(R1090="S",R1090="RE"),100,"")</f>
        <v/>
      </c>
      <c r="T1090" s="181" t="str">
        <f>IF('result subject-wise'!U49="","",'result subject-wise'!U49)</f>
        <v/>
      </c>
      <c r="U1090" s="182" t="str">
        <f>IF('result subject-wise'!V49="","",'result subject-wise'!V49)</f>
        <v/>
      </c>
      <c r="V1090" s="176" t="str">
        <f>IF(OR(U1096=0,U1096&lt;S1096),"",IF(R1090="RE",SUM(Q1090,T1090),IF(R1090="S",T1090,Q1090)))</f>
        <v/>
      </c>
    </row>
    <row r="1091" spans="1:22" ht="19.25" customHeight="1">
      <c r="A1091" s="986"/>
      <c r="B1091" s="942" t="str">
        <f>'statement of marks'!$W$3</f>
        <v>ENGLISH COMPULSORY</v>
      </c>
      <c r="C1091" s="943"/>
      <c r="D1091" s="200">
        <f>IF('statement of marks'!W49="","",'statement of marks'!W49)</f>
        <v>6</v>
      </c>
      <c r="E1091" s="201" t="str">
        <f>IF('statement of marks'!X49="","",'statement of marks'!X49)</f>
        <v>ML</v>
      </c>
      <c r="F1091" s="201">
        <f>IF('statement of marks'!Y49="","",'statement of marks'!Y49)</f>
        <v>8</v>
      </c>
      <c r="G1091" s="177">
        <f>IF('statement of marks'!AA49="","",'statement of marks'!AA49)</f>
        <v>29</v>
      </c>
      <c r="H1091" s="177" t="str">
        <f>'statement of marks'!$CU$6</f>
        <v/>
      </c>
      <c r="I1091" s="204">
        <f>IF(G1091="","",G1091)</f>
        <v>29</v>
      </c>
      <c r="J1091" s="204">
        <f t="shared" ref="J1091:J1094" si="396">IF(G1091="","",SUM(D1091,E1091,F1091,G1091))</f>
        <v>43</v>
      </c>
      <c r="K1091" s="178">
        <f>J1091</f>
        <v>43</v>
      </c>
      <c r="L1091" s="177">
        <f>IF('statement of marks'!AC49="","",'statement of marks'!AC49)</f>
        <v>45</v>
      </c>
      <c r="M1091" s="174" t="str">
        <f>'statement of marks'!$CZ$6</f>
        <v/>
      </c>
      <c r="N1091" s="204">
        <f>IF(L1091="","",L1091)</f>
        <v>45</v>
      </c>
      <c r="O1091" s="204">
        <f t="shared" ref="O1091" si="397">IF(L1091="","",SUM(J1091,L1091))</f>
        <v>88</v>
      </c>
      <c r="P1091" s="179">
        <f t="shared" ref="P1091" si="398">SUM(H1091,M1091)</f>
        <v>0</v>
      </c>
      <c r="Q1091" s="178">
        <f>O1091</f>
        <v>88</v>
      </c>
      <c r="R1091" s="201" t="str">
        <f>CONCATENATE('statement of marks'!FM49,'statement of marks'!FN49,'statement of marks'!FO49)</f>
        <v>III</v>
      </c>
      <c r="S1091" s="180" t="str">
        <f>IF(OR(R1091="S",R1091="RE"),100,"")</f>
        <v/>
      </c>
      <c r="T1091" s="181" t="str">
        <f>IF('result subject-wise'!X49="","",'result subject-wise'!X49)</f>
        <v/>
      </c>
      <c r="U1091" s="182" t="str">
        <f>IF('result subject-wise'!Y49="","",'result subject-wise'!Y49)</f>
        <v/>
      </c>
      <c r="V1091" s="176" t="str">
        <f>IF(OR(U1096=0,U1096&lt;S1096),"",IF(R1091="RE",SUM(Q1091,T1091),IF(R1091="S",T1091,Q1091)))</f>
        <v/>
      </c>
    </row>
    <row r="1092" spans="1:22" ht="19.25" customHeight="1">
      <c r="A1092" s="986"/>
      <c r="B1092" s="942" t="str">
        <f>'statement of marks'!AK49</f>
        <v>PHYSICS</v>
      </c>
      <c r="C1092" s="943"/>
      <c r="D1092" s="200">
        <f>IF('statement of marks'!AL49="","",'statement of marks'!AL49)</f>
        <v>6</v>
      </c>
      <c r="E1092" s="201" t="str">
        <f>IF('statement of marks'!AM49="","",'statement of marks'!AM49)</f>
        <v>ML</v>
      </c>
      <c r="F1092" s="201">
        <f>IF('statement of marks'!AN49="","",'statement of marks'!AN49)</f>
        <v>10</v>
      </c>
      <c r="G1092" s="177">
        <f>IF('statement of marks'!AP49="","",'statement of marks'!AP49)</f>
        <v>20</v>
      </c>
      <c r="H1092" s="177">
        <f>IF('statement of marks'!AQ49="","",'statement of marks'!AQ49)</f>
        <v>12</v>
      </c>
      <c r="I1092" s="204">
        <f>IF(G1092="","",IF(AND(G1092="ML",H1092="ML"),"ML",IF(AND(G1092="ML",H1092=""),"ML",SUM(G1092,H1092))))</f>
        <v>32</v>
      </c>
      <c r="J1092" s="204">
        <f t="shared" si="396"/>
        <v>36</v>
      </c>
      <c r="K1092" s="178">
        <f>IF(J1092="","",SUM(H1092,J1092))</f>
        <v>48</v>
      </c>
      <c r="L1092" s="177">
        <f>IF('statement of marks'!AU49="","",'statement of marks'!AU49)</f>
        <v>43</v>
      </c>
      <c r="M1092" s="177">
        <f>IF('statement of marks'!AV49="","",'statement of marks'!AV49)</f>
        <v>23</v>
      </c>
      <c r="N1092" s="204">
        <f>IF(L1092="","",IF(AND(L1092="ML",M1092="ML"),"ML",IF(AND(L1092="ML",M1092=""),"ML",SUM(L1092,M1092))))</f>
        <v>66</v>
      </c>
      <c r="O1092" s="204">
        <f>IF(L1092="","",SUM(J1092,L1092))</f>
        <v>79</v>
      </c>
      <c r="P1092" s="177">
        <f>IF(AND(H1092="",M1092=""),"",SUM(H1092,M1092))</f>
        <v>35</v>
      </c>
      <c r="Q1092" s="178">
        <f>IF(O1092="","",SUM(O1092,P1092))</f>
        <v>114</v>
      </c>
      <c r="R1092" s="201" t="str">
        <f>CONCATENATE('statement of marks'!FP49,'statement of marks'!FY49,'statement of marks'!FZ49)</f>
        <v>I</v>
      </c>
      <c r="S1092" s="180" t="str">
        <f>IF('result subject-wise'!Z49="","",'result subject-wise'!Z49)</f>
        <v/>
      </c>
      <c r="T1092" s="181" t="str">
        <f>IF('result subject-wise'!AB49="","",'result subject-wise'!AB49)</f>
        <v/>
      </c>
      <c r="U1092" s="182" t="str">
        <f>IF('result subject-wise'!AC49="","",'result subject-wise'!AC49)</f>
        <v/>
      </c>
      <c r="V1092" s="176" t="str">
        <f>IF(OR(U1096=0,U1096&lt;S1096),"",IF(OR(R1092="RE",R1092="REP"),SUM(Q1092,T1092),IF(R1092="S",T1092,Q1092)))</f>
        <v/>
      </c>
    </row>
    <row r="1093" spans="1:22" ht="19.25" customHeight="1">
      <c r="A1093" s="986"/>
      <c r="B1093" s="942" t="str">
        <f>'statement of marks'!BM49</f>
        <v>CHEMISTRY</v>
      </c>
      <c r="C1093" s="943"/>
      <c r="D1093" s="200">
        <f>IF('statement of marks'!BN49="","",'statement of marks'!BN49)</f>
        <v>5</v>
      </c>
      <c r="E1093" s="201" t="str">
        <f>IF('statement of marks'!BO49="","",'statement of marks'!BO49)</f>
        <v>ML</v>
      </c>
      <c r="F1093" s="201">
        <f>IF('statement of marks'!BP49="","",'statement of marks'!BP49)</f>
        <v>7</v>
      </c>
      <c r="G1093" s="177">
        <f>IF('statement of marks'!BR49="","",'statement of marks'!BR49)</f>
        <v>24</v>
      </c>
      <c r="H1093" s="177">
        <f>IF('statement of marks'!BS49="","",'statement of marks'!BS49)</f>
        <v>18</v>
      </c>
      <c r="I1093" s="204">
        <f t="shared" ref="I1093" si="399">IF(G1093="","",IF(AND(G1093="ML",H1093="ML"),"ML",IF(AND(G1093="ML",H1093=""),"ML",SUM(G1093,H1093))))</f>
        <v>42</v>
      </c>
      <c r="J1093" s="204">
        <f t="shared" si="396"/>
        <v>36</v>
      </c>
      <c r="K1093" s="178">
        <f>IF(J1093="","",SUM(H1093,J1093))</f>
        <v>54</v>
      </c>
      <c r="L1093" s="177">
        <f>IF('statement of marks'!BW49="","",'statement of marks'!BW49)</f>
        <v>35</v>
      </c>
      <c r="M1093" s="177">
        <f>IF('statement of marks'!BX49="","",'statement of marks'!BX49)</f>
        <v>27</v>
      </c>
      <c r="N1093" s="204">
        <f t="shared" ref="N1093" si="400">IF(L1093="","",IF(AND(L1093="ML",M1093="ML"),"ML",IF(AND(L1093="ML",M1093=""),"ML",SUM(L1093,M1093))))</f>
        <v>62</v>
      </c>
      <c r="O1093" s="204">
        <f>IF(L1093="","",SUM(J1093,L1093))</f>
        <v>71</v>
      </c>
      <c r="P1093" s="177">
        <f t="shared" ref="P1093:P1094" si="401">IF(AND(H1093="",M1093=""),"",SUM(H1093,M1093))</f>
        <v>45</v>
      </c>
      <c r="Q1093" s="178">
        <f>IF(O1093="","",SUM(O1093,P1093))</f>
        <v>116</v>
      </c>
      <c r="R1093" s="201" t="str">
        <f>CONCATENATE('statement of marks'!GA49,'statement of marks'!GJ49,'statement of marks'!GK49)</f>
        <v>I</v>
      </c>
      <c r="S1093" s="180" t="str">
        <f>IF('result subject-wise'!AD49="","",'result subject-wise'!AD49)</f>
        <v/>
      </c>
      <c r="T1093" s="181" t="str">
        <f>IF('result subject-wise'!AF49="","",'result subject-wise'!AF49)</f>
        <v/>
      </c>
      <c r="U1093" s="182" t="str">
        <f>IF('result subject-wise'!AG49="","",'result subject-wise'!AG49)</f>
        <v/>
      </c>
      <c r="V1093" s="176" t="str">
        <f>IF(OR(U1096=0,U1096&lt;S1096),"",IF(OR(R1093="RE",R1093="REP"),SUM(Q1093,T1093),IF(R1093="S",T1093,Q1093)))</f>
        <v/>
      </c>
    </row>
    <row r="1094" spans="1:22" ht="19.25" customHeight="1">
      <c r="A1094" s="986"/>
      <c r="B1094" s="942" t="str">
        <f>'statement of marks'!CO49</f>
        <v>BIOLOGY</v>
      </c>
      <c r="C1094" s="943"/>
      <c r="D1094" s="200">
        <f>IF('statement of marks'!CP49="","",'statement of marks'!CP49)</f>
        <v>10</v>
      </c>
      <c r="E1094" s="201" t="str">
        <f>IF('statement of marks'!CQ49="","",'statement of marks'!CQ49)</f>
        <v>ML</v>
      </c>
      <c r="F1094" s="201">
        <f>IF('statement of marks'!CR49="","",'statement of marks'!CR49)</f>
        <v>10</v>
      </c>
      <c r="G1094" s="177">
        <f>IF('statement of marks'!CT49="","",'statement of marks'!CT49)</f>
        <v>14</v>
      </c>
      <c r="H1094" s="177">
        <f>IF('statement of marks'!CU49="","",'statement of marks'!CU49)</f>
        <v>15</v>
      </c>
      <c r="I1094" s="204">
        <f>IF(G1094="","",IF(AND(G1094="ML",H1094="ML"),"ML",IF(AND(G1094="ML",H1094=""),"ML",SUM(G1094,H1094))))</f>
        <v>29</v>
      </c>
      <c r="J1094" s="204">
        <f t="shared" si="396"/>
        <v>34</v>
      </c>
      <c r="K1094" s="178">
        <f>IF(J1094="","",SUM(H1094,J1094))</f>
        <v>49</v>
      </c>
      <c r="L1094" s="177">
        <f>IF('statement of marks'!CY49="","",'statement of marks'!CY49)</f>
        <v>37</v>
      </c>
      <c r="M1094" s="177">
        <f>IF('statement of marks'!CZ49="","",'statement of marks'!CZ49)</f>
        <v>27</v>
      </c>
      <c r="N1094" s="204">
        <f>IF(L1094="","",IF(AND(L1094="ML",M1094="ML"),"ML",IF(AND(L1094="ML",M1094=""),"ML",SUM(L1094,M1094))))</f>
        <v>64</v>
      </c>
      <c r="O1094" s="204">
        <f>IF(L1094="","",SUM(J1094,L1094))</f>
        <v>71</v>
      </c>
      <c r="P1094" s="177">
        <f t="shared" si="401"/>
        <v>42</v>
      </c>
      <c r="Q1094" s="178">
        <f>IF(O1094="","",SUM(O1094,P1094))</f>
        <v>113</v>
      </c>
      <c r="R1094" s="201" t="str">
        <f>CONCATENATE('statement of marks'!GL49,'statement of marks'!GU49,'statement of marks'!GV49)</f>
        <v>II</v>
      </c>
      <c r="S1094" s="180" t="str">
        <f>IF('result subject-wise'!AH49="","",'result subject-wise'!AH49)</f>
        <v/>
      </c>
      <c r="T1094" s="181" t="str">
        <f>IF('result subject-wise'!AJ49="","",'result subject-wise'!AJ49)</f>
        <v/>
      </c>
      <c r="U1094" s="182" t="str">
        <f>IF('result subject-wise'!AK49="","",'result subject-wise'!AK49)</f>
        <v/>
      </c>
      <c r="V1094" s="176" t="str">
        <f>IF(OR(U1096=0,U1096&lt;S1096),"",IF(OR(R1094="RE",R1094="REP"),SUM(Q1094,T1094),IF(R1094="S",T1094,Q1094)))</f>
        <v/>
      </c>
    </row>
    <row r="1095" spans="1:22" ht="19.25" customHeight="1">
      <c r="A1095" s="986"/>
      <c r="B1095" s="1032" t="s">
        <v>296</v>
      </c>
      <c r="C1095" s="1033"/>
      <c r="D1095" s="183">
        <f>IF(AND(D1090="",D1091="",D1092="",D1093="",D1094=""),"",SUM(D1090:D1094))</f>
        <v>31</v>
      </c>
      <c r="E1095" s="183">
        <f t="shared" ref="E1095:F1095" si="402">IF(AND(E1090="",E1091="",E1092="",E1093="",E1094=""),"",SUM(E1090:E1094))</f>
        <v>0</v>
      </c>
      <c r="F1095" s="183">
        <f t="shared" si="402"/>
        <v>39</v>
      </c>
      <c r="G1095" s="184">
        <f>IF(G1090="","",SUM(G1090:G1094))</f>
        <v>119</v>
      </c>
      <c r="H1095" s="184">
        <f>SUM(H1092:H1094)</f>
        <v>45</v>
      </c>
      <c r="I1095" s="184">
        <f>IF(AND(I1090="",I1091="",I1092="",I1093="",I1094=""),"",SUM(I1090:I1094))</f>
        <v>164</v>
      </c>
      <c r="J1095" s="185">
        <f>IF(J1094="","",SUM(J1090:J1094))</f>
        <v>189</v>
      </c>
      <c r="K1095" s="186">
        <f>IF(K1090="","",SUM(K1090:K1094))</f>
        <v>234</v>
      </c>
      <c r="L1095" s="184">
        <f>IF(L1090="","",SUM(L1090:L1094))</f>
        <v>229</v>
      </c>
      <c r="M1095" s="184">
        <f>SUM(M1092:M1094)</f>
        <v>77</v>
      </c>
      <c r="N1095" s="184">
        <f t="shared" ref="N1095" si="403">IF(AND(N1090="",N1091="",N1092="",N1093="",N1094=""),"",SUM(N1090:N1094))</f>
        <v>306</v>
      </c>
      <c r="O1095" s="185">
        <f>IF(L1095="","",SUM(J1095,L1095))</f>
        <v>418</v>
      </c>
      <c r="P1095" s="186">
        <f>SUM(H1095,M1095)</f>
        <v>122</v>
      </c>
      <c r="Q1095" s="186">
        <f>IF(Q1090="","",SUM(Q1090:Q1094))</f>
        <v>540</v>
      </c>
      <c r="R1095" s="185"/>
      <c r="S1095" s="185" t="str">
        <f>IF(AND(S1090="",S1091="",S1092="",S1093="",S1094=""),"",SUM(S1090:S1094))</f>
        <v/>
      </c>
      <c r="T1095" s="187" t="str">
        <f>IF(AND(T1090="",T1091="",T1092="",T1093="",T1094=""),"",SUM(T1090:T1094))</f>
        <v/>
      </c>
      <c r="U1095" s="188"/>
      <c r="V1095" s="189" t="str">
        <f>IF(V1090="","",SUM(V1090:V1094))</f>
        <v/>
      </c>
    </row>
    <row r="1096" spans="1:22" ht="19.25" customHeight="1">
      <c r="A1096" s="986"/>
      <c r="B1096" s="1034" t="s">
        <v>318</v>
      </c>
      <c r="C1096" s="1035"/>
      <c r="D1096" s="173">
        <f>IF(D1095="","",50-(COUNTIF(D1090:D1094,"NA")*10+COUNTIF(D1090:D1094,"ML")*10))</f>
        <v>50</v>
      </c>
      <c r="E1096" s="173">
        <f t="shared" ref="E1096:F1096" si="404">IF(E1095="","",50-(COUNTIF(E1090:E1094,"NA")*10+COUNTIF(E1090:E1094,"ML")*10))</f>
        <v>0</v>
      </c>
      <c r="F1096" s="173">
        <f t="shared" si="404"/>
        <v>50</v>
      </c>
      <c r="G1096" s="177" t="e">
        <f>I1096-H1096</f>
        <v>#VALUE!</v>
      </c>
      <c r="H1096" s="184" t="e">
        <f>IF(H1095="","",(IF(OR(H1092="ML",H1092=""),0,H1089)+IF(OR(H1093="ML",H1093=""),0,H1090)+IF(OR(H1094="ML",H1094=""),0,H1091)))</f>
        <v>#VALUE!</v>
      </c>
      <c r="I1096" s="177">
        <f>IF(I1095=0,0,350-H1098)</f>
        <v>350</v>
      </c>
      <c r="J1096" s="204" t="e">
        <f>IF(J1095="","",SUM(D1096:G1096))</f>
        <v>#VALUE!</v>
      </c>
      <c r="K1096" s="178" t="e">
        <f>IF(K1095="","",SUM(H1096,J1096))</f>
        <v>#VALUE!</v>
      </c>
      <c r="L1096" s="177" t="e">
        <f>N1096-M1096</f>
        <v>#VALUE!</v>
      </c>
      <c r="M1096" s="180" t="e">
        <f>IF(M1095="","",(IF(OR(M1092="ML",M1092=""),0,M1089)+IF(OR(M1093="ML",M1093=""),0,M1090)+IF(OR(M1094="ML",M1094=""),0,M1091)))</f>
        <v>#VALUE!</v>
      </c>
      <c r="N1096" s="177">
        <f>IF(N1095=0,0,500-M1098)</f>
        <v>500</v>
      </c>
      <c r="O1096" s="204" t="e">
        <f>IF(L1096="","",SUM(J1096,L1096))</f>
        <v>#VALUE!</v>
      </c>
      <c r="P1096" s="178" t="e">
        <f>SUM(H1096,M1096)</f>
        <v>#VALUE!</v>
      </c>
      <c r="Q1096" s="178" t="e">
        <f>IF(Q1095="","",SUM(O1096,P1096))</f>
        <v>#VALUE!</v>
      </c>
      <c r="R1096" s="169"/>
      <c r="S1096" s="190">
        <f>COUNTIF(R1090:R1099,"S")</f>
        <v>0</v>
      </c>
      <c r="T1096" s="190">
        <f>COUNTIF(R1090:R1099,"RE")+COUNTIF(R1090:R1099,"REP")</f>
        <v>0</v>
      </c>
      <c r="U1096" s="190">
        <f>COUNTIF(U1090:U1095,"P")+COUNTIF(U1098:U1099,"P")</f>
        <v>0</v>
      </c>
      <c r="V1096" s="191" t="str">
        <f>IF(OR(U1096=0,U1096&lt;(S1096+T1096)),"",(Q1096-(S1096*200)+S1095))</f>
        <v/>
      </c>
    </row>
    <row r="1097" spans="1:22" ht="19.25" customHeight="1">
      <c r="A1097" s="986"/>
      <c r="B1097" s="942" t="s">
        <v>156</v>
      </c>
      <c r="C1097" s="943"/>
      <c r="D1097" s="192">
        <f t="shared" ref="D1097:Q1097" si="405">IF(D1096="","",D1095/D1096*100)</f>
        <v>62</v>
      </c>
      <c r="E1097" s="192" t="e">
        <f t="shared" si="405"/>
        <v>#DIV/0!</v>
      </c>
      <c r="F1097" s="192">
        <f t="shared" si="405"/>
        <v>78</v>
      </c>
      <c r="G1097" s="192" t="e">
        <f t="shared" si="405"/>
        <v>#VALUE!</v>
      </c>
      <c r="H1097" s="192" t="e">
        <f t="shared" si="405"/>
        <v>#VALUE!</v>
      </c>
      <c r="I1097" s="192">
        <f t="shared" si="405"/>
        <v>46.857142857142861</v>
      </c>
      <c r="J1097" s="192" t="e">
        <f t="shared" si="405"/>
        <v>#VALUE!</v>
      </c>
      <c r="K1097" s="193" t="e">
        <f t="shared" si="405"/>
        <v>#VALUE!</v>
      </c>
      <c r="L1097" s="192" t="e">
        <f t="shared" si="405"/>
        <v>#VALUE!</v>
      </c>
      <c r="M1097" s="192" t="e">
        <f t="shared" si="405"/>
        <v>#VALUE!</v>
      </c>
      <c r="N1097" s="192">
        <f t="shared" si="405"/>
        <v>61.199999999999996</v>
      </c>
      <c r="O1097" s="192" t="e">
        <f t="shared" si="405"/>
        <v>#VALUE!</v>
      </c>
      <c r="P1097" s="193" t="e">
        <f t="shared" si="405"/>
        <v>#VALUE!</v>
      </c>
      <c r="Q1097" s="193" t="e">
        <f t="shared" si="405"/>
        <v>#VALUE!</v>
      </c>
      <c r="R1097" s="166"/>
      <c r="S1097" s="166"/>
      <c r="T1097" s="167"/>
      <c r="U1097" s="170"/>
      <c r="V1097" s="194" t="str">
        <f>IF(V1096="","",V1095/V1096*100)</f>
        <v/>
      </c>
    </row>
    <row r="1098" spans="1:22" ht="19.25" customHeight="1">
      <c r="A1098" s="986"/>
      <c r="B1098" s="942" t="str">
        <f>'statement of marks'!$DQ$3</f>
        <v>RAJASTHAN STUDIES</v>
      </c>
      <c r="C1098" s="943"/>
      <c r="D1098" s="200">
        <f>IF('statement of marks'!DQ49="","",'statement of marks'!DQ49)</f>
        <v>8</v>
      </c>
      <c r="E1098" s="201" t="str">
        <f>IF('statement of marks'!DR49="","",'statement of marks'!DR49)</f>
        <v>ML</v>
      </c>
      <c r="F1098" s="201">
        <f>IF('statement of marks'!DS49="","",'statement of marks'!DS49)</f>
        <v>10</v>
      </c>
      <c r="G1098" s="201">
        <f>IF('statement of marks'!DU49="","",'statement of marks'!DU49)</f>
        <v>33</v>
      </c>
      <c r="H1098" s="179">
        <f>IF(G1090="ML",70)+IF(G1091="ML",70)+IF(G1092="ML",70-H1089)+IF(G1093="ML",70-H1090)+IF(G1094="ML",70-H1091)+IF(H1092="ml",H1089)+IF(H1093="ml",H1090)+IF(H1094="ml",H1091)</f>
        <v>0</v>
      </c>
      <c r="I1098" s="204">
        <f>IF(G1098="","",SUM(G1098,H1098))</f>
        <v>33</v>
      </c>
      <c r="J1098" s="204">
        <f>IF(G1098="","",SUM(D1098,E1098,F1098,G1098))</f>
        <v>51</v>
      </c>
      <c r="K1098" s="178">
        <f>IF(J1098="","",SUM(H1098,J1098))</f>
        <v>51</v>
      </c>
      <c r="L1098" s="201">
        <f>IF('statement of marks'!DW49="","",'statement of marks'!DW49)</f>
        <v>84</v>
      </c>
      <c r="M1098" s="179">
        <f>IF(L1090="ML",100)+IF(L1091="ML",100)+IF(L1092="ML",100-M1089)+IF(L1093="ML",100-M1090)+IF(L1094="ML",100-M1091)+IF(M1092="ml",M1089)+IF(M1093="ml",M1090)+IF(M1094="ml",M1091)</f>
        <v>0</v>
      </c>
      <c r="N1098" s="204">
        <f>IF(L1098="","",SUM(L1098,M1098))</f>
        <v>84</v>
      </c>
      <c r="O1098" s="204">
        <f>IF(L1098="","",SUM(K1098,L1098))</f>
        <v>135</v>
      </c>
      <c r="P1098" s="179">
        <f>SUM(H1098,M1098)</f>
        <v>0</v>
      </c>
      <c r="Q1098" s="178">
        <f>IF(O1098="","",SUM(O1098,M1098))</f>
        <v>135</v>
      </c>
      <c r="R1098" s="201" t="str">
        <f>IF('statement of marks'!GW49="","",'statement of marks'!GW49)</f>
        <v>B</v>
      </c>
      <c r="S1098" s="180" t="str">
        <f>IF(OR(R1098="S",R1098="RE"),100,"")</f>
        <v/>
      </c>
      <c r="T1098" s="171" t="str">
        <f>IF('result subject-wise'!AL49="","",'result subject-wise'!AL49)</f>
        <v/>
      </c>
      <c r="U1098" s="172" t="str">
        <f>IF('result subject-wise'!AM49="","",'result subject-wise'!AM49)</f>
        <v/>
      </c>
      <c r="V1098" s="1036"/>
    </row>
    <row r="1099" spans="1:22" ht="19.25" customHeight="1">
      <c r="A1099" s="986"/>
      <c r="B1099" s="942" t="str">
        <f>'statement of marks'!$ED$3</f>
        <v>JEEVAN KAUSJAL</v>
      </c>
      <c r="C1099" s="943"/>
      <c r="D1099" s="1037" t="s">
        <v>283</v>
      </c>
      <c r="E1099" s="1038"/>
      <c r="F1099" s="204">
        <f>'statement of marks'!$ED$6</f>
        <v>30</v>
      </c>
      <c r="G1099" s="177">
        <f>IF('statement of marks'!ED49="","",'statement of marks'!ED49)</f>
        <v>22</v>
      </c>
      <c r="H1099" s="1038" t="s">
        <v>284</v>
      </c>
      <c r="I1099" s="1038"/>
      <c r="J1099" s="204">
        <f>'statement of marks'!$EE$6</f>
        <v>30</v>
      </c>
      <c r="K1099" s="178">
        <f>IF('statement of marks'!EE49="","",'statement of marks'!EE49)</f>
        <v>26</v>
      </c>
      <c r="L1099" s="1038" t="s">
        <v>113</v>
      </c>
      <c r="M1099" s="1038"/>
      <c r="N1099" s="204">
        <f>'statement of marks'!$EF$6</f>
        <v>40</v>
      </c>
      <c r="O1099" s="201">
        <f>IF('statement of marks'!EF49="","",'statement of marks'!EF49)</f>
        <v>36</v>
      </c>
      <c r="P1099" s="166"/>
      <c r="Q1099" s="178">
        <f>IF(O1099="","",SUM(G1099,K1099,O1099))</f>
        <v>84</v>
      </c>
      <c r="R1099" s="201" t="str">
        <f>IF('statement of marks'!GX49="","",'statement of marks'!GX49)</f>
        <v>A</v>
      </c>
      <c r="S1099" s="180" t="str">
        <f>IF(OR(R1099="S",R1099="RE"),40,"")</f>
        <v/>
      </c>
      <c r="T1099" s="171" t="str">
        <f>IF('result subject-wise'!AN49="","",'result subject-wise'!AN49)</f>
        <v/>
      </c>
      <c r="U1099" s="172" t="str">
        <f>IF('result subject-wise'!AO49="","",'result subject-wise'!AO49)</f>
        <v/>
      </c>
      <c r="V1099" s="1036"/>
    </row>
    <row r="1100" spans="1:22" ht="19.25" customHeight="1">
      <c r="A1100" s="986"/>
      <c r="B1100" s="1039" t="s">
        <v>200</v>
      </c>
      <c r="C1100" s="1040"/>
      <c r="D1100" s="1041" t="str">
        <f>IF('statement of marks'!HD49="","",'statement of marks'!HD49)</f>
        <v>PASS</v>
      </c>
      <c r="E1100" s="1042"/>
      <c r="F1100" s="1042"/>
      <c r="G1100" s="1042"/>
      <c r="H1100" s="1042"/>
      <c r="I1100" s="1043"/>
      <c r="J1100" s="202" t="s">
        <v>330</v>
      </c>
      <c r="K1100" s="201" t="str">
        <f>IF('statement of marks'!HG49="","",'statement of marks'!HG49)</f>
        <v>II</v>
      </c>
      <c r="L1100" s="1044" t="s">
        <v>157</v>
      </c>
      <c r="M1100" s="1045"/>
      <c r="N1100" s="1046"/>
      <c r="O1100" s="201">
        <f>IF('statement of marks'!HI49="","",'statement of marks'!HI49)</f>
        <v>20.999999999999975</v>
      </c>
      <c r="P1100" s="1047" t="s">
        <v>324</v>
      </c>
      <c r="Q1100" s="1047"/>
      <c r="R1100" s="1047"/>
      <c r="S1100" s="1047"/>
      <c r="T1100" s="1047"/>
      <c r="U1100" s="1047"/>
      <c r="V1100" s="1048"/>
    </row>
    <row r="1101" spans="1:22" ht="19.25" customHeight="1">
      <c r="A1101" s="986"/>
      <c r="B1101" s="1039" t="s">
        <v>333</v>
      </c>
      <c r="C1101" s="1040"/>
      <c r="D1101" s="965" t="s">
        <v>127</v>
      </c>
      <c r="E1101" s="966"/>
      <c r="F1101" s="958" t="s">
        <v>129</v>
      </c>
      <c r="G1101" s="958"/>
      <c r="H1101" s="958" t="s">
        <v>131</v>
      </c>
      <c r="I1101" s="958"/>
      <c r="J1101" s="958" t="s">
        <v>133</v>
      </c>
      <c r="K1101" s="958"/>
      <c r="L1101" s="959" t="s">
        <v>312</v>
      </c>
      <c r="M1101" s="959"/>
      <c r="N1101" s="959"/>
      <c r="O1101" s="959"/>
      <c r="P1101" s="960" t="s">
        <v>200</v>
      </c>
      <c r="Q1101" s="960"/>
      <c r="R1101" s="960"/>
      <c r="S1101" s="960"/>
      <c r="T1101" s="961" t="str">
        <f>IF('result subject-wise'!AR49="","",'result subject-wise'!AR49)</f>
        <v/>
      </c>
      <c r="U1101" s="961"/>
      <c r="V1101" s="962"/>
    </row>
    <row r="1102" spans="1:22" ht="19.25" customHeight="1">
      <c r="A1102" s="986"/>
      <c r="B1102" s="963" t="s">
        <v>309</v>
      </c>
      <c r="C1102" s="964"/>
      <c r="D1102" s="965" t="str">
        <f>IF('statement of marks'!EZ49="","",'statement of marks'!EZ49)</f>
        <v/>
      </c>
      <c r="E1102" s="966"/>
      <c r="F1102" s="966" t="str">
        <f>IF('statement of marks'!FB49="","",'statement of marks'!FB49)</f>
        <v/>
      </c>
      <c r="G1102" s="966"/>
      <c r="H1102" s="966" t="str">
        <f>IF('statement of marks'!FD49="","",'statement of marks'!FD49)</f>
        <v/>
      </c>
      <c r="I1102" s="966"/>
      <c r="J1102" s="966" t="str">
        <f>IF('statement of marks'!FF49="","",'statement of marks'!FF49)</f>
        <v/>
      </c>
      <c r="K1102" s="966"/>
      <c r="L1102" s="966">
        <f>IF('statement of marks'!FH49="","",'statement of marks'!FH49)</f>
        <v>0</v>
      </c>
      <c r="M1102" s="966"/>
      <c r="N1102" s="966"/>
      <c r="O1102" s="966"/>
      <c r="P1102" s="960" t="s">
        <v>330</v>
      </c>
      <c r="Q1102" s="960"/>
      <c r="R1102" s="960"/>
      <c r="S1102" s="960"/>
      <c r="T1102" s="961" t="str">
        <f>IF(AND(T1101="mRrh.kZ",V1097&gt;=60),"FIRST",IF(AND(T1101="mRrh.kZ",V1097&gt;=48),"SECOND",IF(AND(T1101="mRrh.kZ",V1097&gt;=36),"THIRD","")))</f>
        <v/>
      </c>
      <c r="U1102" s="961"/>
      <c r="V1102" s="962"/>
    </row>
    <row r="1103" spans="1:22" ht="19.25" customHeight="1">
      <c r="A1103" s="986"/>
      <c r="B1103" s="963" t="s">
        <v>310</v>
      </c>
      <c r="C1103" s="964"/>
      <c r="D1103" s="967" t="str">
        <f>IF('statement of marks'!EY49="","",'statement of marks'!EY49)</f>
        <v/>
      </c>
      <c r="E1103" s="968"/>
      <c r="F1103" s="968" t="str">
        <f>IF('statement of marks'!FA49="","",'statement of marks'!FA49)</f>
        <v/>
      </c>
      <c r="G1103" s="968"/>
      <c r="H1103" s="968" t="str">
        <f>IF('statement of marks'!FC49="","",'statement of marks'!FC49)</f>
        <v/>
      </c>
      <c r="I1103" s="968"/>
      <c r="J1103" s="968" t="str">
        <f>IF('statement of marks'!FE49="","",'statement of marks'!FE49)</f>
        <v/>
      </c>
      <c r="K1103" s="968"/>
      <c r="L1103" s="968">
        <f>IF('statement of marks'!FG49="","",'statement of marks'!FG49)</f>
        <v>44</v>
      </c>
      <c r="M1103" s="968"/>
      <c r="N1103" s="968"/>
      <c r="O1103" s="968"/>
      <c r="P1103" s="969" t="s">
        <v>302</v>
      </c>
      <c r="Q1103" s="970"/>
      <c r="R1103" s="970"/>
      <c r="S1103" s="971"/>
      <c r="T1103" s="972" t="str">
        <f>IF(T1101="","",'result subject-wise'!$G$118)</f>
        <v/>
      </c>
      <c r="U1103" s="972"/>
      <c r="V1103" s="973"/>
    </row>
    <row r="1104" spans="1:22" ht="19.25" customHeight="1">
      <c r="A1104" s="986"/>
      <c r="B1104" s="942" t="s">
        <v>303</v>
      </c>
      <c r="C1104" s="943"/>
      <c r="D1104" s="944"/>
      <c r="E1104" s="945"/>
      <c r="F1104" s="945"/>
      <c r="G1104" s="945"/>
      <c r="H1104" s="945"/>
      <c r="I1104" s="945"/>
      <c r="J1104" s="945"/>
      <c r="K1104" s="945"/>
      <c r="L1104" s="946" t="s">
        <v>326</v>
      </c>
      <c r="M1104" s="946"/>
      <c r="N1104" s="946"/>
      <c r="O1104" s="946"/>
      <c r="P1104" s="946"/>
      <c r="Q1104" s="946"/>
      <c r="R1104" s="974"/>
      <c r="S1104" s="975"/>
      <c r="T1104" s="975"/>
      <c r="U1104" s="975"/>
      <c r="V1104" s="976"/>
    </row>
    <row r="1105" spans="1:22" ht="19.25" customHeight="1">
      <c r="A1105" s="986"/>
      <c r="B1105" s="942" t="s">
        <v>335</v>
      </c>
      <c r="C1105" s="943"/>
      <c r="D1105" s="944"/>
      <c r="E1105" s="945"/>
      <c r="F1105" s="945"/>
      <c r="G1105" s="945"/>
      <c r="H1105" s="945"/>
      <c r="I1105" s="945"/>
      <c r="J1105" s="945"/>
      <c r="K1105" s="945"/>
      <c r="L1105" s="946" t="s">
        <v>304</v>
      </c>
      <c r="M1105" s="946"/>
      <c r="N1105" s="946"/>
      <c r="O1105" s="946"/>
      <c r="P1105" s="946"/>
      <c r="Q1105" s="946"/>
      <c r="R1105" s="977"/>
      <c r="S1105" s="978"/>
      <c r="T1105" s="978"/>
      <c r="U1105" s="978"/>
      <c r="V1105" s="979"/>
    </row>
    <row r="1106" spans="1:22" ht="19.25" customHeight="1">
      <c r="A1106" s="986"/>
      <c r="B1106" s="942" t="s">
        <v>313</v>
      </c>
      <c r="C1106" s="943"/>
      <c r="D1106" s="944"/>
      <c r="E1106" s="945"/>
      <c r="F1106" s="945"/>
      <c r="G1106" s="945"/>
      <c r="H1106" s="945"/>
      <c r="I1106" s="945"/>
      <c r="J1106" s="945"/>
      <c r="K1106" s="945"/>
      <c r="L1106" s="946" t="s">
        <v>327</v>
      </c>
      <c r="M1106" s="946"/>
      <c r="N1106" s="946"/>
      <c r="O1106" s="946"/>
      <c r="P1106" s="946"/>
      <c r="Q1106" s="946"/>
      <c r="R1106" s="947" t="s">
        <v>328</v>
      </c>
      <c r="S1106" s="948"/>
      <c r="T1106" s="948"/>
      <c r="U1106" s="948"/>
      <c r="V1106" s="949"/>
    </row>
    <row r="1107" spans="1:22" ht="19.25" customHeight="1">
      <c r="A1107" s="987"/>
      <c r="B1107" s="950" t="s">
        <v>329</v>
      </c>
      <c r="C1107" s="951"/>
      <c r="D1107" s="952"/>
      <c r="E1107" s="953"/>
      <c r="F1107" s="953"/>
      <c r="G1107" s="953"/>
      <c r="H1107" s="953"/>
      <c r="I1107" s="953"/>
      <c r="J1107" s="953"/>
      <c r="K1107" s="953"/>
      <c r="L1107" s="951" t="s">
        <v>117</v>
      </c>
      <c r="M1107" s="951"/>
      <c r="N1107" s="951"/>
      <c r="O1107" s="951"/>
      <c r="P1107" s="954">
        <f>'statement of marks'!$HJ$110</f>
        <v>42122</v>
      </c>
      <c r="Q1107" s="954"/>
      <c r="R1107" s="955" t="s">
        <v>305</v>
      </c>
      <c r="S1107" s="956"/>
      <c r="T1107" s="956"/>
      <c r="U1107" s="956"/>
      <c r="V1107" s="957"/>
    </row>
    <row r="1108" spans="1:22" ht="19.25" customHeight="1">
      <c r="A1108" s="980" t="s">
        <v>287</v>
      </c>
      <c r="B1108" s="981"/>
      <c r="C1108" s="981"/>
      <c r="D1108" s="981"/>
      <c r="E1108" s="981"/>
      <c r="F1108" s="981"/>
      <c r="G1108" s="981"/>
      <c r="H1108" s="981"/>
      <c r="I1108" s="981"/>
      <c r="J1108" s="981"/>
      <c r="K1108" s="981"/>
      <c r="L1108" s="981"/>
      <c r="M1108" s="981"/>
      <c r="N1108" s="981"/>
      <c r="O1108" s="981"/>
      <c r="P1108" s="981"/>
      <c r="Q1108" s="981"/>
      <c r="R1108" s="981"/>
      <c r="S1108" s="981"/>
      <c r="T1108" s="981"/>
      <c r="U1108" s="981"/>
      <c r="V1108" s="982"/>
    </row>
    <row r="1109" spans="1:22" ht="19.25" customHeight="1">
      <c r="A1109" s="983" t="str">
        <f>'statement of marks'!$A$1</f>
        <v>GOVT. GIRLS' HR. SEC. SCHOOL, NIMBAHERA</v>
      </c>
      <c r="B1109" s="984"/>
      <c r="C1109" s="984"/>
      <c r="D1109" s="984"/>
      <c r="E1109" s="984"/>
      <c r="F1109" s="984"/>
      <c r="G1109" s="984"/>
      <c r="H1109" s="984"/>
      <c r="I1109" s="984"/>
      <c r="J1109" s="984"/>
      <c r="K1109" s="984"/>
      <c r="L1109" s="984"/>
      <c r="M1109" s="984"/>
      <c r="N1109" s="984"/>
      <c r="O1109" s="984"/>
      <c r="P1109" s="984"/>
      <c r="Q1109" s="984"/>
      <c r="R1109" s="984"/>
      <c r="S1109" s="984"/>
      <c r="T1109" s="984"/>
      <c r="U1109" s="984"/>
      <c r="V1109" s="985"/>
    </row>
    <row r="1110" spans="1:22" ht="19.25" customHeight="1">
      <c r="A1110" s="986"/>
      <c r="B1110" s="988" t="s">
        <v>316</v>
      </c>
      <c r="C1110" s="988"/>
      <c r="D1110" s="989" t="str">
        <f>'statement of marks'!$F$3</f>
        <v>2013-14</v>
      </c>
      <c r="E1110" s="990"/>
      <c r="F1110" s="991" t="str">
        <f>IF(T1128="","MAIN EXAMINATION",IF(D1127="Suppl.","SUPPLEMENTARY EXAMINATION",IF(D1127="Re-exam.","RE-EXAMINATION",)))</f>
        <v>MAIN EXAMINATION</v>
      </c>
      <c r="G1110" s="992"/>
      <c r="H1110" s="992"/>
      <c r="I1110" s="992"/>
      <c r="J1110" s="992"/>
      <c r="K1110" s="992"/>
      <c r="L1110" s="992"/>
      <c r="M1110" s="992"/>
      <c r="N1110" s="992"/>
      <c r="O1110" s="992"/>
      <c r="P1110" s="992"/>
      <c r="Q1110" s="992"/>
      <c r="R1110" s="993" t="s">
        <v>315</v>
      </c>
      <c r="S1110" s="994"/>
      <c r="T1110" s="995" t="str">
        <f>'statement of marks'!$A$3</f>
        <v>11 'A'</v>
      </c>
      <c r="U1110" s="995"/>
      <c r="V1110" s="996"/>
    </row>
    <row r="1111" spans="1:22" ht="19.25" customHeight="1">
      <c r="A1111" s="986"/>
      <c r="B1111" s="997" t="s">
        <v>36</v>
      </c>
      <c r="C1111" s="997"/>
      <c r="D1111" s="998" t="str">
        <f>IF('statement of marks'!G50="","",'statement of marks'!G50)</f>
        <v>A 042</v>
      </c>
      <c r="E1111" s="946"/>
      <c r="F1111" s="946"/>
      <c r="G1111" s="946"/>
      <c r="H1111" s="946"/>
      <c r="I1111" s="946"/>
      <c r="J1111" s="946"/>
      <c r="K1111" s="946"/>
      <c r="L1111" s="946"/>
      <c r="M1111" s="946"/>
      <c r="N1111" s="946"/>
      <c r="O1111" s="946"/>
      <c r="P1111" s="946"/>
      <c r="Q1111" s="946"/>
      <c r="R1111" s="999" t="s">
        <v>314</v>
      </c>
      <c r="S1111" s="1000"/>
      <c r="T1111" s="1001">
        <f>IF('statement of marks'!E50="","",'statement of marks'!E50)</f>
        <v>11442</v>
      </c>
      <c r="U1111" s="1001"/>
      <c r="V1111" s="1002"/>
    </row>
    <row r="1112" spans="1:22" ht="19.25" customHeight="1">
      <c r="A1112" s="986"/>
      <c r="B1112" s="997" t="s">
        <v>37</v>
      </c>
      <c r="C1112" s="997"/>
      <c r="D1112" s="998" t="str">
        <f>IF('statement of marks'!H50="","",'statement of marks'!H50)</f>
        <v>B 042</v>
      </c>
      <c r="E1112" s="946"/>
      <c r="F1112" s="946"/>
      <c r="G1112" s="946"/>
      <c r="H1112" s="946"/>
      <c r="I1112" s="946"/>
      <c r="J1112" s="946"/>
      <c r="K1112" s="946"/>
      <c r="L1112" s="946"/>
      <c r="M1112" s="946"/>
      <c r="N1112" s="946"/>
      <c r="O1112" s="946"/>
      <c r="P1112" s="946"/>
      <c r="Q1112" s="946"/>
      <c r="R1112" s="999" t="s">
        <v>35</v>
      </c>
      <c r="S1112" s="1000"/>
      <c r="T1112" s="1001">
        <f>IF('statement of marks'!D50="","",'statement of marks'!D50)</f>
        <v>10479</v>
      </c>
      <c r="U1112" s="1001"/>
      <c r="V1112" s="1002"/>
    </row>
    <row r="1113" spans="1:22" ht="19.25" customHeight="1">
      <c r="A1113" s="986"/>
      <c r="B1113" s="1003" t="s">
        <v>38</v>
      </c>
      <c r="C1113" s="1003"/>
      <c r="D1113" s="998" t="str">
        <f>IF('statement of marks'!I50="","",'statement of marks'!I50)</f>
        <v>C 042</v>
      </c>
      <c r="E1113" s="946"/>
      <c r="F1113" s="946"/>
      <c r="G1113" s="946"/>
      <c r="H1113" s="946"/>
      <c r="I1113" s="946"/>
      <c r="J1113" s="946"/>
      <c r="K1113" s="946"/>
      <c r="L1113" s="946"/>
      <c r="M1113" s="946"/>
      <c r="N1113" s="946"/>
      <c r="O1113" s="946"/>
      <c r="P1113" s="946"/>
      <c r="Q1113" s="946"/>
      <c r="R1113" s="1004" t="s">
        <v>285</v>
      </c>
      <c r="S1113" s="1005"/>
      <c r="T1113" s="1006">
        <f>IF('statement of marks'!F50="","",'statement of marks'!F50)</f>
        <v>35092</v>
      </c>
      <c r="U1113" s="1006"/>
      <c r="V1113" s="1007"/>
    </row>
    <row r="1114" spans="1:22" ht="19.25" customHeight="1">
      <c r="A1114" s="986"/>
      <c r="B1114" s="1008" t="s">
        <v>223</v>
      </c>
      <c r="C1114" s="1010" t="s">
        <v>319</v>
      </c>
      <c r="D1114" s="1012" t="s">
        <v>114</v>
      </c>
      <c r="E1114" s="1012" t="s">
        <v>115</v>
      </c>
      <c r="F1114" s="1012" t="s">
        <v>116</v>
      </c>
      <c r="G1114" s="1014" t="s">
        <v>281</v>
      </c>
      <c r="H1114" s="1014" t="s">
        <v>282</v>
      </c>
      <c r="I1114" s="1012" t="s">
        <v>289</v>
      </c>
      <c r="J1114" s="1012" t="s">
        <v>299</v>
      </c>
      <c r="K1114" s="1016" t="s">
        <v>299</v>
      </c>
      <c r="L1114" s="1018" t="s">
        <v>292</v>
      </c>
      <c r="M1114" s="1018" t="s">
        <v>293</v>
      </c>
      <c r="N1114" s="1020" t="s">
        <v>294</v>
      </c>
      <c r="O1114" s="1020" t="s">
        <v>290</v>
      </c>
      <c r="P1114" s="1020" t="s">
        <v>291</v>
      </c>
      <c r="Q1114" s="1016" t="s">
        <v>323</v>
      </c>
      <c r="R1114" s="1012" t="s">
        <v>334</v>
      </c>
      <c r="S1114" s="1022" t="s">
        <v>332</v>
      </c>
      <c r="T1114" s="1024" t="s">
        <v>320</v>
      </c>
      <c r="U1114" s="1026" t="s">
        <v>321</v>
      </c>
      <c r="V1114" s="1028" t="s">
        <v>322</v>
      </c>
    </row>
    <row r="1115" spans="1:22" ht="19.25" customHeight="1">
      <c r="A1115" s="986"/>
      <c r="B1115" s="1009"/>
      <c r="C1115" s="1011"/>
      <c r="D1115" s="1013"/>
      <c r="E1115" s="1013"/>
      <c r="F1115" s="1013"/>
      <c r="G1115" s="1015"/>
      <c r="H1115" s="1015"/>
      <c r="I1115" s="1013"/>
      <c r="J1115" s="1013"/>
      <c r="K1115" s="1017"/>
      <c r="L1115" s="1019"/>
      <c r="M1115" s="1019"/>
      <c r="N1115" s="1021"/>
      <c r="O1115" s="1021"/>
      <c r="P1115" s="1021"/>
      <c r="Q1115" s="1017"/>
      <c r="R1115" s="1013"/>
      <c r="S1115" s="1023"/>
      <c r="T1115" s="1025"/>
      <c r="U1115" s="1027"/>
      <c r="V1115" s="1029"/>
    </row>
    <row r="1116" spans="1:22" ht="19.25" customHeight="1">
      <c r="A1116" s="986"/>
      <c r="B1116" s="1030" t="s">
        <v>317</v>
      </c>
      <c r="C1116" s="1031"/>
      <c r="D1116" s="173">
        <v>10</v>
      </c>
      <c r="E1116" s="203">
        <v>10</v>
      </c>
      <c r="F1116" s="203">
        <v>10</v>
      </c>
      <c r="G1116" s="164" t="s">
        <v>90</v>
      </c>
      <c r="H1116" s="174" t="str">
        <f>'statement of marks'!$AQ$6</f>
        <v/>
      </c>
      <c r="I1116" s="165">
        <v>70</v>
      </c>
      <c r="J1116" s="164" t="s">
        <v>88</v>
      </c>
      <c r="K1116" s="175">
        <v>100</v>
      </c>
      <c r="L1116" s="164" t="s">
        <v>91</v>
      </c>
      <c r="M1116" s="174" t="str">
        <f>'statement of marks'!$AV$6</f>
        <v/>
      </c>
      <c r="N1116" s="165">
        <v>100</v>
      </c>
      <c r="O1116" s="164" t="s">
        <v>307</v>
      </c>
      <c r="P1116" s="175"/>
      <c r="Q1116" s="175">
        <v>200</v>
      </c>
      <c r="R1116" s="166"/>
      <c r="S1116" s="166"/>
      <c r="T1116" s="167"/>
      <c r="U1116" s="168"/>
      <c r="V1116" s="176" t="str">
        <f>IF(OR(U1123=0,U1123&lt;S1123),"",Q1116)</f>
        <v/>
      </c>
    </row>
    <row r="1117" spans="1:22" ht="19.25" customHeight="1">
      <c r="A1117" s="986"/>
      <c r="B1117" s="942" t="str">
        <f>'statement of marks'!$J$3</f>
        <v>HINDI COMPULSORY</v>
      </c>
      <c r="C1117" s="943"/>
      <c r="D1117" s="200">
        <f>IF('statement of marks'!J50="","",'statement of marks'!J50)</f>
        <v>3</v>
      </c>
      <c r="E1117" s="201">
        <f>IF('statement of marks'!K50="","",'statement of marks'!K50)</f>
        <v>4</v>
      </c>
      <c r="F1117" s="201">
        <f>IF('statement of marks'!L50="","",'statement of marks'!L50)</f>
        <v>4</v>
      </c>
      <c r="G1117" s="177">
        <f>IF('statement of marks'!N50="","",'statement of marks'!N50)</f>
        <v>29</v>
      </c>
      <c r="H1117" s="177" t="str">
        <f>'statement of marks'!$BS$6</f>
        <v/>
      </c>
      <c r="I1117" s="204">
        <f>IF(G1117="","",G1117)</f>
        <v>29</v>
      </c>
      <c r="J1117" s="204">
        <f>IF(G1117="","",SUM(D1117,E1117,F1117,G1117))</f>
        <v>40</v>
      </c>
      <c r="K1117" s="178">
        <f>J1117</f>
        <v>40</v>
      </c>
      <c r="L1117" s="177">
        <f>IF('statement of marks'!P50="","",'statement of marks'!P50)</f>
        <v>58</v>
      </c>
      <c r="M1117" s="174" t="str">
        <f>'statement of marks'!$BX$6</f>
        <v/>
      </c>
      <c r="N1117" s="204">
        <f>IF(L1117="","",L1117)</f>
        <v>58</v>
      </c>
      <c r="O1117" s="204">
        <f>IF(L1117="","",SUM(J1117,L1117))</f>
        <v>98</v>
      </c>
      <c r="P1117" s="179">
        <f>SUM(H1117,M1117)</f>
        <v>0</v>
      </c>
      <c r="Q1117" s="178">
        <f>O1117</f>
        <v>98</v>
      </c>
      <c r="R1117" s="201" t="str">
        <f>CONCATENATE('statement of marks'!FJ50,'statement of marks'!FK50,'statement of marks'!FL50)</f>
        <v>II</v>
      </c>
      <c r="S1117" s="180" t="str">
        <f>IF(OR(R1117="S",R1117="RE"),100,"")</f>
        <v/>
      </c>
      <c r="T1117" s="181" t="str">
        <f>IF('result subject-wise'!U50="","",'result subject-wise'!U50)</f>
        <v/>
      </c>
      <c r="U1117" s="182" t="str">
        <f>IF('result subject-wise'!V50="","",'result subject-wise'!V50)</f>
        <v/>
      </c>
      <c r="V1117" s="176" t="str">
        <f>IF(OR(U1123=0,U1123&lt;S1123),"",IF(R1117="RE",SUM(Q1117,T1117),IF(R1117="S",T1117,Q1117)))</f>
        <v/>
      </c>
    </row>
    <row r="1118" spans="1:22" ht="19.25" customHeight="1">
      <c r="A1118" s="986"/>
      <c r="B1118" s="942" t="str">
        <f>'statement of marks'!$W$3</f>
        <v>ENGLISH COMPULSORY</v>
      </c>
      <c r="C1118" s="943"/>
      <c r="D1118" s="200">
        <f>IF('statement of marks'!W50="","",'statement of marks'!W50)</f>
        <v>6</v>
      </c>
      <c r="E1118" s="201">
        <f>IF('statement of marks'!X50="","",'statement of marks'!X50)</f>
        <v>5</v>
      </c>
      <c r="F1118" s="201">
        <f>IF('statement of marks'!Y50="","",'statement of marks'!Y50)</f>
        <v>7</v>
      </c>
      <c r="G1118" s="177">
        <f>IF('statement of marks'!AA50="","",'statement of marks'!AA50)</f>
        <v>34</v>
      </c>
      <c r="H1118" s="177" t="str">
        <f>'statement of marks'!$CU$6</f>
        <v/>
      </c>
      <c r="I1118" s="204">
        <f>IF(G1118="","",G1118)</f>
        <v>34</v>
      </c>
      <c r="J1118" s="204">
        <f t="shared" ref="J1118:J1121" si="406">IF(G1118="","",SUM(D1118,E1118,F1118,G1118))</f>
        <v>52</v>
      </c>
      <c r="K1118" s="178">
        <f>J1118</f>
        <v>52</v>
      </c>
      <c r="L1118" s="177">
        <f>IF('statement of marks'!AC50="","",'statement of marks'!AC50)</f>
        <v>42</v>
      </c>
      <c r="M1118" s="174" t="str">
        <f>'statement of marks'!$CZ$6</f>
        <v/>
      </c>
      <c r="N1118" s="204">
        <f>IF(L1118="","",L1118)</f>
        <v>42</v>
      </c>
      <c r="O1118" s="204">
        <f t="shared" ref="O1118" si="407">IF(L1118="","",SUM(J1118,L1118))</f>
        <v>94</v>
      </c>
      <c r="P1118" s="179">
        <f t="shared" ref="P1118" si="408">SUM(H1118,M1118)</f>
        <v>0</v>
      </c>
      <c r="Q1118" s="178">
        <f>O1118</f>
        <v>94</v>
      </c>
      <c r="R1118" s="201" t="str">
        <f>CONCATENATE('statement of marks'!FM50,'statement of marks'!FN50,'statement of marks'!FO50)</f>
        <v>III</v>
      </c>
      <c r="S1118" s="180" t="str">
        <f>IF(OR(R1118="S",R1118="RE"),100,"")</f>
        <v/>
      </c>
      <c r="T1118" s="181" t="str">
        <f>IF('result subject-wise'!X50="","",'result subject-wise'!X50)</f>
        <v/>
      </c>
      <c r="U1118" s="182" t="str">
        <f>IF('result subject-wise'!Y50="","",'result subject-wise'!Y50)</f>
        <v/>
      </c>
      <c r="V1118" s="176" t="str">
        <f>IF(OR(U1123=0,U1123&lt;S1123),"",IF(R1118="RE",SUM(Q1118,T1118),IF(R1118="S",T1118,Q1118)))</f>
        <v/>
      </c>
    </row>
    <row r="1119" spans="1:22" ht="19.25" customHeight="1">
      <c r="A1119" s="986"/>
      <c r="B1119" s="942" t="str">
        <f>'statement of marks'!AK50</f>
        <v>PHYSICS</v>
      </c>
      <c r="C1119" s="943"/>
      <c r="D1119" s="200">
        <f>IF('statement of marks'!AL50="","",'statement of marks'!AL50)</f>
        <v>7</v>
      </c>
      <c r="E1119" s="201">
        <f>IF('statement of marks'!AM50="","",'statement of marks'!AM50)</f>
        <v>6</v>
      </c>
      <c r="F1119" s="201">
        <f>IF('statement of marks'!AN50="","",'statement of marks'!AN50)</f>
        <v>8</v>
      </c>
      <c r="G1119" s="177">
        <f>IF('statement of marks'!AP50="","",'statement of marks'!AP50)</f>
        <v>17</v>
      </c>
      <c r="H1119" s="177">
        <f>IF('statement of marks'!AQ50="","",'statement of marks'!AQ50)</f>
        <v>13</v>
      </c>
      <c r="I1119" s="204">
        <f>IF(G1119="","",IF(AND(G1119="ML",H1119="ML"),"ML",IF(AND(G1119="ML",H1119=""),"ML",SUM(G1119,H1119))))</f>
        <v>30</v>
      </c>
      <c r="J1119" s="204">
        <f t="shared" si="406"/>
        <v>38</v>
      </c>
      <c r="K1119" s="178">
        <f>IF(J1119="","",SUM(H1119,J1119))</f>
        <v>51</v>
      </c>
      <c r="L1119" s="177">
        <f>IF('statement of marks'!AU50="","",'statement of marks'!AU50)</f>
        <v>33</v>
      </c>
      <c r="M1119" s="177">
        <f>IF('statement of marks'!AV50="","",'statement of marks'!AV50)</f>
        <v>21</v>
      </c>
      <c r="N1119" s="204">
        <f>IF(L1119="","",IF(AND(L1119="ML",M1119="ML"),"ML",IF(AND(L1119="ML",M1119=""),"ML",SUM(L1119,M1119))))</f>
        <v>54</v>
      </c>
      <c r="O1119" s="204">
        <f>IF(L1119="","",SUM(J1119,L1119))</f>
        <v>71</v>
      </c>
      <c r="P1119" s="177">
        <f>IF(AND(H1119="",M1119=""),"",SUM(H1119,M1119))</f>
        <v>34</v>
      </c>
      <c r="Q1119" s="178">
        <f>IF(O1119="","",SUM(O1119,P1119))</f>
        <v>105</v>
      </c>
      <c r="R1119" s="201" t="str">
        <f>CONCATENATE('statement of marks'!FP50,'statement of marks'!FY50,'statement of marks'!FZ50)</f>
        <v>II</v>
      </c>
      <c r="S1119" s="180" t="str">
        <f>IF('result subject-wise'!Z50="","",'result subject-wise'!Z50)</f>
        <v/>
      </c>
      <c r="T1119" s="181" t="str">
        <f>IF('result subject-wise'!AB50="","",'result subject-wise'!AB50)</f>
        <v/>
      </c>
      <c r="U1119" s="182" t="str">
        <f>IF('result subject-wise'!AC50="","",'result subject-wise'!AC50)</f>
        <v/>
      </c>
      <c r="V1119" s="176" t="str">
        <f>IF(OR(U1123=0,U1123&lt;S1123),"",IF(OR(R1119="RE",R1119="REP"),SUM(Q1119,T1119),IF(R1119="S",T1119,Q1119)))</f>
        <v/>
      </c>
    </row>
    <row r="1120" spans="1:22" ht="19.25" customHeight="1">
      <c r="A1120" s="986"/>
      <c r="B1120" s="942" t="str">
        <f>'statement of marks'!BM50</f>
        <v>CHEMISTRY</v>
      </c>
      <c r="C1120" s="943"/>
      <c r="D1120" s="200">
        <f>IF('statement of marks'!BN50="","",'statement of marks'!BN50)</f>
        <v>5</v>
      </c>
      <c r="E1120" s="201">
        <f>IF('statement of marks'!BO50="","",'statement of marks'!BO50)</f>
        <v>9</v>
      </c>
      <c r="F1120" s="201">
        <f>IF('statement of marks'!BP50="","",'statement of marks'!BP50)</f>
        <v>10</v>
      </c>
      <c r="G1120" s="177">
        <f>IF('statement of marks'!BR50="","",'statement of marks'!BR50)</f>
        <v>14</v>
      </c>
      <c r="H1120" s="177">
        <f>IF('statement of marks'!BS50="","",'statement of marks'!BS50)</f>
        <v>17</v>
      </c>
      <c r="I1120" s="204">
        <f t="shared" ref="I1120" si="409">IF(G1120="","",IF(AND(G1120="ML",H1120="ML"),"ML",IF(AND(G1120="ML",H1120=""),"ML",SUM(G1120,H1120))))</f>
        <v>31</v>
      </c>
      <c r="J1120" s="204">
        <f t="shared" si="406"/>
        <v>38</v>
      </c>
      <c r="K1120" s="178">
        <f>IF(J1120="","",SUM(H1120,J1120))</f>
        <v>55</v>
      </c>
      <c r="L1120" s="177">
        <f>IF('statement of marks'!BW50="","",'statement of marks'!BW50)</f>
        <v>24</v>
      </c>
      <c r="M1120" s="177">
        <f>IF('statement of marks'!BX50="","",'statement of marks'!BX50)</f>
        <v>27</v>
      </c>
      <c r="N1120" s="204">
        <f t="shared" ref="N1120" si="410">IF(L1120="","",IF(AND(L1120="ML",M1120="ML"),"ML",IF(AND(L1120="ML",M1120=""),"ML",SUM(L1120,M1120))))</f>
        <v>51</v>
      </c>
      <c r="O1120" s="204">
        <f>IF(L1120="","",SUM(J1120,L1120))</f>
        <v>62</v>
      </c>
      <c r="P1120" s="177">
        <f t="shared" ref="P1120:P1121" si="411">IF(AND(H1120="",M1120=""),"",SUM(H1120,M1120))</f>
        <v>44</v>
      </c>
      <c r="Q1120" s="178">
        <f>IF(O1120="","",SUM(O1120,P1120))</f>
        <v>106</v>
      </c>
      <c r="R1120" s="201" t="str">
        <f>CONCATENATE('statement of marks'!GA50,'statement of marks'!GJ50,'statement of marks'!GK50)</f>
        <v>II</v>
      </c>
      <c r="S1120" s="180" t="str">
        <f>IF('result subject-wise'!AD50="","",'result subject-wise'!AD50)</f>
        <v/>
      </c>
      <c r="T1120" s="181" t="str">
        <f>IF('result subject-wise'!AF50="","",'result subject-wise'!AF50)</f>
        <v/>
      </c>
      <c r="U1120" s="182" t="str">
        <f>IF('result subject-wise'!AG50="","",'result subject-wise'!AG50)</f>
        <v/>
      </c>
      <c r="V1120" s="176" t="str">
        <f>IF(OR(U1123=0,U1123&lt;S1123),"",IF(OR(R1120="RE",R1120="REP"),SUM(Q1120,T1120),IF(R1120="S",T1120,Q1120)))</f>
        <v/>
      </c>
    </row>
    <row r="1121" spans="1:22" ht="19.25" customHeight="1">
      <c r="A1121" s="986"/>
      <c r="B1121" s="942" t="str">
        <f>'statement of marks'!CO50</f>
        <v>BIOLOGY</v>
      </c>
      <c r="C1121" s="943"/>
      <c r="D1121" s="200">
        <f>IF('statement of marks'!CP50="","",'statement of marks'!CP50)</f>
        <v>8</v>
      </c>
      <c r="E1121" s="201">
        <f>IF('statement of marks'!CQ50="","",'statement of marks'!CQ50)</f>
        <v>6</v>
      </c>
      <c r="F1121" s="201">
        <f>IF('statement of marks'!CR50="","",'statement of marks'!CR50)</f>
        <v>10</v>
      </c>
      <c r="G1121" s="177">
        <f>IF('statement of marks'!CT50="","",'statement of marks'!CT50)</f>
        <v>15</v>
      </c>
      <c r="H1121" s="177">
        <f>IF('statement of marks'!CU50="","",'statement of marks'!CU50)</f>
        <v>18</v>
      </c>
      <c r="I1121" s="204">
        <f>IF(G1121="","",IF(AND(G1121="ML",H1121="ML"),"ML",IF(AND(G1121="ML",H1121=""),"ML",SUM(G1121,H1121))))</f>
        <v>33</v>
      </c>
      <c r="J1121" s="204">
        <f t="shared" si="406"/>
        <v>39</v>
      </c>
      <c r="K1121" s="178">
        <f>IF(J1121="","",SUM(H1121,J1121))</f>
        <v>57</v>
      </c>
      <c r="L1121" s="177">
        <f>IF('statement of marks'!CY50="","",'statement of marks'!CY50)</f>
        <v>25</v>
      </c>
      <c r="M1121" s="177">
        <f>IF('statement of marks'!CZ50="","",'statement of marks'!CZ50)</f>
        <v>29</v>
      </c>
      <c r="N1121" s="204">
        <f>IF(L1121="","",IF(AND(L1121="ML",M1121="ML"),"ML",IF(AND(L1121="ML",M1121=""),"ML",SUM(L1121,M1121))))</f>
        <v>54</v>
      </c>
      <c r="O1121" s="204">
        <f>IF(L1121="","",SUM(J1121,L1121))</f>
        <v>64</v>
      </c>
      <c r="P1121" s="177">
        <f t="shared" si="411"/>
        <v>47</v>
      </c>
      <c r="Q1121" s="178">
        <f>IF(O1121="","",SUM(O1121,P1121))</f>
        <v>111</v>
      </c>
      <c r="R1121" s="201" t="str">
        <f>CONCATENATE('statement of marks'!GL50,'statement of marks'!GU50,'statement of marks'!GV50)</f>
        <v>II</v>
      </c>
      <c r="S1121" s="180" t="str">
        <f>IF('result subject-wise'!AH50="","",'result subject-wise'!AH50)</f>
        <v/>
      </c>
      <c r="T1121" s="181" t="str">
        <f>IF('result subject-wise'!AJ50="","",'result subject-wise'!AJ50)</f>
        <v/>
      </c>
      <c r="U1121" s="182" t="str">
        <f>IF('result subject-wise'!AK50="","",'result subject-wise'!AK50)</f>
        <v/>
      </c>
      <c r="V1121" s="176" t="str">
        <f>IF(OR(U1123=0,U1123&lt;S1123),"",IF(OR(R1121="RE",R1121="REP"),SUM(Q1121,T1121),IF(R1121="S",T1121,Q1121)))</f>
        <v/>
      </c>
    </row>
    <row r="1122" spans="1:22" ht="19.25" customHeight="1">
      <c r="A1122" s="986"/>
      <c r="B1122" s="1032" t="s">
        <v>296</v>
      </c>
      <c r="C1122" s="1033"/>
      <c r="D1122" s="183">
        <f>IF(AND(D1117="",D1118="",D1119="",D1120="",D1121=""),"",SUM(D1117:D1121))</f>
        <v>29</v>
      </c>
      <c r="E1122" s="183">
        <f t="shared" ref="E1122:F1122" si="412">IF(AND(E1117="",E1118="",E1119="",E1120="",E1121=""),"",SUM(E1117:E1121))</f>
        <v>30</v>
      </c>
      <c r="F1122" s="183">
        <f t="shared" si="412"/>
        <v>39</v>
      </c>
      <c r="G1122" s="184">
        <f>IF(G1117="","",SUM(G1117:G1121))</f>
        <v>109</v>
      </c>
      <c r="H1122" s="184">
        <f>SUM(H1119:H1121)</f>
        <v>48</v>
      </c>
      <c r="I1122" s="184">
        <f>IF(AND(I1117="",I1118="",I1119="",I1120="",I1121=""),"",SUM(I1117:I1121))</f>
        <v>157</v>
      </c>
      <c r="J1122" s="185">
        <f>IF(J1121="","",SUM(J1117:J1121))</f>
        <v>207</v>
      </c>
      <c r="K1122" s="186">
        <f>IF(K1117="","",SUM(K1117:K1121))</f>
        <v>255</v>
      </c>
      <c r="L1122" s="184">
        <f>IF(L1117="","",SUM(L1117:L1121))</f>
        <v>182</v>
      </c>
      <c r="M1122" s="184">
        <f>SUM(M1119:M1121)</f>
        <v>77</v>
      </c>
      <c r="N1122" s="184">
        <f t="shared" ref="N1122" si="413">IF(AND(N1117="",N1118="",N1119="",N1120="",N1121=""),"",SUM(N1117:N1121))</f>
        <v>259</v>
      </c>
      <c r="O1122" s="185">
        <f>IF(L1122="","",SUM(J1122,L1122))</f>
        <v>389</v>
      </c>
      <c r="P1122" s="186">
        <f>SUM(H1122,M1122)</f>
        <v>125</v>
      </c>
      <c r="Q1122" s="186">
        <f>IF(Q1117="","",SUM(Q1117:Q1121))</f>
        <v>514</v>
      </c>
      <c r="R1122" s="185"/>
      <c r="S1122" s="185" t="str">
        <f>IF(AND(S1117="",S1118="",S1119="",S1120="",S1121=""),"",SUM(S1117:S1121))</f>
        <v/>
      </c>
      <c r="T1122" s="187" t="str">
        <f>IF(AND(T1117="",T1118="",T1119="",T1120="",T1121=""),"",SUM(T1117:T1121))</f>
        <v/>
      </c>
      <c r="U1122" s="188"/>
      <c r="V1122" s="189" t="str">
        <f>IF(V1117="","",SUM(V1117:V1121))</f>
        <v/>
      </c>
    </row>
    <row r="1123" spans="1:22" ht="19.25" customHeight="1">
      <c r="A1123" s="986"/>
      <c r="B1123" s="1034" t="s">
        <v>318</v>
      </c>
      <c r="C1123" s="1035"/>
      <c r="D1123" s="173">
        <f>IF(D1122="","",50-(COUNTIF(D1117:D1121,"NA")*10+COUNTIF(D1117:D1121,"ML")*10))</f>
        <v>50</v>
      </c>
      <c r="E1123" s="173">
        <f t="shared" ref="E1123:F1123" si="414">IF(E1122="","",50-(COUNTIF(E1117:E1121,"NA")*10+COUNTIF(E1117:E1121,"ML")*10))</f>
        <v>50</v>
      </c>
      <c r="F1123" s="173">
        <f t="shared" si="414"/>
        <v>50</v>
      </c>
      <c r="G1123" s="177" t="e">
        <f>I1123-H1123</f>
        <v>#VALUE!</v>
      </c>
      <c r="H1123" s="184" t="e">
        <f>IF(H1122="","",(IF(OR(H1119="ML",H1119=""),0,H1116)+IF(OR(H1120="ML",H1120=""),0,H1117)+IF(OR(H1121="ML",H1121=""),0,H1118)))</f>
        <v>#VALUE!</v>
      </c>
      <c r="I1123" s="177">
        <f>IF(I1122=0,0,350-H1125)</f>
        <v>350</v>
      </c>
      <c r="J1123" s="204" t="e">
        <f>IF(J1122="","",SUM(D1123:G1123))</f>
        <v>#VALUE!</v>
      </c>
      <c r="K1123" s="178" t="e">
        <f>IF(K1122="","",SUM(H1123,J1123))</f>
        <v>#VALUE!</v>
      </c>
      <c r="L1123" s="177" t="e">
        <f>N1123-M1123</f>
        <v>#VALUE!</v>
      </c>
      <c r="M1123" s="180" t="e">
        <f>IF(M1122="","",(IF(OR(M1119="ML",M1119=""),0,M1116)+IF(OR(M1120="ML",M1120=""),0,M1117)+IF(OR(M1121="ML",M1121=""),0,M1118)))</f>
        <v>#VALUE!</v>
      </c>
      <c r="N1123" s="177">
        <f>IF(N1122=0,0,500-M1125)</f>
        <v>500</v>
      </c>
      <c r="O1123" s="204" t="e">
        <f>IF(L1123="","",SUM(J1123,L1123))</f>
        <v>#VALUE!</v>
      </c>
      <c r="P1123" s="178" t="e">
        <f>SUM(H1123,M1123)</f>
        <v>#VALUE!</v>
      </c>
      <c r="Q1123" s="178" t="e">
        <f>IF(Q1122="","",SUM(O1123,P1123))</f>
        <v>#VALUE!</v>
      </c>
      <c r="R1123" s="169"/>
      <c r="S1123" s="190">
        <f>COUNTIF(R1117:R1126,"S")</f>
        <v>0</v>
      </c>
      <c r="T1123" s="190">
        <f>COUNTIF(R1117:R1126,"RE")+COUNTIF(R1117:R1126,"REP")</f>
        <v>0</v>
      </c>
      <c r="U1123" s="190">
        <f>COUNTIF(U1117:U1122,"P")+COUNTIF(U1125:U1126,"P")</f>
        <v>0</v>
      </c>
      <c r="V1123" s="191" t="str">
        <f>IF(OR(U1123=0,U1123&lt;(S1123+T1123)),"",(Q1123-(S1123*200)+S1122))</f>
        <v/>
      </c>
    </row>
    <row r="1124" spans="1:22" ht="19.25" customHeight="1">
      <c r="A1124" s="986"/>
      <c r="B1124" s="942" t="s">
        <v>156</v>
      </c>
      <c r="C1124" s="943"/>
      <c r="D1124" s="192">
        <f t="shared" ref="D1124:Q1124" si="415">IF(D1123="","",D1122/D1123*100)</f>
        <v>57.999999999999993</v>
      </c>
      <c r="E1124" s="192">
        <f t="shared" si="415"/>
        <v>60</v>
      </c>
      <c r="F1124" s="192">
        <f t="shared" si="415"/>
        <v>78</v>
      </c>
      <c r="G1124" s="192" t="e">
        <f t="shared" si="415"/>
        <v>#VALUE!</v>
      </c>
      <c r="H1124" s="192" t="e">
        <f t="shared" si="415"/>
        <v>#VALUE!</v>
      </c>
      <c r="I1124" s="192">
        <f t="shared" si="415"/>
        <v>44.857142857142854</v>
      </c>
      <c r="J1124" s="192" t="e">
        <f t="shared" si="415"/>
        <v>#VALUE!</v>
      </c>
      <c r="K1124" s="193" t="e">
        <f t="shared" si="415"/>
        <v>#VALUE!</v>
      </c>
      <c r="L1124" s="192" t="e">
        <f t="shared" si="415"/>
        <v>#VALUE!</v>
      </c>
      <c r="M1124" s="192" t="e">
        <f t="shared" si="415"/>
        <v>#VALUE!</v>
      </c>
      <c r="N1124" s="192">
        <f t="shared" si="415"/>
        <v>51.800000000000004</v>
      </c>
      <c r="O1124" s="192" t="e">
        <f t="shared" si="415"/>
        <v>#VALUE!</v>
      </c>
      <c r="P1124" s="193" t="e">
        <f t="shared" si="415"/>
        <v>#VALUE!</v>
      </c>
      <c r="Q1124" s="193" t="e">
        <f t="shared" si="415"/>
        <v>#VALUE!</v>
      </c>
      <c r="R1124" s="166"/>
      <c r="S1124" s="166"/>
      <c r="T1124" s="167"/>
      <c r="U1124" s="170"/>
      <c r="V1124" s="194" t="str">
        <f>IF(V1123="","",V1122/V1123*100)</f>
        <v/>
      </c>
    </row>
    <row r="1125" spans="1:22" ht="19.25" customHeight="1">
      <c r="A1125" s="986"/>
      <c r="B1125" s="942" t="str">
        <f>'statement of marks'!$DQ$3</f>
        <v>RAJASTHAN STUDIES</v>
      </c>
      <c r="C1125" s="943"/>
      <c r="D1125" s="200">
        <f>IF('statement of marks'!DQ50="","",'statement of marks'!DQ50)</f>
        <v>8</v>
      </c>
      <c r="E1125" s="201">
        <f>IF('statement of marks'!DR50="","",'statement of marks'!DR50)</f>
        <v>9</v>
      </c>
      <c r="F1125" s="201">
        <f>IF('statement of marks'!DS50="","",'statement of marks'!DS50)</f>
        <v>8</v>
      </c>
      <c r="G1125" s="201">
        <f>IF('statement of marks'!DU50="","",'statement of marks'!DU50)</f>
        <v>42</v>
      </c>
      <c r="H1125" s="179">
        <f>IF(G1117="ML",70)+IF(G1118="ML",70)+IF(G1119="ML",70-H1116)+IF(G1120="ML",70-H1117)+IF(G1121="ML",70-H1118)+IF(H1119="ml",H1116)+IF(H1120="ml",H1117)+IF(H1121="ml",H1118)</f>
        <v>0</v>
      </c>
      <c r="I1125" s="204">
        <f>IF(G1125="","",SUM(G1125,H1125))</f>
        <v>42</v>
      </c>
      <c r="J1125" s="204">
        <f>IF(G1125="","",SUM(D1125,E1125,F1125,G1125))</f>
        <v>67</v>
      </c>
      <c r="K1125" s="178">
        <f>IF(J1125="","",SUM(H1125,J1125))</f>
        <v>67</v>
      </c>
      <c r="L1125" s="201">
        <f>IF('statement of marks'!DW50="","",'statement of marks'!DW50)</f>
        <v>65</v>
      </c>
      <c r="M1125" s="179">
        <f>IF(L1117="ML",100)+IF(L1118="ML",100)+IF(L1119="ML",100-M1116)+IF(L1120="ML",100-M1117)+IF(L1121="ML",100-M1118)+IF(M1119="ml",M1116)+IF(M1120="ml",M1117)+IF(M1121="ml",M1118)</f>
        <v>0</v>
      </c>
      <c r="N1125" s="204">
        <f>IF(L1125="","",SUM(L1125,M1125))</f>
        <v>65</v>
      </c>
      <c r="O1125" s="204">
        <f>IF(L1125="","",SUM(K1125,L1125))</f>
        <v>132</v>
      </c>
      <c r="P1125" s="179">
        <f>SUM(H1125,M1125)</f>
        <v>0</v>
      </c>
      <c r="Q1125" s="178">
        <f>IF(O1125="","",SUM(O1125,M1125))</f>
        <v>132</v>
      </c>
      <c r="R1125" s="201" t="str">
        <f>IF('statement of marks'!GW50="","",'statement of marks'!GW50)</f>
        <v>B</v>
      </c>
      <c r="S1125" s="180" t="str">
        <f>IF(OR(R1125="S",R1125="RE"),100,"")</f>
        <v/>
      </c>
      <c r="T1125" s="171" t="str">
        <f>IF('result subject-wise'!AL50="","",'result subject-wise'!AL50)</f>
        <v/>
      </c>
      <c r="U1125" s="172" t="str">
        <f>IF('result subject-wise'!AM50="","",'result subject-wise'!AM50)</f>
        <v/>
      </c>
      <c r="V1125" s="1036"/>
    </row>
    <row r="1126" spans="1:22" ht="19.25" customHeight="1">
      <c r="A1126" s="986"/>
      <c r="B1126" s="942" t="str">
        <f>'statement of marks'!$ED$3</f>
        <v>JEEVAN KAUSJAL</v>
      </c>
      <c r="C1126" s="943"/>
      <c r="D1126" s="1037" t="s">
        <v>283</v>
      </c>
      <c r="E1126" s="1038"/>
      <c r="F1126" s="204">
        <f>'statement of marks'!$ED$6</f>
        <v>30</v>
      </c>
      <c r="G1126" s="177">
        <f>IF('statement of marks'!ED50="","",'statement of marks'!ED50)</f>
        <v>22</v>
      </c>
      <c r="H1126" s="1038" t="s">
        <v>284</v>
      </c>
      <c r="I1126" s="1038"/>
      <c r="J1126" s="204">
        <f>'statement of marks'!$EE$6</f>
        <v>30</v>
      </c>
      <c r="K1126" s="178">
        <f>IF('statement of marks'!EE50="","",'statement of marks'!EE50)</f>
        <v>26</v>
      </c>
      <c r="L1126" s="1038" t="s">
        <v>113</v>
      </c>
      <c r="M1126" s="1038"/>
      <c r="N1126" s="204">
        <f>'statement of marks'!$EF$6</f>
        <v>40</v>
      </c>
      <c r="O1126" s="201">
        <f>IF('statement of marks'!EF50="","",'statement of marks'!EF50)</f>
        <v>27</v>
      </c>
      <c r="P1126" s="166"/>
      <c r="Q1126" s="178">
        <f>IF(O1126="","",SUM(G1126,K1126,O1126))</f>
        <v>75</v>
      </c>
      <c r="R1126" s="201" t="str">
        <f>IF('statement of marks'!GX50="","",'statement of marks'!GX50)</f>
        <v>B</v>
      </c>
      <c r="S1126" s="180" t="str">
        <f>IF(OR(R1126="S",R1126="RE"),40,"")</f>
        <v/>
      </c>
      <c r="T1126" s="171" t="str">
        <f>IF('result subject-wise'!AN50="","",'result subject-wise'!AN50)</f>
        <v/>
      </c>
      <c r="U1126" s="172" t="str">
        <f>IF('result subject-wise'!AO50="","",'result subject-wise'!AO50)</f>
        <v/>
      </c>
      <c r="V1126" s="1036"/>
    </row>
    <row r="1127" spans="1:22" ht="19.25" customHeight="1">
      <c r="A1127" s="986"/>
      <c r="B1127" s="1039" t="s">
        <v>200</v>
      </c>
      <c r="C1127" s="1040"/>
      <c r="D1127" s="1041" t="str">
        <f>IF('statement of marks'!HD50="","",'statement of marks'!HD50)</f>
        <v>PASS</v>
      </c>
      <c r="E1127" s="1042"/>
      <c r="F1127" s="1042"/>
      <c r="G1127" s="1042"/>
      <c r="H1127" s="1042"/>
      <c r="I1127" s="1043"/>
      <c r="J1127" s="202" t="s">
        <v>330</v>
      </c>
      <c r="K1127" s="201" t="str">
        <f>IF('statement of marks'!HG50="","",'statement of marks'!HG50)</f>
        <v>II</v>
      </c>
      <c r="L1127" s="1044" t="s">
        <v>157</v>
      </c>
      <c r="M1127" s="1045"/>
      <c r="N1127" s="1046"/>
      <c r="O1127" s="201">
        <f>IF('statement of marks'!HI50="","",'statement of marks'!HI50)</f>
        <v>34.000000000000149</v>
      </c>
      <c r="P1127" s="1047" t="s">
        <v>324</v>
      </c>
      <c r="Q1127" s="1047"/>
      <c r="R1127" s="1047"/>
      <c r="S1127" s="1047"/>
      <c r="T1127" s="1047"/>
      <c r="U1127" s="1047"/>
      <c r="V1127" s="1048"/>
    </row>
    <row r="1128" spans="1:22" ht="19.25" customHeight="1">
      <c r="A1128" s="986"/>
      <c r="B1128" s="1039" t="s">
        <v>333</v>
      </c>
      <c r="C1128" s="1040"/>
      <c r="D1128" s="965" t="s">
        <v>127</v>
      </c>
      <c r="E1128" s="966"/>
      <c r="F1128" s="958" t="s">
        <v>129</v>
      </c>
      <c r="G1128" s="958"/>
      <c r="H1128" s="958" t="s">
        <v>131</v>
      </c>
      <c r="I1128" s="958"/>
      <c r="J1128" s="958" t="s">
        <v>133</v>
      </c>
      <c r="K1128" s="958"/>
      <c r="L1128" s="959" t="s">
        <v>312</v>
      </c>
      <c r="M1128" s="959"/>
      <c r="N1128" s="959"/>
      <c r="O1128" s="959"/>
      <c r="P1128" s="960" t="s">
        <v>200</v>
      </c>
      <c r="Q1128" s="960"/>
      <c r="R1128" s="960"/>
      <c r="S1128" s="960"/>
      <c r="T1128" s="961" t="str">
        <f>IF('result subject-wise'!AR50="","",'result subject-wise'!AR50)</f>
        <v/>
      </c>
      <c r="U1128" s="961"/>
      <c r="V1128" s="962"/>
    </row>
    <row r="1129" spans="1:22" ht="19.25" customHeight="1">
      <c r="A1129" s="986"/>
      <c r="B1129" s="963" t="s">
        <v>309</v>
      </c>
      <c r="C1129" s="964"/>
      <c r="D1129" s="965" t="str">
        <f>IF('statement of marks'!EZ50="","",'statement of marks'!EZ50)</f>
        <v/>
      </c>
      <c r="E1129" s="966"/>
      <c r="F1129" s="966" t="str">
        <f>IF('statement of marks'!FB50="","",'statement of marks'!FB50)</f>
        <v/>
      </c>
      <c r="G1129" s="966"/>
      <c r="H1129" s="966" t="str">
        <f>IF('statement of marks'!FD50="","",'statement of marks'!FD50)</f>
        <v/>
      </c>
      <c r="I1129" s="966"/>
      <c r="J1129" s="966" t="str">
        <f>IF('statement of marks'!FF50="","",'statement of marks'!FF50)</f>
        <v/>
      </c>
      <c r="K1129" s="966"/>
      <c r="L1129" s="966">
        <f>IF('statement of marks'!FH50="","",'statement of marks'!FH50)</f>
        <v>0</v>
      </c>
      <c r="M1129" s="966"/>
      <c r="N1129" s="966"/>
      <c r="O1129" s="966"/>
      <c r="P1129" s="960" t="s">
        <v>330</v>
      </c>
      <c r="Q1129" s="960"/>
      <c r="R1129" s="960"/>
      <c r="S1129" s="960"/>
      <c r="T1129" s="961" t="str">
        <f>IF(AND(T1128="mRrh.kZ",V1124&gt;=60),"FIRST",IF(AND(T1128="mRrh.kZ",V1124&gt;=48),"SECOND",IF(AND(T1128="mRrh.kZ",V1124&gt;=36),"THIRD","")))</f>
        <v/>
      </c>
      <c r="U1129" s="961"/>
      <c r="V1129" s="962"/>
    </row>
    <row r="1130" spans="1:22" ht="19.25" customHeight="1">
      <c r="A1130" s="986"/>
      <c r="B1130" s="963" t="s">
        <v>310</v>
      </c>
      <c r="C1130" s="964"/>
      <c r="D1130" s="967" t="str">
        <f>IF('statement of marks'!EY50="","",'statement of marks'!EY50)</f>
        <v/>
      </c>
      <c r="E1130" s="968"/>
      <c r="F1130" s="968" t="str">
        <f>IF('statement of marks'!FA50="","",'statement of marks'!FA50)</f>
        <v/>
      </c>
      <c r="G1130" s="968"/>
      <c r="H1130" s="968" t="str">
        <f>IF('statement of marks'!FC50="","",'statement of marks'!FC50)</f>
        <v/>
      </c>
      <c r="I1130" s="968"/>
      <c r="J1130" s="968" t="str">
        <f>IF('statement of marks'!FE50="","",'statement of marks'!FE50)</f>
        <v/>
      </c>
      <c r="K1130" s="968"/>
      <c r="L1130" s="968">
        <f>IF('statement of marks'!FG50="","",'statement of marks'!FG50)</f>
        <v>44</v>
      </c>
      <c r="M1130" s="968"/>
      <c r="N1130" s="968"/>
      <c r="O1130" s="968"/>
      <c r="P1130" s="969" t="s">
        <v>302</v>
      </c>
      <c r="Q1130" s="970"/>
      <c r="R1130" s="970"/>
      <c r="S1130" s="971"/>
      <c r="T1130" s="972" t="str">
        <f>IF(T1128="","",'result subject-wise'!$G$118)</f>
        <v/>
      </c>
      <c r="U1130" s="972"/>
      <c r="V1130" s="973"/>
    </row>
    <row r="1131" spans="1:22" ht="19.25" customHeight="1">
      <c r="A1131" s="986"/>
      <c r="B1131" s="942" t="s">
        <v>303</v>
      </c>
      <c r="C1131" s="943"/>
      <c r="D1131" s="944"/>
      <c r="E1131" s="945"/>
      <c r="F1131" s="945"/>
      <c r="G1131" s="945"/>
      <c r="H1131" s="945"/>
      <c r="I1131" s="945"/>
      <c r="J1131" s="945"/>
      <c r="K1131" s="945"/>
      <c r="L1131" s="946" t="s">
        <v>326</v>
      </c>
      <c r="M1131" s="946"/>
      <c r="N1131" s="946"/>
      <c r="O1131" s="946"/>
      <c r="P1131" s="946"/>
      <c r="Q1131" s="946"/>
      <c r="R1131" s="974"/>
      <c r="S1131" s="975"/>
      <c r="T1131" s="975"/>
      <c r="U1131" s="975"/>
      <c r="V1131" s="976"/>
    </row>
    <row r="1132" spans="1:22" ht="19.25" customHeight="1">
      <c r="A1132" s="986"/>
      <c r="B1132" s="942" t="s">
        <v>335</v>
      </c>
      <c r="C1132" s="943"/>
      <c r="D1132" s="944"/>
      <c r="E1132" s="945"/>
      <c r="F1132" s="945"/>
      <c r="G1132" s="945"/>
      <c r="H1132" s="945"/>
      <c r="I1132" s="945"/>
      <c r="J1132" s="945"/>
      <c r="K1132" s="945"/>
      <c r="L1132" s="946" t="s">
        <v>304</v>
      </c>
      <c r="M1132" s="946"/>
      <c r="N1132" s="946"/>
      <c r="O1132" s="946"/>
      <c r="P1132" s="946"/>
      <c r="Q1132" s="946"/>
      <c r="R1132" s="977"/>
      <c r="S1132" s="978"/>
      <c r="T1132" s="978"/>
      <c r="U1132" s="978"/>
      <c r="V1132" s="979"/>
    </row>
    <row r="1133" spans="1:22" ht="19.25" customHeight="1">
      <c r="A1133" s="986"/>
      <c r="B1133" s="942" t="s">
        <v>313</v>
      </c>
      <c r="C1133" s="943"/>
      <c r="D1133" s="944"/>
      <c r="E1133" s="945"/>
      <c r="F1133" s="945"/>
      <c r="G1133" s="945"/>
      <c r="H1133" s="945"/>
      <c r="I1133" s="945"/>
      <c r="J1133" s="945"/>
      <c r="K1133" s="945"/>
      <c r="L1133" s="946" t="s">
        <v>327</v>
      </c>
      <c r="M1133" s="946"/>
      <c r="N1133" s="946"/>
      <c r="O1133" s="946"/>
      <c r="P1133" s="946"/>
      <c r="Q1133" s="946"/>
      <c r="R1133" s="947" t="s">
        <v>328</v>
      </c>
      <c r="S1133" s="948"/>
      <c r="T1133" s="948"/>
      <c r="U1133" s="948"/>
      <c r="V1133" s="949"/>
    </row>
    <row r="1134" spans="1:22" ht="19.25" customHeight="1">
      <c r="A1134" s="987"/>
      <c r="B1134" s="950" t="s">
        <v>329</v>
      </c>
      <c r="C1134" s="951"/>
      <c r="D1134" s="952"/>
      <c r="E1134" s="953"/>
      <c r="F1134" s="953"/>
      <c r="G1134" s="953"/>
      <c r="H1134" s="953"/>
      <c r="I1134" s="953"/>
      <c r="J1134" s="953"/>
      <c r="K1134" s="953"/>
      <c r="L1134" s="951" t="s">
        <v>117</v>
      </c>
      <c r="M1134" s="951"/>
      <c r="N1134" s="951"/>
      <c r="O1134" s="951"/>
      <c r="P1134" s="954">
        <f>'statement of marks'!$HJ$110</f>
        <v>42122</v>
      </c>
      <c r="Q1134" s="954"/>
      <c r="R1134" s="955" t="s">
        <v>305</v>
      </c>
      <c r="S1134" s="956"/>
      <c r="T1134" s="956"/>
      <c r="U1134" s="956"/>
      <c r="V1134" s="957"/>
    </row>
    <row r="1135" spans="1:22" ht="19.25" customHeight="1">
      <c r="A1135" s="980" t="s">
        <v>287</v>
      </c>
      <c r="B1135" s="981"/>
      <c r="C1135" s="981"/>
      <c r="D1135" s="981"/>
      <c r="E1135" s="981"/>
      <c r="F1135" s="981"/>
      <c r="G1135" s="981"/>
      <c r="H1135" s="981"/>
      <c r="I1135" s="981"/>
      <c r="J1135" s="981"/>
      <c r="K1135" s="981"/>
      <c r="L1135" s="981"/>
      <c r="M1135" s="981"/>
      <c r="N1135" s="981"/>
      <c r="O1135" s="981"/>
      <c r="P1135" s="981"/>
      <c r="Q1135" s="981"/>
      <c r="R1135" s="981"/>
      <c r="S1135" s="981"/>
      <c r="T1135" s="981"/>
      <c r="U1135" s="981"/>
      <c r="V1135" s="982"/>
    </row>
    <row r="1136" spans="1:22" ht="19.25" customHeight="1">
      <c r="A1136" s="983" t="str">
        <f>'statement of marks'!$A$1</f>
        <v>GOVT. GIRLS' HR. SEC. SCHOOL, NIMBAHERA</v>
      </c>
      <c r="B1136" s="984"/>
      <c r="C1136" s="984"/>
      <c r="D1136" s="984"/>
      <c r="E1136" s="984"/>
      <c r="F1136" s="984"/>
      <c r="G1136" s="984"/>
      <c r="H1136" s="984"/>
      <c r="I1136" s="984"/>
      <c r="J1136" s="984"/>
      <c r="K1136" s="984"/>
      <c r="L1136" s="984"/>
      <c r="M1136" s="984"/>
      <c r="N1136" s="984"/>
      <c r="O1136" s="984"/>
      <c r="P1136" s="984"/>
      <c r="Q1136" s="984"/>
      <c r="R1136" s="984"/>
      <c r="S1136" s="984"/>
      <c r="T1136" s="984"/>
      <c r="U1136" s="984"/>
      <c r="V1136" s="985"/>
    </row>
    <row r="1137" spans="1:22" ht="19.25" customHeight="1">
      <c r="A1137" s="986"/>
      <c r="B1137" s="988" t="s">
        <v>316</v>
      </c>
      <c r="C1137" s="988"/>
      <c r="D1137" s="989" t="str">
        <f>'statement of marks'!$F$3</f>
        <v>2013-14</v>
      </c>
      <c r="E1137" s="990"/>
      <c r="F1137" s="991" t="str">
        <f>IF(T1155="","MAIN EXAMINATION",IF(D1154="Suppl.","SUPPLEMENTARY EXAMINATION",IF(D1154="Re-exam.","RE-EXAMINATION",)))</f>
        <v>MAIN EXAMINATION</v>
      </c>
      <c r="G1137" s="992"/>
      <c r="H1137" s="992"/>
      <c r="I1137" s="992"/>
      <c r="J1137" s="992"/>
      <c r="K1137" s="992"/>
      <c r="L1137" s="992"/>
      <c r="M1137" s="992"/>
      <c r="N1137" s="992"/>
      <c r="O1137" s="992"/>
      <c r="P1137" s="992"/>
      <c r="Q1137" s="992"/>
      <c r="R1137" s="993" t="s">
        <v>315</v>
      </c>
      <c r="S1137" s="994"/>
      <c r="T1137" s="995" t="str">
        <f>'statement of marks'!$A$3</f>
        <v>11 'A'</v>
      </c>
      <c r="U1137" s="995"/>
      <c r="V1137" s="996"/>
    </row>
    <row r="1138" spans="1:22" ht="19.25" customHeight="1">
      <c r="A1138" s="986"/>
      <c r="B1138" s="997" t="s">
        <v>36</v>
      </c>
      <c r="C1138" s="997"/>
      <c r="D1138" s="998" t="str">
        <f>IF('statement of marks'!G51="","",'statement of marks'!G51)</f>
        <v>A 043</v>
      </c>
      <c r="E1138" s="946"/>
      <c r="F1138" s="946"/>
      <c r="G1138" s="946"/>
      <c r="H1138" s="946"/>
      <c r="I1138" s="946"/>
      <c r="J1138" s="946"/>
      <c r="K1138" s="946"/>
      <c r="L1138" s="946"/>
      <c r="M1138" s="946"/>
      <c r="N1138" s="946"/>
      <c r="O1138" s="946"/>
      <c r="P1138" s="946"/>
      <c r="Q1138" s="946"/>
      <c r="R1138" s="999" t="s">
        <v>314</v>
      </c>
      <c r="S1138" s="1000"/>
      <c r="T1138" s="1001">
        <f>IF('statement of marks'!E51="","",'statement of marks'!E51)</f>
        <v>11443</v>
      </c>
      <c r="U1138" s="1001"/>
      <c r="V1138" s="1002"/>
    </row>
    <row r="1139" spans="1:22" ht="19.25" customHeight="1">
      <c r="A1139" s="986"/>
      <c r="B1139" s="997" t="s">
        <v>37</v>
      </c>
      <c r="C1139" s="997"/>
      <c r="D1139" s="998" t="str">
        <f>IF('statement of marks'!H51="","",'statement of marks'!H51)</f>
        <v>B 043</v>
      </c>
      <c r="E1139" s="946"/>
      <c r="F1139" s="946"/>
      <c r="G1139" s="946"/>
      <c r="H1139" s="946"/>
      <c r="I1139" s="946"/>
      <c r="J1139" s="946"/>
      <c r="K1139" s="946"/>
      <c r="L1139" s="946"/>
      <c r="M1139" s="946"/>
      <c r="N1139" s="946"/>
      <c r="O1139" s="946"/>
      <c r="P1139" s="946"/>
      <c r="Q1139" s="946"/>
      <c r="R1139" s="999" t="s">
        <v>35</v>
      </c>
      <c r="S1139" s="1000"/>
      <c r="T1139" s="1001">
        <f>IF('statement of marks'!D51="","",'statement of marks'!D51)</f>
        <v>10301</v>
      </c>
      <c r="U1139" s="1001"/>
      <c r="V1139" s="1002"/>
    </row>
    <row r="1140" spans="1:22" ht="19.25" customHeight="1">
      <c r="A1140" s="986"/>
      <c r="B1140" s="1003" t="s">
        <v>38</v>
      </c>
      <c r="C1140" s="1003"/>
      <c r="D1140" s="998" t="str">
        <f>IF('statement of marks'!I51="","",'statement of marks'!I51)</f>
        <v>C 043</v>
      </c>
      <c r="E1140" s="946"/>
      <c r="F1140" s="946"/>
      <c r="G1140" s="946"/>
      <c r="H1140" s="946"/>
      <c r="I1140" s="946"/>
      <c r="J1140" s="946"/>
      <c r="K1140" s="946"/>
      <c r="L1140" s="946"/>
      <c r="M1140" s="946"/>
      <c r="N1140" s="946"/>
      <c r="O1140" s="946"/>
      <c r="P1140" s="946"/>
      <c r="Q1140" s="946"/>
      <c r="R1140" s="1004" t="s">
        <v>285</v>
      </c>
      <c r="S1140" s="1005"/>
      <c r="T1140" s="1006">
        <f>IF('statement of marks'!F51="","",'statement of marks'!F51)</f>
        <v>35353</v>
      </c>
      <c r="U1140" s="1006"/>
      <c r="V1140" s="1007"/>
    </row>
    <row r="1141" spans="1:22" ht="19.25" customHeight="1">
      <c r="A1141" s="986"/>
      <c r="B1141" s="1008" t="s">
        <v>223</v>
      </c>
      <c r="C1141" s="1010" t="s">
        <v>319</v>
      </c>
      <c r="D1141" s="1012" t="s">
        <v>114</v>
      </c>
      <c r="E1141" s="1012" t="s">
        <v>115</v>
      </c>
      <c r="F1141" s="1012" t="s">
        <v>116</v>
      </c>
      <c r="G1141" s="1014" t="s">
        <v>281</v>
      </c>
      <c r="H1141" s="1014" t="s">
        <v>282</v>
      </c>
      <c r="I1141" s="1012" t="s">
        <v>289</v>
      </c>
      <c r="J1141" s="1012" t="s">
        <v>299</v>
      </c>
      <c r="K1141" s="1016" t="s">
        <v>299</v>
      </c>
      <c r="L1141" s="1018" t="s">
        <v>292</v>
      </c>
      <c r="M1141" s="1018" t="s">
        <v>293</v>
      </c>
      <c r="N1141" s="1020" t="s">
        <v>294</v>
      </c>
      <c r="O1141" s="1020" t="s">
        <v>290</v>
      </c>
      <c r="P1141" s="1020" t="s">
        <v>291</v>
      </c>
      <c r="Q1141" s="1016" t="s">
        <v>323</v>
      </c>
      <c r="R1141" s="1012" t="s">
        <v>334</v>
      </c>
      <c r="S1141" s="1022" t="s">
        <v>332</v>
      </c>
      <c r="T1141" s="1024" t="s">
        <v>320</v>
      </c>
      <c r="U1141" s="1026" t="s">
        <v>321</v>
      </c>
      <c r="V1141" s="1028" t="s">
        <v>322</v>
      </c>
    </row>
    <row r="1142" spans="1:22" ht="19.25" customHeight="1">
      <c r="A1142" s="986"/>
      <c r="B1142" s="1009"/>
      <c r="C1142" s="1011"/>
      <c r="D1142" s="1013"/>
      <c r="E1142" s="1013"/>
      <c r="F1142" s="1013"/>
      <c r="G1142" s="1015"/>
      <c r="H1142" s="1015"/>
      <c r="I1142" s="1013"/>
      <c r="J1142" s="1013"/>
      <c r="K1142" s="1017"/>
      <c r="L1142" s="1019"/>
      <c r="M1142" s="1019"/>
      <c r="N1142" s="1021"/>
      <c r="O1142" s="1021"/>
      <c r="P1142" s="1021"/>
      <c r="Q1142" s="1017"/>
      <c r="R1142" s="1013"/>
      <c r="S1142" s="1023"/>
      <c r="T1142" s="1025"/>
      <c r="U1142" s="1027"/>
      <c r="V1142" s="1029"/>
    </row>
    <row r="1143" spans="1:22" ht="19.25" customHeight="1">
      <c r="A1143" s="986"/>
      <c r="B1143" s="1030" t="s">
        <v>317</v>
      </c>
      <c r="C1143" s="1031"/>
      <c r="D1143" s="173">
        <v>10</v>
      </c>
      <c r="E1143" s="203">
        <v>10</v>
      </c>
      <c r="F1143" s="203">
        <v>10</v>
      </c>
      <c r="G1143" s="164" t="s">
        <v>90</v>
      </c>
      <c r="H1143" s="174" t="str">
        <f>'statement of marks'!$AQ$6</f>
        <v/>
      </c>
      <c r="I1143" s="165">
        <v>70</v>
      </c>
      <c r="J1143" s="164" t="s">
        <v>88</v>
      </c>
      <c r="K1143" s="175">
        <v>100</v>
      </c>
      <c r="L1143" s="164" t="s">
        <v>91</v>
      </c>
      <c r="M1143" s="174" t="str">
        <f>'statement of marks'!$AV$6</f>
        <v/>
      </c>
      <c r="N1143" s="165">
        <v>100</v>
      </c>
      <c r="O1143" s="164" t="s">
        <v>307</v>
      </c>
      <c r="P1143" s="175"/>
      <c r="Q1143" s="175">
        <v>200</v>
      </c>
      <c r="R1143" s="166"/>
      <c r="S1143" s="166"/>
      <c r="T1143" s="167"/>
      <c r="U1143" s="168"/>
      <c r="V1143" s="176" t="str">
        <f>IF(OR(U1150=0,U1150&lt;S1150),"",Q1143)</f>
        <v/>
      </c>
    </row>
    <row r="1144" spans="1:22" ht="19.25" customHeight="1">
      <c r="A1144" s="986"/>
      <c r="B1144" s="942" t="str">
        <f>'statement of marks'!$J$3</f>
        <v>HINDI COMPULSORY</v>
      </c>
      <c r="C1144" s="943"/>
      <c r="D1144" s="200">
        <f>IF('statement of marks'!J51="","",'statement of marks'!J51)</f>
        <v>6</v>
      </c>
      <c r="E1144" s="201">
        <f>IF('statement of marks'!K51="","",'statement of marks'!K51)</f>
        <v>6</v>
      </c>
      <c r="F1144" s="201">
        <f>IF('statement of marks'!L51="","",'statement of marks'!L51)</f>
        <v>6</v>
      </c>
      <c r="G1144" s="177">
        <f>IF('statement of marks'!N51="","",'statement of marks'!N51)</f>
        <v>41</v>
      </c>
      <c r="H1144" s="177" t="str">
        <f>'statement of marks'!$BS$6</f>
        <v/>
      </c>
      <c r="I1144" s="204">
        <f>IF(G1144="","",G1144)</f>
        <v>41</v>
      </c>
      <c r="J1144" s="204">
        <f>IF(G1144="","",SUM(D1144,E1144,F1144,G1144))</f>
        <v>59</v>
      </c>
      <c r="K1144" s="178">
        <f>J1144</f>
        <v>59</v>
      </c>
      <c r="L1144" s="177">
        <f>IF('statement of marks'!P51="","",'statement of marks'!P51)</f>
        <v>67</v>
      </c>
      <c r="M1144" s="174" t="str">
        <f>'statement of marks'!$BX$6</f>
        <v/>
      </c>
      <c r="N1144" s="204">
        <f>IF(L1144="","",L1144)</f>
        <v>67</v>
      </c>
      <c r="O1144" s="204">
        <f>IF(L1144="","",SUM(J1144,L1144))</f>
        <v>126</v>
      </c>
      <c r="P1144" s="179">
        <f>SUM(H1144,M1144)</f>
        <v>0</v>
      </c>
      <c r="Q1144" s="178">
        <f>O1144</f>
        <v>126</v>
      </c>
      <c r="R1144" s="201" t="str">
        <f>CONCATENATE('statement of marks'!FJ51,'statement of marks'!FK51,'statement of marks'!FL51)</f>
        <v>I</v>
      </c>
      <c r="S1144" s="180" t="str">
        <f>IF(OR(R1144="S",R1144="RE"),100,"")</f>
        <v/>
      </c>
      <c r="T1144" s="181" t="str">
        <f>IF('result subject-wise'!U51="","",'result subject-wise'!U51)</f>
        <v/>
      </c>
      <c r="U1144" s="182" t="str">
        <f>IF('result subject-wise'!V51="","",'result subject-wise'!V51)</f>
        <v/>
      </c>
      <c r="V1144" s="176" t="str">
        <f>IF(OR(U1150=0,U1150&lt;S1150),"",IF(R1144="RE",SUM(Q1144,T1144),IF(R1144="S",T1144,Q1144)))</f>
        <v/>
      </c>
    </row>
    <row r="1145" spans="1:22" ht="19.25" customHeight="1">
      <c r="A1145" s="986"/>
      <c r="B1145" s="942" t="str">
        <f>'statement of marks'!$W$3</f>
        <v>ENGLISH COMPULSORY</v>
      </c>
      <c r="C1145" s="943"/>
      <c r="D1145" s="200">
        <f>IF('statement of marks'!W51="","",'statement of marks'!W51)</f>
        <v>3</v>
      </c>
      <c r="E1145" s="201">
        <f>IF('statement of marks'!X51="","",'statement of marks'!X51)</f>
        <v>5</v>
      </c>
      <c r="F1145" s="201">
        <f>IF('statement of marks'!Y51="","",'statement of marks'!Y51)</f>
        <v>7</v>
      </c>
      <c r="G1145" s="177">
        <f>IF('statement of marks'!AA51="","",'statement of marks'!AA51)</f>
        <v>27</v>
      </c>
      <c r="H1145" s="177" t="str">
        <f>'statement of marks'!$CU$6</f>
        <v/>
      </c>
      <c r="I1145" s="204">
        <f>IF(G1145="","",G1145)</f>
        <v>27</v>
      </c>
      <c r="J1145" s="204">
        <f t="shared" ref="J1145:J1148" si="416">IF(G1145="","",SUM(D1145,E1145,F1145,G1145))</f>
        <v>42</v>
      </c>
      <c r="K1145" s="178">
        <f>J1145</f>
        <v>42</v>
      </c>
      <c r="L1145" s="177">
        <f>IF('statement of marks'!AC51="","",'statement of marks'!AC51)</f>
        <v>37</v>
      </c>
      <c r="M1145" s="174" t="str">
        <f>'statement of marks'!$CZ$6</f>
        <v/>
      </c>
      <c r="N1145" s="204">
        <f>IF(L1145="","",L1145)</f>
        <v>37</v>
      </c>
      <c r="O1145" s="204">
        <f t="shared" ref="O1145" si="417">IF(L1145="","",SUM(J1145,L1145))</f>
        <v>79</v>
      </c>
      <c r="P1145" s="179">
        <f t="shared" ref="P1145" si="418">SUM(H1145,M1145)</f>
        <v>0</v>
      </c>
      <c r="Q1145" s="178">
        <f>O1145</f>
        <v>79</v>
      </c>
      <c r="R1145" s="201" t="str">
        <f>CONCATENATE('statement of marks'!FM51,'statement of marks'!FN51,'statement of marks'!FO51)</f>
        <v>III</v>
      </c>
      <c r="S1145" s="180" t="str">
        <f>IF(OR(R1145="S",R1145="RE"),100,"")</f>
        <v/>
      </c>
      <c r="T1145" s="181" t="str">
        <f>IF('result subject-wise'!X51="","",'result subject-wise'!X51)</f>
        <v/>
      </c>
      <c r="U1145" s="182" t="str">
        <f>IF('result subject-wise'!Y51="","",'result subject-wise'!Y51)</f>
        <v/>
      </c>
      <c r="V1145" s="176" t="str">
        <f>IF(OR(U1150=0,U1150&lt;S1150),"",IF(R1145="RE",SUM(Q1145,T1145),IF(R1145="S",T1145,Q1145)))</f>
        <v/>
      </c>
    </row>
    <row r="1146" spans="1:22" ht="19.25" customHeight="1">
      <c r="A1146" s="986"/>
      <c r="B1146" s="942" t="str">
        <f>'statement of marks'!AK51</f>
        <v>PHYSICS</v>
      </c>
      <c r="C1146" s="943"/>
      <c r="D1146" s="200">
        <f>IF('statement of marks'!AL51="","",'statement of marks'!AL51)</f>
        <v>4</v>
      </c>
      <c r="E1146" s="201">
        <f>IF('statement of marks'!AM51="","",'statement of marks'!AM51)</f>
        <v>8</v>
      </c>
      <c r="F1146" s="201">
        <f>IF('statement of marks'!AN51="","",'statement of marks'!AN51)</f>
        <v>8</v>
      </c>
      <c r="G1146" s="177">
        <f>IF('statement of marks'!AP51="","",'statement of marks'!AP51)</f>
        <v>20</v>
      </c>
      <c r="H1146" s="177">
        <f>IF('statement of marks'!AQ51="","",'statement of marks'!AQ51)</f>
        <v>13</v>
      </c>
      <c r="I1146" s="204">
        <f>IF(G1146="","",IF(AND(G1146="ML",H1146="ML"),"ML",IF(AND(G1146="ML",H1146=""),"ML",SUM(G1146,H1146))))</f>
        <v>33</v>
      </c>
      <c r="J1146" s="204">
        <f t="shared" si="416"/>
        <v>40</v>
      </c>
      <c r="K1146" s="178">
        <f>IF(J1146="","",SUM(H1146,J1146))</f>
        <v>53</v>
      </c>
      <c r="L1146" s="177">
        <f>IF('statement of marks'!AU51="","",'statement of marks'!AU51)</f>
        <v>26</v>
      </c>
      <c r="M1146" s="177">
        <f>IF('statement of marks'!AV51="","",'statement of marks'!AV51)</f>
        <v>22</v>
      </c>
      <c r="N1146" s="204">
        <f>IF(L1146="","",IF(AND(L1146="ML",M1146="ML"),"ML",IF(AND(L1146="ML",M1146=""),"ML",SUM(L1146,M1146))))</f>
        <v>48</v>
      </c>
      <c r="O1146" s="204">
        <f>IF(L1146="","",SUM(J1146,L1146))</f>
        <v>66</v>
      </c>
      <c r="P1146" s="177">
        <f>IF(AND(H1146="",M1146=""),"",SUM(H1146,M1146))</f>
        <v>35</v>
      </c>
      <c r="Q1146" s="178">
        <f>IF(O1146="","",SUM(O1146,P1146))</f>
        <v>101</v>
      </c>
      <c r="R1146" s="201" t="str">
        <f>CONCATENATE('statement of marks'!FP51,'statement of marks'!FY51,'statement of marks'!FZ51)</f>
        <v>II</v>
      </c>
      <c r="S1146" s="180" t="str">
        <f>IF('result subject-wise'!Z51="","",'result subject-wise'!Z51)</f>
        <v/>
      </c>
      <c r="T1146" s="181" t="str">
        <f>IF('result subject-wise'!AB51="","",'result subject-wise'!AB51)</f>
        <v/>
      </c>
      <c r="U1146" s="182" t="str">
        <f>IF('result subject-wise'!AC51="","",'result subject-wise'!AC51)</f>
        <v/>
      </c>
      <c r="V1146" s="176" t="str">
        <f>IF(OR(U1150=0,U1150&lt;S1150),"",IF(OR(R1146="RE",R1146="REP"),SUM(Q1146,T1146),IF(R1146="S",T1146,Q1146)))</f>
        <v/>
      </c>
    </row>
    <row r="1147" spans="1:22" ht="19.25" customHeight="1">
      <c r="A1147" s="986"/>
      <c r="B1147" s="942" t="str">
        <f>'statement of marks'!BM51</f>
        <v>CHEMISTRY</v>
      </c>
      <c r="C1147" s="943"/>
      <c r="D1147" s="200">
        <f>IF('statement of marks'!BN51="","",'statement of marks'!BN51)</f>
        <v>5</v>
      </c>
      <c r="E1147" s="201">
        <f>IF('statement of marks'!BO51="","",'statement of marks'!BO51)</f>
        <v>9</v>
      </c>
      <c r="F1147" s="201">
        <f>IF('statement of marks'!BP51="","",'statement of marks'!BP51)</f>
        <v>8</v>
      </c>
      <c r="G1147" s="177">
        <f>IF('statement of marks'!BR51="","",'statement of marks'!BR51)</f>
        <v>25</v>
      </c>
      <c r="H1147" s="177">
        <f>IF('statement of marks'!BS51="","",'statement of marks'!BS51)</f>
        <v>18</v>
      </c>
      <c r="I1147" s="204">
        <f t="shared" ref="I1147" si="419">IF(G1147="","",IF(AND(G1147="ML",H1147="ML"),"ML",IF(AND(G1147="ML",H1147=""),"ML",SUM(G1147,H1147))))</f>
        <v>43</v>
      </c>
      <c r="J1147" s="204">
        <f t="shared" si="416"/>
        <v>47</v>
      </c>
      <c r="K1147" s="178">
        <f>IF(J1147="","",SUM(H1147,J1147))</f>
        <v>65</v>
      </c>
      <c r="L1147" s="177">
        <f>IF('statement of marks'!BW51="","",'statement of marks'!BW51)</f>
        <v>33</v>
      </c>
      <c r="M1147" s="177">
        <f>IF('statement of marks'!BX51="","",'statement of marks'!BX51)</f>
        <v>29</v>
      </c>
      <c r="N1147" s="204">
        <f t="shared" ref="N1147" si="420">IF(L1147="","",IF(AND(L1147="ML",M1147="ML"),"ML",IF(AND(L1147="ML",M1147=""),"ML",SUM(L1147,M1147))))</f>
        <v>62</v>
      </c>
      <c r="O1147" s="204">
        <f>IF(L1147="","",SUM(J1147,L1147))</f>
        <v>80</v>
      </c>
      <c r="P1147" s="177">
        <f t="shared" ref="P1147:P1148" si="421">IF(AND(H1147="",M1147=""),"",SUM(H1147,M1147))</f>
        <v>47</v>
      </c>
      <c r="Q1147" s="178">
        <f>IF(O1147="","",SUM(O1147,P1147))</f>
        <v>127</v>
      </c>
      <c r="R1147" s="201" t="str">
        <f>CONCATENATE('statement of marks'!GA51,'statement of marks'!GJ51,'statement of marks'!GK51)</f>
        <v>I</v>
      </c>
      <c r="S1147" s="180" t="str">
        <f>IF('result subject-wise'!AD51="","",'result subject-wise'!AD51)</f>
        <v/>
      </c>
      <c r="T1147" s="181" t="str">
        <f>IF('result subject-wise'!AF51="","",'result subject-wise'!AF51)</f>
        <v/>
      </c>
      <c r="U1147" s="182" t="str">
        <f>IF('result subject-wise'!AG51="","",'result subject-wise'!AG51)</f>
        <v/>
      </c>
      <c r="V1147" s="176" t="str">
        <f>IF(OR(U1150=0,U1150&lt;S1150),"",IF(OR(R1147="RE",R1147="REP"),SUM(Q1147,T1147),IF(R1147="S",T1147,Q1147)))</f>
        <v/>
      </c>
    </row>
    <row r="1148" spans="1:22" ht="19.25" customHeight="1">
      <c r="A1148" s="986"/>
      <c r="B1148" s="942" t="str">
        <f>'statement of marks'!CO51</f>
        <v>BIOLOGY</v>
      </c>
      <c r="C1148" s="943"/>
      <c r="D1148" s="200">
        <f>IF('statement of marks'!CP51="","",'statement of marks'!CP51)</f>
        <v>5</v>
      </c>
      <c r="E1148" s="201">
        <f>IF('statement of marks'!CQ51="","",'statement of marks'!CQ51)</f>
        <v>8</v>
      </c>
      <c r="F1148" s="201">
        <f>IF('statement of marks'!CR51="","",'statement of marks'!CR51)</f>
        <v>9</v>
      </c>
      <c r="G1148" s="177">
        <f>IF('statement of marks'!CT51="","",'statement of marks'!CT51)</f>
        <v>30</v>
      </c>
      <c r="H1148" s="177">
        <f>IF('statement of marks'!CU51="","",'statement of marks'!CU51)</f>
        <v>17</v>
      </c>
      <c r="I1148" s="204">
        <f>IF(G1148="","",IF(AND(G1148="ML",H1148="ML"),"ML",IF(AND(G1148="ML",H1148=""),"ML",SUM(G1148,H1148))))</f>
        <v>47</v>
      </c>
      <c r="J1148" s="204">
        <f t="shared" si="416"/>
        <v>52</v>
      </c>
      <c r="K1148" s="178">
        <f>IF(J1148="","",SUM(H1148,J1148))</f>
        <v>69</v>
      </c>
      <c r="L1148" s="177">
        <f>IF('statement of marks'!CY51="","",'statement of marks'!CY51)</f>
        <v>29</v>
      </c>
      <c r="M1148" s="177">
        <f>IF('statement of marks'!CZ51="","",'statement of marks'!CZ51)</f>
        <v>26</v>
      </c>
      <c r="N1148" s="204">
        <f>IF(L1148="","",IF(AND(L1148="ML",M1148="ML"),"ML",IF(AND(L1148="ML",M1148=""),"ML",SUM(L1148,M1148))))</f>
        <v>55</v>
      </c>
      <c r="O1148" s="204">
        <f>IF(L1148="","",SUM(J1148,L1148))</f>
        <v>81</v>
      </c>
      <c r="P1148" s="177">
        <f t="shared" si="421"/>
        <v>43</v>
      </c>
      <c r="Q1148" s="178">
        <f>IF(O1148="","",SUM(O1148,P1148))</f>
        <v>124</v>
      </c>
      <c r="R1148" s="201" t="str">
        <f>CONCATENATE('statement of marks'!GL51,'statement of marks'!GU51,'statement of marks'!GV51)</f>
        <v>I</v>
      </c>
      <c r="S1148" s="180" t="str">
        <f>IF('result subject-wise'!AH51="","",'result subject-wise'!AH51)</f>
        <v/>
      </c>
      <c r="T1148" s="181" t="str">
        <f>IF('result subject-wise'!AJ51="","",'result subject-wise'!AJ51)</f>
        <v/>
      </c>
      <c r="U1148" s="182" t="str">
        <f>IF('result subject-wise'!AK51="","",'result subject-wise'!AK51)</f>
        <v/>
      </c>
      <c r="V1148" s="176" t="str">
        <f>IF(OR(U1150=0,U1150&lt;S1150),"",IF(OR(R1148="RE",R1148="REP"),SUM(Q1148,T1148),IF(R1148="S",T1148,Q1148)))</f>
        <v/>
      </c>
    </row>
    <row r="1149" spans="1:22" ht="19.25" customHeight="1">
      <c r="A1149" s="986"/>
      <c r="B1149" s="1032" t="s">
        <v>296</v>
      </c>
      <c r="C1149" s="1033"/>
      <c r="D1149" s="183">
        <f>IF(AND(D1144="",D1145="",D1146="",D1147="",D1148=""),"",SUM(D1144:D1148))</f>
        <v>23</v>
      </c>
      <c r="E1149" s="183">
        <f t="shared" ref="E1149:F1149" si="422">IF(AND(E1144="",E1145="",E1146="",E1147="",E1148=""),"",SUM(E1144:E1148))</f>
        <v>36</v>
      </c>
      <c r="F1149" s="183">
        <f t="shared" si="422"/>
        <v>38</v>
      </c>
      <c r="G1149" s="184">
        <f>IF(G1144="","",SUM(G1144:G1148))</f>
        <v>143</v>
      </c>
      <c r="H1149" s="184">
        <f>SUM(H1146:H1148)</f>
        <v>48</v>
      </c>
      <c r="I1149" s="184">
        <f>IF(AND(I1144="",I1145="",I1146="",I1147="",I1148=""),"",SUM(I1144:I1148))</f>
        <v>191</v>
      </c>
      <c r="J1149" s="185">
        <f>IF(J1148="","",SUM(J1144:J1148))</f>
        <v>240</v>
      </c>
      <c r="K1149" s="186">
        <f>IF(K1144="","",SUM(K1144:K1148))</f>
        <v>288</v>
      </c>
      <c r="L1149" s="184">
        <f>IF(L1144="","",SUM(L1144:L1148))</f>
        <v>192</v>
      </c>
      <c r="M1149" s="184">
        <f>SUM(M1146:M1148)</f>
        <v>77</v>
      </c>
      <c r="N1149" s="184">
        <f t="shared" ref="N1149" si="423">IF(AND(N1144="",N1145="",N1146="",N1147="",N1148=""),"",SUM(N1144:N1148))</f>
        <v>269</v>
      </c>
      <c r="O1149" s="185">
        <f>IF(L1149="","",SUM(J1149,L1149))</f>
        <v>432</v>
      </c>
      <c r="P1149" s="186">
        <f>SUM(H1149,M1149)</f>
        <v>125</v>
      </c>
      <c r="Q1149" s="186">
        <f>IF(Q1144="","",SUM(Q1144:Q1148))</f>
        <v>557</v>
      </c>
      <c r="R1149" s="185"/>
      <c r="S1149" s="185" t="str">
        <f>IF(AND(S1144="",S1145="",S1146="",S1147="",S1148=""),"",SUM(S1144:S1148))</f>
        <v/>
      </c>
      <c r="T1149" s="187" t="str">
        <f>IF(AND(T1144="",T1145="",T1146="",T1147="",T1148=""),"",SUM(T1144:T1148))</f>
        <v/>
      </c>
      <c r="U1149" s="188"/>
      <c r="V1149" s="189" t="str">
        <f>IF(V1144="","",SUM(V1144:V1148))</f>
        <v/>
      </c>
    </row>
    <row r="1150" spans="1:22" ht="19.25" customHeight="1">
      <c r="A1150" s="986"/>
      <c r="B1150" s="1034" t="s">
        <v>318</v>
      </c>
      <c r="C1150" s="1035"/>
      <c r="D1150" s="173">
        <f>IF(D1149="","",50-(COUNTIF(D1144:D1148,"NA")*10+COUNTIF(D1144:D1148,"ML")*10))</f>
        <v>50</v>
      </c>
      <c r="E1150" s="173">
        <f t="shared" ref="E1150:F1150" si="424">IF(E1149="","",50-(COUNTIF(E1144:E1148,"NA")*10+COUNTIF(E1144:E1148,"ML")*10))</f>
        <v>50</v>
      </c>
      <c r="F1150" s="173">
        <f t="shared" si="424"/>
        <v>50</v>
      </c>
      <c r="G1150" s="177" t="e">
        <f>I1150-H1150</f>
        <v>#VALUE!</v>
      </c>
      <c r="H1150" s="184" t="e">
        <f>IF(H1149="","",(IF(OR(H1146="ML",H1146=""),0,H1143)+IF(OR(H1147="ML",H1147=""),0,H1144)+IF(OR(H1148="ML",H1148=""),0,H1145)))</f>
        <v>#VALUE!</v>
      </c>
      <c r="I1150" s="177">
        <f>IF(I1149=0,0,350-H1152)</f>
        <v>350</v>
      </c>
      <c r="J1150" s="204" t="e">
        <f>IF(J1149="","",SUM(D1150:G1150))</f>
        <v>#VALUE!</v>
      </c>
      <c r="K1150" s="178" t="e">
        <f>IF(K1149="","",SUM(H1150,J1150))</f>
        <v>#VALUE!</v>
      </c>
      <c r="L1150" s="177" t="e">
        <f>N1150-M1150</f>
        <v>#VALUE!</v>
      </c>
      <c r="M1150" s="180" t="e">
        <f>IF(M1149="","",(IF(OR(M1146="ML",M1146=""),0,M1143)+IF(OR(M1147="ML",M1147=""),0,M1144)+IF(OR(M1148="ML",M1148=""),0,M1145)))</f>
        <v>#VALUE!</v>
      </c>
      <c r="N1150" s="177">
        <f>IF(N1149=0,0,500-M1152)</f>
        <v>500</v>
      </c>
      <c r="O1150" s="204" t="e">
        <f>IF(L1150="","",SUM(J1150,L1150))</f>
        <v>#VALUE!</v>
      </c>
      <c r="P1150" s="178" t="e">
        <f>SUM(H1150,M1150)</f>
        <v>#VALUE!</v>
      </c>
      <c r="Q1150" s="178" t="e">
        <f>IF(Q1149="","",SUM(O1150,P1150))</f>
        <v>#VALUE!</v>
      </c>
      <c r="R1150" s="169"/>
      <c r="S1150" s="190">
        <f>COUNTIF(R1144:R1153,"S")</f>
        <v>0</v>
      </c>
      <c r="T1150" s="190">
        <f>COUNTIF(R1144:R1153,"RE")+COUNTIF(R1144:R1153,"REP")</f>
        <v>0</v>
      </c>
      <c r="U1150" s="190">
        <f>COUNTIF(U1144:U1149,"P")+COUNTIF(U1152:U1153,"P")</f>
        <v>0</v>
      </c>
      <c r="V1150" s="191" t="str">
        <f>IF(OR(U1150=0,U1150&lt;(S1150+T1150)),"",(Q1150-(S1150*200)+S1149))</f>
        <v/>
      </c>
    </row>
    <row r="1151" spans="1:22" ht="19.25" customHeight="1">
      <c r="A1151" s="986"/>
      <c r="B1151" s="942" t="s">
        <v>156</v>
      </c>
      <c r="C1151" s="943"/>
      <c r="D1151" s="192">
        <f t="shared" ref="D1151:Q1151" si="425">IF(D1150="","",D1149/D1150*100)</f>
        <v>46</v>
      </c>
      <c r="E1151" s="192">
        <f t="shared" si="425"/>
        <v>72</v>
      </c>
      <c r="F1151" s="192">
        <f t="shared" si="425"/>
        <v>76</v>
      </c>
      <c r="G1151" s="192" t="e">
        <f t="shared" si="425"/>
        <v>#VALUE!</v>
      </c>
      <c r="H1151" s="192" t="e">
        <f t="shared" si="425"/>
        <v>#VALUE!</v>
      </c>
      <c r="I1151" s="192">
        <f t="shared" si="425"/>
        <v>54.571428571428569</v>
      </c>
      <c r="J1151" s="192" t="e">
        <f t="shared" si="425"/>
        <v>#VALUE!</v>
      </c>
      <c r="K1151" s="193" t="e">
        <f t="shared" si="425"/>
        <v>#VALUE!</v>
      </c>
      <c r="L1151" s="192" t="e">
        <f t="shared" si="425"/>
        <v>#VALUE!</v>
      </c>
      <c r="M1151" s="192" t="e">
        <f t="shared" si="425"/>
        <v>#VALUE!</v>
      </c>
      <c r="N1151" s="192">
        <f t="shared" si="425"/>
        <v>53.800000000000004</v>
      </c>
      <c r="O1151" s="192" t="e">
        <f t="shared" si="425"/>
        <v>#VALUE!</v>
      </c>
      <c r="P1151" s="193" t="e">
        <f t="shared" si="425"/>
        <v>#VALUE!</v>
      </c>
      <c r="Q1151" s="193" t="e">
        <f t="shared" si="425"/>
        <v>#VALUE!</v>
      </c>
      <c r="R1151" s="166"/>
      <c r="S1151" s="166"/>
      <c r="T1151" s="167"/>
      <c r="U1151" s="170"/>
      <c r="V1151" s="194" t="str">
        <f>IF(V1150="","",V1149/V1150*100)</f>
        <v/>
      </c>
    </row>
    <row r="1152" spans="1:22" ht="19.25" customHeight="1">
      <c r="A1152" s="986"/>
      <c r="B1152" s="942" t="str">
        <f>'statement of marks'!$DQ$3</f>
        <v>RAJASTHAN STUDIES</v>
      </c>
      <c r="C1152" s="943"/>
      <c r="D1152" s="200">
        <f>IF('statement of marks'!DQ51="","",'statement of marks'!DQ51)</f>
        <v>10</v>
      </c>
      <c r="E1152" s="201">
        <f>IF('statement of marks'!DR51="","",'statement of marks'!DR51)</f>
        <v>10</v>
      </c>
      <c r="F1152" s="201">
        <f>IF('statement of marks'!DS51="","",'statement of marks'!DS51)</f>
        <v>10</v>
      </c>
      <c r="G1152" s="201">
        <f>IF('statement of marks'!DU51="","",'statement of marks'!DU51)</f>
        <v>53</v>
      </c>
      <c r="H1152" s="179">
        <f>IF(G1144="ML",70)+IF(G1145="ML",70)+IF(G1146="ML",70-H1143)+IF(G1147="ML",70-H1144)+IF(G1148="ML",70-H1145)+IF(H1146="ml",H1143)+IF(H1147="ml",H1144)+IF(H1148="ml",H1145)</f>
        <v>0</v>
      </c>
      <c r="I1152" s="204">
        <f>IF(G1152="","",SUM(G1152,H1152))</f>
        <v>53</v>
      </c>
      <c r="J1152" s="204">
        <f>IF(G1152="","",SUM(D1152,E1152,F1152,G1152))</f>
        <v>83</v>
      </c>
      <c r="K1152" s="178">
        <f>IF(J1152="","",SUM(H1152,J1152))</f>
        <v>83</v>
      </c>
      <c r="L1152" s="201">
        <f>IF('statement of marks'!DW51="","",'statement of marks'!DW51)</f>
        <v>68</v>
      </c>
      <c r="M1152" s="179">
        <f>IF(L1144="ML",100)+IF(L1145="ML",100)+IF(L1146="ML",100-M1143)+IF(L1147="ML",100-M1144)+IF(L1148="ML",100-M1145)+IF(M1146="ml",M1143)+IF(M1147="ml",M1144)+IF(M1148="ml",M1145)</f>
        <v>0</v>
      </c>
      <c r="N1152" s="204">
        <f>IF(L1152="","",SUM(L1152,M1152))</f>
        <v>68</v>
      </c>
      <c r="O1152" s="204">
        <f>IF(L1152="","",SUM(K1152,L1152))</f>
        <v>151</v>
      </c>
      <c r="P1152" s="179">
        <f>SUM(H1152,M1152)</f>
        <v>0</v>
      </c>
      <c r="Q1152" s="178">
        <f>IF(O1152="","",SUM(O1152,M1152))</f>
        <v>151</v>
      </c>
      <c r="R1152" s="201" t="str">
        <f>IF('statement of marks'!GW51="","",'statement of marks'!GW51)</f>
        <v>B</v>
      </c>
      <c r="S1152" s="180" t="str">
        <f>IF(OR(R1152="S",R1152="RE"),100,"")</f>
        <v/>
      </c>
      <c r="T1152" s="171" t="str">
        <f>IF('result subject-wise'!AL51="","",'result subject-wise'!AL51)</f>
        <v/>
      </c>
      <c r="U1152" s="172" t="str">
        <f>IF('result subject-wise'!AM51="","",'result subject-wise'!AM51)</f>
        <v/>
      </c>
      <c r="V1152" s="1036"/>
    </row>
    <row r="1153" spans="1:22" ht="19.25" customHeight="1">
      <c r="A1153" s="986"/>
      <c r="B1153" s="942" t="str">
        <f>'statement of marks'!$ED$3</f>
        <v>JEEVAN KAUSJAL</v>
      </c>
      <c r="C1153" s="943"/>
      <c r="D1153" s="1037" t="s">
        <v>283</v>
      </c>
      <c r="E1153" s="1038"/>
      <c r="F1153" s="204">
        <f>'statement of marks'!$ED$6</f>
        <v>30</v>
      </c>
      <c r="G1153" s="177">
        <f>IF('statement of marks'!ED51="","",'statement of marks'!ED51)</f>
        <v>22</v>
      </c>
      <c r="H1153" s="1038" t="s">
        <v>284</v>
      </c>
      <c r="I1153" s="1038"/>
      <c r="J1153" s="204">
        <f>'statement of marks'!$EE$6</f>
        <v>30</v>
      </c>
      <c r="K1153" s="178">
        <f>IF('statement of marks'!EE51="","",'statement of marks'!EE51)</f>
        <v>26</v>
      </c>
      <c r="L1153" s="1038" t="s">
        <v>113</v>
      </c>
      <c r="M1153" s="1038"/>
      <c r="N1153" s="204">
        <f>'statement of marks'!$EF$6</f>
        <v>40</v>
      </c>
      <c r="O1153" s="201">
        <f>IF('statement of marks'!EF51="","",'statement of marks'!EF51)</f>
        <v>32</v>
      </c>
      <c r="P1153" s="166"/>
      <c r="Q1153" s="178">
        <f>IF(O1153="","",SUM(G1153,K1153,O1153))</f>
        <v>80</v>
      </c>
      <c r="R1153" s="201" t="str">
        <f>IF('statement of marks'!GX51="","",'statement of marks'!GX51)</f>
        <v>B</v>
      </c>
      <c r="S1153" s="180" t="str">
        <f>IF(OR(R1153="S",R1153="RE"),40,"")</f>
        <v/>
      </c>
      <c r="T1153" s="171" t="str">
        <f>IF('result subject-wise'!AN51="","",'result subject-wise'!AN51)</f>
        <v/>
      </c>
      <c r="U1153" s="172" t="str">
        <f>IF('result subject-wise'!AO51="","",'result subject-wise'!AO51)</f>
        <v/>
      </c>
      <c r="V1153" s="1036"/>
    </row>
    <row r="1154" spans="1:22" ht="19.25" customHeight="1">
      <c r="A1154" s="986"/>
      <c r="B1154" s="1039" t="s">
        <v>200</v>
      </c>
      <c r="C1154" s="1040"/>
      <c r="D1154" s="1041" t="str">
        <f>IF('statement of marks'!HD51="","",'statement of marks'!HD51)</f>
        <v>PASS</v>
      </c>
      <c r="E1154" s="1042"/>
      <c r="F1154" s="1042"/>
      <c r="G1154" s="1042"/>
      <c r="H1154" s="1042"/>
      <c r="I1154" s="1043"/>
      <c r="J1154" s="202" t="s">
        <v>330</v>
      </c>
      <c r="K1154" s="201" t="str">
        <f>IF('statement of marks'!HG51="","",'statement of marks'!HG51)</f>
        <v>II</v>
      </c>
      <c r="L1154" s="1044" t="s">
        <v>157</v>
      </c>
      <c r="M1154" s="1045"/>
      <c r="N1154" s="1046"/>
      <c r="O1154" s="201">
        <f>IF('statement of marks'!HI51="","",'statement of marks'!HI51)</f>
        <v>19.999999999999975</v>
      </c>
      <c r="P1154" s="1047" t="s">
        <v>324</v>
      </c>
      <c r="Q1154" s="1047"/>
      <c r="R1154" s="1047"/>
      <c r="S1154" s="1047"/>
      <c r="T1154" s="1047"/>
      <c r="U1154" s="1047"/>
      <c r="V1154" s="1048"/>
    </row>
    <row r="1155" spans="1:22" ht="19.25" customHeight="1">
      <c r="A1155" s="986"/>
      <c r="B1155" s="1039" t="s">
        <v>333</v>
      </c>
      <c r="C1155" s="1040"/>
      <c r="D1155" s="965" t="s">
        <v>127</v>
      </c>
      <c r="E1155" s="966"/>
      <c r="F1155" s="958" t="s">
        <v>129</v>
      </c>
      <c r="G1155" s="958"/>
      <c r="H1155" s="958" t="s">
        <v>131</v>
      </c>
      <c r="I1155" s="958"/>
      <c r="J1155" s="958" t="s">
        <v>133</v>
      </c>
      <c r="K1155" s="958"/>
      <c r="L1155" s="959" t="s">
        <v>312</v>
      </c>
      <c r="M1155" s="959"/>
      <c r="N1155" s="959"/>
      <c r="O1155" s="959"/>
      <c r="P1155" s="960" t="s">
        <v>200</v>
      </c>
      <c r="Q1155" s="960"/>
      <c r="R1155" s="960"/>
      <c r="S1155" s="960"/>
      <c r="T1155" s="961" t="str">
        <f>IF('result subject-wise'!AR51="","",'result subject-wise'!AR51)</f>
        <v/>
      </c>
      <c r="U1155" s="961"/>
      <c r="V1155" s="962"/>
    </row>
    <row r="1156" spans="1:22" ht="19.25" customHeight="1">
      <c r="A1156" s="986"/>
      <c r="B1156" s="963" t="s">
        <v>309</v>
      </c>
      <c r="C1156" s="964"/>
      <c r="D1156" s="965" t="str">
        <f>IF('statement of marks'!EZ51="","",'statement of marks'!EZ51)</f>
        <v/>
      </c>
      <c r="E1156" s="966"/>
      <c r="F1156" s="966" t="str">
        <f>IF('statement of marks'!FB51="","",'statement of marks'!FB51)</f>
        <v/>
      </c>
      <c r="G1156" s="966"/>
      <c r="H1156" s="966" t="str">
        <f>IF('statement of marks'!FD51="","",'statement of marks'!FD51)</f>
        <v/>
      </c>
      <c r="I1156" s="966"/>
      <c r="J1156" s="966" t="str">
        <f>IF('statement of marks'!FF51="","",'statement of marks'!FF51)</f>
        <v/>
      </c>
      <c r="K1156" s="966"/>
      <c r="L1156" s="966">
        <f>IF('statement of marks'!FH51="","",'statement of marks'!FH51)</f>
        <v>0</v>
      </c>
      <c r="M1156" s="966"/>
      <c r="N1156" s="966"/>
      <c r="O1156" s="966"/>
      <c r="P1156" s="960" t="s">
        <v>330</v>
      </c>
      <c r="Q1156" s="960"/>
      <c r="R1156" s="960"/>
      <c r="S1156" s="960"/>
      <c r="T1156" s="961" t="str">
        <f>IF(AND(T1155="mRrh.kZ",V1151&gt;=60),"FIRST",IF(AND(T1155="mRrh.kZ",V1151&gt;=48),"SECOND",IF(AND(T1155="mRrh.kZ",V1151&gt;=36),"THIRD","")))</f>
        <v/>
      </c>
      <c r="U1156" s="961"/>
      <c r="V1156" s="962"/>
    </row>
    <row r="1157" spans="1:22" ht="19.25" customHeight="1">
      <c r="A1157" s="986"/>
      <c r="B1157" s="963" t="s">
        <v>310</v>
      </c>
      <c r="C1157" s="964"/>
      <c r="D1157" s="967" t="str">
        <f>IF('statement of marks'!EY51="","",'statement of marks'!EY51)</f>
        <v/>
      </c>
      <c r="E1157" s="968"/>
      <c r="F1157" s="968" t="str">
        <f>IF('statement of marks'!FA51="","",'statement of marks'!FA51)</f>
        <v/>
      </c>
      <c r="G1157" s="968"/>
      <c r="H1157" s="968" t="str">
        <f>IF('statement of marks'!FC51="","",'statement of marks'!FC51)</f>
        <v/>
      </c>
      <c r="I1157" s="968"/>
      <c r="J1157" s="968" t="str">
        <f>IF('statement of marks'!FE51="","",'statement of marks'!FE51)</f>
        <v/>
      </c>
      <c r="K1157" s="968"/>
      <c r="L1157" s="968">
        <f>IF('statement of marks'!FG51="","",'statement of marks'!FG51)</f>
        <v>44</v>
      </c>
      <c r="M1157" s="968"/>
      <c r="N1157" s="968"/>
      <c r="O1157" s="968"/>
      <c r="P1157" s="969" t="s">
        <v>302</v>
      </c>
      <c r="Q1157" s="970"/>
      <c r="R1157" s="970"/>
      <c r="S1157" s="971"/>
      <c r="T1157" s="972" t="str">
        <f>IF(T1155="","",'result subject-wise'!$G$118)</f>
        <v/>
      </c>
      <c r="U1157" s="972"/>
      <c r="V1157" s="973"/>
    </row>
    <row r="1158" spans="1:22" ht="19.25" customHeight="1">
      <c r="A1158" s="986"/>
      <c r="B1158" s="942" t="s">
        <v>303</v>
      </c>
      <c r="C1158" s="943"/>
      <c r="D1158" s="944"/>
      <c r="E1158" s="945"/>
      <c r="F1158" s="945"/>
      <c r="G1158" s="945"/>
      <c r="H1158" s="945"/>
      <c r="I1158" s="945"/>
      <c r="J1158" s="945"/>
      <c r="K1158" s="945"/>
      <c r="L1158" s="946" t="s">
        <v>326</v>
      </c>
      <c r="M1158" s="946"/>
      <c r="N1158" s="946"/>
      <c r="O1158" s="946"/>
      <c r="P1158" s="946"/>
      <c r="Q1158" s="946"/>
      <c r="R1158" s="974"/>
      <c r="S1158" s="975"/>
      <c r="T1158" s="975"/>
      <c r="U1158" s="975"/>
      <c r="V1158" s="976"/>
    </row>
    <row r="1159" spans="1:22" ht="19.25" customHeight="1">
      <c r="A1159" s="986"/>
      <c r="B1159" s="942" t="s">
        <v>335</v>
      </c>
      <c r="C1159" s="943"/>
      <c r="D1159" s="944"/>
      <c r="E1159" s="945"/>
      <c r="F1159" s="945"/>
      <c r="G1159" s="945"/>
      <c r="H1159" s="945"/>
      <c r="I1159" s="945"/>
      <c r="J1159" s="945"/>
      <c r="K1159" s="945"/>
      <c r="L1159" s="946" t="s">
        <v>304</v>
      </c>
      <c r="M1159" s="946"/>
      <c r="N1159" s="946"/>
      <c r="O1159" s="946"/>
      <c r="P1159" s="946"/>
      <c r="Q1159" s="946"/>
      <c r="R1159" s="977"/>
      <c r="S1159" s="978"/>
      <c r="T1159" s="978"/>
      <c r="U1159" s="978"/>
      <c r="V1159" s="979"/>
    </row>
    <row r="1160" spans="1:22" ht="19.25" customHeight="1">
      <c r="A1160" s="986"/>
      <c r="B1160" s="942" t="s">
        <v>313</v>
      </c>
      <c r="C1160" s="943"/>
      <c r="D1160" s="944"/>
      <c r="E1160" s="945"/>
      <c r="F1160" s="945"/>
      <c r="G1160" s="945"/>
      <c r="H1160" s="945"/>
      <c r="I1160" s="945"/>
      <c r="J1160" s="945"/>
      <c r="K1160" s="945"/>
      <c r="L1160" s="946" t="s">
        <v>327</v>
      </c>
      <c r="M1160" s="946"/>
      <c r="N1160" s="946"/>
      <c r="O1160" s="946"/>
      <c r="P1160" s="946"/>
      <c r="Q1160" s="946"/>
      <c r="R1160" s="947" t="s">
        <v>328</v>
      </c>
      <c r="S1160" s="948"/>
      <c r="T1160" s="948"/>
      <c r="U1160" s="948"/>
      <c r="V1160" s="949"/>
    </row>
    <row r="1161" spans="1:22" ht="19.25" customHeight="1">
      <c r="A1161" s="987"/>
      <c r="B1161" s="950" t="s">
        <v>329</v>
      </c>
      <c r="C1161" s="951"/>
      <c r="D1161" s="952"/>
      <c r="E1161" s="953"/>
      <c r="F1161" s="953"/>
      <c r="G1161" s="953"/>
      <c r="H1161" s="953"/>
      <c r="I1161" s="953"/>
      <c r="J1161" s="953"/>
      <c r="K1161" s="953"/>
      <c r="L1161" s="951" t="s">
        <v>117</v>
      </c>
      <c r="M1161" s="951"/>
      <c r="N1161" s="951"/>
      <c r="O1161" s="951"/>
      <c r="P1161" s="954">
        <f>'statement of marks'!$HJ$110</f>
        <v>42122</v>
      </c>
      <c r="Q1161" s="954"/>
      <c r="R1161" s="955" t="s">
        <v>305</v>
      </c>
      <c r="S1161" s="956"/>
      <c r="T1161" s="956"/>
      <c r="U1161" s="956"/>
      <c r="V1161" s="957"/>
    </row>
    <row r="1162" spans="1:22" ht="19.25" customHeight="1">
      <c r="A1162" s="980" t="s">
        <v>287</v>
      </c>
      <c r="B1162" s="981"/>
      <c r="C1162" s="981"/>
      <c r="D1162" s="981"/>
      <c r="E1162" s="981"/>
      <c r="F1162" s="981"/>
      <c r="G1162" s="981"/>
      <c r="H1162" s="981"/>
      <c r="I1162" s="981"/>
      <c r="J1162" s="981"/>
      <c r="K1162" s="981"/>
      <c r="L1162" s="981"/>
      <c r="M1162" s="981"/>
      <c r="N1162" s="981"/>
      <c r="O1162" s="981"/>
      <c r="P1162" s="981"/>
      <c r="Q1162" s="981"/>
      <c r="R1162" s="981"/>
      <c r="S1162" s="981"/>
      <c r="T1162" s="981"/>
      <c r="U1162" s="981"/>
      <c r="V1162" s="982"/>
    </row>
    <row r="1163" spans="1:22" ht="19.25" customHeight="1">
      <c r="A1163" s="983" t="str">
        <f>'statement of marks'!$A$1</f>
        <v>GOVT. GIRLS' HR. SEC. SCHOOL, NIMBAHERA</v>
      </c>
      <c r="B1163" s="984"/>
      <c r="C1163" s="984"/>
      <c r="D1163" s="984"/>
      <c r="E1163" s="984"/>
      <c r="F1163" s="984"/>
      <c r="G1163" s="984"/>
      <c r="H1163" s="984"/>
      <c r="I1163" s="984"/>
      <c r="J1163" s="984"/>
      <c r="K1163" s="984"/>
      <c r="L1163" s="984"/>
      <c r="M1163" s="984"/>
      <c r="N1163" s="984"/>
      <c r="O1163" s="984"/>
      <c r="P1163" s="984"/>
      <c r="Q1163" s="984"/>
      <c r="R1163" s="984"/>
      <c r="S1163" s="984"/>
      <c r="T1163" s="984"/>
      <c r="U1163" s="984"/>
      <c r="V1163" s="985"/>
    </row>
    <row r="1164" spans="1:22" ht="19.25" customHeight="1">
      <c r="A1164" s="986"/>
      <c r="B1164" s="988" t="s">
        <v>316</v>
      </c>
      <c r="C1164" s="988"/>
      <c r="D1164" s="989" t="str">
        <f>'statement of marks'!$F$3</f>
        <v>2013-14</v>
      </c>
      <c r="E1164" s="990"/>
      <c r="F1164" s="991" t="str">
        <f>IF(T1182="","MAIN EXAMINATION",IF(D1181="Suppl.","SUPPLEMENTARY EXAMINATION",IF(D1181="Re-exam.","RE-EXAMINATION",)))</f>
        <v>MAIN EXAMINATION</v>
      </c>
      <c r="G1164" s="992"/>
      <c r="H1164" s="992"/>
      <c r="I1164" s="992"/>
      <c r="J1164" s="992"/>
      <c r="K1164" s="992"/>
      <c r="L1164" s="992"/>
      <c r="M1164" s="992"/>
      <c r="N1164" s="992"/>
      <c r="O1164" s="992"/>
      <c r="P1164" s="992"/>
      <c r="Q1164" s="992"/>
      <c r="R1164" s="993" t="s">
        <v>315</v>
      </c>
      <c r="S1164" s="994"/>
      <c r="T1164" s="995" t="str">
        <f>'statement of marks'!$A$3</f>
        <v>11 'A'</v>
      </c>
      <c r="U1164" s="995"/>
      <c r="V1164" s="996"/>
    </row>
    <row r="1165" spans="1:22" ht="19.25" customHeight="1">
      <c r="A1165" s="986"/>
      <c r="B1165" s="997" t="s">
        <v>36</v>
      </c>
      <c r="C1165" s="997"/>
      <c r="D1165" s="998" t="str">
        <f>IF('statement of marks'!G52="","",'statement of marks'!G52)</f>
        <v>A 044</v>
      </c>
      <c r="E1165" s="946"/>
      <c r="F1165" s="946"/>
      <c r="G1165" s="946"/>
      <c r="H1165" s="946"/>
      <c r="I1165" s="946"/>
      <c r="J1165" s="946"/>
      <c r="K1165" s="946"/>
      <c r="L1165" s="946"/>
      <c r="M1165" s="946"/>
      <c r="N1165" s="946"/>
      <c r="O1165" s="946"/>
      <c r="P1165" s="946"/>
      <c r="Q1165" s="946"/>
      <c r="R1165" s="999" t="s">
        <v>314</v>
      </c>
      <c r="S1165" s="1000"/>
      <c r="T1165" s="1001">
        <f>IF('statement of marks'!E52="","",'statement of marks'!E52)</f>
        <v>11444</v>
      </c>
      <c r="U1165" s="1001"/>
      <c r="V1165" s="1002"/>
    </row>
    <row r="1166" spans="1:22" ht="19.25" customHeight="1">
      <c r="A1166" s="986"/>
      <c r="B1166" s="997" t="s">
        <v>37</v>
      </c>
      <c r="C1166" s="997"/>
      <c r="D1166" s="998" t="str">
        <f>IF('statement of marks'!H52="","",'statement of marks'!H52)</f>
        <v>B 044</v>
      </c>
      <c r="E1166" s="946"/>
      <c r="F1166" s="946"/>
      <c r="G1166" s="946"/>
      <c r="H1166" s="946"/>
      <c r="I1166" s="946"/>
      <c r="J1166" s="946"/>
      <c r="K1166" s="946"/>
      <c r="L1166" s="946"/>
      <c r="M1166" s="946"/>
      <c r="N1166" s="946"/>
      <c r="O1166" s="946"/>
      <c r="P1166" s="946"/>
      <c r="Q1166" s="946"/>
      <c r="R1166" s="999" t="s">
        <v>35</v>
      </c>
      <c r="S1166" s="1000"/>
      <c r="T1166" s="1001">
        <f>IF('statement of marks'!D52="","",'statement of marks'!D52)</f>
        <v>9380</v>
      </c>
      <c r="U1166" s="1001"/>
      <c r="V1166" s="1002"/>
    </row>
    <row r="1167" spans="1:22" ht="19.25" customHeight="1">
      <c r="A1167" s="986"/>
      <c r="B1167" s="1003" t="s">
        <v>38</v>
      </c>
      <c r="C1167" s="1003"/>
      <c r="D1167" s="998" t="str">
        <f>IF('statement of marks'!I52="","",'statement of marks'!I52)</f>
        <v>C 044</v>
      </c>
      <c r="E1167" s="946"/>
      <c r="F1167" s="946"/>
      <c r="G1167" s="946"/>
      <c r="H1167" s="946"/>
      <c r="I1167" s="946"/>
      <c r="J1167" s="946"/>
      <c r="K1167" s="946"/>
      <c r="L1167" s="946"/>
      <c r="M1167" s="946"/>
      <c r="N1167" s="946"/>
      <c r="O1167" s="946"/>
      <c r="P1167" s="946"/>
      <c r="Q1167" s="946"/>
      <c r="R1167" s="1004" t="s">
        <v>285</v>
      </c>
      <c r="S1167" s="1005"/>
      <c r="T1167" s="1006">
        <f>IF('statement of marks'!F52="","",'statement of marks'!F52)</f>
        <v>35894</v>
      </c>
      <c r="U1167" s="1006"/>
      <c r="V1167" s="1007"/>
    </row>
    <row r="1168" spans="1:22" ht="19.25" customHeight="1">
      <c r="A1168" s="986"/>
      <c r="B1168" s="1008" t="s">
        <v>223</v>
      </c>
      <c r="C1168" s="1010" t="s">
        <v>319</v>
      </c>
      <c r="D1168" s="1012" t="s">
        <v>114</v>
      </c>
      <c r="E1168" s="1012" t="s">
        <v>115</v>
      </c>
      <c r="F1168" s="1012" t="s">
        <v>116</v>
      </c>
      <c r="G1168" s="1014" t="s">
        <v>281</v>
      </c>
      <c r="H1168" s="1014" t="s">
        <v>282</v>
      </c>
      <c r="I1168" s="1012" t="s">
        <v>289</v>
      </c>
      <c r="J1168" s="1012" t="s">
        <v>299</v>
      </c>
      <c r="K1168" s="1016" t="s">
        <v>299</v>
      </c>
      <c r="L1168" s="1018" t="s">
        <v>292</v>
      </c>
      <c r="M1168" s="1018" t="s">
        <v>293</v>
      </c>
      <c r="N1168" s="1020" t="s">
        <v>294</v>
      </c>
      <c r="O1168" s="1020" t="s">
        <v>290</v>
      </c>
      <c r="P1168" s="1020" t="s">
        <v>291</v>
      </c>
      <c r="Q1168" s="1016" t="s">
        <v>323</v>
      </c>
      <c r="R1168" s="1012" t="s">
        <v>334</v>
      </c>
      <c r="S1168" s="1022" t="s">
        <v>332</v>
      </c>
      <c r="T1168" s="1024" t="s">
        <v>320</v>
      </c>
      <c r="U1168" s="1026" t="s">
        <v>321</v>
      </c>
      <c r="V1168" s="1028" t="s">
        <v>322</v>
      </c>
    </row>
    <row r="1169" spans="1:22" ht="19.25" customHeight="1">
      <c r="A1169" s="986"/>
      <c r="B1169" s="1009"/>
      <c r="C1169" s="1011"/>
      <c r="D1169" s="1013"/>
      <c r="E1169" s="1013"/>
      <c r="F1169" s="1013"/>
      <c r="G1169" s="1015"/>
      <c r="H1169" s="1015"/>
      <c r="I1169" s="1013"/>
      <c r="J1169" s="1013"/>
      <c r="K1169" s="1017"/>
      <c r="L1169" s="1019"/>
      <c r="M1169" s="1019"/>
      <c r="N1169" s="1021"/>
      <c r="O1169" s="1021"/>
      <c r="P1169" s="1021"/>
      <c r="Q1169" s="1017"/>
      <c r="R1169" s="1013"/>
      <c r="S1169" s="1023"/>
      <c r="T1169" s="1025"/>
      <c r="U1169" s="1027"/>
      <c r="V1169" s="1029"/>
    </row>
    <row r="1170" spans="1:22" ht="19.25" customHeight="1">
      <c r="A1170" s="986"/>
      <c r="B1170" s="1030" t="s">
        <v>317</v>
      </c>
      <c r="C1170" s="1031"/>
      <c r="D1170" s="173">
        <v>10</v>
      </c>
      <c r="E1170" s="203">
        <v>10</v>
      </c>
      <c r="F1170" s="203">
        <v>10</v>
      </c>
      <c r="G1170" s="164" t="s">
        <v>90</v>
      </c>
      <c r="H1170" s="174" t="str">
        <f>'statement of marks'!$AQ$6</f>
        <v/>
      </c>
      <c r="I1170" s="165">
        <v>70</v>
      </c>
      <c r="J1170" s="164" t="s">
        <v>88</v>
      </c>
      <c r="K1170" s="175">
        <v>100</v>
      </c>
      <c r="L1170" s="164" t="s">
        <v>91</v>
      </c>
      <c r="M1170" s="174" t="str">
        <f>'statement of marks'!$AV$6</f>
        <v/>
      </c>
      <c r="N1170" s="165">
        <v>100</v>
      </c>
      <c r="O1170" s="164" t="s">
        <v>307</v>
      </c>
      <c r="P1170" s="175"/>
      <c r="Q1170" s="175">
        <v>200</v>
      </c>
      <c r="R1170" s="166"/>
      <c r="S1170" s="166"/>
      <c r="T1170" s="167"/>
      <c r="U1170" s="168"/>
      <c r="V1170" s="176" t="str">
        <f>IF(OR(U1177=0,U1177&lt;S1177),"",Q1170)</f>
        <v/>
      </c>
    </row>
    <row r="1171" spans="1:22" ht="19.25" customHeight="1">
      <c r="A1171" s="986"/>
      <c r="B1171" s="942" t="str">
        <f>'statement of marks'!$J$3</f>
        <v>HINDI COMPULSORY</v>
      </c>
      <c r="C1171" s="943"/>
      <c r="D1171" s="200">
        <f>IF('statement of marks'!J52="","",'statement of marks'!J52)</f>
        <v>5</v>
      </c>
      <c r="E1171" s="201">
        <f>IF('statement of marks'!K52="","",'statement of marks'!K52)</f>
        <v>6</v>
      </c>
      <c r="F1171" s="201">
        <f>IF('statement of marks'!L52="","",'statement of marks'!L52)</f>
        <v>5</v>
      </c>
      <c r="G1171" s="177">
        <f>IF('statement of marks'!N52="","",'statement of marks'!N52)</f>
        <v>35</v>
      </c>
      <c r="H1171" s="177" t="str">
        <f>'statement of marks'!$BS$6</f>
        <v/>
      </c>
      <c r="I1171" s="204">
        <f>IF(G1171="","",G1171)</f>
        <v>35</v>
      </c>
      <c r="J1171" s="204">
        <f>IF(G1171="","",SUM(D1171,E1171,F1171,G1171))</f>
        <v>51</v>
      </c>
      <c r="K1171" s="178">
        <f>J1171</f>
        <v>51</v>
      </c>
      <c r="L1171" s="177">
        <f>IF('statement of marks'!P52="","",'statement of marks'!P52)</f>
        <v>54</v>
      </c>
      <c r="M1171" s="174" t="str">
        <f>'statement of marks'!$BX$6</f>
        <v/>
      </c>
      <c r="N1171" s="204">
        <f>IF(L1171="","",L1171)</f>
        <v>54</v>
      </c>
      <c r="O1171" s="204">
        <f>IF(L1171="","",SUM(J1171,L1171))</f>
        <v>105</v>
      </c>
      <c r="P1171" s="179">
        <f>SUM(H1171,M1171)</f>
        <v>0</v>
      </c>
      <c r="Q1171" s="178">
        <f>O1171</f>
        <v>105</v>
      </c>
      <c r="R1171" s="201" t="str">
        <f>CONCATENATE('statement of marks'!FJ52,'statement of marks'!FK52,'statement of marks'!FL52)</f>
        <v>II</v>
      </c>
      <c r="S1171" s="180" t="str">
        <f>IF(OR(R1171="S",R1171="RE"),100,"")</f>
        <v/>
      </c>
      <c r="T1171" s="181" t="str">
        <f>IF('result subject-wise'!U52="","",'result subject-wise'!U52)</f>
        <v/>
      </c>
      <c r="U1171" s="182" t="str">
        <f>IF('result subject-wise'!V52="","",'result subject-wise'!V52)</f>
        <v/>
      </c>
      <c r="V1171" s="176" t="str">
        <f>IF(OR(U1177=0,U1177&lt;S1177),"",IF(R1171="RE",SUM(Q1171,T1171),IF(R1171="S",T1171,Q1171)))</f>
        <v/>
      </c>
    </row>
    <row r="1172" spans="1:22" ht="19.25" customHeight="1">
      <c r="A1172" s="986"/>
      <c r="B1172" s="942" t="str">
        <f>'statement of marks'!$W$3</f>
        <v>ENGLISH COMPULSORY</v>
      </c>
      <c r="C1172" s="943"/>
      <c r="D1172" s="200">
        <f>IF('statement of marks'!W52="","",'statement of marks'!W52)</f>
        <v>5</v>
      </c>
      <c r="E1172" s="201">
        <f>IF('statement of marks'!X52="","",'statement of marks'!X52)</f>
        <v>8</v>
      </c>
      <c r="F1172" s="201">
        <f>IF('statement of marks'!Y52="","",'statement of marks'!Y52)</f>
        <v>7</v>
      </c>
      <c r="G1172" s="177">
        <f>IF('statement of marks'!AA52="","",'statement of marks'!AA52)</f>
        <v>28</v>
      </c>
      <c r="H1172" s="177" t="str">
        <f>'statement of marks'!$CU$6</f>
        <v/>
      </c>
      <c r="I1172" s="204">
        <f>IF(G1172="","",G1172)</f>
        <v>28</v>
      </c>
      <c r="J1172" s="204">
        <f t="shared" ref="J1172:J1175" si="426">IF(G1172="","",SUM(D1172,E1172,F1172,G1172))</f>
        <v>48</v>
      </c>
      <c r="K1172" s="178">
        <f>J1172</f>
        <v>48</v>
      </c>
      <c r="L1172" s="177">
        <f>IF('statement of marks'!AC52="","",'statement of marks'!AC52)</f>
        <v>42</v>
      </c>
      <c r="M1172" s="174" t="str">
        <f>'statement of marks'!$CZ$6</f>
        <v/>
      </c>
      <c r="N1172" s="204">
        <f>IF(L1172="","",L1172)</f>
        <v>42</v>
      </c>
      <c r="O1172" s="204">
        <f t="shared" ref="O1172" si="427">IF(L1172="","",SUM(J1172,L1172))</f>
        <v>90</v>
      </c>
      <c r="P1172" s="179">
        <f t="shared" ref="P1172" si="428">SUM(H1172,M1172)</f>
        <v>0</v>
      </c>
      <c r="Q1172" s="178">
        <f>O1172</f>
        <v>90</v>
      </c>
      <c r="R1172" s="201" t="str">
        <f>CONCATENATE('statement of marks'!FM52,'statement of marks'!FN52,'statement of marks'!FO52)</f>
        <v>III</v>
      </c>
      <c r="S1172" s="180" t="str">
        <f>IF(OR(R1172="S",R1172="RE"),100,"")</f>
        <v/>
      </c>
      <c r="T1172" s="181" t="str">
        <f>IF('result subject-wise'!X52="","",'result subject-wise'!X52)</f>
        <v/>
      </c>
      <c r="U1172" s="182" t="str">
        <f>IF('result subject-wise'!Y52="","",'result subject-wise'!Y52)</f>
        <v/>
      </c>
      <c r="V1172" s="176" t="str">
        <f>IF(OR(U1177=0,U1177&lt;S1177),"",IF(R1172="RE",SUM(Q1172,T1172),IF(R1172="S",T1172,Q1172)))</f>
        <v/>
      </c>
    </row>
    <row r="1173" spans="1:22" ht="19.25" customHeight="1">
      <c r="A1173" s="986"/>
      <c r="B1173" s="942" t="str">
        <f>'statement of marks'!AK52</f>
        <v>PHYSICS</v>
      </c>
      <c r="C1173" s="943"/>
      <c r="D1173" s="200">
        <f>IF('statement of marks'!AL52="","",'statement of marks'!AL52)</f>
        <v>7</v>
      </c>
      <c r="E1173" s="201">
        <f>IF('statement of marks'!AM52="","",'statement of marks'!AM52)</f>
        <v>9</v>
      </c>
      <c r="F1173" s="201">
        <f>IF('statement of marks'!AN52="","",'statement of marks'!AN52)</f>
        <v>10</v>
      </c>
      <c r="G1173" s="177">
        <f>IF('statement of marks'!AP52="","",'statement of marks'!AP52)</f>
        <v>15</v>
      </c>
      <c r="H1173" s="177">
        <f>IF('statement of marks'!AQ52="","",'statement of marks'!AQ52)</f>
        <v>13</v>
      </c>
      <c r="I1173" s="204">
        <f>IF(G1173="","",IF(AND(G1173="ML",H1173="ML"),"ML",IF(AND(G1173="ML",H1173=""),"ML",SUM(G1173,H1173))))</f>
        <v>28</v>
      </c>
      <c r="J1173" s="204">
        <f t="shared" si="426"/>
        <v>41</v>
      </c>
      <c r="K1173" s="178">
        <f>IF(J1173="","",SUM(H1173,J1173))</f>
        <v>54</v>
      </c>
      <c r="L1173" s="177">
        <f>IF('statement of marks'!AU52="","",'statement of marks'!AU52)</f>
        <v>28</v>
      </c>
      <c r="M1173" s="177">
        <f>IF('statement of marks'!AV52="","",'statement of marks'!AV52)</f>
        <v>22</v>
      </c>
      <c r="N1173" s="204">
        <f>IF(L1173="","",IF(AND(L1173="ML",M1173="ML"),"ML",IF(AND(L1173="ML",M1173=""),"ML",SUM(L1173,M1173))))</f>
        <v>50</v>
      </c>
      <c r="O1173" s="204">
        <f>IF(L1173="","",SUM(J1173,L1173))</f>
        <v>69</v>
      </c>
      <c r="P1173" s="177">
        <f>IF(AND(H1173="",M1173=""),"",SUM(H1173,M1173))</f>
        <v>35</v>
      </c>
      <c r="Q1173" s="178">
        <f>IF(O1173="","",SUM(O1173,P1173))</f>
        <v>104</v>
      </c>
      <c r="R1173" s="201" t="str">
        <f>CONCATENATE('statement of marks'!FP52,'statement of marks'!FY52,'statement of marks'!FZ52)</f>
        <v>II</v>
      </c>
      <c r="S1173" s="180" t="str">
        <f>IF('result subject-wise'!Z52="","",'result subject-wise'!Z52)</f>
        <v/>
      </c>
      <c r="T1173" s="181" t="str">
        <f>IF('result subject-wise'!AB52="","",'result subject-wise'!AB52)</f>
        <v/>
      </c>
      <c r="U1173" s="182" t="str">
        <f>IF('result subject-wise'!AC52="","",'result subject-wise'!AC52)</f>
        <v/>
      </c>
      <c r="V1173" s="176" t="str">
        <f>IF(OR(U1177=0,U1177&lt;S1177),"",IF(OR(R1173="RE",R1173="REP"),SUM(Q1173,T1173),IF(R1173="S",T1173,Q1173)))</f>
        <v/>
      </c>
    </row>
    <row r="1174" spans="1:22" ht="19.25" customHeight="1">
      <c r="A1174" s="986"/>
      <c r="B1174" s="942" t="str">
        <f>'statement of marks'!BM52</f>
        <v>CHEMISTRY</v>
      </c>
      <c r="C1174" s="943"/>
      <c r="D1174" s="200">
        <f>IF('statement of marks'!BN52="","",'statement of marks'!BN52)</f>
        <v>7</v>
      </c>
      <c r="E1174" s="201">
        <f>IF('statement of marks'!BO52="","",'statement of marks'!BO52)</f>
        <v>7</v>
      </c>
      <c r="F1174" s="201">
        <f>IF('statement of marks'!BP52="","",'statement of marks'!BP52)</f>
        <v>8</v>
      </c>
      <c r="G1174" s="177">
        <f>IF('statement of marks'!BR52="","",'statement of marks'!BR52)</f>
        <v>20</v>
      </c>
      <c r="H1174" s="177">
        <f>IF('statement of marks'!BS52="","",'statement of marks'!BS52)</f>
        <v>18</v>
      </c>
      <c r="I1174" s="204">
        <f t="shared" ref="I1174" si="429">IF(G1174="","",IF(AND(G1174="ML",H1174="ML"),"ML",IF(AND(G1174="ML",H1174=""),"ML",SUM(G1174,H1174))))</f>
        <v>38</v>
      </c>
      <c r="J1174" s="204">
        <f t="shared" si="426"/>
        <v>42</v>
      </c>
      <c r="K1174" s="178">
        <f>IF(J1174="","",SUM(H1174,J1174))</f>
        <v>60</v>
      </c>
      <c r="L1174" s="177">
        <f>IF('statement of marks'!BW52="","",'statement of marks'!BW52)</f>
        <v>33</v>
      </c>
      <c r="M1174" s="177">
        <f>IF('statement of marks'!BX52="","",'statement of marks'!BX52)</f>
        <v>27</v>
      </c>
      <c r="N1174" s="204">
        <f t="shared" ref="N1174" si="430">IF(L1174="","",IF(AND(L1174="ML",M1174="ML"),"ML",IF(AND(L1174="ML",M1174=""),"ML",SUM(L1174,M1174))))</f>
        <v>60</v>
      </c>
      <c r="O1174" s="204">
        <f>IF(L1174="","",SUM(J1174,L1174))</f>
        <v>75</v>
      </c>
      <c r="P1174" s="177">
        <f t="shared" ref="P1174:P1175" si="431">IF(AND(H1174="",M1174=""),"",SUM(H1174,M1174))</f>
        <v>45</v>
      </c>
      <c r="Q1174" s="178">
        <f>IF(O1174="","",SUM(O1174,P1174))</f>
        <v>120</v>
      </c>
      <c r="R1174" s="201" t="str">
        <f>CONCATENATE('statement of marks'!GA52,'statement of marks'!GJ52,'statement of marks'!GK52)</f>
        <v>I</v>
      </c>
      <c r="S1174" s="180" t="str">
        <f>IF('result subject-wise'!AD52="","",'result subject-wise'!AD52)</f>
        <v/>
      </c>
      <c r="T1174" s="181" t="str">
        <f>IF('result subject-wise'!AF52="","",'result subject-wise'!AF52)</f>
        <v/>
      </c>
      <c r="U1174" s="182" t="str">
        <f>IF('result subject-wise'!AG52="","",'result subject-wise'!AG52)</f>
        <v/>
      </c>
      <c r="V1174" s="176" t="str">
        <f>IF(OR(U1177=0,U1177&lt;S1177),"",IF(OR(R1174="RE",R1174="REP"),SUM(Q1174,T1174),IF(R1174="S",T1174,Q1174)))</f>
        <v/>
      </c>
    </row>
    <row r="1175" spans="1:22" ht="19.25" customHeight="1">
      <c r="A1175" s="986"/>
      <c r="B1175" s="942" t="str">
        <f>'statement of marks'!CO52</f>
        <v>BIOLOGY</v>
      </c>
      <c r="C1175" s="943"/>
      <c r="D1175" s="200">
        <f>IF('statement of marks'!CP52="","",'statement of marks'!CP52)</f>
        <v>9</v>
      </c>
      <c r="E1175" s="201">
        <f>IF('statement of marks'!CQ52="","",'statement of marks'!CQ52)</f>
        <v>7</v>
      </c>
      <c r="F1175" s="201">
        <f>IF('statement of marks'!CR52="","",'statement of marks'!CR52)</f>
        <v>10</v>
      </c>
      <c r="G1175" s="177">
        <f>IF('statement of marks'!CT52="","",'statement of marks'!CT52)</f>
        <v>23</v>
      </c>
      <c r="H1175" s="177">
        <f>IF('statement of marks'!CU52="","",'statement of marks'!CU52)</f>
        <v>15</v>
      </c>
      <c r="I1175" s="204">
        <f>IF(G1175="","",IF(AND(G1175="ML",H1175="ML"),"ML",IF(AND(G1175="ML",H1175=""),"ML",SUM(G1175,H1175))))</f>
        <v>38</v>
      </c>
      <c r="J1175" s="204">
        <f t="shared" si="426"/>
        <v>49</v>
      </c>
      <c r="K1175" s="178">
        <f>IF(J1175="","",SUM(H1175,J1175))</f>
        <v>64</v>
      </c>
      <c r="L1175" s="177">
        <f>IF('statement of marks'!CY52="","",'statement of marks'!CY52)</f>
        <v>34</v>
      </c>
      <c r="M1175" s="177">
        <f>IF('statement of marks'!CZ52="","",'statement of marks'!CZ52)</f>
        <v>27</v>
      </c>
      <c r="N1175" s="204">
        <f>IF(L1175="","",IF(AND(L1175="ML",M1175="ML"),"ML",IF(AND(L1175="ML",M1175=""),"ML",SUM(L1175,M1175))))</f>
        <v>61</v>
      </c>
      <c r="O1175" s="204">
        <f>IF(L1175="","",SUM(J1175,L1175))</f>
        <v>83</v>
      </c>
      <c r="P1175" s="177">
        <f t="shared" si="431"/>
        <v>42</v>
      </c>
      <c r="Q1175" s="178">
        <f>IF(O1175="","",SUM(O1175,P1175))</f>
        <v>125</v>
      </c>
      <c r="R1175" s="201" t="str">
        <f>CONCATENATE('statement of marks'!GL52,'statement of marks'!GU52,'statement of marks'!GV52)</f>
        <v>I</v>
      </c>
      <c r="S1175" s="180" t="str">
        <f>IF('result subject-wise'!AH52="","",'result subject-wise'!AH52)</f>
        <v/>
      </c>
      <c r="T1175" s="181" t="str">
        <f>IF('result subject-wise'!AJ52="","",'result subject-wise'!AJ52)</f>
        <v/>
      </c>
      <c r="U1175" s="182" t="str">
        <f>IF('result subject-wise'!AK52="","",'result subject-wise'!AK52)</f>
        <v/>
      </c>
      <c r="V1175" s="176" t="str">
        <f>IF(OR(U1177=0,U1177&lt;S1177),"",IF(OR(R1175="RE",R1175="REP"),SUM(Q1175,T1175),IF(R1175="S",T1175,Q1175)))</f>
        <v/>
      </c>
    </row>
    <row r="1176" spans="1:22" ht="19.25" customHeight="1">
      <c r="A1176" s="986"/>
      <c r="B1176" s="1032" t="s">
        <v>296</v>
      </c>
      <c r="C1176" s="1033"/>
      <c r="D1176" s="183">
        <f>IF(AND(D1171="",D1172="",D1173="",D1174="",D1175=""),"",SUM(D1171:D1175))</f>
        <v>33</v>
      </c>
      <c r="E1176" s="183">
        <f t="shared" ref="E1176:F1176" si="432">IF(AND(E1171="",E1172="",E1173="",E1174="",E1175=""),"",SUM(E1171:E1175))</f>
        <v>37</v>
      </c>
      <c r="F1176" s="183">
        <f t="shared" si="432"/>
        <v>40</v>
      </c>
      <c r="G1176" s="184">
        <f>IF(G1171="","",SUM(G1171:G1175))</f>
        <v>121</v>
      </c>
      <c r="H1176" s="184">
        <f>SUM(H1173:H1175)</f>
        <v>46</v>
      </c>
      <c r="I1176" s="184">
        <f>IF(AND(I1171="",I1172="",I1173="",I1174="",I1175=""),"",SUM(I1171:I1175))</f>
        <v>167</v>
      </c>
      <c r="J1176" s="185">
        <f>IF(J1175="","",SUM(J1171:J1175))</f>
        <v>231</v>
      </c>
      <c r="K1176" s="186">
        <f>IF(K1171="","",SUM(K1171:K1175))</f>
        <v>277</v>
      </c>
      <c r="L1176" s="184">
        <f>IF(L1171="","",SUM(L1171:L1175))</f>
        <v>191</v>
      </c>
      <c r="M1176" s="184">
        <f>SUM(M1173:M1175)</f>
        <v>76</v>
      </c>
      <c r="N1176" s="184">
        <f t="shared" ref="N1176" si="433">IF(AND(N1171="",N1172="",N1173="",N1174="",N1175=""),"",SUM(N1171:N1175))</f>
        <v>267</v>
      </c>
      <c r="O1176" s="185">
        <f>IF(L1176="","",SUM(J1176,L1176))</f>
        <v>422</v>
      </c>
      <c r="P1176" s="186">
        <f>SUM(H1176,M1176)</f>
        <v>122</v>
      </c>
      <c r="Q1176" s="186">
        <f>IF(Q1171="","",SUM(Q1171:Q1175))</f>
        <v>544</v>
      </c>
      <c r="R1176" s="185"/>
      <c r="S1176" s="185" t="str">
        <f>IF(AND(S1171="",S1172="",S1173="",S1174="",S1175=""),"",SUM(S1171:S1175))</f>
        <v/>
      </c>
      <c r="T1176" s="187" t="str">
        <f>IF(AND(T1171="",T1172="",T1173="",T1174="",T1175=""),"",SUM(T1171:T1175))</f>
        <v/>
      </c>
      <c r="U1176" s="188"/>
      <c r="V1176" s="189" t="str">
        <f>IF(V1171="","",SUM(V1171:V1175))</f>
        <v/>
      </c>
    </row>
    <row r="1177" spans="1:22" ht="19.25" customHeight="1">
      <c r="A1177" s="986"/>
      <c r="B1177" s="1034" t="s">
        <v>318</v>
      </c>
      <c r="C1177" s="1035"/>
      <c r="D1177" s="173">
        <f>IF(D1176="","",50-(COUNTIF(D1171:D1175,"NA")*10+COUNTIF(D1171:D1175,"ML")*10))</f>
        <v>50</v>
      </c>
      <c r="E1177" s="173">
        <f t="shared" ref="E1177:F1177" si="434">IF(E1176="","",50-(COUNTIF(E1171:E1175,"NA")*10+COUNTIF(E1171:E1175,"ML")*10))</f>
        <v>50</v>
      </c>
      <c r="F1177" s="173">
        <f t="shared" si="434"/>
        <v>50</v>
      </c>
      <c r="G1177" s="177" t="e">
        <f>I1177-H1177</f>
        <v>#VALUE!</v>
      </c>
      <c r="H1177" s="184" t="e">
        <f>IF(H1176="","",(IF(OR(H1173="ML",H1173=""),0,H1170)+IF(OR(H1174="ML",H1174=""),0,H1171)+IF(OR(H1175="ML",H1175=""),0,H1172)))</f>
        <v>#VALUE!</v>
      </c>
      <c r="I1177" s="177">
        <f>IF(I1176=0,0,350-H1179)</f>
        <v>350</v>
      </c>
      <c r="J1177" s="204" t="e">
        <f>IF(J1176="","",SUM(D1177:G1177))</f>
        <v>#VALUE!</v>
      </c>
      <c r="K1177" s="178" t="e">
        <f>IF(K1176="","",SUM(H1177,J1177))</f>
        <v>#VALUE!</v>
      </c>
      <c r="L1177" s="177" t="e">
        <f>N1177-M1177</f>
        <v>#VALUE!</v>
      </c>
      <c r="M1177" s="180" t="e">
        <f>IF(M1176="","",(IF(OR(M1173="ML",M1173=""),0,M1170)+IF(OR(M1174="ML",M1174=""),0,M1171)+IF(OR(M1175="ML",M1175=""),0,M1172)))</f>
        <v>#VALUE!</v>
      </c>
      <c r="N1177" s="177">
        <f>IF(N1176=0,0,500-M1179)</f>
        <v>500</v>
      </c>
      <c r="O1177" s="204" t="e">
        <f>IF(L1177="","",SUM(J1177,L1177))</f>
        <v>#VALUE!</v>
      </c>
      <c r="P1177" s="178" t="e">
        <f>SUM(H1177,M1177)</f>
        <v>#VALUE!</v>
      </c>
      <c r="Q1177" s="178" t="e">
        <f>IF(Q1176="","",SUM(O1177,P1177))</f>
        <v>#VALUE!</v>
      </c>
      <c r="R1177" s="169"/>
      <c r="S1177" s="190">
        <f>COUNTIF(R1171:R1180,"S")</f>
        <v>0</v>
      </c>
      <c r="T1177" s="190">
        <f>COUNTIF(R1171:R1180,"RE")+COUNTIF(R1171:R1180,"REP")</f>
        <v>0</v>
      </c>
      <c r="U1177" s="190">
        <f>COUNTIF(U1171:U1176,"P")+COUNTIF(U1179:U1180,"P")</f>
        <v>0</v>
      </c>
      <c r="V1177" s="191" t="str">
        <f>IF(OR(U1177=0,U1177&lt;(S1177+T1177)),"",(Q1177-(S1177*200)+S1176))</f>
        <v/>
      </c>
    </row>
    <row r="1178" spans="1:22" ht="19.25" customHeight="1">
      <c r="A1178" s="986"/>
      <c r="B1178" s="942" t="s">
        <v>156</v>
      </c>
      <c r="C1178" s="943"/>
      <c r="D1178" s="192">
        <f t="shared" ref="D1178:Q1178" si="435">IF(D1177="","",D1176/D1177*100)</f>
        <v>66</v>
      </c>
      <c r="E1178" s="192">
        <f t="shared" si="435"/>
        <v>74</v>
      </c>
      <c r="F1178" s="192">
        <f t="shared" si="435"/>
        <v>80</v>
      </c>
      <c r="G1178" s="192" t="e">
        <f t="shared" si="435"/>
        <v>#VALUE!</v>
      </c>
      <c r="H1178" s="192" t="e">
        <f t="shared" si="435"/>
        <v>#VALUE!</v>
      </c>
      <c r="I1178" s="192">
        <f t="shared" si="435"/>
        <v>47.714285714285715</v>
      </c>
      <c r="J1178" s="192" t="e">
        <f t="shared" si="435"/>
        <v>#VALUE!</v>
      </c>
      <c r="K1178" s="193" t="e">
        <f t="shared" si="435"/>
        <v>#VALUE!</v>
      </c>
      <c r="L1178" s="192" t="e">
        <f t="shared" si="435"/>
        <v>#VALUE!</v>
      </c>
      <c r="M1178" s="192" t="e">
        <f t="shared" si="435"/>
        <v>#VALUE!</v>
      </c>
      <c r="N1178" s="192">
        <f t="shared" si="435"/>
        <v>53.400000000000006</v>
      </c>
      <c r="O1178" s="192" t="e">
        <f t="shared" si="435"/>
        <v>#VALUE!</v>
      </c>
      <c r="P1178" s="193" t="e">
        <f t="shared" si="435"/>
        <v>#VALUE!</v>
      </c>
      <c r="Q1178" s="193" t="e">
        <f t="shared" si="435"/>
        <v>#VALUE!</v>
      </c>
      <c r="R1178" s="166"/>
      <c r="S1178" s="166"/>
      <c r="T1178" s="167"/>
      <c r="U1178" s="170"/>
      <c r="V1178" s="194" t="str">
        <f>IF(V1177="","",V1176/V1177*100)</f>
        <v/>
      </c>
    </row>
    <row r="1179" spans="1:22" ht="19.25" customHeight="1">
      <c r="A1179" s="986"/>
      <c r="B1179" s="942" t="str">
        <f>'statement of marks'!$DQ$3</f>
        <v>RAJASTHAN STUDIES</v>
      </c>
      <c r="C1179" s="943"/>
      <c r="D1179" s="200">
        <f>IF('statement of marks'!DQ52="","",'statement of marks'!DQ52)</f>
        <v>10</v>
      </c>
      <c r="E1179" s="201">
        <f>IF('statement of marks'!DR52="","",'statement of marks'!DR52)</f>
        <v>10</v>
      </c>
      <c r="F1179" s="201">
        <f>IF('statement of marks'!DS52="","",'statement of marks'!DS52)</f>
        <v>10</v>
      </c>
      <c r="G1179" s="201">
        <f>IF('statement of marks'!DU52="","",'statement of marks'!DU52)</f>
        <v>41</v>
      </c>
      <c r="H1179" s="179">
        <f>IF(G1171="ML",70)+IF(G1172="ML",70)+IF(G1173="ML",70-H1170)+IF(G1174="ML",70-H1171)+IF(G1175="ML",70-H1172)+IF(H1173="ml",H1170)+IF(H1174="ml",H1171)+IF(H1175="ml",H1172)</f>
        <v>0</v>
      </c>
      <c r="I1179" s="204">
        <f>IF(G1179="","",SUM(G1179,H1179))</f>
        <v>41</v>
      </c>
      <c r="J1179" s="204">
        <f>IF(G1179="","",SUM(D1179,E1179,F1179,G1179))</f>
        <v>71</v>
      </c>
      <c r="K1179" s="178">
        <f>IF(J1179="","",SUM(H1179,J1179))</f>
        <v>71</v>
      </c>
      <c r="L1179" s="201">
        <f>IF('statement of marks'!DW52="","",'statement of marks'!DW52)</f>
        <v>45</v>
      </c>
      <c r="M1179" s="179">
        <f>IF(L1171="ML",100)+IF(L1172="ML",100)+IF(L1173="ML",100-M1170)+IF(L1174="ML",100-M1171)+IF(L1175="ML",100-M1172)+IF(M1173="ml",M1170)+IF(M1174="ml",M1171)+IF(M1175="ml",M1172)</f>
        <v>0</v>
      </c>
      <c r="N1179" s="204">
        <f>IF(L1179="","",SUM(L1179,M1179))</f>
        <v>45</v>
      </c>
      <c r="O1179" s="204">
        <f>IF(L1179="","",SUM(K1179,L1179))</f>
        <v>116</v>
      </c>
      <c r="P1179" s="179">
        <f>SUM(H1179,M1179)</f>
        <v>0</v>
      </c>
      <c r="Q1179" s="178">
        <f>IF(O1179="","",SUM(O1179,M1179))</f>
        <v>116</v>
      </c>
      <c r="R1179" s="201" t="str">
        <f>IF('statement of marks'!GW52="","",'statement of marks'!GW52)</f>
        <v>C</v>
      </c>
      <c r="S1179" s="180" t="str">
        <f>IF(OR(R1179="S",R1179="RE"),100,"")</f>
        <v/>
      </c>
      <c r="T1179" s="171" t="str">
        <f>IF('result subject-wise'!AL52="","",'result subject-wise'!AL52)</f>
        <v/>
      </c>
      <c r="U1179" s="172" t="str">
        <f>IF('result subject-wise'!AM52="","",'result subject-wise'!AM52)</f>
        <v/>
      </c>
      <c r="V1179" s="1036"/>
    </row>
    <row r="1180" spans="1:22" ht="19.25" customHeight="1">
      <c r="A1180" s="986"/>
      <c r="B1180" s="942" t="str">
        <f>'statement of marks'!$ED$3</f>
        <v>JEEVAN KAUSJAL</v>
      </c>
      <c r="C1180" s="943"/>
      <c r="D1180" s="1037" t="s">
        <v>283</v>
      </c>
      <c r="E1180" s="1038"/>
      <c r="F1180" s="204">
        <f>'statement of marks'!$ED$6</f>
        <v>30</v>
      </c>
      <c r="G1180" s="177">
        <f>IF('statement of marks'!ED52="","",'statement of marks'!ED52)</f>
        <v>22</v>
      </c>
      <c r="H1180" s="1038" t="s">
        <v>284</v>
      </c>
      <c r="I1180" s="1038"/>
      <c r="J1180" s="204">
        <f>'statement of marks'!$EE$6</f>
        <v>30</v>
      </c>
      <c r="K1180" s="178">
        <f>IF('statement of marks'!EE52="","",'statement of marks'!EE52)</f>
        <v>26</v>
      </c>
      <c r="L1180" s="1038" t="s">
        <v>113</v>
      </c>
      <c r="M1180" s="1038"/>
      <c r="N1180" s="204">
        <f>'statement of marks'!$EF$6</f>
        <v>40</v>
      </c>
      <c r="O1180" s="201">
        <f>IF('statement of marks'!EF52="","",'statement of marks'!EF52)</f>
        <v>30</v>
      </c>
      <c r="P1180" s="166"/>
      <c r="Q1180" s="178">
        <f>IF(O1180="","",SUM(G1180,K1180,O1180))</f>
        <v>78</v>
      </c>
      <c r="R1180" s="201" t="str">
        <f>IF('statement of marks'!GX52="","",'statement of marks'!GX52)</f>
        <v>B</v>
      </c>
      <c r="S1180" s="180" t="str">
        <f>IF(OR(R1180="S",R1180="RE"),40,"")</f>
        <v/>
      </c>
      <c r="T1180" s="171" t="str">
        <f>IF('result subject-wise'!AN52="","",'result subject-wise'!AN52)</f>
        <v/>
      </c>
      <c r="U1180" s="172" t="str">
        <f>IF('result subject-wise'!AO52="","",'result subject-wise'!AO52)</f>
        <v/>
      </c>
      <c r="V1180" s="1036"/>
    </row>
    <row r="1181" spans="1:22" ht="19.25" customHeight="1">
      <c r="A1181" s="986"/>
      <c r="B1181" s="1039" t="s">
        <v>200</v>
      </c>
      <c r="C1181" s="1040"/>
      <c r="D1181" s="1041" t="str">
        <f>IF('statement of marks'!HD52="","",'statement of marks'!HD52)</f>
        <v>PASS</v>
      </c>
      <c r="E1181" s="1042"/>
      <c r="F1181" s="1042"/>
      <c r="G1181" s="1042"/>
      <c r="H1181" s="1042"/>
      <c r="I1181" s="1043"/>
      <c r="J1181" s="202" t="s">
        <v>330</v>
      </c>
      <c r="K1181" s="201" t="str">
        <f>IF('statement of marks'!HG52="","",'statement of marks'!HG52)</f>
        <v>II</v>
      </c>
      <c r="L1181" s="1044" t="s">
        <v>157</v>
      </c>
      <c r="M1181" s="1045"/>
      <c r="N1181" s="1046"/>
      <c r="O1181" s="201">
        <f>IF('statement of marks'!HI52="","",'statement of marks'!HI52)</f>
        <v>27.999999999999975</v>
      </c>
      <c r="P1181" s="1047" t="s">
        <v>324</v>
      </c>
      <c r="Q1181" s="1047"/>
      <c r="R1181" s="1047"/>
      <c r="S1181" s="1047"/>
      <c r="T1181" s="1047"/>
      <c r="U1181" s="1047"/>
      <c r="V1181" s="1048"/>
    </row>
    <row r="1182" spans="1:22" ht="19.25" customHeight="1">
      <c r="A1182" s="986"/>
      <c r="B1182" s="1039" t="s">
        <v>333</v>
      </c>
      <c r="C1182" s="1040"/>
      <c r="D1182" s="965" t="s">
        <v>127</v>
      </c>
      <c r="E1182" s="966"/>
      <c r="F1182" s="958" t="s">
        <v>129</v>
      </c>
      <c r="G1182" s="958"/>
      <c r="H1182" s="958" t="s">
        <v>131</v>
      </c>
      <c r="I1182" s="958"/>
      <c r="J1182" s="958" t="s">
        <v>133</v>
      </c>
      <c r="K1182" s="958"/>
      <c r="L1182" s="959" t="s">
        <v>312</v>
      </c>
      <c r="M1182" s="959"/>
      <c r="N1182" s="959"/>
      <c r="O1182" s="959"/>
      <c r="P1182" s="960" t="s">
        <v>200</v>
      </c>
      <c r="Q1182" s="960"/>
      <c r="R1182" s="960"/>
      <c r="S1182" s="960"/>
      <c r="T1182" s="961" t="str">
        <f>IF('result subject-wise'!AR52="","",'result subject-wise'!AR52)</f>
        <v/>
      </c>
      <c r="U1182" s="961"/>
      <c r="V1182" s="962"/>
    </row>
    <row r="1183" spans="1:22" ht="19.25" customHeight="1">
      <c r="A1183" s="986"/>
      <c r="B1183" s="963" t="s">
        <v>309</v>
      </c>
      <c r="C1183" s="964"/>
      <c r="D1183" s="965" t="str">
        <f>IF('statement of marks'!EZ52="","",'statement of marks'!EZ52)</f>
        <v/>
      </c>
      <c r="E1183" s="966"/>
      <c r="F1183" s="966" t="str">
        <f>IF('statement of marks'!FB52="","",'statement of marks'!FB52)</f>
        <v/>
      </c>
      <c r="G1183" s="966"/>
      <c r="H1183" s="966" t="str">
        <f>IF('statement of marks'!FD52="","",'statement of marks'!FD52)</f>
        <v/>
      </c>
      <c r="I1183" s="966"/>
      <c r="J1183" s="966" t="str">
        <f>IF('statement of marks'!FF52="","",'statement of marks'!FF52)</f>
        <v/>
      </c>
      <c r="K1183" s="966"/>
      <c r="L1183" s="966">
        <f>IF('statement of marks'!FH52="","",'statement of marks'!FH52)</f>
        <v>0</v>
      </c>
      <c r="M1183" s="966"/>
      <c r="N1183" s="966"/>
      <c r="O1183" s="966"/>
      <c r="P1183" s="960" t="s">
        <v>330</v>
      </c>
      <c r="Q1183" s="960"/>
      <c r="R1183" s="960"/>
      <c r="S1183" s="960"/>
      <c r="T1183" s="961" t="str">
        <f>IF(AND(T1182="mRrh.kZ",V1178&gt;=60),"FIRST",IF(AND(T1182="mRrh.kZ",V1178&gt;=48),"SECOND",IF(AND(T1182="mRrh.kZ",V1178&gt;=36),"THIRD","")))</f>
        <v/>
      </c>
      <c r="U1183" s="961"/>
      <c r="V1183" s="962"/>
    </row>
    <row r="1184" spans="1:22" ht="19.25" customHeight="1">
      <c r="A1184" s="986"/>
      <c r="B1184" s="963" t="s">
        <v>310</v>
      </c>
      <c r="C1184" s="964"/>
      <c r="D1184" s="967" t="str">
        <f>IF('statement of marks'!EY52="","",'statement of marks'!EY52)</f>
        <v/>
      </c>
      <c r="E1184" s="968"/>
      <c r="F1184" s="968" t="str">
        <f>IF('statement of marks'!FA52="","",'statement of marks'!FA52)</f>
        <v/>
      </c>
      <c r="G1184" s="968"/>
      <c r="H1184" s="968" t="str">
        <f>IF('statement of marks'!FC52="","",'statement of marks'!FC52)</f>
        <v/>
      </c>
      <c r="I1184" s="968"/>
      <c r="J1184" s="968" t="str">
        <f>IF('statement of marks'!FE52="","",'statement of marks'!FE52)</f>
        <v/>
      </c>
      <c r="K1184" s="968"/>
      <c r="L1184" s="968">
        <f>IF('statement of marks'!FG52="","",'statement of marks'!FG52)</f>
        <v>44</v>
      </c>
      <c r="M1184" s="968"/>
      <c r="N1184" s="968"/>
      <c r="O1184" s="968"/>
      <c r="P1184" s="969" t="s">
        <v>302</v>
      </c>
      <c r="Q1184" s="970"/>
      <c r="R1184" s="970"/>
      <c r="S1184" s="971"/>
      <c r="T1184" s="972" t="str">
        <f>IF(T1182="","",'result subject-wise'!$G$118)</f>
        <v/>
      </c>
      <c r="U1184" s="972"/>
      <c r="V1184" s="973"/>
    </row>
    <row r="1185" spans="1:22" ht="19.25" customHeight="1">
      <c r="A1185" s="986"/>
      <c r="B1185" s="942" t="s">
        <v>303</v>
      </c>
      <c r="C1185" s="943"/>
      <c r="D1185" s="944"/>
      <c r="E1185" s="945"/>
      <c r="F1185" s="945"/>
      <c r="G1185" s="945"/>
      <c r="H1185" s="945"/>
      <c r="I1185" s="945"/>
      <c r="J1185" s="945"/>
      <c r="K1185" s="945"/>
      <c r="L1185" s="946" t="s">
        <v>326</v>
      </c>
      <c r="M1185" s="946"/>
      <c r="N1185" s="946"/>
      <c r="O1185" s="946"/>
      <c r="P1185" s="946"/>
      <c r="Q1185" s="946"/>
      <c r="R1185" s="974"/>
      <c r="S1185" s="975"/>
      <c r="T1185" s="975"/>
      <c r="U1185" s="975"/>
      <c r="V1185" s="976"/>
    </row>
    <row r="1186" spans="1:22" ht="19.25" customHeight="1">
      <c r="A1186" s="986"/>
      <c r="B1186" s="942" t="s">
        <v>335</v>
      </c>
      <c r="C1186" s="943"/>
      <c r="D1186" s="944"/>
      <c r="E1186" s="945"/>
      <c r="F1186" s="945"/>
      <c r="G1186" s="945"/>
      <c r="H1186" s="945"/>
      <c r="I1186" s="945"/>
      <c r="J1186" s="945"/>
      <c r="K1186" s="945"/>
      <c r="L1186" s="946" t="s">
        <v>304</v>
      </c>
      <c r="M1186" s="946"/>
      <c r="N1186" s="946"/>
      <c r="O1186" s="946"/>
      <c r="P1186" s="946"/>
      <c r="Q1186" s="946"/>
      <c r="R1186" s="977"/>
      <c r="S1186" s="978"/>
      <c r="T1186" s="978"/>
      <c r="U1186" s="978"/>
      <c r="V1186" s="979"/>
    </row>
    <row r="1187" spans="1:22" ht="19.25" customHeight="1">
      <c r="A1187" s="986"/>
      <c r="B1187" s="942" t="s">
        <v>313</v>
      </c>
      <c r="C1187" s="943"/>
      <c r="D1187" s="944"/>
      <c r="E1187" s="945"/>
      <c r="F1187" s="945"/>
      <c r="G1187" s="945"/>
      <c r="H1187" s="945"/>
      <c r="I1187" s="945"/>
      <c r="J1187" s="945"/>
      <c r="K1187" s="945"/>
      <c r="L1187" s="946" t="s">
        <v>327</v>
      </c>
      <c r="M1187" s="946"/>
      <c r="N1187" s="946"/>
      <c r="O1187" s="946"/>
      <c r="P1187" s="946"/>
      <c r="Q1187" s="946"/>
      <c r="R1187" s="947" t="s">
        <v>328</v>
      </c>
      <c r="S1187" s="948"/>
      <c r="T1187" s="948"/>
      <c r="U1187" s="948"/>
      <c r="V1187" s="949"/>
    </row>
    <row r="1188" spans="1:22" ht="19.25" customHeight="1">
      <c r="A1188" s="987"/>
      <c r="B1188" s="950" t="s">
        <v>329</v>
      </c>
      <c r="C1188" s="951"/>
      <c r="D1188" s="952"/>
      <c r="E1188" s="953"/>
      <c r="F1188" s="953"/>
      <c r="G1188" s="953"/>
      <c r="H1188" s="953"/>
      <c r="I1188" s="953"/>
      <c r="J1188" s="953"/>
      <c r="K1188" s="953"/>
      <c r="L1188" s="951" t="s">
        <v>117</v>
      </c>
      <c r="M1188" s="951"/>
      <c r="N1188" s="951"/>
      <c r="O1188" s="951"/>
      <c r="P1188" s="954">
        <f>'statement of marks'!$HJ$110</f>
        <v>42122</v>
      </c>
      <c r="Q1188" s="954"/>
      <c r="R1188" s="955" t="s">
        <v>305</v>
      </c>
      <c r="S1188" s="956"/>
      <c r="T1188" s="956"/>
      <c r="U1188" s="956"/>
      <c r="V1188" s="957"/>
    </row>
    <row r="1189" spans="1:22" ht="19.25" customHeight="1">
      <c r="A1189" s="980" t="s">
        <v>287</v>
      </c>
      <c r="B1189" s="981"/>
      <c r="C1189" s="981"/>
      <c r="D1189" s="981"/>
      <c r="E1189" s="981"/>
      <c r="F1189" s="981"/>
      <c r="G1189" s="981"/>
      <c r="H1189" s="981"/>
      <c r="I1189" s="981"/>
      <c r="J1189" s="981"/>
      <c r="K1189" s="981"/>
      <c r="L1189" s="981"/>
      <c r="M1189" s="981"/>
      <c r="N1189" s="981"/>
      <c r="O1189" s="981"/>
      <c r="P1189" s="981"/>
      <c r="Q1189" s="981"/>
      <c r="R1189" s="981"/>
      <c r="S1189" s="981"/>
      <c r="T1189" s="981"/>
      <c r="U1189" s="981"/>
      <c r="V1189" s="982"/>
    </row>
    <row r="1190" spans="1:22" ht="19.25" customHeight="1">
      <c r="A1190" s="983" t="str">
        <f>'statement of marks'!$A$1</f>
        <v>GOVT. GIRLS' HR. SEC. SCHOOL, NIMBAHERA</v>
      </c>
      <c r="B1190" s="984"/>
      <c r="C1190" s="984"/>
      <c r="D1190" s="984"/>
      <c r="E1190" s="984"/>
      <c r="F1190" s="984"/>
      <c r="G1190" s="984"/>
      <c r="H1190" s="984"/>
      <c r="I1190" s="984"/>
      <c r="J1190" s="984"/>
      <c r="K1190" s="984"/>
      <c r="L1190" s="984"/>
      <c r="M1190" s="984"/>
      <c r="N1190" s="984"/>
      <c r="O1190" s="984"/>
      <c r="P1190" s="984"/>
      <c r="Q1190" s="984"/>
      <c r="R1190" s="984"/>
      <c r="S1190" s="984"/>
      <c r="T1190" s="984"/>
      <c r="U1190" s="984"/>
      <c r="V1190" s="985"/>
    </row>
    <row r="1191" spans="1:22" ht="19.25" customHeight="1">
      <c r="A1191" s="986"/>
      <c r="B1191" s="988" t="s">
        <v>316</v>
      </c>
      <c r="C1191" s="988"/>
      <c r="D1191" s="989" t="str">
        <f>'statement of marks'!$F$3</f>
        <v>2013-14</v>
      </c>
      <c r="E1191" s="990"/>
      <c r="F1191" s="991" t="str">
        <f>IF(T1209="","MAIN EXAMINATION",IF(D1208="Suppl.","SUPPLEMENTARY EXAMINATION",IF(D1208="Re-exam.","RE-EXAMINATION",)))</f>
        <v>MAIN EXAMINATION</v>
      </c>
      <c r="G1191" s="992"/>
      <c r="H1191" s="992"/>
      <c r="I1191" s="992"/>
      <c r="J1191" s="992"/>
      <c r="K1191" s="992"/>
      <c r="L1191" s="992"/>
      <c r="M1191" s="992"/>
      <c r="N1191" s="992"/>
      <c r="O1191" s="992"/>
      <c r="P1191" s="992"/>
      <c r="Q1191" s="992"/>
      <c r="R1191" s="993" t="s">
        <v>315</v>
      </c>
      <c r="S1191" s="994"/>
      <c r="T1191" s="995" t="str">
        <f>'statement of marks'!$A$3</f>
        <v>11 'A'</v>
      </c>
      <c r="U1191" s="995"/>
      <c r="V1191" s="996"/>
    </row>
    <row r="1192" spans="1:22" ht="19.25" customHeight="1">
      <c r="A1192" s="986"/>
      <c r="B1192" s="997" t="s">
        <v>36</v>
      </c>
      <c r="C1192" s="997"/>
      <c r="D1192" s="998" t="str">
        <f>IF('statement of marks'!G53="","",'statement of marks'!G53)</f>
        <v>A 045</v>
      </c>
      <c r="E1192" s="946"/>
      <c r="F1192" s="946"/>
      <c r="G1192" s="946"/>
      <c r="H1192" s="946"/>
      <c r="I1192" s="946"/>
      <c r="J1192" s="946"/>
      <c r="K1192" s="946"/>
      <c r="L1192" s="946"/>
      <c r="M1192" s="946"/>
      <c r="N1192" s="946"/>
      <c r="O1192" s="946"/>
      <c r="P1192" s="946"/>
      <c r="Q1192" s="946"/>
      <c r="R1192" s="999" t="s">
        <v>314</v>
      </c>
      <c r="S1192" s="1000"/>
      <c r="T1192" s="1001">
        <f>IF('statement of marks'!E53="","",'statement of marks'!E53)</f>
        <v>11445</v>
      </c>
      <c r="U1192" s="1001"/>
      <c r="V1192" s="1002"/>
    </row>
    <row r="1193" spans="1:22" ht="19.25" customHeight="1">
      <c r="A1193" s="986"/>
      <c r="B1193" s="997" t="s">
        <v>37</v>
      </c>
      <c r="C1193" s="997"/>
      <c r="D1193" s="998" t="str">
        <f>IF('statement of marks'!H53="","",'statement of marks'!H53)</f>
        <v>B 045</v>
      </c>
      <c r="E1193" s="946"/>
      <c r="F1193" s="946"/>
      <c r="G1193" s="946"/>
      <c r="H1193" s="946"/>
      <c r="I1193" s="946"/>
      <c r="J1193" s="946"/>
      <c r="K1193" s="946"/>
      <c r="L1193" s="946"/>
      <c r="M1193" s="946"/>
      <c r="N1193" s="946"/>
      <c r="O1193" s="946"/>
      <c r="P1193" s="946"/>
      <c r="Q1193" s="946"/>
      <c r="R1193" s="999" t="s">
        <v>35</v>
      </c>
      <c r="S1193" s="1000"/>
      <c r="T1193" s="1001">
        <f>IF('statement of marks'!D53="","",'statement of marks'!D53)</f>
        <v>9445</v>
      </c>
      <c r="U1193" s="1001"/>
      <c r="V1193" s="1002"/>
    </row>
    <row r="1194" spans="1:22" ht="19.25" customHeight="1">
      <c r="A1194" s="986"/>
      <c r="B1194" s="1003" t="s">
        <v>38</v>
      </c>
      <c r="C1194" s="1003"/>
      <c r="D1194" s="998" t="str">
        <f>IF('statement of marks'!I53="","",'statement of marks'!I53)</f>
        <v>C 045</v>
      </c>
      <c r="E1194" s="946"/>
      <c r="F1194" s="946"/>
      <c r="G1194" s="946"/>
      <c r="H1194" s="946"/>
      <c r="I1194" s="946"/>
      <c r="J1194" s="946"/>
      <c r="K1194" s="946"/>
      <c r="L1194" s="946"/>
      <c r="M1194" s="946"/>
      <c r="N1194" s="946"/>
      <c r="O1194" s="946"/>
      <c r="P1194" s="946"/>
      <c r="Q1194" s="946"/>
      <c r="R1194" s="1004" t="s">
        <v>285</v>
      </c>
      <c r="S1194" s="1005"/>
      <c r="T1194" s="1006">
        <f>IF('statement of marks'!F53="","",'statement of marks'!F53)</f>
        <v>34769</v>
      </c>
      <c r="U1194" s="1006"/>
      <c r="V1194" s="1007"/>
    </row>
    <row r="1195" spans="1:22" ht="19.25" customHeight="1">
      <c r="A1195" s="986"/>
      <c r="B1195" s="1008" t="s">
        <v>223</v>
      </c>
      <c r="C1195" s="1010" t="s">
        <v>319</v>
      </c>
      <c r="D1195" s="1012" t="s">
        <v>114</v>
      </c>
      <c r="E1195" s="1012" t="s">
        <v>115</v>
      </c>
      <c r="F1195" s="1012" t="s">
        <v>116</v>
      </c>
      <c r="G1195" s="1014" t="s">
        <v>281</v>
      </c>
      <c r="H1195" s="1014" t="s">
        <v>282</v>
      </c>
      <c r="I1195" s="1012" t="s">
        <v>289</v>
      </c>
      <c r="J1195" s="1012" t="s">
        <v>299</v>
      </c>
      <c r="K1195" s="1016" t="s">
        <v>299</v>
      </c>
      <c r="L1195" s="1018" t="s">
        <v>292</v>
      </c>
      <c r="M1195" s="1018" t="s">
        <v>293</v>
      </c>
      <c r="N1195" s="1020" t="s">
        <v>294</v>
      </c>
      <c r="O1195" s="1020" t="s">
        <v>290</v>
      </c>
      <c r="P1195" s="1020" t="s">
        <v>291</v>
      </c>
      <c r="Q1195" s="1016" t="s">
        <v>323</v>
      </c>
      <c r="R1195" s="1012" t="s">
        <v>334</v>
      </c>
      <c r="S1195" s="1022" t="s">
        <v>332</v>
      </c>
      <c r="T1195" s="1024" t="s">
        <v>320</v>
      </c>
      <c r="U1195" s="1026" t="s">
        <v>321</v>
      </c>
      <c r="V1195" s="1028" t="s">
        <v>322</v>
      </c>
    </row>
    <row r="1196" spans="1:22" ht="19.25" customHeight="1">
      <c r="A1196" s="986"/>
      <c r="B1196" s="1009"/>
      <c r="C1196" s="1011"/>
      <c r="D1196" s="1013"/>
      <c r="E1196" s="1013"/>
      <c r="F1196" s="1013"/>
      <c r="G1196" s="1015"/>
      <c r="H1196" s="1015"/>
      <c r="I1196" s="1013"/>
      <c r="J1196" s="1013"/>
      <c r="K1196" s="1017"/>
      <c r="L1196" s="1019"/>
      <c r="M1196" s="1019"/>
      <c r="N1196" s="1021"/>
      <c r="O1196" s="1021"/>
      <c r="P1196" s="1021"/>
      <c r="Q1196" s="1017"/>
      <c r="R1196" s="1013"/>
      <c r="S1196" s="1023"/>
      <c r="T1196" s="1025"/>
      <c r="U1196" s="1027"/>
      <c r="V1196" s="1029"/>
    </row>
    <row r="1197" spans="1:22" ht="19.25" customHeight="1">
      <c r="A1197" s="986"/>
      <c r="B1197" s="1030" t="s">
        <v>317</v>
      </c>
      <c r="C1197" s="1031"/>
      <c r="D1197" s="173">
        <v>10</v>
      </c>
      <c r="E1197" s="203">
        <v>10</v>
      </c>
      <c r="F1197" s="203">
        <v>10</v>
      </c>
      <c r="G1197" s="164" t="s">
        <v>90</v>
      </c>
      <c r="H1197" s="174" t="str">
        <f>'statement of marks'!$AQ$6</f>
        <v/>
      </c>
      <c r="I1197" s="165">
        <v>70</v>
      </c>
      <c r="J1197" s="164" t="s">
        <v>88</v>
      </c>
      <c r="K1197" s="175">
        <v>100</v>
      </c>
      <c r="L1197" s="164" t="s">
        <v>91</v>
      </c>
      <c r="M1197" s="174" t="str">
        <f>'statement of marks'!$AV$6</f>
        <v/>
      </c>
      <c r="N1197" s="165">
        <v>100</v>
      </c>
      <c r="O1197" s="164" t="s">
        <v>307</v>
      </c>
      <c r="P1197" s="175"/>
      <c r="Q1197" s="175">
        <v>200</v>
      </c>
      <c r="R1197" s="166"/>
      <c r="S1197" s="166"/>
      <c r="T1197" s="167"/>
      <c r="U1197" s="168"/>
      <c r="V1197" s="176" t="str">
        <f>IF(OR(U1204=0,U1204&lt;S1204),"",Q1197)</f>
        <v/>
      </c>
    </row>
    <row r="1198" spans="1:22" ht="19.25" customHeight="1">
      <c r="A1198" s="986"/>
      <c r="B1198" s="942" t="str">
        <f>'statement of marks'!$J$3</f>
        <v>HINDI COMPULSORY</v>
      </c>
      <c r="C1198" s="943"/>
      <c r="D1198" s="200">
        <f>IF('statement of marks'!J53="","",'statement of marks'!J53)</f>
        <v>4</v>
      </c>
      <c r="E1198" s="201">
        <f>IF('statement of marks'!K53="","",'statement of marks'!K53)</f>
        <v>5</v>
      </c>
      <c r="F1198" s="201">
        <f>IF('statement of marks'!L53="","",'statement of marks'!L53)</f>
        <v>5</v>
      </c>
      <c r="G1198" s="177">
        <f>IF('statement of marks'!N53="","",'statement of marks'!N53)</f>
        <v>26</v>
      </c>
      <c r="H1198" s="177" t="str">
        <f>'statement of marks'!$BS$6</f>
        <v/>
      </c>
      <c r="I1198" s="204">
        <f>IF(G1198="","",G1198)</f>
        <v>26</v>
      </c>
      <c r="J1198" s="204">
        <f>IF(G1198="","",SUM(D1198,E1198,F1198,G1198))</f>
        <v>40</v>
      </c>
      <c r="K1198" s="178">
        <f>J1198</f>
        <v>40</v>
      </c>
      <c r="L1198" s="177">
        <f>IF('statement of marks'!P53="","",'statement of marks'!P53)</f>
        <v>67</v>
      </c>
      <c r="M1198" s="174" t="str">
        <f>'statement of marks'!$BX$6</f>
        <v/>
      </c>
      <c r="N1198" s="204">
        <f>IF(L1198="","",L1198)</f>
        <v>67</v>
      </c>
      <c r="O1198" s="204">
        <f>IF(L1198="","",SUM(J1198,L1198))</f>
        <v>107</v>
      </c>
      <c r="P1198" s="179">
        <f>SUM(H1198,M1198)</f>
        <v>0</v>
      </c>
      <c r="Q1198" s="178">
        <f>O1198</f>
        <v>107</v>
      </c>
      <c r="R1198" s="201" t="str">
        <f>CONCATENATE('statement of marks'!FJ53,'statement of marks'!FK53,'statement of marks'!FL53)</f>
        <v>II</v>
      </c>
      <c r="S1198" s="180" t="str">
        <f>IF(OR(R1198="S",R1198="RE"),100,"")</f>
        <v/>
      </c>
      <c r="T1198" s="181" t="str">
        <f>IF('result subject-wise'!U53="","",'result subject-wise'!U53)</f>
        <v/>
      </c>
      <c r="U1198" s="182" t="str">
        <f>IF('result subject-wise'!V53="","",'result subject-wise'!V53)</f>
        <v/>
      </c>
      <c r="V1198" s="176" t="str">
        <f>IF(OR(U1204=0,U1204&lt;S1204),"",IF(R1198="RE",SUM(Q1198,T1198),IF(R1198="S",T1198,Q1198)))</f>
        <v/>
      </c>
    </row>
    <row r="1199" spans="1:22" ht="19.25" customHeight="1">
      <c r="A1199" s="986"/>
      <c r="B1199" s="942" t="str">
        <f>'statement of marks'!$W$3</f>
        <v>ENGLISH COMPULSORY</v>
      </c>
      <c r="C1199" s="943"/>
      <c r="D1199" s="200">
        <f>IF('statement of marks'!W53="","",'statement of marks'!W53)</f>
        <v>7</v>
      </c>
      <c r="E1199" s="201">
        <f>IF('statement of marks'!X53="","",'statement of marks'!X53)</f>
        <v>7</v>
      </c>
      <c r="F1199" s="201">
        <f>IF('statement of marks'!Y53="","",'statement of marks'!Y53)</f>
        <v>7</v>
      </c>
      <c r="G1199" s="177">
        <f>IF('statement of marks'!AA53="","",'statement of marks'!AA53)</f>
        <v>26</v>
      </c>
      <c r="H1199" s="177" t="str">
        <f>'statement of marks'!$CU$6</f>
        <v/>
      </c>
      <c r="I1199" s="204">
        <f>IF(G1199="","",G1199)</f>
        <v>26</v>
      </c>
      <c r="J1199" s="204">
        <f t="shared" ref="J1199:J1202" si="436">IF(G1199="","",SUM(D1199,E1199,F1199,G1199))</f>
        <v>47</v>
      </c>
      <c r="K1199" s="178">
        <f>J1199</f>
        <v>47</v>
      </c>
      <c r="L1199" s="177">
        <f>IF('statement of marks'!AC53="","",'statement of marks'!AC53)</f>
        <v>43</v>
      </c>
      <c r="M1199" s="174" t="str">
        <f>'statement of marks'!$CZ$6</f>
        <v/>
      </c>
      <c r="N1199" s="204">
        <f>IF(L1199="","",L1199)</f>
        <v>43</v>
      </c>
      <c r="O1199" s="204">
        <f t="shared" ref="O1199" si="437">IF(L1199="","",SUM(J1199,L1199))</f>
        <v>90</v>
      </c>
      <c r="P1199" s="179">
        <f t="shared" ref="P1199" si="438">SUM(H1199,M1199)</f>
        <v>0</v>
      </c>
      <c r="Q1199" s="178">
        <f>O1199</f>
        <v>90</v>
      </c>
      <c r="R1199" s="201" t="str">
        <f>CONCATENATE('statement of marks'!FM53,'statement of marks'!FN53,'statement of marks'!FO53)</f>
        <v>III</v>
      </c>
      <c r="S1199" s="180" t="str">
        <f>IF(OR(R1199="S",R1199="RE"),100,"")</f>
        <v/>
      </c>
      <c r="T1199" s="181" t="str">
        <f>IF('result subject-wise'!X53="","",'result subject-wise'!X53)</f>
        <v/>
      </c>
      <c r="U1199" s="182" t="str">
        <f>IF('result subject-wise'!Y53="","",'result subject-wise'!Y53)</f>
        <v/>
      </c>
      <c r="V1199" s="176" t="str">
        <f>IF(OR(U1204=0,U1204&lt;S1204),"",IF(R1199="RE",SUM(Q1199,T1199),IF(R1199="S",T1199,Q1199)))</f>
        <v/>
      </c>
    </row>
    <row r="1200" spans="1:22" ht="19.25" customHeight="1">
      <c r="A1200" s="986"/>
      <c r="B1200" s="942" t="str">
        <f>'statement of marks'!AK53</f>
        <v>PHYSICS</v>
      </c>
      <c r="C1200" s="943"/>
      <c r="D1200" s="200">
        <f>IF('statement of marks'!AL53="","",'statement of marks'!AL53)</f>
        <v>7</v>
      </c>
      <c r="E1200" s="201">
        <f>IF('statement of marks'!AM53="","",'statement of marks'!AM53)</f>
        <v>7</v>
      </c>
      <c r="F1200" s="201">
        <f>IF('statement of marks'!AN53="","",'statement of marks'!AN53)</f>
        <v>9</v>
      </c>
      <c r="G1200" s="177">
        <f>IF('statement of marks'!AP53="","",'statement of marks'!AP53)</f>
        <v>15</v>
      </c>
      <c r="H1200" s="177">
        <f>IF('statement of marks'!AQ53="","",'statement of marks'!AQ53)</f>
        <v>12</v>
      </c>
      <c r="I1200" s="204">
        <f>IF(G1200="","",IF(AND(G1200="ML",H1200="ML"),"ML",IF(AND(G1200="ML",H1200=""),"ML",SUM(G1200,H1200))))</f>
        <v>27</v>
      </c>
      <c r="J1200" s="204">
        <f t="shared" si="436"/>
        <v>38</v>
      </c>
      <c r="K1200" s="178">
        <f>IF(J1200="","",SUM(H1200,J1200))</f>
        <v>50</v>
      </c>
      <c r="L1200" s="177">
        <f>IF('statement of marks'!AU53="","",'statement of marks'!AU53)</f>
        <v>31</v>
      </c>
      <c r="M1200" s="177">
        <f>IF('statement of marks'!AV53="","",'statement of marks'!AV53)</f>
        <v>22</v>
      </c>
      <c r="N1200" s="204">
        <f>IF(L1200="","",IF(AND(L1200="ML",M1200="ML"),"ML",IF(AND(L1200="ML",M1200=""),"ML",SUM(L1200,M1200))))</f>
        <v>53</v>
      </c>
      <c r="O1200" s="204">
        <f>IF(L1200="","",SUM(J1200,L1200))</f>
        <v>69</v>
      </c>
      <c r="P1200" s="177">
        <f>IF(AND(H1200="",M1200=""),"",SUM(H1200,M1200))</f>
        <v>34</v>
      </c>
      <c r="Q1200" s="178">
        <f>IF(O1200="","",SUM(O1200,P1200))</f>
        <v>103</v>
      </c>
      <c r="R1200" s="201" t="str">
        <f>CONCATENATE('statement of marks'!FP53,'statement of marks'!FY53,'statement of marks'!FZ53)</f>
        <v>II</v>
      </c>
      <c r="S1200" s="180" t="str">
        <f>IF('result subject-wise'!Z53="","",'result subject-wise'!Z53)</f>
        <v/>
      </c>
      <c r="T1200" s="181" t="str">
        <f>IF('result subject-wise'!AB53="","",'result subject-wise'!AB53)</f>
        <v/>
      </c>
      <c r="U1200" s="182" t="str">
        <f>IF('result subject-wise'!AC53="","",'result subject-wise'!AC53)</f>
        <v/>
      </c>
      <c r="V1200" s="176" t="str">
        <f>IF(OR(U1204=0,U1204&lt;S1204),"",IF(OR(R1200="RE",R1200="REP"),SUM(Q1200,T1200),IF(R1200="S",T1200,Q1200)))</f>
        <v/>
      </c>
    </row>
    <row r="1201" spans="1:22" ht="19.25" customHeight="1">
      <c r="A1201" s="986"/>
      <c r="B1201" s="942" t="str">
        <f>'statement of marks'!BM53</f>
        <v>CHEMISTRY</v>
      </c>
      <c r="C1201" s="943"/>
      <c r="D1201" s="200">
        <f>IF('statement of marks'!BN53="","",'statement of marks'!BN53)</f>
        <v>6</v>
      </c>
      <c r="E1201" s="201">
        <f>IF('statement of marks'!BO53="","",'statement of marks'!BO53)</f>
        <v>9</v>
      </c>
      <c r="F1201" s="201">
        <f>IF('statement of marks'!BP53="","",'statement of marks'!BP53)</f>
        <v>8</v>
      </c>
      <c r="G1201" s="177">
        <f>IF('statement of marks'!BR53="","",'statement of marks'!BR53)</f>
        <v>20</v>
      </c>
      <c r="H1201" s="177">
        <f>IF('statement of marks'!BS53="","",'statement of marks'!BS53)</f>
        <v>18</v>
      </c>
      <c r="I1201" s="204">
        <f t="shared" ref="I1201" si="439">IF(G1201="","",IF(AND(G1201="ML",H1201="ML"),"ML",IF(AND(G1201="ML",H1201=""),"ML",SUM(G1201,H1201))))</f>
        <v>38</v>
      </c>
      <c r="J1201" s="204">
        <f t="shared" si="436"/>
        <v>43</v>
      </c>
      <c r="K1201" s="178">
        <f>IF(J1201="","",SUM(H1201,J1201))</f>
        <v>61</v>
      </c>
      <c r="L1201" s="177">
        <f>IF('statement of marks'!BW53="","",'statement of marks'!BW53)</f>
        <v>38</v>
      </c>
      <c r="M1201" s="177">
        <f>IF('statement of marks'!BX53="","",'statement of marks'!BX53)</f>
        <v>27</v>
      </c>
      <c r="N1201" s="204">
        <f t="shared" ref="N1201" si="440">IF(L1201="","",IF(AND(L1201="ML",M1201="ML"),"ML",IF(AND(L1201="ML",M1201=""),"ML",SUM(L1201,M1201))))</f>
        <v>65</v>
      </c>
      <c r="O1201" s="204">
        <f>IF(L1201="","",SUM(J1201,L1201))</f>
        <v>81</v>
      </c>
      <c r="P1201" s="177">
        <f t="shared" ref="P1201:P1202" si="441">IF(AND(H1201="",M1201=""),"",SUM(H1201,M1201))</f>
        <v>45</v>
      </c>
      <c r="Q1201" s="178">
        <f>IF(O1201="","",SUM(O1201,P1201))</f>
        <v>126</v>
      </c>
      <c r="R1201" s="201" t="str">
        <f>CONCATENATE('statement of marks'!GA53,'statement of marks'!GJ53,'statement of marks'!GK53)</f>
        <v>I</v>
      </c>
      <c r="S1201" s="180" t="str">
        <f>IF('result subject-wise'!AD53="","",'result subject-wise'!AD53)</f>
        <v/>
      </c>
      <c r="T1201" s="181" t="str">
        <f>IF('result subject-wise'!AF53="","",'result subject-wise'!AF53)</f>
        <v/>
      </c>
      <c r="U1201" s="182" t="str">
        <f>IF('result subject-wise'!AG53="","",'result subject-wise'!AG53)</f>
        <v/>
      </c>
      <c r="V1201" s="176" t="str">
        <f>IF(OR(U1204=0,U1204&lt;S1204),"",IF(OR(R1201="RE",R1201="REP"),SUM(Q1201,T1201),IF(R1201="S",T1201,Q1201)))</f>
        <v/>
      </c>
    </row>
    <row r="1202" spans="1:22" ht="19.25" customHeight="1">
      <c r="A1202" s="986"/>
      <c r="B1202" s="942" t="str">
        <f>'statement of marks'!CO53</f>
        <v>BIOLOGY</v>
      </c>
      <c r="C1202" s="943"/>
      <c r="D1202" s="200">
        <f>IF('statement of marks'!CP53="","",'statement of marks'!CP53)</f>
        <v>7</v>
      </c>
      <c r="E1202" s="201">
        <f>IF('statement of marks'!CQ53="","",'statement of marks'!CQ53)</f>
        <v>7</v>
      </c>
      <c r="F1202" s="201">
        <f>IF('statement of marks'!CR53="","",'statement of marks'!CR53)</f>
        <v>10</v>
      </c>
      <c r="G1202" s="177">
        <f>IF('statement of marks'!CT53="","",'statement of marks'!CT53)</f>
        <v>13</v>
      </c>
      <c r="H1202" s="177">
        <f>IF('statement of marks'!CU53="","",'statement of marks'!CU53)</f>
        <v>17</v>
      </c>
      <c r="I1202" s="204">
        <f>IF(G1202="","",IF(AND(G1202="ML",H1202="ML"),"ML",IF(AND(G1202="ML",H1202=""),"ML",SUM(G1202,H1202))))</f>
        <v>30</v>
      </c>
      <c r="J1202" s="204">
        <f t="shared" si="436"/>
        <v>37</v>
      </c>
      <c r="K1202" s="178">
        <f>IF(J1202="","",SUM(H1202,J1202))</f>
        <v>54</v>
      </c>
      <c r="L1202" s="177">
        <f>IF('statement of marks'!CY53="","",'statement of marks'!CY53)</f>
        <v>35</v>
      </c>
      <c r="M1202" s="177">
        <f>IF('statement of marks'!CZ53="","",'statement of marks'!CZ53)</f>
        <v>26</v>
      </c>
      <c r="N1202" s="204">
        <f>IF(L1202="","",IF(AND(L1202="ML",M1202="ML"),"ML",IF(AND(L1202="ML",M1202=""),"ML",SUM(L1202,M1202))))</f>
        <v>61</v>
      </c>
      <c r="O1202" s="204">
        <f>IF(L1202="","",SUM(J1202,L1202))</f>
        <v>72</v>
      </c>
      <c r="P1202" s="177">
        <f t="shared" si="441"/>
        <v>43</v>
      </c>
      <c r="Q1202" s="178">
        <f>IF(O1202="","",SUM(O1202,P1202))</f>
        <v>115</v>
      </c>
      <c r="R1202" s="201" t="str">
        <f>CONCATENATE('statement of marks'!GL53,'statement of marks'!GU53,'statement of marks'!GV53)</f>
        <v>II</v>
      </c>
      <c r="S1202" s="180" t="str">
        <f>IF('result subject-wise'!AH53="","",'result subject-wise'!AH53)</f>
        <v/>
      </c>
      <c r="T1202" s="181" t="str">
        <f>IF('result subject-wise'!AJ53="","",'result subject-wise'!AJ53)</f>
        <v/>
      </c>
      <c r="U1202" s="182" t="str">
        <f>IF('result subject-wise'!AK53="","",'result subject-wise'!AK53)</f>
        <v/>
      </c>
      <c r="V1202" s="176" t="str">
        <f>IF(OR(U1204=0,U1204&lt;S1204),"",IF(OR(R1202="RE",R1202="REP"),SUM(Q1202,T1202),IF(R1202="S",T1202,Q1202)))</f>
        <v/>
      </c>
    </row>
    <row r="1203" spans="1:22" ht="19.25" customHeight="1">
      <c r="A1203" s="986"/>
      <c r="B1203" s="1032" t="s">
        <v>296</v>
      </c>
      <c r="C1203" s="1033"/>
      <c r="D1203" s="183">
        <f>IF(AND(D1198="",D1199="",D1200="",D1201="",D1202=""),"",SUM(D1198:D1202))</f>
        <v>31</v>
      </c>
      <c r="E1203" s="183">
        <f t="shared" ref="E1203:F1203" si="442">IF(AND(E1198="",E1199="",E1200="",E1201="",E1202=""),"",SUM(E1198:E1202))</f>
        <v>35</v>
      </c>
      <c r="F1203" s="183">
        <f t="shared" si="442"/>
        <v>39</v>
      </c>
      <c r="G1203" s="184">
        <f>IF(G1198="","",SUM(G1198:G1202))</f>
        <v>100</v>
      </c>
      <c r="H1203" s="184">
        <f>SUM(H1200:H1202)</f>
        <v>47</v>
      </c>
      <c r="I1203" s="184">
        <f>IF(AND(I1198="",I1199="",I1200="",I1201="",I1202=""),"",SUM(I1198:I1202))</f>
        <v>147</v>
      </c>
      <c r="J1203" s="185">
        <f>IF(J1202="","",SUM(J1198:J1202))</f>
        <v>205</v>
      </c>
      <c r="K1203" s="186">
        <f>IF(K1198="","",SUM(K1198:K1202))</f>
        <v>252</v>
      </c>
      <c r="L1203" s="184">
        <f>IF(L1198="","",SUM(L1198:L1202))</f>
        <v>214</v>
      </c>
      <c r="M1203" s="184">
        <f>SUM(M1200:M1202)</f>
        <v>75</v>
      </c>
      <c r="N1203" s="184">
        <f t="shared" ref="N1203" si="443">IF(AND(N1198="",N1199="",N1200="",N1201="",N1202=""),"",SUM(N1198:N1202))</f>
        <v>289</v>
      </c>
      <c r="O1203" s="185">
        <f>IF(L1203="","",SUM(J1203,L1203))</f>
        <v>419</v>
      </c>
      <c r="P1203" s="186">
        <f>SUM(H1203,M1203)</f>
        <v>122</v>
      </c>
      <c r="Q1203" s="186">
        <f>IF(Q1198="","",SUM(Q1198:Q1202))</f>
        <v>541</v>
      </c>
      <c r="R1203" s="185"/>
      <c r="S1203" s="185" t="str">
        <f>IF(AND(S1198="",S1199="",S1200="",S1201="",S1202=""),"",SUM(S1198:S1202))</f>
        <v/>
      </c>
      <c r="T1203" s="187" t="str">
        <f>IF(AND(T1198="",T1199="",T1200="",T1201="",T1202=""),"",SUM(T1198:T1202))</f>
        <v/>
      </c>
      <c r="U1203" s="188"/>
      <c r="V1203" s="189" t="str">
        <f>IF(V1198="","",SUM(V1198:V1202))</f>
        <v/>
      </c>
    </row>
    <row r="1204" spans="1:22" ht="19.25" customHeight="1">
      <c r="A1204" s="986"/>
      <c r="B1204" s="1034" t="s">
        <v>318</v>
      </c>
      <c r="C1204" s="1035"/>
      <c r="D1204" s="173">
        <f>IF(D1203="","",50-(COUNTIF(D1198:D1202,"NA")*10+COUNTIF(D1198:D1202,"ML")*10))</f>
        <v>50</v>
      </c>
      <c r="E1204" s="173">
        <f t="shared" ref="E1204:F1204" si="444">IF(E1203="","",50-(COUNTIF(E1198:E1202,"NA")*10+COUNTIF(E1198:E1202,"ML")*10))</f>
        <v>50</v>
      </c>
      <c r="F1204" s="173">
        <f t="shared" si="444"/>
        <v>50</v>
      </c>
      <c r="G1204" s="177" t="e">
        <f>I1204-H1204</f>
        <v>#VALUE!</v>
      </c>
      <c r="H1204" s="184" t="e">
        <f>IF(H1203="","",(IF(OR(H1200="ML",H1200=""),0,H1197)+IF(OR(H1201="ML",H1201=""),0,H1198)+IF(OR(H1202="ML",H1202=""),0,H1199)))</f>
        <v>#VALUE!</v>
      </c>
      <c r="I1204" s="177">
        <f>IF(I1203=0,0,350-H1206)</f>
        <v>350</v>
      </c>
      <c r="J1204" s="204" t="e">
        <f>IF(J1203="","",SUM(D1204:G1204))</f>
        <v>#VALUE!</v>
      </c>
      <c r="K1204" s="178" t="e">
        <f>IF(K1203="","",SUM(H1204,J1204))</f>
        <v>#VALUE!</v>
      </c>
      <c r="L1204" s="177" t="e">
        <f>N1204-M1204</f>
        <v>#VALUE!</v>
      </c>
      <c r="M1204" s="180" t="e">
        <f>IF(M1203="","",(IF(OR(M1200="ML",M1200=""),0,M1197)+IF(OR(M1201="ML",M1201=""),0,M1198)+IF(OR(M1202="ML",M1202=""),0,M1199)))</f>
        <v>#VALUE!</v>
      </c>
      <c r="N1204" s="177">
        <f>IF(N1203=0,0,500-M1206)</f>
        <v>500</v>
      </c>
      <c r="O1204" s="204" t="e">
        <f>IF(L1204="","",SUM(J1204,L1204))</f>
        <v>#VALUE!</v>
      </c>
      <c r="P1204" s="178" t="e">
        <f>SUM(H1204,M1204)</f>
        <v>#VALUE!</v>
      </c>
      <c r="Q1204" s="178" t="e">
        <f>IF(Q1203="","",SUM(O1204,P1204))</f>
        <v>#VALUE!</v>
      </c>
      <c r="R1204" s="169"/>
      <c r="S1204" s="190">
        <f>COUNTIF(R1198:R1207,"S")</f>
        <v>0</v>
      </c>
      <c r="T1204" s="190">
        <f>COUNTIF(R1198:R1207,"RE")+COUNTIF(R1198:R1207,"REP")</f>
        <v>0</v>
      </c>
      <c r="U1204" s="190">
        <f>COUNTIF(U1198:U1203,"P")+COUNTIF(U1206:U1207,"P")</f>
        <v>0</v>
      </c>
      <c r="V1204" s="191" t="str">
        <f>IF(OR(U1204=0,U1204&lt;(S1204+T1204)),"",(Q1204-(S1204*200)+S1203))</f>
        <v/>
      </c>
    </row>
    <row r="1205" spans="1:22" ht="19.25" customHeight="1">
      <c r="A1205" s="986"/>
      <c r="B1205" s="942" t="s">
        <v>156</v>
      </c>
      <c r="C1205" s="943"/>
      <c r="D1205" s="192">
        <f t="shared" ref="D1205:Q1205" si="445">IF(D1204="","",D1203/D1204*100)</f>
        <v>62</v>
      </c>
      <c r="E1205" s="192">
        <f t="shared" si="445"/>
        <v>70</v>
      </c>
      <c r="F1205" s="192">
        <f t="shared" si="445"/>
        <v>78</v>
      </c>
      <c r="G1205" s="192" t="e">
        <f t="shared" si="445"/>
        <v>#VALUE!</v>
      </c>
      <c r="H1205" s="192" t="e">
        <f t="shared" si="445"/>
        <v>#VALUE!</v>
      </c>
      <c r="I1205" s="192">
        <f t="shared" si="445"/>
        <v>42</v>
      </c>
      <c r="J1205" s="192" t="e">
        <f t="shared" si="445"/>
        <v>#VALUE!</v>
      </c>
      <c r="K1205" s="193" t="e">
        <f t="shared" si="445"/>
        <v>#VALUE!</v>
      </c>
      <c r="L1205" s="192" t="e">
        <f t="shared" si="445"/>
        <v>#VALUE!</v>
      </c>
      <c r="M1205" s="192" t="e">
        <f t="shared" si="445"/>
        <v>#VALUE!</v>
      </c>
      <c r="N1205" s="192">
        <f t="shared" si="445"/>
        <v>57.8</v>
      </c>
      <c r="O1205" s="192" t="e">
        <f t="shared" si="445"/>
        <v>#VALUE!</v>
      </c>
      <c r="P1205" s="193" t="e">
        <f t="shared" si="445"/>
        <v>#VALUE!</v>
      </c>
      <c r="Q1205" s="193" t="e">
        <f t="shared" si="445"/>
        <v>#VALUE!</v>
      </c>
      <c r="R1205" s="166"/>
      <c r="S1205" s="166"/>
      <c r="T1205" s="167"/>
      <c r="U1205" s="170"/>
      <c r="V1205" s="194" t="str">
        <f>IF(V1204="","",V1203/V1204*100)</f>
        <v/>
      </c>
    </row>
    <row r="1206" spans="1:22" ht="19.25" customHeight="1">
      <c r="A1206" s="986"/>
      <c r="B1206" s="942" t="str">
        <f>'statement of marks'!$DQ$3</f>
        <v>RAJASTHAN STUDIES</v>
      </c>
      <c r="C1206" s="943"/>
      <c r="D1206" s="200">
        <f>IF('statement of marks'!DQ53="","",'statement of marks'!DQ53)</f>
        <v>8</v>
      </c>
      <c r="E1206" s="201">
        <f>IF('statement of marks'!DR53="","",'statement of marks'!DR53)</f>
        <v>10</v>
      </c>
      <c r="F1206" s="201">
        <f>IF('statement of marks'!DS53="","",'statement of marks'!DS53)</f>
        <v>9</v>
      </c>
      <c r="G1206" s="201">
        <f>IF('statement of marks'!DU53="","",'statement of marks'!DU53)</f>
        <v>46</v>
      </c>
      <c r="H1206" s="179">
        <f>IF(G1198="ML",70)+IF(G1199="ML",70)+IF(G1200="ML",70-H1197)+IF(G1201="ML",70-H1198)+IF(G1202="ML",70-H1199)+IF(H1200="ml",H1197)+IF(H1201="ml",H1198)+IF(H1202="ml",H1199)</f>
        <v>0</v>
      </c>
      <c r="I1206" s="204">
        <f>IF(G1206="","",SUM(G1206,H1206))</f>
        <v>46</v>
      </c>
      <c r="J1206" s="204">
        <f>IF(G1206="","",SUM(D1206,E1206,F1206,G1206))</f>
        <v>73</v>
      </c>
      <c r="K1206" s="178">
        <f>IF(J1206="","",SUM(H1206,J1206))</f>
        <v>73</v>
      </c>
      <c r="L1206" s="201">
        <f>IF('statement of marks'!DW53="","",'statement of marks'!DW53)</f>
        <v>69</v>
      </c>
      <c r="M1206" s="179">
        <f>IF(L1198="ML",100)+IF(L1199="ML",100)+IF(L1200="ML",100-M1197)+IF(L1201="ML",100-M1198)+IF(L1202="ML",100-M1199)+IF(M1200="ml",M1197)+IF(M1201="ml",M1198)+IF(M1202="ml",M1199)</f>
        <v>0</v>
      </c>
      <c r="N1206" s="204">
        <f>IF(L1206="","",SUM(L1206,M1206))</f>
        <v>69</v>
      </c>
      <c r="O1206" s="204">
        <f>IF(L1206="","",SUM(K1206,L1206))</f>
        <v>142</v>
      </c>
      <c r="P1206" s="179">
        <f>SUM(H1206,M1206)</f>
        <v>0</v>
      </c>
      <c r="Q1206" s="178">
        <f>IF(O1206="","",SUM(O1206,M1206))</f>
        <v>142</v>
      </c>
      <c r="R1206" s="201" t="str">
        <f>IF('statement of marks'!GW53="","",'statement of marks'!GW53)</f>
        <v>B</v>
      </c>
      <c r="S1206" s="180" t="str">
        <f>IF(OR(R1206="S",R1206="RE"),100,"")</f>
        <v/>
      </c>
      <c r="T1206" s="171" t="str">
        <f>IF('result subject-wise'!AL53="","",'result subject-wise'!AL53)</f>
        <v/>
      </c>
      <c r="U1206" s="172" t="str">
        <f>IF('result subject-wise'!AM53="","",'result subject-wise'!AM53)</f>
        <v/>
      </c>
      <c r="V1206" s="1036"/>
    </row>
    <row r="1207" spans="1:22" ht="19.25" customHeight="1">
      <c r="A1207" s="986"/>
      <c r="B1207" s="942" t="str">
        <f>'statement of marks'!$ED$3</f>
        <v>JEEVAN KAUSJAL</v>
      </c>
      <c r="C1207" s="943"/>
      <c r="D1207" s="1037" t="s">
        <v>283</v>
      </c>
      <c r="E1207" s="1038"/>
      <c r="F1207" s="204">
        <f>'statement of marks'!$ED$6</f>
        <v>30</v>
      </c>
      <c r="G1207" s="177">
        <f>IF('statement of marks'!ED53="","",'statement of marks'!ED53)</f>
        <v>22</v>
      </c>
      <c r="H1207" s="1038" t="s">
        <v>284</v>
      </c>
      <c r="I1207" s="1038"/>
      <c r="J1207" s="204">
        <f>'statement of marks'!$EE$6</f>
        <v>30</v>
      </c>
      <c r="K1207" s="178">
        <f>IF('statement of marks'!EE53="","",'statement of marks'!EE53)</f>
        <v>27</v>
      </c>
      <c r="L1207" s="1038" t="s">
        <v>113</v>
      </c>
      <c r="M1207" s="1038"/>
      <c r="N1207" s="204">
        <f>'statement of marks'!$EF$6</f>
        <v>40</v>
      </c>
      <c r="O1207" s="201">
        <f>IF('statement of marks'!EF53="","",'statement of marks'!EF53)</f>
        <v>25</v>
      </c>
      <c r="P1207" s="166"/>
      <c r="Q1207" s="178">
        <f>IF(O1207="","",SUM(G1207,K1207,O1207))</f>
        <v>74</v>
      </c>
      <c r="R1207" s="201" t="str">
        <f>IF('statement of marks'!GX53="","",'statement of marks'!GX53)</f>
        <v>B</v>
      </c>
      <c r="S1207" s="180" t="str">
        <f>IF(OR(R1207="S",R1207="RE"),40,"")</f>
        <v/>
      </c>
      <c r="T1207" s="171" t="str">
        <f>IF('result subject-wise'!AN53="","",'result subject-wise'!AN53)</f>
        <v/>
      </c>
      <c r="U1207" s="172" t="str">
        <f>IF('result subject-wise'!AO53="","",'result subject-wise'!AO53)</f>
        <v/>
      </c>
      <c r="V1207" s="1036"/>
    </row>
    <row r="1208" spans="1:22" ht="19.25" customHeight="1">
      <c r="A1208" s="986"/>
      <c r="B1208" s="1039" t="s">
        <v>200</v>
      </c>
      <c r="C1208" s="1040"/>
      <c r="D1208" s="1041" t="str">
        <f>IF('statement of marks'!HD53="","",'statement of marks'!HD53)</f>
        <v>PASS</v>
      </c>
      <c r="E1208" s="1042"/>
      <c r="F1208" s="1042"/>
      <c r="G1208" s="1042"/>
      <c r="H1208" s="1042"/>
      <c r="I1208" s="1043"/>
      <c r="J1208" s="202" t="s">
        <v>330</v>
      </c>
      <c r="K1208" s="201" t="str">
        <f>IF('statement of marks'!HG53="","",'statement of marks'!HG53)</f>
        <v>II</v>
      </c>
      <c r="L1208" s="1044" t="s">
        <v>157</v>
      </c>
      <c r="M1208" s="1045"/>
      <c r="N1208" s="1046"/>
      <c r="O1208" s="201">
        <f>IF('statement of marks'!HI53="","",'statement of marks'!HI53)</f>
        <v>29.999999999999972</v>
      </c>
      <c r="P1208" s="1047" t="s">
        <v>324</v>
      </c>
      <c r="Q1208" s="1047"/>
      <c r="R1208" s="1047"/>
      <c r="S1208" s="1047"/>
      <c r="T1208" s="1047"/>
      <c r="U1208" s="1047"/>
      <c r="V1208" s="1048"/>
    </row>
    <row r="1209" spans="1:22" ht="19.25" customHeight="1">
      <c r="A1209" s="986"/>
      <c r="B1209" s="1039" t="s">
        <v>333</v>
      </c>
      <c r="C1209" s="1040"/>
      <c r="D1209" s="965" t="s">
        <v>127</v>
      </c>
      <c r="E1209" s="966"/>
      <c r="F1209" s="958" t="s">
        <v>129</v>
      </c>
      <c r="G1209" s="958"/>
      <c r="H1209" s="958" t="s">
        <v>131</v>
      </c>
      <c r="I1209" s="958"/>
      <c r="J1209" s="958" t="s">
        <v>133</v>
      </c>
      <c r="K1209" s="958"/>
      <c r="L1209" s="959" t="s">
        <v>312</v>
      </c>
      <c r="M1209" s="959"/>
      <c r="N1209" s="959"/>
      <c r="O1209" s="959"/>
      <c r="P1209" s="960" t="s">
        <v>200</v>
      </c>
      <c r="Q1209" s="960"/>
      <c r="R1209" s="960"/>
      <c r="S1209" s="960"/>
      <c r="T1209" s="961" t="str">
        <f>IF('result subject-wise'!AR53="","",'result subject-wise'!AR53)</f>
        <v/>
      </c>
      <c r="U1209" s="961"/>
      <c r="V1209" s="962"/>
    </row>
    <row r="1210" spans="1:22" ht="19.25" customHeight="1">
      <c r="A1210" s="986"/>
      <c r="B1210" s="963" t="s">
        <v>309</v>
      </c>
      <c r="C1210" s="964"/>
      <c r="D1210" s="965" t="str">
        <f>IF('statement of marks'!EZ53="","",'statement of marks'!EZ53)</f>
        <v/>
      </c>
      <c r="E1210" s="966"/>
      <c r="F1210" s="966" t="str">
        <f>IF('statement of marks'!FB53="","",'statement of marks'!FB53)</f>
        <v/>
      </c>
      <c r="G1210" s="966"/>
      <c r="H1210" s="966" t="str">
        <f>IF('statement of marks'!FD53="","",'statement of marks'!FD53)</f>
        <v/>
      </c>
      <c r="I1210" s="966"/>
      <c r="J1210" s="966" t="str">
        <f>IF('statement of marks'!FF53="","",'statement of marks'!FF53)</f>
        <v/>
      </c>
      <c r="K1210" s="966"/>
      <c r="L1210" s="966">
        <f>IF('statement of marks'!FH53="","",'statement of marks'!FH53)</f>
        <v>0</v>
      </c>
      <c r="M1210" s="966"/>
      <c r="N1210" s="966"/>
      <c r="O1210" s="966"/>
      <c r="P1210" s="960" t="s">
        <v>330</v>
      </c>
      <c r="Q1210" s="960"/>
      <c r="R1210" s="960"/>
      <c r="S1210" s="960"/>
      <c r="T1210" s="961" t="str">
        <f>IF(AND(T1209="mRrh.kZ",V1205&gt;=60),"FIRST",IF(AND(T1209="mRrh.kZ",V1205&gt;=48),"SECOND",IF(AND(T1209="mRrh.kZ",V1205&gt;=36),"THIRD","")))</f>
        <v/>
      </c>
      <c r="U1210" s="961"/>
      <c r="V1210" s="962"/>
    </row>
    <row r="1211" spans="1:22" ht="19.25" customHeight="1">
      <c r="A1211" s="986"/>
      <c r="B1211" s="963" t="s">
        <v>310</v>
      </c>
      <c r="C1211" s="964"/>
      <c r="D1211" s="967" t="str">
        <f>IF('statement of marks'!EY53="","",'statement of marks'!EY53)</f>
        <v/>
      </c>
      <c r="E1211" s="968"/>
      <c r="F1211" s="968" t="str">
        <f>IF('statement of marks'!FA53="","",'statement of marks'!FA53)</f>
        <v/>
      </c>
      <c r="G1211" s="968"/>
      <c r="H1211" s="968" t="str">
        <f>IF('statement of marks'!FC53="","",'statement of marks'!FC53)</f>
        <v/>
      </c>
      <c r="I1211" s="968"/>
      <c r="J1211" s="968" t="str">
        <f>IF('statement of marks'!FE53="","",'statement of marks'!FE53)</f>
        <v/>
      </c>
      <c r="K1211" s="968"/>
      <c r="L1211" s="968">
        <f>IF('statement of marks'!FG53="","",'statement of marks'!FG53)</f>
        <v>44</v>
      </c>
      <c r="M1211" s="968"/>
      <c r="N1211" s="968"/>
      <c r="O1211" s="968"/>
      <c r="P1211" s="969" t="s">
        <v>302</v>
      </c>
      <c r="Q1211" s="970"/>
      <c r="R1211" s="970"/>
      <c r="S1211" s="971"/>
      <c r="T1211" s="972" t="str">
        <f>IF(T1209="","",'result subject-wise'!$G$118)</f>
        <v/>
      </c>
      <c r="U1211" s="972"/>
      <c r="V1211" s="973"/>
    </row>
    <row r="1212" spans="1:22" ht="19.25" customHeight="1">
      <c r="A1212" s="986"/>
      <c r="B1212" s="942" t="s">
        <v>303</v>
      </c>
      <c r="C1212" s="943"/>
      <c r="D1212" s="944"/>
      <c r="E1212" s="945"/>
      <c r="F1212" s="945"/>
      <c r="G1212" s="945"/>
      <c r="H1212" s="945"/>
      <c r="I1212" s="945"/>
      <c r="J1212" s="945"/>
      <c r="K1212" s="945"/>
      <c r="L1212" s="946" t="s">
        <v>326</v>
      </c>
      <c r="M1212" s="946"/>
      <c r="N1212" s="946"/>
      <c r="O1212" s="946"/>
      <c r="P1212" s="946"/>
      <c r="Q1212" s="946"/>
      <c r="R1212" s="974"/>
      <c r="S1212" s="975"/>
      <c r="T1212" s="975"/>
      <c r="U1212" s="975"/>
      <c r="V1212" s="976"/>
    </row>
    <row r="1213" spans="1:22" ht="19.25" customHeight="1">
      <c r="A1213" s="986"/>
      <c r="B1213" s="942" t="s">
        <v>335</v>
      </c>
      <c r="C1213" s="943"/>
      <c r="D1213" s="944"/>
      <c r="E1213" s="945"/>
      <c r="F1213" s="945"/>
      <c r="G1213" s="945"/>
      <c r="H1213" s="945"/>
      <c r="I1213" s="945"/>
      <c r="J1213" s="945"/>
      <c r="K1213" s="945"/>
      <c r="L1213" s="946" t="s">
        <v>304</v>
      </c>
      <c r="M1213" s="946"/>
      <c r="N1213" s="946"/>
      <c r="O1213" s="946"/>
      <c r="P1213" s="946"/>
      <c r="Q1213" s="946"/>
      <c r="R1213" s="977"/>
      <c r="S1213" s="978"/>
      <c r="T1213" s="978"/>
      <c r="U1213" s="978"/>
      <c r="V1213" s="979"/>
    </row>
    <row r="1214" spans="1:22" ht="19.25" customHeight="1">
      <c r="A1214" s="986"/>
      <c r="B1214" s="942" t="s">
        <v>313</v>
      </c>
      <c r="C1214" s="943"/>
      <c r="D1214" s="944"/>
      <c r="E1214" s="945"/>
      <c r="F1214" s="945"/>
      <c r="G1214" s="945"/>
      <c r="H1214" s="945"/>
      <c r="I1214" s="945"/>
      <c r="J1214" s="945"/>
      <c r="K1214" s="945"/>
      <c r="L1214" s="946" t="s">
        <v>327</v>
      </c>
      <c r="M1214" s="946"/>
      <c r="N1214" s="946"/>
      <c r="O1214" s="946"/>
      <c r="P1214" s="946"/>
      <c r="Q1214" s="946"/>
      <c r="R1214" s="947" t="s">
        <v>328</v>
      </c>
      <c r="S1214" s="948"/>
      <c r="T1214" s="948"/>
      <c r="U1214" s="948"/>
      <c r="V1214" s="949"/>
    </row>
    <row r="1215" spans="1:22" ht="19.25" customHeight="1">
      <c r="A1215" s="987"/>
      <c r="B1215" s="950" t="s">
        <v>329</v>
      </c>
      <c r="C1215" s="951"/>
      <c r="D1215" s="952"/>
      <c r="E1215" s="953"/>
      <c r="F1215" s="953"/>
      <c r="G1215" s="953"/>
      <c r="H1215" s="953"/>
      <c r="I1215" s="953"/>
      <c r="J1215" s="953"/>
      <c r="K1215" s="953"/>
      <c r="L1215" s="951" t="s">
        <v>117</v>
      </c>
      <c r="M1215" s="951"/>
      <c r="N1215" s="951"/>
      <c r="O1215" s="951"/>
      <c r="P1215" s="954">
        <f>'statement of marks'!$HJ$110</f>
        <v>42122</v>
      </c>
      <c r="Q1215" s="954"/>
      <c r="R1215" s="955" t="s">
        <v>305</v>
      </c>
      <c r="S1215" s="956"/>
      <c r="T1215" s="956"/>
      <c r="U1215" s="956"/>
      <c r="V1215" s="957"/>
    </row>
    <row r="1216" spans="1:22" ht="19.25" customHeight="1">
      <c r="A1216" s="980" t="s">
        <v>287</v>
      </c>
      <c r="B1216" s="981"/>
      <c r="C1216" s="981"/>
      <c r="D1216" s="981"/>
      <c r="E1216" s="981"/>
      <c r="F1216" s="981"/>
      <c r="G1216" s="981"/>
      <c r="H1216" s="981"/>
      <c r="I1216" s="981"/>
      <c r="J1216" s="981"/>
      <c r="K1216" s="981"/>
      <c r="L1216" s="981"/>
      <c r="M1216" s="981"/>
      <c r="N1216" s="981"/>
      <c r="O1216" s="981"/>
      <c r="P1216" s="981"/>
      <c r="Q1216" s="981"/>
      <c r="R1216" s="981"/>
      <c r="S1216" s="981"/>
      <c r="T1216" s="981"/>
      <c r="U1216" s="981"/>
      <c r="V1216" s="982"/>
    </row>
    <row r="1217" spans="1:22" ht="19.25" customHeight="1">
      <c r="A1217" s="983" t="str">
        <f>'statement of marks'!$A$1</f>
        <v>GOVT. GIRLS' HR. SEC. SCHOOL, NIMBAHERA</v>
      </c>
      <c r="B1217" s="984"/>
      <c r="C1217" s="984"/>
      <c r="D1217" s="984"/>
      <c r="E1217" s="984"/>
      <c r="F1217" s="984"/>
      <c r="G1217" s="984"/>
      <c r="H1217" s="984"/>
      <c r="I1217" s="984"/>
      <c r="J1217" s="984"/>
      <c r="K1217" s="984"/>
      <c r="L1217" s="984"/>
      <c r="M1217" s="984"/>
      <c r="N1217" s="984"/>
      <c r="O1217" s="984"/>
      <c r="P1217" s="984"/>
      <c r="Q1217" s="984"/>
      <c r="R1217" s="984"/>
      <c r="S1217" s="984"/>
      <c r="T1217" s="984"/>
      <c r="U1217" s="984"/>
      <c r="V1217" s="985"/>
    </row>
    <row r="1218" spans="1:22" ht="19.25" customHeight="1">
      <c r="A1218" s="986"/>
      <c r="B1218" s="988" t="s">
        <v>316</v>
      </c>
      <c r="C1218" s="988"/>
      <c r="D1218" s="989" t="str">
        <f>'statement of marks'!$F$3</f>
        <v>2013-14</v>
      </c>
      <c r="E1218" s="990"/>
      <c r="F1218" s="991" t="str">
        <f>IF(T1236="","MAIN EXAMINATION",IF(D1235="Suppl.","SUPPLEMENTARY EXAMINATION",IF(D1235="Re-exam.","RE-EXAMINATION",)))</f>
        <v>MAIN EXAMINATION</v>
      </c>
      <c r="G1218" s="992"/>
      <c r="H1218" s="992"/>
      <c r="I1218" s="992"/>
      <c r="J1218" s="992"/>
      <c r="K1218" s="992"/>
      <c r="L1218" s="992"/>
      <c r="M1218" s="992"/>
      <c r="N1218" s="992"/>
      <c r="O1218" s="992"/>
      <c r="P1218" s="992"/>
      <c r="Q1218" s="992"/>
      <c r="R1218" s="993" t="s">
        <v>315</v>
      </c>
      <c r="S1218" s="994"/>
      <c r="T1218" s="995" t="str">
        <f>'statement of marks'!$A$3</f>
        <v>11 'A'</v>
      </c>
      <c r="U1218" s="995"/>
      <c r="V1218" s="996"/>
    </row>
    <row r="1219" spans="1:22" ht="19.25" customHeight="1">
      <c r="A1219" s="986"/>
      <c r="B1219" s="997" t="s">
        <v>36</v>
      </c>
      <c r="C1219" s="997"/>
      <c r="D1219" s="998" t="str">
        <f>IF('statement of marks'!G54="","",'statement of marks'!G54)</f>
        <v>A 046</v>
      </c>
      <c r="E1219" s="946"/>
      <c r="F1219" s="946"/>
      <c r="G1219" s="946"/>
      <c r="H1219" s="946"/>
      <c r="I1219" s="946"/>
      <c r="J1219" s="946"/>
      <c r="K1219" s="946"/>
      <c r="L1219" s="946"/>
      <c r="M1219" s="946"/>
      <c r="N1219" s="946"/>
      <c r="O1219" s="946"/>
      <c r="P1219" s="946"/>
      <c r="Q1219" s="946"/>
      <c r="R1219" s="999" t="s">
        <v>314</v>
      </c>
      <c r="S1219" s="1000"/>
      <c r="T1219" s="1001">
        <f>IF('statement of marks'!E54="","",'statement of marks'!E54)</f>
        <v>11446</v>
      </c>
      <c r="U1219" s="1001"/>
      <c r="V1219" s="1002"/>
    </row>
    <row r="1220" spans="1:22" ht="19.25" customHeight="1">
      <c r="A1220" s="986"/>
      <c r="B1220" s="997" t="s">
        <v>37</v>
      </c>
      <c r="C1220" s="997"/>
      <c r="D1220" s="998" t="str">
        <f>IF('statement of marks'!H54="","",'statement of marks'!H54)</f>
        <v>B 046</v>
      </c>
      <c r="E1220" s="946"/>
      <c r="F1220" s="946"/>
      <c r="G1220" s="946"/>
      <c r="H1220" s="946"/>
      <c r="I1220" s="946"/>
      <c r="J1220" s="946"/>
      <c r="K1220" s="946"/>
      <c r="L1220" s="946"/>
      <c r="M1220" s="946"/>
      <c r="N1220" s="946"/>
      <c r="O1220" s="946"/>
      <c r="P1220" s="946"/>
      <c r="Q1220" s="946"/>
      <c r="R1220" s="999" t="s">
        <v>35</v>
      </c>
      <c r="S1220" s="1000"/>
      <c r="T1220" s="1001">
        <f>IF('statement of marks'!D54="","",'statement of marks'!D54)</f>
        <v>10225</v>
      </c>
      <c r="U1220" s="1001"/>
      <c r="V1220" s="1002"/>
    </row>
    <row r="1221" spans="1:22" ht="19.25" customHeight="1">
      <c r="A1221" s="986"/>
      <c r="B1221" s="1003" t="s">
        <v>38</v>
      </c>
      <c r="C1221" s="1003"/>
      <c r="D1221" s="998" t="str">
        <f>IF('statement of marks'!I54="","",'statement of marks'!I54)</f>
        <v>C 046</v>
      </c>
      <c r="E1221" s="946"/>
      <c r="F1221" s="946"/>
      <c r="G1221" s="946"/>
      <c r="H1221" s="946"/>
      <c r="I1221" s="946"/>
      <c r="J1221" s="946"/>
      <c r="K1221" s="946"/>
      <c r="L1221" s="946"/>
      <c r="M1221" s="946"/>
      <c r="N1221" s="946"/>
      <c r="O1221" s="946"/>
      <c r="P1221" s="946"/>
      <c r="Q1221" s="946"/>
      <c r="R1221" s="1004" t="s">
        <v>285</v>
      </c>
      <c r="S1221" s="1005"/>
      <c r="T1221" s="1006">
        <f>IF('statement of marks'!F54="","",'statement of marks'!F54)</f>
        <v>35175</v>
      </c>
      <c r="U1221" s="1006"/>
      <c r="V1221" s="1007"/>
    </row>
    <row r="1222" spans="1:22" ht="19.25" customHeight="1">
      <c r="A1222" s="986"/>
      <c r="B1222" s="1008" t="s">
        <v>223</v>
      </c>
      <c r="C1222" s="1010" t="s">
        <v>319</v>
      </c>
      <c r="D1222" s="1012" t="s">
        <v>114</v>
      </c>
      <c r="E1222" s="1012" t="s">
        <v>115</v>
      </c>
      <c r="F1222" s="1012" t="s">
        <v>116</v>
      </c>
      <c r="G1222" s="1014" t="s">
        <v>281</v>
      </c>
      <c r="H1222" s="1014" t="s">
        <v>282</v>
      </c>
      <c r="I1222" s="1012" t="s">
        <v>289</v>
      </c>
      <c r="J1222" s="1012" t="s">
        <v>299</v>
      </c>
      <c r="K1222" s="1016" t="s">
        <v>299</v>
      </c>
      <c r="L1222" s="1018" t="s">
        <v>292</v>
      </c>
      <c r="M1222" s="1018" t="s">
        <v>293</v>
      </c>
      <c r="N1222" s="1020" t="s">
        <v>294</v>
      </c>
      <c r="O1222" s="1020" t="s">
        <v>290</v>
      </c>
      <c r="P1222" s="1020" t="s">
        <v>291</v>
      </c>
      <c r="Q1222" s="1016" t="s">
        <v>323</v>
      </c>
      <c r="R1222" s="1012" t="s">
        <v>334</v>
      </c>
      <c r="S1222" s="1022" t="s">
        <v>332</v>
      </c>
      <c r="T1222" s="1024" t="s">
        <v>320</v>
      </c>
      <c r="U1222" s="1026" t="s">
        <v>321</v>
      </c>
      <c r="V1222" s="1028" t="s">
        <v>322</v>
      </c>
    </row>
    <row r="1223" spans="1:22" ht="19.25" customHeight="1">
      <c r="A1223" s="986"/>
      <c r="B1223" s="1009"/>
      <c r="C1223" s="1011"/>
      <c r="D1223" s="1013"/>
      <c r="E1223" s="1013"/>
      <c r="F1223" s="1013"/>
      <c r="G1223" s="1015"/>
      <c r="H1223" s="1015"/>
      <c r="I1223" s="1013"/>
      <c r="J1223" s="1013"/>
      <c r="K1223" s="1017"/>
      <c r="L1223" s="1019"/>
      <c r="M1223" s="1019"/>
      <c r="N1223" s="1021"/>
      <c r="O1223" s="1021"/>
      <c r="P1223" s="1021"/>
      <c r="Q1223" s="1017"/>
      <c r="R1223" s="1013"/>
      <c r="S1223" s="1023"/>
      <c r="T1223" s="1025"/>
      <c r="U1223" s="1027"/>
      <c r="V1223" s="1029"/>
    </row>
    <row r="1224" spans="1:22" ht="19.25" customHeight="1">
      <c r="A1224" s="986"/>
      <c r="B1224" s="1030" t="s">
        <v>317</v>
      </c>
      <c r="C1224" s="1031"/>
      <c r="D1224" s="173">
        <v>10</v>
      </c>
      <c r="E1224" s="203">
        <v>10</v>
      </c>
      <c r="F1224" s="203">
        <v>10</v>
      </c>
      <c r="G1224" s="164" t="s">
        <v>90</v>
      </c>
      <c r="H1224" s="174" t="str">
        <f>'statement of marks'!$AQ$6</f>
        <v/>
      </c>
      <c r="I1224" s="165">
        <v>70</v>
      </c>
      <c r="J1224" s="164" t="s">
        <v>88</v>
      </c>
      <c r="K1224" s="175">
        <v>100</v>
      </c>
      <c r="L1224" s="164" t="s">
        <v>91</v>
      </c>
      <c r="M1224" s="174" t="str">
        <f>'statement of marks'!$AV$6</f>
        <v/>
      </c>
      <c r="N1224" s="165">
        <v>100</v>
      </c>
      <c r="O1224" s="164" t="s">
        <v>307</v>
      </c>
      <c r="P1224" s="175"/>
      <c r="Q1224" s="175">
        <v>200</v>
      </c>
      <c r="R1224" s="166"/>
      <c r="S1224" s="166"/>
      <c r="T1224" s="167"/>
      <c r="U1224" s="168"/>
      <c r="V1224" s="176" t="str">
        <f>IF(OR(U1231=0,U1231&lt;S1231),"",Q1224)</f>
        <v/>
      </c>
    </row>
    <row r="1225" spans="1:22" ht="19.25" customHeight="1">
      <c r="A1225" s="986"/>
      <c r="B1225" s="942" t="str">
        <f>'statement of marks'!$J$3</f>
        <v>HINDI COMPULSORY</v>
      </c>
      <c r="C1225" s="943"/>
      <c r="D1225" s="200">
        <f>IF('statement of marks'!J54="","",'statement of marks'!J54)</f>
        <v>4</v>
      </c>
      <c r="E1225" s="201">
        <f>IF('statement of marks'!K54="","",'statement of marks'!K54)</f>
        <v>5</v>
      </c>
      <c r="F1225" s="201">
        <f>IF('statement of marks'!L54="","",'statement of marks'!L54)</f>
        <v>4</v>
      </c>
      <c r="G1225" s="177">
        <f>IF('statement of marks'!N54="","",'statement of marks'!N54)</f>
        <v>40</v>
      </c>
      <c r="H1225" s="177" t="str">
        <f>'statement of marks'!$BS$6</f>
        <v/>
      </c>
      <c r="I1225" s="204">
        <f>IF(G1225="","",G1225)</f>
        <v>40</v>
      </c>
      <c r="J1225" s="204">
        <f>IF(G1225="","",SUM(D1225,E1225,F1225,G1225))</f>
        <v>53</v>
      </c>
      <c r="K1225" s="178">
        <f>J1225</f>
        <v>53</v>
      </c>
      <c r="L1225" s="177">
        <f>IF('statement of marks'!P54="","",'statement of marks'!P54)</f>
        <v>72</v>
      </c>
      <c r="M1225" s="174" t="str">
        <f>'statement of marks'!$BX$6</f>
        <v/>
      </c>
      <c r="N1225" s="204">
        <f>IF(L1225="","",L1225)</f>
        <v>72</v>
      </c>
      <c r="O1225" s="204">
        <f>IF(L1225="","",SUM(J1225,L1225))</f>
        <v>125</v>
      </c>
      <c r="P1225" s="179">
        <f>SUM(H1225,M1225)</f>
        <v>0</v>
      </c>
      <c r="Q1225" s="178">
        <f>O1225</f>
        <v>125</v>
      </c>
      <c r="R1225" s="201" t="str">
        <f>CONCATENATE('statement of marks'!FJ54,'statement of marks'!FK54,'statement of marks'!FL54)</f>
        <v>I</v>
      </c>
      <c r="S1225" s="180" t="str">
        <f>IF(OR(R1225="S",R1225="RE"),100,"")</f>
        <v/>
      </c>
      <c r="T1225" s="181" t="str">
        <f>IF('result subject-wise'!U54="","",'result subject-wise'!U54)</f>
        <v/>
      </c>
      <c r="U1225" s="182" t="str">
        <f>IF('result subject-wise'!V54="","",'result subject-wise'!V54)</f>
        <v/>
      </c>
      <c r="V1225" s="176" t="str">
        <f>IF(OR(U1231=0,U1231&lt;S1231),"",IF(R1225="RE",SUM(Q1225,T1225),IF(R1225="S",T1225,Q1225)))</f>
        <v/>
      </c>
    </row>
    <row r="1226" spans="1:22" ht="19.25" customHeight="1">
      <c r="A1226" s="986"/>
      <c r="B1226" s="942" t="str">
        <f>'statement of marks'!$W$3</f>
        <v>ENGLISH COMPULSORY</v>
      </c>
      <c r="C1226" s="943"/>
      <c r="D1226" s="200">
        <f>IF('statement of marks'!W54="","",'statement of marks'!W54)</f>
        <v>3</v>
      </c>
      <c r="E1226" s="201">
        <f>IF('statement of marks'!X54="","",'statement of marks'!X54)</f>
        <v>6</v>
      </c>
      <c r="F1226" s="201">
        <f>IF('statement of marks'!Y54="","",'statement of marks'!Y54)</f>
        <v>7</v>
      </c>
      <c r="G1226" s="177">
        <f>IF('statement of marks'!AA54="","",'statement of marks'!AA54)</f>
        <v>37</v>
      </c>
      <c r="H1226" s="177" t="str">
        <f>'statement of marks'!$CU$6</f>
        <v/>
      </c>
      <c r="I1226" s="204">
        <f>IF(G1226="","",G1226)</f>
        <v>37</v>
      </c>
      <c r="J1226" s="204">
        <f t="shared" ref="J1226:J1229" si="446">IF(G1226="","",SUM(D1226,E1226,F1226,G1226))</f>
        <v>53</v>
      </c>
      <c r="K1226" s="178">
        <f>J1226</f>
        <v>53</v>
      </c>
      <c r="L1226" s="177">
        <f>IF('statement of marks'!AC54="","",'statement of marks'!AC54)</f>
        <v>53</v>
      </c>
      <c r="M1226" s="174" t="str">
        <f>'statement of marks'!$CZ$6</f>
        <v/>
      </c>
      <c r="N1226" s="204">
        <f>IF(L1226="","",L1226)</f>
        <v>53</v>
      </c>
      <c r="O1226" s="204">
        <f t="shared" ref="O1226" si="447">IF(L1226="","",SUM(J1226,L1226))</f>
        <v>106</v>
      </c>
      <c r="P1226" s="179">
        <f t="shared" ref="P1226" si="448">SUM(H1226,M1226)</f>
        <v>0</v>
      </c>
      <c r="Q1226" s="178">
        <f>O1226</f>
        <v>106</v>
      </c>
      <c r="R1226" s="201" t="str">
        <f>CONCATENATE('statement of marks'!FM54,'statement of marks'!FN54,'statement of marks'!FO54)</f>
        <v>II</v>
      </c>
      <c r="S1226" s="180" t="str">
        <f>IF(OR(R1226="S",R1226="RE"),100,"")</f>
        <v/>
      </c>
      <c r="T1226" s="181" t="str">
        <f>IF('result subject-wise'!X54="","",'result subject-wise'!X54)</f>
        <v/>
      </c>
      <c r="U1226" s="182" t="str">
        <f>IF('result subject-wise'!Y54="","",'result subject-wise'!Y54)</f>
        <v/>
      </c>
      <c r="V1226" s="176" t="str">
        <f>IF(OR(U1231=0,U1231&lt;S1231),"",IF(R1226="RE",SUM(Q1226,T1226),IF(R1226="S",T1226,Q1226)))</f>
        <v/>
      </c>
    </row>
    <row r="1227" spans="1:22" ht="19.25" customHeight="1">
      <c r="A1227" s="986"/>
      <c r="B1227" s="942" t="str">
        <f>'statement of marks'!AK54</f>
        <v>PHYSICS</v>
      </c>
      <c r="C1227" s="943"/>
      <c r="D1227" s="200">
        <f>IF('statement of marks'!AL54="","",'statement of marks'!AL54)</f>
        <v>7</v>
      </c>
      <c r="E1227" s="201">
        <f>IF('statement of marks'!AM54="","",'statement of marks'!AM54)</f>
        <v>10</v>
      </c>
      <c r="F1227" s="201">
        <f>IF('statement of marks'!AN54="","",'statement of marks'!AN54)</f>
        <v>8</v>
      </c>
      <c r="G1227" s="177">
        <f>IF('statement of marks'!AP54="","",'statement of marks'!AP54)</f>
        <v>16</v>
      </c>
      <c r="H1227" s="177">
        <f>IF('statement of marks'!AQ54="","",'statement of marks'!AQ54)</f>
        <v>12</v>
      </c>
      <c r="I1227" s="204">
        <f>IF(G1227="","",IF(AND(G1227="ML",H1227="ML"),"ML",IF(AND(G1227="ML",H1227=""),"ML",SUM(G1227,H1227))))</f>
        <v>28</v>
      </c>
      <c r="J1227" s="204">
        <f t="shared" si="446"/>
        <v>41</v>
      </c>
      <c r="K1227" s="178">
        <f>IF(J1227="","",SUM(H1227,J1227))</f>
        <v>53</v>
      </c>
      <c r="L1227" s="177">
        <f>IF('statement of marks'!AU54="","",'statement of marks'!AU54)</f>
        <v>51</v>
      </c>
      <c r="M1227" s="177">
        <f>IF('statement of marks'!AV54="","",'statement of marks'!AV54)</f>
        <v>22</v>
      </c>
      <c r="N1227" s="204">
        <f>IF(L1227="","",IF(AND(L1227="ML",M1227="ML"),"ML",IF(AND(L1227="ML",M1227=""),"ML",SUM(L1227,M1227))))</f>
        <v>73</v>
      </c>
      <c r="O1227" s="204">
        <f>IF(L1227="","",SUM(J1227,L1227))</f>
        <v>92</v>
      </c>
      <c r="P1227" s="177">
        <f>IF(AND(H1227="",M1227=""),"",SUM(H1227,M1227))</f>
        <v>34</v>
      </c>
      <c r="Q1227" s="178">
        <f>IF(O1227="","",SUM(O1227,P1227))</f>
        <v>126</v>
      </c>
      <c r="R1227" s="201" t="str">
        <f>CONCATENATE('statement of marks'!FP54,'statement of marks'!FY54,'statement of marks'!FZ54)</f>
        <v>I</v>
      </c>
      <c r="S1227" s="180" t="str">
        <f>IF('result subject-wise'!Z54="","",'result subject-wise'!Z54)</f>
        <v/>
      </c>
      <c r="T1227" s="181" t="str">
        <f>IF('result subject-wise'!AB54="","",'result subject-wise'!AB54)</f>
        <v/>
      </c>
      <c r="U1227" s="182" t="str">
        <f>IF('result subject-wise'!AC54="","",'result subject-wise'!AC54)</f>
        <v/>
      </c>
      <c r="V1227" s="176" t="str">
        <f>IF(OR(U1231=0,U1231&lt;S1231),"",IF(OR(R1227="RE",R1227="REP"),SUM(Q1227,T1227),IF(R1227="S",T1227,Q1227)))</f>
        <v/>
      </c>
    </row>
    <row r="1228" spans="1:22" ht="19.25" customHeight="1">
      <c r="A1228" s="986"/>
      <c r="B1228" s="942" t="str">
        <f>'statement of marks'!BM54</f>
        <v>CHEMISTRY</v>
      </c>
      <c r="C1228" s="943"/>
      <c r="D1228" s="200">
        <f>IF('statement of marks'!BN54="","",'statement of marks'!BN54)</f>
        <v>6</v>
      </c>
      <c r="E1228" s="201">
        <f>IF('statement of marks'!BO54="","",'statement of marks'!BO54)</f>
        <v>9</v>
      </c>
      <c r="F1228" s="201">
        <f>IF('statement of marks'!BP54="","",'statement of marks'!BP54)</f>
        <v>10</v>
      </c>
      <c r="G1228" s="177">
        <f>IF('statement of marks'!BR54="","",'statement of marks'!BR54)</f>
        <v>28</v>
      </c>
      <c r="H1228" s="177">
        <f>IF('statement of marks'!BS54="","",'statement of marks'!BS54)</f>
        <v>18</v>
      </c>
      <c r="I1228" s="204">
        <f t="shared" ref="I1228" si="449">IF(G1228="","",IF(AND(G1228="ML",H1228="ML"),"ML",IF(AND(G1228="ML",H1228=""),"ML",SUM(G1228,H1228))))</f>
        <v>46</v>
      </c>
      <c r="J1228" s="204">
        <f t="shared" si="446"/>
        <v>53</v>
      </c>
      <c r="K1228" s="178">
        <f>IF(J1228="","",SUM(H1228,J1228))</f>
        <v>71</v>
      </c>
      <c r="L1228" s="177">
        <f>IF('statement of marks'!BW54="","",'statement of marks'!BW54)</f>
        <v>39</v>
      </c>
      <c r="M1228" s="177">
        <f>IF('statement of marks'!BX54="","",'statement of marks'!BX54)</f>
        <v>23</v>
      </c>
      <c r="N1228" s="204">
        <f t="shared" ref="N1228" si="450">IF(L1228="","",IF(AND(L1228="ML",M1228="ML"),"ML",IF(AND(L1228="ML",M1228=""),"ML",SUM(L1228,M1228))))</f>
        <v>62</v>
      </c>
      <c r="O1228" s="204">
        <f>IF(L1228="","",SUM(J1228,L1228))</f>
        <v>92</v>
      </c>
      <c r="P1228" s="177">
        <f t="shared" ref="P1228:P1229" si="451">IF(AND(H1228="",M1228=""),"",SUM(H1228,M1228))</f>
        <v>41</v>
      </c>
      <c r="Q1228" s="178">
        <f>IF(O1228="","",SUM(O1228,P1228))</f>
        <v>133</v>
      </c>
      <c r="R1228" s="201" t="str">
        <f>CONCATENATE('statement of marks'!GA54,'statement of marks'!GJ54,'statement of marks'!GK54)</f>
        <v>I</v>
      </c>
      <c r="S1228" s="180" t="str">
        <f>IF('result subject-wise'!AD54="","",'result subject-wise'!AD54)</f>
        <v/>
      </c>
      <c r="T1228" s="181" t="str">
        <f>IF('result subject-wise'!AF54="","",'result subject-wise'!AF54)</f>
        <v/>
      </c>
      <c r="U1228" s="182" t="str">
        <f>IF('result subject-wise'!AG54="","",'result subject-wise'!AG54)</f>
        <v/>
      </c>
      <c r="V1228" s="176" t="str">
        <f>IF(OR(U1231=0,U1231&lt;S1231),"",IF(OR(R1228="RE",R1228="REP"),SUM(Q1228,T1228),IF(R1228="S",T1228,Q1228)))</f>
        <v/>
      </c>
    </row>
    <row r="1229" spans="1:22" ht="19.25" customHeight="1">
      <c r="A1229" s="986"/>
      <c r="B1229" s="942" t="str">
        <f>'statement of marks'!CO54</f>
        <v>BIOLOGY</v>
      </c>
      <c r="C1229" s="943"/>
      <c r="D1229" s="200">
        <f>IF('statement of marks'!CP54="","",'statement of marks'!CP54)</f>
        <v>10</v>
      </c>
      <c r="E1229" s="201">
        <f>IF('statement of marks'!CQ54="","",'statement of marks'!CQ54)</f>
        <v>6</v>
      </c>
      <c r="F1229" s="201">
        <f>IF('statement of marks'!CR54="","",'statement of marks'!CR54)</f>
        <v>9</v>
      </c>
      <c r="G1229" s="177">
        <f>IF('statement of marks'!CT54="","",'statement of marks'!CT54)</f>
        <v>18</v>
      </c>
      <c r="H1229" s="177">
        <f>IF('statement of marks'!CU54="","",'statement of marks'!CU54)</f>
        <v>17</v>
      </c>
      <c r="I1229" s="204">
        <f>IF(G1229="","",IF(AND(G1229="ML",H1229="ML"),"ML",IF(AND(G1229="ML",H1229=""),"ML",SUM(G1229,H1229))))</f>
        <v>35</v>
      </c>
      <c r="J1229" s="204">
        <f t="shared" si="446"/>
        <v>43</v>
      </c>
      <c r="K1229" s="178">
        <f>IF(J1229="","",SUM(H1229,J1229))</f>
        <v>60</v>
      </c>
      <c r="L1229" s="177">
        <f>IF('statement of marks'!CY54="","",'statement of marks'!CY54)</f>
        <v>41</v>
      </c>
      <c r="M1229" s="177">
        <f>IF('statement of marks'!CZ54="","",'statement of marks'!CZ54)</f>
        <v>28</v>
      </c>
      <c r="N1229" s="204">
        <f>IF(L1229="","",IF(AND(L1229="ML",M1229="ML"),"ML",IF(AND(L1229="ML",M1229=""),"ML",SUM(L1229,M1229))))</f>
        <v>69</v>
      </c>
      <c r="O1229" s="204">
        <f>IF(L1229="","",SUM(J1229,L1229))</f>
        <v>84</v>
      </c>
      <c r="P1229" s="177">
        <f t="shared" si="451"/>
        <v>45</v>
      </c>
      <c r="Q1229" s="178">
        <f>IF(O1229="","",SUM(O1229,P1229))</f>
        <v>129</v>
      </c>
      <c r="R1229" s="201" t="str">
        <f>CONCATENATE('statement of marks'!GL54,'statement of marks'!GU54,'statement of marks'!GV54)</f>
        <v>I</v>
      </c>
      <c r="S1229" s="180" t="str">
        <f>IF('result subject-wise'!AH54="","",'result subject-wise'!AH54)</f>
        <v/>
      </c>
      <c r="T1229" s="181" t="str">
        <f>IF('result subject-wise'!AJ54="","",'result subject-wise'!AJ54)</f>
        <v/>
      </c>
      <c r="U1229" s="182" t="str">
        <f>IF('result subject-wise'!AK54="","",'result subject-wise'!AK54)</f>
        <v/>
      </c>
      <c r="V1229" s="176" t="str">
        <f>IF(OR(U1231=0,U1231&lt;S1231),"",IF(OR(R1229="RE",R1229="REP"),SUM(Q1229,T1229),IF(R1229="S",T1229,Q1229)))</f>
        <v/>
      </c>
    </row>
    <row r="1230" spans="1:22" ht="19.25" customHeight="1">
      <c r="A1230" s="986"/>
      <c r="B1230" s="1032" t="s">
        <v>296</v>
      </c>
      <c r="C1230" s="1033"/>
      <c r="D1230" s="183">
        <f>IF(AND(D1225="",D1226="",D1227="",D1228="",D1229=""),"",SUM(D1225:D1229))</f>
        <v>30</v>
      </c>
      <c r="E1230" s="183">
        <f t="shared" ref="E1230:F1230" si="452">IF(AND(E1225="",E1226="",E1227="",E1228="",E1229=""),"",SUM(E1225:E1229))</f>
        <v>36</v>
      </c>
      <c r="F1230" s="183">
        <f t="shared" si="452"/>
        <v>38</v>
      </c>
      <c r="G1230" s="184">
        <f>IF(G1225="","",SUM(G1225:G1229))</f>
        <v>139</v>
      </c>
      <c r="H1230" s="184">
        <f>SUM(H1227:H1229)</f>
        <v>47</v>
      </c>
      <c r="I1230" s="184">
        <f>IF(AND(I1225="",I1226="",I1227="",I1228="",I1229=""),"",SUM(I1225:I1229))</f>
        <v>186</v>
      </c>
      <c r="J1230" s="185">
        <f>IF(J1229="","",SUM(J1225:J1229))</f>
        <v>243</v>
      </c>
      <c r="K1230" s="186">
        <f>IF(K1225="","",SUM(K1225:K1229))</f>
        <v>290</v>
      </c>
      <c r="L1230" s="184">
        <f>IF(L1225="","",SUM(L1225:L1229))</f>
        <v>256</v>
      </c>
      <c r="M1230" s="184">
        <f>SUM(M1227:M1229)</f>
        <v>73</v>
      </c>
      <c r="N1230" s="184">
        <f t="shared" ref="N1230" si="453">IF(AND(N1225="",N1226="",N1227="",N1228="",N1229=""),"",SUM(N1225:N1229))</f>
        <v>329</v>
      </c>
      <c r="O1230" s="185">
        <f>IF(L1230="","",SUM(J1230,L1230))</f>
        <v>499</v>
      </c>
      <c r="P1230" s="186">
        <f>SUM(H1230,M1230)</f>
        <v>120</v>
      </c>
      <c r="Q1230" s="186">
        <f>IF(Q1225="","",SUM(Q1225:Q1229))</f>
        <v>619</v>
      </c>
      <c r="R1230" s="185"/>
      <c r="S1230" s="185" t="str">
        <f>IF(AND(S1225="",S1226="",S1227="",S1228="",S1229=""),"",SUM(S1225:S1229))</f>
        <v/>
      </c>
      <c r="T1230" s="187" t="str">
        <f>IF(AND(T1225="",T1226="",T1227="",T1228="",T1229=""),"",SUM(T1225:T1229))</f>
        <v/>
      </c>
      <c r="U1230" s="188"/>
      <c r="V1230" s="189" t="str">
        <f>IF(V1225="","",SUM(V1225:V1229))</f>
        <v/>
      </c>
    </row>
    <row r="1231" spans="1:22" ht="19.25" customHeight="1">
      <c r="A1231" s="986"/>
      <c r="B1231" s="1034" t="s">
        <v>318</v>
      </c>
      <c r="C1231" s="1035"/>
      <c r="D1231" s="173">
        <f>IF(D1230="","",50-(COUNTIF(D1225:D1229,"NA")*10+COUNTIF(D1225:D1229,"ML")*10))</f>
        <v>50</v>
      </c>
      <c r="E1231" s="173">
        <f t="shared" ref="E1231:F1231" si="454">IF(E1230="","",50-(COUNTIF(E1225:E1229,"NA")*10+COUNTIF(E1225:E1229,"ML")*10))</f>
        <v>50</v>
      </c>
      <c r="F1231" s="173">
        <f t="shared" si="454"/>
        <v>50</v>
      </c>
      <c r="G1231" s="177" t="e">
        <f>I1231-H1231</f>
        <v>#VALUE!</v>
      </c>
      <c r="H1231" s="184" t="e">
        <f>IF(H1230="","",(IF(OR(H1227="ML",H1227=""),0,H1224)+IF(OR(H1228="ML",H1228=""),0,H1225)+IF(OR(H1229="ML",H1229=""),0,H1226)))</f>
        <v>#VALUE!</v>
      </c>
      <c r="I1231" s="177">
        <f>IF(I1230=0,0,350-H1233)</f>
        <v>350</v>
      </c>
      <c r="J1231" s="204" t="e">
        <f>IF(J1230="","",SUM(D1231:G1231))</f>
        <v>#VALUE!</v>
      </c>
      <c r="K1231" s="178" t="e">
        <f>IF(K1230="","",SUM(H1231,J1231))</f>
        <v>#VALUE!</v>
      </c>
      <c r="L1231" s="177" t="e">
        <f>N1231-M1231</f>
        <v>#VALUE!</v>
      </c>
      <c r="M1231" s="180" t="e">
        <f>IF(M1230="","",(IF(OR(M1227="ML",M1227=""),0,M1224)+IF(OR(M1228="ML",M1228=""),0,M1225)+IF(OR(M1229="ML",M1229=""),0,M1226)))</f>
        <v>#VALUE!</v>
      </c>
      <c r="N1231" s="177">
        <f>IF(N1230=0,0,500-M1233)</f>
        <v>500</v>
      </c>
      <c r="O1231" s="204" t="e">
        <f>IF(L1231="","",SUM(J1231,L1231))</f>
        <v>#VALUE!</v>
      </c>
      <c r="P1231" s="178" t="e">
        <f>SUM(H1231,M1231)</f>
        <v>#VALUE!</v>
      </c>
      <c r="Q1231" s="178" t="e">
        <f>IF(Q1230="","",SUM(O1231,P1231))</f>
        <v>#VALUE!</v>
      </c>
      <c r="R1231" s="169"/>
      <c r="S1231" s="190">
        <f>COUNTIF(R1225:R1234,"S")</f>
        <v>0</v>
      </c>
      <c r="T1231" s="190">
        <f>COUNTIF(R1225:R1234,"RE")+COUNTIF(R1225:R1234,"REP")</f>
        <v>0</v>
      </c>
      <c r="U1231" s="190">
        <f>COUNTIF(U1225:U1230,"P")+COUNTIF(U1233:U1234,"P")</f>
        <v>0</v>
      </c>
      <c r="V1231" s="191" t="str">
        <f>IF(OR(U1231=0,U1231&lt;(S1231+T1231)),"",(Q1231-(S1231*200)+S1230))</f>
        <v/>
      </c>
    </row>
    <row r="1232" spans="1:22" ht="19.25" customHeight="1">
      <c r="A1232" s="986"/>
      <c r="B1232" s="942" t="s">
        <v>156</v>
      </c>
      <c r="C1232" s="943"/>
      <c r="D1232" s="192">
        <f t="shared" ref="D1232:Q1232" si="455">IF(D1231="","",D1230/D1231*100)</f>
        <v>60</v>
      </c>
      <c r="E1232" s="192">
        <f t="shared" si="455"/>
        <v>72</v>
      </c>
      <c r="F1232" s="192">
        <f t="shared" si="455"/>
        <v>76</v>
      </c>
      <c r="G1232" s="192" t="e">
        <f t="shared" si="455"/>
        <v>#VALUE!</v>
      </c>
      <c r="H1232" s="192" t="e">
        <f t="shared" si="455"/>
        <v>#VALUE!</v>
      </c>
      <c r="I1232" s="192">
        <f t="shared" si="455"/>
        <v>53.142857142857146</v>
      </c>
      <c r="J1232" s="192" t="e">
        <f t="shared" si="455"/>
        <v>#VALUE!</v>
      </c>
      <c r="K1232" s="193" t="e">
        <f t="shared" si="455"/>
        <v>#VALUE!</v>
      </c>
      <c r="L1232" s="192" t="e">
        <f t="shared" si="455"/>
        <v>#VALUE!</v>
      </c>
      <c r="M1232" s="192" t="e">
        <f t="shared" si="455"/>
        <v>#VALUE!</v>
      </c>
      <c r="N1232" s="192">
        <f t="shared" si="455"/>
        <v>65.8</v>
      </c>
      <c r="O1232" s="192" t="e">
        <f t="shared" si="455"/>
        <v>#VALUE!</v>
      </c>
      <c r="P1232" s="193" t="e">
        <f t="shared" si="455"/>
        <v>#VALUE!</v>
      </c>
      <c r="Q1232" s="193" t="e">
        <f t="shared" si="455"/>
        <v>#VALUE!</v>
      </c>
      <c r="R1232" s="166"/>
      <c r="S1232" s="166"/>
      <c r="T1232" s="167"/>
      <c r="U1232" s="170"/>
      <c r="V1232" s="194" t="str">
        <f>IF(V1231="","",V1230/V1231*100)</f>
        <v/>
      </c>
    </row>
    <row r="1233" spans="1:22" ht="19.25" customHeight="1">
      <c r="A1233" s="986"/>
      <c r="B1233" s="942" t="str">
        <f>'statement of marks'!$DQ$3</f>
        <v>RAJASTHAN STUDIES</v>
      </c>
      <c r="C1233" s="943"/>
      <c r="D1233" s="200">
        <f>IF('statement of marks'!DQ54="","",'statement of marks'!DQ54)</f>
        <v>8</v>
      </c>
      <c r="E1233" s="201">
        <f>IF('statement of marks'!DR54="","",'statement of marks'!DR54)</f>
        <v>9</v>
      </c>
      <c r="F1233" s="201">
        <f>IF('statement of marks'!DS54="","",'statement of marks'!DS54)</f>
        <v>9</v>
      </c>
      <c r="G1233" s="201">
        <f>IF('statement of marks'!DU54="","",'statement of marks'!DU54)</f>
        <v>34</v>
      </c>
      <c r="H1233" s="179">
        <f>IF(G1225="ML",70)+IF(G1226="ML",70)+IF(G1227="ML",70-H1224)+IF(G1228="ML",70-H1225)+IF(G1229="ML",70-H1226)+IF(H1227="ml",H1224)+IF(H1228="ml",H1225)+IF(H1229="ml",H1226)</f>
        <v>0</v>
      </c>
      <c r="I1233" s="204">
        <f>IF(G1233="","",SUM(G1233,H1233))</f>
        <v>34</v>
      </c>
      <c r="J1233" s="204">
        <f>IF(G1233="","",SUM(D1233,E1233,F1233,G1233))</f>
        <v>60</v>
      </c>
      <c r="K1233" s="178">
        <f>IF(J1233="","",SUM(H1233,J1233))</f>
        <v>60</v>
      </c>
      <c r="L1233" s="201">
        <f>IF('statement of marks'!DW54="","",'statement of marks'!DW54)</f>
        <v>66</v>
      </c>
      <c r="M1233" s="179">
        <f>IF(L1225="ML",100)+IF(L1226="ML",100)+IF(L1227="ML",100-M1224)+IF(L1228="ML",100-M1225)+IF(L1229="ML",100-M1226)+IF(M1227="ml",M1224)+IF(M1228="ml",M1225)+IF(M1229="ml",M1226)</f>
        <v>0</v>
      </c>
      <c r="N1233" s="204">
        <f>IF(L1233="","",SUM(L1233,M1233))</f>
        <v>66</v>
      </c>
      <c r="O1233" s="204">
        <f>IF(L1233="","",SUM(K1233,L1233))</f>
        <v>126</v>
      </c>
      <c r="P1233" s="179">
        <f>SUM(H1233,M1233)</f>
        <v>0</v>
      </c>
      <c r="Q1233" s="178">
        <f>IF(O1233="","",SUM(O1233,M1233))</f>
        <v>126</v>
      </c>
      <c r="R1233" s="201" t="str">
        <f>IF('statement of marks'!GW54="","",'statement of marks'!GW54)</f>
        <v>B</v>
      </c>
      <c r="S1233" s="180" t="str">
        <f>IF(OR(R1233="S",R1233="RE"),100,"")</f>
        <v/>
      </c>
      <c r="T1233" s="171" t="str">
        <f>IF('result subject-wise'!AL54="","",'result subject-wise'!AL54)</f>
        <v/>
      </c>
      <c r="U1233" s="172" t="str">
        <f>IF('result subject-wise'!AM54="","",'result subject-wise'!AM54)</f>
        <v/>
      </c>
      <c r="V1233" s="1036"/>
    </row>
    <row r="1234" spans="1:22" ht="19.25" customHeight="1">
      <c r="A1234" s="986"/>
      <c r="B1234" s="942" t="str">
        <f>'statement of marks'!$ED$3</f>
        <v>JEEVAN KAUSJAL</v>
      </c>
      <c r="C1234" s="943"/>
      <c r="D1234" s="1037" t="s">
        <v>283</v>
      </c>
      <c r="E1234" s="1038"/>
      <c r="F1234" s="204">
        <f>'statement of marks'!$ED$6</f>
        <v>30</v>
      </c>
      <c r="G1234" s="177">
        <f>IF('statement of marks'!ED54="","",'statement of marks'!ED54)</f>
        <v>22</v>
      </c>
      <c r="H1234" s="1038" t="s">
        <v>284</v>
      </c>
      <c r="I1234" s="1038"/>
      <c r="J1234" s="204">
        <f>'statement of marks'!$EE$6</f>
        <v>30</v>
      </c>
      <c r="K1234" s="178">
        <f>IF('statement of marks'!EE54="","",'statement of marks'!EE54)</f>
        <v>29</v>
      </c>
      <c r="L1234" s="1038" t="s">
        <v>113</v>
      </c>
      <c r="M1234" s="1038"/>
      <c r="N1234" s="204">
        <f>'statement of marks'!$EF$6</f>
        <v>40</v>
      </c>
      <c r="O1234" s="201">
        <f>IF('statement of marks'!EF54="","",'statement of marks'!EF54)</f>
        <v>26</v>
      </c>
      <c r="P1234" s="166"/>
      <c r="Q1234" s="178">
        <f>IF(O1234="","",SUM(G1234,K1234,O1234))</f>
        <v>77</v>
      </c>
      <c r="R1234" s="201" t="str">
        <f>IF('statement of marks'!GX54="","",'statement of marks'!GX54)</f>
        <v>B</v>
      </c>
      <c r="S1234" s="180" t="str">
        <f>IF(OR(R1234="S",R1234="RE"),40,"")</f>
        <v/>
      </c>
      <c r="T1234" s="171" t="str">
        <f>IF('result subject-wise'!AN54="","",'result subject-wise'!AN54)</f>
        <v/>
      </c>
      <c r="U1234" s="172" t="str">
        <f>IF('result subject-wise'!AO54="","",'result subject-wise'!AO54)</f>
        <v/>
      </c>
      <c r="V1234" s="1036"/>
    </row>
    <row r="1235" spans="1:22" ht="19.25" customHeight="1">
      <c r="A1235" s="986"/>
      <c r="B1235" s="1039" t="s">
        <v>200</v>
      </c>
      <c r="C1235" s="1040"/>
      <c r="D1235" s="1041" t="str">
        <f>IF('statement of marks'!HD54="","",'statement of marks'!HD54)</f>
        <v>PASS</v>
      </c>
      <c r="E1235" s="1042"/>
      <c r="F1235" s="1042"/>
      <c r="G1235" s="1042"/>
      <c r="H1235" s="1042"/>
      <c r="I1235" s="1043"/>
      <c r="J1235" s="202" t="s">
        <v>330</v>
      </c>
      <c r="K1235" s="201" t="str">
        <f>IF('statement of marks'!HG54="","",'statement of marks'!HG54)</f>
        <v>I</v>
      </c>
      <c r="L1235" s="1044" t="s">
        <v>157</v>
      </c>
      <c r="M1235" s="1045"/>
      <c r="N1235" s="1046"/>
      <c r="O1235" s="201">
        <f>IF('statement of marks'!HI54="","",'statement of marks'!HI54)</f>
        <v>6.0000000000000195</v>
      </c>
      <c r="P1235" s="1047" t="s">
        <v>324</v>
      </c>
      <c r="Q1235" s="1047"/>
      <c r="R1235" s="1047"/>
      <c r="S1235" s="1047"/>
      <c r="T1235" s="1047"/>
      <c r="U1235" s="1047"/>
      <c r="V1235" s="1048"/>
    </row>
    <row r="1236" spans="1:22" ht="19.25" customHeight="1">
      <c r="A1236" s="986"/>
      <c r="B1236" s="1039" t="s">
        <v>333</v>
      </c>
      <c r="C1236" s="1040"/>
      <c r="D1236" s="965" t="s">
        <v>127</v>
      </c>
      <c r="E1236" s="966"/>
      <c r="F1236" s="958" t="s">
        <v>129</v>
      </c>
      <c r="G1236" s="958"/>
      <c r="H1236" s="958" t="s">
        <v>131</v>
      </c>
      <c r="I1236" s="958"/>
      <c r="J1236" s="958" t="s">
        <v>133</v>
      </c>
      <c r="K1236" s="958"/>
      <c r="L1236" s="959" t="s">
        <v>312</v>
      </c>
      <c r="M1236" s="959"/>
      <c r="N1236" s="959"/>
      <c r="O1236" s="959"/>
      <c r="P1236" s="960" t="s">
        <v>200</v>
      </c>
      <c r="Q1236" s="960"/>
      <c r="R1236" s="960"/>
      <c r="S1236" s="960"/>
      <c r="T1236" s="961" t="str">
        <f>IF('result subject-wise'!AR54="","",'result subject-wise'!AR54)</f>
        <v/>
      </c>
      <c r="U1236" s="961"/>
      <c r="V1236" s="962"/>
    </row>
    <row r="1237" spans="1:22" ht="19.25" customHeight="1">
      <c r="A1237" s="986"/>
      <c r="B1237" s="963" t="s">
        <v>309</v>
      </c>
      <c r="C1237" s="964"/>
      <c r="D1237" s="965" t="str">
        <f>IF('statement of marks'!EZ54="","",'statement of marks'!EZ54)</f>
        <v/>
      </c>
      <c r="E1237" s="966"/>
      <c r="F1237" s="966" t="str">
        <f>IF('statement of marks'!FB54="","",'statement of marks'!FB54)</f>
        <v/>
      </c>
      <c r="G1237" s="966"/>
      <c r="H1237" s="966" t="str">
        <f>IF('statement of marks'!FD54="","",'statement of marks'!FD54)</f>
        <v/>
      </c>
      <c r="I1237" s="966"/>
      <c r="J1237" s="966" t="str">
        <f>IF('statement of marks'!FF54="","",'statement of marks'!FF54)</f>
        <v/>
      </c>
      <c r="K1237" s="966"/>
      <c r="L1237" s="966">
        <f>IF('statement of marks'!FH54="","",'statement of marks'!FH54)</f>
        <v>0</v>
      </c>
      <c r="M1237" s="966"/>
      <c r="N1237" s="966"/>
      <c r="O1237" s="966"/>
      <c r="P1237" s="960" t="s">
        <v>330</v>
      </c>
      <c r="Q1237" s="960"/>
      <c r="R1237" s="960"/>
      <c r="S1237" s="960"/>
      <c r="T1237" s="961" t="str">
        <f>IF(AND(T1236="mRrh.kZ",V1232&gt;=60),"FIRST",IF(AND(T1236="mRrh.kZ",V1232&gt;=48),"SECOND",IF(AND(T1236="mRrh.kZ",V1232&gt;=36),"THIRD","")))</f>
        <v/>
      </c>
      <c r="U1237" s="961"/>
      <c r="V1237" s="962"/>
    </row>
    <row r="1238" spans="1:22" ht="19.25" customHeight="1">
      <c r="A1238" s="986"/>
      <c r="B1238" s="963" t="s">
        <v>310</v>
      </c>
      <c r="C1238" s="964"/>
      <c r="D1238" s="967" t="str">
        <f>IF('statement of marks'!EY54="","",'statement of marks'!EY54)</f>
        <v/>
      </c>
      <c r="E1238" s="968"/>
      <c r="F1238" s="968" t="str">
        <f>IF('statement of marks'!FA54="","",'statement of marks'!FA54)</f>
        <v/>
      </c>
      <c r="G1238" s="968"/>
      <c r="H1238" s="968" t="str">
        <f>IF('statement of marks'!FC54="","",'statement of marks'!FC54)</f>
        <v/>
      </c>
      <c r="I1238" s="968"/>
      <c r="J1238" s="968" t="str">
        <f>IF('statement of marks'!FE54="","",'statement of marks'!FE54)</f>
        <v/>
      </c>
      <c r="K1238" s="968"/>
      <c r="L1238" s="968">
        <f>IF('statement of marks'!FG54="","",'statement of marks'!FG54)</f>
        <v>44</v>
      </c>
      <c r="M1238" s="968"/>
      <c r="N1238" s="968"/>
      <c r="O1238" s="968"/>
      <c r="P1238" s="969" t="s">
        <v>302</v>
      </c>
      <c r="Q1238" s="970"/>
      <c r="R1238" s="970"/>
      <c r="S1238" s="971"/>
      <c r="T1238" s="972" t="str">
        <f>IF(T1236="","",'result subject-wise'!$G$118)</f>
        <v/>
      </c>
      <c r="U1238" s="972"/>
      <c r="V1238" s="973"/>
    </row>
    <row r="1239" spans="1:22" ht="19.25" customHeight="1">
      <c r="A1239" s="986"/>
      <c r="B1239" s="942" t="s">
        <v>303</v>
      </c>
      <c r="C1239" s="943"/>
      <c r="D1239" s="944"/>
      <c r="E1239" s="945"/>
      <c r="F1239" s="945"/>
      <c r="G1239" s="945"/>
      <c r="H1239" s="945"/>
      <c r="I1239" s="945"/>
      <c r="J1239" s="945"/>
      <c r="K1239" s="945"/>
      <c r="L1239" s="946" t="s">
        <v>326</v>
      </c>
      <c r="M1239" s="946"/>
      <c r="N1239" s="946"/>
      <c r="O1239" s="946"/>
      <c r="P1239" s="946"/>
      <c r="Q1239" s="946"/>
      <c r="R1239" s="974"/>
      <c r="S1239" s="975"/>
      <c r="T1239" s="975"/>
      <c r="U1239" s="975"/>
      <c r="V1239" s="976"/>
    </row>
    <row r="1240" spans="1:22" ht="19.25" customHeight="1">
      <c r="A1240" s="986"/>
      <c r="B1240" s="942" t="s">
        <v>335</v>
      </c>
      <c r="C1240" s="943"/>
      <c r="D1240" s="944"/>
      <c r="E1240" s="945"/>
      <c r="F1240" s="945"/>
      <c r="G1240" s="945"/>
      <c r="H1240" s="945"/>
      <c r="I1240" s="945"/>
      <c r="J1240" s="945"/>
      <c r="K1240" s="945"/>
      <c r="L1240" s="946" t="s">
        <v>304</v>
      </c>
      <c r="M1240" s="946"/>
      <c r="N1240" s="946"/>
      <c r="O1240" s="946"/>
      <c r="P1240" s="946"/>
      <c r="Q1240" s="946"/>
      <c r="R1240" s="977"/>
      <c r="S1240" s="978"/>
      <c r="T1240" s="978"/>
      <c r="U1240" s="978"/>
      <c r="V1240" s="979"/>
    </row>
    <row r="1241" spans="1:22" ht="19.25" customHeight="1">
      <c r="A1241" s="986"/>
      <c r="B1241" s="942" t="s">
        <v>313</v>
      </c>
      <c r="C1241" s="943"/>
      <c r="D1241" s="944"/>
      <c r="E1241" s="945"/>
      <c r="F1241" s="945"/>
      <c r="G1241" s="945"/>
      <c r="H1241" s="945"/>
      <c r="I1241" s="945"/>
      <c r="J1241" s="945"/>
      <c r="K1241" s="945"/>
      <c r="L1241" s="946" t="s">
        <v>327</v>
      </c>
      <c r="M1241" s="946"/>
      <c r="N1241" s="946"/>
      <c r="O1241" s="946"/>
      <c r="P1241" s="946"/>
      <c r="Q1241" s="946"/>
      <c r="R1241" s="947" t="s">
        <v>328</v>
      </c>
      <c r="S1241" s="948"/>
      <c r="T1241" s="948"/>
      <c r="U1241" s="948"/>
      <c r="V1241" s="949"/>
    </row>
    <row r="1242" spans="1:22" ht="19.25" customHeight="1">
      <c r="A1242" s="987"/>
      <c r="B1242" s="950" t="s">
        <v>329</v>
      </c>
      <c r="C1242" s="951"/>
      <c r="D1242" s="952"/>
      <c r="E1242" s="953"/>
      <c r="F1242" s="953"/>
      <c r="G1242" s="953"/>
      <c r="H1242" s="953"/>
      <c r="I1242" s="953"/>
      <c r="J1242" s="953"/>
      <c r="K1242" s="953"/>
      <c r="L1242" s="951" t="s">
        <v>117</v>
      </c>
      <c r="M1242" s="951"/>
      <c r="N1242" s="951"/>
      <c r="O1242" s="951"/>
      <c r="P1242" s="954">
        <f>'statement of marks'!$HJ$110</f>
        <v>42122</v>
      </c>
      <c r="Q1242" s="954"/>
      <c r="R1242" s="955" t="s">
        <v>305</v>
      </c>
      <c r="S1242" s="956"/>
      <c r="T1242" s="956"/>
      <c r="U1242" s="956"/>
      <c r="V1242" s="957"/>
    </row>
    <row r="1243" spans="1:22" ht="19.25" customHeight="1">
      <c r="A1243" s="980" t="s">
        <v>287</v>
      </c>
      <c r="B1243" s="981"/>
      <c r="C1243" s="981"/>
      <c r="D1243" s="981"/>
      <c r="E1243" s="981"/>
      <c r="F1243" s="981"/>
      <c r="G1243" s="981"/>
      <c r="H1243" s="981"/>
      <c r="I1243" s="981"/>
      <c r="J1243" s="981"/>
      <c r="K1243" s="981"/>
      <c r="L1243" s="981"/>
      <c r="M1243" s="981"/>
      <c r="N1243" s="981"/>
      <c r="O1243" s="981"/>
      <c r="P1243" s="981"/>
      <c r="Q1243" s="981"/>
      <c r="R1243" s="981"/>
      <c r="S1243" s="981"/>
      <c r="T1243" s="981"/>
      <c r="U1243" s="981"/>
      <c r="V1243" s="982"/>
    </row>
    <row r="1244" spans="1:22" ht="19.25" customHeight="1">
      <c r="A1244" s="983" t="str">
        <f>'statement of marks'!$A$1</f>
        <v>GOVT. GIRLS' HR. SEC. SCHOOL, NIMBAHERA</v>
      </c>
      <c r="B1244" s="984"/>
      <c r="C1244" s="984"/>
      <c r="D1244" s="984"/>
      <c r="E1244" s="984"/>
      <c r="F1244" s="984"/>
      <c r="G1244" s="984"/>
      <c r="H1244" s="984"/>
      <c r="I1244" s="984"/>
      <c r="J1244" s="984"/>
      <c r="K1244" s="984"/>
      <c r="L1244" s="984"/>
      <c r="M1244" s="984"/>
      <c r="N1244" s="984"/>
      <c r="O1244" s="984"/>
      <c r="P1244" s="984"/>
      <c r="Q1244" s="984"/>
      <c r="R1244" s="984"/>
      <c r="S1244" s="984"/>
      <c r="T1244" s="984"/>
      <c r="U1244" s="984"/>
      <c r="V1244" s="985"/>
    </row>
    <row r="1245" spans="1:22" ht="19.25" customHeight="1">
      <c r="A1245" s="986"/>
      <c r="B1245" s="988" t="s">
        <v>316</v>
      </c>
      <c r="C1245" s="988"/>
      <c r="D1245" s="989" t="str">
        <f>'statement of marks'!$F$3</f>
        <v>2013-14</v>
      </c>
      <c r="E1245" s="990"/>
      <c r="F1245" s="991" t="str">
        <f>IF(T1263="","MAIN EXAMINATION",IF(D1262="Suppl.","SUPPLEMENTARY EXAMINATION",IF(D1262="Re-exam.","RE-EXAMINATION",)))</f>
        <v>MAIN EXAMINATION</v>
      </c>
      <c r="G1245" s="992"/>
      <c r="H1245" s="992"/>
      <c r="I1245" s="992"/>
      <c r="J1245" s="992"/>
      <c r="K1245" s="992"/>
      <c r="L1245" s="992"/>
      <c r="M1245" s="992"/>
      <c r="N1245" s="992"/>
      <c r="O1245" s="992"/>
      <c r="P1245" s="992"/>
      <c r="Q1245" s="992"/>
      <c r="R1245" s="993" t="s">
        <v>315</v>
      </c>
      <c r="S1245" s="994"/>
      <c r="T1245" s="995" t="str">
        <f>'statement of marks'!$A$3</f>
        <v>11 'A'</v>
      </c>
      <c r="U1245" s="995"/>
      <c r="V1245" s="996"/>
    </row>
    <row r="1246" spans="1:22" ht="19.25" customHeight="1">
      <c r="A1246" s="986"/>
      <c r="B1246" s="997" t="s">
        <v>36</v>
      </c>
      <c r="C1246" s="997"/>
      <c r="D1246" s="998" t="str">
        <f>IF('statement of marks'!G55="","",'statement of marks'!G55)</f>
        <v>A 047</v>
      </c>
      <c r="E1246" s="946"/>
      <c r="F1246" s="946"/>
      <c r="G1246" s="946"/>
      <c r="H1246" s="946"/>
      <c r="I1246" s="946"/>
      <c r="J1246" s="946"/>
      <c r="K1246" s="946"/>
      <c r="L1246" s="946"/>
      <c r="M1246" s="946"/>
      <c r="N1246" s="946"/>
      <c r="O1246" s="946"/>
      <c r="P1246" s="946"/>
      <c r="Q1246" s="946"/>
      <c r="R1246" s="999" t="s">
        <v>314</v>
      </c>
      <c r="S1246" s="1000"/>
      <c r="T1246" s="1001">
        <f>IF('statement of marks'!E55="","",'statement of marks'!E55)</f>
        <v>11447</v>
      </c>
      <c r="U1246" s="1001"/>
      <c r="V1246" s="1002"/>
    </row>
    <row r="1247" spans="1:22" ht="19.25" customHeight="1">
      <c r="A1247" s="986"/>
      <c r="B1247" s="997" t="s">
        <v>37</v>
      </c>
      <c r="C1247" s="997"/>
      <c r="D1247" s="998" t="str">
        <f>IF('statement of marks'!H55="","",'statement of marks'!H55)</f>
        <v>B 047</v>
      </c>
      <c r="E1247" s="946"/>
      <c r="F1247" s="946"/>
      <c r="G1247" s="946"/>
      <c r="H1247" s="946"/>
      <c r="I1247" s="946"/>
      <c r="J1247" s="946"/>
      <c r="K1247" s="946"/>
      <c r="L1247" s="946"/>
      <c r="M1247" s="946"/>
      <c r="N1247" s="946"/>
      <c r="O1247" s="946"/>
      <c r="P1247" s="946"/>
      <c r="Q1247" s="946"/>
      <c r="R1247" s="999" t="s">
        <v>35</v>
      </c>
      <c r="S1247" s="1000"/>
      <c r="T1247" s="1001">
        <f>IF('statement of marks'!D55="","",'statement of marks'!D55)</f>
        <v>10325</v>
      </c>
      <c r="U1247" s="1001"/>
      <c r="V1247" s="1002"/>
    </row>
    <row r="1248" spans="1:22" ht="19.25" customHeight="1">
      <c r="A1248" s="986"/>
      <c r="B1248" s="1003" t="s">
        <v>38</v>
      </c>
      <c r="C1248" s="1003"/>
      <c r="D1248" s="998" t="str">
        <f>IF('statement of marks'!I55="","",'statement of marks'!I55)</f>
        <v>C 047</v>
      </c>
      <c r="E1248" s="946"/>
      <c r="F1248" s="946"/>
      <c r="G1248" s="946"/>
      <c r="H1248" s="946"/>
      <c r="I1248" s="946"/>
      <c r="J1248" s="946"/>
      <c r="K1248" s="946"/>
      <c r="L1248" s="946"/>
      <c r="M1248" s="946"/>
      <c r="N1248" s="946"/>
      <c r="O1248" s="946"/>
      <c r="P1248" s="946"/>
      <c r="Q1248" s="946"/>
      <c r="R1248" s="1004" t="s">
        <v>285</v>
      </c>
      <c r="S1248" s="1005"/>
      <c r="T1248" s="1006">
        <f>IF('statement of marks'!F55="","",'statement of marks'!F55)</f>
        <v>35235</v>
      </c>
      <c r="U1248" s="1006"/>
      <c r="V1248" s="1007"/>
    </row>
    <row r="1249" spans="1:22" ht="19.25" customHeight="1">
      <c r="A1249" s="986"/>
      <c r="B1249" s="1008" t="s">
        <v>223</v>
      </c>
      <c r="C1249" s="1010" t="s">
        <v>319</v>
      </c>
      <c r="D1249" s="1012" t="s">
        <v>114</v>
      </c>
      <c r="E1249" s="1012" t="s">
        <v>115</v>
      </c>
      <c r="F1249" s="1012" t="s">
        <v>116</v>
      </c>
      <c r="G1249" s="1014" t="s">
        <v>281</v>
      </c>
      <c r="H1249" s="1014" t="s">
        <v>282</v>
      </c>
      <c r="I1249" s="1012" t="s">
        <v>289</v>
      </c>
      <c r="J1249" s="1012" t="s">
        <v>299</v>
      </c>
      <c r="K1249" s="1016" t="s">
        <v>299</v>
      </c>
      <c r="L1249" s="1018" t="s">
        <v>292</v>
      </c>
      <c r="M1249" s="1018" t="s">
        <v>293</v>
      </c>
      <c r="N1249" s="1020" t="s">
        <v>294</v>
      </c>
      <c r="O1249" s="1020" t="s">
        <v>290</v>
      </c>
      <c r="P1249" s="1020" t="s">
        <v>291</v>
      </c>
      <c r="Q1249" s="1016" t="s">
        <v>323</v>
      </c>
      <c r="R1249" s="1012" t="s">
        <v>334</v>
      </c>
      <c r="S1249" s="1022" t="s">
        <v>332</v>
      </c>
      <c r="T1249" s="1024" t="s">
        <v>320</v>
      </c>
      <c r="U1249" s="1026" t="s">
        <v>321</v>
      </c>
      <c r="V1249" s="1028" t="s">
        <v>322</v>
      </c>
    </row>
    <row r="1250" spans="1:22" ht="19.25" customHeight="1">
      <c r="A1250" s="986"/>
      <c r="B1250" s="1009"/>
      <c r="C1250" s="1011"/>
      <c r="D1250" s="1013"/>
      <c r="E1250" s="1013"/>
      <c r="F1250" s="1013"/>
      <c r="G1250" s="1015"/>
      <c r="H1250" s="1015"/>
      <c r="I1250" s="1013"/>
      <c r="J1250" s="1013"/>
      <c r="K1250" s="1017"/>
      <c r="L1250" s="1019"/>
      <c r="M1250" s="1019"/>
      <c r="N1250" s="1021"/>
      <c r="O1250" s="1021"/>
      <c r="P1250" s="1021"/>
      <c r="Q1250" s="1017"/>
      <c r="R1250" s="1013"/>
      <c r="S1250" s="1023"/>
      <c r="T1250" s="1025"/>
      <c r="U1250" s="1027"/>
      <c r="V1250" s="1029"/>
    </row>
    <row r="1251" spans="1:22" ht="19.25" customHeight="1">
      <c r="A1251" s="986"/>
      <c r="B1251" s="1030" t="s">
        <v>317</v>
      </c>
      <c r="C1251" s="1031"/>
      <c r="D1251" s="173">
        <v>10</v>
      </c>
      <c r="E1251" s="203">
        <v>10</v>
      </c>
      <c r="F1251" s="203">
        <v>10</v>
      </c>
      <c r="G1251" s="164" t="s">
        <v>90</v>
      </c>
      <c r="H1251" s="174" t="str">
        <f>'statement of marks'!$AQ$6</f>
        <v/>
      </c>
      <c r="I1251" s="165">
        <v>70</v>
      </c>
      <c r="J1251" s="164" t="s">
        <v>88</v>
      </c>
      <c r="K1251" s="175">
        <v>100</v>
      </c>
      <c r="L1251" s="164" t="s">
        <v>91</v>
      </c>
      <c r="M1251" s="174" t="str">
        <f>'statement of marks'!$AV$6</f>
        <v/>
      </c>
      <c r="N1251" s="165">
        <v>100</v>
      </c>
      <c r="O1251" s="164" t="s">
        <v>307</v>
      </c>
      <c r="P1251" s="175"/>
      <c r="Q1251" s="175">
        <v>200</v>
      </c>
      <c r="R1251" s="166"/>
      <c r="S1251" s="166"/>
      <c r="T1251" s="167"/>
      <c r="U1251" s="168"/>
      <c r="V1251" s="176" t="str">
        <f>IF(OR(U1258=0,U1258&lt;S1258),"",Q1251)</f>
        <v/>
      </c>
    </row>
    <row r="1252" spans="1:22" ht="19.25" customHeight="1">
      <c r="A1252" s="986"/>
      <c r="B1252" s="942" t="str">
        <f>'statement of marks'!$J$3</f>
        <v>HINDI COMPULSORY</v>
      </c>
      <c r="C1252" s="943"/>
      <c r="D1252" s="200">
        <f>IF('statement of marks'!J55="","",'statement of marks'!J55)</f>
        <v>6</v>
      </c>
      <c r="E1252" s="201">
        <f>IF('statement of marks'!K55="","",'statement of marks'!K55)</f>
        <v>6</v>
      </c>
      <c r="F1252" s="201">
        <f>IF('statement of marks'!L55="","",'statement of marks'!L55)</f>
        <v>4</v>
      </c>
      <c r="G1252" s="177">
        <f>IF('statement of marks'!N55="","",'statement of marks'!N55)</f>
        <v>35</v>
      </c>
      <c r="H1252" s="177" t="str">
        <f>'statement of marks'!$BS$6</f>
        <v/>
      </c>
      <c r="I1252" s="204">
        <f>IF(G1252="","",G1252)</f>
        <v>35</v>
      </c>
      <c r="J1252" s="204">
        <f>IF(G1252="","",SUM(D1252,E1252,F1252,G1252))</f>
        <v>51</v>
      </c>
      <c r="K1252" s="178">
        <f>J1252</f>
        <v>51</v>
      </c>
      <c r="L1252" s="177">
        <f>IF('statement of marks'!P55="","",'statement of marks'!P55)</f>
        <v>63</v>
      </c>
      <c r="M1252" s="174" t="str">
        <f>'statement of marks'!$BX$6</f>
        <v/>
      </c>
      <c r="N1252" s="204">
        <f>IF(L1252="","",L1252)</f>
        <v>63</v>
      </c>
      <c r="O1252" s="204">
        <f>IF(L1252="","",SUM(J1252,L1252))</f>
        <v>114</v>
      </c>
      <c r="P1252" s="179">
        <f>SUM(H1252,M1252)</f>
        <v>0</v>
      </c>
      <c r="Q1252" s="178">
        <f>O1252</f>
        <v>114</v>
      </c>
      <c r="R1252" s="201" t="str">
        <f>CONCATENATE('statement of marks'!FJ55,'statement of marks'!FK55,'statement of marks'!FL55)</f>
        <v>II</v>
      </c>
      <c r="S1252" s="180" t="str">
        <f>IF(OR(R1252="S",R1252="RE"),100,"")</f>
        <v/>
      </c>
      <c r="T1252" s="181" t="str">
        <f>IF('result subject-wise'!U55="","",'result subject-wise'!U55)</f>
        <v/>
      </c>
      <c r="U1252" s="182" t="str">
        <f>IF('result subject-wise'!V55="","",'result subject-wise'!V55)</f>
        <v/>
      </c>
      <c r="V1252" s="176" t="str">
        <f>IF(OR(U1258=0,U1258&lt;S1258),"",IF(R1252="RE",SUM(Q1252,T1252),IF(R1252="S",T1252,Q1252)))</f>
        <v/>
      </c>
    </row>
    <row r="1253" spans="1:22" ht="19.25" customHeight="1">
      <c r="A1253" s="986"/>
      <c r="B1253" s="942" t="str">
        <f>'statement of marks'!$W$3</f>
        <v>ENGLISH COMPULSORY</v>
      </c>
      <c r="C1253" s="943"/>
      <c r="D1253" s="200">
        <f>IF('statement of marks'!W55="","",'statement of marks'!W55)</f>
        <v>3</v>
      </c>
      <c r="E1253" s="201">
        <f>IF('statement of marks'!X55="","",'statement of marks'!X55)</f>
        <v>5</v>
      </c>
      <c r="F1253" s="201">
        <f>IF('statement of marks'!Y55="","",'statement of marks'!Y55)</f>
        <v>7</v>
      </c>
      <c r="G1253" s="177">
        <f>IF('statement of marks'!AA55="","",'statement of marks'!AA55)</f>
        <v>33</v>
      </c>
      <c r="H1253" s="177" t="str">
        <f>'statement of marks'!$CU$6</f>
        <v/>
      </c>
      <c r="I1253" s="204">
        <f>IF(G1253="","",G1253)</f>
        <v>33</v>
      </c>
      <c r="J1253" s="204">
        <f t="shared" ref="J1253:J1256" si="456">IF(G1253="","",SUM(D1253,E1253,F1253,G1253))</f>
        <v>48</v>
      </c>
      <c r="K1253" s="178">
        <f>J1253</f>
        <v>48</v>
      </c>
      <c r="L1253" s="177">
        <f>IF('statement of marks'!AC55="","",'statement of marks'!AC55)</f>
        <v>46</v>
      </c>
      <c r="M1253" s="174" t="str">
        <f>'statement of marks'!$CZ$6</f>
        <v/>
      </c>
      <c r="N1253" s="204">
        <f>IF(L1253="","",L1253)</f>
        <v>46</v>
      </c>
      <c r="O1253" s="204">
        <f t="shared" ref="O1253" si="457">IF(L1253="","",SUM(J1253,L1253))</f>
        <v>94</v>
      </c>
      <c r="P1253" s="179">
        <f t="shared" ref="P1253" si="458">SUM(H1253,M1253)</f>
        <v>0</v>
      </c>
      <c r="Q1253" s="178">
        <f>O1253</f>
        <v>94</v>
      </c>
      <c r="R1253" s="201" t="str">
        <f>CONCATENATE('statement of marks'!FM55,'statement of marks'!FN55,'statement of marks'!FO55)</f>
        <v>III</v>
      </c>
      <c r="S1253" s="180" t="str">
        <f>IF(OR(R1253="S",R1253="RE"),100,"")</f>
        <v/>
      </c>
      <c r="T1253" s="181" t="str">
        <f>IF('result subject-wise'!X55="","",'result subject-wise'!X55)</f>
        <v/>
      </c>
      <c r="U1253" s="182" t="str">
        <f>IF('result subject-wise'!Y55="","",'result subject-wise'!Y55)</f>
        <v/>
      </c>
      <c r="V1253" s="176" t="str">
        <f>IF(OR(U1258=0,U1258&lt;S1258),"",IF(R1253="RE",SUM(Q1253,T1253),IF(R1253="S",T1253,Q1253)))</f>
        <v/>
      </c>
    </row>
    <row r="1254" spans="1:22" ht="19.25" customHeight="1">
      <c r="A1254" s="986"/>
      <c r="B1254" s="942" t="str">
        <f>'statement of marks'!AK55</f>
        <v>PHYSICS</v>
      </c>
      <c r="C1254" s="943"/>
      <c r="D1254" s="200">
        <f>IF('statement of marks'!AL55="","",'statement of marks'!AL55)</f>
        <v>4</v>
      </c>
      <c r="E1254" s="201">
        <f>IF('statement of marks'!AM55="","",'statement of marks'!AM55)</f>
        <v>6</v>
      </c>
      <c r="F1254" s="201">
        <f>IF('statement of marks'!AN55="","",'statement of marks'!AN55)</f>
        <v>10</v>
      </c>
      <c r="G1254" s="177">
        <f>IF('statement of marks'!AP55="","",'statement of marks'!AP55)</f>
        <v>15</v>
      </c>
      <c r="H1254" s="177">
        <f>IF('statement of marks'!AQ55="","",'statement of marks'!AQ55)</f>
        <v>12</v>
      </c>
      <c r="I1254" s="204">
        <f>IF(G1254="","",IF(AND(G1254="ML",H1254="ML"),"ML",IF(AND(G1254="ML",H1254=""),"ML",SUM(G1254,H1254))))</f>
        <v>27</v>
      </c>
      <c r="J1254" s="204">
        <f t="shared" si="456"/>
        <v>35</v>
      </c>
      <c r="K1254" s="178">
        <f>IF(J1254="","",SUM(H1254,J1254))</f>
        <v>47</v>
      </c>
      <c r="L1254" s="177">
        <f>IF('statement of marks'!AU55="","",'statement of marks'!AU55)</f>
        <v>23</v>
      </c>
      <c r="M1254" s="177">
        <f>IF('statement of marks'!AV55="","",'statement of marks'!AV55)</f>
        <v>18</v>
      </c>
      <c r="N1254" s="204">
        <f>IF(L1254="","",IF(AND(L1254="ML",M1254="ML"),"ML",IF(AND(L1254="ML",M1254=""),"ML",SUM(L1254,M1254))))</f>
        <v>41</v>
      </c>
      <c r="O1254" s="204">
        <f>IF(L1254="","",SUM(J1254,L1254))</f>
        <v>58</v>
      </c>
      <c r="P1254" s="177">
        <f>IF(AND(H1254="",M1254=""),"",SUM(H1254,M1254))</f>
        <v>30</v>
      </c>
      <c r="Q1254" s="178">
        <f>IF(O1254="","",SUM(O1254,P1254))</f>
        <v>88</v>
      </c>
      <c r="R1254" s="201" t="str">
        <f>CONCATENATE('statement of marks'!FP55,'statement of marks'!FY55,'statement of marks'!FZ55)</f>
        <v>III</v>
      </c>
      <c r="S1254" s="180" t="str">
        <f>IF('result subject-wise'!Z55="","",'result subject-wise'!Z55)</f>
        <v/>
      </c>
      <c r="T1254" s="181" t="str">
        <f>IF('result subject-wise'!AB55="","",'result subject-wise'!AB55)</f>
        <v/>
      </c>
      <c r="U1254" s="182" t="str">
        <f>IF('result subject-wise'!AC55="","",'result subject-wise'!AC55)</f>
        <v/>
      </c>
      <c r="V1254" s="176" t="str">
        <f>IF(OR(U1258=0,U1258&lt;S1258),"",IF(OR(R1254="RE",R1254="REP"),SUM(Q1254,T1254),IF(R1254="S",T1254,Q1254)))</f>
        <v/>
      </c>
    </row>
    <row r="1255" spans="1:22" ht="19.25" customHeight="1">
      <c r="A1255" s="986"/>
      <c r="B1255" s="942" t="str">
        <f>'statement of marks'!BM55</f>
        <v>CHEMISTRY</v>
      </c>
      <c r="C1255" s="943"/>
      <c r="D1255" s="200">
        <f>IF('statement of marks'!BN55="","",'statement of marks'!BN55)</f>
        <v>5</v>
      </c>
      <c r="E1255" s="201">
        <f>IF('statement of marks'!BO55="","",'statement of marks'!BO55)</f>
        <v>9</v>
      </c>
      <c r="F1255" s="201">
        <f>IF('statement of marks'!BP55="","",'statement of marks'!BP55)</f>
        <v>10</v>
      </c>
      <c r="G1255" s="177">
        <f>IF('statement of marks'!BR55="","",'statement of marks'!BR55)</f>
        <v>10</v>
      </c>
      <c r="H1255" s="177">
        <f>IF('statement of marks'!BS55="","",'statement of marks'!BS55)</f>
        <v>18</v>
      </c>
      <c r="I1255" s="204">
        <f t="shared" ref="I1255" si="459">IF(G1255="","",IF(AND(G1255="ML",H1255="ML"),"ML",IF(AND(G1255="ML",H1255=""),"ML",SUM(G1255,H1255))))</f>
        <v>28</v>
      </c>
      <c r="J1255" s="204">
        <f t="shared" si="456"/>
        <v>34</v>
      </c>
      <c r="K1255" s="178">
        <f>IF(J1255="","",SUM(H1255,J1255))</f>
        <v>52</v>
      </c>
      <c r="L1255" s="177">
        <f>IF('statement of marks'!BW55="","",'statement of marks'!BW55)</f>
        <v>20</v>
      </c>
      <c r="M1255" s="177">
        <f>IF('statement of marks'!BX55="","",'statement of marks'!BX55)</f>
        <v>25</v>
      </c>
      <c r="N1255" s="204">
        <f t="shared" ref="N1255" si="460">IF(L1255="","",IF(AND(L1255="ML",M1255="ML"),"ML",IF(AND(L1255="ML",M1255=""),"ML",SUM(L1255,M1255))))</f>
        <v>45</v>
      </c>
      <c r="O1255" s="204">
        <f>IF(L1255="","",SUM(J1255,L1255))</f>
        <v>54</v>
      </c>
      <c r="P1255" s="177">
        <f t="shared" ref="P1255:P1256" si="461">IF(AND(H1255="",M1255=""),"",SUM(H1255,M1255))</f>
        <v>43</v>
      </c>
      <c r="Q1255" s="178">
        <f>IF(O1255="","",SUM(O1255,P1255))</f>
        <v>97</v>
      </c>
      <c r="R1255" s="201" t="str">
        <f>CONCATENATE('statement of marks'!GA55,'statement of marks'!GJ55,'statement of marks'!GK55)</f>
        <v>II</v>
      </c>
      <c r="S1255" s="180" t="str">
        <f>IF('result subject-wise'!AD55="","",'result subject-wise'!AD55)</f>
        <v/>
      </c>
      <c r="T1255" s="181" t="str">
        <f>IF('result subject-wise'!AF55="","",'result subject-wise'!AF55)</f>
        <v/>
      </c>
      <c r="U1255" s="182" t="str">
        <f>IF('result subject-wise'!AG55="","",'result subject-wise'!AG55)</f>
        <v/>
      </c>
      <c r="V1255" s="176" t="str">
        <f>IF(OR(U1258=0,U1258&lt;S1258),"",IF(OR(R1255="RE",R1255="REP"),SUM(Q1255,T1255),IF(R1255="S",T1255,Q1255)))</f>
        <v/>
      </c>
    </row>
    <row r="1256" spans="1:22" ht="19.25" customHeight="1">
      <c r="A1256" s="986"/>
      <c r="B1256" s="942" t="str">
        <f>'statement of marks'!CO55</f>
        <v>BIOLOGY</v>
      </c>
      <c r="C1256" s="943"/>
      <c r="D1256" s="200">
        <f>IF('statement of marks'!CP55="","",'statement of marks'!CP55)</f>
        <v>6</v>
      </c>
      <c r="E1256" s="201">
        <f>IF('statement of marks'!CQ55="","",'statement of marks'!CQ55)</f>
        <v>7</v>
      </c>
      <c r="F1256" s="201">
        <f>IF('statement of marks'!CR55="","",'statement of marks'!CR55)</f>
        <v>10</v>
      </c>
      <c r="G1256" s="177">
        <f>IF('statement of marks'!CT55="","",'statement of marks'!CT55)</f>
        <v>1</v>
      </c>
      <c r="H1256" s="177">
        <f>IF('statement of marks'!CU55="","",'statement of marks'!CU55)</f>
        <v>17</v>
      </c>
      <c r="I1256" s="204">
        <f>IF(G1256="","",IF(AND(G1256="ML",H1256="ML"),"ML",IF(AND(G1256="ML",H1256=""),"ML",SUM(G1256,H1256))))</f>
        <v>18</v>
      </c>
      <c r="J1256" s="204">
        <f t="shared" si="456"/>
        <v>24</v>
      </c>
      <c r="K1256" s="178">
        <f>IF(J1256="","",SUM(H1256,J1256))</f>
        <v>41</v>
      </c>
      <c r="L1256" s="177">
        <f>IF('statement of marks'!CY55="","",'statement of marks'!CY55)</f>
        <v>23</v>
      </c>
      <c r="M1256" s="177">
        <f>IF('statement of marks'!CZ55="","",'statement of marks'!CZ55)</f>
        <v>27</v>
      </c>
      <c r="N1256" s="204">
        <f>IF(L1256="","",IF(AND(L1256="ML",M1256="ML"),"ML",IF(AND(L1256="ML",M1256=""),"ML",SUM(L1256,M1256))))</f>
        <v>50</v>
      </c>
      <c r="O1256" s="204">
        <f>IF(L1256="","",SUM(J1256,L1256))</f>
        <v>47</v>
      </c>
      <c r="P1256" s="177">
        <f t="shared" si="461"/>
        <v>44</v>
      </c>
      <c r="Q1256" s="178">
        <f>IF(O1256="","",SUM(O1256,P1256))</f>
        <v>91</v>
      </c>
      <c r="R1256" s="201" t="str">
        <f>CONCATENATE('statement of marks'!GL55,'statement of marks'!GU55,'statement of marks'!GV55)</f>
        <v>G,+7</v>
      </c>
      <c r="S1256" s="180" t="str">
        <f>IF('result subject-wise'!AH55="","",'result subject-wise'!AH55)</f>
        <v/>
      </c>
      <c r="T1256" s="181" t="str">
        <f>IF('result subject-wise'!AJ55="","",'result subject-wise'!AJ55)</f>
        <v/>
      </c>
      <c r="U1256" s="182" t="str">
        <f>IF('result subject-wise'!AK55="","",'result subject-wise'!AK55)</f>
        <v/>
      </c>
      <c r="V1256" s="176" t="str">
        <f>IF(OR(U1258=0,U1258&lt;S1258),"",IF(OR(R1256="RE",R1256="REP"),SUM(Q1256,T1256),IF(R1256="S",T1256,Q1256)))</f>
        <v/>
      </c>
    </row>
    <row r="1257" spans="1:22" ht="19.25" customHeight="1">
      <c r="A1257" s="986"/>
      <c r="B1257" s="1032" t="s">
        <v>296</v>
      </c>
      <c r="C1257" s="1033"/>
      <c r="D1257" s="183">
        <f>IF(AND(D1252="",D1253="",D1254="",D1255="",D1256=""),"",SUM(D1252:D1256))</f>
        <v>24</v>
      </c>
      <c r="E1257" s="183">
        <f t="shared" ref="E1257:F1257" si="462">IF(AND(E1252="",E1253="",E1254="",E1255="",E1256=""),"",SUM(E1252:E1256))</f>
        <v>33</v>
      </c>
      <c r="F1257" s="183">
        <f t="shared" si="462"/>
        <v>41</v>
      </c>
      <c r="G1257" s="184">
        <f>IF(G1252="","",SUM(G1252:G1256))</f>
        <v>94</v>
      </c>
      <c r="H1257" s="184">
        <f>SUM(H1254:H1256)</f>
        <v>47</v>
      </c>
      <c r="I1257" s="184">
        <f>IF(AND(I1252="",I1253="",I1254="",I1255="",I1256=""),"",SUM(I1252:I1256))</f>
        <v>141</v>
      </c>
      <c r="J1257" s="185">
        <f>IF(J1256="","",SUM(J1252:J1256))</f>
        <v>192</v>
      </c>
      <c r="K1257" s="186">
        <f>IF(K1252="","",SUM(K1252:K1256))</f>
        <v>239</v>
      </c>
      <c r="L1257" s="184">
        <f>IF(L1252="","",SUM(L1252:L1256))</f>
        <v>175</v>
      </c>
      <c r="M1257" s="184">
        <f>SUM(M1254:M1256)</f>
        <v>70</v>
      </c>
      <c r="N1257" s="184">
        <f t="shared" ref="N1257" si="463">IF(AND(N1252="",N1253="",N1254="",N1255="",N1256=""),"",SUM(N1252:N1256))</f>
        <v>245</v>
      </c>
      <c r="O1257" s="185">
        <f>IF(L1257="","",SUM(J1257,L1257))</f>
        <v>367</v>
      </c>
      <c r="P1257" s="186">
        <f>SUM(H1257,M1257)</f>
        <v>117</v>
      </c>
      <c r="Q1257" s="186">
        <f>IF(Q1252="","",SUM(Q1252:Q1256))</f>
        <v>484</v>
      </c>
      <c r="R1257" s="185"/>
      <c r="S1257" s="185" t="str">
        <f>IF(AND(S1252="",S1253="",S1254="",S1255="",S1256=""),"",SUM(S1252:S1256))</f>
        <v/>
      </c>
      <c r="T1257" s="187" t="str">
        <f>IF(AND(T1252="",T1253="",T1254="",T1255="",T1256=""),"",SUM(T1252:T1256))</f>
        <v/>
      </c>
      <c r="U1257" s="188"/>
      <c r="V1257" s="189" t="str">
        <f>IF(V1252="","",SUM(V1252:V1256))</f>
        <v/>
      </c>
    </row>
    <row r="1258" spans="1:22" ht="19.25" customHeight="1">
      <c r="A1258" s="986"/>
      <c r="B1258" s="1034" t="s">
        <v>318</v>
      </c>
      <c r="C1258" s="1035"/>
      <c r="D1258" s="173">
        <f>IF(D1257="","",50-(COUNTIF(D1252:D1256,"NA")*10+COUNTIF(D1252:D1256,"ML")*10))</f>
        <v>50</v>
      </c>
      <c r="E1258" s="173">
        <f t="shared" ref="E1258:F1258" si="464">IF(E1257="","",50-(COUNTIF(E1252:E1256,"NA")*10+COUNTIF(E1252:E1256,"ML")*10))</f>
        <v>50</v>
      </c>
      <c r="F1258" s="173">
        <f t="shared" si="464"/>
        <v>50</v>
      </c>
      <c r="G1258" s="177" t="e">
        <f>I1258-H1258</f>
        <v>#VALUE!</v>
      </c>
      <c r="H1258" s="184" t="e">
        <f>IF(H1257="","",(IF(OR(H1254="ML",H1254=""),0,H1251)+IF(OR(H1255="ML",H1255=""),0,H1252)+IF(OR(H1256="ML",H1256=""),0,H1253)))</f>
        <v>#VALUE!</v>
      </c>
      <c r="I1258" s="177">
        <f>IF(I1257=0,0,350-H1260)</f>
        <v>350</v>
      </c>
      <c r="J1258" s="204" t="e">
        <f>IF(J1257="","",SUM(D1258:G1258))</f>
        <v>#VALUE!</v>
      </c>
      <c r="K1258" s="178" t="e">
        <f>IF(K1257="","",SUM(H1258,J1258))</f>
        <v>#VALUE!</v>
      </c>
      <c r="L1258" s="177" t="e">
        <f>N1258-M1258</f>
        <v>#VALUE!</v>
      </c>
      <c r="M1258" s="180" t="e">
        <f>IF(M1257="","",(IF(OR(M1254="ML",M1254=""),0,M1251)+IF(OR(M1255="ML",M1255=""),0,M1252)+IF(OR(M1256="ML",M1256=""),0,M1253)))</f>
        <v>#VALUE!</v>
      </c>
      <c r="N1258" s="177">
        <f>IF(N1257=0,0,500-M1260)</f>
        <v>500</v>
      </c>
      <c r="O1258" s="204" t="e">
        <f>IF(L1258="","",SUM(J1258,L1258))</f>
        <v>#VALUE!</v>
      </c>
      <c r="P1258" s="178" t="e">
        <f>SUM(H1258,M1258)</f>
        <v>#VALUE!</v>
      </c>
      <c r="Q1258" s="178" t="e">
        <f>IF(Q1257="","",SUM(O1258,P1258))</f>
        <v>#VALUE!</v>
      </c>
      <c r="R1258" s="169"/>
      <c r="S1258" s="190">
        <f>COUNTIF(R1252:R1261,"S")</f>
        <v>0</v>
      </c>
      <c r="T1258" s="190">
        <f>COUNTIF(R1252:R1261,"RE")+COUNTIF(R1252:R1261,"REP")</f>
        <v>0</v>
      </c>
      <c r="U1258" s="190">
        <f>COUNTIF(U1252:U1257,"P")+COUNTIF(U1260:U1261,"P")</f>
        <v>0</v>
      </c>
      <c r="V1258" s="191" t="str">
        <f>IF(OR(U1258=0,U1258&lt;(S1258+T1258)),"",(Q1258-(S1258*200)+S1257))</f>
        <v/>
      </c>
    </row>
    <row r="1259" spans="1:22" ht="19.25" customHeight="1">
      <c r="A1259" s="986"/>
      <c r="B1259" s="942" t="s">
        <v>156</v>
      </c>
      <c r="C1259" s="943"/>
      <c r="D1259" s="192">
        <f t="shared" ref="D1259:Q1259" si="465">IF(D1258="","",D1257/D1258*100)</f>
        <v>48</v>
      </c>
      <c r="E1259" s="192">
        <f t="shared" si="465"/>
        <v>66</v>
      </c>
      <c r="F1259" s="192">
        <f t="shared" si="465"/>
        <v>82</v>
      </c>
      <c r="G1259" s="192" t="e">
        <f t="shared" si="465"/>
        <v>#VALUE!</v>
      </c>
      <c r="H1259" s="192" t="e">
        <f t="shared" si="465"/>
        <v>#VALUE!</v>
      </c>
      <c r="I1259" s="192">
        <f t="shared" si="465"/>
        <v>40.285714285714285</v>
      </c>
      <c r="J1259" s="192" t="e">
        <f t="shared" si="465"/>
        <v>#VALUE!</v>
      </c>
      <c r="K1259" s="193" t="e">
        <f t="shared" si="465"/>
        <v>#VALUE!</v>
      </c>
      <c r="L1259" s="192" t="e">
        <f t="shared" si="465"/>
        <v>#VALUE!</v>
      </c>
      <c r="M1259" s="192" t="e">
        <f t="shared" si="465"/>
        <v>#VALUE!</v>
      </c>
      <c r="N1259" s="192">
        <f t="shared" si="465"/>
        <v>49</v>
      </c>
      <c r="O1259" s="192" t="e">
        <f t="shared" si="465"/>
        <v>#VALUE!</v>
      </c>
      <c r="P1259" s="193" t="e">
        <f t="shared" si="465"/>
        <v>#VALUE!</v>
      </c>
      <c r="Q1259" s="193" t="e">
        <f t="shared" si="465"/>
        <v>#VALUE!</v>
      </c>
      <c r="R1259" s="166"/>
      <c r="S1259" s="166"/>
      <c r="T1259" s="167"/>
      <c r="U1259" s="170"/>
      <c r="V1259" s="194" t="str">
        <f>IF(V1258="","",V1257/V1258*100)</f>
        <v/>
      </c>
    </row>
    <row r="1260" spans="1:22" ht="19.25" customHeight="1">
      <c r="A1260" s="986"/>
      <c r="B1260" s="942" t="str">
        <f>'statement of marks'!$DQ$3</f>
        <v>RAJASTHAN STUDIES</v>
      </c>
      <c r="C1260" s="943"/>
      <c r="D1260" s="200">
        <f>IF('statement of marks'!DQ55="","",'statement of marks'!DQ55)</f>
        <v>9</v>
      </c>
      <c r="E1260" s="201">
        <f>IF('statement of marks'!DR55="","",'statement of marks'!DR55)</f>
        <v>9</v>
      </c>
      <c r="F1260" s="201">
        <f>IF('statement of marks'!DS55="","",'statement of marks'!DS55)</f>
        <v>10</v>
      </c>
      <c r="G1260" s="201">
        <f>IF('statement of marks'!DU55="","",'statement of marks'!DU55)</f>
        <v>46</v>
      </c>
      <c r="H1260" s="179">
        <f>IF(G1252="ML",70)+IF(G1253="ML",70)+IF(G1254="ML",70-H1251)+IF(G1255="ML",70-H1252)+IF(G1256="ML",70-H1253)+IF(H1254="ml",H1251)+IF(H1255="ml",H1252)+IF(H1256="ml",H1253)</f>
        <v>0</v>
      </c>
      <c r="I1260" s="204">
        <f>IF(G1260="","",SUM(G1260,H1260))</f>
        <v>46</v>
      </c>
      <c r="J1260" s="204">
        <f>IF(G1260="","",SUM(D1260,E1260,F1260,G1260))</f>
        <v>74</v>
      </c>
      <c r="K1260" s="178">
        <f>IF(J1260="","",SUM(H1260,J1260))</f>
        <v>74</v>
      </c>
      <c r="L1260" s="201">
        <f>IF('statement of marks'!DW55="","",'statement of marks'!DW55)</f>
        <v>77</v>
      </c>
      <c r="M1260" s="179">
        <f>IF(L1252="ML",100)+IF(L1253="ML",100)+IF(L1254="ML",100-M1251)+IF(L1255="ML",100-M1252)+IF(L1256="ML",100-M1253)+IF(M1254="ml",M1251)+IF(M1255="ml",M1252)+IF(M1256="ml",M1253)</f>
        <v>0</v>
      </c>
      <c r="N1260" s="204">
        <f>IF(L1260="","",SUM(L1260,M1260))</f>
        <v>77</v>
      </c>
      <c r="O1260" s="204">
        <f>IF(L1260="","",SUM(K1260,L1260))</f>
        <v>151</v>
      </c>
      <c r="P1260" s="179">
        <f>SUM(H1260,M1260)</f>
        <v>0</v>
      </c>
      <c r="Q1260" s="178">
        <f>IF(O1260="","",SUM(O1260,M1260))</f>
        <v>151</v>
      </c>
      <c r="R1260" s="201" t="str">
        <f>IF('statement of marks'!GW55="","",'statement of marks'!GW55)</f>
        <v>B</v>
      </c>
      <c r="S1260" s="180" t="str">
        <f>IF(OR(R1260="S",R1260="RE"),100,"")</f>
        <v/>
      </c>
      <c r="T1260" s="171" t="str">
        <f>IF('result subject-wise'!AL55="","",'result subject-wise'!AL55)</f>
        <v/>
      </c>
      <c r="U1260" s="172" t="str">
        <f>IF('result subject-wise'!AM55="","",'result subject-wise'!AM55)</f>
        <v/>
      </c>
      <c r="V1260" s="1036"/>
    </row>
    <row r="1261" spans="1:22" ht="19.25" customHeight="1">
      <c r="A1261" s="986"/>
      <c r="B1261" s="942" t="str">
        <f>'statement of marks'!$ED$3</f>
        <v>JEEVAN KAUSJAL</v>
      </c>
      <c r="C1261" s="943"/>
      <c r="D1261" s="1037" t="s">
        <v>283</v>
      </c>
      <c r="E1261" s="1038"/>
      <c r="F1261" s="204">
        <f>'statement of marks'!$ED$6</f>
        <v>30</v>
      </c>
      <c r="G1261" s="177">
        <f>IF('statement of marks'!ED55="","",'statement of marks'!ED55)</f>
        <v>25</v>
      </c>
      <c r="H1261" s="1038" t="s">
        <v>284</v>
      </c>
      <c r="I1261" s="1038"/>
      <c r="J1261" s="204">
        <f>'statement of marks'!$EE$6</f>
        <v>30</v>
      </c>
      <c r="K1261" s="178">
        <f>IF('statement of marks'!EE55="","",'statement of marks'!EE55)</f>
        <v>26</v>
      </c>
      <c r="L1261" s="1038" t="s">
        <v>113</v>
      </c>
      <c r="M1261" s="1038"/>
      <c r="N1261" s="204">
        <f>'statement of marks'!$EF$6</f>
        <v>40</v>
      </c>
      <c r="O1261" s="201">
        <f>IF('statement of marks'!EF55="","",'statement of marks'!EF55)</f>
        <v>29</v>
      </c>
      <c r="P1261" s="166"/>
      <c r="Q1261" s="178">
        <f>IF(O1261="","",SUM(G1261,K1261,O1261))</f>
        <v>80</v>
      </c>
      <c r="R1261" s="201" t="str">
        <f>IF('statement of marks'!GX55="","",'statement of marks'!GX55)</f>
        <v>B</v>
      </c>
      <c r="S1261" s="180" t="str">
        <f>IF(OR(R1261="S",R1261="RE"),40,"")</f>
        <v/>
      </c>
      <c r="T1261" s="171" t="str">
        <f>IF('result subject-wise'!AN55="","",'result subject-wise'!AN55)</f>
        <v/>
      </c>
      <c r="U1261" s="172" t="str">
        <f>IF('result subject-wise'!AO55="","",'result subject-wise'!AO55)</f>
        <v/>
      </c>
      <c r="V1261" s="1036"/>
    </row>
    <row r="1262" spans="1:22" ht="19.25" customHeight="1">
      <c r="A1262" s="986"/>
      <c r="B1262" s="1039" t="s">
        <v>200</v>
      </c>
      <c r="C1262" s="1040"/>
      <c r="D1262" s="1041" t="str">
        <f>IF('statement of marks'!HD55="","",'statement of marks'!HD55)</f>
        <v>PASS BY GRACE</v>
      </c>
      <c r="E1262" s="1042"/>
      <c r="F1262" s="1042"/>
      <c r="G1262" s="1042"/>
      <c r="H1262" s="1042"/>
      <c r="I1262" s="1043"/>
      <c r="J1262" s="202" t="s">
        <v>330</v>
      </c>
      <c r="K1262" s="201" t="str">
        <f>IF('statement of marks'!HG55="","",'statement of marks'!HG55)</f>
        <v>II</v>
      </c>
      <c r="L1262" s="1044" t="s">
        <v>157</v>
      </c>
      <c r="M1262" s="1045"/>
      <c r="N1262" s="1046"/>
      <c r="O1262" s="201">
        <f>IF('statement of marks'!HI55="","",'statement of marks'!HI55)</f>
        <v>39.000000000000149</v>
      </c>
      <c r="P1262" s="1047" t="s">
        <v>324</v>
      </c>
      <c r="Q1262" s="1047"/>
      <c r="R1262" s="1047"/>
      <c r="S1262" s="1047"/>
      <c r="T1262" s="1047"/>
      <c r="U1262" s="1047"/>
      <c r="V1262" s="1048"/>
    </row>
    <row r="1263" spans="1:22" ht="19.25" customHeight="1">
      <c r="A1263" s="986"/>
      <c r="B1263" s="1039" t="s">
        <v>333</v>
      </c>
      <c r="C1263" s="1040"/>
      <c r="D1263" s="965" t="s">
        <v>127</v>
      </c>
      <c r="E1263" s="966"/>
      <c r="F1263" s="958" t="s">
        <v>129</v>
      </c>
      <c r="G1263" s="958"/>
      <c r="H1263" s="958" t="s">
        <v>131</v>
      </c>
      <c r="I1263" s="958"/>
      <c r="J1263" s="958" t="s">
        <v>133</v>
      </c>
      <c r="K1263" s="958"/>
      <c r="L1263" s="959" t="s">
        <v>312</v>
      </c>
      <c r="M1263" s="959"/>
      <c r="N1263" s="959"/>
      <c r="O1263" s="959"/>
      <c r="P1263" s="960" t="s">
        <v>200</v>
      </c>
      <c r="Q1263" s="960"/>
      <c r="R1263" s="960"/>
      <c r="S1263" s="960"/>
      <c r="T1263" s="961" t="str">
        <f>IF('result subject-wise'!AR55="","",'result subject-wise'!AR55)</f>
        <v/>
      </c>
      <c r="U1263" s="961"/>
      <c r="V1263" s="962"/>
    </row>
    <row r="1264" spans="1:22" ht="19.25" customHeight="1">
      <c r="A1264" s="986"/>
      <c r="B1264" s="963" t="s">
        <v>309</v>
      </c>
      <c r="C1264" s="964"/>
      <c r="D1264" s="965" t="str">
        <f>IF('statement of marks'!EZ55="","",'statement of marks'!EZ55)</f>
        <v/>
      </c>
      <c r="E1264" s="966"/>
      <c r="F1264" s="966" t="str">
        <f>IF('statement of marks'!FB55="","",'statement of marks'!FB55)</f>
        <v/>
      </c>
      <c r="G1264" s="966"/>
      <c r="H1264" s="966" t="str">
        <f>IF('statement of marks'!FD55="","",'statement of marks'!FD55)</f>
        <v/>
      </c>
      <c r="I1264" s="966"/>
      <c r="J1264" s="966" t="str">
        <f>IF('statement of marks'!FF55="","",'statement of marks'!FF55)</f>
        <v/>
      </c>
      <c r="K1264" s="966"/>
      <c r="L1264" s="966">
        <f>IF('statement of marks'!FH55="","",'statement of marks'!FH55)</f>
        <v>0</v>
      </c>
      <c r="M1264" s="966"/>
      <c r="N1264" s="966"/>
      <c r="O1264" s="966"/>
      <c r="P1264" s="960" t="s">
        <v>330</v>
      </c>
      <c r="Q1264" s="960"/>
      <c r="R1264" s="960"/>
      <c r="S1264" s="960"/>
      <c r="T1264" s="961" t="str">
        <f>IF(AND(T1263="mRrh.kZ",V1259&gt;=60),"FIRST",IF(AND(T1263="mRrh.kZ",V1259&gt;=48),"SECOND",IF(AND(T1263="mRrh.kZ",V1259&gt;=36),"THIRD","")))</f>
        <v/>
      </c>
      <c r="U1264" s="961"/>
      <c r="V1264" s="962"/>
    </row>
    <row r="1265" spans="1:22" ht="19.25" customHeight="1">
      <c r="A1265" s="986"/>
      <c r="B1265" s="963" t="s">
        <v>310</v>
      </c>
      <c r="C1265" s="964"/>
      <c r="D1265" s="967" t="str">
        <f>IF('statement of marks'!EY55="","",'statement of marks'!EY55)</f>
        <v/>
      </c>
      <c r="E1265" s="968"/>
      <c r="F1265" s="968" t="str">
        <f>IF('statement of marks'!FA55="","",'statement of marks'!FA55)</f>
        <v/>
      </c>
      <c r="G1265" s="968"/>
      <c r="H1265" s="968" t="str">
        <f>IF('statement of marks'!FC55="","",'statement of marks'!FC55)</f>
        <v/>
      </c>
      <c r="I1265" s="968"/>
      <c r="J1265" s="968" t="str">
        <f>IF('statement of marks'!FE55="","",'statement of marks'!FE55)</f>
        <v/>
      </c>
      <c r="K1265" s="968"/>
      <c r="L1265" s="968">
        <f>IF('statement of marks'!FG55="","",'statement of marks'!FG55)</f>
        <v>44</v>
      </c>
      <c r="M1265" s="968"/>
      <c r="N1265" s="968"/>
      <c r="O1265" s="968"/>
      <c r="P1265" s="969" t="s">
        <v>302</v>
      </c>
      <c r="Q1265" s="970"/>
      <c r="R1265" s="970"/>
      <c r="S1265" s="971"/>
      <c r="T1265" s="972" t="str">
        <f>IF(T1263="","",'result subject-wise'!$G$118)</f>
        <v/>
      </c>
      <c r="U1265" s="972"/>
      <c r="V1265" s="973"/>
    </row>
    <row r="1266" spans="1:22" ht="19.25" customHeight="1">
      <c r="A1266" s="986"/>
      <c r="B1266" s="942" t="s">
        <v>303</v>
      </c>
      <c r="C1266" s="943"/>
      <c r="D1266" s="944"/>
      <c r="E1266" s="945"/>
      <c r="F1266" s="945"/>
      <c r="G1266" s="945"/>
      <c r="H1266" s="945"/>
      <c r="I1266" s="945"/>
      <c r="J1266" s="945"/>
      <c r="K1266" s="945"/>
      <c r="L1266" s="946" t="s">
        <v>326</v>
      </c>
      <c r="M1266" s="946"/>
      <c r="N1266" s="946"/>
      <c r="O1266" s="946"/>
      <c r="P1266" s="946"/>
      <c r="Q1266" s="946"/>
      <c r="R1266" s="974"/>
      <c r="S1266" s="975"/>
      <c r="T1266" s="975"/>
      <c r="U1266" s="975"/>
      <c r="V1266" s="976"/>
    </row>
    <row r="1267" spans="1:22" ht="19.25" customHeight="1">
      <c r="A1267" s="986"/>
      <c r="B1267" s="942" t="s">
        <v>335</v>
      </c>
      <c r="C1267" s="943"/>
      <c r="D1267" s="944"/>
      <c r="E1267" s="945"/>
      <c r="F1267" s="945"/>
      <c r="G1267" s="945"/>
      <c r="H1267" s="945"/>
      <c r="I1267" s="945"/>
      <c r="J1267" s="945"/>
      <c r="K1267" s="945"/>
      <c r="L1267" s="946" t="s">
        <v>304</v>
      </c>
      <c r="M1267" s="946"/>
      <c r="N1267" s="946"/>
      <c r="O1267" s="946"/>
      <c r="P1267" s="946"/>
      <c r="Q1267" s="946"/>
      <c r="R1267" s="977"/>
      <c r="S1267" s="978"/>
      <c r="T1267" s="978"/>
      <c r="U1267" s="978"/>
      <c r="V1267" s="979"/>
    </row>
    <row r="1268" spans="1:22" ht="19.25" customHeight="1">
      <c r="A1268" s="986"/>
      <c r="B1268" s="942" t="s">
        <v>313</v>
      </c>
      <c r="C1268" s="943"/>
      <c r="D1268" s="944"/>
      <c r="E1268" s="945"/>
      <c r="F1268" s="945"/>
      <c r="G1268" s="945"/>
      <c r="H1268" s="945"/>
      <c r="I1268" s="945"/>
      <c r="J1268" s="945"/>
      <c r="K1268" s="945"/>
      <c r="L1268" s="946" t="s">
        <v>327</v>
      </c>
      <c r="M1268" s="946"/>
      <c r="N1268" s="946"/>
      <c r="O1268" s="946"/>
      <c r="P1268" s="946"/>
      <c r="Q1268" s="946"/>
      <c r="R1268" s="947" t="s">
        <v>328</v>
      </c>
      <c r="S1268" s="948"/>
      <c r="T1268" s="948"/>
      <c r="U1268" s="948"/>
      <c r="V1268" s="949"/>
    </row>
    <row r="1269" spans="1:22" ht="19.25" customHeight="1">
      <c r="A1269" s="987"/>
      <c r="B1269" s="950" t="s">
        <v>329</v>
      </c>
      <c r="C1269" s="951"/>
      <c r="D1269" s="952"/>
      <c r="E1269" s="953"/>
      <c r="F1269" s="953"/>
      <c r="G1269" s="953"/>
      <c r="H1269" s="953"/>
      <c r="I1269" s="953"/>
      <c r="J1269" s="953"/>
      <c r="K1269" s="953"/>
      <c r="L1269" s="951" t="s">
        <v>117</v>
      </c>
      <c r="M1269" s="951"/>
      <c r="N1269" s="951"/>
      <c r="O1269" s="951"/>
      <c r="P1269" s="954">
        <f>'statement of marks'!$HJ$110</f>
        <v>42122</v>
      </c>
      <c r="Q1269" s="954"/>
      <c r="R1269" s="955" t="s">
        <v>305</v>
      </c>
      <c r="S1269" s="956"/>
      <c r="T1269" s="956"/>
      <c r="U1269" s="956"/>
      <c r="V1269" s="957"/>
    </row>
    <row r="1270" spans="1:22" ht="19.25" customHeight="1">
      <c r="A1270" s="980" t="s">
        <v>287</v>
      </c>
      <c r="B1270" s="981"/>
      <c r="C1270" s="981"/>
      <c r="D1270" s="981"/>
      <c r="E1270" s="981"/>
      <c r="F1270" s="981"/>
      <c r="G1270" s="981"/>
      <c r="H1270" s="981"/>
      <c r="I1270" s="981"/>
      <c r="J1270" s="981"/>
      <c r="K1270" s="981"/>
      <c r="L1270" s="981"/>
      <c r="M1270" s="981"/>
      <c r="N1270" s="981"/>
      <c r="O1270" s="981"/>
      <c r="P1270" s="981"/>
      <c r="Q1270" s="981"/>
      <c r="R1270" s="981"/>
      <c r="S1270" s="981"/>
      <c r="T1270" s="981"/>
      <c r="U1270" s="981"/>
      <c r="V1270" s="982"/>
    </row>
    <row r="1271" spans="1:22" ht="19.25" customHeight="1">
      <c r="A1271" s="983" t="str">
        <f>'statement of marks'!$A$1</f>
        <v>GOVT. GIRLS' HR. SEC. SCHOOL, NIMBAHERA</v>
      </c>
      <c r="B1271" s="984"/>
      <c r="C1271" s="984"/>
      <c r="D1271" s="984"/>
      <c r="E1271" s="984"/>
      <c r="F1271" s="984"/>
      <c r="G1271" s="984"/>
      <c r="H1271" s="984"/>
      <c r="I1271" s="984"/>
      <c r="J1271" s="984"/>
      <c r="K1271" s="984"/>
      <c r="L1271" s="984"/>
      <c r="M1271" s="984"/>
      <c r="N1271" s="984"/>
      <c r="O1271" s="984"/>
      <c r="P1271" s="984"/>
      <c r="Q1271" s="984"/>
      <c r="R1271" s="984"/>
      <c r="S1271" s="984"/>
      <c r="T1271" s="984"/>
      <c r="U1271" s="984"/>
      <c r="V1271" s="985"/>
    </row>
    <row r="1272" spans="1:22" ht="19.25" customHeight="1">
      <c r="A1272" s="986"/>
      <c r="B1272" s="988" t="s">
        <v>316</v>
      </c>
      <c r="C1272" s="988"/>
      <c r="D1272" s="989" t="str">
        <f>'statement of marks'!$F$3</f>
        <v>2013-14</v>
      </c>
      <c r="E1272" s="990"/>
      <c r="F1272" s="991" t="str">
        <f>IF(T1290="","MAIN EXAMINATION",IF(D1289="Suppl.","SUPPLEMENTARY EXAMINATION",IF(D1289="Re-exam.","RE-EXAMINATION",)))</f>
        <v>MAIN EXAMINATION</v>
      </c>
      <c r="G1272" s="992"/>
      <c r="H1272" s="992"/>
      <c r="I1272" s="992"/>
      <c r="J1272" s="992"/>
      <c r="K1272" s="992"/>
      <c r="L1272" s="992"/>
      <c r="M1272" s="992"/>
      <c r="N1272" s="992"/>
      <c r="O1272" s="992"/>
      <c r="P1272" s="992"/>
      <c r="Q1272" s="992"/>
      <c r="R1272" s="993" t="s">
        <v>315</v>
      </c>
      <c r="S1272" s="994"/>
      <c r="T1272" s="995" t="str">
        <f>'statement of marks'!$A$3</f>
        <v>11 'A'</v>
      </c>
      <c r="U1272" s="995"/>
      <c r="V1272" s="996"/>
    </row>
    <row r="1273" spans="1:22" ht="19.25" customHeight="1">
      <c r="A1273" s="986"/>
      <c r="B1273" s="997" t="s">
        <v>36</v>
      </c>
      <c r="C1273" s="997"/>
      <c r="D1273" s="998" t="str">
        <f>IF('statement of marks'!G56="","",'statement of marks'!G56)</f>
        <v>A 048</v>
      </c>
      <c r="E1273" s="946"/>
      <c r="F1273" s="946"/>
      <c r="G1273" s="946"/>
      <c r="H1273" s="946"/>
      <c r="I1273" s="946"/>
      <c r="J1273" s="946"/>
      <c r="K1273" s="946"/>
      <c r="L1273" s="946"/>
      <c r="M1273" s="946"/>
      <c r="N1273" s="946"/>
      <c r="O1273" s="946"/>
      <c r="P1273" s="946"/>
      <c r="Q1273" s="946"/>
      <c r="R1273" s="999" t="s">
        <v>314</v>
      </c>
      <c r="S1273" s="1000"/>
      <c r="T1273" s="1001">
        <f>IF('statement of marks'!E56="","",'statement of marks'!E56)</f>
        <v>11448</v>
      </c>
      <c r="U1273" s="1001"/>
      <c r="V1273" s="1002"/>
    </row>
    <row r="1274" spans="1:22" ht="19.25" customHeight="1">
      <c r="A1274" s="986"/>
      <c r="B1274" s="997" t="s">
        <v>37</v>
      </c>
      <c r="C1274" s="997"/>
      <c r="D1274" s="998" t="str">
        <f>IF('statement of marks'!H56="","",'statement of marks'!H56)</f>
        <v>B 048</v>
      </c>
      <c r="E1274" s="946"/>
      <c r="F1274" s="946"/>
      <c r="G1274" s="946"/>
      <c r="H1274" s="946"/>
      <c r="I1274" s="946"/>
      <c r="J1274" s="946"/>
      <c r="K1274" s="946"/>
      <c r="L1274" s="946"/>
      <c r="M1274" s="946"/>
      <c r="N1274" s="946"/>
      <c r="O1274" s="946"/>
      <c r="P1274" s="946"/>
      <c r="Q1274" s="946"/>
      <c r="R1274" s="999" t="s">
        <v>35</v>
      </c>
      <c r="S1274" s="1000"/>
      <c r="T1274" s="1001">
        <f>IF('statement of marks'!D56="","",'statement of marks'!D56)</f>
        <v>10438</v>
      </c>
      <c r="U1274" s="1001"/>
      <c r="V1274" s="1002"/>
    </row>
    <row r="1275" spans="1:22" ht="19.25" customHeight="1">
      <c r="A1275" s="986"/>
      <c r="B1275" s="1003" t="s">
        <v>38</v>
      </c>
      <c r="C1275" s="1003"/>
      <c r="D1275" s="998" t="str">
        <f>IF('statement of marks'!I56="","",'statement of marks'!I56)</f>
        <v>C 048</v>
      </c>
      <c r="E1275" s="946"/>
      <c r="F1275" s="946"/>
      <c r="G1275" s="946"/>
      <c r="H1275" s="946"/>
      <c r="I1275" s="946"/>
      <c r="J1275" s="946"/>
      <c r="K1275" s="946"/>
      <c r="L1275" s="946"/>
      <c r="M1275" s="946"/>
      <c r="N1275" s="946"/>
      <c r="O1275" s="946"/>
      <c r="P1275" s="946"/>
      <c r="Q1275" s="946"/>
      <c r="R1275" s="1004" t="s">
        <v>285</v>
      </c>
      <c r="S1275" s="1005"/>
      <c r="T1275" s="1006">
        <f>IF('statement of marks'!F56="","",'statement of marks'!F56)</f>
        <v>34696</v>
      </c>
      <c r="U1275" s="1006"/>
      <c r="V1275" s="1007"/>
    </row>
    <row r="1276" spans="1:22" ht="19.25" customHeight="1">
      <c r="A1276" s="986"/>
      <c r="B1276" s="1008" t="s">
        <v>223</v>
      </c>
      <c r="C1276" s="1010" t="s">
        <v>319</v>
      </c>
      <c r="D1276" s="1012" t="s">
        <v>114</v>
      </c>
      <c r="E1276" s="1012" t="s">
        <v>115</v>
      </c>
      <c r="F1276" s="1012" t="s">
        <v>116</v>
      </c>
      <c r="G1276" s="1014" t="s">
        <v>281</v>
      </c>
      <c r="H1276" s="1014" t="s">
        <v>282</v>
      </c>
      <c r="I1276" s="1012" t="s">
        <v>289</v>
      </c>
      <c r="J1276" s="1012" t="s">
        <v>299</v>
      </c>
      <c r="K1276" s="1016" t="s">
        <v>299</v>
      </c>
      <c r="L1276" s="1018" t="s">
        <v>292</v>
      </c>
      <c r="M1276" s="1018" t="s">
        <v>293</v>
      </c>
      <c r="N1276" s="1020" t="s">
        <v>294</v>
      </c>
      <c r="O1276" s="1020" t="s">
        <v>290</v>
      </c>
      <c r="P1276" s="1020" t="s">
        <v>291</v>
      </c>
      <c r="Q1276" s="1016" t="s">
        <v>323</v>
      </c>
      <c r="R1276" s="1012" t="s">
        <v>334</v>
      </c>
      <c r="S1276" s="1022" t="s">
        <v>332</v>
      </c>
      <c r="T1276" s="1024" t="s">
        <v>320</v>
      </c>
      <c r="U1276" s="1026" t="s">
        <v>321</v>
      </c>
      <c r="V1276" s="1028" t="s">
        <v>322</v>
      </c>
    </row>
    <row r="1277" spans="1:22" ht="19.25" customHeight="1">
      <c r="A1277" s="986"/>
      <c r="B1277" s="1009"/>
      <c r="C1277" s="1011"/>
      <c r="D1277" s="1013"/>
      <c r="E1277" s="1013"/>
      <c r="F1277" s="1013"/>
      <c r="G1277" s="1015"/>
      <c r="H1277" s="1015"/>
      <c r="I1277" s="1013"/>
      <c r="J1277" s="1013"/>
      <c r="K1277" s="1017"/>
      <c r="L1277" s="1019"/>
      <c r="M1277" s="1019"/>
      <c r="N1277" s="1021"/>
      <c r="O1277" s="1021"/>
      <c r="P1277" s="1021"/>
      <c r="Q1277" s="1017"/>
      <c r="R1277" s="1013"/>
      <c r="S1277" s="1023"/>
      <c r="T1277" s="1025"/>
      <c r="U1277" s="1027"/>
      <c r="V1277" s="1029"/>
    </row>
    <row r="1278" spans="1:22" ht="19.25" customHeight="1">
      <c r="A1278" s="986"/>
      <c r="B1278" s="1030" t="s">
        <v>317</v>
      </c>
      <c r="C1278" s="1031"/>
      <c r="D1278" s="173">
        <v>10</v>
      </c>
      <c r="E1278" s="203">
        <v>10</v>
      </c>
      <c r="F1278" s="203">
        <v>10</v>
      </c>
      <c r="G1278" s="164" t="s">
        <v>90</v>
      </c>
      <c r="H1278" s="174" t="str">
        <f>'statement of marks'!$AQ$6</f>
        <v/>
      </c>
      <c r="I1278" s="165">
        <v>70</v>
      </c>
      <c r="J1278" s="164" t="s">
        <v>88</v>
      </c>
      <c r="K1278" s="175">
        <v>100</v>
      </c>
      <c r="L1278" s="164" t="s">
        <v>91</v>
      </c>
      <c r="M1278" s="174" t="str">
        <f>'statement of marks'!$AV$6</f>
        <v/>
      </c>
      <c r="N1278" s="165">
        <v>100</v>
      </c>
      <c r="O1278" s="164" t="s">
        <v>307</v>
      </c>
      <c r="P1278" s="175"/>
      <c r="Q1278" s="175">
        <v>200</v>
      </c>
      <c r="R1278" s="166"/>
      <c r="S1278" s="166"/>
      <c r="T1278" s="167"/>
      <c r="U1278" s="168"/>
      <c r="V1278" s="176" t="str">
        <f>IF(OR(U1285=0,U1285&lt;S1285),"",Q1278)</f>
        <v/>
      </c>
    </row>
    <row r="1279" spans="1:22" ht="19.25" customHeight="1">
      <c r="A1279" s="986"/>
      <c r="B1279" s="942" t="str">
        <f>'statement of marks'!$J$3</f>
        <v>HINDI COMPULSORY</v>
      </c>
      <c r="C1279" s="943"/>
      <c r="D1279" s="200">
        <f>IF('statement of marks'!J56="","",'statement of marks'!J56)</f>
        <v>3</v>
      </c>
      <c r="E1279" s="201">
        <f>IF('statement of marks'!K56="","",'statement of marks'!K56)</f>
        <v>4</v>
      </c>
      <c r="F1279" s="201">
        <f>IF('statement of marks'!L56="","",'statement of marks'!L56)</f>
        <v>4</v>
      </c>
      <c r="G1279" s="177">
        <f>IF('statement of marks'!N56="","",'statement of marks'!N56)</f>
        <v>25</v>
      </c>
      <c r="H1279" s="177" t="str">
        <f>'statement of marks'!$BS$6</f>
        <v/>
      </c>
      <c r="I1279" s="204">
        <f>IF(G1279="","",G1279)</f>
        <v>25</v>
      </c>
      <c r="J1279" s="204">
        <f>IF(G1279="","",SUM(D1279,E1279,F1279,G1279))</f>
        <v>36</v>
      </c>
      <c r="K1279" s="178">
        <f>J1279</f>
        <v>36</v>
      </c>
      <c r="L1279" s="177">
        <f>IF('statement of marks'!P56="","",'statement of marks'!P56)</f>
        <v>41</v>
      </c>
      <c r="M1279" s="174" t="str">
        <f>'statement of marks'!$BX$6</f>
        <v/>
      </c>
      <c r="N1279" s="204">
        <f>IF(L1279="","",L1279)</f>
        <v>41</v>
      </c>
      <c r="O1279" s="204">
        <f>IF(L1279="","",SUM(J1279,L1279))</f>
        <v>77</v>
      </c>
      <c r="P1279" s="179">
        <f>SUM(H1279,M1279)</f>
        <v>0</v>
      </c>
      <c r="Q1279" s="178">
        <f>O1279</f>
        <v>77</v>
      </c>
      <c r="R1279" s="201" t="str">
        <f>CONCATENATE('statement of marks'!FJ56,'statement of marks'!FK56,'statement of marks'!FL56)</f>
        <v>III</v>
      </c>
      <c r="S1279" s="180" t="str">
        <f>IF(OR(R1279="S",R1279="RE"),100,"")</f>
        <v/>
      </c>
      <c r="T1279" s="181" t="str">
        <f>IF('result subject-wise'!U56="","",'result subject-wise'!U56)</f>
        <v/>
      </c>
      <c r="U1279" s="182" t="str">
        <f>IF('result subject-wise'!V56="","",'result subject-wise'!V56)</f>
        <v/>
      </c>
      <c r="V1279" s="176" t="str">
        <f>IF(OR(U1285=0,U1285&lt;S1285),"",IF(R1279="RE",SUM(Q1279,T1279),IF(R1279="S",T1279,Q1279)))</f>
        <v/>
      </c>
    </row>
    <row r="1280" spans="1:22" ht="19.25" customHeight="1">
      <c r="A1280" s="986"/>
      <c r="B1280" s="942" t="str">
        <f>'statement of marks'!$W$3</f>
        <v>ENGLISH COMPULSORY</v>
      </c>
      <c r="C1280" s="943"/>
      <c r="D1280" s="200">
        <f>IF('statement of marks'!W56="","",'statement of marks'!W56)</f>
        <v>7</v>
      </c>
      <c r="E1280" s="201">
        <f>IF('statement of marks'!X56="","",'statement of marks'!X56)</f>
        <v>6</v>
      </c>
      <c r="F1280" s="201">
        <f>IF('statement of marks'!Y56="","",'statement of marks'!Y56)</f>
        <v>7</v>
      </c>
      <c r="G1280" s="177">
        <f>IF('statement of marks'!AA56="","",'statement of marks'!AA56)</f>
        <v>38</v>
      </c>
      <c r="H1280" s="177" t="str">
        <f>'statement of marks'!$CU$6</f>
        <v/>
      </c>
      <c r="I1280" s="204">
        <f>IF(G1280="","",G1280)</f>
        <v>38</v>
      </c>
      <c r="J1280" s="204">
        <f t="shared" ref="J1280:J1283" si="466">IF(G1280="","",SUM(D1280,E1280,F1280,G1280))</f>
        <v>58</v>
      </c>
      <c r="K1280" s="178">
        <f>J1280</f>
        <v>58</v>
      </c>
      <c r="L1280" s="177">
        <f>IF('statement of marks'!AC56="","",'statement of marks'!AC56)</f>
        <v>49</v>
      </c>
      <c r="M1280" s="174" t="str">
        <f>'statement of marks'!$CZ$6</f>
        <v/>
      </c>
      <c r="N1280" s="204">
        <f>IF(L1280="","",L1280)</f>
        <v>49</v>
      </c>
      <c r="O1280" s="204">
        <f t="shared" ref="O1280" si="467">IF(L1280="","",SUM(J1280,L1280))</f>
        <v>107</v>
      </c>
      <c r="P1280" s="179">
        <f t="shared" ref="P1280" si="468">SUM(H1280,M1280)</f>
        <v>0</v>
      </c>
      <c r="Q1280" s="178">
        <f>O1280</f>
        <v>107</v>
      </c>
      <c r="R1280" s="201" t="str">
        <f>CONCATENATE('statement of marks'!FM56,'statement of marks'!FN56,'statement of marks'!FO56)</f>
        <v>II</v>
      </c>
      <c r="S1280" s="180" t="str">
        <f>IF(OR(R1280="S",R1280="RE"),100,"")</f>
        <v/>
      </c>
      <c r="T1280" s="181" t="str">
        <f>IF('result subject-wise'!X56="","",'result subject-wise'!X56)</f>
        <v/>
      </c>
      <c r="U1280" s="182" t="str">
        <f>IF('result subject-wise'!Y56="","",'result subject-wise'!Y56)</f>
        <v/>
      </c>
      <c r="V1280" s="176" t="str">
        <f>IF(OR(U1285=0,U1285&lt;S1285),"",IF(R1280="RE",SUM(Q1280,T1280),IF(R1280="S",T1280,Q1280)))</f>
        <v/>
      </c>
    </row>
    <row r="1281" spans="1:22" ht="19.25" customHeight="1">
      <c r="A1281" s="986"/>
      <c r="B1281" s="942" t="str">
        <f>'statement of marks'!AK56</f>
        <v>PHYSICS</v>
      </c>
      <c r="C1281" s="943"/>
      <c r="D1281" s="200">
        <f>IF('statement of marks'!AL56="","",'statement of marks'!AL56)</f>
        <v>2</v>
      </c>
      <c r="E1281" s="201">
        <f>IF('statement of marks'!AM56="","",'statement of marks'!AM56)</f>
        <v>3</v>
      </c>
      <c r="F1281" s="201">
        <f>IF('statement of marks'!AN56="","",'statement of marks'!AN56)</f>
        <v>8</v>
      </c>
      <c r="G1281" s="177">
        <f>IF('statement of marks'!AP56="","",'statement of marks'!AP56)</f>
        <v>13</v>
      </c>
      <c r="H1281" s="177">
        <f>IF('statement of marks'!AQ56="","",'statement of marks'!AQ56)</f>
        <v>12</v>
      </c>
      <c r="I1281" s="204">
        <f>IF(G1281="","",IF(AND(G1281="ML",H1281="ML"),"ML",IF(AND(G1281="ML",H1281=""),"ML",SUM(G1281,H1281))))</f>
        <v>25</v>
      </c>
      <c r="J1281" s="204">
        <f t="shared" si="466"/>
        <v>26</v>
      </c>
      <c r="K1281" s="178">
        <f>IF(J1281="","",SUM(H1281,J1281))</f>
        <v>38</v>
      </c>
      <c r="L1281" s="177">
        <f>IF('statement of marks'!AU56="","",'statement of marks'!AU56)</f>
        <v>30</v>
      </c>
      <c r="M1281" s="177">
        <f>IF('statement of marks'!AV56="","",'statement of marks'!AV56)</f>
        <v>22</v>
      </c>
      <c r="N1281" s="204">
        <f>IF(L1281="","",IF(AND(L1281="ML",M1281="ML"),"ML",IF(AND(L1281="ML",M1281=""),"ML",SUM(L1281,M1281))))</f>
        <v>52</v>
      </c>
      <c r="O1281" s="204">
        <f>IF(L1281="","",SUM(J1281,L1281))</f>
        <v>56</v>
      </c>
      <c r="P1281" s="177">
        <f>IF(AND(H1281="",M1281=""),"",SUM(H1281,M1281))</f>
        <v>34</v>
      </c>
      <c r="Q1281" s="178">
        <f>IF(O1281="","",SUM(O1281,P1281))</f>
        <v>90</v>
      </c>
      <c r="R1281" s="201" t="str">
        <f>CONCATENATE('statement of marks'!FP56,'statement of marks'!FY56,'statement of marks'!FZ56)</f>
        <v>III</v>
      </c>
      <c r="S1281" s="180" t="str">
        <f>IF('result subject-wise'!Z56="","",'result subject-wise'!Z56)</f>
        <v/>
      </c>
      <c r="T1281" s="181" t="str">
        <f>IF('result subject-wise'!AB56="","",'result subject-wise'!AB56)</f>
        <v/>
      </c>
      <c r="U1281" s="182" t="str">
        <f>IF('result subject-wise'!AC56="","",'result subject-wise'!AC56)</f>
        <v/>
      </c>
      <c r="V1281" s="176" t="str">
        <f>IF(OR(U1285=0,U1285&lt;S1285),"",IF(OR(R1281="RE",R1281="REP"),SUM(Q1281,T1281),IF(R1281="S",T1281,Q1281)))</f>
        <v/>
      </c>
    </row>
    <row r="1282" spans="1:22" ht="19.25" customHeight="1">
      <c r="A1282" s="986"/>
      <c r="B1282" s="942" t="str">
        <f>'statement of marks'!BM56</f>
        <v>CHEMISTRY</v>
      </c>
      <c r="C1282" s="943"/>
      <c r="D1282" s="200">
        <f>IF('statement of marks'!BN56="","",'statement of marks'!BN56)</f>
        <v>6</v>
      </c>
      <c r="E1282" s="201">
        <f>IF('statement of marks'!BO56="","",'statement of marks'!BO56)</f>
        <v>7</v>
      </c>
      <c r="F1282" s="201">
        <f>IF('statement of marks'!BP56="","",'statement of marks'!BP56)</f>
        <v>6</v>
      </c>
      <c r="G1282" s="177">
        <f>IF('statement of marks'!BR56="","",'statement of marks'!BR56)</f>
        <v>13</v>
      </c>
      <c r="H1282" s="177">
        <f>IF('statement of marks'!BS56="","",'statement of marks'!BS56)</f>
        <v>16</v>
      </c>
      <c r="I1282" s="204">
        <f t="shared" ref="I1282" si="469">IF(G1282="","",IF(AND(G1282="ML",H1282="ML"),"ML",IF(AND(G1282="ML",H1282=""),"ML",SUM(G1282,H1282))))</f>
        <v>29</v>
      </c>
      <c r="J1282" s="204">
        <f t="shared" si="466"/>
        <v>32</v>
      </c>
      <c r="K1282" s="178">
        <f>IF(J1282="","",SUM(H1282,J1282))</f>
        <v>48</v>
      </c>
      <c r="L1282" s="177">
        <f>IF('statement of marks'!BW56="","",'statement of marks'!BW56)</f>
        <v>23</v>
      </c>
      <c r="M1282" s="177">
        <f>IF('statement of marks'!BX56="","",'statement of marks'!BX56)</f>
        <v>28</v>
      </c>
      <c r="N1282" s="204">
        <f t="shared" ref="N1282" si="470">IF(L1282="","",IF(AND(L1282="ML",M1282="ML"),"ML",IF(AND(L1282="ML",M1282=""),"ML",SUM(L1282,M1282))))</f>
        <v>51</v>
      </c>
      <c r="O1282" s="204">
        <f>IF(L1282="","",SUM(J1282,L1282))</f>
        <v>55</v>
      </c>
      <c r="P1282" s="177">
        <f t="shared" ref="P1282:P1283" si="471">IF(AND(H1282="",M1282=""),"",SUM(H1282,M1282))</f>
        <v>44</v>
      </c>
      <c r="Q1282" s="178">
        <f>IF(O1282="","",SUM(O1282,P1282))</f>
        <v>99</v>
      </c>
      <c r="R1282" s="201" t="str">
        <f>CONCATENATE('statement of marks'!GA56,'statement of marks'!GJ56,'statement of marks'!GK56)</f>
        <v>II</v>
      </c>
      <c r="S1282" s="180" t="str">
        <f>IF('result subject-wise'!AD56="","",'result subject-wise'!AD56)</f>
        <v/>
      </c>
      <c r="T1282" s="181" t="str">
        <f>IF('result subject-wise'!AF56="","",'result subject-wise'!AF56)</f>
        <v/>
      </c>
      <c r="U1282" s="182" t="str">
        <f>IF('result subject-wise'!AG56="","",'result subject-wise'!AG56)</f>
        <v/>
      </c>
      <c r="V1282" s="176" t="str">
        <f>IF(OR(U1285=0,U1285&lt;S1285),"",IF(OR(R1282="RE",R1282="REP"),SUM(Q1282,T1282),IF(R1282="S",T1282,Q1282)))</f>
        <v/>
      </c>
    </row>
    <row r="1283" spans="1:22" ht="19.25" customHeight="1">
      <c r="A1283" s="986"/>
      <c r="B1283" s="942" t="str">
        <f>'statement of marks'!CO56</f>
        <v>BIOLOGY</v>
      </c>
      <c r="C1283" s="943"/>
      <c r="D1283" s="200">
        <f>IF('statement of marks'!CP56="","",'statement of marks'!CP56)</f>
        <v>7</v>
      </c>
      <c r="E1283" s="201">
        <f>IF('statement of marks'!CQ56="","",'statement of marks'!CQ56)</f>
        <v>7</v>
      </c>
      <c r="F1283" s="201">
        <f>IF('statement of marks'!CR56="","",'statement of marks'!CR56)</f>
        <v>8</v>
      </c>
      <c r="G1283" s="177">
        <f>IF('statement of marks'!CT56="","",'statement of marks'!CT56)</f>
        <v>7</v>
      </c>
      <c r="H1283" s="177">
        <f>IF('statement of marks'!CU56="","",'statement of marks'!CU56)</f>
        <v>16</v>
      </c>
      <c r="I1283" s="204">
        <f>IF(G1283="","",IF(AND(G1283="ML",H1283="ML"),"ML",IF(AND(G1283="ML",H1283=""),"ML",SUM(G1283,H1283))))</f>
        <v>23</v>
      </c>
      <c r="J1283" s="204">
        <f t="shared" si="466"/>
        <v>29</v>
      </c>
      <c r="K1283" s="178">
        <f>IF(J1283="","",SUM(H1283,J1283))</f>
        <v>45</v>
      </c>
      <c r="L1283" s="177">
        <f>IF('statement of marks'!CY56="","",'statement of marks'!CY56)</f>
        <v>29</v>
      </c>
      <c r="M1283" s="177">
        <f>IF('statement of marks'!CZ56="","",'statement of marks'!CZ56)</f>
        <v>25</v>
      </c>
      <c r="N1283" s="204">
        <f>IF(L1283="","",IF(AND(L1283="ML",M1283="ML"),"ML",IF(AND(L1283="ML",M1283=""),"ML",SUM(L1283,M1283))))</f>
        <v>54</v>
      </c>
      <c r="O1283" s="204">
        <f>IF(L1283="","",SUM(J1283,L1283))</f>
        <v>58</v>
      </c>
      <c r="P1283" s="177">
        <f t="shared" si="471"/>
        <v>41</v>
      </c>
      <c r="Q1283" s="178">
        <f>IF(O1283="","",SUM(O1283,P1283))</f>
        <v>99</v>
      </c>
      <c r="R1283" s="201" t="str">
        <f>CONCATENATE('statement of marks'!GL56,'statement of marks'!GU56,'statement of marks'!GV56)</f>
        <v>II</v>
      </c>
      <c r="S1283" s="180" t="str">
        <f>IF('result subject-wise'!AH56="","",'result subject-wise'!AH56)</f>
        <v/>
      </c>
      <c r="T1283" s="181" t="str">
        <f>IF('result subject-wise'!AJ56="","",'result subject-wise'!AJ56)</f>
        <v/>
      </c>
      <c r="U1283" s="182" t="str">
        <f>IF('result subject-wise'!AK56="","",'result subject-wise'!AK56)</f>
        <v/>
      </c>
      <c r="V1283" s="176" t="str">
        <f>IF(OR(U1285=0,U1285&lt;S1285),"",IF(OR(R1283="RE",R1283="REP"),SUM(Q1283,T1283),IF(R1283="S",T1283,Q1283)))</f>
        <v/>
      </c>
    </row>
    <row r="1284" spans="1:22" ht="19.25" customHeight="1">
      <c r="A1284" s="986"/>
      <c r="B1284" s="1032" t="s">
        <v>296</v>
      </c>
      <c r="C1284" s="1033"/>
      <c r="D1284" s="183">
        <f>IF(AND(D1279="",D1280="",D1281="",D1282="",D1283=""),"",SUM(D1279:D1283))</f>
        <v>25</v>
      </c>
      <c r="E1284" s="183">
        <f t="shared" ref="E1284:F1284" si="472">IF(AND(E1279="",E1280="",E1281="",E1282="",E1283=""),"",SUM(E1279:E1283))</f>
        <v>27</v>
      </c>
      <c r="F1284" s="183">
        <f t="shared" si="472"/>
        <v>33</v>
      </c>
      <c r="G1284" s="184">
        <f>IF(G1279="","",SUM(G1279:G1283))</f>
        <v>96</v>
      </c>
      <c r="H1284" s="184">
        <f>SUM(H1281:H1283)</f>
        <v>44</v>
      </c>
      <c r="I1284" s="184">
        <f>IF(AND(I1279="",I1280="",I1281="",I1282="",I1283=""),"",SUM(I1279:I1283))</f>
        <v>140</v>
      </c>
      <c r="J1284" s="185">
        <f>IF(J1283="","",SUM(J1279:J1283))</f>
        <v>181</v>
      </c>
      <c r="K1284" s="186">
        <f>IF(K1279="","",SUM(K1279:K1283))</f>
        <v>225</v>
      </c>
      <c r="L1284" s="184">
        <f>IF(L1279="","",SUM(L1279:L1283))</f>
        <v>172</v>
      </c>
      <c r="M1284" s="184">
        <f>SUM(M1281:M1283)</f>
        <v>75</v>
      </c>
      <c r="N1284" s="184">
        <f t="shared" ref="N1284" si="473">IF(AND(N1279="",N1280="",N1281="",N1282="",N1283=""),"",SUM(N1279:N1283))</f>
        <v>247</v>
      </c>
      <c r="O1284" s="185">
        <f>IF(L1284="","",SUM(J1284,L1284))</f>
        <v>353</v>
      </c>
      <c r="P1284" s="186">
        <f>SUM(H1284,M1284)</f>
        <v>119</v>
      </c>
      <c r="Q1284" s="186">
        <f>IF(Q1279="","",SUM(Q1279:Q1283))</f>
        <v>472</v>
      </c>
      <c r="R1284" s="185"/>
      <c r="S1284" s="185" t="str">
        <f>IF(AND(S1279="",S1280="",S1281="",S1282="",S1283=""),"",SUM(S1279:S1283))</f>
        <v/>
      </c>
      <c r="T1284" s="187" t="str">
        <f>IF(AND(T1279="",T1280="",T1281="",T1282="",T1283=""),"",SUM(T1279:T1283))</f>
        <v/>
      </c>
      <c r="U1284" s="188"/>
      <c r="V1284" s="189" t="str">
        <f>IF(V1279="","",SUM(V1279:V1283))</f>
        <v/>
      </c>
    </row>
    <row r="1285" spans="1:22" ht="19.25" customHeight="1">
      <c r="A1285" s="986"/>
      <c r="B1285" s="1034" t="s">
        <v>318</v>
      </c>
      <c r="C1285" s="1035"/>
      <c r="D1285" s="173">
        <f>IF(D1284="","",50-(COUNTIF(D1279:D1283,"NA")*10+COUNTIF(D1279:D1283,"ML")*10))</f>
        <v>50</v>
      </c>
      <c r="E1285" s="173">
        <f t="shared" ref="E1285:F1285" si="474">IF(E1284="","",50-(COUNTIF(E1279:E1283,"NA")*10+COUNTIF(E1279:E1283,"ML")*10))</f>
        <v>50</v>
      </c>
      <c r="F1285" s="173">
        <f t="shared" si="474"/>
        <v>50</v>
      </c>
      <c r="G1285" s="177" t="e">
        <f>I1285-H1285</f>
        <v>#VALUE!</v>
      </c>
      <c r="H1285" s="184" t="e">
        <f>IF(H1284="","",(IF(OR(H1281="ML",H1281=""),0,H1278)+IF(OR(H1282="ML",H1282=""),0,H1279)+IF(OR(H1283="ML",H1283=""),0,H1280)))</f>
        <v>#VALUE!</v>
      </c>
      <c r="I1285" s="177">
        <f>IF(I1284=0,0,350-H1287)</f>
        <v>350</v>
      </c>
      <c r="J1285" s="204" t="e">
        <f>IF(J1284="","",SUM(D1285:G1285))</f>
        <v>#VALUE!</v>
      </c>
      <c r="K1285" s="178" t="e">
        <f>IF(K1284="","",SUM(H1285,J1285))</f>
        <v>#VALUE!</v>
      </c>
      <c r="L1285" s="177" t="e">
        <f>N1285-M1285</f>
        <v>#VALUE!</v>
      </c>
      <c r="M1285" s="180" t="e">
        <f>IF(M1284="","",(IF(OR(M1281="ML",M1281=""),0,M1278)+IF(OR(M1282="ML",M1282=""),0,M1279)+IF(OR(M1283="ML",M1283=""),0,M1280)))</f>
        <v>#VALUE!</v>
      </c>
      <c r="N1285" s="177">
        <f>IF(N1284=0,0,500-M1287)</f>
        <v>500</v>
      </c>
      <c r="O1285" s="204" t="e">
        <f>IF(L1285="","",SUM(J1285,L1285))</f>
        <v>#VALUE!</v>
      </c>
      <c r="P1285" s="178" t="e">
        <f>SUM(H1285,M1285)</f>
        <v>#VALUE!</v>
      </c>
      <c r="Q1285" s="178" t="e">
        <f>IF(Q1284="","",SUM(O1285,P1285))</f>
        <v>#VALUE!</v>
      </c>
      <c r="R1285" s="169"/>
      <c r="S1285" s="190">
        <f>COUNTIF(R1279:R1288,"S")</f>
        <v>0</v>
      </c>
      <c r="T1285" s="190">
        <f>COUNTIF(R1279:R1288,"RE")+COUNTIF(R1279:R1288,"REP")</f>
        <v>0</v>
      </c>
      <c r="U1285" s="190">
        <f>COUNTIF(U1279:U1284,"P")+COUNTIF(U1287:U1288,"P")</f>
        <v>0</v>
      </c>
      <c r="V1285" s="191" t="str">
        <f>IF(OR(U1285=0,U1285&lt;(S1285+T1285)),"",(Q1285-(S1285*200)+S1284))</f>
        <v/>
      </c>
    </row>
    <row r="1286" spans="1:22" ht="19.25" customHeight="1">
      <c r="A1286" s="986"/>
      <c r="B1286" s="942" t="s">
        <v>156</v>
      </c>
      <c r="C1286" s="943"/>
      <c r="D1286" s="192">
        <f t="shared" ref="D1286:Q1286" si="475">IF(D1285="","",D1284/D1285*100)</f>
        <v>50</v>
      </c>
      <c r="E1286" s="192">
        <f t="shared" si="475"/>
        <v>54</v>
      </c>
      <c r="F1286" s="192">
        <f t="shared" si="475"/>
        <v>66</v>
      </c>
      <c r="G1286" s="192" t="e">
        <f t="shared" si="475"/>
        <v>#VALUE!</v>
      </c>
      <c r="H1286" s="192" t="e">
        <f t="shared" si="475"/>
        <v>#VALUE!</v>
      </c>
      <c r="I1286" s="192">
        <f t="shared" si="475"/>
        <v>40</v>
      </c>
      <c r="J1286" s="192" t="e">
        <f t="shared" si="475"/>
        <v>#VALUE!</v>
      </c>
      <c r="K1286" s="193" t="e">
        <f t="shared" si="475"/>
        <v>#VALUE!</v>
      </c>
      <c r="L1286" s="192" t="e">
        <f t="shared" si="475"/>
        <v>#VALUE!</v>
      </c>
      <c r="M1286" s="192" t="e">
        <f t="shared" si="475"/>
        <v>#VALUE!</v>
      </c>
      <c r="N1286" s="192">
        <f t="shared" si="475"/>
        <v>49.4</v>
      </c>
      <c r="O1286" s="192" t="e">
        <f t="shared" si="475"/>
        <v>#VALUE!</v>
      </c>
      <c r="P1286" s="193" t="e">
        <f t="shared" si="475"/>
        <v>#VALUE!</v>
      </c>
      <c r="Q1286" s="193" t="e">
        <f t="shared" si="475"/>
        <v>#VALUE!</v>
      </c>
      <c r="R1286" s="166"/>
      <c r="S1286" s="166"/>
      <c r="T1286" s="167"/>
      <c r="U1286" s="170"/>
      <c r="V1286" s="194" t="str">
        <f>IF(V1285="","",V1284/V1285*100)</f>
        <v/>
      </c>
    </row>
    <row r="1287" spans="1:22" ht="19.25" customHeight="1">
      <c r="A1287" s="986"/>
      <c r="B1287" s="942" t="str">
        <f>'statement of marks'!$DQ$3</f>
        <v>RAJASTHAN STUDIES</v>
      </c>
      <c r="C1287" s="943"/>
      <c r="D1287" s="200">
        <f>IF('statement of marks'!DQ56="","",'statement of marks'!DQ56)</f>
        <v>7</v>
      </c>
      <c r="E1287" s="201">
        <f>IF('statement of marks'!DR56="","",'statement of marks'!DR56)</f>
        <v>8</v>
      </c>
      <c r="F1287" s="201">
        <f>IF('statement of marks'!DS56="","",'statement of marks'!DS56)</f>
        <v>8</v>
      </c>
      <c r="G1287" s="201" t="str">
        <f>IF('statement of marks'!DU56="","",'statement of marks'!DU56)</f>
        <v>AB</v>
      </c>
      <c r="H1287" s="179">
        <f>IF(G1279="ML",70)+IF(G1280="ML",70)+IF(G1281="ML",70-H1278)+IF(G1282="ML",70-H1279)+IF(G1283="ML",70-H1280)+IF(H1281="ml",H1278)+IF(H1282="ml",H1279)+IF(H1283="ml",H1280)</f>
        <v>0</v>
      </c>
      <c r="I1287" s="204">
        <f>IF(G1287="","",SUM(G1287,H1287))</f>
        <v>0</v>
      </c>
      <c r="J1287" s="204">
        <f>IF(G1287="","",SUM(D1287,E1287,F1287,G1287))</f>
        <v>23</v>
      </c>
      <c r="K1287" s="178">
        <f>IF(J1287="","",SUM(H1287,J1287))</f>
        <v>23</v>
      </c>
      <c r="L1287" s="201">
        <f>IF('statement of marks'!DW56="","",'statement of marks'!DW56)</f>
        <v>63</v>
      </c>
      <c r="M1287" s="179">
        <f>IF(L1279="ML",100)+IF(L1280="ML",100)+IF(L1281="ML",100-M1278)+IF(L1282="ML",100-M1279)+IF(L1283="ML",100-M1280)+IF(M1281="ml",M1278)+IF(M1282="ml",M1279)+IF(M1283="ml",M1280)</f>
        <v>0</v>
      </c>
      <c r="N1287" s="204">
        <f>IF(L1287="","",SUM(L1287,M1287))</f>
        <v>63</v>
      </c>
      <c r="O1287" s="204">
        <f>IF(L1287="","",SUM(K1287,L1287))</f>
        <v>86</v>
      </c>
      <c r="P1287" s="179">
        <f>SUM(H1287,M1287)</f>
        <v>0</v>
      </c>
      <c r="Q1287" s="178">
        <f>IF(O1287="","",SUM(O1287,M1287))</f>
        <v>86</v>
      </c>
      <c r="R1287" s="201" t="str">
        <f>IF('statement of marks'!GW56="","",'statement of marks'!GW56)</f>
        <v>C</v>
      </c>
      <c r="S1287" s="180" t="str">
        <f>IF(OR(R1287="S",R1287="RE"),100,"")</f>
        <v/>
      </c>
      <c r="T1287" s="171" t="str">
        <f>IF('result subject-wise'!AL56="","",'result subject-wise'!AL56)</f>
        <v/>
      </c>
      <c r="U1287" s="172" t="str">
        <f>IF('result subject-wise'!AM56="","",'result subject-wise'!AM56)</f>
        <v/>
      </c>
      <c r="V1287" s="1036"/>
    </row>
    <row r="1288" spans="1:22" ht="19.25" customHeight="1">
      <c r="A1288" s="986"/>
      <c r="B1288" s="942" t="str">
        <f>'statement of marks'!$ED$3</f>
        <v>JEEVAN KAUSJAL</v>
      </c>
      <c r="C1288" s="943"/>
      <c r="D1288" s="1037" t="s">
        <v>283</v>
      </c>
      <c r="E1288" s="1038"/>
      <c r="F1288" s="204">
        <f>'statement of marks'!$ED$6</f>
        <v>30</v>
      </c>
      <c r="G1288" s="177">
        <f>IF('statement of marks'!ED56="","",'statement of marks'!ED56)</f>
        <v>22</v>
      </c>
      <c r="H1288" s="1038" t="s">
        <v>284</v>
      </c>
      <c r="I1288" s="1038"/>
      <c r="J1288" s="204">
        <f>'statement of marks'!$EE$6</f>
        <v>30</v>
      </c>
      <c r="K1288" s="178">
        <f>IF('statement of marks'!EE56="","",'statement of marks'!EE56)</f>
        <v>27</v>
      </c>
      <c r="L1288" s="1038" t="s">
        <v>113</v>
      </c>
      <c r="M1288" s="1038"/>
      <c r="N1288" s="204">
        <f>'statement of marks'!$EF$6</f>
        <v>40</v>
      </c>
      <c r="O1288" s="201">
        <f>IF('statement of marks'!EF56="","",'statement of marks'!EF56)</f>
        <v>25</v>
      </c>
      <c r="P1288" s="166"/>
      <c r="Q1288" s="178">
        <f>IF(O1288="","",SUM(G1288,K1288,O1288))</f>
        <v>74</v>
      </c>
      <c r="R1288" s="201" t="str">
        <f>IF('statement of marks'!GX56="","",'statement of marks'!GX56)</f>
        <v>B</v>
      </c>
      <c r="S1288" s="180" t="str">
        <f>IF(OR(R1288="S",R1288="RE"),40,"")</f>
        <v/>
      </c>
      <c r="T1288" s="171" t="str">
        <f>IF('result subject-wise'!AN56="","",'result subject-wise'!AN56)</f>
        <v/>
      </c>
      <c r="U1288" s="172" t="str">
        <f>IF('result subject-wise'!AO56="","",'result subject-wise'!AO56)</f>
        <v/>
      </c>
      <c r="V1288" s="1036"/>
    </row>
    <row r="1289" spans="1:22" ht="19.25" customHeight="1">
      <c r="A1289" s="986"/>
      <c r="B1289" s="1039" t="s">
        <v>200</v>
      </c>
      <c r="C1289" s="1040"/>
      <c r="D1289" s="1041" t="str">
        <f>IF('statement of marks'!HD56="","",'statement of marks'!HD56)</f>
        <v>PASS</v>
      </c>
      <c r="E1289" s="1042"/>
      <c r="F1289" s="1042"/>
      <c r="G1289" s="1042"/>
      <c r="H1289" s="1042"/>
      <c r="I1289" s="1043"/>
      <c r="J1289" s="202" t="s">
        <v>330</v>
      </c>
      <c r="K1289" s="201" t="str">
        <f>IF('statement of marks'!HG56="","",'statement of marks'!HG56)</f>
        <v>III</v>
      </c>
      <c r="L1289" s="1044" t="s">
        <v>157</v>
      </c>
      <c r="M1289" s="1045"/>
      <c r="N1289" s="1046"/>
      <c r="O1289" s="201">
        <f>IF('statement of marks'!HI56="","",'statement of marks'!HI56)</f>
        <v>41.000000000000149</v>
      </c>
      <c r="P1289" s="1047" t="s">
        <v>324</v>
      </c>
      <c r="Q1289" s="1047"/>
      <c r="R1289" s="1047"/>
      <c r="S1289" s="1047"/>
      <c r="T1289" s="1047"/>
      <c r="U1289" s="1047"/>
      <c r="V1289" s="1048"/>
    </row>
    <row r="1290" spans="1:22" ht="19.25" customHeight="1">
      <c r="A1290" s="986"/>
      <c r="B1290" s="1039" t="s">
        <v>333</v>
      </c>
      <c r="C1290" s="1040"/>
      <c r="D1290" s="965" t="s">
        <v>127</v>
      </c>
      <c r="E1290" s="966"/>
      <c r="F1290" s="958" t="s">
        <v>129</v>
      </c>
      <c r="G1290" s="958"/>
      <c r="H1290" s="958" t="s">
        <v>131</v>
      </c>
      <c r="I1290" s="958"/>
      <c r="J1290" s="958" t="s">
        <v>133</v>
      </c>
      <c r="K1290" s="958"/>
      <c r="L1290" s="959" t="s">
        <v>312</v>
      </c>
      <c r="M1290" s="959"/>
      <c r="N1290" s="959"/>
      <c r="O1290" s="959"/>
      <c r="P1290" s="960" t="s">
        <v>200</v>
      </c>
      <c r="Q1290" s="960"/>
      <c r="R1290" s="960"/>
      <c r="S1290" s="960"/>
      <c r="T1290" s="961" t="str">
        <f>IF('result subject-wise'!AR56="","",'result subject-wise'!AR56)</f>
        <v/>
      </c>
      <c r="U1290" s="961"/>
      <c r="V1290" s="962"/>
    </row>
    <row r="1291" spans="1:22" ht="19.25" customHeight="1">
      <c r="A1291" s="986"/>
      <c r="B1291" s="963" t="s">
        <v>309</v>
      </c>
      <c r="C1291" s="964"/>
      <c r="D1291" s="965" t="str">
        <f>IF('statement of marks'!EZ56="","",'statement of marks'!EZ56)</f>
        <v/>
      </c>
      <c r="E1291" s="966"/>
      <c r="F1291" s="966" t="str">
        <f>IF('statement of marks'!FB56="","",'statement of marks'!FB56)</f>
        <v/>
      </c>
      <c r="G1291" s="966"/>
      <c r="H1291" s="966" t="str">
        <f>IF('statement of marks'!FD56="","",'statement of marks'!FD56)</f>
        <v/>
      </c>
      <c r="I1291" s="966"/>
      <c r="J1291" s="966" t="str">
        <f>IF('statement of marks'!FF56="","",'statement of marks'!FF56)</f>
        <v/>
      </c>
      <c r="K1291" s="966"/>
      <c r="L1291" s="966">
        <f>IF('statement of marks'!FH56="","",'statement of marks'!FH56)</f>
        <v>0</v>
      </c>
      <c r="M1291" s="966"/>
      <c r="N1291" s="966"/>
      <c r="O1291" s="966"/>
      <c r="P1291" s="960" t="s">
        <v>330</v>
      </c>
      <c r="Q1291" s="960"/>
      <c r="R1291" s="960"/>
      <c r="S1291" s="960"/>
      <c r="T1291" s="961" t="str">
        <f>IF(AND(T1290="mRrh.kZ",V1286&gt;=60),"FIRST",IF(AND(T1290="mRrh.kZ",V1286&gt;=48),"SECOND",IF(AND(T1290="mRrh.kZ",V1286&gt;=36),"THIRD","")))</f>
        <v/>
      </c>
      <c r="U1291" s="961"/>
      <c r="V1291" s="962"/>
    </row>
    <row r="1292" spans="1:22" ht="19.25" customHeight="1">
      <c r="A1292" s="986"/>
      <c r="B1292" s="963" t="s">
        <v>310</v>
      </c>
      <c r="C1292" s="964"/>
      <c r="D1292" s="967" t="str">
        <f>IF('statement of marks'!EY56="","",'statement of marks'!EY56)</f>
        <v/>
      </c>
      <c r="E1292" s="968"/>
      <c r="F1292" s="968" t="str">
        <f>IF('statement of marks'!FA56="","",'statement of marks'!FA56)</f>
        <v/>
      </c>
      <c r="G1292" s="968"/>
      <c r="H1292" s="968" t="str">
        <f>IF('statement of marks'!FC56="","",'statement of marks'!FC56)</f>
        <v/>
      </c>
      <c r="I1292" s="968"/>
      <c r="J1292" s="968" t="str">
        <f>IF('statement of marks'!FE56="","",'statement of marks'!FE56)</f>
        <v/>
      </c>
      <c r="K1292" s="968"/>
      <c r="L1292" s="968">
        <f>IF('statement of marks'!FG56="","",'statement of marks'!FG56)</f>
        <v>44</v>
      </c>
      <c r="M1292" s="968"/>
      <c r="N1292" s="968"/>
      <c r="O1292" s="968"/>
      <c r="P1292" s="969" t="s">
        <v>302</v>
      </c>
      <c r="Q1292" s="970"/>
      <c r="R1292" s="970"/>
      <c r="S1292" s="971"/>
      <c r="T1292" s="972" t="str">
        <f>IF(T1290="","",'result subject-wise'!$G$118)</f>
        <v/>
      </c>
      <c r="U1292" s="972"/>
      <c r="V1292" s="973"/>
    </row>
    <row r="1293" spans="1:22" ht="19.25" customHeight="1">
      <c r="A1293" s="986"/>
      <c r="B1293" s="942" t="s">
        <v>303</v>
      </c>
      <c r="C1293" s="943"/>
      <c r="D1293" s="944"/>
      <c r="E1293" s="945"/>
      <c r="F1293" s="945"/>
      <c r="G1293" s="945"/>
      <c r="H1293" s="945"/>
      <c r="I1293" s="945"/>
      <c r="J1293" s="945"/>
      <c r="K1293" s="945"/>
      <c r="L1293" s="946" t="s">
        <v>326</v>
      </c>
      <c r="M1293" s="946"/>
      <c r="N1293" s="946"/>
      <c r="O1293" s="946"/>
      <c r="P1293" s="946"/>
      <c r="Q1293" s="946"/>
      <c r="R1293" s="974"/>
      <c r="S1293" s="975"/>
      <c r="T1293" s="975"/>
      <c r="U1293" s="975"/>
      <c r="V1293" s="976"/>
    </row>
    <row r="1294" spans="1:22" ht="19.25" customHeight="1">
      <c r="A1294" s="986"/>
      <c r="B1294" s="942" t="s">
        <v>335</v>
      </c>
      <c r="C1294" s="943"/>
      <c r="D1294" s="944"/>
      <c r="E1294" s="945"/>
      <c r="F1294" s="945"/>
      <c r="G1294" s="945"/>
      <c r="H1294" s="945"/>
      <c r="I1294" s="945"/>
      <c r="J1294" s="945"/>
      <c r="K1294" s="945"/>
      <c r="L1294" s="946" t="s">
        <v>304</v>
      </c>
      <c r="M1294" s="946"/>
      <c r="N1294" s="946"/>
      <c r="O1294" s="946"/>
      <c r="P1294" s="946"/>
      <c r="Q1294" s="946"/>
      <c r="R1294" s="977"/>
      <c r="S1294" s="978"/>
      <c r="T1294" s="978"/>
      <c r="U1294" s="978"/>
      <c r="V1294" s="979"/>
    </row>
    <row r="1295" spans="1:22" ht="19.25" customHeight="1">
      <c r="A1295" s="986"/>
      <c r="B1295" s="942" t="s">
        <v>313</v>
      </c>
      <c r="C1295" s="943"/>
      <c r="D1295" s="944"/>
      <c r="E1295" s="945"/>
      <c r="F1295" s="945"/>
      <c r="G1295" s="945"/>
      <c r="H1295" s="945"/>
      <c r="I1295" s="945"/>
      <c r="J1295" s="945"/>
      <c r="K1295" s="945"/>
      <c r="L1295" s="946" t="s">
        <v>327</v>
      </c>
      <c r="M1295" s="946"/>
      <c r="N1295" s="946"/>
      <c r="O1295" s="946"/>
      <c r="P1295" s="946"/>
      <c r="Q1295" s="946"/>
      <c r="R1295" s="947" t="s">
        <v>328</v>
      </c>
      <c r="S1295" s="948"/>
      <c r="T1295" s="948"/>
      <c r="U1295" s="948"/>
      <c r="V1295" s="949"/>
    </row>
    <row r="1296" spans="1:22" ht="19.25" customHeight="1">
      <c r="A1296" s="987"/>
      <c r="B1296" s="950" t="s">
        <v>329</v>
      </c>
      <c r="C1296" s="951"/>
      <c r="D1296" s="952"/>
      <c r="E1296" s="953"/>
      <c r="F1296" s="953"/>
      <c r="G1296" s="953"/>
      <c r="H1296" s="953"/>
      <c r="I1296" s="953"/>
      <c r="J1296" s="953"/>
      <c r="K1296" s="953"/>
      <c r="L1296" s="951" t="s">
        <v>117</v>
      </c>
      <c r="M1296" s="951"/>
      <c r="N1296" s="951"/>
      <c r="O1296" s="951"/>
      <c r="P1296" s="954">
        <f>'statement of marks'!$HJ$110</f>
        <v>42122</v>
      </c>
      <c r="Q1296" s="954"/>
      <c r="R1296" s="955" t="s">
        <v>305</v>
      </c>
      <c r="S1296" s="956"/>
      <c r="T1296" s="956"/>
      <c r="U1296" s="956"/>
      <c r="V1296" s="957"/>
    </row>
    <row r="1297" spans="1:22" ht="19.25" customHeight="1">
      <c r="A1297" s="980" t="s">
        <v>287</v>
      </c>
      <c r="B1297" s="981"/>
      <c r="C1297" s="981"/>
      <c r="D1297" s="981"/>
      <c r="E1297" s="981"/>
      <c r="F1297" s="981"/>
      <c r="G1297" s="981"/>
      <c r="H1297" s="981"/>
      <c r="I1297" s="981"/>
      <c r="J1297" s="981"/>
      <c r="K1297" s="981"/>
      <c r="L1297" s="981"/>
      <c r="M1297" s="981"/>
      <c r="N1297" s="981"/>
      <c r="O1297" s="981"/>
      <c r="P1297" s="981"/>
      <c r="Q1297" s="981"/>
      <c r="R1297" s="981"/>
      <c r="S1297" s="981"/>
      <c r="T1297" s="981"/>
      <c r="U1297" s="981"/>
      <c r="V1297" s="982"/>
    </row>
    <row r="1298" spans="1:22" ht="19.25" customHeight="1">
      <c r="A1298" s="983" t="str">
        <f>'statement of marks'!$A$1</f>
        <v>GOVT. GIRLS' HR. SEC. SCHOOL, NIMBAHERA</v>
      </c>
      <c r="B1298" s="984"/>
      <c r="C1298" s="984"/>
      <c r="D1298" s="984"/>
      <c r="E1298" s="984"/>
      <c r="F1298" s="984"/>
      <c r="G1298" s="984"/>
      <c r="H1298" s="984"/>
      <c r="I1298" s="984"/>
      <c r="J1298" s="984"/>
      <c r="K1298" s="984"/>
      <c r="L1298" s="984"/>
      <c r="M1298" s="984"/>
      <c r="N1298" s="984"/>
      <c r="O1298" s="984"/>
      <c r="P1298" s="984"/>
      <c r="Q1298" s="984"/>
      <c r="R1298" s="984"/>
      <c r="S1298" s="984"/>
      <c r="T1298" s="984"/>
      <c r="U1298" s="984"/>
      <c r="V1298" s="985"/>
    </row>
    <row r="1299" spans="1:22" ht="19.25" customHeight="1">
      <c r="A1299" s="986"/>
      <c r="B1299" s="988" t="s">
        <v>316</v>
      </c>
      <c r="C1299" s="988"/>
      <c r="D1299" s="989" t="str">
        <f>'statement of marks'!$F$3</f>
        <v>2013-14</v>
      </c>
      <c r="E1299" s="990"/>
      <c r="F1299" s="991" t="str">
        <f>IF(T1317="","MAIN EXAMINATION",IF(D1316="Suppl.","SUPPLEMENTARY EXAMINATION",IF(D1316="Re-exam.","RE-EXAMINATION",)))</f>
        <v>MAIN EXAMINATION</v>
      </c>
      <c r="G1299" s="992"/>
      <c r="H1299" s="992"/>
      <c r="I1299" s="992"/>
      <c r="J1299" s="992"/>
      <c r="K1299" s="992"/>
      <c r="L1299" s="992"/>
      <c r="M1299" s="992"/>
      <c r="N1299" s="992"/>
      <c r="O1299" s="992"/>
      <c r="P1299" s="992"/>
      <c r="Q1299" s="992"/>
      <c r="R1299" s="993" t="s">
        <v>315</v>
      </c>
      <c r="S1299" s="994"/>
      <c r="T1299" s="995" t="str">
        <f>'statement of marks'!$A$3</f>
        <v>11 'A'</v>
      </c>
      <c r="U1299" s="995"/>
      <c r="V1299" s="996"/>
    </row>
    <row r="1300" spans="1:22" ht="19.25" customHeight="1">
      <c r="A1300" s="986"/>
      <c r="B1300" s="997" t="s">
        <v>36</v>
      </c>
      <c r="C1300" s="997"/>
      <c r="D1300" s="998" t="str">
        <f>IF('statement of marks'!G57="","",'statement of marks'!G57)</f>
        <v>A 049</v>
      </c>
      <c r="E1300" s="946"/>
      <c r="F1300" s="946"/>
      <c r="G1300" s="946"/>
      <c r="H1300" s="946"/>
      <c r="I1300" s="946"/>
      <c r="J1300" s="946"/>
      <c r="K1300" s="946"/>
      <c r="L1300" s="946"/>
      <c r="M1300" s="946"/>
      <c r="N1300" s="946"/>
      <c r="O1300" s="946"/>
      <c r="P1300" s="946"/>
      <c r="Q1300" s="946"/>
      <c r="R1300" s="999" t="s">
        <v>314</v>
      </c>
      <c r="S1300" s="1000"/>
      <c r="T1300" s="1001" t="str">
        <f>IF('statement of marks'!E57="","",'statement of marks'!E57)</f>
        <v>NSO</v>
      </c>
      <c r="U1300" s="1001"/>
      <c r="V1300" s="1002"/>
    </row>
    <row r="1301" spans="1:22" ht="19.25" customHeight="1">
      <c r="A1301" s="986"/>
      <c r="B1301" s="997" t="s">
        <v>37</v>
      </c>
      <c r="C1301" s="997"/>
      <c r="D1301" s="998" t="str">
        <f>IF('statement of marks'!H57="","",'statement of marks'!H57)</f>
        <v>B 049</v>
      </c>
      <c r="E1301" s="946"/>
      <c r="F1301" s="946"/>
      <c r="G1301" s="946"/>
      <c r="H1301" s="946"/>
      <c r="I1301" s="946"/>
      <c r="J1301" s="946"/>
      <c r="K1301" s="946"/>
      <c r="L1301" s="946"/>
      <c r="M1301" s="946"/>
      <c r="N1301" s="946"/>
      <c r="O1301" s="946"/>
      <c r="P1301" s="946"/>
      <c r="Q1301" s="946"/>
      <c r="R1301" s="999" t="s">
        <v>35</v>
      </c>
      <c r="S1301" s="1000"/>
      <c r="T1301" s="1001">
        <f>IF('statement of marks'!D57="","",'statement of marks'!D57)</f>
        <v>10296</v>
      </c>
      <c r="U1301" s="1001"/>
      <c r="V1301" s="1002"/>
    </row>
    <row r="1302" spans="1:22" ht="19.25" customHeight="1">
      <c r="A1302" s="986"/>
      <c r="B1302" s="1003" t="s">
        <v>38</v>
      </c>
      <c r="C1302" s="1003"/>
      <c r="D1302" s="998" t="str">
        <f>IF('statement of marks'!I57="","",'statement of marks'!I57)</f>
        <v>C 049</v>
      </c>
      <c r="E1302" s="946"/>
      <c r="F1302" s="946"/>
      <c r="G1302" s="946"/>
      <c r="H1302" s="946"/>
      <c r="I1302" s="946"/>
      <c r="J1302" s="946"/>
      <c r="K1302" s="946"/>
      <c r="L1302" s="946"/>
      <c r="M1302" s="946"/>
      <c r="N1302" s="946"/>
      <c r="O1302" s="946"/>
      <c r="P1302" s="946"/>
      <c r="Q1302" s="946"/>
      <c r="R1302" s="1004" t="s">
        <v>285</v>
      </c>
      <c r="S1302" s="1005"/>
      <c r="T1302" s="1006">
        <f>IF('statement of marks'!F57="","",'statement of marks'!F57)</f>
        <v>35787</v>
      </c>
      <c r="U1302" s="1006"/>
      <c r="V1302" s="1007"/>
    </row>
    <row r="1303" spans="1:22" ht="19.25" customHeight="1">
      <c r="A1303" s="986"/>
      <c r="B1303" s="1008" t="s">
        <v>223</v>
      </c>
      <c r="C1303" s="1010" t="s">
        <v>319</v>
      </c>
      <c r="D1303" s="1012" t="s">
        <v>114</v>
      </c>
      <c r="E1303" s="1012" t="s">
        <v>115</v>
      </c>
      <c r="F1303" s="1012" t="s">
        <v>116</v>
      </c>
      <c r="G1303" s="1014" t="s">
        <v>281</v>
      </c>
      <c r="H1303" s="1014" t="s">
        <v>282</v>
      </c>
      <c r="I1303" s="1012" t="s">
        <v>289</v>
      </c>
      <c r="J1303" s="1012" t="s">
        <v>299</v>
      </c>
      <c r="K1303" s="1016" t="s">
        <v>299</v>
      </c>
      <c r="L1303" s="1018" t="s">
        <v>292</v>
      </c>
      <c r="M1303" s="1018" t="s">
        <v>293</v>
      </c>
      <c r="N1303" s="1020" t="s">
        <v>294</v>
      </c>
      <c r="O1303" s="1020" t="s">
        <v>290</v>
      </c>
      <c r="P1303" s="1020" t="s">
        <v>291</v>
      </c>
      <c r="Q1303" s="1016" t="s">
        <v>323</v>
      </c>
      <c r="R1303" s="1012" t="s">
        <v>334</v>
      </c>
      <c r="S1303" s="1022" t="s">
        <v>332</v>
      </c>
      <c r="T1303" s="1024" t="s">
        <v>320</v>
      </c>
      <c r="U1303" s="1026" t="s">
        <v>321</v>
      </c>
      <c r="V1303" s="1028" t="s">
        <v>322</v>
      </c>
    </row>
    <row r="1304" spans="1:22" ht="19.25" customHeight="1">
      <c r="A1304" s="986"/>
      <c r="B1304" s="1009"/>
      <c r="C1304" s="1011"/>
      <c r="D1304" s="1013"/>
      <c r="E1304" s="1013"/>
      <c r="F1304" s="1013"/>
      <c r="G1304" s="1015"/>
      <c r="H1304" s="1015"/>
      <c r="I1304" s="1013"/>
      <c r="J1304" s="1013"/>
      <c r="K1304" s="1017"/>
      <c r="L1304" s="1019"/>
      <c r="M1304" s="1019"/>
      <c r="N1304" s="1021"/>
      <c r="O1304" s="1021"/>
      <c r="P1304" s="1021"/>
      <c r="Q1304" s="1017"/>
      <c r="R1304" s="1013"/>
      <c r="S1304" s="1023"/>
      <c r="T1304" s="1025"/>
      <c r="U1304" s="1027"/>
      <c r="V1304" s="1029"/>
    </row>
    <row r="1305" spans="1:22" ht="19.25" customHeight="1">
      <c r="A1305" s="986"/>
      <c r="B1305" s="1030" t="s">
        <v>317</v>
      </c>
      <c r="C1305" s="1031"/>
      <c r="D1305" s="173">
        <v>10</v>
      </c>
      <c r="E1305" s="203">
        <v>10</v>
      </c>
      <c r="F1305" s="203">
        <v>10</v>
      </c>
      <c r="G1305" s="164" t="s">
        <v>90</v>
      </c>
      <c r="H1305" s="174" t="str">
        <f>'statement of marks'!$AQ$6</f>
        <v/>
      </c>
      <c r="I1305" s="165">
        <v>70</v>
      </c>
      <c r="J1305" s="164" t="s">
        <v>88</v>
      </c>
      <c r="K1305" s="175">
        <v>100</v>
      </c>
      <c r="L1305" s="164" t="s">
        <v>91</v>
      </c>
      <c r="M1305" s="174" t="str">
        <f>'statement of marks'!$AV$6</f>
        <v/>
      </c>
      <c r="N1305" s="165">
        <v>100</v>
      </c>
      <c r="O1305" s="164" t="s">
        <v>307</v>
      </c>
      <c r="P1305" s="175"/>
      <c r="Q1305" s="175">
        <v>200</v>
      </c>
      <c r="R1305" s="166"/>
      <c r="S1305" s="166"/>
      <c r="T1305" s="167"/>
      <c r="U1305" s="168"/>
      <c r="V1305" s="176" t="str">
        <f>IF(OR(U1312=0,U1312&lt;S1312),"",Q1305)</f>
        <v/>
      </c>
    </row>
    <row r="1306" spans="1:22" ht="19.25" customHeight="1">
      <c r="A1306" s="986"/>
      <c r="B1306" s="942" t="str">
        <f>'statement of marks'!$J$3</f>
        <v>HINDI COMPULSORY</v>
      </c>
      <c r="C1306" s="943"/>
      <c r="D1306" s="200">
        <f>IF('statement of marks'!J57="","",'statement of marks'!J57)</f>
        <v>3</v>
      </c>
      <c r="E1306" s="201" t="str">
        <f>IF('statement of marks'!K57="","",'statement of marks'!K57)</f>
        <v>AB</v>
      </c>
      <c r="F1306" s="201" t="str">
        <f>IF('statement of marks'!L57="","",'statement of marks'!L57)</f>
        <v>AB</v>
      </c>
      <c r="G1306" s="177" t="str">
        <f>IF('statement of marks'!N57="","",'statement of marks'!N57)</f>
        <v>AB</v>
      </c>
      <c r="H1306" s="177" t="str">
        <f>'statement of marks'!$BS$6</f>
        <v/>
      </c>
      <c r="I1306" s="204" t="str">
        <f>IF(G1306="","",G1306)</f>
        <v>AB</v>
      </c>
      <c r="J1306" s="204">
        <f>IF(G1306="","",SUM(D1306,E1306,F1306,G1306))</f>
        <v>3</v>
      </c>
      <c r="K1306" s="178">
        <f>J1306</f>
        <v>3</v>
      </c>
      <c r="L1306" s="177" t="str">
        <f>IF('statement of marks'!P57="","",'statement of marks'!P57)</f>
        <v>AB</v>
      </c>
      <c r="M1306" s="174" t="str">
        <f>'statement of marks'!$BX$6</f>
        <v/>
      </c>
      <c r="N1306" s="204" t="str">
        <f>IF(L1306="","",L1306)</f>
        <v>AB</v>
      </c>
      <c r="O1306" s="204">
        <f>IF(L1306="","",SUM(J1306,L1306))</f>
        <v>3</v>
      </c>
      <c r="P1306" s="179">
        <f>SUM(H1306,M1306)</f>
        <v>0</v>
      </c>
      <c r="Q1306" s="178">
        <f>O1306</f>
        <v>3</v>
      </c>
      <c r="R1306" s="201" t="str">
        <f>CONCATENATE('statement of marks'!FJ57,'statement of marks'!FK57,'statement of marks'!FL57)</f>
        <v/>
      </c>
      <c r="S1306" s="180" t="str">
        <f>IF(OR(R1306="S",R1306="RE"),100,"")</f>
        <v/>
      </c>
      <c r="T1306" s="181" t="str">
        <f>IF('result subject-wise'!U57="","",'result subject-wise'!U57)</f>
        <v/>
      </c>
      <c r="U1306" s="182" t="str">
        <f>IF('result subject-wise'!V57="","",'result subject-wise'!V57)</f>
        <v/>
      </c>
      <c r="V1306" s="176" t="str">
        <f>IF(OR(U1312=0,U1312&lt;S1312),"",IF(R1306="RE",SUM(Q1306,T1306),IF(R1306="S",T1306,Q1306)))</f>
        <v/>
      </c>
    </row>
    <row r="1307" spans="1:22" ht="19.25" customHeight="1">
      <c r="A1307" s="986"/>
      <c r="B1307" s="942" t="str">
        <f>'statement of marks'!$W$3</f>
        <v>ENGLISH COMPULSORY</v>
      </c>
      <c r="C1307" s="943"/>
      <c r="D1307" s="200">
        <f>IF('statement of marks'!W57="","",'statement of marks'!W57)</f>
        <v>6</v>
      </c>
      <c r="E1307" s="201" t="str">
        <f>IF('statement of marks'!X57="","",'statement of marks'!X57)</f>
        <v>AB</v>
      </c>
      <c r="F1307" s="201" t="str">
        <f>IF('statement of marks'!Y57="","",'statement of marks'!Y57)</f>
        <v>AB</v>
      </c>
      <c r="G1307" s="177" t="str">
        <f>IF('statement of marks'!AA57="","",'statement of marks'!AA57)</f>
        <v>AB</v>
      </c>
      <c r="H1307" s="177" t="str">
        <f>'statement of marks'!$CU$6</f>
        <v/>
      </c>
      <c r="I1307" s="204" t="str">
        <f>IF(G1307="","",G1307)</f>
        <v>AB</v>
      </c>
      <c r="J1307" s="204">
        <f t="shared" ref="J1307:J1310" si="476">IF(G1307="","",SUM(D1307,E1307,F1307,G1307))</f>
        <v>6</v>
      </c>
      <c r="K1307" s="178">
        <f>J1307</f>
        <v>6</v>
      </c>
      <c r="L1307" s="177" t="str">
        <f>IF('statement of marks'!AC57="","",'statement of marks'!AC57)</f>
        <v>AB</v>
      </c>
      <c r="M1307" s="174" t="str">
        <f>'statement of marks'!$CZ$6</f>
        <v/>
      </c>
      <c r="N1307" s="204" t="str">
        <f>IF(L1307="","",L1307)</f>
        <v>AB</v>
      </c>
      <c r="O1307" s="204">
        <f t="shared" ref="O1307" si="477">IF(L1307="","",SUM(J1307,L1307))</f>
        <v>6</v>
      </c>
      <c r="P1307" s="179">
        <f t="shared" ref="P1307" si="478">SUM(H1307,M1307)</f>
        <v>0</v>
      </c>
      <c r="Q1307" s="178">
        <f>O1307</f>
        <v>6</v>
      </c>
      <c r="R1307" s="201" t="str">
        <f>CONCATENATE('statement of marks'!FM57,'statement of marks'!FN57,'statement of marks'!FO57)</f>
        <v/>
      </c>
      <c r="S1307" s="180" t="str">
        <f>IF(OR(R1307="S",R1307="RE"),100,"")</f>
        <v/>
      </c>
      <c r="T1307" s="181" t="str">
        <f>IF('result subject-wise'!X57="","",'result subject-wise'!X57)</f>
        <v/>
      </c>
      <c r="U1307" s="182" t="str">
        <f>IF('result subject-wise'!Y57="","",'result subject-wise'!Y57)</f>
        <v/>
      </c>
      <c r="V1307" s="176" t="str">
        <f>IF(OR(U1312=0,U1312&lt;S1312),"",IF(R1307="RE",SUM(Q1307,T1307),IF(R1307="S",T1307,Q1307)))</f>
        <v/>
      </c>
    </row>
    <row r="1308" spans="1:22" ht="19.25" customHeight="1">
      <c r="A1308" s="986"/>
      <c r="B1308" s="942" t="str">
        <f>'statement of marks'!AK57</f>
        <v>PHYSICS</v>
      </c>
      <c r="C1308" s="943"/>
      <c r="D1308" s="200">
        <f>IF('statement of marks'!AL57="","",'statement of marks'!AL57)</f>
        <v>2</v>
      </c>
      <c r="E1308" s="201" t="str">
        <f>IF('statement of marks'!AM57="","",'statement of marks'!AM57)</f>
        <v>AB</v>
      </c>
      <c r="F1308" s="201" t="str">
        <f>IF('statement of marks'!AN57="","",'statement of marks'!AN57)</f>
        <v>AB</v>
      </c>
      <c r="G1308" s="177" t="str">
        <f>IF('statement of marks'!AP57="","",'statement of marks'!AP57)</f>
        <v>AB</v>
      </c>
      <c r="H1308" s="177" t="str">
        <f>IF('statement of marks'!AQ57="","",'statement of marks'!AQ57)</f>
        <v>AB</v>
      </c>
      <c r="I1308" s="204">
        <f>IF(G1308="","",IF(AND(G1308="ML",H1308="ML"),"ML",IF(AND(G1308="ML",H1308=""),"ML",SUM(G1308,H1308))))</f>
        <v>0</v>
      </c>
      <c r="J1308" s="204">
        <f t="shared" si="476"/>
        <v>2</v>
      </c>
      <c r="K1308" s="178">
        <f>IF(J1308="","",SUM(H1308,J1308))</f>
        <v>2</v>
      </c>
      <c r="L1308" s="177" t="str">
        <f>IF('statement of marks'!AU57="","",'statement of marks'!AU57)</f>
        <v>AB</v>
      </c>
      <c r="M1308" s="177" t="str">
        <f>IF('statement of marks'!AV57="","",'statement of marks'!AV57)</f>
        <v>AB</v>
      </c>
      <c r="N1308" s="204">
        <f>IF(L1308="","",IF(AND(L1308="ML",M1308="ML"),"ML",IF(AND(L1308="ML",M1308=""),"ML",SUM(L1308,M1308))))</f>
        <v>0</v>
      </c>
      <c r="O1308" s="204">
        <f>IF(L1308="","",SUM(J1308,L1308))</f>
        <v>2</v>
      </c>
      <c r="P1308" s="177">
        <f>IF(AND(H1308="",M1308=""),"",SUM(H1308,M1308))</f>
        <v>0</v>
      </c>
      <c r="Q1308" s="178">
        <f>IF(O1308="","",SUM(O1308,P1308))</f>
        <v>2</v>
      </c>
      <c r="R1308" s="201" t="str">
        <f>CONCATENATE('statement of marks'!FP57,'statement of marks'!FY57,'statement of marks'!FZ57)</f>
        <v/>
      </c>
      <c r="S1308" s="180" t="str">
        <f>IF('result subject-wise'!Z57="","",'result subject-wise'!Z57)</f>
        <v/>
      </c>
      <c r="T1308" s="181" t="str">
        <f>IF('result subject-wise'!AB57="","",'result subject-wise'!AB57)</f>
        <v/>
      </c>
      <c r="U1308" s="182" t="str">
        <f>IF('result subject-wise'!AC57="","",'result subject-wise'!AC57)</f>
        <v/>
      </c>
      <c r="V1308" s="176" t="str">
        <f>IF(OR(U1312=0,U1312&lt;S1312),"",IF(OR(R1308="RE",R1308="REP"),SUM(Q1308,T1308),IF(R1308="S",T1308,Q1308)))</f>
        <v/>
      </c>
    </row>
    <row r="1309" spans="1:22" ht="19.25" customHeight="1">
      <c r="A1309" s="986"/>
      <c r="B1309" s="942" t="str">
        <f>'statement of marks'!BM57</f>
        <v>CHEMISTRY</v>
      </c>
      <c r="C1309" s="943"/>
      <c r="D1309" s="200">
        <f>IF('statement of marks'!BN57="","",'statement of marks'!BN57)</f>
        <v>7</v>
      </c>
      <c r="E1309" s="201" t="str">
        <f>IF('statement of marks'!BO57="","",'statement of marks'!BO57)</f>
        <v>AB</v>
      </c>
      <c r="F1309" s="201" t="str">
        <f>IF('statement of marks'!BP57="","",'statement of marks'!BP57)</f>
        <v>AB</v>
      </c>
      <c r="G1309" s="177" t="str">
        <f>IF('statement of marks'!BR57="","",'statement of marks'!BR57)</f>
        <v>AB</v>
      </c>
      <c r="H1309" s="177" t="str">
        <f>IF('statement of marks'!BS57="","",'statement of marks'!BS57)</f>
        <v>AB</v>
      </c>
      <c r="I1309" s="204">
        <f t="shared" ref="I1309" si="479">IF(G1309="","",IF(AND(G1309="ML",H1309="ML"),"ML",IF(AND(G1309="ML",H1309=""),"ML",SUM(G1309,H1309))))</f>
        <v>0</v>
      </c>
      <c r="J1309" s="204">
        <f t="shared" si="476"/>
        <v>7</v>
      </c>
      <c r="K1309" s="178">
        <f>IF(J1309="","",SUM(H1309,J1309))</f>
        <v>7</v>
      </c>
      <c r="L1309" s="177" t="str">
        <f>IF('statement of marks'!BW57="","",'statement of marks'!BW57)</f>
        <v>AB</v>
      </c>
      <c r="M1309" s="177" t="str">
        <f>IF('statement of marks'!BX57="","",'statement of marks'!BX57)</f>
        <v>AB</v>
      </c>
      <c r="N1309" s="204">
        <f t="shared" ref="N1309" si="480">IF(L1309="","",IF(AND(L1309="ML",M1309="ML"),"ML",IF(AND(L1309="ML",M1309=""),"ML",SUM(L1309,M1309))))</f>
        <v>0</v>
      </c>
      <c r="O1309" s="204">
        <f>IF(L1309="","",SUM(J1309,L1309))</f>
        <v>7</v>
      </c>
      <c r="P1309" s="177">
        <f t="shared" ref="P1309:P1310" si="481">IF(AND(H1309="",M1309=""),"",SUM(H1309,M1309))</f>
        <v>0</v>
      </c>
      <c r="Q1309" s="178">
        <f>IF(O1309="","",SUM(O1309,P1309))</f>
        <v>7</v>
      </c>
      <c r="R1309" s="201" t="str">
        <f>CONCATENATE('statement of marks'!GA57,'statement of marks'!GJ57,'statement of marks'!GK57)</f>
        <v/>
      </c>
      <c r="S1309" s="180" t="str">
        <f>IF('result subject-wise'!AD57="","",'result subject-wise'!AD57)</f>
        <v/>
      </c>
      <c r="T1309" s="181" t="str">
        <f>IF('result subject-wise'!AF57="","",'result subject-wise'!AF57)</f>
        <v/>
      </c>
      <c r="U1309" s="182" t="str">
        <f>IF('result subject-wise'!AG57="","",'result subject-wise'!AG57)</f>
        <v/>
      </c>
      <c r="V1309" s="176" t="str">
        <f>IF(OR(U1312=0,U1312&lt;S1312),"",IF(OR(R1309="RE",R1309="REP"),SUM(Q1309,T1309),IF(R1309="S",T1309,Q1309)))</f>
        <v/>
      </c>
    </row>
    <row r="1310" spans="1:22" ht="19.25" customHeight="1">
      <c r="A1310" s="986"/>
      <c r="B1310" s="942" t="str">
        <f>'statement of marks'!CO57</f>
        <v>BIOLOGY</v>
      </c>
      <c r="C1310" s="943"/>
      <c r="D1310" s="200">
        <f>IF('statement of marks'!CP57="","",'statement of marks'!CP57)</f>
        <v>3</v>
      </c>
      <c r="E1310" s="201" t="str">
        <f>IF('statement of marks'!CQ57="","",'statement of marks'!CQ57)</f>
        <v>AB</v>
      </c>
      <c r="F1310" s="201" t="str">
        <f>IF('statement of marks'!CR57="","",'statement of marks'!CR57)</f>
        <v>AB</v>
      </c>
      <c r="G1310" s="177" t="str">
        <f>IF('statement of marks'!CT57="","",'statement of marks'!CT57)</f>
        <v>AB</v>
      </c>
      <c r="H1310" s="177" t="str">
        <f>IF('statement of marks'!CU57="","",'statement of marks'!CU57)</f>
        <v>AB</v>
      </c>
      <c r="I1310" s="204">
        <f>IF(G1310="","",IF(AND(G1310="ML",H1310="ML"),"ML",IF(AND(G1310="ML",H1310=""),"ML",SUM(G1310,H1310))))</f>
        <v>0</v>
      </c>
      <c r="J1310" s="204">
        <f t="shared" si="476"/>
        <v>3</v>
      </c>
      <c r="K1310" s="178">
        <f>IF(J1310="","",SUM(H1310,J1310))</f>
        <v>3</v>
      </c>
      <c r="L1310" s="177" t="str">
        <f>IF('statement of marks'!CY57="","",'statement of marks'!CY57)</f>
        <v>AB</v>
      </c>
      <c r="M1310" s="177" t="str">
        <f>IF('statement of marks'!CZ57="","",'statement of marks'!CZ57)</f>
        <v>AB</v>
      </c>
      <c r="N1310" s="204">
        <f>IF(L1310="","",IF(AND(L1310="ML",M1310="ML"),"ML",IF(AND(L1310="ML",M1310=""),"ML",SUM(L1310,M1310))))</f>
        <v>0</v>
      </c>
      <c r="O1310" s="204">
        <f>IF(L1310="","",SUM(J1310,L1310))</f>
        <v>3</v>
      </c>
      <c r="P1310" s="177">
        <f t="shared" si="481"/>
        <v>0</v>
      </c>
      <c r="Q1310" s="178">
        <f>IF(O1310="","",SUM(O1310,P1310))</f>
        <v>3</v>
      </c>
      <c r="R1310" s="201" t="str">
        <f>CONCATENATE('statement of marks'!GL57,'statement of marks'!GU57,'statement of marks'!GV57)</f>
        <v/>
      </c>
      <c r="S1310" s="180" t="str">
        <f>IF('result subject-wise'!AH57="","",'result subject-wise'!AH57)</f>
        <v/>
      </c>
      <c r="T1310" s="181" t="str">
        <f>IF('result subject-wise'!AJ57="","",'result subject-wise'!AJ57)</f>
        <v/>
      </c>
      <c r="U1310" s="182" t="str">
        <f>IF('result subject-wise'!AK57="","",'result subject-wise'!AK57)</f>
        <v/>
      </c>
      <c r="V1310" s="176" t="str">
        <f>IF(OR(U1312=0,U1312&lt;S1312),"",IF(OR(R1310="RE",R1310="REP"),SUM(Q1310,T1310),IF(R1310="S",T1310,Q1310)))</f>
        <v/>
      </c>
    </row>
    <row r="1311" spans="1:22" ht="19.25" customHeight="1">
      <c r="A1311" s="986"/>
      <c r="B1311" s="1032" t="s">
        <v>296</v>
      </c>
      <c r="C1311" s="1033"/>
      <c r="D1311" s="183">
        <f>IF(AND(D1306="",D1307="",D1308="",D1309="",D1310=""),"",SUM(D1306:D1310))</f>
        <v>21</v>
      </c>
      <c r="E1311" s="183">
        <f t="shared" ref="E1311:F1311" si="482">IF(AND(E1306="",E1307="",E1308="",E1309="",E1310=""),"",SUM(E1306:E1310))</f>
        <v>0</v>
      </c>
      <c r="F1311" s="183">
        <f t="shared" si="482"/>
        <v>0</v>
      </c>
      <c r="G1311" s="184">
        <f>IF(G1306="","",SUM(G1306:G1310))</f>
        <v>0</v>
      </c>
      <c r="H1311" s="184">
        <f>SUM(H1308:H1310)</f>
        <v>0</v>
      </c>
      <c r="I1311" s="184">
        <f>IF(AND(I1306="",I1307="",I1308="",I1309="",I1310=""),"",SUM(I1306:I1310))</f>
        <v>0</v>
      </c>
      <c r="J1311" s="185">
        <f>IF(J1310="","",SUM(J1306:J1310))</f>
        <v>21</v>
      </c>
      <c r="K1311" s="186">
        <f>IF(K1306="","",SUM(K1306:K1310))</f>
        <v>21</v>
      </c>
      <c r="L1311" s="184">
        <f>IF(L1306="","",SUM(L1306:L1310))</f>
        <v>0</v>
      </c>
      <c r="M1311" s="184">
        <f>SUM(M1308:M1310)</f>
        <v>0</v>
      </c>
      <c r="N1311" s="184">
        <f t="shared" ref="N1311" si="483">IF(AND(N1306="",N1307="",N1308="",N1309="",N1310=""),"",SUM(N1306:N1310))</f>
        <v>0</v>
      </c>
      <c r="O1311" s="185">
        <f>IF(L1311="","",SUM(J1311,L1311))</f>
        <v>21</v>
      </c>
      <c r="P1311" s="186">
        <f>SUM(H1311,M1311)</f>
        <v>0</v>
      </c>
      <c r="Q1311" s="186">
        <f>IF(Q1306="","",SUM(Q1306:Q1310))</f>
        <v>21</v>
      </c>
      <c r="R1311" s="185"/>
      <c r="S1311" s="185" t="str">
        <f>IF(AND(S1306="",S1307="",S1308="",S1309="",S1310=""),"",SUM(S1306:S1310))</f>
        <v/>
      </c>
      <c r="T1311" s="187" t="str">
        <f>IF(AND(T1306="",T1307="",T1308="",T1309="",T1310=""),"",SUM(T1306:T1310))</f>
        <v/>
      </c>
      <c r="U1311" s="188"/>
      <c r="V1311" s="189" t="str">
        <f>IF(V1306="","",SUM(V1306:V1310))</f>
        <v/>
      </c>
    </row>
    <row r="1312" spans="1:22" ht="19.25" customHeight="1">
      <c r="A1312" s="986"/>
      <c r="B1312" s="1034" t="s">
        <v>318</v>
      </c>
      <c r="C1312" s="1035"/>
      <c r="D1312" s="173">
        <f>IF(D1311="","",50-(COUNTIF(D1306:D1310,"NA")*10+COUNTIF(D1306:D1310,"ML")*10))</f>
        <v>50</v>
      </c>
      <c r="E1312" s="173">
        <f t="shared" ref="E1312:F1312" si="484">IF(E1311="","",50-(COUNTIF(E1306:E1310,"NA")*10+COUNTIF(E1306:E1310,"ML")*10))</f>
        <v>50</v>
      </c>
      <c r="F1312" s="173">
        <f t="shared" si="484"/>
        <v>50</v>
      </c>
      <c r="G1312" s="177" t="e">
        <f>I1312-H1312</f>
        <v>#VALUE!</v>
      </c>
      <c r="H1312" s="184" t="e">
        <f>IF(H1311="","",(IF(OR(H1308="ML",H1308=""),0,H1305)+IF(OR(H1309="ML",H1309=""),0,H1306)+IF(OR(H1310="ML",H1310=""),0,H1307)))</f>
        <v>#VALUE!</v>
      </c>
      <c r="I1312" s="177">
        <f>IF(I1311=0,0,350-H1314)</f>
        <v>0</v>
      </c>
      <c r="J1312" s="204" t="e">
        <f>IF(J1311="","",SUM(D1312:G1312))</f>
        <v>#VALUE!</v>
      </c>
      <c r="K1312" s="178" t="e">
        <f>IF(K1311="","",SUM(H1312,J1312))</f>
        <v>#VALUE!</v>
      </c>
      <c r="L1312" s="177" t="e">
        <f>N1312-M1312</f>
        <v>#VALUE!</v>
      </c>
      <c r="M1312" s="180" t="e">
        <f>IF(M1311="","",(IF(OR(M1308="ML",M1308=""),0,M1305)+IF(OR(M1309="ML",M1309=""),0,M1306)+IF(OR(M1310="ML",M1310=""),0,M1307)))</f>
        <v>#VALUE!</v>
      </c>
      <c r="N1312" s="177">
        <f>IF(N1311=0,0,500-M1314)</f>
        <v>0</v>
      </c>
      <c r="O1312" s="204" t="e">
        <f>IF(L1312="","",SUM(J1312,L1312))</f>
        <v>#VALUE!</v>
      </c>
      <c r="P1312" s="178" t="e">
        <f>SUM(H1312,M1312)</f>
        <v>#VALUE!</v>
      </c>
      <c r="Q1312" s="178" t="e">
        <f>IF(Q1311="","",SUM(O1312,P1312))</f>
        <v>#VALUE!</v>
      </c>
      <c r="R1312" s="169"/>
      <c r="S1312" s="190">
        <f>COUNTIF(R1306:R1315,"S")</f>
        <v>0</v>
      </c>
      <c r="T1312" s="190">
        <f>COUNTIF(R1306:R1315,"RE")+COUNTIF(R1306:R1315,"REP")</f>
        <v>0</v>
      </c>
      <c r="U1312" s="190">
        <f>COUNTIF(U1306:U1311,"P")+COUNTIF(U1314:U1315,"P")</f>
        <v>0</v>
      </c>
      <c r="V1312" s="191" t="str">
        <f>IF(OR(U1312=0,U1312&lt;(S1312+T1312)),"",(Q1312-(S1312*200)+S1311))</f>
        <v/>
      </c>
    </row>
    <row r="1313" spans="1:22" ht="19.25" customHeight="1">
      <c r="A1313" s="986"/>
      <c r="B1313" s="942" t="s">
        <v>156</v>
      </c>
      <c r="C1313" s="943"/>
      <c r="D1313" s="192">
        <f t="shared" ref="D1313:Q1313" si="485">IF(D1312="","",D1311/D1312*100)</f>
        <v>42</v>
      </c>
      <c r="E1313" s="192">
        <f t="shared" si="485"/>
        <v>0</v>
      </c>
      <c r="F1313" s="192">
        <f t="shared" si="485"/>
        <v>0</v>
      </c>
      <c r="G1313" s="192" t="e">
        <f t="shared" si="485"/>
        <v>#VALUE!</v>
      </c>
      <c r="H1313" s="192" t="e">
        <f t="shared" si="485"/>
        <v>#VALUE!</v>
      </c>
      <c r="I1313" s="192" t="e">
        <f t="shared" si="485"/>
        <v>#DIV/0!</v>
      </c>
      <c r="J1313" s="192" t="e">
        <f t="shared" si="485"/>
        <v>#VALUE!</v>
      </c>
      <c r="K1313" s="193" t="e">
        <f t="shared" si="485"/>
        <v>#VALUE!</v>
      </c>
      <c r="L1313" s="192" t="e">
        <f t="shared" si="485"/>
        <v>#VALUE!</v>
      </c>
      <c r="M1313" s="192" t="e">
        <f t="shared" si="485"/>
        <v>#VALUE!</v>
      </c>
      <c r="N1313" s="192" t="e">
        <f t="shared" si="485"/>
        <v>#DIV/0!</v>
      </c>
      <c r="O1313" s="192" t="e">
        <f t="shared" si="485"/>
        <v>#VALUE!</v>
      </c>
      <c r="P1313" s="193" t="e">
        <f t="shared" si="485"/>
        <v>#VALUE!</v>
      </c>
      <c r="Q1313" s="193" t="e">
        <f t="shared" si="485"/>
        <v>#VALUE!</v>
      </c>
      <c r="R1313" s="166"/>
      <c r="S1313" s="166"/>
      <c r="T1313" s="167"/>
      <c r="U1313" s="170"/>
      <c r="V1313" s="194" t="str">
        <f>IF(V1312="","",V1311/V1312*100)</f>
        <v/>
      </c>
    </row>
    <row r="1314" spans="1:22" ht="19.25" customHeight="1">
      <c r="A1314" s="986"/>
      <c r="B1314" s="942" t="str">
        <f>'statement of marks'!$DQ$3</f>
        <v>RAJASTHAN STUDIES</v>
      </c>
      <c r="C1314" s="943"/>
      <c r="D1314" s="200">
        <f>IF('statement of marks'!DQ57="","",'statement of marks'!DQ57)</f>
        <v>9</v>
      </c>
      <c r="E1314" s="201" t="str">
        <f>IF('statement of marks'!DR57="","",'statement of marks'!DR57)</f>
        <v>AB</v>
      </c>
      <c r="F1314" s="201" t="str">
        <f>IF('statement of marks'!DS57="","",'statement of marks'!DS57)</f>
        <v>AB</v>
      </c>
      <c r="G1314" s="201" t="str">
        <f>IF('statement of marks'!DU57="","",'statement of marks'!DU57)</f>
        <v>AB</v>
      </c>
      <c r="H1314" s="179">
        <f>IF(G1306="ML",70)+IF(G1307="ML",70)+IF(G1308="ML",70-H1305)+IF(G1309="ML",70-H1306)+IF(G1310="ML",70-H1307)+IF(H1308="ml",H1305)+IF(H1309="ml",H1306)+IF(H1310="ml",H1307)</f>
        <v>0</v>
      </c>
      <c r="I1314" s="204">
        <f>IF(G1314="","",SUM(G1314,H1314))</f>
        <v>0</v>
      </c>
      <c r="J1314" s="204">
        <f>IF(G1314="","",SUM(D1314,E1314,F1314,G1314))</f>
        <v>9</v>
      </c>
      <c r="K1314" s="178">
        <f>IF(J1314="","",SUM(H1314,J1314))</f>
        <v>9</v>
      </c>
      <c r="L1314" s="201" t="str">
        <f>IF('statement of marks'!DW57="","",'statement of marks'!DW57)</f>
        <v>AB</v>
      </c>
      <c r="M1314" s="179">
        <f>IF(L1306="ML",100)+IF(L1307="ML",100)+IF(L1308="ML",100-M1305)+IF(L1309="ML",100-M1306)+IF(L1310="ML",100-M1307)+IF(M1308="ml",M1305)+IF(M1309="ml",M1306)+IF(M1310="ml",M1307)</f>
        <v>0</v>
      </c>
      <c r="N1314" s="204">
        <f>IF(L1314="","",SUM(L1314,M1314))</f>
        <v>0</v>
      </c>
      <c r="O1314" s="204">
        <f>IF(L1314="","",SUM(K1314,L1314))</f>
        <v>9</v>
      </c>
      <c r="P1314" s="179">
        <f>SUM(H1314,M1314)</f>
        <v>0</v>
      </c>
      <c r="Q1314" s="178">
        <f>IF(O1314="","",SUM(O1314,M1314))</f>
        <v>9</v>
      </c>
      <c r="R1314" s="201" t="str">
        <f>IF('statement of marks'!GW57="","",'statement of marks'!GW57)</f>
        <v/>
      </c>
      <c r="S1314" s="180" t="str">
        <f>IF(OR(R1314="S",R1314="RE"),100,"")</f>
        <v/>
      </c>
      <c r="T1314" s="171" t="str">
        <f>IF('result subject-wise'!AL57="","",'result subject-wise'!AL57)</f>
        <v/>
      </c>
      <c r="U1314" s="172" t="str">
        <f>IF('result subject-wise'!AM57="","",'result subject-wise'!AM57)</f>
        <v/>
      </c>
      <c r="V1314" s="1036"/>
    </row>
    <row r="1315" spans="1:22" ht="19.25" customHeight="1">
      <c r="A1315" s="986"/>
      <c r="B1315" s="942" t="str">
        <f>'statement of marks'!$ED$3</f>
        <v>JEEVAN KAUSJAL</v>
      </c>
      <c r="C1315" s="943"/>
      <c r="D1315" s="1037" t="s">
        <v>283</v>
      </c>
      <c r="E1315" s="1038"/>
      <c r="F1315" s="204">
        <f>'statement of marks'!$ED$6</f>
        <v>30</v>
      </c>
      <c r="G1315" s="177" t="str">
        <f>IF('statement of marks'!ED57="","",'statement of marks'!ED57)</f>
        <v>AB</v>
      </c>
      <c r="H1315" s="1038" t="s">
        <v>284</v>
      </c>
      <c r="I1315" s="1038"/>
      <c r="J1315" s="204">
        <f>'statement of marks'!$EE$6</f>
        <v>30</v>
      </c>
      <c r="K1315" s="178" t="str">
        <f>IF('statement of marks'!EE57="","",'statement of marks'!EE57)</f>
        <v>AB</v>
      </c>
      <c r="L1315" s="1038" t="s">
        <v>113</v>
      </c>
      <c r="M1315" s="1038"/>
      <c r="N1315" s="204">
        <f>'statement of marks'!$EF$6</f>
        <v>40</v>
      </c>
      <c r="O1315" s="201" t="str">
        <f>IF('statement of marks'!EF57="","",'statement of marks'!EF57)</f>
        <v>AB</v>
      </c>
      <c r="P1315" s="166"/>
      <c r="Q1315" s="178">
        <f>IF(O1315="","",SUM(G1315,K1315,O1315))</f>
        <v>0</v>
      </c>
      <c r="R1315" s="201" t="str">
        <f>IF('statement of marks'!GX57="","",'statement of marks'!GX57)</f>
        <v/>
      </c>
      <c r="S1315" s="180" t="str">
        <f>IF(OR(R1315="S",R1315="RE"),40,"")</f>
        <v/>
      </c>
      <c r="T1315" s="171" t="str">
        <f>IF('result subject-wise'!AN57="","",'result subject-wise'!AN57)</f>
        <v/>
      </c>
      <c r="U1315" s="172" t="str">
        <f>IF('result subject-wise'!AO57="","",'result subject-wise'!AO57)</f>
        <v/>
      </c>
      <c r="V1315" s="1036"/>
    </row>
    <row r="1316" spans="1:22" ht="19.25" customHeight="1">
      <c r="A1316" s="986"/>
      <c r="B1316" s="1039" t="s">
        <v>200</v>
      </c>
      <c r="C1316" s="1040"/>
      <c r="D1316" s="1041" t="str">
        <f>IF('statement of marks'!HD57="","",'statement of marks'!HD57)</f>
        <v>NSO</v>
      </c>
      <c r="E1316" s="1042"/>
      <c r="F1316" s="1042"/>
      <c r="G1316" s="1042"/>
      <c r="H1316" s="1042"/>
      <c r="I1316" s="1043"/>
      <c r="J1316" s="202" t="s">
        <v>330</v>
      </c>
      <c r="K1316" s="201" t="str">
        <f>IF('statement of marks'!HG57="","",'statement of marks'!HG57)</f>
        <v/>
      </c>
      <c r="L1316" s="1044" t="s">
        <v>157</v>
      </c>
      <c r="M1316" s="1045"/>
      <c r="N1316" s="1046"/>
      <c r="O1316" s="201" t="str">
        <f>IF('statement of marks'!HI57="","",'statement of marks'!HI57)</f>
        <v/>
      </c>
      <c r="P1316" s="1047" t="s">
        <v>324</v>
      </c>
      <c r="Q1316" s="1047"/>
      <c r="R1316" s="1047"/>
      <c r="S1316" s="1047"/>
      <c r="T1316" s="1047"/>
      <c r="U1316" s="1047"/>
      <c r="V1316" s="1048"/>
    </row>
    <row r="1317" spans="1:22" ht="19.25" customHeight="1">
      <c r="A1317" s="986"/>
      <c r="B1317" s="1039" t="s">
        <v>333</v>
      </c>
      <c r="C1317" s="1040"/>
      <c r="D1317" s="965" t="s">
        <v>127</v>
      </c>
      <c r="E1317" s="966"/>
      <c r="F1317" s="958" t="s">
        <v>129</v>
      </c>
      <c r="G1317" s="958"/>
      <c r="H1317" s="958" t="s">
        <v>131</v>
      </c>
      <c r="I1317" s="958"/>
      <c r="J1317" s="958" t="s">
        <v>133</v>
      </c>
      <c r="K1317" s="958"/>
      <c r="L1317" s="959" t="s">
        <v>312</v>
      </c>
      <c r="M1317" s="959"/>
      <c r="N1317" s="959"/>
      <c r="O1317" s="959"/>
      <c r="P1317" s="960" t="s">
        <v>200</v>
      </c>
      <c r="Q1317" s="960"/>
      <c r="R1317" s="960"/>
      <c r="S1317" s="960"/>
      <c r="T1317" s="961" t="str">
        <f>IF('result subject-wise'!AR57="","",'result subject-wise'!AR57)</f>
        <v/>
      </c>
      <c r="U1317" s="961"/>
      <c r="V1317" s="962"/>
    </row>
    <row r="1318" spans="1:22" ht="19.25" customHeight="1">
      <c r="A1318" s="986"/>
      <c r="B1318" s="963" t="s">
        <v>309</v>
      </c>
      <c r="C1318" s="964"/>
      <c r="D1318" s="965" t="str">
        <f>IF('statement of marks'!EZ57="","",'statement of marks'!EZ57)</f>
        <v/>
      </c>
      <c r="E1318" s="966"/>
      <c r="F1318" s="966" t="str">
        <f>IF('statement of marks'!FB57="","",'statement of marks'!FB57)</f>
        <v/>
      </c>
      <c r="G1318" s="966"/>
      <c r="H1318" s="966" t="str">
        <f>IF('statement of marks'!FD57="","",'statement of marks'!FD57)</f>
        <v/>
      </c>
      <c r="I1318" s="966"/>
      <c r="J1318" s="966" t="str">
        <f>IF('statement of marks'!FF57="","",'statement of marks'!FF57)</f>
        <v/>
      </c>
      <c r="K1318" s="966"/>
      <c r="L1318" s="966">
        <f>IF('statement of marks'!FH57="","",'statement of marks'!FH57)</f>
        <v>0</v>
      </c>
      <c r="M1318" s="966"/>
      <c r="N1318" s="966"/>
      <c r="O1318" s="966"/>
      <c r="P1318" s="960" t="s">
        <v>330</v>
      </c>
      <c r="Q1318" s="960"/>
      <c r="R1318" s="960"/>
      <c r="S1318" s="960"/>
      <c r="T1318" s="961" t="str">
        <f>IF(AND(T1317="mRrh.kZ",V1313&gt;=60),"FIRST",IF(AND(T1317="mRrh.kZ",V1313&gt;=48),"SECOND",IF(AND(T1317="mRrh.kZ",V1313&gt;=36),"THIRD","")))</f>
        <v/>
      </c>
      <c r="U1318" s="961"/>
      <c r="V1318" s="962"/>
    </row>
    <row r="1319" spans="1:22" ht="19.25" customHeight="1">
      <c r="A1319" s="986"/>
      <c r="B1319" s="963" t="s">
        <v>310</v>
      </c>
      <c r="C1319" s="964"/>
      <c r="D1319" s="967" t="str">
        <f>IF('statement of marks'!EY57="","",'statement of marks'!EY57)</f>
        <v/>
      </c>
      <c r="E1319" s="968"/>
      <c r="F1319" s="968" t="str">
        <f>IF('statement of marks'!FA57="","",'statement of marks'!FA57)</f>
        <v/>
      </c>
      <c r="G1319" s="968"/>
      <c r="H1319" s="968" t="str">
        <f>IF('statement of marks'!FC57="","",'statement of marks'!FC57)</f>
        <v/>
      </c>
      <c r="I1319" s="968"/>
      <c r="J1319" s="968" t="str">
        <f>IF('statement of marks'!FE57="","",'statement of marks'!FE57)</f>
        <v/>
      </c>
      <c r="K1319" s="968"/>
      <c r="L1319" s="968">
        <f>IF('statement of marks'!FG57="","",'statement of marks'!FG57)</f>
        <v>44</v>
      </c>
      <c r="M1319" s="968"/>
      <c r="N1319" s="968"/>
      <c r="O1319" s="968"/>
      <c r="P1319" s="969" t="s">
        <v>302</v>
      </c>
      <c r="Q1319" s="970"/>
      <c r="R1319" s="970"/>
      <c r="S1319" s="971"/>
      <c r="T1319" s="972" t="str">
        <f>IF(T1317="","",'result subject-wise'!$G$118)</f>
        <v/>
      </c>
      <c r="U1319" s="972"/>
      <c r="V1319" s="973"/>
    </row>
    <row r="1320" spans="1:22" ht="19.25" customHeight="1">
      <c r="A1320" s="986"/>
      <c r="B1320" s="942" t="s">
        <v>303</v>
      </c>
      <c r="C1320" s="943"/>
      <c r="D1320" s="944"/>
      <c r="E1320" s="945"/>
      <c r="F1320" s="945"/>
      <c r="G1320" s="945"/>
      <c r="H1320" s="945"/>
      <c r="I1320" s="945"/>
      <c r="J1320" s="945"/>
      <c r="K1320" s="945"/>
      <c r="L1320" s="946" t="s">
        <v>326</v>
      </c>
      <c r="M1320" s="946"/>
      <c r="N1320" s="946"/>
      <c r="O1320" s="946"/>
      <c r="P1320" s="946"/>
      <c r="Q1320" s="946"/>
      <c r="R1320" s="974"/>
      <c r="S1320" s="975"/>
      <c r="T1320" s="975"/>
      <c r="U1320" s="975"/>
      <c r="V1320" s="976"/>
    </row>
    <row r="1321" spans="1:22" ht="19.25" customHeight="1">
      <c r="A1321" s="986"/>
      <c r="B1321" s="942" t="s">
        <v>335</v>
      </c>
      <c r="C1321" s="943"/>
      <c r="D1321" s="944"/>
      <c r="E1321" s="945"/>
      <c r="F1321" s="945"/>
      <c r="G1321" s="945"/>
      <c r="H1321" s="945"/>
      <c r="I1321" s="945"/>
      <c r="J1321" s="945"/>
      <c r="K1321" s="945"/>
      <c r="L1321" s="946" t="s">
        <v>304</v>
      </c>
      <c r="M1321" s="946"/>
      <c r="N1321" s="946"/>
      <c r="O1321" s="946"/>
      <c r="P1321" s="946"/>
      <c r="Q1321" s="946"/>
      <c r="R1321" s="977"/>
      <c r="S1321" s="978"/>
      <c r="T1321" s="978"/>
      <c r="U1321" s="978"/>
      <c r="V1321" s="979"/>
    </row>
    <row r="1322" spans="1:22" ht="19.25" customHeight="1">
      <c r="A1322" s="986"/>
      <c r="B1322" s="942" t="s">
        <v>313</v>
      </c>
      <c r="C1322" s="943"/>
      <c r="D1322" s="944"/>
      <c r="E1322" s="945"/>
      <c r="F1322" s="945"/>
      <c r="G1322" s="945"/>
      <c r="H1322" s="945"/>
      <c r="I1322" s="945"/>
      <c r="J1322" s="945"/>
      <c r="K1322" s="945"/>
      <c r="L1322" s="946" t="s">
        <v>327</v>
      </c>
      <c r="M1322" s="946"/>
      <c r="N1322" s="946"/>
      <c r="O1322" s="946"/>
      <c r="P1322" s="946"/>
      <c r="Q1322" s="946"/>
      <c r="R1322" s="947" t="s">
        <v>328</v>
      </c>
      <c r="S1322" s="948"/>
      <c r="T1322" s="948"/>
      <c r="U1322" s="948"/>
      <c r="V1322" s="949"/>
    </row>
    <row r="1323" spans="1:22" ht="19.25" customHeight="1">
      <c r="A1323" s="987"/>
      <c r="B1323" s="950" t="s">
        <v>329</v>
      </c>
      <c r="C1323" s="951"/>
      <c r="D1323" s="952"/>
      <c r="E1323" s="953"/>
      <c r="F1323" s="953"/>
      <c r="G1323" s="953"/>
      <c r="H1323" s="953"/>
      <c r="I1323" s="953"/>
      <c r="J1323" s="953"/>
      <c r="K1323" s="953"/>
      <c r="L1323" s="951" t="s">
        <v>117</v>
      </c>
      <c r="M1323" s="951"/>
      <c r="N1323" s="951"/>
      <c r="O1323" s="951"/>
      <c r="P1323" s="954">
        <f>'statement of marks'!$HJ$110</f>
        <v>42122</v>
      </c>
      <c r="Q1323" s="954"/>
      <c r="R1323" s="955" t="s">
        <v>305</v>
      </c>
      <c r="S1323" s="956"/>
      <c r="T1323" s="956"/>
      <c r="U1323" s="956"/>
      <c r="V1323" s="957"/>
    </row>
    <row r="1324" spans="1:22" ht="19.25" customHeight="1">
      <c r="A1324" s="980" t="s">
        <v>287</v>
      </c>
      <c r="B1324" s="981"/>
      <c r="C1324" s="981"/>
      <c r="D1324" s="981"/>
      <c r="E1324" s="981"/>
      <c r="F1324" s="981"/>
      <c r="G1324" s="981"/>
      <c r="H1324" s="981"/>
      <c r="I1324" s="981"/>
      <c r="J1324" s="981"/>
      <c r="K1324" s="981"/>
      <c r="L1324" s="981"/>
      <c r="M1324" s="981"/>
      <c r="N1324" s="981"/>
      <c r="O1324" s="981"/>
      <c r="P1324" s="981"/>
      <c r="Q1324" s="981"/>
      <c r="R1324" s="981"/>
      <c r="S1324" s="981"/>
      <c r="T1324" s="981"/>
      <c r="U1324" s="981"/>
      <c r="V1324" s="982"/>
    </row>
    <row r="1325" spans="1:22" ht="19.25" customHeight="1">
      <c r="A1325" s="983" t="str">
        <f>'statement of marks'!$A$1</f>
        <v>GOVT. GIRLS' HR. SEC. SCHOOL, NIMBAHERA</v>
      </c>
      <c r="B1325" s="984"/>
      <c r="C1325" s="984"/>
      <c r="D1325" s="984"/>
      <c r="E1325" s="984"/>
      <c r="F1325" s="984"/>
      <c r="G1325" s="984"/>
      <c r="H1325" s="984"/>
      <c r="I1325" s="984"/>
      <c r="J1325" s="984"/>
      <c r="K1325" s="984"/>
      <c r="L1325" s="984"/>
      <c r="M1325" s="984"/>
      <c r="N1325" s="984"/>
      <c r="O1325" s="984"/>
      <c r="P1325" s="984"/>
      <c r="Q1325" s="984"/>
      <c r="R1325" s="984"/>
      <c r="S1325" s="984"/>
      <c r="T1325" s="984"/>
      <c r="U1325" s="984"/>
      <c r="V1325" s="985"/>
    </row>
    <row r="1326" spans="1:22" ht="19.25" customHeight="1">
      <c r="A1326" s="986"/>
      <c r="B1326" s="988" t="s">
        <v>316</v>
      </c>
      <c r="C1326" s="988"/>
      <c r="D1326" s="989" t="str">
        <f>'statement of marks'!$F$3</f>
        <v>2013-14</v>
      </c>
      <c r="E1326" s="990"/>
      <c r="F1326" s="991" t="str">
        <f>IF(T1344="","MAIN EXAMINATION",IF(D1343="Suppl.","SUPPLEMENTARY EXAMINATION",IF(D1343="Re-exam.","RE-EXAMINATION",)))</f>
        <v>MAIN EXAMINATION</v>
      </c>
      <c r="G1326" s="992"/>
      <c r="H1326" s="992"/>
      <c r="I1326" s="992"/>
      <c r="J1326" s="992"/>
      <c r="K1326" s="992"/>
      <c r="L1326" s="992"/>
      <c r="M1326" s="992"/>
      <c r="N1326" s="992"/>
      <c r="O1326" s="992"/>
      <c r="P1326" s="992"/>
      <c r="Q1326" s="992"/>
      <c r="R1326" s="993" t="s">
        <v>315</v>
      </c>
      <c r="S1326" s="994"/>
      <c r="T1326" s="995" t="str">
        <f>'statement of marks'!$A$3</f>
        <v>11 'A'</v>
      </c>
      <c r="U1326" s="995"/>
      <c r="V1326" s="996"/>
    </row>
    <row r="1327" spans="1:22" ht="19.25" customHeight="1">
      <c r="A1327" s="986"/>
      <c r="B1327" s="997" t="s">
        <v>36</v>
      </c>
      <c r="C1327" s="997"/>
      <c r="D1327" s="998" t="str">
        <f>IF('statement of marks'!G58="","",'statement of marks'!G58)</f>
        <v>A 050</v>
      </c>
      <c r="E1327" s="946"/>
      <c r="F1327" s="946"/>
      <c r="G1327" s="946"/>
      <c r="H1327" s="946"/>
      <c r="I1327" s="946"/>
      <c r="J1327" s="946"/>
      <c r="K1327" s="946"/>
      <c r="L1327" s="946"/>
      <c r="M1327" s="946"/>
      <c r="N1327" s="946"/>
      <c r="O1327" s="946"/>
      <c r="P1327" s="946"/>
      <c r="Q1327" s="946"/>
      <c r="R1327" s="999" t="s">
        <v>314</v>
      </c>
      <c r="S1327" s="1000"/>
      <c r="T1327" s="1001">
        <f>IF('statement of marks'!E58="","",'statement of marks'!E58)</f>
        <v>11450</v>
      </c>
      <c r="U1327" s="1001"/>
      <c r="V1327" s="1002"/>
    </row>
    <row r="1328" spans="1:22" ht="19.25" customHeight="1">
      <c r="A1328" s="986"/>
      <c r="B1328" s="997" t="s">
        <v>37</v>
      </c>
      <c r="C1328" s="997"/>
      <c r="D1328" s="998" t="str">
        <f>IF('statement of marks'!H58="","",'statement of marks'!H58)</f>
        <v>B 050</v>
      </c>
      <c r="E1328" s="946"/>
      <c r="F1328" s="946"/>
      <c r="G1328" s="946"/>
      <c r="H1328" s="946"/>
      <c r="I1328" s="946"/>
      <c r="J1328" s="946"/>
      <c r="K1328" s="946"/>
      <c r="L1328" s="946"/>
      <c r="M1328" s="946"/>
      <c r="N1328" s="946"/>
      <c r="O1328" s="946"/>
      <c r="P1328" s="946"/>
      <c r="Q1328" s="946"/>
      <c r="R1328" s="999" t="s">
        <v>35</v>
      </c>
      <c r="S1328" s="1000"/>
      <c r="T1328" s="1001">
        <f>IF('statement of marks'!D58="","",'statement of marks'!D58)</f>
        <v>10548</v>
      </c>
      <c r="U1328" s="1001"/>
      <c r="V1328" s="1002"/>
    </row>
    <row r="1329" spans="1:22" ht="19.25" customHeight="1">
      <c r="A1329" s="986"/>
      <c r="B1329" s="1003" t="s">
        <v>38</v>
      </c>
      <c r="C1329" s="1003"/>
      <c r="D1329" s="998" t="str">
        <f>IF('statement of marks'!I58="","",'statement of marks'!I58)</f>
        <v>C 050</v>
      </c>
      <c r="E1329" s="946"/>
      <c r="F1329" s="946"/>
      <c r="G1329" s="946"/>
      <c r="H1329" s="946"/>
      <c r="I1329" s="946"/>
      <c r="J1329" s="946"/>
      <c r="K1329" s="946"/>
      <c r="L1329" s="946"/>
      <c r="M1329" s="946"/>
      <c r="N1329" s="946"/>
      <c r="O1329" s="946"/>
      <c r="P1329" s="946"/>
      <c r="Q1329" s="946"/>
      <c r="R1329" s="1004" t="s">
        <v>285</v>
      </c>
      <c r="S1329" s="1005"/>
      <c r="T1329" s="1006">
        <f>IF('statement of marks'!F58="","",'statement of marks'!F58)</f>
        <v>35451</v>
      </c>
      <c r="U1329" s="1006"/>
      <c r="V1329" s="1007"/>
    </row>
    <row r="1330" spans="1:22" ht="19.25" customHeight="1">
      <c r="A1330" s="986"/>
      <c r="B1330" s="1008" t="s">
        <v>223</v>
      </c>
      <c r="C1330" s="1010" t="s">
        <v>319</v>
      </c>
      <c r="D1330" s="1012" t="s">
        <v>114</v>
      </c>
      <c r="E1330" s="1012" t="s">
        <v>115</v>
      </c>
      <c r="F1330" s="1012" t="s">
        <v>116</v>
      </c>
      <c r="G1330" s="1014" t="s">
        <v>281</v>
      </c>
      <c r="H1330" s="1014" t="s">
        <v>282</v>
      </c>
      <c r="I1330" s="1012" t="s">
        <v>289</v>
      </c>
      <c r="J1330" s="1012" t="s">
        <v>299</v>
      </c>
      <c r="K1330" s="1016" t="s">
        <v>299</v>
      </c>
      <c r="L1330" s="1018" t="s">
        <v>292</v>
      </c>
      <c r="M1330" s="1018" t="s">
        <v>293</v>
      </c>
      <c r="N1330" s="1020" t="s">
        <v>294</v>
      </c>
      <c r="O1330" s="1020" t="s">
        <v>290</v>
      </c>
      <c r="P1330" s="1020" t="s">
        <v>291</v>
      </c>
      <c r="Q1330" s="1016" t="s">
        <v>323</v>
      </c>
      <c r="R1330" s="1012" t="s">
        <v>334</v>
      </c>
      <c r="S1330" s="1022" t="s">
        <v>332</v>
      </c>
      <c r="T1330" s="1024" t="s">
        <v>320</v>
      </c>
      <c r="U1330" s="1026" t="s">
        <v>321</v>
      </c>
      <c r="V1330" s="1028" t="s">
        <v>322</v>
      </c>
    </row>
    <row r="1331" spans="1:22" ht="19.25" customHeight="1">
      <c r="A1331" s="986"/>
      <c r="B1331" s="1009"/>
      <c r="C1331" s="1011"/>
      <c r="D1331" s="1013"/>
      <c r="E1331" s="1013"/>
      <c r="F1331" s="1013"/>
      <c r="G1331" s="1015"/>
      <c r="H1331" s="1015"/>
      <c r="I1331" s="1013"/>
      <c r="J1331" s="1013"/>
      <c r="K1331" s="1017"/>
      <c r="L1331" s="1019"/>
      <c r="M1331" s="1019"/>
      <c r="N1331" s="1021"/>
      <c r="O1331" s="1021"/>
      <c r="P1331" s="1021"/>
      <c r="Q1331" s="1017"/>
      <c r="R1331" s="1013"/>
      <c r="S1331" s="1023"/>
      <c r="T1331" s="1025"/>
      <c r="U1331" s="1027"/>
      <c r="V1331" s="1029"/>
    </row>
    <row r="1332" spans="1:22" ht="19.25" customHeight="1">
      <c r="A1332" s="986"/>
      <c r="B1332" s="1030" t="s">
        <v>317</v>
      </c>
      <c r="C1332" s="1031"/>
      <c r="D1332" s="173">
        <v>10</v>
      </c>
      <c r="E1332" s="203">
        <v>10</v>
      </c>
      <c r="F1332" s="203">
        <v>10</v>
      </c>
      <c r="G1332" s="164" t="s">
        <v>90</v>
      </c>
      <c r="H1332" s="174" t="str">
        <f>'statement of marks'!$AQ$6</f>
        <v/>
      </c>
      <c r="I1332" s="165">
        <v>70</v>
      </c>
      <c r="J1332" s="164" t="s">
        <v>88</v>
      </c>
      <c r="K1332" s="175">
        <v>100</v>
      </c>
      <c r="L1332" s="164" t="s">
        <v>91</v>
      </c>
      <c r="M1332" s="174" t="str">
        <f>'statement of marks'!$AV$6</f>
        <v/>
      </c>
      <c r="N1332" s="165">
        <v>100</v>
      </c>
      <c r="O1332" s="164" t="s">
        <v>307</v>
      </c>
      <c r="P1332" s="175"/>
      <c r="Q1332" s="175">
        <v>200</v>
      </c>
      <c r="R1332" s="166"/>
      <c r="S1332" s="166"/>
      <c r="T1332" s="167"/>
      <c r="U1332" s="168"/>
      <c r="V1332" s="176" t="str">
        <f>IF(OR(U1339=0,U1339&lt;S1339),"",Q1332)</f>
        <v/>
      </c>
    </row>
    <row r="1333" spans="1:22" ht="19.25" customHeight="1">
      <c r="A1333" s="986"/>
      <c r="B1333" s="942" t="str">
        <f>'statement of marks'!$J$3</f>
        <v>HINDI COMPULSORY</v>
      </c>
      <c r="C1333" s="943"/>
      <c r="D1333" s="200">
        <f>IF('statement of marks'!J58="","",'statement of marks'!J58)</f>
        <v>4</v>
      </c>
      <c r="E1333" s="201">
        <f>IF('statement of marks'!K58="","",'statement of marks'!K58)</f>
        <v>5</v>
      </c>
      <c r="F1333" s="201">
        <f>IF('statement of marks'!L58="","",'statement of marks'!L58)</f>
        <v>5</v>
      </c>
      <c r="G1333" s="177">
        <f>IF('statement of marks'!N58="","",'statement of marks'!N58)</f>
        <v>38</v>
      </c>
      <c r="H1333" s="177" t="str">
        <f>'statement of marks'!$BS$6</f>
        <v/>
      </c>
      <c r="I1333" s="204">
        <f>IF(G1333="","",G1333)</f>
        <v>38</v>
      </c>
      <c r="J1333" s="204">
        <f>IF(G1333="","",SUM(D1333,E1333,F1333,G1333))</f>
        <v>52</v>
      </c>
      <c r="K1333" s="178">
        <f>J1333</f>
        <v>52</v>
      </c>
      <c r="L1333" s="177">
        <f>IF('statement of marks'!P58="","",'statement of marks'!P58)</f>
        <v>62</v>
      </c>
      <c r="M1333" s="174" t="str">
        <f>'statement of marks'!$BX$6</f>
        <v/>
      </c>
      <c r="N1333" s="204">
        <f>IF(L1333="","",L1333)</f>
        <v>62</v>
      </c>
      <c r="O1333" s="204">
        <f>IF(L1333="","",SUM(J1333,L1333))</f>
        <v>114</v>
      </c>
      <c r="P1333" s="179">
        <f>SUM(H1333,M1333)</f>
        <v>0</v>
      </c>
      <c r="Q1333" s="178">
        <f>O1333</f>
        <v>114</v>
      </c>
      <c r="R1333" s="201" t="str">
        <f>CONCATENATE('statement of marks'!FJ58,'statement of marks'!FK58,'statement of marks'!FL58)</f>
        <v>II</v>
      </c>
      <c r="S1333" s="180" t="str">
        <f>IF(OR(R1333="S",R1333="RE"),100,"")</f>
        <v/>
      </c>
      <c r="T1333" s="181" t="str">
        <f>IF('result subject-wise'!U58="","",'result subject-wise'!U58)</f>
        <v/>
      </c>
      <c r="U1333" s="182" t="str">
        <f>IF('result subject-wise'!V58="","",'result subject-wise'!V58)</f>
        <v/>
      </c>
      <c r="V1333" s="176" t="str">
        <f>IF(OR(U1339=0,U1339&lt;S1339),"",IF(R1333="RE",SUM(Q1333,T1333),IF(R1333="S",T1333,Q1333)))</f>
        <v/>
      </c>
    </row>
    <row r="1334" spans="1:22" ht="19.25" customHeight="1">
      <c r="A1334" s="986"/>
      <c r="B1334" s="942" t="str">
        <f>'statement of marks'!$W$3</f>
        <v>ENGLISH COMPULSORY</v>
      </c>
      <c r="C1334" s="943"/>
      <c r="D1334" s="200">
        <f>IF('statement of marks'!W58="","",'statement of marks'!W58)</f>
        <v>9</v>
      </c>
      <c r="E1334" s="201">
        <f>IF('statement of marks'!X58="","",'statement of marks'!X58)</f>
        <v>7</v>
      </c>
      <c r="F1334" s="201">
        <f>IF('statement of marks'!Y58="","",'statement of marks'!Y58)</f>
        <v>7</v>
      </c>
      <c r="G1334" s="177">
        <f>IF('statement of marks'!AA58="","",'statement of marks'!AA58)</f>
        <v>35</v>
      </c>
      <c r="H1334" s="177" t="str">
        <f>'statement of marks'!$CU$6</f>
        <v/>
      </c>
      <c r="I1334" s="204">
        <f>IF(G1334="","",G1334)</f>
        <v>35</v>
      </c>
      <c r="J1334" s="204">
        <f t="shared" ref="J1334:J1337" si="486">IF(G1334="","",SUM(D1334,E1334,F1334,G1334))</f>
        <v>58</v>
      </c>
      <c r="K1334" s="178">
        <f>J1334</f>
        <v>58</v>
      </c>
      <c r="L1334" s="177">
        <f>IF('statement of marks'!AC58="","",'statement of marks'!AC58)</f>
        <v>37</v>
      </c>
      <c r="M1334" s="174" t="str">
        <f>'statement of marks'!$CZ$6</f>
        <v/>
      </c>
      <c r="N1334" s="204">
        <f>IF(L1334="","",L1334)</f>
        <v>37</v>
      </c>
      <c r="O1334" s="204">
        <f t="shared" ref="O1334" si="487">IF(L1334="","",SUM(J1334,L1334))</f>
        <v>95</v>
      </c>
      <c r="P1334" s="179">
        <f t="shared" ref="P1334" si="488">SUM(H1334,M1334)</f>
        <v>0</v>
      </c>
      <c r="Q1334" s="178">
        <f>O1334</f>
        <v>95</v>
      </c>
      <c r="R1334" s="201" t="str">
        <f>CONCATENATE('statement of marks'!FM58,'statement of marks'!FN58,'statement of marks'!FO58)</f>
        <v>III</v>
      </c>
      <c r="S1334" s="180" t="str">
        <f>IF(OR(R1334="S",R1334="RE"),100,"")</f>
        <v/>
      </c>
      <c r="T1334" s="181" t="str">
        <f>IF('result subject-wise'!X58="","",'result subject-wise'!X58)</f>
        <v/>
      </c>
      <c r="U1334" s="182" t="str">
        <f>IF('result subject-wise'!Y58="","",'result subject-wise'!Y58)</f>
        <v/>
      </c>
      <c r="V1334" s="176" t="str">
        <f>IF(OR(U1339=0,U1339&lt;S1339),"",IF(R1334="RE",SUM(Q1334,T1334),IF(R1334="S",T1334,Q1334)))</f>
        <v/>
      </c>
    </row>
    <row r="1335" spans="1:22" ht="19.25" customHeight="1">
      <c r="A1335" s="986"/>
      <c r="B1335" s="942" t="str">
        <f>'statement of marks'!AK58</f>
        <v>PHYSICS</v>
      </c>
      <c r="C1335" s="943"/>
      <c r="D1335" s="200">
        <f>IF('statement of marks'!AL58="","",'statement of marks'!AL58)</f>
        <v>3</v>
      </c>
      <c r="E1335" s="201">
        <f>IF('statement of marks'!AM58="","",'statement of marks'!AM58)</f>
        <v>7</v>
      </c>
      <c r="F1335" s="201">
        <f>IF('statement of marks'!AN58="","",'statement of marks'!AN58)</f>
        <v>10</v>
      </c>
      <c r="G1335" s="177">
        <f>IF('statement of marks'!AP58="","",'statement of marks'!AP58)</f>
        <v>15</v>
      </c>
      <c r="H1335" s="177">
        <f>IF('statement of marks'!AQ58="","",'statement of marks'!AQ58)</f>
        <v>12</v>
      </c>
      <c r="I1335" s="204">
        <f>IF(G1335="","",IF(AND(G1335="ML",H1335="ML"),"ML",IF(AND(G1335="ML",H1335=""),"ML",SUM(G1335,H1335))))</f>
        <v>27</v>
      </c>
      <c r="J1335" s="204">
        <f t="shared" si="486"/>
        <v>35</v>
      </c>
      <c r="K1335" s="178">
        <f>IF(J1335="","",SUM(H1335,J1335))</f>
        <v>47</v>
      </c>
      <c r="L1335" s="177">
        <f>IF('statement of marks'!AU58="","",'statement of marks'!AU58)</f>
        <v>23</v>
      </c>
      <c r="M1335" s="177">
        <f>IF('statement of marks'!AV58="","",'statement of marks'!AV58)</f>
        <v>20</v>
      </c>
      <c r="N1335" s="204">
        <f>IF(L1335="","",IF(AND(L1335="ML",M1335="ML"),"ML",IF(AND(L1335="ML",M1335=""),"ML",SUM(L1335,M1335))))</f>
        <v>43</v>
      </c>
      <c r="O1335" s="204">
        <f>IF(L1335="","",SUM(J1335,L1335))</f>
        <v>58</v>
      </c>
      <c r="P1335" s="177">
        <f>IF(AND(H1335="",M1335=""),"",SUM(H1335,M1335))</f>
        <v>32</v>
      </c>
      <c r="Q1335" s="178">
        <f>IF(O1335="","",SUM(O1335,P1335))</f>
        <v>90</v>
      </c>
      <c r="R1335" s="201" t="str">
        <f>CONCATENATE('statement of marks'!FP58,'statement of marks'!FY58,'statement of marks'!FZ58)</f>
        <v>III</v>
      </c>
      <c r="S1335" s="180" t="str">
        <f>IF('result subject-wise'!Z58="","",'result subject-wise'!Z58)</f>
        <v/>
      </c>
      <c r="T1335" s="181" t="str">
        <f>IF('result subject-wise'!AB58="","",'result subject-wise'!AB58)</f>
        <v/>
      </c>
      <c r="U1335" s="182" t="str">
        <f>IF('result subject-wise'!AC58="","",'result subject-wise'!AC58)</f>
        <v/>
      </c>
      <c r="V1335" s="176" t="str">
        <f>IF(OR(U1339=0,U1339&lt;S1339),"",IF(OR(R1335="RE",R1335="REP"),SUM(Q1335,T1335),IF(R1335="S",T1335,Q1335)))</f>
        <v/>
      </c>
    </row>
    <row r="1336" spans="1:22" ht="19.25" customHeight="1">
      <c r="A1336" s="986"/>
      <c r="B1336" s="942" t="str">
        <f>'statement of marks'!BM58</f>
        <v>CHEMISTRY</v>
      </c>
      <c r="C1336" s="943"/>
      <c r="D1336" s="200">
        <f>IF('statement of marks'!BN58="","",'statement of marks'!BN58)</f>
        <v>7</v>
      </c>
      <c r="E1336" s="201">
        <f>IF('statement of marks'!BO58="","",'statement of marks'!BO58)</f>
        <v>10</v>
      </c>
      <c r="F1336" s="201">
        <f>IF('statement of marks'!BP58="","",'statement of marks'!BP58)</f>
        <v>6</v>
      </c>
      <c r="G1336" s="177">
        <f>IF('statement of marks'!BR58="","",'statement of marks'!BR58)</f>
        <v>12</v>
      </c>
      <c r="H1336" s="177">
        <f>IF('statement of marks'!BS58="","",'statement of marks'!BS58)</f>
        <v>18</v>
      </c>
      <c r="I1336" s="204">
        <f t="shared" ref="I1336" si="489">IF(G1336="","",IF(AND(G1336="ML",H1336="ML"),"ML",IF(AND(G1336="ML",H1336=""),"ML",SUM(G1336,H1336))))</f>
        <v>30</v>
      </c>
      <c r="J1336" s="204">
        <f t="shared" si="486"/>
        <v>35</v>
      </c>
      <c r="K1336" s="178">
        <f>IF(J1336="","",SUM(H1336,J1336))</f>
        <v>53</v>
      </c>
      <c r="L1336" s="177">
        <f>IF('statement of marks'!BW58="","",'statement of marks'!BW58)</f>
        <v>25</v>
      </c>
      <c r="M1336" s="177">
        <f>IF('statement of marks'!BX58="","",'statement of marks'!BX58)</f>
        <v>27</v>
      </c>
      <c r="N1336" s="204">
        <f t="shared" ref="N1336" si="490">IF(L1336="","",IF(AND(L1336="ML",M1336="ML"),"ML",IF(AND(L1336="ML",M1336=""),"ML",SUM(L1336,M1336))))</f>
        <v>52</v>
      </c>
      <c r="O1336" s="204">
        <f>IF(L1336="","",SUM(J1336,L1336))</f>
        <v>60</v>
      </c>
      <c r="P1336" s="177">
        <f t="shared" ref="P1336:P1337" si="491">IF(AND(H1336="",M1336=""),"",SUM(H1336,M1336))</f>
        <v>45</v>
      </c>
      <c r="Q1336" s="178">
        <f>IF(O1336="","",SUM(O1336,P1336))</f>
        <v>105</v>
      </c>
      <c r="R1336" s="201" t="str">
        <f>CONCATENATE('statement of marks'!GA58,'statement of marks'!GJ58,'statement of marks'!GK58)</f>
        <v>II</v>
      </c>
      <c r="S1336" s="180" t="str">
        <f>IF('result subject-wise'!AD58="","",'result subject-wise'!AD58)</f>
        <v/>
      </c>
      <c r="T1336" s="181" t="str">
        <f>IF('result subject-wise'!AF58="","",'result subject-wise'!AF58)</f>
        <v/>
      </c>
      <c r="U1336" s="182" t="str">
        <f>IF('result subject-wise'!AG58="","",'result subject-wise'!AG58)</f>
        <v/>
      </c>
      <c r="V1336" s="176" t="str">
        <f>IF(OR(U1339=0,U1339&lt;S1339),"",IF(OR(R1336="RE",R1336="REP"),SUM(Q1336,T1336),IF(R1336="S",T1336,Q1336)))</f>
        <v/>
      </c>
    </row>
    <row r="1337" spans="1:22" ht="19.25" customHeight="1">
      <c r="A1337" s="986"/>
      <c r="B1337" s="942" t="str">
        <f>'statement of marks'!CO58</f>
        <v>BIOLOGY</v>
      </c>
      <c r="C1337" s="943"/>
      <c r="D1337" s="200">
        <f>IF('statement of marks'!CP58="","",'statement of marks'!CP58)</f>
        <v>8</v>
      </c>
      <c r="E1337" s="201">
        <f>IF('statement of marks'!CQ58="","",'statement of marks'!CQ58)</f>
        <v>8</v>
      </c>
      <c r="F1337" s="201">
        <f>IF('statement of marks'!CR58="","",'statement of marks'!CR58)</f>
        <v>10</v>
      </c>
      <c r="G1337" s="177">
        <f>IF('statement of marks'!CT58="","",'statement of marks'!CT58)</f>
        <v>28</v>
      </c>
      <c r="H1337" s="177">
        <f>IF('statement of marks'!CU58="","",'statement of marks'!CU58)</f>
        <v>18</v>
      </c>
      <c r="I1337" s="204">
        <f>IF(G1337="","",IF(AND(G1337="ML",H1337="ML"),"ML",IF(AND(G1337="ML",H1337=""),"ML",SUM(G1337,H1337))))</f>
        <v>46</v>
      </c>
      <c r="J1337" s="204">
        <f t="shared" si="486"/>
        <v>54</v>
      </c>
      <c r="K1337" s="178">
        <f>IF(J1337="","",SUM(H1337,J1337))</f>
        <v>72</v>
      </c>
      <c r="L1337" s="177">
        <f>IF('statement of marks'!CY58="","",'statement of marks'!CY58)</f>
        <v>31</v>
      </c>
      <c r="M1337" s="177">
        <f>IF('statement of marks'!CZ58="","",'statement of marks'!CZ58)</f>
        <v>27</v>
      </c>
      <c r="N1337" s="204">
        <f>IF(L1337="","",IF(AND(L1337="ML",M1337="ML"),"ML",IF(AND(L1337="ML",M1337=""),"ML",SUM(L1337,M1337))))</f>
        <v>58</v>
      </c>
      <c r="O1337" s="204">
        <f>IF(L1337="","",SUM(J1337,L1337))</f>
        <v>85</v>
      </c>
      <c r="P1337" s="177">
        <f t="shared" si="491"/>
        <v>45</v>
      </c>
      <c r="Q1337" s="178">
        <f>IF(O1337="","",SUM(O1337,P1337))</f>
        <v>130</v>
      </c>
      <c r="R1337" s="201" t="str">
        <f>CONCATENATE('statement of marks'!GL58,'statement of marks'!GU58,'statement of marks'!GV58)</f>
        <v>I</v>
      </c>
      <c r="S1337" s="180" t="str">
        <f>IF('result subject-wise'!AH58="","",'result subject-wise'!AH58)</f>
        <v/>
      </c>
      <c r="T1337" s="181" t="str">
        <f>IF('result subject-wise'!AJ58="","",'result subject-wise'!AJ58)</f>
        <v/>
      </c>
      <c r="U1337" s="182" t="str">
        <f>IF('result subject-wise'!AK58="","",'result subject-wise'!AK58)</f>
        <v/>
      </c>
      <c r="V1337" s="176" t="str">
        <f>IF(OR(U1339=0,U1339&lt;S1339),"",IF(OR(R1337="RE",R1337="REP"),SUM(Q1337,T1337),IF(R1337="S",T1337,Q1337)))</f>
        <v/>
      </c>
    </row>
    <row r="1338" spans="1:22" ht="19.25" customHeight="1">
      <c r="A1338" s="986"/>
      <c r="B1338" s="1032" t="s">
        <v>296</v>
      </c>
      <c r="C1338" s="1033"/>
      <c r="D1338" s="183">
        <f>IF(AND(D1333="",D1334="",D1335="",D1336="",D1337=""),"",SUM(D1333:D1337))</f>
        <v>31</v>
      </c>
      <c r="E1338" s="183">
        <f t="shared" ref="E1338:F1338" si="492">IF(AND(E1333="",E1334="",E1335="",E1336="",E1337=""),"",SUM(E1333:E1337))</f>
        <v>37</v>
      </c>
      <c r="F1338" s="183">
        <f t="shared" si="492"/>
        <v>38</v>
      </c>
      <c r="G1338" s="184">
        <f>IF(G1333="","",SUM(G1333:G1337))</f>
        <v>128</v>
      </c>
      <c r="H1338" s="184">
        <f>SUM(H1335:H1337)</f>
        <v>48</v>
      </c>
      <c r="I1338" s="184">
        <f>IF(AND(I1333="",I1334="",I1335="",I1336="",I1337=""),"",SUM(I1333:I1337))</f>
        <v>176</v>
      </c>
      <c r="J1338" s="185">
        <f>IF(J1337="","",SUM(J1333:J1337))</f>
        <v>234</v>
      </c>
      <c r="K1338" s="186">
        <f>IF(K1333="","",SUM(K1333:K1337))</f>
        <v>282</v>
      </c>
      <c r="L1338" s="184">
        <f>IF(L1333="","",SUM(L1333:L1337))</f>
        <v>178</v>
      </c>
      <c r="M1338" s="184">
        <f>SUM(M1335:M1337)</f>
        <v>74</v>
      </c>
      <c r="N1338" s="184">
        <f t="shared" ref="N1338" si="493">IF(AND(N1333="",N1334="",N1335="",N1336="",N1337=""),"",SUM(N1333:N1337))</f>
        <v>252</v>
      </c>
      <c r="O1338" s="185">
        <f>IF(L1338="","",SUM(J1338,L1338))</f>
        <v>412</v>
      </c>
      <c r="P1338" s="186">
        <f>SUM(H1338,M1338)</f>
        <v>122</v>
      </c>
      <c r="Q1338" s="186">
        <f>IF(Q1333="","",SUM(Q1333:Q1337))</f>
        <v>534</v>
      </c>
      <c r="R1338" s="185"/>
      <c r="S1338" s="185" t="str">
        <f>IF(AND(S1333="",S1334="",S1335="",S1336="",S1337=""),"",SUM(S1333:S1337))</f>
        <v/>
      </c>
      <c r="T1338" s="187" t="str">
        <f>IF(AND(T1333="",T1334="",T1335="",T1336="",T1337=""),"",SUM(T1333:T1337))</f>
        <v/>
      </c>
      <c r="U1338" s="188"/>
      <c r="V1338" s="189" t="str">
        <f>IF(V1333="","",SUM(V1333:V1337))</f>
        <v/>
      </c>
    </row>
    <row r="1339" spans="1:22" ht="19.25" customHeight="1">
      <c r="A1339" s="986"/>
      <c r="B1339" s="1034" t="s">
        <v>318</v>
      </c>
      <c r="C1339" s="1035"/>
      <c r="D1339" s="173">
        <f>IF(D1338="","",50-(COUNTIF(D1333:D1337,"NA")*10+COUNTIF(D1333:D1337,"ML")*10))</f>
        <v>50</v>
      </c>
      <c r="E1339" s="173">
        <f t="shared" ref="E1339:F1339" si="494">IF(E1338="","",50-(COUNTIF(E1333:E1337,"NA")*10+COUNTIF(E1333:E1337,"ML")*10))</f>
        <v>50</v>
      </c>
      <c r="F1339" s="173">
        <f t="shared" si="494"/>
        <v>50</v>
      </c>
      <c r="G1339" s="177" t="e">
        <f>I1339-H1339</f>
        <v>#VALUE!</v>
      </c>
      <c r="H1339" s="184" t="e">
        <f>IF(H1338="","",(IF(OR(H1335="ML",H1335=""),0,H1332)+IF(OR(H1336="ML",H1336=""),0,H1333)+IF(OR(H1337="ML",H1337=""),0,H1334)))</f>
        <v>#VALUE!</v>
      </c>
      <c r="I1339" s="177">
        <f>IF(I1338=0,0,350-H1341)</f>
        <v>350</v>
      </c>
      <c r="J1339" s="204" t="e">
        <f>IF(J1338="","",SUM(D1339:G1339))</f>
        <v>#VALUE!</v>
      </c>
      <c r="K1339" s="178" t="e">
        <f>IF(K1338="","",SUM(H1339,J1339))</f>
        <v>#VALUE!</v>
      </c>
      <c r="L1339" s="177" t="e">
        <f>N1339-M1339</f>
        <v>#VALUE!</v>
      </c>
      <c r="M1339" s="180" t="e">
        <f>IF(M1338="","",(IF(OR(M1335="ML",M1335=""),0,M1332)+IF(OR(M1336="ML",M1336=""),0,M1333)+IF(OR(M1337="ML",M1337=""),0,M1334)))</f>
        <v>#VALUE!</v>
      </c>
      <c r="N1339" s="177">
        <f>IF(N1338=0,0,500-M1341)</f>
        <v>500</v>
      </c>
      <c r="O1339" s="204" t="e">
        <f>IF(L1339="","",SUM(J1339,L1339))</f>
        <v>#VALUE!</v>
      </c>
      <c r="P1339" s="178" t="e">
        <f>SUM(H1339,M1339)</f>
        <v>#VALUE!</v>
      </c>
      <c r="Q1339" s="178" t="e">
        <f>IF(Q1338="","",SUM(O1339,P1339))</f>
        <v>#VALUE!</v>
      </c>
      <c r="R1339" s="169"/>
      <c r="S1339" s="190">
        <f>COUNTIF(R1333:R1342,"S")</f>
        <v>0</v>
      </c>
      <c r="T1339" s="190">
        <f>COUNTIF(R1333:R1342,"RE")+COUNTIF(R1333:R1342,"REP")</f>
        <v>0</v>
      </c>
      <c r="U1339" s="190">
        <f>COUNTIF(U1333:U1338,"P")+COUNTIF(U1341:U1342,"P")</f>
        <v>0</v>
      </c>
      <c r="V1339" s="191" t="str">
        <f>IF(OR(U1339=0,U1339&lt;(S1339+T1339)),"",(Q1339-(S1339*200)+S1338))</f>
        <v/>
      </c>
    </row>
    <row r="1340" spans="1:22" ht="19.25" customHeight="1">
      <c r="A1340" s="986"/>
      <c r="B1340" s="942" t="s">
        <v>156</v>
      </c>
      <c r="C1340" s="943"/>
      <c r="D1340" s="192">
        <f t="shared" ref="D1340:Q1340" si="495">IF(D1339="","",D1338/D1339*100)</f>
        <v>62</v>
      </c>
      <c r="E1340" s="192">
        <f t="shared" si="495"/>
        <v>74</v>
      </c>
      <c r="F1340" s="192">
        <f t="shared" si="495"/>
        <v>76</v>
      </c>
      <c r="G1340" s="192" t="e">
        <f t="shared" si="495"/>
        <v>#VALUE!</v>
      </c>
      <c r="H1340" s="192" t="e">
        <f t="shared" si="495"/>
        <v>#VALUE!</v>
      </c>
      <c r="I1340" s="192">
        <f t="shared" si="495"/>
        <v>50.285714285714292</v>
      </c>
      <c r="J1340" s="192" t="e">
        <f t="shared" si="495"/>
        <v>#VALUE!</v>
      </c>
      <c r="K1340" s="193" t="e">
        <f t="shared" si="495"/>
        <v>#VALUE!</v>
      </c>
      <c r="L1340" s="192" t="e">
        <f t="shared" si="495"/>
        <v>#VALUE!</v>
      </c>
      <c r="M1340" s="192" t="e">
        <f t="shared" si="495"/>
        <v>#VALUE!</v>
      </c>
      <c r="N1340" s="192">
        <f t="shared" si="495"/>
        <v>50.4</v>
      </c>
      <c r="O1340" s="192" t="e">
        <f t="shared" si="495"/>
        <v>#VALUE!</v>
      </c>
      <c r="P1340" s="193" t="e">
        <f t="shared" si="495"/>
        <v>#VALUE!</v>
      </c>
      <c r="Q1340" s="193" t="e">
        <f t="shared" si="495"/>
        <v>#VALUE!</v>
      </c>
      <c r="R1340" s="166"/>
      <c r="S1340" s="166"/>
      <c r="T1340" s="167"/>
      <c r="U1340" s="170"/>
      <c r="V1340" s="194" t="str">
        <f>IF(V1339="","",V1338/V1339*100)</f>
        <v/>
      </c>
    </row>
    <row r="1341" spans="1:22" ht="19.25" customHeight="1">
      <c r="A1341" s="986"/>
      <c r="B1341" s="942" t="str">
        <f>'statement of marks'!$DQ$3</f>
        <v>RAJASTHAN STUDIES</v>
      </c>
      <c r="C1341" s="943"/>
      <c r="D1341" s="200">
        <f>IF('statement of marks'!DQ58="","",'statement of marks'!DQ58)</f>
        <v>9</v>
      </c>
      <c r="E1341" s="201">
        <f>IF('statement of marks'!DR58="","",'statement of marks'!DR58)</f>
        <v>8</v>
      </c>
      <c r="F1341" s="201">
        <f>IF('statement of marks'!DS58="","",'statement of marks'!DS58)</f>
        <v>10</v>
      </c>
      <c r="G1341" s="201">
        <f>IF('statement of marks'!DU58="","",'statement of marks'!DU58)</f>
        <v>52</v>
      </c>
      <c r="H1341" s="179">
        <f>IF(G1333="ML",70)+IF(G1334="ML",70)+IF(G1335="ML",70-H1332)+IF(G1336="ML",70-H1333)+IF(G1337="ML",70-H1334)+IF(H1335="ml",H1332)+IF(H1336="ml",H1333)+IF(H1337="ml",H1334)</f>
        <v>0</v>
      </c>
      <c r="I1341" s="204">
        <f>IF(G1341="","",SUM(G1341,H1341))</f>
        <v>52</v>
      </c>
      <c r="J1341" s="204">
        <f>IF(G1341="","",SUM(D1341,E1341,F1341,G1341))</f>
        <v>79</v>
      </c>
      <c r="K1341" s="178">
        <f>IF(J1341="","",SUM(H1341,J1341))</f>
        <v>79</v>
      </c>
      <c r="L1341" s="201">
        <f>IF('statement of marks'!DW58="","",'statement of marks'!DW58)</f>
        <v>79</v>
      </c>
      <c r="M1341" s="179">
        <f>IF(L1333="ML",100)+IF(L1334="ML",100)+IF(L1335="ML",100-M1332)+IF(L1336="ML",100-M1333)+IF(L1337="ML",100-M1334)+IF(M1335="ml",M1332)+IF(M1336="ml",M1333)+IF(M1337="ml",M1334)</f>
        <v>0</v>
      </c>
      <c r="N1341" s="204">
        <f>IF(L1341="","",SUM(L1341,M1341))</f>
        <v>79</v>
      </c>
      <c r="O1341" s="204">
        <f>IF(L1341="","",SUM(K1341,L1341))</f>
        <v>158</v>
      </c>
      <c r="P1341" s="179">
        <f>SUM(H1341,M1341)</f>
        <v>0</v>
      </c>
      <c r="Q1341" s="178">
        <f>IF(O1341="","",SUM(O1341,M1341))</f>
        <v>158</v>
      </c>
      <c r="R1341" s="201" t="str">
        <f>IF('statement of marks'!GW58="","",'statement of marks'!GW58)</f>
        <v>B</v>
      </c>
      <c r="S1341" s="180" t="str">
        <f>IF(OR(R1341="S",R1341="RE"),100,"")</f>
        <v/>
      </c>
      <c r="T1341" s="171" t="str">
        <f>IF('result subject-wise'!AL58="","",'result subject-wise'!AL58)</f>
        <v/>
      </c>
      <c r="U1341" s="172" t="str">
        <f>IF('result subject-wise'!AM58="","",'result subject-wise'!AM58)</f>
        <v/>
      </c>
      <c r="V1341" s="1036"/>
    </row>
    <row r="1342" spans="1:22" ht="19.25" customHeight="1">
      <c r="A1342" s="986"/>
      <c r="B1342" s="942" t="str">
        <f>'statement of marks'!$ED$3</f>
        <v>JEEVAN KAUSJAL</v>
      </c>
      <c r="C1342" s="943"/>
      <c r="D1342" s="1037" t="s">
        <v>283</v>
      </c>
      <c r="E1342" s="1038"/>
      <c r="F1342" s="204">
        <f>'statement of marks'!$ED$6</f>
        <v>30</v>
      </c>
      <c r="G1342" s="177">
        <f>IF('statement of marks'!ED58="","",'statement of marks'!ED58)</f>
        <v>24</v>
      </c>
      <c r="H1342" s="1038" t="s">
        <v>284</v>
      </c>
      <c r="I1342" s="1038"/>
      <c r="J1342" s="204">
        <f>'statement of marks'!$EE$6</f>
        <v>30</v>
      </c>
      <c r="K1342" s="178">
        <f>IF('statement of marks'!EE58="","",'statement of marks'!EE58)</f>
        <v>26</v>
      </c>
      <c r="L1342" s="1038" t="s">
        <v>113</v>
      </c>
      <c r="M1342" s="1038"/>
      <c r="N1342" s="204">
        <f>'statement of marks'!$EF$6</f>
        <v>40</v>
      </c>
      <c r="O1342" s="201">
        <f>IF('statement of marks'!EF58="","",'statement of marks'!EF58)</f>
        <v>28</v>
      </c>
      <c r="P1342" s="166"/>
      <c r="Q1342" s="178">
        <f>IF(O1342="","",SUM(G1342,K1342,O1342))</f>
        <v>78</v>
      </c>
      <c r="R1342" s="201" t="str">
        <f>IF('statement of marks'!GX58="","",'statement of marks'!GX58)</f>
        <v>B</v>
      </c>
      <c r="S1342" s="180" t="str">
        <f>IF(OR(R1342="S",R1342="RE"),40,"")</f>
        <v/>
      </c>
      <c r="T1342" s="171" t="str">
        <f>IF('result subject-wise'!AN58="","",'result subject-wise'!AN58)</f>
        <v/>
      </c>
      <c r="U1342" s="172" t="str">
        <f>IF('result subject-wise'!AO58="","",'result subject-wise'!AO58)</f>
        <v/>
      </c>
      <c r="V1342" s="1036"/>
    </row>
    <row r="1343" spans="1:22" ht="19.25" customHeight="1">
      <c r="A1343" s="986"/>
      <c r="B1343" s="1039" t="s">
        <v>200</v>
      </c>
      <c r="C1343" s="1040"/>
      <c r="D1343" s="1041" t="str">
        <f>IF('statement of marks'!HD58="","",'statement of marks'!HD58)</f>
        <v>PASS</v>
      </c>
      <c r="E1343" s="1042"/>
      <c r="F1343" s="1042"/>
      <c r="G1343" s="1042"/>
      <c r="H1343" s="1042"/>
      <c r="I1343" s="1043"/>
      <c r="J1343" s="202" t="s">
        <v>330</v>
      </c>
      <c r="K1343" s="201" t="str">
        <f>IF('statement of marks'!HG58="","",'statement of marks'!HG58)</f>
        <v>II</v>
      </c>
      <c r="L1343" s="1044" t="s">
        <v>157</v>
      </c>
      <c r="M1343" s="1045"/>
      <c r="N1343" s="1046"/>
      <c r="O1343" s="201">
        <f>IF('statement of marks'!HI58="","",'statement of marks'!HI58)</f>
        <v>31.999999999999972</v>
      </c>
      <c r="P1343" s="1047" t="s">
        <v>324</v>
      </c>
      <c r="Q1343" s="1047"/>
      <c r="R1343" s="1047"/>
      <c r="S1343" s="1047"/>
      <c r="T1343" s="1047"/>
      <c r="U1343" s="1047"/>
      <c r="V1343" s="1048"/>
    </row>
    <row r="1344" spans="1:22" ht="19.25" customHeight="1">
      <c r="A1344" s="986"/>
      <c r="B1344" s="1039" t="s">
        <v>333</v>
      </c>
      <c r="C1344" s="1040"/>
      <c r="D1344" s="965" t="s">
        <v>127</v>
      </c>
      <c r="E1344" s="966"/>
      <c r="F1344" s="958" t="s">
        <v>129</v>
      </c>
      <c r="G1344" s="958"/>
      <c r="H1344" s="958" t="s">
        <v>131</v>
      </c>
      <c r="I1344" s="958"/>
      <c r="J1344" s="958" t="s">
        <v>133</v>
      </c>
      <c r="K1344" s="958"/>
      <c r="L1344" s="959" t="s">
        <v>312</v>
      </c>
      <c r="M1344" s="959"/>
      <c r="N1344" s="959"/>
      <c r="O1344" s="959"/>
      <c r="P1344" s="960" t="s">
        <v>200</v>
      </c>
      <c r="Q1344" s="960"/>
      <c r="R1344" s="960"/>
      <c r="S1344" s="960"/>
      <c r="T1344" s="961" t="str">
        <f>IF('result subject-wise'!AR58="","",'result subject-wise'!AR58)</f>
        <v/>
      </c>
      <c r="U1344" s="961"/>
      <c r="V1344" s="962"/>
    </row>
    <row r="1345" spans="1:22" ht="19.25" customHeight="1">
      <c r="A1345" s="986"/>
      <c r="B1345" s="963" t="s">
        <v>309</v>
      </c>
      <c r="C1345" s="964"/>
      <c r="D1345" s="965" t="str">
        <f>IF('statement of marks'!EZ58="","",'statement of marks'!EZ58)</f>
        <v/>
      </c>
      <c r="E1345" s="966"/>
      <c r="F1345" s="966" t="str">
        <f>IF('statement of marks'!FB58="","",'statement of marks'!FB58)</f>
        <v/>
      </c>
      <c r="G1345" s="966"/>
      <c r="H1345" s="966" t="str">
        <f>IF('statement of marks'!FD58="","",'statement of marks'!FD58)</f>
        <v/>
      </c>
      <c r="I1345" s="966"/>
      <c r="J1345" s="966" t="str">
        <f>IF('statement of marks'!FF58="","",'statement of marks'!FF58)</f>
        <v/>
      </c>
      <c r="K1345" s="966"/>
      <c r="L1345" s="966">
        <f>IF('statement of marks'!FH58="","",'statement of marks'!FH58)</f>
        <v>0</v>
      </c>
      <c r="M1345" s="966"/>
      <c r="N1345" s="966"/>
      <c r="O1345" s="966"/>
      <c r="P1345" s="960" t="s">
        <v>330</v>
      </c>
      <c r="Q1345" s="960"/>
      <c r="R1345" s="960"/>
      <c r="S1345" s="960"/>
      <c r="T1345" s="961" t="str">
        <f>IF(AND(T1344="mRrh.kZ",V1340&gt;=60),"FIRST",IF(AND(T1344="mRrh.kZ",V1340&gt;=48),"SECOND",IF(AND(T1344="mRrh.kZ",V1340&gt;=36),"THIRD","")))</f>
        <v/>
      </c>
      <c r="U1345" s="961"/>
      <c r="V1345" s="962"/>
    </row>
    <row r="1346" spans="1:22" ht="19.25" customHeight="1">
      <c r="A1346" s="986"/>
      <c r="B1346" s="963" t="s">
        <v>310</v>
      </c>
      <c r="C1346" s="964"/>
      <c r="D1346" s="967" t="str">
        <f>IF('statement of marks'!EY58="","",'statement of marks'!EY58)</f>
        <v/>
      </c>
      <c r="E1346" s="968"/>
      <c r="F1346" s="968" t="str">
        <f>IF('statement of marks'!FA58="","",'statement of marks'!FA58)</f>
        <v/>
      </c>
      <c r="G1346" s="968"/>
      <c r="H1346" s="968" t="str">
        <f>IF('statement of marks'!FC58="","",'statement of marks'!FC58)</f>
        <v/>
      </c>
      <c r="I1346" s="968"/>
      <c r="J1346" s="968" t="str">
        <f>IF('statement of marks'!FE58="","",'statement of marks'!FE58)</f>
        <v/>
      </c>
      <c r="K1346" s="968"/>
      <c r="L1346" s="968">
        <f>IF('statement of marks'!FG58="","",'statement of marks'!FG58)</f>
        <v>44</v>
      </c>
      <c r="M1346" s="968"/>
      <c r="N1346" s="968"/>
      <c r="O1346" s="968"/>
      <c r="P1346" s="969" t="s">
        <v>302</v>
      </c>
      <c r="Q1346" s="970"/>
      <c r="R1346" s="970"/>
      <c r="S1346" s="971"/>
      <c r="T1346" s="972" t="str">
        <f>IF(T1344="","",'result subject-wise'!$G$118)</f>
        <v/>
      </c>
      <c r="U1346" s="972"/>
      <c r="V1346" s="973"/>
    </row>
    <row r="1347" spans="1:22" ht="19.25" customHeight="1">
      <c r="A1347" s="986"/>
      <c r="B1347" s="942" t="s">
        <v>303</v>
      </c>
      <c r="C1347" s="943"/>
      <c r="D1347" s="944"/>
      <c r="E1347" s="945"/>
      <c r="F1347" s="945"/>
      <c r="G1347" s="945"/>
      <c r="H1347" s="945"/>
      <c r="I1347" s="945"/>
      <c r="J1347" s="945"/>
      <c r="K1347" s="945"/>
      <c r="L1347" s="946" t="s">
        <v>326</v>
      </c>
      <c r="M1347" s="946"/>
      <c r="N1347" s="946"/>
      <c r="O1347" s="946"/>
      <c r="P1347" s="946"/>
      <c r="Q1347" s="946"/>
      <c r="R1347" s="974"/>
      <c r="S1347" s="975"/>
      <c r="T1347" s="975"/>
      <c r="U1347" s="975"/>
      <c r="V1347" s="976"/>
    </row>
    <row r="1348" spans="1:22" ht="19.25" customHeight="1">
      <c r="A1348" s="986"/>
      <c r="B1348" s="942" t="s">
        <v>335</v>
      </c>
      <c r="C1348" s="943"/>
      <c r="D1348" s="944"/>
      <c r="E1348" s="945"/>
      <c r="F1348" s="945"/>
      <c r="G1348" s="945"/>
      <c r="H1348" s="945"/>
      <c r="I1348" s="945"/>
      <c r="J1348" s="945"/>
      <c r="K1348" s="945"/>
      <c r="L1348" s="946" t="s">
        <v>304</v>
      </c>
      <c r="M1348" s="946"/>
      <c r="N1348" s="946"/>
      <c r="O1348" s="946"/>
      <c r="P1348" s="946"/>
      <c r="Q1348" s="946"/>
      <c r="R1348" s="977"/>
      <c r="S1348" s="978"/>
      <c r="T1348" s="978"/>
      <c r="U1348" s="978"/>
      <c r="V1348" s="979"/>
    </row>
    <row r="1349" spans="1:22" ht="19.25" customHeight="1">
      <c r="A1349" s="986"/>
      <c r="B1349" s="942" t="s">
        <v>313</v>
      </c>
      <c r="C1349" s="943"/>
      <c r="D1349" s="944"/>
      <c r="E1349" s="945"/>
      <c r="F1349" s="945"/>
      <c r="G1349" s="945"/>
      <c r="H1349" s="945"/>
      <c r="I1349" s="945"/>
      <c r="J1349" s="945"/>
      <c r="K1349" s="945"/>
      <c r="L1349" s="946" t="s">
        <v>327</v>
      </c>
      <c r="M1349" s="946"/>
      <c r="N1349" s="946"/>
      <c r="O1349" s="946"/>
      <c r="P1349" s="946"/>
      <c r="Q1349" s="946"/>
      <c r="R1349" s="947" t="s">
        <v>328</v>
      </c>
      <c r="S1349" s="948"/>
      <c r="T1349" s="948"/>
      <c r="U1349" s="948"/>
      <c r="V1349" s="949"/>
    </row>
    <row r="1350" spans="1:22" ht="19.25" customHeight="1">
      <c r="A1350" s="987"/>
      <c r="B1350" s="950" t="s">
        <v>329</v>
      </c>
      <c r="C1350" s="951"/>
      <c r="D1350" s="952"/>
      <c r="E1350" s="953"/>
      <c r="F1350" s="953"/>
      <c r="G1350" s="953"/>
      <c r="H1350" s="953"/>
      <c r="I1350" s="953"/>
      <c r="J1350" s="953"/>
      <c r="K1350" s="953"/>
      <c r="L1350" s="951" t="s">
        <v>117</v>
      </c>
      <c r="M1350" s="951"/>
      <c r="N1350" s="951"/>
      <c r="O1350" s="951"/>
      <c r="P1350" s="954">
        <f>'statement of marks'!$HJ$110</f>
        <v>42122</v>
      </c>
      <c r="Q1350" s="954"/>
      <c r="R1350" s="955" t="s">
        <v>305</v>
      </c>
      <c r="S1350" s="956"/>
      <c r="T1350" s="956"/>
      <c r="U1350" s="956"/>
      <c r="V1350" s="957"/>
    </row>
    <row r="1351" spans="1:22" ht="19.25" customHeight="1">
      <c r="A1351" s="980" t="s">
        <v>287</v>
      </c>
      <c r="B1351" s="981"/>
      <c r="C1351" s="981"/>
      <c r="D1351" s="981"/>
      <c r="E1351" s="981"/>
      <c r="F1351" s="981"/>
      <c r="G1351" s="981"/>
      <c r="H1351" s="981"/>
      <c r="I1351" s="981"/>
      <c r="J1351" s="981"/>
      <c r="K1351" s="981"/>
      <c r="L1351" s="981"/>
      <c r="M1351" s="981"/>
      <c r="N1351" s="981"/>
      <c r="O1351" s="981"/>
      <c r="P1351" s="981"/>
      <c r="Q1351" s="981"/>
      <c r="R1351" s="981"/>
      <c r="S1351" s="981"/>
      <c r="T1351" s="981"/>
      <c r="U1351" s="981"/>
      <c r="V1351" s="982"/>
    </row>
    <row r="1352" spans="1:22" ht="19.25" customHeight="1">
      <c r="A1352" s="983" t="str">
        <f>'statement of marks'!$A$1</f>
        <v>GOVT. GIRLS' HR. SEC. SCHOOL, NIMBAHERA</v>
      </c>
      <c r="B1352" s="984"/>
      <c r="C1352" s="984"/>
      <c r="D1352" s="984"/>
      <c r="E1352" s="984"/>
      <c r="F1352" s="984"/>
      <c r="G1352" s="984"/>
      <c r="H1352" s="984"/>
      <c r="I1352" s="984"/>
      <c r="J1352" s="984"/>
      <c r="K1352" s="984"/>
      <c r="L1352" s="984"/>
      <c r="M1352" s="984"/>
      <c r="N1352" s="984"/>
      <c r="O1352" s="984"/>
      <c r="P1352" s="984"/>
      <c r="Q1352" s="984"/>
      <c r="R1352" s="984"/>
      <c r="S1352" s="984"/>
      <c r="T1352" s="984"/>
      <c r="U1352" s="984"/>
      <c r="V1352" s="985"/>
    </row>
    <row r="1353" spans="1:22" ht="19.25" customHeight="1">
      <c r="A1353" s="986"/>
      <c r="B1353" s="988" t="s">
        <v>316</v>
      </c>
      <c r="C1353" s="988"/>
      <c r="D1353" s="989" t="str">
        <f>'statement of marks'!$F$3</f>
        <v>2013-14</v>
      </c>
      <c r="E1353" s="990"/>
      <c r="F1353" s="991" t="str">
        <f>IF(T1371="","MAIN EXAMINATION",IF(D1370="Suppl.","SUPPLEMENTARY EXAMINATION",IF(D1370="Re-exam.","RE-EXAMINATION",)))</f>
        <v>MAIN EXAMINATION</v>
      </c>
      <c r="G1353" s="992"/>
      <c r="H1353" s="992"/>
      <c r="I1353" s="992"/>
      <c r="J1353" s="992"/>
      <c r="K1353" s="992"/>
      <c r="L1353" s="992"/>
      <c r="M1353" s="992"/>
      <c r="N1353" s="992"/>
      <c r="O1353" s="992"/>
      <c r="P1353" s="992"/>
      <c r="Q1353" s="992"/>
      <c r="R1353" s="993" t="s">
        <v>315</v>
      </c>
      <c r="S1353" s="994"/>
      <c r="T1353" s="995" t="str">
        <f>'statement of marks'!$A$3</f>
        <v>11 'A'</v>
      </c>
      <c r="U1353" s="995"/>
      <c r="V1353" s="996"/>
    </row>
    <row r="1354" spans="1:22" ht="19.25" customHeight="1">
      <c r="A1354" s="986"/>
      <c r="B1354" s="997" t="s">
        <v>36</v>
      </c>
      <c r="C1354" s="997"/>
      <c r="D1354" s="998" t="str">
        <f>IF('statement of marks'!G59="","",'statement of marks'!G59)</f>
        <v>A 051</v>
      </c>
      <c r="E1354" s="946"/>
      <c r="F1354" s="946"/>
      <c r="G1354" s="946"/>
      <c r="H1354" s="946"/>
      <c r="I1354" s="946"/>
      <c r="J1354" s="946"/>
      <c r="K1354" s="946"/>
      <c r="L1354" s="946"/>
      <c r="M1354" s="946"/>
      <c r="N1354" s="946"/>
      <c r="O1354" s="946"/>
      <c r="P1354" s="946"/>
      <c r="Q1354" s="946"/>
      <c r="R1354" s="999" t="s">
        <v>314</v>
      </c>
      <c r="S1354" s="1000"/>
      <c r="T1354" s="1001">
        <f>IF('statement of marks'!E59="","",'statement of marks'!E59)</f>
        <v>11451</v>
      </c>
      <c r="U1354" s="1001"/>
      <c r="V1354" s="1002"/>
    </row>
    <row r="1355" spans="1:22" ht="19.25" customHeight="1">
      <c r="A1355" s="986"/>
      <c r="B1355" s="997" t="s">
        <v>37</v>
      </c>
      <c r="C1355" s="997"/>
      <c r="D1355" s="998" t="str">
        <f>IF('statement of marks'!H59="","",'statement of marks'!H59)</f>
        <v>B 051</v>
      </c>
      <c r="E1355" s="946"/>
      <c r="F1355" s="946"/>
      <c r="G1355" s="946"/>
      <c r="H1355" s="946"/>
      <c r="I1355" s="946"/>
      <c r="J1355" s="946"/>
      <c r="K1355" s="946"/>
      <c r="L1355" s="946"/>
      <c r="M1355" s="946"/>
      <c r="N1355" s="946"/>
      <c r="O1355" s="946"/>
      <c r="P1355" s="946"/>
      <c r="Q1355" s="946"/>
      <c r="R1355" s="999" t="s">
        <v>35</v>
      </c>
      <c r="S1355" s="1000"/>
      <c r="T1355" s="1001">
        <f>IF('statement of marks'!D59="","",'statement of marks'!D59)</f>
        <v>10638</v>
      </c>
      <c r="U1355" s="1001"/>
      <c r="V1355" s="1002"/>
    </row>
    <row r="1356" spans="1:22" ht="19.25" customHeight="1">
      <c r="A1356" s="986"/>
      <c r="B1356" s="1003" t="s">
        <v>38</v>
      </c>
      <c r="C1356" s="1003"/>
      <c r="D1356" s="998" t="str">
        <f>IF('statement of marks'!I59="","",'statement of marks'!I59)</f>
        <v>C 051</v>
      </c>
      <c r="E1356" s="946"/>
      <c r="F1356" s="946"/>
      <c r="G1356" s="946"/>
      <c r="H1356" s="946"/>
      <c r="I1356" s="946"/>
      <c r="J1356" s="946"/>
      <c r="K1356" s="946"/>
      <c r="L1356" s="946"/>
      <c r="M1356" s="946"/>
      <c r="N1356" s="946"/>
      <c r="O1356" s="946"/>
      <c r="P1356" s="946"/>
      <c r="Q1356" s="946"/>
      <c r="R1356" s="1004" t="s">
        <v>285</v>
      </c>
      <c r="S1356" s="1005"/>
      <c r="T1356" s="1006">
        <f>IF('statement of marks'!F59="","",'statement of marks'!F59)</f>
        <v>34890</v>
      </c>
      <c r="U1356" s="1006"/>
      <c r="V1356" s="1007"/>
    </row>
    <row r="1357" spans="1:22" ht="19.25" customHeight="1">
      <c r="A1357" s="986"/>
      <c r="B1357" s="1008" t="s">
        <v>223</v>
      </c>
      <c r="C1357" s="1010" t="s">
        <v>319</v>
      </c>
      <c r="D1357" s="1012" t="s">
        <v>114</v>
      </c>
      <c r="E1357" s="1012" t="s">
        <v>115</v>
      </c>
      <c r="F1357" s="1012" t="s">
        <v>116</v>
      </c>
      <c r="G1357" s="1014" t="s">
        <v>281</v>
      </c>
      <c r="H1357" s="1014" t="s">
        <v>282</v>
      </c>
      <c r="I1357" s="1012" t="s">
        <v>289</v>
      </c>
      <c r="J1357" s="1012" t="s">
        <v>299</v>
      </c>
      <c r="K1357" s="1016" t="s">
        <v>299</v>
      </c>
      <c r="L1357" s="1018" t="s">
        <v>292</v>
      </c>
      <c r="M1357" s="1018" t="s">
        <v>293</v>
      </c>
      <c r="N1357" s="1020" t="s">
        <v>294</v>
      </c>
      <c r="O1357" s="1020" t="s">
        <v>290</v>
      </c>
      <c r="P1357" s="1020" t="s">
        <v>291</v>
      </c>
      <c r="Q1357" s="1016" t="s">
        <v>323</v>
      </c>
      <c r="R1357" s="1012" t="s">
        <v>334</v>
      </c>
      <c r="S1357" s="1022" t="s">
        <v>332</v>
      </c>
      <c r="T1357" s="1024" t="s">
        <v>320</v>
      </c>
      <c r="U1357" s="1026" t="s">
        <v>321</v>
      </c>
      <c r="V1357" s="1028" t="s">
        <v>322</v>
      </c>
    </row>
    <row r="1358" spans="1:22" ht="19.25" customHeight="1">
      <c r="A1358" s="986"/>
      <c r="B1358" s="1009"/>
      <c r="C1358" s="1011"/>
      <c r="D1358" s="1013"/>
      <c r="E1358" s="1013"/>
      <c r="F1358" s="1013"/>
      <c r="G1358" s="1015"/>
      <c r="H1358" s="1015"/>
      <c r="I1358" s="1013"/>
      <c r="J1358" s="1013"/>
      <c r="K1358" s="1017"/>
      <c r="L1358" s="1019"/>
      <c r="M1358" s="1019"/>
      <c r="N1358" s="1021"/>
      <c r="O1358" s="1021"/>
      <c r="P1358" s="1021"/>
      <c r="Q1358" s="1017"/>
      <c r="R1358" s="1013"/>
      <c r="S1358" s="1023"/>
      <c r="T1358" s="1025"/>
      <c r="U1358" s="1027"/>
      <c r="V1358" s="1029"/>
    </row>
    <row r="1359" spans="1:22" ht="19.25" customHeight="1">
      <c r="A1359" s="986"/>
      <c r="B1359" s="1030" t="s">
        <v>317</v>
      </c>
      <c r="C1359" s="1031"/>
      <c r="D1359" s="173">
        <v>10</v>
      </c>
      <c r="E1359" s="203">
        <v>10</v>
      </c>
      <c r="F1359" s="203">
        <v>10</v>
      </c>
      <c r="G1359" s="164" t="s">
        <v>90</v>
      </c>
      <c r="H1359" s="174" t="str">
        <f>'statement of marks'!$AQ$6</f>
        <v/>
      </c>
      <c r="I1359" s="165">
        <v>70</v>
      </c>
      <c r="J1359" s="164" t="s">
        <v>88</v>
      </c>
      <c r="K1359" s="175">
        <v>100</v>
      </c>
      <c r="L1359" s="164" t="s">
        <v>91</v>
      </c>
      <c r="M1359" s="174" t="str">
        <f>'statement of marks'!$AV$6</f>
        <v/>
      </c>
      <c r="N1359" s="165">
        <v>100</v>
      </c>
      <c r="O1359" s="164" t="s">
        <v>307</v>
      </c>
      <c r="P1359" s="175"/>
      <c r="Q1359" s="175">
        <v>200</v>
      </c>
      <c r="R1359" s="166"/>
      <c r="S1359" s="166"/>
      <c r="T1359" s="167"/>
      <c r="U1359" s="168"/>
      <c r="V1359" s="176" t="str">
        <f>IF(OR(U1366=0,U1366&lt;S1366),"",Q1359)</f>
        <v/>
      </c>
    </row>
    <row r="1360" spans="1:22" ht="19.25" customHeight="1">
      <c r="A1360" s="986"/>
      <c r="B1360" s="942" t="str">
        <f>'statement of marks'!$J$3</f>
        <v>HINDI COMPULSORY</v>
      </c>
      <c r="C1360" s="943"/>
      <c r="D1360" s="200" t="str">
        <f>IF('statement of marks'!J59="","",'statement of marks'!J59)</f>
        <v>NA</v>
      </c>
      <c r="E1360" s="201">
        <f>IF('statement of marks'!K59="","",'statement of marks'!K59)</f>
        <v>4</v>
      </c>
      <c r="F1360" s="201">
        <f>IF('statement of marks'!L59="","",'statement of marks'!L59)</f>
        <v>4</v>
      </c>
      <c r="G1360" s="177">
        <f>IF('statement of marks'!N59="","",'statement of marks'!N59)</f>
        <v>26</v>
      </c>
      <c r="H1360" s="177" t="str">
        <f>'statement of marks'!$BS$6</f>
        <v/>
      </c>
      <c r="I1360" s="204">
        <f>IF(G1360="","",G1360)</f>
        <v>26</v>
      </c>
      <c r="J1360" s="204">
        <f>IF(G1360="","",SUM(D1360,E1360,F1360,G1360))</f>
        <v>34</v>
      </c>
      <c r="K1360" s="178">
        <f>J1360</f>
        <v>34</v>
      </c>
      <c r="L1360" s="177">
        <f>IF('statement of marks'!P59="","",'statement of marks'!P59)</f>
        <v>64</v>
      </c>
      <c r="M1360" s="174" t="str">
        <f>'statement of marks'!$BX$6</f>
        <v/>
      </c>
      <c r="N1360" s="204">
        <f>IF(L1360="","",L1360)</f>
        <v>64</v>
      </c>
      <c r="O1360" s="204">
        <f>IF(L1360="","",SUM(J1360,L1360))</f>
        <v>98</v>
      </c>
      <c r="P1360" s="179">
        <f>SUM(H1360,M1360)</f>
        <v>0</v>
      </c>
      <c r="Q1360" s="178">
        <f>O1360</f>
        <v>98</v>
      </c>
      <c r="R1360" s="201" t="str">
        <f>CONCATENATE('statement of marks'!FJ59,'statement of marks'!FK59,'statement of marks'!FL59)</f>
        <v>II</v>
      </c>
      <c r="S1360" s="180" t="str">
        <f>IF(OR(R1360="S",R1360="RE"),100,"")</f>
        <v/>
      </c>
      <c r="T1360" s="181" t="str">
        <f>IF('result subject-wise'!U59="","",'result subject-wise'!U59)</f>
        <v/>
      </c>
      <c r="U1360" s="182" t="str">
        <f>IF('result subject-wise'!V59="","",'result subject-wise'!V59)</f>
        <v/>
      </c>
      <c r="V1360" s="176" t="str">
        <f>IF(OR(U1366=0,U1366&lt;S1366),"",IF(R1360="RE",SUM(Q1360,T1360),IF(R1360="S",T1360,Q1360)))</f>
        <v/>
      </c>
    </row>
    <row r="1361" spans="1:22" ht="19.25" customHeight="1">
      <c r="A1361" s="986"/>
      <c r="B1361" s="942" t="str">
        <f>'statement of marks'!$W$3</f>
        <v>ENGLISH COMPULSORY</v>
      </c>
      <c r="C1361" s="943"/>
      <c r="D1361" s="200" t="str">
        <f>IF('statement of marks'!W59="","",'statement of marks'!W59)</f>
        <v>NA</v>
      </c>
      <c r="E1361" s="201">
        <f>IF('statement of marks'!X59="","",'statement of marks'!X59)</f>
        <v>6</v>
      </c>
      <c r="F1361" s="201">
        <f>IF('statement of marks'!Y59="","",'statement of marks'!Y59)</f>
        <v>7</v>
      </c>
      <c r="G1361" s="177">
        <f>IF('statement of marks'!AA59="","",'statement of marks'!AA59)</f>
        <v>32</v>
      </c>
      <c r="H1361" s="177" t="str">
        <f>'statement of marks'!$CU$6</f>
        <v/>
      </c>
      <c r="I1361" s="204">
        <f>IF(G1361="","",G1361)</f>
        <v>32</v>
      </c>
      <c r="J1361" s="204">
        <f t="shared" ref="J1361:J1364" si="496">IF(G1361="","",SUM(D1361,E1361,F1361,G1361))</f>
        <v>45</v>
      </c>
      <c r="K1361" s="178">
        <f>J1361</f>
        <v>45</v>
      </c>
      <c r="L1361" s="177">
        <f>IF('statement of marks'!AC59="","",'statement of marks'!AC59)</f>
        <v>47</v>
      </c>
      <c r="M1361" s="174" t="str">
        <f>'statement of marks'!$CZ$6</f>
        <v/>
      </c>
      <c r="N1361" s="204">
        <f>IF(L1361="","",L1361)</f>
        <v>47</v>
      </c>
      <c r="O1361" s="204">
        <f t="shared" ref="O1361" si="497">IF(L1361="","",SUM(J1361,L1361))</f>
        <v>92</v>
      </c>
      <c r="P1361" s="179">
        <f t="shared" ref="P1361" si="498">SUM(H1361,M1361)</f>
        <v>0</v>
      </c>
      <c r="Q1361" s="178">
        <f>O1361</f>
        <v>92</v>
      </c>
      <c r="R1361" s="201" t="str">
        <f>CONCATENATE('statement of marks'!FM59,'statement of marks'!FN59,'statement of marks'!FO59)</f>
        <v>II</v>
      </c>
      <c r="S1361" s="180" t="str">
        <f>IF(OR(R1361="S",R1361="RE"),100,"")</f>
        <v/>
      </c>
      <c r="T1361" s="181" t="str">
        <f>IF('result subject-wise'!X59="","",'result subject-wise'!X59)</f>
        <v/>
      </c>
      <c r="U1361" s="182" t="str">
        <f>IF('result subject-wise'!Y59="","",'result subject-wise'!Y59)</f>
        <v/>
      </c>
      <c r="V1361" s="176" t="str">
        <f>IF(OR(U1366=0,U1366&lt;S1366),"",IF(R1361="RE",SUM(Q1361,T1361),IF(R1361="S",T1361,Q1361)))</f>
        <v/>
      </c>
    </row>
    <row r="1362" spans="1:22" ht="19.25" customHeight="1">
      <c r="A1362" s="986"/>
      <c r="B1362" s="942" t="str">
        <f>'statement of marks'!AK59</f>
        <v>PHYSICS</v>
      </c>
      <c r="C1362" s="943"/>
      <c r="D1362" s="200" t="str">
        <f>IF('statement of marks'!AL59="","",'statement of marks'!AL59)</f>
        <v>NA</v>
      </c>
      <c r="E1362" s="201">
        <f>IF('statement of marks'!AM59="","",'statement of marks'!AM59)</f>
        <v>7</v>
      </c>
      <c r="F1362" s="201">
        <f>IF('statement of marks'!AN59="","",'statement of marks'!AN59)</f>
        <v>10</v>
      </c>
      <c r="G1362" s="177">
        <f>IF('statement of marks'!AP59="","",'statement of marks'!AP59)</f>
        <v>15</v>
      </c>
      <c r="H1362" s="177">
        <f>IF('statement of marks'!AQ59="","",'statement of marks'!AQ59)</f>
        <v>12</v>
      </c>
      <c r="I1362" s="204">
        <f>IF(G1362="","",IF(AND(G1362="ML",H1362="ML"),"ML",IF(AND(G1362="ML",H1362=""),"ML",SUM(G1362,H1362))))</f>
        <v>27</v>
      </c>
      <c r="J1362" s="204">
        <f t="shared" si="496"/>
        <v>32</v>
      </c>
      <c r="K1362" s="178">
        <f>IF(J1362="","",SUM(H1362,J1362))</f>
        <v>44</v>
      </c>
      <c r="L1362" s="177">
        <f>IF('statement of marks'!AU59="","",'statement of marks'!AU59)</f>
        <v>25</v>
      </c>
      <c r="M1362" s="177">
        <f>IF('statement of marks'!AV59="","",'statement of marks'!AV59)</f>
        <v>20</v>
      </c>
      <c r="N1362" s="204">
        <f>IF(L1362="","",IF(AND(L1362="ML",M1362="ML"),"ML",IF(AND(L1362="ML",M1362=""),"ML",SUM(L1362,M1362))))</f>
        <v>45</v>
      </c>
      <c r="O1362" s="204">
        <f>IF(L1362="","",SUM(J1362,L1362))</f>
        <v>57</v>
      </c>
      <c r="P1362" s="177">
        <f>IF(AND(H1362="",M1362=""),"",SUM(H1362,M1362))</f>
        <v>32</v>
      </c>
      <c r="Q1362" s="178">
        <f>IF(O1362="","",SUM(O1362,P1362))</f>
        <v>89</v>
      </c>
      <c r="R1362" s="201" t="str">
        <f>CONCATENATE('statement of marks'!FP59,'statement of marks'!FY59,'statement of marks'!FZ59)</f>
        <v>III</v>
      </c>
      <c r="S1362" s="180" t="str">
        <f>IF('result subject-wise'!Z59="","",'result subject-wise'!Z59)</f>
        <v/>
      </c>
      <c r="T1362" s="181" t="str">
        <f>IF('result subject-wise'!AB59="","",'result subject-wise'!AB59)</f>
        <v/>
      </c>
      <c r="U1362" s="182" t="str">
        <f>IF('result subject-wise'!AC59="","",'result subject-wise'!AC59)</f>
        <v/>
      </c>
      <c r="V1362" s="176" t="str">
        <f>IF(OR(U1366=0,U1366&lt;S1366),"",IF(OR(R1362="RE",R1362="REP"),SUM(Q1362,T1362),IF(R1362="S",T1362,Q1362)))</f>
        <v/>
      </c>
    </row>
    <row r="1363" spans="1:22" ht="19.25" customHeight="1">
      <c r="A1363" s="986"/>
      <c r="B1363" s="942" t="str">
        <f>'statement of marks'!BM59</f>
        <v>CHEMISTRY</v>
      </c>
      <c r="C1363" s="943"/>
      <c r="D1363" s="200" t="str">
        <f>IF('statement of marks'!BN59="","",'statement of marks'!BN59)</f>
        <v>NA</v>
      </c>
      <c r="E1363" s="201">
        <f>IF('statement of marks'!BO59="","",'statement of marks'!BO59)</f>
        <v>10</v>
      </c>
      <c r="F1363" s="201">
        <f>IF('statement of marks'!BP59="","",'statement of marks'!BP59)</f>
        <v>8</v>
      </c>
      <c r="G1363" s="177">
        <f>IF('statement of marks'!BR59="","",'statement of marks'!BR59)</f>
        <v>20</v>
      </c>
      <c r="H1363" s="177">
        <f>IF('statement of marks'!BS59="","",'statement of marks'!BS59)</f>
        <v>15</v>
      </c>
      <c r="I1363" s="204">
        <f t="shared" ref="I1363" si="499">IF(G1363="","",IF(AND(G1363="ML",H1363="ML"),"ML",IF(AND(G1363="ML",H1363=""),"ML",SUM(G1363,H1363))))</f>
        <v>35</v>
      </c>
      <c r="J1363" s="204">
        <f t="shared" si="496"/>
        <v>38</v>
      </c>
      <c r="K1363" s="178">
        <f>IF(J1363="","",SUM(H1363,J1363))</f>
        <v>53</v>
      </c>
      <c r="L1363" s="177">
        <f>IF('statement of marks'!BW59="","",'statement of marks'!BW59)</f>
        <v>46</v>
      </c>
      <c r="M1363" s="177">
        <f>IF('statement of marks'!BX59="","",'statement of marks'!BX59)</f>
        <v>29</v>
      </c>
      <c r="N1363" s="204">
        <f t="shared" ref="N1363" si="500">IF(L1363="","",IF(AND(L1363="ML",M1363="ML"),"ML",IF(AND(L1363="ML",M1363=""),"ML",SUM(L1363,M1363))))</f>
        <v>75</v>
      </c>
      <c r="O1363" s="204">
        <f>IF(L1363="","",SUM(J1363,L1363))</f>
        <v>84</v>
      </c>
      <c r="P1363" s="177">
        <f t="shared" ref="P1363:P1364" si="501">IF(AND(H1363="",M1363=""),"",SUM(H1363,M1363))</f>
        <v>44</v>
      </c>
      <c r="Q1363" s="178">
        <f>IF(O1363="","",SUM(O1363,P1363))</f>
        <v>128</v>
      </c>
      <c r="R1363" s="201" t="str">
        <f>CONCATENATE('statement of marks'!GA59,'statement of marks'!GJ59,'statement of marks'!GK59)</f>
        <v>I</v>
      </c>
      <c r="S1363" s="180" t="str">
        <f>IF('result subject-wise'!AD59="","",'result subject-wise'!AD59)</f>
        <v/>
      </c>
      <c r="T1363" s="181" t="str">
        <f>IF('result subject-wise'!AF59="","",'result subject-wise'!AF59)</f>
        <v/>
      </c>
      <c r="U1363" s="182" t="str">
        <f>IF('result subject-wise'!AG59="","",'result subject-wise'!AG59)</f>
        <v/>
      </c>
      <c r="V1363" s="176" t="str">
        <f>IF(OR(U1366=0,U1366&lt;S1366),"",IF(OR(R1363="RE",R1363="REP"),SUM(Q1363,T1363),IF(R1363="S",T1363,Q1363)))</f>
        <v/>
      </c>
    </row>
    <row r="1364" spans="1:22" ht="19.25" customHeight="1">
      <c r="A1364" s="986"/>
      <c r="B1364" s="942" t="str">
        <f>'statement of marks'!CO59</f>
        <v>BIOLOGY</v>
      </c>
      <c r="C1364" s="943"/>
      <c r="D1364" s="200" t="str">
        <f>IF('statement of marks'!CP59="","",'statement of marks'!CP59)</f>
        <v>NA</v>
      </c>
      <c r="E1364" s="201">
        <f>IF('statement of marks'!CQ59="","",'statement of marks'!CQ59)</f>
        <v>7</v>
      </c>
      <c r="F1364" s="201">
        <f>IF('statement of marks'!CR59="","",'statement of marks'!CR59)</f>
        <v>9</v>
      </c>
      <c r="G1364" s="177">
        <f>IF('statement of marks'!CT59="","",'statement of marks'!CT59)</f>
        <v>16</v>
      </c>
      <c r="H1364" s="177">
        <f>IF('statement of marks'!CU59="","",'statement of marks'!CU59)</f>
        <v>18</v>
      </c>
      <c r="I1364" s="204">
        <f>IF(G1364="","",IF(AND(G1364="ML",H1364="ML"),"ML",IF(AND(G1364="ML",H1364=""),"ML",SUM(G1364,H1364))))</f>
        <v>34</v>
      </c>
      <c r="J1364" s="204">
        <f t="shared" si="496"/>
        <v>32</v>
      </c>
      <c r="K1364" s="178">
        <f>IF(J1364="","",SUM(H1364,J1364))</f>
        <v>50</v>
      </c>
      <c r="L1364" s="177">
        <f>IF('statement of marks'!CY59="","",'statement of marks'!CY59)</f>
        <v>34</v>
      </c>
      <c r="M1364" s="177">
        <f>IF('statement of marks'!CZ59="","",'statement of marks'!CZ59)</f>
        <v>26</v>
      </c>
      <c r="N1364" s="204">
        <f>IF(L1364="","",IF(AND(L1364="ML",M1364="ML"),"ML",IF(AND(L1364="ML",M1364=""),"ML",SUM(L1364,M1364))))</f>
        <v>60</v>
      </c>
      <c r="O1364" s="204">
        <f>IF(L1364="","",SUM(J1364,L1364))</f>
        <v>66</v>
      </c>
      <c r="P1364" s="177">
        <f t="shared" si="501"/>
        <v>44</v>
      </c>
      <c r="Q1364" s="178">
        <f>IF(O1364="","",SUM(O1364,P1364))</f>
        <v>110</v>
      </c>
      <c r="R1364" s="201" t="str">
        <f>CONCATENATE('statement of marks'!GL59,'statement of marks'!GU59,'statement of marks'!GV59)</f>
        <v>II</v>
      </c>
      <c r="S1364" s="180" t="str">
        <f>IF('result subject-wise'!AH59="","",'result subject-wise'!AH59)</f>
        <v/>
      </c>
      <c r="T1364" s="181" t="str">
        <f>IF('result subject-wise'!AJ59="","",'result subject-wise'!AJ59)</f>
        <v/>
      </c>
      <c r="U1364" s="182" t="str">
        <f>IF('result subject-wise'!AK59="","",'result subject-wise'!AK59)</f>
        <v/>
      </c>
      <c r="V1364" s="176" t="str">
        <f>IF(OR(U1366=0,U1366&lt;S1366),"",IF(OR(R1364="RE",R1364="REP"),SUM(Q1364,T1364),IF(R1364="S",T1364,Q1364)))</f>
        <v/>
      </c>
    </row>
    <row r="1365" spans="1:22" ht="19.25" customHeight="1">
      <c r="A1365" s="986"/>
      <c r="B1365" s="1032" t="s">
        <v>296</v>
      </c>
      <c r="C1365" s="1033"/>
      <c r="D1365" s="183">
        <f>IF(AND(D1360="",D1361="",D1362="",D1363="",D1364=""),"",SUM(D1360:D1364))</f>
        <v>0</v>
      </c>
      <c r="E1365" s="183">
        <f t="shared" ref="E1365:F1365" si="502">IF(AND(E1360="",E1361="",E1362="",E1363="",E1364=""),"",SUM(E1360:E1364))</f>
        <v>34</v>
      </c>
      <c r="F1365" s="183">
        <f t="shared" si="502"/>
        <v>38</v>
      </c>
      <c r="G1365" s="184">
        <f>IF(G1360="","",SUM(G1360:G1364))</f>
        <v>109</v>
      </c>
      <c r="H1365" s="184">
        <f>SUM(H1362:H1364)</f>
        <v>45</v>
      </c>
      <c r="I1365" s="184">
        <f>IF(AND(I1360="",I1361="",I1362="",I1363="",I1364=""),"",SUM(I1360:I1364))</f>
        <v>154</v>
      </c>
      <c r="J1365" s="185">
        <f>IF(J1364="","",SUM(J1360:J1364))</f>
        <v>181</v>
      </c>
      <c r="K1365" s="186">
        <f>IF(K1360="","",SUM(K1360:K1364))</f>
        <v>226</v>
      </c>
      <c r="L1365" s="184">
        <f>IF(L1360="","",SUM(L1360:L1364))</f>
        <v>216</v>
      </c>
      <c r="M1365" s="184">
        <f>SUM(M1362:M1364)</f>
        <v>75</v>
      </c>
      <c r="N1365" s="184">
        <f t="shared" ref="N1365" si="503">IF(AND(N1360="",N1361="",N1362="",N1363="",N1364=""),"",SUM(N1360:N1364))</f>
        <v>291</v>
      </c>
      <c r="O1365" s="185">
        <f>IF(L1365="","",SUM(J1365,L1365))</f>
        <v>397</v>
      </c>
      <c r="P1365" s="186">
        <f>SUM(H1365,M1365)</f>
        <v>120</v>
      </c>
      <c r="Q1365" s="186">
        <f>IF(Q1360="","",SUM(Q1360:Q1364))</f>
        <v>517</v>
      </c>
      <c r="R1365" s="185"/>
      <c r="S1365" s="185" t="str">
        <f>IF(AND(S1360="",S1361="",S1362="",S1363="",S1364=""),"",SUM(S1360:S1364))</f>
        <v/>
      </c>
      <c r="T1365" s="187" t="str">
        <f>IF(AND(T1360="",T1361="",T1362="",T1363="",T1364=""),"",SUM(T1360:T1364))</f>
        <v/>
      </c>
      <c r="U1365" s="188"/>
      <c r="V1365" s="189" t="str">
        <f>IF(V1360="","",SUM(V1360:V1364))</f>
        <v/>
      </c>
    </row>
    <row r="1366" spans="1:22" ht="19.25" customHeight="1">
      <c r="A1366" s="986"/>
      <c r="B1366" s="1034" t="s">
        <v>318</v>
      </c>
      <c r="C1366" s="1035"/>
      <c r="D1366" s="173">
        <f>IF(D1365="","",50-(COUNTIF(D1360:D1364,"NA")*10+COUNTIF(D1360:D1364,"ML")*10))</f>
        <v>0</v>
      </c>
      <c r="E1366" s="173">
        <f t="shared" ref="E1366:F1366" si="504">IF(E1365="","",50-(COUNTIF(E1360:E1364,"NA")*10+COUNTIF(E1360:E1364,"ML")*10))</f>
        <v>50</v>
      </c>
      <c r="F1366" s="173">
        <f t="shared" si="504"/>
        <v>50</v>
      </c>
      <c r="G1366" s="177" t="e">
        <f>I1366-H1366</f>
        <v>#VALUE!</v>
      </c>
      <c r="H1366" s="184" t="e">
        <f>IF(H1365="","",(IF(OR(H1362="ML",H1362=""),0,H1359)+IF(OR(H1363="ML",H1363=""),0,H1360)+IF(OR(H1364="ML",H1364=""),0,H1361)))</f>
        <v>#VALUE!</v>
      </c>
      <c r="I1366" s="177">
        <f>IF(I1365=0,0,350-H1368)</f>
        <v>350</v>
      </c>
      <c r="J1366" s="204" t="e">
        <f>IF(J1365="","",SUM(D1366:G1366))</f>
        <v>#VALUE!</v>
      </c>
      <c r="K1366" s="178" t="e">
        <f>IF(K1365="","",SUM(H1366,J1366))</f>
        <v>#VALUE!</v>
      </c>
      <c r="L1366" s="177" t="e">
        <f>N1366-M1366</f>
        <v>#VALUE!</v>
      </c>
      <c r="M1366" s="180" t="e">
        <f>IF(M1365="","",(IF(OR(M1362="ML",M1362=""),0,M1359)+IF(OR(M1363="ML",M1363=""),0,M1360)+IF(OR(M1364="ML",M1364=""),0,M1361)))</f>
        <v>#VALUE!</v>
      </c>
      <c r="N1366" s="177">
        <f>IF(N1365=0,0,500-M1368)</f>
        <v>500</v>
      </c>
      <c r="O1366" s="204" t="e">
        <f>IF(L1366="","",SUM(J1366,L1366))</f>
        <v>#VALUE!</v>
      </c>
      <c r="P1366" s="178" t="e">
        <f>SUM(H1366,M1366)</f>
        <v>#VALUE!</v>
      </c>
      <c r="Q1366" s="178" t="e">
        <f>IF(Q1365="","",SUM(O1366,P1366))</f>
        <v>#VALUE!</v>
      </c>
      <c r="R1366" s="169"/>
      <c r="S1366" s="190">
        <f>COUNTIF(R1360:R1369,"S")</f>
        <v>0</v>
      </c>
      <c r="T1366" s="190">
        <f>COUNTIF(R1360:R1369,"RE")+COUNTIF(R1360:R1369,"REP")</f>
        <v>0</v>
      </c>
      <c r="U1366" s="190">
        <f>COUNTIF(U1360:U1365,"P")+COUNTIF(U1368:U1369,"P")</f>
        <v>0</v>
      </c>
      <c r="V1366" s="191" t="str">
        <f>IF(OR(U1366=0,U1366&lt;(S1366+T1366)),"",(Q1366-(S1366*200)+S1365))</f>
        <v/>
      </c>
    </row>
    <row r="1367" spans="1:22" ht="19.25" customHeight="1">
      <c r="A1367" s="986"/>
      <c r="B1367" s="942" t="s">
        <v>156</v>
      </c>
      <c r="C1367" s="943"/>
      <c r="D1367" s="192" t="e">
        <f t="shared" ref="D1367:Q1367" si="505">IF(D1366="","",D1365/D1366*100)</f>
        <v>#DIV/0!</v>
      </c>
      <c r="E1367" s="192">
        <f t="shared" si="505"/>
        <v>68</v>
      </c>
      <c r="F1367" s="192">
        <f t="shared" si="505"/>
        <v>76</v>
      </c>
      <c r="G1367" s="192" t="e">
        <f t="shared" si="505"/>
        <v>#VALUE!</v>
      </c>
      <c r="H1367" s="192" t="e">
        <f t="shared" si="505"/>
        <v>#VALUE!</v>
      </c>
      <c r="I1367" s="192">
        <f t="shared" si="505"/>
        <v>44</v>
      </c>
      <c r="J1367" s="192" t="e">
        <f t="shared" si="505"/>
        <v>#VALUE!</v>
      </c>
      <c r="K1367" s="193" t="e">
        <f t="shared" si="505"/>
        <v>#VALUE!</v>
      </c>
      <c r="L1367" s="192" t="e">
        <f t="shared" si="505"/>
        <v>#VALUE!</v>
      </c>
      <c r="M1367" s="192" t="e">
        <f t="shared" si="505"/>
        <v>#VALUE!</v>
      </c>
      <c r="N1367" s="192">
        <f t="shared" si="505"/>
        <v>58.199999999999996</v>
      </c>
      <c r="O1367" s="192" t="e">
        <f t="shared" si="505"/>
        <v>#VALUE!</v>
      </c>
      <c r="P1367" s="193" t="e">
        <f t="shared" si="505"/>
        <v>#VALUE!</v>
      </c>
      <c r="Q1367" s="193" t="e">
        <f t="shared" si="505"/>
        <v>#VALUE!</v>
      </c>
      <c r="R1367" s="166"/>
      <c r="S1367" s="166"/>
      <c r="T1367" s="167"/>
      <c r="U1367" s="170"/>
      <c r="V1367" s="194" t="str">
        <f>IF(V1366="","",V1365/V1366*100)</f>
        <v/>
      </c>
    </row>
    <row r="1368" spans="1:22" ht="19.25" customHeight="1">
      <c r="A1368" s="986"/>
      <c r="B1368" s="942" t="str">
        <f>'statement of marks'!$DQ$3</f>
        <v>RAJASTHAN STUDIES</v>
      </c>
      <c r="C1368" s="943"/>
      <c r="D1368" s="200" t="str">
        <f>IF('statement of marks'!DQ59="","",'statement of marks'!DQ59)</f>
        <v>NA</v>
      </c>
      <c r="E1368" s="201">
        <f>IF('statement of marks'!DR59="","",'statement of marks'!DR59)</f>
        <v>9</v>
      </c>
      <c r="F1368" s="201">
        <f>IF('statement of marks'!DS59="","",'statement of marks'!DS59)</f>
        <v>10</v>
      </c>
      <c r="G1368" s="201">
        <f>IF('statement of marks'!DU59="","",'statement of marks'!DU59)</f>
        <v>45</v>
      </c>
      <c r="H1368" s="179">
        <f>IF(G1360="ML",70)+IF(G1361="ML",70)+IF(G1362="ML",70-H1359)+IF(G1363="ML",70-H1360)+IF(G1364="ML",70-H1361)+IF(H1362="ml",H1359)+IF(H1363="ml",H1360)+IF(H1364="ml",H1361)</f>
        <v>0</v>
      </c>
      <c r="I1368" s="204">
        <f>IF(G1368="","",SUM(G1368,H1368))</f>
        <v>45</v>
      </c>
      <c r="J1368" s="204">
        <f>IF(G1368="","",SUM(D1368,E1368,F1368,G1368))</f>
        <v>64</v>
      </c>
      <c r="K1368" s="178">
        <f>IF(J1368="","",SUM(H1368,J1368))</f>
        <v>64</v>
      </c>
      <c r="L1368" s="201">
        <f>IF('statement of marks'!DW59="","",'statement of marks'!DW59)</f>
        <v>62</v>
      </c>
      <c r="M1368" s="179">
        <f>IF(L1360="ML",100)+IF(L1361="ML",100)+IF(L1362="ML",100-M1359)+IF(L1363="ML",100-M1360)+IF(L1364="ML",100-M1361)+IF(M1362="ml",M1359)+IF(M1363="ml",M1360)+IF(M1364="ml",M1361)</f>
        <v>0</v>
      </c>
      <c r="N1368" s="204">
        <f>IF(L1368="","",SUM(L1368,M1368))</f>
        <v>62</v>
      </c>
      <c r="O1368" s="204">
        <f>IF(L1368="","",SUM(K1368,L1368))</f>
        <v>126</v>
      </c>
      <c r="P1368" s="179">
        <f>SUM(H1368,M1368)</f>
        <v>0</v>
      </c>
      <c r="Q1368" s="178">
        <f>IF(O1368="","",SUM(O1368,M1368))</f>
        <v>126</v>
      </c>
      <c r="R1368" s="201" t="str">
        <f>IF('statement of marks'!GW59="","",'statement of marks'!GW59)</f>
        <v>B</v>
      </c>
      <c r="S1368" s="180" t="str">
        <f>IF(OR(R1368="S",R1368="RE"),100,"")</f>
        <v/>
      </c>
      <c r="T1368" s="171" t="str">
        <f>IF('result subject-wise'!AL59="","",'result subject-wise'!AL59)</f>
        <v/>
      </c>
      <c r="U1368" s="172" t="str">
        <f>IF('result subject-wise'!AM59="","",'result subject-wise'!AM59)</f>
        <v/>
      </c>
      <c r="V1368" s="1036"/>
    </row>
    <row r="1369" spans="1:22" ht="19.25" customHeight="1">
      <c r="A1369" s="986"/>
      <c r="B1369" s="942" t="str">
        <f>'statement of marks'!$ED$3</f>
        <v>JEEVAN KAUSJAL</v>
      </c>
      <c r="C1369" s="943"/>
      <c r="D1369" s="1037" t="s">
        <v>283</v>
      </c>
      <c r="E1369" s="1038"/>
      <c r="F1369" s="204">
        <f>'statement of marks'!$ED$6</f>
        <v>30</v>
      </c>
      <c r="G1369" s="177">
        <f>IF('statement of marks'!ED59="","",'statement of marks'!ED59)</f>
        <v>22</v>
      </c>
      <c r="H1369" s="1038" t="s">
        <v>284</v>
      </c>
      <c r="I1369" s="1038"/>
      <c r="J1369" s="204">
        <f>'statement of marks'!$EE$6</f>
        <v>30</v>
      </c>
      <c r="K1369" s="178">
        <f>IF('statement of marks'!EE59="","",'statement of marks'!EE59)</f>
        <v>27</v>
      </c>
      <c r="L1369" s="1038" t="s">
        <v>113</v>
      </c>
      <c r="M1369" s="1038"/>
      <c r="N1369" s="204">
        <f>'statement of marks'!$EF$6</f>
        <v>40</v>
      </c>
      <c r="O1369" s="201">
        <f>IF('statement of marks'!EF59="","",'statement of marks'!EF59)</f>
        <v>29</v>
      </c>
      <c r="P1369" s="166"/>
      <c r="Q1369" s="178">
        <f>IF(O1369="","",SUM(G1369,K1369,O1369))</f>
        <v>78</v>
      </c>
      <c r="R1369" s="201" t="str">
        <f>IF('statement of marks'!GX59="","",'statement of marks'!GX59)</f>
        <v>B</v>
      </c>
      <c r="S1369" s="180" t="str">
        <f>IF(OR(R1369="S",R1369="RE"),40,"")</f>
        <v/>
      </c>
      <c r="T1369" s="171" t="str">
        <f>IF('result subject-wise'!AN59="","",'result subject-wise'!AN59)</f>
        <v/>
      </c>
      <c r="U1369" s="172" t="str">
        <f>IF('result subject-wise'!AO59="","",'result subject-wise'!AO59)</f>
        <v/>
      </c>
      <c r="V1369" s="1036"/>
    </row>
    <row r="1370" spans="1:22" ht="19.25" customHeight="1">
      <c r="A1370" s="986"/>
      <c r="B1370" s="1039" t="s">
        <v>200</v>
      </c>
      <c r="C1370" s="1040"/>
      <c r="D1370" s="1041" t="str">
        <f>IF('statement of marks'!HD59="","",'statement of marks'!HD59)</f>
        <v>PASS</v>
      </c>
      <c r="E1370" s="1042"/>
      <c r="F1370" s="1042"/>
      <c r="G1370" s="1042"/>
      <c r="H1370" s="1042"/>
      <c r="I1370" s="1043"/>
      <c r="J1370" s="202" t="s">
        <v>330</v>
      </c>
      <c r="K1370" s="201" t="str">
        <f>IF('statement of marks'!HG59="","",'statement of marks'!HG59)</f>
        <v>II</v>
      </c>
      <c r="L1370" s="1044" t="s">
        <v>157</v>
      </c>
      <c r="M1370" s="1045"/>
      <c r="N1370" s="1046"/>
      <c r="O1370" s="201">
        <f>IF('statement of marks'!HI59="","",'statement of marks'!HI59)</f>
        <v>26.999999999999975</v>
      </c>
      <c r="P1370" s="1047" t="s">
        <v>324</v>
      </c>
      <c r="Q1370" s="1047"/>
      <c r="R1370" s="1047"/>
      <c r="S1370" s="1047"/>
      <c r="T1370" s="1047"/>
      <c r="U1370" s="1047"/>
      <c r="V1370" s="1048"/>
    </row>
    <row r="1371" spans="1:22" ht="19.25" customHeight="1">
      <c r="A1371" s="986"/>
      <c r="B1371" s="1039" t="s">
        <v>333</v>
      </c>
      <c r="C1371" s="1040"/>
      <c r="D1371" s="965" t="s">
        <v>127</v>
      </c>
      <c r="E1371" s="966"/>
      <c r="F1371" s="958" t="s">
        <v>129</v>
      </c>
      <c r="G1371" s="958"/>
      <c r="H1371" s="958" t="s">
        <v>131</v>
      </c>
      <c r="I1371" s="958"/>
      <c r="J1371" s="958" t="s">
        <v>133</v>
      </c>
      <c r="K1371" s="958"/>
      <c r="L1371" s="959" t="s">
        <v>312</v>
      </c>
      <c r="M1371" s="959"/>
      <c r="N1371" s="959"/>
      <c r="O1371" s="959"/>
      <c r="P1371" s="960" t="s">
        <v>200</v>
      </c>
      <c r="Q1371" s="960"/>
      <c r="R1371" s="960"/>
      <c r="S1371" s="960"/>
      <c r="T1371" s="961" t="str">
        <f>IF('result subject-wise'!AR59="","",'result subject-wise'!AR59)</f>
        <v/>
      </c>
      <c r="U1371" s="961"/>
      <c r="V1371" s="962"/>
    </row>
    <row r="1372" spans="1:22" ht="19.25" customHeight="1">
      <c r="A1372" s="986"/>
      <c r="B1372" s="963" t="s">
        <v>309</v>
      </c>
      <c r="C1372" s="964"/>
      <c r="D1372" s="965" t="str">
        <f>IF('statement of marks'!EZ59="","",'statement of marks'!EZ59)</f>
        <v/>
      </c>
      <c r="E1372" s="966"/>
      <c r="F1372" s="966" t="str">
        <f>IF('statement of marks'!FB59="","",'statement of marks'!FB59)</f>
        <v/>
      </c>
      <c r="G1372" s="966"/>
      <c r="H1372" s="966" t="str">
        <f>IF('statement of marks'!FD59="","",'statement of marks'!FD59)</f>
        <v/>
      </c>
      <c r="I1372" s="966"/>
      <c r="J1372" s="966" t="str">
        <f>IF('statement of marks'!FF59="","",'statement of marks'!FF59)</f>
        <v/>
      </c>
      <c r="K1372" s="966"/>
      <c r="L1372" s="966">
        <f>IF('statement of marks'!FH59="","",'statement of marks'!FH59)</f>
        <v>0</v>
      </c>
      <c r="M1372" s="966"/>
      <c r="N1372" s="966"/>
      <c r="O1372" s="966"/>
      <c r="P1372" s="960" t="s">
        <v>330</v>
      </c>
      <c r="Q1372" s="960"/>
      <c r="R1372" s="960"/>
      <c r="S1372" s="960"/>
      <c r="T1372" s="961" t="str">
        <f>IF(AND(T1371="mRrh.kZ",V1367&gt;=60),"FIRST",IF(AND(T1371="mRrh.kZ",V1367&gt;=48),"SECOND",IF(AND(T1371="mRrh.kZ",V1367&gt;=36),"THIRD","")))</f>
        <v/>
      </c>
      <c r="U1372" s="961"/>
      <c r="V1372" s="962"/>
    </row>
    <row r="1373" spans="1:22" ht="19.25" customHeight="1">
      <c r="A1373" s="986"/>
      <c r="B1373" s="963" t="s">
        <v>310</v>
      </c>
      <c r="C1373" s="964"/>
      <c r="D1373" s="967" t="str">
        <f>IF('statement of marks'!EY59="","",'statement of marks'!EY59)</f>
        <v/>
      </c>
      <c r="E1373" s="968"/>
      <c r="F1373" s="968" t="str">
        <f>IF('statement of marks'!FA59="","",'statement of marks'!FA59)</f>
        <v/>
      </c>
      <c r="G1373" s="968"/>
      <c r="H1373" s="968" t="str">
        <f>IF('statement of marks'!FC59="","",'statement of marks'!FC59)</f>
        <v/>
      </c>
      <c r="I1373" s="968"/>
      <c r="J1373" s="968" t="str">
        <f>IF('statement of marks'!FE59="","",'statement of marks'!FE59)</f>
        <v/>
      </c>
      <c r="K1373" s="968"/>
      <c r="L1373" s="968">
        <f>IF('statement of marks'!FG59="","",'statement of marks'!FG59)</f>
        <v>44</v>
      </c>
      <c r="M1373" s="968"/>
      <c r="N1373" s="968"/>
      <c r="O1373" s="968"/>
      <c r="P1373" s="969" t="s">
        <v>302</v>
      </c>
      <c r="Q1373" s="970"/>
      <c r="R1373" s="970"/>
      <c r="S1373" s="971"/>
      <c r="T1373" s="972" t="str">
        <f>IF(T1371="","",'result subject-wise'!$G$118)</f>
        <v/>
      </c>
      <c r="U1373" s="972"/>
      <c r="V1373" s="973"/>
    </row>
    <row r="1374" spans="1:22" ht="19.25" customHeight="1">
      <c r="A1374" s="986"/>
      <c r="B1374" s="942" t="s">
        <v>303</v>
      </c>
      <c r="C1374" s="943"/>
      <c r="D1374" s="944"/>
      <c r="E1374" s="945"/>
      <c r="F1374" s="945"/>
      <c r="G1374" s="945"/>
      <c r="H1374" s="945"/>
      <c r="I1374" s="945"/>
      <c r="J1374" s="945"/>
      <c r="K1374" s="945"/>
      <c r="L1374" s="946" t="s">
        <v>326</v>
      </c>
      <c r="M1374" s="946"/>
      <c r="N1374" s="946"/>
      <c r="O1374" s="946"/>
      <c r="P1374" s="946"/>
      <c r="Q1374" s="946"/>
      <c r="R1374" s="974"/>
      <c r="S1374" s="975"/>
      <c r="T1374" s="975"/>
      <c r="U1374" s="975"/>
      <c r="V1374" s="976"/>
    </row>
    <row r="1375" spans="1:22" ht="19.25" customHeight="1">
      <c r="A1375" s="986"/>
      <c r="B1375" s="942" t="s">
        <v>335</v>
      </c>
      <c r="C1375" s="943"/>
      <c r="D1375" s="944"/>
      <c r="E1375" s="945"/>
      <c r="F1375" s="945"/>
      <c r="G1375" s="945"/>
      <c r="H1375" s="945"/>
      <c r="I1375" s="945"/>
      <c r="J1375" s="945"/>
      <c r="K1375" s="945"/>
      <c r="L1375" s="946" t="s">
        <v>304</v>
      </c>
      <c r="M1375" s="946"/>
      <c r="N1375" s="946"/>
      <c r="O1375" s="946"/>
      <c r="P1375" s="946"/>
      <c r="Q1375" s="946"/>
      <c r="R1375" s="977"/>
      <c r="S1375" s="978"/>
      <c r="T1375" s="978"/>
      <c r="U1375" s="978"/>
      <c r="V1375" s="979"/>
    </row>
    <row r="1376" spans="1:22" ht="19.25" customHeight="1">
      <c r="A1376" s="986"/>
      <c r="B1376" s="942" t="s">
        <v>313</v>
      </c>
      <c r="C1376" s="943"/>
      <c r="D1376" s="944"/>
      <c r="E1376" s="945"/>
      <c r="F1376" s="945"/>
      <c r="G1376" s="945"/>
      <c r="H1376" s="945"/>
      <c r="I1376" s="945"/>
      <c r="J1376" s="945"/>
      <c r="K1376" s="945"/>
      <c r="L1376" s="946" t="s">
        <v>327</v>
      </c>
      <c r="M1376" s="946"/>
      <c r="N1376" s="946"/>
      <c r="O1376" s="946"/>
      <c r="P1376" s="946"/>
      <c r="Q1376" s="946"/>
      <c r="R1376" s="947" t="s">
        <v>328</v>
      </c>
      <c r="S1376" s="948"/>
      <c r="T1376" s="948"/>
      <c r="U1376" s="948"/>
      <c r="V1376" s="949"/>
    </row>
    <row r="1377" spans="1:22" ht="19.25" customHeight="1">
      <c r="A1377" s="987"/>
      <c r="B1377" s="950" t="s">
        <v>329</v>
      </c>
      <c r="C1377" s="951"/>
      <c r="D1377" s="952"/>
      <c r="E1377" s="953"/>
      <c r="F1377" s="953"/>
      <c r="G1377" s="953"/>
      <c r="H1377" s="953"/>
      <c r="I1377" s="953"/>
      <c r="J1377" s="953"/>
      <c r="K1377" s="953"/>
      <c r="L1377" s="951" t="s">
        <v>117</v>
      </c>
      <c r="M1377" s="951"/>
      <c r="N1377" s="951"/>
      <c r="O1377" s="951"/>
      <c r="P1377" s="954">
        <f>'statement of marks'!$HJ$110</f>
        <v>42122</v>
      </c>
      <c r="Q1377" s="954"/>
      <c r="R1377" s="955" t="s">
        <v>305</v>
      </c>
      <c r="S1377" s="956"/>
      <c r="T1377" s="956"/>
      <c r="U1377" s="956"/>
      <c r="V1377" s="957"/>
    </row>
    <row r="1378" spans="1:22" ht="19.25" customHeight="1">
      <c r="A1378" s="980" t="s">
        <v>287</v>
      </c>
      <c r="B1378" s="981"/>
      <c r="C1378" s="981"/>
      <c r="D1378" s="981"/>
      <c r="E1378" s="981"/>
      <c r="F1378" s="981"/>
      <c r="G1378" s="981"/>
      <c r="H1378" s="981"/>
      <c r="I1378" s="981"/>
      <c r="J1378" s="981"/>
      <c r="K1378" s="981"/>
      <c r="L1378" s="981"/>
      <c r="M1378" s="981"/>
      <c r="N1378" s="981"/>
      <c r="O1378" s="981"/>
      <c r="P1378" s="981"/>
      <c r="Q1378" s="981"/>
      <c r="R1378" s="981"/>
      <c r="S1378" s="981"/>
      <c r="T1378" s="981"/>
      <c r="U1378" s="981"/>
      <c r="V1378" s="982"/>
    </row>
    <row r="1379" spans="1:22" ht="19.25" customHeight="1">
      <c r="A1379" s="983" t="str">
        <f>'statement of marks'!$A$1</f>
        <v>GOVT. GIRLS' HR. SEC. SCHOOL, NIMBAHERA</v>
      </c>
      <c r="B1379" s="984"/>
      <c r="C1379" s="984"/>
      <c r="D1379" s="984"/>
      <c r="E1379" s="984"/>
      <c r="F1379" s="984"/>
      <c r="G1379" s="984"/>
      <c r="H1379" s="984"/>
      <c r="I1379" s="984"/>
      <c r="J1379" s="984"/>
      <c r="K1379" s="984"/>
      <c r="L1379" s="984"/>
      <c r="M1379" s="984"/>
      <c r="N1379" s="984"/>
      <c r="O1379" s="984"/>
      <c r="P1379" s="984"/>
      <c r="Q1379" s="984"/>
      <c r="R1379" s="984"/>
      <c r="S1379" s="984"/>
      <c r="T1379" s="984"/>
      <c r="U1379" s="984"/>
      <c r="V1379" s="985"/>
    </row>
    <row r="1380" spans="1:22" ht="19.25" customHeight="1">
      <c r="A1380" s="986"/>
      <c r="B1380" s="988" t="s">
        <v>316</v>
      </c>
      <c r="C1380" s="988"/>
      <c r="D1380" s="989" t="str">
        <f>'statement of marks'!$F$3</f>
        <v>2013-14</v>
      </c>
      <c r="E1380" s="990"/>
      <c r="F1380" s="991" t="str">
        <f>IF(T1398="","MAIN EXAMINATION",IF(D1397="Suppl.","SUPPLEMENTARY EXAMINATION",IF(D1397="Re-exam.","RE-EXAMINATION",)))</f>
        <v>MAIN EXAMINATION</v>
      </c>
      <c r="G1380" s="992"/>
      <c r="H1380" s="992"/>
      <c r="I1380" s="992"/>
      <c r="J1380" s="992"/>
      <c r="K1380" s="992"/>
      <c r="L1380" s="992"/>
      <c r="M1380" s="992"/>
      <c r="N1380" s="992"/>
      <c r="O1380" s="992"/>
      <c r="P1380" s="992"/>
      <c r="Q1380" s="992"/>
      <c r="R1380" s="993" t="s">
        <v>315</v>
      </c>
      <c r="S1380" s="994"/>
      <c r="T1380" s="995" t="str">
        <f>'statement of marks'!$A$3</f>
        <v>11 'A'</v>
      </c>
      <c r="U1380" s="995"/>
      <c r="V1380" s="996"/>
    </row>
    <row r="1381" spans="1:22" ht="19.25" customHeight="1">
      <c r="A1381" s="986"/>
      <c r="B1381" s="997" t="s">
        <v>36</v>
      </c>
      <c r="C1381" s="997"/>
      <c r="D1381" s="998" t="str">
        <f>IF('statement of marks'!G60="","",'statement of marks'!G60)</f>
        <v>A 052</v>
      </c>
      <c r="E1381" s="946"/>
      <c r="F1381" s="946"/>
      <c r="G1381" s="946"/>
      <c r="H1381" s="946"/>
      <c r="I1381" s="946"/>
      <c r="J1381" s="946"/>
      <c r="K1381" s="946"/>
      <c r="L1381" s="946"/>
      <c r="M1381" s="946"/>
      <c r="N1381" s="946"/>
      <c r="O1381" s="946"/>
      <c r="P1381" s="946"/>
      <c r="Q1381" s="946"/>
      <c r="R1381" s="999" t="s">
        <v>314</v>
      </c>
      <c r="S1381" s="1000"/>
      <c r="T1381" s="1001" t="str">
        <f>IF('statement of marks'!E60="","",'statement of marks'!E60)</f>
        <v/>
      </c>
      <c r="U1381" s="1001"/>
      <c r="V1381" s="1002"/>
    </row>
    <row r="1382" spans="1:22" ht="19.25" customHeight="1">
      <c r="A1382" s="986"/>
      <c r="B1382" s="997" t="s">
        <v>37</v>
      </c>
      <c r="C1382" s="997"/>
      <c r="D1382" s="998" t="str">
        <f>IF('statement of marks'!H60="","",'statement of marks'!H60)</f>
        <v>B 052</v>
      </c>
      <c r="E1382" s="946"/>
      <c r="F1382" s="946"/>
      <c r="G1382" s="946"/>
      <c r="H1382" s="946"/>
      <c r="I1382" s="946"/>
      <c r="J1382" s="946"/>
      <c r="K1382" s="946"/>
      <c r="L1382" s="946"/>
      <c r="M1382" s="946"/>
      <c r="N1382" s="946"/>
      <c r="O1382" s="946"/>
      <c r="P1382" s="946"/>
      <c r="Q1382" s="946"/>
      <c r="R1382" s="999" t="s">
        <v>35</v>
      </c>
      <c r="S1382" s="1000"/>
      <c r="T1382" s="1001" t="str">
        <f>IF('statement of marks'!D60="","",'statement of marks'!D60)</f>
        <v/>
      </c>
      <c r="U1382" s="1001"/>
      <c r="V1382" s="1002"/>
    </row>
    <row r="1383" spans="1:22" ht="19.25" customHeight="1">
      <c r="A1383" s="986"/>
      <c r="B1383" s="1003" t="s">
        <v>38</v>
      </c>
      <c r="C1383" s="1003"/>
      <c r="D1383" s="998" t="str">
        <f>IF('statement of marks'!I60="","",'statement of marks'!I60)</f>
        <v>C 052</v>
      </c>
      <c r="E1383" s="946"/>
      <c r="F1383" s="946"/>
      <c r="G1383" s="946"/>
      <c r="H1383" s="946"/>
      <c r="I1383" s="946"/>
      <c r="J1383" s="946"/>
      <c r="K1383" s="946"/>
      <c r="L1383" s="946"/>
      <c r="M1383" s="946"/>
      <c r="N1383" s="946"/>
      <c r="O1383" s="946"/>
      <c r="P1383" s="946"/>
      <c r="Q1383" s="946"/>
      <c r="R1383" s="1004" t="s">
        <v>285</v>
      </c>
      <c r="S1383" s="1005"/>
      <c r="T1383" s="1006" t="str">
        <f>IF('statement of marks'!F60="","",'statement of marks'!F60)</f>
        <v/>
      </c>
      <c r="U1383" s="1006"/>
      <c r="V1383" s="1007"/>
    </row>
    <row r="1384" spans="1:22" ht="19.25" customHeight="1">
      <c r="A1384" s="986"/>
      <c r="B1384" s="1008" t="s">
        <v>223</v>
      </c>
      <c r="C1384" s="1010" t="s">
        <v>319</v>
      </c>
      <c r="D1384" s="1012" t="s">
        <v>114</v>
      </c>
      <c r="E1384" s="1012" t="s">
        <v>115</v>
      </c>
      <c r="F1384" s="1012" t="s">
        <v>116</v>
      </c>
      <c r="G1384" s="1014" t="s">
        <v>281</v>
      </c>
      <c r="H1384" s="1014" t="s">
        <v>282</v>
      </c>
      <c r="I1384" s="1012" t="s">
        <v>289</v>
      </c>
      <c r="J1384" s="1012" t="s">
        <v>299</v>
      </c>
      <c r="K1384" s="1016" t="s">
        <v>299</v>
      </c>
      <c r="L1384" s="1018" t="s">
        <v>292</v>
      </c>
      <c r="M1384" s="1018" t="s">
        <v>293</v>
      </c>
      <c r="N1384" s="1020" t="s">
        <v>294</v>
      </c>
      <c r="O1384" s="1020" t="s">
        <v>290</v>
      </c>
      <c r="P1384" s="1020" t="s">
        <v>291</v>
      </c>
      <c r="Q1384" s="1016" t="s">
        <v>323</v>
      </c>
      <c r="R1384" s="1012" t="s">
        <v>334</v>
      </c>
      <c r="S1384" s="1022" t="s">
        <v>332</v>
      </c>
      <c r="T1384" s="1024" t="s">
        <v>320</v>
      </c>
      <c r="U1384" s="1026" t="s">
        <v>321</v>
      </c>
      <c r="V1384" s="1028" t="s">
        <v>322</v>
      </c>
    </row>
    <row r="1385" spans="1:22" ht="19.25" customHeight="1">
      <c r="A1385" s="986"/>
      <c r="B1385" s="1009"/>
      <c r="C1385" s="1011"/>
      <c r="D1385" s="1013"/>
      <c r="E1385" s="1013"/>
      <c r="F1385" s="1013"/>
      <c r="G1385" s="1015"/>
      <c r="H1385" s="1015"/>
      <c r="I1385" s="1013"/>
      <c r="J1385" s="1013"/>
      <c r="K1385" s="1017"/>
      <c r="L1385" s="1019"/>
      <c r="M1385" s="1019"/>
      <c r="N1385" s="1021"/>
      <c r="O1385" s="1021"/>
      <c r="P1385" s="1021"/>
      <c r="Q1385" s="1017"/>
      <c r="R1385" s="1013"/>
      <c r="S1385" s="1023"/>
      <c r="T1385" s="1025"/>
      <c r="U1385" s="1027"/>
      <c r="V1385" s="1029"/>
    </row>
    <row r="1386" spans="1:22" ht="19.25" customHeight="1">
      <c r="A1386" s="986"/>
      <c r="B1386" s="1030" t="s">
        <v>317</v>
      </c>
      <c r="C1386" s="1031"/>
      <c r="D1386" s="173">
        <v>10</v>
      </c>
      <c r="E1386" s="203">
        <v>10</v>
      </c>
      <c r="F1386" s="203">
        <v>10</v>
      </c>
      <c r="G1386" s="164" t="s">
        <v>90</v>
      </c>
      <c r="H1386" s="174" t="str">
        <f>'statement of marks'!$AQ$6</f>
        <v/>
      </c>
      <c r="I1386" s="165">
        <v>70</v>
      </c>
      <c r="J1386" s="164" t="s">
        <v>88</v>
      </c>
      <c r="K1386" s="175">
        <v>100</v>
      </c>
      <c r="L1386" s="164" t="s">
        <v>91</v>
      </c>
      <c r="M1386" s="174" t="str">
        <f>'statement of marks'!$AV$6</f>
        <v/>
      </c>
      <c r="N1386" s="165">
        <v>100</v>
      </c>
      <c r="O1386" s="164" t="s">
        <v>307</v>
      </c>
      <c r="P1386" s="175"/>
      <c r="Q1386" s="175">
        <v>200</v>
      </c>
      <c r="R1386" s="166"/>
      <c r="S1386" s="166"/>
      <c r="T1386" s="167"/>
      <c r="U1386" s="168"/>
      <c r="V1386" s="176" t="str">
        <f>IF(OR(U1393=0,U1393&lt;S1393),"",Q1386)</f>
        <v/>
      </c>
    </row>
    <row r="1387" spans="1:22" ht="19.25" customHeight="1">
      <c r="A1387" s="986"/>
      <c r="B1387" s="942" t="str">
        <f>'statement of marks'!$J$3</f>
        <v>HINDI COMPULSORY</v>
      </c>
      <c r="C1387" s="943"/>
      <c r="D1387" s="200" t="str">
        <f>IF('statement of marks'!J60="","",'statement of marks'!J60)</f>
        <v/>
      </c>
      <c r="E1387" s="201" t="str">
        <f>IF('statement of marks'!K60="","",'statement of marks'!K60)</f>
        <v/>
      </c>
      <c r="F1387" s="201" t="str">
        <f>IF('statement of marks'!L60="","",'statement of marks'!L60)</f>
        <v/>
      </c>
      <c r="G1387" s="177" t="str">
        <f>IF('statement of marks'!N60="","",'statement of marks'!N60)</f>
        <v/>
      </c>
      <c r="H1387" s="177" t="str">
        <f>'statement of marks'!$BS$6</f>
        <v/>
      </c>
      <c r="I1387" s="204" t="str">
        <f>IF(G1387="","",G1387)</f>
        <v/>
      </c>
      <c r="J1387" s="204" t="str">
        <f>IF(G1387="","",SUM(D1387,E1387,F1387,G1387))</f>
        <v/>
      </c>
      <c r="K1387" s="178" t="str">
        <f>J1387</f>
        <v/>
      </c>
      <c r="L1387" s="177" t="str">
        <f>IF('statement of marks'!P60="","",'statement of marks'!P60)</f>
        <v/>
      </c>
      <c r="M1387" s="174" t="str">
        <f>'statement of marks'!$BX$6</f>
        <v/>
      </c>
      <c r="N1387" s="204" t="str">
        <f>IF(L1387="","",L1387)</f>
        <v/>
      </c>
      <c r="O1387" s="204" t="str">
        <f>IF(L1387="","",SUM(J1387,L1387))</f>
        <v/>
      </c>
      <c r="P1387" s="179">
        <f>SUM(H1387,M1387)</f>
        <v>0</v>
      </c>
      <c r="Q1387" s="178" t="str">
        <f>O1387</f>
        <v/>
      </c>
      <c r="R1387" s="201" t="str">
        <f>CONCATENATE('statement of marks'!FJ60,'statement of marks'!FK60,'statement of marks'!FL60)</f>
        <v/>
      </c>
      <c r="S1387" s="180" t="str">
        <f>IF(OR(R1387="S",R1387="RE"),100,"")</f>
        <v/>
      </c>
      <c r="T1387" s="181" t="str">
        <f>IF('result subject-wise'!U60="","",'result subject-wise'!U60)</f>
        <v/>
      </c>
      <c r="U1387" s="182" t="str">
        <f>IF('result subject-wise'!V60="","",'result subject-wise'!V60)</f>
        <v/>
      </c>
      <c r="V1387" s="176" t="str">
        <f>IF(OR(U1393=0,U1393&lt;S1393),"",IF(R1387="RE",SUM(Q1387,T1387),IF(R1387="S",T1387,Q1387)))</f>
        <v/>
      </c>
    </row>
    <row r="1388" spans="1:22" ht="19.25" customHeight="1">
      <c r="A1388" s="986"/>
      <c r="B1388" s="942" t="str">
        <f>'statement of marks'!$W$3</f>
        <v>ENGLISH COMPULSORY</v>
      </c>
      <c r="C1388" s="943"/>
      <c r="D1388" s="200" t="str">
        <f>IF('statement of marks'!W60="","",'statement of marks'!W60)</f>
        <v/>
      </c>
      <c r="E1388" s="201" t="str">
        <f>IF('statement of marks'!X60="","",'statement of marks'!X60)</f>
        <v/>
      </c>
      <c r="F1388" s="201" t="str">
        <f>IF('statement of marks'!Y60="","",'statement of marks'!Y60)</f>
        <v/>
      </c>
      <c r="G1388" s="177" t="str">
        <f>IF('statement of marks'!AA60="","",'statement of marks'!AA60)</f>
        <v/>
      </c>
      <c r="H1388" s="177" t="str">
        <f>'statement of marks'!$CU$6</f>
        <v/>
      </c>
      <c r="I1388" s="204" t="str">
        <f>IF(G1388="","",G1388)</f>
        <v/>
      </c>
      <c r="J1388" s="204" t="str">
        <f t="shared" ref="J1388:J1391" si="506">IF(G1388="","",SUM(D1388,E1388,F1388,G1388))</f>
        <v/>
      </c>
      <c r="K1388" s="178" t="str">
        <f>J1388</f>
        <v/>
      </c>
      <c r="L1388" s="177" t="str">
        <f>IF('statement of marks'!AC60="","",'statement of marks'!AC60)</f>
        <v/>
      </c>
      <c r="M1388" s="174" t="str">
        <f>'statement of marks'!$CZ$6</f>
        <v/>
      </c>
      <c r="N1388" s="204" t="str">
        <f>IF(L1388="","",L1388)</f>
        <v/>
      </c>
      <c r="O1388" s="204" t="str">
        <f t="shared" ref="O1388" si="507">IF(L1388="","",SUM(J1388,L1388))</f>
        <v/>
      </c>
      <c r="P1388" s="179">
        <f t="shared" ref="P1388" si="508">SUM(H1388,M1388)</f>
        <v>0</v>
      </c>
      <c r="Q1388" s="178" t="str">
        <f>O1388</f>
        <v/>
      </c>
      <c r="R1388" s="201" t="str">
        <f>CONCATENATE('statement of marks'!FM60,'statement of marks'!FN60,'statement of marks'!FO60)</f>
        <v/>
      </c>
      <c r="S1388" s="180" t="str">
        <f>IF(OR(R1388="S",R1388="RE"),100,"")</f>
        <v/>
      </c>
      <c r="T1388" s="181" t="str">
        <f>IF('result subject-wise'!X60="","",'result subject-wise'!X60)</f>
        <v/>
      </c>
      <c r="U1388" s="182" t="str">
        <f>IF('result subject-wise'!Y60="","",'result subject-wise'!Y60)</f>
        <v/>
      </c>
      <c r="V1388" s="176" t="str">
        <f>IF(OR(U1393=0,U1393&lt;S1393),"",IF(R1388="RE",SUM(Q1388,T1388),IF(R1388="S",T1388,Q1388)))</f>
        <v/>
      </c>
    </row>
    <row r="1389" spans="1:22" ht="19.25" customHeight="1">
      <c r="A1389" s="986"/>
      <c r="B1389" s="942" t="str">
        <f>'statement of marks'!AK60</f>
        <v/>
      </c>
      <c r="C1389" s="943"/>
      <c r="D1389" s="200" t="str">
        <f>IF('statement of marks'!AL60="","",'statement of marks'!AL60)</f>
        <v/>
      </c>
      <c r="E1389" s="201" t="str">
        <f>IF('statement of marks'!AM60="","",'statement of marks'!AM60)</f>
        <v/>
      </c>
      <c r="F1389" s="201" t="str">
        <f>IF('statement of marks'!AN60="","",'statement of marks'!AN60)</f>
        <v/>
      </c>
      <c r="G1389" s="177" t="str">
        <f>IF('statement of marks'!AP60="","",'statement of marks'!AP60)</f>
        <v/>
      </c>
      <c r="H1389" s="177" t="str">
        <f>IF('statement of marks'!AQ60="","",'statement of marks'!AQ60)</f>
        <v/>
      </c>
      <c r="I1389" s="204" t="str">
        <f>IF(G1389="","",IF(AND(G1389="ML",H1389="ML"),"ML",IF(AND(G1389="ML",H1389=""),"ML",SUM(G1389,H1389))))</f>
        <v/>
      </c>
      <c r="J1389" s="204" t="str">
        <f t="shared" si="506"/>
        <v/>
      </c>
      <c r="K1389" s="178" t="str">
        <f>IF(J1389="","",SUM(H1389,J1389))</f>
        <v/>
      </c>
      <c r="L1389" s="177" t="str">
        <f>IF('statement of marks'!AU60="","",'statement of marks'!AU60)</f>
        <v/>
      </c>
      <c r="M1389" s="177" t="str">
        <f>IF('statement of marks'!AV60="","",'statement of marks'!AV60)</f>
        <v/>
      </c>
      <c r="N1389" s="204" t="str">
        <f>IF(L1389="","",IF(AND(L1389="ML",M1389="ML"),"ML",IF(AND(L1389="ML",M1389=""),"ML",SUM(L1389,M1389))))</f>
        <v/>
      </c>
      <c r="O1389" s="204" t="str">
        <f>IF(L1389="","",SUM(J1389,L1389))</f>
        <v/>
      </c>
      <c r="P1389" s="177" t="str">
        <f>IF(AND(H1389="",M1389=""),"",SUM(H1389,M1389))</f>
        <v/>
      </c>
      <c r="Q1389" s="178" t="str">
        <f>IF(O1389="","",SUM(O1389,P1389))</f>
        <v/>
      </c>
      <c r="R1389" s="201" t="str">
        <f>CONCATENATE('statement of marks'!FP60,'statement of marks'!FY60,'statement of marks'!FZ60)</f>
        <v/>
      </c>
      <c r="S1389" s="180" t="str">
        <f>IF('result subject-wise'!Z60="","",'result subject-wise'!Z60)</f>
        <v/>
      </c>
      <c r="T1389" s="181" t="str">
        <f>IF('result subject-wise'!AB60="","",'result subject-wise'!AB60)</f>
        <v/>
      </c>
      <c r="U1389" s="182" t="str">
        <f>IF('result subject-wise'!AC60="","",'result subject-wise'!AC60)</f>
        <v/>
      </c>
      <c r="V1389" s="176" t="str">
        <f>IF(OR(U1393=0,U1393&lt;S1393),"",IF(OR(R1389="RE",R1389="REP"),SUM(Q1389,T1389),IF(R1389="S",T1389,Q1389)))</f>
        <v/>
      </c>
    </row>
    <row r="1390" spans="1:22" ht="19.25" customHeight="1">
      <c r="A1390" s="986"/>
      <c r="B1390" s="942" t="str">
        <f>'statement of marks'!BM60</f>
        <v/>
      </c>
      <c r="C1390" s="943"/>
      <c r="D1390" s="200" t="str">
        <f>IF('statement of marks'!BN60="","",'statement of marks'!BN60)</f>
        <v/>
      </c>
      <c r="E1390" s="201" t="str">
        <f>IF('statement of marks'!BO60="","",'statement of marks'!BO60)</f>
        <v/>
      </c>
      <c r="F1390" s="201" t="str">
        <f>IF('statement of marks'!BP60="","",'statement of marks'!BP60)</f>
        <v/>
      </c>
      <c r="G1390" s="177" t="str">
        <f>IF('statement of marks'!BR60="","",'statement of marks'!BR60)</f>
        <v/>
      </c>
      <c r="H1390" s="177" t="str">
        <f>IF('statement of marks'!BS60="","",'statement of marks'!BS60)</f>
        <v/>
      </c>
      <c r="I1390" s="204" t="str">
        <f t="shared" ref="I1390" si="509">IF(G1390="","",IF(AND(G1390="ML",H1390="ML"),"ML",IF(AND(G1390="ML",H1390=""),"ML",SUM(G1390,H1390))))</f>
        <v/>
      </c>
      <c r="J1390" s="204" t="str">
        <f t="shared" si="506"/>
        <v/>
      </c>
      <c r="K1390" s="178" t="str">
        <f>IF(J1390="","",SUM(H1390,J1390))</f>
        <v/>
      </c>
      <c r="L1390" s="177" t="str">
        <f>IF('statement of marks'!BW60="","",'statement of marks'!BW60)</f>
        <v/>
      </c>
      <c r="M1390" s="177" t="str">
        <f>IF('statement of marks'!BX60="","",'statement of marks'!BX60)</f>
        <v/>
      </c>
      <c r="N1390" s="204" t="str">
        <f t="shared" ref="N1390" si="510">IF(L1390="","",IF(AND(L1390="ML",M1390="ML"),"ML",IF(AND(L1390="ML",M1390=""),"ML",SUM(L1390,M1390))))</f>
        <v/>
      </c>
      <c r="O1390" s="204" t="str">
        <f>IF(L1390="","",SUM(J1390,L1390))</f>
        <v/>
      </c>
      <c r="P1390" s="177" t="str">
        <f t="shared" ref="P1390:P1391" si="511">IF(AND(H1390="",M1390=""),"",SUM(H1390,M1390))</f>
        <v/>
      </c>
      <c r="Q1390" s="178" t="str">
        <f>IF(O1390="","",SUM(O1390,P1390))</f>
        <v/>
      </c>
      <c r="R1390" s="201" t="str">
        <f>CONCATENATE('statement of marks'!GA60,'statement of marks'!GJ60,'statement of marks'!GK60)</f>
        <v/>
      </c>
      <c r="S1390" s="180" t="str">
        <f>IF('result subject-wise'!AD60="","",'result subject-wise'!AD60)</f>
        <v/>
      </c>
      <c r="T1390" s="181" t="str">
        <f>IF('result subject-wise'!AF60="","",'result subject-wise'!AF60)</f>
        <v/>
      </c>
      <c r="U1390" s="182" t="str">
        <f>IF('result subject-wise'!AG60="","",'result subject-wise'!AG60)</f>
        <v/>
      </c>
      <c r="V1390" s="176" t="str">
        <f>IF(OR(U1393=0,U1393&lt;S1393),"",IF(OR(R1390="RE",R1390="REP"),SUM(Q1390,T1390),IF(R1390="S",T1390,Q1390)))</f>
        <v/>
      </c>
    </row>
    <row r="1391" spans="1:22" ht="19.25" customHeight="1">
      <c r="A1391" s="986"/>
      <c r="B1391" s="942" t="str">
        <f>'statement of marks'!CO60</f>
        <v/>
      </c>
      <c r="C1391" s="943"/>
      <c r="D1391" s="200" t="str">
        <f>IF('statement of marks'!CP60="","",'statement of marks'!CP60)</f>
        <v/>
      </c>
      <c r="E1391" s="201" t="str">
        <f>IF('statement of marks'!CQ60="","",'statement of marks'!CQ60)</f>
        <v/>
      </c>
      <c r="F1391" s="201" t="str">
        <f>IF('statement of marks'!CR60="","",'statement of marks'!CR60)</f>
        <v/>
      </c>
      <c r="G1391" s="177" t="str">
        <f>IF('statement of marks'!CT60="","",'statement of marks'!CT60)</f>
        <v/>
      </c>
      <c r="H1391" s="177" t="str">
        <f>IF('statement of marks'!CU60="","",'statement of marks'!CU60)</f>
        <v/>
      </c>
      <c r="I1391" s="204" t="str">
        <f>IF(G1391="","",IF(AND(G1391="ML",H1391="ML"),"ML",IF(AND(G1391="ML",H1391=""),"ML",SUM(G1391,H1391))))</f>
        <v/>
      </c>
      <c r="J1391" s="204" t="str">
        <f t="shared" si="506"/>
        <v/>
      </c>
      <c r="K1391" s="178" t="str">
        <f>IF(J1391="","",SUM(H1391,J1391))</f>
        <v/>
      </c>
      <c r="L1391" s="177" t="str">
        <f>IF('statement of marks'!CY60="","",'statement of marks'!CY60)</f>
        <v/>
      </c>
      <c r="M1391" s="177" t="str">
        <f>IF('statement of marks'!CZ60="","",'statement of marks'!CZ60)</f>
        <v/>
      </c>
      <c r="N1391" s="204" t="str">
        <f>IF(L1391="","",IF(AND(L1391="ML",M1391="ML"),"ML",IF(AND(L1391="ML",M1391=""),"ML",SUM(L1391,M1391))))</f>
        <v/>
      </c>
      <c r="O1391" s="204" t="str">
        <f>IF(L1391="","",SUM(J1391,L1391))</f>
        <v/>
      </c>
      <c r="P1391" s="177" t="str">
        <f t="shared" si="511"/>
        <v/>
      </c>
      <c r="Q1391" s="178" t="str">
        <f>IF(O1391="","",SUM(O1391,P1391))</f>
        <v/>
      </c>
      <c r="R1391" s="201" t="str">
        <f>CONCATENATE('statement of marks'!GL60,'statement of marks'!GU60,'statement of marks'!GV60)</f>
        <v/>
      </c>
      <c r="S1391" s="180" t="str">
        <f>IF('result subject-wise'!AH60="","",'result subject-wise'!AH60)</f>
        <v/>
      </c>
      <c r="T1391" s="181" t="str">
        <f>IF('result subject-wise'!AJ60="","",'result subject-wise'!AJ60)</f>
        <v/>
      </c>
      <c r="U1391" s="182" t="str">
        <f>IF('result subject-wise'!AK60="","",'result subject-wise'!AK60)</f>
        <v/>
      </c>
      <c r="V1391" s="176" t="str">
        <f>IF(OR(U1393=0,U1393&lt;S1393),"",IF(OR(R1391="RE",R1391="REP"),SUM(Q1391,T1391),IF(R1391="S",T1391,Q1391)))</f>
        <v/>
      </c>
    </row>
    <row r="1392" spans="1:22" ht="19.25" customHeight="1">
      <c r="A1392" s="986"/>
      <c r="B1392" s="1032" t="s">
        <v>296</v>
      </c>
      <c r="C1392" s="1033"/>
      <c r="D1392" s="183" t="str">
        <f>IF(AND(D1387="",D1388="",D1389="",D1390="",D1391=""),"",SUM(D1387:D1391))</f>
        <v/>
      </c>
      <c r="E1392" s="183" t="str">
        <f t="shared" ref="E1392:F1392" si="512">IF(AND(E1387="",E1388="",E1389="",E1390="",E1391=""),"",SUM(E1387:E1391))</f>
        <v/>
      </c>
      <c r="F1392" s="183" t="str">
        <f t="shared" si="512"/>
        <v/>
      </c>
      <c r="G1392" s="184" t="str">
        <f>IF(G1387="","",SUM(G1387:G1391))</f>
        <v/>
      </c>
      <c r="H1392" s="184">
        <f>SUM(H1389:H1391)</f>
        <v>0</v>
      </c>
      <c r="I1392" s="184" t="str">
        <f>IF(AND(I1387="",I1388="",I1389="",I1390="",I1391=""),"",SUM(I1387:I1391))</f>
        <v/>
      </c>
      <c r="J1392" s="185" t="str">
        <f>IF(J1391="","",SUM(J1387:J1391))</f>
        <v/>
      </c>
      <c r="K1392" s="186" t="str">
        <f>IF(K1387="","",SUM(K1387:K1391))</f>
        <v/>
      </c>
      <c r="L1392" s="184" t="str">
        <f>IF(L1387="","",SUM(L1387:L1391))</f>
        <v/>
      </c>
      <c r="M1392" s="184">
        <f>SUM(M1389:M1391)</f>
        <v>0</v>
      </c>
      <c r="N1392" s="184" t="str">
        <f t="shared" ref="N1392" si="513">IF(AND(N1387="",N1388="",N1389="",N1390="",N1391=""),"",SUM(N1387:N1391))</f>
        <v/>
      </c>
      <c r="O1392" s="185" t="str">
        <f>IF(L1392="","",SUM(J1392,L1392))</f>
        <v/>
      </c>
      <c r="P1392" s="186">
        <f>SUM(H1392,M1392)</f>
        <v>0</v>
      </c>
      <c r="Q1392" s="186" t="str">
        <f>IF(Q1387="","",SUM(Q1387:Q1391))</f>
        <v/>
      </c>
      <c r="R1392" s="185"/>
      <c r="S1392" s="185" t="str">
        <f>IF(AND(S1387="",S1388="",S1389="",S1390="",S1391=""),"",SUM(S1387:S1391))</f>
        <v/>
      </c>
      <c r="T1392" s="187" t="str">
        <f>IF(AND(T1387="",T1388="",T1389="",T1390="",T1391=""),"",SUM(T1387:T1391))</f>
        <v/>
      </c>
      <c r="U1392" s="188"/>
      <c r="V1392" s="189" t="str">
        <f>IF(V1387="","",SUM(V1387:V1391))</f>
        <v/>
      </c>
    </row>
    <row r="1393" spans="1:22" ht="19.25" customHeight="1">
      <c r="A1393" s="986"/>
      <c r="B1393" s="1034" t="s">
        <v>318</v>
      </c>
      <c r="C1393" s="1035"/>
      <c r="D1393" s="173" t="str">
        <f>IF(D1392="","",50-(COUNTIF(D1387:D1391,"NA")*10+COUNTIF(D1387:D1391,"ML")*10))</f>
        <v/>
      </c>
      <c r="E1393" s="173" t="str">
        <f t="shared" ref="E1393:F1393" si="514">IF(E1392="","",50-(COUNTIF(E1387:E1391,"NA")*10+COUNTIF(E1387:E1391,"ML")*10))</f>
        <v/>
      </c>
      <c r="F1393" s="173" t="str">
        <f t="shared" si="514"/>
        <v/>
      </c>
      <c r="G1393" s="177">
        <f>I1393-H1393</f>
        <v>350</v>
      </c>
      <c r="H1393" s="184">
        <f>IF(H1392="","",(IF(OR(H1389="ML",H1389=""),0,H1386)+IF(OR(H1390="ML",H1390=""),0,H1387)+IF(OR(H1391="ML",H1391=""),0,H1388)))</f>
        <v>0</v>
      </c>
      <c r="I1393" s="177">
        <f>IF(I1392=0,0,350-H1395)</f>
        <v>350</v>
      </c>
      <c r="J1393" s="204" t="str">
        <f>IF(J1392="","",SUM(D1393:G1393))</f>
        <v/>
      </c>
      <c r="K1393" s="178" t="str">
        <f>IF(K1392="","",SUM(H1393,J1393))</f>
        <v/>
      </c>
      <c r="L1393" s="177">
        <f>N1393-M1393</f>
        <v>500</v>
      </c>
      <c r="M1393" s="180">
        <f>IF(M1392="","",(IF(OR(M1389="ML",M1389=""),0,M1386)+IF(OR(M1390="ML",M1390=""),0,M1387)+IF(OR(M1391="ML",M1391=""),0,M1388)))</f>
        <v>0</v>
      </c>
      <c r="N1393" s="177">
        <f>IF(N1392=0,0,500-M1395)</f>
        <v>500</v>
      </c>
      <c r="O1393" s="204">
        <f>IF(L1393="","",SUM(J1393,L1393))</f>
        <v>500</v>
      </c>
      <c r="P1393" s="178">
        <f>SUM(H1393,M1393)</f>
        <v>0</v>
      </c>
      <c r="Q1393" s="178" t="str">
        <f>IF(Q1392="","",SUM(O1393,P1393))</f>
        <v/>
      </c>
      <c r="R1393" s="169"/>
      <c r="S1393" s="190">
        <f>COUNTIF(R1387:R1396,"S")</f>
        <v>0</v>
      </c>
      <c r="T1393" s="190">
        <f>COUNTIF(R1387:R1396,"RE")+COUNTIF(R1387:R1396,"REP")</f>
        <v>0</v>
      </c>
      <c r="U1393" s="190">
        <f>COUNTIF(U1387:U1392,"P")+COUNTIF(U1395:U1396,"P")</f>
        <v>0</v>
      </c>
      <c r="V1393" s="191" t="str">
        <f>IF(OR(U1393=0,U1393&lt;(S1393+T1393)),"",(Q1393-(S1393*200)+S1392))</f>
        <v/>
      </c>
    </row>
    <row r="1394" spans="1:22" ht="19.25" customHeight="1">
      <c r="A1394" s="986"/>
      <c r="B1394" s="942" t="s">
        <v>156</v>
      </c>
      <c r="C1394" s="943"/>
      <c r="D1394" s="192" t="str">
        <f t="shared" ref="D1394:Q1394" si="515">IF(D1393="","",D1392/D1393*100)</f>
        <v/>
      </c>
      <c r="E1394" s="192" t="str">
        <f t="shared" si="515"/>
        <v/>
      </c>
      <c r="F1394" s="192" t="str">
        <f t="shared" si="515"/>
        <v/>
      </c>
      <c r="G1394" s="192" t="e">
        <f t="shared" si="515"/>
        <v>#VALUE!</v>
      </c>
      <c r="H1394" s="192" t="e">
        <f t="shared" si="515"/>
        <v>#DIV/0!</v>
      </c>
      <c r="I1394" s="192" t="e">
        <f t="shared" si="515"/>
        <v>#VALUE!</v>
      </c>
      <c r="J1394" s="192" t="str">
        <f t="shared" si="515"/>
        <v/>
      </c>
      <c r="K1394" s="193" t="str">
        <f t="shared" si="515"/>
        <v/>
      </c>
      <c r="L1394" s="192" t="e">
        <f t="shared" si="515"/>
        <v>#VALUE!</v>
      </c>
      <c r="M1394" s="192" t="e">
        <f t="shared" si="515"/>
        <v>#DIV/0!</v>
      </c>
      <c r="N1394" s="192" t="e">
        <f t="shared" si="515"/>
        <v>#VALUE!</v>
      </c>
      <c r="O1394" s="192" t="e">
        <f t="shared" si="515"/>
        <v>#VALUE!</v>
      </c>
      <c r="P1394" s="193" t="e">
        <f t="shared" si="515"/>
        <v>#DIV/0!</v>
      </c>
      <c r="Q1394" s="193" t="str">
        <f t="shared" si="515"/>
        <v/>
      </c>
      <c r="R1394" s="166"/>
      <c r="S1394" s="166"/>
      <c r="T1394" s="167"/>
      <c r="U1394" s="170"/>
      <c r="V1394" s="194" t="str">
        <f>IF(V1393="","",V1392/V1393*100)</f>
        <v/>
      </c>
    </row>
    <row r="1395" spans="1:22" ht="19.25" customHeight="1">
      <c r="A1395" s="986"/>
      <c r="B1395" s="942" t="str">
        <f>'statement of marks'!$DQ$3</f>
        <v>RAJASTHAN STUDIES</v>
      </c>
      <c r="C1395" s="943"/>
      <c r="D1395" s="200" t="str">
        <f>IF('statement of marks'!DQ60="","",'statement of marks'!DQ60)</f>
        <v/>
      </c>
      <c r="E1395" s="201" t="str">
        <f>IF('statement of marks'!DR60="","",'statement of marks'!DR60)</f>
        <v/>
      </c>
      <c r="F1395" s="201" t="str">
        <f>IF('statement of marks'!DS60="","",'statement of marks'!DS60)</f>
        <v/>
      </c>
      <c r="G1395" s="201" t="str">
        <f>IF('statement of marks'!DU60="","",'statement of marks'!DU60)</f>
        <v/>
      </c>
      <c r="H1395" s="179">
        <f>IF(G1387="ML",70)+IF(G1388="ML",70)+IF(G1389="ML",70-H1386)+IF(G1390="ML",70-H1387)+IF(G1391="ML",70-H1388)+IF(H1389="ml",H1386)+IF(H1390="ml",H1387)+IF(H1391="ml",H1388)</f>
        <v>0</v>
      </c>
      <c r="I1395" s="204" t="str">
        <f>IF(G1395="","",SUM(G1395,H1395))</f>
        <v/>
      </c>
      <c r="J1395" s="204" t="str">
        <f>IF(G1395="","",SUM(D1395,E1395,F1395,G1395))</f>
        <v/>
      </c>
      <c r="K1395" s="178" t="str">
        <f>IF(J1395="","",SUM(H1395,J1395))</f>
        <v/>
      </c>
      <c r="L1395" s="201" t="str">
        <f>IF('statement of marks'!DW60="","",'statement of marks'!DW60)</f>
        <v/>
      </c>
      <c r="M1395" s="179">
        <f>IF(L1387="ML",100)+IF(L1388="ML",100)+IF(L1389="ML",100-M1386)+IF(L1390="ML",100-M1387)+IF(L1391="ML",100-M1388)+IF(M1389="ml",M1386)+IF(M1390="ml",M1387)+IF(M1391="ml",M1388)</f>
        <v>0</v>
      </c>
      <c r="N1395" s="204" t="str">
        <f>IF(L1395="","",SUM(L1395,M1395))</f>
        <v/>
      </c>
      <c r="O1395" s="204" t="str">
        <f>IF(L1395="","",SUM(K1395,L1395))</f>
        <v/>
      </c>
      <c r="P1395" s="179">
        <f>SUM(H1395,M1395)</f>
        <v>0</v>
      </c>
      <c r="Q1395" s="178" t="str">
        <f>IF(O1395="","",SUM(O1395,M1395))</f>
        <v/>
      </c>
      <c r="R1395" s="201" t="str">
        <f>IF('statement of marks'!GW60="","",'statement of marks'!GW60)</f>
        <v/>
      </c>
      <c r="S1395" s="180" t="str">
        <f>IF(OR(R1395="S",R1395="RE"),100,"")</f>
        <v/>
      </c>
      <c r="T1395" s="171" t="str">
        <f>IF('result subject-wise'!AL60="","",'result subject-wise'!AL60)</f>
        <v/>
      </c>
      <c r="U1395" s="172" t="str">
        <f>IF('result subject-wise'!AM60="","",'result subject-wise'!AM60)</f>
        <v/>
      </c>
      <c r="V1395" s="1036"/>
    </row>
    <row r="1396" spans="1:22" ht="19.25" customHeight="1">
      <c r="A1396" s="986"/>
      <c r="B1396" s="942" t="str">
        <f>'statement of marks'!$ED$3</f>
        <v>JEEVAN KAUSJAL</v>
      </c>
      <c r="C1396" s="943"/>
      <c r="D1396" s="1037" t="s">
        <v>283</v>
      </c>
      <c r="E1396" s="1038"/>
      <c r="F1396" s="204">
        <f>'statement of marks'!$ED$6</f>
        <v>30</v>
      </c>
      <c r="G1396" s="177" t="str">
        <f>IF('statement of marks'!ED60="","",'statement of marks'!ED60)</f>
        <v/>
      </c>
      <c r="H1396" s="1038" t="s">
        <v>284</v>
      </c>
      <c r="I1396" s="1038"/>
      <c r="J1396" s="204">
        <f>'statement of marks'!$EE$6</f>
        <v>30</v>
      </c>
      <c r="K1396" s="178" t="str">
        <f>IF('statement of marks'!EE60="","",'statement of marks'!EE60)</f>
        <v/>
      </c>
      <c r="L1396" s="1038" t="s">
        <v>113</v>
      </c>
      <c r="M1396" s="1038"/>
      <c r="N1396" s="204">
        <f>'statement of marks'!$EF$6</f>
        <v>40</v>
      </c>
      <c r="O1396" s="201" t="str">
        <f>IF('statement of marks'!EF60="","",'statement of marks'!EF60)</f>
        <v/>
      </c>
      <c r="P1396" s="166"/>
      <c r="Q1396" s="178" t="str">
        <f>IF(O1396="","",SUM(G1396,K1396,O1396))</f>
        <v/>
      </c>
      <c r="R1396" s="201" t="str">
        <f>IF('statement of marks'!GX60="","",'statement of marks'!GX60)</f>
        <v/>
      </c>
      <c r="S1396" s="180" t="str">
        <f>IF(OR(R1396="S",R1396="RE"),40,"")</f>
        <v/>
      </c>
      <c r="T1396" s="171" t="str">
        <f>IF('result subject-wise'!AN60="","",'result subject-wise'!AN60)</f>
        <v/>
      </c>
      <c r="U1396" s="172" t="str">
        <f>IF('result subject-wise'!AO60="","",'result subject-wise'!AO60)</f>
        <v/>
      </c>
      <c r="V1396" s="1036"/>
    </row>
    <row r="1397" spans="1:22" ht="19.25" customHeight="1">
      <c r="A1397" s="986"/>
      <c r="B1397" s="1039" t="s">
        <v>200</v>
      </c>
      <c r="C1397" s="1040"/>
      <c r="D1397" s="1041" t="str">
        <f>IF('statement of marks'!HD60="","",'statement of marks'!HD60)</f>
        <v/>
      </c>
      <c r="E1397" s="1042"/>
      <c r="F1397" s="1042"/>
      <c r="G1397" s="1042"/>
      <c r="H1397" s="1042"/>
      <c r="I1397" s="1043"/>
      <c r="J1397" s="202" t="s">
        <v>330</v>
      </c>
      <c r="K1397" s="201" t="str">
        <f>IF('statement of marks'!HG60="","",'statement of marks'!HG60)</f>
        <v/>
      </c>
      <c r="L1397" s="1044" t="s">
        <v>157</v>
      </c>
      <c r="M1397" s="1045"/>
      <c r="N1397" s="1046"/>
      <c r="O1397" s="201" t="str">
        <f>IF('statement of marks'!HI60="","",'statement of marks'!HI60)</f>
        <v/>
      </c>
      <c r="P1397" s="1047" t="s">
        <v>324</v>
      </c>
      <c r="Q1397" s="1047"/>
      <c r="R1397" s="1047"/>
      <c r="S1397" s="1047"/>
      <c r="T1397" s="1047"/>
      <c r="U1397" s="1047"/>
      <c r="V1397" s="1048"/>
    </row>
    <row r="1398" spans="1:22" ht="19.25" customHeight="1">
      <c r="A1398" s="986"/>
      <c r="B1398" s="1039" t="s">
        <v>333</v>
      </c>
      <c r="C1398" s="1040"/>
      <c r="D1398" s="965" t="s">
        <v>127</v>
      </c>
      <c r="E1398" s="966"/>
      <c r="F1398" s="958" t="s">
        <v>129</v>
      </c>
      <c r="G1398" s="958"/>
      <c r="H1398" s="958" t="s">
        <v>131</v>
      </c>
      <c r="I1398" s="958"/>
      <c r="J1398" s="958" t="s">
        <v>133</v>
      </c>
      <c r="K1398" s="958"/>
      <c r="L1398" s="959" t="s">
        <v>312</v>
      </c>
      <c r="M1398" s="959"/>
      <c r="N1398" s="959"/>
      <c r="O1398" s="959"/>
      <c r="P1398" s="960" t="s">
        <v>200</v>
      </c>
      <c r="Q1398" s="960"/>
      <c r="R1398" s="960"/>
      <c r="S1398" s="960"/>
      <c r="T1398" s="961" t="str">
        <f>IF('result subject-wise'!AR60="","",'result subject-wise'!AR60)</f>
        <v/>
      </c>
      <c r="U1398" s="961"/>
      <c r="V1398" s="962"/>
    </row>
    <row r="1399" spans="1:22" ht="19.25" customHeight="1">
      <c r="A1399" s="986"/>
      <c r="B1399" s="963" t="s">
        <v>309</v>
      </c>
      <c r="C1399" s="964"/>
      <c r="D1399" s="965" t="str">
        <f>IF('statement of marks'!EZ60="","",'statement of marks'!EZ60)</f>
        <v/>
      </c>
      <c r="E1399" s="966"/>
      <c r="F1399" s="966" t="str">
        <f>IF('statement of marks'!FB60="","",'statement of marks'!FB60)</f>
        <v/>
      </c>
      <c r="G1399" s="966"/>
      <c r="H1399" s="966" t="str">
        <f>IF('statement of marks'!FD60="","",'statement of marks'!FD60)</f>
        <v/>
      </c>
      <c r="I1399" s="966"/>
      <c r="J1399" s="966" t="str">
        <f>IF('statement of marks'!FF60="","",'statement of marks'!FF60)</f>
        <v/>
      </c>
      <c r="K1399" s="966"/>
      <c r="L1399" s="966" t="str">
        <f>IF('statement of marks'!FH60="","",'statement of marks'!FH60)</f>
        <v/>
      </c>
      <c r="M1399" s="966"/>
      <c r="N1399" s="966"/>
      <c r="O1399" s="966"/>
      <c r="P1399" s="960" t="s">
        <v>330</v>
      </c>
      <c r="Q1399" s="960"/>
      <c r="R1399" s="960"/>
      <c r="S1399" s="960"/>
      <c r="T1399" s="961" t="str">
        <f>IF(AND(T1398="mRrh.kZ",V1394&gt;=60),"FIRST",IF(AND(T1398="mRrh.kZ",V1394&gt;=48),"SECOND",IF(AND(T1398="mRrh.kZ",V1394&gt;=36),"THIRD","")))</f>
        <v/>
      </c>
      <c r="U1399" s="961"/>
      <c r="V1399" s="962"/>
    </row>
    <row r="1400" spans="1:22" ht="19.25" customHeight="1">
      <c r="A1400" s="986"/>
      <c r="B1400" s="963" t="s">
        <v>310</v>
      </c>
      <c r="C1400" s="964"/>
      <c r="D1400" s="967" t="str">
        <f>IF('statement of marks'!EY60="","",'statement of marks'!EY60)</f>
        <v/>
      </c>
      <c r="E1400" s="968"/>
      <c r="F1400" s="968" t="str">
        <f>IF('statement of marks'!FA60="","",'statement of marks'!FA60)</f>
        <v/>
      </c>
      <c r="G1400" s="968"/>
      <c r="H1400" s="968" t="str">
        <f>IF('statement of marks'!FC60="","",'statement of marks'!FC60)</f>
        <v/>
      </c>
      <c r="I1400" s="968"/>
      <c r="J1400" s="968" t="str">
        <f>IF('statement of marks'!FE60="","",'statement of marks'!FE60)</f>
        <v/>
      </c>
      <c r="K1400" s="968"/>
      <c r="L1400" s="968" t="str">
        <f>IF('statement of marks'!FG60="","",'statement of marks'!FG60)</f>
        <v/>
      </c>
      <c r="M1400" s="968"/>
      <c r="N1400" s="968"/>
      <c r="O1400" s="968"/>
      <c r="P1400" s="969" t="s">
        <v>302</v>
      </c>
      <c r="Q1400" s="970"/>
      <c r="R1400" s="970"/>
      <c r="S1400" s="971"/>
      <c r="T1400" s="972" t="str">
        <f>IF(T1398="","",'result subject-wise'!$G$118)</f>
        <v/>
      </c>
      <c r="U1400" s="972"/>
      <c r="V1400" s="973"/>
    </row>
    <row r="1401" spans="1:22" ht="19.25" customHeight="1">
      <c r="A1401" s="986"/>
      <c r="B1401" s="942" t="s">
        <v>303</v>
      </c>
      <c r="C1401" s="943"/>
      <c r="D1401" s="944"/>
      <c r="E1401" s="945"/>
      <c r="F1401" s="945"/>
      <c r="G1401" s="945"/>
      <c r="H1401" s="945"/>
      <c r="I1401" s="945"/>
      <c r="J1401" s="945"/>
      <c r="K1401" s="945"/>
      <c r="L1401" s="946" t="s">
        <v>326</v>
      </c>
      <c r="M1401" s="946"/>
      <c r="N1401" s="946"/>
      <c r="O1401" s="946"/>
      <c r="P1401" s="946"/>
      <c r="Q1401" s="946"/>
      <c r="R1401" s="974"/>
      <c r="S1401" s="975"/>
      <c r="T1401" s="975"/>
      <c r="U1401" s="975"/>
      <c r="V1401" s="976"/>
    </row>
    <row r="1402" spans="1:22" ht="19.25" customHeight="1">
      <c r="A1402" s="986"/>
      <c r="B1402" s="942" t="s">
        <v>335</v>
      </c>
      <c r="C1402" s="943"/>
      <c r="D1402" s="944"/>
      <c r="E1402" s="945"/>
      <c r="F1402" s="945"/>
      <c r="G1402" s="945"/>
      <c r="H1402" s="945"/>
      <c r="I1402" s="945"/>
      <c r="J1402" s="945"/>
      <c r="K1402" s="945"/>
      <c r="L1402" s="946" t="s">
        <v>304</v>
      </c>
      <c r="M1402" s="946"/>
      <c r="N1402" s="946"/>
      <c r="O1402" s="946"/>
      <c r="P1402" s="946"/>
      <c r="Q1402" s="946"/>
      <c r="R1402" s="977"/>
      <c r="S1402" s="978"/>
      <c r="T1402" s="978"/>
      <c r="U1402" s="978"/>
      <c r="V1402" s="979"/>
    </row>
    <row r="1403" spans="1:22" ht="19.25" customHeight="1">
      <c r="A1403" s="986"/>
      <c r="B1403" s="942" t="s">
        <v>313</v>
      </c>
      <c r="C1403" s="943"/>
      <c r="D1403" s="944"/>
      <c r="E1403" s="945"/>
      <c r="F1403" s="945"/>
      <c r="G1403" s="945"/>
      <c r="H1403" s="945"/>
      <c r="I1403" s="945"/>
      <c r="J1403" s="945"/>
      <c r="K1403" s="945"/>
      <c r="L1403" s="946" t="s">
        <v>327</v>
      </c>
      <c r="M1403" s="946"/>
      <c r="N1403" s="946"/>
      <c r="O1403" s="946"/>
      <c r="P1403" s="946"/>
      <c r="Q1403" s="946"/>
      <c r="R1403" s="947" t="s">
        <v>328</v>
      </c>
      <c r="S1403" s="948"/>
      <c r="T1403" s="948"/>
      <c r="U1403" s="948"/>
      <c r="V1403" s="949"/>
    </row>
    <row r="1404" spans="1:22" ht="19.25" customHeight="1">
      <c r="A1404" s="987"/>
      <c r="B1404" s="950" t="s">
        <v>329</v>
      </c>
      <c r="C1404" s="951"/>
      <c r="D1404" s="952"/>
      <c r="E1404" s="953"/>
      <c r="F1404" s="953"/>
      <c r="G1404" s="953"/>
      <c r="H1404" s="953"/>
      <c r="I1404" s="953"/>
      <c r="J1404" s="953"/>
      <c r="K1404" s="953"/>
      <c r="L1404" s="951" t="s">
        <v>117</v>
      </c>
      <c r="M1404" s="951"/>
      <c r="N1404" s="951"/>
      <c r="O1404" s="951"/>
      <c r="P1404" s="954">
        <f>'statement of marks'!$HJ$110</f>
        <v>42122</v>
      </c>
      <c r="Q1404" s="954"/>
      <c r="R1404" s="955" t="s">
        <v>305</v>
      </c>
      <c r="S1404" s="956"/>
      <c r="T1404" s="956"/>
      <c r="U1404" s="956"/>
      <c r="V1404" s="957"/>
    </row>
    <row r="1405" spans="1:22" ht="19.25" customHeight="1">
      <c r="A1405" s="980" t="s">
        <v>287</v>
      </c>
      <c r="B1405" s="981"/>
      <c r="C1405" s="981"/>
      <c r="D1405" s="981"/>
      <c r="E1405" s="981"/>
      <c r="F1405" s="981"/>
      <c r="G1405" s="981"/>
      <c r="H1405" s="981"/>
      <c r="I1405" s="981"/>
      <c r="J1405" s="981"/>
      <c r="K1405" s="981"/>
      <c r="L1405" s="981"/>
      <c r="M1405" s="981"/>
      <c r="N1405" s="981"/>
      <c r="O1405" s="981"/>
      <c r="P1405" s="981"/>
      <c r="Q1405" s="981"/>
      <c r="R1405" s="981"/>
      <c r="S1405" s="981"/>
      <c r="T1405" s="981"/>
      <c r="U1405" s="981"/>
      <c r="V1405" s="982"/>
    </row>
    <row r="1406" spans="1:22" ht="19.25" customHeight="1">
      <c r="A1406" s="983" t="str">
        <f>'statement of marks'!$A$1</f>
        <v>GOVT. GIRLS' HR. SEC. SCHOOL, NIMBAHERA</v>
      </c>
      <c r="B1406" s="984"/>
      <c r="C1406" s="984"/>
      <c r="D1406" s="984"/>
      <c r="E1406" s="984"/>
      <c r="F1406" s="984"/>
      <c r="G1406" s="984"/>
      <c r="H1406" s="984"/>
      <c r="I1406" s="984"/>
      <c r="J1406" s="984"/>
      <c r="K1406" s="984"/>
      <c r="L1406" s="984"/>
      <c r="M1406" s="984"/>
      <c r="N1406" s="984"/>
      <c r="O1406" s="984"/>
      <c r="P1406" s="984"/>
      <c r="Q1406" s="984"/>
      <c r="R1406" s="984"/>
      <c r="S1406" s="984"/>
      <c r="T1406" s="984"/>
      <c r="U1406" s="984"/>
      <c r="V1406" s="985"/>
    </row>
    <row r="1407" spans="1:22" ht="19.25" customHeight="1">
      <c r="A1407" s="986"/>
      <c r="B1407" s="988" t="s">
        <v>316</v>
      </c>
      <c r="C1407" s="988"/>
      <c r="D1407" s="989" t="str">
        <f>'statement of marks'!$F$3</f>
        <v>2013-14</v>
      </c>
      <c r="E1407" s="990"/>
      <c r="F1407" s="991" t="str">
        <f>IF(T1425="","MAIN EXAMINATION",IF(D1424="Suppl.","SUPPLEMENTARY EXAMINATION",IF(D1424="Re-exam.","RE-EXAMINATION",)))</f>
        <v>MAIN EXAMINATION</v>
      </c>
      <c r="G1407" s="992"/>
      <c r="H1407" s="992"/>
      <c r="I1407" s="992"/>
      <c r="J1407" s="992"/>
      <c r="K1407" s="992"/>
      <c r="L1407" s="992"/>
      <c r="M1407" s="992"/>
      <c r="N1407" s="992"/>
      <c r="O1407" s="992"/>
      <c r="P1407" s="992"/>
      <c r="Q1407" s="992"/>
      <c r="R1407" s="993" t="s">
        <v>315</v>
      </c>
      <c r="S1407" s="994"/>
      <c r="T1407" s="995" t="str">
        <f>'statement of marks'!$A$3</f>
        <v>11 'A'</v>
      </c>
      <c r="U1407" s="995"/>
      <c r="V1407" s="996"/>
    </row>
    <row r="1408" spans="1:22" ht="19.25" customHeight="1">
      <c r="A1408" s="986"/>
      <c r="B1408" s="997" t="s">
        <v>36</v>
      </c>
      <c r="C1408" s="997"/>
      <c r="D1408" s="998" t="str">
        <f>IF('statement of marks'!G61="","",'statement of marks'!G61)</f>
        <v>A 053</v>
      </c>
      <c r="E1408" s="946"/>
      <c r="F1408" s="946"/>
      <c r="G1408" s="946"/>
      <c r="H1408" s="946"/>
      <c r="I1408" s="946"/>
      <c r="J1408" s="946"/>
      <c r="K1408" s="946"/>
      <c r="L1408" s="946"/>
      <c r="M1408" s="946"/>
      <c r="N1408" s="946"/>
      <c r="O1408" s="946"/>
      <c r="P1408" s="946"/>
      <c r="Q1408" s="946"/>
      <c r="R1408" s="999" t="s">
        <v>314</v>
      </c>
      <c r="S1408" s="1000"/>
      <c r="T1408" s="1001" t="str">
        <f>IF('statement of marks'!E61="","",'statement of marks'!E61)</f>
        <v/>
      </c>
      <c r="U1408" s="1001"/>
      <c r="V1408" s="1002"/>
    </row>
    <row r="1409" spans="1:22" ht="19.25" customHeight="1">
      <c r="A1409" s="986"/>
      <c r="B1409" s="997" t="s">
        <v>37</v>
      </c>
      <c r="C1409" s="997"/>
      <c r="D1409" s="998" t="str">
        <f>IF('statement of marks'!H61="","",'statement of marks'!H61)</f>
        <v>B 053</v>
      </c>
      <c r="E1409" s="946"/>
      <c r="F1409" s="946"/>
      <c r="G1409" s="946"/>
      <c r="H1409" s="946"/>
      <c r="I1409" s="946"/>
      <c r="J1409" s="946"/>
      <c r="K1409" s="946"/>
      <c r="L1409" s="946"/>
      <c r="M1409" s="946"/>
      <c r="N1409" s="946"/>
      <c r="O1409" s="946"/>
      <c r="P1409" s="946"/>
      <c r="Q1409" s="946"/>
      <c r="R1409" s="999" t="s">
        <v>35</v>
      </c>
      <c r="S1409" s="1000"/>
      <c r="T1409" s="1001" t="str">
        <f>IF('statement of marks'!D61="","",'statement of marks'!D61)</f>
        <v/>
      </c>
      <c r="U1409" s="1001"/>
      <c r="V1409" s="1002"/>
    </row>
    <row r="1410" spans="1:22" ht="19.25" customHeight="1">
      <c r="A1410" s="986"/>
      <c r="B1410" s="1003" t="s">
        <v>38</v>
      </c>
      <c r="C1410" s="1003"/>
      <c r="D1410" s="998" t="str">
        <f>IF('statement of marks'!I61="","",'statement of marks'!I61)</f>
        <v>C 053</v>
      </c>
      <c r="E1410" s="946"/>
      <c r="F1410" s="946"/>
      <c r="G1410" s="946"/>
      <c r="H1410" s="946"/>
      <c r="I1410" s="946"/>
      <c r="J1410" s="946"/>
      <c r="K1410" s="946"/>
      <c r="L1410" s="946"/>
      <c r="M1410" s="946"/>
      <c r="N1410" s="946"/>
      <c r="O1410" s="946"/>
      <c r="P1410" s="946"/>
      <c r="Q1410" s="946"/>
      <c r="R1410" s="1004" t="s">
        <v>285</v>
      </c>
      <c r="S1410" s="1005"/>
      <c r="T1410" s="1006" t="str">
        <f>IF('statement of marks'!F61="","",'statement of marks'!F61)</f>
        <v/>
      </c>
      <c r="U1410" s="1006"/>
      <c r="V1410" s="1007"/>
    </row>
    <row r="1411" spans="1:22" ht="19.25" customHeight="1">
      <c r="A1411" s="986"/>
      <c r="B1411" s="1008" t="s">
        <v>223</v>
      </c>
      <c r="C1411" s="1010" t="s">
        <v>319</v>
      </c>
      <c r="D1411" s="1012" t="s">
        <v>114</v>
      </c>
      <c r="E1411" s="1012" t="s">
        <v>115</v>
      </c>
      <c r="F1411" s="1012" t="s">
        <v>116</v>
      </c>
      <c r="G1411" s="1014" t="s">
        <v>281</v>
      </c>
      <c r="H1411" s="1014" t="s">
        <v>282</v>
      </c>
      <c r="I1411" s="1012" t="s">
        <v>289</v>
      </c>
      <c r="J1411" s="1012" t="s">
        <v>299</v>
      </c>
      <c r="K1411" s="1016" t="s">
        <v>299</v>
      </c>
      <c r="L1411" s="1018" t="s">
        <v>292</v>
      </c>
      <c r="M1411" s="1018" t="s">
        <v>293</v>
      </c>
      <c r="N1411" s="1020" t="s">
        <v>294</v>
      </c>
      <c r="O1411" s="1020" t="s">
        <v>290</v>
      </c>
      <c r="P1411" s="1020" t="s">
        <v>291</v>
      </c>
      <c r="Q1411" s="1016" t="s">
        <v>323</v>
      </c>
      <c r="R1411" s="1012" t="s">
        <v>334</v>
      </c>
      <c r="S1411" s="1022" t="s">
        <v>332</v>
      </c>
      <c r="T1411" s="1024" t="s">
        <v>320</v>
      </c>
      <c r="U1411" s="1026" t="s">
        <v>321</v>
      </c>
      <c r="V1411" s="1028" t="s">
        <v>322</v>
      </c>
    </row>
    <row r="1412" spans="1:22" ht="19.25" customHeight="1">
      <c r="A1412" s="986"/>
      <c r="B1412" s="1009"/>
      <c r="C1412" s="1011"/>
      <c r="D1412" s="1013"/>
      <c r="E1412" s="1013"/>
      <c r="F1412" s="1013"/>
      <c r="G1412" s="1015"/>
      <c r="H1412" s="1015"/>
      <c r="I1412" s="1013"/>
      <c r="J1412" s="1013"/>
      <c r="K1412" s="1017"/>
      <c r="L1412" s="1019"/>
      <c r="M1412" s="1019"/>
      <c r="N1412" s="1021"/>
      <c r="O1412" s="1021"/>
      <c r="P1412" s="1021"/>
      <c r="Q1412" s="1017"/>
      <c r="R1412" s="1013"/>
      <c r="S1412" s="1023"/>
      <c r="T1412" s="1025"/>
      <c r="U1412" s="1027"/>
      <c r="V1412" s="1029"/>
    </row>
    <row r="1413" spans="1:22" ht="19.25" customHeight="1">
      <c r="A1413" s="986"/>
      <c r="B1413" s="1030" t="s">
        <v>317</v>
      </c>
      <c r="C1413" s="1031"/>
      <c r="D1413" s="173">
        <v>10</v>
      </c>
      <c r="E1413" s="203">
        <v>10</v>
      </c>
      <c r="F1413" s="203">
        <v>10</v>
      </c>
      <c r="G1413" s="164" t="s">
        <v>90</v>
      </c>
      <c r="H1413" s="174" t="str">
        <f>'statement of marks'!$AQ$6</f>
        <v/>
      </c>
      <c r="I1413" s="165">
        <v>70</v>
      </c>
      <c r="J1413" s="164" t="s">
        <v>88</v>
      </c>
      <c r="K1413" s="175">
        <v>100</v>
      </c>
      <c r="L1413" s="164" t="s">
        <v>91</v>
      </c>
      <c r="M1413" s="174" t="str">
        <f>'statement of marks'!$AV$6</f>
        <v/>
      </c>
      <c r="N1413" s="165">
        <v>100</v>
      </c>
      <c r="O1413" s="164" t="s">
        <v>307</v>
      </c>
      <c r="P1413" s="175"/>
      <c r="Q1413" s="175">
        <v>200</v>
      </c>
      <c r="R1413" s="166"/>
      <c r="S1413" s="166"/>
      <c r="T1413" s="167"/>
      <c r="U1413" s="168"/>
      <c r="V1413" s="176" t="str">
        <f>IF(OR(U1420=0,U1420&lt;S1420),"",Q1413)</f>
        <v/>
      </c>
    </row>
    <row r="1414" spans="1:22" ht="19.25" customHeight="1">
      <c r="A1414" s="986"/>
      <c r="B1414" s="942" t="str">
        <f>'statement of marks'!$J$3</f>
        <v>HINDI COMPULSORY</v>
      </c>
      <c r="C1414" s="943"/>
      <c r="D1414" s="200" t="str">
        <f>IF('statement of marks'!J61="","",'statement of marks'!J61)</f>
        <v/>
      </c>
      <c r="E1414" s="201" t="str">
        <f>IF('statement of marks'!K61="","",'statement of marks'!K61)</f>
        <v/>
      </c>
      <c r="F1414" s="201" t="str">
        <f>IF('statement of marks'!L61="","",'statement of marks'!L61)</f>
        <v/>
      </c>
      <c r="G1414" s="177" t="str">
        <f>IF('statement of marks'!N61="","",'statement of marks'!N61)</f>
        <v/>
      </c>
      <c r="H1414" s="177" t="str">
        <f>'statement of marks'!$BS$6</f>
        <v/>
      </c>
      <c r="I1414" s="204" t="str">
        <f>IF(G1414="","",G1414)</f>
        <v/>
      </c>
      <c r="J1414" s="204" t="str">
        <f>IF(G1414="","",SUM(D1414,E1414,F1414,G1414))</f>
        <v/>
      </c>
      <c r="K1414" s="178" t="str">
        <f>J1414</f>
        <v/>
      </c>
      <c r="L1414" s="177" t="str">
        <f>IF('statement of marks'!P61="","",'statement of marks'!P61)</f>
        <v/>
      </c>
      <c r="M1414" s="174" t="str">
        <f>'statement of marks'!$BX$6</f>
        <v/>
      </c>
      <c r="N1414" s="204" t="str">
        <f>IF(L1414="","",L1414)</f>
        <v/>
      </c>
      <c r="O1414" s="204" t="str">
        <f>IF(L1414="","",SUM(J1414,L1414))</f>
        <v/>
      </c>
      <c r="P1414" s="179">
        <f>SUM(H1414,M1414)</f>
        <v>0</v>
      </c>
      <c r="Q1414" s="178" t="str">
        <f>O1414</f>
        <v/>
      </c>
      <c r="R1414" s="201" t="str">
        <f>CONCATENATE('statement of marks'!FJ61,'statement of marks'!FK61,'statement of marks'!FL61)</f>
        <v/>
      </c>
      <c r="S1414" s="180" t="str">
        <f>IF(OR(R1414="S",R1414="RE"),100,"")</f>
        <v/>
      </c>
      <c r="T1414" s="181" t="str">
        <f>IF('result subject-wise'!U61="","",'result subject-wise'!U61)</f>
        <v/>
      </c>
      <c r="U1414" s="182" t="str">
        <f>IF('result subject-wise'!V61="","",'result subject-wise'!V61)</f>
        <v/>
      </c>
      <c r="V1414" s="176" t="str">
        <f>IF(OR(U1420=0,U1420&lt;S1420),"",IF(R1414="RE",SUM(Q1414,T1414),IF(R1414="S",T1414,Q1414)))</f>
        <v/>
      </c>
    </row>
    <row r="1415" spans="1:22" ht="19.25" customHeight="1">
      <c r="A1415" s="986"/>
      <c r="B1415" s="942" t="str">
        <f>'statement of marks'!$W$3</f>
        <v>ENGLISH COMPULSORY</v>
      </c>
      <c r="C1415" s="943"/>
      <c r="D1415" s="200" t="str">
        <f>IF('statement of marks'!W61="","",'statement of marks'!W61)</f>
        <v/>
      </c>
      <c r="E1415" s="201" t="str">
        <f>IF('statement of marks'!X61="","",'statement of marks'!X61)</f>
        <v/>
      </c>
      <c r="F1415" s="201" t="str">
        <f>IF('statement of marks'!Y61="","",'statement of marks'!Y61)</f>
        <v/>
      </c>
      <c r="G1415" s="177" t="str">
        <f>IF('statement of marks'!AA61="","",'statement of marks'!AA61)</f>
        <v/>
      </c>
      <c r="H1415" s="177" t="str">
        <f>'statement of marks'!$CU$6</f>
        <v/>
      </c>
      <c r="I1415" s="204" t="str">
        <f>IF(G1415="","",G1415)</f>
        <v/>
      </c>
      <c r="J1415" s="204" t="str">
        <f t="shared" ref="J1415:J1418" si="516">IF(G1415="","",SUM(D1415,E1415,F1415,G1415))</f>
        <v/>
      </c>
      <c r="K1415" s="178" t="str">
        <f>J1415</f>
        <v/>
      </c>
      <c r="L1415" s="177" t="str">
        <f>IF('statement of marks'!AC61="","",'statement of marks'!AC61)</f>
        <v/>
      </c>
      <c r="M1415" s="174" t="str">
        <f>'statement of marks'!$CZ$6</f>
        <v/>
      </c>
      <c r="N1415" s="204" t="str">
        <f>IF(L1415="","",L1415)</f>
        <v/>
      </c>
      <c r="O1415" s="204" t="str">
        <f t="shared" ref="O1415" si="517">IF(L1415="","",SUM(J1415,L1415))</f>
        <v/>
      </c>
      <c r="P1415" s="179">
        <f t="shared" ref="P1415:P1418" si="518">SUM(H1415,M1415)</f>
        <v>0</v>
      </c>
      <c r="Q1415" s="178" t="str">
        <f>O1415</f>
        <v/>
      </c>
      <c r="R1415" s="201" t="str">
        <f>CONCATENATE('statement of marks'!FM61,'statement of marks'!FN61,'statement of marks'!FO61)</f>
        <v/>
      </c>
      <c r="S1415" s="180" t="str">
        <f>IF(OR(R1415="S",R1415="RE"),100,"")</f>
        <v/>
      </c>
      <c r="T1415" s="181" t="str">
        <f>IF('result subject-wise'!X61="","",'result subject-wise'!X61)</f>
        <v/>
      </c>
      <c r="U1415" s="182" t="str">
        <f>IF('result subject-wise'!Y61="","",'result subject-wise'!Y61)</f>
        <v/>
      </c>
      <c r="V1415" s="176" t="str">
        <f>IF(OR(U1420=0,U1420&lt;S1420),"",IF(R1415="RE",SUM(Q1415,T1415),IF(R1415="S",T1415,Q1415)))</f>
        <v/>
      </c>
    </row>
    <row r="1416" spans="1:22" ht="19.25" customHeight="1">
      <c r="A1416" s="986"/>
      <c r="B1416" s="942" t="str">
        <f>'statement of marks'!AK61</f>
        <v/>
      </c>
      <c r="C1416" s="943"/>
      <c r="D1416" s="200" t="str">
        <f>IF('statement of marks'!AL61="","",'statement of marks'!AL61)</f>
        <v/>
      </c>
      <c r="E1416" s="201" t="str">
        <f>IF('statement of marks'!AM61="","",'statement of marks'!AM61)</f>
        <v/>
      </c>
      <c r="F1416" s="201" t="str">
        <f>IF('statement of marks'!AN61="","",'statement of marks'!AN61)</f>
        <v/>
      </c>
      <c r="G1416" s="177" t="str">
        <f>IF('statement of marks'!AP61="","",'statement of marks'!AP61)</f>
        <v/>
      </c>
      <c r="H1416" s="177" t="str">
        <f>IF('statement of marks'!AQ61="","",'statement of marks'!AQ61)</f>
        <v/>
      </c>
      <c r="I1416" s="204" t="str">
        <f>IF(G1416="","",IF(AND(G1416="ML",H1416="ML"),"ML",IF(AND(G1416="ML",H1416=""),"ML",SUM(G1416,H1416))))</f>
        <v/>
      </c>
      <c r="J1416" s="204" t="str">
        <f t="shared" si="516"/>
        <v/>
      </c>
      <c r="K1416" s="178" t="str">
        <f>IF(J1416="","",SUM(H1416,J1416))</f>
        <v/>
      </c>
      <c r="L1416" s="177" t="str">
        <f>IF('statement of marks'!AU61="","",'statement of marks'!AU61)</f>
        <v/>
      </c>
      <c r="M1416" s="177" t="str">
        <f>IF('statement of marks'!AV61="","",'statement of marks'!AV61)</f>
        <v/>
      </c>
      <c r="N1416" s="204" t="str">
        <f>IF(L1416="","",IF(AND(L1416="ML",M1416="ML"),"ML",IF(AND(L1416="ML",M1416=""),"ML",SUM(L1416,M1416))))</f>
        <v/>
      </c>
      <c r="O1416" s="204" t="str">
        <f>IF(L1416="","",SUM(J1416,L1416))</f>
        <v/>
      </c>
      <c r="P1416" s="177">
        <f t="shared" si="518"/>
        <v>0</v>
      </c>
      <c r="Q1416" s="178" t="str">
        <f>IF(O1416="","",SUM(O1416,P1416))</f>
        <v/>
      </c>
      <c r="R1416" s="201" t="str">
        <f>CONCATENATE('statement of marks'!FP61,'statement of marks'!FY61,'statement of marks'!FZ61)</f>
        <v/>
      </c>
      <c r="S1416" s="180" t="str">
        <f>IF('result subject-wise'!Z61="","",'result subject-wise'!Z61)</f>
        <v/>
      </c>
      <c r="T1416" s="181" t="str">
        <f>IF('result subject-wise'!AB61="","",'result subject-wise'!AB61)</f>
        <v/>
      </c>
      <c r="U1416" s="182" t="str">
        <f>IF('result subject-wise'!AC61="","",'result subject-wise'!AC61)</f>
        <v/>
      </c>
      <c r="V1416" s="176" t="str">
        <f>IF(OR(U1420=0,U1420&lt;S1420),"",IF(OR(R1416="RE",R1416="REP"),SUM(Q1416,T1416),IF(R1416="S",T1416,Q1416)))</f>
        <v/>
      </c>
    </row>
    <row r="1417" spans="1:22" ht="19.25" customHeight="1">
      <c r="A1417" s="986"/>
      <c r="B1417" s="942" t="str">
        <f>'statement of marks'!BM61</f>
        <v/>
      </c>
      <c r="C1417" s="943"/>
      <c r="D1417" s="200" t="str">
        <f>IF('statement of marks'!BN61="","",'statement of marks'!BN61)</f>
        <v/>
      </c>
      <c r="E1417" s="201" t="str">
        <f>IF('statement of marks'!BO61="","",'statement of marks'!BO61)</f>
        <v/>
      </c>
      <c r="F1417" s="201" t="str">
        <f>IF('statement of marks'!BP61="","",'statement of marks'!BP61)</f>
        <v/>
      </c>
      <c r="G1417" s="177" t="str">
        <f>IF('statement of marks'!BR61="","",'statement of marks'!BR61)</f>
        <v/>
      </c>
      <c r="H1417" s="177" t="str">
        <f>IF('statement of marks'!BS61="","",'statement of marks'!BS61)</f>
        <v/>
      </c>
      <c r="I1417" s="204" t="str">
        <f t="shared" ref="I1417" si="519">IF(G1417="","",IF(AND(G1417="ML",H1417="ML"),"ML",IF(AND(G1417="ML",H1417=""),"ML",SUM(G1417,H1417))))</f>
        <v/>
      </c>
      <c r="J1417" s="204" t="str">
        <f t="shared" si="516"/>
        <v/>
      </c>
      <c r="K1417" s="178" t="str">
        <f>IF(J1417="","",SUM(H1417,J1417))</f>
        <v/>
      </c>
      <c r="L1417" s="177" t="str">
        <f>IF('statement of marks'!BW61="","",'statement of marks'!BW61)</f>
        <v/>
      </c>
      <c r="M1417" s="177" t="str">
        <f>IF('statement of marks'!BX61="","",'statement of marks'!BX61)</f>
        <v/>
      </c>
      <c r="N1417" s="204" t="str">
        <f t="shared" ref="N1417" si="520">IF(L1417="","",IF(AND(L1417="ML",M1417="ML"),"ML",IF(AND(L1417="ML",M1417=""),"ML",SUM(L1417,M1417))))</f>
        <v/>
      </c>
      <c r="O1417" s="204" t="str">
        <f>IF(L1417="","",SUM(J1417,L1417))</f>
        <v/>
      </c>
      <c r="P1417" s="177">
        <f t="shared" si="518"/>
        <v>0</v>
      </c>
      <c r="Q1417" s="178" t="str">
        <f>IF(O1417="","",SUM(O1417,P1417))</f>
        <v/>
      </c>
      <c r="R1417" s="201" t="str">
        <f>CONCATENATE('statement of marks'!GA61,'statement of marks'!GJ61,'statement of marks'!GK61)</f>
        <v/>
      </c>
      <c r="S1417" s="180" t="str">
        <f>IF('result subject-wise'!AD61="","",'result subject-wise'!AD61)</f>
        <v/>
      </c>
      <c r="T1417" s="181" t="str">
        <f>IF('result subject-wise'!AF61="","",'result subject-wise'!AF61)</f>
        <v/>
      </c>
      <c r="U1417" s="182" t="str">
        <f>IF('result subject-wise'!AG61="","",'result subject-wise'!AG61)</f>
        <v/>
      </c>
      <c r="V1417" s="176" t="str">
        <f>IF(OR(U1420=0,U1420&lt;S1420),"",IF(OR(R1417="RE",R1417="REP"),SUM(Q1417,T1417),IF(R1417="S",T1417,Q1417)))</f>
        <v/>
      </c>
    </row>
    <row r="1418" spans="1:22" ht="19.25" customHeight="1">
      <c r="A1418" s="986"/>
      <c r="B1418" s="942" t="str">
        <f>'statement of marks'!CO61</f>
        <v/>
      </c>
      <c r="C1418" s="943"/>
      <c r="D1418" s="200" t="str">
        <f>IF('statement of marks'!CP61="","",'statement of marks'!CP61)</f>
        <v/>
      </c>
      <c r="E1418" s="201" t="str">
        <f>IF('statement of marks'!CQ61="","",'statement of marks'!CQ61)</f>
        <v/>
      </c>
      <c r="F1418" s="201" t="str">
        <f>IF('statement of marks'!CR61="","",'statement of marks'!CR61)</f>
        <v/>
      </c>
      <c r="G1418" s="177" t="str">
        <f>IF('statement of marks'!CT61="","",'statement of marks'!CT61)</f>
        <v/>
      </c>
      <c r="H1418" s="177" t="str">
        <f>IF('statement of marks'!CU61="","",'statement of marks'!CU61)</f>
        <v/>
      </c>
      <c r="I1418" s="204" t="str">
        <f>IF(G1418="","",IF(AND(G1418="ML",H1418="ML"),"ML",IF(AND(G1418="ML",H1418=""),"ML",SUM(G1418,H1418))))</f>
        <v/>
      </c>
      <c r="J1418" s="204" t="str">
        <f t="shared" si="516"/>
        <v/>
      </c>
      <c r="K1418" s="178" t="str">
        <f>IF(J1418="","",SUM(H1418,J1418))</f>
        <v/>
      </c>
      <c r="L1418" s="177" t="str">
        <f>IF('statement of marks'!CY61="","",'statement of marks'!CY61)</f>
        <v/>
      </c>
      <c r="M1418" s="177" t="str">
        <f>IF('statement of marks'!CZ61="","",'statement of marks'!CZ61)</f>
        <v/>
      </c>
      <c r="N1418" s="204" t="str">
        <f>IF(L1418="","",IF(AND(L1418="ML",M1418="ML"),"ML",IF(AND(L1418="ML",M1418=""),"ML",SUM(L1418,M1418))))</f>
        <v/>
      </c>
      <c r="O1418" s="204" t="str">
        <f>IF(L1418="","",SUM(J1418,L1418))</f>
        <v/>
      </c>
      <c r="P1418" s="177">
        <f t="shared" si="518"/>
        <v>0</v>
      </c>
      <c r="Q1418" s="178" t="str">
        <f>IF(O1418="","",SUM(O1418,P1418))</f>
        <v/>
      </c>
      <c r="R1418" s="201" t="str">
        <f>CONCATENATE('statement of marks'!GL61,'statement of marks'!GU61,'statement of marks'!GV61)</f>
        <v/>
      </c>
      <c r="S1418" s="180" t="str">
        <f>IF('result subject-wise'!AH61="","",'result subject-wise'!AH61)</f>
        <v/>
      </c>
      <c r="T1418" s="181" t="str">
        <f>IF('result subject-wise'!AJ61="","",'result subject-wise'!AJ61)</f>
        <v/>
      </c>
      <c r="U1418" s="182" t="str">
        <f>IF('result subject-wise'!AK61="","",'result subject-wise'!AK61)</f>
        <v/>
      </c>
      <c r="V1418" s="176" t="str">
        <f>IF(OR(U1420=0,U1420&lt;S1420),"",IF(OR(R1418="RE",R1418="REP"),SUM(Q1418,T1418),IF(R1418="S",T1418,Q1418)))</f>
        <v/>
      </c>
    </row>
    <row r="1419" spans="1:22" ht="19.25" customHeight="1">
      <c r="A1419" s="986"/>
      <c r="B1419" s="1032" t="s">
        <v>296</v>
      </c>
      <c r="C1419" s="1033"/>
      <c r="D1419" s="183" t="str">
        <f>IF(AND(D1414="",D1415="",D1416="",D1417="",D1418=""),"",SUM(D1414:D1418))</f>
        <v/>
      </c>
      <c r="E1419" s="183" t="str">
        <f t="shared" ref="E1419:F1419" si="521">IF(AND(E1414="",E1415="",E1416="",E1417="",E1418=""),"",SUM(E1414:E1418))</f>
        <v/>
      </c>
      <c r="F1419" s="183" t="str">
        <f t="shared" si="521"/>
        <v/>
      </c>
      <c r="G1419" s="184" t="str">
        <f>IF(G1414="","",SUM(G1414:G1418))</f>
        <v/>
      </c>
      <c r="H1419" s="184">
        <f>SUM(H1416:H1418)</f>
        <v>0</v>
      </c>
      <c r="I1419" s="184" t="str">
        <f>IF(AND(I1414="",I1415="",I1416="",I1417="",I1418=""),"",SUM(I1414:I1418))</f>
        <v/>
      </c>
      <c r="J1419" s="185" t="str">
        <f>IF(J1418="","",SUM(J1414:J1418))</f>
        <v/>
      </c>
      <c r="K1419" s="186" t="str">
        <f>IF(K1414="","",SUM(K1414:K1418))</f>
        <v/>
      </c>
      <c r="L1419" s="184" t="str">
        <f>IF(L1414="","",SUM(L1414:L1418))</f>
        <v/>
      </c>
      <c r="M1419" s="184">
        <f>SUM(M1416:M1418)</f>
        <v>0</v>
      </c>
      <c r="N1419" s="184" t="str">
        <f t="shared" ref="N1419" si="522">IF(AND(N1414="",N1415="",N1416="",N1417="",N1418=""),"",SUM(N1414:N1418))</f>
        <v/>
      </c>
      <c r="O1419" s="185" t="str">
        <f>IF(L1419="","",SUM(J1419,L1419))</f>
        <v/>
      </c>
      <c r="P1419" s="186">
        <f>SUM(H1419,M1419)</f>
        <v>0</v>
      </c>
      <c r="Q1419" s="186" t="str">
        <f>IF(Q1414="","",SUM(Q1414:Q1418))</f>
        <v/>
      </c>
      <c r="R1419" s="185"/>
      <c r="S1419" s="185" t="str">
        <f>IF(AND(S1414="",S1415="",S1416="",S1417="",S1418=""),"",SUM(S1414:S1418))</f>
        <v/>
      </c>
      <c r="T1419" s="187" t="str">
        <f>IF(AND(T1414="",T1415="",T1416="",T1417="",T1418=""),"",SUM(T1414:T1418))</f>
        <v/>
      </c>
      <c r="U1419" s="188"/>
      <c r="V1419" s="189" t="str">
        <f>IF(V1414="","",SUM(V1414:V1418))</f>
        <v/>
      </c>
    </row>
    <row r="1420" spans="1:22" ht="19.25" customHeight="1">
      <c r="A1420" s="986"/>
      <c r="B1420" s="1034" t="s">
        <v>318</v>
      </c>
      <c r="C1420" s="1035"/>
      <c r="D1420" s="173" t="str">
        <f>IF(D1419="","",50-(COUNTIF(D1414:D1418,"NA")*10+COUNTIF(D1414:D1418,"ML")*10))</f>
        <v/>
      </c>
      <c r="E1420" s="173" t="str">
        <f t="shared" ref="E1420:F1420" si="523">IF(E1419="","",50-(COUNTIF(E1414:E1418,"NA")*10+COUNTIF(E1414:E1418,"ML")*10))</f>
        <v/>
      </c>
      <c r="F1420" s="173" t="str">
        <f t="shared" si="523"/>
        <v/>
      </c>
      <c r="G1420" s="177">
        <f>I1420-H1420</f>
        <v>350</v>
      </c>
      <c r="H1420" s="184">
        <f>IF(H1419="","",(IF(OR(H1416="ML",H1416=""),0,H1413)+IF(OR(H1417="ML",H1417=""),0,H1414)+IF(OR(H1418="ML",H1418=""),0,H1415)))</f>
        <v>0</v>
      </c>
      <c r="I1420" s="177">
        <f>IF(I1419=0,0,350-H1422)</f>
        <v>350</v>
      </c>
      <c r="J1420" s="204" t="str">
        <f>IF(J1419="","",SUM(D1420:G1420))</f>
        <v/>
      </c>
      <c r="K1420" s="178" t="str">
        <f>IF(K1419="","",SUM(H1420,J1420))</f>
        <v/>
      </c>
      <c r="L1420" s="177">
        <f>N1420-M1420</f>
        <v>500</v>
      </c>
      <c r="M1420" s="180">
        <f>IF(M1419="","",(IF(OR(M1416="ML",M1416=""),0,M1413)+IF(OR(M1417="ML",M1417=""),0,M1414)+IF(OR(M1418="ML",M1418=""),0,M1415)))</f>
        <v>0</v>
      </c>
      <c r="N1420" s="177">
        <f>IF(N1419=0,0,500-M1422)</f>
        <v>500</v>
      </c>
      <c r="O1420" s="204">
        <f>IF(L1420="","",SUM(J1420,L1420))</f>
        <v>500</v>
      </c>
      <c r="P1420" s="178">
        <f>SUM(H1420,M1420)</f>
        <v>0</v>
      </c>
      <c r="Q1420" s="178" t="str">
        <f>IF(Q1419="","",SUM(O1420,P1420))</f>
        <v/>
      </c>
      <c r="R1420" s="169"/>
      <c r="S1420" s="190">
        <f>COUNTIF(R1414:R1423,"S")</f>
        <v>0</v>
      </c>
      <c r="T1420" s="190">
        <f>COUNTIF(R1414:R1423,"RE")+COUNTIF(R1414:R1423,"REP")</f>
        <v>0</v>
      </c>
      <c r="U1420" s="190">
        <f>COUNTIF(U1414:U1419,"P")+COUNTIF(U1422:U1423,"P")</f>
        <v>0</v>
      </c>
      <c r="V1420" s="191" t="str">
        <f>IF(OR(U1420=0,U1420&lt;(S1420+T1420)),"",(Q1420-(S1420*200)+S1419))</f>
        <v/>
      </c>
    </row>
    <row r="1421" spans="1:22" ht="19.25" customHeight="1">
      <c r="A1421" s="986"/>
      <c r="B1421" s="942" t="s">
        <v>156</v>
      </c>
      <c r="C1421" s="943"/>
      <c r="D1421" s="192" t="str">
        <f t="shared" ref="D1421:Q1421" si="524">IF(D1420="","",D1419/D1420*100)</f>
        <v/>
      </c>
      <c r="E1421" s="192" t="str">
        <f t="shared" si="524"/>
        <v/>
      </c>
      <c r="F1421" s="192" t="str">
        <f t="shared" si="524"/>
        <v/>
      </c>
      <c r="G1421" s="192" t="e">
        <f t="shared" si="524"/>
        <v>#VALUE!</v>
      </c>
      <c r="H1421" s="192" t="e">
        <f t="shared" si="524"/>
        <v>#DIV/0!</v>
      </c>
      <c r="I1421" s="192" t="e">
        <f t="shared" si="524"/>
        <v>#VALUE!</v>
      </c>
      <c r="J1421" s="192" t="str">
        <f t="shared" si="524"/>
        <v/>
      </c>
      <c r="K1421" s="193" t="str">
        <f t="shared" si="524"/>
        <v/>
      </c>
      <c r="L1421" s="192" t="e">
        <f t="shared" si="524"/>
        <v>#VALUE!</v>
      </c>
      <c r="M1421" s="192" t="e">
        <f t="shared" si="524"/>
        <v>#DIV/0!</v>
      </c>
      <c r="N1421" s="192" t="e">
        <f t="shared" si="524"/>
        <v>#VALUE!</v>
      </c>
      <c r="O1421" s="192" t="e">
        <f t="shared" si="524"/>
        <v>#VALUE!</v>
      </c>
      <c r="P1421" s="193" t="e">
        <f t="shared" si="524"/>
        <v>#DIV/0!</v>
      </c>
      <c r="Q1421" s="193" t="str">
        <f t="shared" si="524"/>
        <v/>
      </c>
      <c r="R1421" s="166"/>
      <c r="S1421" s="166"/>
      <c r="T1421" s="167"/>
      <c r="U1421" s="170"/>
      <c r="V1421" s="194" t="str">
        <f>IF(V1420="","",V1419/V1420*100)</f>
        <v/>
      </c>
    </row>
    <row r="1422" spans="1:22" ht="19.25" customHeight="1">
      <c r="A1422" s="986"/>
      <c r="B1422" s="942" t="str">
        <f>'statement of marks'!$DQ$3</f>
        <v>RAJASTHAN STUDIES</v>
      </c>
      <c r="C1422" s="943"/>
      <c r="D1422" s="200" t="str">
        <f>IF('statement of marks'!DQ61="","",'statement of marks'!DQ61)</f>
        <v/>
      </c>
      <c r="E1422" s="201" t="str">
        <f>IF('statement of marks'!DR61="","",'statement of marks'!DR61)</f>
        <v/>
      </c>
      <c r="F1422" s="201" t="str">
        <f>IF('statement of marks'!DS61="","",'statement of marks'!DS61)</f>
        <v/>
      </c>
      <c r="G1422" s="201" t="str">
        <f>IF('statement of marks'!DU61="","",'statement of marks'!DU61)</f>
        <v/>
      </c>
      <c r="H1422" s="179">
        <f>IF(G1414="ML",70)+IF(G1415="ML",70)+IF(G1416="ML",70-H1413)+IF(G1417="ML",70-H1414)+IF(G1418="ML",70-H1415)+IF(H1416="ml",H1413)+IF(H1417="ml",H1414)+IF(H1418="ml",H1415)</f>
        <v>0</v>
      </c>
      <c r="I1422" s="204" t="str">
        <f>IF(G1422="","",SUM(G1422,H1422))</f>
        <v/>
      </c>
      <c r="J1422" s="204" t="str">
        <f>IF(G1422="","",SUM(D1422,E1422,F1422,G1422))</f>
        <v/>
      </c>
      <c r="K1422" s="178" t="str">
        <f>IF(J1422="","",SUM(H1422,J1422))</f>
        <v/>
      </c>
      <c r="L1422" s="201" t="str">
        <f>IF('statement of marks'!DW61="","",'statement of marks'!DW61)</f>
        <v/>
      </c>
      <c r="M1422" s="179">
        <f>IF(L1414="ML",100)+IF(L1415="ML",100)+IF(L1416="ML",100-M1413)+IF(L1417="ML",100-M1414)+IF(L1418="ML",100-M1415)+IF(M1416="ml",M1413)+IF(M1417="ml",M1414)+IF(M1418="ml",M1415)</f>
        <v>0</v>
      </c>
      <c r="N1422" s="204" t="str">
        <f>IF(L1422="","",SUM(L1422,M1422))</f>
        <v/>
      </c>
      <c r="O1422" s="204" t="str">
        <f>IF(L1422="","",SUM(K1422,L1422))</f>
        <v/>
      </c>
      <c r="P1422" s="179">
        <f>SUM(H1422,M1422)</f>
        <v>0</v>
      </c>
      <c r="Q1422" s="178" t="str">
        <f>IF(O1422="","",SUM(O1422,M1422))</f>
        <v/>
      </c>
      <c r="R1422" s="201" t="str">
        <f>IF('statement of marks'!GW61="","",'statement of marks'!GW61)</f>
        <v/>
      </c>
      <c r="S1422" s="180" t="str">
        <f>IF(OR(R1422="S",R1422="RE"),100,"")</f>
        <v/>
      </c>
      <c r="T1422" s="171" t="str">
        <f>IF('result subject-wise'!AL61="","",'result subject-wise'!AL61)</f>
        <v/>
      </c>
      <c r="U1422" s="172" t="str">
        <f>IF('result subject-wise'!AM61="","",'result subject-wise'!AM61)</f>
        <v/>
      </c>
      <c r="V1422" s="1036"/>
    </row>
    <row r="1423" spans="1:22" ht="19.25" customHeight="1">
      <c r="A1423" s="986"/>
      <c r="B1423" s="942" t="str">
        <f>'statement of marks'!$ED$3</f>
        <v>JEEVAN KAUSJAL</v>
      </c>
      <c r="C1423" s="943"/>
      <c r="D1423" s="1037" t="s">
        <v>283</v>
      </c>
      <c r="E1423" s="1038"/>
      <c r="F1423" s="204">
        <f>'statement of marks'!$ED$6</f>
        <v>30</v>
      </c>
      <c r="G1423" s="177" t="str">
        <f>IF('statement of marks'!ED61="","",'statement of marks'!ED61)</f>
        <v/>
      </c>
      <c r="H1423" s="1038" t="s">
        <v>284</v>
      </c>
      <c r="I1423" s="1038"/>
      <c r="J1423" s="204">
        <f>'statement of marks'!$EE$6</f>
        <v>30</v>
      </c>
      <c r="K1423" s="178" t="str">
        <f>IF('statement of marks'!EE61="","",'statement of marks'!EE61)</f>
        <v/>
      </c>
      <c r="L1423" s="1038" t="s">
        <v>113</v>
      </c>
      <c r="M1423" s="1038"/>
      <c r="N1423" s="204">
        <f>'statement of marks'!$EF$6</f>
        <v>40</v>
      </c>
      <c r="O1423" s="201" t="str">
        <f>IF('statement of marks'!EF61="","",'statement of marks'!EF61)</f>
        <v/>
      </c>
      <c r="P1423" s="166"/>
      <c r="Q1423" s="178" t="str">
        <f>IF(O1423="","",SUM(G1423,K1423,O1423))</f>
        <v/>
      </c>
      <c r="R1423" s="201" t="str">
        <f>IF('statement of marks'!GX61="","",'statement of marks'!GX61)</f>
        <v/>
      </c>
      <c r="S1423" s="180" t="str">
        <f>IF(OR(R1423="S",R1423="RE"),40,"")</f>
        <v/>
      </c>
      <c r="T1423" s="171" t="str">
        <f>IF('result subject-wise'!AN61="","",'result subject-wise'!AN61)</f>
        <v/>
      </c>
      <c r="U1423" s="172" t="str">
        <f>IF('result subject-wise'!AO61="","",'result subject-wise'!AO61)</f>
        <v/>
      </c>
      <c r="V1423" s="1036"/>
    </row>
    <row r="1424" spans="1:22" ht="19.25" customHeight="1">
      <c r="A1424" s="986"/>
      <c r="B1424" s="1039" t="s">
        <v>200</v>
      </c>
      <c r="C1424" s="1040"/>
      <c r="D1424" s="1041" t="str">
        <f>IF('statement of marks'!HD61="","",'statement of marks'!HD61)</f>
        <v/>
      </c>
      <c r="E1424" s="1042"/>
      <c r="F1424" s="1042"/>
      <c r="G1424" s="1042"/>
      <c r="H1424" s="1042"/>
      <c r="I1424" s="1043"/>
      <c r="J1424" s="202" t="s">
        <v>330</v>
      </c>
      <c r="K1424" s="201" t="str">
        <f>IF('statement of marks'!HG61="","",'statement of marks'!HG61)</f>
        <v/>
      </c>
      <c r="L1424" s="1044" t="s">
        <v>157</v>
      </c>
      <c r="M1424" s="1045"/>
      <c r="N1424" s="1046"/>
      <c r="O1424" s="201" t="str">
        <f>IF('statement of marks'!HI61="","",'statement of marks'!HI61)</f>
        <v/>
      </c>
      <c r="P1424" s="1047" t="s">
        <v>324</v>
      </c>
      <c r="Q1424" s="1047"/>
      <c r="R1424" s="1047"/>
      <c r="S1424" s="1047"/>
      <c r="T1424" s="1047"/>
      <c r="U1424" s="1047"/>
      <c r="V1424" s="1048"/>
    </row>
    <row r="1425" spans="1:22" ht="19.25" customHeight="1">
      <c r="A1425" s="986"/>
      <c r="B1425" s="1039" t="s">
        <v>333</v>
      </c>
      <c r="C1425" s="1040"/>
      <c r="D1425" s="965" t="s">
        <v>127</v>
      </c>
      <c r="E1425" s="966"/>
      <c r="F1425" s="958" t="s">
        <v>129</v>
      </c>
      <c r="G1425" s="958"/>
      <c r="H1425" s="958" t="s">
        <v>131</v>
      </c>
      <c r="I1425" s="958"/>
      <c r="J1425" s="958" t="s">
        <v>133</v>
      </c>
      <c r="K1425" s="958"/>
      <c r="L1425" s="959" t="s">
        <v>312</v>
      </c>
      <c r="M1425" s="959"/>
      <c r="N1425" s="959"/>
      <c r="O1425" s="959"/>
      <c r="P1425" s="960" t="s">
        <v>200</v>
      </c>
      <c r="Q1425" s="960"/>
      <c r="R1425" s="960"/>
      <c r="S1425" s="960"/>
      <c r="T1425" s="961" t="str">
        <f>IF('result subject-wise'!AR61="","",'result subject-wise'!AR61)</f>
        <v/>
      </c>
      <c r="U1425" s="961"/>
      <c r="V1425" s="962"/>
    </row>
    <row r="1426" spans="1:22" ht="19.25" customHeight="1">
      <c r="A1426" s="986"/>
      <c r="B1426" s="963" t="s">
        <v>309</v>
      </c>
      <c r="C1426" s="964"/>
      <c r="D1426" s="965" t="str">
        <f>IF('statement of marks'!EZ61="","",'statement of marks'!EZ61)</f>
        <v/>
      </c>
      <c r="E1426" s="966"/>
      <c r="F1426" s="966" t="str">
        <f>IF('statement of marks'!FB61="","",'statement of marks'!FB61)</f>
        <v/>
      </c>
      <c r="G1426" s="966"/>
      <c r="H1426" s="966" t="str">
        <f>IF('statement of marks'!FD61="","",'statement of marks'!FD61)</f>
        <v/>
      </c>
      <c r="I1426" s="966"/>
      <c r="J1426" s="966" t="str">
        <f>IF('statement of marks'!FF61="","",'statement of marks'!FF61)</f>
        <v/>
      </c>
      <c r="K1426" s="966"/>
      <c r="L1426" s="966" t="str">
        <f>IF('statement of marks'!FH61="","",'statement of marks'!FH61)</f>
        <v/>
      </c>
      <c r="M1426" s="966"/>
      <c r="N1426" s="966"/>
      <c r="O1426" s="966"/>
      <c r="P1426" s="960" t="s">
        <v>330</v>
      </c>
      <c r="Q1426" s="960"/>
      <c r="R1426" s="960"/>
      <c r="S1426" s="960"/>
      <c r="T1426" s="961" t="str">
        <f>IF(AND(T1425="mRrh.kZ",V1421&gt;=60),"FIRST",IF(AND(T1425="mRrh.kZ",V1421&gt;=48),"SECOND",IF(AND(T1425="mRrh.kZ",V1421&gt;=36),"THIRD","")))</f>
        <v/>
      </c>
      <c r="U1426" s="961"/>
      <c r="V1426" s="962"/>
    </row>
    <row r="1427" spans="1:22" ht="19.25" customHeight="1">
      <c r="A1427" s="986"/>
      <c r="B1427" s="963" t="s">
        <v>310</v>
      </c>
      <c r="C1427" s="964"/>
      <c r="D1427" s="967" t="str">
        <f>IF('statement of marks'!EY61="","",'statement of marks'!EY61)</f>
        <v/>
      </c>
      <c r="E1427" s="968"/>
      <c r="F1427" s="968" t="str">
        <f>IF('statement of marks'!FA61="","",'statement of marks'!FA61)</f>
        <v/>
      </c>
      <c r="G1427" s="968"/>
      <c r="H1427" s="968" t="str">
        <f>IF('statement of marks'!FC61="","",'statement of marks'!FC61)</f>
        <v/>
      </c>
      <c r="I1427" s="968"/>
      <c r="J1427" s="968" t="str">
        <f>IF('statement of marks'!FE61="","",'statement of marks'!FE61)</f>
        <v/>
      </c>
      <c r="K1427" s="968"/>
      <c r="L1427" s="968" t="str">
        <f>IF('statement of marks'!FG61="","",'statement of marks'!FG61)</f>
        <v/>
      </c>
      <c r="M1427" s="968"/>
      <c r="N1427" s="968"/>
      <c r="O1427" s="968"/>
      <c r="P1427" s="969" t="s">
        <v>302</v>
      </c>
      <c r="Q1427" s="970"/>
      <c r="R1427" s="970"/>
      <c r="S1427" s="971"/>
      <c r="T1427" s="972" t="str">
        <f>IF(T1425="","",'result subject-wise'!$G$118)</f>
        <v/>
      </c>
      <c r="U1427" s="972"/>
      <c r="V1427" s="973"/>
    </row>
    <row r="1428" spans="1:22" ht="19.25" customHeight="1">
      <c r="A1428" s="986"/>
      <c r="B1428" s="942" t="s">
        <v>303</v>
      </c>
      <c r="C1428" s="943"/>
      <c r="D1428" s="944"/>
      <c r="E1428" s="945"/>
      <c r="F1428" s="945"/>
      <c r="G1428" s="945"/>
      <c r="H1428" s="945"/>
      <c r="I1428" s="945"/>
      <c r="J1428" s="945"/>
      <c r="K1428" s="945"/>
      <c r="L1428" s="946" t="s">
        <v>326</v>
      </c>
      <c r="M1428" s="946"/>
      <c r="N1428" s="946"/>
      <c r="O1428" s="946"/>
      <c r="P1428" s="946"/>
      <c r="Q1428" s="946"/>
      <c r="R1428" s="974"/>
      <c r="S1428" s="975"/>
      <c r="T1428" s="975"/>
      <c r="U1428" s="975"/>
      <c r="V1428" s="976"/>
    </row>
    <row r="1429" spans="1:22" ht="19.25" customHeight="1">
      <c r="A1429" s="986"/>
      <c r="B1429" s="942" t="s">
        <v>335</v>
      </c>
      <c r="C1429" s="943"/>
      <c r="D1429" s="944"/>
      <c r="E1429" s="945"/>
      <c r="F1429" s="945"/>
      <c r="G1429" s="945"/>
      <c r="H1429" s="945"/>
      <c r="I1429" s="945"/>
      <c r="J1429" s="945"/>
      <c r="K1429" s="945"/>
      <c r="L1429" s="946" t="s">
        <v>304</v>
      </c>
      <c r="M1429" s="946"/>
      <c r="N1429" s="946"/>
      <c r="O1429" s="946"/>
      <c r="P1429" s="946"/>
      <c r="Q1429" s="946"/>
      <c r="R1429" s="977"/>
      <c r="S1429" s="978"/>
      <c r="T1429" s="978"/>
      <c r="U1429" s="978"/>
      <c r="V1429" s="979"/>
    </row>
    <row r="1430" spans="1:22" ht="19.25" customHeight="1">
      <c r="A1430" s="986"/>
      <c r="B1430" s="942" t="s">
        <v>313</v>
      </c>
      <c r="C1430" s="943"/>
      <c r="D1430" s="944"/>
      <c r="E1430" s="945"/>
      <c r="F1430" s="945"/>
      <c r="G1430" s="945"/>
      <c r="H1430" s="945"/>
      <c r="I1430" s="945"/>
      <c r="J1430" s="945"/>
      <c r="K1430" s="945"/>
      <c r="L1430" s="946" t="s">
        <v>327</v>
      </c>
      <c r="M1430" s="946"/>
      <c r="N1430" s="946"/>
      <c r="O1430" s="946"/>
      <c r="P1430" s="946"/>
      <c r="Q1430" s="946"/>
      <c r="R1430" s="947" t="s">
        <v>328</v>
      </c>
      <c r="S1430" s="948"/>
      <c r="T1430" s="948"/>
      <c r="U1430" s="948"/>
      <c r="V1430" s="949"/>
    </row>
    <row r="1431" spans="1:22" ht="19.25" customHeight="1">
      <c r="A1431" s="987"/>
      <c r="B1431" s="950" t="s">
        <v>329</v>
      </c>
      <c r="C1431" s="951"/>
      <c r="D1431" s="952"/>
      <c r="E1431" s="953"/>
      <c r="F1431" s="953"/>
      <c r="G1431" s="953"/>
      <c r="H1431" s="953"/>
      <c r="I1431" s="953"/>
      <c r="J1431" s="953"/>
      <c r="K1431" s="953"/>
      <c r="L1431" s="951" t="s">
        <v>117</v>
      </c>
      <c r="M1431" s="951"/>
      <c r="N1431" s="951"/>
      <c r="O1431" s="951"/>
      <c r="P1431" s="954">
        <f>'statement of marks'!$HJ$110</f>
        <v>42122</v>
      </c>
      <c r="Q1431" s="954"/>
      <c r="R1431" s="955" t="s">
        <v>305</v>
      </c>
      <c r="S1431" s="956"/>
      <c r="T1431" s="956"/>
      <c r="U1431" s="956"/>
      <c r="V1431" s="957"/>
    </row>
    <row r="1432" spans="1:22" ht="19.25" customHeight="1">
      <c r="A1432" s="980" t="s">
        <v>287</v>
      </c>
      <c r="B1432" s="981"/>
      <c r="C1432" s="981"/>
      <c r="D1432" s="981"/>
      <c r="E1432" s="981"/>
      <c r="F1432" s="981"/>
      <c r="G1432" s="981"/>
      <c r="H1432" s="981"/>
      <c r="I1432" s="981"/>
      <c r="J1432" s="981"/>
      <c r="K1432" s="981"/>
      <c r="L1432" s="981"/>
      <c r="M1432" s="981"/>
      <c r="N1432" s="981"/>
      <c r="O1432" s="981"/>
      <c r="P1432" s="981"/>
      <c r="Q1432" s="981"/>
      <c r="R1432" s="981"/>
      <c r="S1432" s="981"/>
      <c r="T1432" s="981"/>
      <c r="U1432" s="981"/>
      <c r="V1432" s="982"/>
    </row>
    <row r="1433" spans="1:22" ht="19.25" customHeight="1">
      <c r="A1433" s="983" t="str">
        <f>'statement of marks'!$A$1</f>
        <v>GOVT. GIRLS' HR. SEC. SCHOOL, NIMBAHERA</v>
      </c>
      <c r="B1433" s="984"/>
      <c r="C1433" s="984"/>
      <c r="D1433" s="984"/>
      <c r="E1433" s="984"/>
      <c r="F1433" s="984"/>
      <c r="G1433" s="984"/>
      <c r="H1433" s="984"/>
      <c r="I1433" s="984"/>
      <c r="J1433" s="984"/>
      <c r="K1433" s="984"/>
      <c r="L1433" s="984"/>
      <c r="M1433" s="984"/>
      <c r="N1433" s="984"/>
      <c r="O1433" s="984"/>
      <c r="P1433" s="984"/>
      <c r="Q1433" s="984"/>
      <c r="R1433" s="984"/>
      <c r="S1433" s="984"/>
      <c r="T1433" s="984"/>
      <c r="U1433" s="984"/>
      <c r="V1433" s="985"/>
    </row>
    <row r="1434" spans="1:22" ht="19.25" customHeight="1">
      <c r="A1434" s="986"/>
      <c r="B1434" s="988" t="s">
        <v>316</v>
      </c>
      <c r="C1434" s="988"/>
      <c r="D1434" s="989" t="str">
        <f>'statement of marks'!$F$3</f>
        <v>2013-14</v>
      </c>
      <c r="E1434" s="990"/>
      <c r="F1434" s="991" t="str">
        <f>IF(T1452="","MAIN EXAMINATION",IF(D1451="Suppl.","SUPPLEMENTARY EXAMINATION",IF(D1451="Re-exam.","RE-EXAMINATION",)))</f>
        <v>MAIN EXAMINATION</v>
      </c>
      <c r="G1434" s="992"/>
      <c r="H1434" s="992"/>
      <c r="I1434" s="992"/>
      <c r="J1434" s="992"/>
      <c r="K1434" s="992"/>
      <c r="L1434" s="992"/>
      <c r="M1434" s="992"/>
      <c r="N1434" s="992"/>
      <c r="O1434" s="992"/>
      <c r="P1434" s="992"/>
      <c r="Q1434" s="992"/>
      <c r="R1434" s="993" t="s">
        <v>315</v>
      </c>
      <c r="S1434" s="994"/>
      <c r="T1434" s="995" t="str">
        <f>'statement of marks'!$A$3</f>
        <v>11 'A'</v>
      </c>
      <c r="U1434" s="995"/>
      <c r="V1434" s="996"/>
    </row>
    <row r="1435" spans="1:22" ht="19.25" customHeight="1">
      <c r="A1435" s="986"/>
      <c r="B1435" s="997" t="s">
        <v>36</v>
      </c>
      <c r="C1435" s="997"/>
      <c r="D1435" s="998" t="str">
        <f>IF('statement of marks'!G62="","",'statement of marks'!G62)</f>
        <v>A 054</v>
      </c>
      <c r="E1435" s="946"/>
      <c r="F1435" s="946"/>
      <c r="G1435" s="946"/>
      <c r="H1435" s="946"/>
      <c r="I1435" s="946"/>
      <c r="J1435" s="946"/>
      <c r="K1435" s="946"/>
      <c r="L1435" s="946"/>
      <c r="M1435" s="946"/>
      <c r="N1435" s="946"/>
      <c r="O1435" s="946"/>
      <c r="P1435" s="946"/>
      <c r="Q1435" s="946"/>
      <c r="R1435" s="999" t="s">
        <v>314</v>
      </c>
      <c r="S1435" s="1000"/>
      <c r="T1435" s="1001" t="str">
        <f>IF('statement of marks'!E62="","",'statement of marks'!E62)</f>
        <v/>
      </c>
      <c r="U1435" s="1001"/>
      <c r="V1435" s="1002"/>
    </row>
    <row r="1436" spans="1:22" ht="19.25" customHeight="1">
      <c r="A1436" s="986"/>
      <c r="B1436" s="997" t="s">
        <v>37</v>
      </c>
      <c r="C1436" s="997"/>
      <c r="D1436" s="998" t="str">
        <f>IF('statement of marks'!H62="","",'statement of marks'!H62)</f>
        <v>B 054</v>
      </c>
      <c r="E1436" s="946"/>
      <c r="F1436" s="946"/>
      <c r="G1436" s="946"/>
      <c r="H1436" s="946"/>
      <c r="I1436" s="946"/>
      <c r="J1436" s="946"/>
      <c r="K1436" s="946"/>
      <c r="L1436" s="946"/>
      <c r="M1436" s="946"/>
      <c r="N1436" s="946"/>
      <c r="O1436" s="946"/>
      <c r="P1436" s="946"/>
      <c r="Q1436" s="946"/>
      <c r="R1436" s="999" t="s">
        <v>35</v>
      </c>
      <c r="S1436" s="1000"/>
      <c r="T1436" s="1001" t="str">
        <f>IF('statement of marks'!D62="","",'statement of marks'!D62)</f>
        <v/>
      </c>
      <c r="U1436" s="1001"/>
      <c r="V1436" s="1002"/>
    </row>
    <row r="1437" spans="1:22" ht="19.25" customHeight="1">
      <c r="A1437" s="986"/>
      <c r="B1437" s="1003" t="s">
        <v>38</v>
      </c>
      <c r="C1437" s="1003"/>
      <c r="D1437" s="998" t="str">
        <f>IF('statement of marks'!I62="","",'statement of marks'!I62)</f>
        <v>C 054</v>
      </c>
      <c r="E1437" s="946"/>
      <c r="F1437" s="946"/>
      <c r="G1437" s="946"/>
      <c r="H1437" s="946"/>
      <c r="I1437" s="946"/>
      <c r="J1437" s="946"/>
      <c r="K1437" s="946"/>
      <c r="L1437" s="946"/>
      <c r="M1437" s="946"/>
      <c r="N1437" s="946"/>
      <c r="O1437" s="946"/>
      <c r="P1437" s="946"/>
      <c r="Q1437" s="946"/>
      <c r="R1437" s="1004" t="s">
        <v>285</v>
      </c>
      <c r="S1437" s="1005"/>
      <c r="T1437" s="1006" t="str">
        <f>IF('statement of marks'!F62="","",'statement of marks'!F62)</f>
        <v/>
      </c>
      <c r="U1437" s="1006"/>
      <c r="V1437" s="1007"/>
    </row>
    <row r="1438" spans="1:22" ht="19.25" customHeight="1">
      <c r="A1438" s="986"/>
      <c r="B1438" s="1008" t="s">
        <v>223</v>
      </c>
      <c r="C1438" s="1010" t="s">
        <v>319</v>
      </c>
      <c r="D1438" s="1012" t="s">
        <v>114</v>
      </c>
      <c r="E1438" s="1012" t="s">
        <v>115</v>
      </c>
      <c r="F1438" s="1012" t="s">
        <v>116</v>
      </c>
      <c r="G1438" s="1014" t="s">
        <v>281</v>
      </c>
      <c r="H1438" s="1014" t="s">
        <v>282</v>
      </c>
      <c r="I1438" s="1012" t="s">
        <v>289</v>
      </c>
      <c r="J1438" s="1012" t="s">
        <v>299</v>
      </c>
      <c r="K1438" s="1016" t="s">
        <v>299</v>
      </c>
      <c r="L1438" s="1018" t="s">
        <v>292</v>
      </c>
      <c r="M1438" s="1018" t="s">
        <v>293</v>
      </c>
      <c r="N1438" s="1020" t="s">
        <v>294</v>
      </c>
      <c r="O1438" s="1020" t="s">
        <v>290</v>
      </c>
      <c r="P1438" s="1020" t="s">
        <v>291</v>
      </c>
      <c r="Q1438" s="1016" t="s">
        <v>323</v>
      </c>
      <c r="R1438" s="1012" t="s">
        <v>334</v>
      </c>
      <c r="S1438" s="1022" t="s">
        <v>332</v>
      </c>
      <c r="T1438" s="1024" t="s">
        <v>320</v>
      </c>
      <c r="U1438" s="1026" t="s">
        <v>321</v>
      </c>
      <c r="V1438" s="1028" t="s">
        <v>322</v>
      </c>
    </row>
    <row r="1439" spans="1:22" ht="19.25" customHeight="1">
      <c r="A1439" s="986"/>
      <c r="B1439" s="1009"/>
      <c r="C1439" s="1011"/>
      <c r="D1439" s="1013"/>
      <c r="E1439" s="1013"/>
      <c r="F1439" s="1013"/>
      <c r="G1439" s="1015"/>
      <c r="H1439" s="1015"/>
      <c r="I1439" s="1013"/>
      <c r="J1439" s="1013"/>
      <c r="K1439" s="1017"/>
      <c r="L1439" s="1019"/>
      <c r="M1439" s="1019"/>
      <c r="N1439" s="1021"/>
      <c r="O1439" s="1021"/>
      <c r="P1439" s="1021"/>
      <c r="Q1439" s="1017"/>
      <c r="R1439" s="1013"/>
      <c r="S1439" s="1023"/>
      <c r="T1439" s="1025"/>
      <c r="U1439" s="1027"/>
      <c r="V1439" s="1029"/>
    </row>
    <row r="1440" spans="1:22" ht="19.25" customHeight="1">
      <c r="A1440" s="986"/>
      <c r="B1440" s="1030" t="s">
        <v>317</v>
      </c>
      <c r="C1440" s="1031"/>
      <c r="D1440" s="173">
        <v>10</v>
      </c>
      <c r="E1440" s="203">
        <v>10</v>
      </c>
      <c r="F1440" s="203">
        <v>10</v>
      </c>
      <c r="G1440" s="164" t="s">
        <v>90</v>
      </c>
      <c r="H1440" s="174" t="str">
        <f>'statement of marks'!$AQ$6</f>
        <v/>
      </c>
      <c r="I1440" s="165">
        <v>70</v>
      </c>
      <c r="J1440" s="164" t="s">
        <v>88</v>
      </c>
      <c r="K1440" s="175">
        <v>100</v>
      </c>
      <c r="L1440" s="164" t="s">
        <v>91</v>
      </c>
      <c r="M1440" s="174" t="str">
        <f>'statement of marks'!$AV$6</f>
        <v/>
      </c>
      <c r="N1440" s="165">
        <v>100</v>
      </c>
      <c r="O1440" s="164" t="s">
        <v>307</v>
      </c>
      <c r="P1440" s="175"/>
      <c r="Q1440" s="175">
        <v>200</v>
      </c>
      <c r="R1440" s="166"/>
      <c r="S1440" s="166"/>
      <c r="T1440" s="167"/>
      <c r="U1440" s="168"/>
      <c r="V1440" s="176" t="str">
        <f>IF(OR(U1447=0,U1447&lt;S1447),"",Q1440)</f>
        <v/>
      </c>
    </row>
    <row r="1441" spans="1:22" ht="19.25" customHeight="1">
      <c r="A1441" s="986"/>
      <c r="B1441" s="942" t="str">
        <f>'statement of marks'!$J$3</f>
        <v>HINDI COMPULSORY</v>
      </c>
      <c r="C1441" s="943"/>
      <c r="D1441" s="200" t="str">
        <f>IF('statement of marks'!J62="","",'statement of marks'!J62)</f>
        <v/>
      </c>
      <c r="E1441" s="201" t="str">
        <f>IF('statement of marks'!K62="","",'statement of marks'!K62)</f>
        <v/>
      </c>
      <c r="F1441" s="201" t="str">
        <f>IF('statement of marks'!L62="","",'statement of marks'!L62)</f>
        <v/>
      </c>
      <c r="G1441" s="177" t="str">
        <f>IF('statement of marks'!N62="","",'statement of marks'!N62)</f>
        <v/>
      </c>
      <c r="H1441" s="177" t="str">
        <f>'statement of marks'!$BS$6</f>
        <v/>
      </c>
      <c r="I1441" s="204" t="str">
        <f>IF(G1441="","",G1441)</f>
        <v/>
      </c>
      <c r="J1441" s="204" t="str">
        <f>IF(G1441="","",SUM(D1441,E1441,F1441,G1441))</f>
        <v/>
      </c>
      <c r="K1441" s="178" t="str">
        <f>J1441</f>
        <v/>
      </c>
      <c r="L1441" s="177" t="str">
        <f>IF('statement of marks'!P62="","",'statement of marks'!P62)</f>
        <v/>
      </c>
      <c r="M1441" s="174" t="str">
        <f>'statement of marks'!$BX$6</f>
        <v/>
      </c>
      <c r="N1441" s="204" t="str">
        <f>IF(L1441="","",L1441)</f>
        <v/>
      </c>
      <c r="O1441" s="204" t="str">
        <f>IF(L1441="","",SUM(J1441,L1441))</f>
        <v/>
      </c>
      <c r="P1441" s="179">
        <f>SUM(H1441,M1441)</f>
        <v>0</v>
      </c>
      <c r="Q1441" s="178" t="str">
        <f>O1441</f>
        <v/>
      </c>
      <c r="R1441" s="201" t="str">
        <f>CONCATENATE('statement of marks'!FJ62,'statement of marks'!FK62,'statement of marks'!FL62)</f>
        <v/>
      </c>
      <c r="S1441" s="180" t="str">
        <f>IF(OR(R1441="S",R1441="RE"),100,"")</f>
        <v/>
      </c>
      <c r="T1441" s="181" t="str">
        <f>IF('result subject-wise'!U62="","",'result subject-wise'!U62)</f>
        <v/>
      </c>
      <c r="U1441" s="182" t="str">
        <f>IF('result subject-wise'!V62="","",'result subject-wise'!V62)</f>
        <v/>
      </c>
      <c r="V1441" s="176" t="str">
        <f>IF(OR(U1447=0,U1447&lt;S1447),"",IF(R1441="RE",SUM(Q1441,T1441),IF(R1441="S",T1441,Q1441)))</f>
        <v/>
      </c>
    </row>
    <row r="1442" spans="1:22" ht="19.25" customHeight="1">
      <c r="A1442" s="986"/>
      <c r="B1442" s="942" t="str">
        <f>'statement of marks'!$W$3</f>
        <v>ENGLISH COMPULSORY</v>
      </c>
      <c r="C1442" s="943"/>
      <c r="D1442" s="200" t="str">
        <f>IF('statement of marks'!W62="","",'statement of marks'!W62)</f>
        <v/>
      </c>
      <c r="E1442" s="201" t="str">
        <f>IF('statement of marks'!X62="","",'statement of marks'!X62)</f>
        <v/>
      </c>
      <c r="F1442" s="201" t="str">
        <f>IF('statement of marks'!Y62="","",'statement of marks'!Y62)</f>
        <v/>
      </c>
      <c r="G1442" s="177" t="str">
        <f>IF('statement of marks'!AA62="","",'statement of marks'!AA62)</f>
        <v/>
      </c>
      <c r="H1442" s="177" t="str">
        <f>'statement of marks'!$CU$6</f>
        <v/>
      </c>
      <c r="I1442" s="204" t="str">
        <f>IF(G1442="","",G1442)</f>
        <v/>
      </c>
      <c r="J1442" s="204" t="str">
        <f t="shared" ref="J1442:J1445" si="525">IF(G1442="","",SUM(D1442,E1442,F1442,G1442))</f>
        <v/>
      </c>
      <c r="K1442" s="178" t="str">
        <f>J1442</f>
        <v/>
      </c>
      <c r="L1442" s="177" t="str">
        <f>IF('statement of marks'!AC62="","",'statement of marks'!AC62)</f>
        <v/>
      </c>
      <c r="M1442" s="174" t="str">
        <f>'statement of marks'!$CZ$6</f>
        <v/>
      </c>
      <c r="N1442" s="204" t="str">
        <f>IF(L1442="","",L1442)</f>
        <v/>
      </c>
      <c r="O1442" s="204" t="str">
        <f t="shared" ref="O1442" si="526">IF(L1442="","",SUM(J1442,L1442))</f>
        <v/>
      </c>
      <c r="P1442" s="179">
        <f t="shared" ref="P1442" si="527">SUM(H1442,M1442)</f>
        <v>0</v>
      </c>
      <c r="Q1442" s="178" t="str">
        <f>O1442</f>
        <v/>
      </c>
      <c r="R1442" s="201" t="str">
        <f>CONCATENATE('statement of marks'!FM62,'statement of marks'!FN62,'statement of marks'!FO62)</f>
        <v/>
      </c>
      <c r="S1442" s="180" t="str">
        <f>IF(OR(R1442="S",R1442="RE"),100,"")</f>
        <v/>
      </c>
      <c r="T1442" s="181" t="str">
        <f>IF('result subject-wise'!X62="","",'result subject-wise'!X62)</f>
        <v/>
      </c>
      <c r="U1442" s="182" t="str">
        <f>IF('result subject-wise'!Y62="","",'result subject-wise'!Y62)</f>
        <v/>
      </c>
      <c r="V1442" s="176" t="str">
        <f>IF(OR(U1447=0,U1447&lt;S1447),"",IF(R1442="RE",SUM(Q1442,T1442),IF(R1442="S",T1442,Q1442)))</f>
        <v/>
      </c>
    </row>
    <row r="1443" spans="1:22" ht="19.25" customHeight="1">
      <c r="A1443" s="986"/>
      <c r="B1443" s="942" t="str">
        <f>'statement of marks'!AK62</f>
        <v/>
      </c>
      <c r="C1443" s="943"/>
      <c r="D1443" s="200" t="str">
        <f>IF('statement of marks'!AL62="","",'statement of marks'!AL62)</f>
        <v/>
      </c>
      <c r="E1443" s="201" t="str">
        <f>IF('statement of marks'!AM62="","",'statement of marks'!AM62)</f>
        <v/>
      </c>
      <c r="F1443" s="201" t="str">
        <f>IF('statement of marks'!AN62="","",'statement of marks'!AN62)</f>
        <v/>
      </c>
      <c r="G1443" s="177" t="str">
        <f>IF('statement of marks'!AP62="","",'statement of marks'!AP62)</f>
        <v/>
      </c>
      <c r="H1443" s="177" t="str">
        <f>IF('statement of marks'!AQ62="","",'statement of marks'!AQ62)</f>
        <v/>
      </c>
      <c r="I1443" s="204" t="str">
        <f>IF(G1443="","",IF(AND(G1443="ML",H1443="ML"),"ML",IF(AND(G1443="ML",H1443=""),"ML",SUM(G1443,H1443))))</f>
        <v/>
      </c>
      <c r="J1443" s="204" t="str">
        <f t="shared" si="525"/>
        <v/>
      </c>
      <c r="K1443" s="178" t="str">
        <f>IF(J1443="","",SUM(H1443,J1443))</f>
        <v/>
      </c>
      <c r="L1443" s="177" t="str">
        <f>IF('statement of marks'!AU62="","",'statement of marks'!AU62)</f>
        <v/>
      </c>
      <c r="M1443" s="177" t="str">
        <f>IF('statement of marks'!AV62="","",'statement of marks'!AV62)</f>
        <v/>
      </c>
      <c r="N1443" s="204" t="str">
        <f>IF(L1443="","",IF(AND(L1443="ML",M1443="ML"),"ML",IF(AND(L1443="ML",M1443=""),"ML",SUM(L1443,M1443))))</f>
        <v/>
      </c>
      <c r="O1443" s="204" t="str">
        <f>IF(L1443="","",SUM(J1443,L1443))</f>
        <v/>
      </c>
      <c r="P1443" s="177" t="str">
        <f>IF(AND(H1443="",M1443=""),"",SUM(H1443,M1443))</f>
        <v/>
      </c>
      <c r="Q1443" s="178" t="str">
        <f>IF(O1443="","",SUM(O1443,P1443))</f>
        <v/>
      </c>
      <c r="R1443" s="201" t="str">
        <f>CONCATENATE('statement of marks'!FP62,'statement of marks'!FY62,'statement of marks'!FZ62)</f>
        <v/>
      </c>
      <c r="S1443" s="180" t="str">
        <f>IF('result subject-wise'!Z62="","",'result subject-wise'!Z62)</f>
        <v/>
      </c>
      <c r="T1443" s="181" t="str">
        <f>IF('result subject-wise'!AB62="","",'result subject-wise'!AB62)</f>
        <v/>
      </c>
      <c r="U1443" s="182" t="str">
        <f>IF('result subject-wise'!AC62="","",'result subject-wise'!AC62)</f>
        <v/>
      </c>
      <c r="V1443" s="176" t="str">
        <f>IF(OR(U1447=0,U1447&lt;S1447),"",IF(OR(R1443="RE",R1443="REP"),SUM(Q1443,T1443),IF(R1443="S",T1443,Q1443)))</f>
        <v/>
      </c>
    </row>
    <row r="1444" spans="1:22" ht="19.25" customHeight="1">
      <c r="A1444" s="986"/>
      <c r="B1444" s="942" t="str">
        <f>'statement of marks'!BM62</f>
        <v/>
      </c>
      <c r="C1444" s="943"/>
      <c r="D1444" s="200" t="str">
        <f>IF('statement of marks'!BN62="","",'statement of marks'!BN62)</f>
        <v/>
      </c>
      <c r="E1444" s="201" t="str">
        <f>IF('statement of marks'!BO62="","",'statement of marks'!BO62)</f>
        <v/>
      </c>
      <c r="F1444" s="201" t="str">
        <f>IF('statement of marks'!BP62="","",'statement of marks'!BP62)</f>
        <v/>
      </c>
      <c r="G1444" s="177" t="str">
        <f>IF('statement of marks'!BR62="","",'statement of marks'!BR62)</f>
        <v/>
      </c>
      <c r="H1444" s="177" t="str">
        <f>IF('statement of marks'!BS62="","",'statement of marks'!BS62)</f>
        <v/>
      </c>
      <c r="I1444" s="204" t="str">
        <f t="shared" ref="I1444" si="528">IF(G1444="","",IF(AND(G1444="ML",H1444="ML"),"ML",IF(AND(G1444="ML",H1444=""),"ML",SUM(G1444,H1444))))</f>
        <v/>
      </c>
      <c r="J1444" s="204" t="str">
        <f t="shared" si="525"/>
        <v/>
      </c>
      <c r="K1444" s="178" t="str">
        <f>IF(J1444="","",SUM(H1444,J1444))</f>
        <v/>
      </c>
      <c r="L1444" s="177" t="str">
        <f>IF('statement of marks'!BW62="","",'statement of marks'!BW62)</f>
        <v/>
      </c>
      <c r="M1444" s="177" t="str">
        <f>IF('statement of marks'!BX62="","",'statement of marks'!BX62)</f>
        <v/>
      </c>
      <c r="N1444" s="204" t="str">
        <f t="shared" ref="N1444" si="529">IF(L1444="","",IF(AND(L1444="ML",M1444="ML"),"ML",IF(AND(L1444="ML",M1444=""),"ML",SUM(L1444,M1444))))</f>
        <v/>
      </c>
      <c r="O1444" s="204" t="str">
        <f>IF(L1444="","",SUM(J1444,L1444))</f>
        <v/>
      </c>
      <c r="P1444" s="177" t="str">
        <f t="shared" ref="P1444:P1445" si="530">IF(AND(H1444="",M1444=""),"",SUM(H1444,M1444))</f>
        <v/>
      </c>
      <c r="Q1444" s="178" t="str">
        <f>IF(O1444="","",SUM(O1444,P1444))</f>
        <v/>
      </c>
      <c r="R1444" s="201" t="str">
        <f>CONCATENATE('statement of marks'!GA62,'statement of marks'!GJ62,'statement of marks'!GK62)</f>
        <v/>
      </c>
      <c r="S1444" s="180" t="str">
        <f>IF('result subject-wise'!AD62="","",'result subject-wise'!AD62)</f>
        <v/>
      </c>
      <c r="T1444" s="181" t="str">
        <f>IF('result subject-wise'!AF62="","",'result subject-wise'!AF62)</f>
        <v/>
      </c>
      <c r="U1444" s="182" t="str">
        <f>IF('result subject-wise'!AG62="","",'result subject-wise'!AG62)</f>
        <v/>
      </c>
      <c r="V1444" s="176" t="str">
        <f>IF(OR(U1447=0,U1447&lt;S1447),"",IF(OR(R1444="RE",R1444="REP"),SUM(Q1444,T1444),IF(R1444="S",T1444,Q1444)))</f>
        <v/>
      </c>
    </row>
    <row r="1445" spans="1:22" ht="19.25" customHeight="1">
      <c r="A1445" s="986"/>
      <c r="B1445" s="942" t="str">
        <f>'statement of marks'!CO62</f>
        <v/>
      </c>
      <c r="C1445" s="943"/>
      <c r="D1445" s="200" t="str">
        <f>IF('statement of marks'!CP62="","",'statement of marks'!CP62)</f>
        <v/>
      </c>
      <c r="E1445" s="201" t="str">
        <f>IF('statement of marks'!CQ62="","",'statement of marks'!CQ62)</f>
        <v/>
      </c>
      <c r="F1445" s="201" t="str">
        <f>IF('statement of marks'!CR62="","",'statement of marks'!CR62)</f>
        <v/>
      </c>
      <c r="G1445" s="177" t="str">
        <f>IF('statement of marks'!CT62="","",'statement of marks'!CT62)</f>
        <v/>
      </c>
      <c r="H1445" s="177" t="str">
        <f>IF('statement of marks'!CU62="","",'statement of marks'!CU62)</f>
        <v/>
      </c>
      <c r="I1445" s="204" t="str">
        <f>IF(G1445="","",IF(AND(G1445="ML",H1445="ML"),"ML",IF(AND(G1445="ML",H1445=""),"ML",SUM(G1445,H1445))))</f>
        <v/>
      </c>
      <c r="J1445" s="204" t="str">
        <f t="shared" si="525"/>
        <v/>
      </c>
      <c r="K1445" s="178" t="str">
        <f>IF(J1445="","",SUM(H1445,J1445))</f>
        <v/>
      </c>
      <c r="L1445" s="177" t="str">
        <f>IF('statement of marks'!CY62="","",'statement of marks'!CY62)</f>
        <v/>
      </c>
      <c r="M1445" s="177" t="str">
        <f>IF('statement of marks'!CZ62="","",'statement of marks'!CZ62)</f>
        <v/>
      </c>
      <c r="N1445" s="204" t="str">
        <f>IF(L1445="","",IF(AND(L1445="ML",M1445="ML"),"ML",IF(AND(L1445="ML",M1445=""),"ML",SUM(L1445,M1445))))</f>
        <v/>
      </c>
      <c r="O1445" s="204" t="str">
        <f>IF(L1445="","",SUM(J1445,L1445))</f>
        <v/>
      </c>
      <c r="P1445" s="177" t="str">
        <f t="shared" si="530"/>
        <v/>
      </c>
      <c r="Q1445" s="178" t="str">
        <f>IF(O1445="","",SUM(O1445,P1445))</f>
        <v/>
      </c>
      <c r="R1445" s="201" t="str">
        <f>CONCATENATE('statement of marks'!GL62,'statement of marks'!GU62,'statement of marks'!GV62)</f>
        <v/>
      </c>
      <c r="S1445" s="180" t="str">
        <f>IF('result subject-wise'!AH62="","",'result subject-wise'!AH62)</f>
        <v/>
      </c>
      <c r="T1445" s="181" t="str">
        <f>IF('result subject-wise'!AJ62="","",'result subject-wise'!AJ62)</f>
        <v/>
      </c>
      <c r="U1445" s="182" t="str">
        <f>IF('result subject-wise'!AK62="","",'result subject-wise'!AK62)</f>
        <v/>
      </c>
      <c r="V1445" s="176" t="str">
        <f>IF(OR(U1447=0,U1447&lt;S1447),"",IF(OR(R1445="RE",R1445="REP"),SUM(Q1445,T1445),IF(R1445="S",T1445,Q1445)))</f>
        <v/>
      </c>
    </row>
    <row r="1446" spans="1:22" ht="19.25" customHeight="1">
      <c r="A1446" s="986"/>
      <c r="B1446" s="1032" t="s">
        <v>296</v>
      </c>
      <c r="C1446" s="1033"/>
      <c r="D1446" s="183" t="str">
        <f>IF(AND(D1441="",D1442="",D1443="",D1444="",D1445=""),"",SUM(D1441:D1445))</f>
        <v/>
      </c>
      <c r="E1446" s="183" t="str">
        <f t="shared" ref="E1446:F1446" si="531">IF(AND(E1441="",E1442="",E1443="",E1444="",E1445=""),"",SUM(E1441:E1445))</f>
        <v/>
      </c>
      <c r="F1446" s="183" t="str">
        <f t="shared" si="531"/>
        <v/>
      </c>
      <c r="G1446" s="184" t="str">
        <f>IF(G1441="","",SUM(G1441:G1445))</f>
        <v/>
      </c>
      <c r="H1446" s="184">
        <f>SUM(H1443:H1445)</f>
        <v>0</v>
      </c>
      <c r="I1446" s="184" t="str">
        <f>IF(AND(I1441="",I1442="",I1443="",I1444="",I1445=""),"",SUM(I1441:I1445))</f>
        <v/>
      </c>
      <c r="J1446" s="185" t="str">
        <f>IF(J1445="","",SUM(J1441:J1445))</f>
        <v/>
      </c>
      <c r="K1446" s="186" t="str">
        <f>IF(K1441="","",SUM(K1441:K1445))</f>
        <v/>
      </c>
      <c r="L1446" s="184" t="str">
        <f>IF(L1441="","",SUM(L1441:L1445))</f>
        <v/>
      </c>
      <c r="M1446" s="184">
        <f>SUM(M1443:M1445)</f>
        <v>0</v>
      </c>
      <c r="N1446" s="184" t="str">
        <f t="shared" ref="N1446" si="532">IF(AND(N1441="",N1442="",N1443="",N1444="",N1445=""),"",SUM(N1441:N1445))</f>
        <v/>
      </c>
      <c r="O1446" s="185" t="str">
        <f>IF(L1446="","",SUM(J1446,L1446))</f>
        <v/>
      </c>
      <c r="P1446" s="186">
        <f>SUM(H1446,M1446)</f>
        <v>0</v>
      </c>
      <c r="Q1446" s="186" t="str">
        <f>IF(Q1441="","",SUM(Q1441:Q1445))</f>
        <v/>
      </c>
      <c r="R1446" s="185"/>
      <c r="S1446" s="185" t="str">
        <f>IF(AND(S1441="",S1442="",S1443="",S1444="",S1445=""),"",SUM(S1441:S1445))</f>
        <v/>
      </c>
      <c r="T1446" s="187" t="str">
        <f>IF(AND(T1441="",T1442="",T1443="",T1444="",T1445=""),"",SUM(T1441:T1445))</f>
        <v/>
      </c>
      <c r="U1446" s="188"/>
      <c r="V1446" s="189" t="str">
        <f>IF(V1441="","",SUM(V1441:V1445))</f>
        <v/>
      </c>
    </row>
    <row r="1447" spans="1:22" ht="19.25" customHeight="1">
      <c r="A1447" s="986"/>
      <c r="B1447" s="1034" t="s">
        <v>318</v>
      </c>
      <c r="C1447" s="1035"/>
      <c r="D1447" s="173" t="str">
        <f>IF(D1446="","",50-(COUNTIF(D1441:D1445,"NA")*10+COUNTIF(D1441:D1445,"ML")*10))</f>
        <v/>
      </c>
      <c r="E1447" s="173" t="str">
        <f t="shared" ref="E1447:F1447" si="533">IF(E1446="","",50-(COUNTIF(E1441:E1445,"NA")*10+COUNTIF(E1441:E1445,"ML")*10))</f>
        <v/>
      </c>
      <c r="F1447" s="173" t="str">
        <f t="shared" si="533"/>
        <v/>
      </c>
      <c r="G1447" s="177">
        <f>I1447-H1447</f>
        <v>350</v>
      </c>
      <c r="H1447" s="184">
        <f>IF(H1446="","",(IF(OR(H1443="ML",H1443=""),0,H1440)+IF(OR(H1444="ML",H1444=""),0,H1441)+IF(OR(H1445="ML",H1445=""),0,H1442)))</f>
        <v>0</v>
      </c>
      <c r="I1447" s="177">
        <f>IF(I1446=0,0,350-H1449)</f>
        <v>350</v>
      </c>
      <c r="J1447" s="204" t="str">
        <f>IF(J1446="","",SUM(D1447:G1447))</f>
        <v/>
      </c>
      <c r="K1447" s="178" t="str">
        <f>IF(K1446="","",SUM(H1447,J1447))</f>
        <v/>
      </c>
      <c r="L1447" s="177">
        <f>N1447-M1447</f>
        <v>500</v>
      </c>
      <c r="M1447" s="180">
        <f>IF(M1446="","",(IF(OR(M1443="ML",M1443=""),0,M1440)+IF(OR(M1444="ML",M1444=""),0,M1441)+IF(OR(M1445="ML",M1445=""),0,M1442)))</f>
        <v>0</v>
      </c>
      <c r="N1447" s="177">
        <f>IF(N1446=0,0,500-M1449)</f>
        <v>500</v>
      </c>
      <c r="O1447" s="204">
        <f>IF(L1447="","",SUM(J1447,L1447))</f>
        <v>500</v>
      </c>
      <c r="P1447" s="178">
        <f>SUM(H1447,M1447)</f>
        <v>0</v>
      </c>
      <c r="Q1447" s="178" t="str">
        <f>IF(Q1446="","",SUM(O1447,P1447))</f>
        <v/>
      </c>
      <c r="R1447" s="169"/>
      <c r="S1447" s="190">
        <f>COUNTIF(R1441:R1450,"S")</f>
        <v>0</v>
      </c>
      <c r="T1447" s="190">
        <f>COUNTIF(R1441:R1450,"RE")+COUNTIF(R1441:R1450,"REP")</f>
        <v>0</v>
      </c>
      <c r="U1447" s="190">
        <f>COUNTIF(U1441:U1446,"P")+COUNTIF(U1449:U1450,"P")</f>
        <v>0</v>
      </c>
      <c r="V1447" s="191" t="str">
        <f>IF(OR(U1447=0,U1447&lt;(S1447+T1447)),"",(Q1447-(S1447*200)+S1446))</f>
        <v/>
      </c>
    </row>
    <row r="1448" spans="1:22" ht="19.25" customHeight="1">
      <c r="A1448" s="986"/>
      <c r="B1448" s="942" t="s">
        <v>156</v>
      </c>
      <c r="C1448" s="943"/>
      <c r="D1448" s="192" t="str">
        <f t="shared" ref="D1448:Q1448" si="534">IF(D1447="","",D1446/D1447*100)</f>
        <v/>
      </c>
      <c r="E1448" s="192" t="str">
        <f t="shared" si="534"/>
        <v/>
      </c>
      <c r="F1448" s="192" t="str">
        <f t="shared" si="534"/>
        <v/>
      </c>
      <c r="G1448" s="192" t="e">
        <f t="shared" si="534"/>
        <v>#VALUE!</v>
      </c>
      <c r="H1448" s="192" t="e">
        <f t="shared" si="534"/>
        <v>#DIV/0!</v>
      </c>
      <c r="I1448" s="192" t="e">
        <f t="shared" si="534"/>
        <v>#VALUE!</v>
      </c>
      <c r="J1448" s="192" t="str">
        <f t="shared" si="534"/>
        <v/>
      </c>
      <c r="K1448" s="193" t="str">
        <f t="shared" si="534"/>
        <v/>
      </c>
      <c r="L1448" s="192" t="e">
        <f t="shared" si="534"/>
        <v>#VALUE!</v>
      </c>
      <c r="M1448" s="192" t="e">
        <f t="shared" si="534"/>
        <v>#DIV/0!</v>
      </c>
      <c r="N1448" s="192" t="e">
        <f t="shared" si="534"/>
        <v>#VALUE!</v>
      </c>
      <c r="O1448" s="192" t="e">
        <f t="shared" si="534"/>
        <v>#VALUE!</v>
      </c>
      <c r="P1448" s="193" t="e">
        <f t="shared" si="534"/>
        <v>#DIV/0!</v>
      </c>
      <c r="Q1448" s="193" t="str">
        <f t="shared" si="534"/>
        <v/>
      </c>
      <c r="R1448" s="166"/>
      <c r="S1448" s="166"/>
      <c r="T1448" s="167"/>
      <c r="U1448" s="170"/>
      <c r="V1448" s="194" t="str">
        <f>IF(V1447="","",V1446/V1447*100)</f>
        <v/>
      </c>
    </row>
    <row r="1449" spans="1:22" ht="19.25" customHeight="1">
      <c r="A1449" s="986"/>
      <c r="B1449" s="942" t="str">
        <f>'statement of marks'!$DQ$3</f>
        <v>RAJASTHAN STUDIES</v>
      </c>
      <c r="C1449" s="943"/>
      <c r="D1449" s="200" t="str">
        <f>IF('statement of marks'!DQ62="","",'statement of marks'!DQ62)</f>
        <v/>
      </c>
      <c r="E1449" s="201" t="str">
        <f>IF('statement of marks'!DR62="","",'statement of marks'!DR62)</f>
        <v/>
      </c>
      <c r="F1449" s="201" t="str">
        <f>IF('statement of marks'!DS62="","",'statement of marks'!DS62)</f>
        <v/>
      </c>
      <c r="G1449" s="201" t="str">
        <f>IF('statement of marks'!DU62="","",'statement of marks'!DU62)</f>
        <v/>
      </c>
      <c r="H1449" s="179">
        <f>IF(G1441="ML",70)+IF(G1442="ML",70)+IF(G1443="ML",70-H1440)+IF(G1444="ML",70-H1441)+IF(G1445="ML",70-H1442)+IF(H1443="ml",H1440)+IF(H1444="ml",H1441)+IF(H1445="ml",H1442)</f>
        <v>0</v>
      </c>
      <c r="I1449" s="204" t="str">
        <f>IF(G1449="","",SUM(G1449,H1449))</f>
        <v/>
      </c>
      <c r="J1449" s="204" t="str">
        <f>IF(G1449="","",SUM(D1449,E1449,F1449,G1449))</f>
        <v/>
      </c>
      <c r="K1449" s="178" t="str">
        <f>IF(J1449="","",SUM(H1449,J1449))</f>
        <v/>
      </c>
      <c r="L1449" s="201" t="str">
        <f>IF('statement of marks'!DW62="","",'statement of marks'!DW62)</f>
        <v/>
      </c>
      <c r="M1449" s="179">
        <f>IF(L1441="ML",100)+IF(L1442="ML",100)+IF(L1443="ML",100-M1440)+IF(L1444="ML",100-M1441)+IF(L1445="ML",100-M1442)+IF(M1443="ml",M1440)+IF(M1444="ml",M1441)+IF(M1445="ml",M1442)</f>
        <v>0</v>
      </c>
      <c r="N1449" s="204" t="str">
        <f>IF(L1449="","",SUM(L1449,M1449))</f>
        <v/>
      </c>
      <c r="O1449" s="204" t="str">
        <f>IF(L1449="","",SUM(K1449,L1449))</f>
        <v/>
      </c>
      <c r="P1449" s="179">
        <f>SUM(H1449,M1449)</f>
        <v>0</v>
      </c>
      <c r="Q1449" s="178" t="str">
        <f>IF(O1449="","",SUM(O1449,M1449))</f>
        <v/>
      </c>
      <c r="R1449" s="201" t="str">
        <f>IF('statement of marks'!GW62="","",'statement of marks'!GW62)</f>
        <v/>
      </c>
      <c r="S1449" s="180" t="str">
        <f>IF(OR(R1449="S",R1449="RE"),100,"")</f>
        <v/>
      </c>
      <c r="T1449" s="171" t="str">
        <f>IF('result subject-wise'!AL62="","",'result subject-wise'!AL62)</f>
        <v/>
      </c>
      <c r="U1449" s="172" t="str">
        <f>IF('result subject-wise'!AM62="","",'result subject-wise'!AM62)</f>
        <v/>
      </c>
      <c r="V1449" s="1036"/>
    </row>
    <row r="1450" spans="1:22" ht="19.25" customHeight="1">
      <c r="A1450" s="986"/>
      <c r="B1450" s="942" t="str">
        <f>'statement of marks'!$ED$3</f>
        <v>JEEVAN KAUSJAL</v>
      </c>
      <c r="C1450" s="943"/>
      <c r="D1450" s="1037" t="s">
        <v>283</v>
      </c>
      <c r="E1450" s="1038"/>
      <c r="F1450" s="204">
        <f>'statement of marks'!$ED$6</f>
        <v>30</v>
      </c>
      <c r="G1450" s="177" t="str">
        <f>IF('statement of marks'!ED62="","",'statement of marks'!ED62)</f>
        <v/>
      </c>
      <c r="H1450" s="1038" t="s">
        <v>284</v>
      </c>
      <c r="I1450" s="1038"/>
      <c r="J1450" s="204">
        <f>'statement of marks'!$EE$6</f>
        <v>30</v>
      </c>
      <c r="K1450" s="178" t="str">
        <f>IF('statement of marks'!EE62="","",'statement of marks'!EE62)</f>
        <v/>
      </c>
      <c r="L1450" s="1038" t="s">
        <v>113</v>
      </c>
      <c r="M1450" s="1038"/>
      <c r="N1450" s="204">
        <f>'statement of marks'!$EF$6</f>
        <v>40</v>
      </c>
      <c r="O1450" s="201" t="str">
        <f>IF('statement of marks'!EF62="","",'statement of marks'!EF62)</f>
        <v/>
      </c>
      <c r="P1450" s="166"/>
      <c r="Q1450" s="178" t="str">
        <f>IF(O1450="","",SUM(G1450,K1450,O1450))</f>
        <v/>
      </c>
      <c r="R1450" s="201" t="str">
        <f>IF('statement of marks'!GX62="","",'statement of marks'!GX62)</f>
        <v/>
      </c>
      <c r="S1450" s="180" t="str">
        <f>IF(OR(R1450="S",R1450="RE"),40,"")</f>
        <v/>
      </c>
      <c r="T1450" s="171" t="str">
        <f>IF('result subject-wise'!AN62="","",'result subject-wise'!AN62)</f>
        <v/>
      </c>
      <c r="U1450" s="172" t="str">
        <f>IF('result subject-wise'!AO62="","",'result subject-wise'!AO62)</f>
        <v/>
      </c>
      <c r="V1450" s="1036"/>
    </row>
    <row r="1451" spans="1:22" ht="19.25" customHeight="1">
      <c r="A1451" s="986"/>
      <c r="B1451" s="1039" t="s">
        <v>200</v>
      </c>
      <c r="C1451" s="1040"/>
      <c r="D1451" s="1041" t="str">
        <f>IF('statement of marks'!HD62="","",'statement of marks'!HD62)</f>
        <v/>
      </c>
      <c r="E1451" s="1042"/>
      <c r="F1451" s="1042"/>
      <c r="G1451" s="1042"/>
      <c r="H1451" s="1042"/>
      <c r="I1451" s="1043"/>
      <c r="J1451" s="202" t="s">
        <v>330</v>
      </c>
      <c r="K1451" s="201" t="str">
        <f>IF('statement of marks'!HG62="","",'statement of marks'!HG62)</f>
        <v/>
      </c>
      <c r="L1451" s="1044" t="s">
        <v>157</v>
      </c>
      <c r="M1451" s="1045"/>
      <c r="N1451" s="1046"/>
      <c r="O1451" s="201" t="str">
        <f>IF('statement of marks'!HI62="","",'statement of marks'!HI62)</f>
        <v/>
      </c>
      <c r="P1451" s="1047" t="s">
        <v>324</v>
      </c>
      <c r="Q1451" s="1047"/>
      <c r="R1451" s="1047"/>
      <c r="S1451" s="1047"/>
      <c r="T1451" s="1047"/>
      <c r="U1451" s="1047"/>
      <c r="V1451" s="1048"/>
    </row>
    <row r="1452" spans="1:22" ht="19.25" customHeight="1">
      <c r="A1452" s="986"/>
      <c r="B1452" s="1039" t="s">
        <v>333</v>
      </c>
      <c r="C1452" s="1040"/>
      <c r="D1452" s="965" t="s">
        <v>127</v>
      </c>
      <c r="E1452" s="966"/>
      <c r="F1452" s="958" t="s">
        <v>129</v>
      </c>
      <c r="G1452" s="958"/>
      <c r="H1452" s="958" t="s">
        <v>131</v>
      </c>
      <c r="I1452" s="958"/>
      <c r="J1452" s="958" t="s">
        <v>133</v>
      </c>
      <c r="K1452" s="958"/>
      <c r="L1452" s="959" t="s">
        <v>312</v>
      </c>
      <c r="M1452" s="959"/>
      <c r="N1452" s="959"/>
      <c r="O1452" s="959"/>
      <c r="P1452" s="960" t="s">
        <v>200</v>
      </c>
      <c r="Q1452" s="960"/>
      <c r="R1452" s="960"/>
      <c r="S1452" s="960"/>
      <c r="T1452" s="961" t="str">
        <f>IF('result subject-wise'!AR62="","",'result subject-wise'!AR62)</f>
        <v/>
      </c>
      <c r="U1452" s="961"/>
      <c r="V1452" s="962"/>
    </row>
    <row r="1453" spans="1:22" ht="19.25" customHeight="1">
      <c r="A1453" s="986"/>
      <c r="B1453" s="963" t="s">
        <v>309</v>
      </c>
      <c r="C1453" s="964"/>
      <c r="D1453" s="965" t="str">
        <f>IF('statement of marks'!EZ62="","",'statement of marks'!EZ62)</f>
        <v/>
      </c>
      <c r="E1453" s="966"/>
      <c r="F1453" s="966" t="str">
        <f>IF('statement of marks'!FB62="","",'statement of marks'!FB62)</f>
        <v/>
      </c>
      <c r="G1453" s="966"/>
      <c r="H1453" s="966" t="str">
        <f>IF('statement of marks'!FD62="","",'statement of marks'!FD62)</f>
        <v/>
      </c>
      <c r="I1453" s="966"/>
      <c r="J1453" s="966" t="str">
        <f>IF('statement of marks'!FF62="","",'statement of marks'!FF62)</f>
        <v/>
      </c>
      <c r="K1453" s="966"/>
      <c r="L1453" s="966" t="str">
        <f>IF('statement of marks'!FH62="","",'statement of marks'!FH62)</f>
        <v/>
      </c>
      <c r="M1453" s="966"/>
      <c r="N1453" s="966"/>
      <c r="O1453" s="966"/>
      <c r="P1453" s="960" t="s">
        <v>330</v>
      </c>
      <c r="Q1453" s="960"/>
      <c r="R1453" s="960"/>
      <c r="S1453" s="960"/>
      <c r="T1453" s="961" t="str">
        <f>IF(AND(T1452="mRrh.kZ",V1448&gt;=60),"FIRST",IF(AND(T1452="mRrh.kZ",V1448&gt;=48),"SECOND",IF(AND(T1452="mRrh.kZ",V1448&gt;=36),"THIRD","")))</f>
        <v/>
      </c>
      <c r="U1453" s="961"/>
      <c r="V1453" s="962"/>
    </row>
    <row r="1454" spans="1:22" ht="19.25" customHeight="1">
      <c r="A1454" s="986"/>
      <c r="B1454" s="963" t="s">
        <v>310</v>
      </c>
      <c r="C1454" s="964"/>
      <c r="D1454" s="967" t="str">
        <f>IF('statement of marks'!EY62="","",'statement of marks'!EY62)</f>
        <v/>
      </c>
      <c r="E1454" s="968"/>
      <c r="F1454" s="968" t="str">
        <f>IF('statement of marks'!FA62="","",'statement of marks'!FA62)</f>
        <v/>
      </c>
      <c r="G1454" s="968"/>
      <c r="H1454" s="968" t="str">
        <f>IF('statement of marks'!FC62="","",'statement of marks'!FC62)</f>
        <v/>
      </c>
      <c r="I1454" s="968"/>
      <c r="J1454" s="968" t="str">
        <f>IF('statement of marks'!FE62="","",'statement of marks'!FE62)</f>
        <v/>
      </c>
      <c r="K1454" s="968"/>
      <c r="L1454" s="968" t="str">
        <f>IF('statement of marks'!FG62="","",'statement of marks'!FG62)</f>
        <v/>
      </c>
      <c r="M1454" s="968"/>
      <c r="N1454" s="968"/>
      <c r="O1454" s="968"/>
      <c r="P1454" s="969" t="s">
        <v>302</v>
      </c>
      <c r="Q1454" s="970"/>
      <c r="R1454" s="970"/>
      <c r="S1454" s="971"/>
      <c r="T1454" s="972" t="str">
        <f>IF(T1452="","",'result subject-wise'!$G$118)</f>
        <v/>
      </c>
      <c r="U1454" s="972"/>
      <c r="V1454" s="973"/>
    </row>
    <row r="1455" spans="1:22" ht="19.25" customHeight="1">
      <c r="A1455" s="986"/>
      <c r="B1455" s="942" t="s">
        <v>303</v>
      </c>
      <c r="C1455" s="943"/>
      <c r="D1455" s="944"/>
      <c r="E1455" s="945"/>
      <c r="F1455" s="945"/>
      <c r="G1455" s="945"/>
      <c r="H1455" s="945"/>
      <c r="I1455" s="945"/>
      <c r="J1455" s="945"/>
      <c r="K1455" s="945"/>
      <c r="L1455" s="946" t="s">
        <v>326</v>
      </c>
      <c r="M1455" s="946"/>
      <c r="N1455" s="946"/>
      <c r="O1455" s="946"/>
      <c r="P1455" s="946"/>
      <c r="Q1455" s="946"/>
      <c r="R1455" s="974"/>
      <c r="S1455" s="975"/>
      <c r="T1455" s="975"/>
      <c r="U1455" s="975"/>
      <c r="V1455" s="976"/>
    </row>
    <row r="1456" spans="1:22" ht="19.25" customHeight="1">
      <c r="A1456" s="986"/>
      <c r="B1456" s="942" t="s">
        <v>335</v>
      </c>
      <c r="C1456" s="943"/>
      <c r="D1456" s="944"/>
      <c r="E1456" s="945"/>
      <c r="F1456" s="945"/>
      <c r="G1456" s="945"/>
      <c r="H1456" s="945"/>
      <c r="I1456" s="945"/>
      <c r="J1456" s="945"/>
      <c r="K1456" s="945"/>
      <c r="L1456" s="946" t="s">
        <v>304</v>
      </c>
      <c r="M1456" s="946"/>
      <c r="N1456" s="946"/>
      <c r="O1456" s="946"/>
      <c r="P1456" s="946"/>
      <c r="Q1456" s="946"/>
      <c r="R1456" s="977"/>
      <c r="S1456" s="978"/>
      <c r="T1456" s="978"/>
      <c r="U1456" s="978"/>
      <c r="V1456" s="979"/>
    </row>
    <row r="1457" spans="1:22" ht="19.25" customHeight="1">
      <c r="A1457" s="986"/>
      <c r="B1457" s="942" t="s">
        <v>313</v>
      </c>
      <c r="C1457" s="943"/>
      <c r="D1457" s="944"/>
      <c r="E1457" s="945"/>
      <c r="F1457" s="945"/>
      <c r="G1457" s="945"/>
      <c r="H1457" s="945"/>
      <c r="I1457" s="945"/>
      <c r="J1457" s="945"/>
      <c r="K1457" s="945"/>
      <c r="L1457" s="946" t="s">
        <v>327</v>
      </c>
      <c r="M1457" s="946"/>
      <c r="N1457" s="946"/>
      <c r="O1457" s="946"/>
      <c r="P1457" s="946"/>
      <c r="Q1457" s="946"/>
      <c r="R1457" s="947" t="s">
        <v>328</v>
      </c>
      <c r="S1457" s="948"/>
      <c r="T1457" s="948"/>
      <c r="U1457" s="948"/>
      <c r="V1457" s="949"/>
    </row>
    <row r="1458" spans="1:22" ht="19.25" customHeight="1">
      <c r="A1458" s="987"/>
      <c r="B1458" s="950" t="s">
        <v>329</v>
      </c>
      <c r="C1458" s="951"/>
      <c r="D1458" s="952"/>
      <c r="E1458" s="953"/>
      <c r="F1458" s="953"/>
      <c r="G1458" s="953"/>
      <c r="H1458" s="953"/>
      <c r="I1458" s="953"/>
      <c r="J1458" s="953"/>
      <c r="K1458" s="953"/>
      <c r="L1458" s="951" t="s">
        <v>117</v>
      </c>
      <c r="M1458" s="951"/>
      <c r="N1458" s="951"/>
      <c r="O1458" s="951"/>
      <c r="P1458" s="954">
        <f>'statement of marks'!$HJ$110</f>
        <v>42122</v>
      </c>
      <c r="Q1458" s="954"/>
      <c r="R1458" s="955" t="s">
        <v>305</v>
      </c>
      <c r="S1458" s="956"/>
      <c r="T1458" s="956"/>
      <c r="U1458" s="956"/>
      <c r="V1458" s="957"/>
    </row>
    <row r="1459" spans="1:22" ht="19.25" customHeight="1">
      <c r="A1459" s="980" t="s">
        <v>287</v>
      </c>
      <c r="B1459" s="981"/>
      <c r="C1459" s="981"/>
      <c r="D1459" s="981"/>
      <c r="E1459" s="981"/>
      <c r="F1459" s="981"/>
      <c r="G1459" s="981"/>
      <c r="H1459" s="981"/>
      <c r="I1459" s="981"/>
      <c r="J1459" s="981"/>
      <c r="K1459" s="981"/>
      <c r="L1459" s="981"/>
      <c r="M1459" s="981"/>
      <c r="N1459" s="981"/>
      <c r="O1459" s="981"/>
      <c r="P1459" s="981"/>
      <c r="Q1459" s="981"/>
      <c r="R1459" s="981"/>
      <c r="S1459" s="981"/>
      <c r="T1459" s="981"/>
      <c r="U1459" s="981"/>
      <c r="V1459" s="982"/>
    </row>
    <row r="1460" spans="1:22" ht="19.25" customHeight="1">
      <c r="A1460" s="983" t="str">
        <f>'statement of marks'!$A$1</f>
        <v>GOVT. GIRLS' HR. SEC. SCHOOL, NIMBAHERA</v>
      </c>
      <c r="B1460" s="984"/>
      <c r="C1460" s="984"/>
      <c r="D1460" s="984"/>
      <c r="E1460" s="984"/>
      <c r="F1460" s="984"/>
      <c r="G1460" s="984"/>
      <c r="H1460" s="984"/>
      <c r="I1460" s="984"/>
      <c r="J1460" s="984"/>
      <c r="K1460" s="984"/>
      <c r="L1460" s="984"/>
      <c r="M1460" s="984"/>
      <c r="N1460" s="984"/>
      <c r="O1460" s="984"/>
      <c r="P1460" s="984"/>
      <c r="Q1460" s="984"/>
      <c r="R1460" s="984"/>
      <c r="S1460" s="984"/>
      <c r="T1460" s="984"/>
      <c r="U1460" s="984"/>
      <c r="V1460" s="985"/>
    </row>
    <row r="1461" spans="1:22" ht="19.25" customHeight="1">
      <c r="A1461" s="986"/>
      <c r="B1461" s="988" t="s">
        <v>316</v>
      </c>
      <c r="C1461" s="988"/>
      <c r="D1461" s="989" t="str">
        <f>'statement of marks'!$F$3</f>
        <v>2013-14</v>
      </c>
      <c r="E1461" s="990"/>
      <c r="F1461" s="991" t="str">
        <f>IF(T1479="","MAIN EXAMINATION",IF(D1478="Suppl.","SUPPLEMENTARY EXAMINATION",IF(D1478="Re-exam.","RE-EXAMINATION",)))</f>
        <v>MAIN EXAMINATION</v>
      </c>
      <c r="G1461" s="992"/>
      <c r="H1461" s="992"/>
      <c r="I1461" s="992"/>
      <c r="J1461" s="992"/>
      <c r="K1461" s="992"/>
      <c r="L1461" s="992"/>
      <c r="M1461" s="992"/>
      <c r="N1461" s="992"/>
      <c r="O1461" s="992"/>
      <c r="P1461" s="992"/>
      <c r="Q1461" s="992"/>
      <c r="R1461" s="993" t="s">
        <v>315</v>
      </c>
      <c r="S1461" s="994"/>
      <c r="T1461" s="995" t="str">
        <f>'statement of marks'!$A$3</f>
        <v>11 'A'</v>
      </c>
      <c r="U1461" s="995"/>
      <c r="V1461" s="996"/>
    </row>
    <row r="1462" spans="1:22" ht="19.25" customHeight="1">
      <c r="A1462" s="986"/>
      <c r="B1462" s="997" t="s">
        <v>36</v>
      </c>
      <c r="C1462" s="997"/>
      <c r="D1462" s="998" t="str">
        <f>IF('statement of marks'!G63="","",'statement of marks'!G63)</f>
        <v>A 055</v>
      </c>
      <c r="E1462" s="946"/>
      <c r="F1462" s="946"/>
      <c r="G1462" s="946"/>
      <c r="H1462" s="946"/>
      <c r="I1462" s="946"/>
      <c r="J1462" s="946"/>
      <c r="K1462" s="946"/>
      <c r="L1462" s="946"/>
      <c r="M1462" s="946"/>
      <c r="N1462" s="946"/>
      <c r="O1462" s="946"/>
      <c r="P1462" s="946"/>
      <c r="Q1462" s="946"/>
      <c r="R1462" s="999" t="s">
        <v>314</v>
      </c>
      <c r="S1462" s="1000"/>
      <c r="T1462" s="1001" t="str">
        <f>IF('statement of marks'!E63="","",'statement of marks'!E63)</f>
        <v/>
      </c>
      <c r="U1462" s="1001"/>
      <c r="V1462" s="1002"/>
    </row>
    <row r="1463" spans="1:22" ht="19.25" customHeight="1">
      <c r="A1463" s="986"/>
      <c r="B1463" s="997" t="s">
        <v>37</v>
      </c>
      <c r="C1463" s="997"/>
      <c r="D1463" s="998" t="str">
        <f>IF('statement of marks'!H63="","",'statement of marks'!H63)</f>
        <v>B 055</v>
      </c>
      <c r="E1463" s="946"/>
      <c r="F1463" s="946"/>
      <c r="G1463" s="946"/>
      <c r="H1463" s="946"/>
      <c r="I1463" s="946"/>
      <c r="J1463" s="946"/>
      <c r="K1463" s="946"/>
      <c r="L1463" s="946"/>
      <c r="M1463" s="946"/>
      <c r="N1463" s="946"/>
      <c r="O1463" s="946"/>
      <c r="P1463" s="946"/>
      <c r="Q1463" s="946"/>
      <c r="R1463" s="999" t="s">
        <v>35</v>
      </c>
      <c r="S1463" s="1000"/>
      <c r="T1463" s="1001" t="str">
        <f>IF('statement of marks'!D63="","",'statement of marks'!D63)</f>
        <v/>
      </c>
      <c r="U1463" s="1001"/>
      <c r="V1463" s="1002"/>
    </row>
    <row r="1464" spans="1:22" ht="19.25" customHeight="1">
      <c r="A1464" s="986"/>
      <c r="B1464" s="1003" t="s">
        <v>38</v>
      </c>
      <c r="C1464" s="1003"/>
      <c r="D1464" s="998" t="str">
        <f>IF('statement of marks'!I63="","",'statement of marks'!I63)</f>
        <v>C 055</v>
      </c>
      <c r="E1464" s="946"/>
      <c r="F1464" s="946"/>
      <c r="G1464" s="946"/>
      <c r="H1464" s="946"/>
      <c r="I1464" s="946"/>
      <c r="J1464" s="946"/>
      <c r="K1464" s="946"/>
      <c r="L1464" s="946"/>
      <c r="M1464" s="946"/>
      <c r="N1464" s="946"/>
      <c r="O1464" s="946"/>
      <c r="P1464" s="946"/>
      <c r="Q1464" s="946"/>
      <c r="R1464" s="1004" t="s">
        <v>285</v>
      </c>
      <c r="S1464" s="1005"/>
      <c r="T1464" s="1006" t="str">
        <f>IF('statement of marks'!F63="","",'statement of marks'!F63)</f>
        <v/>
      </c>
      <c r="U1464" s="1006"/>
      <c r="V1464" s="1007"/>
    </row>
    <row r="1465" spans="1:22" ht="19.25" customHeight="1">
      <c r="A1465" s="986"/>
      <c r="B1465" s="1008" t="s">
        <v>223</v>
      </c>
      <c r="C1465" s="1010" t="s">
        <v>319</v>
      </c>
      <c r="D1465" s="1012" t="s">
        <v>114</v>
      </c>
      <c r="E1465" s="1012" t="s">
        <v>115</v>
      </c>
      <c r="F1465" s="1012" t="s">
        <v>116</v>
      </c>
      <c r="G1465" s="1014" t="s">
        <v>281</v>
      </c>
      <c r="H1465" s="1014" t="s">
        <v>282</v>
      </c>
      <c r="I1465" s="1012" t="s">
        <v>289</v>
      </c>
      <c r="J1465" s="1012" t="s">
        <v>299</v>
      </c>
      <c r="K1465" s="1016" t="s">
        <v>299</v>
      </c>
      <c r="L1465" s="1018" t="s">
        <v>292</v>
      </c>
      <c r="M1465" s="1018" t="s">
        <v>293</v>
      </c>
      <c r="N1465" s="1020" t="s">
        <v>294</v>
      </c>
      <c r="O1465" s="1020" t="s">
        <v>290</v>
      </c>
      <c r="P1465" s="1020" t="s">
        <v>291</v>
      </c>
      <c r="Q1465" s="1016" t="s">
        <v>323</v>
      </c>
      <c r="R1465" s="1012" t="s">
        <v>334</v>
      </c>
      <c r="S1465" s="1022" t="s">
        <v>332</v>
      </c>
      <c r="T1465" s="1024" t="s">
        <v>320</v>
      </c>
      <c r="U1465" s="1026" t="s">
        <v>321</v>
      </c>
      <c r="V1465" s="1028" t="s">
        <v>322</v>
      </c>
    </row>
    <row r="1466" spans="1:22" ht="19.25" customHeight="1">
      <c r="A1466" s="986"/>
      <c r="B1466" s="1009"/>
      <c r="C1466" s="1011"/>
      <c r="D1466" s="1013"/>
      <c r="E1466" s="1013"/>
      <c r="F1466" s="1013"/>
      <c r="G1466" s="1015"/>
      <c r="H1466" s="1015"/>
      <c r="I1466" s="1013"/>
      <c r="J1466" s="1013"/>
      <c r="K1466" s="1017"/>
      <c r="L1466" s="1019"/>
      <c r="M1466" s="1019"/>
      <c r="N1466" s="1021"/>
      <c r="O1466" s="1021"/>
      <c r="P1466" s="1021"/>
      <c r="Q1466" s="1017"/>
      <c r="R1466" s="1013"/>
      <c r="S1466" s="1023"/>
      <c r="T1466" s="1025"/>
      <c r="U1466" s="1027"/>
      <c r="V1466" s="1029"/>
    </row>
    <row r="1467" spans="1:22" ht="19.25" customHeight="1">
      <c r="A1467" s="986"/>
      <c r="B1467" s="1030" t="s">
        <v>317</v>
      </c>
      <c r="C1467" s="1031"/>
      <c r="D1467" s="173">
        <v>10</v>
      </c>
      <c r="E1467" s="203">
        <v>10</v>
      </c>
      <c r="F1467" s="203">
        <v>10</v>
      </c>
      <c r="G1467" s="164" t="s">
        <v>90</v>
      </c>
      <c r="H1467" s="174" t="str">
        <f>'statement of marks'!$AQ$6</f>
        <v/>
      </c>
      <c r="I1467" s="165">
        <v>70</v>
      </c>
      <c r="J1467" s="164" t="s">
        <v>88</v>
      </c>
      <c r="K1467" s="175">
        <v>100</v>
      </c>
      <c r="L1467" s="164" t="s">
        <v>91</v>
      </c>
      <c r="M1467" s="174" t="str">
        <f>'statement of marks'!$AV$6</f>
        <v/>
      </c>
      <c r="N1467" s="165">
        <v>100</v>
      </c>
      <c r="O1467" s="164" t="s">
        <v>307</v>
      </c>
      <c r="P1467" s="175"/>
      <c r="Q1467" s="175">
        <v>200</v>
      </c>
      <c r="R1467" s="166"/>
      <c r="S1467" s="166"/>
      <c r="T1467" s="167"/>
      <c r="U1467" s="168"/>
      <c r="V1467" s="176" t="str">
        <f>IF(OR(U1474=0,U1474&lt;S1474),"",Q1467)</f>
        <v/>
      </c>
    </row>
    <row r="1468" spans="1:22" ht="19.25" customHeight="1">
      <c r="A1468" s="986"/>
      <c r="B1468" s="942" t="str">
        <f>'statement of marks'!$J$3</f>
        <v>HINDI COMPULSORY</v>
      </c>
      <c r="C1468" s="943"/>
      <c r="D1468" s="200" t="str">
        <f>IF('statement of marks'!J63="","",'statement of marks'!J63)</f>
        <v/>
      </c>
      <c r="E1468" s="201" t="str">
        <f>IF('statement of marks'!K63="","",'statement of marks'!K63)</f>
        <v/>
      </c>
      <c r="F1468" s="201" t="str">
        <f>IF('statement of marks'!L63="","",'statement of marks'!L63)</f>
        <v/>
      </c>
      <c r="G1468" s="177" t="str">
        <f>IF('statement of marks'!N63="","",'statement of marks'!N63)</f>
        <v/>
      </c>
      <c r="H1468" s="177" t="str">
        <f>'statement of marks'!$BS$6</f>
        <v/>
      </c>
      <c r="I1468" s="204" t="str">
        <f>IF(G1468="","",G1468)</f>
        <v/>
      </c>
      <c r="J1468" s="204" t="str">
        <f>IF(G1468="","",SUM(D1468,E1468,F1468,G1468))</f>
        <v/>
      </c>
      <c r="K1468" s="178" t="str">
        <f>J1468</f>
        <v/>
      </c>
      <c r="L1468" s="177" t="str">
        <f>IF('statement of marks'!P63="","",'statement of marks'!P63)</f>
        <v/>
      </c>
      <c r="M1468" s="174" t="str">
        <f>'statement of marks'!$BX$6</f>
        <v/>
      </c>
      <c r="N1468" s="204" t="str">
        <f>IF(L1468="","",L1468)</f>
        <v/>
      </c>
      <c r="O1468" s="204" t="str">
        <f>IF(L1468="","",SUM(J1468,L1468))</f>
        <v/>
      </c>
      <c r="P1468" s="179">
        <f>SUM(H1468,M1468)</f>
        <v>0</v>
      </c>
      <c r="Q1468" s="178" t="str">
        <f>O1468</f>
        <v/>
      </c>
      <c r="R1468" s="201" t="str">
        <f>CONCATENATE('statement of marks'!FJ63,'statement of marks'!FK63,'statement of marks'!FL63)</f>
        <v/>
      </c>
      <c r="S1468" s="180" t="str">
        <f>IF(OR(R1468="S",R1468="RE"),100,"")</f>
        <v/>
      </c>
      <c r="T1468" s="181" t="str">
        <f>IF('result subject-wise'!U63="","",'result subject-wise'!U63)</f>
        <v/>
      </c>
      <c r="U1468" s="182" t="str">
        <f>IF('result subject-wise'!V63="","",'result subject-wise'!V63)</f>
        <v/>
      </c>
      <c r="V1468" s="176" t="str">
        <f>IF(OR(U1474=0,U1474&lt;S1474),"",IF(R1468="RE",SUM(Q1468,T1468),IF(R1468="S",T1468,Q1468)))</f>
        <v/>
      </c>
    </row>
    <row r="1469" spans="1:22" ht="19.25" customHeight="1">
      <c r="A1469" s="986"/>
      <c r="B1469" s="942" t="str">
        <f>'statement of marks'!$W$3</f>
        <v>ENGLISH COMPULSORY</v>
      </c>
      <c r="C1469" s="943"/>
      <c r="D1469" s="200" t="str">
        <f>IF('statement of marks'!W63="","",'statement of marks'!W63)</f>
        <v/>
      </c>
      <c r="E1469" s="201" t="str">
        <f>IF('statement of marks'!X63="","",'statement of marks'!X63)</f>
        <v/>
      </c>
      <c r="F1469" s="201" t="str">
        <f>IF('statement of marks'!Y63="","",'statement of marks'!Y63)</f>
        <v/>
      </c>
      <c r="G1469" s="177" t="str">
        <f>IF('statement of marks'!AA63="","",'statement of marks'!AA63)</f>
        <v/>
      </c>
      <c r="H1469" s="177" t="str">
        <f>'statement of marks'!$CU$6</f>
        <v/>
      </c>
      <c r="I1469" s="204" t="str">
        <f>IF(G1469="","",G1469)</f>
        <v/>
      </c>
      <c r="J1469" s="204" t="str">
        <f t="shared" ref="J1469:J1472" si="535">IF(G1469="","",SUM(D1469,E1469,F1469,G1469))</f>
        <v/>
      </c>
      <c r="K1469" s="178" t="str">
        <f>J1469</f>
        <v/>
      </c>
      <c r="L1469" s="177" t="str">
        <f>IF('statement of marks'!AC63="","",'statement of marks'!AC63)</f>
        <v/>
      </c>
      <c r="M1469" s="174" t="str">
        <f>'statement of marks'!$CZ$6</f>
        <v/>
      </c>
      <c r="N1469" s="204" t="str">
        <f>IF(L1469="","",L1469)</f>
        <v/>
      </c>
      <c r="O1469" s="204" t="str">
        <f t="shared" ref="O1469" si="536">IF(L1469="","",SUM(J1469,L1469))</f>
        <v/>
      </c>
      <c r="P1469" s="179">
        <f t="shared" ref="P1469:P1472" si="537">SUM(H1469,M1469)</f>
        <v>0</v>
      </c>
      <c r="Q1469" s="178" t="str">
        <f>O1469</f>
        <v/>
      </c>
      <c r="R1469" s="201" t="str">
        <f>CONCATENATE('statement of marks'!FM63,'statement of marks'!FN63,'statement of marks'!FO63)</f>
        <v/>
      </c>
      <c r="S1469" s="180" t="str">
        <f>IF(OR(R1469="S",R1469="RE"),100,"")</f>
        <v/>
      </c>
      <c r="T1469" s="181" t="str">
        <f>IF('result subject-wise'!X63="","",'result subject-wise'!X63)</f>
        <v/>
      </c>
      <c r="U1469" s="182" t="str">
        <f>IF('result subject-wise'!Y63="","",'result subject-wise'!Y63)</f>
        <v/>
      </c>
      <c r="V1469" s="176" t="str">
        <f>IF(OR(U1474=0,U1474&lt;S1474),"",IF(R1469="RE",SUM(Q1469,T1469),IF(R1469="S",T1469,Q1469)))</f>
        <v/>
      </c>
    </row>
    <row r="1470" spans="1:22" ht="19.25" customHeight="1">
      <c r="A1470" s="986"/>
      <c r="B1470" s="942" t="str">
        <f>'statement of marks'!AK63</f>
        <v>DRAWING</v>
      </c>
      <c r="C1470" s="943"/>
      <c r="D1470" s="200" t="str">
        <f>IF('statement of marks'!AL63="","",'statement of marks'!AL63)</f>
        <v/>
      </c>
      <c r="E1470" s="201" t="str">
        <f>IF('statement of marks'!AM63="","",'statement of marks'!AM63)</f>
        <v/>
      </c>
      <c r="F1470" s="201" t="str">
        <f>IF('statement of marks'!AN63="","",'statement of marks'!AN63)</f>
        <v/>
      </c>
      <c r="G1470" s="177" t="str">
        <f>IF('statement of marks'!AP63="","",'statement of marks'!AP63)</f>
        <v/>
      </c>
      <c r="H1470" s="177" t="str">
        <f>IF('statement of marks'!AQ63="","",'statement of marks'!AQ63)</f>
        <v/>
      </c>
      <c r="I1470" s="204" t="str">
        <f>IF(G1470="","",IF(AND(G1470="ML",H1470="ML"),"ML",IF(AND(G1470="ML",H1470=""),"ML",SUM(G1470,H1470))))</f>
        <v/>
      </c>
      <c r="J1470" s="204" t="str">
        <f t="shared" si="535"/>
        <v/>
      </c>
      <c r="K1470" s="178" t="str">
        <f>IF(J1470="","",SUM(H1470,J1470))</f>
        <v/>
      </c>
      <c r="L1470" s="177" t="str">
        <f>IF('statement of marks'!AU63="","",'statement of marks'!AU63)</f>
        <v/>
      </c>
      <c r="M1470" s="177" t="str">
        <f>IF('statement of marks'!AV63="","",'statement of marks'!AV63)</f>
        <v/>
      </c>
      <c r="N1470" s="204" t="str">
        <f>IF(L1470="","",IF(AND(L1470="ML",M1470="ML"),"ML",IF(AND(L1470="ML",M1470=""),"ML",SUM(L1470,M1470))))</f>
        <v/>
      </c>
      <c r="O1470" s="204" t="str">
        <f>IF(L1470="","",SUM(J1470,L1470))</f>
        <v/>
      </c>
      <c r="P1470" s="177">
        <f t="shared" si="537"/>
        <v>0</v>
      </c>
      <c r="Q1470" s="178" t="str">
        <f>IF(O1470="","",SUM(O1470,P1470))</f>
        <v/>
      </c>
      <c r="R1470" s="201" t="str">
        <f>CONCATENATE('statement of marks'!FP63,'statement of marks'!FY63,'statement of marks'!FZ63)</f>
        <v/>
      </c>
      <c r="S1470" s="180" t="str">
        <f>IF('result subject-wise'!Z63="","",'result subject-wise'!Z63)</f>
        <v/>
      </c>
      <c r="T1470" s="181" t="str">
        <f>IF('result subject-wise'!AB63="","",'result subject-wise'!AB63)</f>
        <v/>
      </c>
      <c r="U1470" s="182" t="str">
        <f>IF('result subject-wise'!AC63="","",'result subject-wise'!AC63)</f>
        <v/>
      </c>
      <c r="V1470" s="176" t="str">
        <f>IF(OR(U1474=0,U1474&lt;S1474),"",IF(OR(R1470="RE",R1470="REP"),SUM(Q1470,T1470),IF(R1470="S",T1470,Q1470)))</f>
        <v/>
      </c>
    </row>
    <row r="1471" spans="1:22" ht="19.25" customHeight="1">
      <c r="A1471" s="986"/>
      <c r="B1471" s="942" t="str">
        <f>'statement of marks'!BM63</f>
        <v/>
      </c>
      <c r="C1471" s="943"/>
      <c r="D1471" s="200" t="str">
        <f>IF('statement of marks'!BN63="","",'statement of marks'!BN63)</f>
        <v/>
      </c>
      <c r="E1471" s="201" t="str">
        <f>IF('statement of marks'!BO63="","",'statement of marks'!BO63)</f>
        <v/>
      </c>
      <c r="F1471" s="201" t="str">
        <f>IF('statement of marks'!BP63="","",'statement of marks'!BP63)</f>
        <v/>
      </c>
      <c r="G1471" s="177" t="str">
        <f>IF('statement of marks'!BR63="","",'statement of marks'!BR63)</f>
        <v/>
      </c>
      <c r="H1471" s="177" t="str">
        <f>IF('statement of marks'!BS63="","",'statement of marks'!BS63)</f>
        <v/>
      </c>
      <c r="I1471" s="204" t="str">
        <f t="shared" ref="I1471" si="538">IF(G1471="","",IF(AND(G1471="ML",H1471="ML"),"ML",IF(AND(G1471="ML",H1471=""),"ML",SUM(G1471,H1471))))</f>
        <v/>
      </c>
      <c r="J1471" s="204" t="str">
        <f t="shared" si="535"/>
        <v/>
      </c>
      <c r="K1471" s="178" t="str">
        <f>IF(J1471="","",SUM(H1471,J1471))</f>
        <v/>
      </c>
      <c r="L1471" s="177" t="str">
        <f>IF('statement of marks'!BW63="","",'statement of marks'!BW63)</f>
        <v/>
      </c>
      <c r="M1471" s="177" t="str">
        <f>IF('statement of marks'!BX63="","",'statement of marks'!BX63)</f>
        <v/>
      </c>
      <c r="N1471" s="204" t="str">
        <f t="shared" ref="N1471" si="539">IF(L1471="","",IF(AND(L1471="ML",M1471="ML"),"ML",IF(AND(L1471="ML",M1471=""),"ML",SUM(L1471,M1471))))</f>
        <v/>
      </c>
      <c r="O1471" s="204" t="str">
        <f>IF(L1471="","",SUM(J1471,L1471))</f>
        <v/>
      </c>
      <c r="P1471" s="177">
        <f t="shared" si="537"/>
        <v>0</v>
      </c>
      <c r="Q1471" s="178" t="str">
        <f>IF(O1471="","",SUM(O1471,P1471))</f>
        <v/>
      </c>
      <c r="R1471" s="201" t="str">
        <f>CONCATENATE('statement of marks'!GA63,'statement of marks'!GJ63,'statement of marks'!GK63)</f>
        <v/>
      </c>
      <c r="S1471" s="180" t="str">
        <f>IF('result subject-wise'!AD63="","",'result subject-wise'!AD63)</f>
        <v/>
      </c>
      <c r="T1471" s="181" t="str">
        <f>IF('result subject-wise'!AF63="","",'result subject-wise'!AF63)</f>
        <v/>
      </c>
      <c r="U1471" s="182" t="str">
        <f>IF('result subject-wise'!AG63="","",'result subject-wise'!AG63)</f>
        <v/>
      </c>
      <c r="V1471" s="176" t="str">
        <f>IF(OR(U1474=0,U1474&lt;S1474),"",IF(OR(R1471="RE",R1471="REP"),SUM(Q1471,T1471),IF(R1471="S",T1471,Q1471)))</f>
        <v/>
      </c>
    </row>
    <row r="1472" spans="1:22" ht="19.25" customHeight="1">
      <c r="A1472" s="986"/>
      <c r="B1472" s="942" t="str">
        <f>'statement of marks'!CO63</f>
        <v/>
      </c>
      <c r="C1472" s="943"/>
      <c r="D1472" s="200" t="str">
        <f>IF('statement of marks'!CP63="","",'statement of marks'!CP63)</f>
        <v/>
      </c>
      <c r="E1472" s="201" t="str">
        <f>IF('statement of marks'!CQ63="","",'statement of marks'!CQ63)</f>
        <v/>
      </c>
      <c r="F1472" s="201" t="str">
        <f>IF('statement of marks'!CR63="","",'statement of marks'!CR63)</f>
        <v/>
      </c>
      <c r="G1472" s="177" t="str">
        <f>IF('statement of marks'!CT63="","",'statement of marks'!CT63)</f>
        <v/>
      </c>
      <c r="H1472" s="177" t="str">
        <f>IF('statement of marks'!CU63="","",'statement of marks'!CU63)</f>
        <v/>
      </c>
      <c r="I1472" s="204" t="str">
        <f>IF(G1472="","",IF(AND(G1472="ML",H1472="ML"),"ML",IF(AND(G1472="ML",H1472=""),"ML",SUM(G1472,H1472))))</f>
        <v/>
      </c>
      <c r="J1472" s="204" t="str">
        <f t="shared" si="535"/>
        <v/>
      </c>
      <c r="K1472" s="178" t="str">
        <f>IF(J1472="","",SUM(H1472,J1472))</f>
        <v/>
      </c>
      <c r="L1472" s="177" t="str">
        <f>IF('statement of marks'!CY63="","",'statement of marks'!CY63)</f>
        <v/>
      </c>
      <c r="M1472" s="177" t="str">
        <f>IF('statement of marks'!CZ63="","",'statement of marks'!CZ63)</f>
        <v/>
      </c>
      <c r="N1472" s="204" t="str">
        <f>IF(L1472="","",IF(AND(L1472="ML",M1472="ML"),"ML",IF(AND(L1472="ML",M1472=""),"ML",SUM(L1472,M1472))))</f>
        <v/>
      </c>
      <c r="O1472" s="204" t="str">
        <f>IF(L1472="","",SUM(J1472,L1472))</f>
        <v/>
      </c>
      <c r="P1472" s="177">
        <f t="shared" si="537"/>
        <v>0</v>
      </c>
      <c r="Q1472" s="178" t="str">
        <f>IF(O1472="","",SUM(O1472,P1472))</f>
        <v/>
      </c>
      <c r="R1472" s="201" t="str">
        <f>CONCATENATE('statement of marks'!GL63,'statement of marks'!GU63,'statement of marks'!GV63)</f>
        <v/>
      </c>
      <c r="S1472" s="180" t="str">
        <f>IF('result subject-wise'!AH63="","",'result subject-wise'!AH63)</f>
        <v/>
      </c>
      <c r="T1472" s="181" t="str">
        <f>IF('result subject-wise'!AJ63="","",'result subject-wise'!AJ63)</f>
        <v/>
      </c>
      <c r="U1472" s="182" t="str">
        <f>IF('result subject-wise'!AK63="","",'result subject-wise'!AK63)</f>
        <v/>
      </c>
      <c r="V1472" s="176" t="str">
        <f>IF(OR(U1474=0,U1474&lt;S1474),"",IF(OR(R1472="RE",R1472="REP"),SUM(Q1472,T1472),IF(R1472="S",T1472,Q1472)))</f>
        <v/>
      </c>
    </row>
    <row r="1473" spans="1:22" ht="19.25" customHeight="1">
      <c r="A1473" s="986"/>
      <c r="B1473" s="1032" t="s">
        <v>296</v>
      </c>
      <c r="C1473" s="1033"/>
      <c r="D1473" s="183" t="str">
        <f>IF(AND(D1468="",D1469="",D1470="",D1471="",D1472=""),"",SUM(D1468:D1472))</f>
        <v/>
      </c>
      <c r="E1473" s="183" t="str">
        <f t="shared" ref="E1473:F1473" si="540">IF(AND(E1468="",E1469="",E1470="",E1471="",E1472=""),"",SUM(E1468:E1472))</f>
        <v/>
      </c>
      <c r="F1473" s="183" t="str">
        <f t="shared" si="540"/>
        <v/>
      </c>
      <c r="G1473" s="184" t="str">
        <f>IF(G1468="","",SUM(G1468:G1472))</f>
        <v/>
      </c>
      <c r="H1473" s="184">
        <f>SUM(H1470:H1472)</f>
        <v>0</v>
      </c>
      <c r="I1473" s="184" t="str">
        <f>IF(AND(I1468="",I1469="",I1470="",I1471="",I1472=""),"",SUM(I1468:I1472))</f>
        <v/>
      </c>
      <c r="J1473" s="185" t="str">
        <f>IF(J1472="","",SUM(J1468:J1472))</f>
        <v/>
      </c>
      <c r="K1473" s="186" t="str">
        <f>IF(K1468="","",SUM(K1468:K1472))</f>
        <v/>
      </c>
      <c r="L1473" s="184" t="str">
        <f>IF(L1468="","",SUM(L1468:L1472))</f>
        <v/>
      </c>
      <c r="M1473" s="184">
        <f>SUM(M1470:M1472)</f>
        <v>0</v>
      </c>
      <c r="N1473" s="184" t="str">
        <f t="shared" ref="N1473" si="541">IF(AND(N1468="",N1469="",N1470="",N1471="",N1472=""),"",SUM(N1468:N1472))</f>
        <v/>
      </c>
      <c r="O1473" s="185" t="str">
        <f>IF(L1473="","",SUM(J1473,L1473))</f>
        <v/>
      </c>
      <c r="P1473" s="186">
        <f>SUM(H1473,M1473)</f>
        <v>0</v>
      </c>
      <c r="Q1473" s="186" t="str">
        <f>IF(Q1468="","",SUM(Q1468:Q1472))</f>
        <v/>
      </c>
      <c r="R1473" s="185"/>
      <c r="S1473" s="185" t="str">
        <f>IF(AND(S1468="",S1469="",S1470="",S1471="",S1472=""),"",SUM(S1468:S1472))</f>
        <v/>
      </c>
      <c r="T1473" s="187" t="str">
        <f>IF(AND(T1468="",T1469="",T1470="",T1471="",T1472=""),"",SUM(T1468:T1472))</f>
        <v/>
      </c>
      <c r="U1473" s="188"/>
      <c r="V1473" s="189" t="str">
        <f>IF(V1468="","",SUM(V1468:V1472))</f>
        <v/>
      </c>
    </row>
    <row r="1474" spans="1:22" ht="19.25" customHeight="1">
      <c r="A1474" s="986"/>
      <c r="B1474" s="1034" t="s">
        <v>318</v>
      </c>
      <c r="C1474" s="1035"/>
      <c r="D1474" s="173" t="str">
        <f>IF(D1473="","",50-(COUNTIF(D1468:D1472,"NA")*10+COUNTIF(D1468:D1472,"ML")*10))</f>
        <v/>
      </c>
      <c r="E1474" s="173" t="str">
        <f t="shared" ref="E1474:F1474" si="542">IF(E1473="","",50-(COUNTIF(E1468:E1472,"NA")*10+COUNTIF(E1468:E1472,"ML")*10))</f>
        <v/>
      </c>
      <c r="F1474" s="173" t="str">
        <f t="shared" si="542"/>
        <v/>
      </c>
      <c r="G1474" s="177">
        <f>I1474-H1474</f>
        <v>350</v>
      </c>
      <c r="H1474" s="184">
        <f>IF(H1473="","",(IF(OR(H1470="ML",H1470=""),0,H1467)+IF(OR(H1471="ML",H1471=""),0,H1468)+IF(OR(H1472="ML",H1472=""),0,H1469)))</f>
        <v>0</v>
      </c>
      <c r="I1474" s="177">
        <f>IF(I1473=0,0,350-H1476)</f>
        <v>350</v>
      </c>
      <c r="J1474" s="204" t="str">
        <f>IF(J1473="","",SUM(D1474:G1474))</f>
        <v/>
      </c>
      <c r="K1474" s="178" t="str">
        <f>IF(K1473="","",SUM(H1474,J1474))</f>
        <v/>
      </c>
      <c r="L1474" s="177">
        <f>N1474-M1474</f>
        <v>500</v>
      </c>
      <c r="M1474" s="180">
        <f>IF(M1473="","",(IF(OR(M1470="ML",M1470=""),0,M1467)+IF(OR(M1471="ML",M1471=""),0,M1468)+IF(OR(M1472="ML",M1472=""),0,M1469)))</f>
        <v>0</v>
      </c>
      <c r="N1474" s="177">
        <f>IF(N1473=0,0,500-M1476)</f>
        <v>500</v>
      </c>
      <c r="O1474" s="204">
        <f>IF(L1474="","",SUM(J1474,L1474))</f>
        <v>500</v>
      </c>
      <c r="P1474" s="178">
        <f>SUM(H1474,M1474)</f>
        <v>0</v>
      </c>
      <c r="Q1474" s="178" t="str">
        <f>IF(Q1473="","",SUM(O1474,P1474))</f>
        <v/>
      </c>
      <c r="R1474" s="169"/>
      <c r="S1474" s="190">
        <f>COUNTIF(R1468:R1477,"S")</f>
        <v>0</v>
      </c>
      <c r="T1474" s="190">
        <f>COUNTIF(R1468:R1477,"RE")+COUNTIF(R1468:R1477,"REP")</f>
        <v>0</v>
      </c>
      <c r="U1474" s="190">
        <f>COUNTIF(U1468:U1473,"P")+COUNTIF(U1476:U1477,"P")</f>
        <v>0</v>
      </c>
      <c r="V1474" s="191" t="str">
        <f>IF(OR(U1474=0,U1474&lt;(S1474+T1474)),"",(Q1474-(S1474*200)+S1473))</f>
        <v/>
      </c>
    </row>
    <row r="1475" spans="1:22" ht="19.25" customHeight="1">
      <c r="A1475" s="986"/>
      <c r="B1475" s="942" t="s">
        <v>156</v>
      </c>
      <c r="C1475" s="943"/>
      <c r="D1475" s="192" t="str">
        <f t="shared" ref="D1475:Q1475" si="543">IF(D1474="","",D1473/D1474*100)</f>
        <v/>
      </c>
      <c r="E1475" s="192" t="str">
        <f t="shared" si="543"/>
        <v/>
      </c>
      <c r="F1475" s="192" t="str">
        <f t="shared" si="543"/>
        <v/>
      </c>
      <c r="G1475" s="192" t="e">
        <f t="shared" si="543"/>
        <v>#VALUE!</v>
      </c>
      <c r="H1475" s="192" t="e">
        <f t="shared" si="543"/>
        <v>#DIV/0!</v>
      </c>
      <c r="I1475" s="192" t="e">
        <f t="shared" si="543"/>
        <v>#VALUE!</v>
      </c>
      <c r="J1475" s="192" t="str">
        <f t="shared" si="543"/>
        <v/>
      </c>
      <c r="K1475" s="193" t="str">
        <f t="shared" si="543"/>
        <v/>
      </c>
      <c r="L1475" s="192" t="e">
        <f t="shared" si="543"/>
        <v>#VALUE!</v>
      </c>
      <c r="M1475" s="192" t="e">
        <f t="shared" si="543"/>
        <v>#DIV/0!</v>
      </c>
      <c r="N1475" s="192" t="e">
        <f t="shared" si="543"/>
        <v>#VALUE!</v>
      </c>
      <c r="O1475" s="192" t="e">
        <f t="shared" si="543"/>
        <v>#VALUE!</v>
      </c>
      <c r="P1475" s="193" t="e">
        <f t="shared" si="543"/>
        <v>#DIV/0!</v>
      </c>
      <c r="Q1475" s="193" t="str">
        <f t="shared" si="543"/>
        <v/>
      </c>
      <c r="R1475" s="166"/>
      <c r="S1475" s="166"/>
      <c r="T1475" s="167"/>
      <c r="U1475" s="170"/>
      <c r="V1475" s="194" t="str">
        <f>IF(V1474="","",V1473/V1474*100)</f>
        <v/>
      </c>
    </row>
    <row r="1476" spans="1:22" ht="19.25" customHeight="1">
      <c r="A1476" s="986"/>
      <c r="B1476" s="942" t="str">
        <f>'statement of marks'!$DQ$3</f>
        <v>RAJASTHAN STUDIES</v>
      </c>
      <c r="C1476" s="943"/>
      <c r="D1476" s="200" t="str">
        <f>IF('statement of marks'!DQ63="","",'statement of marks'!DQ63)</f>
        <v/>
      </c>
      <c r="E1476" s="201" t="str">
        <f>IF('statement of marks'!DR63="","",'statement of marks'!DR63)</f>
        <v/>
      </c>
      <c r="F1476" s="201" t="str">
        <f>IF('statement of marks'!DS63="","",'statement of marks'!DS63)</f>
        <v/>
      </c>
      <c r="G1476" s="201" t="str">
        <f>IF('statement of marks'!DU63="","",'statement of marks'!DU63)</f>
        <v/>
      </c>
      <c r="H1476" s="179">
        <f>IF(G1468="ML",70)+IF(G1469="ML",70)+IF(G1470="ML",70-H1467)+IF(G1471="ML",70-H1468)+IF(G1472="ML",70-H1469)+IF(H1470="ml",H1467)+IF(H1471="ml",H1468)+IF(H1472="ml",H1469)</f>
        <v>0</v>
      </c>
      <c r="I1476" s="204" t="str">
        <f>IF(G1476="","",SUM(G1476,H1476))</f>
        <v/>
      </c>
      <c r="J1476" s="204" t="str">
        <f>IF(G1476="","",SUM(D1476,E1476,F1476,G1476))</f>
        <v/>
      </c>
      <c r="K1476" s="178" t="str">
        <f>IF(J1476="","",SUM(H1476,J1476))</f>
        <v/>
      </c>
      <c r="L1476" s="201" t="str">
        <f>IF('statement of marks'!DW63="","",'statement of marks'!DW63)</f>
        <v/>
      </c>
      <c r="M1476" s="179">
        <f>IF(L1468="ML",100)+IF(L1469="ML",100)+IF(L1470="ML",100-M1467)+IF(L1471="ML",100-M1468)+IF(L1472="ML",100-M1469)+IF(M1470="ml",M1467)+IF(M1471="ml",M1468)+IF(M1472="ml",M1469)</f>
        <v>0</v>
      </c>
      <c r="N1476" s="204" t="str">
        <f>IF(L1476="","",SUM(L1476,M1476))</f>
        <v/>
      </c>
      <c r="O1476" s="204" t="str">
        <f>IF(L1476="","",SUM(K1476,L1476))</f>
        <v/>
      </c>
      <c r="P1476" s="179">
        <f>SUM(H1476,M1476)</f>
        <v>0</v>
      </c>
      <c r="Q1476" s="178" t="str">
        <f>IF(O1476="","",SUM(O1476,M1476))</f>
        <v/>
      </c>
      <c r="R1476" s="201" t="str">
        <f>IF('statement of marks'!GW63="","",'statement of marks'!GW63)</f>
        <v/>
      </c>
      <c r="S1476" s="180" t="str">
        <f>IF(OR(R1476="S",R1476="RE"),100,"")</f>
        <v/>
      </c>
      <c r="T1476" s="171" t="str">
        <f>IF('result subject-wise'!AL63="","",'result subject-wise'!AL63)</f>
        <v/>
      </c>
      <c r="U1476" s="172" t="str">
        <f>IF('result subject-wise'!AM63="","",'result subject-wise'!AM63)</f>
        <v/>
      </c>
      <c r="V1476" s="1036"/>
    </row>
    <row r="1477" spans="1:22" ht="19.25" customHeight="1">
      <c r="A1477" s="986"/>
      <c r="B1477" s="942" t="str">
        <f>'statement of marks'!$ED$3</f>
        <v>JEEVAN KAUSJAL</v>
      </c>
      <c r="C1477" s="943"/>
      <c r="D1477" s="1037" t="s">
        <v>283</v>
      </c>
      <c r="E1477" s="1038"/>
      <c r="F1477" s="204">
        <f>'statement of marks'!$ED$6</f>
        <v>30</v>
      </c>
      <c r="G1477" s="177" t="str">
        <f>IF('statement of marks'!ED63="","",'statement of marks'!ED63)</f>
        <v/>
      </c>
      <c r="H1477" s="1038" t="s">
        <v>284</v>
      </c>
      <c r="I1477" s="1038"/>
      <c r="J1477" s="204">
        <f>'statement of marks'!$EE$6</f>
        <v>30</v>
      </c>
      <c r="K1477" s="178" t="str">
        <f>IF('statement of marks'!EE63="","",'statement of marks'!EE63)</f>
        <v/>
      </c>
      <c r="L1477" s="1038" t="s">
        <v>113</v>
      </c>
      <c r="M1477" s="1038"/>
      <c r="N1477" s="204">
        <f>'statement of marks'!$EF$6</f>
        <v>40</v>
      </c>
      <c r="O1477" s="201" t="str">
        <f>IF('statement of marks'!EF63="","",'statement of marks'!EF63)</f>
        <v/>
      </c>
      <c r="P1477" s="166"/>
      <c r="Q1477" s="178" t="str">
        <f>IF(O1477="","",SUM(G1477,K1477,O1477))</f>
        <v/>
      </c>
      <c r="R1477" s="201" t="str">
        <f>IF('statement of marks'!GX63="","",'statement of marks'!GX63)</f>
        <v/>
      </c>
      <c r="S1477" s="180" t="str">
        <f>IF(OR(R1477="S",R1477="RE"),40,"")</f>
        <v/>
      </c>
      <c r="T1477" s="171" t="str">
        <f>IF('result subject-wise'!AN63="","",'result subject-wise'!AN63)</f>
        <v/>
      </c>
      <c r="U1477" s="172" t="str">
        <f>IF('result subject-wise'!AO63="","",'result subject-wise'!AO63)</f>
        <v/>
      </c>
      <c r="V1477" s="1036"/>
    </row>
    <row r="1478" spans="1:22" ht="19.25" customHeight="1">
      <c r="A1478" s="986"/>
      <c r="B1478" s="1039" t="s">
        <v>200</v>
      </c>
      <c r="C1478" s="1040"/>
      <c r="D1478" s="1041" t="str">
        <f>IF('statement of marks'!HD63="","",'statement of marks'!HD63)</f>
        <v/>
      </c>
      <c r="E1478" s="1042"/>
      <c r="F1478" s="1042"/>
      <c r="G1478" s="1042"/>
      <c r="H1478" s="1042"/>
      <c r="I1478" s="1043"/>
      <c r="J1478" s="202" t="s">
        <v>330</v>
      </c>
      <c r="K1478" s="201" t="str">
        <f>IF('statement of marks'!HG63="","",'statement of marks'!HG63)</f>
        <v/>
      </c>
      <c r="L1478" s="1044" t="s">
        <v>157</v>
      </c>
      <c r="M1478" s="1045"/>
      <c r="N1478" s="1046"/>
      <c r="O1478" s="201" t="str">
        <f>IF('statement of marks'!HI63="","",'statement of marks'!HI63)</f>
        <v/>
      </c>
      <c r="P1478" s="1047" t="s">
        <v>324</v>
      </c>
      <c r="Q1478" s="1047"/>
      <c r="R1478" s="1047"/>
      <c r="S1478" s="1047"/>
      <c r="T1478" s="1047"/>
      <c r="U1478" s="1047"/>
      <c r="V1478" s="1048"/>
    </row>
    <row r="1479" spans="1:22" ht="19.25" customHeight="1">
      <c r="A1479" s="986"/>
      <c r="B1479" s="1039" t="s">
        <v>333</v>
      </c>
      <c r="C1479" s="1040"/>
      <c r="D1479" s="965" t="s">
        <v>127</v>
      </c>
      <c r="E1479" s="966"/>
      <c r="F1479" s="958" t="s">
        <v>129</v>
      </c>
      <c r="G1479" s="958"/>
      <c r="H1479" s="958" t="s">
        <v>131</v>
      </c>
      <c r="I1479" s="958"/>
      <c r="J1479" s="958" t="s">
        <v>133</v>
      </c>
      <c r="K1479" s="958"/>
      <c r="L1479" s="959" t="s">
        <v>312</v>
      </c>
      <c r="M1479" s="959"/>
      <c r="N1479" s="959"/>
      <c r="O1479" s="959"/>
      <c r="P1479" s="960" t="s">
        <v>200</v>
      </c>
      <c r="Q1479" s="960"/>
      <c r="R1479" s="960"/>
      <c r="S1479" s="960"/>
      <c r="T1479" s="961" t="str">
        <f>IF('result subject-wise'!AR63="","",'result subject-wise'!AR63)</f>
        <v/>
      </c>
      <c r="U1479" s="961"/>
      <c r="V1479" s="962"/>
    </row>
    <row r="1480" spans="1:22" ht="19.25" customHeight="1">
      <c r="A1480" s="986"/>
      <c r="B1480" s="963" t="s">
        <v>309</v>
      </c>
      <c r="C1480" s="964"/>
      <c r="D1480" s="965" t="str">
        <f>IF('statement of marks'!EZ63="","",'statement of marks'!EZ63)</f>
        <v/>
      </c>
      <c r="E1480" s="966"/>
      <c r="F1480" s="966" t="str">
        <f>IF('statement of marks'!FB63="","",'statement of marks'!FB63)</f>
        <v/>
      </c>
      <c r="G1480" s="966"/>
      <c r="H1480" s="966" t="str">
        <f>IF('statement of marks'!FD63="","",'statement of marks'!FD63)</f>
        <v/>
      </c>
      <c r="I1480" s="966"/>
      <c r="J1480" s="966" t="str">
        <f>IF('statement of marks'!FF63="","",'statement of marks'!FF63)</f>
        <v/>
      </c>
      <c r="K1480" s="966"/>
      <c r="L1480" s="966" t="str">
        <f>IF('statement of marks'!FH63="","",'statement of marks'!FH63)</f>
        <v/>
      </c>
      <c r="M1480" s="966"/>
      <c r="N1480" s="966"/>
      <c r="O1480" s="966"/>
      <c r="P1480" s="960" t="s">
        <v>330</v>
      </c>
      <c r="Q1480" s="960"/>
      <c r="R1480" s="960"/>
      <c r="S1480" s="960"/>
      <c r="T1480" s="961" t="str">
        <f>IF(AND(T1479="mRrh.kZ",V1475&gt;=60),"FIRST",IF(AND(T1479="mRrh.kZ",V1475&gt;=48),"SECOND",IF(AND(T1479="mRrh.kZ",V1475&gt;=36),"THIRD","")))</f>
        <v/>
      </c>
      <c r="U1480" s="961"/>
      <c r="V1480" s="962"/>
    </row>
    <row r="1481" spans="1:22" ht="19.25" customHeight="1">
      <c r="A1481" s="986"/>
      <c r="B1481" s="963" t="s">
        <v>310</v>
      </c>
      <c r="C1481" s="964"/>
      <c r="D1481" s="967" t="str">
        <f>IF('statement of marks'!EY63="","",'statement of marks'!EY63)</f>
        <v/>
      </c>
      <c r="E1481" s="968"/>
      <c r="F1481" s="968" t="str">
        <f>IF('statement of marks'!FA63="","",'statement of marks'!FA63)</f>
        <v/>
      </c>
      <c r="G1481" s="968"/>
      <c r="H1481" s="968" t="str">
        <f>IF('statement of marks'!FC63="","",'statement of marks'!FC63)</f>
        <v/>
      </c>
      <c r="I1481" s="968"/>
      <c r="J1481" s="968" t="str">
        <f>IF('statement of marks'!FE63="","",'statement of marks'!FE63)</f>
        <v/>
      </c>
      <c r="K1481" s="968"/>
      <c r="L1481" s="968" t="str">
        <f>IF('statement of marks'!FG63="","",'statement of marks'!FG63)</f>
        <v/>
      </c>
      <c r="M1481" s="968"/>
      <c r="N1481" s="968"/>
      <c r="O1481" s="968"/>
      <c r="P1481" s="969" t="s">
        <v>302</v>
      </c>
      <c r="Q1481" s="970"/>
      <c r="R1481" s="970"/>
      <c r="S1481" s="971"/>
      <c r="T1481" s="972" t="str">
        <f>IF(T1479="","",'result subject-wise'!$G$118)</f>
        <v/>
      </c>
      <c r="U1481" s="972"/>
      <c r="V1481" s="973"/>
    </row>
    <row r="1482" spans="1:22" ht="19.25" customHeight="1">
      <c r="A1482" s="986"/>
      <c r="B1482" s="942" t="s">
        <v>303</v>
      </c>
      <c r="C1482" s="943"/>
      <c r="D1482" s="944"/>
      <c r="E1482" s="945"/>
      <c r="F1482" s="945"/>
      <c r="G1482" s="945"/>
      <c r="H1482" s="945"/>
      <c r="I1482" s="945"/>
      <c r="J1482" s="945"/>
      <c r="K1482" s="945"/>
      <c r="L1482" s="946" t="s">
        <v>326</v>
      </c>
      <c r="M1482" s="946"/>
      <c r="N1482" s="946"/>
      <c r="O1482" s="946"/>
      <c r="P1482" s="946"/>
      <c r="Q1482" s="946"/>
      <c r="R1482" s="974"/>
      <c r="S1482" s="975"/>
      <c r="T1482" s="975"/>
      <c r="U1482" s="975"/>
      <c r="V1482" s="976"/>
    </row>
    <row r="1483" spans="1:22" ht="19.25" customHeight="1">
      <c r="A1483" s="986"/>
      <c r="B1483" s="942" t="s">
        <v>335</v>
      </c>
      <c r="C1483" s="943"/>
      <c r="D1483" s="944"/>
      <c r="E1483" s="945"/>
      <c r="F1483" s="945"/>
      <c r="G1483" s="945"/>
      <c r="H1483" s="945"/>
      <c r="I1483" s="945"/>
      <c r="J1483" s="945"/>
      <c r="K1483" s="945"/>
      <c r="L1483" s="946" t="s">
        <v>304</v>
      </c>
      <c r="M1483" s="946"/>
      <c r="N1483" s="946"/>
      <c r="O1483" s="946"/>
      <c r="P1483" s="946"/>
      <c r="Q1483" s="946"/>
      <c r="R1483" s="977"/>
      <c r="S1483" s="978"/>
      <c r="T1483" s="978"/>
      <c r="U1483" s="978"/>
      <c r="V1483" s="979"/>
    </row>
    <row r="1484" spans="1:22" ht="19.25" customHeight="1">
      <c r="A1484" s="986"/>
      <c r="B1484" s="942" t="s">
        <v>313</v>
      </c>
      <c r="C1484" s="943"/>
      <c r="D1484" s="944"/>
      <c r="E1484" s="945"/>
      <c r="F1484" s="945"/>
      <c r="G1484" s="945"/>
      <c r="H1484" s="945"/>
      <c r="I1484" s="945"/>
      <c r="J1484" s="945"/>
      <c r="K1484" s="945"/>
      <c r="L1484" s="946" t="s">
        <v>327</v>
      </c>
      <c r="M1484" s="946"/>
      <c r="N1484" s="946"/>
      <c r="O1484" s="946"/>
      <c r="P1484" s="946"/>
      <c r="Q1484" s="946"/>
      <c r="R1484" s="947" t="s">
        <v>328</v>
      </c>
      <c r="S1484" s="948"/>
      <c r="T1484" s="948"/>
      <c r="U1484" s="948"/>
      <c r="V1484" s="949"/>
    </row>
    <row r="1485" spans="1:22" ht="19.25" customHeight="1">
      <c r="A1485" s="987"/>
      <c r="B1485" s="950" t="s">
        <v>329</v>
      </c>
      <c r="C1485" s="951"/>
      <c r="D1485" s="952"/>
      <c r="E1485" s="953"/>
      <c r="F1485" s="953"/>
      <c r="G1485" s="953"/>
      <c r="H1485" s="953"/>
      <c r="I1485" s="953"/>
      <c r="J1485" s="953"/>
      <c r="K1485" s="953"/>
      <c r="L1485" s="951" t="s">
        <v>117</v>
      </c>
      <c r="M1485" s="951"/>
      <c r="N1485" s="951"/>
      <c r="O1485" s="951"/>
      <c r="P1485" s="954">
        <f>'statement of marks'!$HJ$110</f>
        <v>42122</v>
      </c>
      <c r="Q1485" s="954"/>
      <c r="R1485" s="955" t="s">
        <v>305</v>
      </c>
      <c r="S1485" s="956"/>
      <c r="T1485" s="956"/>
      <c r="U1485" s="956"/>
      <c r="V1485" s="957"/>
    </row>
    <row r="1486" spans="1:22" ht="19.25" customHeight="1">
      <c r="A1486" s="980" t="s">
        <v>287</v>
      </c>
      <c r="B1486" s="981"/>
      <c r="C1486" s="981"/>
      <c r="D1486" s="981"/>
      <c r="E1486" s="981"/>
      <c r="F1486" s="981"/>
      <c r="G1486" s="981"/>
      <c r="H1486" s="981"/>
      <c r="I1486" s="981"/>
      <c r="J1486" s="981"/>
      <c r="K1486" s="981"/>
      <c r="L1486" s="981"/>
      <c r="M1486" s="981"/>
      <c r="N1486" s="981"/>
      <c r="O1486" s="981"/>
      <c r="P1486" s="981"/>
      <c r="Q1486" s="981"/>
      <c r="R1486" s="981"/>
      <c r="S1486" s="981"/>
      <c r="T1486" s="981"/>
      <c r="U1486" s="981"/>
      <c r="V1486" s="982"/>
    </row>
    <row r="1487" spans="1:22" ht="19.25" customHeight="1">
      <c r="A1487" s="983" t="str">
        <f>'statement of marks'!$A$1</f>
        <v>GOVT. GIRLS' HR. SEC. SCHOOL, NIMBAHERA</v>
      </c>
      <c r="B1487" s="984"/>
      <c r="C1487" s="984"/>
      <c r="D1487" s="984"/>
      <c r="E1487" s="984"/>
      <c r="F1487" s="984"/>
      <c r="G1487" s="984"/>
      <c r="H1487" s="984"/>
      <c r="I1487" s="984"/>
      <c r="J1487" s="984"/>
      <c r="K1487" s="984"/>
      <c r="L1487" s="984"/>
      <c r="M1487" s="984"/>
      <c r="N1487" s="984"/>
      <c r="O1487" s="984"/>
      <c r="P1487" s="984"/>
      <c r="Q1487" s="984"/>
      <c r="R1487" s="984"/>
      <c r="S1487" s="984"/>
      <c r="T1487" s="984"/>
      <c r="U1487" s="984"/>
      <c r="V1487" s="985"/>
    </row>
    <row r="1488" spans="1:22" ht="19.25" customHeight="1">
      <c r="A1488" s="986"/>
      <c r="B1488" s="988" t="s">
        <v>316</v>
      </c>
      <c r="C1488" s="988"/>
      <c r="D1488" s="989" t="str">
        <f>'statement of marks'!$F$3</f>
        <v>2013-14</v>
      </c>
      <c r="E1488" s="990"/>
      <c r="F1488" s="991" t="str">
        <f>IF(T1506="","MAIN EXAMINATION",IF(D1505="Suppl.","SUPPLEMENTARY EXAMINATION",IF(D1505="Re-exam.","RE-EXAMINATION",)))</f>
        <v>MAIN EXAMINATION</v>
      </c>
      <c r="G1488" s="992"/>
      <c r="H1488" s="992"/>
      <c r="I1488" s="992"/>
      <c r="J1488" s="992"/>
      <c r="K1488" s="992"/>
      <c r="L1488" s="992"/>
      <c r="M1488" s="992"/>
      <c r="N1488" s="992"/>
      <c r="O1488" s="992"/>
      <c r="P1488" s="992"/>
      <c r="Q1488" s="992"/>
      <c r="R1488" s="993" t="s">
        <v>315</v>
      </c>
      <c r="S1488" s="994"/>
      <c r="T1488" s="995" t="str">
        <f>'statement of marks'!$A$3</f>
        <v>11 'A'</v>
      </c>
      <c r="U1488" s="995"/>
      <c r="V1488" s="996"/>
    </row>
    <row r="1489" spans="1:22" ht="19.25" customHeight="1">
      <c r="A1489" s="986"/>
      <c r="B1489" s="997" t="s">
        <v>36</v>
      </c>
      <c r="C1489" s="997"/>
      <c r="D1489" s="998" t="str">
        <f>IF('statement of marks'!G64="","",'statement of marks'!G64)</f>
        <v>A 056</v>
      </c>
      <c r="E1489" s="946"/>
      <c r="F1489" s="946"/>
      <c r="G1489" s="946"/>
      <c r="H1489" s="946"/>
      <c r="I1489" s="946"/>
      <c r="J1489" s="946"/>
      <c r="K1489" s="946"/>
      <c r="L1489" s="946"/>
      <c r="M1489" s="946"/>
      <c r="N1489" s="946"/>
      <c r="O1489" s="946"/>
      <c r="P1489" s="946"/>
      <c r="Q1489" s="946"/>
      <c r="R1489" s="999" t="s">
        <v>314</v>
      </c>
      <c r="S1489" s="1000"/>
      <c r="T1489" s="1001" t="str">
        <f>IF('statement of marks'!E64="","",'statement of marks'!E64)</f>
        <v/>
      </c>
      <c r="U1489" s="1001"/>
      <c r="V1489" s="1002"/>
    </row>
    <row r="1490" spans="1:22" ht="19.25" customHeight="1">
      <c r="A1490" s="986"/>
      <c r="B1490" s="997" t="s">
        <v>37</v>
      </c>
      <c r="C1490" s="997"/>
      <c r="D1490" s="998" t="str">
        <f>IF('statement of marks'!H64="","",'statement of marks'!H64)</f>
        <v>B 056</v>
      </c>
      <c r="E1490" s="946"/>
      <c r="F1490" s="946"/>
      <c r="G1490" s="946"/>
      <c r="H1490" s="946"/>
      <c r="I1490" s="946"/>
      <c r="J1490" s="946"/>
      <c r="K1490" s="946"/>
      <c r="L1490" s="946"/>
      <c r="M1490" s="946"/>
      <c r="N1490" s="946"/>
      <c r="O1490" s="946"/>
      <c r="P1490" s="946"/>
      <c r="Q1490" s="946"/>
      <c r="R1490" s="999" t="s">
        <v>35</v>
      </c>
      <c r="S1490" s="1000"/>
      <c r="T1490" s="1001" t="str">
        <f>IF('statement of marks'!D64="","",'statement of marks'!D64)</f>
        <v/>
      </c>
      <c r="U1490" s="1001"/>
      <c r="V1490" s="1002"/>
    </row>
    <row r="1491" spans="1:22" ht="19.25" customHeight="1">
      <c r="A1491" s="986"/>
      <c r="B1491" s="1003" t="s">
        <v>38</v>
      </c>
      <c r="C1491" s="1003"/>
      <c r="D1491" s="998" t="str">
        <f>IF('statement of marks'!I64="","",'statement of marks'!I64)</f>
        <v>C 056</v>
      </c>
      <c r="E1491" s="946"/>
      <c r="F1491" s="946"/>
      <c r="G1491" s="946"/>
      <c r="H1491" s="946"/>
      <c r="I1491" s="946"/>
      <c r="J1491" s="946"/>
      <c r="K1491" s="946"/>
      <c r="L1491" s="946"/>
      <c r="M1491" s="946"/>
      <c r="N1491" s="946"/>
      <c r="O1491" s="946"/>
      <c r="P1491" s="946"/>
      <c r="Q1491" s="946"/>
      <c r="R1491" s="1004" t="s">
        <v>285</v>
      </c>
      <c r="S1491" s="1005"/>
      <c r="T1491" s="1006" t="str">
        <f>IF('statement of marks'!F64="","",'statement of marks'!F64)</f>
        <v/>
      </c>
      <c r="U1491" s="1006"/>
      <c r="V1491" s="1007"/>
    </row>
    <row r="1492" spans="1:22" ht="19.25" customHeight="1">
      <c r="A1492" s="986"/>
      <c r="B1492" s="1008" t="s">
        <v>223</v>
      </c>
      <c r="C1492" s="1010" t="s">
        <v>319</v>
      </c>
      <c r="D1492" s="1012" t="s">
        <v>114</v>
      </c>
      <c r="E1492" s="1012" t="s">
        <v>115</v>
      </c>
      <c r="F1492" s="1012" t="s">
        <v>116</v>
      </c>
      <c r="G1492" s="1014" t="s">
        <v>281</v>
      </c>
      <c r="H1492" s="1014" t="s">
        <v>282</v>
      </c>
      <c r="I1492" s="1012" t="s">
        <v>289</v>
      </c>
      <c r="J1492" s="1012" t="s">
        <v>299</v>
      </c>
      <c r="K1492" s="1016" t="s">
        <v>299</v>
      </c>
      <c r="L1492" s="1018" t="s">
        <v>292</v>
      </c>
      <c r="M1492" s="1018" t="s">
        <v>293</v>
      </c>
      <c r="N1492" s="1020" t="s">
        <v>294</v>
      </c>
      <c r="O1492" s="1020" t="s">
        <v>290</v>
      </c>
      <c r="P1492" s="1020" t="s">
        <v>291</v>
      </c>
      <c r="Q1492" s="1016" t="s">
        <v>323</v>
      </c>
      <c r="R1492" s="1012" t="s">
        <v>334</v>
      </c>
      <c r="S1492" s="1022" t="s">
        <v>332</v>
      </c>
      <c r="T1492" s="1024" t="s">
        <v>320</v>
      </c>
      <c r="U1492" s="1026" t="s">
        <v>321</v>
      </c>
      <c r="V1492" s="1028" t="s">
        <v>322</v>
      </c>
    </row>
    <row r="1493" spans="1:22" ht="19.25" customHeight="1">
      <c r="A1493" s="986"/>
      <c r="B1493" s="1009"/>
      <c r="C1493" s="1011"/>
      <c r="D1493" s="1013"/>
      <c r="E1493" s="1013"/>
      <c r="F1493" s="1013"/>
      <c r="G1493" s="1015"/>
      <c r="H1493" s="1015"/>
      <c r="I1493" s="1013"/>
      <c r="J1493" s="1013"/>
      <c r="K1493" s="1017"/>
      <c r="L1493" s="1019"/>
      <c r="M1493" s="1019"/>
      <c r="N1493" s="1021"/>
      <c r="O1493" s="1021"/>
      <c r="P1493" s="1021"/>
      <c r="Q1493" s="1017"/>
      <c r="R1493" s="1013"/>
      <c r="S1493" s="1023"/>
      <c r="T1493" s="1025"/>
      <c r="U1493" s="1027"/>
      <c r="V1493" s="1029"/>
    </row>
    <row r="1494" spans="1:22" ht="19.25" customHeight="1">
      <c r="A1494" s="986"/>
      <c r="B1494" s="1030" t="s">
        <v>317</v>
      </c>
      <c r="C1494" s="1031"/>
      <c r="D1494" s="173">
        <v>10</v>
      </c>
      <c r="E1494" s="203">
        <v>10</v>
      </c>
      <c r="F1494" s="203">
        <v>10</v>
      </c>
      <c r="G1494" s="164" t="s">
        <v>90</v>
      </c>
      <c r="H1494" s="174" t="str">
        <f>'statement of marks'!$AQ$6</f>
        <v/>
      </c>
      <c r="I1494" s="165">
        <v>70</v>
      </c>
      <c r="J1494" s="164" t="s">
        <v>88</v>
      </c>
      <c r="K1494" s="175">
        <v>100</v>
      </c>
      <c r="L1494" s="164" t="s">
        <v>91</v>
      </c>
      <c r="M1494" s="174" t="str">
        <f>'statement of marks'!$AV$6</f>
        <v/>
      </c>
      <c r="N1494" s="165">
        <v>100</v>
      </c>
      <c r="O1494" s="164" t="s">
        <v>307</v>
      </c>
      <c r="P1494" s="175"/>
      <c r="Q1494" s="175">
        <v>200</v>
      </c>
      <c r="R1494" s="166"/>
      <c r="S1494" s="166"/>
      <c r="T1494" s="167"/>
      <c r="U1494" s="168"/>
      <c r="V1494" s="176" t="str">
        <f>IF(OR(U1501=0,U1501&lt;S1501),"",Q1494)</f>
        <v/>
      </c>
    </row>
    <row r="1495" spans="1:22" ht="19.25" customHeight="1">
      <c r="A1495" s="986"/>
      <c r="B1495" s="942" t="str">
        <f>'statement of marks'!$J$3</f>
        <v>HINDI COMPULSORY</v>
      </c>
      <c r="C1495" s="943"/>
      <c r="D1495" s="200" t="str">
        <f>IF('statement of marks'!J64="","",'statement of marks'!J64)</f>
        <v/>
      </c>
      <c r="E1495" s="201" t="str">
        <f>IF('statement of marks'!K64="","",'statement of marks'!K64)</f>
        <v/>
      </c>
      <c r="F1495" s="201" t="str">
        <f>IF('statement of marks'!L64="","",'statement of marks'!L64)</f>
        <v/>
      </c>
      <c r="G1495" s="177" t="str">
        <f>IF('statement of marks'!N64="","",'statement of marks'!N64)</f>
        <v/>
      </c>
      <c r="H1495" s="177" t="str">
        <f>'statement of marks'!$BS$6</f>
        <v/>
      </c>
      <c r="I1495" s="204" t="str">
        <f>IF(G1495="","",G1495)</f>
        <v/>
      </c>
      <c r="J1495" s="204" t="str">
        <f>IF(G1495="","",SUM(D1495,E1495,F1495,G1495))</f>
        <v/>
      </c>
      <c r="K1495" s="178" t="str">
        <f>J1495</f>
        <v/>
      </c>
      <c r="L1495" s="177" t="str">
        <f>IF('statement of marks'!P64="","",'statement of marks'!P64)</f>
        <v/>
      </c>
      <c r="M1495" s="174" t="str">
        <f>'statement of marks'!$BX$6</f>
        <v/>
      </c>
      <c r="N1495" s="204" t="str">
        <f>IF(L1495="","",L1495)</f>
        <v/>
      </c>
      <c r="O1495" s="204" t="str">
        <f>IF(L1495="","",SUM(J1495,L1495))</f>
        <v/>
      </c>
      <c r="P1495" s="179">
        <f>SUM(H1495,M1495)</f>
        <v>0</v>
      </c>
      <c r="Q1495" s="178" t="str">
        <f>O1495</f>
        <v/>
      </c>
      <c r="R1495" s="201" t="str">
        <f>CONCATENATE('statement of marks'!FJ64,'statement of marks'!FK64,'statement of marks'!FL64)</f>
        <v/>
      </c>
      <c r="S1495" s="180" t="str">
        <f>IF(OR(R1495="S",R1495="RE"),100,"")</f>
        <v/>
      </c>
      <c r="T1495" s="181" t="str">
        <f>IF('result subject-wise'!U64="","",'result subject-wise'!U64)</f>
        <v/>
      </c>
      <c r="U1495" s="182" t="str">
        <f>IF('result subject-wise'!V64="","",'result subject-wise'!V64)</f>
        <v/>
      </c>
      <c r="V1495" s="176" t="str">
        <f>IF(OR(U1501=0,U1501&lt;S1501),"",IF(R1495="RE",SUM(Q1495,T1495),IF(R1495="S",T1495,Q1495)))</f>
        <v/>
      </c>
    </row>
    <row r="1496" spans="1:22" ht="19.25" customHeight="1">
      <c r="A1496" s="986"/>
      <c r="B1496" s="942" t="str">
        <f>'statement of marks'!$W$3</f>
        <v>ENGLISH COMPULSORY</v>
      </c>
      <c r="C1496" s="943"/>
      <c r="D1496" s="200" t="str">
        <f>IF('statement of marks'!W64="","",'statement of marks'!W64)</f>
        <v/>
      </c>
      <c r="E1496" s="201" t="str">
        <f>IF('statement of marks'!X64="","",'statement of marks'!X64)</f>
        <v/>
      </c>
      <c r="F1496" s="201" t="str">
        <f>IF('statement of marks'!Y64="","",'statement of marks'!Y64)</f>
        <v/>
      </c>
      <c r="G1496" s="177" t="str">
        <f>IF('statement of marks'!AA64="","",'statement of marks'!AA64)</f>
        <v/>
      </c>
      <c r="H1496" s="177" t="str">
        <f>'statement of marks'!$CU$6</f>
        <v/>
      </c>
      <c r="I1496" s="204" t="str">
        <f>IF(G1496="","",G1496)</f>
        <v/>
      </c>
      <c r="J1496" s="204" t="str">
        <f t="shared" ref="J1496:J1499" si="544">IF(G1496="","",SUM(D1496,E1496,F1496,G1496))</f>
        <v/>
      </c>
      <c r="K1496" s="178" t="str">
        <f>J1496</f>
        <v/>
      </c>
      <c r="L1496" s="177" t="str">
        <f>IF('statement of marks'!AC64="","",'statement of marks'!AC64)</f>
        <v/>
      </c>
      <c r="M1496" s="174" t="str">
        <f>'statement of marks'!$CZ$6</f>
        <v/>
      </c>
      <c r="N1496" s="204" t="str">
        <f>IF(L1496="","",L1496)</f>
        <v/>
      </c>
      <c r="O1496" s="204" t="str">
        <f t="shared" ref="O1496" si="545">IF(L1496="","",SUM(J1496,L1496))</f>
        <v/>
      </c>
      <c r="P1496" s="179">
        <f t="shared" ref="P1496" si="546">SUM(H1496,M1496)</f>
        <v>0</v>
      </c>
      <c r="Q1496" s="178" t="str">
        <f>O1496</f>
        <v/>
      </c>
      <c r="R1496" s="201" t="str">
        <f>CONCATENATE('statement of marks'!FM64,'statement of marks'!FN64,'statement of marks'!FO64)</f>
        <v/>
      </c>
      <c r="S1496" s="180" t="str">
        <f>IF(OR(R1496="S",R1496="RE"),100,"")</f>
        <v/>
      </c>
      <c r="T1496" s="181" t="str">
        <f>IF('result subject-wise'!X64="","",'result subject-wise'!X64)</f>
        <v/>
      </c>
      <c r="U1496" s="182" t="str">
        <f>IF('result subject-wise'!Y64="","",'result subject-wise'!Y64)</f>
        <v/>
      </c>
      <c r="V1496" s="176" t="str">
        <f>IF(OR(U1501=0,U1501&lt;S1501),"",IF(R1496="RE",SUM(Q1496,T1496),IF(R1496="S",T1496,Q1496)))</f>
        <v/>
      </c>
    </row>
    <row r="1497" spans="1:22" ht="19.25" customHeight="1">
      <c r="A1497" s="986"/>
      <c r="B1497" s="942" t="str">
        <f>'statement of marks'!AK64</f>
        <v>MUSIC</v>
      </c>
      <c r="C1497" s="943"/>
      <c r="D1497" s="200" t="str">
        <f>IF('statement of marks'!AL64="","",'statement of marks'!AL64)</f>
        <v/>
      </c>
      <c r="E1497" s="201" t="str">
        <f>IF('statement of marks'!AM64="","",'statement of marks'!AM64)</f>
        <v/>
      </c>
      <c r="F1497" s="201" t="str">
        <f>IF('statement of marks'!AN64="","",'statement of marks'!AN64)</f>
        <v/>
      </c>
      <c r="G1497" s="177" t="str">
        <f>IF('statement of marks'!AP64="","",'statement of marks'!AP64)</f>
        <v/>
      </c>
      <c r="H1497" s="177" t="str">
        <f>IF('statement of marks'!AQ64="","",'statement of marks'!AQ64)</f>
        <v/>
      </c>
      <c r="I1497" s="204" t="str">
        <f>IF(G1497="","",IF(AND(G1497="ML",H1497="ML"),"ML",IF(AND(G1497="ML",H1497=""),"ML",SUM(G1497,H1497))))</f>
        <v/>
      </c>
      <c r="J1497" s="204" t="str">
        <f t="shared" si="544"/>
        <v/>
      </c>
      <c r="K1497" s="178" t="str">
        <f>IF(J1497="","",SUM(H1497,J1497))</f>
        <v/>
      </c>
      <c r="L1497" s="177" t="str">
        <f>IF('statement of marks'!AU64="","",'statement of marks'!AU64)</f>
        <v/>
      </c>
      <c r="M1497" s="177" t="str">
        <f>IF('statement of marks'!AV64="","",'statement of marks'!AV64)</f>
        <v/>
      </c>
      <c r="N1497" s="204" t="str">
        <f>IF(L1497="","",IF(AND(L1497="ML",M1497="ML"),"ML",IF(AND(L1497="ML",M1497=""),"ML",SUM(L1497,M1497))))</f>
        <v/>
      </c>
      <c r="O1497" s="204" t="str">
        <f>IF(L1497="","",SUM(J1497,L1497))</f>
        <v/>
      </c>
      <c r="P1497" s="177" t="str">
        <f>IF(AND(H1497="",M1497=""),"",SUM(H1497,M1497))</f>
        <v/>
      </c>
      <c r="Q1497" s="178" t="str">
        <f>IF(O1497="","",SUM(O1497,P1497))</f>
        <v/>
      </c>
      <c r="R1497" s="201" t="str">
        <f>CONCATENATE('statement of marks'!FP64,'statement of marks'!FY64,'statement of marks'!FZ64)</f>
        <v/>
      </c>
      <c r="S1497" s="180" t="str">
        <f>IF('result subject-wise'!Z64="","",'result subject-wise'!Z64)</f>
        <v/>
      </c>
      <c r="T1497" s="181" t="str">
        <f>IF('result subject-wise'!AB64="","",'result subject-wise'!AB64)</f>
        <v/>
      </c>
      <c r="U1497" s="182" t="str">
        <f>IF('result subject-wise'!AC64="","",'result subject-wise'!AC64)</f>
        <v/>
      </c>
      <c r="V1497" s="176" t="str">
        <f>IF(OR(U1501=0,U1501&lt;S1501),"",IF(OR(R1497="RE",R1497="REP"),SUM(Q1497,T1497),IF(R1497="S",T1497,Q1497)))</f>
        <v/>
      </c>
    </row>
    <row r="1498" spans="1:22" ht="19.25" customHeight="1">
      <c r="A1498" s="986"/>
      <c r="B1498" s="942" t="str">
        <f>'statement of marks'!BM64</f>
        <v>DRAWING</v>
      </c>
      <c r="C1498" s="943"/>
      <c r="D1498" s="200" t="str">
        <f>IF('statement of marks'!BN64="","",'statement of marks'!BN64)</f>
        <v/>
      </c>
      <c r="E1498" s="201" t="str">
        <f>IF('statement of marks'!BO64="","",'statement of marks'!BO64)</f>
        <v/>
      </c>
      <c r="F1498" s="201" t="str">
        <f>IF('statement of marks'!BP64="","",'statement of marks'!BP64)</f>
        <v/>
      </c>
      <c r="G1498" s="177" t="str">
        <f>IF('statement of marks'!BR64="","",'statement of marks'!BR64)</f>
        <v/>
      </c>
      <c r="H1498" s="177" t="str">
        <f>IF('statement of marks'!BS64="","",'statement of marks'!BS64)</f>
        <v/>
      </c>
      <c r="I1498" s="204" t="str">
        <f t="shared" ref="I1498" si="547">IF(G1498="","",IF(AND(G1498="ML",H1498="ML"),"ML",IF(AND(G1498="ML",H1498=""),"ML",SUM(G1498,H1498))))</f>
        <v/>
      </c>
      <c r="J1498" s="204" t="str">
        <f t="shared" si="544"/>
        <v/>
      </c>
      <c r="K1498" s="178" t="str">
        <f>IF(J1498="","",SUM(H1498,J1498))</f>
        <v/>
      </c>
      <c r="L1498" s="177" t="str">
        <f>IF('statement of marks'!BW64="","",'statement of marks'!BW64)</f>
        <v/>
      </c>
      <c r="M1498" s="177" t="str">
        <f>IF('statement of marks'!BX64="","",'statement of marks'!BX64)</f>
        <v/>
      </c>
      <c r="N1498" s="204" t="str">
        <f t="shared" ref="N1498" si="548">IF(L1498="","",IF(AND(L1498="ML",M1498="ML"),"ML",IF(AND(L1498="ML",M1498=""),"ML",SUM(L1498,M1498))))</f>
        <v/>
      </c>
      <c r="O1498" s="204" t="str">
        <f>IF(L1498="","",SUM(J1498,L1498))</f>
        <v/>
      </c>
      <c r="P1498" s="177" t="str">
        <f t="shared" ref="P1498:P1499" si="549">IF(AND(H1498="",M1498=""),"",SUM(H1498,M1498))</f>
        <v/>
      </c>
      <c r="Q1498" s="178" t="str">
        <f>IF(O1498="","",SUM(O1498,P1498))</f>
        <v/>
      </c>
      <c r="R1498" s="201" t="str">
        <f>CONCATENATE('statement of marks'!GA64,'statement of marks'!GJ64,'statement of marks'!GK64)</f>
        <v/>
      </c>
      <c r="S1498" s="180" t="str">
        <f>IF('result subject-wise'!AD64="","",'result subject-wise'!AD64)</f>
        <v/>
      </c>
      <c r="T1498" s="181" t="str">
        <f>IF('result subject-wise'!AF64="","",'result subject-wise'!AF64)</f>
        <v/>
      </c>
      <c r="U1498" s="182" t="str">
        <f>IF('result subject-wise'!AG64="","",'result subject-wise'!AG64)</f>
        <v/>
      </c>
      <c r="V1498" s="176" t="str">
        <f>IF(OR(U1501=0,U1501&lt;S1501),"",IF(OR(R1498="RE",R1498="REP"),SUM(Q1498,T1498),IF(R1498="S",T1498,Q1498)))</f>
        <v/>
      </c>
    </row>
    <row r="1499" spans="1:22" ht="19.25" customHeight="1">
      <c r="A1499" s="986"/>
      <c r="B1499" s="942" t="str">
        <f>'statement of marks'!CO64</f>
        <v>DRAWING</v>
      </c>
      <c r="C1499" s="943"/>
      <c r="D1499" s="200" t="str">
        <f>IF('statement of marks'!CP64="","",'statement of marks'!CP64)</f>
        <v/>
      </c>
      <c r="E1499" s="201" t="str">
        <f>IF('statement of marks'!CQ64="","",'statement of marks'!CQ64)</f>
        <v/>
      </c>
      <c r="F1499" s="201" t="str">
        <f>IF('statement of marks'!CR64="","",'statement of marks'!CR64)</f>
        <v/>
      </c>
      <c r="G1499" s="177" t="str">
        <f>IF('statement of marks'!CT64="","",'statement of marks'!CT64)</f>
        <v/>
      </c>
      <c r="H1499" s="177" t="str">
        <f>IF('statement of marks'!CU64="","",'statement of marks'!CU64)</f>
        <v/>
      </c>
      <c r="I1499" s="204" t="str">
        <f>IF(G1499="","",IF(AND(G1499="ML",H1499="ML"),"ML",IF(AND(G1499="ML",H1499=""),"ML",SUM(G1499,H1499))))</f>
        <v/>
      </c>
      <c r="J1499" s="204" t="str">
        <f t="shared" si="544"/>
        <v/>
      </c>
      <c r="K1499" s="178" t="str">
        <f>IF(J1499="","",SUM(H1499,J1499))</f>
        <v/>
      </c>
      <c r="L1499" s="177" t="str">
        <f>IF('statement of marks'!CY64="","",'statement of marks'!CY64)</f>
        <v/>
      </c>
      <c r="M1499" s="177" t="str">
        <f>IF('statement of marks'!CZ64="","",'statement of marks'!CZ64)</f>
        <v/>
      </c>
      <c r="N1499" s="204" t="str">
        <f>IF(L1499="","",IF(AND(L1499="ML",M1499="ML"),"ML",IF(AND(L1499="ML",M1499=""),"ML",SUM(L1499,M1499))))</f>
        <v/>
      </c>
      <c r="O1499" s="204" t="str">
        <f>IF(L1499="","",SUM(J1499,L1499))</f>
        <v/>
      </c>
      <c r="P1499" s="177" t="str">
        <f t="shared" si="549"/>
        <v/>
      </c>
      <c r="Q1499" s="178" t="str">
        <f>IF(O1499="","",SUM(O1499,P1499))</f>
        <v/>
      </c>
      <c r="R1499" s="201" t="str">
        <f>CONCATENATE('statement of marks'!GL64,'statement of marks'!GU64,'statement of marks'!GV64)</f>
        <v/>
      </c>
      <c r="S1499" s="180" t="str">
        <f>IF('result subject-wise'!AH64="","",'result subject-wise'!AH64)</f>
        <v/>
      </c>
      <c r="T1499" s="181" t="str">
        <f>IF('result subject-wise'!AJ64="","",'result subject-wise'!AJ64)</f>
        <v/>
      </c>
      <c r="U1499" s="182" t="str">
        <f>IF('result subject-wise'!AK64="","",'result subject-wise'!AK64)</f>
        <v/>
      </c>
      <c r="V1499" s="176" t="str">
        <f>IF(OR(U1501=0,U1501&lt;S1501),"",IF(OR(R1499="RE",R1499="REP"),SUM(Q1499,T1499),IF(R1499="S",T1499,Q1499)))</f>
        <v/>
      </c>
    </row>
    <row r="1500" spans="1:22" ht="19.25" customHeight="1">
      <c r="A1500" s="986"/>
      <c r="B1500" s="1032" t="s">
        <v>296</v>
      </c>
      <c r="C1500" s="1033"/>
      <c r="D1500" s="183" t="str">
        <f>IF(AND(D1495="",D1496="",D1497="",D1498="",D1499=""),"",SUM(D1495:D1499))</f>
        <v/>
      </c>
      <c r="E1500" s="183" t="str">
        <f t="shared" ref="E1500:F1500" si="550">IF(AND(E1495="",E1496="",E1497="",E1498="",E1499=""),"",SUM(E1495:E1499))</f>
        <v/>
      </c>
      <c r="F1500" s="183" t="str">
        <f t="shared" si="550"/>
        <v/>
      </c>
      <c r="G1500" s="184" t="str">
        <f>IF(G1495="","",SUM(G1495:G1499))</f>
        <v/>
      </c>
      <c r="H1500" s="184">
        <f>SUM(H1497:H1499)</f>
        <v>0</v>
      </c>
      <c r="I1500" s="184" t="str">
        <f>IF(AND(I1495="",I1496="",I1497="",I1498="",I1499=""),"",SUM(I1495:I1499))</f>
        <v/>
      </c>
      <c r="J1500" s="185" t="str">
        <f>IF(J1499="","",SUM(J1495:J1499))</f>
        <v/>
      </c>
      <c r="K1500" s="186" t="str">
        <f>IF(K1495="","",SUM(K1495:K1499))</f>
        <v/>
      </c>
      <c r="L1500" s="184" t="str">
        <f>IF(L1495="","",SUM(L1495:L1499))</f>
        <v/>
      </c>
      <c r="M1500" s="184">
        <f>SUM(M1497:M1499)</f>
        <v>0</v>
      </c>
      <c r="N1500" s="184" t="str">
        <f t="shared" ref="N1500" si="551">IF(AND(N1495="",N1496="",N1497="",N1498="",N1499=""),"",SUM(N1495:N1499))</f>
        <v/>
      </c>
      <c r="O1500" s="185" t="str">
        <f>IF(L1500="","",SUM(J1500,L1500))</f>
        <v/>
      </c>
      <c r="P1500" s="186">
        <f>SUM(H1500,M1500)</f>
        <v>0</v>
      </c>
      <c r="Q1500" s="186" t="str">
        <f>IF(Q1495="","",SUM(Q1495:Q1499))</f>
        <v/>
      </c>
      <c r="R1500" s="185"/>
      <c r="S1500" s="185" t="str">
        <f>IF(AND(S1495="",S1496="",S1497="",S1498="",S1499=""),"",SUM(S1495:S1499))</f>
        <v/>
      </c>
      <c r="T1500" s="187" t="str">
        <f>IF(AND(T1495="",T1496="",T1497="",T1498="",T1499=""),"",SUM(T1495:T1499))</f>
        <v/>
      </c>
      <c r="U1500" s="188"/>
      <c r="V1500" s="189" t="str">
        <f>IF(V1495="","",SUM(V1495:V1499))</f>
        <v/>
      </c>
    </row>
    <row r="1501" spans="1:22" ht="19.25" customHeight="1">
      <c r="A1501" s="986"/>
      <c r="B1501" s="1034" t="s">
        <v>318</v>
      </c>
      <c r="C1501" s="1035"/>
      <c r="D1501" s="173" t="str">
        <f>IF(D1500="","",50-(COUNTIF(D1495:D1499,"NA")*10+COUNTIF(D1495:D1499,"ML")*10))</f>
        <v/>
      </c>
      <c r="E1501" s="173" t="str">
        <f t="shared" ref="E1501:F1501" si="552">IF(E1500="","",50-(COUNTIF(E1495:E1499,"NA")*10+COUNTIF(E1495:E1499,"ML")*10))</f>
        <v/>
      </c>
      <c r="F1501" s="173" t="str">
        <f t="shared" si="552"/>
        <v/>
      </c>
      <c r="G1501" s="177">
        <f>I1501-H1501</f>
        <v>350</v>
      </c>
      <c r="H1501" s="184">
        <f>IF(H1500="","",(IF(OR(H1497="ML",H1497=""),0,H1494)+IF(OR(H1498="ML",H1498=""),0,H1495)+IF(OR(H1499="ML",H1499=""),0,H1496)))</f>
        <v>0</v>
      </c>
      <c r="I1501" s="177">
        <f>IF(I1500=0,0,350-H1503)</f>
        <v>350</v>
      </c>
      <c r="J1501" s="204" t="str">
        <f>IF(J1500="","",SUM(D1501:G1501))</f>
        <v/>
      </c>
      <c r="K1501" s="178" t="str">
        <f>IF(K1500="","",SUM(H1501,J1501))</f>
        <v/>
      </c>
      <c r="L1501" s="177">
        <f>N1501-M1501</f>
        <v>500</v>
      </c>
      <c r="M1501" s="180">
        <f>IF(M1500="","",(IF(OR(M1497="ML",M1497=""),0,M1494)+IF(OR(M1498="ML",M1498=""),0,M1495)+IF(OR(M1499="ML",M1499=""),0,M1496)))</f>
        <v>0</v>
      </c>
      <c r="N1501" s="177">
        <f>IF(N1500=0,0,500-M1503)</f>
        <v>500</v>
      </c>
      <c r="O1501" s="204">
        <f>IF(L1501="","",SUM(J1501,L1501))</f>
        <v>500</v>
      </c>
      <c r="P1501" s="178">
        <f>SUM(H1501,M1501)</f>
        <v>0</v>
      </c>
      <c r="Q1501" s="178" t="str">
        <f>IF(Q1500="","",SUM(O1501,P1501))</f>
        <v/>
      </c>
      <c r="R1501" s="169"/>
      <c r="S1501" s="190">
        <f>COUNTIF(R1495:R1504,"S")</f>
        <v>0</v>
      </c>
      <c r="T1501" s="190">
        <f>COUNTIF(R1495:R1504,"RE")+COUNTIF(R1495:R1504,"REP")</f>
        <v>0</v>
      </c>
      <c r="U1501" s="190">
        <f>COUNTIF(U1495:U1500,"P")+COUNTIF(U1503:U1504,"P")</f>
        <v>0</v>
      </c>
      <c r="V1501" s="191" t="str">
        <f>IF(OR(U1501=0,U1501&lt;(S1501+T1501)),"",(Q1501-(S1501*200)+S1500))</f>
        <v/>
      </c>
    </row>
    <row r="1502" spans="1:22" ht="19.25" customHeight="1">
      <c r="A1502" s="986"/>
      <c r="B1502" s="942" t="s">
        <v>156</v>
      </c>
      <c r="C1502" s="943"/>
      <c r="D1502" s="192" t="str">
        <f t="shared" ref="D1502:Q1502" si="553">IF(D1501="","",D1500/D1501*100)</f>
        <v/>
      </c>
      <c r="E1502" s="192" t="str">
        <f t="shared" si="553"/>
        <v/>
      </c>
      <c r="F1502" s="192" t="str">
        <f t="shared" si="553"/>
        <v/>
      </c>
      <c r="G1502" s="192" t="e">
        <f t="shared" si="553"/>
        <v>#VALUE!</v>
      </c>
      <c r="H1502" s="192" t="e">
        <f t="shared" si="553"/>
        <v>#DIV/0!</v>
      </c>
      <c r="I1502" s="192" t="e">
        <f t="shared" si="553"/>
        <v>#VALUE!</v>
      </c>
      <c r="J1502" s="192" t="str">
        <f t="shared" si="553"/>
        <v/>
      </c>
      <c r="K1502" s="193" t="str">
        <f t="shared" si="553"/>
        <v/>
      </c>
      <c r="L1502" s="192" t="e">
        <f t="shared" si="553"/>
        <v>#VALUE!</v>
      </c>
      <c r="M1502" s="192" t="e">
        <f t="shared" si="553"/>
        <v>#DIV/0!</v>
      </c>
      <c r="N1502" s="192" t="e">
        <f t="shared" si="553"/>
        <v>#VALUE!</v>
      </c>
      <c r="O1502" s="192" t="e">
        <f t="shared" si="553"/>
        <v>#VALUE!</v>
      </c>
      <c r="P1502" s="193" t="e">
        <f t="shared" si="553"/>
        <v>#DIV/0!</v>
      </c>
      <c r="Q1502" s="193" t="str">
        <f t="shared" si="553"/>
        <v/>
      </c>
      <c r="R1502" s="166"/>
      <c r="S1502" s="166"/>
      <c r="T1502" s="167"/>
      <c r="U1502" s="170"/>
      <c r="V1502" s="194" t="str">
        <f>IF(V1501="","",V1500/V1501*100)</f>
        <v/>
      </c>
    </row>
    <row r="1503" spans="1:22" ht="19.25" customHeight="1">
      <c r="A1503" s="986"/>
      <c r="B1503" s="942" t="str">
        <f>'statement of marks'!$DQ$3</f>
        <v>RAJASTHAN STUDIES</v>
      </c>
      <c r="C1503" s="943"/>
      <c r="D1503" s="200" t="str">
        <f>IF('statement of marks'!DQ64="","",'statement of marks'!DQ64)</f>
        <v/>
      </c>
      <c r="E1503" s="201" t="str">
        <f>IF('statement of marks'!DR64="","",'statement of marks'!DR64)</f>
        <v/>
      </c>
      <c r="F1503" s="201" t="str">
        <f>IF('statement of marks'!DS64="","",'statement of marks'!DS64)</f>
        <v/>
      </c>
      <c r="G1503" s="201" t="str">
        <f>IF('statement of marks'!DU64="","",'statement of marks'!DU64)</f>
        <v/>
      </c>
      <c r="H1503" s="179">
        <f>IF(G1495="ML",70)+IF(G1496="ML",70)+IF(G1497="ML",70-H1494)+IF(G1498="ML",70-H1495)+IF(G1499="ML",70-H1496)+IF(H1497="ml",H1494)+IF(H1498="ml",H1495)+IF(H1499="ml",H1496)</f>
        <v>0</v>
      </c>
      <c r="I1503" s="204" t="str">
        <f>IF(G1503="","",SUM(G1503,H1503))</f>
        <v/>
      </c>
      <c r="J1503" s="204" t="str">
        <f>IF(G1503="","",SUM(D1503,E1503,F1503,G1503))</f>
        <v/>
      </c>
      <c r="K1503" s="178" t="str">
        <f>IF(J1503="","",SUM(H1503,J1503))</f>
        <v/>
      </c>
      <c r="L1503" s="201" t="str">
        <f>IF('statement of marks'!DW64="","",'statement of marks'!DW64)</f>
        <v/>
      </c>
      <c r="M1503" s="179">
        <f>IF(L1495="ML",100)+IF(L1496="ML",100)+IF(L1497="ML",100-M1494)+IF(L1498="ML",100-M1495)+IF(L1499="ML",100-M1496)+IF(M1497="ml",M1494)+IF(M1498="ml",M1495)+IF(M1499="ml",M1496)</f>
        <v>0</v>
      </c>
      <c r="N1503" s="204" t="str">
        <f>IF(L1503="","",SUM(L1503,M1503))</f>
        <v/>
      </c>
      <c r="O1503" s="204" t="str">
        <f>IF(L1503="","",SUM(K1503,L1503))</f>
        <v/>
      </c>
      <c r="P1503" s="179">
        <f>SUM(H1503,M1503)</f>
        <v>0</v>
      </c>
      <c r="Q1503" s="178" t="str">
        <f>IF(O1503="","",SUM(O1503,M1503))</f>
        <v/>
      </c>
      <c r="R1503" s="201" t="str">
        <f>IF('statement of marks'!GW64="","",'statement of marks'!GW64)</f>
        <v/>
      </c>
      <c r="S1503" s="180" t="str">
        <f>IF(OR(R1503="S",R1503="RE"),100,"")</f>
        <v/>
      </c>
      <c r="T1503" s="171" t="str">
        <f>IF('result subject-wise'!AL64="","",'result subject-wise'!AL64)</f>
        <v/>
      </c>
      <c r="U1503" s="172" t="str">
        <f>IF('result subject-wise'!AM64="","",'result subject-wise'!AM64)</f>
        <v/>
      </c>
      <c r="V1503" s="1036"/>
    </row>
    <row r="1504" spans="1:22" ht="19.25" customHeight="1">
      <c r="A1504" s="986"/>
      <c r="B1504" s="942" t="str">
        <f>'statement of marks'!$ED$3</f>
        <v>JEEVAN KAUSJAL</v>
      </c>
      <c r="C1504" s="943"/>
      <c r="D1504" s="1037" t="s">
        <v>283</v>
      </c>
      <c r="E1504" s="1038"/>
      <c r="F1504" s="204">
        <f>'statement of marks'!$ED$6</f>
        <v>30</v>
      </c>
      <c r="G1504" s="177" t="str">
        <f>IF('statement of marks'!ED64="","",'statement of marks'!ED64)</f>
        <v/>
      </c>
      <c r="H1504" s="1038" t="s">
        <v>284</v>
      </c>
      <c r="I1504" s="1038"/>
      <c r="J1504" s="204">
        <f>'statement of marks'!$EE$6</f>
        <v>30</v>
      </c>
      <c r="K1504" s="178" t="str">
        <f>IF('statement of marks'!EE64="","",'statement of marks'!EE64)</f>
        <v/>
      </c>
      <c r="L1504" s="1038" t="s">
        <v>113</v>
      </c>
      <c r="M1504" s="1038"/>
      <c r="N1504" s="204">
        <f>'statement of marks'!$EF$6</f>
        <v>40</v>
      </c>
      <c r="O1504" s="201" t="str">
        <f>IF('statement of marks'!EF64="","",'statement of marks'!EF64)</f>
        <v/>
      </c>
      <c r="P1504" s="166"/>
      <c r="Q1504" s="178" t="str">
        <f>IF(O1504="","",SUM(G1504,K1504,O1504))</f>
        <v/>
      </c>
      <c r="R1504" s="201" t="str">
        <f>IF('statement of marks'!GX64="","",'statement of marks'!GX64)</f>
        <v/>
      </c>
      <c r="S1504" s="180" t="str">
        <f>IF(OR(R1504="S",R1504="RE"),40,"")</f>
        <v/>
      </c>
      <c r="T1504" s="171" t="str">
        <f>IF('result subject-wise'!AN64="","",'result subject-wise'!AN64)</f>
        <v/>
      </c>
      <c r="U1504" s="172" t="str">
        <f>IF('result subject-wise'!AO64="","",'result subject-wise'!AO64)</f>
        <v/>
      </c>
      <c r="V1504" s="1036"/>
    </row>
    <row r="1505" spans="1:22" ht="19.25" customHeight="1">
      <c r="A1505" s="986"/>
      <c r="B1505" s="1039" t="s">
        <v>200</v>
      </c>
      <c r="C1505" s="1040"/>
      <c r="D1505" s="1041" t="str">
        <f>IF('statement of marks'!HD64="","",'statement of marks'!HD64)</f>
        <v/>
      </c>
      <c r="E1505" s="1042"/>
      <c r="F1505" s="1042"/>
      <c r="G1505" s="1042"/>
      <c r="H1505" s="1042"/>
      <c r="I1505" s="1043"/>
      <c r="J1505" s="202" t="s">
        <v>330</v>
      </c>
      <c r="K1505" s="201" t="str">
        <f>IF('statement of marks'!HG64="","",'statement of marks'!HG64)</f>
        <v/>
      </c>
      <c r="L1505" s="1044" t="s">
        <v>157</v>
      </c>
      <c r="M1505" s="1045"/>
      <c r="N1505" s="1046"/>
      <c r="O1505" s="201" t="str">
        <f>IF('statement of marks'!HI64="","",'statement of marks'!HI64)</f>
        <v/>
      </c>
      <c r="P1505" s="1047" t="s">
        <v>324</v>
      </c>
      <c r="Q1505" s="1047"/>
      <c r="R1505" s="1047"/>
      <c r="S1505" s="1047"/>
      <c r="T1505" s="1047"/>
      <c r="U1505" s="1047"/>
      <c r="V1505" s="1048"/>
    </row>
    <row r="1506" spans="1:22" ht="19.25" customHeight="1">
      <c r="A1506" s="986"/>
      <c r="B1506" s="1039" t="s">
        <v>333</v>
      </c>
      <c r="C1506" s="1040"/>
      <c r="D1506" s="965" t="s">
        <v>127</v>
      </c>
      <c r="E1506" s="966"/>
      <c r="F1506" s="958" t="s">
        <v>129</v>
      </c>
      <c r="G1506" s="958"/>
      <c r="H1506" s="958" t="s">
        <v>131</v>
      </c>
      <c r="I1506" s="958"/>
      <c r="J1506" s="958" t="s">
        <v>133</v>
      </c>
      <c r="K1506" s="958"/>
      <c r="L1506" s="959" t="s">
        <v>312</v>
      </c>
      <c r="M1506" s="959"/>
      <c r="N1506" s="959"/>
      <c r="O1506" s="959"/>
      <c r="P1506" s="960" t="s">
        <v>200</v>
      </c>
      <c r="Q1506" s="960"/>
      <c r="R1506" s="960"/>
      <c r="S1506" s="960"/>
      <c r="T1506" s="961" t="str">
        <f>IF('result subject-wise'!AR64="","",'result subject-wise'!AR64)</f>
        <v/>
      </c>
      <c r="U1506" s="961"/>
      <c r="V1506" s="962"/>
    </row>
    <row r="1507" spans="1:22" ht="19.25" customHeight="1">
      <c r="A1507" s="986"/>
      <c r="B1507" s="963" t="s">
        <v>309</v>
      </c>
      <c r="C1507" s="964"/>
      <c r="D1507" s="965" t="str">
        <f>IF('statement of marks'!EZ64="","",'statement of marks'!EZ64)</f>
        <v/>
      </c>
      <c r="E1507" s="966"/>
      <c r="F1507" s="966" t="str">
        <f>IF('statement of marks'!FB64="","",'statement of marks'!FB64)</f>
        <v/>
      </c>
      <c r="G1507" s="966"/>
      <c r="H1507" s="966" t="str">
        <f>IF('statement of marks'!FD64="","",'statement of marks'!FD64)</f>
        <v/>
      </c>
      <c r="I1507" s="966"/>
      <c r="J1507" s="966" t="str">
        <f>IF('statement of marks'!FF64="","",'statement of marks'!FF64)</f>
        <v/>
      </c>
      <c r="K1507" s="966"/>
      <c r="L1507" s="966" t="str">
        <f>IF('statement of marks'!FH64="","",'statement of marks'!FH64)</f>
        <v/>
      </c>
      <c r="M1507" s="966"/>
      <c r="N1507" s="966"/>
      <c r="O1507" s="966"/>
      <c r="P1507" s="960" t="s">
        <v>330</v>
      </c>
      <c r="Q1507" s="960"/>
      <c r="R1507" s="960"/>
      <c r="S1507" s="960"/>
      <c r="T1507" s="961" t="str">
        <f>IF(AND(T1506="mRrh.kZ",V1502&gt;=60),"FIRST",IF(AND(T1506="mRrh.kZ",V1502&gt;=48),"SECOND",IF(AND(T1506="mRrh.kZ",V1502&gt;=36),"THIRD","")))</f>
        <v/>
      </c>
      <c r="U1507" s="961"/>
      <c r="V1507" s="962"/>
    </row>
    <row r="1508" spans="1:22" ht="19.25" customHeight="1">
      <c r="A1508" s="986"/>
      <c r="B1508" s="963" t="s">
        <v>310</v>
      </c>
      <c r="C1508" s="964"/>
      <c r="D1508" s="967" t="str">
        <f>IF('statement of marks'!EY64="","",'statement of marks'!EY64)</f>
        <v/>
      </c>
      <c r="E1508" s="968"/>
      <c r="F1508" s="968" t="str">
        <f>IF('statement of marks'!FA64="","",'statement of marks'!FA64)</f>
        <v/>
      </c>
      <c r="G1508" s="968"/>
      <c r="H1508" s="968" t="str">
        <f>IF('statement of marks'!FC64="","",'statement of marks'!FC64)</f>
        <v/>
      </c>
      <c r="I1508" s="968"/>
      <c r="J1508" s="968" t="str">
        <f>IF('statement of marks'!FE64="","",'statement of marks'!FE64)</f>
        <v/>
      </c>
      <c r="K1508" s="968"/>
      <c r="L1508" s="968" t="str">
        <f>IF('statement of marks'!FG64="","",'statement of marks'!FG64)</f>
        <v/>
      </c>
      <c r="M1508" s="968"/>
      <c r="N1508" s="968"/>
      <c r="O1508" s="968"/>
      <c r="P1508" s="969" t="s">
        <v>302</v>
      </c>
      <c r="Q1508" s="970"/>
      <c r="R1508" s="970"/>
      <c r="S1508" s="971"/>
      <c r="T1508" s="972" t="str">
        <f>IF(T1506="","",'result subject-wise'!$G$118)</f>
        <v/>
      </c>
      <c r="U1508" s="972"/>
      <c r="V1508" s="973"/>
    </row>
    <row r="1509" spans="1:22" ht="19.25" customHeight="1">
      <c r="A1509" s="986"/>
      <c r="B1509" s="942" t="s">
        <v>303</v>
      </c>
      <c r="C1509" s="943"/>
      <c r="D1509" s="944"/>
      <c r="E1509" s="945"/>
      <c r="F1509" s="945"/>
      <c r="G1509" s="945"/>
      <c r="H1509" s="945"/>
      <c r="I1509" s="945"/>
      <c r="J1509" s="945"/>
      <c r="K1509" s="945"/>
      <c r="L1509" s="946" t="s">
        <v>326</v>
      </c>
      <c r="M1509" s="946"/>
      <c r="N1509" s="946"/>
      <c r="O1509" s="946"/>
      <c r="P1509" s="946"/>
      <c r="Q1509" s="946"/>
      <c r="R1509" s="974"/>
      <c r="S1509" s="975"/>
      <c r="T1509" s="975"/>
      <c r="U1509" s="975"/>
      <c r="V1509" s="976"/>
    </row>
    <row r="1510" spans="1:22" ht="19.25" customHeight="1">
      <c r="A1510" s="986"/>
      <c r="B1510" s="942" t="s">
        <v>335</v>
      </c>
      <c r="C1510" s="943"/>
      <c r="D1510" s="944"/>
      <c r="E1510" s="945"/>
      <c r="F1510" s="945"/>
      <c r="G1510" s="945"/>
      <c r="H1510" s="945"/>
      <c r="I1510" s="945"/>
      <c r="J1510" s="945"/>
      <c r="K1510" s="945"/>
      <c r="L1510" s="946" t="s">
        <v>304</v>
      </c>
      <c r="M1510" s="946"/>
      <c r="N1510" s="946"/>
      <c r="O1510" s="946"/>
      <c r="P1510" s="946"/>
      <c r="Q1510" s="946"/>
      <c r="R1510" s="977"/>
      <c r="S1510" s="978"/>
      <c r="T1510" s="978"/>
      <c r="U1510" s="978"/>
      <c r="V1510" s="979"/>
    </row>
    <row r="1511" spans="1:22" ht="19.25" customHeight="1">
      <c r="A1511" s="986"/>
      <c r="B1511" s="942" t="s">
        <v>313</v>
      </c>
      <c r="C1511" s="943"/>
      <c r="D1511" s="944"/>
      <c r="E1511" s="945"/>
      <c r="F1511" s="945"/>
      <c r="G1511" s="945"/>
      <c r="H1511" s="945"/>
      <c r="I1511" s="945"/>
      <c r="J1511" s="945"/>
      <c r="K1511" s="945"/>
      <c r="L1511" s="946" t="s">
        <v>327</v>
      </c>
      <c r="M1511" s="946"/>
      <c r="N1511" s="946"/>
      <c r="O1511" s="946"/>
      <c r="P1511" s="946"/>
      <c r="Q1511" s="946"/>
      <c r="R1511" s="947" t="s">
        <v>328</v>
      </c>
      <c r="S1511" s="948"/>
      <c r="T1511" s="948"/>
      <c r="U1511" s="948"/>
      <c r="V1511" s="949"/>
    </row>
    <row r="1512" spans="1:22" ht="19.25" customHeight="1">
      <c r="A1512" s="987"/>
      <c r="B1512" s="950" t="s">
        <v>329</v>
      </c>
      <c r="C1512" s="951"/>
      <c r="D1512" s="952"/>
      <c r="E1512" s="953"/>
      <c r="F1512" s="953"/>
      <c r="G1512" s="953"/>
      <c r="H1512" s="953"/>
      <c r="I1512" s="953"/>
      <c r="J1512" s="953"/>
      <c r="K1512" s="953"/>
      <c r="L1512" s="951" t="s">
        <v>117</v>
      </c>
      <c r="M1512" s="951"/>
      <c r="N1512" s="951"/>
      <c r="O1512" s="951"/>
      <c r="P1512" s="954">
        <f>'statement of marks'!$HJ$110</f>
        <v>42122</v>
      </c>
      <c r="Q1512" s="954"/>
      <c r="R1512" s="955" t="s">
        <v>305</v>
      </c>
      <c r="S1512" s="956"/>
      <c r="T1512" s="956"/>
      <c r="U1512" s="956"/>
      <c r="V1512" s="957"/>
    </row>
    <row r="1513" spans="1:22" ht="19.25" customHeight="1">
      <c r="A1513" s="980" t="s">
        <v>287</v>
      </c>
      <c r="B1513" s="981"/>
      <c r="C1513" s="981"/>
      <c r="D1513" s="981"/>
      <c r="E1513" s="981"/>
      <c r="F1513" s="981"/>
      <c r="G1513" s="981"/>
      <c r="H1513" s="981"/>
      <c r="I1513" s="981"/>
      <c r="J1513" s="981"/>
      <c r="K1513" s="981"/>
      <c r="L1513" s="981"/>
      <c r="M1513" s="981"/>
      <c r="N1513" s="981"/>
      <c r="O1513" s="981"/>
      <c r="P1513" s="981"/>
      <c r="Q1513" s="981"/>
      <c r="R1513" s="981"/>
      <c r="S1513" s="981"/>
      <c r="T1513" s="981"/>
      <c r="U1513" s="981"/>
      <c r="V1513" s="982"/>
    </row>
    <row r="1514" spans="1:22" ht="19.25" customHeight="1">
      <c r="A1514" s="983" t="str">
        <f>'statement of marks'!$A$1</f>
        <v>GOVT. GIRLS' HR. SEC. SCHOOL, NIMBAHERA</v>
      </c>
      <c r="B1514" s="984"/>
      <c r="C1514" s="984"/>
      <c r="D1514" s="984"/>
      <c r="E1514" s="984"/>
      <c r="F1514" s="984"/>
      <c r="G1514" s="984"/>
      <c r="H1514" s="984"/>
      <c r="I1514" s="984"/>
      <c r="J1514" s="984"/>
      <c r="K1514" s="984"/>
      <c r="L1514" s="984"/>
      <c r="M1514" s="984"/>
      <c r="N1514" s="984"/>
      <c r="O1514" s="984"/>
      <c r="P1514" s="984"/>
      <c r="Q1514" s="984"/>
      <c r="R1514" s="984"/>
      <c r="S1514" s="984"/>
      <c r="T1514" s="984"/>
      <c r="U1514" s="984"/>
      <c r="V1514" s="985"/>
    </row>
    <row r="1515" spans="1:22" ht="19.25" customHeight="1">
      <c r="A1515" s="986"/>
      <c r="B1515" s="988" t="s">
        <v>316</v>
      </c>
      <c r="C1515" s="988"/>
      <c r="D1515" s="989" t="str">
        <f>'statement of marks'!$F$3</f>
        <v>2013-14</v>
      </c>
      <c r="E1515" s="990"/>
      <c r="F1515" s="991" t="str">
        <f>IF(T1533="","MAIN EXAMINATION",IF(D1532="Suppl.","SUPPLEMENTARY EXAMINATION",IF(D1532="Re-exam.","RE-EXAMINATION",)))</f>
        <v>MAIN EXAMINATION</v>
      </c>
      <c r="G1515" s="992"/>
      <c r="H1515" s="992"/>
      <c r="I1515" s="992"/>
      <c r="J1515" s="992"/>
      <c r="K1515" s="992"/>
      <c r="L1515" s="992"/>
      <c r="M1515" s="992"/>
      <c r="N1515" s="992"/>
      <c r="O1515" s="992"/>
      <c r="P1515" s="992"/>
      <c r="Q1515" s="992"/>
      <c r="R1515" s="993" t="s">
        <v>315</v>
      </c>
      <c r="S1515" s="994"/>
      <c r="T1515" s="995" t="str">
        <f>'statement of marks'!$A$3</f>
        <v>11 'A'</v>
      </c>
      <c r="U1515" s="995"/>
      <c r="V1515" s="996"/>
    </row>
    <row r="1516" spans="1:22" ht="19.25" customHeight="1">
      <c r="A1516" s="986"/>
      <c r="B1516" s="997" t="s">
        <v>36</v>
      </c>
      <c r="C1516" s="997"/>
      <c r="D1516" s="998" t="str">
        <f>IF('statement of marks'!G65="","",'statement of marks'!G65)</f>
        <v>A 057</v>
      </c>
      <c r="E1516" s="946"/>
      <c r="F1516" s="946"/>
      <c r="G1516" s="946"/>
      <c r="H1516" s="946"/>
      <c r="I1516" s="946"/>
      <c r="J1516" s="946"/>
      <c r="K1516" s="946"/>
      <c r="L1516" s="946"/>
      <c r="M1516" s="946"/>
      <c r="N1516" s="946"/>
      <c r="O1516" s="946"/>
      <c r="P1516" s="946"/>
      <c r="Q1516" s="946"/>
      <c r="R1516" s="999" t="s">
        <v>314</v>
      </c>
      <c r="S1516" s="1000"/>
      <c r="T1516" s="1001" t="str">
        <f>IF('statement of marks'!E65="","",'statement of marks'!E65)</f>
        <v/>
      </c>
      <c r="U1516" s="1001"/>
      <c r="V1516" s="1002"/>
    </row>
    <row r="1517" spans="1:22" ht="19.25" customHeight="1">
      <c r="A1517" s="986"/>
      <c r="B1517" s="997" t="s">
        <v>37</v>
      </c>
      <c r="C1517" s="997"/>
      <c r="D1517" s="998" t="str">
        <f>IF('statement of marks'!H65="","",'statement of marks'!H65)</f>
        <v>B 057</v>
      </c>
      <c r="E1517" s="946"/>
      <c r="F1517" s="946"/>
      <c r="G1517" s="946"/>
      <c r="H1517" s="946"/>
      <c r="I1517" s="946"/>
      <c r="J1517" s="946"/>
      <c r="K1517" s="946"/>
      <c r="L1517" s="946"/>
      <c r="M1517" s="946"/>
      <c r="N1517" s="946"/>
      <c r="O1517" s="946"/>
      <c r="P1517" s="946"/>
      <c r="Q1517" s="946"/>
      <c r="R1517" s="999" t="s">
        <v>35</v>
      </c>
      <c r="S1517" s="1000"/>
      <c r="T1517" s="1001" t="str">
        <f>IF('statement of marks'!D65="","",'statement of marks'!D65)</f>
        <v/>
      </c>
      <c r="U1517" s="1001"/>
      <c r="V1517" s="1002"/>
    </row>
    <row r="1518" spans="1:22" ht="19.25" customHeight="1">
      <c r="A1518" s="986"/>
      <c r="B1518" s="1003" t="s">
        <v>38</v>
      </c>
      <c r="C1518" s="1003"/>
      <c r="D1518" s="998" t="str">
        <f>IF('statement of marks'!I65="","",'statement of marks'!I65)</f>
        <v>C 057</v>
      </c>
      <c r="E1518" s="946"/>
      <c r="F1518" s="946"/>
      <c r="G1518" s="946"/>
      <c r="H1518" s="946"/>
      <c r="I1518" s="946"/>
      <c r="J1518" s="946"/>
      <c r="K1518" s="946"/>
      <c r="L1518" s="946"/>
      <c r="M1518" s="946"/>
      <c r="N1518" s="946"/>
      <c r="O1518" s="946"/>
      <c r="P1518" s="946"/>
      <c r="Q1518" s="946"/>
      <c r="R1518" s="1004" t="s">
        <v>285</v>
      </c>
      <c r="S1518" s="1005"/>
      <c r="T1518" s="1006" t="str">
        <f>IF('statement of marks'!F65="","",'statement of marks'!F65)</f>
        <v/>
      </c>
      <c r="U1518" s="1006"/>
      <c r="V1518" s="1007"/>
    </row>
    <row r="1519" spans="1:22" ht="19.25" customHeight="1">
      <c r="A1519" s="986"/>
      <c r="B1519" s="1008" t="s">
        <v>223</v>
      </c>
      <c r="C1519" s="1010" t="s">
        <v>319</v>
      </c>
      <c r="D1519" s="1012" t="s">
        <v>114</v>
      </c>
      <c r="E1519" s="1012" t="s">
        <v>115</v>
      </c>
      <c r="F1519" s="1012" t="s">
        <v>116</v>
      </c>
      <c r="G1519" s="1014" t="s">
        <v>281</v>
      </c>
      <c r="H1519" s="1014" t="s">
        <v>282</v>
      </c>
      <c r="I1519" s="1012" t="s">
        <v>289</v>
      </c>
      <c r="J1519" s="1012" t="s">
        <v>299</v>
      </c>
      <c r="K1519" s="1016" t="s">
        <v>299</v>
      </c>
      <c r="L1519" s="1018" t="s">
        <v>292</v>
      </c>
      <c r="M1519" s="1018" t="s">
        <v>293</v>
      </c>
      <c r="N1519" s="1020" t="s">
        <v>294</v>
      </c>
      <c r="O1519" s="1020" t="s">
        <v>290</v>
      </c>
      <c r="P1519" s="1020" t="s">
        <v>291</v>
      </c>
      <c r="Q1519" s="1016" t="s">
        <v>323</v>
      </c>
      <c r="R1519" s="1012" t="s">
        <v>334</v>
      </c>
      <c r="S1519" s="1022" t="s">
        <v>332</v>
      </c>
      <c r="T1519" s="1024" t="s">
        <v>320</v>
      </c>
      <c r="U1519" s="1026" t="s">
        <v>321</v>
      </c>
      <c r="V1519" s="1028" t="s">
        <v>322</v>
      </c>
    </row>
    <row r="1520" spans="1:22" ht="19.25" customHeight="1">
      <c r="A1520" s="986"/>
      <c r="B1520" s="1009"/>
      <c r="C1520" s="1011"/>
      <c r="D1520" s="1013"/>
      <c r="E1520" s="1013"/>
      <c r="F1520" s="1013"/>
      <c r="G1520" s="1015"/>
      <c r="H1520" s="1015"/>
      <c r="I1520" s="1013"/>
      <c r="J1520" s="1013"/>
      <c r="K1520" s="1017"/>
      <c r="L1520" s="1019"/>
      <c r="M1520" s="1019"/>
      <c r="N1520" s="1021"/>
      <c r="O1520" s="1021"/>
      <c r="P1520" s="1021"/>
      <c r="Q1520" s="1017"/>
      <c r="R1520" s="1013"/>
      <c r="S1520" s="1023"/>
      <c r="T1520" s="1025"/>
      <c r="U1520" s="1027"/>
      <c r="V1520" s="1029"/>
    </row>
    <row r="1521" spans="1:22" ht="19.25" customHeight="1">
      <c r="A1521" s="986"/>
      <c r="B1521" s="1030" t="s">
        <v>317</v>
      </c>
      <c r="C1521" s="1031"/>
      <c r="D1521" s="173">
        <v>10</v>
      </c>
      <c r="E1521" s="203">
        <v>10</v>
      </c>
      <c r="F1521" s="203">
        <v>10</v>
      </c>
      <c r="G1521" s="164" t="s">
        <v>90</v>
      </c>
      <c r="H1521" s="174" t="str">
        <f>'statement of marks'!$AQ$6</f>
        <v/>
      </c>
      <c r="I1521" s="165">
        <v>70</v>
      </c>
      <c r="J1521" s="164" t="s">
        <v>88</v>
      </c>
      <c r="K1521" s="175">
        <v>100</v>
      </c>
      <c r="L1521" s="164" t="s">
        <v>91</v>
      </c>
      <c r="M1521" s="174" t="str">
        <f>'statement of marks'!$AV$6</f>
        <v/>
      </c>
      <c r="N1521" s="165">
        <v>100</v>
      </c>
      <c r="O1521" s="164" t="s">
        <v>307</v>
      </c>
      <c r="P1521" s="175"/>
      <c r="Q1521" s="175">
        <v>200</v>
      </c>
      <c r="R1521" s="166"/>
      <c r="S1521" s="166"/>
      <c r="T1521" s="167"/>
      <c r="U1521" s="168"/>
      <c r="V1521" s="176" t="str">
        <f>IF(OR(U1528=0,U1528&lt;S1528),"",Q1521)</f>
        <v/>
      </c>
    </row>
    <row r="1522" spans="1:22" ht="19.25" customHeight="1">
      <c r="A1522" s="986"/>
      <c r="B1522" s="942" t="str">
        <f>'statement of marks'!$J$3</f>
        <v>HINDI COMPULSORY</v>
      </c>
      <c r="C1522" s="943"/>
      <c r="D1522" s="200" t="str">
        <f>IF('statement of marks'!J65="","",'statement of marks'!J65)</f>
        <v/>
      </c>
      <c r="E1522" s="201" t="str">
        <f>IF('statement of marks'!K65="","",'statement of marks'!K65)</f>
        <v/>
      </c>
      <c r="F1522" s="201" t="str">
        <f>IF('statement of marks'!L65="","",'statement of marks'!L65)</f>
        <v/>
      </c>
      <c r="G1522" s="177" t="str">
        <f>IF('statement of marks'!N65="","",'statement of marks'!N65)</f>
        <v/>
      </c>
      <c r="H1522" s="177" t="str">
        <f>'statement of marks'!$BS$6</f>
        <v/>
      </c>
      <c r="I1522" s="204" t="str">
        <f>IF(G1522="","",G1522)</f>
        <v/>
      </c>
      <c r="J1522" s="204" t="str">
        <f>IF(G1522="","",SUM(D1522,E1522,F1522,G1522))</f>
        <v/>
      </c>
      <c r="K1522" s="178" t="str">
        <f>J1522</f>
        <v/>
      </c>
      <c r="L1522" s="177" t="str">
        <f>IF('statement of marks'!P65="","",'statement of marks'!P65)</f>
        <v/>
      </c>
      <c r="M1522" s="174" t="str">
        <f>'statement of marks'!$BX$6</f>
        <v/>
      </c>
      <c r="N1522" s="204" t="str">
        <f>IF(L1522="","",L1522)</f>
        <v/>
      </c>
      <c r="O1522" s="204" t="str">
        <f>IF(L1522="","",SUM(J1522,L1522))</f>
        <v/>
      </c>
      <c r="P1522" s="179">
        <f>SUM(H1522,M1522)</f>
        <v>0</v>
      </c>
      <c r="Q1522" s="178" t="str">
        <f>O1522</f>
        <v/>
      </c>
      <c r="R1522" s="201" t="str">
        <f>CONCATENATE('statement of marks'!FJ65,'statement of marks'!FK65,'statement of marks'!FL65)</f>
        <v/>
      </c>
      <c r="S1522" s="180" t="str">
        <f>IF(OR(R1522="S",R1522="RE"),100,"")</f>
        <v/>
      </c>
      <c r="T1522" s="181" t="str">
        <f>IF('result subject-wise'!U65="","",'result subject-wise'!U65)</f>
        <v/>
      </c>
      <c r="U1522" s="182" t="str">
        <f>IF('result subject-wise'!V65="","",'result subject-wise'!V65)</f>
        <v/>
      </c>
      <c r="V1522" s="176" t="str">
        <f>IF(OR(U1528=0,U1528&lt;S1528),"",IF(R1522="RE",SUM(Q1522,T1522),IF(R1522="S",T1522,Q1522)))</f>
        <v/>
      </c>
    </row>
    <row r="1523" spans="1:22" ht="19.25" customHeight="1">
      <c r="A1523" s="986"/>
      <c r="B1523" s="942" t="str">
        <f>'statement of marks'!$W$3</f>
        <v>ENGLISH COMPULSORY</v>
      </c>
      <c r="C1523" s="943"/>
      <c r="D1523" s="200" t="str">
        <f>IF('statement of marks'!W65="","",'statement of marks'!W65)</f>
        <v/>
      </c>
      <c r="E1523" s="201" t="str">
        <f>IF('statement of marks'!X65="","",'statement of marks'!X65)</f>
        <v/>
      </c>
      <c r="F1523" s="201" t="str">
        <f>IF('statement of marks'!Y65="","",'statement of marks'!Y65)</f>
        <v/>
      </c>
      <c r="G1523" s="177" t="str">
        <f>IF('statement of marks'!AA65="","",'statement of marks'!AA65)</f>
        <v/>
      </c>
      <c r="H1523" s="177" t="str">
        <f>'statement of marks'!$CU$6</f>
        <v/>
      </c>
      <c r="I1523" s="204" t="str">
        <f>IF(G1523="","",G1523)</f>
        <v/>
      </c>
      <c r="J1523" s="204" t="str">
        <f t="shared" ref="J1523:J1526" si="554">IF(G1523="","",SUM(D1523,E1523,F1523,G1523))</f>
        <v/>
      </c>
      <c r="K1523" s="178" t="str">
        <f>J1523</f>
        <v/>
      </c>
      <c r="L1523" s="177" t="str">
        <f>IF('statement of marks'!AC65="","",'statement of marks'!AC65)</f>
        <v/>
      </c>
      <c r="M1523" s="174" t="str">
        <f>'statement of marks'!$CZ$6</f>
        <v/>
      </c>
      <c r="N1523" s="204" t="str">
        <f>IF(L1523="","",L1523)</f>
        <v/>
      </c>
      <c r="O1523" s="204" t="str">
        <f t="shared" ref="O1523" si="555">IF(L1523="","",SUM(J1523,L1523))</f>
        <v/>
      </c>
      <c r="P1523" s="179">
        <f t="shared" ref="P1523" si="556">SUM(H1523,M1523)</f>
        <v>0</v>
      </c>
      <c r="Q1523" s="178" t="str">
        <f>O1523</f>
        <v/>
      </c>
      <c r="R1523" s="201" t="str">
        <f>CONCATENATE('statement of marks'!FM65,'statement of marks'!FN65,'statement of marks'!FO65)</f>
        <v/>
      </c>
      <c r="S1523" s="180" t="str">
        <f>IF(OR(R1523="S",R1523="RE"),100,"")</f>
        <v/>
      </c>
      <c r="T1523" s="181" t="str">
        <f>IF('result subject-wise'!X65="","",'result subject-wise'!X65)</f>
        <v/>
      </c>
      <c r="U1523" s="182" t="str">
        <f>IF('result subject-wise'!Y65="","",'result subject-wise'!Y65)</f>
        <v/>
      </c>
      <c r="V1523" s="176" t="str">
        <f>IF(OR(U1528=0,U1528&lt;S1528),"",IF(R1523="RE",SUM(Q1523,T1523),IF(R1523="S",T1523,Q1523)))</f>
        <v/>
      </c>
    </row>
    <row r="1524" spans="1:22" ht="19.25" customHeight="1">
      <c r="A1524" s="986"/>
      <c r="B1524" s="942" t="str">
        <f>'statement of marks'!AK65</f>
        <v>PHYSICS</v>
      </c>
      <c r="C1524" s="943"/>
      <c r="D1524" s="200" t="str">
        <f>IF('statement of marks'!AL65="","",'statement of marks'!AL65)</f>
        <v/>
      </c>
      <c r="E1524" s="201" t="str">
        <f>IF('statement of marks'!AM65="","",'statement of marks'!AM65)</f>
        <v/>
      </c>
      <c r="F1524" s="201" t="str">
        <f>IF('statement of marks'!AN65="","",'statement of marks'!AN65)</f>
        <v/>
      </c>
      <c r="G1524" s="177" t="str">
        <f>IF('statement of marks'!AP65="","",'statement of marks'!AP65)</f>
        <v/>
      </c>
      <c r="H1524" s="177" t="str">
        <f>IF('statement of marks'!AQ65="","",'statement of marks'!AQ65)</f>
        <v/>
      </c>
      <c r="I1524" s="204" t="str">
        <f>IF(G1524="","",IF(AND(G1524="ML",H1524="ML"),"ML",IF(AND(G1524="ML",H1524=""),"ML",SUM(G1524,H1524))))</f>
        <v/>
      </c>
      <c r="J1524" s="204" t="str">
        <f t="shared" si="554"/>
        <v/>
      </c>
      <c r="K1524" s="178" t="str">
        <f>IF(J1524="","",SUM(H1524,J1524))</f>
        <v/>
      </c>
      <c r="L1524" s="177" t="str">
        <f>IF('statement of marks'!AU65="","",'statement of marks'!AU65)</f>
        <v/>
      </c>
      <c r="M1524" s="177" t="str">
        <f>IF('statement of marks'!AV65="","",'statement of marks'!AV65)</f>
        <v/>
      </c>
      <c r="N1524" s="204" t="str">
        <f>IF(L1524="","",IF(AND(L1524="ML",M1524="ML"),"ML",IF(AND(L1524="ML",M1524=""),"ML",SUM(L1524,M1524))))</f>
        <v/>
      </c>
      <c r="O1524" s="204" t="str">
        <f>IF(L1524="","",SUM(J1524,L1524))</f>
        <v/>
      </c>
      <c r="P1524" s="177" t="str">
        <f>IF(AND(H1524="",M1524=""),"",SUM(H1524,M1524))</f>
        <v/>
      </c>
      <c r="Q1524" s="178" t="str">
        <f>IF(O1524="","",SUM(O1524,P1524))</f>
        <v/>
      </c>
      <c r="R1524" s="201" t="str">
        <f>CONCATENATE('statement of marks'!FP65,'statement of marks'!FY65,'statement of marks'!FZ65)</f>
        <v/>
      </c>
      <c r="S1524" s="180" t="str">
        <f>IF('result subject-wise'!Z65="","",'result subject-wise'!Z65)</f>
        <v/>
      </c>
      <c r="T1524" s="181" t="str">
        <f>IF('result subject-wise'!AB65="","",'result subject-wise'!AB65)</f>
        <v/>
      </c>
      <c r="U1524" s="182" t="str">
        <f>IF('result subject-wise'!AC65="","",'result subject-wise'!AC65)</f>
        <v/>
      </c>
      <c r="V1524" s="176" t="str">
        <f>IF(OR(U1528=0,U1528&lt;S1528),"",IF(OR(R1524="RE",R1524="REP"),SUM(Q1524,T1524),IF(R1524="S",T1524,Q1524)))</f>
        <v/>
      </c>
    </row>
    <row r="1525" spans="1:22" ht="19.25" customHeight="1">
      <c r="A1525" s="986"/>
      <c r="B1525" s="942" t="str">
        <f>'statement of marks'!BM65</f>
        <v>CHEMISTRY</v>
      </c>
      <c r="C1525" s="943"/>
      <c r="D1525" s="200" t="str">
        <f>IF('statement of marks'!BN65="","",'statement of marks'!BN65)</f>
        <v/>
      </c>
      <c r="E1525" s="201" t="str">
        <f>IF('statement of marks'!BO65="","",'statement of marks'!BO65)</f>
        <v/>
      </c>
      <c r="F1525" s="201" t="str">
        <f>IF('statement of marks'!BP65="","",'statement of marks'!BP65)</f>
        <v/>
      </c>
      <c r="G1525" s="177" t="str">
        <f>IF('statement of marks'!BR65="","",'statement of marks'!BR65)</f>
        <v/>
      </c>
      <c r="H1525" s="177" t="str">
        <f>IF('statement of marks'!BS65="","",'statement of marks'!BS65)</f>
        <v/>
      </c>
      <c r="I1525" s="204" t="str">
        <f t="shared" ref="I1525" si="557">IF(G1525="","",IF(AND(G1525="ML",H1525="ML"),"ML",IF(AND(G1525="ML",H1525=""),"ML",SUM(G1525,H1525))))</f>
        <v/>
      </c>
      <c r="J1525" s="204" t="str">
        <f t="shared" si="554"/>
        <v/>
      </c>
      <c r="K1525" s="178" t="str">
        <f>IF(J1525="","",SUM(H1525,J1525))</f>
        <v/>
      </c>
      <c r="L1525" s="177" t="str">
        <f>IF('statement of marks'!BW65="","",'statement of marks'!BW65)</f>
        <v/>
      </c>
      <c r="M1525" s="177" t="str">
        <f>IF('statement of marks'!BX65="","",'statement of marks'!BX65)</f>
        <v/>
      </c>
      <c r="N1525" s="204" t="str">
        <f t="shared" ref="N1525" si="558">IF(L1525="","",IF(AND(L1525="ML",M1525="ML"),"ML",IF(AND(L1525="ML",M1525=""),"ML",SUM(L1525,M1525))))</f>
        <v/>
      </c>
      <c r="O1525" s="204" t="str">
        <f>IF(L1525="","",SUM(J1525,L1525))</f>
        <v/>
      </c>
      <c r="P1525" s="177" t="str">
        <f t="shared" ref="P1525:P1526" si="559">IF(AND(H1525="",M1525=""),"",SUM(H1525,M1525))</f>
        <v/>
      </c>
      <c r="Q1525" s="178" t="str">
        <f>IF(O1525="","",SUM(O1525,P1525))</f>
        <v/>
      </c>
      <c r="R1525" s="201" t="str">
        <f>CONCATENATE('statement of marks'!GA65,'statement of marks'!GJ65,'statement of marks'!GK65)</f>
        <v/>
      </c>
      <c r="S1525" s="180" t="str">
        <f>IF('result subject-wise'!AD65="","",'result subject-wise'!AD65)</f>
        <v/>
      </c>
      <c r="T1525" s="181" t="str">
        <f>IF('result subject-wise'!AF65="","",'result subject-wise'!AF65)</f>
        <v/>
      </c>
      <c r="U1525" s="182" t="str">
        <f>IF('result subject-wise'!AG65="","",'result subject-wise'!AG65)</f>
        <v/>
      </c>
      <c r="V1525" s="176" t="str">
        <f>IF(OR(U1528=0,U1528&lt;S1528),"",IF(OR(R1525="RE",R1525="REP"),SUM(Q1525,T1525),IF(R1525="S",T1525,Q1525)))</f>
        <v/>
      </c>
    </row>
    <row r="1526" spans="1:22" ht="19.25" customHeight="1">
      <c r="A1526" s="986"/>
      <c r="B1526" s="942" t="str">
        <f>'statement of marks'!CO65</f>
        <v>BIOLOGY</v>
      </c>
      <c r="C1526" s="943"/>
      <c r="D1526" s="200" t="str">
        <f>IF('statement of marks'!CP65="","",'statement of marks'!CP65)</f>
        <v/>
      </c>
      <c r="E1526" s="201" t="str">
        <f>IF('statement of marks'!CQ65="","",'statement of marks'!CQ65)</f>
        <v/>
      </c>
      <c r="F1526" s="201" t="str">
        <f>IF('statement of marks'!CR65="","",'statement of marks'!CR65)</f>
        <v/>
      </c>
      <c r="G1526" s="177" t="str">
        <f>IF('statement of marks'!CT65="","",'statement of marks'!CT65)</f>
        <v/>
      </c>
      <c r="H1526" s="177" t="str">
        <f>IF('statement of marks'!CU65="","",'statement of marks'!CU65)</f>
        <v/>
      </c>
      <c r="I1526" s="204" t="str">
        <f>IF(G1526="","",IF(AND(G1526="ML",H1526="ML"),"ML",IF(AND(G1526="ML",H1526=""),"ML",SUM(G1526,H1526))))</f>
        <v/>
      </c>
      <c r="J1526" s="204" t="str">
        <f t="shared" si="554"/>
        <v/>
      </c>
      <c r="K1526" s="178" t="str">
        <f>IF(J1526="","",SUM(H1526,J1526))</f>
        <v/>
      </c>
      <c r="L1526" s="177" t="str">
        <f>IF('statement of marks'!CY65="","",'statement of marks'!CY65)</f>
        <v/>
      </c>
      <c r="M1526" s="177" t="str">
        <f>IF('statement of marks'!CZ65="","",'statement of marks'!CZ65)</f>
        <v/>
      </c>
      <c r="N1526" s="204" t="str">
        <f>IF(L1526="","",IF(AND(L1526="ML",M1526="ML"),"ML",IF(AND(L1526="ML",M1526=""),"ML",SUM(L1526,M1526))))</f>
        <v/>
      </c>
      <c r="O1526" s="204" t="str">
        <f>IF(L1526="","",SUM(J1526,L1526))</f>
        <v/>
      </c>
      <c r="P1526" s="177" t="str">
        <f t="shared" si="559"/>
        <v/>
      </c>
      <c r="Q1526" s="178" t="str">
        <f>IF(O1526="","",SUM(O1526,P1526))</f>
        <v/>
      </c>
      <c r="R1526" s="201" t="str">
        <f>CONCATENATE('statement of marks'!GL65,'statement of marks'!GU65,'statement of marks'!GV65)</f>
        <v/>
      </c>
      <c r="S1526" s="180" t="str">
        <f>IF('result subject-wise'!AH65="","",'result subject-wise'!AH65)</f>
        <v/>
      </c>
      <c r="T1526" s="181" t="str">
        <f>IF('result subject-wise'!AJ65="","",'result subject-wise'!AJ65)</f>
        <v/>
      </c>
      <c r="U1526" s="182" t="str">
        <f>IF('result subject-wise'!AK65="","",'result subject-wise'!AK65)</f>
        <v/>
      </c>
      <c r="V1526" s="176" t="str">
        <f>IF(OR(U1528=0,U1528&lt;S1528),"",IF(OR(R1526="RE",R1526="REP"),SUM(Q1526,T1526),IF(R1526="S",T1526,Q1526)))</f>
        <v/>
      </c>
    </row>
    <row r="1527" spans="1:22" ht="19.25" customHeight="1">
      <c r="A1527" s="986"/>
      <c r="B1527" s="1032" t="s">
        <v>296</v>
      </c>
      <c r="C1527" s="1033"/>
      <c r="D1527" s="183" t="str">
        <f>IF(AND(D1522="",D1523="",D1524="",D1525="",D1526=""),"",SUM(D1522:D1526))</f>
        <v/>
      </c>
      <c r="E1527" s="183" t="str">
        <f t="shared" ref="E1527:F1527" si="560">IF(AND(E1522="",E1523="",E1524="",E1525="",E1526=""),"",SUM(E1522:E1526))</f>
        <v/>
      </c>
      <c r="F1527" s="183" t="str">
        <f t="shared" si="560"/>
        <v/>
      </c>
      <c r="G1527" s="184" t="str">
        <f>IF(G1522="","",SUM(G1522:G1526))</f>
        <v/>
      </c>
      <c r="H1527" s="184">
        <f>SUM(H1524:H1526)</f>
        <v>0</v>
      </c>
      <c r="I1527" s="184" t="str">
        <f>IF(AND(I1522="",I1523="",I1524="",I1525="",I1526=""),"",SUM(I1522:I1526))</f>
        <v/>
      </c>
      <c r="J1527" s="185" t="str">
        <f>IF(J1526="","",SUM(J1522:J1526))</f>
        <v/>
      </c>
      <c r="K1527" s="186" t="str">
        <f>IF(K1522="","",SUM(K1522:K1526))</f>
        <v/>
      </c>
      <c r="L1527" s="184" t="str">
        <f>IF(L1522="","",SUM(L1522:L1526))</f>
        <v/>
      </c>
      <c r="M1527" s="184">
        <f>SUM(M1524:M1526)</f>
        <v>0</v>
      </c>
      <c r="N1527" s="184" t="str">
        <f t="shared" ref="N1527" si="561">IF(AND(N1522="",N1523="",N1524="",N1525="",N1526=""),"",SUM(N1522:N1526))</f>
        <v/>
      </c>
      <c r="O1527" s="185" t="str">
        <f>IF(L1527="","",SUM(J1527,L1527))</f>
        <v/>
      </c>
      <c r="P1527" s="186">
        <f>SUM(H1527,M1527)</f>
        <v>0</v>
      </c>
      <c r="Q1527" s="186" t="str">
        <f>IF(Q1522="","",SUM(Q1522:Q1526))</f>
        <v/>
      </c>
      <c r="R1527" s="185"/>
      <c r="S1527" s="185" t="str">
        <f>IF(AND(S1522="",S1523="",S1524="",S1525="",S1526=""),"",SUM(S1522:S1526))</f>
        <v/>
      </c>
      <c r="T1527" s="187" t="str">
        <f>IF(AND(T1522="",T1523="",T1524="",T1525="",T1526=""),"",SUM(T1522:T1526))</f>
        <v/>
      </c>
      <c r="U1527" s="188"/>
      <c r="V1527" s="189" t="str">
        <f>IF(V1522="","",SUM(V1522:V1526))</f>
        <v/>
      </c>
    </row>
    <row r="1528" spans="1:22" ht="19.25" customHeight="1">
      <c r="A1528" s="986"/>
      <c r="B1528" s="1034" t="s">
        <v>318</v>
      </c>
      <c r="C1528" s="1035"/>
      <c r="D1528" s="173" t="str">
        <f>IF(D1527="","",50-(COUNTIF(D1522:D1526,"NA")*10+COUNTIF(D1522:D1526,"ML")*10))</f>
        <v/>
      </c>
      <c r="E1528" s="173" t="str">
        <f t="shared" ref="E1528:F1528" si="562">IF(E1527="","",50-(COUNTIF(E1522:E1526,"NA")*10+COUNTIF(E1522:E1526,"ML")*10))</f>
        <v/>
      </c>
      <c r="F1528" s="173" t="str">
        <f t="shared" si="562"/>
        <v/>
      </c>
      <c r="G1528" s="177">
        <f>I1528-H1528</f>
        <v>350</v>
      </c>
      <c r="H1528" s="184">
        <f>IF(H1527="","",(IF(OR(H1524="ML",H1524=""),0,H1521)+IF(OR(H1525="ML",H1525=""),0,H1522)+IF(OR(H1526="ML",H1526=""),0,H1523)))</f>
        <v>0</v>
      </c>
      <c r="I1528" s="177">
        <f>IF(I1527=0,0,350-H1530)</f>
        <v>350</v>
      </c>
      <c r="J1528" s="204" t="str">
        <f>IF(J1527="","",SUM(D1528:G1528))</f>
        <v/>
      </c>
      <c r="K1528" s="178" t="str">
        <f>IF(K1527="","",SUM(H1528,J1528))</f>
        <v/>
      </c>
      <c r="L1528" s="177">
        <f>N1528-M1528</f>
        <v>500</v>
      </c>
      <c r="M1528" s="180">
        <f>IF(M1527="","",(IF(OR(M1524="ML",M1524=""),0,M1521)+IF(OR(M1525="ML",M1525=""),0,M1522)+IF(OR(M1526="ML",M1526=""),0,M1523)))</f>
        <v>0</v>
      </c>
      <c r="N1528" s="177">
        <f>IF(N1527=0,0,500-M1530)</f>
        <v>500</v>
      </c>
      <c r="O1528" s="204">
        <f>IF(L1528="","",SUM(J1528,L1528))</f>
        <v>500</v>
      </c>
      <c r="P1528" s="178">
        <f>SUM(H1528,M1528)</f>
        <v>0</v>
      </c>
      <c r="Q1528" s="178" t="str">
        <f>IF(Q1527="","",SUM(O1528,P1528))</f>
        <v/>
      </c>
      <c r="R1528" s="169"/>
      <c r="S1528" s="190">
        <f>COUNTIF(R1522:R1531,"S")</f>
        <v>0</v>
      </c>
      <c r="T1528" s="190">
        <f>COUNTIF(R1522:R1531,"RE")+COUNTIF(R1522:R1531,"REP")</f>
        <v>0</v>
      </c>
      <c r="U1528" s="190">
        <f>COUNTIF(U1522:U1527,"P")+COUNTIF(U1530:U1531,"P")</f>
        <v>0</v>
      </c>
      <c r="V1528" s="191" t="str">
        <f>IF(OR(U1528=0,U1528&lt;(S1528+T1528)),"",(Q1528-(S1528*200)+S1527))</f>
        <v/>
      </c>
    </row>
    <row r="1529" spans="1:22" ht="19.25" customHeight="1">
      <c r="A1529" s="986"/>
      <c r="B1529" s="942" t="s">
        <v>156</v>
      </c>
      <c r="C1529" s="943"/>
      <c r="D1529" s="192" t="str">
        <f t="shared" ref="D1529:Q1529" si="563">IF(D1528="","",D1527/D1528*100)</f>
        <v/>
      </c>
      <c r="E1529" s="192" t="str">
        <f t="shared" si="563"/>
        <v/>
      </c>
      <c r="F1529" s="192" t="str">
        <f t="shared" si="563"/>
        <v/>
      </c>
      <c r="G1529" s="192" t="e">
        <f t="shared" si="563"/>
        <v>#VALUE!</v>
      </c>
      <c r="H1529" s="192" t="e">
        <f t="shared" si="563"/>
        <v>#DIV/0!</v>
      </c>
      <c r="I1529" s="192" t="e">
        <f t="shared" si="563"/>
        <v>#VALUE!</v>
      </c>
      <c r="J1529" s="192" t="str">
        <f t="shared" si="563"/>
        <v/>
      </c>
      <c r="K1529" s="193" t="str">
        <f t="shared" si="563"/>
        <v/>
      </c>
      <c r="L1529" s="192" t="e">
        <f t="shared" si="563"/>
        <v>#VALUE!</v>
      </c>
      <c r="M1529" s="192" t="e">
        <f t="shared" si="563"/>
        <v>#DIV/0!</v>
      </c>
      <c r="N1529" s="192" t="e">
        <f t="shared" si="563"/>
        <v>#VALUE!</v>
      </c>
      <c r="O1529" s="192" t="e">
        <f t="shared" si="563"/>
        <v>#VALUE!</v>
      </c>
      <c r="P1529" s="193" t="e">
        <f t="shared" si="563"/>
        <v>#DIV/0!</v>
      </c>
      <c r="Q1529" s="193" t="str">
        <f t="shared" si="563"/>
        <v/>
      </c>
      <c r="R1529" s="166"/>
      <c r="S1529" s="166"/>
      <c r="T1529" s="167"/>
      <c r="U1529" s="170"/>
      <c r="V1529" s="194" t="str">
        <f>IF(V1528="","",V1527/V1528*100)</f>
        <v/>
      </c>
    </row>
    <row r="1530" spans="1:22" ht="19.25" customHeight="1">
      <c r="A1530" s="986"/>
      <c r="B1530" s="942" t="str">
        <f>'statement of marks'!$DQ$3</f>
        <v>RAJASTHAN STUDIES</v>
      </c>
      <c r="C1530" s="943"/>
      <c r="D1530" s="200" t="str">
        <f>IF('statement of marks'!DQ65="","",'statement of marks'!DQ65)</f>
        <v/>
      </c>
      <c r="E1530" s="201" t="str">
        <f>IF('statement of marks'!DR65="","",'statement of marks'!DR65)</f>
        <v/>
      </c>
      <c r="F1530" s="201" t="str">
        <f>IF('statement of marks'!DS65="","",'statement of marks'!DS65)</f>
        <v/>
      </c>
      <c r="G1530" s="201" t="str">
        <f>IF('statement of marks'!DU65="","",'statement of marks'!DU65)</f>
        <v/>
      </c>
      <c r="H1530" s="179">
        <f>IF(G1522="ML",70)+IF(G1523="ML",70)+IF(G1524="ML",70-H1521)+IF(G1525="ML",70-H1522)+IF(G1526="ML",70-H1523)+IF(H1524="ml",H1521)+IF(H1525="ml",H1522)+IF(H1526="ml",H1523)</f>
        <v>0</v>
      </c>
      <c r="I1530" s="204" t="str">
        <f>IF(G1530="","",SUM(G1530,H1530))</f>
        <v/>
      </c>
      <c r="J1530" s="204" t="str">
        <f>IF(G1530="","",SUM(D1530,E1530,F1530,G1530))</f>
        <v/>
      </c>
      <c r="K1530" s="178" t="str">
        <f>IF(J1530="","",SUM(H1530,J1530))</f>
        <v/>
      </c>
      <c r="L1530" s="201" t="str">
        <f>IF('statement of marks'!DW65="","",'statement of marks'!DW65)</f>
        <v/>
      </c>
      <c r="M1530" s="179">
        <f>IF(L1522="ML",100)+IF(L1523="ML",100)+IF(L1524="ML",100-M1521)+IF(L1525="ML",100-M1522)+IF(L1526="ML",100-M1523)+IF(M1524="ml",M1521)+IF(M1525="ml",M1522)+IF(M1526="ml",M1523)</f>
        <v>0</v>
      </c>
      <c r="N1530" s="204" t="str">
        <f>IF(L1530="","",SUM(L1530,M1530))</f>
        <v/>
      </c>
      <c r="O1530" s="204" t="str">
        <f>IF(L1530="","",SUM(K1530,L1530))</f>
        <v/>
      </c>
      <c r="P1530" s="179">
        <f>SUM(H1530,M1530)</f>
        <v>0</v>
      </c>
      <c r="Q1530" s="178" t="str">
        <f>IF(O1530="","",SUM(O1530,M1530))</f>
        <v/>
      </c>
      <c r="R1530" s="201" t="str">
        <f>IF('statement of marks'!GW65="","",'statement of marks'!GW65)</f>
        <v/>
      </c>
      <c r="S1530" s="180" t="str">
        <f>IF(OR(R1530="S",R1530="RE"),100,"")</f>
        <v/>
      </c>
      <c r="T1530" s="171" t="str">
        <f>IF('result subject-wise'!AL65="","",'result subject-wise'!AL65)</f>
        <v/>
      </c>
      <c r="U1530" s="172" t="str">
        <f>IF('result subject-wise'!AM65="","",'result subject-wise'!AM65)</f>
        <v/>
      </c>
      <c r="V1530" s="1036"/>
    </row>
    <row r="1531" spans="1:22" ht="19.25" customHeight="1">
      <c r="A1531" s="986"/>
      <c r="B1531" s="942" t="str">
        <f>'statement of marks'!$ED$3</f>
        <v>JEEVAN KAUSJAL</v>
      </c>
      <c r="C1531" s="943"/>
      <c r="D1531" s="1037" t="s">
        <v>283</v>
      </c>
      <c r="E1531" s="1038"/>
      <c r="F1531" s="204">
        <f>'statement of marks'!$ED$6</f>
        <v>30</v>
      </c>
      <c r="G1531" s="177" t="str">
        <f>IF('statement of marks'!ED65="","",'statement of marks'!ED65)</f>
        <v/>
      </c>
      <c r="H1531" s="1038" t="s">
        <v>284</v>
      </c>
      <c r="I1531" s="1038"/>
      <c r="J1531" s="204">
        <f>'statement of marks'!$EE$6</f>
        <v>30</v>
      </c>
      <c r="K1531" s="178" t="str">
        <f>IF('statement of marks'!EE65="","",'statement of marks'!EE65)</f>
        <v/>
      </c>
      <c r="L1531" s="1038" t="s">
        <v>113</v>
      </c>
      <c r="M1531" s="1038"/>
      <c r="N1531" s="204">
        <f>'statement of marks'!$EF$6</f>
        <v>40</v>
      </c>
      <c r="O1531" s="201" t="str">
        <f>IF('statement of marks'!EF65="","",'statement of marks'!EF65)</f>
        <v/>
      </c>
      <c r="P1531" s="166"/>
      <c r="Q1531" s="178" t="str">
        <f>IF(O1531="","",SUM(G1531,K1531,O1531))</f>
        <v/>
      </c>
      <c r="R1531" s="201" t="str">
        <f>IF('statement of marks'!GX65="","",'statement of marks'!GX65)</f>
        <v/>
      </c>
      <c r="S1531" s="180" t="str">
        <f>IF(OR(R1531="S",R1531="RE"),40,"")</f>
        <v/>
      </c>
      <c r="T1531" s="171" t="str">
        <f>IF('result subject-wise'!AN65="","",'result subject-wise'!AN65)</f>
        <v/>
      </c>
      <c r="U1531" s="172" t="str">
        <f>IF('result subject-wise'!AO65="","",'result subject-wise'!AO65)</f>
        <v/>
      </c>
      <c r="V1531" s="1036"/>
    </row>
    <row r="1532" spans="1:22" ht="19.25" customHeight="1">
      <c r="A1532" s="986"/>
      <c r="B1532" s="1039" t="s">
        <v>200</v>
      </c>
      <c r="C1532" s="1040"/>
      <c r="D1532" s="1041" t="str">
        <f>IF('statement of marks'!HD65="","",'statement of marks'!HD65)</f>
        <v/>
      </c>
      <c r="E1532" s="1042"/>
      <c r="F1532" s="1042"/>
      <c r="G1532" s="1042"/>
      <c r="H1532" s="1042"/>
      <c r="I1532" s="1043"/>
      <c r="J1532" s="202" t="s">
        <v>330</v>
      </c>
      <c r="K1532" s="201" t="str">
        <f>IF('statement of marks'!HG65="","",'statement of marks'!HG65)</f>
        <v/>
      </c>
      <c r="L1532" s="1044" t="s">
        <v>157</v>
      </c>
      <c r="M1532" s="1045"/>
      <c r="N1532" s="1046"/>
      <c r="O1532" s="201" t="str">
        <f>IF('statement of marks'!HI65="","",'statement of marks'!HI65)</f>
        <v/>
      </c>
      <c r="P1532" s="1047" t="s">
        <v>324</v>
      </c>
      <c r="Q1532" s="1047"/>
      <c r="R1532" s="1047"/>
      <c r="S1532" s="1047"/>
      <c r="T1532" s="1047"/>
      <c r="U1532" s="1047"/>
      <c r="V1532" s="1048"/>
    </row>
    <row r="1533" spans="1:22" ht="19.25" customHeight="1">
      <c r="A1533" s="986"/>
      <c r="B1533" s="1039" t="s">
        <v>333</v>
      </c>
      <c r="C1533" s="1040"/>
      <c r="D1533" s="965" t="s">
        <v>127</v>
      </c>
      <c r="E1533" s="966"/>
      <c r="F1533" s="958" t="s">
        <v>129</v>
      </c>
      <c r="G1533" s="958"/>
      <c r="H1533" s="958" t="s">
        <v>131</v>
      </c>
      <c r="I1533" s="958"/>
      <c r="J1533" s="958" t="s">
        <v>133</v>
      </c>
      <c r="K1533" s="958"/>
      <c r="L1533" s="959" t="s">
        <v>312</v>
      </c>
      <c r="M1533" s="959"/>
      <c r="N1533" s="959"/>
      <c r="O1533" s="959"/>
      <c r="P1533" s="960" t="s">
        <v>200</v>
      </c>
      <c r="Q1533" s="960"/>
      <c r="R1533" s="960"/>
      <c r="S1533" s="960"/>
      <c r="T1533" s="961" t="str">
        <f>IF('result subject-wise'!AR65="","",'result subject-wise'!AR65)</f>
        <v/>
      </c>
      <c r="U1533" s="961"/>
      <c r="V1533" s="962"/>
    </row>
    <row r="1534" spans="1:22" ht="19.25" customHeight="1">
      <c r="A1534" s="986"/>
      <c r="B1534" s="963" t="s">
        <v>309</v>
      </c>
      <c r="C1534" s="964"/>
      <c r="D1534" s="965" t="str">
        <f>IF('statement of marks'!EZ65="","",'statement of marks'!EZ65)</f>
        <v/>
      </c>
      <c r="E1534" s="966"/>
      <c r="F1534" s="966" t="str">
        <f>IF('statement of marks'!FB65="","",'statement of marks'!FB65)</f>
        <v/>
      </c>
      <c r="G1534" s="966"/>
      <c r="H1534" s="966" t="str">
        <f>IF('statement of marks'!FD65="","",'statement of marks'!FD65)</f>
        <v/>
      </c>
      <c r="I1534" s="966"/>
      <c r="J1534" s="966" t="str">
        <f>IF('statement of marks'!FF65="","",'statement of marks'!FF65)</f>
        <v/>
      </c>
      <c r="K1534" s="966"/>
      <c r="L1534" s="966" t="str">
        <f>IF('statement of marks'!FH65="","",'statement of marks'!FH65)</f>
        <v/>
      </c>
      <c r="M1534" s="966"/>
      <c r="N1534" s="966"/>
      <c r="O1534" s="966"/>
      <c r="P1534" s="960" t="s">
        <v>330</v>
      </c>
      <c r="Q1534" s="960"/>
      <c r="R1534" s="960"/>
      <c r="S1534" s="960"/>
      <c r="T1534" s="961" t="str">
        <f>IF(AND(T1533="mRrh.kZ",V1529&gt;=60),"FIRST",IF(AND(T1533="mRrh.kZ",V1529&gt;=48),"SECOND",IF(AND(T1533="mRrh.kZ",V1529&gt;=36),"THIRD","")))</f>
        <v/>
      </c>
      <c r="U1534" s="961"/>
      <c r="V1534" s="962"/>
    </row>
    <row r="1535" spans="1:22" ht="19.25" customHeight="1">
      <c r="A1535" s="986"/>
      <c r="B1535" s="963" t="s">
        <v>310</v>
      </c>
      <c r="C1535" s="964"/>
      <c r="D1535" s="967" t="str">
        <f>IF('statement of marks'!EY65="","",'statement of marks'!EY65)</f>
        <v/>
      </c>
      <c r="E1535" s="968"/>
      <c r="F1535" s="968" t="str">
        <f>IF('statement of marks'!FA65="","",'statement of marks'!FA65)</f>
        <v/>
      </c>
      <c r="G1535" s="968"/>
      <c r="H1535" s="968" t="str">
        <f>IF('statement of marks'!FC65="","",'statement of marks'!FC65)</f>
        <v/>
      </c>
      <c r="I1535" s="968"/>
      <c r="J1535" s="968" t="str">
        <f>IF('statement of marks'!FE65="","",'statement of marks'!FE65)</f>
        <v/>
      </c>
      <c r="K1535" s="968"/>
      <c r="L1535" s="968" t="str">
        <f>IF('statement of marks'!FG65="","",'statement of marks'!FG65)</f>
        <v/>
      </c>
      <c r="M1535" s="968"/>
      <c r="N1535" s="968"/>
      <c r="O1535" s="968"/>
      <c r="P1535" s="969" t="s">
        <v>302</v>
      </c>
      <c r="Q1535" s="970"/>
      <c r="R1535" s="970"/>
      <c r="S1535" s="971"/>
      <c r="T1535" s="972" t="str">
        <f>IF(T1533="","",'result subject-wise'!$G$118)</f>
        <v/>
      </c>
      <c r="U1535" s="972"/>
      <c r="V1535" s="973"/>
    </row>
    <row r="1536" spans="1:22" ht="19.25" customHeight="1">
      <c r="A1536" s="986"/>
      <c r="B1536" s="942" t="s">
        <v>303</v>
      </c>
      <c r="C1536" s="943"/>
      <c r="D1536" s="944"/>
      <c r="E1536" s="945"/>
      <c r="F1536" s="945"/>
      <c r="G1536" s="945"/>
      <c r="H1536" s="945"/>
      <c r="I1536" s="945"/>
      <c r="J1536" s="945"/>
      <c r="K1536" s="945"/>
      <c r="L1536" s="946" t="s">
        <v>326</v>
      </c>
      <c r="M1536" s="946"/>
      <c r="N1536" s="946"/>
      <c r="O1536" s="946"/>
      <c r="P1536" s="946"/>
      <c r="Q1536" s="946"/>
      <c r="R1536" s="974"/>
      <c r="S1536" s="975"/>
      <c r="T1536" s="975"/>
      <c r="U1536" s="975"/>
      <c r="V1536" s="976"/>
    </row>
    <row r="1537" spans="1:22" ht="19.25" customHeight="1">
      <c r="A1537" s="986"/>
      <c r="B1537" s="942" t="s">
        <v>335</v>
      </c>
      <c r="C1537" s="943"/>
      <c r="D1537" s="944"/>
      <c r="E1537" s="945"/>
      <c r="F1537" s="945"/>
      <c r="G1537" s="945"/>
      <c r="H1537" s="945"/>
      <c r="I1537" s="945"/>
      <c r="J1537" s="945"/>
      <c r="K1537" s="945"/>
      <c r="L1537" s="946" t="s">
        <v>304</v>
      </c>
      <c r="M1537" s="946"/>
      <c r="N1537" s="946"/>
      <c r="O1537" s="946"/>
      <c r="P1537" s="946"/>
      <c r="Q1537" s="946"/>
      <c r="R1537" s="977"/>
      <c r="S1537" s="978"/>
      <c r="T1537" s="978"/>
      <c r="U1537" s="978"/>
      <c r="V1537" s="979"/>
    </row>
    <row r="1538" spans="1:22" ht="19.25" customHeight="1">
      <c r="A1538" s="986"/>
      <c r="B1538" s="942" t="s">
        <v>313</v>
      </c>
      <c r="C1538" s="943"/>
      <c r="D1538" s="944"/>
      <c r="E1538" s="945"/>
      <c r="F1538" s="945"/>
      <c r="G1538" s="945"/>
      <c r="H1538" s="945"/>
      <c r="I1538" s="945"/>
      <c r="J1538" s="945"/>
      <c r="K1538" s="945"/>
      <c r="L1538" s="946" t="s">
        <v>327</v>
      </c>
      <c r="M1538" s="946"/>
      <c r="N1538" s="946"/>
      <c r="O1538" s="946"/>
      <c r="P1538" s="946"/>
      <c r="Q1538" s="946"/>
      <c r="R1538" s="947" t="s">
        <v>328</v>
      </c>
      <c r="S1538" s="948"/>
      <c r="T1538" s="948"/>
      <c r="U1538" s="948"/>
      <c r="V1538" s="949"/>
    </row>
    <row r="1539" spans="1:22" ht="19.25" customHeight="1">
      <c r="A1539" s="987"/>
      <c r="B1539" s="950" t="s">
        <v>329</v>
      </c>
      <c r="C1539" s="951"/>
      <c r="D1539" s="952"/>
      <c r="E1539" s="953"/>
      <c r="F1539" s="953"/>
      <c r="G1539" s="953"/>
      <c r="H1539" s="953"/>
      <c r="I1539" s="953"/>
      <c r="J1539" s="953"/>
      <c r="K1539" s="953"/>
      <c r="L1539" s="951" t="s">
        <v>117</v>
      </c>
      <c r="M1539" s="951"/>
      <c r="N1539" s="951"/>
      <c r="O1539" s="951"/>
      <c r="P1539" s="954">
        <f>'statement of marks'!$HJ$110</f>
        <v>42122</v>
      </c>
      <c r="Q1539" s="954"/>
      <c r="R1539" s="955" t="s">
        <v>305</v>
      </c>
      <c r="S1539" s="956"/>
      <c r="T1539" s="956"/>
      <c r="U1539" s="956"/>
      <c r="V1539" s="957"/>
    </row>
    <row r="1540" spans="1:22" ht="19.25" customHeight="1">
      <c r="A1540" s="980" t="s">
        <v>287</v>
      </c>
      <c r="B1540" s="981"/>
      <c r="C1540" s="981"/>
      <c r="D1540" s="981"/>
      <c r="E1540" s="981"/>
      <c r="F1540" s="981"/>
      <c r="G1540" s="981"/>
      <c r="H1540" s="981"/>
      <c r="I1540" s="981"/>
      <c r="J1540" s="981"/>
      <c r="K1540" s="981"/>
      <c r="L1540" s="981"/>
      <c r="M1540" s="981"/>
      <c r="N1540" s="981"/>
      <c r="O1540" s="981"/>
      <c r="P1540" s="981"/>
      <c r="Q1540" s="981"/>
      <c r="R1540" s="981"/>
      <c r="S1540" s="981"/>
      <c r="T1540" s="981"/>
      <c r="U1540" s="981"/>
      <c r="V1540" s="982"/>
    </row>
    <row r="1541" spans="1:22" ht="19.25" customHeight="1">
      <c r="A1541" s="983" t="str">
        <f>'statement of marks'!$A$1</f>
        <v>GOVT. GIRLS' HR. SEC. SCHOOL, NIMBAHERA</v>
      </c>
      <c r="B1541" s="984"/>
      <c r="C1541" s="984"/>
      <c r="D1541" s="984"/>
      <c r="E1541" s="984"/>
      <c r="F1541" s="984"/>
      <c r="G1541" s="984"/>
      <c r="H1541" s="984"/>
      <c r="I1541" s="984"/>
      <c r="J1541" s="984"/>
      <c r="K1541" s="984"/>
      <c r="L1541" s="984"/>
      <c r="M1541" s="984"/>
      <c r="N1541" s="984"/>
      <c r="O1541" s="984"/>
      <c r="P1541" s="984"/>
      <c r="Q1541" s="984"/>
      <c r="R1541" s="984"/>
      <c r="S1541" s="984"/>
      <c r="T1541" s="984"/>
      <c r="U1541" s="984"/>
      <c r="V1541" s="985"/>
    </row>
    <row r="1542" spans="1:22" ht="19.25" customHeight="1">
      <c r="A1542" s="986"/>
      <c r="B1542" s="988" t="s">
        <v>316</v>
      </c>
      <c r="C1542" s="988"/>
      <c r="D1542" s="989" t="str">
        <f>'statement of marks'!$F$3</f>
        <v>2013-14</v>
      </c>
      <c r="E1542" s="990"/>
      <c r="F1542" s="991" t="str">
        <f>IF(T1560="","MAIN EXAMINATION",IF(D1559="Suppl.","SUPPLEMENTARY EXAMINATION",IF(D1559="Re-exam.","RE-EXAMINATION",)))</f>
        <v>MAIN EXAMINATION</v>
      </c>
      <c r="G1542" s="992"/>
      <c r="H1542" s="992"/>
      <c r="I1542" s="992"/>
      <c r="J1542" s="992"/>
      <c r="K1542" s="992"/>
      <c r="L1542" s="992"/>
      <c r="M1542" s="992"/>
      <c r="N1542" s="992"/>
      <c r="O1542" s="992"/>
      <c r="P1542" s="992"/>
      <c r="Q1542" s="992"/>
      <c r="R1542" s="993" t="s">
        <v>315</v>
      </c>
      <c r="S1542" s="994"/>
      <c r="T1542" s="995" t="str">
        <f>'statement of marks'!$A$3</f>
        <v>11 'A'</v>
      </c>
      <c r="U1542" s="995"/>
      <c r="V1542" s="996"/>
    </row>
    <row r="1543" spans="1:22" ht="19.25" customHeight="1">
      <c r="A1543" s="986"/>
      <c r="B1543" s="997" t="s">
        <v>36</v>
      </c>
      <c r="C1543" s="997"/>
      <c r="D1543" s="998" t="str">
        <f>IF('statement of marks'!G66="","",'statement of marks'!G66)</f>
        <v>A 058</v>
      </c>
      <c r="E1543" s="946"/>
      <c r="F1543" s="946"/>
      <c r="G1543" s="946"/>
      <c r="H1543" s="946"/>
      <c r="I1543" s="946"/>
      <c r="J1543" s="946"/>
      <c r="K1543" s="946"/>
      <c r="L1543" s="946"/>
      <c r="M1543" s="946"/>
      <c r="N1543" s="946"/>
      <c r="O1543" s="946"/>
      <c r="P1543" s="946"/>
      <c r="Q1543" s="946"/>
      <c r="R1543" s="999" t="s">
        <v>314</v>
      </c>
      <c r="S1543" s="1000"/>
      <c r="T1543" s="1001" t="str">
        <f>IF('statement of marks'!E66="","",'statement of marks'!E66)</f>
        <v/>
      </c>
      <c r="U1543" s="1001"/>
      <c r="V1543" s="1002"/>
    </row>
    <row r="1544" spans="1:22" ht="19.25" customHeight="1">
      <c r="A1544" s="986"/>
      <c r="B1544" s="997" t="s">
        <v>37</v>
      </c>
      <c r="C1544" s="997"/>
      <c r="D1544" s="998" t="str">
        <f>IF('statement of marks'!H66="","",'statement of marks'!H66)</f>
        <v>B 058</v>
      </c>
      <c r="E1544" s="946"/>
      <c r="F1544" s="946"/>
      <c r="G1544" s="946"/>
      <c r="H1544" s="946"/>
      <c r="I1544" s="946"/>
      <c r="J1544" s="946"/>
      <c r="K1544" s="946"/>
      <c r="L1544" s="946"/>
      <c r="M1544" s="946"/>
      <c r="N1544" s="946"/>
      <c r="O1544" s="946"/>
      <c r="P1544" s="946"/>
      <c r="Q1544" s="946"/>
      <c r="R1544" s="999" t="s">
        <v>35</v>
      </c>
      <c r="S1544" s="1000"/>
      <c r="T1544" s="1001" t="str">
        <f>IF('statement of marks'!D66="","",'statement of marks'!D66)</f>
        <v/>
      </c>
      <c r="U1544" s="1001"/>
      <c r="V1544" s="1002"/>
    </row>
    <row r="1545" spans="1:22" ht="19.25" customHeight="1">
      <c r="A1545" s="986"/>
      <c r="B1545" s="1003" t="s">
        <v>38</v>
      </c>
      <c r="C1545" s="1003"/>
      <c r="D1545" s="998" t="str">
        <f>IF('statement of marks'!I66="","",'statement of marks'!I66)</f>
        <v>C 058</v>
      </c>
      <c r="E1545" s="946"/>
      <c r="F1545" s="946"/>
      <c r="G1545" s="946"/>
      <c r="H1545" s="946"/>
      <c r="I1545" s="946"/>
      <c r="J1545" s="946"/>
      <c r="K1545" s="946"/>
      <c r="L1545" s="946"/>
      <c r="M1545" s="946"/>
      <c r="N1545" s="946"/>
      <c r="O1545" s="946"/>
      <c r="P1545" s="946"/>
      <c r="Q1545" s="946"/>
      <c r="R1545" s="1004" t="s">
        <v>285</v>
      </c>
      <c r="S1545" s="1005"/>
      <c r="T1545" s="1006" t="str">
        <f>IF('statement of marks'!F66="","",'statement of marks'!F66)</f>
        <v/>
      </c>
      <c r="U1545" s="1006"/>
      <c r="V1545" s="1007"/>
    </row>
    <row r="1546" spans="1:22" ht="19.25" customHeight="1">
      <c r="A1546" s="986"/>
      <c r="B1546" s="1008" t="s">
        <v>223</v>
      </c>
      <c r="C1546" s="1010" t="s">
        <v>319</v>
      </c>
      <c r="D1546" s="1012" t="s">
        <v>114</v>
      </c>
      <c r="E1546" s="1012" t="s">
        <v>115</v>
      </c>
      <c r="F1546" s="1012" t="s">
        <v>116</v>
      </c>
      <c r="G1546" s="1014" t="s">
        <v>281</v>
      </c>
      <c r="H1546" s="1014" t="s">
        <v>282</v>
      </c>
      <c r="I1546" s="1012" t="s">
        <v>289</v>
      </c>
      <c r="J1546" s="1012" t="s">
        <v>299</v>
      </c>
      <c r="K1546" s="1016" t="s">
        <v>299</v>
      </c>
      <c r="L1546" s="1018" t="s">
        <v>292</v>
      </c>
      <c r="M1546" s="1018" t="s">
        <v>293</v>
      </c>
      <c r="N1546" s="1020" t="s">
        <v>294</v>
      </c>
      <c r="O1546" s="1020" t="s">
        <v>290</v>
      </c>
      <c r="P1546" s="1020" t="s">
        <v>291</v>
      </c>
      <c r="Q1546" s="1016" t="s">
        <v>323</v>
      </c>
      <c r="R1546" s="1012" t="s">
        <v>334</v>
      </c>
      <c r="S1546" s="1022" t="s">
        <v>332</v>
      </c>
      <c r="T1546" s="1024" t="s">
        <v>320</v>
      </c>
      <c r="U1546" s="1026" t="s">
        <v>321</v>
      </c>
      <c r="V1546" s="1028" t="s">
        <v>322</v>
      </c>
    </row>
    <row r="1547" spans="1:22" ht="19.25" customHeight="1">
      <c r="A1547" s="986"/>
      <c r="B1547" s="1009"/>
      <c r="C1547" s="1011"/>
      <c r="D1547" s="1013"/>
      <c r="E1547" s="1013"/>
      <c r="F1547" s="1013"/>
      <c r="G1547" s="1015"/>
      <c r="H1547" s="1015"/>
      <c r="I1547" s="1013"/>
      <c r="J1547" s="1013"/>
      <c r="K1547" s="1017"/>
      <c r="L1547" s="1019"/>
      <c r="M1547" s="1019"/>
      <c r="N1547" s="1021"/>
      <c r="O1547" s="1021"/>
      <c r="P1547" s="1021"/>
      <c r="Q1547" s="1017"/>
      <c r="R1547" s="1013"/>
      <c r="S1547" s="1023"/>
      <c r="T1547" s="1025"/>
      <c r="U1547" s="1027"/>
      <c r="V1547" s="1029"/>
    </row>
    <row r="1548" spans="1:22" ht="19.25" customHeight="1">
      <c r="A1548" s="986"/>
      <c r="B1548" s="1030" t="s">
        <v>317</v>
      </c>
      <c r="C1548" s="1031"/>
      <c r="D1548" s="173">
        <v>10</v>
      </c>
      <c r="E1548" s="203">
        <v>10</v>
      </c>
      <c r="F1548" s="203">
        <v>10</v>
      </c>
      <c r="G1548" s="164" t="s">
        <v>90</v>
      </c>
      <c r="H1548" s="174" t="str">
        <f>'statement of marks'!$AQ$6</f>
        <v/>
      </c>
      <c r="I1548" s="165">
        <v>70</v>
      </c>
      <c r="J1548" s="164" t="s">
        <v>88</v>
      </c>
      <c r="K1548" s="175">
        <v>100</v>
      </c>
      <c r="L1548" s="164" t="s">
        <v>91</v>
      </c>
      <c r="M1548" s="174" t="str">
        <f>'statement of marks'!$AV$6</f>
        <v/>
      </c>
      <c r="N1548" s="165">
        <v>100</v>
      </c>
      <c r="O1548" s="164" t="s">
        <v>307</v>
      </c>
      <c r="P1548" s="175"/>
      <c r="Q1548" s="175">
        <v>200</v>
      </c>
      <c r="R1548" s="166"/>
      <c r="S1548" s="166"/>
      <c r="T1548" s="167"/>
      <c r="U1548" s="168"/>
      <c r="V1548" s="176" t="str">
        <f>IF(OR(U1555=0,U1555&lt;S1555),"",Q1548)</f>
        <v/>
      </c>
    </row>
    <row r="1549" spans="1:22" ht="19.25" customHeight="1">
      <c r="A1549" s="986"/>
      <c r="B1549" s="942" t="str">
        <f>'statement of marks'!$J$3</f>
        <v>HINDI COMPULSORY</v>
      </c>
      <c r="C1549" s="943"/>
      <c r="D1549" s="200" t="str">
        <f>IF('statement of marks'!J66="","",'statement of marks'!J66)</f>
        <v/>
      </c>
      <c r="E1549" s="201" t="str">
        <f>IF('statement of marks'!K66="","",'statement of marks'!K66)</f>
        <v/>
      </c>
      <c r="F1549" s="201" t="str">
        <f>IF('statement of marks'!L66="","",'statement of marks'!L66)</f>
        <v/>
      </c>
      <c r="G1549" s="177" t="str">
        <f>IF('statement of marks'!N66="","",'statement of marks'!N66)</f>
        <v/>
      </c>
      <c r="H1549" s="177" t="str">
        <f>'statement of marks'!$BS$6</f>
        <v/>
      </c>
      <c r="I1549" s="204" t="str">
        <f>IF(G1549="","",G1549)</f>
        <v/>
      </c>
      <c r="J1549" s="204" t="str">
        <f>IF(G1549="","",SUM(D1549,E1549,F1549,G1549))</f>
        <v/>
      </c>
      <c r="K1549" s="178" t="str">
        <f>J1549</f>
        <v/>
      </c>
      <c r="L1549" s="177" t="str">
        <f>IF('statement of marks'!P66="","",'statement of marks'!P66)</f>
        <v/>
      </c>
      <c r="M1549" s="174" t="str">
        <f>'statement of marks'!$BX$6</f>
        <v/>
      </c>
      <c r="N1549" s="204" t="str">
        <f>IF(L1549="","",L1549)</f>
        <v/>
      </c>
      <c r="O1549" s="204" t="str">
        <f>IF(L1549="","",SUM(J1549,L1549))</f>
        <v/>
      </c>
      <c r="P1549" s="179">
        <f>SUM(H1549,M1549)</f>
        <v>0</v>
      </c>
      <c r="Q1549" s="178" t="str">
        <f>O1549</f>
        <v/>
      </c>
      <c r="R1549" s="201" t="str">
        <f>CONCATENATE('statement of marks'!FJ66,'statement of marks'!FK66,'statement of marks'!FL66)</f>
        <v/>
      </c>
      <c r="S1549" s="180" t="str">
        <f>IF(OR(R1549="S",R1549="RE"),100,"")</f>
        <v/>
      </c>
      <c r="T1549" s="181" t="str">
        <f>IF('result subject-wise'!U66="","",'result subject-wise'!U66)</f>
        <v/>
      </c>
      <c r="U1549" s="182" t="str">
        <f>IF('result subject-wise'!V66="","",'result subject-wise'!V66)</f>
        <v/>
      </c>
      <c r="V1549" s="176" t="str">
        <f>IF(OR(U1555=0,U1555&lt;S1555),"",IF(R1549="RE",SUM(Q1549,T1549),IF(R1549="S",T1549,Q1549)))</f>
        <v/>
      </c>
    </row>
    <row r="1550" spans="1:22" ht="19.25" customHeight="1">
      <c r="A1550" s="986"/>
      <c r="B1550" s="942" t="str">
        <f>'statement of marks'!$W$3</f>
        <v>ENGLISH COMPULSORY</v>
      </c>
      <c r="C1550" s="943"/>
      <c r="D1550" s="200" t="str">
        <f>IF('statement of marks'!W66="","",'statement of marks'!W66)</f>
        <v/>
      </c>
      <c r="E1550" s="201" t="str">
        <f>IF('statement of marks'!X66="","",'statement of marks'!X66)</f>
        <v/>
      </c>
      <c r="F1550" s="201" t="str">
        <f>IF('statement of marks'!Y66="","",'statement of marks'!Y66)</f>
        <v/>
      </c>
      <c r="G1550" s="177" t="str">
        <f>IF('statement of marks'!AA66="","",'statement of marks'!AA66)</f>
        <v/>
      </c>
      <c r="H1550" s="177" t="str">
        <f>'statement of marks'!$CU$6</f>
        <v/>
      </c>
      <c r="I1550" s="204" t="str">
        <f>IF(G1550="","",G1550)</f>
        <v/>
      </c>
      <c r="J1550" s="204" t="str">
        <f t="shared" ref="J1550:J1553" si="564">IF(G1550="","",SUM(D1550,E1550,F1550,G1550))</f>
        <v/>
      </c>
      <c r="K1550" s="178" t="str">
        <f>J1550</f>
        <v/>
      </c>
      <c r="L1550" s="177" t="str">
        <f>IF('statement of marks'!AC66="","",'statement of marks'!AC66)</f>
        <v/>
      </c>
      <c r="M1550" s="174" t="str">
        <f>'statement of marks'!$CZ$6</f>
        <v/>
      </c>
      <c r="N1550" s="204" t="str">
        <f>IF(L1550="","",L1550)</f>
        <v/>
      </c>
      <c r="O1550" s="204" t="str">
        <f t="shared" ref="O1550" si="565">IF(L1550="","",SUM(J1550,L1550))</f>
        <v/>
      </c>
      <c r="P1550" s="179">
        <f t="shared" ref="P1550" si="566">SUM(H1550,M1550)</f>
        <v>0</v>
      </c>
      <c r="Q1550" s="178" t="str">
        <f>O1550</f>
        <v/>
      </c>
      <c r="R1550" s="201" t="str">
        <f>CONCATENATE('statement of marks'!FM66,'statement of marks'!FN66,'statement of marks'!FO66)</f>
        <v/>
      </c>
      <c r="S1550" s="180" t="str">
        <f>IF(OR(R1550="S",R1550="RE"),100,"")</f>
        <v/>
      </c>
      <c r="T1550" s="181" t="str">
        <f>IF('result subject-wise'!X66="","",'result subject-wise'!X66)</f>
        <v/>
      </c>
      <c r="U1550" s="182" t="str">
        <f>IF('result subject-wise'!Y66="","",'result subject-wise'!Y66)</f>
        <v/>
      </c>
      <c r="V1550" s="176" t="str">
        <f>IF(OR(U1555=0,U1555&lt;S1555),"",IF(R1550="RE",SUM(Q1550,T1550),IF(R1550="S",T1550,Q1550)))</f>
        <v/>
      </c>
    </row>
    <row r="1551" spans="1:22" ht="19.25" customHeight="1">
      <c r="A1551" s="986"/>
      <c r="B1551" s="942" t="str">
        <f>'statement of marks'!AK66</f>
        <v/>
      </c>
      <c r="C1551" s="943"/>
      <c r="D1551" s="200" t="str">
        <f>IF('statement of marks'!AL66="","",'statement of marks'!AL66)</f>
        <v/>
      </c>
      <c r="E1551" s="201" t="str">
        <f>IF('statement of marks'!AM66="","",'statement of marks'!AM66)</f>
        <v/>
      </c>
      <c r="F1551" s="201" t="str">
        <f>IF('statement of marks'!AN66="","",'statement of marks'!AN66)</f>
        <v/>
      </c>
      <c r="G1551" s="177" t="str">
        <f>IF('statement of marks'!AP66="","",'statement of marks'!AP66)</f>
        <v/>
      </c>
      <c r="H1551" s="177" t="str">
        <f>IF('statement of marks'!AQ66="","",'statement of marks'!AQ66)</f>
        <v/>
      </c>
      <c r="I1551" s="204" t="str">
        <f>IF(G1551="","",IF(AND(G1551="ML",H1551="ML"),"ML",IF(AND(G1551="ML",H1551=""),"ML",SUM(G1551,H1551))))</f>
        <v/>
      </c>
      <c r="J1551" s="204" t="str">
        <f t="shared" si="564"/>
        <v/>
      </c>
      <c r="K1551" s="178" t="str">
        <f>IF(J1551="","",SUM(H1551,J1551))</f>
        <v/>
      </c>
      <c r="L1551" s="177" t="str">
        <f>IF('statement of marks'!AU66="","",'statement of marks'!AU66)</f>
        <v/>
      </c>
      <c r="M1551" s="177" t="str">
        <f>IF('statement of marks'!AV66="","",'statement of marks'!AV66)</f>
        <v/>
      </c>
      <c r="N1551" s="204" t="str">
        <f>IF(L1551="","",IF(AND(L1551="ML",M1551="ML"),"ML",IF(AND(L1551="ML",M1551=""),"ML",SUM(L1551,M1551))))</f>
        <v/>
      </c>
      <c r="O1551" s="204" t="str">
        <f>IF(L1551="","",SUM(J1551,L1551))</f>
        <v/>
      </c>
      <c r="P1551" s="177" t="str">
        <f>IF(AND(H1551="",M1551=""),"",SUM(H1551,M1551))</f>
        <v/>
      </c>
      <c r="Q1551" s="178" t="str">
        <f>IF(O1551="","",SUM(O1551,P1551))</f>
        <v/>
      </c>
      <c r="R1551" s="201" t="str">
        <f>CONCATENATE('statement of marks'!FP66,'statement of marks'!FY66,'statement of marks'!FZ66)</f>
        <v/>
      </c>
      <c r="S1551" s="180" t="str">
        <f>IF('result subject-wise'!Z66="","",'result subject-wise'!Z66)</f>
        <v/>
      </c>
      <c r="T1551" s="181" t="str">
        <f>IF('result subject-wise'!AB66="","",'result subject-wise'!AB66)</f>
        <v/>
      </c>
      <c r="U1551" s="182" t="str">
        <f>IF('result subject-wise'!AC66="","",'result subject-wise'!AC66)</f>
        <v/>
      </c>
      <c r="V1551" s="176" t="str">
        <f>IF(OR(U1555=0,U1555&lt;S1555),"",IF(OR(R1551="RE",R1551="REP"),SUM(Q1551,T1551),IF(R1551="S",T1551,Q1551)))</f>
        <v/>
      </c>
    </row>
    <row r="1552" spans="1:22" ht="19.25" customHeight="1">
      <c r="A1552" s="986"/>
      <c r="B1552" s="942" t="str">
        <f>'statement of marks'!BM66</f>
        <v/>
      </c>
      <c r="C1552" s="943"/>
      <c r="D1552" s="200" t="str">
        <f>IF('statement of marks'!BN66="","",'statement of marks'!BN66)</f>
        <v/>
      </c>
      <c r="E1552" s="201" t="str">
        <f>IF('statement of marks'!BO66="","",'statement of marks'!BO66)</f>
        <v/>
      </c>
      <c r="F1552" s="201" t="str">
        <f>IF('statement of marks'!BP66="","",'statement of marks'!BP66)</f>
        <v/>
      </c>
      <c r="G1552" s="177" t="str">
        <f>IF('statement of marks'!BR66="","",'statement of marks'!BR66)</f>
        <v/>
      </c>
      <c r="H1552" s="177" t="str">
        <f>IF('statement of marks'!BS66="","",'statement of marks'!BS66)</f>
        <v/>
      </c>
      <c r="I1552" s="204" t="str">
        <f t="shared" ref="I1552" si="567">IF(G1552="","",IF(AND(G1552="ML",H1552="ML"),"ML",IF(AND(G1552="ML",H1552=""),"ML",SUM(G1552,H1552))))</f>
        <v/>
      </c>
      <c r="J1552" s="204" t="str">
        <f t="shared" si="564"/>
        <v/>
      </c>
      <c r="K1552" s="178" t="str">
        <f>IF(J1552="","",SUM(H1552,J1552))</f>
        <v/>
      </c>
      <c r="L1552" s="177" t="str">
        <f>IF('statement of marks'!BW66="","",'statement of marks'!BW66)</f>
        <v/>
      </c>
      <c r="M1552" s="177" t="str">
        <f>IF('statement of marks'!BX66="","",'statement of marks'!BX66)</f>
        <v/>
      </c>
      <c r="N1552" s="204" t="str">
        <f t="shared" ref="N1552" si="568">IF(L1552="","",IF(AND(L1552="ML",M1552="ML"),"ML",IF(AND(L1552="ML",M1552=""),"ML",SUM(L1552,M1552))))</f>
        <v/>
      </c>
      <c r="O1552" s="204" t="str">
        <f>IF(L1552="","",SUM(J1552,L1552))</f>
        <v/>
      </c>
      <c r="P1552" s="177" t="str">
        <f t="shared" ref="P1552:P1553" si="569">IF(AND(H1552="",M1552=""),"",SUM(H1552,M1552))</f>
        <v/>
      </c>
      <c r="Q1552" s="178" t="str">
        <f>IF(O1552="","",SUM(O1552,P1552))</f>
        <v/>
      </c>
      <c r="R1552" s="201" t="str">
        <f>CONCATENATE('statement of marks'!GA66,'statement of marks'!GJ66,'statement of marks'!GK66)</f>
        <v/>
      </c>
      <c r="S1552" s="180" t="str">
        <f>IF('result subject-wise'!AD66="","",'result subject-wise'!AD66)</f>
        <v/>
      </c>
      <c r="T1552" s="181" t="str">
        <f>IF('result subject-wise'!AF66="","",'result subject-wise'!AF66)</f>
        <v/>
      </c>
      <c r="U1552" s="182" t="str">
        <f>IF('result subject-wise'!AG66="","",'result subject-wise'!AG66)</f>
        <v/>
      </c>
      <c r="V1552" s="176" t="str">
        <f>IF(OR(U1555=0,U1555&lt;S1555),"",IF(OR(R1552="RE",R1552="REP"),SUM(Q1552,T1552),IF(R1552="S",T1552,Q1552)))</f>
        <v/>
      </c>
    </row>
    <row r="1553" spans="1:22" ht="19.25" customHeight="1">
      <c r="A1553" s="986"/>
      <c r="B1553" s="942" t="str">
        <f>'statement of marks'!CO66</f>
        <v/>
      </c>
      <c r="C1553" s="943"/>
      <c r="D1553" s="200" t="str">
        <f>IF('statement of marks'!CP66="","",'statement of marks'!CP66)</f>
        <v/>
      </c>
      <c r="E1553" s="201" t="str">
        <f>IF('statement of marks'!CQ66="","",'statement of marks'!CQ66)</f>
        <v/>
      </c>
      <c r="F1553" s="201" t="str">
        <f>IF('statement of marks'!CR66="","",'statement of marks'!CR66)</f>
        <v/>
      </c>
      <c r="G1553" s="177" t="str">
        <f>IF('statement of marks'!CT66="","",'statement of marks'!CT66)</f>
        <v/>
      </c>
      <c r="H1553" s="177" t="str">
        <f>IF('statement of marks'!CU66="","",'statement of marks'!CU66)</f>
        <v/>
      </c>
      <c r="I1553" s="204" t="str">
        <f>IF(G1553="","",IF(AND(G1553="ML",H1553="ML"),"ML",IF(AND(G1553="ML",H1553=""),"ML",SUM(G1553,H1553))))</f>
        <v/>
      </c>
      <c r="J1553" s="204" t="str">
        <f t="shared" si="564"/>
        <v/>
      </c>
      <c r="K1553" s="178" t="str">
        <f>IF(J1553="","",SUM(H1553,J1553))</f>
        <v/>
      </c>
      <c r="L1553" s="177" t="str">
        <f>IF('statement of marks'!CY66="","",'statement of marks'!CY66)</f>
        <v/>
      </c>
      <c r="M1553" s="177" t="str">
        <f>IF('statement of marks'!CZ66="","",'statement of marks'!CZ66)</f>
        <v/>
      </c>
      <c r="N1553" s="204" t="str">
        <f>IF(L1553="","",IF(AND(L1553="ML",M1553="ML"),"ML",IF(AND(L1553="ML",M1553=""),"ML",SUM(L1553,M1553))))</f>
        <v/>
      </c>
      <c r="O1553" s="204" t="str">
        <f>IF(L1553="","",SUM(J1553,L1553))</f>
        <v/>
      </c>
      <c r="P1553" s="177" t="str">
        <f t="shared" si="569"/>
        <v/>
      </c>
      <c r="Q1553" s="178" t="str">
        <f>IF(O1553="","",SUM(O1553,P1553))</f>
        <v/>
      </c>
      <c r="R1553" s="201" t="str">
        <f>CONCATENATE('statement of marks'!GL66,'statement of marks'!GU66,'statement of marks'!GV66)</f>
        <v/>
      </c>
      <c r="S1553" s="180" t="str">
        <f>IF('result subject-wise'!AH66="","",'result subject-wise'!AH66)</f>
        <v/>
      </c>
      <c r="T1553" s="181" t="str">
        <f>IF('result subject-wise'!AJ66="","",'result subject-wise'!AJ66)</f>
        <v/>
      </c>
      <c r="U1553" s="182" t="str">
        <f>IF('result subject-wise'!AK66="","",'result subject-wise'!AK66)</f>
        <v/>
      </c>
      <c r="V1553" s="176" t="str">
        <f>IF(OR(U1555=0,U1555&lt;S1555),"",IF(OR(R1553="RE",R1553="REP"),SUM(Q1553,T1553),IF(R1553="S",T1553,Q1553)))</f>
        <v/>
      </c>
    </row>
    <row r="1554" spans="1:22" ht="19.25" customHeight="1">
      <c r="A1554" s="986"/>
      <c r="B1554" s="1032" t="s">
        <v>296</v>
      </c>
      <c r="C1554" s="1033"/>
      <c r="D1554" s="183" t="str">
        <f>IF(AND(D1549="",D1550="",D1551="",D1552="",D1553=""),"",SUM(D1549:D1553))</f>
        <v/>
      </c>
      <c r="E1554" s="183" t="str">
        <f t="shared" ref="E1554:F1554" si="570">IF(AND(E1549="",E1550="",E1551="",E1552="",E1553=""),"",SUM(E1549:E1553))</f>
        <v/>
      </c>
      <c r="F1554" s="183" t="str">
        <f t="shared" si="570"/>
        <v/>
      </c>
      <c r="G1554" s="184" t="str">
        <f>IF(G1549="","",SUM(G1549:G1553))</f>
        <v/>
      </c>
      <c r="H1554" s="184">
        <f>SUM(H1551:H1553)</f>
        <v>0</v>
      </c>
      <c r="I1554" s="184" t="str">
        <f>IF(AND(I1549="",I1550="",I1551="",I1552="",I1553=""),"",SUM(I1549:I1553))</f>
        <v/>
      </c>
      <c r="J1554" s="185" t="str">
        <f>IF(J1553="","",SUM(J1549:J1553))</f>
        <v/>
      </c>
      <c r="K1554" s="186" t="str">
        <f>IF(K1549="","",SUM(K1549:K1553))</f>
        <v/>
      </c>
      <c r="L1554" s="184" t="str">
        <f>IF(L1549="","",SUM(L1549:L1553))</f>
        <v/>
      </c>
      <c r="M1554" s="184">
        <f>SUM(M1551:M1553)</f>
        <v>0</v>
      </c>
      <c r="N1554" s="184" t="str">
        <f t="shared" ref="N1554" si="571">IF(AND(N1549="",N1550="",N1551="",N1552="",N1553=""),"",SUM(N1549:N1553))</f>
        <v/>
      </c>
      <c r="O1554" s="185" t="str">
        <f>IF(L1554="","",SUM(J1554,L1554))</f>
        <v/>
      </c>
      <c r="P1554" s="186">
        <f>SUM(H1554,M1554)</f>
        <v>0</v>
      </c>
      <c r="Q1554" s="186" t="str">
        <f>IF(Q1549="","",SUM(Q1549:Q1553))</f>
        <v/>
      </c>
      <c r="R1554" s="185"/>
      <c r="S1554" s="185" t="str">
        <f>IF(AND(S1549="",S1550="",S1551="",S1552="",S1553=""),"",SUM(S1549:S1553))</f>
        <v/>
      </c>
      <c r="T1554" s="187" t="str">
        <f>IF(AND(T1549="",T1550="",T1551="",T1552="",T1553=""),"",SUM(T1549:T1553))</f>
        <v/>
      </c>
      <c r="U1554" s="188"/>
      <c r="V1554" s="189" t="str">
        <f>IF(V1549="","",SUM(V1549:V1553))</f>
        <v/>
      </c>
    </row>
    <row r="1555" spans="1:22" ht="19.25" customHeight="1">
      <c r="A1555" s="986"/>
      <c r="B1555" s="1034" t="s">
        <v>318</v>
      </c>
      <c r="C1555" s="1035"/>
      <c r="D1555" s="173" t="str">
        <f>IF(D1554="","",50-(COUNTIF(D1549:D1553,"NA")*10+COUNTIF(D1549:D1553,"ML")*10))</f>
        <v/>
      </c>
      <c r="E1555" s="173" t="str">
        <f t="shared" ref="E1555:F1555" si="572">IF(E1554="","",50-(COUNTIF(E1549:E1553,"NA")*10+COUNTIF(E1549:E1553,"ML")*10))</f>
        <v/>
      </c>
      <c r="F1555" s="173" t="str">
        <f t="shared" si="572"/>
        <v/>
      </c>
      <c r="G1555" s="177">
        <f>I1555-H1555</f>
        <v>350</v>
      </c>
      <c r="H1555" s="184">
        <f>IF(H1554="","",(IF(OR(H1551="ML",H1551=""),0,H1548)+IF(OR(H1552="ML",H1552=""),0,H1549)+IF(OR(H1553="ML",H1553=""),0,H1550)))</f>
        <v>0</v>
      </c>
      <c r="I1555" s="177">
        <f>IF(I1554=0,0,350-H1557)</f>
        <v>350</v>
      </c>
      <c r="J1555" s="204" t="str">
        <f>IF(J1554="","",SUM(D1555:G1555))</f>
        <v/>
      </c>
      <c r="K1555" s="178" t="str">
        <f>IF(K1554="","",SUM(H1555,J1555))</f>
        <v/>
      </c>
      <c r="L1555" s="177">
        <f>N1555-M1555</f>
        <v>500</v>
      </c>
      <c r="M1555" s="180">
        <f>IF(M1554="","",(IF(OR(M1551="ML",M1551=""),0,M1548)+IF(OR(M1552="ML",M1552=""),0,M1549)+IF(OR(M1553="ML",M1553=""),0,M1550)))</f>
        <v>0</v>
      </c>
      <c r="N1555" s="177">
        <f>IF(N1554=0,0,500-M1557)</f>
        <v>500</v>
      </c>
      <c r="O1555" s="204">
        <f>IF(L1555="","",SUM(J1555,L1555))</f>
        <v>500</v>
      </c>
      <c r="P1555" s="178">
        <f>SUM(H1555,M1555)</f>
        <v>0</v>
      </c>
      <c r="Q1555" s="178" t="str">
        <f>IF(Q1554="","",SUM(O1555,P1555))</f>
        <v/>
      </c>
      <c r="R1555" s="169"/>
      <c r="S1555" s="190">
        <f>COUNTIF(R1549:R1558,"S")</f>
        <v>0</v>
      </c>
      <c r="T1555" s="190">
        <f>COUNTIF(R1549:R1558,"RE")+COUNTIF(R1549:R1558,"REP")</f>
        <v>0</v>
      </c>
      <c r="U1555" s="190">
        <f>COUNTIF(U1549:U1554,"P")+COUNTIF(U1557:U1558,"P")</f>
        <v>0</v>
      </c>
      <c r="V1555" s="191" t="str">
        <f>IF(OR(U1555=0,U1555&lt;(S1555+T1555)),"",(Q1555-(S1555*200)+S1554))</f>
        <v/>
      </c>
    </row>
    <row r="1556" spans="1:22" ht="19.25" customHeight="1">
      <c r="A1556" s="986"/>
      <c r="B1556" s="942" t="s">
        <v>156</v>
      </c>
      <c r="C1556" s="943"/>
      <c r="D1556" s="192" t="str">
        <f t="shared" ref="D1556:Q1556" si="573">IF(D1555="","",D1554/D1555*100)</f>
        <v/>
      </c>
      <c r="E1556" s="192" t="str">
        <f t="shared" si="573"/>
        <v/>
      </c>
      <c r="F1556" s="192" t="str">
        <f t="shared" si="573"/>
        <v/>
      </c>
      <c r="G1556" s="192" t="e">
        <f t="shared" si="573"/>
        <v>#VALUE!</v>
      </c>
      <c r="H1556" s="192" t="e">
        <f t="shared" si="573"/>
        <v>#DIV/0!</v>
      </c>
      <c r="I1556" s="192" t="e">
        <f t="shared" si="573"/>
        <v>#VALUE!</v>
      </c>
      <c r="J1556" s="192" t="str">
        <f t="shared" si="573"/>
        <v/>
      </c>
      <c r="K1556" s="193" t="str">
        <f t="shared" si="573"/>
        <v/>
      </c>
      <c r="L1556" s="192" t="e">
        <f t="shared" si="573"/>
        <v>#VALUE!</v>
      </c>
      <c r="M1556" s="192" t="e">
        <f t="shared" si="573"/>
        <v>#DIV/0!</v>
      </c>
      <c r="N1556" s="192" t="e">
        <f t="shared" si="573"/>
        <v>#VALUE!</v>
      </c>
      <c r="O1556" s="192" t="e">
        <f t="shared" si="573"/>
        <v>#VALUE!</v>
      </c>
      <c r="P1556" s="193" t="e">
        <f t="shared" si="573"/>
        <v>#DIV/0!</v>
      </c>
      <c r="Q1556" s="193" t="str">
        <f t="shared" si="573"/>
        <v/>
      </c>
      <c r="R1556" s="166"/>
      <c r="S1556" s="166"/>
      <c r="T1556" s="167"/>
      <c r="U1556" s="170"/>
      <c r="V1556" s="194" t="str">
        <f>IF(V1555="","",V1554/V1555*100)</f>
        <v/>
      </c>
    </row>
    <row r="1557" spans="1:22" ht="19.25" customHeight="1">
      <c r="A1557" s="986"/>
      <c r="B1557" s="942" t="str">
        <f>'statement of marks'!$DQ$3</f>
        <v>RAJASTHAN STUDIES</v>
      </c>
      <c r="C1557" s="943"/>
      <c r="D1557" s="200" t="str">
        <f>IF('statement of marks'!DQ66="","",'statement of marks'!DQ66)</f>
        <v/>
      </c>
      <c r="E1557" s="201" t="str">
        <f>IF('statement of marks'!DR66="","",'statement of marks'!DR66)</f>
        <v/>
      </c>
      <c r="F1557" s="201" t="str">
        <f>IF('statement of marks'!DS66="","",'statement of marks'!DS66)</f>
        <v/>
      </c>
      <c r="G1557" s="201" t="str">
        <f>IF('statement of marks'!DU66="","",'statement of marks'!DU66)</f>
        <v/>
      </c>
      <c r="H1557" s="179">
        <f>IF(G1549="ML",70)+IF(G1550="ML",70)+IF(G1551="ML",70-H1548)+IF(G1552="ML",70-H1549)+IF(G1553="ML",70-H1550)+IF(H1551="ml",H1548)+IF(H1552="ml",H1549)+IF(H1553="ml",H1550)</f>
        <v>0</v>
      </c>
      <c r="I1557" s="204" t="str">
        <f>IF(G1557="","",SUM(G1557,H1557))</f>
        <v/>
      </c>
      <c r="J1557" s="204" t="str">
        <f>IF(G1557="","",SUM(D1557,E1557,F1557,G1557))</f>
        <v/>
      </c>
      <c r="K1557" s="178" t="str">
        <f>IF(J1557="","",SUM(H1557,J1557))</f>
        <v/>
      </c>
      <c r="L1557" s="201" t="str">
        <f>IF('statement of marks'!DW66="","",'statement of marks'!DW66)</f>
        <v/>
      </c>
      <c r="M1557" s="179">
        <f>IF(L1549="ML",100)+IF(L1550="ML",100)+IF(L1551="ML",100-M1548)+IF(L1552="ML",100-M1549)+IF(L1553="ML",100-M1550)+IF(M1551="ml",M1548)+IF(M1552="ml",M1549)+IF(M1553="ml",M1550)</f>
        <v>0</v>
      </c>
      <c r="N1557" s="204" t="str">
        <f>IF(L1557="","",SUM(L1557,M1557))</f>
        <v/>
      </c>
      <c r="O1557" s="204" t="str">
        <f>IF(L1557="","",SUM(K1557,L1557))</f>
        <v/>
      </c>
      <c r="P1557" s="179">
        <f>SUM(H1557,M1557)</f>
        <v>0</v>
      </c>
      <c r="Q1557" s="178" t="str">
        <f>IF(O1557="","",SUM(O1557,M1557))</f>
        <v/>
      </c>
      <c r="R1557" s="201" t="str">
        <f>IF('statement of marks'!GW66="","",'statement of marks'!GW66)</f>
        <v/>
      </c>
      <c r="S1557" s="180" t="str">
        <f>IF(OR(R1557="S",R1557="RE"),100,"")</f>
        <v/>
      </c>
      <c r="T1557" s="171" t="str">
        <f>IF('result subject-wise'!AL66="","",'result subject-wise'!AL66)</f>
        <v/>
      </c>
      <c r="U1557" s="172" t="str">
        <f>IF('result subject-wise'!AM66="","",'result subject-wise'!AM66)</f>
        <v/>
      </c>
      <c r="V1557" s="1036"/>
    </row>
    <row r="1558" spans="1:22" ht="19.25" customHeight="1">
      <c r="A1558" s="986"/>
      <c r="B1558" s="942" t="str">
        <f>'statement of marks'!$ED$3</f>
        <v>JEEVAN KAUSJAL</v>
      </c>
      <c r="C1558" s="943"/>
      <c r="D1558" s="1037" t="s">
        <v>283</v>
      </c>
      <c r="E1558" s="1038"/>
      <c r="F1558" s="204">
        <f>'statement of marks'!$ED$6</f>
        <v>30</v>
      </c>
      <c r="G1558" s="177" t="str">
        <f>IF('statement of marks'!ED66="","",'statement of marks'!ED66)</f>
        <v/>
      </c>
      <c r="H1558" s="1038" t="s">
        <v>284</v>
      </c>
      <c r="I1558" s="1038"/>
      <c r="J1558" s="204">
        <f>'statement of marks'!$EE$6</f>
        <v>30</v>
      </c>
      <c r="K1558" s="178" t="str">
        <f>IF('statement of marks'!EE66="","",'statement of marks'!EE66)</f>
        <v/>
      </c>
      <c r="L1558" s="1038" t="s">
        <v>113</v>
      </c>
      <c r="M1558" s="1038"/>
      <c r="N1558" s="204">
        <f>'statement of marks'!$EF$6</f>
        <v>40</v>
      </c>
      <c r="O1558" s="201" t="str">
        <f>IF('statement of marks'!EF66="","",'statement of marks'!EF66)</f>
        <v/>
      </c>
      <c r="P1558" s="166"/>
      <c r="Q1558" s="178" t="str">
        <f>IF(O1558="","",SUM(G1558,K1558,O1558))</f>
        <v/>
      </c>
      <c r="R1558" s="201" t="str">
        <f>IF('statement of marks'!GX66="","",'statement of marks'!GX66)</f>
        <v/>
      </c>
      <c r="S1558" s="180" t="str">
        <f>IF(OR(R1558="S",R1558="RE"),40,"")</f>
        <v/>
      </c>
      <c r="T1558" s="171" t="str">
        <f>IF('result subject-wise'!AN66="","",'result subject-wise'!AN66)</f>
        <v/>
      </c>
      <c r="U1558" s="172" t="str">
        <f>IF('result subject-wise'!AO66="","",'result subject-wise'!AO66)</f>
        <v/>
      </c>
      <c r="V1558" s="1036"/>
    </row>
    <row r="1559" spans="1:22" ht="19.25" customHeight="1">
      <c r="A1559" s="986"/>
      <c r="B1559" s="1039" t="s">
        <v>200</v>
      </c>
      <c r="C1559" s="1040"/>
      <c r="D1559" s="1041" t="str">
        <f>IF('statement of marks'!HD66="","",'statement of marks'!HD66)</f>
        <v/>
      </c>
      <c r="E1559" s="1042"/>
      <c r="F1559" s="1042"/>
      <c r="G1559" s="1042"/>
      <c r="H1559" s="1042"/>
      <c r="I1559" s="1043"/>
      <c r="J1559" s="202" t="s">
        <v>330</v>
      </c>
      <c r="K1559" s="201" t="str">
        <f>IF('statement of marks'!HG66="","",'statement of marks'!HG66)</f>
        <v/>
      </c>
      <c r="L1559" s="1044" t="s">
        <v>157</v>
      </c>
      <c r="M1559" s="1045"/>
      <c r="N1559" s="1046"/>
      <c r="O1559" s="201" t="str">
        <f>IF('statement of marks'!HI66="","",'statement of marks'!HI66)</f>
        <v/>
      </c>
      <c r="P1559" s="1047" t="s">
        <v>324</v>
      </c>
      <c r="Q1559" s="1047"/>
      <c r="R1559" s="1047"/>
      <c r="S1559" s="1047"/>
      <c r="T1559" s="1047"/>
      <c r="U1559" s="1047"/>
      <c r="V1559" s="1048"/>
    </row>
    <row r="1560" spans="1:22" ht="19.25" customHeight="1">
      <c r="A1560" s="986"/>
      <c r="B1560" s="1039" t="s">
        <v>333</v>
      </c>
      <c r="C1560" s="1040"/>
      <c r="D1560" s="965" t="s">
        <v>127</v>
      </c>
      <c r="E1560" s="966"/>
      <c r="F1560" s="958" t="s">
        <v>129</v>
      </c>
      <c r="G1560" s="958"/>
      <c r="H1560" s="958" t="s">
        <v>131</v>
      </c>
      <c r="I1560" s="958"/>
      <c r="J1560" s="958" t="s">
        <v>133</v>
      </c>
      <c r="K1560" s="958"/>
      <c r="L1560" s="959" t="s">
        <v>312</v>
      </c>
      <c r="M1560" s="959"/>
      <c r="N1560" s="959"/>
      <c r="O1560" s="959"/>
      <c r="P1560" s="960" t="s">
        <v>200</v>
      </c>
      <c r="Q1560" s="960"/>
      <c r="R1560" s="960"/>
      <c r="S1560" s="960"/>
      <c r="T1560" s="961" t="str">
        <f>IF('result subject-wise'!AR66="","",'result subject-wise'!AR66)</f>
        <v/>
      </c>
      <c r="U1560" s="961"/>
      <c r="V1560" s="962"/>
    </row>
    <row r="1561" spans="1:22" ht="19.25" customHeight="1">
      <c r="A1561" s="986"/>
      <c r="B1561" s="963" t="s">
        <v>309</v>
      </c>
      <c r="C1561" s="964"/>
      <c r="D1561" s="965" t="str">
        <f>IF('statement of marks'!EZ66="","",'statement of marks'!EZ66)</f>
        <v/>
      </c>
      <c r="E1561" s="966"/>
      <c r="F1561" s="966" t="str">
        <f>IF('statement of marks'!FB66="","",'statement of marks'!FB66)</f>
        <v/>
      </c>
      <c r="G1561" s="966"/>
      <c r="H1561" s="966" t="str">
        <f>IF('statement of marks'!FD66="","",'statement of marks'!FD66)</f>
        <v/>
      </c>
      <c r="I1561" s="966"/>
      <c r="J1561" s="966" t="str">
        <f>IF('statement of marks'!FF66="","",'statement of marks'!FF66)</f>
        <v/>
      </c>
      <c r="K1561" s="966"/>
      <c r="L1561" s="966" t="str">
        <f>IF('statement of marks'!FH66="","",'statement of marks'!FH66)</f>
        <v/>
      </c>
      <c r="M1561" s="966"/>
      <c r="N1561" s="966"/>
      <c r="O1561" s="966"/>
      <c r="P1561" s="960" t="s">
        <v>330</v>
      </c>
      <c r="Q1561" s="960"/>
      <c r="R1561" s="960"/>
      <c r="S1561" s="960"/>
      <c r="T1561" s="961" t="str">
        <f>IF(AND(T1560="mRrh.kZ",V1556&gt;=60),"FIRST",IF(AND(T1560="mRrh.kZ",V1556&gt;=48),"SECOND",IF(AND(T1560="mRrh.kZ",V1556&gt;=36),"THIRD","")))</f>
        <v/>
      </c>
      <c r="U1561" s="961"/>
      <c r="V1561" s="962"/>
    </row>
    <row r="1562" spans="1:22" ht="19.25" customHeight="1">
      <c r="A1562" s="986"/>
      <c r="B1562" s="963" t="s">
        <v>310</v>
      </c>
      <c r="C1562" s="964"/>
      <c r="D1562" s="967" t="str">
        <f>IF('statement of marks'!EY66="","",'statement of marks'!EY66)</f>
        <v/>
      </c>
      <c r="E1562" s="968"/>
      <c r="F1562" s="968" t="str">
        <f>IF('statement of marks'!FA66="","",'statement of marks'!FA66)</f>
        <v/>
      </c>
      <c r="G1562" s="968"/>
      <c r="H1562" s="968" t="str">
        <f>IF('statement of marks'!FC66="","",'statement of marks'!FC66)</f>
        <v/>
      </c>
      <c r="I1562" s="968"/>
      <c r="J1562" s="968" t="str">
        <f>IF('statement of marks'!FE66="","",'statement of marks'!FE66)</f>
        <v/>
      </c>
      <c r="K1562" s="968"/>
      <c r="L1562" s="968" t="str">
        <f>IF('statement of marks'!FG66="","",'statement of marks'!FG66)</f>
        <v/>
      </c>
      <c r="M1562" s="968"/>
      <c r="N1562" s="968"/>
      <c r="O1562" s="968"/>
      <c r="P1562" s="969" t="s">
        <v>302</v>
      </c>
      <c r="Q1562" s="970"/>
      <c r="R1562" s="970"/>
      <c r="S1562" s="971"/>
      <c r="T1562" s="972" t="str">
        <f>IF(T1560="","",'result subject-wise'!$G$118)</f>
        <v/>
      </c>
      <c r="U1562" s="972"/>
      <c r="V1562" s="973"/>
    </row>
    <row r="1563" spans="1:22" ht="19.25" customHeight="1">
      <c r="A1563" s="986"/>
      <c r="B1563" s="942" t="s">
        <v>303</v>
      </c>
      <c r="C1563" s="943"/>
      <c r="D1563" s="944"/>
      <c r="E1563" s="945"/>
      <c r="F1563" s="945"/>
      <c r="G1563" s="945"/>
      <c r="H1563" s="945"/>
      <c r="I1563" s="945"/>
      <c r="J1563" s="945"/>
      <c r="K1563" s="945"/>
      <c r="L1563" s="946" t="s">
        <v>326</v>
      </c>
      <c r="M1563" s="946"/>
      <c r="N1563" s="946"/>
      <c r="O1563" s="946"/>
      <c r="P1563" s="946"/>
      <c r="Q1563" s="946"/>
      <c r="R1563" s="974"/>
      <c r="S1563" s="975"/>
      <c r="T1563" s="975"/>
      <c r="U1563" s="975"/>
      <c r="V1563" s="976"/>
    </row>
    <row r="1564" spans="1:22" ht="19.25" customHeight="1">
      <c r="A1564" s="986"/>
      <c r="B1564" s="942" t="s">
        <v>335</v>
      </c>
      <c r="C1564" s="943"/>
      <c r="D1564" s="944"/>
      <c r="E1564" s="945"/>
      <c r="F1564" s="945"/>
      <c r="G1564" s="945"/>
      <c r="H1564" s="945"/>
      <c r="I1564" s="945"/>
      <c r="J1564" s="945"/>
      <c r="K1564" s="945"/>
      <c r="L1564" s="946" t="s">
        <v>304</v>
      </c>
      <c r="M1564" s="946"/>
      <c r="N1564" s="946"/>
      <c r="O1564" s="946"/>
      <c r="P1564" s="946"/>
      <c r="Q1564" s="946"/>
      <c r="R1564" s="977"/>
      <c r="S1564" s="978"/>
      <c r="T1564" s="978"/>
      <c r="U1564" s="978"/>
      <c r="V1564" s="979"/>
    </row>
    <row r="1565" spans="1:22" ht="19.25" customHeight="1">
      <c r="A1565" s="986"/>
      <c r="B1565" s="942" t="s">
        <v>313</v>
      </c>
      <c r="C1565" s="943"/>
      <c r="D1565" s="944"/>
      <c r="E1565" s="945"/>
      <c r="F1565" s="945"/>
      <c r="G1565" s="945"/>
      <c r="H1565" s="945"/>
      <c r="I1565" s="945"/>
      <c r="J1565" s="945"/>
      <c r="K1565" s="945"/>
      <c r="L1565" s="946" t="s">
        <v>327</v>
      </c>
      <c r="M1565" s="946"/>
      <c r="N1565" s="946"/>
      <c r="O1565" s="946"/>
      <c r="P1565" s="946"/>
      <c r="Q1565" s="946"/>
      <c r="R1565" s="947" t="s">
        <v>328</v>
      </c>
      <c r="S1565" s="948"/>
      <c r="T1565" s="948"/>
      <c r="U1565" s="948"/>
      <c r="V1565" s="949"/>
    </row>
    <row r="1566" spans="1:22" ht="19.25" customHeight="1">
      <c r="A1566" s="987"/>
      <c r="B1566" s="950" t="s">
        <v>329</v>
      </c>
      <c r="C1566" s="951"/>
      <c r="D1566" s="952"/>
      <c r="E1566" s="953"/>
      <c r="F1566" s="953"/>
      <c r="G1566" s="953"/>
      <c r="H1566" s="953"/>
      <c r="I1566" s="953"/>
      <c r="J1566" s="953"/>
      <c r="K1566" s="953"/>
      <c r="L1566" s="951" t="s">
        <v>117</v>
      </c>
      <c r="M1566" s="951"/>
      <c r="N1566" s="951"/>
      <c r="O1566" s="951"/>
      <c r="P1566" s="954">
        <f>'statement of marks'!$HJ$110</f>
        <v>42122</v>
      </c>
      <c r="Q1566" s="954"/>
      <c r="R1566" s="955" t="s">
        <v>305</v>
      </c>
      <c r="S1566" s="956"/>
      <c r="T1566" s="956"/>
      <c r="U1566" s="956"/>
      <c r="V1566" s="957"/>
    </row>
    <row r="1567" spans="1:22" ht="19.25" customHeight="1">
      <c r="A1567" s="980" t="s">
        <v>287</v>
      </c>
      <c r="B1567" s="981"/>
      <c r="C1567" s="981"/>
      <c r="D1567" s="981"/>
      <c r="E1567" s="981"/>
      <c r="F1567" s="981"/>
      <c r="G1567" s="981"/>
      <c r="H1567" s="981"/>
      <c r="I1567" s="981"/>
      <c r="J1567" s="981"/>
      <c r="K1567" s="981"/>
      <c r="L1567" s="981"/>
      <c r="M1567" s="981"/>
      <c r="N1567" s="981"/>
      <c r="O1567" s="981"/>
      <c r="P1567" s="981"/>
      <c r="Q1567" s="981"/>
      <c r="R1567" s="981"/>
      <c r="S1567" s="981"/>
      <c r="T1567" s="981"/>
      <c r="U1567" s="981"/>
      <c r="V1567" s="982"/>
    </row>
    <row r="1568" spans="1:22" ht="19.25" customHeight="1">
      <c r="A1568" s="983" t="str">
        <f>'statement of marks'!$A$1</f>
        <v>GOVT. GIRLS' HR. SEC. SCHOOL, NIMBAHERA</v>
      </c>
      <c r="B1568" s="984"/>
      <c r="C1568" s="984"/>
      <c r="D1568" s="984"/>
      <c r="E1568" s="984"/>
      <c r="F1568" s="984"/>
      <c r="G1568" s="984"/>
      <c r="H1568" s="984"/>
      <c r="I1568" s="984"/>
      <c r="J1568" s="984"/>
      <c r="K1568" s="984"/>
      <c r="L1568" s="984"/>
      <c r="M1568" s="984"/>
      <c r="N1568" s="984"/>
      <c r="O1568" s="984"/>
      <c r="P1568" s="984"/>
      <c r="Q1568" s="984"/>
      <c r="R1568" s="984"/>
      <c r="S1568" s="984"/>
      <c r="T1568" s="984"/>
      <c r="U1568" s="984"/>
      <c r="V1568" s="985"/>
    </row>
    <row r="1569" spans="1:22" ht="19.25" customHeight="1">
      <c r="A1569" s="986"/>
      <c r="B1569" s="988" t="s">
        <v>316</v>
      </c>
      <c r="C1569" s="988"/>
      <c r="D1569" s="989" t="str">
        <f>'statement of marks'!$F$3</f>
        <v>2013-14</v>
      </c>
      <c r="E1569" s="990"/>
      <c r="F1569" s="991" t="str">
        <f>IF(T1587="","MAIN EXAMINATION",IF(D1586="Suppl.","SUPPLEMENTARY EXAMINATION",IF(D1586="Re-exam.","RE-EXAMINATION",)))</f>
        <v>MAIN EXAMINATION</v>
      </c>
      <c r="G1569" s="992"/>
      <c r="H1569" s="992"/>
      <c r="I1569" s="992"/>
      <c r="J1569" s="992"/>
      <c r="K1569" s="992"/>
      <c r="L1569" s="992"/>
      <c r="M1569" s="992"/>
      <c r="N1569" s="992"/>
      <c r="O1569" s="992"/>
      <c r="P1569" s="992"/>
      <c r="Q1569" s="992"/>
      <c r="R1569" s="993" t="s">
        <v>315</v>
      </c>
      <c r="S1569" s="994"/>
      <c r="T1569" s="995" t="str">
        <f>'statement of marks'!$A$3</f>
        <v>11 'A'</v>
      </c>
      <c r="U1569" s="995"/>
      <c r="V1569" s="996"/>
    </row>
    <row r="1570" spans="1:22" ht="19.25" customHeight="1">
      <c r="A1570" s="986"/>
      <c r="B1570" s="997" t="s">
        <v>36</v>
      </c>
      <c r="C1570" s="997"/>
      <c r="D1570" s="998" t="str">
        <f>IF('statement of marks'!G67="","",'statement of marks'!G67)</f>
        <v>A 059</v>
      </c>
      <c r="E1570" s="946"/>
      <c r="F1570" s="946"/>
      <c r="G1570" s="946"/>
      <c r="H1570" s="946"/>
      <c r="I1570" s="946"/>
      <c r="J1570" s="946"/>
      <c r="K1570" s="946"/>
      <c r="L1570" s="946"/>
      <c r="M1570" s="946"/>
      <c r="N1570" s="946"/>
      <c r="O1570" s="946"/>
      <c r="P1570" s="946"/>
      <c r="Q1570" s="946"/>
      <c r="R1570" s="999" t="s">
        <v>314</v>
      </c>
      <c r="S1570" s="1000"/>
      <c r="T1570" s="1001" t="str">
        <f>IF('statement of marks'!E67="","",'statement of marks'!E67)</f>
        <v/>
      </c>
      <c r="U1570" s="1001"/>
      <c r="V1570" s="1002"/>
    </row>
    <row r="1571" spans="1:22" ht="19.25" customHeight="1">
      <c r="A1571" s="986"/>
      <c r="B1571" s="997" t="s">
        <v>37</v>
      </c>
      <c r="C1571" s="997"/>
      <c r="D1571" s="998" t="str">
        <f>IF('statement of marks'!H67="","",'statement of marks'!H67)</f>
        <v>B 059</v>
      </c>
      <c r="E1571" s="946"/>
      <c r="F1571" s="946"/>
      <c r="G1571" s="946"/>
      <c r="H1571" s="946"/>
      <c r="I1571" s="946"/>
      <c r="J1571" s="946"/>
      <c r="K1571" s="946"/>
      <c r="L1571" s="946"/>
      <c r="M1571" s="946"/>
      <c r="N1571" s="946"/>
      <c r="O1571" s="946"/>
      <c r="P1571" s="946"/>
      <c r="Q1571" s="946"/>
      <c r="R1571" s="999" t="s">
        <v>35</v>
      </c>
      <c r="S1571" s="1000"/>
      <c r="T1571" s="1001" t="str">
        <f>IF('statement of marks'!D67="","",'statement of marks'!D67)</f>
        <v/>
      </c>
      <c r="U1571" s="1001"/>
      <c r="V1571" s="1002"/>
    </row>
    <row r="1572" spans="1:22" ht="19.25" customHeight="1">
      <c r="A1572" s="986"/>
      <c r="B1572" s="1003" t="s">
        <v>38</v>
      </c>
      <c r="C1572" s="1003"/>
      <c r="D1572" s="998" t="str">
        <f>IF('statement of marks'!I67="","",'statement of marks'!I67)</f>
        <v>C 059</v>
      </c>
      <c r="E1572" s="946"/>
      <c r="F1572" s="946"/>
      <c r="G1572" s="946"/>
      <c r="H1572" s="946"/>
      <c r="I1572" s="946"/>
      <c r="J1572" s="946"/>
      <c r="K1572" s="946"/>
      <c r="L1572" s="946"/>
      <c r="M1572" s="946"/>
      <c r="N1572" s="946"/>
      <c r="O1572" s="946"/>
      <c r="P1572" s="946"/>
      <c r="Q1572" s="946"/>
      <c r="R1572" s="1004" t="s">
        <v>285</v>
      </c>
      <c r="S1572" s="1005"/>
      <c r="T1572" s="1006" t="str">
        <f>IF('statement of marks'!F67="","",'statement of marks'!F67)</f>
        <v/>
      </c>
      <c r="U1572" s="1006"/>
      <c r="V1572" s="1007"/>
    </row>
    <row r="1573" spans="1:22" ht="19.25" customHeight="1">
      <c r="A1573" s="986"/>
      <c r="B1573" s="1008" t="s">
        <v>223</v>
      </c>
      <c r="C1573" s="1010" t="s">
        <v>319</v>
      </c>
      <c r="D1573" s="1012" t="s">
        <v>114</v>
      </c>
      <c r="E1573" s="1012" t="s">
        <v>115</v>
      </c>
      <c r="F1573" s="1012" t="s">
        <v>116</v>
      </c>
      <c r="G1573" s="1014" t="s">
        <v>281</v>
      </c>
      <c r="H1573" s="1014" t="s">
        <v>282</v>
      </c>
      <c r="I1573" s="1012" t="s">
        <v>289</v>
      </c>
      <c r="J1573" s="1012" t="s">
        <v>299</v>
      </c>
      <c r="K1573" s="1016" t="s">
        <v>299</v>
      </c>
      <c r="L1573" s="1018" t="s">
        <v>292</v>
      </c>
      <c r="M1573" s="1018" t="s">
        <v>293</v>
      </c>
      <c r="N1573" s="1020" t="s">
        <v>294</v>
      </c>
      <c r="O1573" s="1020" t="s">
        <v>290</v>
      </c>
      <c r="P1573" s="1020" t="s">
        <v>291</v>
      </c>
      <c r="Q1573" s="1016" t="s">
        <v>323</v>
      </c>
      <c r="R1573" s="1012" t="s">
        <v>334</v>
      </c>
      <c r="S1573" s="1022" t="s">
        <v>332</v>
      </c>
      <c r="T1573" s="1024" t="s">
        <v>320</v>
      </c>
      <c r="U1573" s="1026" t="s">
        <v>321</v>
      </c>
      <c r="V1573" s="1028" t="s">
        <v>322</v>
      </c>
    </row>
    <row r="1574" spans="1:22" ht="19.25" customHeight="1">
      <c r="A1574" s="986"/>
      <c r="B1574" s="1009"/>
      <c r="C1574" s="1011"/>
      <c r="D1574" s="1013"/>
      <c r="E1574" s="1013"/>
      <c r="F1574" s="1013"/>
      <c r="G1574" s="1015"/>
      <c r="H1574" s="1015"/>
      <c r="I1574" s="1013"/>
      <c r="J1574" s="1013"/>
      <c r="K1574" s="1017"/>
      <c r="L1574" s="1019"/>
      <c r="M1574" s="1019"/>
      <c r="N1574" s="1021"/>
      <c r="O1574" s="1021"/>
      <c r="P1574" s="1021"/>
      <c r="Q1574" s="1017"/>
      <c r="R1574" s="1013"/>
      <c r="S1574" s="1023"/>
      <c r="T1574" s="1025"/>
      <c r="U1574" s="1027"/>
      <c r="V1574" s="1029"/>
    </row>
    <row r="1575" spans="1:22" ht="19.25" customHeight="1">
      <c r="A1575" s="986"/>
      <c r="B1575" s="1030" t="s">
        <v>317</v>
      </c>
      <c r="C1575" s="1031"/>
      <c r="D1575" s="173">
        <v>10</v>
      </c>
      <c r="E1575" s="203">
        <v>10</v>
      </c>
      <c r="F1575" s="203">
        <v>10</v>
      </c>
      <c r="G1575" s="164" t="s">
        <v>90</v>
      </c>
      <c r="H1575" s="174" t="str">
        <f>'statement of marks'!$AQ$6</f>
        <v/>
      </c>
      <c r="I1575" s="165">
        <v>70</v>
      </c>
      <c r="J1575" s="164" t="s">
        <v>88</v>
      </c>
      <c r="K1575" s="175">
        <v>100</v>
      </c>
      <c r="L1575" s="164" t="s">
        <v>91</v>
      </c>
      <c r="M1575" s="174" t="str">
        <f>'statement of marks'!$AV$6</f>
        <v/>
      </c>
      <c r="N1575" s="165">
        <v>100</v>
      </c>
      <c r="O1575" s="164" t="s">
        <v>307</v>
      </c>
      <c r="P1575" s="175"/>
      <c r="Q1575" s="175">
        <v>200</v>
      </c>
      <c r="R1575" s="166"/>
      <c r="S1575" s="166"/>
      <c r="T1575" s="167"/>
      <c r="U1575" s="168"/>
      <c r="V1575" s="176" t="str">
        <f>IF(OR(U1582=0,U1582&lt;S1582),"",Q1575)</f>
        <v/>
      </c>
    </row>
    <row r="1576" spans="1:22" ht="19.25" customHeight="1">
      <c r="A1576" s="986"/>
      <c r="B1576" s="942" t="str">
        <f>'statement of marks'!$J$3</f>
        <v>HINDI COMPULSORY</v>
      </c>
      <c r="C1576" s="943"/>
      <c r="D1576" s="200" t="str">
        <f>IF('statement of marks'!J67="","",'statement of marks'!J67)</f>
        <v/>
      </c>
      <c r="E1576" s="201" t="str">
        <f>IF('statement of marks'!K67="","",'statement of marks'!K67)</f>
        <v/>
      </c>
      <c r="F1576" s="201" t="str">
        <f>IF('statement of marks'!L67="","",'statement of marks'!L67)</f>
        <v/>
      </c>
      <c r="G1576" s="177" t="str">
        <f>IF('statement of marks'!N67="","",'statement of marks'!N67)</f>
        <v/>
      </c>
      <c r="H1576" s="177" t="str">
        <f>'statement of marks'!$BS$6</f>
        <v/>
      </c>
      <c r="I1576" s="204" t="str">
        <f>IF(G1576="","",G1576)</f>
        <v/>
      </c>
      <c r="J1576" s="204" t="str">
        <f>IF(G1576="","",SUM(D1576,E1576,F1576,G1576))</f>
        <v/>
      </c>
      <c r="K1576" s="178" t="str">
        <f>J1576</f>
        <v/>
      </c>
      <c r="L1576" s="177" t="str">
        <f>IF('statement of marks'!P67="","",'statement of marks'!P67)</f>
        <v/>
      </c>
      <c r="M1576" s="174" t="str">
        <f>'statement of marks'!$BX$6</f>
        <v/>
      </c>
      <c r="N1576" s="204" t="str">
        <f>IF(L1576="","",L1576)</f>
        <v/>
      </c>
      <c r="O1576" s="204" t="str">
        <f>IF(L1576="","",SUM(J1576,L1576))</f>
        <v/>
      </c>
      <c r="P1576" s="179">
        <f>SUM(H1576,M1576)</f>
        <v>0</v>
      </c>
      <c r="Q1576" s="178" t="str">
        <f>O1576</f>
        <v/>
      </c>
      <c r="R1576" s="201" t="str">
        <f>CONCATENATE('statement of marks'!FJ67,'statement of marks'!FK67,'statement of marks'!FL67)</f>
        <v/>
      </c>
      <c r="S1576" s="180" t="str">
        <f>IF(OR(R1576="S",R1576="RE"),100,"")</f>
        <v/>
      </c>
      <c r="T1576" s="181" t="str">
        <f>IF('result subject-wise'!U67="","",'result subject-wise'!U67)</f>
        <v/>
      </c>
      <c r="U1576" s="182" t="str">
        <f>IF('result subject-wise'!V67="","",'result subject-wise'!V67)</f>
        <v/>
      </c>
      <c r="V1576" s="176" t="str">
        <f>IF(OR(U1582=0,U1582&lt;S1582),"",IF(R1576="RE",SUM(Q1576,T1576),IF(R1576="S",T1576,Q1576)))</f>
        <v/>
      </c>
    </row>
    <row r="1577" spans="1:22" ht="19.25" customHeight="1">
      <c r="A1577" s="986"/>
      <c r="B1577" s="942" t="str">
        <f>'statement of marks'!$W$3</f>
        <v>ENGLISH COMPULSORY</v>
      </c>
      <c r="C1577" s="943"/>
      <c r="D1577" s="200" t="str">
        <f>IF('statement of marks'!W67="","",'statement of marks'!W67)</f>
        <v/>
      </c>
      <c r="E1577" s="201" t="str">
        <f>IF('statement of marks'!X67="","",'statement of marks'!X67)</f>
        <v/>
      </c>
      <c r="F1577" s="201" t="str">
        <f>IF('statement of marks'!Y67="","",'statement of marks'!Y67)</f>
        <v/>
      </c>
      <c r="G1577" s="177" t="str">
        <f>IF('statement of marks'!AA67="","",'statement of marks'!AA67)</f>
        <v/>
      </c>
      <c r="H1577" s="177" t="str">
        <f>'statement of marks'!$CU$6</f>
        <v/>
      </c>
      <c r="I1577" s="204" t="str">
        <f>IF(G1577="","",G1577)</f>
        <v/>
      </c>
      <c r="J1577" s="204" t="str">
        <f t="shared" ref="J1577:J1580" si="574">IF(G1577="","",SUM(D1577,E1577,F1577,G1577))</f>
        <v/>
      </c>
      <c r="K1577" s="178" t="str">
        <f>J1577</f>
        <v/>
      </c>
      <c r="L1577" s="177" t="str">
        <f>IF('statement of marks'!AC67="","",'statement of marks'!AC67)</f>
        <v/>
      </c>
      <c r="M1577" s="174" t="str">
        <f>'statement of marks'!$CZ$6</f>
        <v/>
      </c>
      <c r="N1577" s="204" t="str">
        <f>IF(L1577="","",L1577)</f>
        <v/>
      </c>
      <c r="O1577" s="204" t="str">
        <f t="shared" ref="O1577" si="575">IF(L1577="","",SUM(J1577,L1577))</f>
        <v/>
      </c>
      <c r="P1577" s="179">
        <f t="shared" ref="P1577" si="576">SUM(H1577,M1577)</f>
        <v>0</v>
      </c>
      <c r="Q1577" s="178" t="str">
        <f>O1577</f>
        <v/>
      </c>
      <c r="R1577" s="201" t="str">
        <f>CONCATENATE('statement of marks'!FM67,'statement of marks'!FN67,'statement of marks'!FO67)</f>
        <v/>
      </c>
      <c r="S1577" s="180" t="str">
        <f>IF(OR(R1577="S",R1577="RE"),100,"")</f>
        <v/>
      </c>
      <c r="T1577" s="181" t="str">
        <f>IF('result subject-wise'!X67="","",'result subject-wise'!X67)</f>
        <v/>
      </c>
      <c r="U1577" s="182" t="str">
        <f>IF('result subject-wise'!Y67="","",'result subject-wise'!Y67)</f>
        <v/>
      </c>
      <c r="V1577" s="176" t="str">
        <f>IF(OR(U1582=0,U1582&lt;S1582),"",IF(R1577="RE",SUM(Q1577,T1577),IF(R1577="S",T1577,Q1577)))</f>
        <v/>
      </c>
    </row>
    <row r="1578" spans="1:22" ht="19.25" customHeight="1">
      <c r="A1578" s="986"/>
      <c r="B1578" s="942" t="str">
        <f>'statement of marks'!AK67</f>
        <v/>
      </c>
      <c r="C1578" s="943"/>
      <c r="D1578" s="200" t="str">
        <f>IF('statement of marks'!AL67="","",'statement of marks'!AL67)</f>
        <v/>
      </c>
      <c r="E1578" s="201" t="str">
        <f>IF('statement of marks'!AM67="","",'statement of marks'!AM67)</f>
        <v/>
      </c>
      <c r="F1578" s="201" t="str">
        <f>IF('statement of marks'!AN67="","",'statement of marks'!AN67)</f>
        <v/>
      </c>
      <c r="G1578" s="177" t="str">
        <f>IF('statement of marks'!AP67="","",'statement of marks'!AP67)</f>
        <v/>
      </c>
      <c r="H1578" s="177" t="str">
        <f>IF('statement of marks'!AQ67="","",'statement of marks'!AQ67)</f>
        <v/>
      </c>
      <c r="I1578" s="204" t="str">
        <f>IF(G1578="","",IF(AND(G1578="ML",H1578="ML"),"ML",IF(AND(G1578="ML",H1578=""),"ML",SUM(G1578,H1578))))</f>
        <v/>
      </c>
      <c r="J1578" s="204" t="str">
        <f t="shared" si="574"/>
        <v/>
      </c>
      <c r="K1578" s="178" t="str">
        <f>IF(J1578="","",SUM(H1578,J1578))</f>
        <v/>
      </c>
      <c r="L1578" s="177" t="str">
        <f>IF('statement of marks'!AU67="","",'statement of marks'!AU67)</f>
        <v/>
      </c>
      <c r="M1578" s="177" t="str">
        <f>IF('statement of marks'!AV67="","",'statement of marks'!AV67)</f>
        <v/>
      </c>
      <c r="N1578" s="204" t="str">
        <f>IF(L1578="","",IF(AND(L1578="ML",M1578="ML"),"ML",IF(AND(L1578="ML",M1578=""),"ML",SUM(L1578,M1578))))</f>
        <v/>
      </c>
      <c r="O1578" s="204" t="str">
        <f>IF(L1578="","",SUM(J1578,L1578))</f>
        <v/>
      </c>
      <c r="P1578" s="177" t="str">
        <f>IF(AND(H1578="",M1578=""),"",SUM(H1578,M1578))</f>
        <v/>
      </c>
      <c r="Q1578" s="178" t="str">
        <f>IF(O1578="","",SUM(O1578,P1578))</f>
        <v/>
      </c>
      <c r="R1578" s="201" t="str">
        <f>CONCATENATE('statement of marks'!FP67,'statement of marks'!FY67,'statement of marks'!FZ67)</f>
        <v/>
      </c>
      <c r="S1578" s="180" t="str">
        <f>IF('result subject-wise'!Z67="","",'result subject-wise'!Z67)</f>
        <v/>
      </c>
      <c r="T1578" s="181" t="str">
        <f>IF('result subject-wise'!AB67="","",'result subject-wise'!AB67)</f>
        <v/>
      </c>
      <c r="U1578" s="182" t="str">
        <f>IF('result subject-wise'!AC67="","",'result subject-wise'!AC67)</f>
        <v/>
      </c>
      <c r="V1578" s="176" t="str">
        <f>IF(OR(U1582=0,U1582&lt;S1582),"",IF(OR(R1578="RE",R1578="REP"),SUM(Q1578,T1578),IF(R1578="S",T1578,Q1578)))</f>
        <v/>
      </c>
    </row>
    <row r="1579" spans="1:22" ht="19.25" customHeight="1">
      <c r="A1579" s="986"/>
      <c r="B1579" s="942" t="str">
        <f>'statement of marks'!BM67</f>
        <v/>
      </c>
      <c r="C1579" s="943"/>
      <c r="D1579" s="200" t="str">
        <f>IF('statement of marks'!BN67="","",'statement of marks'!BN67)</f>
        <v/>
      </c>
      <c r="E1579" s="201" t="str">
        <f>IF('statement of marks'!BO67="","",'statement of marks'!BO67)</f>
        <v/>
      </c>
      <c r="F1579" s="201" t="str">
        <f>IF('statement of marks'!BP67="","",'statement of marks'!BP67)</f>
        <v/>
      </c>
      <c r="G1579" s="177" t="str">
        <f>IF('statement of marks'!BR67="","",'statement of marks'!BR67)</f>
        <v/>
      </c>
      <c r="H1579" s="177" t="str">
        <f>IF('statement of marks'!BS67="","",'statement of marks'!BS67)</f>
        <v/>
      </c>
      <c r="I1579" s="204" t="str">
        <f t="shared" ref="I1579" si="577">IF(G1579="","",IF(AND(G1579="ML",H1579="ML"),"ML",IF(AND(G1579="ML",H1579=""),"ML",SUM(G1579,H1579))))</f>
        <v/>
      </c>
      <c r="J1579" s="204" t="str">
        <f t="shared" si="574"/>
        <v/>
      </c>
      <c r="K1579" s="178" t="str">
        <f>IF(J1579="","",SUM(H1579,J1579))</f>
        <v/>
      </c>
      <c r="L1579" s="177" t="str">
        <f>IF('statement of marks'!BW67="","",'statement of marks'!BW67)</f>
        <v/>
      </c>
      <c r="M1579" s="177" t="str">
        <f>IF('statement of marks'!BX67="","",'statement of marks'!BX67)</f>
        <v/>
      </c>
      <c r="N1579" s="204" t="str">
        <f t="shared" ref="N1579" si="578">IF(L1579="","",IF(AND(L1579="ML",M1579="ML"),"ML",IF(AND(L1579="ML",M1579=""),"ML",SUM(L1579,M1579))))</f>
        <v/>
      </c>
      <c r="O1579" s="204" t="str">
        <f>IF(L1579="","",SUM(J1579,L1579))</f>
        <v/>
      </c>
      <c r="P1579" s="177" t="str">
        <f t="shared" ref="P1579:P1580" si="579">IF(AND(H1579="",M1579=""),"",SUM(H1579,M1579))</f>
        <v/>
      </c>
      <c r="Q1579" s="178" t="str">
        <f>IF(O1579="","",SUM(O1579,P1579))</f>
        <v/>
      </c>
      <c r="R1579" s="201" t="str">
        <f>CONCATENATE('statement of marks'!GA67,'statement of marks'!GJ67,'statement of marks'!GK67)</f>
        <v/>
      </c>
      <c r="S1579" s="180" t="str">
        <f>IF('result subject-wise'!AD67="","",'result subject-wise'!AD67)</f>
        <v/>
      </c>
      <c r="T1579" s="181" t="str">
        <f>IF('result subject-wise'!AF67="","",'result subject-wise'!AF67)</f>
        <v/>
      </c>
      <c r="U1579" s="182" t="str">
        <f>IF('result subject-wise'!AG67="","",'result subject-wise'!AG67)</f>
        <v/>
      </c>
      <c r="V1579" s="176" t="str">
        <f>IF(OR(U1582=0,U1582&lt;S1582),"",IF(OR(R1579="RE",R1579="REP"),SUM(Q1579,T1579),IF(R1579="S",T1579,Q1579)))</f>
        <v/>
      </c>
    </row>
    <row r="1580" spans="1:22" ht="19.25" customHeight="1">
      <c r="A1580" s="986"/>
      <c r="B1580" s="942" t="str">
        <f>'statement of marks'!CO67</f>
        <v/>
      </c>
      <c r="C1580" s="943"/>
      <c r="D1580" s="200" t="str">
        <f>IF('statement of marks'!CP67="","",'statement of marks'!CP67)</f>
        <v/>
      </c>
      <c r="E1580" s="201" t="str">
        <f>IF('statement of marks'!CQ67="","",'statement of marks'!CQ67)</f>
        <v/>
      </c>
      <c r="F1580" s="201" t="str">
        <f>IF('statement of marks'!CR67="","",'statement of marks'!CR67)</f>
        <v/>
      </c>
      <c r="G1580" s="177" t="str">
        <f>IF('statement of marks'!CT67="","",'statement of marks'!CT67)</f>
        <v/>
      </c>
      <c r="H1580" s="177" t="str">
        <f>IF('statement of marks'!CU67="","",'statement of marks'!CU67)</f>
        <v/>
      </c>
      <c r="I1580" s="204" t="str">
        <f>IF(G1580="","",IF(AND(G1580="ML",H1580="ML"),"ML",IF(AND(G1580="ML",H1580=""),"ML",SUM(G1580,H1580))))</f>
        <v/>
      </c>
      <c r="J1580" s="204" t="str">
        <f t="shared" si="574"/>
        <v/>
      </c>
      <c r="K1580" s="178" t="str">
        <f>IF(J1580="","",SUM(H1580,J1580))</f>
        <v/>
      </c>
      <c r="L1580" s="177" t="str">
        <f>IF('statement of marks'!CY67="","",'statement of marks'!CY67)</f>
        <v/>
      </c>
      <c r="M1580" s="177" t="str">
        <f>IF('statement of marks'!CZ67="","",'statement of marks'!CZ67)</f>
        <v/>
      </c>
      <c r="N1580" s="204" t="str">
        <f>IF(L1580="","",IF(AND(L1580="ML",M1580="ML"),"ML",IF(AND(L1580="ML",M1580=""),"ML",SUM(L1580,M1580))))</f>
        <v/>
      </c>
      <c r="O1580" s="204" t="str">
        <f>IF(L1580="","",SUM(J1580,L1580))</f>
        <v/>
      </c>
      <c r="P1580" s="177" t="str">
        <f t="shared" si="579"/>
        <v/>
      </c>
      <c r="Q1580" s="178" t="str">
        <f>IF(O1580="","",SUM(O1580,P1580))</f>
        <v/>
      </c>
      <c r="R1580" s="201" t="str">
        <f>CONCATENATE('statement of marks'!GL67,'statement of marks'!GU67,'statement of marks'!GV67)</f>
        <v/>
      </c>
      <c r="S1580" s="180" t="str">
        <f>IF('result subject-wise'!AH67="","",'result subject-wise'!AH67)</f>
        <v/>
      </c>
      <c r="T1580" s="181" t="str">
        <f>IF('result subject-wise'!AJ67="","",'result subject-wise'!AJ67)</f>
        <v/>
      </c>
      <c r="U1580" s="182" t="str">
        <f>IF('result subject-wise'!AK67="","",'result subject-wise'!AK67)</f>
        <v/>
      </c>
      <c r="V1580" s="176" t="str">
        <f>IF(OR(U1582=0,U1582&lt;S1582),"",IF(OR(R1580="RE",R1580="REP"),SUM(Q1580,T1580),IF(R1580="S",T1580,Q1580)))</f>
        <v/>
      </c>
    </row>
    <row r="1581" spans="1:22" ht="19.25" customHeight="1">
      <c r="A1581" s="986"/>
      <c r="B1581" s="1032" t="s">
        <v>296</v>
      </c>
      <c r="C1581" s="1033"/>
      <c r="D1581" s="183" t="str">
        <f>IF(AND(D1576="",D1577="",D1578="",D1579="",D1580=""),"",SUM(D1576:D1580))</f>
        <v/>
      </c>
      <c r="E1581" s="183" t="str">
        <f t="shared" ref="E1581:F1581" si="580">IF(AND(E1576="",E1577="",E1578="",E1579="",E1580=""),"",SUM(E1576:E1580))</f>
        <v/>
      </c>
      <c r="F1581" s="183" t="str">
        <f t="shared" si="580"/>
        <v/>
      </c>
      <c r="G1581" s="184" t="str">
        <f>IF(G1576="","",SUM(G1576:G1580))</f>
        <v/>
      </c>
      <c r="H1581" s="184">
        <f>SUM(H1578:H1580)</f>
        <v>0</v>
      </c>
      <c r="I1581" s="184" t="str">
        <f>IF(AND(I1576="",I1577="",I1578="",I1579="",I1580=""),"",SUM(I1576:I1580))</f>
        <v/>
      </c>
      <c r="J1581" s="185" t="str">
        <f>IF(J1580="","",SUM(J1576:J1580))</f>
        <v/>
      </c>
      <c r="K1581" s="186" t="str">
        <f>IF(K1576="","",SUM(K1576:K1580))</f>
        <v/>
      </c>
      <c r="L1581" s="184" t="str">
        <f>IF(L1576="","",SUM(L1576:L1580))</f>
        <v/>
      </c>
      <c r="M1581" s="184">
        <f>SUM(M1578:M1580)</f>
        <v>0</v>
      </c>
      <c r="N1581" s="184" t="str">
        <f t="shared" ref="N1581" si="581">IF(AND(N1576="",N1577="",N1578="",N1579="",N1580=""),"",SUM(N1576:N1580))</f>
        <v/>
      </c>
      <c r="O1581" s="185" t="str">
        <f>IF(L1581="","",SUM(J1581,L1581))</f>
        <v/>
      </c>
      <c r="P1581" s="186">
        <f>SUM(H1581,M1581)</f>
        <v>0</v>
      </c>
      <c r="Q1581" s="186" t="str">
        <f>IF(Q1576="","",SUM(Q1576:Q1580))</f>
        <v/>
      </c>
      <c r="R1581" s="185"/>
      <c r="S1581" s="185" t="str">
        <f>IF(AND(S1576="",S1577="",S1578="",S1579="",S1580=""),"",SUM(S1576:S1580))</f>
        <v/>
      </c>
      <c r="T1581" s="187" t="str">
        <f>IF(AND(T1576="",T1577="",T1578="",T1579="",T1580=""),"",SUM(T1576:T1580))</f>
        <v/>
      </c>
      <c r="U1581" s="188"/>
      <c r="V1581" s="189" t="str">
        <f>IF(V1576="","",SUM(V1576:V1580))</f>
        <v/>
      </c>
    </row>
    <row r="1582" spans="1:22" ht="19.25" customHeight="1">
      <c r="A1582" s="986"/>
      <c r="B1582" s="1034" t="s">
        <v>318</v>
      </c>
      <c r="C1582" s="1035"/>
      <c r="D1582" s="173" t="str">
        <f>IF(D1581="","",50-(COUNTIF(D1576:D1580,"NA")*10+COUNTIF(D1576:D1580,"ML")*10))</f>
        <v/>
      </c>
      <c r="E1582" s="173" t="str">
        <f t="shared" ref="E1582:F1582" si="582">IF(E1581="","",50-(COUNTIF(E1576:E1580,"NA")*10+COUNTIF(E1576:E1580,"ML")*10))</f>
        <v/>
      </c>
      <c r="F1582" s="173" t="str">
        <f t="shared" si="582"/>
        <v/>
      </c>
      <c r="G1582" s="177">
        <f>I1582-H1582</f>
        <v>350</v>
      </c>
      <c r="H1582" s="184">
        <f>IF(H1581="","",(IF(OR(H1578="ML",H1578=""),0,H1575)+IF(OR(H1579="ML",H1579=""),0,H1576)+IF(OR(H1580="ML",H1580=""),0,H1577)))</f>
        <v>0</v>
      </c>
      <c r="I1582" s="177">
        <f>IF(I1581=0,0,350-H1584)</f>
        <v>350</v>
      </c>
      <c r="J1582" s="204" t="str">
        <f>IF(J1581="","",SUM(D1582:G1582))</f>
        <v/>
      </c>
      <c r="K1582" s="178" t="str">
        <f>IF(K1581="","",SUM(H1582,J1582))</f>
        <v/>
      </c>
      <c r="L1582" s="177">
        <f>N1582-M1582</f>
        <v>500</v>
      </c>
      <c r="M1582" s="180">
        <f>IF(M1581="","",(IF(OR(M1578="ML",M1578=""),0,M1575)+IF(OR(M1579="ML",M1579=""),0,M1576)+IF(OR(M1580="ML",M1580=""),0,M1577)))</f>
        <v>0</v>
      </c>
      <c r="N1582" s="177">
        <f>IF(N1581=0,0,500-M1584)</f>
        <v>500</v>
      </c>
      <c r="O1582" s="204">
        <f>IF(L1582="","",SUM(J1582,L1582))</f>
        <v>500</v>
      </c>
      <c r="P1582" s="178">
        <f>SUM(H1582,M1582)</f>
        <v>0</v>
      </c>
      <c r="Q1582" s="178" t="str">
        <f>IF(Q1581="","",SUM(O1582,P1582))</f>
        <v/>
      </c>
      <c r="R1582" s="169"/>
      <c r="S1582" s="190">
        <f>COUNTIF(R1576:R1585,"S")</f>
        <v>0</v>
      </c>
      <c r="T1582" s="190">
        <f>COUNTIF(R1576:R1585,"RE")+COUNTIF(R1576:R1585,"REP")</f>
        <v>0</v>
      </c>
      <c r="U1582" s="190">
        <f>COUNTIF(U1576:U1581,"P")+COUNTIF(U1584:U1585,"P")</f>
        <v>0</v>
      </c>
      <c r="V1582" s="191" t="str">
        <f>IF(OR(U1582=0,U1582&lt;(S1582+T1582)),"",(Q1582-(S1582*200)+S1581))</f>
        <v/>
      </c>
    </row>
    <row r="1583" spans="1:22" ht="19.25" customHeight="1">
      <c r="A1583" s="986"/>
      <c r="B1583" s="942" t="s">
        <v>156</v>
      </c>
      <c r="C1583" s="943"/>
      <c r="D1583" s="192" t="str">
        <f t="shared" ref="D1583:Q1583" si="583">IF(D1582="","",D1581/D1582*100)</f>
        <v/>
      </c>
      <c r="E1583" s="192" t="str">
        <f t="shared" si="583"/>
        <v/>
      </c>
      <c r="F1583" s="192" t="str">
        <f t="shared" si="583"/>
        <v/>
      </c>
      <c r="G1583" s="192" t="e">
        <f t="shared" si="583"/>
        <v>#VALUE!</v>
      </c>
      <c r="H1583" s="192" t="e">
        <f t="shared" si="583"/>
        <v>#DIV/0!</v>
      </c>
      <c r="I1583" s="192" t="e">
        <f t="shared" si="583"/>
        <v>#VALUE!</v>
      </c>
      <c r="J1583" s="192" t="str">
        <f t="shared" si="583"/>
        <v/>
      </c>
      <c r="K1583" s="193" t="str">
        <f t="shared" si="583"/>
        <v/>
      </c>
      <c r="L1583" s="192" t="e">
        <f t="shared" si="583"/>
        <v>#VALUE!</v>
      </c>
      <c r="M1583" s="192" t="e">
        <f t="shared" si="583"/>
        <v>#DIV/0!</v>
      </c>
      <c r="N1583" s="192" t="e">
        <f t="shared" si="583"/>
        <v>#VALUE!</v>
      </c>
      <c r="O1583" s="192" t="e">
        <f t="shared" si="583"/>
        <v>#VALUE!</v>
      </c>
      <c r="P1583" s="193" t="e">
        <f t="shared" si="583"/>
        <v>#DIV/0!</v>
      </c>
      <c r="Q1583" s="193" t="str">
        <f t="shared" si="583"/>
        <v/>
      </c>
      <c r="R1583" s="166"/>
      <c r="S1583" s="166"/>
      <c r="T1583" s="167"/>
      <c r="U1583" s="170"/>
      <c r="V1583" s="194" t="str">
        <f>IF(V1582="","",V1581/V1582*100)</f>
        <v/>
      </c>
    </row>
    <row r="1584" spans="1:22" ht="19.25" customHeight="1">
      <c r="A1584" s="986"/>
      <c r="B1584" s="942" t="str">
        <f>'statement of marks'!$DQ$3</f>
        <v>RAJASTHAN STUDIES</v>
      </c>
      <c r="C1584" s="943"/>
      <c r="D1584" s="200" t="str">
        <f>IF('statement of marks'!DQ67="","",'statement of marks'!DQ67)</f>
        <v/>
      </c>
      <c r="E1584" s="201" t="str">
        <f>IF('statement of marks'!DR67="","",'statement of marks'!DR67)</f>
        <v/>
      </c>
      <c r="F1584" s="201" t="str">
        <f>IF('statement of marks'!DS67="","",'statement of marks'!DS67)</f>
        <v/>
      </c>
      <c r="G1584" s="201" t="str">
        <f>IF('statement of marks'!DU67="","",'statement of marks'!DU67)</f>
        <v/>
      </c>
      <c r="H1584" s="179">
        <f>IF(G1576="ML",70)+IF(G1577="ML",70)+IF(G1578="ML",70-H1575)+IF(G1579="ML",70-H1576)+IF(G1580="ML",70-H1577)+IF(H1578="ml",H1575)+IF(H1579="ml",H1576)+IF(H1580="ml",H1577)</f>
        <v>0</v>
      </c>
      <c r="I1584" s="204" t="str">
        <f>IF(G1584="","",SUM(G1584,H1584))</f>
        <v/>
      </c>
      <c r="J1584" s="204" t="str">
        <f>IF(G1584="","",SUM(D1584,E1584,F1584,G1584))</f>
        <v/>
      </c>
      <c r="K1584" s="178" t="str">
        <f>IF(J1584="","",SUM(H1584,J1584))</f>
        <v/>
      </c>
      <c r="L1584" s="201" t="str">
        <f>IF('statement of marks'!DW67="","",'statement of marks'!DW67)</f>
        <v/>
      </c>
      <c r="M1584" s="179">
        <f>IF(L1576="ML",100)+IF(L1577="ML",100)+IF(L1578="ML",100-M1575)+IF(L1579="ML",100-M1576)+IF(L1580="ML",100-M1577)+IF(M1578="ml",M1575)+IF(M1579="ml",M1576)+IF(M1580="ml",M1577)</f>
        <v>0</v>
      </c>
      <c r="N1584" s="204" t="str">
        <f>IF(L1584="","",SUM(L1584,M1584))</f>
        <v/>
      </c>
      <c r="O1584" s="204" t="str">
        <f>IF(L1584="","",SUM(K1584,L1584))</f>
        <v/>
      </c>
      <c r="P1584" s="179">
        <f>SUM(H1584,M1584)</f>
        <v>0</v>
      </c>
      <c r="Q1584" s="178" t="str">
        <f>IF(O1584="","",SUM(O1584,M1584))</f>
        <v/>
      </c>
      <c r="R1584" s="201" t="str">
        <f>IF('statement of marks'!GW67="","",'statement of marks'!GW67)</f>
        <v/>
      </c>
      <c r="S1584" s="180" t="str">
        <f>IF(OR(R1584="S",R1584="RE"),100,"")</f>
        <v/>
      </c>
      <c r="T1584" s="171" t="str">
        <f>IF('result subject-wise'!AL67="","",'result subject-wise'!AL67)</f>
        <v/>
      </c>
      <c r="U1584" s="172" t="str">
        <f>IF('result subject-wise'!AM67="","",'result subject-wise'!AM67)</f>
        <v/>
      </c>
      <c r="V1584" s="1036"/>
    </row>
    <row r="1585" spans="1:22" ht="19.25" customHeight="1">
      <c r="A1585" s="986"/>
      <c r="B1585" s="942" t="str">
        <f>'statement of marks'!$ED$3</f>
        <v>JEEVAN KAUSJAL</v>
      </c>
      <c r="C1585" s="943"/>
      <c r="D1585" s="1037" t="s">
        <v>283</v>
      </c>
      <c r="E1585" s="1038"/>
      <c r="F1585" s="204">
        <f>'statement of marks'!$ED$6</f>
        <v>30</v>
      </c>
      <c r="G1585" s="177" t="str">
        <f>IF('statement of marks'!ED67="","",'statement of marks'!ED67)</f>
        <v/>
      </c>
      <c r="H1585" s="1038" t="s">
        <v>284</v>
      </c>
      <c r="I1585" s="1038"/>
      <c r="J1585" s="204">
        <f>'statement of marks'!$EE$6</f>
        <v>30</v>
      </c>
      <c r="K1585" s="178" t="str">
        <f>IF('statement of marks'!EE67="","",'statement of marks'!EE67)</f>
        <v/>
      </c>
      <c r="L1585" s="1038" t="s">
        <v>113</v>
      </c>
      <c r="M1585" s="1038"/>
      <c r="N1585" s="204">
        <f>'statement of marks'!$EF$6</f>
        <v>40</v>
      </c>
      <c r="O1585" s="201" t="str">
        <f>IF('statement of marks'!EF67="","",'statement of marks'!EF67)</f>
        <v/>
      </c>
      <c r="P1585" s="166"/>
      <c r="Q1585" s="178" t="str">
        <f>IF(O1585="","",SUM(G1585,K1585,O1585))</f>
        <v/>
      </c>
      <c r="R1585" s="201" t="str">
        <f>IF('statement of marks'!GX67="","",'statement of marks'!GX67)</f>
        <v/>
      </c>
      <c r="S1585" s="180" t="str">
        <f>IF(OR(R1585="S",R1585="RE"),40,"")</f>
        <v/>
      </c>
      <c r="T1585" s="171" t="str">
        <f>IF('result subject-wise'!AN67="","",'result subject-wise'!AN67)</f>
        <v/>
      </c>
      <c r="U1585" s="172" t="str">
        <f>IF('result subject-wise'!AO67="","",'result subject-wise'!AO67)</f>
        <v/>
      </c>
      <c r="V1585" s="1036"/>
    </row>
    <row r="1586" spans="1:22" ht="19.25" customHeight="1">
      <c r="A1586" s="986"/>
      <c r="B1586" s="1039" t="s">
        <v>200</v>
      </c>
      <c r="C1586" s="1040"/>
      <c r="D1586" s="1041" t="str">
        <f>IF('statement of marks'!HD67="","",'statement of marks'!HD67)</f>
        <v/>
      </c>
      <c r="E1586" s="1042"/>
      <c r="F1586" s="1042"/>
      <c r="G1586" s="1042"/>
      <c r="H1586" s="1042"/>
      <c r="I1586" s="1043"/>
      <c r="J1586" s="202" t="s">
        <v>330</v>
      </c>
      <c r="K1586" s="201" t="str">
        <f>IF('statement of marks'!HG67="","",'statement of marks'!HG67)</f>
        <v/>
      </c>
      <c r="L1586" s="1044" t="s">
        <v>157</v>
      </c>
      <c r="M1586" s="1045"/>
      <c r="N1586" s="1046"/>
      <c r="O1586" s="201" t="str">
        <f>IF('statement of marks'!HI67="","",'statement of marks'!HI67)</f>
        <v/>
      </c>
      <c r="P1586" s="1047" t="s">
        <v>324</v>
      </c>
      <c r="Q1586" s="1047"/>
      <c r="R1586" s="1047"/>
      <c r="S1586" s="1047"/>
      <c r="T1586" s="1047"/>
      <c r="U1586" s="1047"/>
      <c r="V1586" s="1048"/>
    </row>
    <row r="1587" spans="1:22" ht="19.25" customHeight="1">
      <c r="A1587" s="986"/>
      <c r="B1587" s="1039" t="s">
        <v>333</v>
      </c>
      <c r="C1587" s="1040"/>
      <c r="D1587" s="965" t="s">
        <v>127</v>
      </c>
      <c r="E1587" s="966"/>
      <c r="F1587" s="958" t="s">
        <v>129</v>
      </c>
      <c r="G1587" s="958"/>
      <c r="H1587" s="958" t="s">
        <v>131</v>
      </c>
      <c r="I1587" s="958"/>
      <c r="J1587" s="958" t="s">
        <v>133</v>
      </c>
      <c r="K1587" s="958"/>
      <c r="L1587" s="959" t="s">
        <v>312</v>
      </c>
      <c r="M1587" s="959"/>
      <c r="N1587" s="959"/>
      <c r="O1587" s="959"/>
      <c r="P1587" s="960" t="s">
        <v>200</v>
      </c>
      <c r="Q1587" s="960"/>
      <c r="R1587" s="960"/>
      <c r="S1587" s="960"/>
      <c r="T1587" s="961" t="str">
        <f>IF('result subject-wise'!AR67="","",'result subject-wise'!AR67)</f>
        <v/>
      </c>
      <c r="U1587" s="961"/>
      <c r="V1587" s="962"/>
    </row>
    <row r="1588" spans="1:22" ht="19.25" customHeight="1">
      <c r="A1588" s="986"/>
      <c r="B1588" s="963" t="s">
        <v>309</v>
      </c>
      <c r="C1588" s="964"/>
      <c r="D1588" s="965" t="str">
        <f>IF('statement of marks'!EZ67="","",'statement of marks'!EZ67)</f>
        <v/>
      </c>
      <c r="E1588" s="966"/>
      <c r="F1588" s="966" t="str">
        <f>IF('statement of marks'!FB67="","",'statement of marks'!FB67)</f>
        <v/>
      </c>
      <c r="G1588" s="966"/>
      <c r="H1588" s="966" t="str">
        <f>IF('statement of marks'!FD67="","",'statement of marks'!FD67)</f>
        <v/>
      </c>
      <c r="I1588" s="966"/>
      <c r="J1588" s="966" t="str">
        <f>IF('statement of marks'!FF67="","",'statement of marks'!FF67)</f>
        <v/>
      </c>
      <c r="K1588" s="966"/>
      <c r="L1588" s="966" t="str">
        <f>IF('statement of marks'!FH67="","",'statement of marks'!FH67)</f>
        <v/>
      </c>
      <c r="M1588" s="966"/>
      <c r="N1588" s="966"/>
      <c r="O1588" s="966"/>
      <c r="P1588" s="960" t="s">
        <v>330</v>
      </c>
      <c r="Q1588" s="960"/>
      <c r="R1588" s="960"/>
      <c r="S1588" s="960"/>
      <c r="T1588" s="961" t="str">
        <f>IF(AND(T1587="mRrh.kZ",V1583&gt;=60),"FIRST",IF(AND(T1587="mRrh.kZ",V1583&gt;=48),"SECOND",IF(AND(T1587="mRrh.kZ",V1583&gt;=36),"THIRD","")))</f>
        <v/>
      </c>
      <c r="U1588" s="961"/>
      <c r="V1588" s="962"/>
    </row>
    <row r="1589" spans="1:22" ht="19.25" customHeight="1">
      <c r="A1589" s="986"/>
      <c r="B1589" s="963" t="s">
        <v>310</v>
      </c>
      <c r="C1589" s="964"/>
      <c r="D1589" s="967" t="str">
        <f>IF('statement of marks'!EY67="","",'statement of marks'!EY67)</f>
        <v/>
      </c>
      <c r="E1589" s="968"/>
      <c r="F1589" s="968" t="str">
        <f>IF('statement of marks'!FA67="","",'statement of marks'!FA67)</f>
        <v/>
      </c>
      <c r="G1589" s="968"/>
      <c r="H1589" s="968" t="str">
        <f>IF('statement of marks'!FC67="","",'statement of marks'!FC67)</f>
        <v/>
      </c>
      <c r="I1589" s="968"/>
      <c r="J1589" s="968" t="str">
        <f>IF('statement of marks'!FE67="","",'statement of marks'!FE67)</f>
        <v/>
      </c>
      <c r="K1589" s="968"/>
      <c r="L1589" s="968" t="str">
        <f>IF('statement of marks'!FG67="","",'statement of marks'!FG67)</f>
        <v/>
      </c>
      <c r="M1589" s="968"/>
      <c r="N1589" s="968"/>
      <c r="O1589" s="968"/>
      <c r="P1589" s="969" t="s">
        <v>302</v>
      </c>
      <c r="Q1589" s="970"/>
      <c r="R1589" s="970"/>
      <c r="S1589" s="971"/>
      <c r="T1589" s="972" t="str">
        <f>IF(T1587="","",'result subject-wise'!$G$118)</f>
        <v/>
      </c>
      <c r="U1589" s="972"/>
      <c r="V1589" s="973"/>
    </row>
    <row r="1590" spans="1:22" ht="19.25" customHeight="1">
      <c r="A1590" s="986"/>
      <c r="B1590" s="942" t="s">
        <v>303</v>
      </c>
      <c r="C1590" s="943"/>
      <c r="D1590" s="944"/>
      <c r="E1590" s="945"/>
      <c r="F1590" s="945"/>
      <c r="G1590" s="945"/>
      <c r="H1590" s="945"/>
      <c r="I1590" s="945"/>
      <c r="J1590" s="945"/>
      <c r="K1590" s="945"/>
      <c r="L1590" s="946" t="s">
        <v>326</v>
      </c>
      <c r="M1590" s="946"/>
      <c r="N1590" s="946"/>
      <c r="O1590" s="946"/>
      <c r="P1590" s="946"/>
      <c r="Q1590" s="946"/>
      <c r="R1590" s="974"/>
      <c r="S1590" s="975"/>
      <c r="T1590" s="975"/>
      <c r="U1590" s="975"/>
      <c r="V1590" s="976"/>
    </row>
    <row r="1591" spans="1:22" ht="19.25" customHeight="1">
      <c r="A1591" s="986"/>
      <c r="B1591" s="942" t="s">
        <v>335</v>
      </c>
      <c r="C1591" s="943"/>
      <c r="D1591" s="944"/>
      <c r="E1591" s="945"/>
      <c r="F1591" s="945"/>
      <c r="G1591" s="945"/>
      <c r="H1591" s="945"/>
      <c r="I1591" s="945"/>
      <c r="J1591" s="945"/>
      <c r="K1591" s="945"/>
      <c r="L1591" s="946" t="s">
        <v>304</v>
      </c>
      <c r="M1591" s="946"/>
      <c r="N1591" s="946"/>
      <c r="O1591" s="946"/>
      <c r="P1591" s="946"/>
      <c r="Q1591" s="946"/>
      <c r="R1591" s="977"/>
      <c r="S1591" s="978"/>
      <c r="T1591" s="978"/>
      <c r="U1591" s="978"/>
      <c r="V1591" s="979"/>
    </row>
    <row r="1592" spans="1:22" ht="19.25" customHeight="1">
      <c r="A1592" s="986"/>
      <c r="B1592" s="942" t="s">
        <v>313</v>
      </c>
      <c r="C1592" s="943"/>
      <c r="D1592" s="944"/>
      <c r="E1592" s="945"/>
      <c r="F1592" s="945"/>
      <c r="G1592" s="945"/>
      <c r="H1592" s="945"/>
      <c r="I1592" s="945"/>
      <c r="J1592" s="945"/>
      <c r="K1592" s="945"/>
      <c r="L1592" s="946" t="s">
        <v>327</v>
      </c>
      <c r="M1592" s="946"/>
      <c r="N1592" s="946"/>
      <c r="O1592" s="946"/>
      <c r="P1592" s="946"/>
      <c r="Q1592" s="946"/>
      <c r="R1592" s="947" t="s">
        <v>328</v>
      </c>
      <c r="S1592" s="948"/>
      <c r="T1592" s="948"/>
      <c r="U1592" s="948"/>
      <c r="V1592" s="949"/>
    </row>
    <row r="1593" spans="1:22" ht="19.25" customHeight="1">
      <c r="A1593" s="987"/>
      <c r="B1593" s="950" t="s">
        <v>329</v>
      </c>
      <c r="C1593" s="951"/>
      <c r="D1593" s="952"/>
      <c r="E1593" s="953"/>
      <c r="F1593" s="953"/>
      <c r="G1593" s="953"/>
      <c r="H1593" s="953"/>
      <c r="I1593" s="953"/>
      <c r="J1593" s="953"/>
      <c r="K1593" s="953"/>
      <c r="L1593" s="951" t="s">
        <v>117</v>
      </c>
      <c r="M1593" s="951"/>
      <c r="N1593" s="951"/>
      <c r="O1593" s="951"/>
      <c r="P1593" s="954">
        <f>'statement of marks'!$HJ$110</f>
        <v>42122</v>
      </c>
      <c r="Q1593" s="954"/>
      <c r="R1593" s="955" t="s">
        <v>305</v>
      </c>
      <c r="S1593" s="956"/>
      <c r="T1593" s="956"/>
      <c r="U1593" s="956"/>
      <c r="V1593" s="957"/>
    </row>
    <row r="1594" spans="1:22" ht="19.25" customHeight="1">
      <c r="A1594" s="980" t="s">
        <v>287</v>
      </c>
      <c r="B1594" s="981"/>
      <c r="C1594" s="981"/>
      <c r="D1594" s="981"/>
      <c r="E1594" s="981"/>
      <c r="F1594" s="981"/>
      <c r="G1594" s="981"/>
      <c r="H1594" s="981"/>
      <c r="I1594" s="981"/>
      <c r="J1594" s="981"/>
      <c r="K1594" s="981"/>
      <c r="L1594" s="981"/>
      <c r="M1594" s="981"/>
      <c r="N1594" s="981"/>
      <c r="O1594" s="981"/>
      <c r="P1594" s="981"/>
      <c r="Q1594" s="981"/>
      <c r="R1594" s="981"/>
      <c r="S1594" s="981"/>
      <c r="T1594" s="981"/>
      <c r="U1594" s="981"/>
      <c r="V1594" s="982"/>
    </row>
    <row r="1595" spans="1:22" ht="19.25" customHeight="1">
      <c r="A1595" s="983" t="str">
        <f>'statement of marks'!$A$1</f>
        <v>GOVT. GIRLS' HR. SEC. SCHOOL, NIMBAHERA</v>
      </c>
      <c r="B1595" s="984"/>
      <c r="C1595" s="984"/>
      <c r="D1595" s="984"/>
      <c r="E1595" s="984"/>
      <c r="F1595" s="984"/>
      <c r="G1595" s="984"/>
      <c r="H1595" s="984"/>
      <c r="I1595" s="984"/>
      <c r="J1595" s="984"/>
      <c r="K1595" s="984"/>
      <c r="L1595" s="984"/>
      <c r="M1595" s="984"/>
      <c r="N1595" s="984"/>
      <c r="O1595" s="984"/>
      <c r="P1595" s="984"/>
      <c r="Q1595" s="984"/>
      <c r="R1595" s="984"/>
      <c r="S1595" s="984"/>
      <c r="T1595" s="984"/>
      <c r="U1595" s="984"/>
      <c r="V1595" s="985"/>
    </row>
    <row r="1596" spans="1:22" ht="19.25" customHeight="1">
      <c r="A1596" s="986"/>
      <c r="B1596" s="988" t="s">
        <v>316</v>
      </c>
      <c r="C1596" s="988"/>
      <c r="D1596" s="989" t="str">
        <f>'statement of marks'!$F$3</f>
        <v>2013-14</v>
      </c>
      <c r="E1596" s="990"/>
      <c r="F1596" s="991" t="str">
        <f>IF(T1614="","MAIN EXAMINATION",IF(D1613="Suppl.","SUPPLEMENTARY EXAMINATION",IF(D1613="Re-exam.","RE-EXAMINATION",)))</f>
        <v>MAIN EXAMINATION</v>
      </c>
      <c r="G1596" s="992"/>
      <c r="H1596" s="992"/>
      <c r="I1596" s="992"/>
      <c r="J1596" s="992"/>
      <c r="K1596" s="992"/>
      <c r="L1596" s="992"/>
      <c r="M1596" s="992"/>
      <c r="N1596" s="992"/>
      <c r="O1596" s="992"/>
      <c r="P1596" s="992"/>
      <c r="Q1596" s="992"/>
      <c r="R1596" s="993" t="s">
        <v>315</v>
      </c>
      <c r="S1596" s="994"/>
      <c r="T1596" s="995" t="str">
        <f>'statement of marks'!$A$3</f>
        <v>11 'A'</v>
      </c>
      <c r="U1596" s="995"/>
      <c r="V1596" s="996"/>
    </row>
    <row r="1597" spans="1:22" ht="19.25" customHeight="1">
      <c r="A1597" s="986"/>
      <c r="B1597" s="997" t="s">
        <v>36</v>
      </c>
      <c r="C1597" s="997"/>
      <c r="D1597" s="998" t="str">
        <f>IF('statement of marks'!G68="","",'statement of marks'!G68)</f>
        <v>A 060</v>
      </c>
      <c r="E1597" s="946"/>
      <c r="F1597" s="946"/>
      <c r="G1597" s="946"/>
      <c r="H1597" s="946"/>
      <c r="I1597" s="946"/>
      <c r="J1597" s="946"/>
      <c r="K1597" s="946"/>
      <c r="L1597" s="946"/>
      <c r="M1597" s="946"/>
      <c r="N1597" s="946"/>
      <c r="O1597" s="946"/>
      <c r="P1597" s="946"/>
      <c r="Q1597" s="946"/>
      <c r="R1597" s="999" t="s">
        <v>314</v>
      </c>
      <c r="S1597" s="1000"/>
      <c r="T1597" s="1001" t="str">
        <f>IF('statement of marks'!E68="","",'statement of marks'!E68)</f>
        <v/>
      </c>
      <c r="U1597" s="1001"/>
      <c r="V1597" s="1002"/>
    </row>
    <row r="1598" spans="1:22" ht="19.25" customHeight="1">
      <c r="A1598" s="986"/>
      <c r="B1598" s="997" t="s">
        <v>37</v>
      </c>
      <c r="C1598" s="997"/>
      <c r="D1598" s="998" t="str">
        <f>IF('statement of marks'!H68="","",'statement of marks'!H68)</f>
        <v>B 060</v>
      </c>
      <c r="E1598" s="946"/>
      <c r="F1598" s="946"/>
      <c r="G1598" s="946"/>
      <c r="H1598" s="946"/>
      <c r="I1598" s="946"/>
      <c r="J1598" s="946"/>
      <c r="K1598" s="946"/>
      <c r="L1598" s="946"/>
      <c r="M1598" s="946"/>
      <c r="N1598" s="946"/>
      <c r="O1598" s="946"/>
      <c r="P1598" s="946"/>
      <c r="Q1598" s="946"/>
      <c r="R1598" s="999" t="s">
        <v>35</v>
      </c>
      <c r="S1598" s="1000"/>
      <c r="T1598" s="1001" t="str">
        <f>IF('statement of marks'!D68="","",'statement of marks'!D68)</f>
        <v/>
      </c>
      <c r="U1598" s="1001"/>
      <c r="V1598" s="1002"/>
    </row>
    <row r="1599" spans="1:22" ht="19.25" customHeight="1">
      <c r="A1599" s="986"/>
      <c r="B1599" s="1003" t="s">
        <v>38</v>
      </c>
      <c r="C1599" s="1003"/>
      <c r="D1599" s="998" t="str">
        <f>IF('statement of marks'!I68="","",'statement of marks'!I68)</f>
        <v>C 060</v>
      </c>
      <c r="E1599" s="946"/>
      <c r="F1599" s="946"/>
      <c r="G1599" s="946"/>
      <c r="H1599" s="946"/>
      <c r="I1599" s="946"/>
      <c r="J1599" s="946"/>
      <c r="K1599" s="946"/>
      <c r="L1599" s="946"/>
      <c r="M1599" s="946"/>
      <c r="N1599" s="946"/>
      <c r="O1599" s="946"/>
      <c r="P1599" s="946"/>
      <c r="Q1599" s="946"/>
      <c r="R1599" s="1004" t="s">
        <v>285</v>
      </c>
      <c r="S1599" s="1005"/>
      <c r="T1599" s="1006" t="str">
        <f>IF('statement of marks'!F68="","",'statement of marks'!F68)</f>
        <v/>
      </c>
      <c r="U1599" s="1006"/>
      <c r="V1599" s="1007"/>
    </row>
    <row r="1600" spans="1:22" ht="19.25" customHeight="1">
      <c r="A1600" s="986"/>
      <c r="B1600" s="1008" t="s">
        <v>223</v>
      </c>
      <c r="C1600" s="1010" t="s">
        <v>319</v>
      </c>
      <c r="D1600" s="1012" t="s">
        <v>114</v>
      </c>
      <c r="E1600" s="1012" t="s">
        <v>115</v>
      </c>
      <c r="F1600" s="1012" t="s">
        <v>116</v>
      </c>
      <c r="G1600" s="1014" t="s">
        <v>281</v>
      </c>
      <c r="H1600" s="1014" t="s">
        <v>282</v>
      </c>
      <c r="I1600" s="1012" t="s">
        <v>289</v>
      </c>
      <c r="J1600" s="1012" t="s">
        <v>299</v>
      </c>
      <c r="K1600" s="1016" t="s">
        <v>299</v>
      </c>
      <c r="L1600" s="1018" t="s">
        <v>292</v>
      </c>
      <c r="M1600" s="1018" t="s">
        <v>293</v>
      </c>
      <c r="N1600" s="1020" t="s">
        <v>294</v>
      </c>
      <c r="O1600" s="1020" t="s">
        <v>290</v>
      </c>
      <c r="P1600" s="1020" t="s">
        <v>291</v>
      </c>
      <c r="Q1600" s="1016" t="s">
        <v>323</v>
      </c>
      <c r="R1600" s="1012" t="s">
        <v>334</v>
      </c>
      <c r="S1600" s="1022" t="s">
        <v>332</v>
      </c>
      <c r="T1600" s="1024" t="s">
        <v>320</v>
      </c>
      <c r="U1600" s="1026" t="s">
        <v>321</v>
      </c>
      <c r="V1600" s="1028" t="s">
        <v>322</v>
      </c>
    </row>
    <row r="1601" spans="1:22" ht="19.25" customHeight="1">
      <c r="A1601" s="986"/>
      <c r="B1601" s="1009"/>
      <c r="C1601" s="1011"/>
      <c r="D1601" s="1013"/>
      <c r="E1601" s="1013"/>
      <c r="F1601" s="1013"/>
      <c r="G1601" s="1015"/>
      <c r="H1601" s="1015"/>
      <c r="I1601" s="1013"/>
      <c r="J1601" s="1013"/>
      <c r="K1601" s="1017"/>
      <c r="L1601" s="1019"/>
      <c r="M1601" s="1019"/>
      <c r="N1601" s="1021"/>
      <c r="O1601" s="1021"/>
      <c r="P1601" s="1021"/>
      <c r="Q1601" s="1017"/>
      <c r="R1601" s="1013"/>
      <c r="S1601" s="1023"/>
      <c r="T1601" s="1025"/>
      <c r="U1601" s="1027"/>
      <c r="V1601" s="1029"/>
    </row>
    <row r="1602" spans="1:22" ht="19.25" customHeight="1">
      <c r="A1602" s="986"/>
      <c r="B1602" s="1030" t="s">
        <v>317</v>
      </c>
      <c r="C1602" s="1031"/>
      <c r="D1602" s="173">
        <v>10</v>
      </c>
      <c r="E1602" s="203">
        <v>10</v>
      </c>
      <c r="F1602" s="203">
        <v>10</v>
      </c>
      <c r="G1602" s="164" t="s">
        <v>90</v>
      </c>
      <c r="H1602" s="174" t="str">
        <f>'statement of marks'!$AQ$6</f>
        <v/>
      </c>
      <c r="I1602" s="165">
        <v>70</v>
      </c>
      <c r="J1602" s="164" t="s">
        <v>88</v>
      </c>
      <c r="K1602" s="175">
        <v>100</v>
      </c>
      <c r="L1602" s="164" t="s">
        <v>91</v>
      </c>
      <c r="M1602" s="174" t="str">
        <f>'statement of marks'!$AV$6</f>
        <v/>
      </c>
      <c r="N1602" s="165">
        <v>100</v>
      </c>
      <c r="O1602" s="164" t="s">
        <v>307</v>
      </c>
      <c r="P1602" s="175"/>
      <c r="Q1602" s="175">
        <v>200</v>
      </c>
      <c r="R1602" s="166"/>
      <c r="S1602" s="166"/>
      <c r="T1602" s="167"/>
      <c r="U1602" s="168"/>
      <c r="V1602" s="176" t="str">
        <f>IF(OR(U1609=0,U1609&lt;S1609),"",Q1602)</f>
        <v/>
      </c>
    </row>
    <row r="1603" spans="1:22" ht="19.25" customHeight="1">
      <c r="A1603" s="986"/>
      <c r="B1603" s="942" t="str">
        <f>'statement of marks'!$J$3</f>
        <v>HINDI COMPULSORY</v>
      </c>
      <c r="C1603" s="943"/>
      <c r="D1603" s="200" t="str">
        <f>IF('statement of marks'!J68="","",'statement of marks'!J68)</f>
        <v/>
      </c>
      <c r="E1603" s="201" t="str">
        <f>IF('statement of marks'!K68="","",'statement of marks'!K68)</f>
        <v/>
      </c>
      <c r="F1603" s="201" t="str">
        <f>IF('statement of marks'!L68="","",'statement of marks'!L68)</f>
        <v/>
      </c>
      <c r="G1603" s="177" t="str">
        <f>IF('statement of marks'!N68="","",'statement of marks'!N68)</f>
        <v/>
      </c>
      <c r="H1603" s="177" t="str">
        <f>'statement of marks'!$BS$6</f>
        <v/>
      </c>
      <c r="I1603" s="204" t="str">
        <f>IF(G1603="","",G1603)</f>
        <v/>
      </c>
      <c r="J1603" s="204" t="str">
        <f>IF(G1603="","",SUM(D1603,E1603,F1603,G1603))</f>
        <v/>
      </c>
      <c r="K1603" s="178" t="str">
        <f>J1603</f>
        <v/>
      </c>
      <c r="L1603" s="177" t="str">
        <f>IF('statement of marks'!P68="","",'statement of marks'!P68)</f>
        <v/>
      </c>
      <c r="M1603" s="174" t="str">
        <f>'statement of marks'!$BX$6</f>
        <v/>
      </c>
      <c r="N1603" s="204" t="str">
        <f>IF(L1603="","",L1603)</f>
        <v/>
      </c>
      <c r="O1603" s="204" t="str">
        <f>IF(L1603="","",SUM(J1603,L1603))</f>
        <v/>
      </c>
      <c r="P1603" s="179">
        <f>SUM(H1603,M1603)</f>
        <v>0</v>
      </c>
      <c r="Q1603" s="178" t="str">
        <f>O1603</f>
        <v/>
      </c>
      <c r="R1603" s="201" t="str">
        <f>CONCATENATE('statement of marks'!FJ68,'statement of marks'!FK68,'statement of marks'!FL68)</f>
        <v/>
      </c>
      <c r="S1603" s="180" t="str">
        <f>IF(OR(R1603="S",R1603="RE"),100,"")</f>
        <v/>
      </c>
      <c r="T1603" s="181" t="str">
        <f>IF('result subject-wise'!U68="","",'result subject-wise'!U68)</f>
        <v/>
      </c>
      <c r="U1603" s="182" t="str">
        <f>IF('result subject-wise'!V68="","",'result subject-wise'!V68)</f>
        <v/>
      </c>
      <c r="V1603" s="176" t="str">
        <f>IF(OR(U1609=0,U1609&lt;S1609),"",IF(R1603="RE",SUM(Q1603,T1603),IF(R1603="S",T1603,Q1603)))</f>
        <v/>
      </c>
    </row>
    <row r="1604" spans="1:22" ht="19.25" customHeight="1">
      <c r="A1604" s="986"/>
      <c r="B1604" s="942" t="str">
        <f>'statement of marks'!$W$3</f>
        <v>ENGLISH COMPULSORY</v>
      </c>
      <c r="C1604" s="943"/>
      <c r="D1604" s="200" t="str">
        <f>IF('statement of marks'!W68="","",'statement of marks'!W68)</f>
        <v/>
      </c>
      <c r="E1604" s="201" t="str">
        <f>IF('statement of marks'!X68="","",'statement of marks'!X68)</f>
        <v/>
      </c>
      <c r="F1604" s="201" t="str">
        <f>IF('statement of marks'!Y68="","",'statement of marks'!Y68)</f>
        <v/>
      </c>
      <c r="G1604" s="177" t="str">
        <f>IF('statement of marks'!AA68="","",'statement of marks'!AA68)</f>
        <v/>
      </c>
      <c r="H1604" s="177" t="str">
        <f>'statement of marks'!$CU$6</f>
        <v/>
      </c>
      <c r="I1604" s="204" t="str">
        <f>IF(G1604="","",G1604)</f>
        <v/>
      </c>
      <c r="J1604" s="204" t="str">
        <f t="shared" ref="J1604:J1607" si="584">IF(G1604="","",SUM(D1604,E1604,F1604,G1604))</f>
        <v/>
      </c>
      <c r="K1604" s="178" t="str">
        <f>J1604</f>
        <v/>
      </c>
      <c r="L1604" s="177" t="str">
        <f>IF('statement of marks'!AC68="","",'statement of marks'!AC68)</f>
        <v/>
      </c>
      <c r="M1604" s="174" t="str">
        <f>'statement of marks'!$CZ$6</f>
        <v/>
      </c>
      <c r="N1604" s="204" t="str">
        <f>IF(L1604="","",L1604)</f>
        <v/>
      </c>
      <c r="O1604" s="204" t="str">
        <f t="shared" ref="O1604" si="585">IF(L1604="","",SUM(J1604,L1604))</f>
        <v/>
      </c>
      <c r="P1604" s="179">
        <f t="shared" ref="P1604" si="586">SUM(H1604,M1604)</f>
        <v>0</v>
      </c>
      <c r="Q1604" s="178" t="str">
        <f>O1604</f>
        <v/>
      </c>
      <c r="R1604" s="201" t="str">
        <f>CONCATENATE('statement of marks'!FM68,'statement of marks'!FN68,'statement of marks'!FO68)</f>
        <v/>
      </c>
      <c r="S1604" s="180" t="str">
        <f>IF(OR(R1604="S",R1604="RE"),100,"")</f>
        <v/>
      </c>
      <c r="T1604" s="181" t="str">
        <f>IF('result subject-wise'!X68="","",'result subject-wise'!X68)</f>
        <v/>
      </c>
      <c r="U1604" s="182" t="str">
        <f>IF('result subject-wise'!Y68="","",'result subject-wise'!Y68)</f>
        <v/>
      </c>
      <c r="V1604" s="176" t="str">
        <f>IF(OR(U1609=0,U1609&lt;S1609),"",IF(R1604="RE",SUM(Q1604,T1604),IF(R1604="S",T1604,Q1604)))</f>
        <v/>
      </c>
    </row>
    <row r="1605" spans="1:22" ht="19.25" customHeight="1">
      <c r="A1605" s="986"/>
      <c r="B1605" s="942" t="str">
        <f>'statement of marks'!AK68</f>
        <v/>
      </c>
      <c r="C1605" s="943"/>
      <c r="D1605" s="200" t="str">
        <f>IF('statement of marks'!AL68="","",'statement of marks'!AL68)</f>
        <v/>
      </c>
      <c r="E1605" s="201" t="str">
        <f>IF('statement of marks'!AM68="","",'statement of marks'!AM68)</f>
        <v/>
      </c>
      <c r="F1605" s="201" t="str">
        <f>IF('statement of marks'!AN68="","",'statement of marks'!AN68)</f>
        <v/>
      </c>
      <c r="G1605" s="177" t="str">
        <f>IF('statement of marks'!AP68="","",'statement of marks'!AP68)</f>
        <v/>
      </c>
      <c r="H1605" s="177" t="str">
        <f>IF('statement of marks'!AQ68="","",'statement of marks'!AQ68)</f>
        <v/>
      </c>
      <c r="I1605" s="204" t="str">
        <f>IF(G1605="","",IF(AND(G1605="ML",H1605="ML"),"ML",IF(AND(G1605="ML",H1605=""),"ML",SUM(G1605,H1605))))</f>
        <v/>
      </c>
      <c r="J1605" s="204" t="str">
        <f t="shared" si="584"/>
        <v/>
      </c>
      <c r="K1605" s="178" t="str">
        <f>IF(J1605="","",SUM(H1605,J1605))</f>
        <v/>
      </c>
      <c r="L1605" s="177" t="str">
        <f>IF('statement of marks'!AU68="","",'statement of marks'!AU68)</f>
        <v/>
      </c>
      <c r="M1605" s="177" t="str">
        <f>IF('statement of marks'!AV68="","",'statement of marks'!AV68)</f>
        <v/>
      </c>
      <c r="N1605" s="204" t="str">
        <f>IF(L1605="","",IF(AND(L1605="ML",M1605="ML"),"ML",IF(AND(L1605="ML",M1605=""),"ML",SUM(L1605,M1605))))</f>
        <v/>
      </c>
      <c r="O1605" s="204" t="str">
        <f>IF(L1605="","",SUM(J1605,L1605))</f>
        <v/>
      </c>
      <c r="P1605" s="177" t="str">
        <f>IF(AND(H1605="",M1605=""),"",SUM(H1605,M1605))</f>
        <v/>
      </c>
      <c r="Q1605" s="178" t="str">
        <f>IF(O1605="","",SUM(O1605,P1605))</f>
        <v/>
      </c>
      <c r="R1605" s="201" t="str">
        <f>CONCATENATE('statement of marks'!FP68,'statement of marks'!FY68,'statement of marks'!FZ68)</f>
        <v/>
      </c>
      <c r="S1605" s="180" t="str">
        <f>IF('result subject-wise'!Z68="","",'result subject-wise'!Z68)</f>
        <v/>
      </c>
      <c r="T1605" s="181" t="str">
        <f>IF('result subject-wise'!AB68="","",'result subject-wise'!AB68)</f>
        <v/>
      </c>
      <c r="U1605" s="182" t="str">
        <f>IF('result subject-wise'!AC68="","",'result subject-wise'!AC68)</f>
        <v/>
      </c>
      <c r="V1605" s="176" t="str">
        <f>IF(OR(U1609=0,U1609&lt;S1609),"",IF(OR(R1605="RE",R1605="REP"),SUM(Q1605,T1605),IF(R1605="S",T1605,Q1605)))</f>
        <v/>
      </c>
    </row>
    <row r="1606" spans="1:22" ht="19.25" customHeight="1">
      <c r="A1606" s="986"/>
      <c r="B1606" s="942" t="str">
        <f>'statement of marks'!BM68</f>
        <v/>
      </c>
      <c r="C1606" s="943"/>
      <c r="D1606" s="200" t="str">
        <f>IF('statement of marks'!BN68="","",'statement of marks'!BN68)</f>
        <v/>
      </c>
      <c r="E1606" s="201" t="str">
        <f>IF('statement of marks'!BO68="","",'statement of marks'!BO68)</f>
        <v/>
      </c>
      <c r="F1606" s="201" t="str">
        <f>IF('statement of marks'!BP68="","",'statement of marks'!BP68)</f>
        <v/>
      </c>
      <c r="G1606" s="177" t="str">
        <f>IF('statement of marks'!BR68="","",'statement of marks'!BR68)</f>
        <v/>
      </c>
      <c r="H1606" s="177" t="str">
        <f>IF('statement of marks'!BS68="","",'statement of marks'!BS68)</f>
        <v/>
      </c>
      <c r="I1606" s="204" t="str">
        <f t="shared" ref="I1606" si="587">IF(G1606="","",IF(AND(G1606="ML",H1606="ML"),"ML",IF(AND(G1606="ML",H1606=""),"ML",SUM(G1606,H1606))))</f>
        <v/>
      </c>
      <c r="J1606" s="204" t="str">
        <f t="shared" si="584"/>
        <v/>
      </c>
      <c r="K1606" s="178" t="str">
        <f>IF(J1606="","",SUM(H1606,J1606))</f>
        <v/>
      </c>
      <c r="L1606" s="177" t="str">
        <f>IF('statement of marks'!BW68="","",'statement of marks'!BW68)</f>
        <v/>
      </c>
      <c r="M1606" s="177" t="str">
        <f>IF('statement of marks'!BX68="","",'statement of marks'!BX68)</f>
        <v/>
      </c>
      <c r="N1606" s="204" t="str">
        <f t="shared" ref="N1606" si="588">IF(L1606="","",IF(AND(L1606="ML",M1606="ML"),"ML",IF(AND(L1606="ML",M1606=""),"ML",SUM(L1606,M1606))))</f>
        <v/>
      </c>
      <c r="O1606" s="204" t="str">
        <f>IF(L1606="","",SUM(J1606,L1606))</f>
        <v/>
      </c>
      <c r="P1606" s="177" t="str">
        <f t="shared" ref="P1606:P1607" si="589">IF(AND(H1606="",M1606=""),"",SUM(H1606,M1606))</f>
        <v/>
      </c>
      <c r="Q1606" s="178" t="str">
        <f>IF(O1606="","",SUM(O1606,P1606))</f>
        <v/>
      </c>
      <c r="R1606" s="201" t="str">
        <f>CONCATENATE('statement of marks'!GA68,'statement of marks'!GJ68,'statement of marks'!GK68)</f>
        <v/>
      </c>
      <c r="S1606" s="180" t="str">
        <f>IF('result subject-wise'!AD68="","",'result subject-wise'!AD68)</f>
        <v/>
      </c>
      <c r="T1606" s="181" t="str">
        <f>IF('result subject-wise'!AF68="","",'result subject-wise'!AF68)</f>
        <v/>
      </c>
      <c r="U1606" s="182" t="str">
        <f>IF('result subject-wise'!AG68="","",'result subject-wise'!AG68)</f>
        <v/>
      </c>
      <c r="V1606" s="176" t="str">
        <f>IF(OR(U1609=0,U1609&lt;S1609),"",IF(OR(R1606="RE",R1606="REP"),SUM(Q1606,T1606),IF(R1606="S",T1606,Q1606)))</f>
        <v/>
      </c>
    </row>
    <row r="1607" spans="1:22" ht="19.25" customHeight="1">
      <c r="A1607" s="986"/>
      <c r="B1607" s="942" t="str">
        <f>'statement of marks'!CO68</f>
        <v/>
      </c>
      <c r="C1607" s="943"/>
      <c r="D1607" s="200" t="str">
        <f>IF('statement of marks'!CP68="","",'statement of marks'!CP68)</f>
        <v/>
      </c>
      <c r="E1607" s="201" t="str">
        <f>IF('statement of marks'!CQ68="","",'statement of marks'!CQ68)</f>
        <v/>
      </c>
      <c r="F1607" s="201" t="str">
        <f>IF('statement of marks'!CR68="","",'statement of marks'!CR68)</f>
        <v/>
      </c>
      <c r="G1607" s="177" t="str">
        <f>IF('statement of marks'!CT68="","",'statement of marks'!CT68)</f>
        <v/>
      </c>
      <c r="H1607" s="177" t="str">
        <f>IF('statement of marks'!CU68="","",'statement of marks'!CU68)</f>
        <v/>
      </c>
      <c r="I1607" s="204" t="str">
        <f>IF(G1607="","",IF(AND(G1607="ML",H1607="ML"),"ML",IF(AND(G1607="ML",H1607=""),"ML",SUM(G1607,H1607))))</f>
        <v/>
      </c>
      <c r="J1607" s="204" t="str">
        <f t="shared" si="584"/>
        <v/>
      </c>
      <c r="K1607" s="178" t="str">
        <f>IF(J1607="","",SUM(H1607,J1607))</f>
        <v/>
      </c>
      <c r="L1607" s="177" t="str">
        <f>IF('statement of marks'!CY68="","",'statement of marks'!CY68)</f>
        <v/>
      </c>
      <c r="M1607" s="177" t="str">
        <f>IF('statement of marks'!CZ68="","",'statement of marks'!CZ68)</f>
        <v/>
      </c>
      <c r="N1607" s="204" t="str">
        <f>IF(L1607="","",IF(AND(L1607="ML",M1607="ML"),"ML",IF(AND(L1607="ML",M1607=""),"ML",SUM(L1607,M1607))))</f>
        <v/>
      </c>
      <c r="O1607" s="204" t="str">
        <f>IF(L1607="","",SUM(J1607,L1607))</f>
        <v/>
      </c>
      <c r="P1607" s="177" t="str">
        <f t="shared" si="589"/>
        <v/>
      </c>
      <c r="Q1607" s="178" t="str">
        <f>IF(O1607="","",SUM(O1607,P1607))</f>
        <v/>
      </c>
      <c r="R1607" s="201" t="str">
        <f>CONCATENATE('statement of marks'!GL68,'statement of marks'!GU68,'statement of marks'!GV68)</f>
        <v/>
      </c>
      <c r="S1607" s="180" t="str">
        <f>IF('result subject-wise'!AH68="","",'result subject-wise'!AH68)</f>
        <v/>
      </c>
      <c r="T1607" s="181" t="str">
        <f>IF('result subject-wise'!AJ68="","",'result subject-wise'!AJ68)</f>
        <v/>
      </c>
      <c r="U1607" s="182" t="str">
        <f>IF('result subject-wise'!AK68="","",'result subject-wise'!AK68)</f>
        <v/>
      </c>
      <c r="V1607" s="176" t="str">
        <f>IF(OR(U1609=0,U1609&lt;S1609),"",IF(OR(R1607="RE",R1607="REP"),SUM(Q1607,T1607),IF(R1607="S",T1607,Q1607)))</f>
        <v/>
      </c>
    </row>
    <row r="1608" spans="1:22" ht="19.25" customHeight="1">
      <c r="A1608" s="986"/>
      <c r="B1608" s="1032" t="s">
        <v>296</v>
      </c>
      <c r="C1608" s="1033"/>
      <c r="D1608" s="183" t="str">
        <f>IF(AND(D1603="",D1604="",D1605="",D1606="",D1607=""),"",SUM(D1603:D1607))</f>
        <v/>
      </c>
      <c r="E1608" s="183" t="str">
        <f t="shared" ref="E1608:F1608" si="590">IF(AND(E1603="",E1604="",E1605="",E1606="",E1607=""),"",SUM(E1603:E1607))</f>
        <v/>
      </c>
      <c r="F1608" s="183" t="str">
        <f t="shared" si="590"/>
        <v/>
      </c>
      <c r="G1608" s="184" t="str">
        <f>IF(G1603="","",SUM(G1603:G1607))</f>
        <v/>
      </c>
      <c r="H1608" s="184">
        <f>SUM(H1605:H1607)</f>
        <v>0</v>
      </c>
      <c r="I1608" s="184" t="str">
        <f>IF(AND(I1603="",I1604="",I1605="",I1606="",I1607=""),"",SUM(I1603:I1607))</f>
        <v/>
      </c>
      <c r="J1608" s="185" t="str">
        <f>IF(J1607="","",SUM(J1603:J1607))</f>
        <v/>
      </c>
      <c r="K1608" s="186" t="str">
        <f>IF(K1603="","",SUM(K1603:K1607))</f>
        <v/>
      </c>
      <c r="L1608" s="184" t="str">
        <f>IF(L1603="","",SUM(L1603:L1607))</f>
        <v/>
      </c>
      <c r="M1608" s="184">
        <f>SUM(M1605:M1607)</f>
        <v>0</v>
      </c>
      <c r="N1608" s="184" t="str">
        <f t="shared" ref="N1608" si="591">IF(AND(N1603="",N1604="",N1605="",N1606="",N1607=""),"",SUM(N1603:N1607))</f>
        <v/>
      </c>
      <c r="O1608" s="185" t="str">
        <f>IF(L1608="","",SUM(J1608,L1608))</f>
        <v/>
      </c>
      <c r="P1608" s="186">
        <f>SUM(H1608,M1608)</f>
        <v>0</v>
      </c>
      <c r="Q1608" s="186" t="str">
        <f>IF(Q1603="","",SUM(Q1603:Q1607))</f>
        <v/>
      </c>
      <c r="R1608" s="185"/>
      <c r="S1608" s="185" t="str">
        <f>IF(AND(S1603="",S1604="",S1605="",S1606="",S1607=""),"",SUM(S1603:S1607))</f>
        <v/>
      </c>
      <c r="T1608" s="187" t="str">
        <f>IF(AND(T1603="",T1604="",T1605="",T1606="",T1607=""),"",SUM(T1603:T1607))</f>
        <v/>
      </c>
      <c r="U1608" s="188"/>
      <c r="V1608" s="189" t="str">
        <f>IF(V1603="","",SUM(V1603:V1607))</f>
        <v/>
      </c>
    </row>
    <row r="1609" spans="1:22" ht="19.25" customHeight="1">
      <c r="A1609" s="986"/>
      <c r="B1609" s="1034" t="s">
        <v>318</v>
      </c>
      <c r="C1609" s="1035"/>
      <c r="D1609" s="173" t="str">
        <f>IF(D1608="","",50-(COUNTIF(D1603:D1607,"NA")*10+COUNTIF(D1603:D1607,"ML")*10))</f>
        <v/>
      </c>
      <c r="E1609" s="173" t="str">
        <f t="shared" ref="E1609:F1609" si="592">IF(E1608="","",50-(COUNTIF(E1603:E1607,"NA")*10+COUNTIF(E1603:E1607,"ML")*10))</f>
        <v/>
      </c>
      <c r="F1609" s="173" t="str">
        <f t="shared" si="592"/>
        <v/>
      </c>
      <c r="G1609" s="177">
        <f>I1609-H1609</f>
        <v>350</v>
      </c>
      <c r="H1609" s="184">
        <f>IF(H1608="","",(IF(OR(H1605="ML",H1605=""),0,H1602)+IF(OR(H1606="ML",H1606=""),0,H1603)+IF(OR(H1607="ML",H1607=""),0,H1604)))</f>
        <v>0</v>
      </c>
      <c r="I1609" s="177">
        <f>IF(I1608=0,0,350-H1611)</f>
        <v>350</v>
      </c>
      <c r="J1609" s="204" t="str">
        <f>IF(J1608="","",SUM(D1609:G1609))</f>
        <v/>
      </c>
      <c r="K1609" s="178" t="str">
        <f>IF(K1608="","",SUM(H1609,J1609))</f>
        <v/>
      </c>
      <c r="L1609" s="177">
        <f>N1609-M1609</f>
        <v>500</v>
      </c>
      <c r="M1609" s="180">
        <f>IF(M1608="","",(IF(OR(M1605="ML",M1605=""),0,M1602)+IF(OR(M1606="ML",M1606=""),0,M1603)+IF(OR(M1607="ML",M1607=""),0,M1604)))</f>
        <v>0</v>
      </c>
      <c r="N1609" s="177">
        <f>IF(N1608=0,0,500-M1611)</f>
        <v>500</v>
      </c>
      <c r="O1609" s="204">
        <f>IF(L1609="","",SUM(J1609,L1609))</f>
        <v>500</v>
      </c>
      <c r="P1609" s="178">
        <f>SUM(H1609,M1609)</f>
        <v>0</v>
      </c>
      <c r="Q1609" s="178" t="str">
        <f>IF(Q1608="","",SUM(O1609,P1609))</f>
        <v/>
      </c>
      <c r="R1609" s="169"/>
      <c r="S1609" s="190">
        <f>COUNTIF(R1603:R1612,"S")</f>
        <v>0</v>
      </c>
      <c r="T1609" s="190">
        <f>COUNTIF(R1603:R1612,"RE")+COUNTIF(R1603:R1612,"REP")</f>
        <v>0</v>
      </c>
      <c r="U1609" s="190">
        <f>COUNTIF(U1603:U1608,"P")+COUNTIF(U1611:U1612,"P")</f>
        <v>0</v>
      </c>
      <c r="V1609" s="191" t="str">
        <f>IF(OR(U1609=0,U1609&lt;(S1609+T1609)),"",(Q1609-(S1609*200)+S1608))</f>
        <v/>
      </c>
    </row>
    <row r="1610" spans="1:22" ht="19.25" customHeight="1">
      <c r="A1610" s="986"/>
      <c r="B1610" s="942" t="s">
        <v>156</v>
      </c>
      <c r="C1610" s="943"/>
      <c r="D1610" s="192" t="str">
        <f t="shared" ref="D1610:Q1610" si="593">IF(D1609="","",D1608/D1609*100)</f>
        <v/>
      </c>
      <c r="E1610" s="192" t="str">
        <f t="shared" si="593"/>
        <v/>
      </c>
      <c r="F1610" s="192" t="str">
        <f t="shared" si="593"/>
        <v/>
      </c>
      <c r="G1610" s="192" t="e">
        <f t="shared" si="593"/>
        <v>#VALUE!</v>
      </c>
      <c r="H1610" s="192" t="e">
        <f t="shared" si="593"/>
        <v>#DIV/0!</v>
      </c>
      <c r="I1610" s="192" t="e">
        <f t="shared" si="593"/>
        <v>#VALUE!</v>
      </c>
      <c r="J1610" s="192" t="str">
        <f t="shared" si="593"/>
        <v/>
      </c>
      <c r="K1610" s="193" t="str">
        <f t="shared" si="593"/>
        <v/>
      </c>
      <c r="L1610" s="192" t="e">
        <f t="shared" si="593"/>
        <v>#VALUE!</v>
      </c>
      <c r="M1610" s="192" t="e">
        <f t="shared" si="593"/>
        <v>#DIV/0!</v>
      </c>
      <c r="N1610" s="192" t="e">
        <f t="shared" si="593"/>
        <v>#VALUE!</v>
      </c>
      <c r="O1610" s="192" t="e">
        <f t="shared" si="593"/>
        <v>#VALUE!</v>
      </c>
      <c r="P1610" s="193" t="e">
        <f t="shared" si="593"/>
        <v>#DIV/0!</v>
      </c>
      <c r="Q1610" s="193" t="str">
        <f t="shared" si="593"/>
        <v/>
      </c>
      <c r="R1610" s="166"/>
      <c r="S1610" s="166"/>
      <c r="T1610" s="167"/>
      <c r="U1610" s="170"/>
      <c r="V1610" s="194" t="str">
        <f>IF(V1609="","",V1608/V1609*100)</f>
        <v/>
      </c>
    </row>
    <row r="1611" spans="1:22" ht="19.25" customHeight="1">
      <c r="A1611" s="986"/>
      <c r="B1611" s="942" t="str">
        <f>'statement of marks'!$DQ$3</f>
        <v>RAJASTHAN STUDIES</v>
      </c>
      <c r="C1611" s="943"/>
      <c r="D1611" s="200" t="str">
        <f>IF('statement of marks'!DQ68="","",'statement of marks'!DQ68)</f>
        <v/>
      </c>
      <c r="E1611" s="201" t="str">
        <f>IF('statement of marks'!DR68="","",'statement of marks'!DR68)</f>
        <v/>
      </c>
      <c r="F1611" s="201" t="str">
        <f>IF('statement of marks'!DS68="","",'statement of marks'!DS68)</f>
        <v/>
      </c>
      <c r="G1611" s="201" t="str">
        <f>IF('statement of marks'!DU68="","",'statement of marks'!DU68)</f>
        <v/>
      </c>
      <c r="H1611" s="179">
        <f>IF(G1603="ML",70)+IF(G1604="ML",70)+IF(G1605="ML",70-H1602)+IF(G1606="ML",70-H1603)+IF(G1607="ML",70-H1604)+IF(H1605="ml",H1602)+IF(H1606="ml",H1603)+IF(H1607="ml",H1604)</f>
        <v>0</v>
      </c>
      <c r="I1611" s="204" t="str">
        <f>IF(G1611="","",SUM(G1611,H1611))</f>
        <v/>
      </c>
      <c r="J1611" s="204" t="str">
        <f>IF(G1611="","",SUM(D1611,E1611,F1611,G1611))</f>
        <v/>
      </c>
      <c r="K1611" s="178" t="str">
        <f>IF(J1611="","",SUM(H1611,J1611))</f>
        <v/>
      </c>
      <c r="L1611" s="201" t="str">
        <f>IF('statement of marks'!DW68="","",'statement of marks'!DW68)</f>
        <v/>
      </c>
      <c r="M1611" s="179">
        <f>IF(L1603="ML",100)+IF(L1604="ML",100)+IF(L1605="ML",100-M1602)+IF(L1606="ML",100-M1603)+IF(L1607="ML",100-M1604)+IF(M1605="ml",M1602)+IF(M1606="ml",M1603)+IF(M1607="ml",M1604)</f>
        <v>0</v>
      </c>
      <c r="N1611" s="204" t="str">
        <f>IF(L1611="","",SUM(L1611,M1611))</f>
        <v/>
      </c>
      <c r="O1611" s="204" t="str">
        <f>IF(L1611="","",SUM(K1611,L1611))</f>
        <v/>
      </c>
      <c r="P1611" s="179">
        <f>SUM(H1611,M1611)</f>
        <v>0</v>
      </c>
      <c r="Q1611" s="178" t="str">
        <f>IF(O1611="","",SUM(O1611,M1611))</f>
        <v/>
      </c>
      <c r="R1611" s="201" t="str">
        <f>IF('statement of marks'!GW68="","",'statement of marks'!GW68)</f>
        <v/>
      </c>
      <c r="S1611" s="180" t="str">
        <f>IF(OR(R1611="S",R1611="RE"),100,"")</f>
        <v/>
      </c>
      <c r="T1611" s="171" t="str">
        <f>IF('result subject-wise'!AL68="","",'result subject-wise'!AL68)</f>
        <v/>
      </c>
      <c r="U1611" s="172" t="str">
        <f>IF('result subject-wise'!AM68="","",'result subject-wise'!AM68)</f>
        <v/>
      </c>
      <c r="V1611" s="1036"/>
    </row>
    <row r="1612" spans="1:22" ht="19.25" customHeight="1">
      <c r="A1612" s="986"/>
      <c r="B1612" s="942" t="str">
        <f>'statement of marks'!$ED$3</f>
        <v>JEEVAN KAUSJAL</v>
      </c>
      <c r="C1612" s="943"/>
      <c r="D1612" s="1037" t="s">
        <v>283</v>
      </c>
      <c r="E1612" s="1038"/>
      <c r="F1612" s="204">
        <f>'statement of marks'!$ED$6</f>
        <v>30</v>
      </c>
      <c r="G1612" s="177" t="str">
        <f>IF('statement of marks'!ED68="","",'statement of marks'!ED68)</f>
        <v/>
      </c>
      <c r="H1612" s="1038" t="s">
        <v>284</v>
      </c>
      <c r="I1612" s="1038"/>
      <c r="J1612" s="204">
        <f>'statement of marks'!$EE$6</f>
        <v>30</v>
      </c>
      <c r="K1612" s="178" t="str">
        <f>IF('statement of marks'!EE68="","",'statement of marks'!EE68)</f>
        <v/>
      </c>
      <c r="L1612" s="1038" t="s">
        <v>113</v>
      </c>
      <c r="M1612" s="1038"/>
      <c r="N1612" s="204">
        <f>'statement of marks'!$EF$6</f>
        <v>40</v>
      </c>
      <c r="O1612" s="201" t="str">
        <f>IF('statement of marks'!EF68="","",'statement of marks'!EF68)</f>
        <v/>
      </c>
      <c r="P1612" s="166"/>
      <c r="Q1612" s="178" t="str">
        <f>IF(O1612="","",SUM(G1612,K1612,O1612))</f>
        <v/>
      </c>
      <c r="R1612" s="201" t="str">
        <f>IF('statement of marks'!GX68="","",'statement of marks'!GX68)</f>
        <v/>
      </c>
      <c r="S1612" s="180" t="str">
        <f>IF(OR(R1612="S",R1612="RE"),40,"")</f>
        <v/>
      </c>
      <c r="T1612" s="171" t="str">
        <f>IF('result subject-wise'!AN68="","",'result subject-wise'!AN68)</f>
        <v/>
      </c>
      <c r="U1612" s="172" t="str">
        <f>IF('result subject-wise'!AO68="","",'result subject-wise'!AO68)</f>
        <v/>
      </c>
      <c r="V1612" s="1036"/>
    </row>
    <row r="1613" spans="1:22" ht="19.25" customHeight="1">
      <c r="A1613" s="986"/>
      <c r="B1613" s="1039" t="s">
        <v>200</v>
      </c>
      <c r="C1613" s="1040"/>
      <c r="D1613" s="1041" t="str">
        <f>IF('statement of marks'!HD68="","",'statement of marks'!HD68)</f>
        <v/>
      </c>
      <c r="E1613" s="1042"/>
      <c r="F1613" s="1042"/>
      <c r="G1613" s="1042"/>
      <c r="H1613" s="1042"/>
      <c r="I1613" s="1043"/>
      <c r="J1613" s="202" t="s">
        <v>330</v>
      </c>
      <c r="K1613" s="201" t="str">
        <f>IF('statement of marks'!HG68="","",'statement of marks'!HG68)</f>
        <v/>
      </c>
      <c r="L1613" s="1044" t="s">
        <v>157</v>
      </c>
      <c r="M1613" s="1045"/>
      <c r="N1613" s="1046"/>
      <c r="O1613" s="201" t="str">
        <f>IF('statement of marks'!HI68="","",'statement of marks'!HI68)</f>
        <v/>
      </c>
      <c r="P1613" s="1047" t="s">
        <v>324</v>
      </c>
      <c r="Q1613" s="1047"/>
      <c r="R1613" s="1047"/>
      <c r="S1613" s="1047"/>
      <c r="T1613" s="1047"/>
      <c r="U1613" s="1047"/>
      <c r="V1613" s="1048"/>
    </row>
    <row r="1614" spans="1:22" ht="19.25" customHeight="1">
      <c r="A1614" s="986"/>
      <c r="B1614" s="1039" t="s">
        <v>333</v>
      </c>
      <c r="C1614" s="1040"/>
      <c r="D1614" s="965" t="s">
        <v>127</v>
      </c>
      <c r="E1614" s="966"/>
      <c r="F1614" s="958" t="s">
        <v>129</v>
      </c>
      <c r="G1614" s="958"/>
      <c r="H1614" s="958" t="s">
        <v>131</v>
      </c>
      <c r="I1614" s="958"/>
      <c r="J1614" s="958" t="s">
        <v>133</v>
      </c>
      <c r="K1614" s="958"/>
      <c r="L1614" s="959" t="s">
        <v>312</v>
      </c>
      <c r="M1614" s="959"/>
      <c r="N1614" s="959"/>
      <c r="O1614" s="959"/>
      <c r="P1614" s="960" t="s">
        <v>200</v>
      </c>
      <c r="Q1614" s="960"/>
      <c r="R1614" s="960"/>
      <c r="S1614" s="960"/>
      <c r="T1614" s="961" t="str">
        <f>IF('result subject-wise'!AR68="","",'result subject-wise'!AR68)</f>
        <v/>
      </c>
      <c r="U1614" s="961"/>
      <c r="V1614" s="962"/>
    </row>
    <row r="1615" spans="1:22" ht="19.25" customHeight="1">
      <c r="A1615" s="986"/>
      <c r="B1615" s="963" t="s">
        <v>309</v>
      </c>
      <c r="C1615" s="964"/>
      <c r="D1615" s="965" t="str">
        <f>IF('statement of marks'!EZ68="","",'statement of marks'!EZ68)</f>
        <v/>
      </c>
      <c r="E1615" s="966"/>
      <c r="F1615" s="966" t="str">
        <f>IF('statement of marks'!FB68="","",'statement of marks'!FB68)</f>
        <v/>
      </c>
      <c r="G1615" s="966"/>
      <c r="H1615" s="966" t="str">
        <f>IF('statement of marks'!FD68="","",'statement of marks'!FD68)</f>
        <v/>
      </c>
      <c r="I1615" s="966"/>
      <c r="J1615" s="966" t="str">
        <f>IF('statement of marks'!FF68="","",'statement of marks'!FF68)</f>
        <v/>
      </c>
      <c r="K1615" s="966"/>
      <c r="L1615" s="966" t="str">
        <f>IF('statement of marks'!FH68="","",'statement of marks'!FH68)</f>
        <v/>
      </c>
      <c r="M1615" s="966"/>
      <c r="N1615" s="966"/>
      <c r="O1615" s="966"/>
      <c r="P1615" s="960" t="s">
        <v>330</v>
      </c>
      <c r="Q1615" s="960"/>
      <c r="R1615" s="960"/>
      <c r="S1615" s="960"/>
      <c r="T1615" s="961" t="str">
        <f>IF(AND(T1614="mRrh.kZ",V1610&gt;=60),"FIRST",IF(AND(T1614="mRrh.kZ",V1610&gt;=48),"SECOND",IF(AND(T1614="mRrh.kZ",V1610&gt;=36),"THIRD","")))</f>
        <v/>
      </c>
      <c r="U1615" s="961"/>
      <c r="V1615" s="962"/>
    </row>
    <row r="1616" spans="1:22" ht="19.25" customHeight="1">
      <c r="A1616" s="986"/>
      <c r="B1616" s="963" t="s">
        <v>310</v>
      </c>
      <c r="C1616" s="964"/>
      <c r="D1616" s="967" t="str">
        <f>IF('statement of marks'!EY68="","",'statement of marks'!EY68)</f>
        <v/>
      </c>
      <c r="E1616" s="968"/>
      <c r="F1616" s="968" t="str">
        <f>IF('statement of marks'!FA68="","",'statement of marks'!FA68)</f>
        <v/>
      </c>
      <c r="G1616" s="968"/>
      <c r="H1616" s="968" t="str">
        <f>IF('statement of marks'!FC68="","",'statement of marks'!FC68)</f>
        <v/>
      </c>
      <c r="I1616" s="968"/>
      <c r="J1616" s="968" t="str">
        <f>IF('statement of marks'!FE68="","",'statement of marks'!FE68)</f>
        <v/>
      </c>
      <c r="K1616" s="968"/>
      <c r="L1616" s="968" t="str">
        <f>IF('statement of marks'!FG68="","",'statement of marks'!FG68)</f>
        <v/>
      </c>
      <c r="M1616" s="968"/>
      <c r="N1616" s="968"/>
      <c r="O1616" s="968"/>
      <c r="P1616" s="969" t="s">
        <v>302</v>
      </c>
      <c r="Q1616" s="970"/>
      <c r="R1616" s="970"/>
      <c r="S1616" s="971"/>
      <c r="T1616" s="972" t="str">
        <f>IF(T1614="","",'result subject-wise'!$G$118)</f>
        <v/>
      </c>
      <c r="U1616" s="972"/>
      <c r="V1616" s="973"/>
    </row>
    <row r="1617" spans="1:22" ht="19.25" customHeight="1">
      <c r="A1617" s="986"/>
      <c r="B1617" s="942" t="s">
        <v>303</v>
      </c>
      <c r="C1617" s="943"/>
      <c r="D1617" s="944"/>
      <c r="E1617" s="945"/>
      <c r="F1617" s="945"/>
      <c r="G1617" s="945"/>
      <c r="H1617" s="945"/>
      <c r="I1617" s="945"/>
      <c r="J1617" s="945"/>
      <c r="K1617" s="945"/>
      <c r="L1617" s="946" t="s">
        <v>326</v>
      </c>
      <c r="M1617" s="946"/>
      <c r="N1617" s="946"/>
      <c r="O1617" s="946"/>
      <c r="P1617" s="946"/>
      <c r="Q1617" s="946"/>
      <c r="R1617" s="974"/>
      <c r="S1617" s="975"/>
      <c r="T1617" s="975"/>
      <c r="U1617" s="975"/>
      <c r="V1617" s="976"/>
    </row>
    <row r="1618" spans="1:22" ht="19.25" customHeight="1">
      <c r="A1618" s="986"/>
      <c r="B1618" s="942" t="s">
        <v>335</v>
      </c>
      <c r="C1618" s="943"/>
      <c r="D1618" s="944"/>
      <c r="E1618" s="945"/>
      <c r="F1618" s="945"/>
      <c r="G1618" s="945"/>
      <c r="H1618" s="945"/>
      <c r="I1618" s="945"/>
      <c r="J1618" s="945"/>
      <c r="K1618" s="945"/>
      <c r="L1618" s="946" t="s">
        <v>304</v>
      </c>
      <c r="M1618" s="946"/>
      <c r="N1618" s="946"/>
      <c r="O1618" s="946"/>
      <c r="P1618" s="946"/>
      <c r="Q1618" s="946"/>
      <c r="R1618" s="977"/>
      <c r="S1618" s="978"/>
      <c r="T1618" s="978"/>
      <c r="U1618" s="978"/>
      <c r="V1618" s="979"/>
    </row>
    <row r="1619" spans="1:22" ht="19.25" customHeight="1">
      <c r="A1619" s="986"/>
      <c r="B1619" s="942" t="s">
        <v>313</v>
      </c>
      <c r="C1619" s="943"/>
      <c r="D1619" s="944"/>
      <c r="E1619" s="945"/>
      <c r="F1619" s="945"/>
      <c r="G1619" s="945"/>
      <c r="H1619" s="945"/>
      <c r="I1619" s="945"/>
      <c r="J1619" s="945"/>
      <c r="K1619" s="945"/>
      <c r="L1619" s="946" t="s">
        <v>327</v>
      </c>
      <c r="M1619" s="946"/>
      <c r="N1619" s="946"/>
      <c r="O1619" s="946"/>
      <c r="P1619" s="946"/>
      <c r="Q1619" s="946"/>
      <c r="R1619" s="947" t="s">
        <v>328</v>
      </c>
      <c r="S1619" s="948"/>
      <c r="T1619" s="948"/>
      <c r="U1619" s="948"/>
      <c r="V1619" s="949"/>
    </row>
    <row r="1620" spans="1:22" ht="19.25" customHeight="1">
      <c r="A1620" s="987"/>
      <c r="B1620" s="950" t="s">
        <v>329</v>
      </c>
      <c r="C1620" s="951"/>
      <c r="D1620" s="952"/>
      <c r="E1620" s="953"/>
      <c r="F1620" s="953"/>
      <c r="G1620" s="953"/>
      <c r="H1620" s="953"/>
      <c r="I1620" s="953"/>
      <c r="J1620" s="953"/>
      <c r="K1620" s="953"/>
      <c r="L1620" s="951" t="s">
        <v>117</v>
      </c>
      <c r="M1620" s="951"/>
      <c r="N1620" s="951"/>
      <c r="O1620" s="951"/>
      <c r="P1620" s="954">
        <f>'statement of marks'!$HJ$110</f>
        <v>42122</v>
      </c>
      <c r="Q1620" s="954"/>
      <c r="R1620" s="955" t="s">
        <v>305</v>
      </c>
      <c r="S1620" s="956"/>
      <c r="T1620" s="956"/>
      <c r="U1620" s="956"/>
      <c r="V1620" s="957"/>
    </row>
    <row r="1621" spans="1:22" ht="19.25" customHeight="1">
      <c r="A1621" s="980" t="s">
        <v>287</v>
      </c>
      <c r="B1621" s="981"/>
      <c r="C1621" s="981"/>
      <c r="D1621" s="981"/>
      <c r="E1621" s="981"/>
      <c r="F1621" s="981"/>
      <c r="G1621" s="981"/>
      <c r="H1621" s="981"/>
      <c r="I1621" s="981"/>
      <c r="J1621" s="981"/>
      <c r="K1621" s="981"/>
      <c r="L1621" s="981"/>
      <c r="M1621" s="981"/>
      <c r="N1621" s="981"/>
      <c r="O1621" s="981"/>
      <c r="P1621" s="981"/>
      <c r="Q1621" s="981"/>
      <c r="R1621" s="981"/>
      <c r="S1621" s="981"/>
      <c r="T1621" s="981"/>
      <c r="U1621" s="981"/>
      <c r="V1621" s="982"/>
    </row>
    <row r="1622" spans="1:22" ht="19.25" customHeight="1">
      <c r="A1622" s="983" t="str">
        <f>'statement of marks'!$A$1</f>
        <v>GOVT. GIRLS' HR. SEC. SCHOOL, NIMBAHERA</v>
      </c>
      <c r="B1622" s="984"/>
      <c r="C1622" s="984"/>
      <c r="D1622" s="984"/>
      <c r="E1622" s="984"/>
      <c r="F1622" s="984"/>
      <c r="G1622" s="984"/>
      <c r="H1622" s="984"/>
      <c r="I1622" s="984"/>
      <c r="J1622" s="984"/>
      <c r="K1622" s="984"/>
      <c r="L1622" s="984"/>
      <c r="M1622" s="984"/>
      <c r="N1622" s="984"/>
      <c r="O1622" s="984"/>
      <c r="P1622" s="984"/>
      <c r="Q1622" s="984"/>
      <c r="R1622" s="984"/>
      <c r="S1622" s="984"/>
      <c r="T1622" s="984"/>
      <c r="U1622" s="984"/>
      <c r="V1622" s="985"/>
    </row>
    <row r="1623" spans="1:22" ht="19.25" customHeight="1">
      <c r="A1623" s="986"/>
      <c r="B1623" s="988" t="s">
        <v>316</v>
      </c>
      <c r="C1623" s="988"/>
      <c r="D1623" s="989" t="str">
        <f>'statement of marks'!$F$3</f>
        <v>2013-14</v>
      </c>
      <c r="E1623" s="990"/>
      <c r="F1623" s="991" t="str">
        <f>IF(T1641="","MAIN EXAMINATION",IF(D1640="Suppl.","SUPPLEMENTARY EXAMINATION",IF(D1640="Re-exam.","RE-EXAMINATION",)))</f>
        <v>MAIN EXAMINATION</v>
      </c>
      <c r="G1623" s="992"/>
      <c r="H1623" s="992"/>
      <c r="I1623" s="992"/>
      <c r="J1623" s="992"/>
      <c r="K1623" s="992"/>
      <c r="L1623" s="992"/>
      <c r="M1623" s="992"/>
      <c r="N1623" s="992"/>
      <c r="O1623" s="992"/>
      <c r="P1623" s="992"/>
      <c r="Q1623" s="992"/>
      <c r="R1623" s="993" t="s">
        <v>315</v>
      </c>
      <c r="S1623" s="994"/>
      <c r="T1623" s="995" t="str">
        <f>'statement of marks'!$A$3</f>
        <v>11 'A'</v>
      </c>
      <c r="U1623" s="995"/>
      <c r="V1623" s="996"/>
    </row>
    <row r="1624" spans="1:22" ht="19.25" customHeight="1">
      <c r="A1624" s="986"/>
      <c r="B1624" s="997" t="s">
        <v>36</v>
      </c>
      <c r="C1624" s="997"/>
      <c r="D1624" s="998" t="str">
        <f>IF('statement of marks'!G69="","",'statement of marks'!G69)</f>
        <v>A 061</v>
      </c>
      <c r="E1624" s="946"/>
      <c r="F1624" s="946"/>
      <c r="G1624" s="946"/>
      <c r="H1624" s="946"/>
      <c r="I1624" s="946"/>
      <c r="J1624" s="946"/>
      <c r="K1624" s="946"/>
      <c r="L1624" s="946"/>
      <c r="M1624" s="946"/>
      <c r="N1624" s="946"/>
      <c r="O1624" s="946"/>
      <c r="P1624" s="946"/>
      <c r="Q1624" s="946"/>
      <c r="R1624" s="999" t="s">
        <v>314</v>
      </c>
      <c r="S1624" s="1000"/>
      <c r="T1624" s="1001" t="str">
        <f>IF('statement of marks'!E69="","",'statement of marks'!E69)</f>
        <v/>
      </c>
      <c r="U1624" s="1001"/>
      <c r="V1624" s="1002"/>
    </row>
    <row r="1625" spans="1:22" ht="19.25" customHeight="1">
      <c r="A1625" s="986"/>
      <c r="B1625" s="997" t="s">
        <v>37</v>
      </c>
      <c r="C1625" s="997"/>
      <c r="D1625" s="998" t="str">
        <f>IF('statement of marks'!H69="","",'statement of marks'!H69)</f>
        <v>B 061</v>
      </c>
      <c r="E1625" s="946"/>
      <c r="F1625" s="946"/>
      <c r="G1625" s="946"/>
      <c r="H1625" s="946"/>
      <c r="I1625" s="946"/>
      <c r="J1625" s="946"/>
      <c r="K1625" s="946"/>
      <c r="L1625" s="946"/>
      <c r="M1625" s="946"/>
      <c r="N1625" s="946"/>
      <c r="O1625" s="946"/>
      <c r="P1625" s="946"/>
      <c r="Q1625" s="946"/>
      <c r="R1625" s="999" t="s">
        <v>35</v>
      </c>
      <c r="S1625" s="1000"/>
      <c r="T1625" s="1001" t="str">
        <f>IF('statement of marks'!D69="","",'statement of marks'!D69)</f>
        <v/>
      </c>
      <c r="U1625" s="1001"/>
      <c r="V1625" s="1002"/>
    </row>
    <row r="1626" spans="1:22" ht="19.25" customHeight="1">
      <c r="A1626" s="986"/>
      <c r="B1626" s="1003" t="s">
        <v>38</v>
      </c>
      <c r="C1626" s="1003"/>
      <c r="D1626" s="998" t="str">
        <f>IF('statement of marks'!I69="","",'statement of marks'!I69)</f>
        <v>C 061</v>
      </c>
      <c r="E1626" s="946"/>
      <c r="F1626" s="946"/>
      <c r="G1626" s="946"/>
      <c r="H1626" s="946"/>
      <c r="I1626" s="946"/>
      <c r="J1626" s="946"/>
      <c r="K1626" s="946"/>
      <c r="L1626" s="946"/>
      <c r="M1626" s="946"/>
      <c r="N1626" s="946"/>
      <c r="O1626" s="946"/>
      <c r="P1626" s="946"/>
      <c r="Q1626" s="946"/>
      <c r="R1626" s="1004" t="s">
        <v>285</v>
      </c>
      <c r="S1626" s="1005"/>
      <c r="T1626" s="1006" t="str">
        <f>IF('statement of marks'!F69="","",'statement of marks'!F69)</f>
        <v/>
      </c>
      <c r="U1626" s="1006"/>
      <c r="V1626" s="1007"/>
    </row>
    <row r="1627" spans="1:22" ht="19.25" customHeight="1">
      <c r="A1627" s="986"/>
      <c r="B1627" s="1008" t="s">
        <v>223</v>
      </c>
      <c r="C1627" s="1010" t="s">
        <v>319</v>
      </c>
      <c r="D1627" s="1012" t="s">
        <v>114</v>
      </c>
      <c r="E1627" s="1012" t="s">
        <v>115</v>
      </c>
      <c r="F1627" s="1012" t="s">
        <v>116</v>
      </c>
      <c r="G1627" s="1014" t="s">
        <v>281</v>
      </c>
      <c r="H1627" s="1014" t="s">
        <v>282</v>
      </c>
      <c r="I1627" s="1012" t="s">
        <v>289</v>
      </c>
      <c r="J1627" s="1012" t="s">
        <v>299</v>
      </c>
      <c r="K1627" s="1016" t="s">
        <v>299</v>
      </c>
      <c r="L1627" s="1018" t="s">
        <v>292</v>
      </c>
      <c r="M1627" s="1018" t="s">
        <v>293</v>
      </c>
      <c r="N1627" s="1020" t="s">
        <v>294</v>
      </c>
      <c r="O1627" s="1020" t="s">
        <v>290</v>
      </c>
      <c r="P1627" s="1020" t="s">
        <v>291</v>
      </c>
      <c r="Q1627" s="1016" t="s">
        <v>323</v>
      </c>
      <c r="R1627" s="1012" t="s">
        <v>334</v>
      </c>
      <c r="S1627" s="1022" t="s">
        <v>332</v>
      </c>
      <c r="T1627" s="1024" t="s">
        <v>320</v>
      </c>
      <c r="U1627" s="1026" t="s">
        <v>321</v>
      </c>
      <c r="V1627" s="1028" t="s">
        <v>322</v>
      </c>
    </row>
    <row r="1628" spans="1:22" ht="19.25" customHeight="1">
      <c r="A1628" s="986"/>
      <c r="B1628" s="1009"/>
      <c r="C1628" s="1011"/>
      <c r="D1628" s="1013"/>
      <c r="E1628" s="1013"/>
      <c r="F1628" s="1013"/>
      <c r="G1628" s="1015"/>
      <c r="H1628" s="1015"/>
      <c r="I1628" s="1013"/>
      <c r="J1628" s="1013"/>
      <c r="K1628" s="1017"/>
      <c r="L1628" s="1019"/>
      <c r="M1628" s="1019"/>
      <c r="N1628" s="1021"/>
      <c r="O1628" s="1021"/>
      <c r="P1628" s="1021"/>
      <c r="Q1628" s="1017"/>
      <c r="R1628" s="1013"/>
      <c r="S1628" s="1023"/>
      <c r="T1628" s="1025"/>
      <c r="U1628" s="1027"/>
      <c r="V1628" s="1029"/>
    </row>
    <row r="1629" spans="1:22" ht="19.25" customHeight="1">
      <c r="A1629" s="986"/>
      <c r="B1629" s="1030" t="s">
        <v>317</v>
      </c>
      <c r="C1629" s="1031"/>
      <c r="D1629" s="173">
        <v>10</v>
      </c>
      <c r="E1629" s="203">
        <v>10</v>
      </c>
      <c r="F1629" s="203">
        <v>10</v>
      </c>
      <c r="G1629" s="164" t="s">
        <v>90</v>
      </c>
      <c r="H1629" s="174" t="str">
        <f>'statement of marks'!$AQ$6</f>
        <v/>
      </c>
      <c r="I1629" s="165">
        <v>70</v>
      </c>
      <c r="J1629" s="164" t="s">
        <v>88</v>
      </c>
      <c r="K1629" s="175">
        <v>100</v>
      </c>
      <c r="L1629" s="164" t="s">
        <v>91</v>
      </c>
      <c r="M1629" s="174" t="str">
        <f>'statement of marks'!$AV$6</f>
        <v/>
      </c>
      <c r="N1629" s="165">
        <v>100</v>
      </c>
      <c r="O1629" s="164" t="s">
        <v>307</v>
      </c>
      <c r="P1629" s="175"/>
      <c r="Q1629" s="175">
        <v>200</v>
      </c>
      <c r="R1629" s="166"/>
      <c r="S1629" s="166"/>
      <c r="T1629" s="167"/>
      <c r="U1629" s="168"/>
      <c r="V1629" s="176" t="str">
        <f>IF(OR(U1636=0,U1636&lt;S1636),"",Q1629)</f>
        <v/>
      </c>
    </row>
    <row r="1630" spans="1:22" ht="19.25" customHeight="1">
      <c r="A1630" s="986"/>
      <c r="B1630" s="942" t="str">
        <f>'statement of marks'!$J$3</f>
        <v>HINDI COMPULSORY</v>
      </c>
      <c r="C1630" s="943"/>
      <c r="D1630" s="200" t="str">
        <f>IF('statement of marks'!J69="","",'statement of marks'!J69)</f>
        <v/>
      </c>
      <c r="E1630" s="201" t="str">
        <f>IF('statement of marks'!K69="","",'statement of marks'!K69)</f>
        <v/>
      </c>
      <c r="F1630" s="201" t="str">
        <f>IF('statement of marks'!L69="","",'statement of marks'!L69)</f>
        <v/>
      </c>
      <c r="G1630" s="177" t="str">
        <f>IF('statement of marks'!N69="","",'statement of marks'!N69)</f>
        <v/>
      </c>
      <c r="H1630" s="177" t="str">
        <f>'statement of marks'!$BS$6</f>
        <v/>
      </c>
      <c r="I1630" s="204" t="str">
        <f>IF(G1630="","",G1630)</f>
        <v/>
      </c>
      <c r="J1630" s="204" t="str">
        <f>IF(G1630="","",SUM(D1630,E1630,F1630,G1630))</f>
        <v/>
      </c>
      <c r="K1630" s="178" t="str">
        <f>J1630</f>
        <v/>
      </c>
      <c r="L1630" s="177" t="str">
        <f>IF('statement of marks'!P69="","",'statement of marks'!P69)</f>
        <v/>
      </c>
      <c r="M1630" s="174" t="str">
        <f>'statement of marks'!$BX$6</f>
        <v/>
      </c>
      <c r="N1630" s="204" t="str">
        <f>IF(L1630="","",L1630)</f>
        <v/>
      </c>
      <c r="O1630" s="204" t="str">
        <f>IF(L1630="","",SUM(J1630,L1630))</f>
        <v/>
      </c>
      <c r="P1630" s="179">
        <f>SUM(H1630,M1630)</f>
        <v>0</v>
      </c>
      <c r="Q1630" s="178" t="str">
        <f>O1630</f>
        <v/>
      </c>
      <c r="R1630" s="201" t="str">
        <f>CONCATENATE('statement of marks'!FJ69,'statement of marks'!FK69,'statement of marks'!FL69)</f>
        <v/>
      </c>
      <c r="S1630" s="180" t="str">
        <f>IF(OR(R1630="S",R1630="RE"),100,"")</f>
        <v/>
      </c>
      <c r="T1630" s="181" t="str">
        <f>IF('result subject-wise'!U69="","",'result subject-wise'!U69)</f>
        <v/>
      </c>
      <c r="U1630" s="182" t="str">
        <f>IF('result subject-wise'!V69="","",'result subject-wise'!V69)</f>
        <v/>
      </c>
      <c r="V1630" s="176" t="str">
        <f>IF(OR(U1636=0,U1636&lt;S1636),"",IF(R1630="RE",SUM(Q1630,T1630),IF(R1630="S",T1630,Q1630)))</f>
        <v/>
      </c>
    </row>
    <row r="1631" spans="1:22" ht="19.25" customHeight="1">
      <c r="A1631" s="986"/>
      <c r="B1631" s="942" t="str">
        <f>'statement of marks'!$W$3</f>
        <v>ENGLISH COMPULSORY</v>
      </c>
      <c r="C1631" s="943"/>
      <c r="D1631" s="200" t="str">
        <f>IF('statement of marks'!W69="","",'statement of marks'!W69)</f>
        <v/>
      </c>
      <c r="E1631" s="201" t="str">
        <f>IF('statement of marks'!X69="","",'statement of marks'!X69)</f>
        <v/>
      </c>
      <c r="F1631" s="201" t="str">
        <f>IF('statement of marks'!Y69="","",'statement of marks'!Y69)</f>
        <v/>
      </c>
      <c r="G1631" s="177" t="str">
        <f>IF('statement of marks'!AA69="","",'statement of marks'!AA69)</f>
        <v/>
      </c>
      <c r="H1631" s="177" t="str">
        <f>'statement of marks'!$CU$6</f>
        <v/>
      </c>
      <c r="I1631" s="204" t="str">
        <f>IF(G1631="","",G1631)</f>
        <v/>
      </c>
      <c r="J1631" s="204" t="str">
        <f t="shared" ref="J1631:J1634" si="594">IF(G1631="","",SUM(D1631,E1631,F1631,G1631))</f>
        <v/>
      </c>
      <c r="K1631" s="178" t="str">
        <f>J1631</f>
        <v/>
      </c>
      <c r="L1631" s="177" t="str">
        <f>IF('statement of marks'!AC69="","",'statement of marks'!AC69)</f>
        <v/>
      </c>
      <c r="M1631" s="174" t="str">
        <f>'statement of marks'!$CZ$6</f>
        <v/>
      </c>
      <c r="N1631" s="204" t="str">
        <f>IF(L1631="","",L1631)</f>
        <v/>
      </c>
      <c r="O1631" s="204" t="str">
        <f t="shared" ref="O1631" si="595">IF(L1631="","",SUM(J1631,L1631))</f>
        <v/>
      </c>
      <c r="P1631" s="179">
        <f t="shared" ref="P1631:P1634" si="596">SUM(H1631,M1631)</f>
        <v>0</v>
      </c>
      <c r="Q1631" s="178" t="str">
        <f>O1631</f>
        <v/>
      </c>
      <c r="R1631" s="201" t="str">
        <f>CONCATENATE('statement of marks'!FM69,'statement of marks'!FN69,'statement of marks'!FO69)</f>
        <v/>
      </c>
      <c r="S1631" s="180" t="str">
        <f>IF(OR(R1631="S",R1631="RE"),100,"")</f>
        <v/>
      </c>
      <c r="T1631" s="181" t="str">
        <f>IF('result subject-wise'!X69="","",'result subject-wise'!X69)</f>
        <v/>
      </c>
      <c r="U1631" s="182" t="str">
        <f>IF('result subject-wise'!Y69="","",'result subject-wise'!Y69)</f>
        <v/>
      </c>
      <c r="V1631" s="176" t="str">
        <f>IF(OR(U1636=0,U1636&lt;S1636),"",IF(R1631="RE",SUM(Q1631,T1631),IF(R1631="S",T1631,Q1631)))</f>
        <v/>
      </c>
    </row>
    <row r="1632" spans="1:22" ht="19.25" customHeight="1">
      <c r="A1632" s="986"/>
      <c r="B1632" s="942" t="str">
        <f>'statement of marks'!AK69</f>
        <v/>
      </c>
      <c r="C1632" s="943"/>
      <c r="D1632" s="200" t="str">
        <f>IF('statement of marks'!AL69="","",'statement of marks'!AL69)</f>
        <v/>
      </c>
      <c r="E1632" s="201" t="str">
        <f>IF('statement of marks'!AM69="","",'statement of marks'!AM69)</f>
        <v/>
      </c>
      <c r="F1632" s="201" t="str">
        <f>IF('statement of marks'!AN69="","",'statement of marks'!AN69)</f>
        <v/>
      </c>
      <c r="G1632" s="177" t="str">
        <f>IF('statement of marks'!AP69="","",'statement of marks'!AP69)</f>
        <v/>
      </c>
      <c r="H1632" s="177" t="str">
        <f>IF('statement of marks'!AQ69="","",'statement of marks'!AQ69)</f>
        <v/>
      </c>
      <c r="I1632" s="204" t="str">
        <f>IF(G1632="","",IF(AND(G1632="ML",H1632="ML"),"ML",IF(AND(G1632="ML",H1632=""),"ML",SUM(G1632,H1632))))</f>
        <v/>
      </c>
      <c r="J1632" s="204" t="str">
        <f t="shared" si="594"/>
        <v/>
      </c>
      <c r="K1632" s="178" t="str">
        <f>IF(J1632="","",SUM(H1632,J1632))</f>
        <v/>
      </c>
      <c r="L1632" s="177" t="str">
        <f>IF('statement of marks'!AU69="","",'statement of marks'!AU69)</f>
        <v/>
      </c>
      <c r="M1632" s="177" t="str">
        <f>IF('statement of marks'!AV69="","",'statement of marks'!AV69)</f>
        <v/>
      </c>
      <c r="N1632" s="204" t="str">
        <f>IF(L1632="","",IF(AND(L1632="ML",M1632="ML"),"ML",IF(AND(L1632="ML",M1632=""),"ML",SUM(L1632,M1632))))</f>
        <v/>
      </c>
      <c r="O1632" s="204" t="str">
        <f>IF(L1632="","",SUM(J1632,L1632))</f>
        <v/>
      </c>
      <c r="P1632" s="177">
        <f t="shared" si="596"/>
        <v>0</v>
      </c>
      <c r="Q1632" s="178" t="str">
        <f>IF(O1632="","",SUM(O1632,P1632))</f>
        <v/>
      </c>
      <c r="R1632" s="201" t="str">
        <f>CONCATENATE('statement of marks'!FP69,'statement of marks'!FY69,'statement of marks'!FZ69)</f>
        <v/>
      </c>
      <c r="S1632" s="180" t="str">
        <f>IF('result subject-wise'!Z69="","",'result subject-wise'!Z69)</f>
        <v/>
      </c>
      <c r="T1632" s="181" t="str">
        <f>IF('result subject-wise'!AB69="","",'result subject-wise'!AB69)</f>
        <v/>
      </c>
      <c r="U1632" s="182" t="str">
        <f>IF('result subject-wise'!AC69="","",'result subject-wise'!AC69)</f>
        <v/>
      </c>
      <c r="V1632" s="176" t="str">
        <f>IF(OR(U1636=0,U1636&lt;S1636),"",IF(OR(R1632="RE",R1632="REP"),SUM(Q1632,T1632),IF(R1632="S",T1632,Q1632)))</f>
        <v/>
      </c>
    </row>
    <row r="1633" spans="1:22" ht="19.25" customHeight="1">
      <c r="A1633" s="986"/>
      <c r="B1633" s="942" t="str">
        <f>'statement of marks'!BM69</f>
        <v/>
      </c>
      <c r="C1633" s="943"/>
      <c r="D1633" s="200" t="str">
        <f>IF('statement of marks'!BN69="","",'statement of marks'!BN69)</f>
        <v/>
      </c>
      <c r="E1633" s="201" t="str">
        <f>IF('statement of marks'!BO69="","",'statement of marks'!BO69)</f>
        <v/>
      </c>
      <c r="F1633" s="201" t="str">
        <f>IF('statement of marks'!BP69="","",'statement of marks'!BP69)</f>
        <v/>
      </c>
      <c r="G1633" s="177" t="str">
        <f>IF('statement of marks'!BR69="","",'statement of marks'!BR69)</f>
        <v/>
      </c>
      <c r="H1633" s="177" t="str">
        <f>IF('statement of marks'!BS69="","",'statement of marks'!BS69)</f>
        <v/>
      </c>
      <c r="I1633" s="204" t="str">
        <f t="shared" ref="I1633" si="597">IF(G1633="","",IF(AND(G1633="ML",H1633="ML"),"ML",IF(AND(G1633="ML",H1633=""),"ML",SUM(G1633,H1633))))</f>
        <v/>
      </c>
      <c r="J1633" s="204" t="str">
        <f t="shared" si="594"/>
        <v/>
      </c>
      <c r="K1633" s="178" t="str">
        <f>IF(J1633="","",SUM(H1633,J1633))</f>
        <v/>
      </c>
      <c r="L1633" s="177" t="str">
        <f>IF('statement of marks'!BW69="","",'statement of marks'!BW69)</f>
        <v/>
      </c>
      <c r="M1633" s="177" t="str">
        <f>IF('statement of marks'!BX69="","",'statement of marks'!BX69)</f>
        <v/>
      </c>
      <c r="N1633" s="204" t="str">
        <f t="shared" ref="N1633" si="598">IF(L1633="","",IF(AND(L1633="ML",M1633="ML"),"ML",IF(AND(L1633="ML",M1633=""),"ML",SUM(L1633,M1633))))</f>
        <v/>
      </c>
      <c r="O1633" s="204" t="str">
        <f>IF(L1633="","",SUM(J1633,L1633))</f>
        <v/>
      </c>
      <c r="P1633" s="177">
        <f t="shared" si="596"/>
        <v>0</v>
      </c>
      <c r="Q1633" s="178" t="str">
        <f>IF(O1633="","",SUM(O1633,P1633))</f>
        <v/>
      </c>
      <c r="R1633" s="201" t="str">
        <f>CONCATENATE('statement of marks'!GA69,'statement of marks'!GJ69,'statement of marks'!GK69)</f>
        <v/>
      </c>
      <c r="S1633" s="180" t="str">
        <f>IF('result subject-wise'!AD69="","",'result subject-wise'!AD69)</f>
        <v/>
      </c>
      <c r="T1633" s="181" t="str">
        <f>IF('result subject-wise'!AF69="","",'result subject-wise'!AF69)</f>
        <v/>
      </c>
      <c r="U1633" s="182" t="str">
        <f>IF('result subject-wise'!AG69="","",'result subject-wise'!AG69)</f>
        <v/>
      </c>
      <c r="V1633" s="176" t="str">
        <f>IF(OR(U1636=0,U1636&lt;S1636),"",IF(OR(R1633="RE",R1633="REP"),SUM(Q1633,T1633),IF(R1633="S",T1633,Q1633)))</f>
        <v/>
      </c>
    </row>
    <row r="1634" spans="1:22" ht="19.25" customHeight="1">
      <c r="A1634" s="986"/>
      <c r="B1634" s="942" t="str">
        <f>'statement of marks'!CO69</f>
        <v/>
      </c>
      <c r="C1634" s="943"/>
      <c r="D1634" s="200" t="str">
        <f>IF('statement of marks'!CP69="","",'statement of marks'!CP69)</f>
        <v/>
      </c>
      <c r="E1634" s="201" t="str">
        <f>IF('statement of marks'!CQ69="","",'statement of marks'!CQ69)</f>
        <v/>
      </c>
      <c r="F1634" s="201" t="str">
        <f>IF('statement of marks'!CR69="","",'statement of marks'!CR69)</f>
        <v/>
      </c>
      <c r="G1634" s="177" t="str">
        <f>IF('statement of marks'!CT69="","",'statement of marks'!CT69)</f>
        <v/>
      </c>
      <c r="H1634" s="177" t="str">
        <f>IF('statement of marks'!CU69="","",'statement of marks'!CU69)</f>
        <v/>
      </c>
      <c r="I1634" s="204" t="str">
        <f>IF(G1634="","",IF(AND(G1634="ML",H1634="ML"),"ML",IF(AND(G1634="ML",H1634=""),"ML",SUM(G1634,H1634))))</f>
        <v/>
      </c>
      <c r="J1634" s="204" t="str">
        <f t="shared" si="594"/>
        <v/>
      </c>
      <c r="K1634" s="178" t="str">
        <f>IF(J1634="","",SUM(H1634,J1634))</f>
        <v/>
      </c>
      <c r="L1634" s="177" t="str">
        <f>IF('statement of marks'!CY69="","",'statement of marks'!CY69)</f>
        <v/>
      </c>
      <c r="M1634" s="177" t="str">
        <f>IF('statement of marks'!CZ69="","",'statement of marks'!CZ69)</f>
        <v/>
      </c>
      <c r="N1634" s="204" t="str">
        <f>IF(L1634="","",IF(AND(L1634="ML",M1634="ML"),"ML",IF(AND(L1634="ML",M1634=""),"ML",SUM(L1634,M1634))))</f>
        <v/>
      </c>
      <c r="O1634" s="204" t="str">
        <f>IF(L1634="","",SUM(J1634,L1634))</f>
        <v/>
      </c>
      <c r="P1634" s="177">
        <f t="shared" si="596"/>
        <v>0</v>
      </c>
      <c r="Q1634" s="178" t="str">
        <f>IF(O1634="","",SUM(O1634,P1634))</f>
        <v/>
      </c>
      <c r="R1634" s="201" t="str">
        <f>CONCATENATE('statement of marks'!GL69,'statement of marks'!GU69,'statement of marks'!GV69)</f>
        <v/>
      </c>
      <c r="S1634" s="180" t="str">
        <f>IF('result subject-wise'!AH69="","",'result subject-wise'!AH69)</f>
        <v/>
      </c>
      <c r="T1634" s="181" t="str">
        <f>IF('result subject-wise'!AJ69="","",'result subject-wise'!AJ69)</f>
        <v/>
      </c>
      <c r="U1634" s="182" t="str">
        <f>IF('result subject-wise'!AK69="","",'result subject-wise'!AK69)</f>
        <v/>
      </c>
      <c r="V1634" s="176" t="str">
        <f>IF(OR(U1636=0,U1636&lt;S1636),"",IF(OR(R1634="RE",R1634="REP"),SUM(Q1634,T1634),IF(R1634="S",T1634,Q1634)))</f>
        <v/>
      </c>
    </row>
    <row r="1635" spans="1:22" ht="19.25" customHeight="1">
      <c r="A1635" s="986"/>
      <c r="B1635" s="1032" t="s">
        <v>296</v>
      </c>
      <c r="C1635" s="1033"/>
      <c r="D1635" s="183" t="str">
        <f>IF(AND(D1630="",D1631="",D1632="",D1633="",D1634=""),"",SUM(D1630:D1634))</f>
        <v/>
      </c>
      <c r="E1635" s="183" t="str">
        <f t="shared" ref="E1635:F1635" si="599">IF(AND(E1630="",E1631="",E1632="",E1633="",E1634=""),"",SUM(E1630:E1634))</f>
        <v/>
      </c>
      <c r="F1635" s="183" t="str">
        <f t="shared" si="599"/>
        <v/>
      </c>
      <c r="G1635" s="184" t="str">
        <f>IF(G1630="","",SUM(G1630:G1634))</f>
        <v/>
      </c>
      <c r="H1635" s="184">
        <f>SUM(H1632:H1634)</f>
        <v>0</v>
      </c>
      <c r="I1635" s="184" t="str">
        <f>IF(AND(I1630="",I1631="",I1632="",I1633="",I1634=""),"",SUM(I1630:I1634))</f>
        <v/>
      </c>
      <c r="J1635" s="185" t="str">
        <f>IF(J1634="","",SUM(J1630:J1634))</f>
        <v/>
      </c>
      <c r="K1635" s="186" t="str">
        <f>IF(K1630="","",SUM(K1630:K1634))</f>
        <v/>
      </c>
      <c r="L1635" s="184" t="str">
        <f>IF(L1630="","",SUM(L1630:L1634))</f>
        <v/>
      </c>
      <c r="M1635" s="184">
        <f>SUM(M1632:M1634)</f>
        <v>0</v>
      </c>
      <c r="N1635" s="184" t="str">
        <f t="shared" ref="N1635" si="600">IF(AND(N1630="",N1631="",N1632="",N1633="",N1634=""),"",SUM(N1630:N1634))</f>
        <v/>
      </c>
      <c r="O1635" s="185" t="str">
        <f>IF(L1635="","",SUM(J1635,L1635))</f>
        <v/>
      </c>
      <c r="P1635" s="186">
        <f>SUM(H1635,M1635)</f>
        <v>0</v>
      </c>
      <c r="Q1635" s="186" t="str">
        <f>IF(Q1630="","",SUM(Q1630:Q1634))</f>
        <v/>
      </c>
      <c r="R1635" s="185"/>
      <c r="S1635" s="185" t="str">
        <f>IF(AND(S1630="",S1631="",S1632="",S1633="",S1634=""),"",SUM(S1630:S1634))</f>
        <v/>
      </c>
      <c r="T1635" s="187" t="str">
        <f>IF(AND(T1630="",T1631="",T1632="",T1633="",T1634=""),"",SUM(T1630:T1634))</f>
        <v/>
      </c>
      <c r="U1635" s="188"/>
      <c r="V1635" s="189" t="str">
        <f>IF(V1630="","",SUM(V1630:V1634))</f>
        <v/>
      </c>
    </row>
    <row r="1636" spans="1:22" ht="19.25" customHeight="1">
      <c r="A1636" s="986"/>
      <c r="B1636" s="1034" t="s">
        <v>318</v>
      </c>
      <c r="C1636" s="1035"/>
      <c r="D1636" s="173" t="str">
        <f>IF(D1635="","",50-(COUNTIF(D1630:D1634,"NA")*10+COUNTIF(D1630:D1634,"ML")*10))</f>
        <v/>
      </c>
      <c r="E1636" s="173" t="str">
        <f t="shared" ref="E1636:F1636" si="601">IF(E1635="","",50-(COUNTIF(E1630:E1634,"NA")*10+COUNTIF(E1630:E1634,"ML")*10))</f>
        <v/>
      </c>
      <c r="F1636" s="173" t="str">
        <f t="shared" si="601"/>
        <v/>
      </c>
      <c r="G1636" s="177">
        <f>I1636-H1636</f>
        <v>350</v>
      </c>
      <c r="H1636" s="184">
        <f>IF(H1635="","",(IF(OR(H1632="ML",H1632=""),0,H1629)+IF(OR(H1633="ML",H1633=""),0,H1630)+IF(OR(H1634="ML",H1634=""),0,H1631)))</f>
        <v>0</v>
      </c>
      <c r="I1636" s="177">
        <f>IF(I1635=0,0,350-H1638)</f>
        <v>350</v>
      </c>
      <c r="J1636" s="204" t="str">
        <f>IF(J1635="","",SUM(D1636:G1636))</f>
        <v/>
      </c>
      <c r="K1636" s="178" t="str">
        <f>IF(K1635="","",SUM(H1636,J1636))</f>
        <v/>
      </c>
      <c r="L1636" s="177">
        <f>N1636-M1636</f>
        <v>500</v>
      </c>
      <c r="M1636" s="180">
        <f>IF(M1635="","",(IF(OR(M1632="ML",M1632=""),0,M1629)+IF(OR(M1633="ML",M1633=""),0,M1630)+IF(OR(M1634="ML",M1634=""),0,M1631)))</f>
        <v>0</v>
      </c>
      <c r="N1636" s="177">
        <f>IF(N1635=0,0,500-M1638)</f>
        <v>500</v>
      </c>
      <c r="O1636" s="204">
        <f>IF(L1636="","",SUM(J1636,L1636))</f>
        <v>500</v>
      </c>
      <c r="P1636" s="178">
        <f>SUM(H1636,M1636)</f>
        <v>0</v>
      </c>
      <c r="Q1636" s="178" t="str">
        <f>IF(Q1635="","",SUM(O1636,P1636))</f>
        <v/>
      </c>
      <c r="R1636" s="169"/>
      <c r="S1636" s="190">
        <f>COUNTIF(R1630:R1639,"S")</f>
        <v>0</v>
      </c>
      <c r="T1636" s="190">
        <f>COUNTIF(R1630:R1639,"RE")+COUNTIF(R1630:R1639,"REP")</f>
        <v>0</v>
      </c>
      <c r="U1636" s="190">
        <f>COUNTIF(U1630:U1635,"P")+COUNTIF(U1638:U1639,"P")</f>
        <v>0</v>
      </c>
      <c r="V1636" s="191" t="str">
        <f>IF(OR(U1636=0,U1636&lt;(S1636+T1636)),"",(Q1636-(S1636*200)+S1635))</f>
        <v/>
      </c>
    </row>
    <row r="1637" spans="1:22" ht="19.25" customHeight="1">
      <c r="A1637" s="986"/>
      <c r="B1637" s="942" t="s">
        <v>156</v>
      </c>
      <c r="C1637" s="943"/>
      <c r="D1637" s="192" t="str">
        <f t="shared" ref="D1637:Q1637" si="602">IF(D1636="","",D1635/D1636*100)</f>
        <v/>
      </c>
      <c r="E1637" s="192" t="str">
        <f t="shared" si="602"/>
        <v/>
      </c>
      <c r="F1637" s="192" t="str">
        <f t="shared" si="602"/>
        <v/>
      </c>
      <c r="G1637" s="192" t="e">
        <f t="shared" si="602"/>
        <v>#VALUE!</v>
      </c>
      <c r="H1637" s="192" t="e">
        <f t="shared" si="602"/>
        <v>#DIV/0!</v>
      </c>
      <c r="I1637" s="192" t="e">
        <f t="shared" si="602"/>
        <v>#VALUE!</v>
      </c>
      <c r="J1637" s="192" t="str">
        <f t="shared" si="602"/>
        <v/>
      </c>
      <c r="K1637" s="193" t="str">
        <f t="shared" si="602"/>
        <v/>
      </c>
      <c r="L1637" s="192" t="e">
        <f t="shared" si="602"/>
        <v>#VALUE!</v>
      </c>
      <c r="M1637" s="192" t="e">
        <f t="shared" si="602"/>
        <v>#DIV/0!</v>
      </c>
      <c r="N1637" s="192" t="e">
        <f t="shared" si="602"/>
        <v>#VALUE!</v>
      </c>
      <c r="O1637" s="192" t="e">
        <f t="shared" si="602"/>
        <v>#VALUE!</v>
      </c>
      <c r="P1637" s="193" t="e">
        <f t="shared" si="602"/>
        <v>#DIV/0!</v>
      </c>
      <c r="Q1637" s="193" t="str">
        <f t="shared" si="602"/>
        <v/>
      </c>
      <c r="R1637" s="166"/>
      <c r="S1637" s="166"/>
      <c r="T1637" s="167"/>
      <c r="U1637" s="170"/>
      <c r="V1637" s="194" t="str">
        <f>IF(V1636="","",V1635/V1636*100)</f>
        <v/>
      </c>
    </row>
    <row r="1638" spans="1:22" ht="19.25" customHeight="1">
      <c r="A1638" s="986"/>
      <c r="B1638" s="942" t="str">
        <f>'statement of marks'!$DQ$3</f>
        <v>RAJASTHAN STUDIES</v>
      </c>
      <c r="C1638" s="943"/>
      <c r="D1638" s="200" t="str">
        <f>IF('statement of marks'!DQ69="","",'statement of marks'!DQ69)</f>
        <v/>
      </c>
      <c r="E1638" s="201" t="str">
        <f>IF('statement of marks'!DR69="","",'statement of marks'!DR69)</f>
        <v/>
      </c>
      <c r="F1638" s="201" t="str">
        <f>IF('statement of marks'!DS69="","",'statement of marks'!DS69)</f>
        <v/>
      </c>
      <c r="G1638" s="201" t="str">
        <f>IF('statement of marks'!DU69="","",'statement of marks'!DU69)</f>
        <v/>
      </c>
      <c r="H1638" s="179">
        <f>IF(G1630="ML",70)+IF(G1631="ML",70)+IF(G1632="ML",70-H1629)+IF(G1633="ML",70-H1630)+IF(G1634="ML",70-H1631)+IF(H1632="ml",H1629)+IF(H1633="ml",H1630)+IF(H1634="ml",H1631)</f>
        <v>0</v>
      </c>
      <c r="I1638" s="204" t="str">
        <f>IF(G1638="","",SUM(G1638,H1638))</f>
        <v/>
      </c>
      <c r="J1638" s="204" t="str">
        <f>IF(G1638="","",SUM(D1638,E1638,F1638,G1638))</f>
        <v/>
      </c>
      <c r="K1638" s="178" t="str">
        <f>IF(J1638="","",SUM(H1638,J1638))</f>
        <v/>
      </c>
      <c r="L1638" s="201" t="str">
        <f>IF('statement of marks'!DW69="","",'statement of marks'!DW69)</f>
        <v/>
      </c>
      <c r="M1638" s="179">
        <f>IF(L1630="ML",100)+IF(L1631="ML",100)+IF(L1632="ML",100-M1629)+IF(L1633="ML",100-M1630)+IF(L1634="ML",100-M1631)+IF(M1632="ml",M1629)+IF(M1633="ml",M1630)+IF(M1634="ml",M1631)</f>
        <v>0</v>
      </c>
      <c r="N1638" s="204" t="str">
        <f>IF(L1638="","",SUM(L1638,M1638))</f>
        <v/>
      </c>
      <c r="O1638" s="204" t="str">
        <f>IF(L1638="","",SUM(K1638,L1638))</f>
        <v/>
      </c>
      <c r="P1638" s="179">
        <f>SUM(H1638,M1638)</f>
        <v>0</v>
      </c>
      <c r="Q1638" s="178" t="str">
        <f>IF(O1638="","",SUM(O1638,M1638))</f>
        <v/>
      </c>
      <c r="R1638" s="201" t="str">
        <f>IF('statement of marks'!GW69="","",'statement of marks'!GW69)</f>
        <v/>
      </c>
      <c r="S1638" s="180" t="str">
        <f>IF(OR(R1638="S",R1638="RE"),100,"")</f>
        <v/>
      </c>
      <c r="T1638" s="171" t="str">
        <f>IF('result subject-wise'!AL69="","",'result subject-wise'!AL69)</f>
        <v/>
      </c>
      <c r="U1638" s="172" t="str">
        <f>IF('result subject-wise'!AM69="","",'result subject-wise'!AM69)</f>
        <v/>
      </c>
      <c r="V1638" s="1036"/>
    </row>
    <row r="1639" spans="1:22" ht="19.25" customHeight="1">
      <c r="A1639" s="986"/>
      <c r="B1639" s="942" t="str">
        <f>'statement of marks'!$ED$3</f>
        <v>JEEVAN KAUSJAL</v>
      </c>
      <c r="C1639" s="943"/>
      <c r="D1639" s="1037" t="s">
        <v>283</v>
      </c>
      <c r="E1639" s="1038"/>
      <c r="F1639" s="204">
        <f>'statement of marks'!$ED$6</f>
        <v>30</v>
      </c>
      <c r="G1639" s="177" t="str">
        <f>IF('statement of marks'!ED69="","",'statement of marks'!ED69)</f>
        <v/>
      </c>
      <c r="H1639" s="1038" t="s">
        <v>284</v>
      </c>
      <c r="I1639" s="1038"/>
      <c r="J1639" s="204">
        <f>'statement of marks'!$EE$6</f>
        <v>30</v>
      </c>
      <c r="K1639" s="178" t="str">
        <f>IF('statement of marks'!EE69="","",'statement of marks'!EE69)</f>
        <v/>
      </c>
      <c r="L1639" s="1038" t="s">
        <v>113</v>
      </c>
      <c r="M1639" s="1038"/>
      <c r="N1639" s="204">
        <f>'statement of marks'!$EF$6</f>
        <v>40</v>
      </c>
      <c r="O1639" s="201" t="str">
        <f>IF('statement of marks'!EF69="","",'statement of marks'!EF69)</f>
        <v/>
      </c>
      <c r="P1639" s="166"/>
      <c r="Q1639" s="178" t="str">
        <f>IF(O1639="","",SUM(G1639,K1639,O1639))</f>
        <v/>
      </c>
      <c r="R1639" s="201" t="str">
        <f>IF('statement of marks'!GX69="","",'statement of marks'!GX69)</f>
        <v/>
      </c>
      <c r="S1639" s="180" t="str">
        <f>IF(OR(R1639="S",R1639="RE"),40,"")</f>
        <v/>
      </c>
      <c r="T1639" s="171" t="str">
        <f>IF('result subject-wise'!AN69="","",'result subject-wise'!AN69)</f>
        <v/>
      </c>
      <c r="U1639" s="172" t="str">
        <f>IF('result subject-wise'!AO69="","",'result subject-wise'!AO69)</f>
        <v/>
      </c>
      <c r="V1639" s="1036"/>
    </row>
    <row r="1640" spans="1:22" ht="19.25" customHeight="1">
      <c r="A1640" s="986"/>
      <c r="B1640" s="1039" t="s">
        <v>200</v>
      </c>
      <c r="C1640" s="1040"/>
      <c r="D1640" s="1041" t="str">
        <f>IF('statement of marks'!HD69="","",'statement of marks'!HD69)</f>
        <v/>
      </c>
      <c r="E1640" s="1042"/>
      <c r="F1640" s="1042"/>
      <c r="G1640" s="1042"/>
      <c r="H1640" s="1042"/>
      <c r="I1640" s="1043"/>
      <c r="J1640" s="202" t="s">
        <v>330</v>
      </c>
      <c r="K1640" s="201" t="str">
        <f>IF('statement of marks'!HG69="","",'statement of marks'!HG69)</f>
        <v/>
      </c>
      <c r="L1640" s="1044" t="s">
        <v>157</v>
      </c>
      <c r="M1640" s="1045"/>
      <c r="N1640" s="1046"/>
      <c r="O1640" s="201" t="str">
        <f>IF('statement of marks'!HI69="","",'statement of marks'!HI69)</f>
        <v/>
      </c>
      <c r="P1640" s="1047" t="s">
        <v>324</v>
      </c>
      <c r="Q1640" s="1047"/>
      <c r="R1640" s="1047"/>
      <c r="S1640" s="1047"/>
      <c r="T1640" s="1047"/>
      <c r="U1640" s="1047"/>
      <c r="V1640" s="1048"/>
    </row>
    <row r="1641" spans="1:22" ht="19.25" customHeight="1">
      <c r="A1641" s="986"/>
      <c r="B1641" s="1039" t="s">
        <v>333</v>
      </c>
      <c r="C1641" s="1040"/>
      <c r="D1641" s="965" t="s">
        <v>127</v>
      </c>
      <c r="E1641" s="966"/>
      <c r="F1641" s="958" t="s">
        <v>129</v>
      </c>
      <c r="G1641" s="958"/>
      <c r="H1641" s="958" t="s">
        <v>131</v>
      </c>
      <c r="I1641" s="958"/>
      <c r="J1641" s="958" t="s">
        <v>133</v>
      </c>
      <c r="K1641" s="958"/>
      <c r="L1641" s="959" t="s">
        <v>312</v>
      </c>
      <c r="M1641" s="959"/>
      <c r="N1641" s="959"/>
      <c r="O1641" s="959"/>
      <c r="P1641" s="960" t="s">
        <v>200</v>
      </c>
      <c r="Q1641" s="960"/>
      <c r="R1641" s="960"/>
      <c r="S1641" s="960"/>
      <c r="T1641" s="961" t="str">
        <f>IF('result subject-wise'!AR69="","",'result subject-wise'!AR69)</f>
        <v/>
      </c>
      <c r="U1641" s="961"/>
      <c r="V1641" s="962"/>
    </row>
    <row r="1642" spans="1:22" ht="19.25" customHeight="1">
      <c r="A1642" s="986"/>
      <c r="B1642" s="963" t="s">
        <v>309</v>
      </c>
      <c r="C1642" s="964"/>
      <c r="D1642" s="965" t="str">
        <f>IF('statement of marks'!EZ69="","",'statement of marks'!EZ69)</f>
        <v/>
      </c>
      <c r="E1642" s="966"/>
      <c r="F1642" s="966" t="str">
        <f>IF('statement of marks'!FB69="","",'statement of marks'!FB69)</f>
        <v/>
      </c>
      <c r="G1642" s="966"/>
      <c r="H1642" s="966" t="str">
        <f>IF('statement of marks'!FD69="","",'statement of marks'!FD69)</f>
        <v/>
      </c>
      <c r="I1642" s="966"/>
      <c r="J1642" s="966" t="str">
        <f>IF('statement of marks'!FF69="","",'statement of marks'!FF69)</f>
        <v/>
      </c>
      <c r="K1642" s="966"/>
      <c r="L1642" s="966" t="str">
        <f>IF('statement of marks'!FH69="","",'statement of marks'!FH69)</f>
        <v/>
      </c>
      <c r="M1642" s="966"/>
      <c r="N1642" s="966"/>
      <c r="O1642" s="966"/>
      <c r="P1642" s="960" t="s">
        <v>330</v>
      </c>
      <c r="Q1642" s="960"/>
      <c r="R1642" s="960"/>
      <c r="S1642" s="960"/>
      <c r="T1642" s="961" t="str">
        <f>IF(AND(T1641="mRrh.kZ",V1637&gt;=60),"FIRST",IF(AND(T1641="mRrh.kZ",V1637&gt;=48),"SECOND",IF(AND(T1641="mRrh.kZ",V1637&gt;=36),"THIRD","")))</f>
        <v/>
      </c>
      <c r="U1642" s="961"/>
      <c r="V1642" s="962"/>
    </row>
    <row r="1643" spans="1:22" ht="19.25" customHeight="1">
      <c r="A1643" s="986"/>
      <c r="B1643" s="963" t="s">
        <v>310</v>
      </c>
      <c r="C1643" s="964"/>
      <c r="D1643" s="967" t="str">
        <f>IF('statement of marks'!EY69="","",'statement of marks'!EY69)</f>
        <v/>
      </c>
      <c r="E1643" s="968"/>
      <c r="F1643" s="968" t="str">
        <f>IF('statement of marks'!FA69="","",'statement of marks'!FA69)</f>
        <v/>
      </c>
      <c r="G1643" s="968"/>
      <c r="H1643" s="968" t="str">
        <f>IF('statement of marks'!FC69="","",'statement of marks'!FC69)</f>
        <v/>
      </c>
      <c r="I1643" s="968"/>
      <c r="J1643" s="968" t="str">
        <f>IF('statement of marks'!FE69="","",'statement of marks'!FE69)</f>
        <v/>
      </c>
      <c r="K1643" s="968"/>
      <c r="L1643" s="968" t="str">
        <f>IF('statement of marks'!FG69="","",'statement of marks'!FG69)</f>
        <v/>
      </c>
      <c r="M1643" s="968"/>
      <c r="N1643" s="968"/>
      <c r="O1643" s="968"/>
      <c r="P1643" s="969" t="s">
        <v>302</v>
      </c>
      <c r="Q1643" s="970"/>
      <c r="R1643" s="970"/>
      <c r="S1643" s="971"/>
      <c r="T1643" s="972" t="str">
        <f>IF(T1641="","",'result subject-wise'!$G$118)</f>
        <v/>
      </c>
      <c r="U1643" s="972"/>
      <c r="V1643" s="973"/>
    </row>
    <row r="1644" spans="1:22" ht="19.25" customHeight="1">
      <c r="A1644" s="986"/>
      <c r="B1644" s="942" t="s">
        <v>303</v>
      </c>
      <c r="C1644" s="943"/>
      <c r="D1644" s="944"/>
      <c r="E1644" s="945"/>
      <c r="F1644" s="945"/>
      <c r="G1644" s="945"/>
      <c r="H1644" s="945"/>
      <c r="I1644" s="945"/>
      <c r="J1644" s="945"/>
      <c r="K1644" s="945"/>
      <c r="L1644" s="946" t="s">
        <v>326</v>
      </c>
      <c r="M1644" s="946"/>
      <c r="N1644" s="946"/>
      <c r="O1644" s="946"/>
      <c r="P1644" s="946"/>
      <c r="Q1644" s="946"/>
      <c r="R1644" s="974"/>
      <c r="S1644" s="975"/>
      <c r="T1644" s="975"/>
      <c r="U1644" s="975"/>
      <c r="V1644" s="976"/>
    </row>
    <row r="1645" spans="1:22" ht="19.25" customHeight="1">
      <c r="A1645" s="986"/>
      <c r="B1645" s="942" t="s">
        <v>335</v>
      </c>
      <c r="C1645" s="943"/>
      <c r="D1645" s="944"/>
      <c r="E1645" s="945"/>
      <c r="F1645" s="945"/>
      <c r="G1645" s="945"/>
      <c r="H1645" s="945"/>
      <c r="I1645" s="945"/>
      <c r="J1645" s="945"/>
      <c r="K1645" s="945"/>
      <c r="L1645" s="946" t="s">
        <v>304</v>
      </c>
      <c r="M1645" s="946"/>
      <c r="N1645" s="946"/>
      <c r="O1645" s="946"/>
      <c r="P1645" s="946"/>
      <c r="Q1645" s="946"/>
      <c r="R1645" s="977"/>
      <c r="S1645" s="978"/>
      <c r="T1645" s="978"/>
      <c r="U1645" s="978"/>
      <c r="V1645" s="979"/>
    </row>
    <row r="1646" spans="1:22" ht="19.25" customHeight="1">
      <c r="A1646" s="986"/>
      <c r="B1646" s="942" t="s">
        <v>313</v>
      </c>
      <c r="C1646" s="943"/>
      <c r="D1646" s="944"/>
      <c r="E1646" s="945"/>
      <c r="F1646" s="945"/>
      <c r="G1646" s="945"/>
      <c r="H1646" s="945"/>
      <c r="I1646" s="945"/>
      <c r="J1646" s="945"/>
      <c r="K1646" s="945"/>
      <c r="L1646" s="946" t="s">
        <v>327</v>
      </c>
      <c r="M1646" s="946"/>
      <c r="N1646" s="946"/>
      <c r="O1646" s="946"/>
      <c r="P1646" s="946"/>
      <c r="Q1646" s="946"/>
      <c r="R1646" s="947" t="s">
        <v>328</v>
      </c>
      <c r="S1646" s="948"/>
      <c r="T1646" s="948"/>
      <c r="U1646" s="948"/>
      <c r="V1646" s="949"/>
    </row>
    <row r="1647" spans="1:22" ht="19.25" customHeight="1">
      <c r="A1647" s="987"/>
      <c r="B1647" s="950" t="s">
        <v>329</v>
      </c>
      <c r="C1647" s="951"/>
      <c r="D1647" s="952"/>
      <c r="E1647" s="953"/>
      <c r="F1647" s="953"/>
      <c r="G1647" s="953"/>
      <c r="H1647" s="953"/>
      <c r="I1647" s="953"/>
      <c r="J1647" s="953"/>
      <c r="K1647" s="953"/>
      <c r="L1647" s="951" t="s">
        <v>117</v>
      </c>
      <c r="M1647" s="951"/>
      <c r="N1647" s="951"/>
      <c r="O1647" s="951"/>
      <c r="P1647" s="954">
        <f>'statement of marks'!$HJ$110</f>
        <v>42122</v>
      </c>
      <c r="Q1647" s="954"/>
      <c r="R1647" s="955" t="s">
        <v>305</v>
      </c>
      <c r="S1647" s="956"/>
      <c r="T1647" s="956"/>
      <c r="U1647" s="956"/>
      <c r="V1647" s="957"/>
    </row>
    <row r="1648" spans="1:22" ht="19.25" customHeight="1">
      <c r="A1648" s="980" t="s">
        <v>287</v>
      </c>
      <c r="B1648" s="981"/>
      <c r="C1648" s="981"/>
      <c r="D1648" s="981"/>
      <c r="E1648" s="981"/>
      <c r="F1648" s="981"/>
      <c r="G1648" s="981"/>
      <c r="H1648" s="981"/>
      <c r="I1648" s="981"/>
      <c r="J1648" s="981"/>
      <c r="K1648" s="981"/>
      <c r="L1648" s="981"/>
      <c r="M1648" s="981"/>
      <c r="N1648" s="981"/>
      <c r="O1648" s="981"/>
      <c r="P1648" s="981"/>
      <c r="Q1648" s="981"/>
      <c r="R1648" s="981"/>
      <c r="S1648" s="981"/>
      <c r="T1648" s="981"/>
      <c r="U1648" s="981"/>
      <c r="V1648" s="982"/>
    </row>
    <row r="1649" spans="1:22" ht="19.25" customHeight="1">
      <c r="A1649" s="983" t="str">
        <f>'statement of marks'!$A$1</f>
        <v>GOVT. GIRLS' HR. SEC. SCHOOL, NIMBAHERA</v>
      </c>
      <c r="B1649" s="984"/>
      <c r="C1649" s="984"/>
      <c r="D1649" s="984"/>
      <c r="E1649" s="984"/>
      <c r="F1649" s="984"/>
      <c r="G1649" s="984"/>
      <c r="H1649" s="984"/>
      <c r="I1649" s="984"/>
      <c r="J1649" s="984"/>
      <c r="K1649" s="984"/>
      <c r="L1649" s="984"/>
      <c r="M1649" s="984"/>
      <c r="N1649" s="984"/>
      <c r="O1649" s="984"/>
      <c r="P1649" s="984"/>
      <c r="Q1649" s="984"/>
      <c r="R1649" s="984"/>
      <c r="S1649" s="984"/>
      <c r="T1649" s="984"/>
      <c r="U1649" s="984"/>
      <c r="V1649" s="985"/>
    </row>
    <row r="1650" spans="1:22" ht="19.25" customHeight="1">
      <c r="A1650" s="986"/>
      <c r="B1650" s="988" t="s">
        <v>316</v>
      </c>
      <c r="C1650" s="988"/>
      <c r="D1650" s="989" t="str">
        <f>'statement of marks'!$F$3</f>
        <v>2013-14</v>
      </c>
      <c r="E1650" s="990"/>
      <c r="F1650" s="991" t="str">
        <f>IF(T1668="","MAIN EXAMINATION",IF(D1667="Suppl.","SUPPLEMENTARY EXAMINATION",IF(D1667="Re-exam.","RE-EXAMINATION",)))</f>
        <v>MAIN EXAMINATION</v>
      </c>
      <c r="G1650" s="992"/>
      <c r="H1650" s="992"/>
      <c r="I1650" s="992"/>
      <c r="J1650" s="992"/>
      <c r="K1650" s="992"/>
      <c r="L1650" s="992"/>
      <c r="M1650" s="992"/>
      <c r="N1650" s="992"/>
      <c r="O1650" s="992"/>
      <c r="P1650" s="992"/>
      <c r="Q1650" s="992"/>
      <c r="R1650" s="993" t="s">
        <v>315</v>
      </c>
      <c r="S1650" s="994"/>
      <c r="T1650" s="995" t="str">
        <f>'statement of marks'!$A$3</f>
        <v>11 'A'</v>
      </c>
      <c r="U1650" s="995"/>
      <c r="V1650" s="996"/>
    </row>
    <row r="1651" spans="1:22" ht="19.25" customHeight="1">
      <c r="A1651" s="986"/>
      <c r="B1651" s="997" t="s">
        <v>36</v>
      </c>
      <c r="C1651" s="997"/>
      <c r="D1651" s="998" t="str">
        <f>IF('statement of marks'!G70="","",'statement of marks'!G70)</f>
        <v>A 062</v>
      </c>
      <c r="E1651" s="946"/>
      <c r="F1651" s="946"/>
      <c r="G1651" s="946"/>
      <c r="H1651" s="946"/>
      <c r="I1651" s="946"/>
      <c r="J1651" s="946"/>
      <c r="K1651" s="946"/>
      <c r="L1651" s="946"/>
      <c r="M1651" s="946"/>
      <c r="N1651" s="946"/>
      <c r="O1651" s="946"/>
      <c r="P1651" s="946"/>
      <c r="Q1651" s="946"/>
      <c r="R1651" s="999" t="s">
        <v>314</v>
      </c>
      <c r="S1651" s="1000"/>
      <c r="T1651" s="1001" t="str">
        <f>IF('statement of marks'!E70="","",'statement of marks'!E70)</f>
        <v/>
      </c>
      <c r="U1651" s="1001"/>
      <c r="V1651" s="1002"/>
    </row>
    <row r="1652" spans="1:22" ht="19.25" customHeight="1">
      <c r="A1652" s="986"/>
      <c r="B1652" s="997" t="s">
        <v>37</v>
      </c>
      <c r="C1652" s="997"/>
      <c r="D1652" s="998" t="str">
        <f>IF('statement of marks'!H70="","",'statement of marks'!H70)</f>
        <v>B 062</v>
      </c>
      <c r="E1652" s="946"/>
      <c r="F1652" s="946"/>
      <c r="G1652" s="946"/>
      <c r="H1652" s="946"/>
      <c r="I1652" s="946"/>
      <c r="J1652" s="946"/>
      <c r="K1652" s="946"/>
      <c r="L1652" s="946"/>
      <c r="M1652" s="946"/>
      <c r="N1652" s="946"/>
      <c r="O1652" s="946"/>
      <c r="P1652" s="946"/>
      <c r="Q1652" s="946"/>
      <c r="R1652" s="999" t="s">
        <v>35</v>
      </c>
      <c r="S1652" s="1000"/>
      <c r="T1652" s="1001" t="str">
        <f>IF('statement of marks'!D70="","",'statement of marks'!D70)</f>
        <v/>
      </c>
      <c r="U1652" s="1001"/>
      <c r="V1652" s="1002"/>
    </row>
    <row r="1653" spans="1:22" ht="19.25" customHeight="1">
      <c r="A1653" s="986"/>
      <c r="B1653" s="1003" t="s">
        <v>38</v>
      </c>
      <c r="C1653" s="1003"/>
      <c r="D1653" s="998" t="str">
        <f>IF('statement of marks'!I70="","",'statement of marks'!I70)</f>
        <v>C 062</v>
      </c>
      <c r="E1653" s="946"/>
      <c r="F1653" s="946"/>
      <c r="G1653" s="946"/>
      <c r="H1653" s="946"/>
      <c r="I1653" s="946"/>
      <c r="J1653" s="946"/>
      <c r="K1653" s="946"/>
      <c r="L1653" s="946"/>
      <c r="M1653" s="946"/>
      <c r="N1653" s="946"/>
      <c r="O1653" s="946"/>
      <c r="P1653" s="946"/>
      <c r="Q1653" s="946"/>
      <c r="R1653" s="1004" t="s">
        <v>285</v>
      </c>
      <c r="S1653" s="1005"/>
      <c r="T1653" s="1006" t="str">
        <f>IF('statement of marks'!F70="","",'statement of marks'!F70)</f>
        <v/>
      </c>
      <c r="U1653" s="1006"/>
      <c r="V1653" s="1007"/>
    </row>
    <row r="1654" spans="1:22" ht="19.25" customHeight="1">
      <c r="A1654" s="986"/>
      <c r="B1654" s="1008" t="s">
        <v>223</v>
      </c>
      <c r="C1654" s="1010" t="s">
        <v>319</v>
      </c>
      <c r="D1654" s="1012" t="s">
        <v>114</v>
      </c>
      <c r="E1654" s="1012" t="s">
        <v>115</v>
      </c>
      <c r="F1654" s="1012" t="s">
        <v>116</v>
      </c>
      <c r="G1654" s="1014" t="s">
        <v>281</v>
      </c>
      <c r="H1654" s="1014" t="s">
        <v>282</v>
      </c>
      <c r="I1654" s="1012" t="s">
        <v>289</v>
      </c>
      <c r="J1654" s="1012" t="s">
        <v>299</v>
      </c>
      <c r="K1654" s="1016" t="s">
        <v>299</v>
      </c>
      <c r="L1654" s="1018" t="s">
        <v>292</v>
      </c>
      <c r="M1654" s="1018" t="s">
        <v>293</v>
      </c>
      <c r="N1654" s="1020" t="s">
        <v>294</v>
      </c>
      <c r="O1654" s="1020" t="s">
        <v>290</v>
      </c>
      <c r="P1654" s="1020" t="s">
        <v>291</v>
      </c>
      <c r="Q1654" s="1016" t="s">
        <v>323</v>
      </c>
      <c r="R1654" s="1012" t="s">
        <v>334</v>
      </c>
      <c r="S1654" s="1022" t="s">
        <v>332</v>
      </c>
      <c r="T1654" s="1024" t="s">
        <v>320</v>
      </c>
      <c r="U1654" s="1026" t="s">
        <v>321</v>
      </c>
      <c r="V1654" s="1028" t="s">
        <v>322</v>
      </c>
    </row>
    <row r="1655" spans="1:22" ht="19.25" customHeight="1">
      <c r="A1655" s="986"/>
      <c r="B1655" s="1009"/>
      <c r="C1655" s="1011"/>
      <c r="D1655" s="1013"/>
      <c r="E1655" s="1013"/>
      <c r="F1655" s="1013"/>
      <c r="G1655" s="1015"/>
      <c r="H1655" s="1015"/>
      <c r="I1655" s="1013"/>
      <c r="J1655" s="1013"/>
      <c r="K1655" s="1017"/>
      <c r="L1655" s="1019"/>
      <c r="M1655" s="1019"/>
      <c r="N1655" s="1021"/>
      <c r="O1655" s="1021"/>
      <c r="P1655" s="1021"/>
      <c r="Q1655" s="1017"/>
      <c r="R1655" s="1013"/>
      <c r="S1655" s="1023"/>
      <c r="T1655" s="1025"/>
      <c r="U1655" s="1027"/>
      <c r="V1655" s="1029"/>
    </row>
    <row r="1656" spans="1:22" ht="19.25" customHeight="1">
      <c r="A1656" s="986"/>
      <c r="B1656" s="1030" t="s">
        <v>317</v>
      </c>
      <c r="C1656" s="1031"/>
      <c r="D1656" s="173">
        <v>10</v>
      </c>
      <c r="E1656" s="203">
        <v>10</v>
      </c>
      <c r="F1656" s="203">
        <v>10</v>
      </c>
      <c r="G1656" s="164" t="s">
        <v>90</v>
      </c>
      <c r="H1656" s="174" t="str">
        <f>'statement of marks'!$AQ$6</f>
        <v/>
      </c>
      <c r="I1656" s="165">
        <v>70</v>
      </c>
      <c r="J1656" s="164" t="s">
        <v>88</v>
      </c>
      <c r="K1656" s="175">
        <v>100</v>
      </c>
      <c r="L1656" s="164" t="s">
        <v>91</v>
      </c>
      <c r="M1656" s="174" t="str">
        <f>'statement of marks'!$AV$6</f>
        <v/>
      </c>
      <c r="N1656" s="165">
        <v>100</v>
      </c>
      <c r="O1656" s="164" t="s">
        <v>307</v>
      </c>
      <c r="P1656" s="175"/>
      <c r="Q1656" s="175">
        <v>200</v>
      </c>
      <c r="R1656" s="166"/>
      <c r="S1656" s="166"/>
      <c r="T1656" s="167"/>
      <c r="U1656" s="168"/>
      <c r="V1656" s="176" t="str">
        <f>IF(OR(U1663=0,U1663&lt;S1663),"",Q1656)</f>
        <v/>
      </c>
    </row>
    <row r="1657" spans="1:22" ht="19.25" customHeight="1">
      <c r="A1657" s="986"/>
      <c r="B1657" s="942" t="str">
        <f>'statement of marks'!$J$3</f>
        <v>HINDI COMPULSORY</v>
      </c>
      <c r="C1657" s="943"/>
      <c r="D1657" s="200" t="str">
        <f>IF('statement of marks'!J70="","",'statement of marks'!J70)</f>
        <v/>
      </c>
      <c r="E1657" s="201" t="str">
        <f>IF('statement of marks'!K70="","",'statement of marks'!K70)</f>
        <v/>
      </c>
      <c r="F1657" s="201" t="str">
        <f>IF('statement of marks'!L70="","",'statement of marks'!L70)</f>
        <v/>
      </c>
      <c r="G1657" s="177" t="str">
        <f>IF('statement of marks'!N70="","",'statement of marks'!N70)</f>
        <v/>
      </c>
      <c r="H1657" s="177" t="str">
        <f>'statement of marks'!$BS$6</f>
        <v/>
      </c>
      <c r="I1657" s="204" t="str">
        <f>IF(G1657="","",G1657)</f>
        <v/>
      </c>
      <c r="J1657" s="204" t="str">
        <f>IF(G1657="","",SUM(D1657,E1657,F1657,G1657))</f>
        <v/>
      </c>
      <c r="K1657" s="178" t="str">
        <f>J1657</f>
        <v/>
      </c>
      <c r="L1657" s="177" t="str">
        <f>IF('statement of marks'!P70="","",'statement of marks'!P70)</f>
        <v/>
      </c>
      <c r="M1657" s="174" t="str">
        <f>'statement of marks'!$BX$6</f>
        <v/>
      </c>
      <c r="N1657" s="204" t="str">
        <f>IF(L1657="","",L1657)</f>
        <v/>
      </c>
      <c r="O1657" s="204" t="str">
        <f>IF(L1657="","",SUM(J1657,L1657))</f>
        <v/>
      </c>
      <c r="P1657" s="179">
        <f>SUM(H1657,M1657)</f>
        <v>0</v>
      </c>
      <c r="Q1657" s="178" t="str">
        <f>O1657</f>
        <v/>
      </c>
      <c r="R1657" s="201" t="str">
        <f>CONCATENATE('statement of marks'!FJ70,'statement of marks'!FK70,'statement of marks'!FL70)</f>
        <v/>
      </c>
      <c r="S1657" s="180" t="str">
        <f>IF(OR(R1657="S",R1657="RE"),100,"")</f>
        <v/>
      </c>
      <c r="T1657" s="181" t="str">
        <f>IF('result subject-wise'!U70="","",'result subject-wise'!U70)</f>
        <v/>
      </c>
      <c r="U1657" s="182" t="str">
        <f>IF('result subject-wise'!V70="","",'result subject-wise'!V70)</f>
        <v/>
      </c>
      <c r="V1657" s="176" t="str">
        <f>IF(OR(U1663=0,U1663&lt;S1663),"",IF(R1657="RE",SUM(Q1657,T1657),IF(R1657="S",T1657,Q1657)))</f>
        <v/>
      </c>
    </row>
    <row r="1658" spans="1:22" ht="19.25" customHeight="1">
      <c r="A1658" s="986"/>
      <c r="B1658" s="942" t="str">
        <f>'statement of marks'!$W$3</f>
        <v>ENGLISH COMPULSORY</v>
      </c>
      <c r="C1658" s="943"/>
      <c r="D1658" s="200" t="str">
        <f>IF('statement of marks'!W70="","",'statement of marks'!W70)</f>
        <v/>
      </c>
      <c r="E1658" s="201" t="str">
        <f>IF('statement of marks'!X70="","",'statement of marks'!X70)</f>
        <v/>
      </c>
      <c r="F1658" s="201" t="str">
        <f>IF('statement of marks'!Y70="","",'statement of marks'!Y70)</f>
        <v/>
      </c>
      <c r="G1658" s="177" t="str">
        <f>IF('statement of marks'!AA70="","",'statement of marks'!AA70)</f>
        <v/>
      </c>
      <c r="H1658" s="177" t="str">
        <f>'statement of marks'!$CU$6</f>
        <v/>
      </c>
      <c r="I1658" s="204" t="str">
        <f>IF(G1658="","",G1658)</f>
        <v/>
      </c>
      <c r="J1658" s="204" t="str">
        <f t="shared" ref="J1658:J1661" si="603">IF(G1658="","",SUM(D1658,E1658,F1658,G1658))</f>
        <v/>
      </c>
      <c r="K1658" s="178" t="str">
        <f>J1658</f>
        <v/>
      </c>
      <c r="L1658" s="177" t="str">
        <f>IF('statement of marks'!AC70="","",'statement of marks'!AC70)</f>
        <v/>
      </c>
      <c r="M1658" s="174" t="str">
        <f>'statement of marks'!$CZ$6</f>
        <v/>
      </c>
      <c r="N1658" s="204" t="str">
        <f>IF(L1658="","",L1658)</f>
        <v/>
      </c>
      <c r="O1658" s="204" t="str">
        <f t="shared" ref="O1658" si="604">IF(L1658="","",SUM(J1658,L1658))</f>
        <v/>
      </c>
      <c r="P1658" s="179">
        <f t="shared" ref="P1658" si="605">SUM(H1658,M1658)</f>
        <v>0</v>
      </c>
      <c r="Q1658" s="178" t="str">
        <f>O1658</f>
        <v/>
      </c>
      <c r="R1658" s="201" t="str">
        <f>CONCATENATE('statement of marks'!FM70,'statement of marks'!FN70,'statement of marks'!FO70)</f>
        <v/>
      </c>
      <c r="S1658" s="180" t="str">
        <f>IF(OR(R1658="S",R1658="RE"),100,"")</f>
        <v/>
      </c>
      <c r="T1658" s="181" t="str">
        <f>IF('result subject-wise'!X70="","",'result subject-wise'!X70)</f>
        <v/>
      </c>
      <c r="U1658" s="182" t="str">
        <f>IF('result subject-wise'!Y70="","",'result subject-wise'!Y70)</f>
        <v/>
      </c>
      <c r="V1658" s="176" t="str">
        <f>IF(OR(U1663=0,U1663&lt;S1663),"",IF(R1658="RE",SUM(Q1658,T1658),IF(R1658="S",T1658,Q1658)))</f>
        <v/>
      </c>
    </row>
    <row r="1659" spans="1:22" ht="19.25" customHeight="1">
      <c r="A1659" s="986"/>
      <c r="B1659" s="942" t="str">
        <f>'statement of marks'!AK70</f>
        <v/>
      </c>
      <c r="C1659" s="943"/>
      <c r="D1659" s="200" t="str">
        <f>IF('statement of marks'!AL70="","",'statement of marks'!AL70)</f>
        <v/>
      </c>
      <c r="E1659" s="201" t="str">
        <f>IF('statement of marks'!AM70="","",'statement of marks'!AM70)</f>
        <v/>
      </c>
      <c r="F1659" s="201" t="str">
        <f>IF('statement of marks'!AN70="","",'statement of marks'!AN70)</f>
        <v/>
      </c>
      <c r="G1659" s="177" t="str">
        <f>IF('statement of marks'!AP70="","",'statement of marks'!AP70)</f>
        <v/>
      </c>
      <c r="H1659" s="177" t="str">
        <f>IF('statement of marks'!AQ70="","",'statement of marks'!AQ70)</f>
        <v/>
      </c>
      <c r="I1659" s="204" t="str">
        <f>IF(G1659="","",IF(AND(G1659="ML",H1659="ML"),"ML",IF(AND(G1659="ML",H1659=""),"ML",SUM(G1659,H1659))))</f>
        <v/>
      </c>
      <c r="J1659" s="204" t="str">
        <f t="shared" si="603"/>
        <v/>
      </c>
      <c r="K1659" s="178" t="str">
        <f>IF(J1659="","",SUM(H1659,J1659))</f>
        <v/>
      </c>
      <c r="L1659" s="177" t="str">
        <f>IF('statement of marks'!AU70="","",'statement of marks'!AU70)</f>
        <v/>
      </c>
      <c r="M1659" s="177" t="str">
        <f>IF('statement of marks'!AV70="","",'statement of marks'!AV70)</f>
        <v/>
      </c>
      <c r="N1659" s="204" t="str">
        <f>IF(L1659="","",IF(AND(L1659="ML",M1659="ML"),"ML",IF(AND(L1659="ML",M1659=""),"ML",SUM(L1659,M1659))))</f>
        <v/>
      </c>
      <c r="O1659" s="204" t="str">
        <f>IF(L1659="","",SUM(J1659,L1659))</f>
        <v/>
      </c>
      <c r="P1659" s="177" t="str">
        <f>IF(AND(H1659="",M1659=""),"",SUM(H1659,M1659))</f>
        <v/>
      </c>
      <c r="Q1659" s="178" t="str">
        <f>IF(O1659="","",SUM(O1659,P1659))</f>
        <v/>
      </c>
      <c r="R1659" s="201" t="str">
        <f>CONCATENATE('statement of marks'!FP70,'statement of marks'!FY70,'statement of marks'!FZ70)</f>
        <v/>
      </c>
      <c r="S1659" s="180" t="str">
        <f>IF('result subject-wise'!Z70="","",'result subject-wise'!Z70)</f>
        <v/>
      </c>
      <c r="T1659" s="181" t="str">
        <f>IF('result subject-wise'!AB70="","",'result subject-wise'!AB70)</f>
        <v/>
      </c>
      <c r="U1659" s="182" t="str">
        <f>IF('result subject-wise'!AC70="","",'result subject-wise'!AC70)</f>
        <v/>
      </c>
      <c r="V1659" s="176" t="str">
        <f>IF(OR(U1663=0,U1663&lt;S1663),"",IF(OR(R1659="RE",R1659="REP"),SUM(Q1659,T1659),IF(R1659="S",T1659,Q1659)))</f>
        <v/>
      </c>
    </row>
    <row r="1660" spans="1:22" ht="19.25" customHeight="1">
      <c r="A1660" s="986"/>
      <c r="B1660" s="942" t="str">
        <f>'statement of marks'!BM70</f>
        <v/>
      </c>
      <c r="C1660" s="943"/>
      <c r="D1660" s="200" t="str">
        <f>IF('statement of marks'!BN70="","",'statement of marks'!BN70)</f>
        <v/>
      </c>
      <c r="E1660" s="201" t="str">
        <f>IF('statement of marks'!BO70="","",'statement of marks'!BO70)</f>
        <v/>
      </c>
      <c r="F1660" s="201" t="str">
        <f>IF('statement of marks'!BP70="","",'statement of marks'!BP70)</f>
        <v/>
      </c>
      <c r="G1660" s="177" t="str">
        <f>IF('statement of marks'!BR70="","",'statement of marks'!BR70)</f>
        <v/>
      </c>
      <c r="H1660" s="177" t="str">
        <f>IF('statement of marks'!BS70="","",'statement of marks'!BS70)</f>
        <v/>
      </c>
      <c r="I1660" s="204" t="str">
        <f t="shared" ref="I1660" si="606">IF(G1660="","",IF(AND(G1660="ML",H1660="ML"),"ML",IF(AND(G1660="ML",H1660=""),"ML",SUM(G1660,H1660))))</f>
        <v/>
      </c>
      <c r="J1660" s="204" t="str">
        <f t="shared" si="603"/>
        <v/>
      </c>
      <c r="K1660" s="178" t="str">
        <f>IF(J1660="","",SUM(H1660,J1660))</f>
        <v/>
      </c>
      <c r="L1660" s="177" t="str">
        <f>IF('statement of marks'!BW70="","",'statement of marks'!BW70)</f>
        <v/>
      </c>
      <c r="M1660" s="177" t="str">
        <f>IF('statement of marks'!BX70="","",'statement of marks'!BX70)</f>
        <v/>
      </c>
      <c r="N1660" s="204" t="str">
        <f t="shared" ref="N1660" si="607">IF(L1660="","",IF(AND(L1660="ML",M1660="ML"),"ML",IF(AND(L1660="ML",M1660=""),"ML",SUM(L1660,M1660))))</f>
        <v/>
      </c>
      <c r="O1660" s="204" t="str">
        <f>IF(L1660="","",SUM(J1660,L1660))</f>
        <v/>
      </c>
      <c r="P1660" s="177" t="str">
        <f t="shared" ref="P1660:P1661" si="608">IF(AND(H1660="",M1660=""),"",SUM(H1660,M1660))</f>
        <v/>
      </c>
      <c r="Q1660" s="178" t="str">
        <f>IF(O1660="","",SUM(O1660,P1660))</f>
        <v/>
      </c>
      <c r="R1660" s="201" t="str">
        <f>CONCATENATE('statement of marks'!GA70,'statement of marks'!GJ70,'statement of marks'!GK70)</f>
        <v/>
      </c>
      <c r="S1660" s="180" t="str">
        <f>IF('result subject-wise'!AD70="","",'result subject-wise'!AD70)</f>
        <v/>
      </c>
      <c r="T1660" s="181" t="str">
        <f>IF('result subject-wise'!AF70="","",'result subject-wise'!AF70)</f>
        <v/>
      </c>
      <c r="U1660" s="182" t="str">
        <f>IF('result subject-wise'!AG70="","",'result subject-wise'!AG70)</f>
        <v/>
      </c>
      <c r="V1660" s="176" t="str">
        <f>IF(OR(U1663=0,U1663&lt;S1663),"",IF(OR(R1660="RE",R1660="REP"),SUM(Q1660,T1660),IF(R1660="S",T1660,Q1660)))</f>
        <v/>
      </c>
    </row>
    <row r="1661" spans="1:22" ht="19.25" customHeight="1">
      <c r="A1661" s="986"/>
      <c r="B1661" s="942" t="str">
        <f>'statement of marks'!CO70</f>
        <v/>
      </c>
      <c r="C1661" s="943"/>
      <c r="D1661" s="200" t="str">
        <f>IF('statement of marks'!CP70="","",'statement of marks'!CP70)</f>
        <v/>
      </c>
      <c r="E1661" s="201" t="str">
        <f>IF('statement of marks'!CQ70="","",'statement of marks'!CQ70)</f>
        <v/>
      </c>
      <c r="F1661" s="201" t="str">
        <f>IF('statement of marks'!CR70="","",'statement of marks'!CR70)</f>
        <v/>
      </c>
      <c r="G1661" s="177" t="str">
        <f>IF('statement of marks'!CT70="","",'statement of marks'!CT70)</f>
        <v/>
      </c>
      <c r="H1661" s="177" t="str">
        <f>IF('statement of marks'!CU70="","",'statement of marks'!CU70)</f>
        <v/>
      </c>
      <c r="I1661" s="204" t="str">
        <f>IF(G1661="","",IF(AND(G1661="ML",H1661="ML"),"ML",IF(AND(G1661="ML",H1661=""),"ML",SUM(G1661,H1661))))</f>
        <v/>
      </c>
      <c r="J1661" s="204" t="str">
        <f t="shared" si="603"/>
        <v/>
      </c>
      <c r="K1661" s="178" t="str">
        <f>IF(J1661="","",SUM(H1661,J1661))</f>
        <v/>
      </c>
      <c r="L1661" s="177" t="str">
        <f>IF('statement of marks'!CY70="","",'statement of marks'!CY70)</f>
        <v/>
      </c>
      <c r="M1661" s="177" t="str">
        <f>IF('statement of marks'!CZ70="","",'statement of marks'!CZ70)</f>
        <v/>
      </c>
      <c r="N1661" s="204" t="str">
        <f>IF(L1661="","",IF(AND(L1661="ML",M1661="ML"),"ML",IF(AND(L1661="ML",M1661=""),"ML",SUM(L1661,M1661))))</f>
        <v/>
      </c>
      <c r="O1661" s="204" t="str">
        <f>IF(L1661="","",SUM(J1661,L1661))</f>
        <v/>
      </c>
      <c r="P1661" s="177" t="str">
        <f t="shared" si="608"/>
        <v/>
      </c>
      <c r="Q1661" s="178" t="str">
        <f>IF(O1661="","",SUM(O1661,P1661))</f>
        <v/>
      </c>
      <c r="R1661" s="201" t="str">
        <f>CONCATENATE('statement of marks'!GL70,'statement of marks'!GU70,'statement of marks'!GV70)</f>
        <v/>
      </c>
      <c r="S1661" s="180" t="str">
        <f>IF('result subject-wise'!AH70="","",'result subject-wise'!AH70)</f>
        <v/>
      </c>
      <c r="T1661" s="181" t="str">
        <f>IF('result subject-wise'!AJ70="","",'result subject-wise'!AJ70)</f>
        <v/>
      </c>
      <c r="U1661" s="182" t="str">
        <f>IF('result subject-wise'!AK70="","",'result subject-wise'!AK70)</f>
        <v/>
      </c>
      <c r="V1661" s="176" t="str">
        <f>IF(OR(U1663=0,U1663&lt;S1663),"",IF(OR(R1661="RE",R1661="REP"),SUM(Q1661,T1661),IF(R1661="S",T1661,Q1661)))</f>
        <v/>
      </c>
    </row>
    <row r="1662" spans="1:22" ht="19.25" customHeight="1">
      <c r="A1662" s="986"/>
      <c r="B1662" s="1032" t="s">
        <v>296</v>
      </c>
      <c r="C1662" s="1033"/>
      <c r="D1662" s="183" t="str">
        <f>IF(AND(D1657="",D1658="",D1659="",D1660="",D1661=""),"",SUM(D1657:D1661))</f>
        <v/>
      </c>
      <c r="E1662" s="183" t="str">
        <f t="shared" ref="E1662:F1662" si="609">IF(AND(E1657="",E1658="",E1659="",E1660="",E1661=""),"",SUM(E1657:E1661))</f>
        <v/>
      </c>
      <c r="F1662" s="183" t="str">
        <f t="shared" si="609"/>
        <v/>
      </c>
      <c r="G1662" s="184" t="str">
        <f>IF(G1657="","",SUM(G1657:G1661))</f>
        <v/>
      </c>
      <c r="H1662" s="184">
        <f>SUM(H1659:H1661)</f>
        <v>0</v>
      </c>
      <c r="I1662" s="184" t="str">
        <f>IF(AND(I1657="",I1658="",I1659="",I1660="",I1661=""),"",SUM(I1657:I1661))</f>
        <v/>
      </c>
      <c r="J1662" s="185" t="str">
        <f>IF(J1661="","",SUM(J1657:J1661))</f>
        <v/>
      </c>
      <c r="K1662" s="186" t="str">
        <f>IF(K1657="","",SUM(K1657:K1661))</f>
        <v/>
      </c>
      <c r="L1662" s="184" t="str">
        <f>IF(L1657="","",SUM(L1657:L1661))</f>
        <v/>
      </c>
      <c r="M1662" s="184">
        <f>SUM(M1659:M1661)</f>
        <v>0</v>
      </c>
      <c r="N1662" s="184" t="str">
        <f t="shared" ref="N1662" si="610">IF(AND(N1657="",N1658="",N1659="",N1660="",N1661=""),"",SUM(N1657:N1661))</f>
        <v/>
      </c>
      <c r="O1662" s="185" t="str">
        <f>IF(L1662="","",SUM(J1662,L1662))</f>
        <v/>
      </c>
      <c r="P1662" s="186">
        <f>SUM(H1662,M1662)</f>
        <v>0</v>
      </c>
      <c r="Q1662" s="186" t="str">
        <f>IF(Q1657="","",SUM(Q1657:Q1661))</f>
        <v/>
      </c>
      <c r="R1662" s="185"/>
      <c r="S1662" s="185" t="str">
        <f>IF(AND(S1657="",S1658="",S1659="",S1660="",S1661=""),"",SUM(S1657:S1661))</f>
        <v/>
      </c>
      <c r="T1662" s="187" t="str">
        <f>IF(AND(T1657="",T1658="",T1659="",T1660="",T1661=""),"",SUM(T1657:T1661))</f>
        <v/>
      </c>
      <c r="U1662" s="188"/>
      <c r="V1662" s="189" t="str">
        <f>IF(V1657="","",SUM(V1657:V1661))</f>
        <v/>
      </c>
    </row>
    <row r="1663" spans="1:22" ht="19.25" customHeight="1">
      <c r="A1663" s="986"/>
      <c r="B1663" s="1034" t="s">
        <v>318</v>
      </c>
      <c r="C1663" s="1035"/>
      <c r="D1663" s="173" t="str">
        <f>IF(D1662="","",50-(COUNTIF(D1657:D1661,"NA")*10+COUNTIF(D1657:D1661,"ML")*10))</f>
        <v/>
      </c>
      <c r="E1663" s="173" t="str">
        <f t="shared" ref="E1663:F1663" si="611">IF(E1662="","",50-(COUNTIF(E1657:E1661,"NA")*10+COUNTIF(E1657:E1661,"ML")*10))</f>
        <v/>
      </c>
      <c r="F1663" s="173" t="str">
        <f t="shared" si="611"/>
        <v/>
      </c>
      <c r="G1663" s="177">
        <f>I1663-H1663</f>
        <v>350</v>
      </c>
      <c r="H1663" s="184">
        <f>IF(H1662="","",(IF(OR(H1659="ML",H1659=""),0,H1656)+IF(OR(H1660="ML",H1660=""),0,H1657)+IF(OR(H1661="ML",H1661=""),0,H1658)))</f>
        <v>0</v>
      </c>
      <c r="I1663" s="177">
        <f>IF(I1662=0,0,350-H1665)</f>
        <v>350</v>
      </c>
      <c r="J1663" s="204" t="str">
        <f>IF(J1662="","",SUM(D1663:G1663))</f>
        <v/>
      </c>
      <c r="K1663" s="178" t="str">
        <f>IF(K1662="","",SUM(H1663,J1663))</f>
        <v/>
      </c>
      <c r="L1663" s="177">
        <f>N1663-M1663</f>
        <v>500</v>
      </c>
      <c r="M1663" s="180">
        <f>IF(M1662="","",(IF(OR(M1659="ML",M1659=""),0,M1656)+IF(OR(M1660="ML",M1660=""),0,M1657)+IF(OR(M1661="ML",M1661=""),0,M1658)))</f>
        <v>0</v>
      </c>
      <c r="N1663" s="177">
        <f>IF(N1662=0,0,500-M1665)</f>
        <v>500</v>
      </c>
      <c r="O1663" s="204">
        <f>IF(L1663="","",SUM(J1663,L1663))</f>
        <v>500</v>
      </c>
      <c r="P1663" s="178">
        <f>SUM(H1663,M1663)</f>
        <v>0</v>
      </c>
      <c r="Q1663" s="178" t="str">
        <f>IF(Q1662="","",SUM(O1663,P1663))</f>
        <v/>
      </c>
      <c r="R1663" s="169"/>
      <c r="S1663" s="190">
        <f>COUNTIF(R1657:R1666,"S")</f>
        <v>0</v>
      </c>
      <c r="T1663" s="190">
        <f>COUNTIF(R1657:R1666,"RE")+COUNTIF(R1657:R1666,"REP")</f>
        <v>0</v>
      </c>
      <c r="U1663" s="190">
        <f>COUNTIF(U1657:U1662,"P")+COUNTIF(U1665:U1666,"P")</f>
        <v>0</v>
      </c>
      <c r="V1663" s="191" t="str">
        <f>IF(OR(U1663=0,U1663&lt;(S1663+T1663)),"",(Q1663-(S1663*200)+S1662))</f>
        <v/>
      </c>
    </row>
    <row r="1664" spans="1:22" ht="19.25" customHeight="1">
      <c r="A1664" s="986"/>
      <c r="B1664" s="942" t="s">
        <v>156</v>
      </c>
      <c r="C1664" s="943"/>
      <c r="D1664" s="192" t="str">
        <f t="shared" ref="D1664:Q1664" si="612">IF(D1663="","",D1662/D1663*100)</f>
        <v/>
      </c>
      <c r="E1664" s="192" t="str">
        <f t="shared" si="612"/>
        <v/>
      </c>
      <c r="F1664" s="192" t="str">
        <f t="shared" si="612"/>
        <v/>
      </c>
      <c r="G1664" s="192" t="e">
        <f t="shared" si="612"/>
        <v>#VALUE!</v>
      </c>
      <c r="H1664" s="192" t="e">
        <f t="shared" si="612"/>
        <v>#DIV/0!</v>
      </c>
      <c r="I1664" s="192" t="e">
        <f t="shared" si="612"/>
        <v>#VALUE!</v>
      </c>
      <c r="J1664" s="192" t="str">
        <f t="shared" si="612"/>
        <v/>
      </c>
      <c r="K1664" s="193" t="str">
        <f t="shared" si="612"/>
        <v/>
      </c>
      <c r="L1664" s="192" t="e">
        <f t="shared" si="612"/>
        <v>#VALUE!</v>
      </c>
      <c r="M1664" s="192" t="e">
        <f t="shared" si="612"/>
        <v>#DIV/0!</v>
      </c>
      <c r="N1664" s="192" t="e">
        <f t="shared" si="612"/>
        <v>#VALUE!</v>
      </c>
      <c r="O1664" s="192" t="e">
        <f t="shared" si="612"/>
        <v>#VALUE!</v>
      </c>
      <c r="P1664" s="193" t="e">
        <f t="shared" si="612"/>
        <v>#DIV/0!</v>
      </c>
      <c r="Q1664" s="193" t="str">
        <f t="shared" si="612"/>
        <v/>
      </c>
      <c r="R1664" s="166"/>
      <c r="S1664" s="166"/>
      <c r="T1664" s="167"/>
      <c r="U1664" s="170"/>
      <c r="V1664" s="194" t="str">
        <f>IF(V1663="","",V1662/V1663*100)</f>
        <v/>
      </c>
    </row>
    <row r="1665" spans="1:22" ht="19.25" customHeight="1">
      <c r="A1665" s="986"/>
      <c r="B1665" s="942" t="str">
        <f>'statement of marks'!$DQ$3</f>
        <v>RAJASTHAN STUDIES</v>
      </c>
      <c r="C1665" s="943"/>
      <c r="D1665" s="200" t="str">
        <f>IF('statement of marks'!DQ70="","",'statement of marks'!DQ70)</f>
        <v/>
      </c>
      <c r="E1665" s="201" t="str">
        <f>IF('statement of marks'!DR70="","",'statement of marks'!DR70)</f>
        <v/>
      </c>
      <c r="F1665" s="201" t="str">
        <f>IF('statement of marks'!DS70="","",'statement of marks'!DS70)</f>
        <v/>
      </c>
      <c r="G1665" s="201" t="str">
        <f>IF('statement of marks'!DU70="","",'statement of marks'!DU70)</f>
        <v/>
      </c>
      <c r="H1665" s="179">
        <f>IF(G1657="ML",70)+IF(G1658="ML",70)+IF(G1659="ML",70-H1656)+IF(G1660="ML",70-H1657)+IF(G1661="ML",70-H1658)+IF(H1659="ml",H1656)+IF(H1660="ml",H1657)+IF(H1661="ml",H1658)</f>
        <v>0</v>
      </c>
      <c r="I1665" s="204" t="str">
        <f>IF(G1665="","",SUM(G1665,H1665))</f>
        <v/>
      </c>
      <c r="J1665" s="204" t="str">
        <f>IF(G1665="","",SUM(D1665,E1665,F1665,G1665))</f>
        <v/>
      </c>
      <c r="K1665" s="178" t="str">
        <f>IF(J1665="","",SUM(H1665,J1665))</f>
        <v/>
      </c>
      <c r="L1665" s="201" t="str">
        <f>IF('statement of marks'!DW70="","",'statement of marks'!DW70)</f>
        <v/>
      </c>
      <c r="M1665" s="179">
        <f>IF(L1657="ML",100)+IF(L1658="ML",100)+IF(L1659="ML",100-M1656)+IF(L1660="ML",100-M1657)+IF(L1661="ML",100-M1658)+IF(M1659="ml",M1656)+IF(M1660="ml",M1657)+IF(M1661="ml",M1658)</f>
        <v>0</v>
      </c>
      <c r="N1665" s="204" t="str">
        <f>IF(L1665="","",SUM(L1665,M1665))</f>
        <v/>
      </c>
      <c r="O1665" s="204" t="str">
        <f>IF(L1665="","",SUM(K1665,L1665))</f>
        <v/>
      </c>
      <c r="P1665" s="179">
        <f>SUM(H1665,M1665)</f>
        <v>0</v>
      </c>
      <c r="Q1665" s="178" t="str">
        <f>IF(O1665="","",SUM(O1665,M1665))</f>
        <v/>
      </c>
      <c r="R1665" s="201" t="str">
        <f>IF('statement of marks'!GW70="","",'statement of marks'!GW70)</f>
        <v/>
      </c>
      <c r="S1665" s="180" t="str">
        <f>IF(OR(R1665="S",R1665="RE"),100,"")</f>
        <v/>
      </c>
      <c r="T1665" s="171" t="str">
        <f>IF('result subject-wise'!AL70="","",'result subject-wise'!AL70)</f>
        <v/>
      </c>
      <c r="U1665" s="172" t="str">
        <f>IF('result subject-wise'!AM70="","",'result subject-wise'!AM70)</f>
        <v/>
      </c>
      <c r="V1665" s="1036"/>
    </row>
    <row r="1666" spans="1:22" ht="19.25" customHeight="1">
      <c r="A1666" s="986"/>
      <c r="B1666" s="942" t="str">
        <f>'statement of marks'!$ED$3</f>
        <v>JEEVAN KAUSJAL</v>
      </c>
      <c r="C1666" s="943"/>
      <c r="D1666" s="1037" t="s">
        <v>283</v>
      </c>
      <c r="E1666" s="1038"/>
      <c r="F1666" s="204">
        <f>'statement of marks'!$ED$6</f>
        <v>30</v>
      </c>
      <c r="G1666" s="177" t="str">
        <f>IF('statement of marks'!ED70="","",'statement of marks'!ED70)</f>
        <v/>
      </c>
      <c r="H1666" s="1038" t="s">
        <v>284</v>
      </c>
      <c r="I1666" s="1038"/>
      <c r="J1666" s="204">
        <f>'statement of marks'!$EE$6</f>
        <v>30</v>
      </c>
      <c r="K1666" s="178" t="str">
        <f>IF('statement of marks'!EE70="","",'statement of marks'!EE70)</f>
        <v/>
      </c>
      <c r="L1666" s="1038" t="s">
        <v>113</v>
      </c>
      <c r="M1666" s="1038"/>
      <c r="N1666" s="204">
        <f>'statement of marks'!$EF$6</f>
        <v>40</v>
      </c>
      <c r="O1666" s="201" t="str">
        <f>IF('statement of marks'!EF70="","",'statement of marks'!EF70)</f>
        <v/>
      </c>
      <c r="P1666" s="166"/>
      <c r="Q1666" s="178" t="str">
        <f>IF(O1666="","",SUM(G1666,K1666,O1666))</f>
        <v/>
      </c>
      <c r="R1666" s="201" t="str">
        <f>IF('statement of marks'!GX70="","",'statement of marks'!GX70)</f>
        <v/>
      </c>
      <c r="S1666" s="180" t="str">
        <f>IF(OR(R1666="S",R1666="RE"),40,"")</f>
        <v/>
      </c>
      <c r="T1666" s="171" t="str">
        <f>IF('result subject-wise'!AN70="","",'result subject-wise'!AN70)</f>
        <v/>
      </c>
      <c r="U1666" s="172" t="str">
        <f>IF('result subject-wise'!AO70="","",'result subject-wise'!AO70)</f>
        <v/>
      </c>
      <c r="V1666" s="1036"/>
    </row>
    <row r="1667" spans="1:22" ht="19.25" customHeight="1">
      <c r="A1667" s="986"/>
      <c r="B1667" s="1039" t="s">
        <v>200</v>
      </c>
      <c r="C1667" s="1040"/>
      <c r="D1667" s="1041" t="str">
        <f>IF('statement of marks'!HD70="","",'statement of marks'!HD70)</f>
        <v/>
      </c>
      <c r="E1667" s="1042"/>
      <c r="F1667" s="1042"/>
      <c r="G1667" s="1042"/>
      <c r="H1667" s="1042"/>
      <c r="I1667" s="1043"/>
      <c r="J1667" s="202" t="s">
        <v>330</v>
      </c>
      <c r="K1667" s="201" t="str">
        <f>IF('statement of marks'!HG70="","",'statement of marks'!HG70)</f>
        <v/>
      </c>
      <c r="L1667" s="1044" t="s">
        <v>157</v>
      </c>
      <c r="M1667" s="1045"/>
      <c r="N1667" s="1046"/>
      <c r="O1667" s="201" t="str">
        <f>IF('statement of marks'!HI70="","",'statement of marks'!HI70)</f>
        <v/>
      </c>
      <c r="P1667" s="1047" t="s">
        <v>324</v>
      </c>
      <c r="Q1667" s="1047"/>
      <c r="R1667" s="1047"/>
      <c r="S1667" s="1047"/>
      <c r="T1667" s="1047"/>
      <c r="U1667" s="1047"/>
      <c r="V1667" s="1048"/>
    </row>
    <row r="1668" spans="1:22" ht="19.25" customHeight="1">
      <c r="A1668" s="986"/>
      <c r="B1668" s="1039" t="s">
        <v>333</v>
      </c>
      <c r="C1668" s="1040"/>
      <c r="D1668" s="965" t="s">
        <v>127</v>
      </c>
      <c r="E1668" s="966"/>
      <c r="F1668" s="958" t="s">
        <v>129</v>
      </c>
      <c r="G1668" s="958"/>
      <c r="H1668" s="958" t="s">
        <v>131</v>
      </c>
      <c r="I1668" s="958"/>
      <c r="J1668" s="958" t="s">
        <v>133</v>
      </c>
      <c r="K1668" s="958"/>
      <c r="L1668" s="959" t="s">
        <v>312</v>
      </c>
      <c r="M1668" s="959"/>
      <c r="N1668" s="959"/>
      <c r="O1668" s="959"/>
      <c r="P1668" s="960" t="s">
        <v>200</v>
      </c>
      <c r="Q1668" s="960"/>
      <c r="R1668" s="960"/>
      <c r="S1668" s="960"/>
      <c r="T1668" s="961" t="str">
        <f>IF('result subject-wise'!AR70="","",'result subject-wise'!AR70)</f>
        <v/>
      </c>
      <c r="U1668" s="961"/>
      <c r="V1668" s="962"/>
    </row>
    <row r="1669" spans="1:22" ht="19.25" customHeight="1">
      <c r="A1669" s="986"/>
      <c r="B1669" s="963" t="s">
        <v>309</v>
      </c>
      <c r="C1669" s="964"/>
      <c r="D1669" s="965" t="str">
        <f>IF('statement of marks'!EZ70="","",'statement of marks'!EZ70)</f>
        <v/>
      </c>
      <c r="E1669" s="966"/>
      <c r="F1669" s="966" t="str">
        <f>IF('statement of marks'!FB70="","",'statement of marks'!FB70)</f>
        <v/>
      </c>
      <c r="G1669" s="966"/>
      <c r="H1669" s="966" t="str">
        <f>IF('statement of marks'!FD70="","",'statement of marks'!FD70)</f>
        <v/>
      </c>
      <c r="I1669" s="966"/>
      <c r="J1669" s="966" t="str">
        <f>IF('statement of marks'!FF70="","",'statement of marks'!FF70)</f>
        <v/>
      </c>
      <c r="K1669" s="966"/>
      <c r="L1669" s="966" t="str">
        <f>IF('statement of marks'!FH70="","",'statement of marks'!FH70)</f>
        <v/>
      </c>
      <c r="M1669" s="966"/>
      <c r="N1669" s="966"/>
      <c r="O1669" s="966"/>
      <c r="P1669" s="960" t="s">
        <v>330</v>
      </c>
      <c r="Q1669" s="960"/>
      <c r="R1669" s="960"/>
      <c r="S1669" s="960"/>
      <c r="T1669" s="961" t="str">
        <f>IF(AND(T1668="mRrh.kZ",V1664&gt;=60),"FIRST",IF(AND(T1668="mRrh.kZ",V1664&gt;=48),"SECOND",IF(AND(T1668="mRrh.kZ",V1664&gt;=36),"THIRD","")))</f>
        <v/>
      </c>
      <c r="U1669" s="961"/>
      <c r="V1669" s="962"/>
    </row>
    <row r="1670" spans="1:22" ht="19.25" customHeight="1">
      <c r="A1670" s="986"/>
      <c r="B1670" s="963" t="s">
        <v>310</v>
      </c>
      <c r="C1670" s="964"/>
      <c r="D1670" s="967" t="str">
        <f>IF('statement of marks'!EY70="","",'statement of marks'!EY70)</f>
        <v/>
      </c>
      <c r="E1670" s="968"/>
      <c r="F1670" s="968" t="str">
        <f>IF('statement of marks'!FA70="","",'statement of marks'!FA70)</f>
        <v/>
      </c>
      <c r="G1670" s="968"/>
      <c r="H1670" s="968" t="str">
        <f>IF('statement of marks'!FC70="","",'statement of marks'!FC70)</f>
        <v/>
      </c>
      <c r="I1670" s="968"/>
      <c r="J1670" s="968" t="str">
        <f>IF('statement of marks'!FE70="","",'statement of marks'!FE70)</f>
        <v/>
      </c>
      <c r="K1670" s="968"/>
      <c r="L1670" s="968" t="str">
        <f>IF('statement of marks'!FG70="","",'statement of marks'!FG70)</f>
        <v/>
      </c>
      <c r="M1670" s="968"/>
      <c r="N1670" s="968"/>
      <c r="O1670" s="968"/>
      <c r="P1670" s="969" t="s">
        <v>302</v>
      </c>
      <c r="Q1670" s="970"/>
      <c r="R1670" s="970"/>
      <c r="S1670" s="971"/>
      <c r="T1670" s="972" t="str">
        <f>IF(T1668="","",'result subject-wise'!$G$118)</f>
        <v/>
      </c>
      <c r="U1670" s="972"/>
      <c r="V1670" s="973"/>
    </row>
    <row r="1671" spans="1:22" ht="19.25" customHeight="1">
      <c r="A1671" s="986"/>
      <c r="B1671" s="942" t="s">
        <v>303</v>
      </c>
      <c r="C1671" s="943"/>
      <c r="D1671" s="944"/>
      <c r="E1671" s="945"/>
      <c r="F1671" s="945"/>
      <c r="G1671" s="945"/>
      <c r="H1671" s="945"/>
      <c r="I1671" s="945"/>
      <c r="J1671" s="945"/>
      <c r="K1671" s="945"/>
      <c r="L1671" s="946" t="s">
        <v>326</v>
      </c>
      <c r="M1671" s="946"/>
      <c r="N1671" s="946"/>
      <c r="O1671" s="946"/>
      <c r="P1671" s="946"/>
      <c r="Q1671" s="946"/>
      <c r="R1671" s="974"/>
      <c r="S1671" s="975"/>
      <c r="T1671" s="975"/>
      <c r="U1671" s="975"/>
      <c r="V1671" s="976"/>
    </row>
    <row r="1672" spans="1:22" ht="19.25" customHeight="1">
      <c r="A1672" s="986"/>
      <c r="B1672" s="942" t="s">
        <v>335</v>
      </c>
      <c r="C1672" s="943"/>
      <c r="D1672" s="944"/>
      <c r="E1672" s="945"/>
      <c r="F1672" s="945"/>
      <c r="G1672" s="945"/>
      <c r="H1672" s="945"/>
      <c r="I1672" s="945"/>
      <c r="J1672" s="945"/>
      <c r="K1672" s="945"/>
      <c r="L1672" s="946" t="s">
        <v>304</v>
      </c>
      <c r="M1672" s="946"/>
      <c r="N1672" s="946"/>
      <c r="O1672" s="946"/>
      <c r="P1672" s="946"/>
      <c r="Q1672" s="946"/>
      <c r="R1672" s="977"/>
      <c r="S1672" s="978"/>
      <c r="T1672" s="978"/>
      <c r="U1672" s="978"/>
      <c r="V1672" s="979"/>
    </row>
    <row r="1673" spans="1:22" ht="19.25" customHeight="1">
      <c r="A1673" s="986"/>
      <c r="B1673" s="942" t="s">
        <v>313</v>
      </c>
      <c r="C1673" s="943"/>
      <c r="D1673" s="944"/>
      <c r="E1673" s="945"/>
      <c r="F1673" s="945"/>
      <c r="G1673" s="945"/>
      <c r="H1673" s="945"/>
      <c r="I1673" s="945"/>
      <c r="J1673" s="945"/>
      <c r="K1673" s="945"/>
      <c r="L1673" s="946" t="s">
        <v>327</v>
      </c>
      <c r="M1673" s="946"/>
      <c r="N1673" s="946"/>
      <c r="O1673" s="946"/>
      <c r="P1673" s="946"/>
      <c r="Q1673" s="946"/>
      <c r="R1673" s="947" t="s">
        <v>328</v>
      </c>
      <c r="S1673" s="948"/>
      <c r="T1673" s="948"/>
      <c r="U1673" s="948"/>
      <c r="V1673" s="949"/>
    </row>
    <row r="1674" spans="1:22" ht="19.25" customHeight="1">
      <c r="A1674" s="987"/>
      <c r="B1674" s="950" t="s">
        <v>329</v>
      </c>
      <c r="C1674" s="951"/>
      <c r="D1674" s="952"/>
      <c r="E1674" s="953"/>
      <c r="F1674" s="953"/>
      <c r="G1674" s="953"/>
      <c r="H1674" s="953"/>
      <c r="I1674" s="953"/>
      <c r="J1674" s="953"/>
      <c r="K1674" s="953"/>
      <c r="L1674" s="951" t="s">
        <v>117</v>
      </c>
      <c r="M1674" s="951"/>
      <c r="N1674" s="951"/>
      <c r="O1674" s="951"/>
      <c r="P1674" s="954">
        <f>'statement of marks'!$HJ$110</f>
        <v>42122</v>
      </c>
      <c r="Q1674" s="954"/>
      <c r="R1674" s="955" t="s">
        <v>305</v>
      </c>
      <c r="S1674" s="956"/>
      <c r="T1674" s="956"/>
      <c r="U1674" s="956"/>
      <c r="V1674" s="957"/>
    </row>
    <row r="1675" spans="1:22" ht="19.25" customHeight="1">
      <c r="A1675" s="980" t="s">
        <v>287</v>
      </c>
      <c r="B1675" s="981"/>
      <c r="C1675" s="981"/>
      <c r="D1675" s="981"/>
      <c r="E1675" s="981"/>
      <c r="F1675" s="981"/>
      <c r="G1675" s="981"/>
      <c r="H1675" s="981"/>
      <c r="I1675" s="981"/>
      <c r="J1675" s="981"/>
      <c r="K1675" s="981"/>
      <c r="L1675" s="981"/>
      <c r="M1675" s="981"/>
      <c r="N1675" s="981"/>
      <c r="O1675" s="981"/>
      <c r="P1675" s="981"/>
      <c r="Q1675" s="981"/>
      <c r="R1675" s="981"/>
      <c r="S1675" s="981"/>
      <c r="T1675" s="981"/>
      <c r="U1675" s="981"/>
      <c r="V1675" s="982"/>
    </row>
    <row r="1676" spans="1:22" ht="19.25" customHeight="1">
      <c r="A1676" s="983" t="str">
        <f>'statement of marks'!$A$1</f>
        <v>GOVT. GIRLS' HR. SEC. SCHOOL, NIMBAHERA</v>
      </c>
      <c r="B1676" s="984"/>
      <c r="C1676" s="984"/>
      <c r="D1676" s="984"/>
      <c r="E1676" s="984"/>
      <c r="F1676" s="984"/>
      <c r="G1676" s="984"/>
      <c r="H1676" s="984"/>
      <c r="I1676" s="984"/>
      <c r="J1676" s="984"/>
      <c r="K1676" s="984"/>
      <c r="L1676" s="984"/>
      <c r="M1676" s="984"/>
      <c r="N1676" s="984"/>
      <c r="O1676" s="984"/>
      <c r="P1676" s="984"/>
      <c r="Q1676" s="984"/>
      <c r="R1676" s="984"/>
      <c r="S1676" s="984"/>
      <c r="T1676" s="984"/>
      <c r="U1676" s="984"/>
      <c r="V1676" s="985"/>
    </row>
    <row r="1677" spans="1:22" ht="19.25" customHeight="1">
      <c r="A1677" s="986"/>
      <c r="B1677" s="988" t="s">
        <v>316</v>
      </c>
      <c r="C1677" s="988"/>
      <c r="D1677" s="989" t="str">
        <f>'statement of marks'!$F$3</f>
        <v>2013-14</v>
      </c>
      <c r="E1677" s="990"/>
      <c r="F1677" s="991" t="str">
        <f>IF(T1695="","MAIN EXAMINATION",IF(D1694="Suppl.","SUPPLEMENTARY EXAMINATION",IF(D1694="Re-exam.","RE-EXAMINATION",)))</f>
        <v>MAIN EXAMINATION</v>
      </c>
      <c r="G1677" s="992"/>
      <c r="H1677" s="992"/>
      <c r="I1677" s="992"/>
      <c r="J1677" s="992"/>
      <c r="K1677" s="992"/>
      <c r="L1677" s="992"/>
      <c r="M1677" s="992"/>
      <c r="N1677" s="992"/>
      <c r="O1677" s="992"/>
      <c r="P1677" s="992"/>
      <c r="Q1677" s="992"/>
      <c r="R1677" s="993" t="s">
        <v>315</v>
      </c>
      <c r="S1677" s="994"/>
      <c r="T1677" s="995" t="str">
        <f>'statement of marks'!$A$3</f>
        <v>11 'A'</v>
      </c>
      <c r="U1677" s="995"/>
      <c r="V1677" s="996"/>
    </row>
    <row r="1678" spans="1:22" ht="19.25" customHeight="1">
      <c r="A1678" s="986"/>
      <c r="B1678" s="997" t="s">
        <v>36</v>
      </c>
      <c r="C1678" s="997"/>
      <c r="D1678" s="998" t="str">
        <f>IF('statement of marks'!G71="","",'statement of marks'!G71)</f>
        <v>A 063</v>
      </c>
      <c r="E1678" s="946"/>
      <c r="F1678" s="946"/>
      <c r="G1678" s="946"/>
      <c r="H1678" s="946"/>
      <c r="I1678" s="946"/>
      <c r="J1678" s="946"/>
      <c r="K1678" s="946"/>
      <c r="L1678" s="946"/>
      <c r="M1678" s="946"/>
      <c r="N1678" s="946"/>
      <c r="O1678" s="946"/>
      <c r="P1678" s="946"/>
      <c r="Q1678" s="946"/>
      <c r="R1678" s="999" t="s">
        <v>314</v>
      </c>
      <c r="S1678" s="1000"/>
      <c r="T1678" s="1001" t="str">
        <f>IF('statement of marks'!E71="","",'statement of marks'!E71)</f>
        <v/>
      </c>
      <c r="U1678" s="1001"/>
      <c r="V1678" s="1002"/>
    </row>
    <row r="1679" spans="1:22" ht="19.25" customHeight="1">
      <c r="A1679" s="986"/>
      <c r="B1679" s="997" t="s">
        <v>37</v>
      </c>
      <c r="C1679" s="997"/>
      <c r="D1679" s="998" t="str">
        <f>IF('statement of marks'!H71="","",'statement of marks'!H71)</f>
        <v>B 063</v>
      </c>
      <c r="E1679" s="946"/>
      <c r="F1679" s="946"/>
      <c r="G1679" s="946"/>
      <c r="H1679" s="946"/>
      <c r="I1679" s="946"/>
      <c r="J1679" s="946"/>
      <c r="K1679" s="946"/>
      <c r="L1679" s="946"/>
      <c r="M1679" s="946"/>
      <c r="N1679" s="946"/>
      <c r="O1679" s="946"/>
      <c r="P1679" s="946"/>
      <c r="Q1679" s="946"/>
      <c r="R1679" s="999" t="s">
        <v>35</v>
      </c>
      <c r="S1679" s="1000"/>
      <c r="T1679" s="1001" t="str">
        <f>IF('statement of marks'!D71="","",'statement of marks'!D71)</f>
        <v/>
      </c>
      <c r="U1679" s="1001"/>
      <c r="V1679" s="1002"/>
    </row>
    <row r="1680" spans="1:22" ht="19.25" customHeight="1">
      <c r="A1680" s="986"/>
      <c r="B1680" s="1003" t="s">
        <v>38</v>
      </c>
      <c r="C1680" s="1003"/>
      <c r="D1680" s="998" t="str">
        <f>IF('statement of marks'!I71="","",'statement of marks'!I71)</f>
        <v>C 063</v>
      </c>
      <c r="E1680" s="946"/>
      <c r="F1680" s="946"/>
      <c r="G1680" s="946"/>
      <c r="H1680" s="946"/>
      <c r="I1680" s="946"/>
      <c r="J1680" s="946"/>
      <c r="K1680" s="946"/>
      <c r="L1680" s="946"/>
      <c r="M1680" s="946"/>
      <c r="N1680" s="946"/>
      <c r="O1680" s="946"/>
      <c r="P1680" s="946"/>
      <c r="Q1680" s="946"/>
      <c r="R1680" s="1004" t="s">
        <v>285</v>
      </c>
      <c r="S1680" s="1005"/>
      <c r="T1680" s="1006" t="str">
        <f>IF('statement of marks'!F71="","",'statement of marks'!F71)</f>
        <v/>
      </c>
      <c r="U1680" s="1006"/>
      <c r="V1680" s="1007"/>
    </row>
    <row r="1681" spans="1:22" ht="19.25" customHeight="1">
      <c r="A1681" s="986"/>
      <c r="B1681" s="1008" t="s">
        <v>223</v>
      </c>
      <c r="C1681" s="1010" t="s">
        <v>319</v>
      </c>
      <c r="D1681" s="1012" t="s">
        <v>114</v>
      </c>
      <c r="E1681" s="1012" t="s">
        <v>115</v>
      </c>
      <c r="F1681" s="1012" t="s">
        <v>116</v>
      </c>
      <c r="G1681" s="1014" t="s">
        <v>281</v>
      </c>
      <c r="H1681" s="1014" t="s">
        <v>282</v>
      </c>
      <c r="I1681" s="1012" t="s">
        <v>289</v>
      </c>
      <c r="J1681" s="1012" t="s">
        <v>299</v>
      </c>
      <c r="K1681" s="1016" t="s">
        <v>299</v>
      </c>
      <c r="L1681" s="1018" t="s">
        <v>292</v>
      </c>
      <c r="M1681" s="1018" t="s">
        <v>293</v>
      </c>
      <c r="N1681" s="1020" t="s">
        <v>294</v>
      </c>
      <c r="O1681" s="1020" t="s">
        <v>290</v>
      </c>
      <c r="P1681" s="1020" t="s">
        <v>291</v>
      </c>
      <c r="Q1681" s="1016" t="s">
        <v>323</v>
      </c>
      <c r="R1681" s="1012" t="s">
        <v>334</v>
      </c>
      <c r="S1681" s="1022" t="s">
        <v>332</v>
      </c>
      <c r="T1681" s="1024" t="s">
        <v>320</v>
      </c>
      <c r="U1681" s="1026" t="s">
        <v>321</v>
      </c>
      <c r="V1681" s="1028" t="s">
        <v>322</v>
      </c>
    </row>
    <row r="1682" spans="1:22" ht="19.25" customHeight="1">
      <c r="A1682" s="986"/>
      <c r="B1682" s="1009"/>
      <c r="C1682" s="1011"/>
      <c r="D1682" s="1013"/>
      <c r="E1682" s="1013"/>
      <c r="F1682" s="1013"/>
      <c r="G1682" s="1015"/>
      <c r="H1682" s="1015"/>
      <c r="I1682" s="1013"/>
      <c r="J1682" s="1013"/>
      <c r="K1682" s="1017"/>
      <c r="L1682" s="1019"/>
      <c r="M1682" s="1019"/>
      <c r="N1682" s="1021"/>
      <c r="O1682" s="1021"/>
      <c r="P1682" s="1021"/>
      <c r="Q1682" s="1017"/>
      <c r="R1682" s="1013"/>
      <c r="S1682" s="1023"/>
      <c r="T1682" s="1025"/>
      <c r="U1682" s="1027"/>
      <c r="V1682" s="1029"/>
    </row>
    <row r="1683" spans="1:22" ht="19.25" customHeight="1">
      <c r="A1683" s="986"/>
      <c r="B1683" s="1030" t="s">
        <v>317</v>
      </c>
      <c r="C1683" s="1031"/>
      <c r="D1683" s="173">
        <v>10</v>
      </c>
      <c r="E1683" s="203">
        <v>10</v>
      </c>
      <c r="F1683" s="203">
        <v>10</v>
      </c>
      <c r="G1683" s="164" t="s">
        <v>90</v>
      </c>
      <c r="H1683" s="174" t="str">
        <f>'statement of marks'!$AQ$6</f>
        <v/>
      </c>
      <c r="I1683" s="165">
        <v>70</v>
      </c>
      <c r="J1683" s="164" t="s">
        <v>88</v>
      </c>
      <c r="K1683" s="175">
        <v>100</v>
      </c>
      <c r="L1683" s="164" t="s">
        <v>91</v>
      </c>
      <c r="M1683" s="174" t="str">
        <f>'statement of marks'!$AV$6</f>
        <v/>
      </c>
      <c r="N1683" s="165">
        <v>100</v>
      </c>
      <c r="O1683" s="164" t="s">
        <v>307</v>
      </c>
      <c r="P1683" s="175"/>
      <c r="Q1683" s="175">
        <v>200</v>
      </c>
      <c r="R1683" s="166"/>
      <c r="S1683" s="166"/>
      <c r="T1683" s="167"/>
      <c r="U1683" s="168"/>
      <c r="V1683" s="176" t="str">
        <f>IF(OR(U1690=0,U1690&lt;S1690),"",Q1683)</f>
        <v/>
      </c>
    </row>
    <row r="1684" spans="1:22" ht="19.25" customHeight="1">
      <c r="A1684" s="986"/>
      <c r="B1684" s="942" t="str">
        <f>'statement of marks'!$J$3</f>
        <v>HINDI COMPULSORY</v>
      </c>
      <c r="C1684" s="943"/>
      <c r="D1684" s="200" t="str">
        <f>IF('statement of marks'!J71="","",'statement of marks'!J71)</f>
        <v/>
      </c>
      <c r="E1684" s="201" t="str">
        <f>IF('statement of marks'!K71="","",'statement of marks'!K71)</f>
        <v/>
      </c>
      <c r="F1684" s="201" t="str">
        <f>IF('statement of marks'!L71="","",'statement of marks'!L71)</f>
        <v/>
      </c>
      <c r="G1684" s="177" t="str">
        <f>IF('statement of marks'!N71="","",'statement of marks'!N71)</f>
        <v/>
      </c>
      <c r="H1684" s="177" t="str">
        <f>'statement of marks'!$BS$6</f>
        <v/>
      </c>
      <c r="I1684" s="204" t="str">
        <f>IF(G1684="","",G1684)</f>
        <v/>
      </c>
      <c r="J1684" s="204" t="str">
        <f>IF(G1684="","",SUM(D1684,E1684,F1684,G1684))</f>
        <v/>
      </c>
      <c r="K1684" s="178" t="str">
        <f>J1684</f>
        <v/>
      </c>
      <c r="L1684" s="177" t="str">
        <f>IF('statement of marks'!P71="","",'statement of marks'!P71)</f>
        <v/>
      </c>
      <c r="M1684" s="174" t="str">
        <f>'statement of marks'!$BX$6</f>
        <v/>
      </c>
      <c r="N1684" s="204" t="str">
        <f>IF(L1684="","",L1684)</f>
        <v/>
      </c>
      <c r="O1684" s="204" t="str">
        <f>IF(L1684="","",SUM(J1684,L1684))</f>
        <v/>
      </c>
      <c r="P1684" s="179">
        <f>SUM(H1684,M1684)</f>
        <v>0</v>
      </c>
      <c r="Q1684" s="178" t="str">
        <f>O1684</f>
        <v/>
      </c>
      <c r="R1684" s="201" t="str">
        <f>CONCATENATE('statement of marks'!FJ71,'statement of marks'!FK71,'statement of marks'!FL71)</f>
        <v/>
      </c>
      <c r="S1684" s="180" t="str">
        <f>IF(OR(R1684="S",R1684="RE"),100,"")</f>
        <v/>
      </c>
      <c r="T1684" s="181" t="str">
        <f>IF('result subject-wise'!U71="","",'result subject-wise'!U71)</f>
        <v/>
      </c>
      <c r="U1684" s="182" t="str">
        <f>IF('result subject-wise'!V71="","",'result subject-wise'!V71)</f>
        <v/>
      </c>
      <c r="V1684" s="176" t="str">
        <f>IF(OR(U1690=0,U1690&lt;S1690),"",IF(R1684="RE",SUM(Q1684,T1684),IF(R1684="S",T1684,Q1684)))</f>
        <v/>
      </c>
    </row>
    <row r="1685" spans="1:22" ht="19.25" customHeight="1">
      <c r="A1685" s="986"/>
      <c r="B1685" s="942" t="str">
        <f>'statement of marks'!$W$3</f>
        <v>ENGLISH COMPULSORY</v>
      </c>
      <c r="C1685" s="943"/>
      <c r="D1685" s="200" t="str">
        <f>IF('statement of marks'!W71="","",'statement of marks'!W71)</f>
        <v/>
      </c>
      <c r="E1685" s="201" t="str">
        <f>IF('statement of marks'!X71="","",'statement of marks'!X71)</f>
        <v/>
      </c>
      <c r="F1685" s="201" t="str">
        <f>IF('statement of marks'!Y71="","",'statement of marks'!Y71)</f>
        <v/>
      </c>
      <c r="G1685" s="177" t="str">
        <f>IF('statement of marks'!AA71="","",'statement of marks'!AA71)</f>
        <v/>
      </c>
      <c r="H1685" s="177" t="str">
        <f>'statement of marks'!$CU$6</f>
        <v/>
      </c>
      <c r="I1685" s="204" t="str">
        <f>IF(G1685="","",G1685)</f>
        <v/>
      </c>
      <c r="J1685" s="204" t="str">
        <f t="shared" ref="J1685:J1688" si="613">IF(G1685="","",SUM(D1685,E1685,F1685,G1685))</f>
        <v/>
      </c>
      <c r="K1685" s="178" t="str">
        <f>J1685</f>
        <v/>
      </c>
      <c r="L1685" s="177" t="str">
        <f>IF('statement of marks'!AC71="","",'statement of marks'!AC71)</f>
        <v/>
      </c>
      <c r="M1685" s="174" t="str">
        <f>'statement of marks'!$CZ$6</f>
        <v/>
      </c>
      <c r="N1685" s="204" t="str">
        <f>IF(L1685="","",L1685)</f>
        <v/>
      </c>
      <c r="O1685" s="204" t="str">
        <f t="shared" ref="O1685" si="614">IF(L1685="","",SUM(J1685,L1685))</f>
        <v/>
      </c>
      <c r="P1685" s="179">
        <f t="shared" ref="P1685:P1688" si="615">SUM(H1685,M1685)</f>
        <v>0</v>
      </c>
      <c r="Q1685" s="178" t="str">
        <f>O1685</f>
        <v/>
      </c>
      <c r="R1685" s="201" t="str">
        <f>CONCATENATE('statement of marks'!FM71,'statement of marks'!FN71,'statement of marks'!FO71)</f>
        <v/>
      </c>
      <c r="S1685" s="180" t="str">
        <f>IF(OR(R1685="S",R1685="RE"),100,"")</f>
        <v/>
      </c>
      <c r="T1685" s="181" t="str">
        <f>IF('result subject-wise'!X71="","",'result subject-wise'!X71)</f>
        <v/>
      </c>
      <c r="U1685" s="182" t="str">
        <f>IF('result subject-wise'!Y71="","",'result subject-wise'!Y71)</f>
        <v/>
      </c>
      <c r="V1685" s="176" t="str">
        <f>IF(OR(U1690=0,U1690&lt;S1690),"",IF(R1685="RE",SUM(Q1685,T1685),IF(R1685="S",T1685,Q1685)))</f>
        <v/>
      </c>
    </row>
    <row r="1686" spans="1:22" ht="19.25" customHeight="1">
      <c r="A1686" s="986"/>
      <c r="B1686" s="942" t="str">
        <f>'statement of marks'!AK71</f>
        <v>DRAWING</v>
      </c>
      <c r="C1686" s="943"/>
      <c r="D1686" s="200" t="str">
        <f>IF('statement of marks'!AL71="","",'statement of marks'!AL71)</f>
        <v/>
      </c>
      <c r="E1686" s="201" t="str">
        <f>IF('statement of marks'!AM71="","",'statement of marks'!AM71)</f>
        <v/>
      </c>
      <c r="F1686" s="201" t="str">
        <f>IF('statement of marks'!AN71="","",'statement of marks'!AN71)</f>
        <v/>
      </c>
      <c r="G1686" s="177" t="str">
        <f>IF('statement of marks'!AP71="","",'statement of marks'!AP71)</f>
        <v/>
      </c>
      <c r="H1686" s="177" t="str">
        <f>IF('statement of marks'!AQ71="","",'statement of marks'!AQ71)</f>
        <v/>
      </c>
      <c r="I1686" s="204" t="str">
        <f>IF(G1686="","",IF(AND(G1686="ML",H1686="ML"),"ML",IF(AND(G1686="ML",H1686=""),"ML",SUM(G1686,H1686))))</f>
        <v/>
      </c>
      <c r="J1686" s="204" t="str">
        <f t="shared" si="613"/>
        <v/>
      </c>
      <c r="K1686" s="178" t="str">
        <f>IF(J1686="","",SUM(H1686,J1686))</f>
        <v/>
      </c>
      <c r="L1686" s="177" t="str">
        <f>IF('statement of marks'!AU71="","",'statement of marks'!AU71)</f>
        <v/>
      </c>
      <c r="M1686" s="177" t="str">
        <f>IF('statement of marks'!AV71="","",'statement of marks'!AV71)</f>
        <v/>
      </c>
      <c r="N1686" s="204" t="str">
        <f>IF(L1686="","",IF(AND(L1686="ML",M1686="ML"),"ML",IF(AND(L1686="ML",M1686=""),"ML",SUM(L1686,M1686))))</f>
        <v/>
      </c>
      <c r="O1686" s="204" t="str">
        <f>IF(L1686="","",SUM(J1686,L1686))</f>
        <v/>
      </c>
      <c r="P1686" s="177">
        <f t="shared" si="615"/>
        <v>0</v>
      </c>
      <c r="Q1686" s="178" t="str">
        <f>IF(O1686="","",SUM(O1686,P1686))</f>
        <v/>
      </c>
      <c r="R1686" s="201" t="str">
        <f>CONCATENATE('statement of marks'!FP71,'statement of marks'!FY71,'statement of marks'!FZ71)</f>
        <v/>
      </c>
      <c r="S1686" s="180" t="str">
        <f>IF('result subject-wise'!Z71="","",'result subject-wise'!Z71)</f>
        <v/>
      </c>
      <c r="T1686" s="181" t="str">
        <f>IF('result subject-wise'!AB71="","",'result subject-wise'!AB71)</f>
        <v/>
      </c>
      <c r="U1686" s="182" t="str">
        <f>IF('result subject-wise'!AC71="","",'result subject-wise'!AC71)</f>
        <v/>
      </c>
      <c r="V1686" s="176" t="str">
        <f>IF(OR(U1690=0,U1690&lt;S1690),"",IF(OR(R1686="RE",R1686="REP"),SUM(Q1686,T1686),IF(R1686="S",T1686,Q1686)))</f>
        <v/>
      </c>
    </row>
    <row r="1687" spans="1:22" ht="19.25" customHeight="1">
      <c r="A1687" s="986"/>
      <c r="B1687" s="942" t="str">
        <f>'statement of marks'!BM71</f>
        <v>DRAWING</v>
      </c>
      <c r="C1687" s="943"/>
      <c r="D1687" s="200" t="str">
        <f>IF('statement of marks'!BN71="","",'statement of marks'!BN71)</f>
        <v/>
      </c>
      <c r="E1687" s="201" t="str">
        <f>IF('statement of marks'!BO71="","",'statement of marks'!BO71)</f>
        <v/>
      </c>
      <c r="F1687" s="201" t="str">
        <f>IF('statement of marks'!BP71="","",'statement of marks'!BP71)</f>
        <v/>
      </c>
      <c r="G1687" s="177" t="str">
        <f>IF('statement of marks'!BR71="","",'statement of marks'!BR71)</f>
        <v/>
      </c>
      <c r="H1687" s="177" t="str">
        <f>IF('statement of marks'!BS71="","",'statement of marks'!BS71)</f>
        <v/>
      </c>
      <c r="I1687" s="204" t="str">
        <f t="shared" ref="I1687" si="616">IF(G1687="","",IF(AND(G1687="ML",H1687="ML"),"ML",IF(AND(G1687="ML",H1687=""),"ML",SUM(G1687,H1687))))</f>
        <v/>
      </c>
      <c r="J1687" s="204" t="str">
        <f t="shared" si="613"/>
        <v/>
      </c>
      <c r="K1687" s="178" t="str">
        <f>IF(J1687="","",SUM(H1687,J1687))</f>
        <v/>
      </c>
      <c r="L1687" s="177" t="str">
        <f>IF('statement of marks'!BW71="","",'statement of marks'!BW71)</f>
        <v/>
      </c>
      <c r="M1687" s="177" t="str">
        <f>IF('statement of marks'!BX71="","",'statement of marks'!BX71)</f>
        <v/>
      </c>
      <c r="N1687" s="204" t="str">
        <f t="shared" ref="N1687" si="617">IF(L1687="","",IF(AND(L1687="ML",M1687="ML"),"ML",IF(AND(L1687="ML",M1687=""),"ML",SUM(L1687,M1687))))</f>
        <v/>
      </c>
      <c r="O1687" s="204" t="str">
        <f>IF(L1687="","",SUM(J1687,L1687))</f>
        <v/>
      </c>
      <c r="P1687" s="177">
        <f t="shared" si="615"/>
        <v>0</v>
      </c>
      <c r="Q1687" s="178" t="str">
        <f>IF(O1687="","",SUM(O1687,P1687))</f>
        <v/>
      </c>
      <c r="R1687" s="201" t="str">
        <f>CONCATENATE('statement of marks'!GA71,'statement of marks'!GJ71,'statement of marks'!GK71)</f>
        <v/>
      </c>
      <c r="S1687" s="180" t="str">
        <f>IF('result subject-wise'!AD71="","",'result subject-wise'!AD71)</f>
        <v/>
      </c>
      <c r="T1687" s="181" t="str">
        <f>IF('result subject-wise'!AF71="","",'result subject-wise'!AF71)</f>
        <v/>
      </c>
      <c r="U1687" s="182" t="str">
        <f>IF('result subject-wise'!AG71="","",'result subject-wise'!AG71)</f>
        <v/>
      </c>
      <c r="V1687" s="176" t="str">
        <f>IF(OR(U1690=0,U1690&lt;S1690),"",IF(OR(R1687="RE",R1687="REP"),SUM(Q1687,T1687),IF(R1687="S",T1687,Q1687)))</f>
        <v/>
      </c>
    </row>
    <row r="1688" spans="1:22" ht="19.25" customHeight="1">
      <c r="A1688" s="986"/>
      <c r="B1688" s="942" t="str">
        <f>'statement of marks'!CO71</f>
        <v>DRAWING</v>
      </c>
      <c r="C1688" s="943"/>
      <c r="D1688" s="200" t="str">
        <f>IF('statement of marks'!CP71="","",'statement of marks'!CP71)</f>
        <v/>
      </c>
      <c r="E1688" s="201" t="str">
        <f>IF('statement of marks'!CQ71="","",'statement of marks'!CQ71)</f>
        <v/>
      </c>
      <c r="F1688" s="201" t="str">
        <f>IF('statement of marks'!CR71="","",'statement of marks'!CR71)</f>
        <v/>
      </c>
      <c r="G1688" s="177" t="str">
        <f>IF('statement of marks'!CT71="","",'statement of marks'!CT71)</f>
        <v/>
      </c>
      <c r="H1688" s="177" t="str">
        <f>IF('statement of marks'!CU71="","",'statement of marks'!CU71)</f>
        <v/>
      </c>
      <c r="I1688" s="204" t="str">
        <f>IF(G1688="","",IF(AND(G1688="ML",H1688="ML"),"ML",IF(AND(G1688="ML",H1688=""),"ML",SUM(G1688,H1688))))</f>
        <v/>
      </c>
      <c r="J1688" s="204" t="str">
        <f t="shared" si="613"/>
        <v/>
      </c>
      <c r="K1688" s="178" t="str">
        <f>IF(J1688="","",SUM(H1688,J1688))</f>
        <v/>
      </c>
      <c r="L1688" s="177" t="str">
        <f>IF('statement of marks'!CY71="","",'statement of marks'!CY71)</f>
        <v/>
      </c>
      <c r="M1688" s="177" t="str">
        <f>IF('statement of marks'!CZ71="","",'statement of marks'!CZ71)</f>
        <v/>
      </c>
      <c r="N1688" s="204" t="str">
        <f>IF(L1688="","",IF(AND(L1688="ML",M1688="ML"),"ML",IF(AND(L1688="ML",M1688=""),"ML",SUM(L1688,M1688))))</f>
        <v/>
      </c>
      <c r="O1688" s="204" t="str">
        <f>IF(L1688="","",SUM(J1688,L1688))</f>
        <v/>
      </c>
      <c r="P1688" s="177">
        <f t="shared" si="615"/>
        <v>0</v>
      </c>
      <c r="Q1688" s="178" t="str">
        <f>IF(O1688="","",SUM(O1688,P1688))</f>
        <v/>
      </c>
      <c r="R1688" s="201" t="str">
        <f>CONCATENATE('statement of marks'!GL71,'statement of marks'!GU71,'statement of marks'!GV71)</f>
        <v/>
      </c>
      <c r="S1688" s="180" t="str">
        <f>IF('result subject-wise'!AH71="","",'result subject-wise'!AH71)</f>
        <v/>
      </c>
      <c r="T1688" s="181" t="str">
        <f>IF('result subject-wise'!AJ71="","",'result subject-wise'!AJ71)</f>
        <v/>
      </c>
      <c r="U1688" s="182" t="str">
        <f>IF('result subject-wise'!AK71="","",'result subject-wise'!AK71)</f>
        <v/>
      </c>
      <c r="V1688" s="176" t="str">
        <f>IF(OR(U1690=0,U1690&lt;S1690),"",IF(OR(R1688="RE",R1688="REP"),SUM(Q1688,T1688),IF(R1688="S",T1688,Q1688)))</f>
        <v/>
      </c>
    </row>
    <row r="1689" spans="1:22" ht="19.25" customHeight="1">
      <c r="A1689" s="986"/>
      <c r="B1689" s="1032" t="s">
        <v>296</v>
      </c>
      <c r="C1689" s="1033"/>
      <c r="D1689" s="183" t="str">
        <f>IF(AND(D1684="",D1685="",D1686="",D1687="",D1688=""),"",SUM(D1684:D1688))</f>
        <v/>
      </c>
      <c r="E1689" s="183" t="str">
        <f t="shared" ref="E1689:F1689" si="618">IF(AND(E1684="",E1685="",E1686="",E1687="",E1688=""),"",SUM(E1684:E1688))</f>
        <v/>
      </c>
      <c r="F1689" s="183" t="str">
        <f t="shared" si="618"/>
        <v/>
      </c>
      <c r="G1689" s="184" t="str">
        <f>IF(G1684="","",SUM(G1684:G1688))</f>
        <v/>
      </c>
      <c r="H1689" s="184">
        <f>SUM(H1686:H1688)</f>
        <v>0</v>
      </c>
      <c r="I1689" s="184" t="str">
        <f>IF(AND(I1684="",I1685="",I1686="",I1687="",I1688=""),"",SUM(I1684:I1688))</f>
        <v/>
      </c>
      <c r="J1689" s="185" t="str">
        <f>IF(J1688="","",SUM(J1684:J1688))</f>
        <v/>
      </c>
      <c r="K1689" s="186" t="str">
        <f>IF(K1684="","",SUM(K1684:K1688))</f>
        <v/>
      </c>
      <c r="L1689" s="184" t="str">
        <f>IF(L1684="","",SUM(L1684:L1688))</f>
        <v/>
      </c>
      <c r="M1689" s="184">
        <f>SUM(M1686:M1688)</f>
        <v>0</v>
      </c>
      <c r="N1689" s="184" t="str">
        <f t="shared" ref="N1689" si="619">IF(AND(N1684="",N1685="",N1686="",N1687="",N1688=""),"",SUM(N1684:N1688))</f>
        <v/>
      </c>
      <c r="O1689" s="185" t="str">
        <f>IF(L1689="","",SUM(J1689,L1689))</f>
        <v/>
      </c>
      <c r="P1689" s="186">
        <f>SUM(H1689,M1689)</f>
        <v>0</v>
      </c>
      <c r="Q1689" s="186" t="str">
        <f>IF(Q1684="","",SUM(Q1684:Q1688))</f>
        <v/>
      </c>
      <c r="R1689" s="185"/>
      <c r="S1689" s="185" t="str">
        <f>IF(AND(S1684="",S1685="",S1686="",S1687="",S1688=""),"",SUM(S1684:S1688))</f>
        <v/>
      </c>
      <c r="T1689" s="187" t="str">
        <f>IF(AND(T1684="",T1685="",T1686="",T1687="",T1688=""),"",SUM(T1684:T1688))</f>
        <v/>
      </c>
      <c r="U1689" s="188"/>
      <c r="V1689" s="189" t="str">
        <f>IF(V1684="","",SUM(V1684:V1688))</f>
        <v/>
      </c>
    </row>
    <row r="1690" spans="1:22" ht="19.25" customHeight="1">
      <c r="A1690" s="986"/>
      <c r="B1690" s="1034" t="s">
        <v>318</v>
      </c>
      <c r="C1690" s="1035"/>
      <c r="D1690" s="173" t="str">
        <f>IF(D1689="","",50-(COUNTIF(D1684:D1688,"NA")*10+COUNTIF(D1684:D1688,"ML")*10))</f>
        <v/>
      </c>
      <c r="E1690" s="173" t="str">
        <f t="shared" ref="E1690:F1690" si="620">IF(E1689="","",50-(COUNTIF(E1684:E1688,"NA")*10+COUNTIF(E1684:E1688,"ML")*10))</f>
        <v/>
      </c>
      <c r="F1690" s="173" t="str">
        <f t="shared" si="620"/>
        <v/>
      </c>
      <c r="G1690" s="177">
        <f>I1690-H1690</f>
        <v>350</v>
      </c>
      <c r="H1690" s="184">
        <f>IF(H1689="","",(IF(OR(H1686="ML",H1686=""),0,H1683)+IF(OR(H1687="ML",H1687=""),0,H1684)+IF(OR(H1688="ML",H1688=""),0,H1685)))</f>
        <v>0</v>
      </c>
      <c r="I1690" s="177">
        <f>IF(I1689=0,0,350-H1692)</f>
        <v>350</v>
      </c>
      <c r="J1690" s="204" t="str">
        <f>IF(J1689="","",SUM(D1690:G1690))</f>
        <v/>
      </c>
      <c r="K1690" s="178" t="str">
        <f>IF(K1689="","",SUM(H1690,J1690))</f>
        <v/>
      </c>
      <c r="L1690" s="177">
        <f>N1690-M1690</f>
        <v>500</v>
      </c>
      <c r="M1690" s="180">
        <f>IF(M1689="","",(IF(OR(M1686="ML",M1686=""),0,M1683)+IF(OR(M1687="ML",M1687=""),0,M1684)+IF(OR(M1688="ML",M1688=""),0,M1685)))</f>
        <v>0</v>
      </c>
      <c r="N1690" s="177">
        <f>IF(N1689=0,0,500-M1692)</f>
        <v>500</v>
      </c>
      <c r="O1690" s="204">
        <f>IF(L1690="","",SUM(J1690,L1690))</f>
        <v>500</v>
      </c>
      <c r="P1690" s="178">
        <f>SUM(H1690,M1690)</f>
        <v>0</v>
      </c>
      <c r="Q1690" s="178" t="str">
        <f>IF(Q1689="","",SUM(O1690,P1690))</f>
        <v/>
      </c>
      <c r="R1690" s="169"/>
      <c r="S1690" s="190">
        <f>COUNTIF(R1684:R1693,"S")</f>
        <v>0</v>
      </c>
      <c r="T1690" s="190">
        <f>COUNTIF(R1684:R1693,"RE")+COUNTIF(R1684:R1693,"REP")</f>
        <v>0</v>
      </c>
      <c r="U1690" s="190">
        <f>COUNTIF(U1684:U1689,"P")+COUNTIF(U1692:U1693,"P")</f>
        <v>0</v>
      </c>
      <c r="V1690" s="191" t="str">
        <f>IF(OR(U1690=0,U1690&lt;(S1690+T1690)),"",(Q1690-(S1690*200)+S1689))</f>
        <v/>
      </c>
    </row>
    <row r="1691" spans="1:22" ht="19.25" customHeight="1">
      <c r="A1691" s="986"/>
      <c r="B1691" s="942" t="s">
        <v>156</v>
      </c>
      <c r="C1691" s="943"/>
      <c r="D1691" s="192" t="str">
        <f t="shared" ref="D1691:Q1691" si="621">IF(D1690="","",D1689/D1690*100)</f>
        <v/>
      </c>
      <c r="E1691" s="192" t="str">
        <f t="shared" si="621"/>
        <v/>
      </c>
      <c r="F1691" s="192" t="str">
        <f t="shared" si="621"/>
        <v/>
      </c>
      <c r="G1691" s="192" t="e">
        <f t="shared" si="621"/>
        <v>#VALUE!</v>
      </c>
      <c r="H1691" s="192" t="e">
        <f t="shared" si="621"/>
        <v>#DIV/0!</v>
      </c>
      <c r="I1691" s="192" t="e">
        <f t="shared" si="621"/>
        <v>#VALUE!</v>
      </c>
      <c r="J1691" s="192" t="str">
        <f t="shared" si="621"/>
        <v/>
      </c>
      <c r="K1691" s="193" t="str">
        <f t="shared" si="621"/>
        <v/>
      </c>
      <c r="L1691" s="192" t="e">
        <f t="shared" si="621"/>
        <v>#VALUE!</v>
      </c>
      <c r="M1691" s="192" t="e">
        <f t="shared" si="621"/>
        <v>#DIV/0!</v>
      </c>
      <c r="N1691" s="192" t="e">
        <f t="shared" si="621"/>
        <v>#VALUE!</v>
      </c>
      <c r="O1691" s="192" t="e">
        <f t="shared" si="621"/>
        <v>#VALUE!</v>
      </c>
      <c r="P1691" s="193" t="e">
        <f t="shared" si="621"/>
        <v>#DIV/0!</v>
      </c>
      <c r="Q1691" s="193" t="str">
        <f t="shared" si="621"/>
        <v/>
      </c>
      <c r="R1691" s="166"/>
      <c r="S1691" s="166"/>
      <c r="T1691" s="167"/>
      <c r="U1691" s="170"/>
      <c r="V1691" s="194" t="str">
        <f>IF(V1690="","",V1689/V1690*100)</f>
        <v/>
      </c>
    </row>
    <row r="1692" spans="1:22" ht="19.25" customHeight="1">
      <c r="A1692" s="986"/>
      <c r="B1692" s="942" t="str">
        <f>'statement of marks'!$DQ$3</f>
        <v>RAJASTHAN STUDIES</v>
      </c>
      <c r="C1692" s="943"/>
      <c r="D1692" s="200" t="str">
        <f>IF('statement of marks'!DQ71="","",'statement of marks'!DQ71)</f>
        <v/>
      </c>
      <c r="E1692" s="201" t="str">
        <f>IF('statement of marks'!DR71="","",'statement of marks'!DR71)</f>
        <v/>
      </c>
      <c r="F1692" s="201" t="str">
        <f>IF('statement of marks'!DS71="","",'statement of marks'!DS71)</f>
        <v/>
      </c>
      <c r="G1692" s="201" t="str">
        <f>IF('statement of marks'!DU71="","",'statement of marks'!DU71)</f>
        <v/>
      </c>
      <c r="H1692" s="179">
        <f>IF(G1684="ML",70)+IF(G1685="ML",70)+IF(G1686="ML",70-H1683)+IF(G1687="ML",70-H1684)+IF(G1688="ML",70-H1685)+IF(H1686="ml",H1683)+IF(H1687="ml",H1684)+IF(H1688="ml",H1685)</f>
        <v>0</v>
      </c>
      <c r="I1692" s="204" t="str">
        <f>IF(G1692="","",SUM(G1692,H1692))</f>
        <v/>
      </c>
      <c r="J1692" s="204" t="str">
        <f>IF(G1692="","",SUM(D1692,E1692,F1692,G1692))</f>
        <v/>
      </c>
      <c r="K1692" s="178" t="str">
        <f>IF(J1692="","",SUM(H1692,J1692))</f>
        <v/>
      </c>
      <c r="L1692" s="201" t="str">
        <f>IF('statement of marks'!DW71="","",'statement of marks'!DW71)</f>
        <v/>
      </c>
      <c r="M1692" s="179">
        <f>IF(L1684="ML",100)+IF(L1685="ML",100)+IF(L1686="ML",100-M1683)+IF(L1687="ML",100-M1684)+IF(L1688="ML",100-M1685)+IF(M1686="ml",M1683)+IF(M1687="ml",M1684)+IF(M1688="ml",M1685)</f>
        <v>0</v>
      </c>
      <c r="N1692" s="204" t="str">
        <f>IF(L1692="","",SUM(L1692,M1692))</f>
        <v/>
      </c>
      <c r="O1692" s="204" t="str">
        <f>IF(L1692="","",SUM(K1692,L1692))</f>
        <v/>
      </c>
      <c r="P1692" s="179">
        <f>SUM(H1692,M1692)</f>
        <v>0</v>
      </c>
      <c r="Q1692" s="178" t="str">
        <f>IF(O1692="","",SUM(O1692,M1692))</f>
        <v/>
      </c>
      <c r="R1692" s="201" t="str">
        <f>IF('statement of marks'!GW71="","",'statement of marks'!GW71)</f>
        <v/>
      </c>
      <c r="S1692" s="180" t="str">
        <f>IF(OR(R1692="S",R1692="RE"),100,"")</f>
        <v/>
      </c>
      <c r="T1692" s="171" t="str">
        <f>IF('result subject-wise'!AL71="","",'result subject-wise'!AL71)</f>
        <v/>
      </c>
      <c r="U1692" s="172" t="str">
        <f>IF('result subject-wise'!AM71="","",'result subject-wise'!AM71)</f>
        <v/>
      </c>
      <c r="V1692" s="1036"/>
    </row>
    <row r="1693" spans="1:22" ht="19.25" customHeight="1">
      <c r="A1693" s="986"/>
      <c r="B1693" s="942" t="str">
        <f>'statement of marks'!$ED$3</f>
        <v>JEEVAN KAUSJAL</v>
      </c>
      <c r="C1693" s="943"/>
      <c r="D1693" s="1037" t="s">
        <v>283</v>
      </c>
      <c r="E1693" s="1038"/>
      <c r="F1693" s="204">
        <f>'statement of marks'!$ED$6</f>
        <v>30</v>
      </c>
      <c r="G1693" s="177" t="str">
        <f>IF('statement of marks'!ED71="","",'statement of marks'!ED71)</f>
        <v/>
      </c>
      <c r="H1693" s="1038" t="s">
        <v>284</v>
      </c>
      <c r="I1693" s="1038"/>
      <c r="J1693" s="204">
        <f>'statement of marks'!$EE$6</f>
        <v>30</v>
      </c>
      <c r="K1693" s="178" t="str">
        <f>IF('statement of marks'!EE71="","",'statement of marks'!EE71)</f>
        <v/>
      </c>
      <c r="L1693" s="1038" t="s">
        <v>113</v>
      </c>
      <c r="M1693" s="1038"/>
      <c r="N1693" s="204">
        <f>'statement of marks'!$EF$6</f>
        <v>40</v>
      </c>
      <c r="O1693" s="201" t="str">
        <f>IF('statement of marks'!EF71="","",'statement of marks'!EF71)</f>
        <v/>
      </c>
      <c r="P1693" s="166"/>
      <c r="Q1693" s="178" t="str">
        <f>IF(O1693="","",SUM(G1693,K1693,O1693))</f>
        <v/>
      </c>
      <c r="R1693" s="201" t="str">
        <f>IF('statement of marks'!GX71="","",'statement of marks'!GX71)</f>
        <v/>
      </c>
      <c r="S1693" s="180" t="str">
        <f>IF(OR(R1693="S",R1693="RE"),40,"")</f>
        <v/>
      </c>
      <c r="T1693" s="171" t="str">
        <f>IF('result subject-wise'!AN71="","",'result subject-wise'!AN71)</f>
        <v/>
      </c>
      <c r="U1693" s="172" t="str">
        <f>IF('result subject-wise'!AO71="","",'result subject-wise'!AO71)</f>
        <v/>
      </c>
      <c r="V1693" s="1036"/>
    </row>
    <row r="1694" spans="1:22" ht="19.25" customHeight="1">
      <c r="A1694" s="986"/>
      <c r="B1694" s="1039" t="s">
        <v>200</v>
      </c>
      <c r="C1694" s="1040"/>
      <c r="D1694" s="1041" t="str">
        <f>IF('statement of marks'!HD71="","",'statement of marks'!HD71)</f>
        <v/>
      </c>
      <c r="E1694" s="1042"/>
      <c r="F1694" s="1042"/>
      <c r="G1694" s="1042"/>
      <c r="H1694" s="1042"/>
      <c r="I1694" s="1043"/>
      <c r="J1694" s="202" t="s">
        <v>330</v>
      </c>
      <c r="K1694" s="201" t="str">
        <f>IF('statement of marks'!HG71="","",'statement of marks'!HG71)</f>
        <v/>
      </c>
      <c r="L1694" s="1044" t="s">
        <v>157</v>
      </c>
      <c r="M1694" s="1045"/>
      <c r="N1694" s="1046"/>
      <c r="O1694" s="201" t="str">
        <f>IF('statement of marks'!HI71="","",'statement of marks'!HI71)</f>
        <v/>
      </c>
      <c r="P1694" s="1047" t="s">
        <v>324</v>
      </c>
      <c r="Q1694" s="1047"/>
      <c r="R1694" s="1047"/>
      <c r="S1694" s="1047"/>
      <c r="T1694" s="1047"/>
      <c r="U1694" s="1047"/>
      <c r="V1694" s="1048"/>
    </row>
    <row r="1695" spans="1:22" ht="19.25" customHeight="1">
      <c r="A1695" s="986"/>
      <c r="B1695" s="1039" t="s">
        <v>333</v>
      </c>
      <c r="C1695" s="1040"/>
      <c r="D1695" s="965" t="s">
        <v>127</v>
      </c>
      <c r="E1695" s="966"/>
      <c r="F1695" s="958" t="s">
        <v>129</v>
      </c>
      <c r="G1695" s="958"/>
      <c r="H1695" s="958" t="s">
        <v>131</v>
      </c>
      <c r="I1695" s="958"/>
      <c r="J1695" s="958" t="s">
        <v>133</v>
      </c>
      <c r="K1695" s="958"/>
      <c r="L1695" s="959" t="s">
        <v>312</v>
      </c>
      <c r="M1695" s="959"/>
      <c r="N1695" s="959"/>
      <c r="O1695" s="959"/>
      <c r="P1695" s="960" t="s">
        <v>200</v>
      </c>
      <c r="Q1695" s="960"/>
      <c r="R1695" s="960"/>
      <c r="S1695" s="960"/>
      <c r="T1695" s="961" t="str">
        <f>IF('result subject-wise'!AR71="","",'result subject-wise'!AR71)</f>
        <v/>
      </c>
      <c r="U1695" s="961"/>
      <c r="V1695" s="962"/>
    </row>
    <row r="1696" spans="1:22" ht="19.25" customHeight="1">
      <c r="A1696" s="986"/>
      <c r="B1696" s="963" t="s">
        <v>309</v>
      </c>
      <c r="C1696" s="964"/>
      <c r="D1696" s="965" t="str">
        <f>IF('statement of marks'!EZ71="","",'statement of marks'!EZ71)</f>
        <v/>
      </c>
      <c r="E1696" s="966"/>
      <c r="F1696" s="966" t="str">
        <f>IF('statement of marks'!FB71="","",'statement of marks'!FB71)</f>
        <v/>
      </c>
      <c r="G1696" s="966"/>
      <c r="H1696" s="966" t="str">
        <f>IF('statement of marks'!FD71="","",'statement of marks'!FD71)</f>
        <v/>
      </c>
      <c r="I1696" s="966"/>
      <c r="J1696" s="966" t="str">
        <f>IF('statement of marks'!FF71="","",'statement of marks'!FF71)</f>
        <v/>
      </c>
      <c r="K1696" s="966"/>
      <c r="L1696" s="966" t="str">
        <f>IF('statement of marks'!FH71="","",'statement of marks'!FH71)</f>
        <v/>
      </c>
      <c r="M1696" s="966"/>
      <c r="N1696" s="966"/>
      <c r="O1696" s="966"/>
      <c r="P1696" s="960" t="s">
        <v>330</v>
      </c>
      <c r="Q1696" s="960"/>
      <c r="R1696" s="960"/>
      <c r="S1696" s="960"/>
      <c r="T1696" s="961" t="str">
        <f>IF(AND(T1695="mRrh.kZ",V1691&gt;=60),"FIRST",IF(AND(T1695="mRrh.kZ",V1691&gt;=48),"SECOND",IF(AND(T1695="mRrh.kZ",V1691&gt;=36),"THIRD","")))</f>
        <v/>
      </c>
      <c r="U1696" s="961"/>
      <c r="V1696" s="962"/>
    </row>
    <row r="1697" spans="1:22" ht="19.25" customHeight="1">
      <c r="A1697" s="986"/>
      <c r="B1697" s="963" t="s">
        <v>310</v>
      </c>
      <c r="C1697" s="964"/>
      <c r="D1697" s="967" t="str">
        <f>IF('statement of marks'!EY71="","",'statement of marks'!EY71)</f>
        <v/>
      </c>
      <c r="E1697" s="968"/>
      <c r="F1697" s="968" t="str">
        <f>IF('statement of marks'!FA71="","",'statement of marks'!FA71)</f>
        <v/>
      </c>
      <c r="G1697" s="968"/>
      <c r="H1697" s="968" t="str">
        <f>IF('statement of marks'!FC71="","",'statement of marks'!FC71)</f>
        <v/>
      </c>
      <c r="I1697" s="968"/>
      <c r="J1697" s="968" t="str">
        <f>IF('statement of marks'!FE71="","",'statement of marks'!FE71)</f>
        <v/>
      </c>
      <c r="K1697" s="968"/>
      <c r="L1697" s="968" t="str">
        <f>IF('statement of marks'!FG71="","",'statement of marks'!FG71)</f>
        <v/>
      </c>
      <c r="M1697" s="968"/>
      <c r="N1697" s="968"/>
      <c r="O1697" s="968"/>
      <c r="P1697" s="969" t="s">
        <v>302</v>
      </c>
      <c r="Q1697" s="970"/>
      <c r="R1697" s="970"/>
      <c r="S1697" s="971"/>
      <c r="T1697" s="972" t="str">
        <f>IF(T1695="","",'result subject-wise'!$G$118)</f>
        <v/>
      </c>
      <c r="U1697" s="972"/>
      <c r="V1697" s="973"/>
    </row>
    <row r="1698" spans="1:22" ht="19.25" customHeight="1">
      <c r="A1698" s="986"/>
      <c r="B1698" s="942" t="s">
        <v>303</v>
      </c>
      <c r="C1698" s="943"/>
      <c r="D1698" s="944"/>
      <c r="E1698" s="945"/>
      <c r="F1698" s="945"/>
      <c r="G1698" s="945"/>
      <c r="H1698" s="945"/>
      <c r="I1698" s="945"/>
      <c r="J1698" s="945"/>
      <c r="K1698" s="945"/>
      <c r="L1698" s="946" t="s">
        <v>326</v>
      </c>
      <c r="M1698" s="946"/>
      <c r="N1698" s="946"/>
      <c r="O1698" s="946"/>
      <c r="P1698" s="946"/>
      <c r="Q1698" s="946"/>
      <c r="R1698" s="974"/>
      <c r="S1698" s="975"/>
      <c r="T1698" s="975"/>
      <c r="U1698" s="975"/>
      <c r="V1698" s="976"/>
    </row>
    <row r="1699" spans="1:22" ht="19.25" customHeight="1">
      <c r="A1699" s="986"/>
      <c r="B1699" s="942" t="s">
        <v>335</v>
      </c>
      <c r="C1699" s="943"/>
      <c r="D1699" s="944"/>
      <c r="E1699" s="945"/>
      <c r="F1699" s="945"/>
      <c r="G1699" s="945"/>
      <c r="H1699" s="945"/>
      <c r="I1699" s="945"/>
      <c r="J1699" s="945"/>
      <c r="K1699" s="945"/>
      <c r="L1699" s="946" t="s">
        <v>304</v>
      </c>
      <c r="M1699" s="946"/>
      <c r="N1699" s="946"/>
      <c r="O1699" s="946"/>
      <c r="P1699" s="946"/>
      <c r="Q1699" s="946"/>
      <c r="R1699" s="977"/>
      <c r="S1699" s="978"/>
      <c r="T1699" s="978"/>
      <c r="U1699" s="978"/>
      <c r="V1699" s="979"/>
    </row>
    <row r="1700" spans="1:22" ht="19.25" customHeight="1">
      <c r="A1700" s="986"/>
      <c r="B1700" s="942" t="s">
        <v>313</v>
      </c>
      <c r="C1700" s="943"/>
      <c r="D1700" s="944"/>
      <c r="E1700" s="945"/>
      <c r="F1700" s="945"/>
      <c r="G1700" s="945"/>
      <c r="H1700" s="945"/>
      <c r="I1700" s="945"/>
      <c r="J1700" s="945"/>
      <c r="K1700" s="945"/>
      <c r="L1700" s="946" t="s">
        <v>327</v>
      </c>
      <c r="M1700" s="946"/>
      <c r="N1700" s="946"/>
      <c r="O1700" s="946"/>
      <c r="P1700" s="946"/>
      <c r="Q1700" s="946"/>
      <c r="R1700" s="947" t="s">
        <v>328</v>
      </c>
      <c r="S1700" s="948"/>
      <c r="T1700" s="948"/>
      <c r="U1700" s="948"/>
      <c r="V1700" s="949"/>
    </row>
    <row r="1701" spans="1:22" ht="19.25" customHeight="1">
      <c r="A1701" s="987"/>
      <c r="B1701" s="950" t="s">
        <v>329</v>
      </c>
      <c r="C1701" s="951"/>
      <c r="D1701" s="952"/>
      <c r="E1701" s="953"/>
      <c r="F1701" s="953"/>
      <c r="G1701" s="953"/>
      <c r="H1701" s="953"/>
      <c r="I1701" s="953"/>
      <c r="J1701" s="953"/>
      <c r="K1701" s="953"/>
      <c r="L1701" s="951" t="s">
        <v>117</v>
      </c>
      <c r="M1701" s="951"/>
      <c r="N1701" s="951"/>
      <c r="O1701" s="951"/>
      <c r="P1701" s="954">
        <f>'statement of marks'!$HJ$110</f>
        <v>42122</v>
      </c>
      <c r="Q1701" s="954"/>
      <c r="R1701" s="955" t="s">
        <v>305</v>
      </c>
      <c r="S1701" s="956"/>
      <c r="T1701" s="956"/>
      <c r="U1701" s="956"/>
      <c r="V1701" s="957"/>
    </row>
    <row r="1702" spans="1:22" ht="19.25" customHeight="1">
      <c r="A1702" s="980" t="s">
        <v>287</v>
      </c>
      <c r="B1702" s="981"/>
      <c r="C1702" s="981"/>
      <c r="D1702" s="981"/>
      <c r="E1702" s="981"/>
      <c r="F1702" s="981"/>
      <c r="G1702" s="981"/>
      <c r="H1702" s="981"/>
      <c r="I1702" s="981"/>
      <c r="J1702" s="981"/>
      <c r="K1702" s="981"/>
      <c r="L1702" s="981"/>
      <c r="M1702" s="981"/>
      <c r="N1702" s="981"/>
      <c r="O1702" s="981"/>
      <c r="P1702" s="981"/>
      <c r="Q1702" s="981"/>
      <c r="R1702" s="981"/>
      <c r="S1702" s="981"/>
      <c r="T1702" s="981"/>
      <c r="U1702" s="981"/>
      <c r="V1702" s="982"/>
    </row>
    <row r="1703" spans="1:22" ht="19.25" customHeight="1">
      <c r="A1703" s="983" t="str">
        <f>'statement of marks'!$A$1</f>
        <v>GOVT. GIRLS' HR. SEC. SCHOOL, NIMBAHERA</v>
      </c>
      <c r="B1703" s="984"/>
      <c r="C1703" s="984"/>
      <c r="D1703" s="984"/>
      <c r="E1703" s="984"/>
      <c r="F1703" s="984"/>
      <c r="G1703" s="984"/>
      <c r="H1703" s="984"/>
      <c r="I1703" s="984"/>
      <c r="J1703" s="984"/>
      <c r="K1703" s="984"/>
      <c r="L1703" s="984"/>
      <c r="M1703" s="984"/>
      <c r="N1703" s="984"/>
      <c r="O1703" s="984"/>
      <c r="P1703" s="984"/>
      <c r="Q1703" s="984"/>
      <c r="R1703" s="984"/>
      <c r="S1703" s="984"/>
      <c r="T1703" s="984"/>
      <c r="U1703" s="984"/>
      <c r="V1703" s="985"/>
    </row>
    <row r="1704" spans="1:22" ht="19.25" customHeight="1">
      <c r="A1704" s="986"/>
      <c r="B1704" s="988" t="s">
        <v>316</v>
      </c>
      <c r="C1704" s="988"/>
      <c r="D1704" s="989" t="str">
        <f>'statement of marks'!$F$3</f>
        <v>2013-14</v>
      </c>
      <c r="E1704" s="990"/>
      <c r="F1704" s="991" t="str">
        <f>IF(T1722="","MAIN EXAMINATION",IF(D1721="Suppl.","SUPPLEMENTARY EXAMINATION",IF(D1721="Re-exam.","RE-EXAMINATION",)))</f>
        <v>MAIN EXAMINATION</v>
      </c>
      <c r="G1704" s="992"/>
      <c r="H1704" s="992"/>
      <c r="I1704" s="992"/>
      <c r="J1704" s="992"/>
      <c r="K1704" s="992"/>
      <c r="L1704" s="992"/>
      <c r="M1704" s="992"/>
      <c r="N1704" s="992"/>
      <c r="O1704" s="992"/>
      <c r="P1704" s="992"/>
      <c r="Q1704" s="992"/>
      <c r="R1704" s="993" t="s">
        <v>315</v>
      </c>
      <c r="S1704" s="994"/>
      <c r="T1704" s="995" t="str">
        <f>'statement of marks'!$A$3</f>
        <v>11 'A'</v>
      </c>
      <c r="U1704" s="995"/>
      <c r="V1704" s="996"/>
    </row>
    <row r="1705" spans="1:22" ht="19.25" customHeight="1">
      <c r="A1705" s="986"/>
      <c r="B1705" s="997" t="s">
        <v>36</v>
      </c>
      <c r="C1705" s="997"/>
      <c r="D1705" s="998" t="str">
        <f>IF('statement of marks'!G72="","",'statement of marks'!G72)</f>
        <v>A 064</v>
      </c>
      <c r="E1705" s="946"/>
      <c r="F1705" s="946"/>
      <c r="G1705" s="946"/>
      <c r="H1705" s="946"/>
      <c r="I1705" s="946"/>
      <c r="J1705" s="946"/>
      <c r="K1705" s="946"/>
      <c r="L1705" s="946"/>
      <c r="M1705" s="946"/>
      <c r="N1705" s="946"/>
      <c r="O1705" s="946"/>
      <c r="P1705" s="946"/>
      <c r="Q1705" s="946"/>
      <c r="R1705" s="999" t="s">
        <v>314</v>
      </c>
      <c r="S1705" s="1000"/>
      <c r="T1705" s="1001" t="str">
        <f>IF('statement of marks'!E72="","",'statement of marks'!E72)</f>
        <v/>
      </c>
      <c r="U1705" s="1001"/>
      <c r="V1705" s="1002"/>
    </row>
    <row r="1706" spans="1:22" ht="19.25" customHeight="1">
      <c r="A1706" s="986"/>
      <c r="B1706" s="997" t="s">
        <v>37</v>
      </c>
      <c r="C1706" s="997"/>
      <c r="D1706" s="998" t="str">
        <f>IF('statement of marks'!H72="","",'statement of marks'!H72)</f>
        <v>B 064</v>
      </c>
      <c r="E1706" s="946"/>
      <c r="F1706" s="946"/>
      <c r="G1706" s="946"/>
      <c r="H1706" s="946"/>
      <c r="I1706" s="946"/>
      <c r="J1706" s="946"/>
      <c r="K1706" s="946"/>
      <c r="L1706" s="946"/>
      <c r="M1706" s="946"/>
      <c r="N1706" s="946"/>
      <c r="O1706" s="946"/>
      <c r="P1706" s="946"/>
      <c r="Q1706" s="946"/>
      <c r="R1706" s="999" t="s">
        <v>35</v>
      </c>
      <c r="S1706" s="1000"/>
      <c r="T1706" s="1001" t="str">
        <f>IF('statement of marks'!D72="","",'statement of marks'!D72)</f>
        <v/>
      </c>
      <c r="U1706" s="1001"/>
      <c r="V1706" s="1002"/>
    </row>
    <row r="1707" spans="1:22" ht="19.25" customHeight="1">
      <c r="A1707" s="986"/>
      <c r="B1707" s="1003" t="s">
        <v>38</v>
      </c>
      <c r="C1707" s="1003"/>
      <c r="D1707" s="998" t="str">
        <f>IF('statement of marks'!I72="","",'statement of marks'!I72)</f>
        <v>C 064</v>
      </c>
      <c r="E1707" s="946"/>
      <c r="F1707" s="946"/>
      <c r="G1707" s="946"/>
      <c r="H1707" s="946"/>
      <c r="I1707" s="946"/>
      <c r="J1707" s="946"/>
      <c r="K1707" s="946"/>
      <c r="L1707" s="946"/>
      <c r="M1707" s="946"/>
      <c r="N1707" s="946"/>
      <c r="O1707" s="946"/>
      <c r="P1707" s="946"/>
      <c r="Q1707" s="946"/>
      <c r="R1707" s="1004" t="s">
        <v>285</v>
      </c>
      <c r="S1707" s="1005"/>
      <c r="T1707" s="1006" t="str">
        <f>IF('statement of marks'!F72="","",'statement of marks'!F72)</f>
        <v/>
      </c>
      <c r="U1707" s="1006"/>
      <c r="V1707" s="1007"/>
    </row>
    <row r="1708" spans="1:22" ht="19.25" customHeight="1">
      <c r="A1708" s="986"/>
      <c r="B1708" s="1008" t="s">
        <v>223</v>
      </c>
      <c r="C1708" s="1010" t="s">
        <v>319</v>
      </c>
      <c r="D1708" s="1012" t="s">
        <v>114</v>
      </c>
      <c r="E1708" s="1012" t="s">
        <v>115</v>
      </c>
      <c r="F1708" s="1012" t="s">
        <v>116</v>
      </c>
      <c r="G1708" s="1014" t="s">
        <v>281</v>
      </c>
      <c r="H1708" s="1014" t="s">
        <v>282</v>
      </c>
      <c r="I1708" s="1012" t="s">
        <v>289</v>
      </c>
      <c r="J1708" s="1012" t="s">
        <v>299</v>
      </c>
      <c r="K1708" s="1016" t="s">
        <v>299</v>
      </c>
      <c r="L1708" s="1018" t="s">
        <v>292</v>
      </c>
      <c r="M1708" s="1018" t="s">
        <v>293</v>
      </c>
      <c r="N1708" s="1020" t="s">
        <v>294</v>
      </c>
      <c r="O1708" s="1020" t="s">
        <v>290</v>
      </c>
      <c r="P1708" s="1020" t="s">
        <v>291</v>
      </c>
      <c r="Q1708" s="1016" t="s">
        <v>323</v>
      </c>
      <c r="R1708" s="1012" t="s">
        <v>334</v>
      </c>
      <c r="S1708" s="1022" t="s">
        <v>332</v>
      </c>
      <c r="T1708" s="1024" t="s">
        <v>320</v>
      </c>
      <c r="U1708" s="1026" t="s">
        <v>321</v>
      </c>
      <c r="V1708" s="1028" t="s">
        <v>322</v>
      </c>
    </row>
    <row r="1709" spans="1:22" ht="19.25" customHeight="1">
      <c r="A1709" s="986"/>
      <c r="B1709" s="1009"/>
      <c r="C1709" s="1011"/>
      <c r="D1709" s="1013"/>
      <c r="E1709" s="1013"/>
      <c r="F1709" s="1013"/>
      <c r="G1709" s="1015"/>
      <c r="H1709" s="1015"/>
      <c r="I1709" s="1013"/>
      <c r="J1709" s="1013"/>
      <c r="K1709" s="1017"/>
      <c r="L1709" s="1019"/>
      <c r="M1709" s="1019"/>
      <c r="N1709" s="1021"/>
      <c r="O1709" s="1021"/>
      <c r="P1709" s="1021"/>
      <c r="Q1709" s="1017"/>
      <c r="R1709" s="1013"/>
      <c r="S1709" s="1023"/>
      <c r="T1709" s="1025"/>
      <c r="U1709" s="1027"/>
      <c r="V1709" s="1029"/>
    </row>
    <row r="1710" spans="1:22" ht="19.25" customHeight="1">
      <c r="A1710" s="986"/>
      <c r="B1710" s="1030" t="s">
        <v>317</v>
      </c>
      <c r="C1710" s="1031"/>
      <c r="D1710" s="173">
        <v>10</v>
      </c>
      <c r="E1710" s="203">
        <v>10</v>
      </c>
      <c r="F1710" s="203">
        <v>10</v>
      </c>
      <c r="G1710" s="164" t="s">
        <v>90</v>
      </c>
      <c r="H1710" s="174" t="str">
        <f>'statement of marks'!$AQ$6</f>
        <v/>
      </c>
      <c r="I1710" s="165">
        <v>70</v>
      </c>
      <c r="J1710" s="164" t="s">
        <v>88</v>
      </c>
      <c r="K1710" s="175">
        <v>100</v>
      </c>
      <c r="L1710" s="164" t="s">
        <v>91</v>
      </c>
      <c r="M1710" s="174" t="str">
        <f>'statement of marks'!$AV$6</f>
        <v/>
      </c>
      <c r="N1710" s="165">
        <v>100</v>
      </c>
      <c r="O1710" s="164" t="s">
        <v>307</v>
      </c>
      <c r="P1710" s="175"/>
      <c r="Q1710" s="175">
        <v>200</v>
      </c>
      <c r="R1710" s="166"/>
      <c r="S1710" s="166"/>
      <c r="T1710" s="167"/>
      <c r="U1710" s="168"/>
      <c r="V1710" s="176" t="str">
        <f>IF(OR(U1717=0,U1717&lt;S1717),"",Q1710)</f>
        <v/>
      </c>
    </row>
    <row r="1711" spans="1:22" ht="19.25" customHeight="1">
      <c r="A1711" s="986"/>
      <c r="B1711" s="942" t="str">
        <f>'statement of marks'!$J$3</f>
        <v>HINDI COMPULSORY</v>
      </c>
      <c r="C1711" s="943"/>
      <c r="D1711" s="200" t="str">
        <f>IF('statement of marks'!J72="","",'statement of marks'!J72)</f>
        <v/>
      </c>
      <c r="E1711" s="201" t="str">
        <f>IF('statement of marks'!K72="","",'statement of marks'!K72)</f>
        <v/>
      </c>
      <c r="F1711" s="201" t="str">
        <f>IF('statement of marks'!L72="","",'statement of marks'!L72)</f>
        <v/>
      </c>
      <c r="G1711" s="177" t="str">
        <f>IF('statement of marks'!N72="","",'statement of marks'!N72)</f>
        <v/>
      </c>
      <c r="H1711" s="177" t="str">
        <f>'statement of marks'!$BS$6</f>
        <v/>
      </c>
      <c r="I1711" s="204" t="str">
        <f>IF(G1711="","",G1711)</f>
        <v/>
      </c>
      <c r="J1711" s="204" t="str">
        <f>IF(G1711="","",SUM(D1711,E1711,F1711,G1711))</f>
        <v/>
      </c>
      <c r="K1711" s="178" t="str">
        <f>J1711</f>
        <v/>
      </c>
      <c r="L1711" s="177" t="str">
        <f>IF('statement of marks'!P72="","",'statement of marks'!P72)</f>
        <v/>
      </c>
      <c r="M1711" s="174" t="str">
        <f>'statement of marks'!$BX$6</f>
        <v/>
      </c>
      <c r="N1711" s="204" t="str">
        <f>IF(L1711="","",L1711)</f>
        <v/>
      </c>
      <c r="O1711" s="204" t="str">
        <f>IF(L1711="","",SUM(J1711,L1711))</f>
        <v/>
      </c>
      <c r="P1711" s="179">
        <f>SUM(H1711,M1711)</f>
        <v>0</v>
      </c>
      <c r="Q1711" s="178" t="str">
        <f>O1711</f>
        <v/>
      </c>
      <c r="R1711" s="201" t="str">
        <f>CONCATENATE('statement of marks'!FJ72,'statement of marks'!FK72,'statement of marks'!FL72)</f>
        <v/>
      </c>
      <c r="S1711" s="180" t="str">
        <f>IF(OR(R1711="S",R1711="RE"),100,"")</f>
        <v/>
      </c>
      <c r="T1711" s="181" t="str">
        <f>IF('result subject-wise'!U72="","",'result subject-wise'!U72)</f>
        <v/>
      </c>
      <c r="U1711" s="182" t="str">
        <f>IF('result subject-wise'!V72="","",'result subject-wise'!V72)</f>
        <v/>
      </c>
      <c r="V1711" s="176" t="str">
        <f>IF(OR(U1717=0,U1717&lt;S1717),"",IF(R1711="RE",SUM(Q1711,T1711),IF(R1711="S",T1711,Q1711)))</f>
        <v/>
      </c>
    </row>
    <row r="1712" spans="1:22" ht="19.25" customHeight="1">
      <c r="A1712" s="986"/>
      <c r="B1712" s="942" t="str">
        <f>'statement of marks'!$W$3</f>
        <v>ENGLISH COMPULSORY</v>
      </c>
      <c r="C1712" s="943"/>
      <c r="D1712" s="200" t="str">
        <f>IF('statement of marks'!W72="","",'statement of marks'!W72)</f>
        <v/>
      </c>
      <c r="E1712" s="201" t="str">
        <f>IF('statement of marks'!X72="","",'statement of marks'!X72)</f>
        <v/>
      </c>
      <c r="F1712" s="201" t="str">
        <f>IF('statement of marks'!Y72="","",'statement of marks'!Y72)</f>
        <v/>
      </c>
      <c r="G1712" s="177" t="str">
        <f>IF('statement of marks'!AA72="","",'statement of marks'!AA72)</f>
        <v/>
      </c>
      <c r="H1712" s="177" t="str">
        <f>'statement of marks'!$CU$6</f>
        <v/>
      </c>
      <c r="I1712" s="204" t="str">
        <f>IF(G1712="","",G1712)</f>
        <v/>
      </c>
      <c r="J1712" s="204" t="str">
        <f t="shared" ref="J1712:J1715" si="622">IF(G1712="","",SUM(D1712,E1712,F1712,G1712))</f>
        <v/>
      </c>
      <c r="K1712" s="178" t="str">
        <f>J1712</f>
        <v/>
      </c>
      <c r="L1712" s="177" t="str">
        <f>IF('statement of marks'!AC72="","",'statement of marks'!AC72)</f>
        <v/>
      </c>
      <c r="M1712" s="174" t="str">
        <f>'statement of marks'!$CZ$6</f>
        <v/>
      </c>
      <c r="N1712" s="204" t="str">
        <f>IF(L1712="","",L1712)</f>
        <v/>
      </c>
      <c r="O1712" s="204" t="str">
        <f t="shared" ref="O1712" si="623">IF(L1712="","",SUM(J1712,L1712))</f>
        <v/>
      </c>
      <c r="P1712" s="179">
        <f t="shared" ref="P1712" si="624">SUM(H1712,M1712)</f>
        <v>0</v>
      </c>
      <c r="Q1712" s="178" t="str">
        <f>O1712</f>
        <v/>
      </c>
      <c r="R1712" s="201" t="str">
        <f>CONCATENATE('statement of marks'!FM72,'statement of marks'!FN72,'statement of marks'!FO72)</f>
        <v/>
      </c>
      <c r="S1712" s="180" t="str">
        <f>IF(OR(R1712="S",R1712="RE"),100,"")</f>
        <v/>
      </c>
      <c r="T1712" s="181" t="str">
        <f>IF('result subject-wise'!X72="","",'result subject-wise'!X72)</f>
        <v/>
      </c>
      <c r="U1712" s="182" t="str">
        <f>IF('result subject-wise'!Y72="","",'result subject-wise'!Y72)</f>
        <v/>
      </c>
      <c r="V1712" s="176" t="str">
        <f>IF(OR(U1717=0,U1717&lt;S1717),"",IF(R1712="RE",SUM(Q1712,T1712),IF(R1712="S",T1712,Q1712)))</f>
        <v/>
      </c>
    </row>
    <row r="1713" spans="1:22" ht="19.25" customHeight="1">
      <c r="A1713" s="986"/>
      <c r="B1713" s="942" t="str">
        <f>'statement of marks'!AK72</f>
        <v>MUSIC</v>
      </c>
      <c r="C1713" s="943"/>
      <c r="D1713" s="200" t="str">
        <f>IF('statement of marks'!AL72="","",'statement of marks'!AL72)</f>
        <v/>
      </c>
      <c r="E1713" s="201" t="str">
        <f>IF('statement of marks'!AM72="","",'statement of marks'!AM72)</f>
        <v/>
      </c>
      <c r="F1713" s="201" t="str">
        <f>IF('statement of marks'!AN72="","",'statement of marks'!AN72)</f>
        <v/>
      </c>
      <c r="G1713" s="177" t="str">
        <f>IF('statement of marks'!AP72="","",'statement of marks'!AP72)</f>
        <v/>
      </c>
      <c r="H1713" s="177" t="str">
        <f>IF('statement of marks'!AQ72="","",'statement of marks'!AQ72)</f>
        <v/>
      </c>
      <c r="I1713" s="204" t="str">
        <f>IF(G1713="","",IF(AND(G1713="ML",H1713="ML"),"ML",IF(AND(G1713="ML",H1713=""),"ML",SUM(G1713,H1713))))</f>
        <v/>
      </c>
      <c r="J1713" s="204" t="str">
        <f t="shared" si="622"/>
        <v/>
      </c>
      <c r="K1713" s="178" t="str">
        <f>IF(J1713="","",SUM(H1713,J1713))</f>
        <v/>
      </c>
      <c r="L1713" s="177" t="str">
        <f>IF('statement of marks'!AU72="","",'statement of marks'!AU72)</f>
        <v/>
      </c>
      <c r="M1713" s="177" t="str">
        <f>IF('statement of marks'!AV72="","",'statement of marks'!AV72)</f>
        <v/>
      </c>
      <c r="N1713" s="204" t="str">
        <f>IF(L1713="","",IF(AND(L1713="ML",M1713="ML"),"ML",IF(AND(L1713="ML",M1713=""),"ML",SUM(L1713,M1713))))</f>
        <v/>
      </c>
      <c r="O1713" s="204" t="str">
        <f>IF(L1713="","",SUM(J1713,L1713))</f>
        <v/>
      </c>
      <c r="P1713" s="177" t="str">
        <f>IF(AND(H1713="",M1713=""),"",SUM(H1713,M1713))</f>
        <v/>
      </c>
      <c r="Q1713" s="178" t="str">
        <f>IF(O1713="","",SUM(O1713,P1713))</f>
        <v/>
      </c>
      <c r="R1713" s="201" t="str">
        <f>CONCATENATE('statement of marks'!FP72,'statement of marks'!FY72,'statement of marks'!FZ72)</f>
        <v/>
      </c>
      <c r="S1713" s="180" t="str">
        <f>IF('result subject-wise'!Z72="","",'result subject-wise'!Z72)</f>
        <v/>
      </c>
      <c r="T1713" s="181" t="str">
        <f>IF('result subject-wise'!AB72="","",'result subject-wise'!AB72)</f>
        <v/>
      </c>
      <c r="U1713" s="182" t="str">
        <f>IF('result subject-wise'!AC72="","",'result subject-wise'!AC72)</f>
        <v/>
      </c>
      <c r="V1713" s="176" t="str">
        <f>IF(OR(U1717=0,U1717&lt;S1717),"",IF(OR(R1713="RE",R1713="REP"),SUM(Q1713,T1713),IF(R1713="S",T1713,Q1713)))</f>
        <v/>
      </c>
    </row>
    <row r="1714" spans="1:22" ht="19.25" customHeight="1">
      <c r="A1714" s="986"/>
      <c r="B1714" s="942" t="str">
        <f>'statement of marks'!BM72</f>
        <v>CHEMISTRY</v>
      </c>
      <c r="C1714" s="943"/>
      <c r="D1714" s="200" t="str">
        <f>IF('statement of marks'!BN72="","",'statement of marks'!BN72)</f>
        <v/>
      </c>
      <c r="E1714" s="201" t="str">
        <f>IF('statement of marks'!BO72="","",'statement of marks'!BO72)</f>
        <v/>
      </c>
      <c r="F1714" s="201" t="str">
        <f>IF('statement of marks'!BP72="","",'statement of marks'!BP72)</f>
        <v/>
      </c>
      <c r="G1714" s="177" t="str">
        <f>IF('statement of marks'!BR72="","",'statement of marks'!BR72)</f>
        <v/>
      </c>
      <c r="H1714" s="177" t="str">
        <f>IF('statement of marks'!BS72="","",'statement of marks'!BS72)</f>
        <v/>
      </c>
      <c r="I1714" s="204" t="str">
        <f t="shared" ref="I1714" si="625">IF(G1714="","",IF(AND(G1714="ML",H1714="ML"),"ML",IF(AND(G1714="ML",H1714=""),"ML",SUM(G1714,H1714))))</f>
        <v/>
      </c>
      <c r="J1714" s="204" t="str">
        <f t="shared" si="622"/>
        <v/>
      </c>
      <c r="K1714" s="178" t="str">
        <f>IF(J1714="","",SUM(H1714,J1714))</f>
        <v/>
      </c>
      <c r="L1714" s="177" t="str">
        <f>IF('statement of marks'!BW72="","",'statement of marks'!BW72)</f>
        <v/>
      </c>
      <c r="M1714" s="177" t="str">
        <f>IF('statement of marks'!BX72="","",'statement of marks'!BX72)</f>
        <v/>
      </c>
      <c r="N1714" s="204" t="str">
        <f t="shared" ref="N1714" si="626">IF(L1714="","",IF(AND(L1714="ML",M1714="ML"),"ML",IF(AND(L1714="ML",M1714=""),"ML",SUM(L1714,M1714))))</f>
        <v/>
      </c>
      <c r="O1714" s="204" t="str">
        <f>IF(L1714="","",SUM(J1714,L1714))</f>
        <v/>
      </c>
      <c r="P1714" s="177" t="str">
        <f t="shared" ref="P1714:P1715" si="627">IF(AND(H1714="",M1714=""),"",SUM(H1714,M1714))</f>
        <v/>
      </c>
      <c r="Q1714" s="178" t="str">
        <f>IF(O1714="","",SUM(O1714,P1714))</f>
        <v/>
      </c>
      <c r="R1714" s="201" t="str">
        <f>CONCATENATE('statement of marks'!GA72,'statement of marks'!GJ72,'statement of marks'!GK72)</f>
        <v/>
      </c>
      <c r="S1714" s="180" t="str">
        <f>IF('result subject-wise'!AD72="","",'result subject-wise'!AD72)</f>
        <v/>
      </c>
      <c r="T1714" s="181" t="str">
        <f>IF('result subject-wise'!AF72="","",'result subject-wise'!AF72)</f>
        <v/>
      </c>
      <c r="U1714" s="182" t="str">
        <f>IF('result subject-wise'!AG72="","",'result subject-wise'!AG72)</f>
        <v/>
      </c>
      <c r="V1714" s="176" t="str">
        <f>IF(OR(U1717=0,U1717&lt;S1717),"",IF(OR(R1714="RE",R1714="REP"),SUM(Q1714,T1714),IF(R1714="S",T1714,Q1714)))</f>
        <v/>
      </c>
    </row>
    <row r="1715" spans="1:22" ht="19.25" customHeight="1">
      <c r="A1715" s="986"/>
      <c r="B1715" s="942" t="str">
        <f>'statement of marks'!CO72</f>
        <v>BIOLOGY</v>
      </c>
      <c r="C1715" s="943"/>
      <c r="D1715" s="200" t="str">
        <f>IF('statement of marks'!CP72="","",'statement of marks'!CP72)</f>
        <v/>
      </c>
      <c r="E1715" s="201" t="str">
        <f>IF('statement of marks'!CQ72="","",'statement of marks'!CQ72)</f>
        <v/>
      </c>
      <c r="F1715" s="201" t="str">
        <f>IF('statement of marks'!CR72="","",'statement of marks'!CR72)</f>
        <v/>
      </c>
      <c r="G1715" s="177" t="str">
        <f>IF('statement of marks'!CT72="","",'statement of marks'!CT72)</f>
        <v/>
      </c>
      <c r="H1715" s="177" t="str">
        <f>IF('statement of marks'!CU72="","",'statement of marks'!CU72)</f>
        <v/>
      </c>
      <c r="I1715" s="204" t="str">
        <f>IF(G1715="","",IF(AND(G1715="ML",H1715="ML"),"ML",IF(AND(G1715="ML",H1715=""),"ML",SUM(G1715,H1715))))</f>
        <v/>
      </c>
      <c r="J1715" s="204" t="str">
        <f t="shared" si="622"/>
        <v/>
      </c>
      <c r="K1715" s="178" t="str">
        <f>IF(J1715="","",SUM(H1715,J1715))</f>
        <v/>
      </c>
      <c r="L1715" s="177" t="str">
        <f>IF('statement of marks'!CY72="","",'statement of marks'!CY72)</f>
        <v/>
      </c>
      <c r="M1715" s="177" t="str">
        <f>IF('statement of marks'!CZ72="","",'statement of marks'!CZ72)</f>
        <v/>
      </c>
      <c r="N1715" s="204" t="str">
        <f>IF(L1715="","",IF(AND(L1715="ML",M1715="ML"),"ML",IF(AND(L1715="ML",M1715=""),"ML",SUM(L1715,M1715))))</f>
        <v/>
      </c>
      <c r="O1715" s="204" t="str">
        <f>IF(L1715="","",SUM(J1715,L1715))</f>
        <v/>
      </c>
      <c r="P1715" s="177" t="str">
        <f t="shared" si="627"/>
        <v/>
      </c>
      <c r="Q1715" s="178" t="str">
        <f>IF(O1715="","",SUM(O1715,P1715))</f>
        <v/>
      </c>
      <c r="R1715" s="201" t="str">
        <f>CONCATENATE('statement of marks'!GL72,'statement of marks'!GU72,'statement of marks'!GV72)</f>
        <v/>
      </c>
      <c r="S1715" s="180" t="str">
        <f>IF('result subject-wise'!AH72="","",'result subject-wise'!AH72)</f>
        <v/>
      </c>
      <c r="T1715" s="181" t="str">
        <f>IF('result subject-wise'!AJ72="","",'result subject-wise'!AJ72)</f>
        <v/>
      </c>
      <c r="U1715" s="182" t="str">
        <f>IF('result subject-wise'!AK72="","",'result subject-wise'!AK72)</f>
        <v/>
      </c>
      <c r="V1715" s="176" t="str">
        <f>IF(OR(U1717=0,U1717&lt;S1717),"",IF(OR(R1715="RE",R1715="REP"),SUM(Q1715,T1715),IF(R1715="S",T1715,Q1715)))</f>
        <v/>
      </c>
    </row>
    <row r="1716" spans="1:22" ht="19.25" customHeight="1">
      <c r="A1716" s="986"/>
      <c r="B1716" s="1032" t="s">
        <v>296</v>
      </c>
      <c r="C1716" s="1033"/>
      <c r="D1716" s="183" t="str">
        <f>IF(AND(D1711="",D1712="",D1713="",D1714="",D1715=""),"",SUM(D1711:D1715))</f>
        <v/>
      </c>
      <c r="E1716" s="183" t="str">
        <f t="shared" ref="E1716:F1716" si="628">IF(AND(E1711="",E1712="",E1713="",E1714="",E1715=""),"",SUM(E1711:E1715))</f>
        <v/>
      </c>
      <c r="F1716" s="183" t="str">
        <f t="shared" si="628"/>
        <v/>
      </c>
      <c r="G1716" s="184" t="str">
        <f>IF(G1711="","",SUM(G1711:G1715))</f>
        <v/>
      </c>
      <c r="H1716" s="184">
        <f>SUM(H1713:H1715)</f>
        <v>0</v>
      </c>
      <c r="I1716" s="184" t="str">
        <f>IF(AND(I1711="",I1712="",I1713="",I1714="",I1715=""),"",SUM(I1711:I1715))</f>
        <v/>
      </c>
      <c r="J1716" s="185" t="str">
        <f>IF(J1715="","",SUM(J1711:J1715))</f>
        <v/>
      </c>
      <c r="K1716" s="186" t="str">
        <f>IF(K1711="","",SUM(K1711:K1715))</f>
        <v/>
      </c>
      <c r="L1716" s="184" t="str">
        <f>IF(L1711="","",SUM(L1711:L1715))</f>
        <v/>
      </c>
      <c r="M1716" s="184">
        <f>SUM(M1713:M1715)</f>
        <v>0</v>
      </c>
      <c r="N1716" s="184" t="str">
        <f t="shared" ref="N1716" si="629">IF(AND(N1711="",N1712="",N1713="",N1714="",N1715=""),"",SUM(N1711:N1715))</f>
        <v/>
      </c>
      <c r="O1716" s="185" t="str">
        <f>IF(L1716="","",SUM(J1716,L1716))</f>
        <v/>
      </c>
      <c r="P1716" s="186">
        <f>SUM(H1716,M1716)</f>
        <v>0</v>
      </c>
      <c r="Q1716" s="186" t="str">
        <f>IF(Q1711="","",SUM(Q1711:Q1715))</f>
        <v/>
      </c>
      <c r="R1716" s="185"/>
      <c r="S1716" s="185" t="str">
        <f>IF(AND(S1711="",S1712="",S1713="",S1714="",S1715=""),"",SUM(S1711:S1715))</f>
        <v/>
      </c>
      <c r="T1716" s="187" t="str">
        <f>IF(AND(T1711="",T1712="",T1713="",T1714="",T1715=""),"",SUM(T1711:T1715))</f>
        <v/>
      </c>
      <c r="U1716" s="188"/>
      <c r="V1716" s="189" t="str">
        <f>IF(V1711="","",SUM(V1711:V1715))</f>
        <v/>
      </c>
    </row>
    <row r="1717" spans="1:22" ht="19.25" customHeight="1">
      <c r="A1717" s="986"/>
      <c r="B1717" s="1034" t="s">
        <v>318</v>
      </c>
      <c r="C1717" s="1035"/>
      <c r="D1717" s="173" t="str">
        <f>IF(D1716="","",50-(COUNTIF(D1711:D1715,"NA")*10+COUNTIF(D1711:D1715,"ML")*10))</f>
        <v/>
      </c>
      <c r="E1717" s="173" t="str">
        <f t="shared" ref="E1717:F1717" si="630">IF(E1716="","",50-(COUNTIF(E1711:E1715,"NA")*10+COUNTIF(E1711:E1715,"ML")*10))</f>
        <v/>
      </c>
      <c r="F1717" s="173" t="str">
        <f t="shared" si="630"/>
        <v/>
      </c>
      <c r="G1717" s="177">
        <f>I1717-H1717</f>
        <v>350</v>
      </c>
      <c r="H1717" s="184">
        <f>IF(H1716="","",(IF(OR(H1713="ML",H1713=""),0,H1710)+IF(OR(H1714="ML",H1714=""),0,H1711)+IF(OR(H1715="ML",H1715=""),0,H1712)))</f>
        <v>0</v>
      </c>
      <c r="I1717" s="177">
        <f>IF(I1716=0,0,350-H1719)</f>
        <v>350</v>
      </c>
      <c r="J1717" s="204" t="str">
        <f>IF(J1716="","",SUM(D1717:G1717))</f>
        <v/>
      </c>
      <c r="K1717" s="178" t="str">
        <f>IF(K1716="","",SUM(H1717,J1717))</f>
        <v/>
      </c>
      <c r="L1717" s="177">
        <f>N1717-M1717</f>
        <v>500</v>
      </c>
      <c r="M1717" s="180">
        <f>IF(M1716="","",(IF(OR(M1713="ML",M1713=""),0,M1710)+IF(OR(M1714="ML",M1714=""),0,M1711)+IF(OR(M1715="ML",M1715=""),0,M1712)))</f>
        <v>0</v>
      </c>
      <c r="N1717" s="177">
        <f>IF(N1716=0,0,500-M1719)</f>
        <v>500</v>
      </c>
      <c r="O1717" s="204">
        <f>IF(L1717="","",SUM(J1717,L1717))</f>
        <v>500</v>
      </c>
      <c r="P1717" s="178">
        <f>SUM(H1717,M1717)</f>
        <v>0</v>
      </c>
      <c r="Q1717" s="178" t="str">
        <f>IF(Q1716="","",SUM(O1717,P1717))</f>
        <v/>
      </c>
      <c r="R1717" s="169"/>
      <c r="S1717" s="190">
        <f>COUNTIF(R1711:R1720,"S")</f>
        <v>0</v>
      </c>
      <c r="T1717" s="190">
        <f>COUNTIF(R1711:R1720,"RE")+COUNTIF(R1711:R1720,"REP")</f>
        <v>0</v>
      </c>
      <c r="U1717" s="190">
        <f>COUNTIF(U1711:U1716,"P")+COUNTIF(U1719:U1720,"P")</f>
        <v>0</v>
      </c>
      <c r="V1717" s="191" t="str">
        <f>IF(OR(U1717=0,U1717&lt;(S1717+T1717)),"",(Q1717-(S1717*200)+S1716))</f>
        <v/>
      </c>
    </row>
    <row r="1718" spans="1:22" ht="19.25" customHeight="1">
      <c r="A1718" s="986"/>
      <c r="B1718" s="942" t="s">
        <v>156</v>
      </c>
      <c r="C1718" s="943"/>
      <c r="D1718" s="192" t="str">
        <f t="shared" ref="D1718:Q1718" si="631">IF(D1717="","",D1716/D1717*100)</f>
        <v/>
      </c>
      <c r="E1718" s="192" t="str">
        <f t="shared" si="631"/>
        <v/>
      </c>
      <c r="F1718" s="192" t="str">
        <f t="shared" si="631"/>
        <v/>
      </c>
      <c r="G1718" s="192" t="e">
        <f t="shared" si="631"/>
        <v>#VALUE!</v>
      </c>
      <c r="H1718" s="192" t="e">
        <f t="shared" si="631"/>
        <v>#DIV/0!</v>
      </c>
      <c r="I1718" s="192" t="e">
        <f t="shared" si="631"/>
        <v>#VALUE!</v>
      </c>
      <c r="J1718" s="192" t="str">
        <f t="shared" si="631"/>
        <v/>
      </c>
      <c r="K1718" s="193" t="str">
        <f t="shared" si="631"/>
        <v/>
      </c>
      <c r="L1718" s="192" t="e">
        <f t="shared" si="631"/>
        <v>#VALUE!</v>
      </c>
      <c r="M1718" s="192" t="e">
        <f t="shared" si="631"/>
        <v>#DIV/0!</v>
      </c>
      <c r="N1718" s="192" t="e">
        <f t="shared" si="631"/>
        <v>#VALUE!</v>
      </c>
      <c r="O1718" s="192" t="e">
        <f t="shared" si="631"/>
        <v>#VALUE!</v>
      </c>
      <c r="P1718" s="193" t="e">
        <f t="shared" si="631"/>
        <v>#DIV/0!</v>
      </c>
      <c r="Q1718" s="193" t="str">
        <f t="shared" si="631"/>
        <v/>
      </c>
      <c r="R1718" s="166"/>
      <c r="S1718" s="166"/>
      <c r="T1718" s="167"/>
      <c r="U1718" s="170"/>
      <c r="V1718" s="194" t="str">
        <f>IF(V1717="","",V1716/V1717*100)</f>
        <v/>
      </c>
    </row>
    <row r="1719" spans="1:22" ht="19.25" customHeight="1">
      <c r="A1719" s="986"/>
      <c r="B1719" s="942" t="str">
        <f>'statement of marks'!$DQ$3</f>
        <v>RAJASTHAN STUDIES</v>
      </c>
      <c r="C1719" s="943"/>
      <c r="D1719" s="200" t="str">
        <f>IF('statement of marks'!DQ72="","",'statement of marks'!DQ72)</f>
        <v/>
      </c>
      <c r="E1719" s="201" t="str">
        <f>IF('statement of marks'!DR72="","",'statement of marks'!DR72)</f>
        <v/>
      </c>
      <c r="F1719" s="201" t="str">
        <f>IF('statement of marks'!DS72="","",'statement of marks'!DS72)</f>
        <v/>
      </c>
      <c r="G1719" s="201" t="str">
        <f>IF('statement of marks'!DU72="","",'statement of marks'!DU72)</f>
        <v/>
      </c>
      <c r="H1719" s="179">
        <f>IF(G1711="ML",70)+IF(G1712="ML",70)+IF(G1713="ML",70-H1710)+IF(G1714="ML",70-H1711)+IF(G1715="ML",70-H1712)+IF(H1713="ml",H1710)+IF(H1714="ml",H1711)+IF(H1715="ml",H1712)</f>
        <v>0</v>
      </c>
      <c r="I1719" s="204" t="str">
        <f>IF(G1719="","",SUM(G1719,H1719))</f>
        <v/>
      </c>
      <c r="J1719" s="204" t="str">
        <f>IF(G1719="","",SUM(D1719,E1719,F1719,G1719))</f>
        <v/>
      </c>
      <c r="K1719" s="178" t="str">
        <f>IF(J1719="","",SUM(H1719,J1719))</f>
        <v/>
      </c>
      <c r="L1719" s="201" t="str">
        <f>IF('statement of marks'!DW72="","",'statement of marks'!DW72)</f>
        <v/>
      </c>
      <c r="M1719" s="179">
        <f>IF(L1711="ML",100)+IF(L1712="ML",100)+IF(L1713="ML",100-M1710)+IF(L1714="ML",100-M1711)+IF(L1715="ML",100-M1712)+IF(M1713="ml",M1710)+IF(M1714="ml",M1711)+IF(M1715="ml",M1712)</f>
        <v>0</v>
      </c>
      <c r="N1719" s="204" t="str">
        <f>IF(L1719="","",SUM(L1719,M1719))</f>
        <v/>
      </c>
      <c r="O1719" s="204" t="str">
        <f>IF(L1719="","",SUM(K1719,L1719))</f>
        <v/>
      </c>
      <c r="P1719" s="179">
        <f>SUM(H1719,M1719)</f>
        <v>0</v>
      </c>
      <c r="Q1719" s="178" t="str">
        <f>IF(O1719="","",SUM(O1719,M1719))</f>
        <v/>
      </c>
      <c r="R1719" s="201" t="str">
        <f>IF('statement of marks'!GW72="","",'statement of marks'!GW72)</f>
        <v/>
      </c>
      <c r="S1719" s="180" t="str">
        <f>IF(OR(R1719="S",R1719="RE"),100,"")</f>
        <v/>
      </c>
      <c r="T1719" s="171" t="str">
        <f>IF('result subject-wise'!AL72="","",'result subject-wise'!AL72)</f>
        <v/>
      </c>
      <c r="U1719" s="172" t="str">
        <f>IF('result subject-wise'!AM72="","",'result subject-wise'!AM72)</f>
        <v/>
      </c>
      <c r="V1719" s="1036"/>
    </row>
    <row r="1720" spans="1:22" ht="19.25" customHeight="1">
      <c r="A1720" s="986"/>
      <c r="B1720" s="942" t="str">
        <f>'statement of marks'!$ED$3</f>
        <v>JEEVAN KAUSJAL</v>
      </c>
      <c r="C1720" s="943"/>
      <c r="D1720" s="1037" t="s">
        <v>283</v>
      </c>
      <c r="E1720" s="1038"/>
      <c r="F1720" s="204">
        <f>'statement of marks'!$ED$6</f>
        <v>30</v>
      </c>
      <c r="G1720" s="177" t="str">
        <f>IF('statement of marks'!ED72="","",'statement of marks'!ED72)</f>
        <v/>
      </c>
      <c r="H1720" s="1038" t="s">
        <v>284</v>
      </c>
      <c r="I1720" s="1038"/>
      <c r="J1720" s="204">
        <f>'statement of marks'!$EE$6</f>
        <v>30</v>
      </c>
      <c r="K1720" s="178" t="str">
        <f>IF('statement of marks'!EE72="","",'statement of marks'!EE72)</f>
        <v/>
      </c>
      <c r="L1720" s="1038" t="s">
        <v>113</v>
      </c>
      <c r="M1720" s="1038"/>
      <c r="N1720" s="204">
        <f>'statement of marks'!$EF$6</f>
        <v>40</v>
      </c>
      <c r="O1720" s="201" t="str">
        <f>IF('statement of marks'!EF72="","",'statement of marks'!EF72)</f>
        <v/>
      </c>
      <c r="P1720" s="166"/>
      <c r="Q1720" s="178" t="str">
        <f>IF(O1720="","",SUM(G1720,K1720,O1720))</f>
        <v/>
      </c>
      <c r="R1720" s="201" t="str">
        <f>IF('statement of marks'!GX72="","",'statement of marks'!GX72)</f>
        <v/>
      </c>
      <c r="S1720" s="180" t="str">
        <f>IF(OR(R1720="S",R1720="RE"),40,"")</f>
        <v/>
      </c>
      <c r="T1720" s="171" t="str">
        <f>IF('result subject-wise'!AN72="","",'result subject-wise'!AN72)</f>
        <v/>
      </c>
      <c r="U1720" s="172" t="str">
        <f>IF('result subject-wise'!AO72="","",'result subject-wise'!AO72)</f>
        <v/>
      </c>
      <c r="V1720" s="1036"/>
    </row>
    <row r="1721" spans="1:22" ht="19.25" customHeight="1">
      <c r="A1721" s="986"/>
      <c r="B1721" s="1039" t="s">
        <v>200</v>
      </c>
      <c r="C1721" s="1040"/>
      <c r="D1721" s="1041" t="str">
        <f>IF('statement of marks'!HD72="","",'statement of marks'!HD72)</f>
        <v/>
      </c>
      <c r="E1721" s="1042"/>
      <c r="F1721" s="1042"/>
      <c r="G1721" s="1042"/>
      <c r="H1721" s="1042"/>
      <c r="I1721" s="1043"/>
      <c r="J1721" s="202" t="s">
        <v>330</v>
      </c>
      <c r="K1721" s="201" t="str">
        <f>IF('statement of marks'!HG72="","",'statement of marks'!HG72)</f>
        <v/>
      </c>
      <c r="L1721" s="1044" t="s">
        <v>157</v>
      </c>
      <c r="M1721" s="1045"/>
      <c r="N1721" s="1046"/>
      <c r="O1721" s="201" t="str">
        <f>IF('statement of marks'!HI72="","",'statement of marks'!HI72)</f>
        <v/>
      </c>
      <c r="P1721" s="1047" t="s">
        <v>324</v>
      </c>
      <c r="Q1721" s="1047"/>
      <c r="R1721" s="1047"/>
      <c r="S1721" s="1047"/>
      <c r="T1721" s="1047"/>
      <c r="U1721" s="1047"/>
      <c r="V1721" s="1048"/>
    </row>
    <row r="1722" spans="1:22" ht="19.25" customHeight="1">
      <c r="A1722" s="986"/>
      <c r="B1722" s="1039" t="s">
        <v>333</v>
      </c>
      <c r="C1722" s="1040"/>
      <c r="D1722" s="965" t="s">
        <v>127</v>
      </c>
      <c r="E1722" s="966"/>
      <c r="F1722" s="958" t="s">
        <v>129</v>
      </c>
      <c r="G1722" s="958"/>
      <c r="H1722" s="958" t="s">
        <v>131</v>
      </c>
      <c r="I1722" s="958"/>
      <c r="J1722" s="958" t="s">
        <v>133</v>
      </c>
      <c r="K1722" s="958"/>
      <c r="L1722" s="959" t="s">
        <v>312</v>
      </c>
      <c r="M1722" s="959"/>
      <c r="N1722" s="959"/>
      <c r="O1722" s="959"/>
      <c r="P1722" s="960" t="s">
        <v>200</v>
      </c>
      <c r="Q1722" s="960"/>
      <c r="R1722" s="960"/>
      <c r="S1722" s="960"/>
      <c r="T1722" s="961" t="str">
        <f>IF('result subject-wise'!AR72="","",'result subject-wise'!AR72)</f>
        <v/>
      </c>
      <c r="U1722" s="961"/>
      <c r="V1722" s="962"/>
    </row>
    <row r="1723" spans="1:22" ht="19.25" customHeight="1">
      <c r="A1723" s="986"/>
      <c r="B1723" s="963" t="s">
        <v>309</v>
      </c>
      <c r="C1723" s="964"/>
      <c r="D1723" s="965" t="str">
        <f>IF('statement of marks'!EZ72="","",'statement of marks'!EZ72)</f>
        <v/>
      </c>
      <c r="E1723" s="966"/>
      <c r="F1723" s="966" t="str">
        <f>IF('statement of marks'!FB72="","",'statement of marks'!FB72)</f>
        <v/>
      </c>
      <c r="G1723" s="966"/>
      <c r="H1723" s="966" t="str">
        <f>IF('statement of marks'!FD72="","",'statement of marks'!FD72)</f>
        <v/>
      </c>
      <c r="I1723" s="966"/>
      <c r="J1723" s="966" t="str">
        <f>IF('statement of marks'!FF72="","",'statement of marks'!FF72)</f>
        <v/>
      </c>
      <c r="K1723" s="966"/>
      <c r="L1723" s="966" t="str">
        <f>IF('statement of marks'!FH72="","",'statement of marks'!FH72)</f>
        <v/>
      </c>
      <c r="M1723" s="966"/>
      <c r="N1723" s="966"/>
      <c r="O1723" s="966"/>
      <c r="P1723" s="960" t="s">
        <v>330</v>
      </c>
      <c r="Q1723" s="960"/>
      <c r="R1723" s="960"/>
      <c r="S1723" s="960"/>
      <c r="T1723" s="961" t="str">
        <f>IF(AND(T1722="mRrh.kZ",V1718&gt;=60),"FIRST",IF(AND(T1722="mRrh.kZ",V1718&gt;=48),"SECOND",IF(AND(T1722="mRrh.kZ",V1718&gt;=36),"THIRD","")))</f>
        <v/>
      </c>
      <c r="U1723" s="961"/>
      <c r="V1723" s="962"/>
    </row>
    <row r="1724" spans="1:22" ht="19.25" customHeight="1">
      <c r="A1724" s="986"/>
      <c r="B1724" s="963" t="s">
        <v>310</v>
      </c>
      <c r="C1724" s="964"/>
      <c r="D1724" s="967" t="str">
        <f>IF('statement of marks'!EY72="","",'statement of marks'!EY72)</f>
        <v/>
      </c>
      <c r="E1724" s="968"/>
      <c r="F1724" s="968" t="str">
        <f>IF('statement of marks'!FA72="","",'statement of marks'!FA72)</f>
        <v/>
      </c>
      <c r="G1724" s="968"/>
      <c r="H1724" s="968" t="str">
        <f>IF('statement of marks'!FC72="","",'statement of marks'!FC72)</f>
        <v/>
      </c>
      <c r="I1724" s="968"/>
      <c r="J1724" s="968" t="str">
        <f>IF('statement of marks'!FE72="","",'statement of marks'!FE72)</f>
        <v/>
      </c>
      <c r="K1724" s="968"/>
      <c r="L1724" s="968" t="str">
        <f>IF('statement of marks'!FG72="","",'statement of marks'!FG72)</f>
        <v/>
      </c>
      <c r="M1724" s="968"/>
      <c r="N1724" s="968"/>
      <c r="O1724" s="968"/>
      <c r="P1724" s="969" t="s">
        <v>302</v>
      </c>
      <c r="Q1724" s="970"/>
      <c r="R1724" s="970"/>
      <c r="S1724" s="971"/>
      <c r="T1724" s="972" t="str">
        <f>IF(T1722="","",'result subject-wise'!$G$118)</f>
        <v/>
      </c>
      <c r="U1724" s="972"/>
      <c r="V1724" s="973"/>
    </row>
    <row r="1725" spans="1:22" ht="19.25" customHeight="1">
      <c r="A1725" s="986"/>
      <c r="B1725" s="942" t="s">
        <v>303</v>
      </c>
      <c r="C1725" s="943"/>
      <c r="D1725" s="944"/>
      <c r="E1725" s="945"/>
      <c r="F1725" s="945"/>
      <c r="G1725" s="945"/>
      <c r="H1725" s="945"/>
      <c r="I1725" s="945"/>
      <c r="J1725" s="945"/>
      <c r="K1725" s="945"/>
      <c r="L1725" s="946" t="s">
        <v>326</v>
      </c>
      <c r="M1725" s="946"/>
      <c r="N1725" s="946"/>
      <c r="O1725" s="946"/>
      <c r="P1725" s="946"/>
      <c r="Q1725" s="946"/>
      <c r="R1725" s="974"/>
      <c r="S1725" s="975"/>
      <c r="T1725" s="975"/>
      <c r="U1725" s="975"/>
      <c r="V1725" s="976"/>
    </row>
    <row r="1726" spans="1:22" ht="19.25" customHeight="1">
      <c r="A1726" s="986"/>
      <c r="B1726" s="942" t="s">
        <v>335</v>
      </c>
      <c r="C1726" s="943"/>
      <c r="D1726" s="944"/>
      <c r="E1726" s="945"/>
      <c r="F1726" s="945"/>
      <c r="G1726" s="945"/>
      <c r="H1726" s="945"/>
      <c r="I1726" s="945"/>
      <c r="J1726" s="945"/>
      <c r="K1726" s="945"/>
      <c r="L1726" s="946" t="s">
        <v>304</v>
      </c>
      <c r="M1726" s="946"/>
      <c r="N1726" s="946"/>
      <c r="O1726" s="946"/>
      <c r="P1726" s="946"/>
      <c r="Q1726" s="946"/>
      <c r="R1726" s="977"/>
      <c r="S1726" s="978"/>
      <c r="T1726" s="978"/>
      <c r="U1726" s="978"/>
      <c r="V1726" s="979"/>
    </row>
    <row r="1727" spans="1:22" ht="19.25" customHeight="1">
      <c r="A1727" s="986"/>
      <c r="B1727" s="942" t="s">
        <v>313</v>
      </c>
      <c r="C1727" s="943"/>
      <c r="D1727" s="944"/>
      <c r="E1727" s="945"/>
      <c r="F1727" s="945"/>
      <c r="G1727" s="945"/>
      <c r="H1727" s="945"/>
      <c r="I1727" s="945"/>
      <c r="J1727" s="945"/>
      <c r="K1727" s="945"/>
      <c r="L1727" s="946" t="s">
        <v>327</v>
      </c>
      <c r="M1727" s="946"/>
      <c r="N1727" s="946"/>
      <c r="O1727" s="946"/>
      <c r="P1727" s="946"/>
      <c r="Q1727" s="946"/>
      <c r="R1727" s="947" t="s">
        <v>328</v>
      </c>
      <c r="S1727" s="948"/>
      <c r="T1727" s="948"/>
      <c r="U1727" s="948"/>
      <c r="V1727" s="949"/>
    </row>
    <row r="1728" spans="1:22" ht="19.25" customHeight="1">
      <c r="A1728" s="987"/>
      <c r="B1728" s="950" t="s">
        <v>329</v>
      </c>
      <c r="C1728" s="951"/>
      <c r="D1728" s="952"/>
      <c r="E1728" s="953"/>
      <c r="F1728" s="953"/>
      <c r="G1728" s="953"/>
      <c r="H1728" s="953"/>
      <c r="I1728" s="953"/>
      <c r="J1728" s="953"/>
      <c r="K1728" s="953"/>
      <c r="L1728" s="951" t="s">
        <v>117</v>
      </c>
      <c r="M1728" s="951"/>
      <c r="N1728" s="951"/>
      <c r="O1728" s="951"/>
      <c r="P1728" s="954">
        <f>'statement of marks'!$HJ$110</f>
        <v>42122</v>
      </c>
      <c r="Q1728" s="954"/>
      <c r="R1728" s="955" t="s">
        <v>305</v>
      </c>
      <c r="S1728" s="956"/>
      <c r="T1728" s="956"/>
      <c r="U1728" s="956"/>
      <c r="V1728" s="957"/>
    </row>
    <row r="1729" spans="1:22" ht="19.25" customHeight="1">
      <c r="A1729" s="980" t="s">
        <v>287</v>
      </c>
      <c r="B1729" s="981"/>
      <c r="C1729" s="981"/>
      <c r="D1729" s="981"/>
      <c r="E1729" s="981"/>
      <c r="F1729" s="981"/>
      <c r="G1729" s="981"/>
      <c r="H1729" s="981"/>
      <c r="I1729" s="981"/>
      <c r="J1729" s="981"/>
      <c r="K1729" s="981"/>
      <c r="L1729" s="981"/>
      <c r="M1729" s="981"/>
      <c r="N1729" s="981"/>
      <c r="O1729" s="981"/>
      <c r="P1729" s="981"/>
      <c r="Q1729" s="981"/>
      <c r="R1729" s="981"/>
      <c r="S1729" s="981"/>
      <c r="T1729" s="981"/>
      <c r="U1729" s="981"/>
      <c r="V1729" s="982"/>
    </row>
    <row r="1730" spans="1:22" ht="19.25" customHeight="1">
      <c r="A1730" s="983" t="str">
        <f>'statement of marks'!$A$1</f>
        <v>GOVT. GIRLS' HR. SEC. SCHOOL, NIMBAHERA</v>
      </c>
      <c r="B1730" s="984"/>
      <c r="C1730" s="984"/>
      <c r="D1730" s="984"/>
      <c r="E1730" s="984"/>
      <c r="F1730" s="984"/>
      <c r="G1730" s="984"/>
      <c r="H1730" s="984"/>
      <c r="I1730" s="984"/>
      <c r="J1730" s="984"/>
      <c r="K1730" s="984"/>
      <c r="L1730" s="984"/>
      <c r="M1730" s="984"/>
      <c r="N1730" s="984"/>
      <c r="O1730" s="984"/>
      <c r="P1730" s="984"/>
      <c r="Q1730" s="984"/>
      <c r="R1730" s="984"/>
      <c r="S1730" s="984"/>
      <c r="T1730" s="984"/>
      <c r="U1730" s="984"/>
      <c r="V1730" s="985"/>
    </row>
    <row r="1731" spans="1:22" ht="19.25" customHeight="1">
      <c r="A1731" s="986"/>
      <c r="B1731" s="988" t="s">
        <v>316</v>
      </c>
      <c r="C1731" s="988"/>
      <c r="D1731" s="989" t="str">
        <f>'statement of marks'!$F$3</f>
        <v>2013-14</v>
      </c>
      <c r="E1731" s="990"/>
      <c r="F1731" s="991" t="str">
        <f>IF(T1749="","MAIN EXAMINATION",IF(D1748="Suppl.","SUPPLEMENTARY EXAMINATION",IF(D1748="Re-exam.","RE-EXAMINATION",)))</f>
        <v>MAIN EXAMINATION</v>
      </c>
      <c r="G1731" s="992"/>
      <c r="H1731" s="992"/>
      <c r="I1731" s="992"/>
      <c r="J1731" s="992"/>
      <c r="K1731" s="992"/>
      <c r="L1731" s="992"/>
      <c r="M1731" s="992"/>
      <c r="N1731" s="992"/>
      <c r="O1731" s="992"/>
      <c r="P1731" s="992"/>
      <c r="Q1731" s="992"/>
      <c r="R1731" s="993" t="s">
        <v>315</v>
      </c>
      <c r="S1731" s="994"/>
      <c r="T1731" s="995" t="str">
        <f>'statement of marks'!$A$3</f>
        <v>11 'A'</v>
      </c>
      <c r="U1731" s="995"/>
      <c r="V1731" s="996"/>
    </row>
    <row r="1732" spans="1:22" ht="19.25" customHeight="1">
      <c r="A1732" s="986"/>
      <c r="B1732" s="997" t="s">
        <v>36</v>
      </c>
      <c r="C1732" s="997"/>
      <c r="D1732" s="998" t="str">
        <f>IF('statement of marks'!G73="","",'statement of marks'!G73)</f>
        <v>A 065</v>
      </c>
      <c r="E1732" s="946"/>
      <c r="F1732" s="946"/>
      <c r="G1732" s="946"/>
      <c r="H1732" s="946"/>
      <c r="I1732" s="946"/>
      <c r="J1732" s="946"/>
      <c r="K1732" s="946"/>
      <c r="L1732" s="946"/>
      <c r="M1732" s="946"/>
      <c r="N1732" s="946"/>
      <c r="O1732" s="946"/>
      <c r="P1732" s="946"/>
      <c r="Q1732" s="946"/>
      <c r="R1732" s="999" t="s">
        <v>314</v>
      </c>
      <c r="S1732" s="1000"/>
      <c r="T1732" s="1001" t="str">
        <f>IF('statement of marks'!E73="","",'statement of marks'!E73)</f>
        <v/>
      </c>
      <c r="U1732" s="1001"/>
      <c r="V1732" s="1002"/>
    </row>
    <row r="1733" spans="1:22" ht="19.25" customHeight="1">
      <c r="A1733" s="986"/>
      <c r="B1733" s="997" t="s">
        <v>37</v>
      </c>
      <c r="C1733" s="997"/>
      <c r="D1733" s="998" t="str">
        <f>IF('statement of marks'!H73="","",'statement of marks'!H73)</f>
        <v>B 065</v>
      </c>
      <c r="E1733" s="946"/>
      <c r="F1733" s="946"/>
      <c r="G1733" s="946"/>
      <c r="H1733" s="946"/>
      <c r="I1733" s="946"/>
      <c r="J1733" s="946"/>
      <c r="K1733" s="946"/>
      <c r="L1733" s="946"/>
      <c r="M1733" s="946"/>
      <c r="N1733" s="946"/>
      <c r="O1733" s="946"/>
      <c r="P1733" s="946"/>
      <c r="Q1733" s="946"/>
      <c r="R1733" s="999" t="s">
        <v>35</v>
      </c>
      <c r="S1733" s="1000"/>
      <c r="T1733" s="1001" t="str">
        <f>IF('statement of marks'!D73="","",'statement of marks'!D73)</f>
        <v/>
      </c>
      <c r="U1733" s="1001"/>
      <c r="V1733" s="1002"/>
    </row>
    <row r="1734" spans="1:22" ht="19.25" customHeight="1">
      <c r="A1734" s="986"/>
      <c r="B1734" s="1003" t="s">
        <v>38</v>
      </c>
      <c r="C1734" s="1003"/>
      <c r="D1734" s="998" t="str">
        <f>IF('statement of marks'!I73="","",'statement of marks'!I73)</f>
        <v>C 065</v>
      </c>
      <c r="E1734" s="946"/>
      <c r="F1734" s="946"/>
      <c r="G1734" s="946"/>
      <c r="H1734" s="946"/>
      <c r="I1734" s="946"/>
      <c r="J1734" s="946"/>
      <c r="K1734" s="946"/>
      <c r="L1734" s="946"/>
      <c r="M1734" s="946"/>
      <c r="N1734" s="946"/>
      <c r="O1734" s="946"/>
      <c r="P1734" s="946"/>
      <c r="Q1734" s="946"/>
      <c r="R1734" s="1004" t="s">
        <v>285</v>
      </c>
      <c r="S1734" s="1005"/>
      <c r="T1734" s="1006" t="str">
        <f>IF('statement of marks'!F73="","",'statement of marks'!F73)</f>
        <v/>
      </c>
      <c r="U1734" s="1006"/>
      <c r="V1734" s="1007"/>
    </row>
    <row r="1735" spans="1:22" ht="19.25" customHeight="1">
      <c r="A1735" s="986"/>
      <c r="B1735" s="1008" t="s">
        <v>223</v>
      </c>
      <c r="C1735" s="1010" t="s">
        <v>319</v>
      </c>
      <c r="D1735" s="1012" t="s">
        <v>114</v>
      </c>
      <c r="E1735" s="1012" t="s">
        <v>115</v>
      </c>
      <c r="F1735" s="1012" t="s">
        <v>116</v>
      </c>
      <c r="G1735" s="1014" t="s">
        <v>281</v>
      </c>
      <c r="H1735" s="1014" t="s">
        <v>282</v>
      </c>
      <c r="I1735" s="1012" t="s">
        <v>289</v>
      </c>
      <c r="J1735" s="1012" t="s">
        <v>299</v>
      </c>
      <c r="K1735" s="1016" t="s">
        <v>299</v>
      </c>
      <c r="L1735" s="1018" t="s">
        <v>292</v>
      </c>
      <c r="M1735" s="1018" t="s">
        <v>293</v>
      </c>
      <c r="N1735" s="1020" t="s">
        <v>294</v>
      </c>
      <c r="O1735" s="1020" t="s">
        <v>290</v>
      </c>
      <c r="P1735" s="1020" t="s">
        <v>291</v>
      </c>
      <c r="Q1735" s="1016" t="s">
        <v>323</v>
      </c>
      <c r="R1735" s="1012" t="s">
        <v>334</v>
      </c>
      <c r="S1735" s="1022" t="s">
        <v>332</v>
      </c>
      <c r="T1735" s="1024" t="s">
        <v>320</v>
      </c>
      <c r="U1735" s="1026" t="s">
        <v>321</v>
      </c>
      <c r="V1735" s="1028" t="s">
        <v>322</v>
      </c>
    </row>
    <row r="1736" spans="1:22" ht="19.25" customHeight="1">
      <c r="A1736" s="986"/>
      <c r="B1736" s="1009"/>
      <c r="C1736" s="1011"/>
      <c r="D1736" s="1013"/>
      <c r="E1736" s="1013"/>
      <c r="F1736" s="1013"/>
      <c r="G1736" s="1015"/>
      <c r="H1736" s="1015"/>
      <c r="I1736" s="1013"/>
      <c r="J1736" s="1013"/>
      <c r="K1736" s="1017"/>
      <c r="L1736" s="1019"/>
      <c r="M1736" s="1019"/>
      <c r="N1736" s="1021"/>
      <c r="O1736" s="1021"/>
      <c r="P1736" s="1021"/>
      <c r="Q1736" s="1017"/>
      <c r="R1736" s="1013"/>
      <c r="S1736" s="1023"/>
      <c r="T1736" s="1025"/>
      <c r="U1736" s="1027"/>
      <c r="V1736" s="1029"/>
    </row>
    <row r="1737" spans="1:22" ht="19.25" customHeight="1">
      <c r="A1737" s="986"/>
      <c r="B1737" s="1030" t="s">
        <v>317</v>
      </c>
      <c r="C1737" s="1031"/>
      <c r="D1737" s="173">
        <v>10</v>
      </c>
      <c r="E1737" s="203">
        <v>10</v>
      </c>
      <c r="F1737" s="203">
        <v>10</v>
      </c>
      <c r="G1737" s="164" t="s">
        <v>90</v>
      </c>
      <c r="H1737" s="174" t="str">
        <f>'statement of marks'!$AQ$6</f>
        <v/>
      </c>
      <c r="I1737" s="165">
        <v>70</v>
      </c>
      <c r="J1737" s="164" t="s">
        <v>88</v>
      </c>
      <c r="K1737" s="175">
        <v>100</v>
      </c>
      <c r="L1737" s="164" t="s">
        <v>91</v>
      </c>
      <c r="M1737" s="174" t="str">
        <f>'statement of marks'!$AV$6</f>
        <v/>
      </c>
      <c r="N1737" s="165">
        <v>100</v>
      </c>
      <c r="O1737" s="164" t="s">
        <v>307</v>
      </c>
      <c r="P1737" s="175"/>
      <c r="Q1737" s="175">
        <v>200</v>
      </c>
      <c r="R1737" s="166"/>
      <c r="S1737" s="166"/>
      <c r="T1737" s="167"/>
      <c r="U1737" s="168"/>
      <c r="V1737" s="176" t="str">
        <f>IF(OR(U1744=0,U1744&lt;S1744),"",Q1737)</f>
        <v/>
      </c>
    </row>
    <row r="1738" spans="1:22" ht="19.25" customHeight="1">
      <c r="A1738" s="986"/>
      <c r="B1738" s="942" t="str">
        <f>'statement of marks'!$J$3</f>
        <v>HINDI COMPULSORY</v>
      </c>
      <c r="C1738" s="943"/>
      <c r="D1738" s="200" t="str">
        <f>IF('statement of marks'!J73="","",'statement of marks'!J73)</f>
        <v/>
      </c>
      <c r="E1738" s="201" t="str">
        <f>IF('statement of marks'!K73="","",'statement of marks'!K73)</f>
        <v/>
      </c>
      <c r="F1738" s="201" t="str">
        <f>IF('statement of marks'!L73="","",'statement of marks'!L73)</f>
        <v/>
      </c>
      <c r="G1738" s="177" t="str">
        <f>IF('statement of marks'!N73="","",'statement of marks'!N73)</f>
        <v/>
      </c>
      <c r="H1738" s="177" t="str">
        <f>'statement of marks'!$BS$6</f>
        <v/>
      </c>
      <c r="I1738" s="204" t="str">
        <f>IF(G1738="","",G1738)</f>
        <v/>
      </c>
      <c r="J1738" s="204" t="str">
        <f>IF(G1738="","",SUM(D1738,E1738,F1738,G1738))</f>
        <v/>
      </c>
      <c r="K1738" s="178" t="str">
        <f>J1738</f>
        <v/>
      </c>
      <c r="L1738" s="177" t="str">
        <f>IF('statement of marks'!P73="","",'statement of marks'!P73)</f>
        <v/>
      </c>
      <c r="M1738" s="174" t="str">
        <f>'statement of marks'!$BX$6</f>
        <v/>
      </c>
      <c r="N1738" s="204" t="str">
        <f>IF(L1738="","",L1738)</f>
        <v/>
      </c>
      <c r="O1738" s="204" t="str">
        <f>IF(L1738="","",SUM(J1738,L1738))</f>
        <v/>
      </c>
      <c r="P1738" s="179">
        <f>SUM(H1738,M1738)</f>
        <v>0</v>
      </c>
      <c r="Q1738" s="178" t="str">
        <f>O1738</f>
        <v/>
      </c>
      <c r="R1738" s="201" t="str">
        <f>CONCATENATE('statement of marks'!FJ73,'statement of marks'!FK73,'statement of marks'!FL73)</f>
        <v/>
      </c>
      <c r="S1738" s="180" t="str">
        <f>IF(OR(R1738="S",R1738="RE"),100,"")</f>
        <v/>
      </c>
      <c r="T1738" s="181" t="str">
        <f>IF('result subject-wise'!U73="","",'result subject-wise'!U73)</f>
        <v/>
      </c>
      <c r="U1738" s="182" t="str">
        <f>IF('result subject-wise'!V73="","",'result subject-wise'!V73)</f>
        <v/>
      </c>
      <c r="V1738" s="176" t="str">
        <f>IF(OR(U1744=0,U1744&lt;S1744),"",IF(R1738="RE",SUM(Q1738,T1738),IF(R1738="S",T1738,Q1738)))</f>
        <v/>
      </c>
    </row>
    <row r="1739" spans="1:22" ht="19.25" customHeight="1">
      <c r="A1739" s="986"/>
      <c r="B1739" s="942" t="str">
        <f>'statement of marks'!$W$3</f>
        <v>ENGLISH COMPULSORY</v>
      </c>
      <c r="C1739" s="943"/>
      <c r="D1739" s="200" t="str">
        <f>IF('statement of marks'!W73="","",'statement of marks'!W73)</f>
        <v/>
      </c>
      <c r="E1739" s="201" t="str">
        <f>IF('statement of marks'!X73="","",'statement of marks'!X73)</f>
        <v/>
      </c>
      <c r="F1739" s="201" t="str">
        <f>IF('statement of marks'!Y73="","",'statement of marks'!Y73)</f>
        <v/>
      </c>
      <c r="G1739" s="177" t="str">
        <f>IF('statement of marks'!AA73="","",'statement of marks'!AA73)</f>
        <v/>
      </c>
      <c r="H1739" s="177" t="str">
        <f>'statement of marks'!$CU$6</f>
        <v/>
      </c>
      <c r="I1739" s="204" t="str">
        <f>IF(G1739="","",G1739)</f>
        <v/>
      </c>
      <c r="J1739" s="204" t="str">
        <f t="shared" ref="J1739:J1742" si="632">IF(G1739="","",SUM(D1739,E1739,F1739,G1739))</f>
        <v/>
      </c>
      <c r="K1739" s="178" t="str">
        <f>J1739</f>
        <v/>
      </c>
      <c r="L1739" s="177" t="str">
        <f>IF('statement of marks'!AC73="","",'statement of marks'!AC73)</f>
        <v/>
      </c>
      <c r="M1739" s="174" t="str">
        <f>'statement of marks'!$CZ$6</f>
        <v/>
      </c>
      <c r="N1739" s="204" t="str">
        <f>IF(L1739="","",L1739)</f>
        <v/>
      </c>
      <c r="O1739" s="204" t="str">
        <f t="shared" ref="O1739" si="633">IF(L1739="","",SUM(J1739,L1739))</f>
        <v/>
      </c>
      <c r="P1739" s="179">
        <f t="shared" ref="P1739" si="634">SUM(H1739,M1739)</f>
        <v>0</v>
      </c>
      <c r="Q1739" s="178" t="str">
        <f>O1739</f>
        <v/>
      </c>
      <c r="R1739" s="201" t="str">
        <f>CONCATENATE('statement of marks'!FM73,'statement of marks'!FN73,'statement of marks'!FO73)</f>
        <v/>
      </c>
      <c r="S1739" s="180" t="str">
        <f>IF(OR(R1739="S",R1739="RE"),100,"")</f>
        <v/>
      </c>
      <c r="T1739" s="181" t="str">
        <f>IF('result subject-wise'!X73="","",'result subject-wise'!X73)</f>
        <v/>
      </c>
      <c r="U1739" s="182" t="str">
        <f>IF('result subject-wise'!Y73="","",'result subject-wise'!Y73)</f>
        <v/>
      </c>
      <c r="V1739" s="176" t="str">
        <f>IF(OR(U1744=0,U1744&lt;S1744),"",IF(R1739="RE",SUM(Q1739,T1739),IF(R1739="S",T1739,Q1739)))</f>
        <v/>
      </c>
    </row>
    <row r="1740" spans="1:22" ht="19.25" customHeight="1">
      <c r="A1740" s="986"/>
      <c r="B1740" s="942" t="str">
        <f>'statement of marks'!AK73</f>
        <v>PHYSICS</v>
      </c>
      <c r="C1740" s="943"/>
      <c r="D1740" s="200" t="str">
        <f>IF('statement of marks'!AL73="","",'statement of marks'!AL73)</f>
        <v/>
      </c>
      <c r="E1740" s="201" t="str">
        <f>IF('statement of marks'!AM73="","",'statement of marks'!AM73)</f>
        <v/>
      </c>
      <c r="F1740" s="201" t="str">
        <f>IF('statement of marks'!AN73="","",'statement of marks'!AN73)</f>
        <v/>
      </c>
      <c r="G1740" s="177" t="str">
        <f>IF('statement of marks'!AP73="","",'statement of marks'!AP73)</f>
        <v/>
      </c>
      <c r="H1740" s="177" t="str">
        <f>IF('statement of marks'!AQ73="","",'statement of marks'!AQ73)</f>
        <v/>
      </c>
      <c r="I1740" s="204" t="str">
        <f>IF(G1740="","",IF(AND(G1740="ML",H1740="ML"),"ML",IF(AND(G1740="ML",H1740=""),"ML",SUM(G1740,H1740))))</f>
        <v/>
      </c>
      <c r="J1740" s="204" t="str">
        <f t="shared" si="632"/>
        <v/>
      </c>
      <c r="K1740" s="178" t="str">
        <f>IF(J1740="","",SUM(H1740,J1740))</f>
        <v/>
      </c>
      <c r="L1740" s="177" t="str">
        <f>IF('statement of marks'!AU73="","",'statement of marks'!AU73)</f>
        <v/>
      </c>
      <c r="M1740" s="177" t="str">
        <f>IF('statement of marks'!AV73="","",'statement of marks'!AV73)</f>
        <v/>
      </c>
      <c r="N1740" s="204" t="str">
        <f>IF(L1740="","",IF(AND(L1740="ML",M1740="ML"),"ML",IF(AND(L1740="ML",M1740=""),"ML",SUM(L1740,M1740))))</f>
        <v/>
      </c>
      <c r="O1740" s="204" t="str">
        <f>IF(L1740="","",SUM(J1740,L1740))</f>
        <v/>
      </c>
      <c r="P1740" s="177" t="str">
        <f>IF(AND(H1740="",M1740=""),"",SUM(H1740,M1740))</f>
        <v/>
      </c>
      <c r="Q1740" s="178" t="str">
        <f>IF(O1740="","",SUM(O1740,P1740))</f>
        <v/>
      </c>
      <c r="R1740" s="201" t="str">
        <f>CONCATENATE('statement of marks'!FP73,'statement of marks'!FY73,'statement of marks'!FZ73)</f>
        <v/>
      </c>
      <c r="S1740" s="180" t="str">
        <f>IF('result subject-wise'!Z73="","",'result subject-wise'!Z73)</f>
        <v/>
      </c>
      <c r="T1740" s="181" t="str">
        <f>IF('result subject-wise'!AB73="","",'result subject-wise'!AB73)</f>
        <v/>
      </c>
      <c r="U1740" s="182" t="str">
        <f>IF('result subject-wise'!AC73="","",'result subject-wise'!AC73)</f>
        <v/>
      </c>
      <c r="V1740" s="176" t="str">
        <f>IF(OR(U1744=0,U1744&lt;S1744),"",IF(OR(R1740="RE",R1740="REP"),SUM(Q1740,T1740),IF(R1740="S",T1740,Q1740)))</f>
        <v/>
      </c>
    </row>
    <row r="1741" spans="1:22" ht="19.25" customHeight="1">
      <c r="A1741" s="986"/>
      <c r="B1741" s="942" t="str">
        <f>'statement of marks'!BM73</f>
        <v/>
      </c>
      <c r="C1741" s="943"/>
      <c r="D1741" s="200" t="str">
        <f>IF('statement of marks'!BN73="","",'statement of marks'!BN73)</f>
        <v/>
      </c>
      <c r="E1741" s="201" t="str">
        <f>IF('statement of marks'!BO73="","",'statement of marks'!BO73)</f>
        <v/>
      </c>
      <c r="F1741" s="201" t="str">
        <f>IF('statement of marks'!BP73="","",'statement of marks'!BP73)</f>
        <v/>
      </c>
      <c r="G1741" s="177" t="str">
        <f>IF('statement of marks'!BR73="","",'statement of marks'!BR73)</f>
        <v/>
      </c>
      <c r="H1741" s="177" t="str">
        <f>IF('statement of marks'!BS73="","",'statement of marks'!BS73)</f>
        <v/>
      </c>
      <c r="I1741" s="204" t="str">
        <f t="shared" ref="I1741" si="635">IF(G1741="","",IF(AND(G1741="ML",H1741="ML"),"ML",IF(AND(G1741="ML",H1741=""),"ML",SUM(G1741,H1741))))</f>
        <v/>
      </c>
      <c r="J1741" s="204" t="str">
        <f t="shared" si="632"/>
        <v/>
      </c>
      <c r="K1741" s="178" t="str">
        <f>IF(J1741="","",SUM(H1741,J1741))</f>
        <v/>
      </c>
      <c r="L1741" s="177" t="str">
        <f>IF('statement of marks'!BW73="","",'statement of marks'!BW73)</f>
        <v/>
      </c>
      <c r="M1741" s="177" t="str">
        <f>IF('statement of marks'!BX73="","",'statement of marks'!BX73)</f>
        <v/>
      </c>
      <c r="N1741" s="204" t="str">
        <f t="shared" ref="N1741" si="636">IF(L1741="","",IF(AND(L1741="ML",M1741="ML"),"ML",IF(AND(L1741="ML",M1741=""),"ML",SUM(L1741,M1741))))</f>
        <v/>
      </c>
      <c r="O1741" s="204" t="str">
        <f>IF(L1741="","",SUM(J1741,L1741))</f>
        <v/>
      </c>
      <c r="P1741" s="177" t="str">
        <f t="shared" ref="P1741:P1742" si="637">IF(AND(H1741="",M1741=""),"",SUM(H1741,M1741))</f>
        <v/>
      </c>
      <c r="Q1741" s="178" t="str">
        <f>IF(O1741="","",SUM(O1741,P1741))</f>
        <v/>
      </c>
      <c r="R1741" s="201" t="str">
        <f>CONCATENATE('statement of marks'!GA73,'statement of marks'!GJ73,'statement of marks'!GK73)</f>
        <v/>
      </c>
      <c r="S1741" s="180" t="str">
        <f>IF('result subject-wise'!AD73="","",'result subject-wise'!AD73)</f>
        <v/>
      </c>
      <c r="T1741" s="181" t="str">
        <f>IF('result subject-wise'!AF73="","",'result subject-wise'!AF73)</f>
        <v/>
      </c>
      <c r="U1741" s="182" t="str">
        <f>IF('result subject-wise'!AG73="","",'result subject-wise'!AG73)</f>
        <v/>
      </c>
      <c r="V1741" s="176" t="str">
        <f>IF(OR(U1744=0,U1744&lt;S1744),"",IF(OR(R1741="RE",R1741="REP"),SUM(Q1741,T1741),IF(R1741="S",T1741,Q1741)))</f>
        <v/>
      </c>
    </row>
    <row r="1742" spans="1:22" ht="19.25" customHeight="1">
      <c r="A1742" s="986"/>
      <c r="B1742" s="942" t="str">
        <f>'statement of marks'!CO73</f>
        <v/>
      </c>
      <c r="C1742" s="943"/>
      <c r="D1742" s="200" t="str">
        <f>IF('statement of marks'!CP73="","",'statement of marks'!CP73)</f>
        <v/>
      </c>
      <c r="E1742" s="201" t="str">
        <f>IF('statement of marks'!CQ73="","",'statement of marks'!CQ73)</f>
        <v/>
      </c>
      <c r="F1742" s="201" t="str">
        <f>IF('statement of marks'!CR73="","",'statement of marks'!CR73)</f>
        <v/>
      </c>
      <c r="G1742" s="177" t="str">
        <f>IF('statement of marks'!CT73="","",'statement of marks'!CT73)</f>
        <v/>
      </c>
      <c r="H1742" s="177" t="str">
        <f>IF('statement of marks'!CU73="","",'statement of marks'!CU73)</f>
        <v/>
      </c>
      <c r="I1742" s="204" t="str">
        <f>IF(G1742="","",IF(AND(G1742="ML",H1742="ML"),"ML",IF(AND(G1742="ML",H1742=""),"ML",SUM(G1742,H1742))))</f>
        <v/>
      </c>
      <c r="J1742" s="204" t="str">
        <f t="shared" si="632"/>
        <v/>
      </c>
      <c r="K1742" s="178" t="str">
        <f>IF(J1742="","",SUM(H1742,J1742))</f>
        <v/>
      </c>
      <c r="L1742" s="177" t="str">
        <f>IF('statement of marks'!CY73="","",'statement of marks'!CY73)</f>
        <v/>
      </c>
      <c r="M1742" s="177" t="str">
        <f>IF('statement of marks'!CZ73="","",'statement of marks'!CZ73)</f>
        <v/>
      </c>
      <c r="N1742" s="204" t="str">
        <f>IF(L1742="","",IF(AND(L1742="ML",M1742="ML"),"ML",IF(AND(L1742="ML",M1742=""),"ML",SUM(L1742,M1742))))</f>
        <v/>
      </c>
      <c r="O1742" s="204" t="str">
        <f>IF(L1742="","",SUM(J1742,L1742))</f>
        <v/>
      </c>
      <c r="P1742" s="177" t="str">
        <f t="shared" si="637"/>
        <v/>
      </c>
      <c r="Q1742" s="178" t="str">
        <f>IF(O1742="","",SUM(O1742,P1742))</f>
        <v/>
      </c>
      <c r="R1742" s="201" t="str">
        <f>CONCATENATE('statement of marks'!GL73,'statement of marks'!GU73,'statement of marks'!GV73)</f>
        <v/>
      </c>
      <c r="S1742" s="180" t="str">
        <f>IF('result subject-wise'!AH73="","",'result subject-wise'!AH73)</f>
        <v/>
      </c>
      <c r="T1742" s="181" t="str">
        <f>IF('result subject-wise'!AJ73="","",'result subject-wise'!AJ73)</f>
        <v/>
      </c>
      <c r="U1742" s="182" t="str">
        <f>IF('result subject-wise'!AK73="","",'result subject-wise'!AK73)</f>
        <v/>
      </c>
      <c r="V1742" s="176" t="str">
        <f>IF(OR(U1744=0,U1744&lt;S1744),"",IF(OR(R1742="RE",R1742="REP"),SUM(Q1742,T1742),IF(R1742="S",T1742,Q1742)))</f>
        <v/>
      </c>
    </row>
    <row r="1743" spans="1:22" ht="19.25" customHeight="1">
      <c r="A1743" s="986"/>
      <c r="B1743" s="1032" t="s">
        <v>296</v>
      </c>
      <c r="C1743" s="1033"/>
      <c r="D1743" s="183" t="str">
        <f>IF(AND(D1738="",D1739="",D1740="",D1741="",D1742=""),"",SUM(D1738:D1742))</f>
        <v/>
      </c>
      <c r="E1743" s="183" t="str">
        <f t="shared" ref="E1743:F1743" si="638">IF(AND(E1738="",E1739="",E1740="",E1741="",E1742=""),"",SUM(E1738:E1742))</f>
        <v/>
      </c>
      <c r="F1743" s="183" t="str">
        <f t="shared" si="638"/>
        <v/>
      </c>
      <c r="G1743" s="184" t="str">
        <f>IF(G1738="","",SUM(G1738:G1742))</f>
        <v/>
      </c>
      <c r="H1743" s="184">
        <f>SUM(H1740:H1742)</f>
        <v>0</v>
      </c>
      <c r="I1743" s="184" t="str">
        <f>IF(AND(I1738="",I1739="",I1740="",I1741="",I1742=""),"",SUM(I1738:I1742))</f>
        <v/>
      </c>
      <c r="J1743" s="185" t="str">
        <f>IF(J1742="","",SUM(J1738:J1742))</f>
        <v/>
      </c>
      <c r="K1743" s="186" t="str">
        <f>IF(K1738="","",SUM(K1738:K1742))</f>
        <v/>
      </c>
      <c r="L1743" s="184" t="str">
        <f>IF(L1738="","",SUM(L1738:L1742))</f>
        <v/>
      </c>
      <c r="M1743" s="184">
        <f>SUM(M1740:M1742)</f>
        <v>0</v>
      </c>
      <c r="N1743" s="184" t="str">
        <f t="shared" ref="N1743" si="639">IF(AND(N1738="",N1739="",N1740="",N1741="",N1742=""),"",SUM(N1738:N1742))</f>
        <v/>
      </c>
      <c r="O1743" s="185" t="str">
        <f>IF(L1743="","",SUM(J1743,L1743))</f>
        <v/>
      </c>
      <c r="P1743" s="186">
        <f>SUM(H1743,M1743)</f>
        <v>0</v>
      </c>
      <c r="Q1743" s="186" t="str">
        <f>IF(Q1738="","",SUM(Q1738:Q1742))</f>
        <v/>
      </c>
      <c r="R1743" s="185"/>
      <c r="S1743" s="185" t="str">
        <f>IF(AND(S1738="",S1739="",S1740="",S1741="",S1742=""),"",SUM(S1738:S1742))</f>
        <v/>
      </c>
      <c r="T1743" s="187" t="str">
        <f>IF(AND(T1738="",T1739="",T1740="",T1741="",T1742=""),"",SUM(T1738:T1742))</f>
        <v/>
      </c>
      <c r="U1743" s="188"/>
      <c r="V1743" s="189" t="str">
        <f>IF(V1738="","",SUM(V1738:V1742))</f>
        <v/>
      </c>
    </row>
    <row r="1744" spans="1:22" ht="19.25" customHeight="1">
      <c r="A1744" s="986"/>
      <c r="B1744" s="1034" t="s">
        <v>318</v>
      </c>
      <c r="C1744" s="1035"/>
      <c r="D1744" s="173" t="str">
        <f>IF(D1743="","",50-(COUNTIF(D1738:D1742,"NA")*10+COUNTIF(D1738:D1742,"ML")*10))</f>
        <v/>
      </c>
      <c r="E1744" s="173" t="str">
        <f t="shared" ref="E1744:F1744" si="640">IF(E1743="","",50-(COUNTIF(E1738:E1742,"NA")*10+COUNTIF(E1738:E1742,"ML")*10))</f>
        <v/>
      </c>
      <c r="F1744" s="173" t="str">
        <f t="shared" si="640"/>
        <v/>
      </c>
      <c r="G1744" s="177">
        <f>I1744-H1744</f>
        <v>350</v>
      </c>
      <c r="H1744" s="184">
        <f>IF(H1743="","",(IF(OR(H1740="ML",H1740=""),0,H1737)+IF(OR(H1741="ML",H1741=""),0,H1738)+IF(OR(H1742="ML",H1742=""),0,H1739)))</f>
        <v>0</v>
      </c>
      <c r="I1744" s="177">
        <f>IF(I1743=0,0,350-H1746)</f>
        <v>350</v>
      </c>
      <c r="J1744" s="204" t="str">
        <f>IF(J1743="","",SUM(D1744:G1744))</f>
        <v/>
      </c>
      <c r="K1744" s="178" t="str">
        <f>IF(K1743="","",SUM(H1744,J1744))</f>
        <v/>
      </c>
      <c r="L1744" s="177">
        <f>N1744-M1744</f>
        <v>500</v>
      </c>
      <c r="M1744" s="180">
        <f>IF(M1743="","",(IF(OR(M1740="ML",M1740=""),0,M1737)+IF(OR(M1741="ML",M1741=""),0,M1738)+IF(OR(M1742="ML",M1742=""),0,M1739)))</f>
        <v>0</v>
      </c>
      <c r="N1744" s="177">
        <f>IF(N1743=0,0,500-M1746)</f>
        <v>500</v>
      </c>
      <c r="O1744" s="204">
        <f>IF(L1744="","",SUM(J1744,L1744))</f>
        <v>500</v>
      </c>
      <c r="P1744" s="178">
        <f>SUM(H1744,M1744)</f>
        <v>0</v>
      </c>
      <c r="Q1744" s="178" t="str">
        <f>IF(Q1743="","",SUM(O1744,P1744))</f>
        <v/>
      </c>
      <c r="R1744" s="169"/>
      <c r="S1744" s="190">
        <f>COUNTIF(R1738:R1747,"S")</f>
        <v>0</v>
      </c>
      <c r="T1744" s="190">
        <f>COUNTIF(R1738:R1747,"RE")+COUNTIF(R1738:R1747,"REP")</f>
        <v>0</v>
      </c>
      <c r="U1744" s="190">
        <f>COUNTIF(U1738:U1743,"P")+COUNTIF(U1746:U1747,"P")</f>
        <v>0</v>
      </c>
      <c r="V1744" s="191" t="str">
        <f>IF(OR(U1744=0,U1744&lt;(S1744+T1744)),"",(Q1744-(S1744*200)+S1743))</f>
        <v/>
      </c>
    </row>
    <row r="1745" spans="1:22" ht="19.25" customHeight="1">
      <c r="A1745" s="986"/>
      <c r="B1745" s="942" t="s">
        <v>156</v>
      </c>
      <c r="C1745" s="943"/>
      <c r="D1745" s="192" t="str">
        <f t="shared" ref="D1745:Q1745" si="641">IF(D1744="","",D1743/D1744*100)</f>
        <v/>
      </c>
      <c r="E1745" s="192" t="str">
        <f t="shared" si="641"/>
        <v/>
      </c>
      <c r="F1745" s="192" t="str">
        <f t="shared" si="641"/>
        <v/>
      </c>
      <c r="G1745" s="192" t="e">
        <f t="shared" si="641"/>
        <v>#VALUE!</v>
      </c>
      <c r="H1745" s="192" t="e">
        <f t="shared" si="641"/>
        <v>#DIV/0!</v>
      </c>
      <c r="I1745" s="192" t="e">
        <f t="shared" si="641"/>
        <v>#VALUE!</v>
      </c>
      <c r="J1745" s="192" t="str">
        <f t="shared" si="641"/>
        <v/>
      </c>
      <c r="K1745" s="193" t="str">
        <f t="shared" si="641"/>
        <v/>
      </c>
      <c r="L1745" s="192" t="e">
        <f t="shared" si="641"/>
        <v>#VALUE!</v>
      </c>
      <c r="M1745" s="192" t="e">
        <f t="shared" si="641"/>
        <v>#DIV/0!</v>
      </c>
      <c r="N1745" s="192" t="e">
        <f t="shared" si="641"/>
        <v>#VALUE!</v>
      </c>
      <c r="O1745" s="192" t="e">
        <f t="shared" si="641"/>
        <v>#VALUE!</v>
      </c>
      <c r="P1745" s="193" t="e">
        <f t="shared" si="641"/>
        <v>#DIV/0!</v>
      </c>
      <c r="Q1745" s="193" t="str">
        <f t="shared" si="641"/>
        <v/>
      </c>
      <c r="R1745" s="166"/>
      <c r="S1745" s="166"/>
      <c r="T1745" s="167"/>
      <c r="U1745" s="170"/>
      <c r="V1745" s="194" t="str">
        <f>IF(V1744="","",V1743/V1744*100)</f>
        <v/>
      </c>
    </row>
    <row r="1746" spans="1:22" ht="19.25" customHeight="1">
      <c r="A1746" s="986"/>
      <c r="B1746" s="942" t="str">
        <f>'statement of marks'!$DQ$3</f>
        <v>RAJASTHAN STUDIES</v>
      </c>
      <c r="C1746" s="943"/>
      <c r="D1746" s="200" t="str">
        <f>IF('statement of marks'!DQ73="","",'statement of marks'!DQ73)</f>
        <v/>
      </c>
      <c r="E1746" s="201" t="str">
        <f>IF('statement of marks'!DR73="","",'statement of marks'!DR73)</f>
        <v/>
      </c>
      <c r="F1746" s="201" t="str">
        <f>IF('statement of marks'!DS73="","",'statement of marks'!DS73)</f>
        <v/>
      </c>
      <c r="G1746" s="201" t="str">
        <f>IF('statement of marks'!DU73="","",'statement of marks'!DU73)</f>
        <v/>
      </c>
      <c r="H1746" s="179">
        <f>IF(G1738="ML",70)+IF(G1739="ML",70)+IF(G1740="ML",70-H1737)+IF(G1741="ML",70-H1738)+IF(G1742="ML",70-H1739)+IF(H1740="ml",H1737)+IF(H1741="ml",H1738)+IF(H1742="ml",H1739)</f>
        <v>0</v>
      </c>
      <c r="I1746" s="204" t="str">
        <f>IF(G1746="","",SUM(G1746,H1746))</f>
        <v/>
      </c>
      <c r="J1746" s="204" t="str">
        <f>IF(G1746="","",SUM(D1746,E1746,F1746,G1746))</f>
        <v/>
      </c>
      <c r="K1746" s="178" t="str">
        <f>IF(J1746="","",SUM(H1746,J1746))</f>
        <v/>
      </c>
      <c r="L1746" s="201" t="str">
        <f>IF('statement of marks'!DW73="","",'statement of marks'!DW73)</f>
        <v/>
      </c>
      <c r="M1746" s="179">
        <f>IF(L1738="ML",100)+IF(L1739="ML",100)+IF(L1740="ML",100-M1737)+IF(L1741="ML",100-M1738)+IF(L1742="ML",100-M1739)+IF(M1740="ml",M1737)+IF(M1741="ml",M1738)+IF(M1742="ml",M1739)</f>
        <v>0</v>
      </c>
      <c r="N1746" s="204" t="str">
        <f>IF(L1746="","",SUM(L1746,M1746))</f>
        <v/>
      </c>
      <c r="O1746" s="204" t="str">
        <f>IF(L1746="","",SUM(K1746,L1746))</f>
        <v/>
      </c>
      <c r="P1746" s="179">
        <f>SUM(H1746,M1746)</f>
        <v>0</v>
      </c>
      <c r="Q1746" s="178" t="str">
        <f>IF(O1746="","",SUM(O1746,M1746))</f>
        <v/>
      </c>
      <c r="R1746" s="201" t="str">
        <f>IF('statement of marks'!GW73="","",'statement of marks'!GW73)</f>
        <v/>
      </c>
      <c r="S1746" s="180" t="str">
        <f>IF(OR(R1746="S",R1746="RE"),100,"")</f>
        <v/>
      </c>
      <c r="T1746" s="171" t="str">
        <f>IF('result subject-wise'!AL73="","",'result subject-wise'!AL73)</f>
        <v/>
      </c>
      <c r="U1746" s="172" t="str">
        <f>IF('result subject-wise'!AM73="","",'result subject-wise'!AM73)</f>
        <v/>
      </c>
      <c r="V1746" s="1036"/>
    </row>
    <row r="1747" spans="1:22" ht="19.25" customHeight="1">
      <c r="A1747" s="986"/>
      <c r="B1747" s="942" t="str">
        <f>'statement of marks'!$ED$3</f>
        <v>JEEVAN KAUSJAL</v>
      </c>
      <c r="C1747" s="943"/>
      <c r="D1747" s="1037" t="s">
        <v>283</v>
      </c>
      <c r="E1747" s="1038"/>
      <c r="F1747" s="204">
        <f>'statement of marks'!$ED$6</f>
        <v>30</v>
      </c>
      <c r="G1747" s="177" t="str">
        <f>IF('statement of marks'!ED73="","",'statement of marks'!ED73)</f>
        <v/>
      </c>
      <c r="H1747" s="1038" t="s">
        <v>284</v>
      </c>
      <c r="I1747" s="1038"/>
      <c r="J1747" s="204">
        <f>'statement of marks'!$EE$6</f>
        <v>30</v>
      </c>
      <c r="K1747" s="178" t="str">
        <f>IF('statement of marks'!EE73="","",'statement of marks'!EE73)</f>
        <v/>
      </c>
      <c r="L1747" s="1038" t="s">
        <v>113</v>
      </c>
      <c r="M1747" s="1038"/>
      <c r="N1747" s="204">
        <f>'statement of marks'!$EF$6</f>
        <v>40</v>
      </c>
      <c r="O1747" s="201" t="str">
        <f>IF('statement of marks'!EF73="","",'statement of marks'!EF73)</f>
        <v/>
      </c>
      <c r="P1747" s="166"/>
      <c r="Q1747" s="178" t="str">
        <f>IF(O1747="","",SUM(G1747,K1747,O1747))</f>
        <v/>
      </c>
      <c r="R1747" s="201" t="str">
        <f>IF('statement of marks'!GX73="","",'statement of marks'!GX73)</f>
        <v/>
      </c>
      <c r="S1747" s="180" t="str">
        <f>IF(OR(R1747="S",R1747="RE"),40,"")</f>
        <v/>
      </c>
      <c r="T1747" s="171" t="str">
        <f>IF('result subject-wise'!AN73="","",'result subject-wise'!AN73)</f>
        <v/>
      </c>
      <c r="U1747" s="172" t="str">
        <f>IF('result subject-wise'!AO73="","",'result subject-wise'!AO73)</f>
        <v/>
      </c>
      <c r="V1747" s="1036"/>
    </row>
    <row r="1748" spans="1:22" ht="19.25" customHeight="1">
      <c r="A1748" s="986"/>
      <c r="B1748" s="1039" t="s">
        <v>200</v>
      </c>
      <c r="C1748" s="1040"/>
      <c r="D1748" s="1041" t="str">
        <f>IF('statement of marks'!HD73="","",'statement of marks'!HD73)</f>
        <v/>
      </c>
      <c r="E1748" s="1042"/>
      <c r="F1748" s="1042"/>
      <c r="G1748" s="1042"/>
      <c r="H1748" s="1042"/>
      <c r="I1748" s="1043"/>
      <c r="J1748" s="202" t="s">
        <v>330</v>
      </c>
      <c r="K1748" s="201" t="str">
        <f>IF('statement of marks'!HG73="","",'statement of marks'!HG73)</f>
        <v/>
      </c>
      <c r="L1748" s="1044" t="s">
        <v>157</v>
      </c>
      <c r="M1748" s="1045"/>
      <c r="N1748" s="1046"/>
      <c r="O1748" s="201" t="str">
        <f>IF('statement of marks'!HI73="","",'statement of marks'!HI73)</f>
        <v/>
      </c>
      <c r="P1748" s="1047" t="s">
        <v>324</v>
      </c>
      <c r="Q1748" s="1047"/>
      <c r="R1748" s="1047"/>
      <c r="S1748" s="1047"/>
      <c r="T1748" s="1047"/>
      <c r="U1748" s="1047"/>
      <c r="V1748" s="1048"/>
    </row>
    <row r="1749" spans="1:22" ht="19.25" customHeight="1">
      <c r="A1749" s="986"/>
      <c r="B1749" s="1039" t="s">
        <v>333</v>
      </c>
      <c r="C1749" s="1040"/>
      <c r="D1749" s="965" t="s">
        <v>127</v>
      </c>
      <c r="E1749" s="966"/>
      <c r="F1749" s="958" t="s">
        <v>129</v>
      </c>
      <c r="G1749" s="958"/>
      <c r="H1749" s="958" t="s">
        <v>131</v>
      </c>
      <c r="I1749" s="958"/>
      <c r="J1749" s="958" t="s">
        <v>133</v>
      </c>
      <c r="K1749" s="958"/>
      <c r="L1749" s="959" t="s">
        <v>312</v>
      </c>
      <c r="M1749" s="959"/>
      <c r="N1749" s="959"/>
      <c r="O1749" s="959"/>
      <c r="P1749" s="960" t="s">
        <v>200</v>
      </c>
      <c r="Q1749" s="960"/>
      <c r="R1749" s="960"/>
      <c r="S1749" s="960"/>
      <c r="T1749" s="961" t="str">
        <f>IF('result subject-wise'!AR73="","",'result subject-wise'!AR73)</f>
        <v/>
      </c>
      <c r="U1749" s="961"/>
      <c r="V1749" s="962"/>
    </row>
    <row r="1750" spans="1:22" ht="19.25" customHeight="1">
      <c r="A1750" s="986"/>
      <c r="B1750" s="963" t="s">
        <v>309</v>
      </c>
      <c r="C1750" s="964"/>
      <c r="D1750" s="965" t="str">
        <f>IF('statement of marks'!EZ73="","",'statement of marks'!EZ73)</f>
        <v/>
      </c>
      <c r="E1750" s="966"/>
      <c r="F1750" s="966" t="str">
        <f>IF('statement of marks'!FB73="","",'statement of marks'!FB73)</f>
        <v/>
      </c>
      <c r="G1750" s="966"/>
      <c r="H1750" s="966" t="str">
        <f>IF('statement of marks'!FD73="","",'statement of marks'!FD73)</f>
        <v/>
      </c>
      <c r="I1750" s="966"/>
      <c r="J1750" s="966" t="str">
        <f>IF('statement of marks'!FF73="","",'statement of marks'!FF73)</f>
        <v/>
      </c>
      <c r="K1750" s="966"/>
      <c r="L1750" s="966" t="str">
        <f>IF('statement of marks'!FH73="","",'statement of marks'!FH73)</f>
        <v/>
      </c>
      <c r="M1750" s="966"/>
      <c r="N1750" s="966"/>
      <c r="O1750" s="966"/>
      <c r="P1750" s="960" t="s">
        <v>330</v>
      </c>
      <c r="Q1750" s="960"/>
      <c r="R1750" s="960"/>
      <c r="S1750" s="960"/>
      <c r="T1750" s="961" t="str">
        <f>IF(AND(T1749="mRrh.kZ",V1745&gt;=60),"FIRST",IF(AND(T1749="mRrh.kZ",V1745&gt;=48),"SECOND",IF(AND(T1749="mRrh.kZ",V1745&gt;=36),"THIRD","")))</f>
        <v/>
      </c>
      <c r="U1750" s="961"/>
      <c r="V1750" s="962"/>
    </row>
    <row r="1751" spans="1:22" ht="19.25" customHeight="1">
      <c r="A1751" s="986"/>
      <c r="B1751" s="963" t="s">
        <v>310</v>
      </c>
      <c r="C1751" s="964"/>
      <c r="D1751" s="967" t="str">
        <f>IF('statement of marks'!EY73="","",'statement of marks'!EY73)</f>
        <v/>
      </c>
      <c r="E1751" s="968"/>
      <c r="F1751" s="968" t="str">
        <f>IF('statement of marks'!FA73="","",'statement of marks'!FA73)</f>
        <v/>
      </c>
      <c r="G1751" s="968"/>
      <c r="H1751" s="968" t="str">
        <f>IF('statement of marks'!FC73="","",'statement of marks'!FC73)</f>
        <v/>
      </c>
      <c r="I1751" s="968"/>
      <c r="J1751" s="968" t="str">
        <f>IF('statement of marks'!FE73="","",'statement of marks'!FE73)</f>
        <v/>
      </c>
      <c r="K1751" s="968"/>
      <c r="L1751" s="968" t="str">
        <f>IF('statement of marks'!FG73="","",'statement of marks'!FG73)</f>
        <v/>
      </c>
      <c r="M1751" s="968"/>
      <c r="N1751" s="968"/>
      <c r="O1751" s="968"/>
      <c r="P1751" s="969" t="s">
        <v>302</v>
      </c>
      <c r="Q1751" s="970"/>
      <c r="R1751" s="970"/>
      <c r="S1751" s="971"/>
      <c r="T1751" s="972" t="str">
        <f>IF(T1749="","",'result subject-wise'!$G$118)</f>
        <v/>
      </c>
      <c r="U1751" s="972"/>
      <c r="V1751" s="973"/>
    </row>
    <row r="1752" spans="1:22" ht="19.25" customHeight="1">
      <c r="A1752" s="986"/>
      <c r="B1752" s="942" t="s">
        <v>303</v>
      </c>
      <c r="C1752" s="943"/>
      <c r="D1752" s="944"/>
      <c r="E1752" s="945"/>
      <c r="F1752" s="945"/>
      <c r="G1752" s="945"/>
      <c r="H1752" s="945"/>
      <c r="I1752" s="945"/>
      <c r="J1752" s="945"/>
      <c r="K1752" s="945"/>
      <c r="L1752" s="946" t="s">
        <v>326</v>
      </c>
      <c r="M1752" s="946"/>
      <c r="N1752" s="946"/>
      <c r="O1752" s="946"/>
      <c r="P1752" s="946"/>
      <c r="Q1752" s="946"/>
      <c r="R1752" s="974"/>
      <c r="S1752" s="975"/>
      <c r="T1752" s="975"/>
      <c r="U1752" s="975"/>
      <c r="V1752" s="976"/>
    </row>
    <row r="1753" spans="1:22" ht="19.25" customHeight="1">
      <c r="A1753" s="986"/>
      <c r="B1753" s="942" t="s">
        <v>335</v>
      </c>
      <c r="C1753" s="943"/>
      <c r="D1753" s="944"/>
      <c r="E1753" s="945"/>
      <c r="F1753" s="945"/>
      <c r="G1753" s="945"/>
      <c r="H1753" s="945"/>
      <c r="I1753" s="945"/>
      <c r="J1753" s="945"/>
      <c r="K1753" s="945"/>
      <c r="L1753" s="946" t="s">
        <v>304</v>
      </c>
      <c r="M1753" s="946"/>
      <c r="N1753" s="946"/>
      <c r="O1753" s="946"/>
      <c r="P1753" s="946"/>
      <c r="Q1753" s="946"/>
      <c r="R1753" s="977"/>
      <c r="S1753" s="978"/>
      <c r="T1753" s="978"/>
      <c r="U1753" s="978"/>
      <c r="V1753" s="979"/>
    </row>
    <row r="1754" spans="1:22" ht="19.25" customHeight="1">
      <c r="A1754" s="986"/>
      <c r="B1754" s="942" t="s">
        <v>313</v>
      </c>
      <c r="C1754" s="943"/>
      <c r="D1754" s="944"/>
      <c r="E1754" s="945"/>
      <c r="F1754" s="945"/>
      <c r="G1754" s="945"/>
      <c r="H1754" s="945"/>
      <c r="I1754" s="945"/>
      <c r="J1754" s="945"/>
      <c r="K1754" s="945"/>
      <c r="L1754" s="946" t="s">
        <v>327</v>
      </c>
      <c r="M1754" s="946"/>
      <c r="N1754" s="946"/>
      <c r="O1754" s="946"/>
      <c r="P1754" s="946"/>
      <c r="Q1754" s="946"/>
      <c r="R1754" s="947" t="s">
        <v>328</v>
      </c>
      <c r="S1754" s="948"/>
      <c r="T1754" s="948"/>
      <c r="U1754" s="948"/>
      <c r="V1754" s="949"/>
    </row>
    <row r="1755" spans="1:22" ht="19.25" customHeight="1">
      <c r="A1755" s="987"/>
      <c r="B1755" s="950" t="s">
        <v>329</v>
      </c>
      <c r="C1755" s="951"/>
      <c r="D1755" s="952"/>
      <c r="E1755" s="953"/>
      <c r="F1755" s="953"/>
      <c r="G1755" s="953"/>
      <c r="H1755" s="953"/>
      <c r="I1755" s="953"/>
      <c r="J1755" s="953"/>
      <c r="K1755" s="953"/>
      <c r="L1755" s="951" t="s">
        <v>117</v>
      </c>
      <c r="M1755" s="951"/>
      <c r="N1755" s="951"/>
      <c r="O1755" s="951"/>
      <c r="P1755" s="954">
        <f>'statement of marks'!$HJ$110</f>
        <v>42122</v>
      </c>
      <c r="Q1755" s="954"/>
      <c r="R1755" s="955" t="s">
        <v>305</v>
      </c>
      <c r="S1755" s="956"/>
      <c r="T1755" s="956"/>
      <c r="U1755" s="956"/>
      <c r="V1755" s="957"/>
    </row>
    <row r="1756" spans="1:22" ht="19.25" customHeight="1">
      <c r="A1756" s="980" t="s">
        <v>287</v>
      </c>
      <c r="B1756" s="981"/>
      <c r="C1756" s="981"/>
      <c r="D1756" s="981"/>
      <c r="E1756" s="981"/>
      <c r="F1756" s="981"/>
      <c r="G1756" s="981"/>
      <c r="H1756" s="981"/>
      <c r="I1756" s="981"/>
      <c r="J1756" s="981"/>
      <c r="K1756" s="981"/>
      <c r="L1756" s="981"/>
      <c r="M1756" s="981"/>
      <c r="N1756" s="981"/>
      <c r="O1756" s="981"/>
      <c r="P1756" s="981"/>
      <c r="Q1756" s="981"/>
      <c r="R1756" s="981"/>
      <c r="S1756" s="981"/>
      <c r="T1756" s="981"/>
      <c r="U1756" s="981"/>
      <c r="V1756" s="982"/>
    </row>
    <row r="1757" spans="1:22" ht="19.25" customHeight="1">
      <c r="A1757" s="983" t="str">
        <f>'statement of marks'!$A$1</f>
        <v>GOVT. GIRLS' HR. SEC. SCHOOL, NIMBAHERA</v>
      </c>
      <c r="B1757" s="984"/>
      <c r="C1757" s="984"/>
      <c r="D1757" s="984"/>
      <c r="E1757" s="984"/>
      <c r="F1757" s="984"/>
      <c r="G1757" s="984"/>
      <c r="H1757" s="984"/>
      <c r="I1757" s="984"/>
      <c r="J1757" s="984"/>
      <c r="K1757" s="984"/>
      <c r="L1757" s="984"/>
      <c r="M1757" s="984"/>
      <c r="N1757" s="984"/>
      <c r="O1757" s="984"/>
      <c r="P1757" s="984"/>
      <c r="Q1757" s="984"/>
      <c r="R1757" s="984"/>
      <c r="S1757" s="984"/>
      <c r="T1757" s="984"/>
      <c r="U1757" s="984"/>
      <c r="V1757" s="985"/>
    </row>
    <row r="1758" spans="1:22" ht="19.25" customHeight="1">
      <c r="A1758" s="986"/>
      <c r="B1758" s="988" t="s">
        <v>316</v>
      </c>
      <c r="C1758" s="988"/>
      <c r="D1758" s="989" t="str">
        <f>'statement of marks'!$F$3</f>
        <v>2013-14</v>
      </c>
      <c r="E1758" s="990"/>
      <c r="F1758" s="991" t="str">
        <f>IF(T1776="","MAIN EXAMINATION",IF(D1775="Suppl.","SUPPLEMENTARY EXAMINATION",IF(D1775="Re-exam.","RE-EXAMINATION",)))</f>
        <v>MAIN EXAMINATION</v>
      </c>
      <c r="G1758" s="992"/>
      <c r="H1758" s="992"/>
      <c r="I1758" s="992"/>
      <c r="J1758" s="992"/>
      <c r="K1758" s="992"/>
      <c r="L1758" s="992"/>
      <c r="M1758" s="992"/>
      <c r="N1758" s="992"/>
      <c r="O1758" s="992"/>
      <c r="P1758" s="992"/>
      <c r="Q1758" s="992"/>
      <c r="R1758" s="993" t="s">
        <v>315</v>
      </c>
      <c r="S1758" s="994"/>
      <c r="T1758" s="995" t="str">
        <f>'statement of marks'!$A$3</f>
        <v>11 'A'</v>
      </c>
      <c r="U1758" s="995"/>
      <c r="V1758" s="996"/>
    </row>
    <row r="1759" spans="1:22" ht="19.25" customHeight="1">
      <c r="A1759" s="986"/>
      <c r="B1759" s="997" t="s">
        <v>36</v>
      </c>
      <c r="C1759" s="997"/>
      <c r="D1759" s="998" t="str">
        <f>IF('statement of marks'!G74="","",'statement of marks'!G74)</f>
        <v>A 066</v>
      </c>
      <c r="E1759" s="946"/>
      <c r="F1759" s="946"/>
      <c r="G1759" s="946"/>
      <c r="H1759" s="946"/>
      <c r="I1759" s="946"/>
      <c r="J1759" s="946"/>
      <c r="K1759" s="946"/>
      <c r="L1759" s="946"/>
      <c r="M1759" s="946"/>
      <c r="N1759" s="946"/>
      <c r="O1759" s="946"/>
      <c r="P1759" s="946"/>
      <c r="Q1759" s="946"/>
      <c r="R1759" s="999" t="s">
        <v>314</v>
      </c>
      <c r="S1759" s="1000"/>
      <c r="T1759" s="1001" t="str">
        <f>IF('statement of marks'!E74="","",'statement of marks'!E74)</f>
        <v/>
      </c>
      <c r="U1759" s="1001"/>
      <c r="V1759" s="1002"/>
    </row>
    <row r="1760" spans="1:22" ht="19.25" customHeight="1">
      <c r="A1760" s="986"/>
      <c r="B1760" s="997" t="s">
        <v>37</v>
      </c>
      <c r="C1760" s="997"/>
      <c r="D1760" s="998" t="str">
        <f>IF('statement of marks'!H74="","",'statement of marks'!H74)</f>
        <v>B 066</v>
      </c>
      <c r="E1760" s="946"/>
      <c r="F1760" s="946"/>
      <c r="G1760" s="946"/>
      <c r="H1760" s="946"/>
      <c r="I1760" s="946"/>
      <c r="J1760" s="946"/>
      <c r="K1760" s="946"/>
      <c r="L1760" s="946"/>
      <c r="M1760" s="946"/>
      <c r="N1760" s="946"/>
      <c r="O1760" s="946"/>
      <c r="P1760" s="946"/>
      <c r="Q1760" s="946"/>
      <c r="R1760" s="999" t="s">
        <v>35</v>
      </c>
      <c r="S1760" s="1000"/>
      <c r="T1760" s="1001" t="str">
        <f>IF('statement of marks'!D74="","",'statement of marks'!D74)</f>
        <v/>
      </c>
      <c r="U1760" s="1001"/>
      <c r="V1760" s="1002"/>
    </row>
    <row r="1761" spans="1:22" ht="19.25" customHeight="1">
      <c r="A1761" s="986"/>
      <c r="B1761" s="1003" t="s">
        <v>38</v>
      </c>
      <c r="C1761" s="1003"/>
      <c r="D1761" s="998" t="str">
        <f>IF('statement of marks'!I74="","",'statement of marks'!I74)</f>
        <v>C 066</v>
      </c>
      <c r="E1761" s="946"/>
      <c r="F1761" s="946"/>
      <c r="G1761" s="946"/>
      <c r="H1761" s="946"/>
      <c r="I1761" s="946"/>
      <c r="J1761" s="946"/>
      <c r="K1761" s="946"/>
      <c r="L1761" s="946"/>
      <c r="M1761" s="946"/>
      <c r="N1761" s="946"/>
      <c r="O1761" s="946"/>
      <c r="P1761" s="946"/>
      <c r="Q1761" s="946"/>
      <c r="R1761" s="1004" t="s">
        <v>285</v>
      </c>
      <c r="S1761" s="1005"/>
      <c r="T1761" s="1006" t="str">
        <f>IF('statement of marks'!F74="","",'statement of marks'!F74)</f>
        <v/>
      </c>
      <c r="U1761" s="1006"/>
      <c r="V1761" s="1007"/>
    </row>
    <row r="1762" spans="1:22" ht="19.25" customHeight="1">
      <c r="A1762" s="986"/>
      <c r="B1762" s="1008" t="s">
        <v>223</v>
      </c>
      <c r="C1762" s="1010" t="s">
        <v>319</v>
      </c>
      <c r="D1762" s="1012" t="s">
        <v>114</v>
      </c>
      <c r="E1762" s="1012" t="s">
        <v>115</v>
      </c>
      <c r="F1762" s="1012" t="s">
        <v>116</v>
      </c>
      <c r="G1762" s="1014" t="s">
        <v>281</v>
      </c>
      <c r="H1762" s="1014" t="s">
        <v>282</v>
      </c>
      <c r="I1762" s="1012" t="s">
        <v>289</v>
      </c>
      <c r="J1762" s="1012" t="s">
        <v>299</v>
      </c>
      <c r="K1762" s="1016" t="s">
        <v>299</v>
      </c>
      <c r="L1762" s="1018" t="s">
        <v>292</v>
      </c>
      <c r="M1762" s="1018" t="s">
        <v>293</v>
      </c>
      <c r="N1762" s="1020" t="s">
        <v>294</v>
      </c>
      <c r="O1762" s="1020" t="s">
        <v>290</v>
      </c>
      <c r="P1762" s="1020" t="s">
        <v>291</v>
      </c>
      <c r="Q1762" s="1016" t="s">
        <v>323</v>
      </c>
      <c r="R1762" s="1012" t="s">
        <v>334</v>
      </c>
      <c r="S1762" s="1022" t="s">
        <v>332</v>
      </c>
      <c r="T1762" s="1024" t="s">
        <v>320</v>
      </c>
      <c r="U1762" s="1026" t="s">
        <v>321</v>
      </c>
      <c r="V1762" s="1028" t="s">
        <v>322</v>
      </c>
    </row>
    <row r="1763" spans="1:22" ht="19.25" customHeight="1">
      <c r="A1763" s="986"/>
      <c r="B1763" s="1009"/>
      <c r="C1763" s="1011"/>
      <c r="D1763" s="1013"/>
      <c r="E1763" s="1013"/>
      <c r="F1763" s="1013"/>
      <c r="G1763" s="1015"/>
      <c r="H1763" s="1015"/>
      <c r="I1763" s="1013"/>
      <c r="J1763" s="1013"/>
      <c r="K1763" s="1017"/>
      <c r="L1763" s="1019"/>
      <c r="M1763" s="1019"/>
      <c r="N1763" s="1021"/>
      <c r="O1763" s="1021"/>
      <c r="P1763" s="1021"/>
      <c r="Q1763" s="1017"/>
      <c r="R1763" s="1013"/>
      <c r="S1763" s="1023"/>
      <c r="T1763" s="1025"/>
      <c r="U1763" s="1027"/>
      <c r="V1763" s="1029"/>
    </row>
    <row r="1764" spans="1:22" ht="19.25" customHeight="1">
      <c r="A1764" s="986"/>
      <c r="B1764" s="1030" t="s">
        <v>317</v>
      </c>
      <c r="C1764" s="1031"/>
      <c r="D1764" s="173">
        <v>10</v>
      </c>
      <c r="E1764" s="203">
        <v>10</v>
      </c>
      <c r="F1764" s="203">
        <v>10</v>
      </c>
      <c r="G1764" s="164" t="s">
        <v>90</v>
      </c>
      <c r="H1764" s="174" t="str">
        <f>'statement of marks'!$AQ$6</f>
        <v/>
      </c>
      <c r="I1764" s="165">
        <v>70</v>
      </c>
      <c r="J1764" s="164" t="s">
        <v>88</v>
      </c>
      <c r="K1764" s="175">
        <v>100</v>
      </c>
      <c r="L1764" s="164" t="s">
        <v>91</v>
      </c>
      <c r="M1764" s="174" t="str">
        <f>'statement of marks'!$AV$6</f>
        <v/>
      </c>
      <c r="N1764" s="165">
        <v>100</v>
      </c>
      <c r="O1764" s="164" t="s">
        <v>307</v>
      </c>
      <c r="P1764" s="175"/>
      <c r="Q1764" s="175">
        <v>200</v>
      </c>
      <c r="R1764" s="166"/>
      <c r="S1764" s="166"/>
      <c r="T1764" s="167"/>
      <c r="U1764" s="168"/>
      <c r="V1764" s="176" t="str">
        <f>IF(OR(U1771=0,U1771&lt;S1771),"",Q1764)</f>
        <v/>
      </c>
    </row>
    <row r="1765" spans="1:22" ht="19.25" customHeight="1">
      <c r="A1765" s="986"/>
      <c r="B1765" s="942" t="str">
        <f>'statement of marks'!$J$3</f>
        <v>HINDI COMPULSORY</v>
      </c>
      <c r="C1765" s="943"/>
      <c r="D1765" s="200" t="str">
        <f>IF('statement of marks'!J74="","",'statement of marks'!J74)</f>
        <v/>
      </c>
      <c r="E1765" s="201" t="str">
        <f>IF('statement of marks'!K74="","",'statement of marks'!K74)</f>
        <v/>
      </c>
      <c r="F1765" s="201" t="str">
        <f>IF('statement of marks'!L74="","",'statement of marks'!L74)</f>
        <v/>
      </c>
      <c r="G1765" s="177" t="str">
        <f>IF('statement of marks'!N74="","",'statement of marks'!N74)</f>
        <v/>
      </c>
      <c r="H1765" s="177" t="str">
        <f>'statement of marks'!$BS$6</f>
        <v/>
      </c>
      <c r="I1765" s="204" t="str">
        <f>IF(G1765="","",G1765)</f>
        <v/>
      </c>
      <c r="J1765" s="204" t="str">
        <f>IF(G1765="","",SUM(D1765,E1765,F1765,G1765))</f>
        <v/>
      </c>
      <c r="K1765" s="178" t="str">
        <f>J1765</f>
        <v/>
      </c>
      <c r="L1765" s="177" t="str">
        <f>IF('statement of marks'!P74="","",'statement of marks'!P74)</f>
        <v/>
      </c>
      <c r="M1765" s="174" t="str">
        <f>'statement of marks'!$BX$6</f>
        <v/>
      </c>
      <c r="N1765" s="204" t="str">
        <f>IF(L1765="","",L1765)</f>
        <v/>
      </c>
      <c r="O1765" s="204" t="str">
        <f>IF(L1765="","",SUM(J1765,L1765))</f>
        <v/>
      </c>
      <c r="P1765" s="179">
        <f>SUM(H1765,M1765)</f>
        <v>0</v>
      </c>
      <c r="Q1765" s="178" t="str">
        <f>O1765</f>
        <v/>
      </c>
      <c r="R1765" s="201" t="str">
        <f>CONCATENATE('statement of marks'!FJ74,'statement of marks'!FK74,'statement of marks'!FL74)</f>
        <v/>
      </c>
      <c r="S1765" s="180" t="str">
        <f>IF(OR(R1765="S",R1765="RE"),100,"")</f>
        <v/>
      </c>
      <c r="T1765" s="181" t="str">
        <f>IF('result subject-wise'!U74="","",'result subject-wise'!U74)</f>
        <v/>
      </c>
      <c r="U1765" s="182" t="str">
        <f>IF('result subject-wise'!V74="","",'result subject-wise'!V74)</f>
        <v/>
      </c>
      <c r="V1765" s="176" t="str">
        <f>IF(OR(U1771=0,U1771&lt;S1771),"",IF(R1765="RE",SUM(Q1765,T1765),IF(R1765="S",T1765,Q1765)))</f>
        <v/>
      </c>
    </row>
    <row r="1766" spans="1:22" ht="19.25" customHeight="1">
      <c r="A1766" s="986"/>
      <c r="B1766" s="942" t="str">
        <f>'statement of marks'!$W$3</f>
        <v>ENGLISH COMPULSORY</v>
      </c>
      <c r="C1766" s="943"/>
      <c r="D1766" s="200" t="str">
        <f>IF('statement of marks'!W74="","",'statement of marks'!W74)</f>
        <v/>
      </c>
      <c r="E1766" s="201" t="str">
        <f>IF('statement of marks'!X74="","",'statement of marks'!X74)</f>
        <v/>
      </c>
      <c r="F1766" s="201" t="str">
        <f>IF('statement of marks'!Y74="","",'statement of marks'!Y74)</f>
        <v/>
      </c>
      <c r="G1766" s="177" t="str">
        <f>IF('statement of marks'!AA74="","",'statement of marks'!AA74)</f>
        <v/>
      </c>
      <c r="H1766" s="177" t="str">
        <f>'statement of marks'!$CU$6</f>
        <v/>
      </c>
      <c r="I1766" s="204" t="str">
        <f>IF(G1766="","",G1766)</f>
        <v/>
      </c>
      <c r="J1766" s="204" t="str">
        <f t="shared" ref="J1766:J1769" si="642">IF(G1766="","",SUM(D1766,E1766,F1766,G1766))</f>
        <v/>
      </c>
      <c r="K1766" s="178" t="str">
        <f>J1766</f>
        <v/>
      </c>
      <c r="L1766" s="177" t="str">
        <f>IF('statement of marks'!AC74="","",'statement of marks'!AC74)</f>
        <v/>
      </c>
      <c r="M1766" s="174" t="str">
        <f>'statement of marks'!$CZ$6</f>
        <v/>
      </c>
      <c r="N1766" s="204" t="str">
        <f>IF(L1766="","",L1766)</f>
        <v/>
      </c>
      <c r="O1766" s="204" t="str">
        <f t="shared" ref="O1766" si="643">IF(L1766="","",SUM(J1766,L1766))</f>
        <v/>
      </c>
      <c r="P1766" s="179">
        <f t="shared" ref="P1766" si="644">SUM(H1766,M1766)</f>
        <v>0</v>
      </c>
      <c r="Q1766" s="178" t="str">
        <f>O1766</f>
        <v/>
      </c>
      <c r="R1766" s="201" t="str">
        <f>CONCATENATE('statement of marks'!FM74,'statement of marks'!FN74,'statement of marks'!FO74)</f>
        <v/>
      </c>
      <c r="S1766" s="180" t="str">
        <f>IF(OR(R1766="S",R1766="RE"),100,"")</f>
        <v/>
      </c>
      <c r="T1766" s="181" t="str">
        <f>IF('result subject-wise'!X74="","",'result subject-wise'!X74)</f>
        <v/>
      </c>
      <c r="U1766" s="182" t="str">
        <f>IF('result subject-wise'!Y74="","",'result subject-wise'!Y74)</f>
        <v/>
      </c>
      <c r="V1766" s="176" t="str">
        <f>IF(OR(U1771=0,U1771&lt;S1771),"",IF(R1766="RE",SUM(Q1766,T1766),IF(R1766="S",T1766,Q1766)))</f>
        <v/>
      </c>
    </row>
    <row r="1767" spans="1:22" ht="19.25" customHeight="1">
      <c r="A1767" s="986"/>
      <c r="B1767" s="942" t="str">
        <f>'statement of marks'!AK74</f>
        <v/>
      </c>
      <c r="C1767" s="943"/>
      <c r="D1767" s="200" t="str">
        <f>IF('statement of marks'!AL74="","",'statement of marks'!AL74)</f>
        <v/>
      </c>
      <c r="E1767" s="201" t="str">
        <f>IF('statement of marks'!AM74="","",'statement of marks'!AM74)</f>
        <v/>
      </c>
      <c r="F1767" s="201" t="str">
        <f>IF('statement of marks'!AN74="","",'statement of marks'!AN74)</f>
        <v/>
      </c>
      <c r="G1767" s="177" t="str">
        <f>IF('statement of marks'!AP74="","",'statement of marks'!AP74)</f>
        <v/>
      </c>
      <c r="H1767" s="177" t="str">
        <f>IF('statement of marks'!AQ74="","",'statement of marks'!AQ74)</f>
        <v/>
      </c>
      <c r="I1767" s="204" t="str">
        <f>IF(G1767="","",IF(AND(G1767="ML",H1767="ML"),"ML",IF(AND(G1767="ML",H1767=""),"ML",SUM(G1767,H1767))))</f>
        <v/>
      </c>
      <c r="J1767" s="204" t="str">
        <f t="shared" si="642"/>
        <v/>
      </c>
      <c r="K1767" s="178" t="str">
        <f>IF(J1767="","",SUM(H1767,J1767))</f>
        <v/>
      </c>
      <c r="L1767" s="177" t="str">
        <f>IF('statement of marks'!AU74="","",'statement of marks'!AU74)</f>
        <v/>
      </c>
      <c r="M1767" s="177" t="str">
        <f>IF('statement of marks'!AV74="","",'statement of marks'!AV74)</f>
        <v/>
      </c>
      <c r="N1767" s="204" t="str">
        <f>IF(L1767="","",IF(AND(L1767="ML",M1767="ML"),"ML",IF(AND(L1767="ML",M1767=""),"ML",SUM(L1767,M1767))))</f>
        <v/>
      </c>
      <c r="O1767" s="204" t="str">
        <f>IF(L1767="","",SUM(J1767,L1767))</f>
        <v/>
      </c>
      <c r="P1767" s="177" t="str">
        <f>IF(AND(H1767="",M1767=""),"",SUM(H1767,M1767))</f>
        <v/>
      </c>
      <c r="Q1767" s="178" t="str">
        <f>IF(O1767="","",SUM(O1767,P1767))</f>
        <v/>
      </c>
      <c r="R1767" s="201" t="str">
        <f>CONCATENATE('statement of marks'!FP74,'statement of marks'!FY74,'statement of marks'!FZ74)</f>
        <v/>
      </c>
      <c r="S1767" s="180" t="str">
        <f>IF('result subject-wise'!Z74="","",'result subject-wise'!Z74)</f>
        <v/>
      </c>
      <c r="T1767" s="181" t="str">
        <f>IF('result subject-wise'!AB74="","",'result subject-wise'!AB74)</f>
        <v/>
      </c>
      <c r="U1767" s="182" t="str">
        <f>IF('result subject-wise'!AC74="","",'result subject-wise'!AC74)</f>
        <v/>
      </c>
      <c r="V1767" s="176" t="str">
        <f>IF(OR(U1771=0,U1771&lt;S1771),"",IF(OR(R1767="RE",R1767="REP"),SUM(Q1767,T1767),IF(R1767="S",T1767,Q1767)))</f>
        <v/>
      </c>
    </row>
    <row r="1768" spans="1:22" ht="19.25" customHeight="1">
      <c r="A1768" s="986"/>
      <c r="B1768" s="942" t="str">
        <f>'statement of marks'!BM74</f>
        <v/>
      </c>
      <c r="C1768" s="943"/>
      <c r="D1768" s="200" t="str">
        <f>IF('statement of marks'!BN74="","",'statement of marks'!BN74)</f>
        <v/>
      </c>
      <c r="E1768" s="201" t="str">
        <f>IF('statement of marks'!BO74="","",'statement of marks'!BO74)</f>
        <v/>
      </c>
      <c r="F1768" s="201" t="str">
        <f>IF('statement of marks'!BP74="","",'statement of marks'!BP74)</f>
        <v/>
      </c>
      <c r="G1768" s="177" t="str">
        <f>IF('statement of marks'!BR74="","",'statement of marks'!BR74)</f>
        <v/>
      </c>
      <c r="H1768" s="177" t="str">
        <f>IF('statement of marks'!BS74="","",'statement of marks'!BS74)</f>
        <v/>
      </c>
      <c r="I1768" s="204" t="str">
        <f t="shared" ref="I1768" si="645">IF(G1768="","",IF(AND(G1768="ML",H1768="ML"),"ML",IF(AND(G1768="ML",H1768=""),"ML",SUM(G1768,H1768))))</f>
        <v/>
      </c>
      <c r="J1768" s="204" t="str">
        <f t="shared" si="642"/>
        <v/>
      </c>
      <c r="K1768" s="178" t="str">
        <f>IF(J1768="","",SUM(H1768,J1768))</f>
        <v/>
      </c>
      <c r="L1768" s="177" t="str">
        <f>IF('statement of marks'!BW74="","",'statement of marks'!BW74)</f>
        <v/>
      </c>
      <c r="M1768" s="177" t="str">
        <f>IF('statement of marks'!BX74="","",'statement of marks'!BX74)</f>
        <v/>
      </c>
      <c r="N1768" s="204" t="str">
        <f t="shared" ref="N1768" si="646">IF(L1768="","",IF(AND(L1768="ML",M1768="ML"),"ML",IF(AND(L1768="ML",M1768=""),"ML",SUM(L1768,M1768))))</f>
        <v/>
      </c>
      <c r="O1768" s="204" t="str">
        <f>IF(L1768="","",SUM(J1768,L1768))</f>
        <v/>
      </c>
      <c r="P1768" s="177" t="str">
        <f t="shared" ref="P1768:P1769" si="647">IF(AND(H1768="",M1768=""),"",SUM(H1768,M1768))</f>
        <v/>
      </c>
      <c r="Q1768" s="178" t="str">
        <f>IF(O1768="","",SUM(O1768,P1768))</f>
        <v/>
      </c>
      <c r="R1768" s="201" t="str">
        <f>CONCATENATE('statement of marks'!GA74,'statement of marks'!GJ74,'statement of marks'!GK74)</f>
        <v/>
      </c>
      <c r="S1768" s="180" t="str">
        <f>IF('result subject-wise'!AD74="","",'result subject-wise'!AD74)</f>
        <v/>
      </c>
      <c r="T1768" s="181" t="str">
        <f>IF('result subject-wise'!AF74="","",'result subject-wise'!AF74)</f>
        <v/>
      </c>
      <c r="U1768" s="182" t="str">
        <f>IF('result subject-wise'!AG74="","",'result subject-wise'!AG74)</f>
        <v/>
      </c>
      <c r="V1768" s="176" t="str">
        <f>IF(OR(U1771=0,U1771&lt;S1771),"",IF(OR(R1768="RE",R1768="REP"),SUM(Q1768,T1768),IF(R1768="S",T1768,Q1768)))</f>
        <v/>
      </c>
    </row>
    <row r="1769" spans="1:22" ht="19.25" customHeight="1">
      <c r="A1769" s="986"/>
      <c r="B1769" s="942" t="str">
        <f>'statement of marks'!CO74</f>
        <v/>
      </c>
      <c r="C1769" s="943"/>
      <c r="D1769" s="200" t="str">
        <f>IF('statement of marks'!CP74="","",'statement of marks'!CP74)</f>
        <v/>
      </c>
      <c r="E1769" s="201" t="str">
        <f>IF('statement of marks'!CQ74="","",'statement of marks'!CQ74)</f>
        <v/>
      </c>
      <c r="F1769" s="201" t="str">
        <f>IF('statement of marks'!CR74="","",'statement of marks'!CR74)</f>
        <v/>
      </c>
      <c r="G1769" s="177" t="str">
        <f>IF('statement of marks'!CT74="","",'statement of marks'!CT74)</f>
        <v/>
      </c>
      <c r="H1769" s="177" t="str">
        <f>IF('statement of marks'!CU74="","",'statement of marks'!CU74)</f>
        <v/>
      </c>
      <c r="I1769" s="204" t="str">
        <f>IF(G1769="","",IF(AND(G1769="ML",H1769="ML"),"ML",IF(AND(G1769="ML",H1769=""),"ML",SUM(G1769,H1769))))</f>
        <v/>
      </c>
      <c r="J1769" s="204" t="str">
        <f t="shared" si="642"/>
        <v/>
      </c>
      <c r="K1769" s="178" t="str">
        <f>IF(J1769="","",SUM(H1769,J1769))</f>
        <v/>
      </c>
      <c r="L1769" s="177" t="str">
        <f>IF('statement of marks'!CY74="","",'statement of marks'!CY74)</f>
        <v/>
      </c>
      <c r="M1769" s="177" t="str">
        <f>IF('statement of marks'!CZ74="","",'statement of marks'!CZ74)</f>
        <v/>
      </c>
      <c r="N1769" s="204" t="str">
        <f>IF(L1769="","",IF(AND(L1769="ML",M1769="ML"),"ML",IF(AND(L1769="ML",M1769=""),"ML",SUM(L1769,M1769))))</f>
        <v/>
      </c>
      <c r="O1769" s="204" t="str">
        <f>IF(L1769="","",SUM(J1769,L1769))</f>
        <v/>
      </c>
      <c r="P1769" s="177" t="str">
        <f t="shared" si="647"/>
        <v/>
      </c>
      <c r="Q1769" s="178" t="str">
        <f>IF(O1769="","",SUM(O1769,P1769))</f>
        <v/>
      </c>
      <c r="R1769" s="201" t="str">
        <f>CONCATENATE('statement of marks'!GL74,'statement of marks'!GU74,'statement of marks'!GV74)</f>
        <v/>
      </c>
      <c r="S1769" s="180" t="str">
        <f>IF('result subject-wise'!AH74="","",'result subject-wise'!AH74)</f>
        <v/>
      </c>
      <c r="T1769" s="181" t="str">
        <f>IF('result subject-wise'!AJ74="","",'result subject-wise'!AJ74)</f>
        <v/>
      </c>
      <c r="U1769" s="182" t="str">
        <f>IF('result subject-wise'!AK74="","",'result subject-wise'!AK74)</f>
        <v/>
      </c>
      <c r="V1769" s="176" t="str">
        <f>IF(OR(U1771=0,U1771&lt;S1771),"",IF(OR(R1769="RE",R1769="REP"),SUM(Q1769,T1769),IF(R1769="S",T1769,Q1769)))</f>
        <v/>
      </c>
    </row>
    <row r="1770" spans="1:22" ht="19.25" customHeight="1">
      <c r="A1770" s="986"/>
      <c r="B1770" s="1032" t="s">
        <v>296</v>
      </c>
      <c r="C1770" s="1033"/>
      <c r="D1770" s="183" t="str">
        <f>IF(AND(D1765="",D1766="",D1767="",D1768="",D1769=""),"",SUM(D1765:D1769))</f>
        <v/>
      </c>
      <c r="E1770" s="183" t="str">
        <f t="shared" ref="E1770:F1770" si="648">IF(AND(E1765="",E1766="",E1767="",E1768="",E1769=""),"",SUM(E1765:E1769))</f>
        <v/>
      </c>
      <c r="F1770" s="183" t="str">
        <f t="shared" si="648"/>
        <v/>
      </c>
      <c r="G1770" s="184" t="str">
        <f>IF(G1765="","",SUM(G1765:G1769))</f>
        <v/>
      </c>
      <c r="H1770" s="184">
        <f>SUM(H1767:H1769)</f>
        <v>0</v>
      </c>
      <c r="I1770" s="184" t="str">
        <f>IF(AND(I1765="",I1766="",I1767="",I1768="",I1769=""),"",SUM(I1765:I1769))</f>
        <v/>
      </c>
      <c r="J1770" s="185" t="str">
        <f>IF(J1769="","",SUM(J1765:J1769))</f>
        <v/>
      </c>
      <c r="K1770" s="186" t="str">
        <f>IF(K1765="","",SUM(K1765:K1769))</f>
        <v/>
      </c>
      <c r="L1770" s="184" t="str">
        <f>IF(L1765="","",SUM(L1765:L1769))</f>
        <v/>
      </c>
      <c r="M1770" s="184">
        <f>SUM(M1767:M1769)</f>
        <v>0</v>
      </c>
      <c r="N1770" s="184" t="str">
        <f t="shared" ref="N1770" si="649">IF(AND(N1765="",N1766="",N1767="",N1768="",N1769=""),"",SUM(N1765:N1769))</f>
        <v/>
      </c>
      <c r="O1770" s="185" t="str">
        <f>IF(L1770="","",SUM(J1770,L1770))</f>
        <v/>
      </c>
      <c r="P1770" s="186">
        <f>SUM(H1770,M1770)</f>
        <v>0</v>
      </c>
      <c r="Q1770" s="186" t="str">
        <f>IF(Q1765="","",SUM(Q1765:Q1769))</f>
        <v/>
      </c>
      <c r="R1770" s="185"/>
      <c r="S1770" s="185" t="str">
        <f>IF(AND(S1765="",S1766="",S1767="",S1768="",S1769=""),"",SUM(S1765:S1769))</f>
        <v/>
      </c>
      <c r="T1770" s="187" t="str">
        <f>IF(AND(T1765="",T1766="",T1767="",T1768="",T1769=""),"",SUM(T1765:T1769))</f>
        <v/>
      </c>
      <c r="U1770" s="188"/>
      <c r="V1770" s="189" t="str">
        <f>IF(V1765="","",SUM(V1765:V1769))</f>
        <v/>
      </c>
    </row>
    <row r="1771" spans="1:22" ht="19.25" customHeight="1">
      <c r="A1771" s="986"/>
      <c r="B1771" s="1034" t="s">
        <v>318</v>
      </c>
      <c r="C1771" s="1035"/>
      <c r="D1771" s="173" t="str">
        <f>IF(D1770="","",50-(COUNTIF(D1765:D1769,"NA")*10+COUNTIF(D1765:D1769,"ML")*10))</f>
        <v/>
      </c>
      <c r="E1771" s="173" t="str">
        <f t="shared" ref="E1771:F1771" si="650">IF(E1770="","",50-(COUNTIF(E1765:E1769,"NA")*10+COUNTIF(E1765:E1769,"ML")*10))</f>
        <v/>
      </c>
      <c r="F1771" s="173" t="str">
        <f t="shared" si="650"/>
        <v/>
      </c>
      <c r="G1771" s="177">
        <f>I1771-H1771</f>
        <v>350</v>
      </c>
      <c r="H1771" s="184">
        <f>IF(H1770="","",(IF(OR(H1767="ML",H1767=""),0,H1764)+IF(OR(H1768="ML",H1768=""),0,H1765)+IF(OR(H1769="ML",H1769=""),0,H1766)))</f>
        <v>0</v>
      </c>
      <c r="I1771" s="177">
        <f>IF(I1770=0,0,350-H1773)</f>
        <v>350</v>
      </c>
      <c r="J1771" s="204" t="str">
        <f>IF(J1770="","",SUM(D1771:G1771))</f>
        <v/>
      </c>
      <c r="K1771" s="178" t="str">
        <f>IF(K1770="","",SUM(H1771,J1771))</f>
        <v/>
      </c>
      <c r="L1771" s="177">
        <f>N1771-M1771</f>
        <v>500</v>
      </c>
      <c r="M1771" s="180">
        <f>IF(M1770="","",(IF(OR(M1767="ML",M1767=""),0,M1764)+IF(OR(M1768="ML",M1768=""),0,M1765)+IF(OR(M1769="ML",M1769=""),0,M1766)))</f>
        <v>0</v>
      </c>
      <c r="N1771" s="177">
        <f>IF(N1770=0,0,500-M1773)</f>
        <v>500</v>
      </c>
      <c r="O1771" s="204">
        <f>IF(L1771="","",SUM(J1771,L1771))</f>
        <v>500</v>
      </c>
      <c r="P1771" s="178">
        <f>SUM(H1771,M1771)</f>
        <v>0</v>
      </c>
      <c r="Q1771" s="178" t="str">
        <f>IF(Q1770="","",SUM(O1771,P1771))</f>
        <v/>
      </c>
      <c r="R1771" s="169"/>
      <c r="S1771" s="190">
        <f>COUNTIF(R1765:R1774,"S")</f>
        <v>0</v>
      </c>
      <c r="T1771" s="190">
        <f>COUNTIF(R1765:R1774,"RE")+COUNTIF(R1765:R1774,"REP")</f>
        <v>0</v>
      </c>
      <c r="U1771" s="190">
        <f>COUNTIF(U1765:U1770,"P")+COUNTIF(U1773:U1774,"P")</f>
        <v>0</v>
      </c>
      <c r="V1771" s="191" t="str">
        <f>IF(OR(U1771=0,U1771&lt;(S1771+T1771)),"",(Q1771-(S1771*200)+S1770))</f>
        <v/>
      </c>
    </row>
    <row r="1772" spans="1:22" ht="19.25" customHeight="1">
      <c r="A1772" s="986"/>
      <c r="B1772" s="942" t="s">
        <v>156</v>
      </c>
      <c r="C1772" s="943"/>
      <c r="D1772" s="192" t="str">
        <f t="shared" ref="D1772:Q1772" si="651">IF(D1771="","",D1770/D1771*100)</f>
        <v/>
      </c>
      <c r="E1772" s="192" t="str">
        <f t="shared" si="651"/>
        <v/>
      </c>
      <c r="F1772" s="192" t="str">
        <f t="shared" si="651"/>
        <v/>
      </c>
      <c r="G1772" s="192" t="e">
        <f t="shared" si="651"/>
        <v>#VALUE!</v>
      </c>
      <c r="H1772" s="192" t="e">
        <f t="shared" si="651"/>
        <v>#DIV/0!</v>
      </c>
      <c r="I1772" s="192" t="e">
        <f t="shared" si="651"/>
        <v>#VALUE!</v>
      </c>
      <c r="J1772" s="192" t="str">
        <f t="shared" si="651"/>
        <v/>
      </c>
      <c r="K1772" s="193" t="str">
        <f t="shared" si="651"/>
        <v/>
      </c>
      <c r="L1772" s="192" t="e">
        <f t="shared" si="651"/>
        <v>#VALUE!</v>
      </c>
      <c r="M1772" s="192" t="e">
        <f t="shared" si="651"/>
        <v>#DIV/0!</v>
      </c>
      <c r="N1772" s="192" t="e">
        <f t="shared" si="651"/>
        <v>#VALUE!</v>
      </c>
      <c r="O1772" s="192" t="e">
        <f t="shared" si="651"/>
        <v>#VALUE!</v>
      </c>
      <c r="P1772" s="193" t="e">
        <f t="shared" si="651"/>
        <v>#DIV/0!</v>
      </c>
      <c r="Q1772" s="193" t="str">
        <f t="shared" si="651"/>
        <v/>
      </c>
      <c r="R1772" s="166"/>
      <c r="S1772" s="166"/>
      <c r="T1772" s="167"/>
      <c r="U1772" s="170"/>
      <c r="V1772" s="194" t="str">
        <f>IF(V1771="","",V1770/V1771*100)</f>
        <v/>
      </c>
    </row>
    <row r="1773" spans="1:22" ht="19.25" customHeight="1">
      <c r="A1773" s="986"/>
      <c r="B1773" s="942" t="str">
        <f>'statement of marks'!$DQ$3</f>
        <v>RAJASTHAN STUDIES</v>
      </c>
      <c r="C1773" s="943"/>
      <c r="D1773" s="200" t="str">
        <f>IF('statement of marks'!DQ74="","",'statement of marks'!DQ74)</f>
        <v/>
      </c>
      <c r="E1773" s="201" t="str">
        <f>IF('statement of marks'!DR74="","",'statement of marks'!DR74)</f>
        <v/>
      </c>
      <c r="F1773" s="201" t="str">
        <f>IF('statement of marks'!DS74="","",'statement of marks'!DS74)</f>
        <v/>
      </c>
      <c r="G1773" s="201" t="str">
        <f>IF('statement of marks'!DU74="","",'statement of marks'!DU74)</f>
        <v/>
      </c>
      <c r="H1773" s="179">
        <f>IF(G1765="ML",70)+IF(G1766="ML",70)+IF(G1767="ML",70-H1764)+IF(G1768="ML",70-H1765)+IF(G1769="ML",70-H1766)+IF(H1767="ml",H1764)+IF(H1768="ml",H1765)+IF(H1769="ml",H1766)</f>
        <v>0</v>
      </c>
      <c r="I1773" s="204" t="str">
        <f>IF(G1773="","",SUM(G1773,H1773))</f>
        <v/>
      </c>
      <c r="J1773" s="204" t="str">
        <f>IF(G1773="","",SUM(D1773,E1773,F1773,G1773))</f>
        <v/>
      </c>
      <c r="K1773" s="178" t="str">
        <f>IF(J1773="","",SUM(H1773,J1773))</f>
        <v/>
      </c>
      <c r="L1773" s="201" t="str">
        <f>IF('statement of marks'!DW74="","",'statement of marks'!DW74)</f>
        <v/>
      </c>
      <c r="M1773" s="179">
        <f>IF(L1765="ML",100)+IF(L1766="ML",100)+IF(L1767="ML",100-M1764)+IF(L1768="ML",100-M1765)+IF(L1769="ML",100-M1766)+IF(M1767="ml",M1764)+IF(M1768="ml",M1765)+IF(M1769="ml",M1766)</f>
        <v>0</v>
      </c>
      <c r="N1773" s="204" t="str">
        <f>IF(L1773="","",SUM(L1773,M1773))</f>
        <v/>
      </c>
      <c r="O1773" s="204" t="str">
        <f>IF(L1773="","",SUM(K1773,L1773))</f>
        <v/>
      </c>
      <c r="P1773" s="179">
        <f>SUM(H1773,M1773)</f>
        <v>0</v>
      </c>
      <c r="Q1773" s="178" t="str">
        <f>IF(O1773="","",SUM(O1773,M1773))</f>
        <v/>
      </c>
      <c r="R1773" s="201" t="str">
        <f>IF('statement of marks'!GW74="","",'statement of marks'!GW74)</f>
        <v/>
      </c>
      <c r="S1773" s="180" t="str">
        <f>IF(OR(R1773="S",R1773="RE"),100,"")</f>
        <v/>
      </c>
      <c r="T1773" s="171" t="str">
        <f>IF('result subject-wise'!AL74="","",'result subject-wise'!AL74)</f>
        <v/>
      </c>
      <c r="U1773" s="172" t="str">
        <f>IF('result subject-wise'!AM74="","",'result subject-wise'!AM74)</f>
        <v/>
      </c>
      <c r="V1773" s="1036"/>
    </row>
    <row r="1774" spans="1:22" ht="19.25" customHeight="1">
      <c r="A1774" s="986"/>
      <c r="B1774" s="942" t="str">
        <f>'statement of marks'!$ED$3</f>
        <v>JEEVAN KAUSJAL</v>
      </c>
      <c r="C1774" s="943"/>
      <c r="D1774" s="1037" t="s">
        <v>283</v>
      </c>
      <c r="E1774" s="1038"/>
      <c r="F1774" s="204">
        <f>'statement of marks'!$ED$6</f>
        <v>30</v>
      </c>
      <c r="G1774" s="177" t="str">
        <f>IF('statement of marks'!ED74="","",'statement of marks'!ED74)</f>
        <v/>
      </c>
      <c r="H1774" s="1038" t="s">
        <v>284</v>
      </c>
      <c r="I1774" s="1038"/>
      <c r="J1774" s="204">
        <f>'statement of marks'!$EE$6</f>
        <v>30</v>
      </c>
      <c r="K1774" s="178" t="str">
        <f>IF('statement of marks'!EE74="","",'statement of marks'!EE74)</f>
        <v/>
      </c>
      <c r="L1774" s="1038" t="s">
        <v>113</v>
      </c>
      <c r="M1774" s="1038"/>
      <c r="N1774" s="204">
        <f>'statement of marks'!$EF$6</f>
        <v>40</v>
      </c>
      <c r="O1774" s="201" t="str">
        <f>IF('statement of marks'!EF74="","",'statement of marks'!EF74)</f>
        <v/>
      </c>
      <c r="P1774" s="166"/>
      <c r="Q1774" s="178" t="str">
        <f>IF(O1774="","",SUM(G1774,K1774,O1774))</f>
        <v/>
      </c>
      <c r="R1774" s="201" t="str">
        <f>IF('statement of marks'!GX74="","",'statement of marks'!GX74)</f>
        <v/>
      </c>
      <c r="S1774" s="180" t="str">
        <f>IF(OR(R1774="S",R1774="RE"),40,"")</f>
        <v/>
      </c>
      <c r="T1774" s="171" t="str">
        <f>IF('result subject-wise'!AN74="","",'result subject-wise'!AN74)</f>
        <v/>
      </c>
      <c r="U1774" s="172" t="str">
        <f>IF('result subject-wise'!AO74="","",'result subject-wise'!AO74)</f>
        <v/>
      </c>
      <c r="V1774" s="1036"/>
    </row>
    <row r="1775" spans="1:22" ht="19.25" customHeight="1">
      <c r="A1775" s="986"/>
      <c r="B1775" s="1039" t="s">
        <v>200</v>
      </c>
      <c r="C1775" s="1040"/>
      <c r="D1775" s="1041" t="str">
        <f>IF('statement of marks'!HD74="","",'statement of marks'!HD74)</f>
        <v/>
      </c>
      <c r="E1775" s="1042"/>
      <c r="F1775" s="1042"/>
      <c r="G1775" s="1042"/>
      <c r="H1775" s="1042"/>
      <c r="I1775" s="1043"/>
      <c r="J1775" s="202" t="s">
        <v>330</v>
      </c>
      <c r="K1775" s="201" t="str">
        <f>IF('statement of marks'!HG74="","",'statement of marks'!HG74)</f>
        <v/>
      </c>
      <c r="L1775" s="1044" t="s">
        <v>157</v>
      </c>
      <c r="M1775" s="1045"/>
      <c r="N1775" s="1046"/>
      <c r="O1775" s="201" t="str">
        <f>IF('statement of marks'!HI74="","",'statement of marks'!HI74)</f>
        <v/>
      </c>
      <c r="P1775" s="1047" t="s">
        <v>324</v>
      </c>
      <c r="Q1775" s="1047"/>
      <c r="R1775" s="1047"/>
      <c r="S1775" s="1047"/>
      <c r="T1775" s="1047"/>
      <c r="U1775" s="1047"/>
      <c r="V1775" s="1048"/>
    </row>
    <row r="1776" spans="1:22" ht="19.25" customHeight="1">
      <c r="A1776" s="986"/>
      <c r="B1776" s="1039" t="s">
        <v>333</v>
      </c>
      <c r="C1776" s="1040"/>
      <c r="D1776" s="965" t="s">
        <v>127</v>
      </c>
      <c r="E1776" s="966"/>
      <c r="F1776" s="958" t="s">
        <v>129</v>
      </c>
      <c r="G1776" s="958"/>
      <c r="H1776" s="958" t="s">
        <v>131</v>
      </c>
      <c r="I1776" s="958"/>
      <c r="J1776" s="958" t="s">
        <v>133</v>
      </c>
      <c r="K1776" s="958"/>
      <c r="L1776" s="959" t="s">
        <v>312</v>
      </c>
      <c r="M1776" s="959"/>
      <c r="N1776" s="959"/>
      <c r="O1776" s="959"/>
      <c r="P1776" s="960" t="s">
        <v>200</v>
      </c>
      <c r="Q1776" s="960"/>
      <c r="R1776" s="960"/>
      <c r="S1776" s="960"/>
      <c r="T1776" s="961" t="str">
        <f>IF('result subject-wise'!AR74="","",'result subject-wise'!AR74)</f>
        <v/>
      </c>
      <c r="U1776" s="961"/>
      <c r="V1776" s="962"/>
    </row>
    <row r="1777" spans="1:22" ht="19.25" customHeight="1">
      <c r="A1777" s="986"/>
      <c r="B1777" s="963" t="s">
        <v>309</v>
      </c>
      <c r="C1777" s="964"/>
      <c r="D1777" s="965" t="str">
        <f>IF('statement of marks'!EZ74="","",'statement of marks'!EZ74)</f>
        <v/>
      </c>
      <c r="E1777" s="966"/>
      <c r="F1777" s="966" t="str">
        <f>IF('statement of marks'!FB74="","",'statement of marks'!FB74)</f>
        <v/>
      </c>
      <c r="G1777" s="966"/>
      <c r="H1777" s="966" t="str">
        <f>IF('statement of marks'!FD74="","",'statement of marks'!FD74)</f>
        <v/>
      </c>
      <c r="I1777" s="966"/>
      <c r="J1777" s="966" t="str">
        <f>IF('statement of marks'!FF74="","",'statement of marks'!FF74)</f>
        <v/>
      </c>
      <c r="K1777" s="966"/>
      <c r="L1777" s="966" t="str">
        <f>IF('statement of marks'!FH74="","",'statement of marks'!FH74)</f>
        <v/>
      </c>
      <c r="M1777" s="966"/>
      <c r="N1777" s="966"/>
      <c r="O1777" s="966"/>
      <c r="P1777" s="960" t="s">
        <v>330</v>
      </c>
      <c r="Q1777" s="960"/>
      <c r="R1777" s="960"/>
      <c r="S1777" s="960"/>
      <c r="T1777" s="961" t="str">
        <f>IF(AND(T1776="mRrh.kZ",V1772&gt;=60),"FIRST",IF(AND(T1776="mRrh.kZ",V1772&gt;=48),"SECOND",IF(AND(T1776="mRrh.kZ",V1772&gt;=36),"THIRD","")))</f>
        <v/>
      </c>
      <c r="U1777" s="961"/>
      <c r="V1777" s="962"/>
    </row>
    <row r="1778" spans="1:22" ht="19.25" customHeight="1">
      <c r="A1778" s="986"/>
      <c r="B1778" s="963" t="s">
        <v>310</v>
      </c>
      <c r="C1778" s="964"/>
      <c r="D1778" s="967" t="str">
        <f>IF('statement of marks'!EY74="","",'statement of marks'!EY74)</f>
        <v/>
      </c>
      <c r="E1778" s="968"/>
      <c r="F1778" s="968" t="str">
        <f>IF('statement of marks'!FA74="","",'statement of marks'!FA74)</f>
        <v/>
      </c>
      <c r="G1778" s="968"/>
      <c r="H1778" s="968" t="str">
        <f>IF('statement of marks'!FC74="","",'statement of marks'!FC74)</f>
        <v/>
      </c>
      <c r="I1778" s="968"/>
      <c r="J1778" s="968" t="str">
        <f>IF('statement of marks'!FE74="","",'statement of marks'!FE74)</f>
        <v/>
      </c>
      <c r="K1778" s="968"/>
      <c r="L1778" s="968" t="str">
        <f>IF('statement of marks'!FG74="","",'statement of marks'!FG74)</f>
        <v/>
      </c>
      <c r="M1778" s="968"/>
      <c r="N1778" s="968"/>
      <c r="O1778" s="968"/>
      <c r="P1778" s="969" t="s">
        <v>302</v>
      </c>
      <c r="Q1778" s="970"/>
      <c r="R1778" s="970"/>
      <c r="S1778" s="971"/>
      <c r="T1778" s="972" t="str">
        <f>IF(T1776="","",'result subject-wise'!$G$118)</f>
        <v/>
      </c>
      <c r="U1778" s="972"/>
      <c r="V1778" s="973"/>
    </row>
    <row r="1779" spans="1:22" ht="19.25" customHeight="1">
      <c r="A1779" s="986"/>
      <c r="B1779" s="942" t="s">
        <v>303</v>
      </c>
      <c r="C1779" s="943"/>
      <c r="D1779" s="944"/>
      <c r="E1779" s="945"/>
      <c r="F1779" s="945"/>
      <c r="G1779" s="945"/>
      <c r="H1779" s="945"/>
      <c r="I1779" s="945"/>
      <c r="J1779" s="945"/>
      <c r="K1779" s="945"/>
      <c r="L1779" s="946" t="s">
        <v>326</v>
      </c>
      <c r="M1779" s="946"/>
      <c r="N1779" s="946"/>
      <c r="O1779" s="946"/>
      <c r="P1779" s="946"/>
      <c r="Q1779" s="946"/>
      <c r="R1779" s="974"/>
      <c r="S1779" s="975"/>
      <c r="T1779" s="975"/>
      <c r="U1779" s="975"/>
      <c r="V1779" s="976"/>
    </row>
    <row r="1780" spans="1:22" ht="19.25" customHeight="1">
      <c r="A1780" s="986"/>
      <c r="B1780" s="942" t="s">
        <v>335</v>
      </c>
      <c r="C1780" s="943"/>
      <c r="D1780" s="944"/>
      <c r="E1780" s="945"/>
      <c r="F1780" s="945"/>
      <c r="G1780" s="945"/>
      <c r="H1780" s="945"/>
      <c r="I1780" s="945"/>
      <c r="J1780" s="945"/>
      <c r="K1780" s="945"/>
      <c r="L1780" s="946" t="s">
        <v>304</v>
      </c>
      <c r="M1780" s="946"/>
      <c r="N1780" s="946"/>
      <c r="O1780" s="946"/>
      <c r="P1780" s="946"/>
      <c r="Q1780" s="946"/>
      <c r="R1780" s="977"/>
      <c r="S1780" s="978"/>
      <c r="T1780" s="978"/>
      <c r="U1780" s="978"/>
      <c r="V1780" s="979"/>
    </row>
    <row r="1781" spans="1:22" ht="19.25" customHeight="1">
      <c r="A1781" s="986"/>
      <c r="B1781" s="942" t="s">
        <v>313</v>
      </c>
      <c r="C1781" s="943"/>
      <c r="D1781" s="944"/>
      <c r="E1781" s="945"/>
      <c r="F1781" s="945"/>
      <c r="G1781" s="945"/>
      <c r="H1781" s="945"/>
      <c r="I1781" s="945"/>
      <c r="J1781" s="945"/>
      <c r="K1781" s="945"/>
      <c r="L1781" s="946" t="s">
        <v>327</v>
      </c>
      <c r="M1781" s="946"/>
      <c r="N1781" s="946"/>
      <c r="O1781" s="946"/>
      <c r="P1781" s="946"/>
      <c r="Q1781" s="946"/>
      <c r="R1781" s="947" t="s">
        <v>328</v>
      </c>
      <c r="S1781" s="948"/>
      <c r="T1781" s="948"/>
      <c r="U1781" s="948"/>
      <c r="V1781" s="949"/>
    </row>
    <row r="1782" spans="1:22" ht="19.25" customHeight="1">
      <c r="A1782" s="987"/>
      <c r="B1782" s="950" t="s">
        <v>329</v>
      </c>
      <c r="C1782" s="951"/>
      <c r="D1782" s="952"/>
      <c r="E1782" s="953"/>
      <c r="F1782" s="953"/>
      <c r="G1782" s="953"/>
      <c r="H1782" s="953"/>
      <c r="I1782" s="953"/>
      <c r="J1782" s="953"/>
      <c r="K1782" s="953"/>
      <c r="L1782" s="951" t="s">
        <v>117</v>
      </c>
      <c r="M1782" s="951"/>
      <c r="N1782" s="951"/>
      <c r="O1782" s="951"/>
      <c r="P1782" s="954">
        <f>'statement of marks'!$HJ$110</f>
        <v>42122</v>
      </c>
      <c r="Q1782" s="954"/>
      <c r="R1782" s="955" t="s">
        <v>305</v>
      </c>
      <c r="S1782" s="956"/>
      <c r="T1782" s="956"/>
      <c r="U1782" s="956"/>
      <c r="V1782" s="957"/>
    </row>
    <row r="1783" spans="1:22" ht="19.25" customHeight="1">
      <c r="A1783" s="980" t="s">
        <v>287</v>
      </c>
      <c r="B1783" s="981"/>
      <c r="C1783" s="981"/>
      <c r="D1783" s="981"/>
      <c r="E1783" s="981"/>
      <c r="F1783" s="981"/>
      <c r="G1783" s="981"/>
      <c r="H1783" s="981"/>
      <c r="I1783" s="981"/>
      <c r="J1783" s="981"/>
      <c r="K1783" s="981"/>
      <c r="L1783" s="981"/>
      <c r="M1783" s="981"/>
      <c r="N1783" s="981"/>
      <c r="O1783" s="981"/>
      <c r="P1783" s="981"/>
      <c r="Q1783" s="981"/>
      <c r="R1783" s="981"/>
      <c r="S1783" s="981"/>
      <c r="T1783" s="981"/>
      <c r="U1783" s="981"/>
      <c r="V1783" s="982"/>
    </row>
    <row r="1784" spans="1:22" ht="19.25" customHeight="1">
      <c r="A1784" s="983" t="str">
        <f>'statement of marks'!$A$1</f>
        <v>GOVT. GIRLS' HR. SEC. SCHOOL, NIMBAHERA</v>
      </c>
      <c r="B1784" s="984"/>
      <c r="C1784" s="984"/>
      <c r="D1784" s="984"/>
      <c r="E1784" s="984"/>
      <c r="F1784" s="984"/>
      <c r="G1784" s="984"/>
      <c r="H1784" s="984"/>
      <c r="I1784" s="984"/>
      <c r="J1784" s="984"/>
      <c r="K1784" s="984"/>
      <c r="L1784" s="984"/>
      <c r="M1784" s="984"/>
      <c r="N1784" s="984"/>
      <c r="O1784" s="984"/>
      <c r="P1784" s="984"/>
      <c r="Q1784" s="984"/>
      <c r="R1784" s="984"/>
      <c r="S1784" s="984"/>
      <c r="T1784" s="984"/>
      <c r="U1784" s="984"/>
      <c r="V1784" s="985"/>
    </row>
    <row r="1785" spans="1:22" ht="19.25" customHeight="1">
      <c r="A1785" s="986"/>
      <c r="B1785" s="988" t="s">
        <v>316</v>
      </c>
      <c r="C1785" s="988"/>
      <c r="D1785" s="989" t="str">
        <f>'statement of marks'!$F$3</f>
        <v>2013-14</v>
      </c>
      <c r="E1785" s="990"/>
      <c r="F1785" s="991" t="str">
        <f>IF(T1803="","MAIN EXAMINATION",IF(D1802="Suppl.","SUPPLEMENTARY EXAMINATION",IF(D1802="Re-exam.","RE-EXAMINATION",)))</f>
        <v>MAIN EXAMINATION</v>
      </c>
      <c r="G1785" s="992"/>
      <c r="H1785" s="992"/>
      <c r="I1785" s="992"/>
      <c r="J1785" s="992"/>
      <c r="K1785" s="992"/>
      <c r="L1785" s="992"/>
      <c r="M1785" s="992"/>
      <c r="N1785" s="992"/>
      <c r="O1785" s="992"/>
      <c r="P1785" s="992"/>
      <c r="Q1785" s="992"/>
      <c r="R1785" s="993" t="s">
        <v>315</v>
      </c>
      <c r="S1785" s="994"/>
      <c r="T1785" s="995" t="str">
        <f>'statement of marks'!$A$3</f>
        <v>11 'A'</v>
      </c>
      <c r="U1785" s="995"/>
      <c r="V1785" s="996"/>
    </row>
    <row r="1786" spans="1:22" ht="19.25" customHeight="1">
      <c r="A1786" s="986"/>
      <c r="B1786" s="997" t="s">
        <v>36</v>
      </c>
      <c r="C1786" s="997"/>
      <c r="D1786" s="998" t="str">
        <f>IF('statement of marks'!G75="","",'statement of marks'!G75)</f>
        <v>A 067</v>
      </c>
      <c r="E1786" s="946"/>
      <c r="F1786" s="946"/>
      <c r="G1786" s="946"/>
      <c r="H1786" s="946"/>
      <c r="I1786" s="946"/>
      <c r="J1786" s="946"/>
      <c r="K1786" s="946"/>
      <c r="L1786" s="946"/>
      <c r="M1786" s="946"/>
      <c r="N1786" s="946"/>
      <c r="O1786" s="946"/>
      <c r="P1786" s="946"/>
      <c r="Q1786" s="946"/>
      <c r="R1786" s="999" t="s">
        <v>314</v>
      </c>
      <c r="S1786" s="1000"/>
      <c r="T1786" s="1001" t="str">
        <f>IF('statement of marks'!E75="","",'statement of marks'!E75)</f>
        <v/>
      </c>
      <c r="U1786" s="1001"/>
      <c r="V1786" s="1002"/>
    </row>
    <row r="1787" spans="1:22" ht="19.25" customHeight="1">
      <c r="A1787" s="986"/>
      <c r="B1787" s="997" t="s">
        <v>37</v>
      </c>
      <c r="C1787" s="997"/>
      <c r="D1787" s="998" t="str">
        <f>IF('statement of marks'!H75="","",'statement of marks'!H75)</f>
        <v>B 067</v>
      </c>
      <c r="E1787" s="946"/>
      <c r="F1787" s="946"/>
      <c r="G1787" s="946"/>
      <c r="H1787" s="946"/>
      <c r="I1787" s="946"/>
      <c r="J1787" s="946"/>
      <c r="K1787" s="946"/>
      <c r="L1787" s="946"/>
      <c r="M1787" s="946"/>
      <c r="N1787" s="946"/>
      <c r="O1787" s="946"/>
      <c r="P1787" s="946"/>
      <c r="Q1787" s="946"/>
      <c r="R1787" s="999" t="s">
        <v>35</v>
      </c>
      <c r="S1787" s="1000"/>
      <c r="T1787" s="1001" t="str">
        <f>IF('statement of marks'!D75="","",'statement of marks'!D75)</f>
        <v/>
      </c>
      <c r="U1787" s="1001"/>
      <c r="V1787" s="1002"/>
    </row>
    <row r="1788" spans="1:22" ht="19.25" customHeight="1">
      <c r="A1788" s="986"/>
      <c r="B1788" s="1003" t="s">
        <v>38</v>
      </c>
      <c r="C1788" s="1003"/>
      <c r="D1788" s="998" t="str">
        <f>IF('statement of marks'!I75="","",'statement of marks'!I75)</f>
        <v>C 067</v>
      </c>
      <c r="E1788" s="946"/>
      <c r="F1788" s="946"/>
      <c r="G1788" s="946"/>
      <c r="H1788" s="946"/>
      <c r="I1788" s="946"/>
      <c r="J1788" s="946"/>
      <c r="K1788" s="946"/>
      <c r="L1788" s="946"/>
      <c r="M1788" s="946"/>
      <c r="N1788" s="946"/>
      <c r="O1788" s="946"/>
      <c r="P1788" s="946"/>
      <c r="Q1788" s="946"/>
      <c r="R1788" s="1004" t="s">
        <v>285</v>
      </c>
      <c r="S1788" s="1005"/>
      <c r="T1788" s="1006" t="str">
        <f>IF('statement of marks'!F75="","",'statement of marks'!F75)</f>
        <v/>
      </c>
      <c r="U1788" s="1006"/>
      <c r="V1788" s="1007"/>
    </row>
    <row r="1789" spans="1:22" ht="19.25" customHeight="1">
      <c r="A1789" s="986"/>
      <c r="B1789" s="1008" t="s">
        <v>223</v>
      </c>
      <c r="C1789" s="1010" t="s">
        <v>319</v>
      </c>
      <c r="D1789" s="1012" t="s">
        <v>114</v>
      </c>
      <c r="E1789" s="1012" t="s">
        <v>115</v>
      </c>
      <c r="F1789" s="1012" t="s">
        <v>116</v>
      </c>
      <c r="G1789" s="1014" t="s">
        <v>281</v>
      </c>
      <c r="H1789" s="1014" t="s">
        <v>282</v>
      </c>
      <c r="I1789" s="1012" t="s">
        <v>289</v>
      </c>
      <c r="J1789" s="1012" t="s">
        <v>299</v>
      </c>
      <c r="K1789" s="1016" t="s">
        <v>299</v>
      </c>
      <c r="L1789" s="1018" t="s">
        <v>292</v>
      </c>
      <c r="M1789" s="1018" t="s">
        <v>293</v>
      </c>
      <c r="N1789" s="1020" t="s">
        <v>294</v>
      </c>
      <c r="O1789" s="1020" t="s">
        <v>290</v>
      </c>
      <c r="P1789" s="1020" t="s">
        <v>291</v>
      </c>
      <c r="Q1789" s="1016" t="s">
        <v>323</v>
      </c>
      <c r="R1789" s="1012" t="s">
        <v>334</v>
      </c>
      <c r="S1789" s="1022" t="s">
        <v>332</v>
      </c>
      <c r="T1789" s="1024" t="s">
        <v>320</v>
      </c>
      <c r="U1789" s="1026" t="s">
        <v>321</v>
      </c>
      <c r="V1789" s="1028" t="s">
        <v>322</v>
      </c>
    </row>
    <row r="1790" spans="1:22" ht="19.25" customHeight="1">
      <c r="A1790" s="986"/>
      <c r="B1790" s="1009"/>
      <c r="C1790" s="1011"/>
      <c r="D1790" s="1013"/>
      <c r="E1790" s="1013"/>
      <c r="F1790" s="1013"/>
      <c r="G1790" s="1015"/>
      <c r="H1790" s="1015"/>
      <c r="I1790" s="1013"/>
      <c r="J1790" s="1013"/>
      <c r="K1790" s="1017"/>
      <c r="L1790" s="1019"/>
      <c r="M1790" s="1019"/>
      <c r="N1790" s="1021"/>
      <c r="O1790" s="1021"/>
      <c r="P1790" s="1021"/>
      <c r="Q1790" s="1017"/>
      <c r="R1790" s="1013"/>
      <c r="S1790" s="1023"/>
      <c r="T1790" s="1025"/>
      <c r="U1790" s="1027"/>
      <c r="V1790" s="1029"/>
    </row>
    <row r="1791" spans="1:22" ht="19.25" customHeight="1">
      <c r="A1791" s="986"/>
      <c r="B1791" s="1030" t="s">
        <v>317</v>
      </c>
      <c r="C1791" s="1031"/>
      <c r="D1791" s="173">
        <v>10</v>
      </c>
      <c r="E1791" s="203">
        <v>10</v>
      </c>
      <c r="F1791" s="203">
        <v>10</v>
      </c>
      <c r="G1791" s="164" t="s">
        <v>90</v>
      </c>
      <c r="H1791" s="174" t="str">
        <f>'statement of marks'!$AQ$6</f>
        <v/>
      </c>
      <c r="I1791" s="165">
        <v>70</v>
      </c>
      <c r="J1791" s="164" t="s">
        <v>88</v>
      </c>
      <c r="K1791" s="175">
        <v>100</v>
      </c>
      <c r="L1791" s="164" t="s">
        <v>91</v>
      </c>
      <c r="M1791" s="174" t="str">
        <f>'statement of marks'!$AV$6</f>
        <v/>
      </c>
      <c r="N1791" s="165">
        <v>100</v>
      </c>
      <c r="O1791" s="164" t="s">
        <v>307</v>
      </c>
      <c r="P1791" s="175"/>
      <c r="Q1791" s="175">
        <v>200</v>
      </c>
      <c r="R1791" s="166"/>
      <c r="S1791" s="166"/>
      <c r="T1791" s="167"/>
      <c r="U1791" s="168"/>
      <c r="V1791" s="176" t="str">
        <f>IF(OR(U1798=0,U1798&lt;S1798),"",Q1791)</f>
        <v/>
      </c>
    </row>
    <row r="1792" spans="1:22" ht="19.25" customHeight="1">
      <c r="A1792" s="986"/>
      <c r="B1792" s="942" t="str">
        <f>'statement of marks'!$J$3</f>
        <v>HINDI COMPULSORY</v>
      </c>
      <c r="C1792" s="943"/>
      <c r="D1792" s="200" t="str">
        <f>IF('statement of marks'!J75="","",'statement of marks'!J75)</f>
        <v/>
      </c>
      <c r="E1792" s="201" t="str">
        <f>IF('statement of marks'!K75="","",'statement of marks'!K75)</f>
        <v/>
      </c>
      <c r="F1792" s="201" t="str">
        <f>IF('statement of marks'!L75="","",'statement of marks'!L75)</f>
        <v/>
      </c>
      <c r="G1792" s="177" t="str">
        <f>IF('statement of marks'!N75="","",'statement of marks'!N75)</f>
        <v/>
      </c>
      <c r="H1792" s="177" t="str">
        <f>'statement of marks'!$BS$6</f>
        <v/>
      </c>
      <c r="I1792" s="204" t="str">
        <f>IF(G1792="","",G1792)</f>
        <v/>
      </c>
      <c r="J1792" s="204" t="str">
        <f>IF(G1792="","",SUM(D1792,E1792,F1792,G1792))</f>
        <v/>
      </c>
      <c r="K1792" s="178" t="str">
        <f>J1792</f>
        <v/>
      </c>
      <c r="L1792" s="177" t="str">
        <f>IF('statement of marks'!P75="","",'statement of marks'!P75)</f>
        <v/>
      </c>
      <c r="M1792" s="174" t="str">
        <f>'statement of marks'!$BX$6</f>
        <v/>
      </c>
      <c r="N1792" s="204" t="str">
        <f>IF(L1792="","",L1792)</f>
        <v/>
      </c>
      <c r="O1792" s="204" t="str">
        <f>IF(L1792="","",SUM(J1792,L1792))</f>
        <v/>
      </c>
      <c r="P1792" s="179">
        <f>SUM(H1792,M1792)</f>
        <v>0</v>
      </c>
      <c r="Q1792" s="178" t="str">
        <f>O1792</f>
        <v/>
      </c>
      <c r="R1792" s="201" t="str">
        <f>CONCATENATE('statement of marks'!FJ75,'statement of marks'!FK75,'statement of marks'!FL75)</f>
        <v/>
      </c>
      <c r="S1792" s="180" t="str">
        <f>IF(OR(R1792="S",R1792="RE"),100,"")</f>
        <v/>
      </c>
      <c r="T1792" s="181" t="str">
        <f>IF('result subject-wise'!U75="","",'result subject-wise'!U75)</f>
        <v/>
      </c>
      <c r="U1792" s="182" t="str">
        <f>IF('result subject-wise'!V75="","",'result subject-wise'!V75)</f>
        <v/>
      </c>
      <c r="V1792" s="176" t="str">
        <f>IF(OR(U1798=0,U1798&lt;S1798),"",IF(R1792="RE",SUM(Q1792,T1792),IF(R1792="S",T1792,Q1792)))</f>
        <v/>
      </c>
    </row>
    <row r="1793" spans="1:22" ht="19.25" customHeight="1">
      <c r="A1793" s="986"/>
      <c r="B1793" s="942" t="str">
        <f>'statement of marks'!$W$3</f>
        <v>ENGLISH COMPULSORY</v>
      </c>
      <c r="C1793" s="943"/>
      <c r="D1793" s="200" t="str">
        <f>IF('statement of marks'!W75="","",'statement of marks'!W75)</f>
        <v/>
      </c>
      <c r="E1793" s="201" t="str">
        <f>IF('statement of marks'!X75="","",'statement of marks'!X75)</f>
        <v/>
      </c>
      <c r="F1793" s="201" t="str">
        <f>IF('statement of marks'!Y75="","",'statement of marks'!Y75)</f>
        <v/>
      </c>
      <c r="G1793" s="177" t="str">
        <f>IF('statement of marks'!AA75="","",'statement of marks'!AA75)</f>
        <v/>
      </c>
      <c r="H1793" s="177" t="str">
        <f>'statement of marks'!$CU$6</f>
        <v/>
      </c>
      <c r="I1793" s="204" t="str">
        <f>IF(G1793="","",G1793)</f>
        <v/>
      </c>
      <c r="J1793" s="204" t="str">
        <f t="shared" ref="J1793:J1796" si="652">IF(G1793="","",SUM(D1793,E1793,F1793,G1793))</f>
        <v/>
      </c>
      <c r="K1793" s="178" t="str">
        <f>J1793</f>
        <v/>
      </c>
      <c r="L1793" s="177" t="str">
        <f>IF('statement of marks'!AC75="","",'statement of marks'!AC75)</f>
        <v/>
      </c>
      <c r="M1793" s="174" t="str">
        <f>'statement of marks'!$CZ$6</f>
        <v/>
      </c>
      <c r="N1793" s="204" t="str">
        <f>IF(L1793="","",L1793)</f>
        <v/>
      </c>
      <c r="O1793" s="204" t="str">
        <f t="shared" ref="O1793" si="653">IF(L1793="","",SUM(J1793,L1793))</f>
        <v/>
      </c>
      <c r="P1793" s="179">
        <f t="shared" ref="P1793:P1796" si="654">SUM(H1793,M1793)</f>
        <v>0</v>
      </c>
      <c r="Q1793" s="178" t="str">
        <f>O1793</f>
        <v/>
      </c>
      <c r="R1793" s="201" t="str">
        <f>CONCATENATE('statement of marks'!FM75,'statement of marks'!FN75,'statement of marks'!FO75)</f>
        <v/>
      </c>
      <c r="S1793" s="180" t="str">
        <f>IF(OR(R1793="S",R1793="RE"),100,"")</f>
        <v/>
      </c>
      <c r="T1793" s="181" t="str">
        <f>IF('result subject-wise'!X75="","",'result subject-wise'!X75)</f>
        <v/>
      </c>
      <c r="U1793" s="182" t="str">
        <f>IF('result subject-wise'!Y75="","",'result subject-wise'!Y75)</f>
        <v/>
      </c>
      <c r="V1793" s="176" t="str">
        <f>IF(OR(U1798=0,U1798&lt;S1798),"",IF(R1793="RE",SUM(Q1793,T1793),IF(R1793="S",T1793,Q1793)))</f>
        <v/>
      </c>
    </row>
    <row r="1794" spans="1:22" ht="19.25" customHeight="1">
      <c r="A1794" s="986"/>
      <c r="B1794" s="942" t="str">
        <f>'statement of marks'!AK75</f>
        <v/>
      </c>
      <c r="C1794" s="943"/>
      <c r="D1794" s="200" t="str">
        <f>IF('statement of marks'!AL75="","",'statement of marks'!AL75)</f>
        <v/>
      </c>
      <c r="E1794" s="201" t="str">
        <f>IF('statement of marks'!AM75="","",'statement of marks'!AM75)</f>
        <v/>
      </c>
      <c r="F1794" s="201" t="str">
        <f>IF('statement of marks'!AN75="","",'statement of marks'!AN75)</f>
        <v/>
      </c>
      <c r="G1794" s="177" t="str">
        <f>IF('statement of marks'!AP75="","",'statement of marks'!AP75)</f>
        <v/>
      </c>
      <c r="H1794" s="177" t="str">
        <f>IF('statement of marks'!AQ75="","",'statement of marks'!AQ75)</f>
        <v/>
      </c>
      <c r="I1794" s="204" t="str">
        <f>IF(G1794="","",IF(AND(G1794="ML",H1794="ML"),"ML",IF(AND(G1794="ML",H1794=""),"ML",SUM(G1794,H1794))))</f>
        <v/>
      </c>
      <c r="J1794" s="204" t="str">
        <f t="shared" si="652"/>
        <v/>
      </c>
      <c r="K1794" s="178" t="str">
        <f>IF(J1794="","",SUM(H1794,J1794))</f>
        <v/>
      </c>
      <c r="L1794" s="177" t="str">
        <f>IF('statement of marks'!AU75="","",'statement of marks'!AU75)</f>
        <v/>
      </c>
      <c r="M1794" s="177" t="str">
        <f>IF('statement of marks'!AV75="","",'statement of marks'!AV75)</f>
        <v/>
      </c>
      <c r="N1794" s="204" t="str">
        <f>IF(L1794="","",IF(AND(L1794="ML",M1794="ML"),"ML",IF(AND(L1794="ML",M1794=""),"ML",SUM(L1794,M1794))))</f>
        <v/>
      </c>
      <c r="O1794" s="204" t="str">
        <f>IF(L1794="","",SUM(J1794,L1794))</f>
        <v/>
      </c>
      <c r="P1794" s="177">
        <f t="shared" si="654"/>
        <v>0</v>
      </c>
      <c r="Q1794" s="178" t="str">
        <f>IF(O1794="","",SUM(O1794,P1794))</f>
        <v/>
      </c>
      <c r="R1794" s="201" t="str">
        <f>CONCATENATE('statement of marks'!FP75,'statement of marks'!FY75,'statement of marks'!FZ75)</f>
        <v/>
      </c>
      <c r="S1794" s="180" t="str">
        <f>IF('result subject-wise'!Z75="","",'result subject-wise'!Z75)</f>
        <v/>
      </c>
      <c r="T1794" s="181" t="str">
        <f>IF('result subject-wise'!AB75="","",'result subject-wise'!AB75)</f>
        <v/>
      </c>
      <c r="U1794" s="182" t="str">
        <f>IF('result subject-wise'!AC75="","",'result subject-wise'!AC75)</f>
        <v/>
      </c>
      <c r="V1794" s="176" t="str">
        <f>IF(OR(U1798=0,U1798&lt;S1798),"",IF(OR(R1794="RE",R1794="REP"),SUM(Q1794,T1794),IF(R1794="S",T1794,Q1794)))</f>
        <v/>
      </c>
    </row>
    <row r="1795" spans="1:22" ht="19.25" customHeight="1">
      <c r="A1795" s="986"/>
      <c r="B1795" s="942" t="str">
        <f>'statement of marks'!BM75</f>
        <v/>
      </c>
      <c r="C1795" s="943"/>
      <c r="D1795" s="200" t="str">
        <f>IF('statement of marks'!BN75="","",'statement of marks'!BN75)</f>
        <v/>
      </c>
      <c r="E1795" s="201" t="str">
        <f>IF('statement of marks'!BO75="","",'statement of marks'!BO75)</f>
        <v/>
      </c>
      <c r="F1795" s="201" t="str">
        <f>IF('statement of marks'!BP75="","",'statement of marks'!BP75)</f>
        <v/>
      </c>
      <c r="G1795" s="177" t="str">
        <f>IF('statement of marks'!BR75="","",'statement of marks'!BR75)</f>
        <v/>
      </c>
      <c r="H1795" s="177" t="str">
        <f>IF('statement of marks'!BS75="","",'statement of marks'!BS75)</f>
        <v/>
      </c>
      <c r="I1795" s="204" t="str">
        <f t="shared" ref="I1795" si="655">IF(G1795="","",IF(AND(G1795="ML",H1795="ML"),"ML",IF(AND(G1795="ML",H1795=""),"ML",SUM(G1795,H1795))))</f>
        <v/>
      </c>
      <c r="J1795" s="204" t="str">
        <f t="shared" si="652"/>
        <v/>
      </c>
      <c r="K1795" s="178" t="str">
        <f>IF(J1795="","",SUM(H1795,J1795))</f>
        <v/>
      </c>
      <c r="L1795" s="177" t="str">
        <f>IF('statement of marks'!BW75="","",'statement of marks'!BW75)</f>
        <v/>
      </c>
      <c r="M1795" s="177" t="str">
        <f>IF('statement of marks'!BX75="","",'statement of marks'!BX75)</f>
        <v/>
      </c>
      <c r="N1795" s="204" t="str">
        <f t="shared" ref="N1795" si="656">IF(L1795="","",IF(AND(L1795="ML",M1795="ML"),"ML",IF(AND(L1795="ML",M1795=""),"ML",SUM(L1795,M1795))))</f>
        <v/>
      </c>
      <c r="O1795" s="204" t="str">
        <f>IF(L1795="","",SUM(J1795,L1795))</f>
        <v/>
      </c>
      <c r="P1795" s="177">
        <f t="shared" si="654"/>
        <v>0</v>
      </c>
      <c r="Q1795" s="178" t="str">
        <f>IF(O1795="","",SUM(O1795,P1795))</f>
        <v/>
      </c>
      <c r="R1795" s="201" t="str">
        <f>CONCATENATE('statement of marks'!GA75,'statement of marks'!GJ75,'statement of marks'!GK75)</f>
        <v/>
      </c>
      <c r="S1795" s="180" t="str">
        <f>IF('result subject-wise'!AD75="","",'result subject-wise'!AD75)</f>
        <v/>
      </c>
      <c r="T1795" s="181" t="str">
        <f>IF('result subject-wise'!AF75="","",'result subject-wise'!AF75)</f>
        <v/>
      </c>
      <c r="U1795" s="182" t="str">
        <f>IF('result subject-wise'!AG75="","",'result subject-wise'!AG75)</f>
        <v/>
      </c>
      <c r="V1795" s="176" t="str">
        <f>IF(OR(U1798=0,U1798&lt;S1798),"",IF(OR(R1795="RE",R1795="REP"),SUM(Q1795,T1795),IF(R1795="S",T1795,Q1795)))</f>
        <v/>
      </c>
    </row>
    <row r="1796" spans="1:22" ht="19.25" customHeight="1">
      <c r="A1796" s="986"/>
      <c r="B1796" s="942" t="str">
        <f>'statement of marks'!CO75</f>
        <v/>
      </c>
      <c r="C1796" s="943"/>
      <c r="D1796" s="200" t="str">
        <f>IF('statement of marks'!CP75="","",'statement of marks'!CP75)</f>
        <v/>
      </c>
      <c r="E1796" s="201" t="str">
        <f>IF('statement of marks'!CQ75="","",'statement of marks'!CQ75)</f>
        <v/>
      </c>
      <c r="F1796" s="201" t="str">
        <f>IF('statement of marks'!CR75="","",'statement of marks'!CR75)</f>
        <v/>
      </c>
      <c r="G1796" s="177" t="str">
        <f>IF('statement of marks'!CT75="","",'statement of marks'!CT75)</f>
        <v/>
      </c>
      <c r="H1796" s="177" t="str">
        <f>IF('statement of marks'!CU75="","",'statement of marks'!CU75)</f>
        <v/>
      </c>
      <c r="I1796" s="204" t="str">
        <f>IF(G1796="","",IF(AND(G1796="ML",H1796="ML"),"ML",IF(AND(G1796="ML",H1796=""),"ML",SUM(G1796,H1796))))</f>
        <v/>
      </c>
      <c r="J1796" s="204" t="str">
        <f t="shared" si="652"/>
        <v/>
      </c>
      <c r="K1796" s="178" t="str">
        <f>IF(J1796="","",SUM(H1796,J1796))</f>
        <v/>
      </c>
      <c r="L1796" s="177" t="str">
        <f>IF('statement of marks'!CY75="","",'statement of marks'!CY75)</f>
        <v/>
      </c>
      <c r="M1796" s="177" t="str">
        <f>IF('statement of marks'!CZ75="","",'statement of marks'!CZ75)</f>
        <v/>
      </c>
      <c r="N1796" s="204" t="str">
        <f>IF(L1796="","",IF(AND(L1796="ML",M1796="ML"),"ML",IF(AND(L1796="ML",M1796=""),"ML",SUM(L1796,M1796))))</f>
        <v/>
      </c>
      <c r="O1796" s="204" t="str">
        <f>IF(L1796="","",SUM(J1796,L1796))</f>
        <v/>
      </c>
      <c r="P1796" s="177">
        <f t="shared" si="654"/>
        <v>0</v>
      </c>
      <c r="Q1796" s="178" t="str">
        <f>IF(O1796="","",SUM(O1796,P1796))</f>
        <v/>
      </c>
      <c r="R1796" s="201" t="str">
        <f>CONCATENATE('statement of marks'!GL75,'statement of marks'!GU75,'statement of marks'!GV75)</f>
        <v/>
      </c>
      <c r="S1796" s="180" t="str">
        <f>IF('result subject-wise'!AH75="","",'result subject-wise'!AH75)</f>
        <v/>
      </c>
      <c r="T1796" s="181" t="str">
        <f>IF('result subject-wise'!AJ75="","",'result subject-wise'!AJ75)</f>
        <v/>
      </c>
      <c r="U1796" s="182" t="str">
        <f>IF('result subject-wise'!AK75="","",'result subject-wise'!AK75)</f>
        <v/>
      </c>
      <c r="V1796" s="176" t="str">
        <f>IF(OR(U1798=0,U1798&lt;S1798),"",IF(OR(R1796="RE",R1796="REP"),SUM(Q1796,T1796),IF(R1796="S",T1796,Q1796)))</f>
        <v/>
      </c>
    </row>
    <row r="1797" spans="1:22" ht="19.25" customHeight="1">
      <c r="A1797" s="986"/>
      <c r="B1797" s="1032" t="s">
        <v>296</v>
      </c>
      <c r="C1797" s="1033"/>
      <c r="D1797" s="183" t="str">
        <f>IF(AND(D1792="",D1793="",D1794="",D1795="",D1796=""),"",SUM(D1792:D1796))</f>
        <v/>
      </c>
      <c r="E1797" s="183" t="str">
        <f t="shared" ref="E1797:F1797" si="657">IF(AND(E1792="",E1793="",E1794="",E1795="",E1796=""),"",SUM(E1792:E1796))</f>
        <v/>
      </c>
      <c r="F1797" s="183" t="str">
        <f t="shared" si="657"/>
        <v/>
      </c>
      <c r="G1797" s="184" t="str">
        <f>IF(G1792="","",SUM(G1792:G1796))</f>
        <v/>
      </c>
      <c r="H1797" s="184">
        <f>SUM(H1794:H1796)</f>
        <v>0</v>
      </c>
      <c r="I1797" s="184" t="str">
        <f>IF(AND(I1792="",I1793="",I1794="",I1795="",I1796=""),"",SUM(I1792:I1796))</f>
        <v/>
      </c>
      <c r="J1797" s="185" t="str">
        <f>IF(J1796="","",SUM(J1792:J1796))</f>
        <v/>
      </c>
      <c r="K1797" s="186" t="str">
        <f>IF(K1792="","",SUM(K1792:K1796))</f>
        <v/>
      </c>
      <c r="L1797" s="184" t="str">
        <f>IF(L1792="","",SUM(L1792:L1796))</f>
        <v/>
      </c>
      <c r="M1797" s="184">
        <f>SUM(M1794:M1796)</f>
        <v>0</v>
      </c>
      <c r="N1797" s="184" t="str">
        <f t="shared" ref="N1797" si="658">IF(AND(N1792="",N1793="",N1794="",N1795="",N1796=""),"",SUM(N1792:N1796))</f>
        <v/>
      </c>
      <c r="O1797" s="185" t="str">
        <f>IF(L1797="","",SUM(J1797,L1797))</f>
        <v/>
      </c>
      <c r="P1797" s="186">
        <f>SUM(H1797,M1797)</f>
        <v>0</v>
      </c>
      <c r="Q1797" s="186" t="str">
        <f>IF(Q1792="","",SUM(Q1792:Q1796))</f>
        <v/>
      </c>
      <c r="R1797" s="185"/>
      <c r="S1797" s="185" t="str">
        <f>IF(AND(S1792="",S1793="",S1794="",S1795="",S1796=""),"",SUM(S1792:S1796))</f>
        <v/>
      </c>
      <c r="T1797" s="187" t="str">
        <f>IF(AND(T1792="",T1793="",T1794="",T1795="",T1796=""),"",SUM(T1792:T1796))</f>
        <v/>
      </c>
      <c r="U1797" s="188"/>
      <c r="V1797" s="189" t="str">
        <f>IF(V1792="","",SUM(V1792:V1796))</f>
        <v/>
      </c>
    </row>
    <row r="1798" spans="1:22" ht="19.25" customHeight="1">
      <c r="A1798" s="986"/>
      <c r="B1798" s="1034" t="s">
        <v>318</v>
      </c>
      <c r="C1798" s="1035"/>
      <c r="D1798" s="173" t="str">
        <f>IF(D1797="","",50-(COUNTIF(D1792:D1796,"NA")*10+COUNTIF(D1792:D1796,"ML")*10))</f>
        <v/>
      </c>
      <c r="E1798" s="173" t="str">
        <f t="shared" ref="E1798:F1798" si="659">IF(E1797="","",50-(COUNTIF(E1792:E1796,"NA")*10+COUNTIF(E1792:E1796,"ML")*10))</f>
        <v/>
      </c>
      <c r="F1798" s="173" t="str">
        <f t="shared" si="659"/>
        <v/>
      </c>
      <c r="G1798" s="177">
        <f>I1798-H1798</f>
        <v>350</v>
      </c>
      <c r="H1798" s="184">
        <f>IF(H1797="","",(IF(OR(H1794="ML",H1794=""),0,H1791)+IF(OR(H1795="ML",H1795=""),0,H1792)+IF(OR(H1796="ML",H1796=""),0,H1793)))</f>
        <v>0</v>
      </c>
      <c r="I1798" s="177">
        <f>IF(I1797=0,0,350-H1800)</f>
        <v>350</v>
      </c>
      <c r="J1798" s="204" t="str">
        <f>IF(J1797="","",SUM(D1798:G1798))</f>
        <v/>
      </c>
      <c r="K1798" s="178" t="str">
        <f>IF(K1797="","",SUM(H1798,J1798))</f>
        <v/>
      </c>
      <c r="L1798" s="177">
        <f>N1798-M1798</f>
        <v>500</v>
      </c>
      <c r="M1798" s="180">
        <f>IF(M1797="","",(IF(OR(M1794="ML",M1794=""),0,M1791)+IF(OR(M1795="ML",M1795=""),0,M1792)+IF(OR(M1796="ML",M1796=""),0,M1793)))</f>
        <v>0</v>
      </c>
      <c r="N1798" s="177">
        <f>IF(N1797=0,0,500-M1800)</f>
        <v>500</v>
      </c>
      <c r="O1798" s="204">
        <f>IF(L1798="","",SUM(J1798,L1798))</f>
        <v>500</v>
      </c>
      <c r="P1798" s="178">
        <f>SUM(H1798,M1798)</f>
        <v>0</v>
      </c>
      <c r="Q1798" s="178" t="str">
        <f>IF(Q1797="","",SUM(O1798,P1798))</f>
        <v/>
      </c>
      <c r="R1798" s="169"/>
      <c r="S1798" s="190">
        <f>COUNTIF(R1792:R1801,"S")</f>
        <v>0</v>
      </c>
      <c r="T1798" s="190">
        <f>COUNTIF(R1792:R1801,"RE")+COUNTIF(R1792:R1801,"REP")</f>
        <v>0</v>
      </c>
      <c r="U1798" s="190">
        <f>COUNTIF(U1792:U1797,"P")+COUNTIF(U1800:U1801,"P")</f>
        <v>0</v>
      </c>
      <c r="V1798" s="191" t="str">
        <f>IF(OR(U1798=0,U1798&lt;(S1798+T1798)),"",(Q1798-(S1798*200)+S1797))</f>
        <v/>
      </c>
    </row>
    <row r="1799" spans="1:22" ht="19.25" customHeight="1">
      <c r="A1799" s="986"/>
      <c r="B1799" s="942" t="s">
        <v>156</v>
      </c>
      <c r="C1799" s="943"/>
      <c r="D1799" s="192" t="str">
        <f t="shared" ref="D1799:Q1799" si="660">IF(D1798="","",D1797/D1798*100)</f>
        <v/>
      </c>
      <c r="E1799" s="192" t="str">
        <f t="shared" si="660"/>
        <v/>
      </c>
      <c r="F1799" s="192" t="str">
        <f t="shared" si="660"/>
        <v/>
      </c>
      <c r="G1799" s="192" t="e">
        <f t="shared" si="660"/>
        <v>#VALUE!</v>
      </c>
      <c r="H1799" s="192" t="e">
        <f t="shared" si="660"/>
        <v>#DIV/0!</v>
      </c>
      <c r="I1799" s="192" t="e">
        <f t="shared" si="660"/>
        <v>#VALUE!</v>
      </c>
      <c r="J1799" s="192" t="str">
        <f t="shared" si="660"/>
        <v/>
      </c>
      <c r="K1799" s="193" t="str">
        <f t="shared" si="660"/>
        <v/>
      </c>
      <c r="L1799" s="192" t="e">
        <f t="shared" si="660"/>
        <v>#VALUE!</v>
      </c>
      <c r="M1799" s="192" t="e">
        <f t="shared" si="660"/>
        <v>#DIV/0!</v>
      </c>
      <c r="N1799" s="192" t="e">
        <f t="shared" si="660"/>
        <v>#VALUE!</v>
      </c>
      <c r="O1799" s="192" t="e">
        <f t="shared" si="660"/>
        <v>#VALUE!</v>
      </c>
      <c r="P1799" s="193" t="e">
        <f t="shared" si="660"/>
        <v>#DIV/0!</v>
      </c>
      <c r="Q1799" s="193" t="str">
        <f t="shared" si="660"/>
        <v/>
      </c>
      <c r="R1799" s="166"/>
      <c r="S1799" s="166"/>
      <c r="T1799" s="167"/>
      <c r="U1799" s="170"/>
      <c r="V1799" s="194" t="str">
        <f>IF(V1798="","",V1797/V1798*100)</f>
        <v/>
      </c>
    </row>
    <row r="1800" spans="1:22" ht="19.25" customHeight="1">
      <c r="A1800" s="986"/>
      <c r="B1800" s="942" t="str">
        <f>'statement of marks'!$DQ$3</f>
        <v>RAJASTHAN STUDIES</v>
      </c>
      <c r="C1800" s="943"/>
      <c r="D1800" s="200" t="str">
        <f>IF('statement of marks'!DQ75="","",'statement of marks'!DQ75)</f>
        <v/>
      </c>
      <c r="E1800" s="201" t="str">
        <f>IF('statement of marks'!DR75="","",'statement of marks'!DR75)</f>
        <v/>
      </c>
      <c r="F1800" s="201" t="str">
        <f>IF('statement of marks'!DS75="","",'statement of marks'!DS75)</f>
        <v/>
      </c>
      <c r="G1800" s="201" t="str">
        <f>IF('statement of marks'!DU75="","",'statement of marks'!DU75)</f>
        <v/>
      </c>
      <c r="H1800" s="179">
        <f>IF(G1792="ML",70)+IF(G1793="ML",70)+IF(G1794="ML",70-H1791)+IF(G1795="ML",70-H1792)+IF(G1796="ML",70-H1793)+IF(H1794="ml",H1791)+IF(H1795="ml",H1792)+IF(H1796="ml",H1793)</f>
        <v>0</v>
      </c>
      <c r="I1800" s="204" t="str">
        <f>IF(G1800="","",SUM(G1800,H1800))</f>
        <v/>
      </c>
      <c r="J1800" s="204" t="str">
        <f>IF(G1800="","",SUM(D1800,E1800,F1800,G1800))</f>
        <v/>
      </c>
      <c r="K1800" s="178" t="str">
        <f>IF(J1800="","",SUM(H1800,J1800))</f>
        <v/>
      </c>
      <c r="L1800" s="201" t="str">
        <f>IF('statement of marks'!DW75="","",'statement of marks'!DW75)</f>
        <v/>
      </c>
      <c r="M1800" s="179">
        <f>IF(L1792="ML",100)+IF(L1793="ML",100)+IF(L1794="ML",100-M1791)+IF(L1795="ML",100-M1792)+IF(L1796="ML",100-M1793)+IF(M1794="ml",M1791)+IF(M1795="ml",M1792)+IF(M1796="ml",M1793)</f>
        <v>0</v>
      </c>
      <c r="N1800" s="204" t="str">
        <f>IF(L1800="","",SUM(L1800,M1800))</f>
        <v/>
      </c>
      <c r="O1800" s="204" t="str">
        <f>IF(L1800="","",SUM(K1800,L1800))</f>
        <v/>
      </c>
      <c r="P1800" s="179">
        <f>SUM(H1800,M1800)</f>
        <v>0</v>
      </c>
      <c r="Q1800" s="178" t="str">
        <f>IF(O1800="","",SUM(O1800,M1800))</f>
        <v/>
      </c>
      <c r="R1800" s="201" t="str">
        <f>IF('statement of marks'!GW75="","",'statement of marks'!GW75)</f>
        <v/>
      </c>
      <c r="S1800" s="180" t="str">
        <f>IF(OR(R1800="S",R1800="RE"),100,"")</f>
        <v/>
      </c>
      <c r="T1800" s="171" t="str">
        <f>IF('result subject-wise'!AL75="","",'result subject-wise'!AL75)</f>
        <v/>
      </c>
      <c r="U1800" s="172" t="str">
        <f>IF('result subject-wise'!AM75="","",'result subject-wise'!AM75)</f>
        <v/>
      </c>
      <c r="V1800" s="1036"/>
    </row>
    <row r="1801" spans="1:22" ht="19.25" customHeight="1">
      <c r="A1801" s="986"/>
      <c r="B1801" s="942" t="str">
        <f>'statement of marks'!$ED$3</f>
        <v>JEEVAN KAUSJAL</v>
      </c>
      <c r="C1801" s="943"/>
      <c r="D1801" s="1037" t="s">
        <v>283</v>
      </c>
      <c r="E1801" s="1038"/>
      <c r="F1801" s="204">
        <f>'statement of marks'!$ED$6</f>
        <v>30</v>
      </c>
      <c r="G1801" s="177" t="str">
        <f>IF('statement of marks'!ED75="","",'statement of marks'!ED75)</f>
        <v/>
      </c>
      <c r="H1801" s="1038" t="s">
        <v>284</v>
      </c>
      <c r="I1801" s="1038"/>
      <c r="J1801" s="204">
        <f>'statement of marks'!$EE$6</f>
        <v>30</v>
      </c>
      <c r="K1801" s="178" t="str">
        <f>IF('statement of marks'!EE75="","",'statement of marks'!EE75)</f>
        <v/>
      </c>
      <c r="L1801" s="1038" t="s">
        <v>113</v>
      </c>
      <c r="M1801" s="1038"/>
      <c r="N1801" s="204">
        <f>'statement of marks'!$EF$6</f>
        <v>40</v>
      </c>
      <c r="O1801" s="201" t="str">
        <f>IF('statement of marks'!EF75="","",'statement of marks'!EF75)</f>
        <v/>
      </c>
      <c r="P1801" s="166"/>
      <c r="Q1801" s="178" t="str">
        <f>IF(O1801="","",SUM(G1801,K1801,O1801))</f>
        <v/>
      </c>
      <c r="R1801" s="201" t="str">
        <f>IF('statement of marks'!GX75="","",'statement of marks'!GX75)</f>
        <v/>
      </c>
      <c r="S1801" s="180" t="str">
        <f>IF(OR(R1801="S",R1801="RE"),40,"")</f>
        <v/>
      </c>
      <c r="T1801" s="171" t="str">
        <f>IF('result subject-wise'!AN75="","",'result subject-wise'!AN75)</f>
        <v/>
      </c>
      <c r="U1801" s="172" t="str">
        <f>IF('result subject-wise'!AO75="","",'result subject-wise'!AO75)</f>
        <v/>
      </c>
      <c r="V1801" s="1036"/>
    </row>
    <row r="1802" spans="1:22" ht="19.25" customHeight="1">
      <c r="A1802" s="986"/>
      <c r="B1802" s="1039" t="s">
        <v>200</v>
      </c>
      <c r="C1802" s="1040"/>
      <c r="D1802" s="1041" t="str">
        <f>IF('statement of marks'!HD75="","",'statement of marks'!HD75)</f>
        <v/>
      </c>
      <c r="E1802" s="1042"/>
      <c r="F1802" s="1042"/>
      <c r="G1802" s="1042"/>
      <c r="H1802" s="1042"/>
      <c r="I1802" s="1043"/>
      <c r="J1802" s="202" t="s">
        <v>330</v>
      </c>
      <c r="K1802" s="201" t="str">
        <f>IF('statement of marks'!HG75="","",'statement of marks'!HG75)</f>
        <v/>
      </c>
      <c r="L1802" s="1044" t="s">
        <v>157</v>
      </c>
      <c r="M1802" s="1045"/>
      <c r="N1802" s="1046"/>
      <c r="O1802" s="201" t="str">
        <f>IF('statement of marks'!HI75="","",'statement of marks'!HI75)</f>
        <v/>
      </c>
      <c r="P1802" s="1047" t="s">
        <v>324</v>
      </c>
      <c r="Q1802" s="1047"/>
      <c r="R1802" s="1047"/>
      <c r="S1802" s="1047"/>
      <c r="T1802" s="1047"/>
      <c r="U1802" s="1047"/>
      <c r="V1802" s="1048"/>
    </row>
    <row r="1803" spans="1:22" ht="19.25" customHeight="1">
      <c r="A1803" s="986"/>
      <c r="B1803" s="1039" t="s">
        <v>333</v>
      </c>
      <c r="C1803" s="1040"/>
      <c r="D1803" s="965" t="s">
        <v>127</v>
      </c>
      <c r="E1803" s="966"/>
      <c r="F1803" s="958" t="s">
        <v>129</v>
      </c>
      <c r="G1803" s="958"/>
      <c r="H1803" s="958" t="s">
        <v>131</v>
      </c>
      <c r="I1803" s="958"/>
      <c r="J1803" s="958" t="s">
        <v>133</v>
      </c>
      <c r="K1803" s="958"/>
      <c r="L1803" s="959" t="s">
        <v>312</v>
      </c>
      <c r="M1803" s="959"/>
      <c r="N1803" s="959"/>
      <c r="O1803" s="959"/>
      <c r="P1803" s="960" t="s">
        <v>200</v>
      </c>
      <c r="Q1803" s="960"/>
      <c r="R1803" s="960"/>
      <c r="S1803" s="960"/>
      <c r="T1803" s="961" t="str">
        <f>IF('result subject-wise'!AR75="","",'result subject-wise'!AR75)</f>
        <v/>
      </c>
      <c r="U1803" s="961"/>
      <c r="V1803" s="962"/>
    </row>
    <row r="1804" spans="1:22" ht="19.25" customHeight="1">
      <c r="A1804" s="986"/>
      <c r="B1804" s="963" t="s">
        <v>309</v>
      </c>
      <c r="C1804" s="964"/>
      <c r="D1804" s="965" t="str">
        <f>IF('statement of marks'!EZ75="","",'statement of marks'!EZ75)</f>
        <v/>
      </c>
      <c r="E1804" s="966"/>
      <c r="F1804" s="966" t="str">
        <f>IF('statement of marks'!FB75="","",'statement of marks'!FB75)</f>
        <v/>
      </c>
      <c r="G1804" s="966"/>
      <c r="H1804" s="966" t="str">
        <f>IF('statement of marks'!FD75="","",'statement of marks'!FD75)</f>
        <v/>
      </c>
      <c r="I1804" s="966"/>
      <c r="J1804" s="966" t="str">
        <f>IF('statement of marks'!FF75="","",'statement of marks'!FF75)</f>
        <v/>
      </c>
      <c r="K1804" s="966"/>
      <c r="L1804" s="966" t="str">
        <f>IF('statement of marks'!FH75="","",'statement of marks'!FH75)</f>
        <v/>
      </c>
      <c r="M1804" s="966"/>
      <c r="N1804" s="966"/>
      <c r="O1804" s="966"/>
      <c r="P1804" s="960" t="s">
        <v>330</v>
      </c>
      <c r="Q1804" s="960"/>
      <c r="R1804" s="960"/>
      <c r="S1804" s="960"/>
      <c r="T1804" s="961" t="str">
        <f>IF(AND(T1803="mRrh.kZ",V1799&gt;=60),"FIRST",IF(AND(T1803="mRrh.kZ",V1799&gt;=48),"SECOND",IF(AND(T1803="mRrh.kZ",V1799&gt;=36),"THIRD","")))</f>
        <v/>
      </c>
      <c r="U1804" s="961"/>
      <c r="V1804" s="962"/>
    </row>
    <row r="1805" spans="1:22" ht="19.25" customHeight="1">
      <c r="A1805" s="986"/>
      <c r="B1805" s="963" t="s">
        <v>310</v>
      </c>
      <c r="C1805" s="964"/>
      <c r="D1805" s="967" t="str">
        <f>IF('statement of marks'!EY75="","",'statement of marks'!EY75)</f>
        <v/>
      </c>
      <c r="E1805" s="968"/>
      <c r="F1805" s="968" t="str">
        <f>IF('statement of marks'!FA75="","",'statement of marks'!FA75)</f>
        <v/>
      </c>
      <c r="G1805" s="968"/>
      <c r="H1805" s="968" t="str">
        <f>IF('statement of marks'!FC75="","",'statement of marks'!FC75)</f>
        <v/>
      </c>
      <c r="I1805" s="968"/>
      <c r="J1805" s="968" t="str">
        <f>IF('statement of marks'!FE75="","",'statement of marks'!FE75)</f>
        <v/>
      </c>
      <c r="K1805" s="968"/>
      <c r="L1805" s="968" t="str">
        <f>IF('statement of marks'!FG75="","",'statement of marks'!FG75)</f>
        <v/>
      </c>
      <c r="M1805" s="968"/>
      <c r="N1805" s="968"/>
      <c r="O1805" s="968"/>
      <c r="P1805" s="969" t="s">
        <v>302</v>
      </c>
      <c r="Q1805" s="970"/>
      <c r="R1805" s="970"/>
      <c r="S1805" s="971"/>
      <c r="T1805" s="972" t="str">
        <f>IF(T1803="","",'result subject-wise'!$G$118)</f>
        <v/>
      </c>
      <c r="U1805" s="972"/>
      <c r="V1805" s="973"/>
    </row>
    <row r="1806" spans="1:22" ht="19.25" customHeight="1">
      <c r="A1806" s="986"/>
      <c r="B1806" s="942" t="s">
        <v>303</v>
      </c>
      <c r="C1806" s="943"/>
      <c r="D1806" s="944"/>
      <c r="E1806" s="945"/>
      <c r="F1806" s="945"/>
      <c r="G1806" s="945"/>
      <c r="H1806" s="945"/>
      <c r="I1806" s="945"/>
      <c r="J1806" s="945"/>
      <c r="K1806" s="945"/>
      <c r="L1806" s="946" t="s">
        <v>326</v>
      </c>
      <c r="M1806" s="946"/>
      <c r="N1806" s="946"/>
      <c r="O1806" s="946"/>
      <c r="P1806" s="946"/>
      <c r="Q1806" s="946"/>
      <c r="R1806" s="974"/>
      <c r="S1806" s="975"/>
      <c r="T1806" s="975"/>
      <c r="U1806" s="975"/>
      <c r="V1806" s="976"/>
    </row>
    <row r="1807" spans="1:22" ht="19.25" customHeight="1">
      <c r="A1807" s="986"/>
      <c r="B1807" s="942" t="s">
        <v>335</v>
      </c>
      <c r="C1807" s="943"/>
      <c r="D1807" s="944"/>
      <c r="E1807" s="945"/>
      <c r="F1807" s="945"/>
      <c r="G1807" s="945"/>
      <c r="H1807" s="945"/>
      <c r="I1807" s="945"/>
      <c r="J1807" s="945"/>
      <c r="K1807" s="945"/>
      <c r="L1807" s="946" t="s">
        <v>304</v>
      </c>
      <c r="M1807" s="946"/>
      <c r="N1807" s="946"/>
      <c r="O1807" s="946"/>
      <c r="P1807" s="946"/>
      <c r="Q1807" s="946"/>
      <c r="R1807" s="977"/>
      <c r="S1807" s="978"/>
      <c r="T1807" s="978"/>
      <c r="U1807" s="978"/>
      <c r="V1807" s="979"/>
    </row>
    <row r="1808" spans="1:22" ht="19.25" customHeight="1">
      <c r="A1808" s="986"/>
      <c r="B1808" s="942" t="s">
        <v>313</v>
      </c>
      <c r="C1808" s="943"/>
      <c r="D1808" s="944"/>
      <c r="E1808" s="945"/>
      <c r="F1808" s="945"/>
      <c r="G1808" s="945"/>
      <c r="H1808" s="945"/>
      <c r="I1808" s="945"/>
      <c r="J1808" s="945"/>
      <c r="K1808" s="945"/>
      <c r="L1808" s="946" t="s">
        <v>327</v>
      </c>
      <c r="M1808" s="946"/>
      <c r="N1808" s="946"/>
      <c r="O1808" s="946"/>
      <c r="P1808" s="946"/>
      <c r="Q1808" s="946"/>
      <c r="R1808" s="947" t="s">
        <v>328</v>
      </c>
      <c r="S1808" s="948"/>
      <c r="T1808" s="948"/>
      <c r="U1808" s="948"/>
      <c r="V1808" s="949"/>
    </row>
    <row r="1809" spans="1:22" ht="19.25" customHeight="1">
      <c r="A1809" s="987"/>
      <c r="B1809" s="950" t="s">
        <v>329</v>
      </c>
      <c r="C1809" s="951"/>
      <c r="D1809" s="952"/>
      <c r="E1809" s="953"/>
      <c r="F1809" s="953"/>
      <c r="G1809" s="953"/>
      <c r="H1809" s="953"/>
      <c r="I1809" s="953"/>
      <c r="J1809" s="953"/>
      <c r="K1809" s="953"/>
      <c r="L1809" s="951" t="s">
        <v>117</v>
      </c>
      <c r="M1809" s="951"/>
      <c r="N1809" s="951"/>
      <c r="O1809" s="951"/>
      <c r="P1809" s="954">
        <f>'statement of marks'!$HJ$110</f>
        <v>42122</v>
      </c>
      <c r="Q1809" s="954"/>
      <c r="R1809" s="955" t="s">
        <v>305</v>
      </c>
      <c r="S1809" s="956"/>
      <c r="T1809" s="956"/>
      <c r="U1809" s="956"/>
      <c r="V1809" s="957"/>
    </row>
    <row r="1810" spans="1:22" ht="19.25" customHeight="1">
      <c r="A1810" s="980" t="s">
        <v>287</v>
      </c>
      <c r="B1810" s="981"/>
      <c r="C1810" s="981"/>
      <c r="D1810" s="981"/>
      <c r="E1810" s="981"/>
      <c r="F1810" s="981"/>
      <c r="G1810" s="981"/>
      <c r="H1810" s="981"/>
      <c r="I1810" s="981"/>
      <c r="J1810" s="981"/>
      <c r="K1810" s="981"/>
      <c r="L1810" s="981"/>
      <c r="M1810" s="981"/>
      <c r="N1810" s="981"/>
      <c r="O1810" s="981"/>
      <c r="P1810" s="981"/>
      <c r="Q1810" s="981"/>
      <c r="R1810" s="981"/>
      <c r="S1810" s="981"/>
      <c r="T1810" s="981"/>
      <c r="U1810" s="981"/>
      <c r="V1810" s="982"/>
    </row>
    <row r="1811" spans="1:22" ht="19.25" customHeight="1">
      <c r="A1811" s="983" t="str">
        <f>'statement of marks'!$A$1</f>
        <v>GOVT. GIRLS' HR. SEC. SCHOOL, NIMBAHERA</v>
      </c>
      <c r="B1811" s="984"/>
      <c r="C1811" s="984"/>
      <c r="D1811" s="984"/>
      <c r="E1811" s="984"/>
      <c r="F1811" s="984"/>
      <c r="G1811" s="984"/>
      <c r="H1811" s="984"/>
      <c r="I1811" s="984"/>
      <c r="J1811" s="984"/>
      <c r="K1811" s="984"/>
      <c r="L1811" s="984"/>
      <c r="M1811" s="984"/>
      <c r="N1811" s="984"/>
      <c r="O1811" s="984"/>
      <c r="P1811" s="984"/>
      <c r="Q1811" s="984"/>
      <c r="R1811" s="984"/>
      <c r="S1811" s="984"/>
      <c r="T1811" s="984"/>
      <c r="U1811" s="984"/>
      <c r="V1811" s="985"/>
    </row>
    <row r="1812" spans="1:22" ht="19.25" customHeight="1">
      <c r="A1812" s="986"/>
      <c r="B1812" s="988" t="s">
        <v>316</v>
      </c>
      <c r="C1812" s="988"/>
      <c r="D1812" s="989" t="str">
        <f>'statement of marks'!$F$3</f>
        <v>2013-14</v>
      </c>
      <c r="E1812" s="990"/>
      <c r="F1812" s="991" t="str">
        <f>IF(T1830="","MAIN EXAMINATION",IF(D1829="Suppl.","SUPPLEMENTARY EXAMINATION",IF(D1829="Re-exam.","RE-EXAMINATION",)))</f>
        <v>MAIN EXAMINATION</v>
      </c>
      <c r="G1812" s="992"/>
      <c r="H1812" s="992"/>
      <c r="I1812" s="992"/>
      <c r="J1812" s="992"/>
      <c r="K1812" s="992"/>
      <c r="L1812" s="992"/>
      <c r="M1812" s="992"/>
      <c r="N1812" s="992"/>
      <c r="O1812" s="992"/>
      <c r="P1812" s="992"/>
      <c r="Q1812" s="992"/>
      <c r="R1812" s="993" t="s">
        <v>315</v>
      </c>
      <c r="S1812" s="994"/>
      <c r="T1812" s="995" t="str">
        <f>'statement of marks'!$A$3</f>
        <v>11 'A'</v>
      </c>
      <c r="U1812" s="995"/>
      <c r="V1812" s="996"/>
    </row>
    <row r="1813" spans="1:22" ht="19.25" customHeight="1">
      <c r="A1813" s="986"/>
      <c r="B1813" s="997" t="s">
        <v>36</v>
      </c>
      <c r="C1813" s="997"/>
      <c r="D1813" s="998" t="str">
        <f>IF('statement of marks'!G76="","",'statement of marks'!G76)</f>
        <v>A 068</v>
      </c>
      <c r="E1813" s="946"/>
      <c r="F1813" s="946"/>
      <c r="G1813" s="946"/>
      <c r="H1813" s="946"/>
      <c r="I1813" s="946"/>
      <c r="J1813" s="946"/>
      <c r="K1813" s="946"/>
      <c r="L1813" s="946"/>
      <c r="M1813" s="946"/>
      <c r="N1813" s="946"/>
      <c r="O1813" s="946"/>
      <c r="P1813" s="946"/>
      <c r="Q1813" s="946"/>
      <c r="R1813" s="999" t="s">
        <v>314</v>
      </c>
      <c r="S1813" s="1000"/>
      <c r="T1813" s="1001" t="str">
        <f>IF('statement of marks'!E76="","",'statement of marks'!E76)</f>
        <v/>
      </c>
      <c r="U1813" s="1001"/>
      <c r="V1813" s="1002"/>
    </row>
    <row r="1814" spans="1:22" ht="19.25" customHeight="1">
      <c r="A1814" s="986"/>
      <c r="B1814" s="997" t="s">
        <v>37</v>
      </c>
      <c r="C1814" s="997"/>
      <c r="D1814" s="998" t="str">
        <f>IF('statement of marks'!H76="","",'statement of marks'!H76)</f>
        <v>B 068</v>
      </c>
      <c r="E1814" s="946"/>
      <c r="F1814" s="946"/>
      <c r="G1814" s="946"/>
      <c r="H1814" s="946"/>
      <c r="I1814" s="946"/>
      <c r="J1814" s="946"/>
      <c r="K1814" s="946"/>
      <c r="L1814" s="946"/>
      <c r="M1814" s="946"/>
      <c r="N1814" s="946"/>
      <c r="O1814" s="946"/>
      <c r="P1814" s="946"/>
      <c r="Q1814" s="946"/>
      <c r="R1814" s="999" t="s">
        <v>35</v>
      </c>
      <c r="S1814" s="1000"/>
      <c r="T1814" s="1001" t="str">
        <f>IF('statement of marks'!D76="","",'statement of marks'!D76)</f>
        <v/>
      </c>
      <c r="U1814" s="1001"/>
      <c r="V1814" s="1002"/>
    </row>
    <row r="1815" spans="1:22" ht="19.25" customHeight="1">
      <c r="A1815" s="986"/>
      <c r="B1815" s="1003" t="s">
        <v>38</v>
      </c>
      <c r="C1815" s="1003"/>
      <c r="D1815" s="998" t="str">
        <f>IF('statement of marks'!I76="","",'statement of marks'!I76)</f>
        <v>C 068</v>
      </c>
      <c r="E1815" s="946"/>
      <c r="F1815" s="946"/>
      <c r="G1815" s="946"/>
      <c r="H1815" s="946"/>
      <c r="I1815" s="946"/>
      <c r="J1815" s="946"/>
      <c r="K1815" s="946"/>
      <c r="L1815" s="946"/>
      <c r="M1815" s="946"/>
      <c r="N1815" s="946"/>
      <c r="O1815" s="946"/>
      <c r="P1815" s="946"/>
      <c r="Q1815" s="946"/>
      <c r="R1815" s="1004" t="s">
        <v>285</v>
      </c>
      <c r="S1815" s="1005"/>
      <c r="T1815" s="1006" t="str">
        <f>IF('statement of marks'!F76="","",'statement of marks'!F76)</f>
        <v/>
      </c>
      <c r="U1815" s="1006"/>
      <c r="V1815" s="1007"/>
    </row>
    <row r="1816" spans="1:22" ht="19.25" customHeight="1">
      <c r="A1816" s="986"/>
      <c r="B1816" s="1008" t="s">
        <v>223</v>
      </c>
      <c r="C1816" s="1010" t="s">
        <v>319</v>
      </c>
      <c r="D1816" s="1012" t="s">
        <v>114</v>
      </c>
      <c r="E1816" s="1012" t="s">
        <v>115</v>
      </c>
      <c r="F1816" s="1012" t="s">
        <v>116</v>
      </c>
      <c r="G1816" s="1014" t="s">
        <v>281</v>
      </c>
      <c r="H1816" s="1014" t="s">
        <v>282</v>
      </c>
      <c r="I1816" s="1012" t="s">
        <v>289</v>
      </c>
      <c r="J1816" s="1012" t="s">
        <v>299</v>
      </c>
      <c r="K1816" s="1016" t="s">
        <v>299</v>
      </c>
      <c r="L1816" s="1018" t="s">
        <v>292</v>
      </c>
      <c r="M1816" s="1018" t="s">
        <v>293</v>
      </c>
      <c r="N1816" s="1020" t="s">
        <v>294</v>
      </c>
      <c r="O1816" s="1020" t="s">
        <v>290</v>
      </c>
      <c r="P1816" s="1020" t="s">
        <v>291</v>
      </c>
      <c r="Q1816" s="1016" t="s">
        <v>323</v>
      </c>
      <c r="R1816" s="1012" t="s">
        <v>334</v>
      </c>
      <c r="S1816" s="1022" t="s">
        <v>332</v>
      </c>
      <c r="T1816" s="1024" t="s">
        <v>320</v>
      </c>
      <c r="U1816" s="1026" t="s">
        <v>321</v>
      </c>
      <c r="V1816" s="1028" t="s">
        <v>322</v>
      </c>
    </row>
    <row r="1817" spans="1:22" ht="19.25" customHeight="1">
      <c r="A1817" s="986"/>
      <c r="B1817" s="1009"/>
      <c r="C1817" s="1011"/>
      <c r="D1817" s="1013"/>
      <c r="E1817" s="1013"/>
      <c r="F1817" s="1013"/>
      <c r="G1817" s="1015"/>
      <c r="H1817" s="1015"/>
      <c r="I1817" s="1013"/>
      <c r="J1817" s="1013"/>
      <c r="K1817" s="1017"/>
      <c r="L1817" s="1019"/>
      <c r="M1817" s="1019"/>
      <c r="N1817" s="1021"/>
      <c r="O1817" s="1021"/>
      <c r="P1817" s="1021"/>
      <c r="Q1817" s="1017"/>
      <c r="R1817" s="1013"/>
      <c r="S1817" s="1023"/>
      <c r="T1817" s="1025"/>
      <c r="U1817" s="1027"/>
      <c r="V1817" s="1029"/>
    </row>
    <row r="1818" spans="1:22" ht="19.25" customHeight="1">
      <c r="A1818" s="986"/>
      <c r="B1818" s="1030" t="s">
        <v>317</v>
      </c>
      <c r="C1818" s="1031"/>
      <c r="D1818" s="173">
        <v>10</v>
      </c>
      <c r="E1818" s="203">
        <v>10</v>
      </c>
      <c r="F1818" s="203">
        <v>10</v>
      </c>
      <c r="G1818" s="164" t="s">
        <v>90</v>
      </c>
      <c r="H1818" s="174" t="str">
        <f>'statement of marks'!$AQ$6</f>
        <v/>
      </c>
      <c r="I1818" s="165">
        <v>70</v>
      </c>
      <c r="J1818" s="164" t="s">
        <v>88</v>
      </c>
      <c r="K1818" s="175">
        <v>100</v>
      </c>
      <c r="L1818" s="164" t="s">
        <v>91</v>
      </c>
      <c r="M1818" s="174" t="str">
        <f>'statement of marks'!$AV$6</f>
        <v/>
      </c>
      <c r="N1818" s="165">
        <v>100</v>
      </c>
      <c r="O1818" s="164" t="s">
        <v>307</v>
      </c>
      <c r="P1818" s="175"/>
      <c r="Q1818" s="175">
        <v>200</v>
      </c>
      <c r="R1818" s="166"/>
      <c r="S1818" s="166"/>
      <c r="T1818" s="167"/>
      <c r="U1818" s="168"/>
      <c r="V1818" s="176" t="str">
        <f>IF(OR(U1825=0,U1825&lt;S1825),"",Q1818)</f>
        <v/>
      </c>
    </row>
    <row r="1819" spans="1:22" ht="19.25" customHeight="1">
      <c r="A1819" s="986"/>
      <c r="B1819" s="942" t="str">
        <f>'statement of marks'!$J$3</f>
        <v>HINDI COMPULSORY</v>
      </c>
      <c r="C1819" s="943"/>
      <c r="D1819" s="200" t="str">
        <f>IF('statement of marks'!J76="","",'statement of marks'!J76)</f>
        <v/>
      </c>
      <c r="E1819" s="201" t="str">
        <f>IF('statement of marks'!K76="","",'statement of marks'!K76)</f>
        <v/>
      </c>
      <c r="F1819" s="201" t="str">
        <f>IF('statement of marks'!L76="","",'statement of marks'!L76)</f>
        <v/>
      </c>
      <c r="G1819" s="177" t="str">
        <f>IF('statement of marks'!N76="","",'statement of marks'!N76)</f>
        <v/>
      </c>
      <c r="H1819" s="177" t="str">
        <f>'statement of marks'!$BS$6</f>
        <v/>
      </c>
      <c r="I1819" s="204" t="str">
        <f>IF(G1819="","",G1819)</f>
        <v/>
      </c>
      <c r="J1819" s="204" t="str">
        <f>IF(G1819="","",SUM(D1819,E1819,F1819,G1819))</f>
        <v/>
      </c>
      <c r="K1819" s="178" t="str">
        <f>J1819</f>
        <v/>
      </c>
      <c r="L1819" s="177" t="str">
        <f>IF('statement of marks'!P76="","",'statement of marks'!P76)</f>
        <v/>
      </c>
      <c r="M1819" s="174" t="str">
        <f>'statement of marks'!$BX$6</f>
        <v/>
      </c>
      <c r="N1819" s="204" t="str">
        <f>IF(L1819="","",L1819)</f>
        <v/>
      </c>
      <c r="O1819" s="204" t="str">
        <f>IF(L1819="","",SUM(J1819,L1819))</f>
        <v/>
      </c>
      <c r="P1819" s="179">
        <f>SUM(H1819,M1819)</f>
        <v>0</v>
      </c>
      <c r="Q1819" s="178" t="str">
        <f>O1819</f>
        <v/>
      </c>
      <c r="R1819" s="201" t="str">
        <f>CONCATENATE('statement of marks'!FJ76,'statement of marks'!FK76,'statement of marks'!FL76)</f>
        <v/>
      </c>
      <c r="S1819" s="180" t="str">
        <f>IF(OR(R1819="S",R1819="RE"),100,"")</f>
        <v/>
      </c>
      <c r="T1819" s="181" t="str">
        <f>IF('result subject-wise'!U76="","",'result subject-wise'!U76)</f>
        <v/>
      </c>
      <c r="U1819" s="182" t="str">
        <f>IF('result subject-wise'!V76="","",'result subject-wise'!V76)</f>
        <v/>
      </c>
      <c r="V1819" s="176" t="str">
        <f>IF(OR(U1825=0,U1825&lt;S1825),"",IF(R1819="RE",SUM(Q1819,T1819),IF(R1819="S",T1819,Q1819)))</f>
        <v/>
      </c>
    </row>
    <row r="1820" spans="1:22" ht="19.25" customHeight="1">
      <c r="A1820" s="986"/>
      <c r="B1820" s="942" t="str">
        <f>'statement of marks'!$W$3</f>
        <v>ENGLISH COMPULSORY</v>
      </c>
      <c r="C1820" s="943"/>
      <c r="D1820" s="200" t="str">
        <f>IF('statement of marks'!W76="","",'statement of marks'!W76)</f>
        <v/>
      </c>
      <c r="E1820" s="201" t="str">
        <f>IF('statement of marks'!X76="","",'statement of marks'!X76)</f>
        <v/>
      </c>
      <c r="F1820" s="201" t="str">
        <f>IF('statement of marks'!Y76="","",'statement of marks'!Y76)</f>
        <v/>
      </c>
      <c r="G1820" s="177" t="str">
        <f>IF('statement of marks'!AA76="","",'statement of marks'!AA76)</f>
        <v/>
      </c>
      <c r="H1820" s="177" t="str">
        <f>'statement of marks'!$CU$6</f>
        <v/>
      </c>
      <c r="I1820" s="204" t="str">
        <f>IF(G1820="","",G1820)</f>
        <v/>
      </c>
      <c r="J1820" s="204" t="str">
        <f t="shared" ref="J1820:J1823" si="661">IF(G1820="","",SUM(D1820,E1820,F1820,G1820))</f>
        <v/>
      </c>
      <c r="K1820" s="178" t="str">
        <f>J1820</f>
        <v/>
      </c>
      <c r="L1820" s="177" t="str">
        <f>IF('statement of marks'!AC76="","",'statement of marks'!AC76)</f>
        <v/>
      </c>
      <c r="M1820" s="174" t="str">
        <f>'statement of marks'!$CZ$6</f>
        <v/>
      </c>
      <c r="N1820" s="204" t="str">
        <f>IF(L1820="","",L1820)</f>
        <v/>
      </c>
      <c r="O1820" s="204" t="str">
        <f t="shared" ref="O1820" si="662">IF(L1820="","",SUM(J1820,L1820))</f>
        <v/>
      </c>
      <c r="P1820" s="179">
        <f t="shared" ref="P1820" si="663">SUM(H1820,M1820)</f>
        <v>0</v>
      </c>
      <c r="Q1820" s="178" t="str">
        <f>O1820</f>
        <v/>
      </c>
      <c r="R1820" s="201" t="str">
        <f>CONCATENATE('statement of marks'!FM76,'statement of marks'!FN76,'statement of marks'!FO76)</f>
        <v/>
      </c>
      <c r="S1820" s="180" t="str">
        <f>IF(OR(R1820="S",R1820="RE"),100,"")</f>
        <v/>
      </c>
      <c r="T1820" s="181" t="str">
        <f>IF('result subject-wise'!X76="","",'result subject-wise'!X76)</f>
        <v/>
      </c>
      <c r="U1820" s="182" t="str">
        <f>IF('result subject-wise'!Y76="","",'result subject-wise'!Y76)</f>
        <v/>
      </c>
      <c r="V1820" s="176" t="str">
        <f>IF(OR(U1825=0,U1825&lt;S1825),"",IF(R1820="RE",SUM(Q1820,T1820),IF(R1820="S",T1820,Q1820)))</f>
        <v/>
      </c>
    </row>
    <row r="1821" spans="1:22" ht="19.25" customHeight="1">
      <c r="A1821" s="986"/>
      <c r="B1821" s="942" t="str">
        <f>'statement of marks'!AK76</f>
        <v/>
      </c>
      <c r="C1821" s="943"/>
      <c r="D1821" s="200" t="str">
        <f>IF('statement of marks'!AL76="","",'statement of marks'!AL76)</f>
        <v/>
      </c>
      <c r="E1821" s="201" t="str">
        <f>IF('statement of marks'!AM76="","",'statement of marks'!AM76)</f>
        <v/>
      </c>
      <c r="F1821" s="201" t="str">
        <f>IF('statement of marks'!AN76="","",'statement of marks'!AN76)</f>
        <v/>
      </c>
      <c r="G1821" s="177" t="str">
        <f>IF('statement of marks'!AP76="","",'statement of marks'!AP76)</f>
        <v/>
      </c>
      <c r="H1821" s="177" t="str">
        <f>IF('statement of marks'!AQ76="","",'statement of marks'!AQ76)</f>
        <v/>
      </c>
      <c r="I1821" s="204" t="str">
        <f>IF(G1821="","",IF(AND(G1821="ML",H1821="ML"),"ML",IF(AND(G1821="ML",H1821=""),"ML",SUM(G1821,H1821))))</f>
        <v/>
      </c>
      <c r="J1821" s="204" t="str">
        <f t="shared" si="661"/>
        <v/>
      </c>
      <c r="K1821" s="178" t="str">
        <f>IF(J1821="","",SUM(H1821,J1821))</f>
        <v/>
      </c>
      <c r="L1821" s="177" t="str">
        <f>IF('statement of marks'!AU76="","",'statement of marks'!AU76)</f>
        <v/>
      </c>
      <c r="M1821" s="177" t="str">
        <f>IF('statement of marks'!AV76="","",'statement of marks'!AV76)</f>
        <v/>
      </c>
      <c r="N1821" s="204" t="str">
        <f>IF(L1821="","",IF(AND(L1821="ML",M1821="ML"),"ML",IF(AND(L1821="ML",M1821=""),"ML",SUM(L1821,M1821))))</f>
        <v/>
      </c>
      <c r="O1821" s="204" t="str">
        <f>IF(L1821="","",SUM(J1821,L1821))</f>
        <v/>
      </c>
      <c r="P1821" s="177" t="str">
        <f>IF(AND(H1821="",M1821=""),"",SUM(H1821,M1821))</f>
        <v/>
      </c>
      <c r="Q1821" s="178" t="str">
        <f>IF(O1821="","",SUM(O1821,P1821))</f>
        <v/>
      </c>
      <c r="R1821" s="201" t="str">
        <f>CONCATENATE('statement of marks'!FP76,'statement of marks'!FY76,'statement of marks'!FZ76)</f>
        <v/>
      </c>
      <c r="S1821" s="180" t="str">
        <f>IF('result subject-wise'!Z76="","",'result subject-wise'!Z76)</f>
        <v/>
      </c>
      <c r="T1821" s="181" t="str">
        <f>IF('result subject-wise'!AB76="","",'result subject-wise'!AB76)</f>
        <v/>
      </c>
      <c r="U1821" s="182" t="str">
        <f>IF('result subject-wise'!AC76="","",'result subject-wise'!AC76)</f>
        <v/>
      </c>
      <c r="V1821" s="176" t="str">
        <f>IF(OR(U1825=0,U1825&lt;S1825),"",IF(OR(R1821="RE",R1821="REP"),SUM(Q1821,T1821),IF(R1821="S",T1821,Q1821)))</f>
        <v/>
      </c>
    </row>
    <row r="1822" spans="1:22" ht="19.25" customHeight="1">
      <c r="A1822" s="986"/>
      <c r="B1822" s="942" t="str">
        <f>'statement of marks'!BM76</f>
        <v/>
      </c>
      <c r="C1822" s="943"/>
      <c r="D1822" s="200" t="str">
        <f>IF('statement of marks'!BN76="","",'statement of marks'!BN76)</f>
        <v/>
      </c>
      <c r="E1822" s="201" t="str">
        <f>IF('statement of marks'!BO76="","",'statement of marks'!BO76)</f>
        <v/>
      </c>
      <c r="F1822" s="201" t="str">
        <f>IF('statement of marks'!BP76="","",'statement of marks'!BP76)</f>
        <v/>
      </c>
      <c r="G1822" s="177" t="str">
        <f>IF('statement of marks'!BR76="","",'statement of marks'!BR76)</f>
        <v/>
      </c>
      <c r="H1822" s="177" t="str">
        <f>IF('statement of marks'!BS76="","",'statement of marks'!BS76)</f>
        <v/>
      </c>
      <c r="I1822" s="204" t="str">
        <f t="shared" ref="I1822" si="664">IF(G1822="","",IF(AND(G1822="ML",H1822="ML"),"ML",IF(AND(G1822="ML",H1822=""),"ML",SUM(G1822,H1822))))</f>
        <v/>
      </c>
      <c r="J1822" s="204" t="str">
        <f t="shared" si="661"/>
        <v/>
      </c>
      <c r="K1822" s="178" t="str">
        <f>IF(J1822="","",SUM(H1822,J1822))</f>
        <v/>
      </c>
      <c r="L1822" s="177" t="str">
        <f>IF('statement of marks'!BW76="","",'statement of marks'!BW76)</f>
        <v/>
      </c>
      <c r="M1822" s="177" t="str">
        <f>IF('statement of marks'!BX76="","",'statement of marks'!BX76)</f>
        <v/>
      </c>
      <c r="N1822" s="204" t="str">
        <f t="shared" ref="N1822" si="665">IF(L1822="","",IF(AND(L1822="ML",M1822="ML"),"ML",IF(AND(L1822="ML",M1822=""),"ML",SUM(L1822,M1822))))</f>
        <v/>
      </c>
      <c r="O1822" s="204" t="str">
        <f>IF(L1822="","",SUM(J1822,L1822))</f>
        <v/>
      </c>
      <c r="P1822" s="177" t="str">
        <f t="shared" ref="P1822:P1823" si="666">IF(AND(H1822="",M1822=""),"",SUM(H1822,M1822))</f>
        <v/>
      </c>
      <c r="Q1822" s="178" t="str">
        <f>IF(O1822="","",SUM(O1822,P1822))</f>
        <v/>
      </c>
      <c r="R1822" s="201" t="str">
        <f>CONCATENATE('statement of marks'!GA76,'statement of marks'!GJ76,'statement of marks'!GK76)</f>
        <v/>
      </c>
      <c r="S1822" s="180" t="str">
        <f>IF('result subject-wise'!AD76="","",'result subject-wise'!AD76)</f>
        <v/>
      </c>
      <c r="T1822" s="181" t="str">
        <f>IF('result subject-wise'!AF76="","",'result subject-wise'!AF76)</f>
        <v/>
      </c>
      <c r="U1822" s="182" t="str">
        <f>IF('result subject-wise'!AG76="","",'result subject-wise'!AG76)</f>
        <v/>
      </c>
      <c r="V1822" s="176" t="str">
        <f>IF(OR(U1825=0,U1825&lt;S1825),"",IF(OR(R1822="RE",R1822="REP"),SUM(Q1822,T1822),IF(R1822="S",T1822,Q1822)))</f>
        <v/>
      </c>
    </row>
    <row r="1823" spans="1:22" ht="19.25" customHeight="1">
      <c r="A1823" s="986"/>
      <c r="B1823" s="942" t="str">
        <f>'statement of marks'!CO76</f>
        <v/>
      </c>
      <c r="C1823" s="943"/>
      <c r="D1823" s="200" t="str">
        <f>IF('statement of marks'!CP76="","",'statement of marks'!CP76)</f>
        <v/>
      </c>
      <c r="E1823" s="201" t="str">
        <f>IF('statement of marks'!CQ76="","",'statement of marks'!CQ76)</f>
        <v/>
      </c>
      <c r="F1823" s="201" t="str">
        <f>IF('statement of marks'!CR76="","",'statement of marks'!CR76)</f>
        <v/>
      </c>
      <c r="G1823" s="177" t="str">
        <f>IF('statement of marks'!CT76="","",'statement of marks'!CT76)</f>
        <v/>
      </c>
      <c r="H1823" s="177" t="str">
        <f>IF('statement of marks'!CU76="","",'statement of marks'!CU76)</f>
        <v/>
      </c>
      <c r="I1823" s="204" t="str">
        <f>IF(G1823="","",IF(AND(G1823="ML",H1823="ML"),"ML",IF(AND(G1823="ML",H1823=""),"ML",SUM(G1823,H1823))))</f>
        <v/>
      </c>
      <c r="J1823" s="204" t="str">
        <f t="shared" si="661"/>
        <v/>
      </c>
      <c r="K1823" s="178" t="str">
        <f>IF(J1823="","",SUM(H1823,J1823))</f>
        <v/>
      </c>
      <c r="L1823" s="177" t="str">
        <f>IF('statement of marks'!CY76="","",'statement of marks'!CY76)</f>
        <v/>
      </c>
      <c r="M1823" s="177" t="str">
        <f>IF('statement of marks'!CZ76="","",'statement of marks'!CZ76)</f>
        <v/>
      </c>
      <c r="N1823" s="204" t="str">
        <f>IF(L1823="","",IF(AND(L1823="ML",M1823="ML"),"ML",IF(AND(L1823="ML",M1823=""),"ML",SUM(L1823,M1823))))</f>
        <v/>
      </c>
      <c r="O1823" s="204" t="str">
        <f>IF(L1823="","",SUM(J1823,L1823))</f>
        <v/>
      </c>
      <c r="P1823" s="177" t="str">
        <f t="shared" si="666"/>
        <v/>
      </c>
      <c r="Q1823" s="178" t="str">
        <f>IF(O1823="","",SUM(O1823,P1823))</f>
        <v/>
      </c>
      <c r="R1823" s="201" t="str">
        <f>CONCATENATE('statement of marks'!GL76,'statement of marks'!GU76,'statement of marks'!GV76)</f>
        <v/>
      </c>
      <c r="S1823" s="180" t="str">
        <f>IF('result subject-wise'!AH76="","",'result subject-wise'!AH76)</f>
        <v/>
      </c>
      <c r="T1823" s="181" t="str">
        <f>IF('result subject-wise'!AJ76="","",'result subject-wise'!AJ76)</f>
        <v/>
      </c>
      <c r="U1823" s="182" t="str">
        <f>IF('result subject-wise'!AK76="","",'result subject-wise'!AK76)</f>
        <v/>
      </c>
      <c r="V1823" s="176" t="str">
        <f>IF(OR(U1825=0,U1825&lt;S1825),"",IF(OR(R1823="RE",R1823="REP"),SUM(Q1823,T1823),IF(R1823="S",T1823,Q1823)))</f>
        <v/>
      </c>
    </row>
    <row r="1824" spans="1:22" ht="19.25" customHeight="1">
      <c r="A1824" s="986"/>
      <c r="B1824" s="1032" t="s">
        <v>296</v>
      </c>
      <c r="C1824" s="1033"/>
      <c r="D1824" s="183" t="str">
        <f>IF(AND(D1819="",D1820="",D1821="",D1822="",D1823=""),"",SUM(D1819:D1823))</f>
        <v/>
      </c>
      <c r="E1824" s="183" t="str">
        <f t="shared" ref="E1824:F1824" si="667">IF(AND(E1819="",E1820="",E1821="",E1822="",E1823=""),"",SUM(E1819:E1823))</f>
        <v/>
      </c>
      <c r="F1824" s="183" t="str">
        <f t="shared" si="667"/>
        <v/>
      </c>
      <c r="G1824" s="184" t="str">
        <f>IF(G1819="","",SUM(G1819:G1823))</f>
        <v/>
      </c>
      <c r="H1824" s="184">
        <f>SUM(H1821:H1823)</f>
        <v>0</v>
      </c>
      <c r="I1824" s="184" t="str">
        <f>IF(AND(I1819="",I1820="",I1821="",I1822="",I1823=""),"",SUM(I1819:I1823))</f>
        <v/>
      </c>
      <c r="J1824" s="185" t="str">
        <f>IF(J1823="","",SUM(J1819:J1823))</f>
        <v/>
      </c>
      <c r="K1824" s="186" t="str">
        <f>IF(K1819="","",SUM(K1819:K1823))</f>
        <v/>
      </c>
      <c r="L1824" s="184" t="str">
        <f>IF(L1819="","",SUM(L1819:L1823))</f>
        <v/>
      </c>
      <c r="M1824" s="184">
        <f>SUM(M1821:M1823)</f>
        <v>0</v>
      </c>
      <c r="N1824" s="184" t="str">
        <f t="shared" ref="N1824" si="668">IF(AND(N1819="",N1820="",N1821="",N1822="",N1823=""),"",SUM(N1819:N1823))</f>
        <v/>
      </c>
      <c r="O1824" s="185" t="str">
        <f>IF(L1824="","",SUM(J1824,L1824))</f>
        <v/>
      </c>
      <c r="P1824" s="186">
        <f>SUM(H1824,M1824)</f>
        <v>0</v>
      </c>
      <c r="Q1824" s="186" t="str">
        <f>IF(Q1819="","",SUM(Q1819:Q1823))</f>
        <v/>
      </c>
      <c r="R1824" s="185"/>
      <c r="S1824" s="185" t="str">
        <f>IF(AND(S1819="",S1820="",S1821="",S1822="",S1823=""),"",SUM(S1819:S1823))</f>
        <v/>
      </c>
      <c r="T1824" s="187" t="str">
        <f>IF(AND(T1819="",T1820="",T1821="",T1822="",T1823=""),"",SUM(T1819:T1823))</f>
        <v/>
      </c>
      <c r="U1824" s="188"/>
      <c r="V1824" s="189" t="str">
        <f>IF(V1819="","",SUM(V1819:V1823))</f>
        <v/>
      </c>
    </row>
    <row r="1825" spans="1:22" ht="19.25" customHeight="1">
      <c r="A1825" s="986"/>
      <c r="B1825" s="1034" t="s">
        <v>318</v>
      </c>
      <c r="C1825" s="1035"/>
      <c r="D1825" s="173" t="str">
        <f>IF(D1824="","",50-(COUNTIF(D1819:D1823,"NA")*10+COUNTIF(D1819:D1823,"ML")*10))</f>
        <v/>
      </c>
      <c r="E1825" s="173" t="str">
        <f t="shared" ref="E1825:F1825" si="669">IF(E1824="","",50-(COUNTIF(E1819:E1823,"NA")*10+COUNTIF(E1819:E1823,"ML")*10))</f>
        <v/>
      </c>
      <c r="F1825" s="173" t="str">
        <f t="shared" si="669"/>
        <v/>
      </c>
      <c r="G1825" s="177">
        <f>I1825-H1825</f>
        <v>350</v>
      </c>
      <c r="H1825" s="184">
        <f>IF(H1824="","",(IF(OR(H1821="ML",H1821=""),0,H1818)+IF(OR(H1822="ML",H1822=""),0,H1819)+IF(OR(H1823="ML",H1823=""),0,H1820)))</f>
        <v>0</v>
      </c>
      <c r="I1825" s="177">
        <f>IF(I1824=0,0,350-H1827)</f>
        <v>350</v>
      </c>
      <c r="J1825" s="204" t="str">
        <f>IF(J1824="","",SUM(D1825:G1825))</f>
        <v/>
      </c>
      <c r="K1825" s="178" t="str">
        <f>IF(K1824="","",SUM(H1825,J1825))</f>
        <v/>
      </c>
      <c r="L1825" s="177">
        <f>N1825-M1825</f>
        <v>500</v>
      </c>
      <c r="M1825" s="180">
        <f>IF(M1824="","",(IF(OR(M1821="ML",M1821=""),0,M1818)+IF(OR(M1822="ML",M1822=""),0,M1819)+IF(OR(M1823="ML",M1823=""),0,M1820)))</f>
        <v>0</v>
      </c>
      <c r="N1825" s="177">
        <f>IF(N1824=0,0,500-M1827)</f>
        <v>500</v>
      </c>
      <c r="O1825" s="204">
        <f>IF(L1825="","",SUM(J1825,L1825))</f>
        <v>500</v>
      </c>
      <c r="P1825" s="178">
        <f>SUM(H1825,M1825)</f>
        <v>0</v>
      </c>
      <c r="Q1825" s="178" t="str">
        <f>IF(Q1824="","",SUM(O1825,P1825))</f>
        <v/>
      </c>
      <c r="R1825" s="169"/>
      <c r="S1825" s="190">
        <f>COUNTIF(R1819:R1828,"S")</f>
        <v>0</v>
      </c>
      <c r="T1825" s="190">
        <f>COUNTIF(R1819:R1828,"RE")+COUNTIF(R1819:R1828,"REP")</f>
        <v>0</v>
      </c>
      <c r="U1825" s="190">
        <f>COUNTIF(U1819:U1824,"P")+COUNTIF(U1827:U1828,"P")</f>
        <v>0</v>
      </c>
      <c r="V1825" s="191" t="str">
        <f>IF(OR(U1825=0,U1825&lt;(S1825+T1825)),"",(Q1825-(S1825*200)+S1824))</f>
        <v/>
      </c>
    </row>
    <row r="1826" spans="1:22" ht="19.25" customHeight="1">
      <c r="A1826" s="986"/>
      <c r="B1826" s="942" t="s">
        <v>156</v>
      </c>
      <c r="C1826" s="943"/>
      <c r="D1826" s="192" t="str">
        <f t="shared" ref="D1826:Q1826" si="670">IF(D1825="","",D1824/D1825*100)</f>
        <v/>
      </c>
      <c r="E1826" s="192" t="str">
        <f t="shared" si="670"/>
        <v/>
      </c>
      <c r="F1826" s="192" t="str">
        <f t="shared" si="670"/>
        <v/>
      </c>
      <c r="G1826" s="192" t="e">
        <f t="shared" si="670"/>
        <v>#VALUE!</v>
      </c>
      <c r="H1826" s="192" t="e">
        <f t="shared" si="670"/>
        <v>#DIV/0!</v>
      </c>
      <c r="I1826" s="192" t="e">
        <f t="shared" si="670"/>
        <v>#VALUE!</v>
      </c>
      <c r="J1826" s="192" t="str">
        <f t="shared" si="670"/>
        <v/>
      </c>
      <c r="K1826" s="193" t="str">
        <f t="shared" si="670"/>
        <v/>
      </c>
      <c r="L1826" s="192" t="e">
        <f t="shared" si="670"/>
        <v>#VALUE!</v>
      </c>
      <c r="M1826" s="192" t="e">
        <f t="shared" si="670"/>
        <v>#DIV/0!</v>
      </c>
      <c r="N1826" s="192" t="e">
        <f t="shared" si="670"/>
        <v>#VALUE!</v>
      </c>
      <c r="O1826" s="192" t="e">
        <f t="shared" si="670"/>
        <v>#VALUE!</v>
      </c>
      <c r="P1826" s="193" t="e">
        <f t="shared" si="670"/>
        <v>#DIV/0!</v>
      </c>
      <c r="Q1826" s="193" t="str">
        <f t="shared" si="670"/>
        <v/>
      </c>
      <c r="R1826" s="166"/>
      <c r="S1826" s="166"/>
      <c r="T1826" s="167"/>
      <c r="U1826" s="170"/>
      <c r="V1826" s="194" t="str">
        <f>IF(V1825="","",V1824/V1825*100)</f>
        <v/>
      </c>
    </row>
    <row r="1827" spans="1:22" ht="19.25" customHeight="1">
      <c r="A1827" s="986"/>
      <c r="B1827" s="942" t="str">
        <f>'statement of marks'!$DQ$3</f>
        <v>RAJASTHAN STUDIES</v>
      </c>
      <c r="C1827" s="943"/>
      <c r="D1827" s="200" t="str">
        <f>IF('statement of marks'!DQ76="","",'statement of marks'!DQ76)</f>
        <v/>
      </c>
      <c r="E1827" s="201" t="str">
        <f>IF('statement of marks'!DR76="","",'statement of marks'!DR76)</f>
        <v/>
      </c>
      <c r="F1827" s="201" t="str">
        <f>IF('statement of marks'!DS76="","",'statement of marks'!DS76)</f>
        <v/>
      </c>
      <c r="G1827" s="201" t="str">
        <f>IF('statement of marks'!DU76="","",'statement of marks'!DU76)</f>
        <v/>
      </c>
      <c r="H1827" s="179">
        <f>IF(G1819="ML",70)+IF(G1820="ML",70)+IF(G1821="ML",70-H1818)+IF(G1822="ML",70-H1819)+IF(G1823="ML",70-H1820)+IF(H1821="ml",H1818)+IF(H1822="ml",H1819)+IF(H1823="ml",H1820)</f>
        <v>0</v>
      </c>
      <c r="I1827" s="204" t="str">
        <f>IF(G1827="","",SUM(G1827,H1827))</f>
        <v/>
      </c>
      <c r="J1827" s="204" t="str">
        <f>IF(G1827="","",SUM(D1827,E1827,F1827,G1827))</f>
        <v/>
      </c>
      <c r="K1827" s="178" t="str">
        <f>IF(J1827="","",SUM(H1827,J1827))</f>
        <v/>
      </c>
      <c r="L1827" s="201" t="str">
        <f>IF('statement of marks'!DW76="","",'statement of marks'!DW76)</f>
        <v/>
      </c>
      <c r="M1827" s="179">
        <f>IF(L1819="ML",100)+IF(L1820="ML",100)+IF(L1821="ML",100-M1818)+IF(L1822="ML",100-M1819)+IF(L1823="ML",100-M1820)+IF(M1821="ml",M1818)+IF(M1822="ml",M1819)+IF(M1823="ml",M1820)</f>
        <v>0</v>
      </c>
      <c r="N1827" s="204" t="str">
        <f>IF(L1827="","",SUM(L1827,M1827))</f>
        <v/>
      </c>
      <c r="O1827" s="204" t="str">
        <f>IF(L1827="","",SUM(K1827,L1827))</f>
        <v/>
      </c>
      <c r="P1827" s="179">
        <f>SUM(H1827,M1827)</f>
        <v>0</v>
      </c>
      <c r="Q1827" s="178" t="str">
        <f>IF(O1827="","",SUM(O1827,M1827))</f>
        <v/>
      </c>
      <c r="R1827" s="201" t="str">
        <f>IF('statement of marks'!GW76="","",'statement of marks'!GW76)</f>
        <v/>
      </c>
      <c r="S1827" s="180" t="str">
        <f>IF(OR(R1827="S",R1827="RE"),100,"")</f>
        <v/>
      </c>
      <c r="T1827" s="171" t="str">
        <f>IF('result subject-wise'!AL76="","",'result subject-wise'!AL76)</f>
        <v/>
      </c>
      <c r="U1827" s="172" t="str">
        <f>IF('result subject-wise'!AM76="","",'result subject-wise'!AM76)</f>
        <v/>
      </c>
      <c r="V1827" s="1036"/>
    </row>
    <row r="1828" spans="1:22" ht="19.25" customHeight="1">
      <c r="A1828" s="986"/>
      <c r="B1828" s="942" t="str">
        <f>'statement of marks'!$ED$3</f>
        <v>JEEVAN KAUSJAL</v>
      </c>
      <c r="C1828" s="943"/>
      <c r="D1828" s="1037" t="s">
        <v>283</v>
      </c>
      <c r="E1828" s="1038"/>
      <c r="F1828" s="204">
        <f>'statement of marks'!$ED$6</f>
        <v>30</v>
      </c>
      <c r="G1828" s="177" t="str">
        <f>IF('statement of marks'!ED76="","",'statement of marks'!ED76)</f>
        <v/>
      </c>
      <c r="H1828" s="1038" t="s">
        <v>284</v>
      </c>
      <c r="I1828" s="1038"/>
      <c r="J1828" s="204">
        <f>'statement of marks'!$EE$6</f>
        <v>30</v>
      </c>
      <c r="K1828" s="178" t="str">
        <f>IF('statement of marks'!EE76="","",'statement of marks'!EE76)</f>
        <v/>
      </c>
      <c r="L1828" s="1038" t="s">
        <v>113</v>
      </c>
      <c r="M1828" s="1038"/>
      <c r="N1828" s="204">
        <f>'statement of marks'!$EF$6</f>
        <v>40</v>
      </c>
      <c r="O1828" s="201" t="str">
        <f>IF('statement of marks'!EF76="","",'statement of marks'!EF76)</f>
        <v/>
      </c>
      <c r="P1828" s="166"/>
      <c r="Q1828" s="178" t="str">
        <f>IF(O1828="","",SUM(G1828,K1828,O1828))</f>
        <v/>
      </c>
      <c r="R1828" s="201" t="str">
        <f>IF('statement of marks'!GX76="","",'statement of marks'!GX76)</f>
        <v/>
      </c>
      <c r="S1828" s="180" t="str">
        <f>IF(OR(R1828="S",R1828="RE"),40,"")</f>
        <v/>
      </c>
      <c r="T1828" s="171" t="str">
        <f>IF('result subject-wise'!AN76="","",'result subject-wise'!AN76)</f>
        <v/>
      </c>
      <c r="U1828" s="172" t="str">
        <f>IF('result subject-wise'!AO76="","",'result subject-wise'!AO76)</f>
        <v/>
      </c>
      <c r="V1828" s="1036"/>
    </row>
    <row r="1829" spans="1:22" ht="19.25" customHeight="1">
      <c r="A1829" s="986"/>
      <c r="B1829" s="1039" t="s">
        <v>200</v>
      </c>
      <c r="C1829" s="1040"/>
      <c r="D1829" s="1041" t="str">
        <f>IF('statement of marks'!HD76="","",'statement of marks'!HD76)</f>
        <v/>
      </c>
      <c r="E1829" s="1042"/>
      <c r="F1829" s="1042"/>
      <c r="G1829" s="1042"/>
      <c r="H1829" s="1042"/>
      <c r="I1829" s="1043"/>
      <c r="J1829" s="202" t="s">
        <v>330</v>
      </c>
      <c r="K1829" s="201" t="str">
        <f>IF('statement of marks'!HG76="","",'statement of marks'!HG76)</f>
        <v/>
      </c>
      <c r="L1829" s="1044" t="s">
        <v>157</v>
      </c>
      <c r="M1829" s="1045"/>
      <c r="N1829" s="1046"/>
      <c r="O1829" s="201" t="str">
        <f>IF('statement of marks'!HI76="","",'statement of marks'!HI76)</f>
        <v/>
      </c>
      <c r="P1829" s="1047" t="s">
        <v>324</v>
      </c>
      <c r="Q1829" s="1047"/>
      <c r="R1829" s="1047"/>
      <c r="S1829" s="1047"/>
      <c r="T1829" s="1047"/>
      <c r="U1829" s="1047"/>
      <c r="V1829" s="1048"/>
    </row>
    <row r="1830" spans="1:22" ht="19.25" customHeight="1">
      <c r="A1830" s="986"/>
      <c r="B1830" s="1039" t="s">
        <v>333</v>
      </c>
      <c r="C1830" s="1040"/>
      <c r="D1830" s="965" t="s">
        <v>127</v>
      </c>
      <c r="E1830" s="966"/>
      <c r="F1830" s="958" t="s">
        <v>129</v>
      </c>
      <c r="G1830" s="958"/>
      <c r="H1830" s="958" t="s">
        <v>131</v>
      </c>
      <c r="I1830" s="958"/>
      <c r="J1830" s="958" t="s">
        <v>133</v>
      </c>
      <c r="K1830" s="958"/>
      <c r="L1830" s="959" t="s">
        <v>312</v>
      </c>
      <c r="M1830" s="959"/>
      <c r="N1830" s="959"/>
      <c r="O1830" s="959"/>
      <c r="P1830" s="960" t="s">
        <v>200</v>
      </c>
      <c r="Q1830" s="960"/>
      <c r="R1830" s="960"/>
      <c r="S1830" s="960"/>
      <c r="T1830" s="961" t="str">
        <f>IF('result subject-wise'!AR76="","",'result subject-wise'!AR76)</f>
        <v/>
      </c>
      <c r="U1830" s="961"/>
      <c r="V1830" s="962"/>
    </row>
    <row r="1831" spans="1:22" ht="19.25" customHeight="1">
      <c r="A1831" s="986"/>
      <c r="B1831" s="963" t="s">
        <v>309</v>
      </c>
      <c r="C1831" s="964"/>
      <c r="D1831" s="965" t="str">
        <f>IF('statement of marks'!EZ76="","",'statement of marks'!EZ76)</f>
        <v/>
      </c>
      <c r="E1831" s="966"/>
      <c r="F1831" s="966" t="str">
        <f>IF('statement of marks'!FB76="","",'statement of marks'!FB76)</f>
        <v/>
      </c>
      <c r="G1831" s="966"/>
      <c r="H1831" s="966" t="str">
        <f>IF('statement of marks'!FD76="","",'statement of marks'!FD76)</f>
        <v/>
      </c>
      <c r="I1831" s="966"/>
      <c r="J1831" s="966" t="str">
        <f>IF('statement of marks'!FF76="","",'statement of marks'!FF76)</f>
        <v/>
      </c>
      <c r="K1831" s="966"/>
      <c r="L1831" s="966" t="str">
        <f>IF('statement of marks'!FH76="","",'statement of marks'!FH76)</f>
        <v/>
      </c>
      <c r="M1831" s="966"/>
      <c r="N1831" s="966"/>
      <c r="O1831" s="966"/>
      <c r="P1831" s="960" t="s">
        <v>330</v>
      </c>
      <c r="Q1831" s="960"/>
      <c r="R1831" s="960"/>
      <c r="S1831" s="960"/>
      <c r="T1831" s="961" t="str">
        <f>IF(AND(T1830="mRrh.kZ",V1826&gt;=60),"FIRST",IF(AND(T1830="mRrh.kZ",V1826&gt;=48),"SECOND",IF(AND(T1830="mRrh.kZ",V1826&gt;=36),"THIRD","")))</f>
        <v/>
      </c>
      <c r="U1831" s="961"/>
      <c r="V1831" s="962"/>
    </row>
    <row r="1832" spans="1:22" ht="19.25" customHeight="1">
      <c r="A1832" s="986"/>
      <c r="B1832" s="963" t="s">
        <v>310</v>
      </c>
      <c r="C1832" s="964"/>
      <c r="D1832" s="967" t="str">
        <f>IF('statement of marks'!EY76="","",'statement of marks'!EY76)</f>
        <v/>
      </c>
      <c r="E1832" s="968"/>
      <c r="F1832" s="968" t="str">
        <f>IF('statement of marks'!FA76="","",'statement of marks'!FA76)</f>
        <v/>
      </c>
      <c r="G1832" s="968"/>
      <c r="H1832" s="968" t="str">
        <f>IF('statement of marks'!FC76="","",'statement of marks'!FC76)</f>
        <v/>
      </c>
      <c r="I1832" s="968"/>
      <c r="J1832" s="968" t="str">
        <f>IF('statement of marks'!FE76="","",'statement of marks'!FE76)</f>
        <v/>
      </c>
      <c r="K1832" s="968"/>
      <c r="L1832" s="968" t="str">
        <f>IF('statement of marks'!FG76="","",'statement of marks'!FG76)</f>
        <v/>
      </c>
      <c r="M1832" s="968"/>
      <c r="N1832" s="968"/>
      <c r="O1832" s="968"/>
      <c r="P1832" s="969" t="s">
        <v>302</v>
      </c>
      <c r="Q1832" s="970"/>
      <c r="R1832" s="970"/>
      <c r="S1832" s="971"/>
      <c r="T1832" s="972" t="str">
        <f>IF(T1830="","",'result subject-wise'!$G$118)</f>
        <v/>
      </c>
      <c r="U1832" s="972"/>
      <c r="V1832" s="973"/>
    </row>
    <row r="1833" spans="1:22" ht="19.25" customHeight="1">
      <c r="A1833" s="986"/>
      <c r="B1833" s="942" t="s">
        <v>303</v>
      </c>
      <c r="C1833" s="943"/>
      <c r="D1833" s="944"/>
      <c r="E1833" s="945"/>
      <c r="F1833" s="945"/>
      <c r="G1833" s="945"/>
      <c r="H1833" s="945"/>
      <c r="I1833" s="945"/>
      <c r="J1833" s="945"/>
      <c r="K1833" s="945"/>
      <c r="L1833" s="946" t="s">
        <v>326</v>
      </c>
      <c r="M1833" s="946"/>
      <c r="N1833" s="946"/>
      <c r="O1833" s="946"/>
      <c r="P1833" s="946"/>
      <c r="Q1833" s="946"/>
      <c r="R1833" s="974"/>
      <c r="S1833" s="975"/>
      <c r="T1833" s="975"/>
      <c r="U1833" s="975"/>
      <c r="V1833" s="976"/>
    </row>
    <row r="1834" spans="1:22" ht="19.25" customHeight="1">
      <c r="A1834" s="986"/>
      <c r="B1834" s="942" t="s">
        <v>335</v>
      </c>
      <c r="C1834" s="943"/>
      <c r="D1834" s="944"/>
      <c r="E1834" s="945"/>
      <c r="F1834" s="945"/>
      <c r="G1834" s="945"/>
      <c r="H1834" s="945"/>
      <c r="I1834" s="945"/>
      <c r="J1834" s="945"/>
      <c r="K1834" s="945"/>
      <c r="L1834" s="946" t="s">
        <v>304</v>
      </c>
      <c r="M1834" s="946"/>
      <c r="N1834" s="946"/>
      <c r="O1834" s="946"/>
      <c r="P1834" s="946"/>
      <c r="Q1834" s="946"/>
      <c r="R1834" s="977"/>
      <c r="S1834" s="978"/>
      <c r="T1834" s="978"/>
      <c r="U1834" s="978"/>
      <c r="V1834" s="979"/>
    </row>
    <row r="1835" spans="1:22" ht="19.25" customHeight="1">
      <c r="A1835" s="986"/>
      <c r="B1835" s="942" t="s">
        <v>313</v>
      </c>
      <c r="C1835" s="943"/>
      <c r="D1835" s="944"/>
      <c r="E1835" s="945"/>
      <c r="F1835" s="945"/>
      <c r="G1835" s="945"/>
      <c r="H1835" s="945"/>
      <c r="I1835" s="945"/>
      <c r="J1835" s="945"/>
      <c r="K1835" s="945"/>
      <c r="L1835" s="946" t="s">
        <v>327</v>
      </c>
      <c r="M1835" s="946"/>
      <c r="N1835" s="946"/>
      <c r="O1835" s="946"/>
      <c r="P1835" s="946"/>
      <c r="Q1835" s="946"/>
      <c r="R1835" s="947" t="s">
        <v>328</v>
      </c>
      <c r="S1835" s="948"/>
      <c r="T1835" s="948"/>
      <c r="U1835" s="948"/>
      <c r="V1835" s="949"/>
    </row>
    <row r="1836" spans="1:22" ht="19.25" customHeight="1">
      <c r="A1836" s="987"/>
      <c r="B1836" s="950" t="s">
        <v>329</v>
      </c>
      <c r="C1836" s="951"/>
      <c r="D1836" s="952"/>
      <c r="E1836" s="953"/>
      <c r="F1836" s="953"/>
      <c r="G1836" s="953"/>
      <c r="H1836" s="953"/>
      <c r="I1836" s="953"/>
      <c r="J1836" s="953"/>
      <c r="K1836" s="953"/>
      <c r="L1836" s="951" t="s">
        <v>117</v>
      </c>
      <c r="M1836" s="951"/>
      <c r="N1836" s="951"/>
      <c r="O1836" s="951"/>
      <c r="P1836" s="954">
        <f>'statement of marks'!$HJ$110</f>
        <v>42122</v>
      </c>
      <c r="Q1836" s="954"/>
      <c r="R1836" s="955" t="s">
        <v>305</v>
      </c>
      <c r="S1836" s="956"/>
      <c r="T1836" s="956"/>
      <c r="U1836" s="956"/>
      <c r="V1836" s="957"/>
    </row>
    <row r="1837" spans="1:22" ht="19.25" customHeight="1">
      <c r="A1837" s="980" t="s">
        <v>287</v>
      </c>
      <c r="B1837" s="981"/>
      <c r="C1837" s="981"/>
      <c r="D1837" s="981"/>
      <c r="E1837" s="981"/>
      <c r="F1837" s="981"/>
      <c r="G1837" s="981"/>
      <c r="H1837" s="981"/>
      <c r="I1837" s="981"/>
      <c r="J1837" s="981"/>
      <c r="K1837" s="981"/>
      <c r="L1837" s="981"/>
      <c r="M1837" s="981"/>
      <c r="N1837" s="981"/>
      <c r="O1837" s="981"/>
      <c r="P1837" s="981"/>
      <c r="Q1837" s="981"/>
      <c r="R1837" s="981"/>
      <c r="S1837" s="981"/>
      <c r="T1837" s="981"/>
      <c r="U1837" s="981"/>
      <c r="V1837" s="982"/>
    </row>
    <row r="1838" spans="1:22" ht="19.25" customHeight="1">
      <c r="A1838" s="983" t="str">
        <f>'statement of marks'!$A$1</f>
        <v>GOVT. GIRLS' HR. SEC. SCHOOL, NIMBAHERA</v>
      </c>
      <c r="B1838" s="984"/>
      <c r="C1838" s="984"/>
      <c r="D1838" s="984"/>
      <c r="E1838" s="984"/>
      <c r="F1838" s="984"/>
      <c r="G1838" s="984"/>
      <c r="H1838" s="984"/>
      <c r="I1838" s="984"/>
      <c r="J1838" s="984"/>
      <c r="K1838" s="984"/>
      <c r="L1838" s="984"/>
      <c r="M1838" s="984"/>
      <c r="N1838" s="984"/>
      <c r="O1838" s="984"/>
      <c r="P1838" s="984"/>
      <c r="Q1838" s="984"/>
      <c r="R1838" s="984"/>
      <c r="S1838" s="984"/>
      <c r="T1838" s="984"/>
      <c r="U1838" s="984"/>
      <c r="V1838" s="985"/>
    </row>
    <row r="1839" spans="1:22" ht="19.25" customHeight="1">
      <c r="A1839" s="986"/>
      <c r="B1839" s="988" t="s">
        <v>316</v>
      </c>
      <c r="C1839" s="988"/>
      <c r="D1839" s="989" t="str">
        <f>'statement of marks'!$F$3</f>
        <v>2013-14</v>
      </c>
      <c r="E1839" s="990"/>
      <c r="F1839" s="991" t="str">
        <f>IF(T1857="","MAIN EXAMINATION",IF(D1856="Suppl.","SUPPLEMENTARY EXAMINATION",IF(D1856="Re-exam.","RE-EXAMINATION",)))</f>
        <v>MAIN EXAMINATION</v>
      </c>
      <c r="G1839" s="992"/>
      <c r="H1839" s="992"/>
      <c r="I1839" s="992"/>
      <c r="J1839" s="992"/>
      <c r="K1839" s="992"/>
      <c r="L1839" s="992"/>
      <c r="M1839" s="992"/>
      <c r="N1839" s="992"/>
      <c r="O1839" s="992"/>
      <c r="P1839" s="992"/>
      <c r="Q1839" s="992"/>
      <c r="R1839" s="993" t="s">
        <v>315</v>
      </c>
      <c r="S1839" s="994"/>
      <c r="T1839" s="995" t="str">
        <f>'statement of marks'!$A$3</f>
        <v>11 'A'</v>
      </c>
      <c r="U1839" s="995"/>
      <c r="V1839" s="996"/>
    </row>
    <row r="1840" spans="1:22" ht="19.25" customHeight="1">
      <c r="A1840" s="986"/>
      <c r="B1840" s="997" t="s">
        <v>36</v>
      </c>
      <c r="C1840" s="997"/>
      <c r="D1840" s="998" t="str">
        <f>IF('statement of marks'!G77="","",'statement of marks'!G77)</f>
        <v>A 069</v>
      </c>
      <c r="E1840" s="946"/>
      <c r="F1840" s="946"/>
      <c r="G1840" s="946"/>
      <c r="H1840" s="946"/>
      <c r="I1840" s="946"/>
      <c r="J1840" s="946"/>
      <c r="K1840" s="946"/>
      <c r="L1840" s="946"/>
      <c r="M1840" s="946"/>
      <c r="N1840" s="946"/>
      <c r="O1840" s="946"/>
      <c r="P1840" s="946"/>
      <c r="Q1840" s="946"/>
      <c r="R1840" s="999" t="s">
        <v>314</v>
      </c>
      <c r="S1840" s="1000"/>
      <c r="T1840" s="1001" t="str">
        <f>IF('statement of marks'!E77="","",'statement of marks'!E77)</f>
        <v/>
      </c>
      <c r="U1840" s="1001"/>
      <c r="V1840" s="1002"/>
    </row>
    <row r="1841" spans="1:22" ht="19.25" customHeight="1">
      <c r="A1841" s="986"/>
      <c r="B1841" s="997" t="s">
        <v>37</v>
      </c>
      <c r="C1841" s="997"/>
      <c r="D1841" s="998" t="str">
        <f>IF('statement of marks'!H77="","",'statement of marks'!H77)</f>
        <v>B 069</v>
      </c>
      <c r="E1841" s="946"/>
      <c r="F1841" s="946"/>
      <c r="G1841" s="946"/>
      <c r="H1841" s="946"/>
      <c r="I1841" s="946"/>
      <c r="J1841" s="946"/>
      <c r="K1841" s="946"/>
      <c r="L1841" s="946"/>
      <c r="M1841" s="946"/>
      <c r="N1841" s="946"/>
      <c r="O1841" s="946"/>
      <c r="P1841" s="946"/>
      <c r="Q1841" s="946"/>
      <c r="R1841" s="999" t="s">
        <v>35</v>
      </c>
      <c r="S1841" s="1000"/>
      <c r="T1841" s="1001" t="str">
        <f>IF('statement of marks'!D77="","",'statement of marks'!D77)</f>
        <v/>
      </c>
      <c r="U1841" s="1001"/>
      <c r="V1841" s="1002"/>
    </row>
    <row r="1842" spans="1:22" ht="19.25" customHeight="1">
      <c r="A1842" s="986"/>
      <c r="B1842" s="1003" t="s">
        <v>38</v>
      </c>
      <c r="C1842" s="1003"/>
      <c r="D1842" s="998" t="str">
        <f>IF('statement of marks'!I77="","",'statement of marks'!I77)</f>
        <v>C 069</v>
      </c>
      <c r="E1842" s="946"/>
      <c r="F1842" s="946"/>
      <c r="G1842" s="946"/>
      <c r="H1842" s="946"/>
      <c r="I1842" s="946"/>
      <c r="J1842" s="946"/>
      <c r="K1842" s="946"/>
      <c r="L1842" s="946"/>
      <c r="M1842" s="946"/>
      <c r="N1842" s="946"/>
      <c r="O1842" s="946"/>
      <c r="P1842" s="946"/>
      <c r="Q1842" s="946"/>
      <c r="R1842" s="1004" t="s">
        <v>285</v>
      </c>
      <c r="S1842" s="1005"/>
      <c r="T1842" s="1006" t="str">
        <f>IF('statement of marks'!F77="","",'statement of marks'!F77)</f>
        <v/>
      </c>
      <c r="U1842" s="1006"/>
      <c r="V1842" s="1007"/>
    </row>
    <row r="1843" spans="1:22" ht="19.25" customHeight="1">
      <c r="A1843" s="986"/>
      <c r="B1843" s="1008" t="s">
        <v>223</v>
      </c>
      <c r="C1843" s="1010" t="s">
        <v>319</v>
      </c>
      <c r="D1843" s="1012" t="s">
        <v>114</v>
      </c>
      <c r="E1843" s="1012" t="s">
        <v>115</v>
      </c>
      <c r="F1843" s="1012" t="s">
        <v>116</v>
      </c>
      <c r="G1843" s="1014" t="s">
        <v>281</v>
      </c>
      <c r="H1843" s="1014" t="s">
        <v>282</v>
      </c>
      <c r="I1843" s="1012" t="s">
        <v>289</v>
      </c>
      <c r="J1843" s="1012" t="s">
        <v>299</v>
      </c>
      <c r="K1843" s="1016" t="s">
        <v>299</v>
      </c>
      <c r="L1843" s="1018" t="s">
        <v>292</v>
      </c>
      <c r="M1843" s="1018" t="s">
        <v>293</v>
      </c>
      <c r="N1843" s="1020" t="s">
        <v>294</v>
      </c>
      <c r="O1843" s="1020" t="s">
        <v>290</v>
      </c>
      <c r="P1843" s="1020" t="s">
        <v>291</v>
      </c>
      <c r="Q1843" s="1016" t="s">
        <v>323</v>
      </c>
      <c r="R1843" s="1012" t="s">
        <v>334</v>
      </c>
      <c r="S1843" s="1022" t="s">
        <v>332</v>
      </c>
      <c r="T1843" s="1024" t="s">
        <v>320</v>
      </c>
      <c r="U1843" s="1026" t="s">
        <v>321</v>
      </c>
      <c r="V1843" s="1028" t="s">
        <v>322</v>
      </c>
    </row>
    <row r="1844" spans="1:22" ht="19.25" customHeight="1">
      <c r="A1844" s="986"/>
      <c r="B1844" s="1009"/>
      <c r="C1844" s="1011"/>
      <c r="D1844" s="1013"/>
      <c r="E1844" s="1013"/>
      <c r="F1844" s="1013"/>
      <c r="G1844" s="1015"/>
      <c r="H1844" s="1015"/>
      <c r="I1844" s="1013"/>
      <c r="J1844" s="1013"/>
      <c r="K1844" s="1017"/>
      <c r="L1844" s="1019"/>
      <c r="M1844" s="1019"/>
      <c r="N1844" s="1021"/>
      <c r="O1844" s="1021"/>
      <c r="P1844" s="1021"/>
      <c r="Q1844" s="1017"/>
      <c r="R1844" s="1013"/>
      <c r="S1844" s="1023"/>
      <c r="T1844" s="1025"/>
      <c r="U1844" s="1027"/>
      <c r="V1844" s="1029"/>
    </row>
    <row r="1845" spans="1:22" ht="19.25" customHeight="1">
      <c r="A1845" s="986"/>
      <c r="B1845" s="1030" t="s">
        <v>317</v>
      </c>
      <c r="C1845" s="1031"/>
      <c r="D1845" s="173">
        <v>10</v>
      </c>
      <c r="E1845" s="203">
        <v>10</v>
      </c>
      <c r="F1845" s="203">
        <v>10</v>
      </c>
      <c r="G1845" s="164" t="s">
        <v>90</v>
      </c>
      <c r="H1845" s="174" t="str">
        <f>'statement of marks'!$AQ$6</f>
        <v/>
      </c>
      <c r="I1845" s="165">
        <v>70</v>
      </c>
      <c r="J1845" s="164" t="s">
        <v>88</v>
      </c>
      <c r="K1845" s="175">
        <v>100</v>
      </c>
      <c r="L1845" s="164" t="s">
        <v>91</v>
      </c>
      <c r="M1845" s="174" t="str">
        <f>'statement of marks'!$AV$6</f>
        <v/>
      </c>
      <c r="N1845" s="165">
        <v>100</v>
      </c>
      <c r="O1845" s="164" t="s">
        <v>307</v>
      </c>
      <c r="P1845" s="175"/>
      <c r="Q1845" s="175">
        <v>200</v>
      </c>
      <c r="R1845" s="166"/>
      <c r="S1845" s="166"/>
      <c r="T1845" s="167"/>
      <c r="U1845" s="168"/>
      <c r="V1845" s="176" t="str">
        <f>IF(OR(U1852=0,U1852&lt;S1852),"",Q1845)</f>
        <v/>
      </c>
    </row>
    <row r="1846" spans="1:22" ht="19.25" customHeight="1">
      <c r="A1846" s="986"/>
      <c r="B1846" s="942" t="str">
        <f>'statement of marks'!$J$3</f>
        <v>HINDI COMPULSORY</v>
      </c>
      <c r="C1846" s="943"/>
      <c r="D1846" s="200" t="str">
        <f>IF('statement of marks'!J77="","",'statement of marks'!J77)</f>
        <v/>
      </c>
      <c r="E1846" s="201" t="str">
        <f>IF('statement of marks'!K77="","",'statement of marks'!K77)</f>
        <v/>
      </c>
      <c r="F1846" s="201" t="str">
        <f>IF('statement of marks'!L77="","",'statement of marks'!L77)</f>
        <v/>
      </c>
      <c r="G1846" s="177" t="str">
        <f>IF('statement of marks'!N77="","",'statement of marks'!N77)</f>
        <v/>
      </c>
      <c r="H1846" s="177" t="str">
        <f>'statement of marks'!$BS$6</f>
        <v/>
      </c>
      <c r="I1846" s="204" t="str">
        <f>IF(G1846="","",G1846)</f>
        <v/>
      </c>
      <c r="J1846" s="204" t="str">
        <f>IF(G1846="","",SUM(D1846,E1846,F1846,G1846))</f>
        <v/>
      </c>
      <c r="K1846" s="178" t="str">
        <f>J1846</f>
        <v/>
      </c>
      <c r="L1846" s="177" t="str">
        <f>IF('statement of marks'!P77="","",'statement of marks'!P77)</f>
        <v/>
      </c>
      <c r="M1846" s="174" t="str">
        <f>'statement of marks'!$BX$6</f>
        <v/>
      </c>
      <c r="N1846" s="204" t="str">
        <f>IF(L1846="","",L1846)</f>
        <v/>
      </c>
      <c r="O1846" s="204" t="str">
        <f>IF(L1846="","",SUM(J1846,L1846))</f>
        <v/>
      </c>
      <c r="P1846" s="179">
        <f>SUM(H1846,M1846)</f>
        <v>0</v>
      </c>
      <c r="Q1846" s="178" t="str">
        <f>O1846</f>
        <v/>
      </c>
      <c r="R1846" s="201" t="str">
        <f>CONCATENATE('statement of marks'!FJ77,'statement of marks'!FK77,'statement of marks'!FL77)</f>
        <v/>
      </c>
      <c r="S1846" s="180" t="str">
        <f>IF(OR(R1846="S",R1846="RE"),100,"")</f>
        <v/>
      </c>
      <c r="T1846" s="181" t="str">
        <f>IF('result subject-wise'!U77="","",'result subject-wise'!U77)</f>
        <v/>
      </c>
      <c r="U1846" s="182" t="str">
        <f>IF('result subject-wise'!V77="","",'result subject-wise'!V77)</f>
        <v/>
      </c>
      <c r="V1846" s="176" t="str">
        <f>IF(OR(U1852=0,U1852&lt;S1852),"",IF(R1846="RE",SUM(Q1846,T1846),IF(R1846="S",T1846,Q1846)))</f>
        <v/>
      </c>
    </row>
    <row r="1847" spans="1:22" ht="19.25" customHeight="1">
      <c r="A1847" s="986"/>
      <c r="B1847" s="942" t="str">
        <f>'statement of marks'!$W$3</f>
        <v>ENGLISH COMPULSORY</v>
      </c>
      <c r="C1847" s="943"/>
      <c r="D1847" s="200" t="str">
        <f>IF('statement of marks'!W77="","",'statement of marks'!W77)</f>
        <v/>
      </c>
      <c r="E1847" s="201" t="str">
        <f>IF('statement of marks'!X77="","",'statement of marks'!X77)</f>
        <v/>
      </c>
      <c r="F1847" s="201" t="str">
        <f>IF('statement of marks'!Y77="","",'statement of marks'!Y77)</f>
        <v/>
      </c>
      <c r="G1847" s="177" t="str">
        <f>IF('statement of marks'!AA77="","",'statement of marks'!AA77)</f>
        <v/>
      </c>
      <c r="H1847" s="177" t="str">
        <f>'statement of marks'!$CU$6</f>
        <v/>
      </c>
      <c r="I1847" s="204" t="str">
        <f>IF(G1847="","",G1847)</f>
        <v/>
      </c>
      <c r="J1847" s="204" t="str">
        <f t="shared" ref="J1847:J1850" si="671">IF(G1847="","",SUM(D1847,E1847,F1847,G1847))</f>
        <v/>
      </c>
      <c r="K1847" s="178" t="str">
        <f>J1847</f>
        <v/>
      </c>
      <c r="L1847" s="177" t="str">
        <f>IF('statement of marks'!AC77="","",'statement of marks'!AC77)</f>
        <v/>
      </c>
      <c r="M1847" s="174" t="str">
        <f>'statement of marks'!$CZ$6</f>
        <v/>
      </c>
      <c r="N1847" s="204" t="str">
        <f>IF(L1847="","",L1847)</f>
        <v/>
      </c>
      <c r="O1847" s="204" t="str">
        <f t="shared" ref="O1847" si="672">IF(L1847="","",SUM(J1847,L1847))</f>
        <v/>
      </c>
      <c r="P1847" s="179">
        <f t="shared" ref="P1847" si="673">SUM(H1847,M1847)</f>
        <v>0</v>
      </c>
      <c r="Q1847" s="178" t="str">
        <f>O1847</f>
        <v/>
      </c>
      <c r="R1847" s="201" t="str">
        <f>CONCATENATE('statement of marks'!FM77,'statement of marks'!FN77,'statement of marks'!FO77)</f>
        <v/>
      </c>
      <c r="S1847" s="180" t="str">
        <f>IF(OR(R1847="S",R1847="RE"),100,"")</f>
        <v/>
      </c>
      <c r="T1847" s="181" t="str">
        <f>IF('result subject-wise'!X77="","",'result subject-wise'!X77)</f>
        <v/>
      </c>
      <c r="U1847" s="182" t="str">
        <f>IF('result subject-wise'!Y77="","",'result subject-wise'!Y77)</f>
        <v/>
      </c>
      <c r="V1847" s="176" t="str">
        <f>IF(OR(U1852=0,U1852&lt;S1852),"",IF(R1847="RE",SUM(Q1847,T1847),IF(R1847="S",T1847,Q1847)))</f>
        <v/>
      </c>
    </row>
    <row r="1848" spans="1:22" ht="19.25" customHeight="1">
      <c r="A1848" s="986"/>
      <c r="B1848" s="942" t="str">
        <f>'statement of marks'!AK77</f>
        <v/>
      </c>
      <c r="C1848" s="943"/>
      <c r="D1848" s="200" t="str">
        <f>IF('statement of marks'!AL77="","",'statement of marks'!AL77)</f>
        <v/>
      </c>
      <c r="E1848" s="201" t="str">
        <f>IF('statement of marks'!AM77="","",'statement of marks'!AM77)</f>
        <v/>
      </c>
      <c r="F1848" s="201" t="str">
        <f>IF('statement of marks'!AN77="","",'statement of marks'!AN77)</f>
        <v/>
      </c>
      <c r="G1848" s="177" t="str">
        <f>IF('statement of marks'!AP77="","",'statement of marks'!AP77)</f>
        <v/>
      </c>
      <c r="H1848" s="177" t="str">
        <f>IF('statement of marks'!AQ77="","",'statement of marks'!AQ77)</f>
        <v/>
      </c>
      <c r="I1848" s="204" t="str">
        <f>IF(G1848="","",IF(AND(G1848="ML",H1848="ML"),"ML",IF(AND(G1848="ML",H1848=""),"ML",SUM(G1848,H1848))))</f>
        <v/>
      </c>
      <c r="J1848" s="204" t="str">
        <f t="shared" si="671"/>
        <v/>
      </c>
      <c r="K1848" s="178" t="str">
        <f>IF(J1848="","",SUM(H1848,J1848))</f>
        <v/>
      </c>
      <c r="L1848" s="177" t="str">
        <f>IF('statement of marks'!AU77="","",'statement of marks'!AU77)</f>
        <v/>
      </c>
      <c r="M1848" s="177" t="str">
        <f>IF('statement of marks'!AV77="","",'statement of marks'!AV77)</f>
        <v/>
      </c>
      <c r="N1848" s="204" t="str">
        <f>IF(L1848="","",IF(AND(L1848="ML",M1848="ML"),"ML",IF(AND(L1848="ML",M1848=""),"ML",SUM(L1848,M1848))))</f>
        <v/>
      </c>
      <c r="O1848" s="204" t="str">
        <f>IF(L1848="","",SUM(J1848,L1848))</f>
        <v/>
      </c>
      <c r="P1848" s="177" t="str">
        <f>IF(AND(H1848="",M1848=""),"",SUM(H1848,M1848))</f>
        <v/>
      </c>
      <c r="Q1848" s="178" t="str">
        <f>IF(O1848="","",SUM(O1848,P1848))</f>
        <v/>
      </c>
      <c r="R1848" s="201" t="str">
        <f>CONCATENATE('statement of marks'!FP77,'statement of marks'!FY77,'statement of marks'!FZ77)</f>
        <v/>
      </c>
      <c r="S1848" s="180" t="str">
        <f>IF('result subject-wise'!Z77="","",'result subject-wise'!Z77)</f>
        <v/>
      </c>
      <c r="T1848" s="181" t="str">
        <f>IF('result subject-wise'!AB77="","",'result subject-wise'!AB77)</f>
        <v/>
      </c>
      <c r="U1848" s="182" t="str">
        <f>IF('result subject-wise'!AC77="","",'result subject-wise'!AC77)</f>
        <v/>
      </c>
      <c r="V1848" s="176" t="str">
        <f>IF(OR(U1852=0,U1852&lt;S1852),"",IF(OR(R1848="RE",R1848="REP"),SUM(Q1848,T1848),IF(R1848="S",T1848,Q1848)))</f>
        <v/>
      </c>
    </row>
    <row r="1849" spans="1:22" ht="19.25" customHeight="1">
      <c r="A1849" s="986"/>
      <c r="B1849" s="942" t="str">
        <f>'statement of marks'!BM77</f>
        <v/>
      </c>
      <c r="C1849" s="943"/>
      <c r="D1849" s="200" t="str">
        <f>IF('statement of marks'!BN77="","",'statement of marks'!BN77)</f>
        <v/>
      </c>
      <c r="E1849" s="201" t="str">
        <f>IF('statement of marks'!BO77="","",'statement of marks'!BO77)</f>
        <v/>
      </c>
      <c r="F1849" s="201" t="str">
        <f>IF('statement of marks'!BP77="","",'statement of marks'!BP77)</f>
        <v/>
      </c>
      <c r="G1849" s="177" t="str">
        <f>IF('statement of marks'!BR77="","",'statement of marks'!BR77)</f>
        <v/>
      </c>
      <c r="H1849" s="177" t="str">
        <f>IF('statement of marks'!BS77="","",'statement of marks'!BS77)</f>
        <v/>
      </c>
      <c r="I1849" s="204" t="str">
        <f t="shared" ref="I1849" si="674">IF(G1849="","",IF(AND(G1849="ML",H1849="ML"),"ML",IF(AND(G1849="ML",H1849=""),"ML",SUM(G1849,H1849))))</f>
        <v/>
      </c>
      <c r="J1849" s="204" t="str">
        <f t="shared" si="671"/>
        <v/>
      </c>
      <c r="K1849" s="178" t="str">
        <f>IF(J1849="","",SUM(H1849,J1849))</f>
        <v/>
      </c>
      <c r="L1849" s="177" t="str">
        <f>IF('statement of marks'!BW77="","",'statement of marks'!BW77)</f>
        <v/>
      </c>
      <c r="M1849" s="177" t="str">
        <f>IF('statement of marks'!BX77="","",'statement of marks'!BX77)</f>
        <v/>
      </c>
      <c r="N1849" s="204" t="str">
        <f t="shared" ref="N1849" si="675">IF(L1849="","",IF(AND(L1849="ML",M1849="ML"),"ML",IF(AND(L1849="ML",M1849=""),"ML",SUM(L1849,M1849))))</f>
        <v/>
      </c>
      <c r="O1849" s="204" t="str">
        <f>IF(L1849="","",SUM(J1849,L1849))</f>
        <v/>
      </c>
      <c r="P1849" s="177" t="str">
        <f t="shared" ref="P1849:P1850" si="676">IF(AND(H1849="",M1849=""),"",SUM(H1849,M1849))</f>
        <v/>
      </c>
      <c r="Q1849" s="178" t="str">
        <f>IF(O1849="","",SUM(O1849,P1849))</f>
        <v/>
      </c>
      <c r="R1849" s="201" t="str">
        <f>CONCATENATE('statement of marks'!GA77,'statement of marks'!GJ77,'statement of marks'!GK77)</f>
        <v/>
      </c>
      <c r="S1849" s="180" t="str">
        <f>IF('result subject-wise'!AD77="","",'result subject-wise'!AD77)</f>
        <v/>
      </c>
      <c r="T1849" s="181" t="str">
        <f>IF('result subject-wise'!AF77="","",'result subject-wise'!AF77)</f>
        <v/>
      </c>
      <c r="U1849" s="182" t="str">
        <f>IF('result subject-wise'!AG77="","",'result subject-wise'!AG77)</f>
        <v/>
      </c>
      <c r="V1849" s="176" t="str">
        <f>IF(OR(U1852=0,U1852&lt;S1852),"",IF(OR(R1849="RE",R1849="REP"),SUM(Q1849,T1849),IF(R1849="S",T1849,Q1849)))</f>
        <v/>
      </c>
    </row>
    <row r="1850" spans="1:22" ht="19.25" customHeight="1">
      <c r="A1850" s="986"/>
      <c r="B1850" s="942" t="str">
        <f>'statement of marks'!CO77</f>
        <v/>
      </c>
      <c r="C1850" s="943"/>
      <c r="D1850" s="200" t="str">
        <f>IF('statement of marks'!CP77="","",'statement of marks'!CP77)</f>
        <v/>
      </c>
      <c r="E1850" s="201" t="str">
        <f>IF('statement of marks'!CQ77="","",'statement of marks'!CQ77)</f>
        <v/>
      </c>
      <c r="F1850" s="201" t="str">
        <f>IF('statement of marks'!CR77="","",'statement of marks'!CR77)</f>
        <v/>
      </c>
      <c r="G1850" s="177" t="str">
        <f>IF('statement of marks'!CT77="","",'statement of marks'!CT77)</f>
        <v/>
      </c>
      <c r="H1850" s="177" t="str">
        <f>IF('statement of marks'!CU77="","",'statement of marks'!CU77)</f>
        <v/>
      </c>
      <c r="I1850" s="204" t="str">
        <f>IF(G1850="","",IF(AND(G1850="ML",H1850="ML"),"ML",IF(AND(G1850="ML",H1850=""),"ML",SUM(G1850,H1850))))</f>
        <v/>
      </c>
      <c r="J1850" s="204" t="str">
        <f t="shared" si="671"/>
        <v/>
      </c>
      <c r="K1850" s="178" t="str">
        <f>IF(J1850="","",SUM(H1850,J1850))</f>
        <v/>
      </c>
      <c r="L1850" s="177" t="str">
        <f>IF('statement of marks'!CY77="","",'statement of marks'!CY77)</f>
        <v/>
      </c>
      <c r="M1850" s="177" t="str">
        <f>IF('statement of marks'!CZ77="","",'statement of marks'!CZ77)</f>
        <v/>
      </c>
      <c r="N1850" s="204" t="str">
        <f>IF(L1850="","",IF(AND(L1850="ML",M1850="ML"),"ML",IF(AND(L1850="ML",M1850=""),"ML",SUM(L1850,M1850))))</f>
        <v/>
      </c>
      <c r="O1850" s="204" t="str">
        <f>IF(L1850="","",SUM(J1850,L1850))</f>
        <v/>
      </c>
      <c r="P1850" s="177" t="str">
        <f t="shared" si="676"/>
        <v/>
      </c>
      <c r="Q1850" s="178" t="str">
        <f>IF(O1850="","",SUM(O1850,P1850))</f>
        <v/>
      </c>
      <c r="R1850" s="201" t="str">
        <f>CONCATENATE('statement of marks'!GL77,'statement of marks'!GU77,'statement of marks'!GV77)</f>
        <v/>
      </c>
      <c r="S1850" s="180" t="str">
        <f>IF('result subject-wise'!AH77="","",'result subject-wise'!AH77)</f>
        <v/>
      </c>
      <c r="T1850" s="181" t="str">
        <f>IF('result subject-wise'!AJ77="","",'result subject-wise'!AJ77)</f>
        <v/>
      </c>
      <c r="U1850" s="182" t="str">
        <f>IF('result subject-wise'!AK77="","",'result subject-wise'!AK77)</f>
        <v/>
      </c>
      <c r="V1850" s="176" t="str">
        <f>IF(OR(U1852=0,U1852&lt;S1852),"",IF(OR(R1850="RE",R1850="REP"),SUM(Q1850,T1850),IF(R1850="S",T1850,Q1850)))</f>
        <v/>
      </c>
    </row>
    <row r="1851" spans="1:22" ht="19.25" customHeight="1">
      <c r="A1851" s="986"/>
      <c r="B1851" s="1032" t="s">
        <v>296</v>
      </c>
      <c r="C1851" s="1033"/>
      <c r="D1851" s="183" t="str">
        <f>IF(AND(D1846="",D1847="",D1848="",D1849="",D1850=""),"",SUM(D1846:D1850))</f>
        <v/>
      </c>
      <c r="E1851" s="183" t="str">
        <f t="shared" ref="E1851:F1851" si="677">IF(AND(E1846="",E1847="",E1848="",E1849="",E1850=""),"",SUM(E1846:E1850))</f>
        <v/>
      </c>
      <c r="F1851" s="183" t="str">
        <f t="shared" si="677"/>
        <v/>
      </c>
      <c r="G1851" s="184" t="str">
        <f>IF(G1846="","",SUM(G1846:G1850))</f>
        <v/>
      </c>
      <c r="H1851" s="184">
        <f>SUM(H1848:H1850)</f>
        <v>0</v>
      </c>
      <c r="I1851" s="184" t="str">
        <f>IF(AND(I1846="",I1847="",I1848="",I1849="",I1850=""),"",SUM(I1846:I1850))</f>
        <v/>
      </c>
      <c r="J1851" s="185" t="str">
        <f>IF(J1850="","",SUM(J1846:J1850))</f>
        <v/>
      </c>
      <c r="K1851" s="186" t="str">
        <f>IF(K1846="","",SUM(K1846:K1850))</f>
        <v/>
      </c>
      <c r="L1851" s="184" t="str">
        <f>IF(L1846="","",SUM(L1846:L1850))</f>
        <v/>
      </c>
      <c r="M1851" s="184">
        <f>SUM(M1848:M1850)</f>
        <v>0</v>
      </c>
      <c r="N1851" s="184" t="str">
        <f t="shared" ref="N1851" si="678">IF(AND(N1846="",N1847="",N1848="",N1849="",N1850=""),"",SUM(N1846:N1850))</f>
        <v/>
      </c>
      <c r="O1851" s="185" t="str">
        <f>IF(L1851="","",SUM(J1851,L1851))</f>
        <v/>
      </c>
      <c r="P1851" s="186">
        <f>SUM(H1851,M1851)</f>
        <v>0</v>
      </c>
      <c r="Q1851" s="186" t="str">
        <f>IF(Q1846="","",SUM(Q1846:Q1850))</f>
        <v/>
      </c>
      <c r="R1851" s="185"/>
      <c r="S1851" s="185" t="str">
        <f>IF(AND(S1846="",S1847="",S1848="",S1849="",S1850=""),"",SUM(S1846:S1850))</f>
        <v/>
      </c>
      <c r="T1851" s="187" t="str">
        <f>IF(AND(T1846="",T1847="",T1848="",T1849="",T1850=""),"",SUM(T1846:T1850))</f>
        <v/>
      </c>
      <c r="U1851" s="188"/>
      <c r="V1851" s="189" t="str">
        <f>IF(V1846="","",SUM(V1846:V1850))</f>
        <v/>
      </c>
    </row>
    <row r="1852" spans="1:22" ht="19.25" customHeight="1">
      <c r="A1852" s="986"/>
      <c r="B1852" s="1034" t="s">
        <v>318</v>
      </c>
      <c r="C1852" s="1035"/>
      <c r="D1852" s="173" t="str">
        <f>IF(D1851="","",50-(COUNTIF(D1846:D1850,"NA")*10+COUNTIF(D1846:D1850,"ML")*10))</f>
        <v/>
      </c>
      <c r="E1852" s="173" t="str">
        <f t="shared" ref="E1852:F1852" si="679">IF(E1851="","",50-(COUNTIF(E1846:E1850,"NA")*10+COUNTIF(E1846:E1850,"ML")*10))</f>
        <v/>
      </c>
      <c r="F1852" s="173" t="str">
        <f t="shared" si="679"/>
        <v/>
      </c>
      <c r="G1852" s="177">
        <f>I1852-H1852</f>
        <v>350</v>
      </c>
      <c r="H1852" s="184">
        <f>IF(H1851="","",(IF(OR(H1848="ML",H1848=""),0,H1845)+IF(OR(H1849="ML",H1849=""),0,H1846)+IF(OR(H1850="ML",H1850=""),0,H1847)))</f>
        <v>0</v>
      </c>
      <c r="I1852" s="177">
        <f>IF(I1851=0,0,350-H1854)</f>
        <v>350</v>
      </c>
      <c r="J1852" s="204" t="str">
        <f>IF(J1851="","",SUM(D1852:G1852))</f>
        <v/>
      </c>
      <c r="K1852" s="178" t="str">
        <f>IF(K1851="","",SUM(H1852,J1852))</f>
        <v/>
      </c>
      <c r="L1852" s="177">
        <f>N1852-M1852</f>
        <v>500</v>
      </c>
      <c r="M1852" s="180">
        <f>IF(M1851="","",(IF(OR(M1848="ML",M1848=""),0,M1845)+IF(OR(M1849="ML",M1849=""),0,M1846)+IF(OR(M1850="ML",M1850=""),0,M1847)))</f>
        <v>0</v>
      </c>
      <c r="N1852" s="177">
        <f>IF(N1851=0,0,500-M1854)</f>
        <v>500</v>
      </c>
      <c r="O1852" s="204">
        <f>IF(L1852="","",SUM(J1852,L1852))</f>
        <v>500</v>
      </c>
      <c r="P1852" s="178">
        <f>SUM(H1852,M1852)</f>
        <v>0</v>
      </c>
      <c r="Q1852" s="178" t="str">
        <f>IF(Q1851="","",SUM(O1852,P1852))</f>
        <v/>
      </c>
      <c r="R1852" s="169"/>
      <c r="S1852" s="190">
        <f>COUNTIF(R1846:R1855,"S")</f>
        <v>0</v>
      </c>
      <c r="T1852" s="190">
        <f>COUNTIF(R1846:R1855,"RE")+COUNTIF(R1846:R1855,"REP")</f>
        <v>0</v>
      </c>
      <c r="U1852" s="190">
        <f>COUNTIF(U1846:U1851,"P")+COUNTIF(U1854:U1855,"P")</f>
        <v>0</v>
      </c>
      <c r="V1852" s="191" t="str">
        <f>IF(OR(U1852=0,U1852&lt;(S1852+T1852)),"",(Q1852-(S1852*200)+S1851))</f>
        <v/>
      </c>
    </row>
    <row r="1853" spans="1:22" ht="19.25" customHeight="1">
      <c r="A1853" s="986"/>
      <c r="B1853" s="942" t="s">
        <v>156</v>
      </c>
      <c r="C1853" s="943"/>
      <c r="D1853" s="192" t="str">
        <f t="shared" ref="D1853:Q1853" si="680">IF(D1852="","",D1851/D1852*100)</f>
        <v/>
      </c>
      <c r="E1853" s="192" t="str">
        <f t="shared" si="680"/>
        <v/>
      </c>
      <c r="F1853" s="192" t="str">
        <f t="shared" si="680"/>
        <v/>
      </c>
      <c r="G1853" s="192" t="e">
        <f t="shared" si="680"/>
        <v>#VALUE!</v>
      </c>
      <c r="H1853" s="192" t="e">
        <f t="shared" si="680"/>
        <v>#DIV/0!</v>
      </c>
      <c r="I1853" s="192" t="e">
        <f t="shared" si="680"/>
        <v>#VALUE!</v>
      </c>
      <c r="J1853" s="192" t="str">
        <f t="shared" si="680"/>
        <v/>
      </c>
      <c r="K1853" s="193" t="str">
        <f t="shared" si="680"/>
        <v/>
      </c>
      <c r="L1853" s="192" t="e">
        <f t="shared" si="680"/>
        <v>#VALUE!</v>
      </c>
      <c r="M1853" s="192" t="e">
        <f t="shared" si="680"/>
        <v>#DIV/0!</v>
      </c>
      <c r="N1853" s="192" t="e">
        <f t="shared" si="680"/>
        <v>#VALUE!</v>
      </c>
      <c r="O1853" s="192" t="e">
        <f t="shared" si="680"/>
        <v>#VALUE!</v>
      </c>
      <c r="P1853" s="193" t="e">
        <f t="shared" si="680"/>
        <v>#DIV/0!</v>
      </c>
      <c r="Q1853" s="193" t="str">
        <f t="shared" si="680"/>
        <v/>
      </c>
      <c r="R1853" s="166"/>
      <c r="S1853" s="166"/>
      <c r="T1853" s="167"/>
      <c r="U1853" s="170"/>
      <c r="V1853" s="194" t="str">
        <f>IF(V1852="","",V1851/V1852*100)</f>
        <v/>
      </c>
    </row>
    <row r="1854" spans="1:22" ht="19.25" customHeight="1">
      <c r="A1854" s="986"/>
      <c r="B1854" s="942" t="str">
        <f>'statement of marks'!$DQ$3</f>
        <v>RAJASTHAN STUDIES</v>
      </c>
      <c r="C1854" s="943"/>
      <c r="D1854" s="200" t="str">
        <f>IF('statement of marks'!DQ77="","",'statement of marks'!DQ77)</f>
        <v/>
      </c>
      <c r="E1854" s="201" t="str">
        <f>IF('statement of marks'!DR77="","",'statement of marks'!DR77)</f>
        <v/>
      </c>
      <c r="F1854" s="201" t="str">
        <f>IF('statement of marks'!DS77="","",'statement of marks'!DS77)</f>
        <v/>
      </c>
      <c r="G1854" s="201" t="str">
        <f>IF('statement of marks'!DU77="","",'statement of marks'!DU77)</f>
        <v/>
      </c>
      <c r="H1854" s="179">
        <f>IF(G1846="ML",70)+IF(G1847="ML",70)+IF(G1848="ML",70-H1845)+IF(G1849="ML",70-H1846)+IF(G1850="ML",70-H1847)+IF(H1848="ml",H1845)+IF(H1849="ml",H1846)+IF(H1850="ml",H1847)</f>
        <v>0</v>
      </c>
      <c r="I1854" s="204" t="str">
        <f>IF(G1854="","",SUM(G1854,H1854))</f>
        <v/>
      </c>
      <c r="J1854" s="204" t="str">
        <f>IF(G1854="","",SUM(D1854,E1854,F1854,G1854))</f>
        <v/>
      </c>
      <c r="K1854" s="178" t="str">
        <f>IF(J1854="","",SUM(H1854,J1854))</f>
        <v/>
      </c>
      <c r="L1854" s="201" t="str">
        <f>IF('statement of marks'!DW77="","",'statement of marks'!DW77)</f>
        <v/>
      </c>
      <c r="M1854" s="179">
        <f>IF(L1846="ML",100)+IF(L1847="ML",100)+IF(L1848="ML",100-M1845)+IF(L1849="ML",100-M1846)+IF(L1850="ML",100-M1847)+IF(M1848="ml",M1845)+IF(M1849="ml",M1846)+IF(M1850="ml",M1847)</f>
        <v>0</v>
      </c>
      <c r="N1854" s="204" t="str">
        <f>IF(L1854="","",SUM(L1854,M1854))</f>
        <v/>
      </c>
      <c r="O1854" s="204" t="str">
        <f>IF(L1854="","",SUM(K1854,L1854))</f>
        <v/>
      </c>
      <c r="P1854" s="179">
        <f>SUM(H1854,M1854)</f>
        <v>0</v>
      </c>
      <c r="Q1854" s="178" t="str">
        <f>IF(O1854="","",SUM(O1854,M1854))</f>
        <v/>
      </c>
      <c r="R1854" s="201" t="str">
        <f>IF('statement of marks'!GW77="","",'statement of marks'!GW77)</f>
        <v/>
      </c>
      <c r="S1854" s="180" t="str">
        <f>IF(OR(R1854="S",R1854="RE"),100,"")</f>
        <v/>
      </c>
      <c r="T1854" s="171" t="str">
        <f>IF('result subject-wise'!AL77="","",'result subject-wise'!AL77)</f>
        <v/>
      </c>
      <c r="U1854" s="172" t="str">
        <f>IF('result subject-wise'!AM77="","",'result subject-wise'!AM77)</f>
        <v/>
      </c>
      <c r="V1854" s="1036"/>
    </row>
    <row r="1855" spans="1:22" ht="19.25" customHeight="1">
      <c r="A1855" s="986"/>
      <c r="B1855" s="942" t="str">
        <f>'statement of marks'!$ED$3</f>
        <v>JEEVAN KAUSJAL</v>
      </c>
      <c r="C1855" s="943"/>
      <c r="D1855" s="1037" t="s">
        <v>283</v>
      </c>
      <c r="E1855" s="1038"/>
      <c r="F1855" s="204">
        <f>'statement of marks'!$ED$6</f>
        <v>30</v>
      </c>
      <c r="G1855" s="177" t="str">
        <f>IF('statement of marks'!ED77="","",'statement of marks'!ED77)</f>
        <v/>
      </c>
      <c r="H1855" s="1038" t="s">
        <v>284</v>
      </c>
      <c r="I1855" s="1038"/>
      <c r="J1855" s="204">
        <f>'statement of marks'!$EE$6</f>
        <v>30</v>
      </c>
      <c r="K1855" s="178" t="str">
        <f>IF('statement of marks'!EE77="","",'statement of marks'!EE77)</f>
        <v/>
      </c>
      <c r="L1855" s="1038" t="s">
        <v>113</v>
      </c>
      <c r="M1855" s="1038"/>
      <c r="N1855" s="204">
        <f>'statement of marks'!$EF$6</f>
        <v>40</v>
      </c>
      <c r="O1855" s="201" t="str">
        <f>IF('statement of marks'!EF77="","",'statement of marks'!EF77)</f>
        <v/>
      </c>
      <c r="P1855" s="166"/>
      <c r="Q1855" s="178" t="str">
        <f>IF(O1855="","",SUM(G1855,K1855,O1855))</f>
        <v/>
      </c>
      <c r="R1855" s="201" t="str">
        <f>IF('statement of marks'!GX77="","",'statement of marks'!GX77)</f>
        <v/>
      </c>
      <c r="S1855" s="180" t="str">
        <f>IF(OR(R1855="S",R1855="RE"),40,"")</f>
        <v/>
      </c>
      <c r="T1855" s="171" t="str">
        <f>IF('result subject-wise'!AN77="","",'result subject-wise'!AN77)</f>
        <v/>
      </c>
      <c r="U1855" s="172" t="str">
        <f>IF('result subject-wise'!AO77="","",'result subject-wise'!AO77)</f>
        <v/>
      </c>
      <c r="V1855" s="1036"/>
    </row>
    <row r="1856" spans="1:22" ht="19.25" customHeight="1">
      <c r="A1856" s="986"/>
      <c r="B1856" s="1039" t="s">
        <v>200</v>
      </c>
      <c r="C1856" s="1040"/>
      <c r="D1856" s="1041" t="str">
        <f>IF('statement of marks'!HD77="","",'statement of marks'!HD77)</f>
        <v/>
      </c>
      <c r="E1856" s="1042"/>
      <c r="F1856" s="1042"/>
      <c r="G1856" s="1042"/>
      <c r="H1856" s="1042"/>
      <c r="I1856" s="1043"/>
      <c r="J1856" s="202" t="s">
        <v>330</v>
      </c>
      <c r="K1856" s="201" t="str">
        <f>IF('statement of marks'!HG77="","",'statement of marks'!HG77)</f>
        <v/>
      </c>
      <c r="L1856" s="1044" t="s">
        <v>157</v>
      </c>
      <c r="M1856" s="1045"/>
      <c r="N1856" s="1046"/>
      <c r="O1856" s="201" t="str">
        <f>IF('statement of marks'!HI77="","",'statement of marks'!HI77)</f>
        <v/>
      </c>
      <c r="P1856" s="1047" t="s">
        <v>324</v>
      </c>
      <c r="Q1856" s="1047"/>
      <c r="R1856" s="1047"/>
      <c r="S1856" s="1047"/>
      <c r="T1856" s="1047"/>
      <c r="U1856" s="1047"/>
      <c r="V1856" s="1048"/>
    </row>
    <row r="1857" spans="1:22" ht="19.25" customHeight="1">
      <c r="A1857" s="986"/>
      <c r="B1857" s="1039" t="s">
        <v>333</v>
      </c>
      <c r="C1857" s="1040"/>
      <c r="D1857" s="965" t="s">
        <v>127</v>
      </c>
      <c r="E1857" s="966"/>
      <c r="F1857" s="958" t="s">
        <v>129</v>
      </c>
      <c r="G1857" s="958"/>
      <c r="H1857" s="958" t="s">
        <v>131</v>
      </c>
      <c r="I1857" s="958"/>
      <c r="J1857" s="958" t="s">
        <v>133</v>
      </c>
      <c r="K1857" s="958"/>
      <c r="L1857" s="959" t="s">
        <v>312</v>
      </c>
      <c r="M1857" s="959"/>
      <c r="N1857" s="959"/>
      <c r="O1857" s="959"/>
      <c r="P1857" s="960" t="s">
        <v>200</v>
      </c>
      <c r="Q1857" s="960"/>
      <c r="R1857" s="960"/>
      <c r="S1857" s="960"/>
      <c r="T1857" s="961" t="str">
        <f>IF('result subject-wise'!AR77="","",'result subject-wise'!AR77)</f>
        <v/>
      </c>
      <c r="U1857" s="961"/>
      <c r="V1857" s="962"/>
    </row>
    <row r="1858" spans="1:22" ht="19.25" customHeight="1">
      <c r="A1858" s="986"/>
      <c r="B1858" s="963" t="s">
        <v>309</v>
      </c>
      <c r="C1858" s="964"/>
      <c r="D1858" s="965" t="str">
        <f>IF('statement of marks'!EZ77="","",'statement of marks'!EZ77)</f>
        <v/>
      </c>
      <c r="E1858" s="966"/>
      <c r="F1858" s="966" t="str">
        <f>IF('statement of marks'!FB77="","",'statement of marks'!FB77)</f>
        <v/>
      </c>
      <c r="G1858" s="966"/>
      <c r="H1858" s="966" t="str">
        <f>IF('statement of marks'!FD77="","",'statement of marks'!FD77)</f>
        <v/>
      </c>
      <c r="I1858" s="966"/>
      <c r="J1858" s="966" t="str">
        <f>IF('statement of marks'!FF77="","",'statement of marks'!FF77)</f>
        <v/>
      </c>
      <c r="K1858" s="966"/>
      <c r="L1858" s="966" t="str">
        <f>IF('statement of marks'!FH77="","",'statement of marks'!FH77)</f>
        <v/>
      </c>
      <c r="M1858" s="966"/>
      <c r="N1858" s="966"/>
      <c r="O1858" s="966"/>
      <c r="P1858" s="960" t="s">
        <v>330</v>
      </c>
      <c r="Q1858" s="960"/>
      <c r="R1858" s="960"/>
      <c r="S1858" s="960"/>
      <c r="T1858" s="961" t="str">
        <f>IF(AND(T1857="mRrh.kZ",V1853&gt;=60),"FIRST",IF(AND(T1857="mRrh.kZ",V1853&gt;=48),"SECOND",IF(AND(T1857="mRrh.kZ",V1853&gt;=36),"THIRD","")))</f>
        <v/>
      </c>
      <c r="U1858" s="961"/>
      <c r="V1858" s="962"/>
    </row>
    <row r="1859" spans="1:22" ht="19.25" customHeight="1">
      <c r="A1859" s="986"/>
      <c r="B1859" s="963" t="s">
        <v>310</v>
      </c>
      <c r="C1859" s="964"/>
      <c r="D1859" s="967" t="str">
        <f>IF('statement of marks'!EY77="","",'statement of marks'!EY77)</f>
        <v/>
      </c>
      <c r="E1859" s="968"/>
      <c r="F1859" s="968" t="str">
        <f>IF('statement of marks'!FA77="","",'statement of marks'!FA77)</f>
        <v/>
      </c>
      <c r="G1859" s="968"/>
      <c r="H1859" s="968" t="str">
        <f>IF('statement of marks'!FC77="","",'statement of marks'!FC77)</f>
        <v/>
      </c>
      <c r="I1859" s="968"/>
      <c r="J1859" s="968" t="str">
        <f>IF('statement of marks'!FE77="","",'statement of marks'!FE77)</f>
        <v/>
      </c>
      <c r="K1859" s="968"/>
      <c r="L1859" s="968" t="str">
        <f>IF('statement of marks'!FG77="","",'statement of marks'!FG77)</f>
        <v/>
      </c>
      <c r="M1859" s="968"/>
      <c r="N1859" s="968"/>
      <c r="O1859" s="968"/>
      <c r="P1859" s="969" t="s">
        <v>302</v>
      </c>
      <c r="Q1859" s="970"/>
      <c r="R1859" s="970"/>
      <c r="S1859" s="971"/>
      <c r="T1859" s="972" t="str">
        <f>IF(T1857="","",'result subject-wise'!$G$118)</f>
        <v/>
      </c>
      <c r="U1859" s="972"/>
      <c r="V1859" s="973"/>
    </row>
    <row r="1860" spans="1:22" ht="19.25" customHeight="1">
      <c r="A1860" s="986"/>
      <c r="B1860" s="942" t="s">
        <v>303</v>
      </c>
      <c r="C1860" s="943"/>
      <c r="D1860" s="944"/>
      <c r="E1860" s="945"/>
      <c r="F1860" s="945"/>
      <c r="G1860" s="945"/>
      <c r="H1860" s="945"/>
      <c r="I1860" s="945"/>
      <c r="J1860" s="945"/>
      <c r="K1860" s="945"/>
      <c r="L1860" s="946" t="s">
        <v>326</v>
      </c>
      <c r="M1860" s="946"/>
      <c r="N1860" s="946"/>
      <c r="O1860" s="946"/>
      <c r="P1860" s="946"/>
      <c r="Q1860" s="946"/>
      <c r="R1860" s="974"/>
      <c r="S1860" s="975"/>
      <c r="T1860" s="975"/>
      <c r="U1860" s="975"/>
      <c r="V1860" s="976"/>
    </row>
    <row r="1861" spans="1:22" ht="19.25" customHeight="1">
      <c r="A1861" s="986"/>
      <c r="B1861" s="942" t="s">
        <v>335</v>
      </c>
      <c r="C1861" s="943"/>
      <c r="D1861" s="944"/>
      <c r="E1861" s="945"/>
      <c r="F1861" s="945"/>
      <c r="G1861" s="945"/>
      <c r="H1861" s="945"/>
      <c r="I1861" s="945"/>
      <c r="J1861" s="945"/>
      <c r="K1861" s="945"/>
      <c r="L1861" s="946" t="s">
        <v>304</v>
      </c>
      <c r="M1861" s="946"/>
      <c r="N1861" s="946"/>
      <c r="O1861" s="946"/>
      <c r="P1861" s="946"/>
      <c r="Q1861" s="946"/>
      <c r="R1861" s="977"/>
      <c r="S1861" s="978"/>
      <c r="T1861" s="978"/>
      <c r="U1861" s="978"/>
      <c r="V1861" s="979"/>
    </row>
    <row r="1862" spans="1:22" ht="19.25" customHeight="1">
      <c r="A1862" s="986"/>
      <c r="B1862" s="942" t="s">
        <v>313</v>
      </c>
      <c r="C1862" s="943"/>
      <c r="D1862" s="944"/>
      <c r="E1862" s="945"/>
      <c r="F1862" s="945"/>
      <c r="G1862" s="945"/>
      <c r="H1862" s="945"/>
      <c r="I1862" s="945"/>
      <c r="J1862" s="945"/>
      <c r="K1862" s="945"/>
      <c r="L1862" s="946" t="s">
        <v>327</v>
      </c>
      <c r="M1862" s="946"/>
      <c r="N1862" s="946"/>
      <c r="O1862" s="946"/>
      <c r="P1862" s="946"/>
      <c r="Q1862" s="946"/>
      <c r="R1862" s="947" t="s">
        <v>328</v>
      </c>
      <c r="S1862" s="948"/>
      <c r="T1862" s="948"/>
      <c r="U1862" s="948"/>
      <c r="V1862" s="949"/>
    </row>
    <row r="1863" spans="1:22" ht="19.25" customHeight="1">
      <c r="A1863" s="987"/>
      <c r="B1863" s="950" t="s">
        <v>329</v>
      </c>
      <c r="C1863" s="951"/>
      <c r="D1863" s="952"/>
      <c r="E1863" s="953"/>
      <c r="F1863" s="953"/>
      <c r="G1863" s="953"/>
      <c r="H1863" s="953"/>
      <c r="I1863" s="953"/>
      <c r="J1863" s="953"/>
      <c r="K1863" s="953"/>
      <c r="L1863" s="951" t="s">
        <v>117</v>
      </c>
      <c r="M1863" s="951"/>
      <c r="N1863" s="951"/>
      <c r="O1863" s="951"/>
      <c r="P1863" s="954">
        <f>'statement of marks'!$HJ$110</f>
        <v>42122</v>
      </c>
      <c r="Q1863" s="954"/>
      <c r="R1863" s="955" t="s">
        <v>305</v>
      </c>
      <c r="S1863" s="956"/>
      <c r="T1863" s="956"/>
      <c r="U1863" s="956"/>
      <c r="V1863" s="957"/>
    </row>
    <row r="1864" spans="1:22" ht="19.25" customHeight="1">
      <c r="A1864" s="980" t="s">
        <v>287</v>
      </c>
      <c r="B1864" s="981"/>
      <c r="C1864" s="981"/>
      <c r="D1864" s="981"/>
      <c r="E1864" s="981"/>
      <c r="F1864" s="981"/>
      <c r="G1864" s="981"/>
      <c r="H1864" s="981"/>
      <c r="I1864" s="981"/>
      <c r="J1864" s="981"/>
      <c r="K1864" s="981"/>
      <c r="L1864" s="981"/>
      <c r="M1864" s="981"/>
      <c r="N1864" s="981"/>
      <c r="O1864" s="981"/>
      <c r="P1864" s="981"/>
      <c r="Q1864" s="981"/>
      <c r="R1864" s="981"/>
      <c r="S1864" s="981"/>
      <c r="T1864" s="981"/>
      <c r="U1864" s="981"/>
      <c r="V1864" s="982"/>
    </row>
    <row r="1865" spans="1:22" ht="19.25" customHeight="1">
      <c r="A1865" s="983" t="str">
        <f>'statement of marks'!$A$1</f>
        <v>GOVT. GIRLS' HR. SEC. SCHOOL, NIMBAHERA</v>
      </c>
      <c r="B1865" s="984"/>
      <c r="C1865" s="984"/>
      <c r="D1865" s="984"/>
      <c r="E1865" s="984"/>
      <c r="F1865" s="984"/>
      <c r="G1865" s="984"/>
      <c r="H1865" s="984"/>
      <c r="I1865" s="984"/>
      <c r="J1865" s="984"/>
      <c r="K1865" s="984"/>
      <c r="L1865" s="984"/>
      <c r="M1865" s="984"/>
      <c r="N1865" s="984"/>
      <c r="O1865" s="984"/>
      <c r="P1865" s="984"/>
      <c r="Q1865" s="984"/>
      <c r="R1865" s="984"/>
      <c r="S1865" s="984"/>
      <c r="T1865" s="984"/>
      <c r="U1865" s="984"/>
      <c r="V1865" s="985"/>
    </row>
    <row r="1866" spans="1:22" ht="19.25" customHeight="1">
      <c r="A1866" s="986"/>
      <c r="B1866" s="988" t="s">
        <v>316</v>
      </c>
      <c r="C1866" s="988"/>
      <c r="D1866" s="989" t="str">
        <f>'statement of marks'!$F$3</f>
        <v>2013-14</v>
      </c>
      <c r="E1866" s="990"/>
      <c r="F1866" s="991" t="str">
        <f>IF(T1884="","MAIN EXAMINATION",IF(D1883="Suppl.","SUPPLEMENTARY EXAMINATION",IF(D1883="Re-exam.","RE-EXAMINATION",)))</f>
        <v>MAIN EXAMINATION</v>
      </c>
      <c r="G1866" s="992"/>
      <c r="H1866" s="992"/>
      <c r="I1866" s="992"/>
      <c r="J1866" s="992"/>
      <c r="K1866" s="992"/>
      <c r="L1866" s="992"/>
      <c r="M1866" s="992"/>
      <c r="N1866" s="992"/>
      <c r="O1866" s="992"/>
      <c r="P1866" s="992"/>
      <c r="Q1866" s="992"/>
      <c r="R1866" s="993" t="s">
        <v>315</v>
      </c>
      <c r="S1866" s="994"/>
      <c r="T1866" s="995" t="str">
        <f>'statement of marks'!$A$3</f>
        <v>11 'A'</v>
      </c>
      <c r="U1866" s="995"/>
      <c r="V1866" s="996"/>
    </row>
    <row r="1867" spans="1:22" ht="19.25" customHeight="1">
      <c r="A1867" s="986"/>
      <c r="B1867" s="997" t="s">
        <v>36</v>
      </c>
      <c r="C1867" s="997"/>
      <c r="D1867" s="998" t="str">
        <f>IF('statement of marks'!G78="","",'statement of marks'!G78)</f>
        <v>A 070</v>
      </c>
      <c r="E1867" s="946"/>
      <c r="F1867" s="946"/>
      <c r="G1867" s="946"/>
      <c r="H1867" s="946"/>
      <c r="I1867" s="946"/>
      <c r="J1867" s="946"/>
      <c r="K1867" s="946"/>
      <c r="L1867" s="946"/>
      <c r="M1867" s="946"/>
      <c r="N1867" s="946"/>
      <c r="O1867" s="946"/>
      <c r="P1867" s="946"/>
      <c r="Q1867" s="946"/>
      <c r="R1867" s="999" t="s">
        <v>314</v>
      </c>
      <c r="S1867" s="1000"/>
      <c r="T1867" s="1001" t="str">
        <f>IF('statement of marks'!E78="","",'statement of marks'!E78)</f>
        <v/>
      </c>
      <c r="U1867" s="1001"/>
      <c r="V1867" s="1002"/>
    </row>
    <row r="1868" spans="1:22" ht="19.25" customHeight="1">
      <c r="A1868" s="986"/>
      <c r="B1868" s="997" t="s">
        <v>37</v>
      </c>
      <c r="C1868" s="997"/>
      <c r="D1868" s="998" t="str">
        <f>IF('statement of marks'!H78="","",'statement of marks'!H78)</f>
        <v>B 070</v>
      </c>
      <c r="E1868" s="946"/>
      <c r="F1868" s="946"/>
      <c r="G1868" s="946"/>
      <c r="H1868" s="946"/>
      <c r="I1868" s="946"/>
      <c r="J1868" s="946"/>
      <c r="K1868" s="946"/>
      <c r="L1868" s="946"/>
      <c r="M1868" s="946"/>
      <c r="N1868" s="946"/>
      <c r="O1868" s="946"/>
      <c r="P1868" s="946"/>
      <c r="Q1868" s="946"/>
      <c r="R1868" s="999" t="s">
        <v>35</v>
      </c>
      <c r="S1868" s="1000"/>
      <c r="T1868" s="1001" t="str">
        <f>IF('statement of marks'!D78="","",'statement of marks'!D78)</f>
        <v/>
      </c>
      <c r="U1868" s="1001"/>
      <c r="V1868" s="1002"/>
    </row>
    <row r="1869" spans="1:22" ht="19.25" customHeight="1">
      <c r="A1869" s="986"/>
      <c r="B1869" s="1003" t="s">
        <v>38</v>
      </c>
      <c r="C1869" s="1003"/>
      <c r="D1869" s="998" t="str">
        <f>IF('statement of marks'!I78="","",'statement of marks'!I78)</f>
        <v>C 070</v>
      </c>
      <c r="E1869" s="946"/>
      <c r="F1869" s="946"/>
      <c r="G1869" s="946"/>
      <c r="H1869" s="946"/>
      <c r="I1869" s="946"/>
      <c r="J1869" s="946"/>
      <c r="K1869" s="946"/>
      <c r="L1869" s="946"/>
      <c r="M1869" s="946"/>
      <c r="N1869" s="946"/>
      <c r="O1869" s="946"/>
      <c r="P1869" s="946"/>
      <c r="Q1869" s="946"/>
      <c r="R1869" s="1004" t="s">
        <v>285</v>
      </c>
      <c r="S1869" s="1005"/>
      <c r="T1869" s="1006" t="str">
        <f>IF('statement of marks'!F78="","",'statement of marks'!F78)</f>
        <v/>
      </c>
      <c r="U1869" s="1006"/>
      <c r="V1869" s="1007"/>
    </row>
    <row r="1870" spans="1:22" ht="19.25" customHeight="1">
      <c r="A1870" s="986"/>
      <c r="B1870" s="1008" t="s">
        <v>223</v>
      </c>
      <c r="C1870" s="1010" t="s">
        <v>319</v>
      </c>
      <c r="D1870" s="1012" t="s">
        <v>114</v>
      </c>
      <c r="E1870" s="1012" t="s">
        <v>115</v>
      </c>
      <c r="F1870" s="1012" t="s">
        <v>116</v>
      </c>
      <c r="G1870" s="1014" t="s">
        <v>281</v>
      </c>
      <c r="H1870" s="1014" t="s">
        <v>282</v>
      </c>
      <c r="I1870" s="1012" t="s">
        <v>289</v>
      </c>
      <c r="J1870" s="1012" t="s">
        <v>299</v>
      </c>
      <c r="K1870" s="1016" t="s">
        <v>299</v>
      </c>
      <c r="L1870" s="1018" t="s">
        <v>292</v>
      </c>
      <c r="M1870" s="1018" t="s">
        <v>293</v>
      </c>
      <c r="N1870" s="1020" t="s">
        <v>294</v>
      </c>
      <c r="O1870" s="1020" t="s">
        <v>290</v>
      </c>
      <c r="P1870" s="1020" t="s">
        <v>291</v>
      </c>
      <c r="Q1870" s="1016" t="s">
        <v>323</v>
      </c>
      <c r="R1870" s="1012" t="s">
        <v>334</v>
      </c>
      <c r="S1870" s="1022" t="s">
        <v>332</v>
      </c>
      <c r="T1870" s="1024" t="s">
        <v>320</v>
      </c>
      <c r="U1870" s="1026" t="s">
        <v>321</v>
      </c>
      <c r="V1870" s="1028" t="s">
        <v>322</v>
      </c>
    </row>
    <row r="1871" spans="1:22" ht="19.25" customHeight="1">
      <c r="A1871" s="986"/>
      <c r="B1871" s="1009"/>
      <c r="C1871" s="1011"/>
      <c r="D1871" s="1013"/>
      <c r="E1871" s="1013"/>
      <c r="F1871" s="1013"/>
      <c r="G1871" s="1015"/>
      <c r="H1871" s="1015"/>
      <c r="I1871" s="1013"/>
      <c r="J1871" s="1013"/>
      <c r="K1871" s="1017"/>
      <c r="L1871" s="1019"/>
      <c r="M1871" s="1019"/>
      <c r="N1871" s="1021"/>
      <c r="O1871" s="1021"/>
      <c r="P1871" s="1021"/>
      <c r="Q1871" s="1017"/>
      <c r="R1871" s="1013"/>
      <c r="S1871" s="1023"/>
      <c r="T1871" s="1025"/>
      <c r="U1871" s="1027"/>
      <c r="V1871" s="1029"/>
    </row>
    <row r="1872" spans="1:22" ht="19.25" customHeight="1">
      <c r="A1872" s="986"/>
      <c r="B1872" s="1030" t="s">
        <v>317</v>
      </c>
      <c r="C1872" s="1031"/>
      <c r="D1872" s="173">
        <v>10</v>
      </c>
      <c r="E1872" s="203">
        <v>10</v>
      </c>
      <c r="F1872" s="203">
        <v>10</v>
      </c>
      <c r="G1872" s="164" t="s">
        <v>90</v>
      </c>
      <c r="H1872" s="174" t="str">
        <f>'statement of marks'!$AQ$6</f>
        <v/>
      </c>
      <c r="I1872" s="165">
        <v>70</v>
      </c>
      <c r="J1872" s="164" t="s">
        <v>88</v>
      </c>
      <c r="K1872" s="175">
        <v>100</v>
      </c>
      <c r="L1872" s="164" t="s">
        <v>91</v>
      </c>
      <c r="M1872" s="174" t="str">
        <f>'statement of marks'!$AV$6</f>
        <v/>
      </c>
      <c r="N1872" s="165">
        <v>100</v>
      </c>
      <c r="O1872" s="164" t="s">
        <v>307</v>
      </c>
      <c r="P1872" s="175"/>
      <c r="Q1872" s="175">
        <v>200</v>
      </c>
      <c r="R1872" s="166"/>
      <c r="S1872" s="166"/>
      <c r="T1872" s="167"/>
      <c r="U1872" s="168"/>
      <c r="V1872" s="176" t="str">
        <f>IF(OR(U1879=0,U1879&lt;S1879),"",Q1872)</f>
        <v/>
      </c>
    </row>
    <row r="1873" spans="1:22" ht="19.25" customHeight="1">
      <c r="A1873" s="986"/>
      <c r="B1873" s="942" t="str">
        <f>'statement of marks'!$J$3</f>
        <v>HINDI COMPULSORY</v>
      </c>
      <c r="C1873" s="943"/>
      <c r="D1873" s="200" t="str">
        <f>IF('statement of marks'!J78="","",'statement of marks'!J78)</f>
        <v/>
      </c>
      <c r="E1873" s="201" t="str">
        <f>IF('statement of marks'!K78="","",'statement of marks'!K78)</f>
        <v/>
      </c>
      <c r="F1873" s="201" t="str">
        <f>IF('statement of marks'!L78="","",'statement of marks'!L78)</f>
        <v/>
      </c>
      <c r="G1873" s="177" t="str">
        <f>IF('statement of marks'!N78="","",'statement of marks'!N78)</f>
        <v/>
      </c>
      <c r="H1873" s="177" t="str">
        <f>'statement of marks'!$BS$6</f>
        <v/>
      </c>
      <c r="I1873" s="204" t="str">
        <f>IF(G1873="","",G1873)</f>
        <v/>
      </c>
      <c r="J1873" s="204" t="str">
        <f>IF(G1873="","",SUM(D1873,E1873,F1873,G1873))</f>
        <v/>
      </c>
      <c r="K1873" s="178" t="str">
        <f>J1873</f>
        <v/>
      </c>
      <c r="L1873" s="177" t="str">
        <f>IF('statement of marks'!P78="","",'statement of marks'!P78)</f>
        <v/>
      </c>
      <c r="M1873" s="174" t="str">
        <f>'statement of marks'!$BX$6</f>
        <v/>
      </c>
      <c r="N1873" s="204" t="str">
        <f>IF(L1873="","",L1873)</f>
        <v/>
      </c>
      <c r="O1873" s="204" t="str">
        <f>IF(L1873="","",SUM(J1873,L1873))</f>
        <v/>
      </c>
      <c r="P1873" s="179">
        <f>SUM(H1873,M1873)</f>
        <v>0</v>
      </c>
      <c r="Q1873" s="178" t="str">
        <f>O1873</f>
        <v/>
      </c>
      <c r="R1873" s="201" t="str">
        <f>CONCATENATE('statement of marks'!FJ78,'statement of marks'!FK78,'statement of marks'!FL78)</f>
        <v/>
      </c>
      <c r="S1873" s="180" t="str">
        <f>IF(OR(R1873="S",R1873="RE"),100,"")</f>
        <v/>
      </c>
      <c r="T1873" s="181" t="str">
        <f>IF('result subject-wise'!U78="","",'result subject-wise'!U78)</f>
        <v/>
      </c>
      <c r="U1873" s="182" t="str">
        <f>IF('result subject-wise'!V78="","",'result subject-wise'!V78)</f>
        <v/>
      </c>
      <c r="V1873" s="176" t="str">
        <f>IF(OR(U1879=0,U1879&lt;S1879),"",IF(R1873="RE",SUM(Q1873,T1873),IF(R1873="S",T1873,Q1873)))</f>
        <v/>
      </c>
    </row>
    <row r="1874" spans="1:22" ht="19.25" customHeight="1">
      <c r="A1874" s="986"/>
      <c r="B1874" s="942" t="str">
        <f>'statement of marks'!$W$3</f>
        <v>ENGLISH COMPULSORY</v>
      </c>
      <c r="C1874" s="943"/>
      <c r="D1874" s="200" t="str">
        <f>IF('statement of marks'!W78="","",'statement of marks'!W78)</f>
        <v/>
      </c>
      <c r="E1874" s="201" t="str">
        <f>IF('statement of marks'!X78="","",'statement of marks'!X78)</f>
        <v/>
      </c>
      <c r="F1874" s="201" t="str">
        <f>IF('statement of marks'!Y78="","",'statement of marks'!Y78)</f>
        <v/>
      </c>
      <c r="G1874" s="177" t="str">
        <f>IF('statement of marks'!AA78="","",'statement of marks'!AA78)</f>
        <v/>
      </c>
      <c r="H1874" s="177" t="str">
        <f>'statement of marks'!$CU$6</f>
        <v/>
      </c>
      <c r="I1874" s="204" t="str">
        <f>IF(G1874="","",G1874)</f>
        <v/>
      </c>
      <c r="J1874" s="204" t="str">
        <f t="shared" ref="J1874:J1877" si="681">IF(G1874="","",SUM(D1874,E1874,F1874,G1874))</f>
        <v/>
      </c>
      <c r="K1874" s="178" t="str">
        <f>J1874</f>
        <v/>
      </c>
      <c r="L1874" s="177" t="str">
        <f>IF('statement of marks'!AC78="","",'statement of marks'!AC78)</f>
        <v/>
      </c>
      <c r="M1874" s="174" t="str">
        <f>'statement of marks'!$CZ$6</f>
        <v/>
      </c>
      <c r="N1874" s="204" t="str">
        <f>IF(L1874="","",L1874)</f>
        <v/>
      </c>
      <c r="O1874" s="204" t="str">
        <f t="shared" ref="O1874" si="682">IF(L1874="","",SUM(J1874,L1874))</f>
        <v/>
      </c>
      <c r="P1874" s="179">
        <f t="shared" ref="P1874" si="683">SUM(H1874,M1874)</f>
        <v>0</v>
      </c>
      <c r="Q1874" s="178" t="str">
        <f>O1874</f>
        <v/>
      </c>
      <c r="R1874" s="201" t="str">
        <f>CONCATENATE('statement of marks'!FM78,'statement of marks'!FN78,'statement of marks'!FO78)</f>
        <v/>
      </c>
      <c r="S1874" s="180" t="str">
        <f>IF(OR(R1874="S",R1874="RE"),100,"")</f>
        <v/>
      </c>
      <c r="T1874" s="181" t="str">
        <f>IF('result subject-wise'!X78="","",'result subject-wise'!X78)</f>
        <v/>
      </c>
      <c r="U1874" s="182" t="str">
        <f>IF('result subject-wise'!Y78="","",'result subject-wise'!Y78)</f>
        <v/>
      </c>
      <c r="V1874" s="176" t="str">
        <f>IF(OR(U1879=0,U1879&lt;S1879),"",IF(R1874="RE",SUM(Q1874,T1874),IF(R1874="S",T1874,Q1874)))</f>
        <v/>
      </c>
    </row>
    <row r="1875" spans="1:22" ht="19.25" customHeight="1">
      <c r="A1875" s="986"/>
      <c r="B1875" s="942" t="str">
        <f>'statement of marks'!AK78</f>
        <v/>
      </c>
      <c r="C1875" s="943"/>
      <c r="D1875" s="200" t="str">
        <f>IF('statement of marks'!AL78="","",'statement of marks'!AL78)</f>
        <v/>
      </c>
      <c r="E1875" s="201" t="str">
        <f>IF('statement of marks'!AM78="","",'statement of marks'!AM78)</f>
        <v/>
      </c>
      <c r="F1875" s="201" t="str">
        <f>IF('statement of marks'!AN78="","",'statement of marks'!AN78)</f>
        <v/>
      </c>
      <c r="G1875" s="177" t="str">
        <f>IF('statement of marks'!AP78="","",'statement of marks'!AP78)</f>
        <v/>
      </c>
      <c r="H1875" s="177" t="str">
        <f>IF('statement of marks'!AQ78="","",'statement of marks'!AQ78)</f>
        <v/>
      </c>
      <c r="I1875" s="204" t="str">
        <f>IF(G1875="","",IF(AND(G1875="ML",H1875="ML"),"ML",IF(AND(G1875="ML",H1875=""),"ML",SUM(G1875,H1875))))</f>
        <v/>
      </c>
      <c r="J1875" s="204" t="str">
        <f t="shared" si="681"/>
        <v/>
      </c>
      <c r="K1875" s="178" t="str">
        <f>IF(J1875="","",SUM(H1875,J1875))</f>
        <v/>
      </c>
      <c r="L1875" s="177" t="str">
        <f>IF('statement of marks'!AU78="","",'statement of marks'!AU78)</f>
        <v/>
      </c>
      <c r="M1875" s="177" t="str">
        <f>IF('statement of marks'!AV78="","",'statement of marks'!AV78)</f>
        <v/>
      </c>
      <c r="N1875" s="204" t="str">
        <f>IF(L1875="","",IF(AND(L1875="ML",M1875="ML"),"ML",IF(AND(L1875="ML",M1875=""),"ML",SUM(L1875,M1875))))</f>
        <v/>
      </c>
      <c r="O1875" s="204" t="str">
        <f>IF(L1875="","",SUM(J1875,L1875))</f>
        <v/>
      </c>
      <c r="P1875" s="177" t="str">
        <f>IF(AND(H1875="",M1875=""),"",SUM(H1875,M1875))</f>
        <v/>
      </c>
      <c r="Q1875" s="178" t="str">
        <f>IF(O1875="","",SUM(O1875,P1875))</f>
        <v/>
      </c>
      <c r="R1875" s="201" t="str">
        <f>CONCATENATE('statement of marks'!FP78,'statement of marks'!FY78,'statement of marks'!FZ78)</f>
        <v/>
      </c>
      <c r="S1875" s="180" t="str">
        <f>IF('result subject-wise'!Z78="","",'result subject-wise'!Z78)</f>
        <v/>
      </c>
      <c r="T1875" s="181" t="str">
        <f>IF('result subject-wise'!AB78="","",'result subject-wise'!AB78)</f>
        <v/>
      </c>
      <c r="U1875" s="182" t="str">
        <f>IF('result subject-wise'!AC78="","",'result subject-wise'!AC78)</f>
        <v/>
      </c>
      <c r="V1875" s="176" t="str">
        <f>IF(OR(U1879=0,U1879&lt;S1879),"",IF(OR(R1875="RE",R1875="REP"),SUM(Q1875,T1875),IF(R1875="S",T1875,Q1875)))</f>
        <v/>
      </c>
    </row>
    <row r="1876" spans="1:22" ht="19.25" customHeight="1">
      <c r="A1876" s="986"/>
      <c r="B1876" s="942" t="str">
        <f>'statement of marks'!BM78</f>
        <v>DRAWING</v>
      </c>
      <c r="C1876" s="943"/>
      <c r="D1876" s="200" t="str">
        <f>IF('statement of marks'!BN78="","",'statement of marks'!BN78)</f>
        <v/>
      </c>
      <c r="E1876" s="201" t="str">
        <f>IF('statement of marks'!BO78="","",'statement of marks'!BO78)</f>
        <v/>
      </c>
      <c r="F1876" s="201" t="str">
        <f>IF('statement of marks'!BP78="","",'statement of marks'!BP78)</f>
        <v/>
      </c>
      <c r="G1876" s="177" t="str">
        <f>IF('statement of marks'!BR78="","",'statement of marks'!BR78)</f>
        <v/>
      </c>
      <c r="H1876" s="177" t="str">
        <f>IF('statement of marks'!BS78="","",'statement of marks'!BS78)</f>
        <v/>
      </c>
      <c r="I1876" s="204" t="str">
        <f t="shared" ref="I1876" si="684">IF(G1876="","",IF(AND(G1876="ML",H1876="ML"),"ML",IF(AND(G1876="ML",H1876=""),"ML",SUM(G1876,H1876))))</f>
        <v/>
      </c>
      <c r="J1876" s="204" t="str">
        <f t="shared" si="681"/>
        <v/>
      </c>
      <c r="K1876" s="178" t="str">
        <f>IF(J1876="","",SUM(H1876,J1876))</f>
        <v/>
      </c>
      <c r="L1876" s="177" t="str">
        <f>IF('statement of marks'!BW78="","",'statement of marks'!BW78)</f>
        <v/>
      </c>
      <c r="M1876" s="177" t="str">
        <f>IF('statement of marks'!BX78="","",'statement of marks'!BX78)</f>
        <v/>
      </c>
      <c r="N1876" s="204" t="str">
        <f t="shared" ref="N1876" si="685">IF(L1876="","",IF(AND(L1876="ML",M1876="ML"),"ML",IF(AND(L1876="ML",M1876=""),"ML",SUM(L1876,M1876))))</f>
        <v/>
      </c>
      <c r="O1876" s="204" t="str">
        <f>IF(L1876="","",SUM(J1876,L1876))</f>
        <v/>
      </c>
      <c r="P1876" s="177" t="str">
        <f t="shared" ref="P1876:P1877" si="686">IF(AND(H1876="",M1876=""),"",SUM(H1876,M1876))</f>
        <v/>
      </c>
      <c r="Q1876" s="178" t="str">
        <f>IF(O1876="","",SUM(O1876,P1876))</f>
        <v/>
      </c>
      <c r="R1876" s="201" t="str">
        <f>CONCATENATE('statement of marks'!GA78,'statement of marks'!GJ78,'statement of marks'!GK78)</f>
        <v/>
      </c>
      <c r="S1876" s="180" t="str">
        <f>IF('result subject-wise'!AD78="","",'result subject-wise'!AD78)</f>
        <v/>
      </c>
      <c r="T1876" s="181" t="str">
        <f>IF('result subject-wise'!AF78="","",'result subject-wise'!AF78)</f>
        <v/>
      </c>
      <c r="U1876" s="182" t="str">
        <f>IF('result subject-wise'!AG78="","",'result subject-wise'!AG78)</f>
        <v/>
      </c>
      <c r="V1876" s="176" t="str">
        <f>IF(OR(U1879=0,U1879&lt;S1879),"",IF(OR(R1876="RE",R1876="REP"),SUM(Q1876,T1876),IF(R1876="S",T1876,Q1876)))</f>
        <v/>
      </c>
    </row>
    <row r="1877" spans="1:22" ht="19.25" customHeight="1">
      <c r="A1877" s="986"/>
      <c r="B1877" s="942" t="str">
        <f>'statement of marks'!CO78</f>
        <v>DRAWING</v>
      </c>
      <c r="C1877" s="943"/>
      <c r="D1877" s="200" t="str">
        <f>IF('statement of marks'!CP78="","",'statement of marks'!CP78)</f>
        <v/>
      </c>
      <c r="E1877" s="201" t="str">
        <f>IF('statement of marks'!CQ78="","",'statement of marks'!CQ78)</f>
        <v/>
      </c>
      <c r="F1877" s="201" t="str">
        <f>IF('statement of marks'!CR78="","",'statement of marks'!CR78)</f>
        <v/>
      </c>
      <c r="G1877" s="177" t="str">
        <f>IF('statement of marks'!CT78="","",'statement of marks'!CT78)</f>
        <v/>
      </c>
      <c r="H1877" s="177" t="str">
        <f>IF('statement of marks'!CU78="","",'statement of marks'!CU78)</f>
        <v/>
      </c>
      <c r="I1877" s="204" t="str">
        <f>IF(G1877="","",IF(AND(G1877="ML",H1877="ML"),"ML",IF(AND(G1877="ML",H1877=""),"ML",SUM(G1877,H1877))))</f>
        <v/>
      </c>
      <c r="J1877" s="204" t="str">
        <f t="shared" si="681"/>
        <v/>
      </c>
      <c r="K1877" s="178" t="str">
        <f>IF(J1877="","",SUM(H1877,J1877))</f>
        <v/>
      </c>
      <c r="L1877" s="177" t="str">
        <f>IF('statement of marks'!CY78="","",'statement of marks'!CY78)</f>
        <v/>
      </c>
      <c r="M1877" s="177" t="str">
        <f>IF('statement of marks'!CZ78="","",'statement of marks'!CZ78)</f>
        <v/>
      </c>
      <c r="N1877" s="204" t="str">
        <f>IF(L1877="","",IF(AND(L1877="ML",M1877="ML"),"ML",IF(AND(L1877="ML",M1877=""),"ML",SUM(L1877,M1877))))</f>
        <v/>
      </c>
      <c r="O1877" s="204" t="str">
        <f>IF(L1877="","",SUM(J1877,L1877))</f>
        <v/>
      </c>
      <c r="P1877" s="177" t="str">
        <f t="shared" si="686"/>
        <v/>
      </c>
      <c r="Q1877" s="178" t="str">
        <f>IF(O1877="","",SUM(O1877,P1877))</f>
        <v/>
      </c>
      <c r="R1877" s="201" t="str">
        <f>CONCATENATE('statement of marks'!GL78,'statement of marks'!GU78,'statement of marks'!GV78)</f>
        <v/>
      </c>
      <c r="S1877" s="180" t="str">
        <f>IF('result subject-wise'!AH78="","",'result subject-wise'!AH78)</f>
        <v/>
      </c>
      <c r="T1877" s="181" t="str">
        <f>IF('result subject-wise'!AJ78="","",'result subject-wise'!AJ78)</f>
        <v/>
      </c>
      <c r="U1877" s="182" t="str">
        <f>IF('result subject-wise'!AK78="","",'result subject-wise'!AK78)</f>
        <v/>
      </c>
      <c r="V1877" s="176" t="str">
        <f>IF(OR(U1879=0,U1879&lt;S1879),"",IF(OR(R1877="RE",R1877="REP"),SUM(Q1877,T1877),IF(R1877="S",T1877,Q1877)))</f>
        <v/>
      </c>
    </row>
    <row r="1878" spans="1:22" ht="19.25" customHeight="1">
      <c r="A1878" s="986"/>
      <c r="B1878" s="1032" t="s">
        <v>296</v>
      </c>
      <c r="C1878" s="1033"/>
      <c r="D1878" s="183" t="str">
        <f>IF(AND(D1873="",D1874="",D1875="",D1876="",D1877=""),"",SUM(D1873:D1877))</f>
        <v/>
      </c>
      <c r="E1878" s="183" t="str">
        <f t="shared" ref="E1878:F1878" si="687">IF(AND(E1873="",E1874="",E1875="",E1876="",E1877=""),"",SUM(E1873:E1877))</f>
        <v/>
      </c>
      <c r="F1878" s="183" t="str">
        <f t="shared" si="687"/>
        <v/>
      </c>
      <c r="G1878" s="184" t="str">
        <f>IF(G1873="","",SUM(G1873:G1877))</f>
        <v/>
      </c>
      <c r="H1878" s="184">
        <f>SUM(H1875:H1877)</f>
        <v>0</v>
      </c>
      <c r="I1878" s="184" t="str">
        <f>IF(AND(I1873="",I1874="",I1875="",I1876="",I1877=""),"",SUM(I1873:I1877))</f>
        <v/>
      </c>
      <c r="J1878" s="185" t="str">
        <f>IF(J1877="","",SUM(J1873:J1877))</f>
        <v/>
      </c>
      <c r="K1878" s="186" t="str">
        <f>IF(K1873="","",SUM(K1873:K1877))</f>
        <v/>
      </c>
      <c r="L1878" s="184" t="str">
        <f>IF(L1873="","",SUM(L1873:L1877))</f>
        <v/>
      </c>
      <c r="M1878" s="184">
        <f>SUM(M1875:M1877)</f>
        <v>0</v>
      </c>
      <c r="N1878" s="184" t="str">
        <f t="shared" ref="N1878" si="688">IF(AND(N1873="",N1874="",N1875="",N1876="",N1877=""),"",SUM(N1873:N1877))</f>
        <v/>
      </c>
      <c r="O1878" s="185" t="str">
        <f>IF(L1878="","",SUM(J1878,L1878))</f>
        <v/>
      </c>
      <c r="P1878" s="186">
        <f>SUM(H1878,M1878)</f>
        <v>0</v>
      </c>
      <c r="Q1878" s="186" t="str">
        <f>IF(Q1873="","",SUM(Q1873:Q1877))</f>
        <v/>
      </c>
      <c r="R1878" s="185"/>
      <c r="S1878" s="185" t="str">
        <f>IF(AND(S1873="",S1874="",S1875="",S1876="",S1877=""),"",SUM(S1873:S1877))</f>
        <v/>
      </c>
      <c r="T1878" s="187" t="str">
        <f>IF(AND(T1873="",T1874="",T1875="",T1876="",T1877=""),"",SUM(T1873:T1877))</f>
        <v/>
      </c>
      <c r="U1878" s="188"/>
      <c r="V1878" s="189" t="str">
        <f>IF(V1873="","",SUM(V1873:V1877))</f>
        <v/>
      </c>
    </row>
    <row r="1879" spans="1:22" ht="19.25" customHeight="1">
      <c r="A1879" s="986"/>
      <c r="B1879" s="1034" t="s">
        <v>318</v>
      </c>
      <c r="C1879" s="1035"/>
      <c r="D1879" s="173" t="str">
        <f>IF(D1878="","",50-(COUNTIF(D1873:D1877,"NA")*10+COUNTIF(D1873:D1877,"ML")*10))</f>
        <v/>
      </c>
      <c r="E1879" s="173" t="str">
        <f t="shared" ref="E1879:F1879" si="689">IF(E1878="","",50-(COUNTIF(E1873:E1877,"NA")*10+COUNTIF(E1873:E1877,"ML")*10))</f>
        <v/>
      </c>
      <c r="F1879" s="173" t="str">
        <f t="shared" si="689"/>
        <v/>
      </c>
      <c r="G1879" s="177">
        <f>I1879-H1879</f>
        <v>350</v>
      </c>
      <c r="H1879" s="184">
        <f>IF(H1878="","",(IF(OR(H1875="ML",H1875=""),0,H1872)+IF(OR(H1876="ML",H1876=""),0,H1873)+IF(OR(H1877="ML",H1877=""),0,H1874)))</f>
        <v>0</v>
      </c>
      <c r="I1879" s="177">
        <f>IF(I1878=0,0,350-H1881)</f>
        <v>350</v>
      </c>
      <c r="J1879" s="204" t="str">
        <f>IF(J1878="","",SUM(D1879:G1879))</f>
        <v/>
      </c>
      <c r="K1879" s="178" t="str">
        <f>IF(K1878="","",SUM(H1879,J1879))</f>
        <v/>
      </c>
      <c r="L1879" s="177">
        <f>N1879-M1879</f>
        <v>500</v>
      </c>
      <c r="M1879" s="180">
        <f>IF(M1878="","",(IF(OR(M1875="ML",M1875=""),0,M1872)+IF(OR(M1876="ML",M1876=""),0,M1873)+IF(OR(M1877="ML",M1877=""),0,M1874)))</f>
        <v>0</v>
      </c>
      <c r="N1879" s="177">
        <f>IF(N1878=0,0,500-M1881)</f>
        <v>500</v>
      </c>
      <c r="O1879" s="204">
        <f>IF(L1879="","",SUM(J1879,L1879))</f>
        <v>500</v>
      </c>
      <c r="P1879" s="178">
        <f>SUM(H1879,M1879)</f>
        <v>0</v>
      </c>
      <c r="Q1879" s="178" t="str">
        <f>IF(Q1878="","",SUM(O1879,P1879))</f>
        <v/>
      </c>
      <c r="R1879" s="169"/>
      <c r="S1879" s="190">
        <f>COUNTIF(R1873:R1882,"S")</f>
        <v>0</v>
      </c>
      <c r="T1879" s="190">
        <f>COUNTIF(R1873:R1882,"RE")+COUNTIF(R1873:R1882,"REP")</f>
        <v>0</v>
      </c>
      <c r="U1879" s="190">
        <f>COUNTIF(U1873:U1878,"P")+COUNTIF(U1881:U1882,"P")</f>
        <v>0</v>
      </c>
      <c r="V1879" s="191" t="str">
        <f>IF(OR(U1879=0,U1879&lt;(S1879+T1879)),"",(Q1879-(S1879*200)+S1878))</f>
        <v/>
      </c>
    </row>
    <row r="1880" spans="1:22" ht="19.25" customHeight="1">
      <c r="A1880" s="986"/>
      <c r="B1880" s="942" t="s">
        <v>156</v>
      </c>
      <c r="C1880" s="943"/>
      <c r="D1880" s="192" t="str">
        <f t="shared" ref="D1880:Q1880" si="690">IF(D1879="","",D1878/D1879*100)</f>
        <v/>
      </c>
      <c r="E1880" s="192" t="str">
        <f t="shared" si="690"/>
        <v/>
      </c>
      <c r="F1880" s="192" t="str">
        <f t="shared" si="690"/>
        <v/>
      </c>
      <c r="G1880" s="192" t="e">
        <f t="shared" si="690"/>
        <v>#VALUE!</v>
      </c>
      <c r="H1880" s="192" t="e">
        <f t="shared" si="690"/>
        <v>#DIV/0!</v>
      </c>
      <c r="I1880" s="192" t="e">
        <f t="shared" si="690"/>
        <v>#VALUE!</v>
      </c>
      <c r="J1880" s="192" t="str">
        <f t="shared" si="690"/>
        <v/>
      </c>
      <c r="K1880" s="193" t="str">
        <f t="shared" si="690"/>
        <v/>
      </c>
      <c r="L1880" s="192" t="e">
        <f t="shared" si="690"/>
        <v>#VALUE!</v>
      </c>
      <c r="M1880" s="192" t="e">
        <f t="shared" si="690"/>
        <v>#DIV/0!</v>
      </c>
      <c r="N1880" s="192" t="e">
        <f t="shared" si="690"/>
        <v>#VALUE!</v>
      </c>
      <c r="O1880" s="192" t="e">
        <f t="shared" si="690"/>
        <v>#VALUE!</v>
      </c>
      <c r="P1880" s="193" t="e">
        <f t="shared" si="690"/>
        <v>#DIV/0!</v>
      </c>
      <c r="Q1880" s="193" t="str">
        <f t="shared" si="690"/>
        <v/>
      </c>
      <c r="R1880" s="166"/>
      <c r="S1880" s="166"/>
      <c r="T1880" s="167"/>
      <c r="U1880" s="170"/>
      <c r="V1880" s="194" t="str">
        <f>IF(V1879="","",V1878/V1879*100)</f>
        <v/>
      </c>
    </row>
    <row r="1881" spans="1:22" ht="19.25" customHeight="1">
      <c r="A1881" s="986"/>
      <c r="B1881" s="942" t="str">
        <f>'statement of marks'!$DQ$3</f>
        <v>RAJASTHAN STUDIES</v>
      </c>
      <c r="C1881" s="943"/>
      <c r="D1881" s="200" t="str">
        <f>IF('statement of marks'!DQ78="","",'statement of marks'!DQ78)</f>
        <v/>
      </c>
      <c r="E1881" s="201" t="str">
        <f>IF('statement of marks'!DR78="","",'statement of marks'!DR78)</f>
        <v/>
      </c>
      <c r="F1881" s="201" t="str">
        <f>IF('statement of marks'!DS78="","",'statement of marks'!DS78)</f>
        <v/>
      </c>
      <c r="G1881" s="201" t="str">
        <f>IF('statement of marks'!DU78="","",'statement of marks'!DU78)</f>
        <v/>
      </c>
      <c r="H1881" s="179">
        <f>IF(G1873="ML",70)+IF(G1874="ML",70)+IF(G1875="ML",70-H1872)+IF(G1876="ML",70-H1873)+IF(G1877="ML",70-H1874)+IF(H1875="ml",H1872)+IF(H1876="ml",H1873)+IF(H1877="ml",H1874)</f>
        <v>0</v>
      </c>
      <c r="I1881" s="204" t="str">
        <f>IF(G1881="","",SUM(G1881,H1881))</f>
        <v/>
      </c>
      <c r="J1881" s="204" t="str">
        <f>IF(G1881="","",SUM(D1881,E1881,F1881,G1881))</f>
        <v/>
      </c>
      <c r="K1881" s="178" t="str">
        <f>IF(J1881="","",SUM(H1881,J1881))</f>
        <v/>
      </c>
      <c r="L1881" s="201" t="str">
        <f>IF('statement of marks'!DW78="","",'statement of marks'!DW78)</f>
        <v/>
      </c>
      <c r="M1881" s="179">
        <f>IF(L1873="ML",100)+IF(L1874="ML",100)+IF(L1875="ML",100-M1872)+IF(L1876="ML",100-M1873)+IF(L1877="ML",100-M1874)+IF(M1875="ml",M1872)+IF(M1876="ml",M1873)+IF(M1877="ml",M1874)</f>
        <v>0</v>
      </c>
      <c r="N1881" s="204" t="str">
        <f>IF(L1881="","",SUM(L1881,M1881))</f>
        <v/>
      </c>
      <c r="O1881" s="204" t="str">
        <f>IF(L1881="","",SUM(K1881,L1881))</f>
        <v/>
      </c>
      <c r="P1881" s="179">
        <f>SUM(H1881,M1881)</f>
        <v>0</v>
      </c>
      <c r="Q1881" s="178" t="str">
        <f>IF(O1881="","",SUM(O1881,M1881))</f>
        <v/>
      </c>
      <c r="R1881" s="201" t="str">
        <f>IF('statement of marks'!GW78="","",'statement of marks'!GW78)</f>
        <v/>
      </c>
      <c r="S1881" s="180" t="str">
        <f>IF(OR(R1881="S",R1881="RE"),100,"")</f>
        <v/>
      </c>
      <c r="T1881" s="171" t="str">
        <f>IF('result subject-wise'!AL78="","",'result subject-wise'!AL78)</f>
        <v/>
      </c>
      <c r="U1881" s="172" t="str">
        <f>IF('result subject-wise'!AM78="","",'result subject-wise'!AM78)</f>
        <v/>
      </c>
      <c r="V1881" s="1036"/>
    </row>
    <row r="1882" spans="1:22" ht="19.25" customHeight="1">
      <c r="A1882" s="986"/>
      <c r="B1882" s="942" t="str">
        <f>'statement of marks'!$ED$3</f>
        <v>JEEVAN KAUSJAL</v>
      </c>
      <c r="C1882" s="943"/>
      <c r="D1882" s="1037" t="s">
        <v>283</v>
      </c>
      <c r="E1882" s="1038"/>
      <c r="F1882" s="204">
        <f>'statement of marks'!$ED$6</f>
        <v>30</v>
      </c>
      <c r="G1882" s="177" t="str">
        <f>IF('statement of marks'!ED78="","",'statement of marks'!ED78)</f>
        <v/>
      </c>
      <c r="H1882" s="1038" t="s">
        <v>284</v>
      </c>
      <c r="I1882" s="1038"/>
      <c r="J1882" s="204">
        <f>'statement of marks'!$EE$6</f>
        <v>30</v>
      </c>
      <c r="K1882" s="178" t="str">
        <f>IF('statement of marks'!EE78="","",'statement of marks'!EE78)</f>
        <v/>
      </c>
      <c r="L1882" s="1038" t="s">
        <v>113</v>
      </c>
      <c r="M1882" s="1038"/>
      <c r="N1882" s="204">
        <f>'statement of marks'!$EF$6</f>
        <v>40</v>
      </c>
      <c r="O1882" s="201" t="str">
        <f>IF('statement of marks'!EF78="","",'statement of marks'!EF78)</f>
        <v/>
      </c>
      <c r="P1882" s="166"/>
      <c r="Q1882" s="178" t="str">
        <f>IF(O1882="","",SUM(G1882,K1882,O1882))</f>
        <v/>
      </c>
      <c r="R1882" s="201" t="str">
        <f>IF('statement of marks'!GX78="","",'statement of marks'!GX78)</f>
        <v/>
      </c>
      <c r="S1882" s="180" t="str">
        <f>IF(OR(R1882="S",R1882="RE"),40,"")</f>
        <v/>
      </c>
      <c r="T1882" s="171" t="str">
        <f>IF('result subject-wise'!AN78="","",'result subject-wise'!AN78)</f>
        <v/>
      </c>
      <c r="U1882" s="172" t="str">
        <f>IF('result subject-wise'!AO78="","",'result subject-wise'!AO78)</f>
        <v/>
      </c>
      <c r="V1882" s="1036"/>
    </row>
    <row r="1883" spans="1:22" ht="19.25" customHeight="1">
      <c r="A1883" s="986"/>
      <c r="B1883" s="1039" t="s">
        <v>200</v>
      </c>
      <c r="C1883" s="1040"/>
      <c r="D1883" s="1041" t="str">
        <f>IF('statement of marks'!HD78="","",'statement of marks'!HD78)</f>
        <v/>
      </c>
      <c r="E1883" s="1042"/>
      <c r="F1883" s="1042"/>
      <c r="G1883" s="1042"/>
      <c r="H1883" s="1042"/>
      <c r="I1883" s="1043"/>
      <c r="J1883" s="202" t="s">
        <v>330</v>
      </c>
      <c r="K1883" s="201" t="str">
        <f>IF('statement of marks'!HG78="","",'statement of marks'!HG78)</f>
        <v/>
      </c>
      <c r="L1883" s="1044" t="s">
        <v>157</v>
      </c>
      <c r="M1883" s="1045"/>
      <c r="N1883" s="1046"/>
      <c r="O1883" s="201" t="str">
        <f>IF('statement of marks'!HI78="","",'statement of marks'!HI78)</f>
        <v/>
      </c>
      <c r="P1883" s="1047" t="s">
        <v>324</v>
      </c>
      <c r="Q1883" s="1047"/>
      <c r="R1883" s="1047"/>
      <c r="S1883" s="1047"/>
      <c r="T1883" s="1047"/>
      <c r="U1883" s="1047"/>
      <c r="V1883" s="1048"/>
    </row>
    <row r="1884" spans="1:22" ht="19.25" customHeight="1">
      <c r="A1884" s="986"/>
      <c r="B1884" s="1039" t="s">
        <v>333</v>
      </c>
      <c r="C1884" s="1040"/>
      <c r="D1884" s="965" t="s">
        <v>127</v>
      </c>
      <c r="E1884" s="966"/>
      <c r="F1884" s="958" t="s">
        <v>129</v>
      </c>
      <c r="G1884" s="958"/>
      <c r="H1884" s="958" t="s">
        <v>131</v>
      </c>
      <c r="I1884" s="958"/>
      <c r="J1884" s="958" t="s">
        <v>133</v>
      </c>
      <c r="K1884" s="958"/>
      <c r="L1884" s="959" t="s">
        <v>312</v>
      </c>
      <c r="M1884" s="959"/>
      <c r="N1884" s="959"/>
      <c r="O1884" s="959"/>
      <c r="P1884" s="960" t="s">
        <v>200</v>
      </c>
      <c r="Q1884" s="960"/>
      <c r="R1884" s="960"/>
      <c r="S1884" s="960"/>
      <c r="T1884" s="961" t="str">
        <f>IF('result subject-wise'!AR78="","",'result subject-wise'!AR78)</f>
        <v/>
      </c>
      <c r="U1884" s="961"/>
      <c r="V1884" s="962"/>
    </row>
    <row r="1885" spans="1:22" ht="19.25" customHeight="1">
      <c r="A1885" s="986"/>
      <c r="B1885" s="963" t="s">
        <v>309</v>
      </c>
      <c r="C1885" s="964"/>
      <c r="D1885" s="965" t="str">
        <f>IF('statement of marks'!EZ78="","",'statement of marks'!EZ78)</f>
        <v/>
      </c>
      <c r="E1885" s="966"/>
      <c r="F1885" s="966" t="str">
        <f>IF('statement of marks'!FB78="","",'statement of marks'!FB78)</f>
        <v/>
      </c>
      <c r="G1885" s="966"/>
      <c r="H1885" s="966" t="str">
        <f>IF('statement of marks'!FD78="","",'statement of marks'!FD78)</f>
        <v/>
      </c>
      <c r="I1885" s="966"/>
      <c r="J1885" s="966" t="str">
        <f>IF('statement of marks'!FF78="","",'statement of marks'!FF78)</f>
        <v/>
      </c>
      <c r="K1885" s="966"/>
      <c r="L1885" s="966" t="str">
        <f>IF('statement of marks'!FH78="","",'statement of marks'!FH78)</f>
        <v/>
      </c>
      <c r="M1885" s="966"/>
      <c r="N1885" s="966"/>
      <c r="O1885" s="966"/>
      <c r="P1885" s="960" t="s">
        <v>330</v>
      </c>
      <c r="Q1885" s="960"/>
      <c r="R1885" s="960"/>
      <c r="S1885" s="960"/>
      <c r="T1885" s="961" t="str">
        <f>IF(AND(T1884="mRrh.kZ",V1880&gt;=60),"FIRST",IF(AND(T1884="mRrh.kZ",V1880&gt;=48),"SECOND",IF(AND(T1884="mRrh.kZ",V1880&gt;=36),"THIRD","")))</f>
        <v/>
      </c>
      <c r="U1885" s="961"/>
      <c r="V1885" s="962"/>
    </row>
    <row r="1886" spans="1:22" ht="19.25" customHeight="1">
      <c r="A1886" s="986"/>
      <c r="B1886" s="963" t="s">
        <v>310</v>
      </c>
      <c r="C1886" s="964"/>
      <c r="D1886" s="967" t="str">
        <f>IF('statement of marks'!EY78="","",'statement of marks'!EY78)</f>
        <v/>
      </c>
      <c r="E1886" s="968"/>
      <c r="F1886" s="968" t="str">
        <f>IF('statement of marks'!FA78="","",'statement of marks'!FA78)</f>
        <v/>
      </c>
      <c r="G1886" s="968"/>
      <c r="H1886" s="968" t="str">
        <f>IF('statement of marks'!FC78="","",'statement of marks'!FC78)</f>
        <v/>
      </c>
      <c r="I1886" s="968"/>
      <c r="J1886" s="968" t="str">
        <f>IF('statement of marks'!FE78="","",'statement of marks'!FE78)</f>
        <v/>
      </c>
      <c r="K1886" s="968"/>
      <c r="L1886" s="968" t="str">
        <f>IF('statement of marks'!FG78="","",'statement of marks'!FG78)</f>
        <v/>
      </c>
      <c r="M1886" s="968"/>
      <c r="N1886" s="968"/>
      <c r="O1886" s="968"/>
      <c r="P1886" s="969" t="s">
        <v>302</v>
      </c>
      <c r="Q1886" s="970"/>
      <c r="R1886" s="970"/>
      <c r="S1886" s="971"/>
      <c r="T1886" s="972" t="str">
        <f>IF(T1884="","",'result subject-wise'!$G$118)</f>
        <v/>
      </c>
      <c r="U1886" s="972"/>
      <c r="V1886" s="973"/>
    </row>
    <row r="1887" spans="1:22" ht="19.25" customHeight="1">
      <c r="A1887" s="986"/>
      <c r="B1887" s="942" t="s">
        <v>303</v>
      </c>
      <c r="C1887" s="943"/>
      <c r="D1887" s="944"/>
      <c r="E1887" s="945"/>
      <c r="F1887" s="945"/>
      <c r="G1887" s="945"/>
      <c r="H1887" s="945"/>
      <c r="I1887" s="945"/>
      <c r="J1887" s="945"/>
      <c r="K1887" s="945"/>
      <c r="L1887" s="946" t="s">
        <v>326</v>
      </c>
      <c r="M1887" s="946"/>
      <c r="N1887" s="946"/>
      <c r="O1887" s="946"/>
      <c r="P1887" s="946"/>
      <c r="Q1887" s="946"/>
      <c r="R1887" s="974"/>
      <c r="S1887" s="975"/>
      <c r="T1887" s="975"/>
      <c r="U1887" s="975"/>
      <c r="V1887" s="976"/>
    </row>
    <row r="1888" spans="1:22" ht="19.25" customHeight="1">
      <c r="A1888" s="986"/>
      <c r="B1888" s="942" t="s">
        <v>335</v>
      </c>
      <c r="C1888" s="943"/>
      <c r="D1888" s="944"/>
      <c r="E1888" s="945"/>
      <c r="F1888" s="945"/>
      <c r="G1888" s="945"/>
      <c r="H1888" s="945"/>
      <c r="I1888" s="945"/>
      <c r="J1888" s="945"/>
      <c r="K1888" s="945"/>
      <c r="L1888" s="946" t="s">
        <v>304</v>
      </c>
      <c r="M1888" s="946"/>
      <c r="N1888" s="946"/>
      <c r="O1888" s="946"/>
      <c r="P1888" s="946"/>
      <c r="Q1888" s="946"/>
      <c r="R1888" s="977"/>
      <c r="S1888" s="978"/>
      <c r="T1888" s="978"/>
      <c r="U1888" s="978"/>
      <c r="V1888" s="979"/>
    </row>
    <row r="1889" spans="1:22" ht="19.25" customHeight="1">
      <c r="A1889" s="986"/>
      <c r="B1889" s="942" t="s">
        <v>313</v>
      </c>
      <c r="C1889" s="943"/>
      <c r="D1889" s="944"/>
      <c r="E1889" s="945"/>
      <c r="F1889" s="945"/>
      <c r="G1889" s="945"/>
      <c r="H1889" s="945"/>
      <c r="I1889" s="945"/>
      <c r="J1889" s="945"/>
      <c r="K1889" s="945"/>
      <c r="L1889" s="946" t="s">
        <v>327</v>
      </c>
      <c r="M1889" s="946"/>
      <c r="N1889" s="946"/>
      <c r="O1889" s="946"/>
      <c r="P1889" s="946"/>
      <c r="Q1889" s="946"/>
      <c r="R1889" s="947" t="s">
        <v>328</v>
      </c>
      <c r="S1889" s="948"/>
      <c r="T1889" s="948"/>
      <c r="U1889" s="948"/>
      <c r="V1889" s="949"/>
    </row>
    <row r="1890" spans="1:22" ht="19.25" customHeight="1">
      <c r="A1890" s="987"/>
      <c r="B1890" s="950" t="s">
        <v>329</v>
      </c>
      <c r="C1890" s="951"/>
      <c r="D1890" s="952"/>
      <c r="E1890" s="953"/>
      <c r="F1890" s="953"/>
      <c r="G1890" s="953"/>
      <c r="H1890" s="953"/>
      <c r="I1890" s="953"/>
      <c r="J1890" s="953"/>
      <c r="K1890" s="953"/>
      <c r="L1890" s="951" t="s">
        <v>117</v>
      </c>
      <c r="M1890" s="951"/>
      <c r="N1890" s="951"/>
      <c r="O1890" s="951"/>
      <c r="P1890" s="954">
        <f>'statement of marks'!$HJ$110</f>
        <v>42122</v>
      </c>
      <c r="Q1890" s="954"/>
      <c r="R1890" s="955" t="s">
        <v>305</v>
      </c>
      <c r="S1890" s="956"/>
      <c r="T1890" s="956"/>
      <c r="U1890" s="956"/>
      <c r="V1890" s="957"/>
    </row>
    <row r="1891" spans="1:22" ht="19.25" customHeight="1">
      <c r="A1891" s="980" t="s">
        <v>287</v>
      </c>
      <c r="B1891" s="981"/>
      <c r="C1891" s="981"/>
      <c r="D1891" s="981"/>
      <c r="E1891" s="981"/>
      <c r="F1891" s="981"/>
      <c r="G1891" s="981"/>
      <c r="H1891" s="981"/>
      <c r="I1891" s="981"/>
      <c r="J1891" s="981"/>
      <c r="K1891" s="981"/>
      <c r="L1891" s="981"/>
      <c r="M1891" s="981"/>
      <c r="N1891" s="981"/>
      <c r="O1891" s="981"/>
      <c r="P1891" s="981"/>
      <c r="Q1891" s="981"/>
      <c r="R1891" s="981"/>
      <c r="S1891" s="981"/>
      <c r="T1891" s="981"/>
      <c r="U1891" s="981"/>
      <c r="V1891" s="982"/>
    </row>
    <row r="1892" spans="1:22" ht="19.25" customHeight="1">
      <c r="A1892" s="983" t="str">
        <f>'statement of marks'!$A$1</f>
        <v>GOVT. GIRLS' HR. SEC. SCHOOL, NIMBAHERA</v>
      </c>
      <c r="B1892" s="984"/>
      <c r="C1892" s="984"/>
      <c r="D1892" s="984"/>
      <c r="E1892" s="984"/>
      <c r="F1892" s="984"/>
      <c r="G1892" s="984"/>
      <c r="H1892" s="984"/>
      <c r="I1892" s="984"/>
      <c r="J1892" s="984"/>
      <c r="K1892" s="984"/>
      <c r="L1892" s="984"/>
      <c r="M1892" s="984"/>
      <c r="N1892" s="984"/>
      <c r="O1892" s="984"/>
      <c r="P1892" s="984"/>
      <c r="Q1892" s="984"/>
      <c r="R1892" s="984"/>
      <c r="S1892" s="984"/>
      <c r="T1892" s="984"/>
      <c r="U1892" s="984"/>
      <c r="V1892" s="985"/>
    </row>
    <row r="1893" spans="1:22" ht="19.25" customHeight="1">
      <c r="A1893" s="986"/>
      <c r="B1893" s="988" t="s">
        <v>316</v>
      </c>
      <c r="C1893" s="988"/>
      <c r="D1893" s="989" t="str">
        <f>'statement of marks'!$F$3</f>
        <v>2013-14</v>
      </c>
      <c r="E1893" s="990"/>
      <c r="F1893" s="991" t="str">
        <f>IF(T1911="","MAIN EXAMINATION",IF(D1910="Suppl.","SUPPLEMENTARY EXAMINATION",IF(D1910="Re-exam.","RE-EXAMINATION",)))</f>
        <v>MAIN EXAMINATION</v>
      </c>
      <c r="G1893" s="992"/>
      <c r="H1893" s="992"/>
      <c r="I1893" s="992"/>
      <c r="J1893" s="992"/>
      <c r="K1893" s="992"/>
      <c r="L1893" s="992"/>
      <c r="M1893" s="992"/>
      <c r="N1893" s="992"/>
      <c r="O1893" s="992"/>
      <c r="P1893" s="992"/>
      <c r="Q1893" s="992"/>
      <c r="R1893" s="993" t="s">
        <v>315</v>
      </c>
      <c r="S1893" s="994"/>
      <c r="T1893" s="995" t="str">
        <f>'statement of marks'!$A$3</f>
        <v>11 'A'</v>
      </c>
      <c r="U1893" s="995"/>
      <c r="V1893" s="996"/>
    </row>
    <row r="1894" spans="1:22" ht="19.25" customHeight="1">
      <c r="A1894" s="986"/>
      <c r="B1894" s="997" t="s">
        <v>36</v>
      </c>
      <c r="C1894" s="997"/>
      <c r="D1894" s="998" t="str">
        <f>IF('statement of marks'!G79="","",'statement of marks'!G79)</f>
        <v>A 071</v>
      </c>
      <c r="E1894" s="946"/>
      <c r="F1894" s="946"/>
      <c r="G1894" s="946"/>
      <c r="H1894" s="946"/>
      <c r="I1894" s="946"/>
      <c r="J1894" s="946"/>
      <c r="K1894" s="946"/>
      <c r="L1894" s="946"/>
      <c r="M1894" s="946"/>
      <c r="N1894" s="946"/>
      <c r="O1894" s="946"/>
      <c r="P1894" s="946"/>
      <c r="Q1894" s="946"/>
      <c r="R1894" s="999" t="s">
        <v>314</v>
      </c>
      <c r="S1894" s="1000"/>
      <c r="T1894" s="1001" t="str">
        <f>IF('statement of marks'!E79="","",'statement of marks'!E79)</f>
        <v/>
      </c>
      <c r="U1894" s="1001"/>
      <c r="V1894" s="1002"/>
    </row>
    <row r="1895" spans="1:22" ht="19.25" customHeight="1">
      <c r="A1895" s="986"/>
      <c r="B1895" s="997" t="s">
        <v>37</v>
      </c>
      <c r="C1895" s="997"/>
      <c r="D1895" s="998" t="str">
        <f>IF('statement of marks'!H79="","",'statement of marks'!H79)</f>
        <v>B 071</v>
      </c>
      <c r="E1895" s="946"/>
      <c r="F1895" s="946"/>
      <c r="G1895" s="946"/>
      <c r="H1895" s="946"/>
      <c r="I1895" s="946"/>
      <c r="J1895" s="946"/>
      <c r="K1895" s="946"/>
      <c r="L1895" s="946"/>
      <c r="M1895" s="946"/>
      <c r="N1895" s="946"/>
      <c r="O1895" s="946"/>
      <c r="P1895" s="946"/>
      <c r="Q1895" s="946"/>
      <c r="R1895" s="999" t="s">
        <v>35</v>
      </c>
      <c r="S1895" s="1000"/>
      <c r="T1895" s="1001" t="str">
        <f>IF('statement of marks'!D79="","",'statement of marks'!D79)</f>
        <v/>
      </c>
      <c r="U1895" s="1001"/>
      <c r="V1895" s="1002"/>
    </row>
    <row r="1896" spans="1:22" ht="19.25" customHeight="1">
      <c r="A1896" s="986"/>
      <c r="B1896" s="1003" t="s">
        <v>38</v>
      </c>
      <c r="C1896" s="1003"/>
      <c r="D1896" s="998" t="str">
        <f>IF('statement of marks'!I79="","",'statement of marks'!I79)</f>
        <v>C 071</v>
      </c>
      <c r="E1896" s="946"/>
      <c r="F1896" s="946"/>
      <c r="G1896" s="946"/>
      <c r="H1896" s="946"/>
      <c r="I1896" s="946"/>
      <c r="J1896" s="946"/>
      <c r="K1896" s="946"/>
      <c r="L1896" s="946"/>
      <c r="M1896" s="946"/>
      <c r="N1896" s="946"/>
      <c r="O1896" s="946"/>
      <c r="P1896" s="946"/>
      <c r="Q1896" s="946"/>
      <c r="R1896" s="1004" t="s">
        <v>285</v>
      </c>
      <c r="S1896" s="1005"/>
      <c r="T1896" s="1006" t="str">
        <f>IF('statement of marks'!F79="","",'statement of marks'!F79)</f>
        <v/>
      </c>
      <c r="U1896" s="1006"/>
      <c r="V1896" s="1007"/>
    </row>
    <row r="1897" spans="1:22" ht="19.25" customHeight="1">
      <c r="A1897" s="986"/>
      <c r="B1897" s="1008" t="s">
        <v>223</v>
      </c>
      <c r="C1897" s="1010" t="s">
        <v>319</v>
      </c>
      <c r="D1897" s="1012" t="s">
        <v>114</v>
      </c>
      <c r="E1897" s="1012" t="s">
        <v>115</v>
      </c>
      <c r="F1897" s="1012" t="s">
        <v>116</v>
      </c>
      <c r="G1897" s="1014" t="s">
        <v>281</v>
      </c>
      <c r="H1897" s="1014" t="s">
        <v>282</v>
      </c>
      <c r="I1897" s="1012" t="s">
        <v>289</v>
      </c>
      <c r="J1897" s="1012" t="s">
        <v>299</v>
      </c>
      <c r="K1897" s="1016" t="s">
        <v>299</v>
      </c>
      <c r="L1897" s="1018" t="s">
        <v>292</v>
      </c>
      <c r="M1897" s="1018" t="s">
        <v>293</v>
      </c>
      <c r="N1897" s="1020" t="s">
        <v>294</v>
      </c>
      <c r="O1897" s="1020" t="s">
        <v>290</v>
      </c>
      <c r="P1897" s="1020" t="s">
        <v>291</v>
      </c>
      <c r="Q1897" s="1016" t="s">
        <v>323</v>
      </c>
      <c r="R1897" s="1012" t="s">
        <v>334</v>
      </c>
      <c r="S1897" s="1022" t="s">
        <v>332</v>
      </c>
      <c r="T1897" s="1024" t="s">
        <v>320</v>
      </c>
      <c r="U1897" s="1026" t="s">
        <v>321</v>
      </c>
      <c r="V1897" s="1028" t="s">
        <v>322</v>
      </c>
    </row>
    <row r="1898" spans="1:22" ht="19.25" customHeight="1">
      <c r="A1898" s="986"/>
      <c r="B1898" s="1009"/>
      <c r="C1898" s="1011"/>
      <c r="D1898" s="1013"/>
      <c r="E1898" s="1013"/>
      <c r="F1898" s="1013"/>
      <c r="G1898" s="1015"/>
      <c r="H1898" s="1015"/>
      <c r="I1898" s="1013"/>
      <c r="J1898" s="1013"/>
      <c r="K1898" s="1017"/>
      <c r="L1898" s="1019"/>
      <c r="M1898" s="1019"/>
      <c r="N1898" s="1021"/>
      <c r="O1898" s="1021"/>
      <c r="P1898" s="1021"/>
      <c r="Q1898" s="1017"/>
      <c r="R1898" s="1013"/>
      <c r="S1898" s="1023"/>
      <c r="T1898" s="1025"/>
      <c r="U1898" s="1027"/>
      <c r="V1898" s="1029"/>
    </row>
    <row r="1899" spans="1:22" ht="19.25" customHeight="1">
      <c r="A1899" s="986"/>
      <c r="B1899" s="1030" t="s">
        <v>317</v>
      </c>
      <c r="C1899" s="1031"/>
      <c r="D1899" s="173">
        <v>10</v>
      </c>
      <c r="E1899" s="203">
        <v>10</v>
      </c>
      <c r="F1899" s="203">
        <v>10</v>
      </c>
      <c r="G1899" s="164" t="s">
        <v>90</v>
      </c>
      <c r="H1899" s="174" t="str">
        <f>'statement of marks'!$AQ$6</f>
        <v/>
      </c>
      <c r="I1899" s="165">
        <v>70</v>
      </c>
      <c r="J1899" s="164" t="s">
        <v>88</v>
      </c>
      <c r="K1899" s="175">
        <v>100</v>
      </c>
      <c r="L1899" s="164" t="s">
        <v>91</v>
      </c>
      <c r="M1899" s="174" t="str">
        <f>'statement of marks'!$AV$6</f>
        <v/>
      </c>
      <c r="N1899" s="165">
        <v>100</v>
      </c>
      <c r="O1899" s="164" t="s">
        <v>307</v>
      </c>
      <c r="P1899" s="175"/>
      <c r="Q1899" s="175">
        <v>200</v>
      </c>
      <c r="R1899" s="166"/>
      <c r="S1899" s="166"/>
      <c r="T1899" s="167"/>
      <c r="U1899" s="168"/>
      <c r="V1899" s="176" t="str">
        <f>IF(OR(U1906=0,U1906&lt;S1906),"",Q1899)</f>
        <v/>
      </c>
    </row>
    <row r="1900" spans="1:22" ht="19.25" customHeight="1">
      <c r="A1900" s="986"/>
      <c r="B1900" s="942" t="str">
        <f>'statement of marks'!$J$3</f>
        <v>HINDI COMPULSORY</v>
      </c>
      <c r="C1900" s="943"/>
      <c r="D1900" s="200" t="str">
        <f>IF('statement of marks'!J79="","",'statement of marks'!J79)</f>
        <v/>
      </c>
      <c r="E1900" s="201" t="str">
        <f>IF('statement of marks'!K79="","",'statement of marks'!K79)</f>
        <v/>
      </c>
      <c r="F1900" s="201" t="str">
        <f>IF('statement of marks'!L79="","",'statement of marks'!L79)</f>
        <v/>
      </c>
      <c r="G1900" s="177" t="str">
        <f>IF('statement of marks'!N79="","",'statement of marks'!N79)</f>
        <v/>
      </c>
      <c r="H1900" s="177" t="str">
        <f>'statement of marks'!$BS$6</f>
        <v/>
      </c>
      <c r="I1900" s="204" t="str">
        <f>IF(G1900="","",G1900)</f>
        <v/>
      </c>
      <c r="J1900" s="204" t="str">
        <f>IF(G1900="","",SUM(D1900,E1900,F1900,G1900))</f>
        <v/>
      </c>
      <c r="K1900" s="178" t="str">
        <f>J1900</f>
        <v/>
      </c>
      <c r="L1900" s="177" t="str">
        <f>IF('statement of marks'!P79="","",'statement of marks'!P79)</f>
        <v/>
      </c>
      <c r="M1900" s="174" t="str">
        <f>'statement of marks'!$BX$6</f>
        <v/>
      </c>
      <c r="N1900" s="204" t="str">
        <f>IF(L1900="","",L1900)</f>
        <v/>
      </c>
      <c r="O1900" s="204" t="str">
        <f>IF(L1900="","",SUM(J1900,L1900))</f>
        <v/>
      </c>
      <c r="P1900" s="179">
        <f>SUM(H1900,M1900)</f>
        <v>0</v>
      </c>
      <c r="Q1900" s="178" t="str">
        <f>O1900</f>
        <v/>
      </c>
      <c r="R1900" s="201" t="str">
        <f>CONCATENATE('statement of marks'!FJ79,'statement of marks'!FK79,'statement of marks'!FL79)</f>
        <v/>
      </c>
      <c r="S1900" s="180" t="str">
        <f>IF(OR(R1900="S",R1900="RE"),100,"")</f>
        <v/>
      </c>
      <c r="T1900" s="181" t="str">
        <f>IF('result subject-wise'!U79="","",'result subject-wise'!U79)</f>
        <v/>
      </c>
      <c r="U1900" s="182" t="str">
        <f>IF('result subject-wise'!V79="","",'result subject-wise'!V79)</f>
        <v/>
      </c>
      <c r="V1900" s="176" t="str">
        <f>IF(OR(U1906=0,U1906&lt;S1906),"",IF(R1900="RE",SUM(Q1900,T1900),IF(R1900="S",T1900,Q1900)))</f>
        <v/>
      </c>
    </row>
    <row r="1901" spans="1:22" ht="19.25" customHeight="1">
      <c r="A1901" s="986"/>
      <c r="B1901" s="942" t="str">
        <f>'statement of marks'!$W$3</f>
        <v>ENGLISH COMPULSORY</v>
      </c>
      <c r="C1901" s="943"/>
      <c r="D1901" s="200" t="str">
        <f>IF('statement of marks'!W79="","",'statement of marks'!W79)</f>
        <v/>
      </c>
      <c r="E1901" s="201" t="str">
        <f>IF('statement of marks'!X79="","",'statement of marks'!X79)</f>
        <v/>
      </c>
      <c r="F1901" s="201" t="str">
        <f>IF('statement of marks'!Y79="","",'statement of marks'!Y79)</f>
        <v/>
      </c>
      <c r="G1901" s="177" t="str">
        <f>IF('statement of marks'!AA79="","",'statement of marks'!AA79)</f>
        <v/>
      </c>
      <c r="H1901" s="177" t="str">
        <f>'statement of marks'!$CU$6</f>
        <v/>
      </c>
      <c r="I1901" s="204" t="str">
        <f>IF(G1901="","",G1901)</f>
        <v/>
      </c>
      <c r="J1901" s="204" t="str">
        <f t="shared" ref="J1901:J1904" si="691">IF(G1901="","",SUM(D1901,E1901,F1901,G1901))</f>
        <v/>
      </c>
      <c r="K1901" s="178" t="str">
        <f>J1901</f>
        <v/>
      </c>
      <c r="L1901" s="177" t="str">
        <f>IF('statement of marks'!AC79="","",'statement of marks'!AC79)</f>
        <v/>
      </c>
      <c r="M1901" s="174" t="str">
        <f>'statement of marks'!$CZ$6</f>
        <v/>
      </c>
      <c r="N1901" s="204" t="str">
        <f>IF(L1901="","",L1901)</f>
        <v/>
      </c>
      <c r="O1901" s="204" t="str">
        <f t="shared" ref="O1901" si="692">IF(L1901="","",SUM(J1901,L1901))</f>
        <v/>
      </c>
      <c r="P1901" s="179">
        <f t="shared" ref="P1901:P1904" si="693">SUM(H1901,M1901)</f>
        <v>0</v>
      </c>
      <c r="Q1901" s="178" t="str">
        <f>O1901</f>
        <v/>
      </c>
      <c r="R1901" s="201" t="str">
        <f>CONCATENATE('statement of marks'!FM79,'statement of marks'!FN79,'statement of marks'!FO79)</f>
        <v/>
      </c>
      <c r="S1901" s="180" t="str">
        <f>IF(OR(R1901="S",R1901="RE"),100,"")</f>
        <v/>
      </c>
      <c r="T1901" s="181" t="str">
        <f>IF('result subject-wise'!X79="","",'result subject-wise'!X79)</f>
        <v/>
      </c>
      <c r="U1901" s="182" t="str">
        <f>IF('result subject-wise'!Y79="","",'result subject-wise'!Y79)</f>
        <v/>
      </c>
      <c r="V1901" s="176" t="str">
        <f>IF(OR(U1906=0,U1906&lt;S1906),"",IF(R1901="RE",SUM(Q1901,T1901),IF(R1901="S",T1901,Q1901)))</f>
        <v/>
      </c>
    </row>
    <row r="1902" spans="1:22" ht="19.25" customHeight="1">
      <c r="A1902" s="986"/>
      <c r="B1902" s="942" t="str">
        <f>'statement of marks'!AK79</f>
        <v>DRAWING</v>
      </c>
      <c r="C1902" s="943"/>
      <c r="D1902" s="200" t="str">
        <f>IF('statement of marks'!AL79="","",'statement of marks'!AL79)</f>
        <v/>
      </c>
      <c r="E1902" s="201" t="str">
        <f>IF('statement of marks'!AM79="","",'statement of marks'!AM79)</f>
        <v/>
      </c>
      <c r="F1902" s="201" t="str">
        <f>IF('statement of marks'!AN79="","",'statement of marks'!AN79)</f>
        <v/>
      </c>
      <c r="G1902" s="177" t="str">
        <f>IF('statement of marks'!AP79="","",'statement of marks'!AP79)</f>
        <v/>
      </c>
      <c r="H1902" s="177" t="str">
        <f>IF('statement of marks'!AQ79="","",'statement of marks'!AQ79)</f>
        <v/>
      </c>
      <c r="I1902" s="204" t="str">
        <f>IF(G1902="","",IF(AND(G1902="ML",H1902="ML"),"ML",IF(AND(G1902="ML",H1902=""),"ML",SUM(G1902,H1902))))</f>
        <v/>
      </c>
      <c r="J1902" s="204" t="str">
        <f t="shared" si="691"/>
        <v/>
      </c>
      <c r="K1902" s="178" t="str">
        <f>IF(J1902="","",SUM(H1902,J1902))</f>
        <v/>
      </c>
      <c r="L1902" s="177" t="str">
        <f>IF('statement of marks'!AU79="","",'statement of marks'!AU79)</f>
        <v/>
      </c>
      <c r="M1902" s="177" t="str">
        <f>IF('statement of marks'!AV79="","",'statement of marks'!AV79)</f>
        <v/>
      </c>
      <c r="N1902" s="204" t="str">
        <f>IF(L1902="","",IF(AND(L1902="ML",M1902="ML"),"ML",IF(AND(L1902="ML",M1902=""),"ML",SUM(L1902,M1902))))</f>
        <v/>
      </c>
      <c r="O1902" s="204" t="str">
        <f>IF(L1902="","",SUM(J1902,L1902))</f>
        <v/>
      </c>
      <c r="P1902" s="177">
        <f t="shared" si="693"/>
        <v>0</v>
      </c>
      <c r="Q1902" s="178" t="str">
        <f>IF(O1902="","",SUM(O1902,P1902))</f>
        <v/>
      </c>
      <c r="R1902" s="201" t="str">
        <f>CONCATENATE('statement of marks'!FP79,'statement of marks'!FY79,'statement of marks'!FZ79)</f>
        <v/>
      </c>
      <c r="S1902" s="180" t="str">
        <f>IF('result subject-wise'!Z79="","",'result subject-wise'!Z79)</f>
        <v/>
      </c>
      <c r="T1902" s="181" t="str">
        <f>IF('result subject-wise'!AB79="","",'result subject-wise'!AB79)</f>
        <v/>
      </c>
      <c r="U1902" s="182" t="str">
        <f>IF('result subject-wise'!AC79="","",'result subject-wise'!AC79)</f>
        <v/>
      </c>
      <c r="V1902" s="176" t="str">
        <f>IF(OR(U1906=0,U1906&lt;S1906),"",IF(OR(R1902="RE",R1902="REP"),SUM(Q1902,T1902),IF(R1902="S",T1902,Q1902)))</f>
        <v/>
      </c>
    </row>
    <row r="1903" spans="1:22" ht="19.25" customHeight="1">
      <c r="A1903" s="986"/>
      <c r="B1903" s="942" t="str">
        <f>'statement of marks'!BM79</f>
        <v>CHEMISTRY</v>
      </c>
      <c r="C1903" s="943"/>
      <c r="D1903" s="200" t="str">
        <f>IF('statement of marks'!BN79="","",'statement of marks'!BN79)</f>
        <v/>
      </c>
      <c r="E1903" s="201" t="str">
        <f>IF('statement of marks'!BO79="","",'statement of marks'!BO79)</f>
        <v/>
      </c>
      <c r="F1903" s="201" t="str">
        <f>IF('statement of marks'!BP79="","",'statement of marks'!BP79)</f>
        <v/>
      </c>
      <c r="G1903" s="177" t="str">
        <f>IF('statement of marks'!BR79="","",'statement of marks'!BR79)</f>
        <v/>
      </c>
      <c r="H1903" s="177" t="str">
        <f>IF('statement of marks'!BS79="","",'statement of marks'!BS79)</f>
        <v/>
      </c>
      <c r="I1903" s="204" t="str">
        <f t="shared" ref="I1903" si="694">IF(G1903="","",IF(AND(G1903="ML",H1903="ML"),"ML",IF(AND(G1903="ML",H1903=""),"ML",SUM(G1903,H1903))))</f>
        <v/>
      </c>
      <c r="J1903" s="204" t="str">
        <f t="shared" si="691"/>
        <v/>
      </c>
      <c r="K1903" s="178" t="str">
        <f>IF(J1903="","",SUM(H1903,J1903))</f>
        <v/>
      </c>
      <c r="L1903" s="177" t="str">
        <f>IF('statement of marks'!BW79="","",'statement of marks'!BW79)</f>
        <v/>
      </c>
      <c r="M1903" s="177" t="str">
        <f>IF('statement of marks'!BX79="","",'statement of marks'!BX79)</f>
        <v/>
      </c>
      <c r="N1903" s="204" t="str">
        <f t="shared" ref="N1903" si="695">IF(L1903="","",IF(AND(L1903="ML",M1903="ML"),"ML",IF(AND(L1903="ML",M1903=""),"ML",SUM(L1903,M1903))))</f>
        <v/>
      </c>
      <c r="O1903" s="204" t="str">
        <f>IF(L1903="","",SUM(J1903,L1903))</f>
        <v/>
      </c>
      <c r="P1903" s="177">
        <f t="shared" si="693"/>
        <v>0</v>
      </c>
      <c r="Q1903" s="178" t="str">
        <f>IF(O1903="","",SUM(O1903,P1903))</f>
        <v/>
      </c>
      <c r="R1903" s="201" t="str">
        <f>CONCATENATE('statement of marks'!GA79,'statement of marks'!GJ79,'statement of marks'!GK79)</f>
        <v/>
      </c>
      <c r="S1903" s="180" t="str">
        <f>IF('result subject-wise'!AD79="","",'result subject-wise'!AD79)</f>
        <v/>
      </c>
      <c r="T1903" s="181" t="str">
        <f>IF('result subject-wise'!AF79="","",'result subject-wise'!AF79)</f>
        <v/>
      </c>
      <c r="U1903" s="182" t="str">
        <f>IF('result subject-wise'!AG79="","",'result subject-wise'!AG79)</f>
        <v/>
      </c>
      <c r="V1903" s="176" t="str">
        <f>IF(OR(U1906=0,U1906&lt;S1906),"",IF(OR(R1903="RE",R1903="REP"),SUM(Q1903,T1903),IF(R1903="S",T1903,Q1903)))</f>
        <v/>
      </c>
    </row>
    <row r="1904" spans="1:22" ht="19.25" customHeight="1">
      <c r="A1904" s="986"/>
      <c r="B1904" s="942" t="str">
        <f>'statement of marks'!CO79</f>
        <v>BIOLOGY</v>
      </c>
      <c r="C1904" s="943"/>
      <c r="D1904" s="200" t="str">
        <f>IF('statement of marks'!CP79="","",'statement of marks'!CP79)</f>
        <v/>
      </c>
      <c r="E1904" s="201" t="str">
        <f>IF('statement of marks'!CQ79="","",'statement of marks'!CQ79)</f>
        <v/>
      </c>
      <c r="F1904" s="201" t="str">
        <f>IF('statement of marks'!CR79="","",'statement of marks'!CR79)</f>
        <v/>
      </c>
      <c r="G1904" s="177" t="str">
        <f>IF('statement of marks'!CT79="","",'statement of marks'!CT79)</f>
        <v/>
      </c>
      <c r="H1904" s="177" t="str">
        <f>IF('statement of marks'!CU79="","",'statement of marks'!CU79)</f>
        <v/>
      </c>
      <c r="I1904" s="204" t="str">
        <f>IF(G1904="","",IF(AND(G1904="ML",H1904="ML"),"ML",IF(AND(G1904="ML",H1904=""),"ML",SUM(G1904,H1904))))</f>
        <v/>
      </c>
      <c r="J1904" s="204" t="str">
        <f t="shared" si="691"/>
        <v/>
      </c>
      <c r="K1904" s="178" t="str">
        <f>IF(J1904="","",SUM(H1904,J1904))</f>
        <v/>
      </c>
      <c r="L1904" s="177" t="str">
        <f>IF('statement of marks'!CY79="","",'statement of marks'!CY79)</f>
        <v/>
      </c>
      <c r="M1904" s="177" t="str">
        <f>IF('statement of marks'!CZ79="","",'statement of marks'!CZ79)</f>
        <v/>
      </c>
      <c r="N1904" s="204" t="str">
        <f>IF(L1904="","",IF(AND(L1904="ML",M1904="ML"),"ML",IF(AND(L1904="ML",M1904=""),"ML",SUM(L1904,M1904))))</f>
        <v/>
      </c>
      <c r="O1904" s="204" t="str">
        <f>IF(L1904="","",SUM(J1904,L1904))</f>
        <v/>
      </c>
      <c r="P1904" s="177">
        <f t="shared" si="693"/>
        <v>0</v>
      </c>
      <c r="Q1904" s="178" t="str">
        <f>IF(O1904="","",SUM(O1904,P1904))</f>
        <v/>
      </c>
      <c r="R1904" s="201" t="str">
        <f>CONCATENATE('statement of marks'!GL79,'statement of marks'!GU79,'statement of marks'!GV79)</f>
        <v/>
      </c>
      <c r="S1904" s="180" t="str">
        <f>IF('result subject-wise'!AH79="","",'result subject-wise'!AH79)</f>
        <v/>
      </c>
      <c r="T1904" s="181" t="str">
        <f>IF('result subject-wise'!AJ79="","",'result subject-wise'!AJ79)</f>
        <v/>
      </c>
      <c r="U1904" s="182" t="str">
        <f>IF('result subject-wise'!AK79="","",'result subject-wise'!AK79)</f>
        <v/>
      </c>
      <c r="V1904" s="176" t="str">
        <f>IF(OR(U1906=0,U1906&lt;S1906),"",IF(OR(R1904="RE",R1904="REP"),SUM(Q1904,T1904),IF(R1904="S",T1904,Q1904)))</f>
        <v/>
      </c>
    </row>
    <row r="1905" spans="1:22" ht="19.25" customHeight="1">
      <c r="A1905" s="986"/>
      <c r="B1905" s="1032" t="s">
        <v>296</v>
      </c>
      <c r="C1905" s="1033"/>
      <c r="D1905" s="183" t="str">
        <f>IF(AND(D1900="",D1901="",D1902="",D1903="",D1904=""),"",SUM(D1900:D1904))</f>
        <v/>
      </c>
      <c r="E1905" s="183" t="str">
        <f t="shared" ref="E1905:F1905" si="696">IF(AND(E1900="",E1901="",E1902="",E1903="",E1904=""),"",SUM(E1900:E1904))</f>
        <v/>
      </c>
      <c r="F1905" s="183" t="str">
        <f t="shared" si="696"/>
        <v/>
      </c>
      <c r="G1905" s="184" t="str">
        <f>IF(G1900="","",SUM(G1900:G1904))</f>
        <v/>
      </c>
      <c r="H1905" s="184">
        <f>SUM(H1902:H1904)</f>
        <v>0</v>
      </c>
      <c r="I1905" s="184" t="str">
        <f>IF(AND(I1900="",I1901="",I1902="",I1903="",I1904=""),"",SUM(I1900:I1904))</f>
        <v/>
      </c>
      <c r="J1905" s="185" t="str">
        <f>IF(J1904="","",SUM(J1900:J1904))</f>
        <v/>
      </c>
      <c r="K1905" s="186" t="str">
        <f>IF(K1900="","",SUM(K1900:K1904))</f>
        <v/>
      </c>
      <c r="L1905" s="184" t="str">
        <f>IF(L1900="","",SUM(L1900:L1904))</f>
        <v/>
      </c>
      <c r="M1905" s="184">
        <f>SUM(M1902:M1904)</f>
        <v>0</v>
      </c>
      <c r="N1905" s="184" t="str">
        <f t="shared" ref="N1905" si="697">IF(AND(N1900="",N1901="",N1902="",N1903="",N1904=""),"",SUM(N1900:N1904))</f>
        <v/>
      </c>
      <c r="O1905" s="185" t="str">
        <f>IF(L1905="","",SUM(J1905,L1905))</f>
        <v/>
      </c>
      <c r="P1905" s="186">
        <f>SUM(H1905,M1905)</f>
        <v>0</v>
      </c>
      <c r="Q1905" s="186" t="str">
        <f>IF(Q1900="","",SUM(Q1900:Q1904))</f>
        <v/>
      </c>
      <c r="R1905" s="185"/>
      <c r="S1905" s="185" t="str">
        <f>IF(AND(S1900="",S1901="",S1902="",S1903="",S1904=""),"",SUM(S1900:S1904))</f>
        <v/>
      </c>
      <c r="T1905" s="187" t="str">
        <f>IF(AND(T1900="",T1901="",T1902="",T1903="",T1904=""),"",SUM(T1900:T1904))</f>
        <v/>
      </c>
      <c r="U1905" s="188"/>
      <c r="V1905" s="189" t="str">
        <f>IF(V1900="","",SUM(V1900:V1904))</f>
        <v/>
      </c>
    </row>
    <row r="1906" spans="1:22" ht="19.25" customHeight="1">
      <c r="A1906" s="986"/>
      <c r="B1906" s="1034" t="s">
        <v>318</v>
      </c>
      <c r="C1906" s="1035"/>
      <c r="D1906" s="173" t="str">
        <f>IF(D1905="","",50-(COUNTIF(D1900:D1904,"NA")*10+COUNTIF(D1900:D1904,"ML")*10))</f>
        <v/>
      </c>
      <c r="E1906" s="173" t="str">
        <f t="shared" ref="E1906:F1906" si="698">IF(E1905="","",50-(COUNTIF(E1900:E1904,"NA")*10+COUNTIF(E1900:E1904,"ML")*10))</f>
        <v/>
      </c>
      <c r="F1906" s="173" t="str">
        <f t="shared" si="698"/>
        <v/>
      </c>
      <c r="G1906" s="177">
        <f>I1906-H1906</f>
        <v>350</v>
      </c>
      <c r="H1906" s="184">
        <f>IF(H1905="","",(IF(OR(H1902="ML",H1902=""),0,H1899)+IF(OR(H1903="ML",H1903=""),0,H1900)+IF(OR(H1904="ML",H1904=""),0,H1901)))</f>
        <v>0</v>
      </c>
      <c r="I1906" s="177">
        <f>IF(I1905=0,0,350-H1908)</f>
        <v>350</v>
      </c>
      <c r="J1906" s="204" t="str">
        <f>IF(J1905="","",SUM(D1906:G1906))</f>
        <v/>
      </c>
      <c r="K1906" s="178" t="str">
        <f>IF(K1905="","",SUM(H1906,J1906))</f>
        <v/>
      </c>
      <c r="L1906" s="177">
        <f>N1906-M1906</f>
        <v>500</v>
      </c>
      <c r="M1906" s="180">
        <f>IF(M1905="","",(IF(OR(M1902="ML",M1902=""),0,M1899)+IF(OR(M1903="ML",M1903=""),0,M1900)+IF(OR(M1904="ML",M1904=""),0,M1901)))</f>
        <v>0</v>
      </c>
      <c r="N1906" s="177">
        <f>IF(N1905=0,0,500-M1908)</f>
        <v>500</v>
      </c>
      <c r="O1906" s="204">
        <f>IF(L1906="","",SUM(J1906,L1906))</f>
        <v>500</v>
      </c>
      <c r="P1906" s="178">
        <f>SUM(H1906,M1906)</f>
        <v>0</v>
      </c>
      <c r="Q1906" s="178" t="str">
        <f>IF(Q1905="","",SUM(O1906,P1906))</f>
        <v/>
      </c>
      <c r="R1906" s="169"/>
      <c r="S1906" s="190">
        <f>COUNTIF(R1900:R1909,"S")</f>
        <v>0</v>
      </c>
      <c r="T1906" s="190">
        <f>COUNTIF(R1900:R1909,"RE")+COUNTIF(R1900:R1909,"REP")</f>
        <v>0</v>
      </c>
      <c r="U1906" s="190">
        <f>COUNTIF(U1900:U1905,"P")+COUNTIF(U1908:U1909,"P")</f>
        <v>0</v>
      </c>
      <c r="V1906" s="191" t="str">
        <f>IF(OR(U1906=0,U1906&lt;(S1906+T1906)),"",(Q1906-(S1906*200)+S1905))</f>
        <v/>
      </c>
    </row>
    <row r="1907" spans="1:22" ht="19.25" customHeight="1">
      <c r="A1907" s="986"/>
      <c r="B1907" s="942" t="s">
        <v>156</v>
      </c>
      <c r="C1907" s="943"/>
      <c r="D1907" s="192" t="str">
        <f t="shared" ref="D1907:Q1907" si="699">IF(D1906="","",D1905/D1906*100)</f>
        <v/>
      </c>
      <c r="E1907" s="192" t="str">
        <f t="shared" si="699"/>
        <v/>
      </c>
      <c r="F1907" s="192" t="str">
        <f t="shared" si="699"/>
        <v/>
      </c>
      <c r="G1907" s="192" t="e">
        <f t="shared" si="699"/>
        <v>#VALUE!</v>
      </c>
      <c r="H1907" s="192" t="e">
        <f t="shared" si="699"/>
        <v>#DIV/0!</v>
      </c>
      <c r="I1907" s="192" t="e">
        <f t="shared" si="699"/>
        <v>#VALUE!</v>
      </c>
      <c r="J1907" s="192" t="str">
        <f t="shared" si="699"/>
        <v/>
      </c>
      <c r="K1907" s="193" t="str">
        <f t="shared" si="699"/>
        <v/>
      </c>
      <c r="L1907" s="192" t="e">
        <f t="shared" si="699"/>
        <v>#VALUE!</v>
      </c>
      <c r="M1907" s="192" t="e">
        <f t="shared" si="699"/>
        <v>#DIV/0!</v>
      </c>
      <c r="N1907" s="192" t="e">
        <f t="shared" si="699"/>
        <v>#VALUE!</v>
      </c>
      <c r="O1907" s="192" t="e">
        <f t="shared" si="699"/>
        <v>#VALUE!</v>
      </c>
      <c r="P1907" s="193" t="e">
        <f t="shared" si="699"/>
        <v>#DIV/0!</v>
      </c>
      <c r="Q1907" s="193" t="str">
        <f t="shared" si="699"/>
        <v/>
      </c>
      <c r="R1907" s="166"/>
      <c r="S1907" s="166"/>
      <c r="T1907" s="167"/>
      <c r="U1907" s="170"/>
      <c r="V1907" s="194" t="str">
        <f>IF(V1906="","",V1905/V1906*100)</f>
        <v/>
      </c>
    </row>
    <row r="1908" spans="1:22" ht="19.25" customHeight="1">
      <c r="A1908" s="986"/>
      <c r="B1908" s="942" t="str">
        <f>'statement of marks'!$DQ$3</f>
        <v>RAJASTHAN STUDIES</v>
      </c>
      <c r="C1908" s="943"/>
      <c r="D1908" s="200" t="str">
        <f>IF('statement of marks'!DQ79="","",'statement of marks'!DQ79)</f>
        <v/>
      </c>
      <c r="E1908" s="201" t="str">
        <f>IF('statement of marks'!DR79="","",'statement of marks'!DR79)</f>
        <v/>
      </c>
      <c r="F1908" s="201" t="str">
        <f>IF('statement of marks'!DS79="","",'statement of marks'!DS79)</f>
        <v/>
      </c>
      <c r="G1908" s="201" t="str">
        <f>IF('statement of marks'!DU79="","",'statement of marks'!DU79)</f>
        <v/>
      </c>
      <c r="H1908" s="179">
        <f>IF(G1900="ML",70)+IF(G1901="ML",70)+IF(G1902="ML",70-H1899)+IF(G1903="ML",70-H1900)+IF(G1904="ML",70-H1901)+IF(H1902="ml",H1899)+IF(H1903="ml",H1900)+IF(H1904="ml",H1901)</f>
        <v>0</v>
      </c>
      <c r="I1908" s="204" t="str">
        <f>IF(G1908="","",SUM(G1908,H1908))</f>
        <v/>
      </c>
      <c r="J1908" s="204" t="str">
        <f>IF(G1908="","",SUM(D1908,E1908,F1908,G1908))</f>
        <v/>
      </c>
      <c r="K1908" s="178" t="str">
        <f>IF(J1908="","",SUM(H1908,J1908))</f>
        <v/>
      </c>
      <c r="L1908" s="201" t="str">
        <f>IF('statement of marks'!DW79="","",'statement of marks'!DW79)</f>
        <v/>
      </c>
      <c r="M1908" s="179">
        <f>IF(L1900="ML",100)+IF(L1901="ML",100)+IF(L1902="ML",100-M1899)+IF(L1903="ML",100-M1900)+IF(L1904="ML",100-M1901)+IF(M1902="ml",M1899)+IF(M1903="ml",M1900)+IF(M1904="ml",M1901)</f>
        <v>0</v>
      </c>
      <c r="N1908" s="204" t="str">
        <f>IF(L1908="","",SUM(L1908,M1908))</f>
        <v/>
      </c>
      <c r="O1908" s="204" t="str">
        <f>IF(L1908="","",SUM(K1908,L1908))</f>
        <v/>
      </c>
      <c r="P1908" s="179">
        <f>SUM(H1908,M1908)</f>
        <v>0</v>
      </c>
      <c r="Q1908" s="178" t="str">
        <f>IF(O1908="","",SUM(O1908,M1908))</f>
        <v/>
      </c>
      <c r="R1908" s="201" t="str">
        <f>IF('statement of marks'!GW79="","",'statement of marks'!GW79)</f>
        <v/>
      </c>
      <c r="S1908" s="180" t="str">
        <f>IF(OR(R1908="S",R1908="RE"),100,"")</f>
        <v/>
      </c>
      <c r="T1908" s="171" t="str">
        <f>IF('result subject-wise'!AL79="","",'result subject-wise'!AL79)</f>
        <v/>
      </c>
      <c r="U1908" s="172" t="str">
        <f>IF('result subject-wise'!AM79="","",'result subject-wise'!AM79)</f>
        <v/>
      </c>
      <c r="V1908" s="1036"/>
    </row>
    <row r="1909" spans="1:22" ht="19.25" customHeight="1">
      <c r="A1909" s="986"/>
      <c r="B1909" s="942" t="str">
        <f>'statement of marks'!$ED$3</f>
        <v>JEEVAN KAUSJAL</v>
      </c>
      <c r="C1909" s="943"/>
      <c r="D1909" s="1037" t="s">
        <v>283</v>
      </c>
      <c r="E1909" s="1038"/>
      <c r="F1909" s="204">
        <f>'statement of marks'!$ED$6</f>
        <v>30</v>
      </c>
      <c r="G1909" s="177" t="str">
        <f>IF('statement of marks'!ED79="","",'statement of marks'!ED79)</f>
        <v/>
      </c>
      <c r="H1909" s="1038" t="s">
        <v>284</v>
      </c>
      <c r="I1909" s="1038"/>
      <c r="J1909" s="204">
        <f>'statement of marks'!$EE$6</f>
        <v>30</v>
      </c>
      <c r="K1909" s="178" t="str">
        <f>IF('statement of marks'!EE79="","",'statement of marks'!EE79)</f>
        <v/>
      </c>
      <c r="L1909" s="1038" t="s">
        <v>113</v>
      </c>
      <c r="M1909" s="1038"/>
      <c r="N1909" s="204">
        <f>'statement of marks'!$EF$6</f>
        <v>40</v>
      </c>
      <c r="O1909" s="201" t="str">
        <f>IF('statement of marks'!EF79="","",'statement of marks'!EF79)</f>
        <v/>
      </c>
      <c r="P1909" s="166"/>
      <c r="Q1909" s="178" t="str">
        <f>IF(O1909="","",SUM(G1909,K1909,O1909))</f>
        <v/>
      </c>
      <c r="R1909" s="201" t="str">
        <f>IF('statement of marks'!GX79="","",'statement of marks'!GX79)</f>
        <v/>
      </c>
      <c r="S1909" s="180" t="str">
        <f>IF(OR(R1909="S",R1909="RE"),40,"")</f>
        <v/>
      </c>
      <c r="T1909" s="171" t="str">
        <f>IF('result subject-wise'!AN79="","",'result subject-wise'!AN79)</f>
        <v/>
      </c>
      <c r="U1909" s="172" t="str">
        <f>IF('result subject-wise'!AO79="","",'result subject-wise'!AO79)</f>
        <v/>
      </c>
      <c r="V1909" s="1036"/>
    </row>
    <row r="1910" spans="1:22" ht="19.25" customHeight="1">
      <c r="A1910" s="986"/>
      <c r="B1910" s="1039" t="s">
        <v>200</v>
      </c>
      <c r="C1910" s="1040"/>
      <c r="D1910" s="1041" t="str">
        <f>IF('statement of marks'!HD79="","",'statement of marks'!HD79)</f>
        <v/>
      </c>
      <c r="E1910" s="1042"/>
      <c r="F1910" s="1042"/>
      <c r="G1910" s="1042"/>
      <c r="H1910" s="1042"/>
      <c r="I1910" s="1043"/>
      <c r="J1910" s="202" t="s">
        <v>330</v>
      </c>
      <c r="K1910" s="201" t="str">
        <f>IF('statement of marks'!HG79="","",'statement of marks'!HG79)</f>
        <v/>
      </c>
      <c r="L1910" s="1044" t="s">
        <v>157</v>
      </c>
      <c r="M1910" s="1045"/>
      <c r="N1910" s="1046"/>
      <c r="O1910" s="201" t="str">
        <f>IF('statement of marks'!HI79="","",'statement of marks'!HI79)</f>
        <v/>
      </c>
      <c r="P1910" s="1047" t="s">
        <v>324</v>
      </c>
      <c r="Q1910" s="1047"/>
      <c r="R1910" s="1047"/>
      <c r="S1910" s="1047"/>
      <c r="T1910" s="1047"/>
      <c r="U1910" s="1047"/>
      <c r="V1910" s="1048"/>
    </row>
    <row r="1911" spans="1:22" ht="19.25" customHeight="1">
      <c r="A1911" s="986"/>
      <c r="B1911" s="1039" t="s">
        <v>333</v>
      </c>
      <c r="C1911" s="1040"/>
      <c r="D1911" s="965" t="s">
        <v>127</v>
      </c>
      <c r="E1911" s="966"/>
      <c r="F1911" s="958" t="s">
        <v>129</v>
      </c>
      <c r="G1911" s="958"/>
      <c r="H1911" s="958" t="s">
        <v>131</v>
      </c>
      <c r="I1911" s="958"/>
      <c r="J1911" s="958" t="s">
        <v>133</v>
      </c>
      <c r="K1911" s="958"/>
      <c r="L1911" s="959" t="s">
        <v>312</v>
      </c>
      <c r="M1911" s="959"/>
      <c r="N1911" s="959"/>
      <c r="O1911" s="959"/>
      <c r="P1911" s="960" t="s">
        <v>200</v>
      </c>
      <c r="Q1911" s="960"/>
      <c r="R1911" s="960"/>
      <c r="S1911" s="960"/>
      <c r="T1911" s="961" t="str">
        <f>IF('result subject-wise'!AR79="","",'result subject-wise'!AR79)</f>
        <v/>
      </c>
      <c r="U1911" s="961"/>
      <c r="V1911" s="962"/>
    </row>
    <row r="1912" spans="1:22" ht="19.25" customHeight="1">
      <c r="A1912" s="986"/>
      <c r="B1912" s="963" t="s">
        <v>309</v>
      </c>
      <c r="C1912" s="964"/>
      <c r="D1912" s="965" t="str">
        <f>IF('statement of marks'!EZ79="","",'statement of marks'!EZ79)</f>
        <v/>
      </c>
      <c r="E1912" s="966"/>
      <c r="F1912" s="966" t="str">
        <f>IF('statement of marks'!FB79="","",'statement of marks'!FB79)</f>
        <v/>
      </c>
      <c r="G1912" s="966"/>
      <c r="H1912" s="966" t="str">
        <f>IF('statement of marks'!FD79="","",'statement of marks'!FD79)</f>
        <v/>
      </c>
      <c r="I1912" s="966"/>
      <c r="J1912" s="966" t="str">
        <f>IF('statement of marks'!FF79="","",'statement of marks'!FF79)</f>
        <v/>
      </c>
      <c r="K1912" s="966"/>
      <c r="L1912" s="966" t="str">
        <f>IF('statement of marks'!FH79="","",'statement of marks'!FH79)</f>
        <v/>
      </c>
      <c r="M1912" s="966"/>
      <c r="N1912" s="966"/>
      <c r="O1912" s="966"/>
      <c r="P1912" s="960" t="s">
        <v>330</v>
      </c>
      <c r="Q1912" s="960"/>
      <c r="R1912" s="960"/>
      <c r="S1912" s="960"/>
      <c r="T1912" s="961" t="str">
        <f>IF(AND(T1911="mRrh.kZ",V1907&gt;=60),"FIRST",IF(AND(T1911="mRrh.kZ",V1907&gt;=48),"SECOND",IF(AND(T1911="mRrh.kZ",V1907&gt;=36),"THIRD","")))</f>
        <v/>
      </c>
      <c r="U1912" s="961"/>
      <c r="V1912" s="962"/>
    </row>
    <row r="1913" spans="1:22" ht="19.25" customHeight="1">
      <c r="A1913" s="986"/>
      <c r="B1913" s="963" t="s">
        <v>310</v>
      </c>
      <c r="C1913" s="964"/>
      <c r="D1913" s="967" t="str">
        <f>IF('statement of marks'!EY79="","",'statement of marks'!EY79)</f>
        <v/>
      </c>
      <c r="E1913" s="968"/>
      <c r="F1913" s="968" t="str">
        <f>IF('statement of marks'!FA79="","",'statement of marks'!FA79)</f>
        <v/>
      </c>
      <c r="G1913" s="968"/>
      <c r="H1913" s="968" t="str">
        <f>IF('statement of marks'!FC79="","",'statement of marks'!FC79)</f>
        <v/>
      </c>
      <c r="I1913" s="968"/>
      <c r="J1913" s="968" t="str">
        <f>IF('statement of marks'!FE79="","",'statement of marks'!FE79)</f>
        <v/>
      </c>
      <c r="K1913" s="968"/>
      <c r="L1913" s="968" t="str">
        <f>IF('statement of marks'!FG79="","",'statement of marks'!FG79)</f>
        <v/>
      </c>
      <c r="M1913" s="968"/>
      <c r="N1913" s="968"/>
      <c r="O1913" s="968"/>
      <c r="P1913" s="969" t="s">
        <v>302</v>
      </c>
      <c r="Q1913" s="970"/>
      <c r="R1913" s="970"/>
      <c r="S1913" s="971"/>
      <c r="T1913" s="972" t="str">
        <f>IF(T1911="","",'result subject-wise'!$G$118)</f>
        <v/>
      </c>
      <c r="U1913" s="972"/>
      <c r="V1913" s="973"/>
    </row>
    <row r="1914" spans="1:22" ht="19.25" customHeight="1">
      <c r="A1914" s="986"/>
      <c r="B1914" s="942" t="s">
        <v>303</v>
      </c>
      <c r="C1914" s="943"/>
      <c r="D1914" s="944"/>
      <c r="E1914" s="945"/>
      <c r="F1914" s="945"/>
      <c r="G1914" s="945"/>
      <c r="H1914" s="945"/>
      <c r="I1914" s="945"/>
      <c r="J1914" s="945"/>
      <c r="K1914" s="945"/>
      <c r="L1914" s="946" t="s">
        <v>326</v>
      </c>
      <c r="M1914" s="946"/>
      <c r="N1914" s="946"/>
      <c r="O1914" s="946"/>
      <c r="P1914" s="946"/>
      <c r="Q1914" s="946"/>
      <c r="R1914" s="974"/>
      <c r="S1914" s="975"/>
      <c r="T1914" s="975"/>
      <c r="U1914" s="975"/>
      <c r="V1914" s="976"/>
    </row>
    <row r="1915" spans="1:22" ht="19.25" customHeight="1">
      <c r="A1915" s="986"/>
      <c r="B1915" s="942" t="s">
        <v>335</v>
      </c>
      <c r="C1915" s="943"/>
      <c r="D1915" s="944"/>
      <c r="E1915" s="945"/>
      <c r="F1915" s="945"/>
      <c r="G1915" s="945"/>
      <c r="H1915" s="945"/>
      <c r="I1915" s="945"/>
      <c r="J1915" s="945"/>
      <c r="K1915" s="945"/>
      <c r="L1915" s="946" t="s">
        <v>304</v>
      </c>
      <c r="M1915" s="946"/>
      <c r="N1915" s="946"/>
      <c r="O1915" s="946"/>
      <c r="P1915" s="946"/>
      <c r="Q1915" s="946"/>
      <c r="R1915" s="977"/>
      <c r="S1915" s="978"/>
      <c r="T1915" s="978"/>
      <c r="U1915" s="978"/>
      <c r="V1915" s="979"/>
    </row>
    <row r="1916" spans="1:22" ht="19.25" customHeight="1">
      <c r="A1916" s="986"/>
      <c r="B1916" s="942" t="s">
        <v>313</v>
      </c>
      <c r="C1916" s="943"/>
      <c r="D1916" s="944"/>
      <c r="E1916" s="945"/>
      <c r="F1916" s="945"/>
      <c r="G1916" s="945"/>
      <c r="H1916" s="945"/>
      <c r="I1916" s="945"/>
      <c r="J1916" s="945"/>
      <c r="K1916" s="945"/>
      <c r="L1916" s="946" t="s">
        <v>327</v>
      </c>
      <c r="M1916" s="946"/>
      <c r="N1916" s="946"/>
      <c r="O1916" s="946"/>
      <c r="P1916" s="946"/>
      <c r="Q1916" s="946"/>
      <c r="R1916" s="947" t="s">
        <v>328</v>
      </c>
      <c r="S1916" s="948"/>
      <c r="T1916" s="948"/>
      <c r="U1916" s="948"/>
      <c r="V1916" s="949"/>
    </row>
    <row r="1917" spans="1:22" ht="19.25" customHeight="1">
      <c r="A1917" s="987"/>
      <c r="B1917" s="950" t="s">
        <v>329</v>
      </c>
      <c r="C1917" s="951"/>
      <c r="D1917" s="952"/>
      <c r="E1917" s="953"/>
      <c r="F1917" s="953"/>
      <c r="G1917" s="953"/>
      <c r="H1917" s="953"/>
      <c r="I1917" s="953"/>
      <c r="J1917" s="953"/>
      <c r="K1917" s="953"/>
      <c r="L1917" s="951" t="s">
        <v>117</v>
      </c>
      <c r="M1917" s="951"/>
      <c r="N1917" s="951"/>
      <c r="O1917" s="951"/>
      <c r="P1917" s="954">
        <f>'statement of marks'!$HJ$110</f>
        <v>42122</v>
      </c>
      <c r="Q1917" s="954"/>
      <c r="R1917" s="955" t="s">
        <v>305</v>
      </c>
      <c r="S1917" s="956"/>
      <c r="T1917" s="956"/>
      <c r="U1917" s="956"/>
      <c r="V1917" s="957"/>
    </row>
    <row r="1918" spans="1:22" ht="19.25" customHeight="1">
      <c r="A1918" s="980" t="s">
        <v>287</v>
      </c>
      <c r="B1918" s="981"/>
      <c r="C1918" s="981"/>
      <c r="D1918" s="981"/>
      <c r="E1918" s="981"/>
      <c r="F1918" s="981"/>
      <c r="G1918" s="981"/>
      <c r="H1918" s="981"/>
      <c r="I1918" s="981"/>
      <c r="J1918" s="981"/>
      <c r="K1918" s="981"/>
      <c r="L1918" s="981"/>
      <c r="M1918" s="981"/>
      <c r="N1918" s="981"/>
      <c r="O1918" s="981"/>
      <c r="P1918" s="981"/>
      <c r="Q1918" s="981"/>
      <c r="R1918" s="981"/>
      <c r="S1918" s="981"/>
      <c r="T1918" s="981"/>
      <c r="U1918" s="981"/>
      <c r="V1918" s="982"/>
    </row>
    <row r="1919" spans="1:22" ht="19.25" customHeight="1">
      <c r="A1919" s="983" t="str">
        <f>'statement of marks'!$A$1</f>
        <v>GOVT. GIRLS' HR. SEC. SCHOOL, NIMBAHERA</v>
      </c>
      <c r="B1919" s="984"/>
      <c r="C1919" s="984"/>
      <c r="D1919" s="984"/>
      <c r="E1919" s="984"/>
      <c r="F1919" s="984"/>
      <c r="G1919" s="984"/>
      <c r="H1919" s="984"/>
      <c r="I1919" s="984"/>
      <c r="J1919" s="984"/>
      <c r="K1919" s="984"/>
      <c r="L1919" s="984"/>
      <c r="M1919" s="984"/>
      <c r="N1919" s="984"/>
      <c r="O1919" s="984"/>
      <c r="P1919" s="984"/>
      <c r="Q1919" s="984"/>
      <c r="R1919" s="984"/>
      <c r="S1919" s="984"/>
      <c r="T1919" s="984"/>
      <c r="U1919" s="984"/>
      <c r="V1919" s="985"/>
    </row>
    <row r="1920" spans="1:22" ht="19.25" customHeight="1">
      <c r="A1920" s="986"/>
      <c r="B1920" s="988" t="s">
        <v>316</v>
      </c>
      <c r="C1920" s="988"/>
      <c r="D1920" s="989" t="str">
        <f>'statement of marks'!$F$3</f>
        <v>2013-14</v>
      </c>
      <c r="E1920" s="990"/>
      <c r="F1920" s="991" t="str">
        <f>IF(T1938="","MAIN EXAMINATION",IF(D1937="Suppl.","SUPPLEMENTARY EXAMINATION",IF(D1937="Re-exam.","RE-EXAMINATION",)))</f>
        <v>MAIN EXAMINATION</v>
      </c>
      <c r="G1920" s="992"/>
      <c r="H1920" s="992"/>
      <c r="I1920" s="992"/>
      <c r="J1920" s="992"/>
      <c r="K1920" s="992"/>
      <c r="L1920" s="992"/>
      <c r="M1920" s="992"/>
      <c r="N1920" s="992"/>
      <c r="O1920" s="992"/>
      <c r="P1920" s="992"/>
      <c r="Q1920" s="992"/>
      <c r="R1920" s="993" t="s">
        <v>315</v>
      </c>
      <c r="S1920" s="994"/>
      <c r="T1920" s="995" t="str">
        <f>'statement of marks'!$A$3</f>
        <v>11 'A'</v>
      </c>
      <c r="U1920" s="995"/>
      <c r="V1920" s="996"/>
    </row>
    <row r="1921" spans="1:22" ht="19.25" customHeight="1">
      <c r="A1921" s="986"/>
      <c r="B1921" s="997" t="s">
        <v>36</v>
      </c>
      <c r="C1921" s="997"/>
      <c r="D1921" s="998" t="str">
        <f>IF('statement of marks'!G80="","",'statement of marks'!G80)</f>
        <v>A 072</v>
      </c>
      <c r="E1921" s="946"/>
      <c r="F1921" s="946"/>
      <c r="G1921" s="946"/>
      <c r="H1921" s="946"/>
      <c r="I1921" s="946"/>
      <c r="J1921" s="946"/>
      <c r="K1921" s="946"/>
      <c r="L1921" s="946"/>
      <c r="M1921" s="946"/>
      <c r="N1921" s="946"/>
      <c r="O1921" s="946"/>
      <c r="P1921" s="946"/>
      <c r="Q1921" s="946"/>
      <c r="R1921" s="999" t="s">
        <v>314</v>
      </c>
      <c r="S1921" s="1000"/>
      <c r="T1921" s="1001" t="str">
        <f>IF('statement of marks'!E80="","",'statement of marks'!E80)</f>
        <v/>
      </c>
      <c r="U1921" s="1001"/>
      <c r="V1921" s="1002"/>
    </row>
    <row r="1922" spans="1:22" ht="19.25" customHeight="1">
      <c r="A1922" s="986"/>
      <c r="B1922" s="997" t="s">
        <v>37</v>
      </c>
      <c r="C1922" s="997"/>
      <c r="D1922" s="998" t="str">
        <f>IF('statement of marks'!H80="","",'statement of marks'!H80)</f>
        <v>B 072</v>
      </c>
      <c r="E1922" s="946"/>
      <c r="F1922" s="946"/>
      <c r="G1922" s="946"/>
      <c r="H1922" s="946"/>
      <c r="I1922" s="946"/>
      <c r="J1922" s="946"/>
      <c r="K1922" s="946"/>
      <c r="L1922" s="946"/>
      <c r="M1922" s="946"/>
      <c r="N1922" s="946"/>
      <c r="O1922" s="946"/>
      <c r="P1922" s="946"/>
      <c r="Q1922" s="946"/>
      <c r="R1922" s="999" t="s">
        <v>35</v>
      </c>
      <c r="S1922" s="1000"/>
      <c r="T1922" s="1001" t="str">
        <f>IF('statement of marks'!D80="","",'statement of marks'!D80)</f>
        <v/>
      </c>
      <c r="U1922" s="1001"/>
      <c r="V1922" s="1002"/>
    </row>
    <row r="1923" spans="1:22" ht="19.25" customHeight="1">
      <c r="A1923" s="986"/>
      <c r="B1923" s="1003" t="s">
        <v>38</v>
      </c>
      <c r="C1923" s="1003"/>
      <c r="D1923" s="998" t="str">
        <f>IF('statement of marks'!I80="","",'statement of marks'!I80)</f>
        <v>C 072</v>
      </c>
      <c r="E1923" s="946"/>
      <c r="F1923" s="946"/>
      <c r="G1923" s="946"/>
      <c r="H1923" s="946"/>
      <c r="I1923" s="946"/>
      <c r="J1923" s="946"/>
      <c r="K1923" s="946"/>
      <c r="L1923" s="946"/>
      <c r="M1923" s="946"/>
      <c r="N1923" s="946"/>
      <c r="O1923" s="946"/>
      <c r="P1923" s="946"/>
      <c r="Q1923" s="946"/>
      <c r="R1923" s="1004" t="s">
        <v>285</v>
      </c>
      <c r="S1923" s="1005"/>
      <c r="T1923" s="1006" t="str">
        <f>IF('statement of marks'!F80="","",'statement of marks'!F80)</f>
        <v/>
      </c>
      <c r="U1923" s="1006"/>
      <c r="V1923" s="1007"/>
    </row>
    <row r="1924" spans="1:22" ht="19.25" customHeight="1">
      <c r="A1924" s="986"/>
      <c r="B1924" s="1008" t="s">
        <v>223</v>
      </c>
      <c r="C1924" s="1010" t="s">
        <v>319</v>
      </c>
      <c r="D1924" s="1012" t="s">
        <v>114</v>
      </c>
      <c r="E1924" s="1012" t="s">
        <v>115</v>
      </c>
      <c r="F1924" s="1012" t="s">
        <v>116</v>
      </c>
      <c r="G1924" s="1014" t="s">
        <v>281</v>
      </c>
      <c r="H1924" s="1014" t="s">
        <v>282</v>
      </c>
      <c r="I1924" s="1012" t="s">
        <v>289</v>
      </c>
      <c r="J1924" s="1012" t="s">
        <v>299</v>
      </c>
      <c r="K1924" s="1016" t="s">
        <v>299</v>
      </c>
      <c r="L1924" s="1018" t="s">
        <v>292</v>
      </c>
      <c r="M1924" s="1018" t="s">
        <v>293</v>
      </c>
      <c r="N1924" s="1020" t="s">
        <v>294</v>
      </c>
      <c r="O1924" s="1020" t="s">
        <v>290</v>
      </c>
      <c r="P1924" s="1020" t="s">
        <v>291</v>
      </c>
      <c r="Q1924" s="1016" t="s">
        <v>323</v>
      </c>
      <c r="R1924" s="1012" t="s">
        <v>334</v>
      </c>
      <c r="S1924" s="1022" t="s">
        <v>332</v>
      </c>
      <c r="T1924" s="1024" t="s">
        <v>320</v>
      </c>
      <c r="U1924" s="1026" t="s">
        <v>321</v>
      </c>
      <c r="V1924" s="1028" t="s">
        <v>322</v>
      </c>
    </row>
    <row r="1925" spans="1:22" ht="19.25" customHeight="1">
      <c r="A1925" s="986"/>
      <c r="B1925" s="1009"/>
      <c r="C1925" s="1011"/>
      <c r="D1925" s="1013"/>
      <c r="E1925" s="1013"/>
      <c r="F1925" s="1013"/>
      <c r="G1925" s="1015"/>
      <c r="H1925" s="1015"/>
      <c r="I1925" s="1013"/>
      <c r="J1925" s="1013"/>
      <c r="K1925" s="1017"/>
      <c r="L1925" s="1019"/>
      <c r="M1925" s="1019"/>
      <c r="N1925" s="1021"/>
      <c r="O1925" s="1021"/>
      <c r="P1925" s="1021"/>
      <c r="Q1925" s="1017"/>
      <c r="R1925" s="1013"/>
      <c r="S1925" s="1023"/>
      <c r="T1925" s="1025"/>
      <c r="U1925" s="1027"/>
      <c r="V1925" s="1029"/>
    </row>
    <row r="1926" spans="1:22" ht="19.25" customHeight="1">
      <c r="A1926" s="986"/>
      <c r="B1926" s="1030" t="s">
        <v>317</v>
      </c>
      <c r="C1926" s="1031"/>
      <c r="D1926" s="173">
        <v>10</v>
      </c>
      <c r="E1926" s="203">
        <v>10</v>
      </c>
      <c r="F1926" s="203">
        <v>10</v>
      </c>
      <c r="G1926" s="164" t="s">
        <v>90</v>
      </c>
      <c r="H1926" s="174" t="str">
        <f>'statement of marks'!$AQ$6</f>
        <v/>
      </c>
      <c r="I1926" s="165">
        <v>70</v>
      </c>
      <c r="J1926" s="164" t="s">
        <v>88</v>
      </c>
      <c r="K1926" s="175">
        <v>100</v>
      </c>
      <c r="L1926" s="164" t="s">
        <v>91</v>
      </c>
      <c r="M1926" s="174" t="str">
        <f>'statement of marks'!$AV$6</f>
        <v/>
      </c>
      <c r="N1926" s="165">
        <v>100</v>
      </c>
      <c r="O1926" s="164" t="s">
        <v>307</v>
      </c>
      <c r="P1926" s="175"/>
      <c r="Q1926" s="175">
        <v>200</v>
      </c>
      <c r="R1926" s="166"/>
      <c r="S1926" s="166"/>
      <c r="T1926" s="167"/>
      <c r="U1926" s="168"/>
      <c r="V1926" s="176" t="str">
        <f>IF(OR(U1933=0,U1933&lt;S1933),"",Q1926)</f>
        <v/>
      </c>
    </row>
    <row r="1927" spans="1:22" ht="19.25" customHeight="1">
      <c r="A1927" s="986"/>
      <c r="B1927" s="942" t="str">
        <f>'statement of marks'!$J$3</f>
        <v>HINDI COMPULSORY</v>
      </c>
      <c r="C1927" s="943"/>
      <c r="D1927" s="200" t="str">
        <f>IF('statement of marks'!J80="","",'statement of marks'!J80)</f>
        <v/>
      </c>
      <c r="E1927" s="201" t="str">
        <f>IF('statement of marks'!K80="","",'statement of marks'!K80)</f>
        <v/>
      </c>
      <c r="F1927" s="201" t="str">
        <f>IF('statement of marks'!L80="","",'statement of marks'!L80)</f>
        <v/>
      </c>
      <c r="G1927" s="177" t="str">
        <f>IF('statement of marks'!N80="","",'statement of marks'!N80)</f>
        <v/>
      </c>
      <c r="H1927" s="177" t="str">
        <f>'statement of marks'!$BS$6</f>
        <v/>
      </c>
      <c r="I1927" s="204" t="str">
        <f>IF(G1927="","",G1927)</f>
        <v/>
      </c>
      <c r="J1927" s="204" t="str">
        <f>IF(G1927="","",SUM(D1927,E1927,F1927,G1927))</f>
        <v/>
      </c>
      <c r="K1927" s="178" t="str">
        <f>J1927</f>
        <v/>
      </c>
      <c r="L1927" s="177" t="str">
        <f>IF('statement of marks'!P80="","",'statement of marks'!P80)</f>
        <v/>
      </c>
      <c r="M1927" s="174" t="str">
        <f>'statement of marks'!$BX$6</f>
        <v/>
      </c>
      <c r="N1927" s="204" t="str">
        <f>IF(L1927="","",L1927)</f>
        <v/>
      </c>
      <c r="O1927" s="204" t="str">
        <f>IF(L1927="","",SUM(J1927,L1927))</f>
        <v/>
      </c>
      <c r="P1927" s="179">
        <f>SUM(H1927,M1927)</f>
        <v>0</v>
      </c>
      <c r="Q1927" s="178" t="str">
        <f>O1927</f>
        <v/>
      </c>
      <c r="R1927" s="201" t="str">
        <f>CONCATENATE('statement of marks'!FJ80,'statement of marks'!FK80,'statement of marks'!FL80)</f>
        <v/>
      </c>
      <c r="S1927" s="180" t="str">
        <f>IF(OR(R1927="S",R1927="RE"),100,"")</f>
        <v/>
      </c>
      <c r="T1927" s="181" t="str">
        <f>IF('result subject-wise'!U80="","",'result subject-wise'!U80)</f>
        <v/>
      </c>
      <c r="U1927" s="182" t="str">
        <f>IF('result subject-wise'!V80="","",'result subject-wise'!V80)</f>
        <v/>
      </c>
      <c r="V1927" s="176" t="str">
        <f>IF(OR(U1933=0,U1933&lt;S1933),"",IF(R1927="RE",SUM(Q1927,T1927),IF(R1927="S",T1927,Q1927)))</f>
        <v/>
      </c>
    </row>
    <row r="1928" spans="1:22" ht="19.25" customHeight="1">
      <c r="A1928" s="986"/>
      <c r="B1928" s="942" t="str">
        <f>'statement of marks'!$W$3</f>
        <v>ENGLISH COMPULSORY</v>
      </c>
      <c r="C1928" s="943"/>
      <c r="D1928" s="200" t="str">
        <f>IF('statement of marks'!W80="","",'statement of marks'!W80)</f>
        <v/>
      </c>
      <c r="E1928" s="201" t="str">
        <f>IF('statement of marks'!X80="","",'statement of marks'!X80)</f>
        <v/>
      </c>
      <c r="F1928" s="201" t="str">
        <f>IF('statement of marks'!Y80="","",'statement of marks'!Y80)</f>
        <v/>
      </c>
      <c r="G1928" s="177" t="str">
        <f>IF('statement of marks'!AA80="","",'statement of marks'!AA80)</f>
        <v/>
      </c>
      <c r="H1928" s="177" t="str">
        <f>'statement of marks'!$CU$6</f>
        <v/>
      </c>
      <c r="I1928" s="204" t="str">
        <f>IF(G1928="","",G1928)</f>
        <v/>
      </c>
      <c r="J1928" s="204" t="str">
        <f t="shared" ref="J1928:J1931" si="700">IF(G1928="","",SUM(D1928,E1928,F1928,G1928))</f>
        <v/>
      </c>
      <c r="K1928" s="178" t="str">
        <f>J1928</f>
        <v/>
      </c>
      <c r="L1928" s="177" t="str">
        <f>IF('statement of marks'!AC80="","",'statement of marks'!AC80)</f>
        <v/>
      </c>
      <c r="M1928" s="174" t="str">
        <f>'statement of marks'!$CZ$6</f>
        <v/>
      </c>
      <c r="N1928" s="204" t="str">
        <f>IF(L1928="","",L1928)</f>
        <v/>
      </c>
      <c r="O1928" s="204" t="str">
        <f t="shared" ref="O1928" si="701">IF(L1928="","",SUM(J1928,L1928))</f>
        <v/>
      </c>
      <c r="P1928" s="179">
        <f t="shared" ref="P1928" si="702">SUM(H1928,M1928)</f>
        <v>0</v>
      </c>
      <c r="Q1928" s="178" t="str">
        <f>O1928</f>
        <v/>
      </c>
      <c r="R1928" s="201" t="str">
        <f>CONCATENATE('statement of marks'!FM80,'statement of marks'!FN80,'statement of marks'!FO80)</f>
        <v/>
      </c>
      <c r="S1928" s="180" t="str">
        <f>IF(OR(R1928="S",R1928="RE"),100,"")</f>
        <v/>
      </c>
      <c r="T1928" s="181" t="str">
        <f>IF('result subject-wise'!X80="","",'result subject-wise'!X80)</f>
        <v/>
      </c>
      <c r="U1928" s="182" t="str">
        <f>IF('result subject-wise'!Y80="","",'result subject-wise'!Y80)</f>
        <v/>
      </c>
      <c r="V1928" s="176" t="str">
        <f>IF(OR(U1933=0,U1933&lt;S1933),"",IF(R1928="RE",SUM(Q1928,T1928),IF(R1928="S",T1928,Q1928)))</f>
        <v/>
      </c>
    </row>
    <row r="1929" spans="1:22" ht="19.25" customHeight="1">
      <c r="A1929" s="986"/>
      <c r="B1929" s="942" t="str">
        <f>'statement of marks'!AK80</f>
        <v>MUSIC</v>
      </c>
      <c r="C1929" s="943"/>
      <c r="D1929" s="200" t="str">
        <f>IF('statement of marks'!AL80="","",'statement of marks'!AL80)</f>
        <v/>
      </c>
      <c r="E1929" s="201" t="str">
        <f>IF('statement of marks'!AM80="","",'statement of marks'!AM80)</f>
        <v/>
      </c>
      <c r="F1929" s="201" t="str">
        <f>IF('statement of marks'!AN80="","",'statement of marks'!AN80)</f>
        <v/>
      </c>
      <c r="G1929" s="177" t="str">
        <f>IF('statement of marks'!AP80="","",'statement of marks'!AP80)</f>
        <v/>
      </c>
      <c r="H1929" s="177" t="str">
        <f>IF('statement of marks'!AQ80="","",'statement of marks'!AQ80)</f>
        <v/>
      </c>
      <c r="I1929" s="204" t="str">
        <f>IF(G1929="","",IF(AND(G1929="ML",H1929="ML"),"ML",IF(AND(G1929="ML",H1929=""),"ML",SUM(G1929,H1929))))</f>
        <v/>
      </c>
      <c r="J1929" s="204" t="str">
        <f t="shared" si="700"/>
        <v/>
      </c>
      <c r="K1929" s="178" t="str">
        <f>IF(J1929="","",SUM(H1929,J1929))</f>
        <v/>
      </c>
      <c r="L1929" s="177" t="str">
        <f>IF('statement of marks'!AU80="","",'statement of marks'!AU80)</f>
        <v/>
      </c>
      <c r="M1929" s="177" t="str">
        <f>IF('statement of marks'!AV80="","",'statement of marks'!AV80)</f>
        <v/>
      </c>
      <c r="N1929" s="204" t="str">
        <f>IF(L1929="","",IF(AND(L1929="ML",M1929="ML"),"ML",IF(AND(L1929="ML",M1929=""),"ML",SUM(L1929,M1929))))</f>
        <v/>
      </c>
      <c r="O1929" s="204" t="str">
        <f>IF(L1929="","",SUM(J1929,L1929))</f>
        <v/>
      </c>
      <c r="P1929" s="177" t="str">
        <f>IF(AND(H1929="",M1929=""),"",SUM(H1929,M1929))</f>
        <v/>
      </c>
      <c r="Q1929" s="178" t="str">
        <f>IF(O1929="","",SUM(O1929,P1929))</f>
        <v/>
      </c>
      <c r="R1929" s="201" t="str">
        <f>CONCATENATE('statement of marks'!FP80,'statement of marks'!FY80,'statement of marks'!FZ80)</f>
        <v/>
      </c>
      <c r="S1929" s="180" t="str">
        <f>IF('result subject-wise'!Z80="","",'result subject-wise'!Z80)</f>
        <v/>
      </c>
      <c r="T1929" s="181" t="str">
        <f>IF('result subject-wise'!AB80="","",'result subject-wise'!AB80)</f>
        <v/>
      </c>
      <c r="U1929" s="182" t="str">
        <f>IF('result subject-wise'!AC80="","",'result subject-wise'!AC80)</f>
        <v/>
      </c>
      <c r="V1929" s="176" t="str">
        <f>IF(OR(U1933=0,U1933&lt;S1933),"",IF(OR(R1929="RE",R1929="REP"),SUM(Q1929,T1929),IF(R1929="S",T1929,Q1929)))</f>
        <v/>
      </c>
    </row>
    <row r="1930" spans="1:22" ht="19.25" customHeight="1">
      <c r="A1930" s="986"/>
      <c r="B1930" s="942" t="str">
        <f>'statement of marks'!BM80</f>
        <v/>
      </c>
      <c r="C1930" s="943"/>
      <c r="D1930" s="200" t="str">
        <f>IF('statement of marks'!BN80="","",'statement of marks'!BN80)</f>
        <v/>
      </c>
      <c r="E1930" s="201" t="str">
        <f>IF('statement of marks'!BO80="","",'statement of marks'!BO80)</f>
        <v/>
      </c>
      <c r="F1930" s="201" t="str">
        <f>IF('statement of marks'!BP80="","",'statement of marks'!BP80)</f>
        <v/>
      </c>
      <c r="G1930" s="177" t="str">
        <f>IF('statement of marks'!BR80="","",'statement of marks'!BR80)</f>
        <v/>
      </c>
      <c r="H1930" s="177" t="str">
        <f>IF('statement of marks'!BS80="","",'statement of marks'!BS80)</f>
        <v/>
      </c>
      <c r="I1930" s="204" t="str">
        <f t="shared" ref="I1930" si="703">IF(G1930="","",IF(AND(G1930="ML",H1930="ML"),"ML",IF(AND(G1930="ML",H1930=""),"ML",SUM(G1930,H1930))))</f>
        <v/>
      </c>
      <c r="J1930" s="204" t="str">
        <f t="shared" si="700"/>
        <v/>
      </c>
      <c r="K1930" s="178" t="str">
        <f>IF(J1930="","",SUM(H1930,J1930))</f>
        <v/>
      </c>
      <c r="L1930" s="177" t="str">
        <f>IF('statement of marks'!BW80="","",'statement of marks'!BW80)</f>
        <v/>
      </c>
      <c r="M1930" s="177" t="str">
        <f>IF('statement of marks'!BX80="","",'statement of marks'!BX80)</f>
        <v/>
      </c>
      <c r="N1930" s="204" t="str">
        <f t="shared" ref="N1930" si="704">IF(L1930="","",IF(AND(L1930="ML",M1930="ML"),"ML",IF(AND(L1930="ML",M1930=""),"ML",SUM(L1930,M1930))))</f>
        <v/>
      </c>
      <c r="O1930" s="204" t="str">
        <f>IF(L1930="","",SUM(J1930,L1930))</f>
        <v/>
      </c>
      <c r="P1930" s="177" t="str">
        <f t="shared" ref="P1930:P1931" si="705">IF(AND(H1930="",M1930=""),"",SUM(H1930,M1930))</f>
        <v/>
      </c>
      <c r="Q1930" s="178" t="str">
        <f>IF(O1930="","",SUM(O1930,P1930))</f>
        <v/>
      </c>
      <c r="R1930" s="201" t="str">
        <f>CONCATENATE('statement of marks'!GA80,'statement of marks'!GJ80,'statement of marks'!GK80)</f>
        <v/>
      </c>
      <c r="S1930" s="180" t="str">
        <f>IF('result subject-wise'!AD80="","",'result subject-wise'!AD80)</f>
        <v/>
      </c>
      <c r="T1930" s="181" t="str">
        <f>IF('result subject-wise'!AF80="","",'result subject-wise'!AF80)</f>
        <v/>
      </c>
      <c r="U1930" s="182" t="str">
        <f>IF('result subject-wise'!AG80="","",'result subject-wise'!AG80)</f>
        <v/>
      </c>
      <c r="V1930" s="176" t="str">
        <f>IF(OR(U1933=0,U1933&lt;S1933),"",IF(OR(R1930="RE",R1930="REP"),SUM(Q1930,T1930),IF(R1930="S",T1930,Q1930)))</f>
        <v/>
      </c>
    </row>
    <row r="1931" spans="1:22" ht="19.25" customHeight="1">
      <c r="A1931" s="986"/>
      <c r="B1931" s="942" t="str">
        <f>'statement of marks'!CO80</f>
        <v/>
      </c>
      <c r="C1931" s="943"/>
      <c r="D1931" s="200" t="str">
        <f>IF('statement of marks'!CP80="","",'statement of marks'!CP80)</f>
        <v/>
      </c>
      <c r="E1931" s="201" t="str">
        <f>IF('statement of marks'!CQ80="","",'statement of marks'!CQ80)</f>
        <v/>
      </c>
      <c r="F1931" s="201" t="str">
        <f>IF('statement of marks'!CR80="","",'statement of marks'!CR80)</f>
        <v/>
      </c>
      <c r="G1931" s="177" t="str">
        <f>IF('statement of marks'!CT80="","",'statement of marks'!CT80)</f>
        <v/>
      </c>
      <c r="H1931" s="177" t="str">
        <f>IF('statement of marks'!CU80="","",'statement of marks'!CU80)</f>
        <v/>
      </c>
      <c r="I1931" s="204" t="str">
        <f>IF(G1931="","",IF(AND(G1931="ML",H1931="ML"),"ML",IF(AND(G1931="ML",H1931=""),"ML",SUM(G1931,H1931))))</f>
        <v/>
      </c>
      <c r="J1931" s="204" t="str">
        <f t="shared" si="700"/>
        <v/>
      </c>
      <c r="K1931" s="178" t="str">
        <f>IF(J1931="","",SUM(H1931,J1931))</f>
        <v/>
      </c>
      <c r="L1931" s="177" t="str">
        <f>IF('statement of marks'!CY80="","",'statement of marks'!CY80)</f>
        <v/>
      </c>
      <c r="M1931" s="177" t="str">
        <f>IF('statement of marks'!CZ80="","",'statement of marks'!CZ80)</f>
        <v/>
      </c>
      <c r="N1931" s="204" t="str">
        <f>IF(L1931="","",IF(AND(L1931="ML",M1931="ML"),"ML",IF(AND(L1931="ML",M1931=""),"ML",SUM(L1931,M1931))))</f>
        <v/>
      </c>
      <c r="O1931" s="204" t="str">
        <f>IF(L1931="","",SUM(J1931,L1931))</f>
        <v/>
      </c>
      <c r="P1931" s="177" t="str">
        <f t="shared" si="705"/>
        <v/>
      </c>
      <c r="Q1931" s="178" t="str">
        <f>IF(O1931="","",SUM(O1931,P1931))</f>
        <v/>
      </c>
      <c r="R1931" s="201" t="str">
        <f>CONCATENATE('statement of marks'!GL80,'statement of marks'!GU80,'statement of marks'!GV80)</f>
        <v/>
      </c>
      <c r="S1931" s="180" t="str">
        <f>IF('result subject-wise'!AH80="","",'result subject-wise'!AH80)</f>
        <v/>
      </c>
      <c r="T1931" s="181" t="str">
        <f>IF('result subject-wise'!AJ80="","",'result subject-wise'!AJ80)</f>
        <v/>
      </c>
      <c r="U1931" s="182" t="str">
        <f>IF('result subject-wise'!AK80="","",'result subject-wise'!AK80)</f>
        <v/>
      </c>
      <c r="V1931" s="176" t="str">
        <f>IF(OR(U1933=0,U1933&lt;S1933),"",IF(OR(R1931="RE",R1931="REP"),SUM(Q1931,T1931),IF(R1931="S",T1931,Q1931)))</f>
        <v/>
      </c>
    </row>
    <row r="1932" spans="1:22" ht="19.25" customHeight="1">
      <c r="A1932" s="986"/>
      <c r="B1932" s="1032" t="s">
        <v>296</v>
      </c>
      <c r="C1932" s="1033"/>
      <c r="D1932" s="183" t="str">
        <f>IF(AND(D1927="",D1928="",D1929="",D1930="",D1931=""),"",SUM(D1927:D1931))</f>
        <v/>
      </c>
      <c r="E1932" s="183" t="str">
        <f t="shared" ref="E1932:F1932" si="706">IF(AND(E1927="",E1928="",E1929="",E1930="",E1931=""),"",SUM(E1927:E1931))</f>
        <v/>
      </c>
      <c r="F1932" s="183" t="str">
        <f t="shared" si="706"/>
        <v/>
      </c>
      <c r="G1932" s="184" t="str">
        <f>IF(G1927="","",SUM(G1927:G1931))</f>
        <v/>
      </c>
      <c r="H1932" s="184">
        <f>SUM(H1929:H1931)</f>
        <v>0</v>
      </c>
      <c r="I1932" s="184" t="str">
        <f>IF(AND(I1927="",I1928="",I1929="",I1930="",I1931=""),"",SUM(I1927:I1931))</f>
        <v/>
      </c>
      <c r="J1932" s="185" t="str">
        <f>IF(J1931="","",SUM(J1927:J1931))</f>
        <v/>
      </c>
      <c r="K1932" s="186" t="str">
        <f>IF(K1927="","",SUM(K1927:K1931))</f>
        <v/>
      </c>
      <c r="L1932" s="184" t="str">
        <f>IF(L1927="","",SUM(L1927:L1931))</f>
        <v/>
      </c>
      <c r="M1932" s="184">
        <f>SUM(M1929:M1931)</f>
        <v>0</v>
      </c>
      <c r="N1932" s="184" t="str">
        <f t="shared" ref="N1932" si="707">IF(AND(N1927="",N1928="",N1929="",N1930="",N1931=""),"",SUM(N1927:N1931))</f>
        <v/>
      </c>
      <c r="O1932" s="185" t="str">
        <f>IF(L1932="","",SUM(J1932,L1932))</f>
        <v/>
      </c>
      <c r="P1932" s="186">
        <f>SUM(H1932,M1932)</f>
        <v>0</v>
      </c>
      <c r="Q1932" s="186" t="str">
        <f>IF(Q1927="","",SUM(Q1927:Q1931))</f>
        <v/>
      </c>
      <c r="R1932" s="185"/>
      <c r="S1932" s="185" t="str">
        <f>IF(AND(S1927="",S1928="",S1929="",S1930="",S1931=""),"",SUM(S1927:S1931))</f>
        <v/>
      </c>
      <c r="T1932" s="187" t="str">
        <f>IF(AND(T1927="",T1928="",T1929="",T1930="",T1931=""),"",SUM(T1927:T1931))</f>
        <v/>
      </c>
      <c r="U1932" s="188"/>
      <c r="V1932" s="189" t="str">
        <f>IF(V1927="","",SUM(V1927:V1931))</f>
        <v/>
      </c>
    </row>
    <row r="1933" spans="1:22" ht="19.25" customHeight="1">
      <c r="A1933" s="986"/>
      <c r="B1933" s="1034" t="s">
        <v>318</v>
      </c>
      <c r="C1933" s="1035"/>
      <c r="D1933" s="173" t="str">
        <f>IF(D1932="","",50-(COUNTIF(D1927:D1931,"NA")*10+COUNTIF(D1927:D1931,"ML")*10))</f>
        <v/>
      </c>
      <c r="E1933" s="173" t="str">
        <f t="shared" ref="E1933:F1933" si="708">IF(E1932="","",50-(COUNTIF(E1927:E1931,"NA")*10+COUNTIF(E1927:E1931,"ML")*10))</f>
        <v/>
      </c>
      <c r="F1933" s="173" t="str">
        <f t="shared" si="708"/>
        <v/>
      </c>
      <c r="G1933" s="177">
        <f>I1933-H1933</f>
        <v>350</v>
      </c>
      <c r="H1933" s="184">
        <f>IF(H1932="","",(IF(OR(H1929="ML",H1929=""),0,H1926)+IF(OR(H1930="ML",H1930=""),0,H1927)+IF(OR(H1931="ML",H1931=""),0,H1928)))</f>
        <v>0</v>
      </c>
      <c r="I1933" s="177">
        <f>IF(I1932=0,0,350-H1935)</f>
        <v>350</v>
      </c>
      <c r="J1933" s="204" t="str">
        <f>IF(J1932="","",SUM(D1933:G1933))</f>
        <v/>
      </c>
      <c r="K1933" s="178" t="str">
        <f>IF(K1932="","",SUM(H1933,J1933))</f>
        <v/>
      </c>
      <c r="L1933" s="177">
        <f>N1933-M1933</f>
        <v>500</v>
      </c>
      <c r="M1933" s="180">
        <f>IF(M1932="","",(IF(OR(M1929="ML",M1929=""),0,M1926)+IF(OR(M1930="ML",M1930=""),0,M1927)+IF(OR(M1931="ML",M1931=""),0,M1928)))</f>
        <v>0</v>
      </c>
      <c r="N1933" s="177">
        <f>IF(N1932=0,0,500-M1935)</f>
        <v>500</v>
      </c>
      <c r="O1933" s="204">
        <f>IF(L1933="","",SUM(J1933,L1933))</f>
        <v>500</v>
      </c>
      <c r="P1933" s="178">
        <f>SUM(H1933,M1933)</f>
        <v>0</v>
      </c>
      <c r="Q1933" s="178" t="str">
        <f>IF(Q1932="","",SUM(O1933,P1933))</f>
        <v/>
      </c>
      <c r="R1933" s="169"/>
      <c r="S1933" s="190">
        <f>COUNTIF(R1927:R1936,"S")</f>
        <v>0</v>
      </c>
      <c r="T1933" s="190">
        <f>COUNTIF(R1927:R1936,"RE")+COUNTIF(R1927:R1936,"REP")</f>
        <v>0</v>
      </c>
      <c r="U1933" s="190">
        <f>COUNTIF(U1927:U1932,"P")+COUNTIF(U1935:U1936,"P")</f>
        <v>0</v>
      </c>
      <c r="V1933" s="191" t="str">
        <f>IF(OR(U1933=0,U1933&lt;(S1933+T1933)),"",(Q1933-(S1933*200)+S1932))</f>
        <v/>
      </c>
    </row>
    <row r="1934" spans="1:22" ht="19.25" customHeight="1">
      <c r="A1934" s="986"/>
      <c r="B1934" s="942" t="s">
        <v>156</v>
      </c>
      <c r="C1934" s="943"/>
      <c r="D1934" s="192" t="str">
        <f t="shared" ref="D1934:Q1934" si="709">IF(D1933="","",D1932/D1933*100)</f>
        <v/>
      </c>
      <c r="E1934" s="192" t="str">
        <f t="shared" si="709"/>
        <v/>
      </c>
      <c r="F1934" s="192" t="str">
        <f t="shared" si="709"/>
        <v/>
      </c>
      <c r="G1934" s="192" t="e">
        <f t="shared" si="709"/>
        <v>#VALUE!</v>
      </c>
      <c r="H1934" s="192" t="e">
        <f t="shared" si="709"/>
        <v>#DIV/0!</v>
      </c>
      <c r="I1934" s="192" t="e">
        <f t="shared" si="709"/>
        <v>#VALUE!</v>
      </c>
      <c r="J1934" s="192" t="str">
        <f t="shared" si="709"/>
        <v/>
      </c>
      <c r="K1934" s="193" t="str">
        <f t="shared" si="709"/>
        <v/>
      </c>
      <c r="L1934" s="192" t="e">
        <f t="shared" si="709"/>
        <v>#VALUE!</v>
      </c>
      <c r="M1934" s="192" t="e">
        <f t="shared" si="709"/>
        <v>#DIV/0!</v>
      </c>
      <c r="N1934" s="192" t="e">
        <f t="shared" si="709"/>
        <v>#VALUE!</v>
      </c>
      <c r="O1934" s="192" t="e">
        <f t="shared" si="709"/>
        <v>#VALUE!</v>
      </c>
      <c r="P1934" s="193" t="e">
        <f t="shared" si="709"/>
        <v>#DIV/0!</v>
      </c>
      <c r="Q1934" s="193" t="str">
        <f t="shared" si="709"/>
        <v/>
      </c>
      <c r="R1934" s="166"/>
      <c r="S1934" s="166"/>
      <c r="T1934" s="167"/>
      <c r="U1934" s="170"/>
      <c r="V1934" s="194" t="str">
        <f>IF(V1933="","",V1932/V1933*100)</f>
        <v/>
      </c>
    </row>
    <row r="1935" spans="1:22" ht="19.25" customHeight="1">
      <c r="A1935" s="986"/>
      <c r="B1935" s="942" t="str">
        <f>'statement of marks'!$DQ$3</f>
        <v>RAJASTHAN STUDIES</v>
      </c>
      <c r="C1935" s="943"/>
      <c r="D1935" s="200" t="str">
        <f>IF('statement of marks'!DQ80="","",'statement of marks'!DQ80)</f>
        <v/>
      </c>
      <c r="E1935" s="201" t="str">
        <f>IF('statement of marks'!DR80="","",'statement of marks'!DR80)</f>
        <v/>
      </c>
      <c r="F1935" s="201" t="str">
        <f>IF('statement of marks'!DS80="","",'statement of marks'!DS80)</f>
        <v/>
      </c>
      <c r="G1935" s="201" t="str">
        <f>IF('statement of marks'!DU80="","",'statement of marks'!DU80)</f>
        <v/>
      </c>
      <c r="H1935" s="179">
        <f>IF(G1927="ML",70)+IF(G1928="ML",70)+IF(G1929="ML",70-H1926)+IF(G1930="ML",70-H1927)+IF(G1931="ML",70-H1928)+IF(H1929="ml",H1926)+IF(H1930="ml",H1927)+IF(H1931="ml",H1928)</f>
        <v>0</v>
      </c>
      <c r="I1935" s="204" t="str">
        <f>IF(G1935="","",SUM(G1935,H1935))</f>
        <v/>
      </c>
      <c r="J1935" s="204" t="str">
        <f>IF(G1935="","",SUM(D1935,E1935,F1935,G1935))</f>
        <v/>
      </c>
      <c r="K1935" s="178" t="str">
        <f>IF(J1935="","",SUM(H1935,J1935))</f>
        <v/>
      </c>
      <c r="L1935" s="201" t="str">
        <f>IF('statement of marks'!DW80="","",'statement of marks'!DW80)</f>
        <v/>
      </c>
      <c r="M1935" s="179">
        <f>IF(L1927="ML",100)+IF(L1928="ML",100)+IF(L1929="ML",100-M1926)+IF(L1930="ML",100-M1927)+IF(L1931="ML",100-M1928)+IF(M1929="ml",M1926)+IF(M1930="ml",M1927)+IF(M1931="ml",M1928)</f>
        <v>0</v>
      </c>
      <c r="N1935" s="204" t="str">
        <f>IF(L1935="","",SUM(L1935,M1935))</f>
        <v/>
      </c>
      <c r="O1935" s="204" t="str">
        <f>IF(L1935="","",SUM(K1935,L1935))</f>
        <v/>
      </c>
      <c r="P1935" s="179">
        <f>SUM(H1935,M1935)</f>
        <v>0</v>
      </c>
      <c r="Q1935" s="178" t="str">
        <f>IF(O1935="","",SUM(O1935,M1935))</f>
        <v/>
      </c>
      <c r="R1935" s="201" t="str">
        <f>IF('statement of marks'!GW80="","",'statement of marks'!GW80)</f>
        <v/>
      </c>
      <c r="S1935" s="180" t="str">
        <f>IF(OR(R1935="S",R1935="RE"),100,"")</f>
        <v/>
      </c>
      <c r="T1935" s="171" t="str">
        <f>IF('result subject-wise'!AL80="","",'result subject-wise'!AL80)</f>
        <v/>
      </c>
      <c r="U1935" s="172" t="str">
        <f>IF('result subject-wise'!AM80="","",'result subject-wise'!AM80)</f>
        <v/>
      </c>
      <c r="V1935" s="1036"/>
    </row>
    <row r="1936" spans="1:22" ht="19.25" customHeight="1">
      <c r="A1936" s="986"/>
      <c r="B1936" s="942" t="str">
        <f>'statement of marks'!$ED$3</f>
        <v>JEEVAN KAUSJAL</v>
      </c>
      <c r="C1936" s="943"/>
      <c r="D1936" s="1037" t="s">
        <v>283</v>
      </c>
      <c r="E1936" s="1038"/>
      <c r="F1936" s="204">
        <f>'statement of marks'!$ED$6</f>
        <v>30</v>
      </c>
      <c r="G1936" s="177" t="str">
        <f>IF('statement of marks'!ED80="","",'statement of marks'!ED80)</f>
        <v/>
      </c>
      <c r="H1936" s="1038" t="s">
        <v>284</v>
      </c>
      <c r="I1936" s="1038"/>
      <c r="J1936" s="204">
        <f>'statement of marks'!$EE$6</f>
        <v>30</v>
      </c>
      <c r="K1936" s="178" t="str">
        <f>IF('statement of marks'!EE80="","",'statement of marks'!EE80)</f>
        <v/>
      </c>
      <c r="L1936" s="1038" t="s">
        <v>113</v>
      </c>
      <c r="M1936" s="1038"/>
      <c r="N1936" s="204">
        <f>'statement of marks'!$EF$6</f>
        <v>40</v>
      </c>
      <c r="O1936" s="201" t="str">
        <f>IF('statement of marks'!EF80="","",'statement of marks'!EF80)</f>
        <v/>
      </c>
      <c r="P1936" s="166"/>
      <c r="Q1936" s="178" t="str">
        <f>IF(O1936="","",SUM(G1936,K1936,O1936))</f>
        <v/>
      </c>
      <c r="R1936" s="201" t="str">
        <f>IF('statement of marks'!GX80="","",'statement of marks'!GX80)</f>
        <v/>
      </c>
      <c r="S1936" s="180" t="str">
        <f>IF(OR(R1936="S",R1936="RE"),40,"")</f>
        <v/>
      </c>
      <c r="T1936" s="171" t="str">
        <f>IF('result subject-wise'!AN80="","",'result subject-wise'!AN80)</f>
        <v/>
      </c>
      <c r="U1936" s="172" t="str">
        <f>IF('result subject-wise'!AO80="","",'result subject-wise'!AO80)</f>
        <v/>
      </c>
      <c r="V1936" s="1036"/>
    </row>
    <row r="1937" spans="1:22" ht="19.25" customHeight="1">
      <c r="A1937" s="986"/>
      <c r="B1937" s="1039" t="s">
        <v>200</v>
      </c>
      <c r="C1937" s="1040"/>
      <c r="D1937" s="1041" t="str">
        <f>IF('statement of marks'!HD80="","",'statement of marks'!HD80)</f>
        <v/>
      </c>
      <c r="E1937" s="1042"/>
      <c r="F1937" s="1042"/>
      <c r="G1937" s="1042"/>
      <c r="H1937" s="1042"/>
      <c r="I1937" s="1043"/>
      <c r="J1937" s="202" t="s">
        <v>330</v>
      </c>
      <c r="K1937" s="201" t="str">
        <f>IF('statement of marks'!HG80="","",'statement of marks'!HG80)</f>
        <v/>
      </c>
      <c r="L1937" s="1044" t="s">
        <v>157</v>
      </c>
      <c r="M1937" s="1045"/>
      <c r="N1937" s="1046"/>
      <c r="O1937" s="201" t="str">
        <f>IF('statement of marks'!HI80="","",'statement of marks'!HI80)</f>
        <v/>
      </c>
      <c r="P1937" s="1047" t="s">
        <v>324</v>
      </c>
      <c r="Q1937" s="1047"/>
      <c r="R1937" s="1047"/>
      <c r="S1937" s="1047"/>
      <c r="T1937" s="1047"/>
      <c r="U1937" s="1047"/>
      <c r="V1937" s="1048"/>
    </row>
    <row r="1938" spans="1:22" ht="19.25" customHeight="1">
      <c r="A1938" s="986"/>
      <c r="B1938" s="1039" t="s">
        <v>333</v>
      </c>
      <c r="C1938" s="1040"/>
      <c r="D1938" s="965" t="s">
        <v>127</v>
      </c>
      <c r="E1938" s="966"/>
      <c r="F1938" s="958" t="s">
        <v>129</v>
      </c>
      <c r="G1938" s="958"/>
      <c r="H1938" s="958" t="s">
        <v>131</v>
      </c>
      <c r="I1938" s="958"/>
      <c r="J1938" s="958" t="s">
        <v>133</v>
      </c>
      <c r="K1938" s="958"/>
      <c r="L1938" s="959" t="s">
        <v>312</v>
      </c>
      <c r="M1938" s="959"/>
      <c r="N1938" s="959"/>
      <c r="O1938" s="959"/>
      <c r="P1938" s="960" t="s">
        <v>200</v>
      </c>
      <c r="Q1938" s="960"/>
      <c r="R1938" s="960"/>
      <c r="S1938" s="960"/>
      <c r="T1938" s="961" t="str">
        <f>IF('result subject-wise'!AR80="","",'result subject-wise'!AR80)</f>
        <v/>
      </c>
      <c r="U1938" s="961"/>
      <c r="V1938" s="962"/>
    </row>
    <row r="1939" spans="1:22" ht="19.25" customHeight="1">
      <c r="A1939" s="986"/>
      <c r="B1939" s="963" t="s">
        <v>309</v>
      </c>
      <c r="C1939" s="964"/>
      <c r="D1939" s="965" t="str">
        <f>IF('statement of marks'!EZ80="","",'statement of marks'!EZ80)</f>
        <v/>
      </c>
      <c r="E1939" s="966"/>
      <c r="F1939" s="966" t="str">
        <f>IF('statement of marks'!FB80="","",'statement of marks'!FB80)</f>
        <v/>
      </c>
      <c r="G1939" s="966"/>
      <c r="H1939" s="966" t="str">
        <f>IF('statement of marks'!FD80="","",'statement of marks'!FD80)</f>
        <v/>
      </c>
      <c r="I1939" s="966"/>
      <c r="J1939" s="966" t="str">
        <f>IF('statement of marks'!FF80="","",'statement of marks'!FF80)</f>
        <v/>
      </c>
      <c r="K1939" s="966"/>
      <c r="L1939" s="966" t="str">
        <f>IF('statement of marks'!FH80="","",'statement of marks'!FH80)</f>
        <v/>
      </c>
      <c r="M1939" s="966"/>
      <c r="N1939" s="966"/>
      <c r="O1939" s="966"/>
      <c r="P1939" s="960" t="s">
        <v>330</v>
      </c>
      <c r="Q1939" s="960"/>
      <c r="R1939" s="960"/>
      <c r="S1939" s="960"/>
      <c r="T1939" s="961" t="str">
        <f>IF(AND(T1938="mRrh.kZ",V1934&gt;=60),"FIRST",IF(AND(T1938="mRrh.kZ",V1934&gt;=48),"SECOND",IF(AND(T1938="mRrh.kZ",V1934&gt;=36),"THIRD","")))</f>
        <v/>
      </c>
      <c r="U1939" s="961"/>
      <c r="V1939" s="962"/>
    </row>
    <row r="1940" spans="1:22" ht="19.25" customHeight="1">
      <c r="A1940" s="986"/>
      <c r="B1940" s="963" t="s">
        <v>310</v>
      </c>
      <c r="C1940" s="964"/>
      <c r="D1940" s="967" t="str">
        <f>IF('statement of marks'!EY80="","",'statement of marks'!EY80)</f>
        <v/>
      </c>
      <c r="E1940" s="968"/>
      <c r="F1940" s="968" t="str">
        <f>IF('statement of marks'!FA80="","",'statement of marks'!FA80)</f>
        <v/>
      </c>
      <c r="G1940" s="968"/>
      <c r="H1940" s="968" t="str">
        <f>IF('statement of marks'!FC80="","",'statement of marks'!FC80)</f>
        <v/>
      </c>
      <c r="I1940" s="968"/>
      <c r="J1940" s="968" t="str">
        <f>IF('statement of marks'!FE80="","",'statement of marks'!FE80)</f>
        <v/>
      </c>
      <c r="K1940" s="968"/>
      <c r="L1940" s="968" t="str">
        <f>IF('statement of marks'!FG80="","",'statement of marks'!FG80)</f>
        <v/>
      </c>
      <c r="M1940" s="968"/>
      <c r="N1940" s="968"/>
      <c r="O1940" s="968"/>
      <c r="P1940" s="969" t="s">
        <v>302</v>
      </c>
      <c r="Q1940" s="970"/>
      <c r="R1940" s="970"/>
      <c r="S1940" s="971"/>
      <c r="T1940" s="972" t="str">
        <f>IF(T1938="","",'result subject-wise'!$G$118)</f>
        <v/>
      </c>
      <c r="U1940" s="972"/>
      <c r="V1940" s="973"/>
    </row>
    <row r="1941" spans="1:22" ht="19.25" customHeight="1">
      <c r="A1941" s="986"/>
      <c r="B1941" s="942" t="s">
        <v>303</v>
      </c>
      <c r="C1941" s="943"/>
      <c r="D1941" s="944"/>
      <c r="E1941" s="945"/>
      <c r="F1941" s="945"/>
      <c r="G1941" s="945"/>
      <c r="H1941" s="945"/>
      <c r="I1941" s="945"/>
      <c r="J1941" s="945"/>
      <c r="K1941" s="945"/>
      <c r="L1941" s="946" t="s">
        <v>326</v>
      </c>
      <c r="M1941" s="946"/>
      <c r="N1941" s="946"/>
      <c r="O1941" s="946"/>
      <c r="P1941" s="946"/>
      <c r="Q1941" s="946"/>
      <c r="R1941" s="974"/>
      <c r="S1941" s="975"/>
      <c r="T1941" s="975"/>
      <c r="U1941" s="975"/>
      <c r="V1941" s="976"/>
    </row>
    <row r="1942" spans="1:22" ht="19.25" customHeight="1">
      <c r="A1942" s="986"/>
      <c r="B1942" s="942" t="s">
        <v>335</v>
      </c>
      <c r="C1942" s="943"/>
      <c r="D1942" s="944"/>
      <c r="E1942" s="945"/>
      <c r="F1942" s="945"/>
      <c r="G1942" s="945"/>
      <c r="H1942" s="945"/>
      <c r="I1942" s="945"/>
      <c r="J1942" s="945"/>
      <c r="K1942" s="945"/>
      <c r="L1942" s="946" t="s">
        <v>304</v>
      </c>
      <c r="M1942" s="946"/>
      <c r="N1942" s="946"/>
      <c r="O1942" s="946"/>
      <c r="P1942" s="946"/>
      <c r="Q1942" s="946"/>
      <c r="R1942" s="977"/>
      <c r="S1942" s="978"/>
      <c r="T1942" s="978"/>
      <c r="U1942" s="978"/>
      <c r="V1942" s="979"/>
    </row>
    <row r="1943" spans="1:22" ht="19.25" customHeight="1">
      <c r="A1943" s="986"/>
      <c r="B1943" s="942" t="s">
        <v>313</v>
      </c>
      <c r="C1943" s="943"/>
      <c r="D1943" s="944"/>
      <c r="E1943" s="945"/>
      <c r="F1943" s="945"/>
      <c r="G1943" s="945"/>
      <c r="H1943" s="945"/>
      <c r="I1943" s="945"/>
      <c r="J1943" s="945"/>
      <c r="K1943" s="945"/>
      <c r="L1943" s="946" t="s">
        <v>327</v>
      </c>
      <c r="M1943" s="946"/>
      <c r="N1943" s="946"/>
      <c r="O1943" s="946"/>
      <c r="P1943" s="946"/>
      <c r="Q1943" s="946"/>
      <c r="R1943" s="947" t="s">
        <v>328</v>
      </c>
      <c r="S1943" s="948"/>
      <c r="T1943" s="948"/>
      <c r="U1943" s="948"/>
      <c r="V1943" s="949"/>
    </row>
    <row r="1944" spans="1:22" ht="19.25" customHeight="1">
      <c r="A1944" s="987"/>
      <c r="B1944" s="950" t="s">
        <v>329</v>
      </c>
      <c r="C1944" s="951"/>
      <c r="D1944" s="952"/>
      <c r="E1944" s="953"/>
      <c r="F1944" s="953"/>
      <c r="G1944" s="953"/>
      <c r="H1944" s="953"/>
      <c r="I1944" s="953"/>
      <c r="J1944" s="953"/>
      <c r="K1944" s="953"/>
      <c r="L1944" s="951" t="s">
        <v>117</v>
      </c>
      <c r="M1944" s="951"/>
      <c r="N1944" s="951"/>
      <c r="O1944" s="951"/>
      <c r="P1944" s="954">
        <f>'statement of marks'!$HJ$110</f>
        <v>42122</v>
      </c>
      <c r="Q1944" s="954"/>
      <c r="R1944" s="955" t="s">
        <v>305</v>
      </c>
      <c r="S1944" s="956"/>
      <c r="T1944" s="956"/>
      <c r="U1944" s="956"/>
      <c r="V1944" s="957"/>
    </row>
    <row r="1945" spans="1:22" ht="19.25" customHeight="1">
      <c r="A1945" s="980" t="s">
        <v>287</v>
      </c>
      <c r="B1945" s="981"/>
      <c r="C1945" s="981"/>
      <c r="D1945" s="981"/>
      <c r="E1945" s="981"/>
      <c r="F1945" s="981"/>
      <c r="G1945" s="981"/>
      <c r="H1945" s="981"/>
      <c r="I1945" s="981"/>
      <c r="J1945" s="981"/>
      <c r="K1945" s="981"/>
      <c r="L1945" s="981"/>
      <c r="M1945" s="981"/>
      <c r="N1945" s="981"/>
      <c r="O1945" s="981"/>
      <c r="P1945" s="981"/>
      <c r="Q1945" s="981"/>
      <c r="R1945" s="981"/>
      <c r="S1945" s="981"/>
      <c r="T1945" s="981"/>
      <c r="U1945" s="981"/>
      <c r="V1945" s="982"/>
    </row>
    <row r="1946" spans="1:22" ht="19.25" customHeight="1">
      <c r="A1946" s="983" t="str">
        <f>'statement of marks'!$A$1</f>
        <v>GOVT. GIRLS' HR. SEC. SCHOOL, NIMBAHERA</v>
      </c>
      <c r="B1946" s="984"/>
      <c r="C1946" s="984"/>
      <c r="D1946" s="984"/>
      <c r="E1946" s="984"/>
      <c r="F1946" s="984"/>
      <c r="G1946" s="984"/>
      <c r="H1946" s="984"/>
      <c r="I1946" s="984"/>
      <c r="J1946" s="984"/>
      <c r="K1946" s="984"/>
      <c r="L1946" s="984"/>
      <c r="M1946" s="984"/>
      <c r="N1946" s="984"/>
      <c r="O1946" s="984"/>
      <c r="P1946" s="984"/>
      <c r="Q1946" s="984"/>
      <c r="R1946" s="984"/>
      <c r="S1946" s="984"/>
      <c r="T1946" s="984"/>
      <c r="U1946" s="984"/>
      <c r="V1946" s="985"/>
    </row>
    <row r="1947" spans="1:22" ht="19.25" customHeight="1">
      <c r="A1947" s="986"/>
      <c r="B1947" s="988" t="s">
        <v>316</v>
      </c>
      <c r="C1947" s="988"/>
      <c r="D1947" s="989" t="str">
        <f>'statement of marks'!$F$3</f>
        <v>2013-14</v>
      </c>
      <c r="E1947" s="990"/>
      <c r="F1947" s="991" t="str">
        <f>IF(T1965="","MAIN EXAMINATION",IF(D1964="Suppl.","SUPPLEMENTARY EXAMINATION",IF(D1964="Re-exam.","RE-EXAMINATION",)))</f>
        <v>MAIN EXAMINATION</v>
      </c>
      <c r="G1947" s="992"/>
      <c r="H1947" s="992"/>
      <c r="I1947" s="992"/>
      <c r="J1947" s="992"/>
      <c r="K1947" s="992"/>
      <c r="L1947" s="992"/>
      <c r="M1947" s="992"/>
      <c r="N1947" s="992"/>
      <c r="O1947" s="992"/>
      <c r="P1947" s="992"/>
      <c r="Q1947" s="992"/>
      <c r="R1947" s="993" t="s">
        <v>315</v>
      </c>
      <c r="S1947" s="994"/>
      <c r="T1947" s="995" t="str">
        <f>'statement of marks'!$A$3</f>
        <v>11 'A'</v>
      </c>
      <c r="U1947" s="995"/>
      <c r="V1947" s="996"/>
    </row>
    <row r="1948" spans="1:22" ht="19.25" customHeight="1">
      <c r="A1948" s="986"/>
      <c r="B1948" s="997" t="s">
        <v>36</v>
      </c>
      <c r="C1948" s="997"/>
      <c r="D1948" s="998" t="str">
        <f>IF('statement of marks'!G81="","",'statement of marks'!G81)</f>
        <v>A 073</v>
      </c>
      <c r="E1948" s="946"/>
      <c r="F1948" s="946"/>
      <c r="G1948" s="946"/>
      <c r="H1948" s="946"/>
      <c r="I1948" s="946"/>
      <c r="J1948" s="946"/>
      <c r="K1948" s="946"/>
      <c r="L1948" s="946"/>
      <c r="M1948" s="946"/>
      <c r="N1948" s="946"/>
      <c r="O1948" s="946"/>
      <c r="P1948" s="946"/>
      <c r="Q1948" s="946"/>
      <c r="R1948" s="999" t="s">
        <v>314</v>
      </c>
      <c r="S1948" s="1000"/>
      <c r="T1948" s="1001" t="str">
        <f>IF('statement of marks'!E81="","",'statement of marks'!E81)</f>
        <v/>
      </c>
      <c r="U1948" s="1001"/>
      <c r="V1948" s="1002"/>
    </row>
    <row r="1949" spans="1:22" ht="19.25" customHeight="1">
      <c r="A1949" s="986"/>
      <c r="B1949" s="997" t="s">
        <v>37</v>
      </c>
      <c r="C1949" s="997"/>
      <c r="D1949" s="998" t="str">
        <f>IF('statement of marks'!H81="","",'statement of marks'!H81)</f>
        <v>B 073</v>
      </c>
      <c r="E1949" s="946"/>
      <c r="F1949" s="946"/>
      <c r="G1949" s="946"/>
      <c r="H1949" s="946"/>
      <c r="I1949" s="946"/>
      <c r="J1949" s="946"/>
      <c r="K1949" s="946"/>
      <c r="L1949" s="946"/>
      <c r="M1949" s="946"/>
      <c r="N1949" s="946"/>
      <c r="O1949" s="946"/>
      <c r="P1949" s="946"/>
      <c r="Q1949" s="946"/>
      <c r="R1949" s="999" t="s">
        <v>35</v>
      </c>
      <c r="S1949" s="1000"/>
      <c r="T1949" s="1001" t="str">
        <f>IF('statement of marks'!D81="","",'statement of marks'!D81)</f>
        <v/>
      </c>
      <c r="U1949" s="1001"/>
      <c r="V1949" s="1002"/>
    </row>
    <row r="1950" spans="1:22" ht="19.25" customHeight="1">
      <c r="A1950" s="986"/>
      <c r="B1950" s="1003" t="s">
        <v>38</v>
      </c>
      <c r="C1950" s="1003"/>
      <c r="D1950" s="998" t="str">
        <f>IF('statement of marks'!I81="","",'statement of marks'!I81)</f>
        <v>C 073</v>
      </c>
      <c r="E1950" s="946"/>
      <c r="F1950" s="946"/>
      <c r="G1950" s="946"/>
      <c r="H1950" s="946"/>
      <c r="I1950" s="946"/>
      <c r="J1950" s="946"/>
      <c r="K1950" s="946"/>
      <c r="L1950" s="946"/>
      <c r="M1950" s="946"/>
      <c r="N1950" s="946"/>
      <c r="O1950" s="946"/>
      <c r="P1950" s="946"/>
      <c r="Q1950" s="946"/>
      <c r="R1950" s="1004" t="s">
        <v>285</v>
      </c>
      <c r="S1950" s="1005"/>
      <c r="T1950" s="1006" t="str">
        <f>IF('statement of marks'!F81="","",'statement of marks'!F81)</f>
        <v/>
      </c>
      <c r="U1950" s="1006"/>
      <c r="V1950" s="1007"/>
    </row>
    <row r="1951" spans="1:22" ht="19.25" customHeight="1">
      <c r="A1951" s="986"/>
      <c r="B1951" s="1008" t="s">
        <v>223</v>
      </c>
      <c r="C1951" s="1010" t="s">
        <v>319</v>
      </c>
      <c r="D1951" s="1012" t="s">
        <v>114</v>
      </c>
      <c r="E1951" s="1012" t="s">
        <v>115</v>
      </c>
      <c r="F1951" s="1012" t="s">
        <v>116</v>
      </c>
      <c r="G1951" s="1014" t="s">
        <v>281</v>
      </c>
      <c r="H1951" s="1014" t="s">
        <v>282</v>
      </c>
      <c r="I1951" s="1012" t="s">
        <v>289</v>
      </c>
      <c r="J1951" s="1012" t="s">
        <v>299</v>
      </c>
      <c r="K1951" s="1016" t="s">
        <v>299</v>
      </c>
      <c r="L1951" s="1018" t="s">
        <v>292</v>
      </c>
      <c r="M1951" s="1018" t="s">
        <v>293</v>
      </c>
      <c r="N1951" s="1020" t="s">
        <v>294</v>
      </c>
      <c r="O1951" s="1020" t="s">
        <v>290</v>
      </c>
      <c r="P1951" s="1020" t="s">
        <v>291</v>
      </c>
      <c r="Q1951" s="1016" t="s">
        <v>323</v>
      </c>
      <c r="R1951" s="1012" t="s">
        <v>334</v>
      </c>
      <c r="S1951" s="1022" t="s">
        <v>332</v>
      </c>
      <c r="T1951" s="1024" t="s">
        <v>320</v>
      </c>
      <c r="U1951" s="1026" t="s">
        <v>321</v>
      </c>
      <c r="V1951" s="1028" t="s">
        <v>322</v>
      </c>
    </row>
    <row r="1952" spans="1:22" ht="19.25" customHeight="1">
      <c r="A1952" s="986"/>
      <c r="B1952" s="1009"/>
      <c r="C1952" s="1011"/>
      <c r="D1952" s="1013"/>
      <c r="E1952" s="1013"/>
      <c r="F1952" s="1013"/>
      <c r="G1952" s="1015"/>
      <c r="H1952" s="1015"/>
      <c r="I1952" s="1013"/>
      <c r="J1952" s="1013"/>
      <c r="K1952" s="1017"/>
      <c r="L1952" s="1019"/>
      <c r="M1952" s="1019"/>
      <c r="N1952" s="1021"/>
      <c r="O1952" s="1021"/>
      <c r="P1952" s="1021"/>
      <c r="Q1952" s="1017"/>
      <c r="R1952" s="1013"/>
      <c r="S1952" s="1023"/>
      <c r="T1952" s="1025"/>
      <c r="U1952" s="1027"/>
      <c r="V1952" s="1029"/>
    </row>
    <row r="1953" spans="1:22" ht="19.25" customHeight="1">
      <c r="A1953" s="986"/>
      <c r="B1953" s="1030" t="s">
        <v>317</v>
      </c>
      <c r="C1953" s="1031"/>
      <c r="D1953" s="173">
        <v>10</v>
      </c>
      <c r="E1953" s="203">
        <v>10</v>
      </c>
      <c r="F1953" s="203">
        <v>10</v>
      </c>
      <c r="G1953" s="164" t="s">
        <v>90</v>
      </c>
      <c r="H1953" s="174" t="str">
        <f>'statement of marks'!$AQ$6</f>
        <v/>
      </c>
      <c r="I1953" s="165">
        <v>70</v>
      </c>
      <c r="J1953" s="164" t="s">
        <v>88</v>
      </c>
      <c r="K1953" s="175">
        <v>100</v>
      </c>
      <c r="L1953" s="164" t="s">
        <v>91</v>
      </c>
      <c r="M1953" s="174" t="str">
        <f>'statement of marks'!$AV$6</f>
        <v/>
      </c>
      <c r="N1953" s="165">
        <v>100</v>
      </c>
      <c r="O1953" s="164" t="s">
        <v>307</v>
      </c>
      <c r="P1953" s="175"/>
      <c r="Q1953" s="175">
        <v>200</v>
      </c>
      <c r="R1953" s="166"/>
      <c r="S1953" s="166"/>
      <c r="T1953" s="167"/>
      <c r="U1953" s="168"/>
      <c r="V1953" s="176" t="str">
        <f>IF(OR(U1960=0,U1960&lt;S1960),"",Q1953)</f>
        <v/>
      </c>
    </row>
    <row r="1954" spans="1:22" ht="19.25" customHeight="1">
      <c r="A1954" s="986"/>
      <c r="B1954" s="942" t="str">
        <f>'statement of marks'!$J$3</f>
        <v>HINDI COMPULSORY</v>
      </c>
      <c r="C1954" s="943"/>
      <c r="D1954" s="200" t="str">
        <f>IF('statement of marks'!J81="","",'statement of marks'!J81)</f>
        <v/>
      </c>
      <c r="E1954" s="201" t="str">
        <f>IF('statement of marks'!K81="","",'statement of marks'!K81)</f>
        <v/>
      </c>
      <c r="F1954" s="201" t="str">
        <f>IF('statement of marks'!L81="","",'statement of marks'!L81)</f>
        <v/>
      </c>
      <c r="G1954" s="177" t="str">
        <f>IF('statement of marks'!N81="","",'statement of marks'!N81)</f>
        <v/>
      </c>
      <c r="H1954" s="177" t="str">
        <f>'statement of marks'!$BS$6</f>
        <v/>
      </c>
      <c r="I1954" s="204" t="str">
        <f>IF(G1954="","",G1954)</f>
        <v/>
      </c>
      <c r="J1954" s="204" t="str">
        <f>IF(G1954="","",SUM(D1954,E1954,F1954,G1954))</f>
        <v/>
      </c>
      <c r="K1954" s="178" t="str">
        <f>J1954</f>
        <v/>
      </c>
      <c r="L1954" s="177" t="str">
        <f>IF('statement of marks'!P81="","",'statement of marks'!P81)</f>
        <v/>
      </c>
      <c r="M1954" s="174" t="str">
        <f>'statement of marks'!$BX$6</f>
        <v/>
      </c>
      <c r="N1954" s="204" t="str">
        <f>IF(L1954="","",L1954)</f>
        <v/>
      </c>
      <c r="O1954" s="204" t="str">
        <f>IF(L1954="","",SUM(J1954,L1954))</f>
        <v/>
      </c>
      <c r="P1954" s="179">
        <f>SUM(H1954,M1954)</f>
        <v>0</v>
      </c>
      <c r="Q1954" s="178" t="str">
        <f>O1954</f>
        <v/>
      </c>
      <c r="R1954" s="201" t="str">
        <f>CONCATENATE('statement of marks'!FJ81,'statement of marks'!FK81,'statement of marks'!FL81)</f>
        <v/>
      </c>
      <c r="S1954" s="180" t="str">
        <f>IF(OR(R1954="S",R1954="RE"),100,"")</f>
        <v/>
      </c>
      <c r="T1954" s="181" t="str">
        <f>IF('result subject-wise'!U81="","",'result subject-wise'!U81)</f>
        <v/>
      </c>
      <c r="U1954" s="182" t="str">
        <f>IF('result subject-wise'!V81="","",'result subject-wise'!V81)</f>
        <v/>
      </c>
      <c r="V1954" s="176" t="str">
        <f>IF(OR(U1960=0,U1960&lt;S1960),"",IF(R1954="RE",SUM(Q1954,T1954),IF(R1954="S",T1954,Q1954)))</f>
        <v/>
      </c>
    </row>
    <row r="1955" spans="1:22" ht="19.25" customHeight="1">
      <c r="A1955" s="986"/>
      <c r="B1955" s="942" t="str">
        <f>'statement of marks'!$W$3</f>
        <v>ENGLISH COMPULSORY</v>
      </c>
      <c r="C1955" s="943"/>
      <c r="D1955" s="200" t="str">
        <f>IF('statement of marks'!W81="","",'statement of marks'!W81)</f>
        <v/>
      </c>
      <c r="E1955" s="201" t="str">
        <f>IF('statement of marks'!X81="","",'statement of marks'!X81)</f>
        <v/>
      </c>
      <c r="F1955" s="201" t="str">
        <f>IF('statement of marks'!Y81="","",'statement of marks'!Y81)</f>
        <v/>
      </c>
      <c r="G1955" s="177" t="str">
        <f>IF('statement of marks'!AA81="","",'statement of marks'!AA81)</f>
        <v/>
      </c>
      <c r="H1955" s="177" t="str">
        <f>'statement of marks'!$CU$6</f>
        <v/>
      </c>
      <c r="I1955" s="204" t="str">
        <f>IF(G1955="","",G1955)</f>
        <v/>
      </c>
      <c r="J1955" s="204" t="str">
        <f t="shared" ref="J1955:J1958" si="710">IF(G1955="","",SUM(D1955,E1955,F1955,G1955))</f>
        <v/>
      </c>
      <c r="K1955" s="178" t="str">
        <f>J1955</f>
        <v/>
      </c>
      <c r="L1955" s="177" t="str">
        <f>IF('statement of marks'!AC81="","",'statement of marks'!AC81)</f>
        <v/>
      </c>
      <c r="M1955" s="174" t="str">
        <f>'statement of marks'!$CZ$6</f>
        <v/>
      </c>
      <c r="N1955" s="204" t="str">
        <f>IF(L1955="","",L1955)</f>
        <v/>
      </c>
      <c r="O1955" s="204" t="str">
        <f t="shared" ref="O1955" si="711">IF(L1955="","",SUM(J1955,L1955))</f>
        <v/>
      </c>
      <c r="P1955" s="179">
        <f t="shared" ref="P1955" si="712">SUM(H1955,M1955)</f>
        <v>0</v>
      </c>
      <c r="Q1955" s="178" t="str">
        <f>O1955</f>
        <v/>
      </c>
      <c r="R1955" s="201" t="str">
        <f>CONCATENATE('statement of marks'!FM81,'statement of marks'!FN81,'statement of marks'!FO81)</f>
        <v/>
      </c>
      <c r="S1955" s="180" t="str">
        <f>IF(OR(R1955="S",R1955="RE"),100,"")</f>
        <v/>
      </c>
      <c r="T1955" s="181" t="str">
        <f>IF('result subject-wise'!X81="","",'result subject-wise'!X81)</f>
        <v/>
      </c>
      <c r="U1955" s="182" t="str">
        <f>IF('result subject-wise'!Y81="","",'result subject-wise'!Y81)</f>
        <v/>
      </c>
      <c r="V1955" s="176" t="str">
        <f>IF(OR(U1960=0,U1960&lt;S1960),"",IF(R1955="RE",SUM(Q1955,T1955),IF(R1955="S",T1955,Q1955)))</f>
        <v/>
      </c>
    </row>
    <row r="1956" spans="1:22" ht="19.25" customHeight="1">
      <c r="A1956" s="986"/>
      <c r="B1956" s="942" t="str">
        <f>'statement of marks'!AK81</f>
        <v>PHYSICS</v>
      </c>
      <c r="C1956" s="943"/>
      <c r="D1956" s="200" t="str">
        <f>IF('statement of marks'!AL81="","",'statement of marks'!AL81)</f>
        <v/>
      </c>
      <c r="E1956" s="201" t="str">
        <f>IF('statement of marks'!AM81="","",'statement of marks'!AM81)</f>
        <v/>
      </c>
      <c r="F1956" s="201" t="str">
        <f>IF('statement of marks'!AN81="","",'statement of marks'!AN81)</f>
        <v/>
      </c>
      <c r="G1956" s="177" t="str">
        <f>IF('statement of marks'!AP81="","",'statement of marks'!AP81)</f>
        <v/>
      </c>
      <c r="H1956" s="177" t="str">
        <f>IF('statement of marks'!AQ81="","",'statement of marks'!AQ81)</f>
        <v/>
      </c>
      <c r="I1956" s="204" t="str">
        <f>IF(G1956="","",IF(AND(G1956="ML",H1956="ML"),"ML",IF(AND(G1956="ML",H1956=""),"ML",SUM(G1956,H1956))))</f>
        <v/>
      </c>
      <c r="J1956" s="204" t="str">
        <f t="shared" si="710"/>
        <v/>
      </c>
      <c r="K1956" s="178" t="str">
        <f>IF(J1956="","",SUM(H1956,J1956))</f>
        <v/>
      </c>
      <c r="L1956" s="177" t="str">
        <f>IF('statement of marks'!AU81="","",'statement of marks'!AU81)</f>
        <v/>
      </c>
      <c r="M1956" s="177" t="str">
        <f>IF('statement of marks'!AV81="","",'statement of marks'!AV81)</f>
        <v/>
      </c>
      <c r="N1956" s="204" t="str">
        <f>IF(L1956="","",IF(AND(L1956="ML",M1956="ML"),"ML",IF(AND(L1956="ML",M1956=""),"ML",SUM(L1956,M1956))))</f>
        <v/>
      </c>
      <c r="O1956" s="204" t="str">
        <f>IF(L1956="","",SUM(J1956,L1956))</f>
        <v/>
      </c>
      <c r="P1956" s="177" t="str">
        <f>IF(AND(H1956="",M1956=""),"",SUM(H1956,M1956))</f>
        <v/>
      </c>
      <c r="Q1956" s="178" t="str">
        <f>IF(O1956="","",SUM(O1956,P1956))</f>
        <v/>
      </c>
      <c r="R1956" s="201" t="str">
        <f>CONCATENATE('statement of marks'!FP81,'statement of marks'!FY81,'statement of marks'!FZ81)</f>
        <v/>
      </c>
      <c r="S1956" s="180" t="str">
        <f>IF('result subject-wise'!Z81="","",'result subject-wise'!Z81)</f>
        <v/>
      </c>
      <c r="T1956" s="181" t="str">
        <f>IF('result subject-wise'!AB81="","",'result subject-wise'!AB81)</f>
        <v/>
      </c>
      <c r="U1956" s="182" t="str">
        <f>IF('result subject-wise'!AC81="","",'result subject-wise'!AC81)</f>
        <v/>
      </c>
      <c r="V1956" s="176" t="str">
        <f>IF(OR(U1960=0,U1960&lt;S1960),"",IF(OR(R1956="RE",R1956="REP"),SUM(Q1956,T1956),IF(R1956="S",T1956,Q1956)))</f>
        <v/>
      </c>
    </row>
    <row r="1957" spans="1:22" ht="19.25" customHeight="1">
      <c r="A1957" s="986"/>
      <c r="B1957" s="942" t="str">
        <f>'statement of marks'!BM81</f>
        <v/>
      </c>
      <c r="C1957" s="943"/>
      <c r="D1957" s="200" t="str">
        <f>IF('statement of marks'!BN81="","",'statement of marks'!BN81)</f>
        <v/>
      </c>
      <c r="E1957" s="201" t="str">
        <f>IF('statement of marks'!BO81="","",'statement of marks'!BO81)</f>
        <v/>
      </c>
      <c r="F1957" s="201" t="str">
        <f>IF('statement of marks'!BP81="","",'statement of marks'!BP81)</f>
        <v/>
      </c>
      <c r="G1957" s="177" t="str">
        <f>IF('statement of marks'!BR81="","",'statement of marks'!BR81)</f>
        <v/>
      </c>
      <c r="H1957" s="177" t="str">
        <f>IF('statement of marks'!BS81="","",'statement of marks'!BS81)</f>
        <v/>
      </c>
      <c r="I1957" s="204" t="str">
        <f t="shared" ref="I1957" si="713">IF(G1957="","",IF(AND(G1957="ML",H1957="ML"),"ML",IF(AND(G1957="ML",H1957=""),"ML",SUM(G1957,H1957))))</f>
        <v/>
      </c>
      <c r="J1957" s="204" t="str">
        <f t="shared" si="710"/>
        <v/>
      </c>
      <c r="K1957" s="178" t="str">
        <f>IF(J1957="","",SUM(H1957,J1957))</f>
        <v/>
      </c>
      <c r="L1957" s="177" t="str">
        <f>IF('statement of marks'!BW81="","",'statement of marks'!BW81)</f>
        <v/>
      </c>
      <c r="M1957" s="177" t="str">
        <f>IF('statement of marks'!BX81="","",'statement of marks'!BX81)</f>
        <v/>
      </c>
      <c r="N1957" s="204" t="str">
        <f t="shared" ref="N1957" si="714">IF(L1957="","",IF(AND(L1957="ML",M1957="ML"),"ML",IF(AND(L1957="ML",M1957=""),"ML",SUM(L1957,M1957))))</f>
        <v/>
      </c>
      <c r="O1957" s="204" t="str">
        <f>IF(L1957="","",SUM(J1957,L1957))</f>
        <v/>
      </c>
      <c r="P1957" s="177" t="str">
        <f t="shared" ref="P1957:P1958" si="715">IF(AND(H1957="",M1957=""),"",SUM(H1957,M1957))</f>
        <v/>
      </c>
      <c r="Q1957" s="178" t="str">
        <f>IF(O1957="","",SUM(O1957,P1957))</f>
        <v/>
      </c>
      <c r="R1957" s="201" t="str">
        <f>CONCATENATE('statement of marks'!GA81,'statement of marks'!GJ81,'statement of marks'!GK81)</f>
        <v/>
      </c>
      <c r="S1957" s="180" t="str">
        <f>IF('result subject-wise'!AD81="","",'result subject-wise'!AD81)</f>
        <v/>
      </c>
      <c r="T1957" s="181" t="str">
        <f>IF('result subject-wise'!AF81="","",'result subject-wise'!AF81)</f>
        <v/>
      </c>
      <c r="U1957" s="182" t="str">
        <f>IF('result subject-wise'!AG81="","",'result subject-wise'!AG81)</f>
        <v/>
      </c>
      <c r="V1957" s="176" t="str">
        <f>IF(OR(U1960=0,U1960&lt;S1960),"",IF(OR(R1957="RE",R1957="REP"),SUM(Q1957,T1957),IF(R1957="S",T1957,Q1957)))</f>
        <v/>
      </c>
    </row>
    <row r="1958" spans="1:22" ht="19.25" customHeight="1">
      <c r="A1958" s="986"/>
      <c r="B1958" s="942" t="str">
        <f>'statement of marks'!CO81</f>
        <v/>
      </c>
      <c r="C1958" s="943"/>
      <c r="D1958" s="200" t="str">
        <f>IF('statement of marks'!CP81="","",'statement of marks'!CP81)</f>
        <v/>
      </c>
      <c r="E1958" s="201" t="str">
        <f>IF('statement of marks'!CQ81="","",'statement of marks'!CQ81)</f>
        <v/>
      </c>
      <c r="F1958" s="201" t="str">
        <f>IF('statement of marks'!CR81="","",'statement of marks'!CR81)</f>
        <v/>
      </c>
      <c r="G1958" s="177" t="str">
        <f>IF('statement of marks'!CT81="","",'statement of marks'!CT81)</f>
        <v/>
      </c>
      <c r="H1958" s="177" t="str">
        <f>IF('statement of marks'!CU81="","",'statement of marks'!CU81)</f>
        <v/>
      </c>
      <c r="I1958" s="204" t="str">
        <f>IF(G1958="","",IF(AND(G1958="ML",H1958="ML"),"ML",IF(AND(G1958="ML",H1958=""),"ML",SUM(G1958,H1958))))</f>
        <v/>
      </c>
      <c r="J1958" s="204" t="str">
        <f t="shared" si="710"/>
        <v/>
      </c>
      <c r="K1958" s="178" t="str">
        <f>IF(J1958="","",SUM(H1958,J1958))</f>
        <v/>
      </c>
      <c r="L1958" s="177" t="str">
        <f>IF('statement of marks'!CY81="","",'statement of marks'!CY81)</f>
        <v/>
      </c>
      <c r="M1958" s="177" t="str">
        <f>IF('statement of marks'!CZ81="","",'statement of marks'!CZ81)</f>
        <v/>
      </c>
      <c r="N1958" s="204" t="str">
        <f>IF(L1958="","",IF(AND(L1958="ML",M1958="ML"),"ML",IF(AND(L1958="ML",M1958=""),"ML",SUM(L1958,M1958))))</f>
        <v/>
      </c>
      <c r="O1958" s="204" t="str">
        <f>IF(L1958="","",SUM(J1958,L1958))</f>
        <v/>
      </c>
      <c r="P1958" s="177" t="str">
        <f t="shared" si="715"/>
        <v/>
      </c>
      <c r="Q1958" s="178" t="str">
        <f>IF(O1958="","",SUM(O1958,P1958))</f>
        <v/>
      </c>
      <c r="R1958" s="201" t="str">
        <f>CONCATENATE('statement of marks'!GL81,'statement of marks'!GU81,'statement of marks'!GV81)</f>
        <v/>
      </c>
      <c r="S1958" s="180" t="str">
        <f>IF('result subject-wise'!AH81="","",'result subject-wise'!AH81)</f>
        <v/>
      </c>
      <c r="T1958" s="181" t="str">
        <f>IF('result subject-wise'!AJ81="","",'result subject-wise'!AJ81)</f>
        <v/>
      </c>
      <c r="U1958" s="182" t="str">
        <f>IF('result subject-wise'!AK81="","",'result subject-wise'!AK81)</f>
        <v/>
      </c>
      <c r="V1958" s="176" t="str">
        <f>IF(OR(U1960=0,U1960&lt;S1960),"",IF(OR(R1958="RE",R1958="REP"),SUM(Q1958,T1958),IF(R1958="S",T1958,Q1958)))</f>
        <v/>
      </c>
    </row>
    <row r="1959" spans="1:22" ht="19.25" customHeight="1">
      <c r="A1959" s="986"/>
      <c r="B1959" s="1032" t="s">
        <v>296</v>
      </c>
      <c r="C1959" s="1033"/>
      <c r="D1959" s="183" t="str">
        <f>IF(AND(D1954="",D1955="",D1956="",D1957="",D1958=""),"",SUM(D1954:D1958))</f>
        <v/>
      </c>
      <c r="E1959" s="183" t="str">
        <f t="shared" ref="E1959:F1959" si="716">IF(AND(E1954="",E1955="",E1956="",E1957="",E1958=""),"",SUM(E1954:E1958))</f>
        <v/>
      </c>
      <c r="F1959" s="183" t="str">
        <f t="shared" si="716"/>
        <v/>
      </c>
      <c r="G1959" s="184" t="str">
        <f>IF(G1954="","",SUM(G1954:G1958))</f>
        <v/>
      </c>
      <c r="H1959" s="184">
        <f>SUM(H1956:H1958)</f>
        <v>0</v>
      </c>
      <c r="I1959" s="184" t="str">
        <f>IF(AND(I1954="",I1955="",I1956="",I1957="",I1958=""),"",SUM(I1954:I1958))</f>
        <v/>
      </c>
      <c r="J1959" s="185" t="str">
        <f>IF(J1958="","",SUM(J1954:J1958))</f>
        <v/>
      </c>
      <c r="K1959" s="186" t="str">
        <f>IF(K1954="","",SUM(K1954:K1958))</f>
        <v/>
      </c>
      <c r="L1959" s="184" t="str">
        <f>IF(L1954="","",SUM(L1954:L1958))</f>
        <v/>
      </c>
      <c r="M1959" s="184">
        <f>SUM(M1956:M1958)</f>
        <v>0</v>
      </c>
      <c r="N1959" s="184" t="str">
        <f t="shared" ref="N1959" si="717">IF(AND(N1954="",N1955="",N1956="",N1957="",N1958=""),"",SUM(N1954:N1958))</f>
        <v/>
      </c>
      <c r="O1959" s="185" t="str">
        <f>IF(L1959="","",SUM(J1959,L1959))</f>
        <v/>
      </c>
      <c r="P1959" s="186">
        <f>SUM(H1959,M1959)</f>
        <v>0</v>
      </c>
      <c r="Q1959" s="186" t="str">
        <f>IF(Q1954="","",SUM(Q1954:Q1958))</f>
        <v/>
      </c>
      <c r="R1959" s="185"/>
      <c r="S1959" s="185" t="str">
        <f>IF(AND(S1954="",S1955="",S1956="",S1957="",S1958=""),"",SUM(S1954:S1958))</f>
        <v/>
      </c>
      <c r="T1959" s="187" t="str">
        <f>IF(AND(T1954="",T1955="",T1956="",T1957="",T1958=""),"",SUM(T1954:T1958))</f>
        <v/>
      </c>
      <c r="U1959" s="188"/>
      <c r="V1959" s="189" t="str">
        <f>IF(V1954="","",SUM(V1954:V1958))</f>
        <v/>
      </c>
    </row>
    <row r="1960" spans="1:22" ht="19.25" customHeight="1">
      <c r="A1960" s="986"/>
      <c r="B1960" s="1034" t="s">
        <v>318</v>
      </c>
      <c r="C1960" s="1035"/>
      <c r="D1960" s="173" t="str">
        <f>IF(D1959="","",50-(COUNTIF(D1954:D1958,"NA")*10+COUNTIF(D1954:D1958,"ML")*10))</f>
        <v/>
      </c>
      <c r="E1960" s="173" t="str">
        <f t="shared" ref="E1960:F1960" si="718">IF(E1959="","",50-(COUNTIF(E1954:E1958,"NA")*10+COUNTIF(E1954:E1958,"ML")*10))</f>
        <v/>
      </c>
      <c r="F1960" s="173" t="str">
        <f t="shared" si="718"/>
        <v/>
      </c>
      <c r="G1960" s="177">
        <f>I1960-H1960</f>
        <v>350</v>
      </c>
      <c r="H1960" s="184">
        <f>IF(H1959="","",(IF(OR(H1956="ML",H1956=""),0,H1953)+IF(OR(H1957="ML",H1957=""),0,H1954)+IF(OR(H1958="ML",H1958=""),0,H1955)))</f>
        <v>0</v>
      </c>
      <c r="I1960" s="177">
        <f>IF(I1959=0,0,350-H1962)</f>
        <v>350</v>
      </c>
      <c r="J1960" s="204" t="str">
        <f>IF(J1959="","",SUM(D1960:G1960))</f>
        <v/>
      </c>
      <c r="K1960" s="178" t="str">
        <f>IF(K1959="","",SUM(H1960,J1960))</f>
        <v/>
      </c>
      <c r="L1960" s="177">
        <f>N1960-M1960</f>
        <v>500</v>
      </c>
      <c r="M1960" s="180">
        <f>IF(M1959="","",(IF(OR(M1956="ML",M1956=""),0,M1953)+IF(OR(M1957="ML",M1957=""),0,M1954)+IF(OR(M1958="ML",M1958=""),0,M1955)))</f>
        <v>0</v>
      </c>
      <c r="N1960" s="177">
        <f>IF(N1959=0,0,500-M1962)</f>
        <v>500</v>
      </c>
      <c r="O1960" s="204">
        <f>IF(L1960="","",SUM(J1960,L1960))</f>
        <v>500</v>
      </c>
      <c r="P1960" s="178">
        <f>SUM(H1960,M1960)</f>
        <v>0</v>
      </c>
      <c r="Q1960" s="178" t="str">
        <f>IF(Q1959="","",SUM(O1960,P1960))</f>
        <v/>
      </c>
      <c r="R1960" s="169"/>
      <c r="S1960" s="190">
        <f>COUNTIF(R1954:R1963,"S")</f>
        <v>0</v>
      </c>
      <c r="T1960" s="190">
        <f>COUNTIF(R1954:R1963,"RE")+COUNTIF(R1954:R1963,"REP")</f>
        <v>0</v>
      </c>
      <c r="U1960" s="190">
        <f>COUNTIF(U1954:U1959,"P")+COUNTIF(U1962:U1963,"P")</f>
        <v>0</v>
      </c>
      <c r="V1960" s="191" t="str">
        <f>IF(OR(U1960=0,U1960&lt;(S1960+T1960)),"",(Q1960-(S1960*200)+S1959))</f>
        <v/>
      </c>
    </row>
    <row r="1961" spans="1:22" ht="19.25" customHeight="1">
      <c r="A1961" s="986"/>
      <c r="B1961" s="942" t="s">
        <v>156</v>
      </c>
      <c r="C1961" s="943"/>
      <c r="D1961" s="192" t="str">
        <f t="shared" ref="D1961:Q1961" si="719">IF(D1960="","",D1959/D1960*100)</f>
        <v/>
      </c>
      <c r="E1961" s="192" t="str">
        <f t="shared" si="719"/>
        <v/>
      </c>
      <c r="F1961" s="192" t="str">
        <f t="shared" si="719"/>
        <v/>
      </c>
      <c r="G1961" s="192" t="e">
        <f t="shared" si="719"/>
        <v>#VALUE!</v>
      </c>
      <c r="H1961" s="192" t="e">
        <f t="shared" si="719"/>
        <v>#DIV/0!</v>
      </c>
      <c r="I1961" s="192" t="e">
        <f t="shared" si="719"/>
        <v>#VALUE!</v>
      </c>
      <c r="J1961" s="192" t="str">
        <f t="shared" si="719"/>
        <v/>
      </c>
      <c r="K1961" s="193" t="str">
        <f t="shared" si="719"/>
        <v/>
      </c>
      <c r="L1961" s="192" t="e">
        <f t="shared" si="719"/>
        <v>#VALUE!</v>
      </c>
      <c r="M1961" s="192" t="e">
        <f t="shared" si="719"/>
        <v>#DIV/0!</v>
      </c>
      <c r="N1961" s="192" t="e">
        <f t="shared" si="719"/>
        <v>#VALUE!</v>
      </c>
      <c r="O1961" s="192" t="e">
        <f t="shared" si="719"/>
        <v>#VALUE!</v>
      </c>
      <c r="P1961" s="193" t="e">
        <f t="shared" si="719"/>
        <v>#DIV/0!</v>
      </c>
      <c r="Q1961" s="193" t="str">
        <f t="shared" si="719"/>
        <v/>
      </c>
      <c r="R1961" s="166"/>
      <c r="S1961" s="166"/>
      <c r="T1961" s="167"/>
      <c r="U1961" s="170"/>
      <c r="V1961" s="194" t="str">
        <f>IF(V1960="","",V1959/V1960*100)</f>
        <v/>
      </c>
    </row>
    <row r="1962" spans="1:22" ht="19.25" customHeight="1">
      <c r="A1962" s="986"/>
      <c r="B1962" s="942" t="str">
        <f>'statement of marks'!$DQ$3</f>
        <v>RAJASTHAN STUDIES</v>
      </c>
      <c r="C1962" s="943"/>
      <c r="D1962" s="200" t="str">
        <f>IF('statement of marks'!DQ81="","",'statement of marks'!DQ81)</f>
        <v/>
      </c>
      <c r="E1962" s="201" t="str">
        <f>IF('statement of marks'!DR81="","",'statement of marks'!DR81)</f>
        <v/>
      </c>
      <c r="F1962" s="201" t="str">
        <f>IF('statement of marks'!DS81="","",'statement of marks'!DS81)</f>
        <v/>
      </c>
      <c r="G1962" s="201" t="str">
        <f>IF('statement of marks'!DU81="","",'statement of marks'!DU81)</f>
        <v/>
      </c>
      <c r="H1962" s="179">
        <f>IF(G1954="ML",70)+IF(G1955="ML",70)+IF(G1956="ML",70-H1953)+IF(G1957="ML",70-H1954)+IF(G1958="ML",70-H1955)+IF(H1956="ml",H1953)+IF(H1957="ml",H1954)+IF(H1958="ml",H1955)</f>
        <v>0</v>
      </c>
      <c r="I1962" s="204" t="str">
        <f>IF(G1962="","",SUM(G1962,H1962))</f>
        <v/>
      </c>
      <c r="J1962" s="204" t="str">
        <f>IF(G1962="","",SUM(D1962,E1962,F1962,G1962))</f>
        <v/>
      </c>
      <c r="K1962" s="178" t="str">
        <f>IF(J1962="","",SUM(H1962,J1962))</f>
        <v/>
      </c>
      <c r="L1962" s="201" t="str">
        <f>IF('statement of marks'!DW81="","",'statement of marks'!DW81)</f>
        <v/>
      </c>
      <c r="M1962" s="179">
        <f>IF(L1954="ML",100)+IF(L1955="ML",100)+IF(L1956="ML",100-M1953)+IF(L1957="ML",100-M1954)+IF(L1958="ML",100-M1955)+IF(M1956="ml",M1953)+IF(M1957="ml",M1954)+IF(M1958="ml",M1955)</f>
        <v>0</v>
      </c>
      <c r="N1962" s="204" t="str">
        <f>IF(L1962="","",SUM(L1962,M1962))</f>
        <v/>
      </c>
      <c r="O1962" s="204" t="str">
        <f>IF(L1962="","",SUM(K1962,L1962))</f>
        <v/>
      </c>
      <c r="P1962" s="179">
        <f>SUM(H1962,M1962)</f>
        <v>0</v>
      </c>
      <c r="Q1962" s="178" t="str">
        <f>IF(O1962="","",SUM(O1962,M1962))</f>
        <v/>
      </c>
      <c r="R1962" s="201" t="str">
        <f>IF('statement of marks'!GW81="","",'statement of marks'!GW81)</f>
        <v/>
      </c>
      <c r="S1962" s="180" t="str">
        <f>IF(OR(R1962="S",R1962="RE"),100,"")</f>
        <v/>
      </c>
      <c r="T1962" s="171" t="str">
        <f>IF('result subject-wise'!AL81="","",'result subject-wise'!AL81)</f>
        <v/>
      </c>
      <c r="U1962" s="172" t="str">
        <f>IF('result subject-wise'!AM81="","",'result subject-wise'!AM81)</f>
        <v/>
      </c>
      <c r="V1962" s="1036"/>
    </row>
    <row r="1963" spans="1:22" ht="19.25" customHeight="1">
      <c r="A1963" s="986"/>
      <c r="B1963" s="942" t="str">
        <f>'statement of marks'!$ED$3</f>
        <v>JEEVAN KAUSJAL</v>
      </c>
      <c r="C1963" s="943"/>
      <c r="D1963" s="1037" t="s">
        <v>283</v>
      </c>
      <c r="E1963" s="1038"/>
      <c r="F1963" s="204">
        <f>'statement of marks'!$ED$6</f>
        <v>30</v>
      </c>
      <c r="G1963" s="177" t="str">
        <f>IF('statement of marks'!ED81="","",'statement of marks'!ED81)</f>
        <v/>
      </c>
      <c r="H1963" s="1038" t="s">
        <v>284</v>
      </c>
      <c r="I1963" s="1038"/>
      <c r="J1963" s="204">
        <f>'statement of marks'!$EE$6</f>
        <v>30</v>
      </c>
      <c r="K1963" s="178" t="str">
        <f>IF('statement of marks'!EE81="","",'statement of marks'!EE81)</f>
        <v/>
      </c>
      <c r="L1963" s="1038" t="s">
        <v>113</v>
      </c>
      <c r="M1963" s="1038"/>
      <c r="N1963" s="204">
        <f>'statement of marks'!$EF$6</f>
        <v>40</v>
      </c>
      <c r="O1963" s="201" t="str">
        <f>IF('statement of marks'!EF81="","",'statement of marks'!EF81)</f>
        <v/>
      </c>
      <c r="P1963" s="166"/>
      <c r="Q1963" s="178" t="str">
        <f>IF(O1963="","",SUM(G1963,K1963,O1963))</f>
        <v/>
      </c>
      <c r="R1963" s="201" t="str">
        <f>IF('statement of marks'!GX81="","",'statement of marks'!GX81)</f>
        <v/>
      </c>
      <c r="S1963" s="180" t="str">
        <f>IF(OR(R1963="S",R1963="RE"),40,"")</f>
        <v/>
      </c>
      <c r="T1963" s="171" t="str">
        <f>IF('result subject-wise'!AN81="","",'result subject-wise'!AN81)</f>
        <v/>
      </c>
      <c r="U1963" s="172" t="str">
        <f>IF('result subject-wise'!AO81="","",'result subject-wise'!AO81)</f>
        <v/>
      </c>
      <c r="V1963" s="1036"/>
    </row>
    <row r="1964" spans="1:22" ht="19.25" customHeight="1">
      <c r="A1964" s="986"/>
      <c r="B1964" s="1039" t="s">
        <v>200</v>
      </c>
      <c r="C1964" s="1040"/>
      <c r="D1964" s="1041" t="str">
        <f>IF('statement of marks'!HD81="","",'statement of marks'!HD81)</f>
        <v/>
      </c>
      <c r="E1964" s="1042"/>
      <c r="F1964" s="1042"/>
      <c r="G1964" s="1042"/>
      <c r="H1964" s="1042"/>
      <c r="I1964" s="1043"/>
      <c r="J1964" s="202" t="s">
        <v>330</v>
      </c>
      <c r="K1964" s="201" t="str">
        <f>IF('statement of marks'!HG81="","",'statement of marks'!HG81)</f>
        <v/>
      </c>
      <c r="L1964" s="1044" t="s">
        <v>157</v>
      </c>
      <c r="M1964" s="1045"/>
      <c r="N1964" s="1046"/>
      <c r="O1964" s="201" t="str">
        <f>IF('statement of marks'!HI81="","",'statement of marks'!HI81)</f>
        <v/>
      </c>
      <c r="P1964" s="1047" t="s">
        <v>324</v>
      </c>
      <c r="Q1964" s="1047"/>
      <c r="R1964" s="1047"/>
      <c r="S1964" s="1047"/>
      <c r="T1964" s="1047"/>
      <c r="U1964" s="1047"/>
      <c r="V1964" s="1048"/>
    </row>
    <row r="1965" spans="1:22" ht="19.25" customHeight="1">
      <c r="A1965" s="986"/>
      <c r="B1965" s="1039" t="s">
        <v>333</v>
      </c>
      <c r="C1965" s="1040"/>
      <c r="D1965" s="965" t="s">
        <v>127</v>
      </c>
      <c r="E1965" s="966"/>
      <c r="F1965" s="958" t="s">
        <v>129</v>
      </c>
      <c r="G1965" s="958"/>
      <c r="H1965" s="958" t="s">
        <v>131</v>
      </c>
      <c r="I1965" s="958"/>
      <c r="J1965" s="958" t="s">
        <v>133</v>
      </c>
      <c r="K1965" s="958"/>
      <c r="L1965" s="959" t="s">
        <v>312</v>
      </c>
      <c r="M1965" s="959"/>
      <c r="N1965" s="959"/>
      <c r="O1965" s="959"/>
      <c r="P1965" s="960" t="s">
        <v>200</v>
      </c>
      <c r="Q1965" s="960"/>
      <c r="R1965" s="960"/>
      <c r="S1965" s="960"/>
      <c r="T1965" s="961" t="str">
        <f>IF('result subject-wise'!AR81="","",'result subject-wise'!AR81)</f>
        <v/>
      </c>
      <c r="U1965" s="961"/>
      <c r="V1965" s="962"/>
    </row>
    <row r="1966" spans="1:22" ht="19.25" customHeight="1">
      <c r="A1966" s="986"/>
      <c r="B1966" s="963" t="s">
        <v>309</v>
      </c>
      <c r="C1966" s="964"/>
      <c r="D1966" s="965" t="str">
        <f>IF('statement of marks'!EZ81="","",'statement of marks'!EZ81)</f>
        <v/>
      </c>
      <c r="E1966" s="966"/>
      <c r="F1966" s="966" t="str">
        <f>IF('statement of marks'!FB81="","",'statement of marks'!FB81)</f>
        <v/>
      </c>
      <c r="G1966" s="966"/>
      <c r="H1966" s="966" t="str">
        <f>IF('statement of marks'!FD81="","",'statement of marks'!FD81)</f>
        <v/>
      </c>
      <c r="I1966" s="966"/>
      <c r="J1966" s="966" t="str">
        <f>IF('statement of marks'!FF81="","",'statement of marks'!FF81)</f>
        <v/>
      </c>
      <c r="K1966" s="966"/>
      <c r="L1966" s="966" t="str">
        <f>IF('statement of marks'!FH81="","",'statement of marks'!FH81)</f>
        <v/>
      </c>
      <c r="M1966" s="966"/>
      <c r="N1966" s="966"/>
      <c r="O1966" s="966"/>
      <c r="P1966" s="960" t="s">
        <v>330</v>
      </c>
      <c r="Q1966" s="960"/>
      <c r="R1966" s="960"/>
      <c r="S1966" s="960"/>
      <c r="T1966" s="961" t="str">
        <f>IF(AND(T1965="mRrh.kZ",V1961&gt;=60),"FIRST",IF(AND(T1965="mRrh.kZ",V1961&gt;=48),"SECOND",IF(AND(T1965="mRrh.kZ",V1961&gt;=36),"THIRD","")))</f>
        <v/>
      </c>
      <c r="U1966" s="961"/>
      <c r="V1966" s="962"/>
    </row>
    <row r="1967" spans="1:22" ht="19.25" customHeight="1">
      <c r="A1967" s="986"/>
      <c r="B1967" s="963" t="s">
        <v>310</v>
      </c>
      <c r="C1967" s="964"/>
      <c r="D1967" s="967" t="str">
        <f>IF('statement of marks'!EY81="","",'statement of marks'!EY81)</f>
        <v/>
      </c>
      <c r="E1967" s="968"/>
      <c r="F1967" s="968" t="str">
        <f>IF('statement of marks'!FA81="","",'statement of marks'!FA81)</f>
        <v/>
      </c>
      <c r="G1967" s="968"/>
      <c r="H1967" s="968" t="str">
        <f>IF('statement of marks'!FC81="","",'statement of marks'!FC81)</f>
        <v/>
      </c>
      <c r="I1967" s="968"/>
      <c r="J1967" s="968" t="str">
        <f>IF('statement of marks'!FE81="","",'statement of marks'!FE81)</f>
        <v/>
      </c>
      <c r="K1967" s="968"/>
      <c r="L1967" s="968" t="str">
        <f>IF('statement of marks'!FG81="","",'statement of marks'!FG81)</f>
        <v/>
      </c>
      <c r="M1967" s="968"/>
      <c r="N1967" s="968"/>
      <c r="O1967" s="968"/>
      <c r="P1967" s="969" t="s">
        <v>302</v>
      </c>
      <c r="Q1967" s="970"/>
      <c r="R1967" s="970"/>
      <c r="S1967" s="971"/>
      <c r="T1967" s="972" t="str">
        <f>IF(T1965="","",'result subject-wise'!$G$118)</f>
        <v/>
      </c>
      <c r="U1967" s="972"/>
      <c r="V1967" s="973"/>
    </row>
    <row r="1968" spans="1:22" ht="19.25" customHeight="1">
      <c r="A1968" s="986"/>
      <c r="B1968" s="942" t="s">
        <v>303</v>
      </c>
      <c r="C1968" s="943"/>
      <c r="D1968" s="944"/>
      <c r="E1968" s="945"/>
      <c r="F1968" s="945"/>
      <c r="G1968" s="945"/>
      <c r="H1968" s="945"/>
      <c r="I1968" s="945"/>
      <c r="J1968" s="945"/>
      <c r="K1968" s="945"/>
      <c r="L1968" s="946" t="s">
        <v>326</v>
      </c>
      <c r="M1968" s="946"/>
      <c r="N1968" s="946"/>
      <c r="O1968" s="946"/>
      <c r="P1968" s="946"/>
      <c r="Q1968" s="946"/>
      <c r="R1968" s="974"/>
      <c r="S1968" s="975"/>
      <c r="T1968" s="975"/>
      <c r="U1968" s="975"/>
      <c r="V1968" s="976"/>
    </row>
    <row r="1969" spans="1:22" ht="19.25" customHeight="1">
      <c r="A1969" s="986"/>
      <c r="B1969" s="942" t="s">
        <v>335</v>
      </c>
      <c r="C1969" s="943"/>
      <c r="D1969" s="944"/>
      <c r="E1969" s="945"/>
      <c r="F1969" s="945"/>
      <c r="G1969" s="945"/>
      <c r="H1969" s="945"/>
      <c r="I1969" s="945"/>
      <c r="J1969" s="945"/>
      <c r="K1969" s="945"/>
      <c r="L1969" s="946" t="s">
        <v>304</v>
      </c>
      <c r="M1969" s="946"/>
      <c r="N1969" s="946"/>
      <c r="O1969" s="946"/>
      <c r="P1969" s="946"/>
      <c r="Q1969" s="946"/>
      <c r="R1969" s="977"/>
      <c r="S1969" s="978"/>
      <c r="T1969" s="978"/>
      <c r="U1969" s="978"/>
      <c r="V1969" s="979"/>
    </row>
    <row r="1970" spans="1:22" ht="19.25" customHeight="1">
      <c r="A1970" s="986"/>
      <c r="B1970" s="942" t="s">
        <v>313</v>
      </c>
      <c r="C1970" s="943"/>
      <c r="D1970" s="944"/>
      <c r="E1970" s="945"/>
      <c r="F1970" s="945"/>
      <c r="G1970" s="945"/>
      <c r="H1970" s="945"/>
      <c r="I1970" s="945"/>
      <c r="J1970" s="945"/>
      <c r="K1970" s="945"/>
      <c r="L1970" s="946" t="s">
        <v>327</v>
      </c>
      <c r="M1970" s="946"/>
      <c r="N1970" s="946"/>
      <c r="O1970" s="946"/>
      <c r="P1970" s="946"/>
      <c r="Q1970" s="946"/>
      <c r="R1970" s="947" t="s">
        <v>328</v>
      </c>
      <c r="S1970" s="948"/>
      <c r="T1970" s="948"/>
      <c r="U1970" s="948"/>
      <c r="V1970" s="949"/>
    </row>
    <row r="1971" spans="1:22" ht="19.25" customHeight="1">
      <c r="A1971" s="987"/>
      <c r="B1971" s="950" t="s">
        <v>329</v>
      </c>
      <c r="C1971" s="951"/>
      <c r="D1971" s="952"/>
      <c r="E1971" s="953"/>
      <c r="F1971" s="953"/>
      <c r="G1971" s="953"/>
      <c r="H1971" s="953"/>
      <c r="I1971" s="953"/>
      <c r="J1971" s="953"/>
      <c r="K1971" s="953"/>
      <c r="L1971" s="951" t="s">
        <v>117</v>
      </c>
      <c r="M1971" s="951"/>
      <c r="N1971" s="951"/>
      <c r="O1971" s="951"/>
      <c r="P1971" s="954">
        <f>'statement of marks'!$HJ$110</f>
        <v>42122</v>
      </c>
      <c r="Q1971" s="954"/>
      <c r="R1971" s="955" t="s">
        <v>305</v>
      </c>
      <c r="S1971" s="956"/>
      <c r="T1971" s="956"/>
      <c r="U1971" s="956"/>
      <c r="V1971" s="957"/>
    </row>
    <row r="1972" spans="1:22" ht="19.25" customHeight="1">
      <c r="A1972" s="980" t="s">
        <v>287</v>
      </c>
      <c r="B1972" s="981"/>
      <c r="C1972" s="981"/>
      <c r="D1972" s="981"/>
      <c r="E1972" s="981"/>
      <c r="F1972" s="981"/>
      <c r="G1972" s="981"/>
      <c r="H1972" s="981"/>
      <c r="I1972" s="981"/>
      <c r="J1972" s="981"/>
      <c r="K1972" s="981"/>
      <c r="L1972" s="981"/>
      <c r="M1972" s="981"/>
      <c r="N1972" s="981"/>
      <c r="O1972" s="981"/>
      <c r="P1972" s="981"/>
      <c r="Q1972" s="981"/>
      <c r="R1972" s="981"/>
      <c r="S1972" s="981"/>
      <c r="T1972" s="981"/>
      <c r="U1972" s="981"/>
      <c r="V1972" s="982"/>
    </row>
    <row r="1973" spans="1:22" ht="19.25" customHeight="1">
      <c r="A1973" s="983" t="str">
        <f>'statement of marks'!$A$1</f>
        <v>GOVT. GIRLS' HR. SEC. SCHOOL, NIMBAHERA</v>
      </c>
      <c r="B1973" s="984"/>
      <c r="C1973" s="984"/>
      <c r="D1973" s="984"/>
      <c r="E1973" s="984"/>
      <c r="F1973" s="984"/>
      <c r="G1973" s="984"/>
      <c r="H1973" s="984"/>
      <c r="I1973" s="984"/>
      <c r="J1973" s="984"/>
      <c r="K1973" s="984"/>
      <c r="L1973" s="984"/>
      <c r="M1973" s="984"/>
      <c r="N1973" s="984"/>
      <c r="O1973" s="984"/>
      <c r="P1973" s="984"/>
      <c r="Q1973" s="984"/>
      <c r="R1973" s="984"/>
      <c r="S1973" s="984"/>
      <c r="T1973" s="984"/>
      <c r="U1973" s="984"/>
      <c r="V1973" s="985"/>
    </row>
    <row r="1974" spans="1:22" ht="19.25" customHeight="1">
      <c r="A1974" s="986"/>
      <c r="B1974" s="988" t="s">
        <v>316</v>
      </c>
      <c r="C1974" s="988"/>
      <c r="D1974" s="989" t="str">
        <f>'statement of marks'!$F$3</f>
        <v>2013-14</v>
      </c>
      <c r="E1974" s="990"/>
      <c r="F1974" s="991" t="str">
        <f>IF(T1992="","MAIN EXAMINATION",IF(D1991="Suppl.","SUPPLEMENTARY EXAMINATION",IF(D1991="Re-exam.","RE-EXAMINATION",)))</f>
        <v>MAIN EXAMINATION</v>
      </c>
      <c r="G1974" s="992"/>
      <c r="H1974" s="992"/>
      <c r="I1974" s="992"/>
      <c r="J1974" s="992"/>
      <c r="K1974" s="992"/>
      <c r="L1974" s="992"/>
      <c r="M1974" s="992"/>
      <c r="N1974" s="992"/>
      <c r="O1974" s="992"/>
      <c r="P1974" s="992"/>
      <c r="Q1974" s="992"/>
      <c r="R1974" s="993" t="s">
        <v>315</v>
      </c>
      <c r="S1974" s="994"/>
      <c r="T1974" s="995" t="str">
        <f>'statement of marks'!$A$3</f>
        <v>11 'A'</v>
      </c>
      <c r="U1974" s="995"/>
      <c r="V1974" s="996"/>
    </row>
    <row r="1975" spans="1:22" ht="19.25" customHeight="1">
      <c r="A1975" s="986"/>
      <c r="B1975" s="997" t="s">
        <v>36</v>
      </c>
      <c r="C1975" s="997"/>
      <c r="D1975" s="998" t="str">
        <f>IF('statement of marks'!G82="","",'statement of marks'!G82)</f>
        <v>A 074</v>
      </c>
      <c r="E1975" s="946"/>
      <c r="F1975" s="946"/>
      <c r="G1975" s="946"/>
      <c r="H1975" s="946"/>
      <c r="I1975" s="946"/>
      <c r="J1975" s="946"/>
      <c r="K1975" s="946"/>
      <c r="L1975" s="946"/>
      <c r="M1975" s="946"/>
      <c r="N1975" s="946"/>
      <c r="O1975" s="946"/>
      <c r="P1975" s="946"/>
      <c r="Q1975" s="946"/>
      <c r="R1975" s="999" t="s">
        <v>314</v>
      </c>
      <c r="S1975" s="1000"/>
      <c r="T1975" s="1001" t="str">
        <f>IF('statement of marks'!E82="","",'statement of marks'!E82)</f>
        <v/>
      </c>
      <c r="U1975" s="1001"/>
      <c r="V1975" s="1002"/>
    </row>
    <row r="1976" spans="1:22" ht="19.25" customHeight="1">
      <c r="A1976" s="986"/>
      <c r="B1976" s="997" t="s">
        <v>37</v>
      </c>
      <c r="C1976" s="997"/>
      <c r="D1976" s="998" t="str">
        <f>IF('statement of marks'!H82="","",'statement of marks'!H82)</f>
        <v>B 074</v>
      </c>
      <c r="E1976" s="946"/>
      <c r="F1976" s="946"/>
      <c r="G1976" s="946"/>
      <c r="H1976" s="946"/>
      <c r="I1976" s="946"/>
      <c r="J1976" s="946"/>
      <c r="K1976" s="946"/>
      <c r="L1976" s="946"/>
      <c r="M1976" s="946"/>
      <c r="N1976" s="946"/>
      <c r="O1976" s="946"/>
      <c r="P1976" s="946"/>
      <c r="Q1976" s="946"/>
      <c r="R1976" s="999" t="s">
        <v>35</v>
      </c>
      <c r="S1976" s="1000"/>
      <c r="T1976" s="1001" t="str">
        <f>IF('statement of marks'!D82="","",'statement of marks'!D82)</f>
        <v/>
      </c>
      <c r="U1976" s="1001"/>
      <c r="V1976" s="1002"/>
    </row>
    <row r="1977" spans="1:22" ht="19.25" customHeight="1">
      <c r="A1977" s="986"/>
      <c r="B1977" s="1003" t="s">
        <v>38</v>
      </c>
      <c r="C1977" s="1003"/>
      <c r="D1977" s="998" t="str">
        <f>IF('statement of marks'!I82="","",'statement of marks'!I82)</f>
        <v>C 074</v>
      </c>
      <c r="E1977" s="946"/>
      <c r="F1977" s="946"/>
      <c r="G1977" s="946"/>
      <c r="H1977" s="946"/>
      <c r="I1977" s="946"/>
      <c r="J1977" s="946"/>
      <c r="K1977" s="946"/>
      <c r="L1977" s="946"/>
      <c r="M1977" s="946"/>
      <c r="N1977" s="946"/>
      <c r="O1977" s="946"/>
      <c r="P1977" s="946"/>
      <c r="Q1977" s="946"/>
      <c r="R1977" s="1004" t="s">
        <v>285</v>
      </c>
      <c r="S1977" s="1005"/>
      <c r="T1977" s="1006" t="str">
        <f>IF('statement of marks'!F82="","",'statement of marks'!F82)</f>
        <v/>
      </c>
      <c r="U1977" s="1006"/>
      <c r="V1977" s="1007"/>
    </row>
    <row r="1978" spans="1:22" ht="19.25" customHeight="1">
      <c r="A1978" s="986"/>
      <c r="B1978" s="1008" t="s">
        <v>223</v>
      </c>
      <c r="C1978" s="1010" t="s">
        <v>319</v>
      </c>
      <c r="D1978" s="1012" t="s">
        <v>114</v>
      </c>
      <c r="E1978" s="1012" t="s">
        <v>115</v>
      </c>
      <c r="F1978" s="1012" t="s">
        <v>116</v>
      </c>
      <c r="G1978" s="1014" t="s">
        <v>281</v>
      </c>
      <c r="H1978" s="1014" t="s">
        <v>282</v>
      </c>
      <c r="I1978" s="1012" t="s">
        <v>289</v>
      </c>
      <c r="J1978" s="1012" t="s">
        <v>299</v>
      </c>
      <c r="K1978" s="1016" t="s">
        <v>299</v>
      </c>
      <c r="L1978" s="1018" t="s">
        <v>292</v>
      </c>
      <c r="M1978" s="1018" t="s">
        <v>293</v>
      </c>
      <c r="N1978" s="1020" t="s">
        <v>294</v>
      </c>
      <c r="O1978" s="1020" t="s">
        <v>290</v>
      </c>
      <c r="P1978" s="1020" t="s">
        <v>291</v>
      </c>
      <c r="Q1978" s="1016" t="s">
        <v>323</v>
      </c>
      <c r="R1978" s="1012" t="s">
        <v>334</v>
      </c>
      <c r="S1978" s="1022" t="s">
        <v>332</v>
      </c>
      <c r="T1978" s="1024" t="s">
        <v>320</v>
      </c>
      <c r="U1978" s="1026" t="s">
        <v>321</v>
      </c>
      <c r="V1978" s="1028" t="s">
        <v>322</v>
      </c>
    </row>
    <row r="1979" spans="1:22" ht="19.25" customHeight="1">
      <c r="A1979" s="986"/>
      <c r="B1979" s="1009"/>
      <c r="C1979" s="1011"/>
      <c r="D1979" s="1013"/>
      <c r="E1979" s="1013"/>
      <c r="F1979" s="1013"/>
      <c r="G1979" s="1015"/>
      <c r="H1979" s="1015"/>
      <c r="I1979" s="1013"/>
      <c r="J1979" s="1013"/>
      <c r="K1979" s="1017"/>
      <c r="L1979" s="1019"/>
      <c r="M1979" s="1019"/>
      <c r="N1979" s="1021"/>
      <c r="O1979" s="1021"/>
      <c r="P1979" s="1021"/>
      <c r="Q1979" s="1017"/>
      <c r="R1979" s="1013"/>
      <c r="S1979" s="1023"/>
      <c r="T1979" s="1025"/>
      <c r="U1979" s="1027"/>
      <c r="V1979" s="1029"/>
    </row>
    <row r="1980" spans="1:22" ht="19.25" customHeight="1">
      <c r="A1980" s="986"/>
      <c r="B1980" s="1030" t="s">
        <v>317</v>
      </c>
      <c r="C1980" s="1031"/>
      <c r="D1980" s="173">
        <v>10</v>
      </c>
      <c r="E1980" s="203">
        <v>10</v>
      </c>
      <c r="F1980" s="203">
        <v>10</v>
      </c>
      <c r="G1980" s="164" t="s">
        <v>90</v>
      </c>
      <c r="H1980" s="174" t="str">
        <f>'statement of marks'!$AQ$6</f>
        <v/>
      </c>
      <c r="I1980" s="165">
        <v>70</v>
      </c>
      <c r="J1980" s="164" t="s">
        <v>88</v>
      </c>
      <c r="K1980" s="175">
        <v>100</v>
      </c>
      <c r="L1980" s="164" t="s">
        <v>91</v>
      </c>
      <c r="M1980" s="174" t="str">
        <f>'statement of marks'!$AV$6</f>
        <v/>
      </c>
      <c r="N1980" s="165">
        <v>100</v>
      </c>
      <c r="O1980" s="164" t="s">
        <v>307</v>
      </c>
      <c r="P1980" s="175"/>
      <c r="Q1980" s="175">
        <v>200</v>
      </c>
      <c r="R1980" s="166"/>
      <c r="S1980" s="166"/>
      <c r="T1980" s="167"/>
      <c r="U1980" s="168"/>
      <c r="V1980" s="176" t="str">
        <f>IF(OR(U1987=0,U1987&lt;S1987),"",Q1980)</f>
        <v/>
      </c>
    </row>
    <row r="1981" spans="1:22" ht="19.25" customHeight="1">
      <c r="A1981" s="986"/>
      <c r="B1981" s="942" t="str">
        <f>'statement of marks'!$J$3</f>
        <v>HINDI COMPULSORY</v>
      </c>
      <c r="C1981" s="943"/>
      <c r="D1981" s="200" t="str">
        <f>IF('statement of marks'!J82="","",'statement of marks'!J82)</f>
        <v/>
      </c>
      <c r="E1981" s="201" t="str">
        <f>IF('statement of marks'!K82="","",'statement of marks'!K82)</f>
        <v/>
      </c>
      <c r="F1981" s="201" t="str">
        <f>IF('statement of marks'!L82="","",'statement of marks'!L82)</f>
        <v/>
      </c>
      <c r="G1981" s="177" t="str">
        <f>IF('statement of marks'!N82="","",'statement of marks'!N82)</f>
        <v/>
      </c>
      <c r="H1981" s="177" t="str">
        <f>'statement of marks'!$BS$6</f>
        <v/>
      </c>
      <c r="I1981" s="204" t="str">
        <f>IF(G1981="","",G1981)</f>
        <v/>
      </c>
      <c r="J1981" s="204" t="str">
        <f>IF(G1981="","",SUM(D1981,E1981,F1981,G1981))</f>
        <v/>
      </c>
      <c r="K1981" s="178" t="str">
        <f>J1981</f>
        <v/>
      </c>
      <c r="L1981" s="177" t="str">
        <f>IF('statement of marks'!P82="","",'statement of marks'!P82)</f>
        <v/>
      </c>
      <c r="M1981" s="174" t="str">
        <f>'statement of marks'!$BX$6</f>
        <v/>
      </c>
      <c r="N1981" s="204" t="str">
        <f>IF(L1981="","",L1981)</f>
        <v/>
      </c>
      <c r="O1981" s="204" t="str">
        <f>IF(L1981="","",SUM(J1981,L1981))</f>
        <v/>
      </c>
      <c r="P1981" s="179">
        <f>SUM(H1981,M1981)</f>
        <v>0</v>
      </c>
      <c r="Q1981" s="178" t="str">
        <f>O1981</f>
        <v/>
      </c>
      <c r="R1981" s="201" t="str">
        <f>CONCATENATE('statement of marks'!FJ82,'statement of marks'!FK82,'statement of marks'!FL82)</f>
        <v/>
      </c>
      <c r="S1981" s="180" t="str">
        <f>IF(OR(R1981="S",R1981="RE"),100,"")</f>
        <v/>
      </c>
      <c r="T1981" s="181" t="str">
        <f>IF('result subject-wise'!U82="","",'result subject-wise'!U82)</f>
        <v/>
      </c>
      <c r="U1981" s="182" t="str">
        <f>IF('result subject-wise'!V82="","",'result subject-wise'!V82)</f>
        <v/>
      </c>
      <c r="V1981" s="176" t="str">
        <f>IF(OR(U1987=0,U1987&lt;S1987),"",IF(R1981="RE",SUM(Q1981,T1981),IF(R1981="S",T1981,Q1981)))</f>
        <v/>
      </c>
    </row>
    <row r="1982" spans="1:22" ht="19.25" customHeight="1">
      <c r="A1982" s="986"/>
      <c r="B1982" s="942" t="str">
        <f>'statement of marks'!$W$3</f>
        <v>ENGLISH COMPULSORY</v>
      </c>
      <c r="C1982" s="943"/>
      <c r="D1982" s="200" t="str">
        <f>IF('statement of marks'!W82="","",'statement of marks'!W82)</f>
        <v/>
      </c>
      <c r="E1982" s="201" t="str">
        <f>IF('statement of marks'!X82="","",'statement of marks'!X82)</f>
        <v/>
      </c>
      <c r="F1982" s="201" t="str">
        <f>IF('statement of marks'!Y82="","",'statement of marks'!Y82)</f>
        <v/>
      </c>
      <c r="G1982" s="177" t="str">
        <f>IF('statement of marks'!AA82="","",'statement of marks'!AA82)</f>
        <v/>
      </c>
      <c r="H1982" s="177" t="str">
        <f>'statement of marks'!$CU$6</f>
        <v/>
      </c>
      <c r="I1982" s="204" t="str">
        <f>IF(G1982="","",G1982)</f>
        <v/>
      </c>
      <c r="J1982" s="204" t="str">
        <f t="shared" ref="J1982:J1985" si="720">IF(G1982="","",SUM(D1982,E1982,F1982,G1982))</f>
        <v/>
      </c>
      <c r="K1982" s="178" t="str">
        <f>J1982</f>
        <v/>
      </c>
      <c r="L1982" s="177" t="str">
        <f>IF('statement of marks'!AC82="","",'statement of marks'!AC82)</f>
        <v/>
      </c>
      <c r="M1982" s="174" t="str">
        <f>'statement of marks'!$CZ$6</f>
        <v/>
      </c>
      <c r="N1982" s="204" t="str">
        <f>IF(L1982="","",L1982)</f>
        <v/>
      </c>
      <c r="O1982" s="204" t="str">
        <f t="shared" ref="O1982" si="721">IF(L1982="","",SUM(J1982,L1982))</f>
        <v/>
      </c>
      <c r="P1982" s="179">
        <f t="shared" ref="P1982" si="722">SUM(H1982,M1982)</f>
        <v>0</v>
      </c>
      <c r="Q1982" s="178" t="str">
        <f>O1982</f>
        <v/>
      </c>
      <c r="R1982" s="201" t="str">
        <f>CONCATENATE('statement of marks'!FM82,'statement of marks'!FN82,'statement of marks'!FO82)</f>
        <v/>
      </c>
      <c r="S1982" s="180" t="str">
        <f>IF(OR(R1982="S",R1982="RE"),100,"")</f>
        <v/>
      </c>
      <c r="T1982" s="181" t="str">
        <f>IF('result subject-wise'!X82="","",'result subject-wise'!X82)</f>
        <v/>
      </c>
      <c r="U1982" s="182" t="str">
        <f>IF('result subject-wise'!Y82="","",'result subject-wise'!Y82)</f>
        <v/>
      </c>
      <c r="V1982" s="176" t="str">
        <f>IF(OR(U1987=0,U1987&lt;S1987),"",IF(R1982="RE",SUM(Q1982,T1982),IF(R1982="S",T1982,Q1982)))</f>
        <v/>
      </c>
    </row>
    <row r="1983" spans="1:22" ht="19.25" customHeight="1">
      <c r="A1983" s="986"/>
      <c r="B1983" s="942" t="str">
        <f>'statement of marks'!AK82</f>
        <v/>
      </c>
      <c r="C1983" s="943"/>
      <c r="D1983" s="200" t="str">
        <f>IF('statement of marks'!AL82="","",'statement of marks'!AL82)</f>
        <v/>
      </c>
      <c r="E1983" s="201" t="str">
        <f>IF('statement of marks'!AM82="","",'statement of marks'!AM82)</f>
        <v/>
      </c>
      <c r="F1983" s="201" t="str">
        <f>IF('statement of marks'!AN82="","",'statement of marks'!AN82)</f>
        <v/>
      </c>
      <c r="G1983" s="177" t="str">
        <f>IF('statement of marks'!AP82="","",'statement of marks'!AP82)</f>
        <v/>
      </c>
      <c r="H1983" s="177" t="str">
        <f>IF('statement of marks'!AQ82="","",'statement of marks'!AQ82)</f>
        <v/>
      </c>
      <c r="I1983" s="204" t="str">
        <f>IF(G1983="","",IF(AND(G1983="ML",H1983="ML"),"ML",IF(AND(G1983="ML",H1983=""),"ML",SUM(G1983,H1983))))</f>
        <v/>
      </c>
      <c r="J1983" s="204" t="str">
        <f t="shared" si="720"/>
        <v/>
      </c>
      <c r="K1983" s="178" t="str">
        <f>IF(J1983="","",SUM(H1983,J1983))</f>
        <v/>
      </c>
      <c r="L1983" s="177" t="str">
        <f>IF('statement of marks'!AU82="","",'statement of marks'!AU82)</f>
        <v/>
      </c>
      <c r="M1983" s="177" t="str">
        <f>IF('statement of marks'!AV82="","",'statement of marks'!AV82)</f>
        <v/>
      </c>
      <c r="N1983" s="204" t="str">
        <f>IF(L1983="","",IF(AND(L1983="ML",M1983="ML"),"ML",IF(AND(L1983="ML",M1983=""),"ML",SUM(L1983,M1983))))</f>
        <v/>
      </c>
      <c r="O1983" s="204" t="str">
        <f>IF(L1983="","",SUM(J1983,L1983))</f>
        <v/>
      </c>
      <c r="P1983" s="177" t="str">
        <f>IF(AND(H1983="",M1983=""),"",SUM(H1983,M1983))</f>
        <v/>
      </c>
      <c r="Q1983" s="178" t="str">
        <f>IF(O1983="","",SUM(O1983,P1983))</f>
        <v/>
      </c>
      <c r="R1983" s="201" t="str">
        <f>CONCATENATE('statement of marks'!FP82,'statement of marks'!FY82,'statement of marks'!FZ82)</f>
        <v/>
      </c>
      <c r="S1983" s="180" t="str">
        <f>IF('result subject-wise'!Z82="","",'result subject-wise'!Z82)</f>
        <v/>
      </c>
      <c r="T1983" s="181" t="str">
        <f>IF('result subject-wise'!AB82="","",'result subject-wise'!AB82)</f>
        <v/>
      </c>
      <c r="U1983" s="182" t="str">
        <f>IF('result subject-wise'!AC82="","",'result subject-wise'!AC82)</f>
        <v/>
      </c>
      <c r="V1983" s="176" t="str">
        <f>IF(OR(U1987=0,U1987&lt;S1987),"",IF(OR(R1983="RE",R1983="REP"),SUM(Q1983,T1983),IF(R1983="S",T1983,Q1983)))</f>
        <v/>
      </c>
    </row>
    <row r="1984" spans="1:22" ht="19.25" customHeight="1">
      <c r="A1984" s="986"/>
      <c r="B1984" s="942" t="str">
        <f>'statement of marks'!BM82</f>
        <v/>
      </c>
      <c r="C1984" s="943"/>
      <c r="D1984" s="200" t="str">
        <f>IF('statement of marks'!BN82="","",'statement of marks'!BN82)</f>
        <v/>
      </c>
      <c r="E1984" s="201" t="str">
        <f>IF('statement of marks'!BO82="","",'statement of marks'!BO82)</f>
        <v/>
      </c>
      <c r="F1984" s="201" t="str">
        <f>IF('statement of marks'!BP82="","",'statement of marks'!BP82)</f>
        <v/>
      </c>
      <c r="G1984" s="177" t="str">
        <f>IF('statement of marks'!BR82="","",'statement of marks'!BR82)</f>
        <v/>
      </c>
      <c r="H1984" s="177" t="str">
        <f>IF('statement of marks'!BS82="","",'statement of marks'!BS82)</f>
        <v/>
      </c>
      <c r="I1984" s="204" t="str">
        <f t="shared" ref="I1984" si="723">IF(G1984="","",IF(AND(G1984="ML",H1984="ML"),"ML",IF(AND(G1984="ML",H1984=""),"ML",SUM(G1984,H1984))))</f>
        <v/>
      </c>
      <c r="J1984" s="204" t="str">
        <f t="shared" si="720"/>
        <v/>
      </c>
      <c r="K1984" s="178" t="str">
        <f>IF(J1984="","",SUM(H1984,J1984))</f>
        <v/>
      </c>
      <c r="L1984" s="177" t="str">
        <f>IF('statement of marks'!BW82="","",'statement of marks'!BW82)</f>
        <v/>
      </c>
      <c r="M1984" s="177" t="str">
        <f>IF('statement of marks'!BX82="","",'statement of marks'!BX82)</f>
        <v/>
      </c>
      <c r="N1984" s="204" t="str">
        <f t="shared" ref="N1984" si="724">IF(L1984="","",IF(AND(L1984="ML",M1984="ML"),"ML",IF(AND(L1984="ML",M1984=""),"ML",SUM(L1984,M1984))))</f>
        <v/>
      </c>
      <c r="O1984" s="204" t="str">
        <f>IF(L1984="","",SUM(J1984,L1984))</f>
        <v/>
      </c>
      <c r="P1984" s="177" t="str">
        <f t="shared" ref="P1984:P1985" si="725">IF(AND(H1984="",M1984=""),"",SUM(H1984,M1984))</f>
        <v/>
      </c>
      <c r="Q1984" s="178" t="str">
        <f>IF(O1984="","",SUM(O1984,P1984))</f>
        <v/>
      </c>
      <c r="R1984" s="201" t="str">
        <f>CONCATENATE('statement of marks'!GA82,'statement of marks'!GJ82,'statement of marks'!GK82)</f>
        <v/>
      </c>
      <c r="S1984" s="180" t="str">
        <f>IF('result subject-wise'!AD82="","",'result subject-wise'!AD82)</f>
        <v/>
      </c>
      <c r="T1984" s="181" t="str">
        <f>IF('result subject-wise'!AF82="","",'result subject-wise'!AF82)</f>
        <v/>
      </c>
      <c r="U1984" s="182" t="str">
        <f>IF('result subject-wise'!AG82="","",'result subject-wise'!AG82)</f>
        <v/>
      </c>
      <c r="V1984" s="176" t="str">
        <f>IF(OR(U1987=0,U1987&lt;S1987),"",IF(OR(R1984="RE",R1984="REP"),SUM(Q1984,T1984),IF(R1984="S",T1984,Q1984)))</f>
        <v/>
      </c>
    </row>
    <row r="1985" spans="1:22" ht="19.25" customHeight="1">
      <c r="A1985" s="986"/>
      <c r="B1985" s="942" t="str">
        <f>'statement of marks'!CO82</f>
        <v/>
      </c>
      <c r="C1985" s="943"/>
      <c r="D1985" s="200" t="str">
        <f>IF('statement of marks'!CP82="","",'statement of marks'!CP82)</f>
        <v/>
      </c>
      <c r="E1985" s="201" t="str">
        <f>IF('statement of marks'!CQ82="","",'statement of marks'!CQ82)</f>
        <v/>
      </c>
      <c r="F1985" s="201" t="str">
        <f>IF('statement of marks'!CR82="","",'statement of marks'!CR82)</f>
        <v/>
      </c>
      <c r="G1985" s="177" t="str">
        <f>IF('statement of marks'!CT82="","",'statement of marks'!CT82)</f>
        <v/>
      </c>
      <c r="H1985" s="177" t="str">
        <f>IF('statement of marks'!CU82="","",'statement of marks'!CU82)</f>
        <v/>
      </c>
      <c r="I1985" s="204" t="str">
        <f>IF(G1985="","",IF(AND(G1985="ML",H1985="ML"),"ML",IF(AND(G1985="ML",H1985=""),"ML",SUM(G1985,H1985))))</f>
        <v/>
      </c>
      <c r="J1985" s="204" t="str">
        <f t="shared" si="720"/>
        <v/>
      </c>
      <c r="K1985" s="178" t="str">
        <f>IF(J1985="","",SUM(H1985,J1985))</f>
        <v/>
      </c>
      <c r="L1985" s="177" t="str">
        <f>IF('statement of marks'!CY82="","",'statement of marks'!CY82)</f>
        <v/>
      </c>
      <c r="M1985" s="177" t="str">
        <f>IF('statement of marks'!CZ82="","",'statement of marks'!CZ82)</f>
        <v/>
      </c>
      <c r="N1985" s="204" t="str">
        <f>IF(L1985="","",IF(AND(L1985="ML",M1985="ML"),"ML",IF(AND(L1985="ML",M1985=""),"ML",SUM(L1985,M1985))))</f>
        <v/>
      </c>
      <c r="O1985" s="204" t="str">
        <f>IF(L1985="","",SUM(J1985,L1985))</f>
        <v/>
      </c>
      <c r="P1985" s="177" t="str">
        <f t="shared" si="725"/>
        <v/>
      </c>
      <c r="Q1985" s="178" t="str">
        <f>IF(O1985="","",SUM(O1985,P1985))</f>
        <v/>
      </c>
      <c r="R1985" s="201" t="str">
        <f>CONCATENATE('statement of marks'!GL82,'statement of marks'!GU82,'statement of marks'!GV82)</f>
        <v/>
      </c>
      <c r="S1985" s="180" t="str">
        <f>IF('result subject-wise'!AH82="","",'result subject-wise'!AH82)</f>
        <v/>
      </c>
      <c r="T1985" s="181" t="str">
        <f>IF('result subject-wise'!AJ82="","",'result subject-wise'!AJ82)</f>
        <v/>
      </c>
      <c r="U1985" s="182" t="str">
        <f>IF('result subject-wise'!AK82="","",'result subject-wise'!AK82)</f>
        <v/>
      </c>
      <c r="V1985" s="176" t="str">
        <f>IF(OR(U1987=0,U1987&lt;S1987),"",IF(OR(R1985="RE",R1985="REP"),SUM(Q1985,T1985),IF(R1985="S",T1985,Q1985)))</f>
        <v/>
      </c>
    </row>
    <row r="1986" spans="1:22" ht="19.25" customHeight="1">
      <c r="A1986" s="986"/>
      <c r="B1986" s="1032" t="s">
        <v>296</v>
      </c>
      <c r="C1986" s="1033"/>
      <c r="D1986" s="183" t="str">
        <f>IF(AND(D1981="",D1982="",D1983="",D1984="",D1985=""),"",SUM(D1981:D1985))</f>
        <v/>
      </c>
      <c r="E1986" s="183" t="str">
        <f t="shared" ref="E1986:F1986" si="726">IF(AND(E1981="",E1982="",E1983="",E1984="",E1985=""),"",SUM(E1981:E1985))</f>
        <v/>
      </c>
      <c r="F1986" s="183" t="str">
        <f t="shared" si="726"/>
        <v/>
      </c>
      <c r="G1986" s="184" t="str">
        <f>IF(G1981="","",SUM(G1981:G1985))</f>
        <v/>
      </c>
      <c r="H1986" s="184">
        <f>SUM(H1983:H1985)</f>
        <v>0</v>
      </c>
      <c r="I1986" s="184" t="str">
        <f>IF(AND(I1981="",I1982="",I1983="",I1984="",I1985=""),"",SUM(I1981:I1985))</f>
        <v/>
      </c>
      <c r="J1986" s="185" t="str">
        <f>IF(J1985="","",SUM(J1981:J1985))</f>
        <v/>
      </c>
      <c r="K1986" s="186" t="str">
        <f>IF(K1981="","",SUM(K1981:K1985))</f>
        <v/>
      </c>
      <c r="L1986" s="184" t="str">
        <f>IF(L1981="","",SUM(L1981:L1985))</f>
        <v/>
      </c>
      <c r="M1986" s="184">
        <f>SUM(M1983:M1985)</f>
        <v>0</v>
      </c>
      <c r="N1986" s="184" t="str">
        <f t="shared" ref="N1986" si="727">IF(AND(N1981="",N1982="",N1983="",N1984="",N1985=""),"",SUM(N1981:N1985))</f>
        <v/>
      </c>
      <c r="O1986" s="185" t="str">
        <f>IF(L1986="","",SUM(J1986,L1986))</f>
        <v/>
      </c>
      <c r="P1986" s="186">
        <f>SUM(H1986,M1986)</f>
        <v>0</v>
      </c>
      <c r="Q1986" s="186" t="str">
        <f>IF(Q1981="","",SUM(Q1981:Q1985))</f>
        <v/>
      </c>
      <c r="R1986" s="185"/>
      <c r="S1986" s="185" t="str">
        <f>IF(AND(S1981="",S1982="",S1983="",S1984="",S1985=""),"",SUM(S1981:S1985))</f>
        <v/>
      </c>
      <c r="T1986" s="187" t="str">
        <f>IF(AND(T1981="",T1982="",T1983="",T1984="",T1985=""),"",SUM(T1981:T1985))</f>
        <v/>
      </c>
      <c r="U1986" s="188"/>
      <c r="V1986" s="189" t="str">
        <f>IF(V1981="","",SUM(V1981:V1985))</f>
        <v/>
      </c>
    </row>
    <row r="1987" spans="1:22" ht="19.25" customHeight="1">
      <c r="A1987" s="986"/>
      <c r="B1987" s="1034" t="s">
        <v>318</v>
      </c>
      <c r="C1987" s="1035"/>
      <c r="D1987" s="173" t="str">
        <f>IF(D1986="","",50-(COUNTIF(D1981:D1985,"NA")*10+COUNTIF(D1981:D1985,"ML")*10))</f>
        <v/>
      </c>
      <c r="E1987" s="173" t="str">
        <f t="shared" ref="E1987:F1987" si="728">IF(E1986="","",50-(COUNTIF(E1981:E1985,"NA")*10+COUNTIF(E1981:E1985,"ML")*10))</f>
        <v/>
      </c>
      <c r="F1987" s="173" t="str">
        <f t="shared" si="728"/>
        <v/>
      </c>
      <c r="G1987" s="177">
        <f>I1987-H1987</f>
        <v>350</v>
      </c>
      <c r="H1987" s="184">
        <f>IF(H1986="","",(IF(OR(H1983="ML",H1983=""),0,H1980)+IF(OR(H1984="ML",H1984=""),0,H1981)+IF(OR(H1985="ML",H1985=""),0,H1982)))</f>
        <v>0</v>
      </c>
      <c r="I1987" s="177">
        <f>IF(I1986=0,0,350-H1989)</f>
        <v>350</v>
      </c>
      <c r="J1987" s="204" t="str">
        <f>IF(J1986="","",SUM(D1987:G1987))</f>
        <v/>
      </c>
      <c r="K1987" s="178" t="str">
        <f>IF(K1986="","",SUM(H1987,J1987))</f>
        <v/>
      </c>
      <c r="L1987" s="177">
        <f>N1987-M1987</f>
        <v>500</v>
      </c>
      <c r="M1987" s="180">
        <f>IF(M1986="","",(IF(OR(M1983="ML",M1983=""),0,M1980)+IF(OR(M1984="ML",M1984=""),0,M1981)+IF(OR(M1985="ML",M1985=""),0,M1982)))</f>
        <v>0</v>
      </c>
      <c r="N1987" s="177">
        <f>IF(N1986=0,0,500-M1989)</f>
        <v>500</v>
      </c>
      <c r="O1987" s="204">
        <f>IF(L1987="","",SUM(J1987,L1987))</f>
        <v>500</v>
      </c>
      <c r="P1987" s="178">
        <f>SUM(H1987,M1987)</f>
        <v>0</v>
      </c>
      <c r="Q1987" s="178" t="str">
        <f>IF(Q1986="","",SUM(O1987,P1987))</f>
        <v/>
      </c>
      <c r="R1987" s="169"/>
      <c r="S1987" s="190">
        <f>COUNTIF(R1981:R1990,"S")</f>
        <v>0</v>
      </c>
      <c r="T1987" s="190">
        <f>COUNTIF(R1981:R1990,"RE")+COUNTIF(R1981:R1990,"REP")</f>
        <v>0</v>
      </c>
      <c r="U1987" s="190">
        <f>COUNTIF(U1981:U1986,"P")+COUNTIF(U1989:U1990,"P")</f>
        <v>0</v>
      </c>
      <c r="V1987" s="191" t="str">
        <f>IF(OR(U1987=0,U1987&lt;(S1987+T1987)),"",(Q1987-(S1987*200)+S1986))</f>
        <v/>
      </c>
    </row>
    <row r="1988" spans="1:22" ht="19.25" customHeight="1">
      <c r="A1988" s="986"/>
      <c r="B1988" s="942" t="s">
        <v>156</v>
      </c>
      <c r="C1988" s="943"/>
      <c r="D1988" s="192" t="str">
        <f t="shared" ref="D1988:Q1988" si="729">IF(D1987="","",D1986/D1987*100)</f>
        <v/>
      </c>
      <c r="E1988" s="192" t="str">
        <f t="shared" si="729"/>
        <v/>
      </c>
      <c r="F1988" s="192" t="str">
        <f t="shared" si="729"/>
        <v/>
      </c>
      <c r="G1988" s="192" t="e">
        <f t="shared" si="729"/>
        <v>#VALUE!</v>
      </c>
      <c r="H1988" s="192" t="e">
        <f t="shared" si="729"/>
        <v>#DIV/0!</v>
      </c>
      <c r="I1988" s="192" t="e">
        <f t="shared" si="729"/>
        <v>#VALUE!</v>
      </c>
      <c r="J1988" s="192" t="str">
        <f t="shared" si="729"/>
        <v/>
      </c>
      <c r="K1988" s="193" t="str">
        <f t="shared" si="729"/>
        <v/>
      </c>
      <c r="L1988" s="192" t="e">
        <f t="shared" si="729"/>
        <v>#VALUE!</v>
      </c>
      <c r="M1988" s="192" t="e">
        <f t="shared" si="729"/>
        <v>#DIV/0!</v>
      </c>
      <c r="N1988" s="192" t="e">
        <f t="shared" si="729"/>
        <v>#VALUE!</v>
      </c>
      <c r="O1988" s="192" t="e">
        <f t="shared" si="729"/>
        <v>#VALUE!</v>
      </c>
      <c r="P1988" s="193" t="e">
        <f t="shared" si="729"/>
        <v>#DIV/0!</v>
      </c>
      <c r="Q1988" s="193" t="str">
        <f t="shared" si="729"/>
        <v/>
      </c>
      <c r="R1988" s="166"/>
      <c r="S1988" s="166"/>
      <c r="T1988" s="167"/>
      <c r="U1988" s="170"/>
      <c r="V1988" s="194" t="str">
        <f>IF(V1987="","",V1986/V1987*100)</f>
        <v/>
      </c>
    </row>
    <row r="1989" spans="1:22" ht="19.25" customHeight="1">
      <c r="A1989" s="986"/>
      <c r="B1989" s="942" t="str">
        <f>'statement of marks'!$DQ$3</f>
        <v>RAJASTHAN STUDIES</v>
      </c>
      <c r="C1989" s="943"/>
      <c r="D1989" s="200" t="str">
        <f>IF('statement of marks'!DQ82="","",'statement of marks'!DQ82)</f>
        <v/>
      </c>
      <c r="E1989" s="201" t="str">
        <f>IF('statement of marks'!DR82="","",'statement of marks'!DR82)</f>
        <v/>
      </c>
      <c r="F1989" s="201" t="str">
        <f>IF('statement of marks'!DS82="","",'statement of marks'!DS82)</f>
        <v/>
      </c>
      <c r="G1989" s="201" t="str">
        <f>IF('statement of marks'!DU82="","",'statement of marks'!DU82)</f>
        <v/>
      </c>
      <c r="H1989" s="179">
        <f>IF(G1981="ML",70)+IF(G1982="ML",70)+IF(G1983="ML",70-H1980)+IF(G1984="ML",70-H1981)+IF(G1985="ML",70-H1982)+IF(H1983="ml",H1980)+IF(H1984="ml",H1981)+IF(H1985="ml",H1982)</f>
        <v>0</v>
      </c>
      <c r="I1989" s="204" t="str">
        <f>IF(G1989="","",SUM(G1989,H1989))</f>
        <v/>
      </c>
      <c r="J1989" s="204" t="str">
        <f>IF(G1989="","",SUM(D1989,E1989,F1989,G1989))</f>
        <v/>
      </c>
      <c r="K1989" s="178" t="str">
        <f>IF(J1989="","",SUM(H1989,J1989))</f>
        <v/>
      </c>
      <c r="L1989" s="201" t="str">
        <f>IF('statement of marks'!DW82="","",'statement of marks'!DW82)</f>
        <v/>
      </c>
      <c r="M1989" s="179">
        <f>IF(L1981="ML",100)+IF(L1982="ML",100)+IF(L1983="ML",100-M1980)+IF(L1984="ML",100-M1981)+IF(L1985="ML",100-M1982)+IF(M1983="ml",M1980)+IF(M1984="ml",M1981)+IF(M1985="ml",M1982)</f>
        <v>0</v>
      </c>
      <c r="N1989" s="204" t="str">
        <f>IF(L1989="","",SUM(L1989,M1989))</f>
        <v/>
      </c>
      <c r="O1989" s="204" t="str">
        <f>IF(L1989="","",SUM(K1989,L1989))</f>
        <v/>
      </c>
      <c r="P1989" s="179">
        <f>SUM(H1989,M1989)</f>
        <v>0</v>
      </c>
      <c r="Q1989" s="178" t="str">
        <f>IF(O1989="","",SUM(O1989,M1989))</f>
        <v/>
      </c>
      <c r="R1989" s="201" t="str">
        <f>IF('statement of marks'!GW82="","",'statement of marks'!GW82)</f>
        <v/>
      </c>
      <c r="S1989" s="180" t="str">
        <f>IF(OR(R1989="S",R1989="RE"),100,"")</f>
        <v/>
      </c>
      <c r="T1989" s="171" t="str">
        <f>IF('result subject-wise'!AL82="","",'result subject-wise'!AL82)</f>
        <v/>
      </c>
      <c r="U1989" s="172" t="str">
        <f>IF('result subject-wise'!AM82="","",'result subject-wise'!AM82)</f>
        <v/>
      </c>
      <c r="V1989" s="1036"/>
    </row>
    <row r="1990" spans="1:22" ht="19.25" customHeight="1">
      <c r="A1990" s="986"/>
      <c r="B1990" s="942" t="str">
        <f>'statement of marks'!$ED$3</f>
        <v>JEEVAN KAUSJAL</v>
      </c>
      <c r="C1990" s="943"/>
      <c r="D1990" s="1037" t="s">
        <v>283</v>
      </c>
      <c r="E1990" s="1038"/>
      <c r="F1990" s="204">
        <f>'statement of marks'!$ED$6</f>
        <v>30</v>
      </c>
      <c r="G1990" s="177" t="str">
        <f>IF('statement of marks'!ED82="","",'statement of marks'!ED82)</f>
        <v/>
      </c>
      <c r="H1990" s="1038" t="s">
        <v>284</v>
      </c>
      <c r="I1990" s="1038"/>
      <c r="J1990" s="204">
        <f>'statement of marks'!$EE$6</f>
        <v>30</v>
      </c>
      <c r="K1990" s="178" t="str">
        <f>IF('statement of marks'!EE82="","",'statement of marks'!EE82)</f>
        <v/>
      </c>
      <c r="L1990" s="1038" t="s">
        <v>113</v>
      </c>
      <c r="M1990" s="1038"/>
      <c r="N1990" s="204">
        <f>'statement of marks'!$EF$6</f>
        <v>40</v>
      </c>
      <c r="O1990" s="201" t="str">
        <f>IF('statement of marks'!EF82="","",'statement of marks'!EF82)</f>
        <v/>
      </c>
      <c r="P1990" s="166"/>
      <c r="Q1990" s="178" t="str">
        <f>IF(O1990="","",SUM(G1990,K1990,O1990))</f>
        <v/>
      </c>
      <c r="R1990" s="201" t="str">
        <f>IF('statement of marks'!GX82="","",'statement of marks'!GX82)</f>
        <v/>
      </c>
      <c r="S1990" s="180" t="str">
        <f>IF(OR(R1990="S",R1990="RE"),40,"")</f>
        <v/>
      </c>
      <c r="T1990" s="171" t="str">
        <f>IF('result subject-wise'!AN82="","",'result subject-wise'!AN82)</f>
        <v/>
      </c>
      <c r="U1990" s="172" t="str">
        <f>IF('result subject-wise'!AO82="","",'result subject-wise'!AO82)</f>
        <v/>
      </c>
      <c r="V1990" s="1036"/>
    </row>
    <row r="1991" spans="1:22" ht="19.25" customHeight="1">
      <c r="A1991" s="986"/>
      <c r="B1991" s="1039" t="s">
        <v>200</v>
      </c>
      <c r="C1991" s="1040"/>
      <c r="D1991" s="1041" t="str">
        <f>IF('statement of marks'!HD82="","",'statement of marks'!HD82)</f>
        <v/>
      </c>
      <c r="E1991" s="1042"/>
      <c r="F1991" s="1042"/>
      <c r="G1991" s="1042"/>
      <c r="H1991" s="1042"/>
      <c r="I1991" s="1043"/>
      <c r="J1991" s="202" t="s">
        <v>330</v>
      </c>
      <c r="K1991" s="201" t="str">
        <f>IF('statement of marks'!HG82="","",'statement of marks'!HG82)</f>
        <v/>
      </c>
      <c r="L1991" s="1044" t="s">
        <v>157</v>
      </c>
      <c r="M1991" s="1045"/>
      <c r="N1991" s="1046"/>
      <c r="O1991" s="201" t="str">
        <f>IF('statement of marks'!HI82="","",'statement of marks'!HI82)</f>
        <v/>
      </c>
      <c r="P1991" s="1047" t="s">
        <v>324</v>
      </c>
      <c r="Q1991" s="1047"/>
      <c r="R1991" s="1047"/>
      <c r="S1991" s="1047"/>
      <c r="T1991" s="1047"/>
      <c r="U1991" s="1047"/>
      <c r="V1991" s="1048"/>
    </row>
    <row r="1992" spans="1:22" ht="19.25" customHeight="1">
      <c r="A1992" s="986"/>
      <c r="B1992" s="1039" t="s">
        <v>333</v>
      </c>
      <c r="C1992" s="1040"/>
      <c r="D1992" s="965" t="s">
        <v>127</v>
      </c>
      <c r="E1992" s="966"/>
      <c r="F1992" s="958" t="s">
        <v>129</v>
      </c>
      <c r="G1992" s="958"/>
      <c r="H1992" s="958" t="s">
        <v>131</v>
      </c>
      <c r="I1992" s="958"/>
      <c r="J1992" s="958" t="s">
        <v>133</v>
      </c>
      <c r="K1992" s="958"/>
      <c r="L1992" s="959" t="s">
        <v>312</v>
      </c>
      <c r="M1992" s="959"/>
      <c r="N1992" s="959"/>
      <c r="O1992" s="959"/>
      <c r="P1992" s="960" t="s">
        <v>200</v>
      </c>
      <c r="Q1992" s="960"/>
      <c r="R1992" s="960"/>
      <c r="S1992" s="960"/>
      <c r="T1992" s="961" t="str">
        <f>IF('result subject-wise'!AR82="","",'result subject-wise'!AR82)</f>
        <v/>
      </c>
      <c r="U1992" s="961"/>
      <c r="V1992" s="962"/>
    </row>
    <row r="1993" spans="1:22" ht="19.25" customHeight="1">
      <c r="A1993" s="986"/>
      <c r="B1993" s="963" t="s">
        <v>309</v>
      </c>
      <c r="C1993" s="964"/>
      <c r="D1993" s="965" t="str">
        <f>IF('statement of marks'!EZ82="","",'statement of marks'!EZ82)</f>
        <v/>
      </c>
      <c r="E1993" s="966"/>
      <c r="F1993" s="966" t="str">
        <f>IF('statement of marks'!FB82="","",'statement of marks'!FB82)</f>
        <v/>
      </c>
      <c r="G1993" s="966"/>
      <c r="H1993" s="966" t="str">
        <f>IF('statement of marks'!FD82="","",'statement of marks'!FD82)</f>
        <v/>
      </c>
      <c r="I1993" s="966"/>
      <c r="J1993" s="966" t="str">
        <f>IF('statement of marks'!FF82="","",'statement of marks'!FF82)</f>
        <v/>
      </c>
      <c r="K1993" s="966"/>
      <c r="L1993" s="966" t="str">
        <f>IF('statement of marks'!FH82="","",'statement of marks'!FH82)</f>
        <v/>
      </c>
      <c r="M1993" s="966"/>
      <c r="N1993" s="966"/>
      <c r="O1993" s="966"/>
      <c r="P1993" s="960" t="s">
        <v>330</v>
      </c>
      <c r="Q1993" s="960"/>
      <c r="R1993" s="960"/>
      <c r="S1993" s="960"/>
      <c r="T1993" s="961" t="str">
        <f>IF(AND(T1992="mRrh.kZ",V1988&gt;=60),"FIRST",IF(AND(T1992="mRrh.kZ",V1988&gt;=48),"SECOND",IF(AND(T1992="mRrh.kZ",V1988&gt;=36),"THIRD","")))</f>
        <v/>
      </c>
      <c r="U1993" s="961"/>
      <c r="V1993" s="962"/>
    </row>
    <row r="1994" spans="1:22" ht="19.25" customHeight="1">
      <c r="A1994" s="986"/>
      <c r="B1994" s="963" t="s">
        <v>310</v>
      </c>
      <c r="C1994" s="964"/>
      <c r="D1994" s="967" t="str">
        <f>IF('statement of marks'!EY82="","",'statement of marks'!EY82)</f>
        <v/>
      </c>
      <c r="E1994" s="968"/>
      <c r="F1994" s="968" t="str">
        <f>IF('statement of marks'!FA82="","",'statement of marks'!FA82)</f>
        <v/>
      </c>
      <c r="G1994" s="968"/>
      <c r="H1994" s="968" t="str">
        <f>IF('statement of marks'!FC82="","",'statement of marks'!FC82)</f>
        <v/>
      </c>
      <c r="I1994" s="968"/>
      <c r="J1994" s="968" t="str">
        <f>IF('statement of marks'!FE82="","",'statement of marks'!FE82)</f>
        <v/>
      </c>
      <c r="K1994" s="968"/>
      <c r="L1994" s="968" t="str">
        <f>IF('statement of marks'!FG82="","",'statement of marks'!FG82)</f>
        <v/>
      </c>
      <c r="M1994" s="968"/>
      <c r="N1994" s="968"/>
      <c r="O1994" s="968"/>
      <c r="P1994" s="969" t="s">
        <v>302</v>
      </c>
      <c r="Q1994" s="970"/>
      <c r="R1994" s="970"/>
      <c r="S1994" s="971"/>
      <c r="T1994" s="972" t="str">
        <f>IF(T1992="","",'result subject-wise'!$G$118)</f>
        <v/>
      </c>
      <c r="U1994" s="972"/>
      <c r="V1994" s="973"/>
    </row>
    <row r="1995" spans="1:22" ht="19.25" customHeight="1">
      <c r="A1995" s="986"/>
      <c r="B1995" s="942" t="s">
        <v>303</v>
      </c>
      <c r="C1995" s="943"/>
      <c r="D1995" s="944"/>
      <c r="E1995" s="945"/>
      <c r="F1995" s="945"/>
      <c r="G1995" s="945"/>
      <c r="H1995" s="945"/>
      <c r="I1995" s="945"/>
      <c r="J1995" s="945"/>
      <c r="K1995" s="945"/>
      <c r="L1995" s="946" t="s">
        <v>326</v>
      </c>
      <c r="M1995" s="946"/>
      <c r="N1995" s="946"/>
      <c r="O1995" s="946"/>
      <c r="P1995" s="946"/>
      <c r="Q1995" s="946"/>
      <c r="R1995" s="974"/>
      <c r="S1995" s="975"/>
      <c r="T1995" s="975"/>
      <c r="U1995" s="975"/>
      <c r="V1995" s="976"/>
    </row>
    <row r="1996" spans="1:22" ht="19.25" customHeight="1">
      <c r="A1996" s="986"/>
      <c r="B1996" s="942" t="s">
        <v>335</v>
      </c>
      <c r="C1996" s="943"/>
      <c r="D1996" s="944"/>
      <c r="E1996" s="945"/>
      <c r="F1996" s="945"/>
      <c r="G1996" s="945"/>
      <c r="H1996" s="945"/>
      <c r="I1996" s="945"/>
      <c r="J1996" s="945"/>
      <c r="K1996" s="945"/>
      <c r="L1996" s="946" t="s">
        <v>304</v>
      </c>
      <c r="M1996" s="946"/>
      <c r="N1996" s="946"/>
      <c r="O1996" s="946"/>
      <c r="P1996" s="946"/>
      <c r="Q1996" s="946"/>
      <c r="R1996" s="977"/>
      <c r="S1996" s="978"/>
      <c r="T1996" s="978"/>
      <c r="U1996" s="978"/>
      <c r="V1996" s="979"/>
    </row>
    <row r="1997" spans="1:22" ht="19.25" customHeight="1">
      <c r="A1997" s="986"/>
      <c r="B1997" s="942" t="s">
        <v>313</v>
      </c>
      <c r="C1997" s="943"/>
      <c r="D1997" s="944"/>
      <c r="E1997" s="945"/>
      <c r="F1997" s="945"/>
      <c r="G1997" s="945"/>
      <c r="H1997" s="945"/>
      <c r="I1997" s="945"/>
      <c r="J1997" s="945"/>
      <c r="K1997" s="945"/>
      <c r="L1997" s="946" t="s">
        <v>327</v>
      </c>
      <c r="M1997" s="946"/>
      <c r="N1997" s="946"/>
      <c r="O1997" s="946"/>
      <c r="P1997" s="946"/>
      <c r="Q1997" s="946"/>
      <c r="R1997" s="947" t="s">
        <v>328</v>
      </c>
      <c r="S1997" s="948"/>
      <c r="T1997" s="948"/>
      <c r="U1997" s="948"/>
      <c r="V1997" s="949"/>
    </row>
    <row r="1998" spans="1:22" ht="19.25" customHeight="1">
      <c r="A1998" s="987"/>
      <c r="B1998" s="950" t="s">
        <v>329</v>
      </c>
      <c r="C1998" s="951"/>
      <c r="D1998" s="952"/>
      <c r="E1998" s="953"/>
      <c r="F1998" s="953"/>
      <c r="G1998" s="953"/>
      <c r="H1998" s="953"/>
      <c r="I1998" s="953"/>
      <c r="J1998" s="953"/>
      <c r="K1998" s="953"/>
      <c r="L1998" s="951" t="s">
        <v>117</v>
      </c>
      <c r="M1998" s="951"/>
      <c r="N1998" s="951"/>
      <c r="O1998" s="951"/>
      <c r="P1998" s="954">
        <f>'statement of marks'!$HJ$110</f>
        <v>42122</v>
      </c>
      <c r="Q1998" s="954"/>
      <c r="R1998" s="955" t="s">
        <v>305</v>
      </c>
      <c r="S1998" s="956"/>
      <c r="T1998" s="956"/>
      <c r="U1998" s="956"/>
      <c r="V1998" s="957"/>
    </row>
    <row r="1999" spans="1:22" ht="19.25" customHeight="1">
      <c r="A1999" s="980" t="s">
        <v>287</v>
      </c>
      <c r="B1999" s="981"/>
      <c r="C1999" s="981"/>
      <c r="D1999" s="981"/>
      <c r="E1999" s="981"/>
      <c r="F1999" s="981"/>
      <c r="G1999" s="981"/>
      <c r="H1999" s="981"/>
      <c r="I1999" s="981"/>
      <c r="J1999" s="981"/>
      <c r="K1999" s="981"/>
      <c r="L1999" s="981"/>
      <c r="M1999" s="981"/>
      <c r="N1999" s="981"/>
      <c r="O1999" s="981"/>
      <c r="P1999" s="981"/>
      <c r="Q1999" s="981"/>
      <c r="R1999" s="981"/>
      <c r="S1999" s="981"/>
      <c r="T1999" s="981"/>
      <c r="U1999" s="981"/>
      <c r="V1999" s="982"/>
    </row>
    <row r="2000" spans="1:22" ht="19.25" customHeight="1">
      <c r="A2000" s="983" t="str">
        <f>'statement of marks'!$A$1</f>
        <v>GOVT. GIRLS' HR. SEC. SCHOOL, NIMBAHERA</v>
      </c>
      <c r="B2000" s="984"/>
      <c r="C2000" s="984"/>
      <c r="D2000" s="984"/>
      <c r="E2000" s="984"/>
      <c r="F2000" s="984"/>
      <c r="G2000" s="984"/>
      <c r="H2000" s="984"/>
      <c r="I2000" s="984"/>
      <c r="J2000" s="984"/>
      <c r="K2000" s="984"/>
      <c r="L2000" s="984"/>
      <c r="M2000" s="984"/>
      <c r="N2000" s="984"/>
      <c r="O2000" s="984"/>
      <c r="P2000" s="984"/>
      <c r="Q2000" s="984"/>
      <c r="R2000" s="984"/>
      <c r="S2000" s="984"/>
      <c r="T2000" s="984"/>
      <c r="U2000" s="984"/>
      <c r="V2000" s="985"/>
    </row>
    <row r="2001" spans="1:22" ht="19.25" customHeight="1">
      <c r="A2001" s="986"/>
      <c r="B2001" s="988" t="s">
        <v>316</v>
      </c>
      <c r="C2001" s="988"/>
      <c r="D2001" s="989" t="str">
        <f>'statement of marks'!$F$3</f>
        <v>2013-14</v>
      </c>
      <c r="E2001" s="990"/>
      <c r="F2001" s="991" t="str">
        <f>IF(T2019="","MAIN EXAMINATION",IF(D2018="Suppl.","SUPPLEMENTARY EXAMINATION",IF(D2018="Re-exam.","RE-EXAMINATION",)))</f>
        <v>MAIN EXAMINATION</v>
      </c>
      <c r="G2001" s="992"/>
      <c r="H2001" s="992"/>
      <c r="I2001" s="992"/>
      <c r="J2001" s="992"/>
      <c r="K2001" s="992"/>
      <c r="L2001" s="992"/>
      <c r="M2001" s="992"/>
      <c r="N2001" s="992"/>
      <c r="O2001" s="992"/>
      <c r="P2001" s="992"/>
      <c r="Q2001" s="992"/>
      <c r="R2001" s="993" t="s">
        <v>315</v>
      </c>
      <c r="S2001" s="994"/>
      <c r="T2001" s="995" t="str">
        <f>'statement of marks'!$A$3</f>
        <v>11 'A'</v>
      </c>
      <c r="U2001" s="995"/>
      <c r="V2001" s="996"/>
    </row>
    <row r="2002" spans="1:22" ht="19.25" customHeight="1">
      <c r="A2002" s="986"/>
      <c r="B2002" s="997" t="s">
        <v>36</v>
      </c>
      <c r="C2002" s="997"/>
      <c r="D2002" s="998" t="str">
        <f>IF('statement of marks'!G83="","",'statement of marks'!G83)</f>
        <v>A 075</v>
      </c>
      <c r="E2002" s="946"/>
      <c r="F2002" s="946"/>
      <c r="G2002" s="946"/>
      <c r="H2002" s="946"/>
      <c r="I2002" s="946"/>
      <c r="J2002" s="946"/>
      <c r="K2002" s="946"/>
      <c r="L2002" s="946"/>
      <c r="M2002" s="946"/>
      <c r="N2002" s="946"/>
      <c r="O2002" s="946"/>
      <c r="P2002" s="946"/>
      <c r="Q2002" s="946"/>
      <c r="R2002" s="999" t="s">
        <v>314</v>
      </c>
      <c r="S2002" s="1000"/>
      <c r="T2002" s="1001" t="str">
        <f>IF('statement of marks'!E83="","",'statement of marks'!E83)</f>
        <v/>
      </c>
      <c r="U2002" s="1001"/>
      <c r="V2002" s="1002"/>
    </row>
    <row r="2003" spans="1:22" ht="19.25" customHeight="1">
      <c r="A2003" s="986"/>
      <c r="B2003" s="997" t="s">
        <v>37</v>
      </c>
      <c r="C2003" s="997"/>
      <c r="D2003" s="998" t="str">
        <f>IF('statement of marks'!H83="","",'statement of marks'!H83)</f>
        <v>B 075</v>
      </c>
      <c r="E2003" s="946"/>
      <c r="F2003" s="946"/>
      <c r="G2003" s="946"/>
      <c r="H2003" s="946"/>
      <c r="I2003" s="946"/>
      <c r="J2003" s="946"/>
      <c r="K2003" s="946"/>
      <c r="L2003" s="946"/>
      <c r="M2003" s="946"/>
      <c r="N2003" s="946"/>
      <c r="O2003" s="946"/>
      <c r="P2003" s="946"/>
      <c r="Q2003" s="946"/>
      <c r="R2003" s="999" t="s">
        <v>35</v>
      </c>
      <c r="S2003" s="1000"/>
      <c r="T2003" s="1001" t="str">
        <f>IF('statement of marks'!D83="","",'statement of marks'!D83)</f>
        <v/>
      </c>
      <c r="U2003" s="1001"/>
      <c r="V2003" s="1002"/>
    </row>
    <row r="2004" spans="1:22" ht="19.25" customHeight="1">
      <c r="A2004" s="986"/>
      <c r="B2004" s="1003" t="s">
        <v>38</v>
      </c>
      <c r="C2004" s="1003"/>
      <c r="D2004" s="998" t="str">
        <f>IF('statement of marks'!I83="","",'statement of marks'!I83)</f>
        <v>C 075</v>
      </c>
      <c r="E2004" s="946"/>
      <c r="F2004" s="946"/>
      <c r="G2004" s="946"/>
      <c r="H2004" s="946"/>
      <c r="I2004" s="946"/>
      <c r="J2004" s="946"/>
      <c r="K2004" s="946"/>
      <c r="L2004" s="946"/>
      <c r="M2004" s="946"/>
      <c r="N2004" s="946"/>
      <c r="O2004" s="946"/>
      <c r="P2004" s="946"/>
      <c r="Q2004" s="946"/>
      <c r="R2004" s="1004" t="s">
        <v>285</v>
      </c>
      <c r="S2004" s="1005"/>
      <c r="T2004" s="1006" t="str">
        <f>IF('statement of marks'!F83="","",'statement of marks'!F83)</f>
        <v/>
      </c>
      <c r="U2004" s="1006"/>
      <c r="V2004" s="1007"/>
    </row>
    <row r="2005" spans="1:22" ht="19.25" customHeight="1">
      <c r="A2005" s="986"/>
      <c r="B2005" s="1008" t="s">
        <v>223</v>
      </c>
      <c r="C2005" s="1010" t="s">
        <v>319</v>
      </c>
      <c r="D2005" s="1012" t="s">
        <v>114</v>
      </c>
      <c r="E2005" s="1012" t="s">
        <v>115</v>
      </c>
      <c r="F2005" s="1012" t="s">
        <v>116</v>
      </c>
      <c r="G2005" s="1014" t="s">
        <v>281</v>
      </c>
      <c r="H2005" s="1014" t="s">
        <v>282</v>
      </c>
      <c r="I2005" s="1012" t="s">
        <v>289</v>
      </c>
      <c r="J2005" s="1012" t="s">
        <v>299</v>
      </c>
      <c r="K2005" s="1016" t="s">
        <v>299</v>
      </c>
      <c r="L2005" s="1018" t="s">
        <v>292</v>
      </c>
      <c r="M2005" s="1018" t="s">
        <v>293</v>
      </c>
      <c r="N2005" s="1020" t="s">
        <v>294</v>
      </c>
      <c r="O2005" s="1020" t="s">
        <v>290</v>
      </c>
      <c r="P2005" s="1020" t="s">
        <v>291</v>
      </c>
      <c r="Q2005" s="1016" t="s">
        <v>323</v>
      </c>
      <c r="R2005" s="1012" t="s">
        <v>334</v>
      </c>
      <c r="S2005" s="1022" t="s">
        <v>332</v>
      </c>
      <c r="T2005" s="1024" t="s">
        <v>320</v>
      </c>
      <c r="U2005" s="1026" t="s">
        <v>321</v>
      </c>
      <c r="V2005" s="1028" t="s">
        <v>322</v>
      </c>
    </row>
    <row r="2006" spans="1:22" ht="19.25" customHeight="1">
      <c r="A2006" s="986"/>
      <c r="B2006" s="1009"/>
      <c r="C2006" s="1011"/>
      <c r="D2006" s="1013"/>
      <c r="E2006" s="1013"/>
      <c r="F2006" s="1013"/>
      <c r="G2006" s="1015"/>
      <c r="H2006" s="1015"/>
      <c r="I2006" s="1013"/>
      <c r="J2006" s="1013"/>
      <c r="K2006" s="1017"/>
      <c r="L2006" s="1019"/>
      <c r="M2006" s="1019"/>
      <c r="N2006" s="1021"/>
      <c r="O2006" s="1021"/>
      <c r="P2006" s="1021"/>
      <c r="Q2006" s="1017"/>
      <c r="R2006" s="1013"/>
      <c r="S2006" s="1023"/>
      <c r="T2006" s="1025"/>
      <c r="U2006" s="1027"/>
      <c r="V2006" s="1029"/>
    </row>
    <row r="2007" spans="1:22" ht="19.25" customHeight="1">
      <c r="A2007" s="986"/>
      <c r="B2007" s="1030" t="s">
        <v>317</v>
      </c>
      <c r="C2007" s="1031"/>
      <c r="D2007" s="173">
        <v>10</v>
      </c>
      <c r="E2007" s="203">
        <v>10</v>
      </c>
      <c r="F2007" s="203">
        <v>10</v>
      </c>
      <c r="G2007" s="164" t="s">
        <v>90</v>
      </c>
      <c r="H2007" s="174" t="str">
        <f>'statement of marks'!$AQ$6</f>
        <v/>
      </c>
      <c r="I2007" s="165">
        <v>70</v>
      </c>
      <c r="J2007" s="164" t="s">
        <v>88</v>
      </c>
      <c r="K2007" s="175">
        <v>100</v>
      </c>
      <c r="L2007" s="164" t="s">
        <v>91</v>
      </c>
      <c r="M2007" s="174" t="str">
        <f>'statement of marks'!$AV$6</f>
        <v/>
      </c>
      <c r="N2007" s="165">
        <v>100</v>
      </c>
      <c r="O2007" s="164" t="s">
        <v>307</v>
      </c>
      <c r="P2007" s="175"/>
      <c r="Q2007" s="175">
        <v>200</v>
      </c>
      <c r="R2007" s="166"/>
      <c r="S2007" s="166"/>
      <c r="T2007" s="167"/>
      <c r="U2007" s="168"/>
      <c r="V2007" s="176" t="str">
        <f>IF(OR(U2014=0,U2014&lt;S2014),"",Q2007)</f>
        <v/>
      </c>
    </row>
    <row r="2008" spans="1:22" ht="19.25" customHeight="1">
      <c r="A2008" s="986"/>
      <c r="B2008" s="942" t="str">
        <f>'statement of marks'!$J$3</f>
        <v>HINDI COMPULSORY</v>
      </c>
      <c r="C2008" s="943"/>
      <c r="D2008" s="200" t="str">
        <f>IF('statement of marks'!J83="","",'statement of marks'!J83)</f>
        <v/>
      </c>
      <c r="E2008" s="201" t="str">
        <f>IF('statement of marks'!K83="","",'statement of marks'!K83)</f>
        <v/>
      </c>
      <c r="F2008" s="201" t="str">
        <f>IF('statement of marks'!L83="","",'statement of marks'!L83)</f>
        <v/>
      </c>
      <c r="G2008" s="177" t="str">
        <f>IF('statement of marks'!N83="","",'statement of marks'!N83)</f>
        <v/>
      </c>
      <c r="H2008" s="177" t="str">
        <f>'statement of marks'!$BS$6</f>
        <v/>
      </c>
      <c r="I2008" s="204" t="str">
        <f>IF(G2008="","",G2008)</f>
        <v/>
      </c>
      <c r="J2008" s="204" t="str">
        <f>IF(G2008="","",SUM(D2008,E2008,F2008,G2008))</f>
        <v/>
      </c>
      <c r="K2008" s="178" t="str">
        <f>J2008</f>
        <v/>
      </c>
      <c r="L2008" s="177" t="str">
        <f>IF('statement of marks'!P83="","",'statement of marks'!P83)</f>
        <v/>
      </c>
      <c r="M2008" s="174" t="str">
        <f>'statement of marks'!$BX$6</f>
        <v/>
      </c>
      <c r="N2008" s="204" t="str">
        <f>IF(L2008="","",L2008)</f>
        <v/>
      </c>
      <c r="O2008" s="204" t="str">
        <f>IF(L2008="","",SUM(J2008,L2008))</f>
        <v/>
      </c>
      <c r="P2008" s="179">
        <f>SUM(H2008,M2008)</f>
        <v>0</v>
      </c>
      <c r="Q2008" s="178" t="str">
        <f>O2008</f>
        <v/>
      </c>
      <c r="R2008" s="201" t="str">
        <f>CONCATENATE('statement of marks'!FJ83,'statement of marks'!FK83,'statement of marks'!FL83)</f>
        <v/>
      </c>
      <c r="S2008" s="180" t="str">
        <f>IF(OR(R2008="S",R2008="RE"),100,"")</f>
        <v/>
      </c>
      <c r="T2008" s="181" t="str">
        <f>IF('result subject-wise'!U83="","",'result subject-wise'!U83)</f>
        <v/>
      </c>
      <c r="U2008" s="182" t="str">
        <f>IF('result subject-wise'!V83="","",'result subject-wise'!V83)</f>
        <v/>
      </c>
      <c r="V2008" s="176" t="str">
        <f>IF(OR(U2014=0,U2014&lt;S2014),"",IF(R2008="RE",SUM(Q2008,T2008),IF(R2008="S",T2008,Q2008)))</f>
        <v/>
      </c>
    </row>
    <row r="2009" spans="1:22" ht="19.25" customHeight="1">
      <c r="A2009" s="986"/>
      <c r="B2009" s="942" t="str">
        <f>'statement of marks'!$W$3</f>
        <v>ENGLISH COMPULSORY</v>
      </c>
      <c r="C2009" s="943"/>
      <c r="D2009" s="200" t="str">
        <f>IF('statement of marks'!W83="","",'statement of marks'!W83)</f>
        <v/>
      </c>
      <c r="E2009" s="201" t="str">
        <f>IF('statement of marks'!X83="","",'statement of marks'!X83)</f>
        <v/>
      </c>
      <c r="F2009" s="201" t="str">
        <f>IF('statement of marks'!Y83="","",'statement of marks'!Y83)</f>
        <v/>
      </c>
      <c r="G2009" s="177" t="str">
        <f>IF('statement of marks'!AA83="","",'statement of marks'!AA83)</f>
        <v/>
      </c>
      <c r="H2009" s="177" t="str">
        <f>'statement of marks'!$CU$6</f>
        <v/>
      </c>
      <c r="I2009" s="204" t="str">
        <f>IF(G2009="","",G2009)</f>
        <v/>
      </c>
      <c r="J2009" s="204" t="str">
        <f t="shared" ref="J2009:J2012" si="730">IF(G2009="","",SUM(D2009,E2009,F2009,G2009))</f>
        <v/>
      </c>
      <c r="K2009" s="178" t="str">
        <f>J2009</f>
        <v/>
      </c>
      <c r="L2009" s="177" t="str">
        <f>IF('statement of marks'!AC83="","",'statement of marks'!AC83)</f>
        <v/>
      </c>
      <c r="M2009" s="174" t="str">
        <f>'statement of marks'!$CZ$6</f>
        <v/>
      </c>
      <c r="N2009" s="204" t="str">
        <f>IF(L2009="","",L2009)</f>
        <v/>
      </c>
      <c r="O2009" s="204" t="str">
        <f t="shared" ref="O2009" si="731">IF(L2009="","",SUM(J2009,L2009))</f>
        <v/>
      </c>
      <c r="P2009" s="179">
        <f t="shared" ref="P2009" si="732">SUM(H2009,M2009)</f>
        <v>0</v>
      </c>
      <c r="Q2009" s="178" t="str">
        <f>O2009</f>
        <v/>
      </c>
      <c r="R2009" s="201" t="str">
        <f>CONCATENATE('statement of marks'!FM83,'statement of marks'!FN83,'statement of marks'!FO83)</f>
        <v/>
      </c>
      <c r="S2009" s="180" t="str">
        <f>IF(OR(R2009="S",R2009="RE"),100,"")</f>
        <v/>
      </c>
      <c r="T2009" s="181" t="str">
        <f>IF('result subject-wise'!X83="","",'result subject-wise'!X83)</f>
        <v/>
      </c>
      <c r="U2009" s="182" t="str">
        <f>IF('result subject-wise'!Y83="","",'result subject-wise'!Y83)</f>
        <v/>
      </c>
      <c r="V2009" s="176" t="str">
        <f>IF(OR(U2014=0,U2014&lt;S2014),"",IF(R2009="RE",SUM(Q2009,T2009),IF(R2009="S",T2009,Q2009)))</f>
        <v/>
      </c>
    </row>
    <row r="2010" spans="1:22" ht="19.25" customHeight="1">
      <c r="A2010" s="986"/>
      <c r="B2010" s="942" t="str">
        <f>'statement of marks'!AK83</f>
        <v/>
      </c>
      <c r="C2010" s="943"/>
      <c r="D2010" s="200" t="str">
        <f>IF('statement of marks'!AL83="","",'statement of marks'!AL83)</f>
        <v/>
      </c>
      <c r="E2010" s="201" t="str">
        <f>IF('statement of marks'!AM83="","",'statement of marks'!AM83)</f>
        <v/>
      </c>
      <c r="F2010" s="201" t="str">
        <f>IF('statement of marks'!AN83="","",'statement of marks'!AN83)</f>
        <v/>
      </c>
      <c r="G2010" s="177" t="str">
        <f>IF('statement of marks'!AP83="","",'statement of marks'!AP83)</f>
        <v/>
      </c>
      <c r="H2010" s="177" t="str">
        <f>IF('statement of marks'!AQ83="","",'statement of marks'!AQ83)</f>
        <v/>
      </c>
      <c r="I2010" s="204" t="str">
        <f>IF(G2010="","",IF(AND(G2010="ML",H2010="ML"),"ML",IF(AND(G2010="ML",H2010=""),"ML",SUM(G2010,H2010))))</f>
        <v/>
      </c>
      <c r="J2010" s="204" t="str">
        <f t="shared" si="730"/>
        <v/>
      </c>
      <c r="K2010" s="178" t="str">
        <f>IF(J2010="","",SUM(H2010,J2010))</f>
        <v/>
      </c>
      <c r="L2010" s="177" t="str">
        <f>IF('statement of marks'!AU83="","",'statement of marks'!AU83)</f>
        <v/>
      </c>
      <c r="M2010" s="177" t="str">
        <f>IF('statement of marks'!AV83="","",'statement of marks'!AV83)</f>
        <v/>
      </c>
      <c r="N2010" s="204" t="str">
        <f>IF(L2010="","",IF(AND(L2010="ML",M2010="ML"),"ML",IF(AND(L2010="ML",M2010=""),"ML",SUM(L2010,M2010))))</f>
        <v/>
      </c>
      <c r="O2010" s="204" t="str">
        <f>IF(L2010="","",SUM(J2010,L2010))</f>
        <v/>
      </c>
      <c r="P2010" s="177" t="str">
        <f>IF(AND(H2010="",M2010=""),"",SUM(H2010,M2010))</f>
        <v/>
      </c>
      <c r="Q2010" s="178" t="str">
        <f>IF(O2010="","",SUM(O2010,P2010))</f>
        <v/>
      </c>
      <c r="R2010" s="201" t="str">
        <f>CONCATENATE('statement of marks'!FP83,'statement of marks'!FY83,'statement of marks'!FZ83)</f>
        <v/>
      </c>
      <c r="S2010" s="180" t="str">
        <f>IF('result subject-wise'!Z83="","",'result subject-wise'!Z83)</f>
        <v/>
      </c>
      <c r="T2010" s="181" t="str">
        <f>IF('result subject-wise'!AB83="","",'result subject-wise'!AB83)</f>
        <v/>
      </c>
      <c r="U2010" s="182" t="str">
        <f>IF('result subject-wise'!AC83="","",'result subject-wise'!AC83)</f>
        <v/>
      </c>
      <c r="V2010" s="176" t="str">
        <f>IF(OR(U2014=0,U2014&lt;S2014),"",IF(OR(R2010="RE",R2010="REP"),SUM(Q2010,T2010),IF(R2010="S",T2010,Q2010)))</f>
        <v/>
      </c>
    </row>
    <row r="2011" spans="1:22" ht="19.25" customHeight="1">
      <c r="A2011" s="986"/>
      <c r="B2011" s="942" t="str">
        <f>'statement of marks'!BM83</f>
        <v/>
      </c>
      <c r="C2011" s="943"/>
      <c r="D2011" s="200" t="str">
        <f>IF('statement of marks'!BN83="","",'statement of marks'!BN83)</f>
        <v/>
      </c>
      <c r="E2011" s="201" t="str">
        <f>IF('statement of marks'!BO83="","",'statement of marks'!BO83)</f>
        <v/>
      </c>
      <c r="F2011" s="201" t="str">
        <f>IF('statement of marks'!BP83="","",'statement of marks'!BP83)</f>
        <v/>
      </c>
      <c r="G2011" s="177" t="str">
        <f>IF('statement of marks'!BR83="","",'statement of marks'!BR83)</f>
        <v/>
      </c>
      <c r="H2011" s="177" t="str">
        <f>IF('statement of marks'!BS83="","",'statement of marks'!BS83)</f>
        <v/>
      </c>
      <c r="I2011" s="204" t="str">
        <f t="shared" ref="I2011" si="733">IF(G2011="","",IF(AND(G2011="ML",H2011="ML"),"ML",IF(AND(G2011="ML",H2011=""),"ML",SUM(G2011,H2011))))</f>
        <v/>
      </c>
      <c r="J2011" s="204" t="str">
        <f t="shared" si="730"/>
        <v/>
      </c>
      <c r="K2011" s="178" t="str">
        <f>IF(J2011="","",SUM(H2011,J2011))</f>
        <v/>
      </c>
      <c r="L2011" s="177" t="str">
        <f>IF('statement of marks'!BW83="","",'statement of marks'!BW83)</f>
        <v/>
      </c>
      <c r="M2011" s="177" t="str">
        <f>IF('statement of marks'!BX83="","",'statement of marks'!BX83)</f>
        <v/>
      </c>
      <c r="N2011" s="204" t="str">
        <f t="shared" ref="N2011" si="734">IF(L2011="","",IF(AND(L2011="ML",M2011="ML"),"ML",IF(AND(L2011="ML",M2011=""),"ML",SUM(L2011,M2011))))</f>
        <v/>
      </c>
      <c r="O2011" s="204" t="str">
        <f>IF(L2011="","",SUM(J2011,L2011))</f>
        <v/>
      </c>
      <c r="P2011" s="177" t="str">
        <f t="shared" ref="P2011:P2012" si="735">IF(AND(H2011="",M2011=""),"",SUM(H2011,M2011))</f>
        <v/>
      </c>
      <c r="Q2011" s="178" t="str">
        <f>IF(O2011="","",SUM(O2011,P2011))</f>
        <v/>
      </c>
      <c r="R2011" s="201" t="str">
        <f>CONCATENATE('statement of marks'!GA83,'statement of marks'!GJ83,'statement of marks'!GK83)</f>
        <v/>
      </c>
      <c r="S2011" s="180" t="str">
        <f>IF('result subject-wise'!AD83="","",'result subject-wise'!AD83)</f>
        <v/>
      </c>
      <c r="T2011" s="181" t="str">
        <f>IF('result subject-wise'!AF83="","",'result subject-wise'!AF83)</f>
        <v/>
      </c>
      <c r="U2011" s="182" t="str">
        <f>IF('result subject-wise'!AG83="","",'result subject-wise'!AG83)</f>
        <v/>
      </c>
      <c r="V2011" s="176" t="str">
        <f>IF(OR(U2014=0,U2014&lt;S2014),"",IF(OR(R2011="RE",R2011="REP"),SUM(Q2011,T2011),IF(R2011="S",T2011,Q2011)))</f>
        <v/>
      </c>
    </row>
    <row r="2012" spans="1:22" ht="19.25" customHeight="1">
      <c r="A2012" s="986"/>
      <c r="B2012" s="942" t="str">
        <f>'statement of marks'!CO83</f>
        <v/>
      </c>
      <c r="C2012" s="943"/>
      <c r="D2012" s="200" t="str">
        <f>IF('statement of marks'!CP83="","",'statement of marks'!CP83)</f>
        <v/>
      </c>
      <c r="E2012" s="201" t="str">
        <f>IF('statement of marks'!CQ83="","",'statement of marks'!CQ83)</f>
        <v/>
      </c>
      <c r="F2012" s="201" t="str">
        <f>IF('statement of marks'!CR83="","",'statement of marks'!CR83)</f>
        <v/>
      </c>
      <c r="G2012" s="177" t="str">
        <f>IF('statement of marks'!CT83="","",'statement of marks'!CT83)</f>
        <v/>
      </c>
      <c r="H2012" s="177" t="str">
        <f>IF('statement of marks'!CU83="","",'statement of marks'!CU83)</f>
        <v/>
      </c>
      <c r="I2012" s="204" t="str">
        <f>IF(G2012="","",IF(AND(G2012="ML",H2012="ML"),"ML",IF(AND(G2012="ML",H2012=""),"ML",SUM(G2012,H2012))))</f>
        <v/>
      </c>
      <c r="J2012" s="204" t="str">
        <f t="shared" si="730"/>
        <v/>
      </c>
      <c r="K2012" s="178" t="str">
        <f>IF(J2012="","",SUM(H2012,J2012))</f>
        <v/>
      </c>
      <c r="L2012" s="177" t="str">
        <f>IF('statement of marks'!CY83="","",'statement of marks'!CY83)</f>
        <v/>
      </c>
      <c r="M2012" s="177" t="str">
        <f>IF('statement of marks'!CZ83="","",'statement of marks'!CZ83)</f>
        <v/>
      </c>
      <c r="N2012" s="204" t="str">
        <f>IF(L2012="","",IF(AND(L2012="ML",M2012="ML"),"ML",IF(AND(L2012="ML",M2012=""),"ML",SUM(L2012,M2012))))</f>
        <v/>
      </c>
      <c r="O2012" s="204" t="str">
        <f>IF(L2012="","",SUM(J2012,L2012))</f>
        <v/>
      </c>
      <c r="P2012" s="177" t="str">
        <f t="shared" si="735"/>
        <v/>
      </c>
      <c r="Q2012" s="178" t="str">
        <f>IF(O2012="","",SUM(O2012,P2012))</f>
        <v/>
      </c>
      <c r="R2012" s="201" t="str">
        <f>CONCATENATE('statement of marks'!GL83,'statement of marks'!GU83,'statement of marks'!GV83)</f>
        <v/>
      </c>
      <c r="S2012" s="180" t="str">
        <f>IF('result subject-wise'!AH83="","",'result subject-wise'!AH83)</f>
        <v/>
      </c>
      <c r="T2012" s="181" t="str">
        <f>IF('result subject-wise'!AJ83="","",'result subject-wise'!AJ83)</f>
        <v/>
      </c>
      <c r="U2012" s="182" t="str">
        <f>IF('result subject-wise'!AK83="","",'result subject-wise'!AK83)</f>
        <v/>
      </c>
      <c r="V2012" s="176" t="str">
        <f>IF(OR(U2014=0,U2014&lt;S2014),"",IF(OR(R2012="RE",R2012="REP"),SUM(Q2012,T2012),IF(R2012="S",T2012,Q2012)))</f>
        <v/>
      </c>
    </row>
    <row r="2013" spans="1:22" ht="19.25" customHeight="1">
      <c r="A2013" s="986"/>
      <c r="B2013" s="1032" t="s">
        <v>296</v>
      </c>
      <c r="C2013" s="1033"/>
      <c r="D2013" s="183" t="str">
        <f>IF(AND(D2008="",D2009="",D2010="",D2011="",D2012=""),"",SUM(D2008:D2012))</f>
        <v/>
      </c>
      <c r="E2013" s="183" t="str">
        <f t="shared" ref="E2013:F2013" si="736">IF(AND(E2008="",E2009="",E2010="",E2011="",E2012=""),"",SUM(E2008:E2012))</f>
        <v/>
      </c>
      <c r="F2013" s="183" t="str">
        <f t="shared" si="736"/>
        <v/>
      </c>
      <c r="G2013" s="184" t="str">
        <f>IF(G2008="","",SUM(G2008:G2012))</f>
        <v/>
      </c>
      <c r="H2013" s="184">
        <f>SUM(H2010:H2012)</f>
        <v>0</v>
      </c>
      <c r="I2013" s="184" t="str">
        <f>IF(AND(I2008="",I2009="",I2010="",I2011="",I2012=""),"",SUM(I2008:I2012))</f>
        <v/>
      </c>
      <c r="J2013" s="185" t="str">
        <f>IF(J2012="","",SUM(J2008:J2012))</f>
        <v/>
      </c>
      <c r="K2013" s="186" t="str">
        <f>IF(K2008="","",SUM(K2008:K2012))</f>
        <v/>
      </c>
      <c r="L2013" s="184" t="str">
        <f>IF(L2008="","",SUM(L2008:L2012))</f>
        <v/>
      </c>
      <c r="M2013" s="184">
        <f>SUM(M2010:M2012)</f>
        <v>0</v>
      </c>
      <c r="N2013" s="184" t="str">
        <f t="shared" ref="N2013" si="737">IF(AND(N2008="",N2009="",N2010="",N2011="",N2012=""),"",SUM(N2008:N2012))</f>
        <v/>
      </c>
      <c r="O2013" s="185" t="str">
        <f>IF(L2013="","",SUM(J2013,L2013))</f>
        <v/>
      </c>
      <c r="P2013" s="186">
        <f>SUM(H2013,M2013)</f>
        <v>0</v>
      </c>
      <c r="Q2013" s="186" t="str">
        <f>IF(Q2008="","",SUM(Q2008:Q2012))</f>
        <v/>
      </c>
      <c r="R2013" s="185"/>
      <c r="S2013" s="185" t="str">
        <f>IF(AND(S2008="",S2009="",S2010="",S2011="",S2012=""),"",SUM(S2008:S2012))</f>
        <v/>
      </c>
      <c r="T2013" s="187" t="str">
        <f>IF(AND(T2008="",T2009="",T2010="",T2011="",T2012=""),"",SUM(T2008:T2012))</f>
        <v/>
      </c>
      <c r="U2013" s="188"/>
      <c r="V2013" s="189" t="str">
        <f>IF(V2008="","",SUM(V2008:V2012))</f>
        <v/>
      </c>
    </row>
    <row r="2014" spans="1:22" ht="19.25" customHeight="1">
      <c r="A2014" s="986"/>
      <c r="B2014" s="1034" t="s">
        <v>318</v>
      </c>
      <c r="C2014" s="1035"/>
      <c r="D2014" s="173" t="str">
        <f>IF(D2013="","",50-(COUNTIF(D2008:D2012,"NA")*10+COUNTIF(D2008:D2012,"ML")*10))</f>
        <v/>
      </c>
      <c r="E2014" s="173" t="str">
        <f t="shared" ref="E2014:F2014" si="738">IF(E2013="","",50-(COUNTIF(E2008:E2012,"NA")*10+COUNTIF(E2008:E2012,"ML")*10))</f>
        <v/>
      </c>
      <c r="F2014" s="173" t="str">
        <f t="shared" si="738"/>
        <v/>
      </c>
      <c r="G2014" s="177">
        <f>I2014-H2014</f>
        <v>350</v>
      </c>
      <c r="H2014" s="184">
        <f>IF(H2013="","",(IF(OR(H2010="ML",H2010=""),0,H2007)+IF(OR(H2011="ML",H2011=""),0,H2008)+IF(OR(H2012="ML",H2012=""),0,H2009)))</f>
        <v>0</v>
      </c>
      <c r="I2014" s="177">
        <f>IF(I2013=0,0,350-H2016)</f>
        <v>350</v>
      </c>
      <c r="J2014" s="204" t="str">
        <f>IF(J2013="","",SUM(D2014:G2014))</f>
        <v/>
      </c>
      <c r="K2014" s="178" t="str">
        <f>IF(K2013="","",SUM(H2014,J2014))</f>
        <v/>
      </c>
      <c r="L2014" s="177">
        <f>N2014-M2014</f>
        <v>500</v>
      </c>
      <c r="M2014" s="180">
        <f>IF(M2013="","",(IF(OR(M2010="ML",M2010=""),0,M2007)+IF(OR(M2011="ML",M2011=""),0,M2008)+IF(OR(M2012="ML",M2012=""),0,M2009)))</f>
        <v>0</v>
      </c>
      <c r="N2014" s="177">
        <f>IF(N2013=0,0,500-M2016)</f>
        <v>500</v>
      </c>
      <c r="O2014" s="204">
        <f>IF(L2014="","",SUM(J2014,L2014))</f>
        <v>500</v>
      </c>
      <c r="P2014" s="178">
        <f>SUM(H2014,M2014)</f>
        <v>0</v>
      </c>
      <c r="Q2014" s="178" t="str">
        <f>IF(Q2013="","",SUM(O2014,P2014))</f>
        <v/>
      </c>
      <c r="R2014" s="169"/>
      <c r="S2014" s="190">
        <f>COUNTIF(R2008:R2017,"S")</f>
        <v>0</v>
      </c>
      <c r="T2014" s="190">
        <f>COUNTIF(R2008:R2017,"RE")+COUNTIF(R2008:R2017,"REP")</f>
        <v>0</v>
      </c>
      <c r="U2014" s="190">
        <f>COUNTIF(U2008:U2013,"P")+COUNTIF(U2016:U2017,"P")</f>
        <v>0</v>
      </c>
      <c r="V2014" s="191" t="str">
        <f>IF(OR(U2014=0,U2014&lt;(S2014+T2014)),"",(Q2014-(S2014*200)+S2013))</f>
        <v/>
      </c>
    </row>
    <row r="2015" spans="1:22" ht="19.25" customHeight="1">
      <c r="A2015" s="986"/>
      <c r="B2015" s="942" t="s">
        <v>156</v>
      </c>
      <c r="C2015" s="943"/>
      <c r="D2015" s="192" t="str">
        <f t="shared" ref="D2015:Q2015" si="739">IF(D2014="","",D2013/D2014*100)</f>
        <v/>
      </c>
      <c r="E2015" s="192" t="str">
        <f t="shared" si="739"/>
        <v/>
      </c>
      <c r="F2015" s="192" t="str">
        <f t="shared" si="739"/>
        <v/>
      </c>
      <c r="G2015" s="192" t="e">
        <f t="shared" si="739"/>
        <v>#VALUE!</v>
      </c>
      <c r="H2015" s="192" t="e">
        <f t="shared" si="739"/>
        <v>#DIV/0!</v>
      </c>
      <c r="I2015" s="192" t="e">
        <f t="shared" si="739"/>
        <v>#VALUE!</v>
      </c>
      <c r="J2015" s="192" t="str">
        <f t="shared" si="739"/>
        <v/>
      </c>
      <c r="K2015" s="193" t="str">
        <f t="shared" si="739"/>
        <v/>
      </c>
      <c r="L2015" s="192" t="e">
        <f t="shared" si="739"/>
        <v>#VALUE!</v>
      </c>
      <c r="M2015" s="192" t="e">
        <f t="shared" si="739"/>
        <v>#DIV/0!</v>
      </c>
      <c r="N2015" s="192" t="e">
        <f t="shared" si="739"/>
        <v>#VALUE!</v>
      </c>
      <c r="O2015" s="192" t="e">
        <f t="shared" si="739"/>
        <v>#VALUE!</v>
      </c>
      <c r="P2015" s="193" t="e">
        <f t="shared" si="739"/>
        <v>#DIV/0!</v>
      </c>
      <c r="Q2015" s="193" t="str">
        <f t="shared" si="739"/>
        <v/>
      </c>
      <c r="R2015" s="166"/>
      <c r="S2015" s="166"/>
      <c r="T2015" s="167"/>
      <c r="U2015" s="170"/>
      <c r="V2015" s="194" t="str">
        <f>IF(V2014="","",V2013/V2014*100)</f>
        <v/>
      </c>
    </row>
    <row r="2016" spans="1:22" ht="19.25" customHeight="1">
      <c r="A2016" s="986"/>
      <c r="B2016" s="942" t="str">
        <f>'statement of marks'!$DQ$3</f>
        <v>RAJASTHAN STUDIES</v>
      </c>
      <c r="C2016" s="943"/>
      <c r="D2016" s="200" t="str">
        <f>IF('statement of marks'!DQ83="","",'statement of marks'!DQ83)</f>
        <v/>
      </c>
      <c r="E2016" s="201" t="str">
        <f>IF('statement of marks'!DR83="","",'statement of marks'!DR83)</f>
        <v/>
      </c>
      <c r="F2016" s="201" t="str">
        <f>IF('statement of marks'!DS83="","",'statement of marks'!DS83)</f>
        <v/>
      </c>
      <c r="G2016" s="201" t="str">
        <f>IF('statement of marks'!DU83="","",'statement of marks'!DU83)</f>
        <v/>
      </c>
      <c r="H2016" s="179">
        <f>IF(G2008="ML",70)+IF(G2009="ML",70)+IF(G2010="ML",70-H2007)+IF(G2011="ML",70-H2008)+IF(G2012="ML",70-H2009)+IF(H2010="ml",H2007)+IF(H2011="ml",H2008)+IF(H2012="ml",H2009)</f>
        <v>0</v>
      </c>
      <c r="I2016" s="204" t="str">
        <f>IF(G2016="","",SUM(G2016,H2016))</f>
        <v/>
      </c>
      <c r="J2016" s="204" t="str">
        <f>IF(G2016="","",SUM(D2016,E2016,F2016,G2016))</f>
        <v/>
      </c>
      <c r="K2016" s="178" t="str">
        <f>IF(J2016="","",SUM(H2016,J2016))</f>
        <v/>
      </c>
      <c r="L2016" s="201" t="str">
        <f>IF('statement of marks'!DW83="","",'statement of marks'!DW83)</f>
        <v/>
      </c>
      <c r="M2016" s="179">
        <f>IF(L2008="ML",100)+IF(L2009="ML",100)+IF(L2010="ML",100-M2007)+IF(L2011="ML",100-M2008)+IF(L2012="ML",100-M2009)+IF(M2010="ml",M2007)+IF(M2011="ml",M2008)+IF(M2012="ml",M2009)</f>
        <v>0</v>
      </c>
      <c r="N2016" s="204" t="str">
        <f>IF(L2016="","",SUM(L2016,M2016))</f>
        <v/>
      </c>
      <c r="O2016" s="204" t="str">
        <f>IF(L2016="","",SUM(K2016,L2016))</f>
        <v/>
      </c>
      <c r="P2016" s="179">
        <f>SUM(H2016,M2016)</f>
        <v>0</v>
      </c>
      <c r="Q2016" s="178" t="str">
        <f>IF(O2016="","",SUM(O2016,M2016))</f>
        <v/>
      </c>
      <c r="R2016" s="201" t="str">
        <f>IF('statement of marks'!GW83="","",'statement of marks'!GW83)</f>
        <v/>
      </c>
      <c r="S2016" s="180" t="str">
        <f>IF(OR(R2016="S",R2016="RE"),100,"")</f>
        <v/>
      </c>
      <c r="T2016" s="171" t="str">
        <f>IF('result subject-wise'!AL83="","",'result subject-wise'!AL83)</f>
        <v/>
      </c>
      <c r="U2016" s="172" t="str">
        <f>IF('result subject-wise'!AM83="","",'result subject-wise'!AM83)</f>
        <v/>
      </c>
      <c r="V2016" s="1036"/>
    </row>
    <row r="2017" spans="1:22" ht="19.25" customHeight="1">
      <c r="A2017" s="986"/>
      <c r="B2017" s="942" t="str">
        <f>'statement of marks'!$ED$3</f>
        <v>JEEVAN KAUSJAL</v>
      </c>
      <c r="C2017" s="943"/>
      <c r="D2017" s="1037" t="s">
        <v>283</v>
      </c>
      <c r="E2017" s="1038"/>
      <c r="F2017" s="204">
        <f>'statement of marks'!$ED$6</f>
        <v>30</v>
      </c>
      <c r="G2017" s="177" t="str">
        <f>IF('statement of marks'!ED83="","",'statement of marks'!ED83)</f>
        <v/>
      </c>
      <c r="H2017" s="1038" t="s">
        <v>284</v>
      </c>
      <c r="I2017" s="1038"/>
      <c r="J2017" s="204">
        <f>'statement of marks'!$EE$6</f>
        <v>30</v>
      </c>
      <c r="K2017" s="178" t="str">
        <f>IF('statement of marks'!EE83="","",'statement of marks'!EE83)</f>
        <v/>
      </c>
      <c r="L2017" s="1038" t="s">
        <v>113</v>
      </c>
      <c r="M2017" s="1038"/>
      <c r="N2017" s="204">
        <f>'statement of marks'!$EF$6</f>
        <v>40</v>
      </c>
      <c r="O2017" s="201" t="str">
        <f>IF('statement of marks'!EF83="","",'statement of marks'!EF83)</f>
        <v/>
      </c>
      <c r="P2017" s="166"/>
      <c r="Q2017" s="178" t="str">
        <f>IF(O2017="","",SUM(G2017,K2017,O2017))</f>
        <v/>
      </c>
      <c r="R2017" s="201" t="str">
        <f>IF('statement of marks'!GX83="","",'statement of marks'!GX83)</f>
        <v/>
      </c>
      <c r="S2017" s="180" t="str">
        <f>IF(OR(R2017="S",R2017="RE"),40,"")</f>
        <v/>
      </c>
      <c r="T2017" s="171" t="str">
        <f>IF('result subject-wise'!AN83="","",'result subject-wise'!AN83)</f>
        <v/>
      </c>
      <c r="U2017" s="172" t="str">
        <f>IF('result subject-wise'!AO83="","",'result subject-wise'!AO83)</f>
        <v/>
      </c>
      <c r="V2017" s="1036"/>
    </row>
    <row r="2018" spans="1:22" ht="19.25" customHeight="1">
      <c r="A2018" s="986"/>
      <c r="B2018" s="1039" t="s">
        <v>200</v>
      </c>
      <c r="C2018" s="1040"/>
      <c r="D2018" s="1041" t="str">
        <f>IF('statement of marks'!HD83="","",'statement of marks'!HD83)</f>
        <v/>
      </c>
      <c r="E2018" s="1042"/>
      <c r="F2018" s="1042"/>
      <c r="G2018" s="1042"/>
      <c r="H2018" s="1042"/>
      <c r="I2018" s="1043"/>
      <c r="J2018" s="202" t="s">
        <v>330</v>
      </c>
      <c r="K2018" s="201" t="str">
        <f>IF('statement of marks'!HG83="","",'statement of marks'!HG83)</f>
        <v/>
      </c>
      <c r="L2018" s="1044" t="s">
        <v>157</v>
      </c>
      <c r="M2018" s="1045"/>
      <c r="N2018" s="1046"/>
      <c r="O2018" s="201" t="str">
        <f>IF('statement of marks'!HI83="","",'statement of marks'!HI83)</f>
        <v/>
      </c>
      <c r="P2018" s="1047" t="s">
        <v>324</v>
      </c>
      <c r="Q2018" s="1047"/>
      <c r="R2018" s="1047"/>
      <c r="S2018" s="1047"/>
      <c r="T2018" s="1047"/>
      <c r="U2018" s="1047"/>
      <c r="V2018" s="1048"/>
    </row>
    <row r="2019" spans="1:22" ht="19.25" customHeight="1">
      <c r="A2019" s="986"/>
      <c r="B2019" s="1039" t="s">
        <v>333</v>
      </c>
      <c r="C2019" s="1040"/>
      <c r="D2019" s="965" t="s">
        <v>127</v>
      </c>
      <c r="E2019" s="966"/>
      <c r="F2019" s="958" t="s">
        <v>129</v>
      </c>
      <c r="G2019" s="958"/>
      <c r="H2019" s="958" t="s">
        <v>131</v>
      </c>
      <c r="I2019" s="958"/>
      <c r="J2019" s="958" t="s">
        <v>133</v>
      </c>
      <c r="K2019" s="958"/>
      <c r="L2019" s="959" t="s">
        <v>312</v>
      </c>
      <c r="M2019" s="959"/>
      <c r="N2019" s="959"/>
      <c r="O2019" s="959"/>
      <c r="P2019" s="960" t="s">
        <v>200</v>
      </c>
      <c r="Q2019" s="960"/>
      <c r="R2019" s="960"/>
      <c r="S2019" s="960"/>
      <c r="T2019" s="961" t="str">
        <f>IF('result subject-wise'!AR83="","",'result subject-wise'!AR83)</f>
        <v/>
      </c>
      <c r="U2019" s="961"/>
      <c r="V2019" s="962"/>
    </row>
    <row r="2020" spans="1:22" ht="19.25" customHeight="1">
      <c r="A2020" s="986"/>
      <c r="B2020" s="963" t="s">
        <v>309</v>
      </c>
      <c r="C2020" s="964"/>
      <c r="D2020" s="965" t="str">
        <f>IF('statement of marks'!EZ83="","",'statement of marks'!EZ83)</f>
        <v/>
      </c>
      <c r="E2020" s="966"/>
      <c r="F2020" s="966" t="str">
        <f>IF('statement of marks'!FB83="","",'statement of marks'!FB83)</f>
        <v/>
      </c>
      <c r="G2020" s="966"/>
      <c r="H2020" s="966" t="str">
        <f>IF('statement of marks'!FD83="","",'statement of marks'!FD83)</f>
        <v/>
      </c>
      <c r="I2020" s="966"/>
      <c r="J2020" s="966" t="str">
        <f>IF('statement of marks'!FF83="","",'statement of marks'!FF83)</f>
        <v/>
      </c>
      <c r="K2020" s="966"/>
      <c r="L2020" s="966" t="str">
        <f>IF('statement of marks'!FH83="","",'statement of marks'!FH83)</f>
        <v/>
      </c>
      <c r="M2020" s="966"/>
      <c r="N2020" s="966"/>
      <c r="O2020" s="966"/>
      <c r="P2020" s="960" t="s">
        <v>330</v>
      </c>
      <c r="Q2020" s="960"/>
      <c r="R2020" s="960"/>
      <c r="S2020" s="960"/>
      <c r="T2020" s="961" t="str">
        <f>IF(AND(T2019="mRrh.kZ",V2015&gt;=60),"FIRST",IF(AND(T2019="mRrh.kZ",V2015&gt;=48),"SECOND",IF(AND(T2019="mRrh.kZ",V2015&gt;=36),"THIRD","")))</f>
        <v/>
      </c>
      <c r="U2020" s="961"/>
      <c r="V2020" s="962"/>
    </row>
    <row r="2021" spans="1:22" ht="19.25" customHeight="1">
      <c r="A2021" s="986"/>
      <c r="B2021" s="963" t="s">
        <v>310</v>
      </c>
      <c r="C2021" s="964"/>
      <c r="D2021" s="967" t="str">
        <f>IF('statement of marks'!EY83="","",'statement of marks'!EY83)</f>
        <v/>
      </c>
      <c r="E2021" s="968"/>
      <c r="F2021" s="968" t="str">
        <f>IF('statement of marks'!FA83="","",'statement of marks'!FA83)</f>
        <v/>
      </c>
      <c r="G2021" s="968"/>
      <c r="H2021" s="968" t="str">
        <f>IF('statement of marks'!FC83="","",'statement of marks'!FC83)</f>
        <v/>
      </c>
      <c r="I2021" s="968"/>
      <c r="J2021" s="968" t="str">
        <f>IF('statement of marks'!FE83="","",'statement of marks'!FE83)</f>
        <v/>
      </c>
      <c r="K2021" s="968"/>
      <c r="L2021" s="968" t="str">
        <f>IF('statement of marks'!FG83="","",'statement of marks'!FG83)</f>
        <v/>
      </c>
      <c r="M2021" s="968"/>
      <c r="N2021" s="968"/>
      <c r="O2021" s="968"/>
      <c r="P2021" s="969" t="s">
        <v>302</v>
      </c>
      <c r="Q2021" s="970"/>
      <c r="R2021" s="970"/>
      <c r="S2021" s="971"/>
      <c r="T2021" s="972" t="str">
        <f>IF(T2019="","",'result subject-wise'!$G$118)</f>
        <v/>
      </c>
      <c r="U2021" s="972"/>
      <c r="V2021" s="973"/>
    </row>
    <row r="2022" spans="1:22" ht="19.25" customHeight="1">
      <c r="A2022" s="986"/>
      <c r="B2022" s="942" t="s">
        <v>303</v>
      </c>
      <c r="C2022" s="943"/>
      <c r="D2022" s="944"/>
      <c r="E2022" s="945"/>
      <c r="F2022" s="945"/>
      <c r="G2022" s="945"/>
      <c r="H2022" s="945"/>
      <c r="I2022" s="945"/>
      <c r="J2022" s="945"/>
      <c r="K2022" s="945"/>
      <c r="L2022" s="946" t="s">
        <v>326</v>
      </c>
      <c r="M2022" s="946"/>
      <c r="N2022" s="946"/>
      <c r="O2022" s="946"/>
      <c r="P2022" s="946"/>
      <c r="Q2022" s="946"/>
      <c r="R2022" s="974"/>
      <c r="S2022" s="975"/>
      <c r="T2022" s="975"/>
      <c r="U2022" s="975"/>
      <c r="V2022" s="976"/>
    </row>
    <row r="2023" spans="1:22" ht="19.25" customHeight="1">
      <c r="A2023" s="986"/>
      <c r="B2023" s="942" t="s">
        <v>335</v>
      </c>
      <c r="C2023" s="943"/>
      <c r="D2023" s="944"/>
      <c r="E2023" s="945"/>
      <c r="F2023" s="945"/>
      <c r="G2023" s="945"/>
      <c r="H2023" s="945"/>
      <c r="I2023" s="945"/>
      <c r="J2023" s="945"/>
      <c r="K2023" s="945"/>
      <c r="L2023" s="946" t="s">
        <v>304</v>
      </c>
      <c r="M2023" s="946"/>
      <c r="N2023" s="946"/>
      <c r="O2023" s="946"/>
      <c r="P2023" s="946"/>
      <c r="Q2023" s="946"/>
      <c r="R2023" s="977"/>
      <c r="S2023" s="978"/>
      <c r="T2023" s="978"/>
      <c r="U2023" s="978"/>
      <c r="V2023" s="979"/>
    </row>
    <row r="2024" spans="1:22" ht="19.25" customHeight="1">
      <c r="A2024" s="986"/>
      <c r="B2024" s="942" t="s">
        <v>313</v>
      </c>
      <c r="C2024" s="943"/>
      <c r="D2024" s="944"/>
      <c r="E2024" s="945"/>
      <c r="F2024" s="945"/>
      <c r="G2024" s="945"/>
      <c r="H2024" s="945"/>
      <c r="I2024" s="945"/>
      <c r="J2024" s="945"/>
      <c r="K2024" s="945"/>
      <c r="L2024" s="946" t="s">
        <v>327</v>
      </c>
      <c r="M2024" s="946"/>
      <c r="N2024" s="946"/>
      <c r="O2024" s="946"/>
      <c r="P2024" s="946"/>
      <c r="Q2024" s="946"/>
      <c r="R2024" s="947" t="s">
        <v>328</v>
      </c>
      <c r="S2024" s="948"/>
      <c r="T2024" s="948"/>
      <c r="U2024" s="948"/>
      <c r="V2024" s="949"/>
    </row>
    <row r="2025" spans="1:22" ht="19.25" customHeight="1">
      <c r="A2025" s="987"/>
      <c r="B2025" s="950" t="s">
        <v>329</v>
      </c>
      <c r="C2025" s="951"/>
      <c r="D2025" s="952"/>
      <c r="E2025" s="953"/>
      <c r="F2025" s="953"/>
      <c r="G2025" s="953"/>
      <c r="H2025" s="953"/>
      <c r="I2025" s="953"/>
      <c r="J2025" s="953"/>
      <c r="K2025" s="953"/>
      <c r="L2025" s="951" t="s">
        <v>117</v>
      </c>
      <c r="M2025" s="951"/>
      <c r="N2025" s="951"/>
      <c r="O2025" s="951"/>
      <c r="P2025" s="954">
        <f>'statement of marks'!$HJ$110</f>
        <v>42122</v>
      </c>
      <c r="Q2025" s="954"/>
      <c r="R2025" s="955" t="s">
        <v>305</v>
      </c>
      <c r="S2025" s="956"/>
      <c r="T2025" s="956"/>
      <c r="U2025" s="956"/>
      <c r="V2025" s="957"/>
    </row>
    <row r="2026" spans="1:22" ht="19.25" customHeight="1">
      <c r="A2026" s="980" t="s">
        <v>287</v>
      </c>
      <c r="B2026" s="981"/>
      <c r="C2026" s="981"/>
      <c r="D2026" s="981"/>
      <c r="E2026" s="981"/>
      <c r="F2026" s="981"/>
      <c r="G2026" s="981"/>
      <c r="H2026" s="981"/>
      <c r="I2026" s="981"/>
      <c r="J2026" s="981"/>
      <c r="K2026" s="981"/>
      <c r="L2026" s="981"/>
      <c r="M2026" s="981"/>
      <c r="N2026" s="981"/>
      <c r="O2026" s="981"/>
      <c r="P2026" s="981"/>
      <c r="Q2026" s="981"/>
      <c r="R2026" s="981"/>
      <c r="S2026" s="981"/>
      <c r="T2026" s="981"/>
      <c r="U2026" s="981"/>
      <c r="V2026" s="982"/>
    </row>
    <row r="2027" spans="1:22" ht="19.25" customHeight="1">
      <c r="A2027" s="983" t="str">
        <f>'statement of marks'!$A$1</f>
        <v>GOVT. GIRLS' HR. SEC. SCHOOL, NIMBAHERA</v>
      </c>
      <c r="B2027" s="984"/>
      <c r="C2027" s="984"/>
      <c r="D2027" s="984"/>
      <c r="E2027" s="984"/>
      <c r="F2027" s="984"/>
      <c r="G2027" s="984"/>
      <c r="H2027" s="984"/>
      <c r="I2027" s="984"/>
      <c r="J2027" s="984"/>
      <c r="K2027" s="984"/>
      <c r="L2027" s="984"/>
      <c r="M2027" s="984"/>
      <c r="N2027" s="984"/>
      <c r="O2027" s="984"/>
      <c r="P2027" s="984"/>
      <c r="Q2027" s="984"/>
      <c r="R2027" s="984"/>
      <c r="S2027" s="984"/>
      <c r="T2027" s="984"/>
      <c r="U2027" s="984"/>
      <c r="V2027" s="985"/>
    </row>
    <row r="2028" spans="1:22" ht="19.25" customHeight="1">
      <c r="A2028" s="986"/>
      <c r="B2028" s="988" t="s">
        <v>316</v>
      </c>
      <c r="C2028" s="988"/>
      <c r="D2028" s="989" t="str">
        <f>'statement of marks'!$F$3</f>
        <v>2013-14</v>
      </c>
      <c r="E2028" s="990"/>
      <c r="F2028" s="991" t="str">
        <f>IF(T2046="","MAIN EXAMINATION",IF(D2045="Suppl.","SUPPLEMENTARY EXAMINATION",IF(D2045="Re-exam.","RE-EXAMINATION",)))</f>
        <v>MAIN EXAMINATION</v>
      </c>
      <c r="G2028" s="992"/>
      <c r="H2028" s="992"/>
      <c r="I2028" s="992"/>
      <c r="J2028" s="992"/>
      <c r="K2028" s="992"/>
      <c r="L2028" s="992"/>
      <c r="M2028" s="992"/>
      <c r="N2028" s="992"/>
      <c r="O2028" s="992"/>
      <c r="P2028" s="992"/>
      <c r="Q2028" s="992"/>
      <c r="R2028" s="993" t="s">
        <v>315</v>
      </c>
      <c r="S2028" s="994"/>
      <c r="T2028" s="995" t="str">
        <f>'statement of marks'!$A$3</f>
        <v>11 'A'</v>
      </c>
      <c r="U2028" s="995"/>
      <c r="V2028" s="996"/>
    </row>
    <row r="2029" spans="1:22" ht="19.25" customHeight="1">
      <c r="A2029" s="986"/>
      <c r="B2029" s="997" t="s">
        <v>36</v>
      </c>
      <c r="C2029" s="997"/>
      <c r="D2029" s="998" t="str">
        <f>IF('statement of marks'!G84="","",'statement of marks'!G84)</f>
        <v>A 076</v>
      </c>
      <c r="E2029" s="946"/>
      <c r="F2029" s="946"/>
      <c r="G2029" s="946"/>
      <c r="H2029" s="946"/>
      <c r="I2029" s="946"/>
      <c r="J2029" s="946"/>
      <c r="K2029" s="946"/>
      <c r="L2029" s="946"/>
      <c r="M2029" s="946"/>
      <c r="N2029" s="946"/>
      <c r="O2029" s="946"/>
      <c r="P2029" s="946"/>
      <c r="Q2029" s="946"/>
      <c r="R2029" s="999" t="s">
        <v>314</v>
      </c>
      <c r="S2029" s="1000"/>
      <c r="T2029" s="1001" t="str">
        <f>IF('statement of marks'!E84="","",'statement of marks'!E84)</f>
        <v/>
      </c>
      <c r="U2029" s="1001"/>
      <c r="V2029" s="1002"/>
    </row>
    <row r="2030" spans="1:22" ht="19.25" customHeight="1">
      <c r="A2030" s="986"/>
      <c r="B2030" s="997" t="s">
        <v>37</v>
      </c>
      <c r="C2030" s="997"/>
      <c r="D2030" s="998" t="str">
        <f>IF('statement of marks'!H84="","",'statement of marks'!H84)</f>
        <v>B 076</v>
      </c>
      <c r="E2030" s="946"/>
      <c r="F2030" s="946"/>
      <c r="G2030" s="946"/>
      <c r="H2030" s="946"/>
      <c r="I2030" s="946"/>
      <c r="J2030" s="946"/>
      <c r="K2030" s="946"/>
      <c r="L2030" s="946"/>
      <c r="M2030" s="946"/>
      <c r="N2030" s="946"/>
      <c r="O2030" s="946"/>
      <c r="P2030" s="946"/>
      <c r="Q2030" s="946"/>
      <c r="R2030" s="999" t="s">
        <v>35</v>
      </c>
      <c r="S2030" s="1000"/>
      <c r="T2030" s="1001" t="str">
        <f>IF('statement of marks'!D84="","",'statement of marks'!D84)</f>
        <v/>
      </c>
      <c r="U2030" s="1001"/>
      <c r="V2030" s="1002"/>
    </row>
    <row r="2031" spans="1:22" ht="19.25" customHeight="1">
      <c r="A2031" s="986"/>
      <c r="B2031" s="1003" t="s">
        <v>38</v>
      </c>
      <c r="C2031" s="1003"/>
      <c r="D2031" s="998" t="str">
        <f>IF('statement of marks'!I84="","",'statement of marks'!I84)</f>
        <v>C 076</v>
      </c>
      <c r="E2031" s="946"/>
      <c r="F2031" s="946"/>
      <c r="G2031" s="946"/>
      <c r="H2031" s="946"/>
      <c r="I2031" s="946"/>
      <c r="J2031" s="946"/>
      <c r="K2031" s="946"/>
      <c r="L2031" s="946"/>
      <c r="M2031" s="946"/>
      <c r="N2031" s="946"/>
      <c r="O2031" s="946"/>
      <c r="P2031" s="946"/>
      <c r="Q2031" s="946"/>
      <c r="R2031" s="1004" t="s">
        <v>285</v>
      </c>
      <c r="S2031" s="1005"/>
      <c r="T2031" s="1006" t="str">
        <f>IF('statement of marks'!F84="","",'statement of marks'!F84)</f>
        <v/>
      </c>
      <c r="U2031" s="1006"/>
      <c r="V2031" s="1007"/>
    </row>
    <row r="2032" spans="1:22" ht="19.25" customHeight="1">
      <c r="A2032" s="986"/>
      <c r="B2032" s="1008" t="s">
        <v>223</v>
      </c>
      <c r="C2032" s="1010" t="s">
        <v>319</v>
      </c>
      <c r="D2032" s="1012" t="s">
        <v>114</v>
      </c>
      <c r="E2032" s="1012" t="s">
        <v>115</v>
      </c>
      <c r="F2032" s="1012" t="s">
        <v>116</v>
      </c>
      <c r="G2032" s="1014" t="s">
        <v>281</v>
      </c>
      <c r="H2032" s="1014" t="s">
        <v>282</v>
      </c>
      <c r="I2032" s="1012" t="s">
        <v>289</v>
      </c>
      <c r="J2032" s="1012" t="s">
        <v>299</v>
      </c>
      <c r="K2032" s="1016" t="s">
        <v>299</v>
      </c>
      <c r="L2032" s="1018" t="s">
        <v>292</v>
      </c>
      <c r="M2032" s="1018" t="s">
        <v>293</v>
      </c>
      <c r="N2032" s="1020" t="s">
        <v>294</v>
      </c>
      <c r="O2032" s="1020" t="s">
        <v>290</v>
      </c>
      <c r="P2032" s="1020" t="s">
        <v>291</v>
      </c>
      <c r="Q2032" s="1016" t="s">
        <v>323</v>
      </c>
      <c r="R2032" s="1012" t="s">
        <v>334</v>
      </c>
      <c r="S2032" s="1022" t="s">
        <v>332</v>
      </c>
      <c r="T2032" s="1024" t="s">
        <v>320</v>
      </c>
      <c r="U2032" s="1026" t="s">
        <v>321</v>
      </c>
      <c r="V2032" s="1028" t="s">
        <v>322</v>
      </c>
    </row>
    <row r="2033" spans="1:22" ht="19.25" customHeight="1">
      <c r="A2033" s="986"/>
      <c r="B2033" s="1009"/>
      <c r="C2033" s="1011"/>
      <c r="D2033" s="1013"/>
      <c r="E2033" s="1013"/>
      <c r="F2033" s="1013"/>
      <c r="G2033" s="1015"/>
      <c r="H2033" s="1015"/>
      <c r="I2033" s="1013"/>
      <c r="J2033" s="1013"/>
      <c r="K2033" s="1017"/>
      <c r="L2033" s="1019"/>
      <c r="M2033" s="1019"/>
      <c r="N2033" s="1021"/>
      <c r="O2033" s="1021"/>
      <c r="P2033" s="1021"/>
      <c r="Q2033" s="1017"/>
      <c r="R2033" s="1013"/>
      <c r="S2033" s="1023"/>
      <c r="T2033" s="1025"/>
      <c r="U2033" s="1027"/>
      <c r="V2033" s="1029"/>
    </row>
    <row r="2034" spans="1:22" ht="19.25" customHeight="1">
      <c r="A2034" s="986"/>
      <c r="B2034" s="1030" t="s">
        <v>317</v>
      </c>
      <c r="C2034" s="1031"/>
      <c r="D2034" s="173">
        <v>10</v>
      </c>
      <c r="E2034" s="203">
        <v>10</v>
      </c>
      <c r="F2034" s="203">
        <v>10</v>
      </c>
      <c r="G2034" s="164" t="s">
        <v>90</v>
      </c>
      <c r="H2034" s="174" t="str">
        <f>'statement of marks'!$AQ$6</f>
        <v/>
      </c>
      <c r="I2034" s="165">
        <v>70</v>
      </c>
      <c r="J2034" s="164" t="s">
        <v>88</v>
      </c>
      <c r="K2034" s="175">
        <v>100</v>
      </c>
      <c r="L2034" s="164" t="s">
        <v>91</v>
      </c>
      <c r="M2034" s="174" t="str">
        <f>'statement of marks'!$AV$6</f>
        <v/>
      </c>
      <c r="N2034" s="165">
        <v>100</v>
      </c>
      <c r="O2034" s="164" t="s">
        <v>307</v>
      </c>
      <c r="P2034" s="175"/>
      <c r="Q2034" s="175">
        <v>200</v>
      </c>
      <c r="R2034" s="166"/>
      <c r="S2034" s="166"/>
      <c r="T2034" s="167"/>
      <c r="U2034" s="168"/>
      <c r="V2034" s="176" t="str">
        <f>IF(OR(U2041=0,U2041&lt;S2041),"",Q2034)</f>
        <v/>
      </c>
    </row>
    <row r="2035" spans="1:22" ht="19.25" customHeight="1">
      <c r="A2035" s="986"/>
      <c r="B2035" s="942" t="str">
        <f>'statement of marks'!$J$3</f>
        <v>HINDI COMPULSORY</v>
      </c>
      <c r="C2035" s="943"/>
      <c r="D2035" s="200" t="str">
        <f>IF('statement of marks'!J84="","",'statement of marks'!J84)</f>
        <v/>
      </c>
      <c r="E2035" s="201" t="str">
        <f>IF('statement of marks'!K84="","",'statement of marks'!K84)</f>
        <v/>
      </c>
      <c r="F2035" s="201" t="str">
        <f>IF('statement of marks'!L84="","",'statement of marks'!L84)</f>
        <v/>
      </c>
      <c r="G2035" s="177" t="str">
        <f>IF('statement of marks'!N84="","",'statement of marks'!N84)</f>
        <v/>
      </c>
      <c r="H2035" s="177" t="str">
        <f>'statement of marks'!$BS$6</f>
        <v/>
      </c>
      <c r="I2035" s="204" t="str">
        <f>IF(G2035="","",G2035)</f>
        <v/>
      </c>
      <c r="J2035" s="204" t="str">
        <f>IF(G2035="","",SUM(D2035,E2035,F2035,G2035))</f>
        <v/>
      </c>
      <c r="K2035" s="178" t="str">
        <f>J2035</f>
        <v/>
      </c>
      <c r="L2035" s="177" t="str">
        <f>IF('statement of marks'!P84="","",'statement of marks'!P84)</f>
        <v/>
      </c>
      <c r="M2035" s="174" t="str">
        <f>'statement of marks'!$BX$6</f>
        <v/>
      </c>
      <c r="N2035" s="204" t="str">
        <f>IF(L2035="","",L2035)</f>
        <v/>
      </c>
      <c r="O2035" s="204" t="str">
        <f>IF(L2035="","",SUM(J2035,L2035))</f>
        <v/>
      </c>
      <c r="P2035" s="179">
        <f>SUM(H2035,M2035)</f>
        <v>0</v>
      </c>
      <c r="Q2035" s="178" t="str">
        <f>O2035</f>
        <v/>
      </c>
      <c r="R2035" s="201" t="str">
        <f>CONCATENATE('statement of marks'!FJ84,'statement of marks'!FK84,'statement of marks'!FL84)</f>
        <v/>
      </c>
      <c r="S2035" s="180" t="str">
        <f>IF(OR(R2035="S",R2035="RE"),100,"")</f>
        <v/>
      </c>
      <c r="T2035" s="181" t="str">
        <f>IF('result subject-wise'!U84="","",'result subject-wise'!U84)</f>
        <v/>
      </c>
      <c r="U2035" s="182" t="str">
        <f>IF('result subject-wise'!V84="","",'result subject-wise'!V84)</f>
        <v/>
      </c>
      <c r="V2035" s="176" t="str">
        <f>IF(OR(U2041=0,U2041&lt;S2041),"",IF(R2035="RE",SUM(Q2035,T2035),IF(R2035="S",T2035,Q2035)))</f>
        <v/>
      </c>
    </row>
    <row r="2036" spans="1:22" ht="19.25" customHeight="1">
      <c r="A2036" s="986"/>
      <c r="B2036" s="942" t="str">
        <f>'statement of marks'!$W$3</f>
        <v>ENGLISH COMPULSORY</v>
      </c>
      <c r="C2036" s="943"/>
      <c r="D2036" s="200" t="str">
        <f>IF('statement of marks'!W84="","",'statement of marks'!W84)</f>
        <v/>
      </c>
      <c r="E2036" s="201" t="str">
        <f>IF('statement of marks'!X84="","",'statement of marks'!X84)</f>
        <v/>
      </c>
      <c r="F2036" s="201" t="str">
        <f>IF('statement of marks'!Y84="","",'statement of marks'!Y84)</f>
        <v/>
      </c>
      <c r="G2036" s="177" t="str">
        <f>IF('statement of marks'!AA84="","",'statement of marks'!AA84)</f>
        <v/>
      </c>
      <c r="H2036" s="177" t="str">
        <f>'statement of marks'!$CU$6</f>
        <v/>
      </c>
      <c r="I2036" s="204" t="str">
        <f>IF(G2036="","",G2036)</f>
        <v/>
      </c>
      <c r="J2036" s="204" t="str">
        <f t="shared" ref="J2036:J2039" si="740">IF(G2036="","",SUM(D2036,E2036,F2036,G2036))</f>
        <v/>
      </c>
      <c r="K2036" s="178" t="str">
        <f>J2036</f>
        <v/>
      </c>
      <c r="L2036" s="177" t="str">
        <f>IF('statement of marks'!AC84="","",'statement of marks'!AC84)</f>
        <v/>
      </c>
      <c r="M2036" s="174" t="str">
        <f>'statement of marks'!$CZ$6</f>
        <v/>
      </c>
      <c r="N2036" s="204" t="str">
        <f>IF(L2036="","",L2036)</f>
        <v/>
      </c>
      <c r="O2036" s="204" t="str">
        <f t="shared" ref="O2036" si="741">IF(L2036="","",SUM(J2036,L2036))</f>
        <v/>
      </c>
      <c r="P2036" s="179">
        <f t="shared" ref="P2036" si="742">SUM(H2036,M2036)</f>
        <v>0</v>
      </c>
      <c r="Q2036" s="178" t="str">
        <f>O2036</f>
        <v/>
      </c>
      <c r="R2036" s="201" t="str">
        <f>CONCATENATE('statement of marks'!FM84,'statement of marks'!FN84,'statement of marks'!FO84)</f>
        <v/>
      </c>
      <c r="S2036" s="180" t="str">
        <f>IF(OR(R2036="S",R2036="RE"),100,"")</f>
        <v/>
      </c>
      <c r="T2036" s="181" t="str">
        <f>IF('result subject-wise'!X84="","",'result subject-wise'!X84)</f>
        <v/>
      </c>
      <c r="U2036" s="182" t="str">
        <f>IF('result subject-wise'!Y84="","",'result subject-wise'!Y84)</f>
        <v/>
      </c>
      <c r="V2036" s="176" t="str">
        <f>IF(OR(U2041=0,U2041&lt;S2041),"",IF(R2036="RE",SUM(Q2036,T2036),IF(R2036="S",T2036,Q2036)))</f>
        <v/>
      </c>
    </row>
    <row r="2037" spans="1:22" ht="19.25" customHeight="1">
      <c r="A2037" s="986"/>
      <c r="B2037" s="942" t="str">
        <f>'statement of marks'!AK84</f>
        <v/>
      </c>
      <c r="C2037" s="943"/>
      <c r="D2037" s="200" t="str">
        <f>IF('statement of marks'!AL84="","",'statement of marks'!AL84)</f>
        <v/>
      </c>
      <c r="E2037" s="201" t="str">
        <f>IF('statement of marks'!AM84="","",'statement of marks'!AM84)</f>
        <v/>
      </c>
      <c r="F2037" s="201" t="str">
        <f>IF('statement of marks'!AN84="","",'statement of marks'!AN84)</f>
        <v/>
      </c>
      <c r="G2037" s="177" t="str">
        <f>IF('statement of marks'!AP84="","",'statement of marks'!AP84)</f>
        <v/>
      </c>
      <c r="H2037" s="177" t="str">
        <f>IF('statement of marks'!AQ84="","",'statement of marks'!AQ84)</f>
        <v/>
      </c>
      <c r="I2037" s="204" t="str">
        <f>IF(G2037="","",IF(AND(G2037="ML",H2037="ML"),"ML",IF(AND(G2037="ML",H2037=""),"ML",SUM(G2037,H2037))))</f>
        <v/>
      </c>
      <c r="J2037" s="204" t="str">
        <f t="shared" si="740"/>
        <v/>
      </c>
      <c r="K2037" s="178" t="str">
        <f>IF(J2037="","",SUM(H2037,J2037))</f>
        <v/>
      </c>
      <c r="L2037" s="177" t="str">
        <f>IF('statement of marks'!AU84="","",'statement of marks'!AU84)</f>
        <v/>
      </c>
      <c r="M2037" s="177" t="str">
        <f>IF('statement of marks'!AV84="","",'statement of marks'!AV84)</f>
        <v/>
      </c>
      <c r="N2037" s="204" t="str">
        <f>IF(L2037="","",IF(AND(L2037="ML",M2037="ML"),"ML",IF(AND(L2037="ML",M2037=""),"ML",SUM(L2037,M2037))))</f>
        <v/>
      </c>
      <c r="O2037" s="204" t="str">
        <f>IF(L2037="","",SUM(J2037,L2037))</f>
        <v/>
      </c>
      <c r="P2037" s="177" t="str">
        <f>IF(AND(H2037="",M2037=""),"",SUM(H2037,M2037))</f>
        <v/>
      </c>
      <c r="Q2037" s="178" t="str">
        <f>IF(O2037="","",SUM(O2037,P2037))</f>
        <v/>
      </c>
      <c r="R2037" s="201" t="str">
        <f>CONCATENATE('statement of marks'!FP84,'statement of marks'!FY84,'statement of marks'!FZ84)</f>
        <v/>
      </c>
      <c r="S2037" s="180" t="str">
        <f>IF('result subject-wise'!Z84="","",'result subject-wise'!Z84)</f>
        <v/>
      </c>
      <c r="T2037" s="181" t="str">
        <f>IF('result subject-wise'!AB84="","",'result subject-wise'!AB84)</f>
        <v/>
      </c>
      <c r="U2037" s="182" t="str">
        <f>IF('result subject-wise'!AC84="","",'result subject-wise'!AC84)</f>
        <v/>
      </c>
      <c r="V2037" s="176" t="str">
        <f>IF(OR(U2041=0,U2041&lt;S2041),"",IF(OR(R2037="RE",R2037="REP"),SUM(Q2037,T2037),IF(R2037="S",T2037,Q2037)))</f>
        <v/>
      </c>
    </row>
    <row r="2038" spans="1:22" ht="19.25" customHeight="1">
      <c r="A2038" s="986"/>
      <c r="B2038" s="942" t="str">
        <f>'statement of marks'!BM84</f>
        <v/>
      </c>
      <c r="C2038" s="943"/>
      <c r="D2038" s="200" t="str">
        <f>IF('statement of marks'!BN84="","",'statement of marks'!BN84)</f>
        <v/>
      </c>
      <c r="E2038" s="201" t="str">
        <f>IF('statement of marks'!BO84="","",'statement of marks'!BO84)</f>
        <v/>
      </c>
      <c r="F2038" s="201" t="str">
        <f>IF('statement of marks'!BP84="","",'statement of marks'!BP84)</f>
        <v/>
      </c>
      <c r="G2038" s="177" t="str">
        <f>IF('statement of marks'!BR84="","",'statement of marks'!BR84)</f>
        <v/>
      </c>
      <c r="H2038" s="177" t="str">
        <f>IF('statement of marks'!BS84="","",'statement of marks'!BS84)</f>
        <v/>
      </c>
      <c r="I2038" s="204" t="str">
        <f t="shared" ref="I2038" si="743">IF(G2038="","",IF(AND(G2038="ML",H2038="ML"),"ML",IF(AND(G2038="ML",H2038=""),"ML",SUM(G2038,H2038))))</f>
        <v/>
      </c>
      <c r="J2038" s="204" t="str">
        <f t="shared" si="740"/>
        <v/>
      </c>
      <c r="K2038" s="178" t="str">
        <f>IF(J2038="","",SUM(H2038,J2038))</f>
        <v/>
      </c>
      <c r="L2038" s="177" t="str">
        <f>IF('statement of marks'!BW84="","",'statement of marks'!BW84)</f>
        <v/>
      </c>
      <c r="M2038" s="177" t="str">
        <f>IF('statement of marks'!BX84="","",'statement of marks'!BX84)</f>
        <v/>
      </c>
      <c r="N2038" s="204" t="str">
        <f t="shared" ref="N2038" si="744">IF(L2038="","",IF(AND(L2038="ML",M2038="ML"),"ML",IF(AND(L2038="ML",M2038=""),"ML",SUM(L2038,M2038))))</f>
        <v/>
      </c>
      <c r="O2038" s="204" t="str">
        <f>IF(L2038="","",SUM(J2038,L2038))</f>
        <v/>
      </c>
      <c r="P2038" s="177" t="str">
        <f t="shared" ref="P2038:P2039" si="745">IF(AND(H2038="",M2038=""),"",SUM(H2038,M2038))</f>
        <v/>
      </c>
      <c r="Q2038" s="178" t="str">
        <f>IF(O2038="","",SUM(O2038,P2038))</f>
        <v/>
      </c>
      <c r="R2038" s="201" t="str">
        <f>CONCATENATE('statement of marks'!GA84,'statement of marks'!GJ84,'statement of marks'!GK84)</f>
        <v/>
      </c>
      <c r="S2038" s="180" t="str">
        <f>IF('result subject-wise'!AD84="","",'result subject-wise'!AD84)</f>
        <v/>
      </c>
      <c r="T2038" s="181" t="str">
        <f>IF('result subject-wise'!AF84="","",'result subject-wise'!AF84)</f>
        <v/>
      </c>
      <c r="U2038" s="182" t="str">
        <f>IF('result subject-wise'!AG84="","",'result subject-wise'!AG84)</f>
        <v/>
      </c>
      <c r="V2038" s="176" t="str">
        <f>IF(OR(U2041=0,U2041&lt;S2041),"",IF(OR(R2038="RE",R2038="REP"),SUM(Q2038,T2038),IF(R2038="S",T2038,Q2038)))</f>
        <v/>
      </c>
    </row>
    <row r="2039" spans="1:22" ht="19.25" customHeight="1">
      <c r="A2039" s="986"/>
      <c r="B2039" s="942" t="str">
        <f>'statement of marks'!CO84</f>
        <v/>
      </c>
      <c r="C2039" s="943"/>
      <c r="D2039" s="200" t="str">
        <f>IF('statement of marks'!CP84="","",'statement of marks'!CP84)</f>
        <v/>
      </c>
      <c r="E2039" s="201" t="str">
        <f>IF('statement of marks'!CQ84="","",'statement of marks'!CQ84)</f>
        <v/>
      </c>
      <c r="F2039" s="201" t="str">
        <f>IF('statement of marks'!CR84="","",'statement of marks'!CR84)</f>
        <v/>
      </c>
      <c r="G2039" s="177" t="str">
        <f>IF('statement of marks'!CT84="","",'statement of marks'!CT84)</f>
        <v/>
      </c>
      <c r="H2039" s="177" t="str">
        <f>IF('statement of marks'!CU84="","",'statement of marks'!CU84)</f>
        <v/>
      </c>
      <c r="I2039" s="204" t="str">
        <f>IF(G2039="","",IF(AND(G2039="ML",H2039="ML"),"ML",IF(AND(G2039="ML",H2039=""),"ML",SUM(G2039,H2039))))</f>
        <v/>
      </c>
      <c r="J2039" s="204" t="str">
        <f t="shared" si="740"/>
        <v/>
      </c>
      <c r="K2039" s="178" t="str">
        <f>IF(J2039="","",SUM(H2039,J2039))</f>
        <v/>
      </c>
      <c r="L2039" s="177" t="str">
        <f>IF('statement of marks'!CY84="","",'statement of marks'!CY84)</f>
        <v/>
      </c>
      <c r="M2039" s="177" t="str">
        <f>IF('statement of marks'!CZ84="","",'statement of marks'!CZ84)</f>
        <v/>
      </c>
      <c r="N2039" s="204" t="str">
        <f>IF(L2039="","",IF(AND(L2039="ML",M2039="ML"),"ML",IF(AND(L2039="ML",M2039=""),"ML",SUM(L2039,M2039))))</f>
        <v/>
      </c>
      <c r="O2039" s="204" t="str">
        <f>IF(L2039="","",SUM(J2039,L2039))</f>
        <v/>
      </c>
      <c r="P2039" s="177" t="str">
        <f t="shared" si="745"/>
        <v/>
      </c>
      <c r="Q2039" s="178" t="str">
        <f>IF(O2039="","",SUM(O2039,P2039))</f>
        <v/>
      </c>
      <c r="R2039" s="201" t="str">
        <f>CONCATENATE('statement of marks'!GL84,'statement of marks'!GU84,'statement of marks'!GV84)</f>
        <v/>
      </c>
      <c r="S2039" s="180" t="str">
        <f>IF('result subject-wise'!AH84="","",'result subject-wise'!AH84)</f>
        <v/>
      </c>
      <c r="T2039" s="181" t="str">
        <f>IF('result subject-wise'!AJ84="","",'result subject-wise'!AJ84)</f>
        <v/>
      </c>
      <c r="U2039" s="182" t="str">
        <f>IF('result subject-wise'!AK84="","",'result subject-wise'!AK84)</f>
        <v/>
      </c>
      <c r="V2039" s="176" t="str">
        <f>IF(OR(U2041=0,U2041&lt;S2041),"",IF(OR(R2039="RE",R2039="REP"),SUM(Q2039,T2039),IF(R2039="S",T2039,Q2039)))</f>
        <v/>
      </c>
    </row>
    <row r="2040" spans="1:22" ht="19.25" customHeight="1">
      <c r="A2040" s="986"/>
      <c r="B2040" s="1032" t="s">
        <v>296</v>
      </c>
      <c r="C2040" s="1033"/>
      <c r="D2040" s="183" t="str">
        <f>IF(AND(D2035="",D2036="",D2037="",D2038="",D2039=""),"",SUM(D2035:D2039))</f>
        <v/>
      </c>
      <c r="E2040" s="183" t="str">
        <f t="shared" ref="E2040:F2040" si="746">IF(AND(E2035="",E2036="",E2037="",E2038="",E2039=""),"",SUM(E2035:E2039))</f>
        <v/>
      </c>
      <c r="F2040" s="183" t="str">
        <f t="shared" si="746"/>
        <v/>
      </c>
      <c r="G2040" s="184" t="str">
        <f>IF(G2035="","",SUM(G2035:G2039))</f>
        <v/>
      </c>
      <c r="H2040" s="184">
        <f>SUM(H2037:H2039)</f>
        <v>0</v>
      </c>
      <c r="I2040" s="184" t="str">
        <f>IF(AND(I2035="",I2036="",I2037="",I2038="",I2039=""),"",SUM(I2035:I2039))</f>
        <v/>
      </c>
      <c r="J2040" s="185" t="str">
        <f>IF(J2039="","",SUM(J2035:J2039))</f>
        <v/>
      </c>
      <c r="K2040" s="186" t="str">
        <f>IF(K2035="","",SUM(K2035:K2039))</f>
        <v/>
      </c>
      <c r="L2040" s="184" t="str">
        <f>IF(L2035="","",SUM(L2035:L2039))</f>
        <v/>
      </c>
      <c r="M2040" s="184">
        <f>SUM(M2037:M2039)</f>
        <v>0</v>
      </c>
      <c r="N2040" s="184" t="str">
        <f t="shared" ref="N2040" si="747">IF(AND(N2035="",N2036="",N2037="",N2038="",N2039=""),"",SUM(N2035:N2039))</f>
        <v/>
      </c>
      <c r="O2040" s="185" t="str">
        <f>IF(L2040="","",SUM(J2040,L2040))</f>
        <v/>
      </c>
      <c r="P2040" s="186">
        <f>SUM(H2040,M2040)</f>
        <v>0</v>
      </c>
      <c r="Q2040" s="186" t="str">
        <f>IF(Q2035="","",SUM(Q2035:Q2039))</f>
        <v/>
      </c>
      <c r="R2040" s="185"/>
      <c r="S2040" s="185" t="str">
        <f>IF(AND(S2035="",S2036="",S2037="",S2038="",S2039=""),"",SUM(S2035:S2039))</f>
        <v/>
      </c>
      <c r="T2040" s="187" t="str">
        <f>IF(AND(T2035="",T2036="",T2037="",T2038="",T2039=""),"",SUM(T2035:T2039))</f>
        <v/>
      </c>
      <c r="U2040" s="188"/>
      <c r="V2040" s="189" t="str">
        <f>IF(V2035="","",SUM(V2035:V2039))</f>
        <v/>
      </c>
    </row>
    <row r="2041" spans="1:22" ht="19.25" customHeight="1">
      <c r="A2041" s="986"/>
      <c r="B2041" s="1034" t="s">
        <v>318</v>
      </c>
      <c r="C2041" s="1035"/>
      <c r="D2041" s="173" t="str">
        <f>IF(D2040="","",50-(COUNTIF(D2035:D2039,"NA")*10+COUNTIF(D2035:D2039,"ML")*10))</f>
        <v/>
      </c>
      <c r="E2041" s="173" t="str">
        <f t="shared" ref="E2041:F2041" si="748">IF(E2040="","",50-(COUNTIF(E2035:E2039,"NA")*10+COUNTIF(E2035:E2039,"ML")*10))</f>
        <v/>
      </c>
      <c r="F2041" s="173" t="str">
        <f t="shared" si="748"/>
        <v/>
      </c>
      <c r="G2041" s="177">
        <f>I2041-H2041</f>
        <v>350</v>
      </c>
      <c r="H2041" s="184">
        <f>IF(H2040="","",(IF(OR(H2037="ML",H2037=""),0,H2034)+IF(OR(H2038="ML",H2038=""),0,H2035)+IF(OR(H2039="ML",H2039=""),0,H2036)))</f>
        <v>0</v>
      </c>
      <c r="I2041" s="177">
        <f>IF(I2040=0,0,350-H2043)</f>
        <v>350</v>
      </c>
      <c r="J2041" s="204" t="str">
        <f>IF(J2040="","",SUM(D2041:G2041))</f>
        <v/>
      </c>
      <c r="K2041" s="178" t="str">
        <f>IF(K2040="","",SUM(H2041,J2041))</f>
        <v/>
      </c>
      <c r="L2041" s="177">
        <f>N2041-M2041</f>
        <v>500</v>
      </c>
      <c r="M2041" s="180">
        <f>IF(M2040="","",(IF(OR(M2037="ML",M2037=""),0,M2034)+IF(OR(M2038="ML",M2038=""),0,M2035)+IF(OR(M2039="ML",M2039=""),0,M2036)))</f>
        <v>0</v>
      </c>
      <c r="N2041" s="177">
        <f>IF(N2040=0,0,500-M2043)</f>
        <v>500</v>
      </c>
      <c r="O2041" s="204">
        <f>IF(L2041="","",SUM(J2041,L2041))</f>
        <v>500</v>
      </c>
      <c r="P2041" s="178">
        <f>SUM(H2041,M2041)</f>
        <v>0</v>
      </c>
      <c r="Q2041" s="178" t="str">
        <f>IF(Q2040="","",SUM(O2041,P2041))</f>
        <v/>
      </c>
      <c r="R2041" s="169"/>
      <c r="S2041" s="190">
        <f>COUNTIF(R2035:R2044,"S")</f>
        <v>0</v>
      </c>
      <c r="T2041" s="190">
        <f>COUNTIF(R2035:R2044,"RE")+COUNTIF(R2035:R2044,"REP")</f>
        <v>0</v>
      </c>
      <c r="U2041" s="190">
        <f>COUNTIF(U2035:U2040,"P")+COUNTIF(U2043:U2044,"P")</f>
        <v>0</v>
      </c>
      <c r="V2041" s="191" t="str">
        <f>IF(OR(U2041=0,U2041&lt;(S2041+T2041)),"",(Q2041-(S2041*200)+S2040))</f>
        <v/>
      </c>
    </row>
    <row r="2042" spans="1:22" ht="19.25" customHeight="1">
      <c r="A2042" s="986"/>
      <c r="B2042" s="942" t="s">
        <v>156</v>
      </c>
      <c r="C2042" s="943"/>
      <c r="D2042" s="192" t="str">
        <f t="shared" ref="D2042:Q2042" si="749">IF(D2041="","",D2040/D2041*100)</f>
        <v/>
      </c>
      <c r="E2042" s="192" t="str">
        <f t="shared" si="749"/>
        <v/>
      </c>
      <c r="F2042" s="192" t="str">
        <f t="shared" si="749"/>
        <v/>
      </c>
      <c r="G2042" s="192" t="e">
        <f t="shared" si="749"/>
        <v>#VALUE!</v>
      </c>
      <c r="H2042" s="192" t="e">
        <f t="shared" si="749"/>
        <v>#DIV/0!</v>
      </c>
      <c r="I2042" s="192" t="e">
        <f t="shared" si="749"/>
        <v>#VALUE!</v>
      </c>
      <c r="J2042" s="192" t="str">
        <f t="shared" si="749"/>
        <v/>
      </c>
      <c r="K2042" s="193" t="str">
        <f t="shared" si="749"/>
        <v/>
      </c>
      <c r="L2042" s="192" t="e">
        <f t="shared" si="749"/>
        <v>#VALUE!</v>
      </c>
      <c r="M2042" s="192" t="e">
        <f t="shared" si="749"/>
        <v>#DIV/0!</v>
      </c>
      <c r="N2042" s="192" t="e">
        <f t="shared" si="749"/>
        <v>#VALUE!</v>
      </c>
      <c r="O2042" s="192" t="e">
        <f t="shared" si="749"/>
        <v>#VALUE!</v>
      </c>
      <c r="P2042" s="193" t="e">
        <f t="shared" si="749"/>
        <v>#DIV/0!</v>
      </c>
      <c r="Q2042" s="193" t="str">
        <f t="shared" si="749"/>
        <v/>
      </c>
      <c r="R2042" s="166"/>
      <c r="S2042" s="166"/>
      <c r="T2042" s="167"/>
      <c r="U2042" s="170"/>
      <c r="V2042" s="194" t="str">
        <f>IF(V2041="","",V2040/V2041*100)</f>
        <v/>
      </c>
    </row>
    <row r="2043" spans="1:22" ht="19.25" customHeight="1">
      <c r="A2043" s="986"/>
      <c r="B2043" s="942" t="str">
        <f>'statement of marks'!$DQ$3</f>
        <v>RAJASTHAN STUDIES</v>
      </c>
      <c r="C2043" s="943"/>
      <c r="D2043" s="200" t="str">
        <f>IF('statement of marks'!DQ84="","",'statement of marks'!DQ84)</f>
        <v/>
      </c>
      <c r="E2043" s="201" t="str">
        <f>IF('statement of marks'!DR84="","",'statement of marks'!DR84)</f>
        <v/>
      </c>
      <c r="F2043" s="201" t="str">
        <f>IF('statement of marks'!DS84="","",'statement of marks'!DS84)</f>
        <v/>
      </c>
      <c r="G2043" s="201" t="str">
        <f>IF('statement of marks'!DU84="","",'statement of marks'!DU84)</f>
        <v/>
      </c>
      <c r="H2043" s="179">
        <f>IF(G2035="ML",70)+IF(G2036="ML",70)+IF(G2037="ML",70-H2034)+IF(G2038="ML",70-H2035)+IF(G2039="ML",70-H2036)+IF(H2037="ml",H2034)+IF(H2038="ml",H2035)+IF(H2039="ml",H2036)</f>
        <v>0</v>
      </c>
      <c r="I2043" s="204" t="str">
        <f>IF(G2043="","",SUM(G2043,H2043))</f>
        <v/>
      </c>
      <c r="J2043" s="204" t="str">
        <f>IF(G2043="","",SUM(D2043,E2043,F2043,G2043))</f>
        <v/>
      </c>
      <c r="K2043" s="178" t="str">
        <f>IF(J2043="","",SUM(H2043,J2043))</f>
        <v/>
      </c>
      <c r="L2043" s="201" t="str">
        <f>IF('statement of marks'!DW84="","",'statement of marks'!DW84)</f>
        <v/>
      </c>
      <c r="M2043" s="179">
        <f>IF(L2035="ML",100)+IF(L2036="ML",100)+IF(L2037="ML",100-M2034)+IF(L2038="ML",100-M2035)+IF(L2039="ML",100-M2036)+IF(M2037="ml",M2034)+IF(M2038="ml",M2035)+IF(M2039="ml",M2036)</f>
        <v>0</v>
      </c>
      <c r="N2043" s="204" t="str">
        <f>IF(L2043="","",SUM(L2043,M2043))</f>
        <v/>
      </c>
      <c r="O2043" s="204" t="str">
        <f>IF(L2043="","",SUM(K2043,L2043))</f>
        <v/>
      </c>
      <c r="P2043" s="179">
        <f>SUM(H2043,M2043)</f>
        <v>0</v>
      </c>
      <c r="Q2043" s="178" t="str">
        <f>IF(O2043="","",SUM(O2043,M2043))</f>
        <v/>
      </c>
      <c r="R2043" s="201" t="str">
        <f>IF('statement of marks'!GW84="","",'statement of marks'!GW84)</f>
        <v/>
      </c>
      <c r="S2043" s="180" t="str">
        <f>IF(OR(R2043="S",R2043="RE"),100,"")</f>
        <v/>
      </c>
      <c r="T2043" s="171" t="str">
        <f>IF('result subject-wise'!AL84="","",'result subject-wise'!AL84)</f>
        <v/>
      </c>
      <c r="U2043" s="172" t="str">
        <f>IF('result subject-wise'!AM84="","",'result subject-wise'!AM84)</f>
        <v/>
      </c>
      <c r="V2043" s="1036"/>
    </row>
    <row r="2044" spans="1:22" ht="19.25" customHeight="1">
      <c r="A2044" s="986"/>
      <c r="B2044" s="942" t="str">
        <f>'statement of marks'!$ED$3</f>
        <v>JEEVAN KAUSJAL</v>
      </c>
      <c r="C2044" s="943"/>
      <c r="D2044" s="1037" t="s">
        <v>283</v>
      </c>
      <c r="E2044" s="1038"/>
      <c r="F2044" s="204">
        <f>'statement of marks'!$ED$6</f>
        <v>30</v>
      </c>
      <c r="G2044" s="177" t="str">
        <f>IF('statement of marks'!ED84="","",'statement of marks'!ED84)</f>
        <v/>
      </c>
      <c r="H2044" s="1038" t="s">
        <v>284</v>
      </c>
      <c r="I2044" s="1038"/>
      <c r="J2044" s="204">
        <f>'statement of marks'!$EE$6</f>
        <v>30</v>
      </c>
      <c r="K2044" s="178" t="str">
        <f>IF('statement of marks'!EE84="","",'statement of marks'!EE84)</f>
        <v/>
      </c>
      <c r="L2044" s="1038" t="s">
        <v>113</v>
      </c>
      <c r="M2044" s="1038"/>
      <c r="N2044" s="204">
        <f>'statement of marks'!$EF$6</f>
        <v>40</v>
      </c>
      <c r="O2044" s="201" t="str">
        <f>IF('statement of marks'!EF84="","",'statement of marks'!EF84)</f>
        <v/>
      </c>
      <c r="P2044" s="166"/>
      <c r="Q2044" s="178" t="str">
        <f>IF(O2044="","",SUM(G2044,K2044,O2044))</f>
        <v/>
      </c>
      <c r="R2044" s="201" t="str">
        <f>IF('statement of marks'!GX84="","",'statement of marks'!GX84)</f>
        <v/>
      </c>
      <c r="S2044" s="180" t="str">
        <f>IF(OR(R2044="S",R2044="RE"),40,"")</f>
        <v/>
      </c>
      <c r="T2044" s="171" t="str">
        <f>IF('result subject-wise'!AN84="","",'result subject-wise'!AN84)</f>
        <v/>
      </c>
      <c r="U2044" s="172" t="str">
        <f>IF('result subject-wise'!AO84="","",'result subject-wise'!AO84)</f>
        <v/>
      </c>
      <c r="V2044" s="1036"/>
    </row>
    <row r="2045" spans="1:22" ht="19.25" customHeight="1">
      <c r="A2045" s="986"/>
      <c r="B2045" s="1039" t="s">
        <v>200</v>
      </c>
      <c r="C2045" s="1040"/>
      <c r="D2045" s="1041" t="str">
        <f>IF('statement of marks'!HD84="","",'statement of marks'!HD84)</f>
        <v/>
      </c>
      <c r="E2045" s="1042"/>
      <c r="F2045" s="1042"/>
      <c r="G2045" s="1042"/>
      <c r="H2045" s="1042"/>
      <c r="I2045" s="1043"/>
      <c r="J2045" s="202" t="s">
        <v>330</v>
      </c>
      <c r="K2045" s="201" t="str">
        <f>IF('statement of marks'!HG84="","",'statement of marks'!HG84)</f>
        <v/>
      </c>
      <c r="L2045" s="1044" t="s">
        <v>157</v>
      </c>
      <c r="M2045" s="1045"/>
      <c r="N2045" s="1046"/>
      <c r="O2045" s="201" t="str">
        <f>IF('statement of marks'!HI84="","",'statement of marks'!HI84)</f>
        <v/>
      </c>
      <c r="P2045" s="1047" t="s">
        <v>324</v>
      </c>
      <c r="Q2045" s="1047"/>
      <c r="R2045" s="1047"/>
      <c r="S2045" s="1047"/>
      <c r="T2045" s="1047"/>
      <c r="U2045" s="1047"/>
      <c r="V2045" s="1048"/>
    </row>
    <row r="2046" spans="1:22" ht="19.25" customHeight="1">
      <c r="A2046" s="986"/>
      <c r="B2046" s="1039" t="s">
        <v>333</v>
      </c>
      <c r="C2046" s="1040"/>
      <c r="D2046" s="965" t="s">
        <v>127</v>
      </c>
      <c r="E2046" s="966"/>
      <c r="F2046" s="958" t="s">
        <v>129</v>
      </c>
      <c r="G2046" s="958"/>
      <c r="H2046" s="958" t="s">
        <v>131</v>
      </c>
      <c r="I2046" s="958"/>
      <c r="J2046" s="958" t="s">
        <v>133</v>
      </c>
      <c r="K2046" s="958"/>
      <c r="L2046" s="959" t="s">
        <v>312</v>
      </c>
      <c r="M2046" s="959"/>
      <c r="N2046" s="959"/>
      <c r="O2046" s="959"/>
      <c r="P2046" s="960" t="s">
        <v>200</v>
      </c>
      <c r="Q2046" s="960"/>
      <c r="R2046" s="960"/>
      <c r="S2046" s="960"/>
      <c r="T2046" s="961" t="str">
        <f>IF('result subject-wise'!AR84="","",'result subject-wise'!AR84)</f>
        <v/>
      </c>
      <c r="U2046" s="961"/>
      <c r="V2046" s="962"/>
    </row>
    <row r="2047" spans="1:22" ht="19.25" customHeight="1">
      <c r="A2047" s="986"/>
      <c r="B2047" s="963" t="s">
        <v>309</v>
      </c>
      <c r="C2047" s="964"/>
      <c r="D2047" s="965" t="str">
        <f>IF('statement of marks'!EZ84="","",'statement of marks'!EZ84)</f>
        <v/>
      </c>
      <c r="E2047" s="966"/>
      <c r="F2047" s="966" t="str">
        <f>IF('statement of marks'!FB84="","",'statement of marks'!FB84)</f>
        <v/>
      </c>
      <c r="G2047" s="966"/>
      <c r="H2047" s="966" t="str">
        <f>IF('statement of marks'!FD84="","",'statement of marks'!FD84)</f>
        <v/>
      </c>
      <c r="I2047" s="966"/>
      <c r="J2047" s="966" t="str">
        <f>IF('statement of marks'!FF84="","",'statement of marks'!FF84)</f>
        <v/>
      </c>
      <c r="K2047" s="966"/>
      <c r="L2047" s="966" t="str">
        <f>IF('statement of marks'!FH84="","",'statement of marks'!FH84)</f>
        <v/>
      </c>
      <c r="M2047" s="966"/>
      <c r="N2047" s="966"/>
      <c r="O2047" s="966"/>
      <c r="P2047" s="960" t="s">
        <v>330</v>
      </c>
      <c r="Q2047" s="960"/>
      <c r="R2047" s="960"/>
      <c r="S2047" s="960"/>
      <c r="T2047" s="961" t="str">
        <f>IF(AND(T2046="mRrh.kZ",V2042&gt;=60),"FIRST",IF(AND(T2046="mRrh.kZ",V2042&gt;=48),"SECOND",IF(AND(T2046="mRrh.kZ",V2042&gt;=36),"THIRD","")))</f>
        <v/>
      </c>
      <c r="U2047" s="961"/>
      <c r="V2047" s="962"/>
    </row>
    <row r="2048" spans="1:22" ht="19.25" customHeight="1">
      <c r="A2048" s="986"/>
      <c r="B2048" s="963" t="s">
        <v>310</v>
      </c>
      <c r="C2048" s="964"/>
      <c r="D2048" s="967" t="str">
        <f>IF('statement of marks'!EY84="","",'statement of marks'!EY84)</f>
        <v/>
      </c>
      <c r="E2048" s="968"/>
      <c r="F2048" s="968" t="str">
        <f>IF('statement of marks'!FA84="","",'statement of marks'!FA84)</f>
        <v/>
      </c>
      <c r="G2048" s="968"/>
      <c r="H2048" s="968" t="str">
        <f>IF('statement of marks'!FC84="","",'statement of marks'!FC84)</f>
        <v/>
      </c>
      <c r="I2048" s="968"/>
      <c r="J2048" s="968" t="str">
        <f>IF('statement of marks'!FE84="","",'statement of marks'!FE84)</f>
        <v/>
      </c>
      <c r="K2048" s="968"/>
      <c r="L2048" s="968" t="str">
        <f>IF('statement of marks'!FG84="","",'statement of marks'!FG84)</f>
        <v/>
      </c>
      <c r="M2048" s="968"/>
      <c r="N2048" s="968"/>
      <c r="O2048" s="968"/>
      <c r="P2048" s="969" t="s">
        <v>302</v>
      </c>
      <c r="Q2048" s="970"/>
      <c r="R2048" s="970"/>
      <c r="S2048" s="971"/>
      <c r="T2048" s="972" t="str">
        <f>IF(T2046="","",'result subject-wise'!$G$118)</f>
        <v/>
      </c>
      <c r="U2048" s="972"/>
      <c r="V2048" s="973"/>
    </row>
    <row r="2049" spans="1:22" ht="19.25" customHeight="1">
      <c r="A2049" s="986"/>
      <c r="B2049" s="942" t="s">
        <v>303</v>
      </c>
      <c r="C2049" s="943"/>
      <c r="D2049" s="944"/>
      <c r="E2049" s="945"/>
      <c r="F2049" s="945"/>
      <c r="G2049" s="945"/>
      <c r="H2049" s="945"/>
      <c r="I2049" s="945"/>
      <c r="J2049" s="945"/>
      <c r="K2049" s="945"/>
      <c r="L2049" s="946" t="s">
        <v>326</v>
      </c>
      <c r="M2049" s="946"/>
      <c r="N2049" s="946"/>
      <c r="O2049" s="946"/>
      <c r="P2049" s="946"/>
      <c r="Q2049" s="946"/>
      <c r="R2049" s="974"/>
      <c r="S2049" s="975"/>
      <c r="T2049" s="975"/>
      <c r="U2049" s="975"/>
      <c r="V2049" s="976"/>
    </row>
    <row r="2050" spans="1:22" ht="19.25" customHeight="1">
      <c r="A2050" s="986"/>
      <c r="B2050" s="942" t="s">
        <v>335</v>
      </c>
      <c r="C2050" s="943"/>
      <c r="D2050" s="944"/>
      <c r="E2050" s="945"/>
      <c r="F2050" s="945"/>
      <c r="G2050" s="945"/>
      <c r="H2050" s="945"/>
      <c r="I2050" s="945"/>
      <c r="J2050" s="945"/>
      <c r="K2050" s="945"/>
      <c r="L2050" s="946" t="s">
        <v>304</v>
      </c>
      <c r="M2050" s="946"/>
      <c r="N2050" s="946"/>
      <c r="O2050" s="946"/>
      <c r="P2050" s="946"/>
      <c r="Q2050" s="946"/>
      <c r="R2050" s="977"/>
      <c r="S2050" s="978"/>
      <c r="T2050" s="978"/>
      <c r="U2050" s="978"/>
      <c r="V2050" s="979"/>
    </row>
    <row r="2051" spans="1:22" ht="19.25" customHeight="1">
      <c r="A2051" s="986"/>
      <c r="B2051" s="942" t="s">
        <v>313</v>
      </c>
      <c r="C2051" s="943"/>
      <c r="D2051" s="944"/>
      <c r="E2051" s="945"/>
      <c r="F2051" s="945"/>
      <c r="G2051" s="945"/>
      <c r="H2051" s="945"/>
      <c r="I2051" s="945"/>
      <c r="J2051" s="945"/>
      <c r="K2051" s="945"/>
      <c r="L2051" s="946" t="s">
        <v>327</v>
      </c>
      <c r="M2051" s="946"/>
      <c r="N2051" s="946"/>
      <c r="O2051" s="946"/>
      <c r="P2051" s="946"/>
      <c r="Q2051" s="946"/>
      <c r="R2051" s="947" t="s">
        <v>328</v>
      </c>
      <c r="S2051" s="948"/>
      <c r="T2051" s="948"/>
      <c r="U2051" s="948"/>
      <c r="V2051" s="949"/>
    </row>
    <row r="2052" spans="1:22" ht="19.25" customHeight="1">
      <c r="A2052" s="987"/>
      <c r="B2052" s="950" t="s">
        <v>329</v>
      </c>
      <c r="C2052" s="951"/>
      <c r="D2052" s="952"/>
      <c r="E2052" s="953"/>
      <c r="F2052" s="953"/>
      <c r="G2052" s="953"/>
      <c r="H2052" s="953"/>
      <c r="I2052" s="953"/>
      <c r="J2052" s="953"/>
      <c r="K2052" s="953"/>
      <c r="L2052" s="951" t="s">
        <v>117</v>
      </c>
      <c r="M2052" s="951"/>
      <c r="N2052" s="951"/>
      <c r="O2052" s="951"/>
      <c r="P2052" s="954">
        <f>'statement of marks'!$HJ$110</f>
        <v>42122</v>
      </c>
      <c r="Q2052" s="954"/>
      <c r="R2052" s="955" t="s">
        <v>305</v>
      </c>
      <c r="S2052" s="956"/>
      <c r="T2052" s="956"/>
      <c r="U2052" s="956"/>
      <c r="V2052" s="957"/>
    </row>
    <row r="2053" spans="1:22" ht="19.25" customHeight="1">
      <c r="A2053" s="980" t="s">
        <v>287</v>
      </c>
      <c r="B2053" s="981"/>
      <c r="C2053" s="981"/>
      <c r="D2053" s="981"/>
      <c r="E2053" s="981"/>
      <c r="F2053" s="981"/>
      <c r="G2053" s="981"/>
      <c r="H2053" s="981"/>
      <c r="I2053" s="981"/>
      <c r="J2053" s="981"/>
      <c r="K2053" s="981"/>
      <c r="L2053" s="981"/>
      <c r="M2053" s="981"/>
      <c r="N2053" s="981"/>
      <c r="O2053" s="981"/>
      <c r="P2053" s="981"/>
      <c r="Q2053" s="981"/>
      <c r="R2053" s="981"/>
      <c r="S2053" s="981"/>
      <c r="T2053" s="981"/>
      <c r="U2053" s="981"/>
      <c r="V2053" s="982"/>
    </row>
    <row r="2054" spans="1:22" ht="19.25" customHeight="1">
      <c r="A2054" s="983" t="str">
        <f>'statement of marks'!$A$1</f>
        <v>GOVT. GIRLS' HR. SEC. SCHOOL, NIMBAHERA</v>
      </c>
      <c r="B2054" s="984"/>
      <c r="C2054" s="984"/>
      <c r="D2054" s="984"/>
      <c r="E2054" s="984"/>
      <c r="F2054" s="984"/>
      <c r="G2054" s="984"/>
      <c r="H2054" s="984"/>
      <c r="I2054" s="984"/>
      <c r="J2054" s="984"/>
      <c r="K2054" s="984"/>
      <c r="L2054" s="984"/>
      <c r="M2054" s="984"/>
      <c r="N2054" s="984"/>
      <c r="O2054" s="984"/>
      <c r="P2054" s="984"/>
      <c r="Q2054" s="984"/>
      <c r="R2054" s="984"/>
      <c r="S2054" s="984"/>
      <c r="T2054" s="984"/>
      <c r="U2054" s="984"/>
      <c r="V2054" s="985"/>
    </row>
    <row r="2055" spans="1:22" ht="19.25" customHeight="1">
      <c r="A2055" s="986"/>
      <c r="B2055" s="988" t="s">
        <v>316</v>
      </c>
      <c r="C2055" s="988"/>
      <c r="D2055" s="989" t="str">
        <f>'statement of marks'!$F$3</f>
        <v>2013-14</v>
      </c>
      <c r="E2055" s="990"/>
      <c r="F2055" s="991" t="str">
        <f>IF(T2073="","MAIN EXAMINATION",IF(D2072="Suppl.","SUPPLEMENTARY EXAMINATION",IF(D2072="Re-exam.","RE-EXAMINATION",)))</f>
        <v>MAIN EXAMINATION</v>
      </c>
      <c r="G2055" s="992"/>
      <c r="H2055" s="992"/>
      <c r="I2055" s="992"/>
      <c r="J2055" s="992"/>
      <c r="K2055" s="992"/>
      <c r="L2055" s="992"/>
      <c r="M2055" s="992"/>
      <c r="N2055" s="992"/>
      <c r="O2055" s="992"/>
      <c r="P2055" s="992"/>
      <c r="Q2055" s="992"/>
      <c r="R2055" s="993" t="s">
        <v>315</v>
      </c>
      <c r="S2055" s="994"/>
      <c r="T2055" s="995" t="str">
        <f>'statement of marks'!$A$3</f>
        <v>11 'A'</v>
      </c>
      <c r="U2055" s="995"/>
      <c r="V2055" s="996"/>
    </row>
    <row r="2056" spans="1:22" ht="19.25" customHeight="1">
      <c r="A2056" s="986"/>
      <c r="B2056" s="997" t="s">
        <v>36</v>
      </c>
      <c r="C2056" s="997"/>
      <c r="D2056" s="998" t="str">
        <f>IF('statement of marks'!G85="","",'statement of marks'!G85)</f>
        <v>A 077</v>
      </c>
      <c r="E2056" s="946"/>
      <c r="F2056" s="946"/>
      <c r="G2056" s="946"/>
      <c r="H2056" s="946"/>
      <c r="I2056" s="946"/>
      <c r="J2056" s="946"/>
      <c r="K2056" s="946"/>
      <c r="L2056" s="946"/>
      <c r="M2056" s="946"/>
      <c r="N2056" s="946"/>
      <c r="O2056" s="946"/>
      <c r="P2056" s="946"/>
      <c r="Q2056" s="946"/>
      <c r="R2056" s="999" t="s">
        <v>314</v>
      </c>
      <c r="S2056" s="1000"/>
      <c r="T2056" s="1001" t="str">
        <f>IF('statement of marks'!E85="","",'statement of marks'!E85)</f>
        <v/>
      </c>
      <c r="U2056" s="1001"/>
      <c r="V2056" s="1002"/>
    </row>
    <row r="2057" spans="1:22" ht="19.25" customHeight="1">
      <c r="A2057" s="986"/>
      <c r="B2057" s="997" t="s">
        <v>37</v>
      </c>
      <c r="C2057" s="997"/>
      <c r="D2057" s="998" t="str">
        <f>IF('statement of marks'!H85="","",'statement of marks'!H85)</f>
        <v>B 077</v>
      </c>
      <c r="E2057" s="946"/>
      <c r="F2057" s="946"/>
      <c r="G2057" s="946"/>
      <c r="H2057" s="946"/>
      <c r="I2057" s="946"/>
      <c r="J2057" s="946"/>
      <c r="K2057" s="946"/>
      <c r="L2057" s="946"/>
      <c r="M2057" s="946"/>
      <c r="N2057" s="946"/>
      <c r="O2057" s="946"/>
      <c r="P2057" s="946"/>
      <c r="Q2057" s="946"/>
      <c r="R2057" s="999" t="s">
        <v>35</v>
      </c>
      <c r="S2057" s="1000"/>
      <c r="T2057" s="1001" t="str">
        <f>IF('statement of marks'!D85="","",'statement of marks'!D85)</f>
        <v/>
      </c>
      <c r="U2057" s="1001"/>
      <c r="V2057" s="1002"/>
    </row>
    <row r="2058" spans="1:22" ht="19.25" customHeight="1">
      <c r="A2058" s="986"/>
      <c r="B2058" s="1003" t="s">
        <v>38</v>
      </c>
      <c r="C2058" s="1003"/>
      <c r="D2058" s="998" t="str">
        <f>IF('statement of marks'!I85="","",'statement of marks'!I85)</f>
        <v>C 077</v>
      </c>
      <c r="E2058" s="946"/>
      <c r="F2058" s="946"/>
      <c r="G2058" s="946"/>
      <c r="H2058" s="946"/>
      <c r="I2058" s="946"/>
      <c r="J2058" s="946"/>
      <c r="K2058" s="946"/>
      <c r="L2058" s="946"/>
      <c r="M2058" s="946"/>
      <c r="N2058" s="946"/>
      <c r="O2058" s="946"/>
      <c r="P2058" s="946"/>
      <c r="Q2058" s="946"/>
      <c r="R2058" s="1004" t="s">
        <v>285</v>
      </c>
      <c r="S2058" s="1005"/>
      <c r="T2058" s="1006" t="str">
        <f>IF('statement of marks'!F85="","",'statement of marks'!F85)</f>
        <v/>
      </c>
      <c r="U2058" s="1006"/>
      <c r="V2058" s="1007"/>
    </row>
    <row r="2059" spans="1:22" ht="19.25" customHeight="1">
      <c r="A2059" s="986"/>
      <c r="B2059" s="1008" t="s">
        <v>223</v>
      </c>
      <c r="C2059" s="1010" t="s">
        <v>319</v>
      </c>
      <c r="D2059" s="1012" t="s">
        <v>114</v>
      </c>
      <c r="E2059" s="1012" t="s">
        <v>115</v>
      </c>
      <c r="F2059" s="1012" t="s">
        <v>116</v>
      </c>
      <c r="G2059" s="1014" t="s">
        <v>281</v>
      </c>
      <c r="H2059" s="1014" t="s">
        <v>282</v>
      </c>
      <c r="I2059" s="1012" t="s">
        <v>289</v>
      </c>
      <c r="J2059" s="1012" t="s">
        <v>299</v>
      </c>
      <c r="K2059" s="1016" t="s">
        <v>299</v>
      </c>
      <c r="L2059" s="1018" t="s">
        <v>292</v>
      </c>
      <c r="M2059" s="1018" t="s">
        <v>293</v>
      </c>
      <c r="N2059" s="1020" t="s">
        <v>294</v>
      </c>
      <c r="O2059" s="1020" t="s">
        <v>290</v>
      </c>
      <c r="P2059" s="1020" t="s">
        <v>291</v>
      </c>
      <c r="Q2059" s="1016" t="s">
        <v>323</v>
      </c>
      <c r="R2059" s="1012" t="s">
        <v>334</v>
      </c>
      <c r="S2059" s="1022" t="s">
        <v>332</v>
      </c>
      <c r="T2059" s="1024" t="s">
        <v>320</v>
      </c>
      <c r="U2059" s="1026" t="s">
        <v>321</v>
      </c>
      <c r="V2059" s="1028" t="s">
        <v>322</v>
      </c>
    </row>
    <row r="2060" spans="1:22" ht="19.25" customHeight="1">
      <c r="A2060" s="986"/>
      <c r="B2060" s="1009"/>
      <c r="C2060" s="1011"/>
      <c r="D2060" s="1013"/>
      <c r="E2060" s="1013"/>
      <c r="F2060" s="1013"/>
      <c r="G2060" s="1015"/>
      <c r="H2060" s="1015"/>
      <c r="I2060" s="1013"/>
      <c r="J2060" s="1013"/>
      <c r="K2060" s="1017"/>
      <c r="L2060" s="1019"/>
      <c r="M2060" s="1019"/>
      <c r="N2060" s="1021"/>
      <c r="O2060" s="1021"/>
      <c r="P2060" s="1021"/>
      <c r="Q2060" s="1017"/>
      <c r="R2060" s="1013"/>
      <c r="S2060" s="1023"/>
      <c r="T2060" s="1025"/>
      <c r="U2060" s="1027"/>
      <c r="V2060" s="1029"/>
    </row>
    <row r="2061" spans="1:22" ht="19.25" customHeight="1">
      <c r="A2061" s="986"/>
      <c r="B2061" s="1030" t="s">
        <v>317</v>
      </c>
      <c r="C2061" s="1031"/>
      <c r="D2061" s="173">
        <v>10</v>
      </c>
      <c r="E2061" s="203">
        <v>10</v>
      </c>
      <c r="F2061" s="203">
        <v>10</v>
      </c>
      <c r="G2061" s="164" t="s">
        <v>90</v>
      </c>
      <c r="H2061" s="174" t="str">
        <f>'statement of marks'!$AQ$6</f>
        <v/>
      </c>
      <c r="I2061" s="165">
        <v>70</v>
      </c>
      <c r="J2061" s="164" t="s">
        <v>88</v>
      </c>
      <c r="K2061" s="175">
        <v>100</v>
      </c>
      <c r="L2061" s="164" t="s">
        <v>91</v>
      </c>
      <c r="M2061" s="174" t="str">
        <f>'statement of marks'!$AV$6</f>
        <v/>
      </c>
      <c r="N2061" s="165">
        <v>100</v>
      </c>
      <c r="O2061" s="164" t="s">
        <v>307</v>
      </c>
      <c r="P2061" s="175"/>
      <c r="Q2061" s="175">
        <v>200</v>
      </c>
      <c r="R2061" s="166"/>
      <c r="S2061" s="166"/>
      <c r="T2061" s="167"/>
      <c r="U2061" s="168"/>
      <c r="V2061" s="176" t="str">
        <f>IF(OR(U2068=0,U2068&lt;S2068),"",Q2061)</f>
        <v/>
      </c>
    </row>
    <row r="2062" spans="1:22" ht="19.25" customHeight="1">
      <c r="A2062" s="986"/>
      <c r="B2062" s="942" t="str">
        <f>'statement of marks'!$J$3</f>
        <v>HINDI COMPULSORY</v>
      </c>
      <c r="C2062" s="943"/>
      <c r="D2062" s="200" t="str">
        <f>IF('statement of marks'!J85="","",'statement of marks'!J85)</f>
        <v/>
      </c>
      <c r="E2062" s="201" t="str">
        <f>IF('statement of marks'!K85="","",'statement of marks'!K85)</f>
        <v/>
      </c>
      <c r="F2062" s="201" t="str">
        <f>IF('statement of marks'!L85="","",'statement of marks'!L85)</f>
        <v/>
      </c>
      <c r="G2062" s="177" t="str">
        <f>IF('statement of marks'!N85="","",'statement of marks'!N85)</f>
        <v/>
      </c>
      <c r="H2062" s="177" t="str">
        <f>'statement of marks'!$BS$6</f>
        <v/>
      </c>
      <c r="I2062" s="204" t="str">
        <f>IF(G2062="","",G2062)</f>
        <v/>
      </c>
      <c r="J2062" s="204" t="str">
        <f>IF(G2062="","",SUM(D2062,E2062,F2062,G2062))</f>
        <v/>
      </c>
      <c r="K2062" s="178" t="str">
        <f>J2062</f>
        <v/>
      </c>
      <c r="L2062" s="177" t="str">
        <f>IF('statement of marks'!P85="","",'statement of marks'!P85)</f>
        <v/>
      </c>
      <c r="M2062" s="174" t="str">
        <f>'statement of marks'!$BX$6</f>
        <v/>
      </c>
      <c r="N2062" s="204" t="str">
        <f>IF(L2062="","",L2062)</f>
        <v/>
      </c>
      <c r="O2062" s="204" t="str">
        <f>IF(L2062="","",SUM(J2062,L2062))</f>
        <v/>
      </c>
      <c r="P2062" s="179">
        <f>SUM(H2062,M2062)</f>
        <v>0</v>
      </c>
      <c r="Q2062" s="178" t="str">
        <f>O2062</f>
        <v/>
      </c>
      <c r="R2062" s="201" t="str">
        <f>CONCATENATE('statement of marks'!FJ85,'statement of marks'!FK85,'statement of marks'!FL85)</f>
        <v/>
      </c>
      <c r="S2062" s="180" t="str">
        <f>IF(OR(R2062="S",R2062="RE"),100,"")</f>
        <v/>
      </c>
      <c r="T2062" s="181" t="str">
        <f>IF('result subject-wise'!U85="","",'result subject-wise'!U85)</f>
        <v/>
      </c>
      <c r="U2062" s="182" t="str">
        <f>IF('result subject-wise'!V85="","",'result subject-wise'!V85)</f>
        <v/>
      </c>
      <c r="V2062" s="176" t="str">
        <f>IF(OR(U2068=0,U2068&lt;S2068),"",IF(R2062="RE",SUM(Q2062,T2062),IF(R2062="S",T2062,Q2062)))</f>
        <v/>
      </c>
    </row>
    <row r="2063" spans="1:22" ht="19.25" customHeight="1">
      <c r="A2063" s="986"/>
      <c r="B2063" s="942" t="str">
        <f>'statement of marks'!$W$3</f>
        <v>ENGLISH COMPULSORY</v>
      </c>
      <c r="C2063" s="943"/>
      <c r="D2063" s="200" t="str">
        <f>IF('statement of marks'!W85="","",'statement of marks'!W85)</f>
        <v/>
      </c>
      <c r="E2063" s="201" t="str">
        <f>IF('statement of marks'!X85="","",'statement of marks'!X85)</f>
        <v/>
      </c>
      <c r="F2063" s="201" t="str">
        <f>IF('statement of marks'!Y85="","",'statement of marks'!Y85)</f>
        <v/>
      </c>
      <c r="G2063" s="177" t="str">
        <f>IF('statement of marks'!AA85="","",'statement of marks'!AA85)</f>
        <v/>
      </c>
      <c r="H2063" s="177" t="str">
        <f>'statement of marks'!$CU$6</f>
        <v/>
      </c>
      <c r="I2063" s="204" t="str">
        <f>IF(G2063="","",G2063)</f>
        <v/>
      </c>
      <c r="J2063" s="204" t="str">
        <f t="shared" ref="J2063:J2066" si="750">IF(G2063="","",SUM(D2063,E2063,F2063,G2063))</f>
        <v/>
      </c>
      <c r="K2063" s="178" t="str">
        <f>J2063</f>
        <v/>
      </c>
      <c r="L2063" s="177" t="str">
        <f>IF('statement of marks'!AC85="","",'statement of marks'!AC85)</f>
        <v/>
      </c>
      <c r="M2063" s="174" t="str">
        <f>'statement of marks'!$CZ$6</f>
        <v/>
      </c>
      <c r="N2063" s="204" t="str">
        <f>IF(L2063="","",L2063)</f>
        <v/>
      </c>
      <c r="O2063" s="204" t="str">
        <f t="shared" ref="O2063" si="751">IF(L2063="","",SUM(J2063,L2063))</f>
        <v/>
      </c>
      <c r="P2063" s="179">
        <f t="shared" ref="P2063" si="752">SUM(H2063,M2063)</f>
        <v>0</v>
      </c>
      <c r="Q2063" s="178" t="str">
        <f>O2063</f>
        <v/>
      </c>
      <c r="R2063" s="201" t="str">
        <f>CONCATENATE('statement of marks'!FM85,'statement of marks'!FN85,'statement of marks'!FO85)</f>
        <v/>
      </c>
      <c r="S2063" s="180" t="str">
        <f>IF(OR(R2063="S",R2063="RE"),100,"")</f>
        <v/>
      </c>
      <c r="T2063" s="181" t="str">
        <f>IF('result subject-wise'!X85="","",'result subject-wise'!X85)</f>
        <v/>
      </c>
      <c r="U2063" s="182" t="str">
        <f>IF('result subject-wise'!Y85="","",'result subject-wise'!Y85)</f>
        <v/>
      </c>
      <c r="V2063" s="176" t="str">
        <f>IF(OR(U2068=0,U2068&lt;S2068),"",IF(R2063="RE",SUM(Q2063,T2063),IF(R2063="S",T2063,Q2063)))</f>
        <v/>
      </c>
    </row>
    <row r="2064" spans="1:22" ht="19.25" customHeight="1">
      <c r="A2064" s="986"/>
      <c r="B2064" s="942" t="str">
        <f>'statement of marks'!AK85</f>
        <v/>
      </c>
      <c r="C2064" s="943"/>
      <c r="D2064" s="200" t="str">
        <f>IF('statement of marks'!AL85="","",'statement of marks'!AL85)</f>
        <v/>
      </c>
      <c r="E2064" s="201" t="str">
        <f>IF('statement of marks'!AM85="","",'statement of marks'!AM85)</f>
        <v/>
      </c>
      <c r="F2064" s="201" t="str">
        <f>IF('statement of marks'!AN85="","",'statement of marks'!AN85)</f>
        <v/>
      </c>
      <c r="G2064" s="177" t="str">
        <f>IF('statement of marks'!AP85="","",'statement of marks'!AP85)</f>
        <v/>
      </c>
      <c r="H2064" s="177" t="str">
        <f>IF('statement of marks'!AQ85="","",'statement of marks'!AQ85)</f>
        <v/>
      </c>
      <c r="I2064" s="204" t="str">
        <f>IF(G2064="","",IF(AND(G2064="ML",H2064="ML"),"ML",IF(AND(G2064="ML",H2064=""),"ML",SUM(G2064,H2064))))</f>
        <v/>
      </c>
      <c r="J2064" s="204" t="str">
        <f t="shared" si="750"/>
        <v/>
      </c>
      <c r="K2064" s="178" t="str">
        <f>IF(J2064="","",SUM(H2064,J2064))</f>
        <v/>
      </c>
      <c r="L2064" s="177" t="str">
        <f>IF('statement of marks'!AU85="","",'statement of marks'!AU85)</f>
        <v/>
      </c>
      <c r="M2064" s="177" t="str">
        <f>IF('statement of marks'!AV85="","",'statement of marks'!AV85)</f>
        <v/>
      </c>
      <c r="N2064" s="204" t="str">
        <f>IF(L2064="","",IF(AND(L2064="ML",M2064="ML"),"ML",IF(AND(L2064="ML",M2064=""),"ML",SUM(L2064,M2064))))</f>
        <v/>
      </c>
      <c r="O2064" s="204" t="str">
        <f>IF(L2064="","",SUM(J2064,L2064))</f>
        <v/>
      </c>
      <c r="P2064" s="177" t="str">
        <f>IF(AND(H2064="",M2064=""),"",SUM(H2064,M2064))</f>
        <v/>
      </c>
      <c r="Q2064" s="178" t="str">
        <f>IF(O2064="","",SUM(O2064,P2064))</f>
        <v/>
      </c>
      <c r="R2064" s="201" t="str">
        <f>CONCATENATE('statement of marks'!FP85,'statement of marks'!FY85,'statement of marks'!FZ85)</f>
        <v/>
      </c>
      <c r="S2064" s="180" t="str">
        <f>IF('result subject-wise'!Z85="","",'result subject-wise'!Z85)</f>
        <v/>
      </c>
      <c r="T2064" s="181" t="str">
        <f>IF('result subject-wise'!AB85="","",'result subject-wise'!AB85)</f>
        <v/>
      </c>
      <c r="U2064" s="182" t="str">
        <f>IF('result subject-wise'!AC85="","",'result subject-wise'!AC85)</f>
        <v/>
      </c>
      <c r="V2064" s="176" t="str">
        <f>IF(OR(U2068=0,U2068&lt;S2068),"",IF(OR(R2064="RE",R2064="REP"),SUM(Q2064,T2064),IF(R2064="S",T2064,Q2064)))</f>
        <v/>
      </c>
    </row>
    <row r="2065" spans="1:22" ht="19.25" customHeight="1">
      <c r="A2065" s="986"/>
      <c r="B2065" s="942" t="str">
        <f>'statement of marks'!BM85</f>
        <v>DRAWING</v>
      </c>
      <c r="C2065" s="943"/>
      <c r="D2065" s="200" t="str">
        <f>IF('statement of marks'!BN85="","",'statement of marks'!BN85)</f>
        <v/>
      </c>
      <c r="E2065" s="201" t="str">
        <f>IF('statement of marks'!BO85="","",'statement of marks'!BO85)</f>
        <v/>
      </c>
      <c r="F2065" s="201" t="str">
        <f>IF('statement of marks'!BP85="","",'statement of marks'!BP85)</f>
        <v/>
      </c>
      <c r="G2065" s="177" t="str">
        <f>IF('statement of marks'!BR85="","",'statement of marks'!BR85)</f>
        <v/>
      </c>
      <c r="H2065" s="177" t="str">
        <f>IF('statement of marks'!BS85="","",'statement of marks'!BS85)</f>
        <v/>
      </c>
      <c r="I2065" s="204" t="str">
        <f t="shared" ref="I2065" si="753">IF(G2065="","",IF(AND(G2065="ML",H2065="ML"),"ML",IF(AND(G2065="ML",H2065=""),"ML",SUM(G2065,H2065))))</f>
        <v/>
      </c>
      <c r="J2065" s="204" t="str">
        <f t="shared" si="750"/>
        <v/>
      </c>
      <c r="K2065" s="178" t="str">
        <f>IF(J2065="","",SUM(H2065,J2065))</f>
        <v/>
      </c>
      <c r="L2065" s="177" t="str">
        <f>IF('statement of marks'!BW85="","",'statement of marks'!BW85)</f>
        <v/>
      </c>
      <c r="M2065" s="177" t="str">
        <f>IF('statement of marks'!BX85="","",'statement of marks'!BX85)</f>
        <v/>
      </c>
      <c r="N2065" s="204" t="str">
        <f t="shared" ref="N2065" si="754">IF(L2065="","",IF(AND(L2065="ML",M2065="ML"),"ML",IF(AND(L2065="ML",M2065=""),"ML",SUM(L2065,M2065))))</f>
        <v/>
      </c>
      <c r="O2065" s="204" t="str">
        <f>IF(L2065="","",SUM(J2065,L2065))</f>
        <v/>
      </c>
      <c r="P2065" s="177" t="str">
        <f t="shared" ref="P2065:P2066" si="755">IF(AND(H2065="",M2065=""),"",SUM(H2065,M2065))</f>
        <v/>
      </c>
      <c r="Q2065" s="178" t="str">
        <f>IF(O2065="","",SUM(O2065,P2065))</f>
        <v/>
      </c>
      <c r="R2065" s="201" t="str">
        <f>CONCATENATE('statement of marks'!GA85,'statement of marks'!GJ85,'statement of marks'!GK85)</f>
        <v/>
      </c>
      <c r="S2065" s="180" t="str">
        <f>IF('result subject-wise'!AD85="","",'result subject-wise'!AD85)</f>
        <v/>
      </c>
      <c r="T2065" s="181" t="str">
        <f>IF('result subject-wise'!AF85="","",'result subject-wise'!AF85)</f>
        <v/>
      </c>
      <c r="U2065" s="182" t="str">
        <f>IF('result subject-wise'!AG85="","",'result subject-wise'!AG85)</f>
        <v/>
      </c>
      <c r="V2065" s="176" t="str">
        <f>IF(OR(U2068=0,U2068&lt;S2068),"",IF(OR(R2065="RE",R2065="REP"),SUM(Q2065,T2065),IF(R2065="S",T2065,Q2065)))</f>
        <v/>
      </c>
    </row>
    <row r="2066" spans="1:22" ht="19.25" customHeight="1">
      <c r="A2066" s="986"/>
      <c r="B2066" s="942" t="str">
        <f>'statement of marks'!CO85</f>
        <v>DRAWING</v>
      </c>
      <c r="C2066" s="943"/>
      <c r="D2066" s="200" t="str">
        <f>IF('statement of marks'!CP85="","",'statement of marks'!CP85)</f>
        <v/>
      </c>
      <c r="E2066" s="201" t="str">
        <f>IF('statement of marks'!CQ85="","",'statement of marks'!CQ85)</f>
        <v/>
      </c>
      <c r="F2066" s="201" t="str">
        <f>IF('statement of marks'!CR85="","",'statement of marks'!CR85)</f>
        <v/>
      </c>
      <c r="G2066" s="177" t="str">
        <f>IF('statement of marks'!CT85="","",'statement of marks'!CT85)</f>
        <v/>
      </c>
      <c r="H2066" s="177" t="str">
        <f>IF('statement of marks'!CU85="","",'statement of marks'!CU85)</f>
        <v/>
      </c>
      <c r="I2066" s="204" t="str">
        <f>IF(G2066="","",IF(AND(G2066="ML",H2066="ML"),"ML",IF(AND(G2066="ML",H2066=""),"ML",SUM(G2066,H2066))))</f>
        <v/>
      </c>
      <c r="J2066" s="204" t="str">
        <f t="shared" si="750"/>
        <v/>
      </c>
      <c r="K2066" s="178" t="str">
        <f>IF(J2066="","",SUM(H2066,J2066))</f>
        <v/>
      </c>
      <c r="L2066" s="177" t="str">
        <f>IF('statement of marks'!CY85="","",'statement of marks'!CY85)</f>
        <v/>
      </c>
      <c r="M2066" s="177" t="str">
        <f>IF('statement of marks'!CZ85="","",'statement of marks'!CZ85)</f>
        <v/>
      </c>
      <c r="N2066" s="204" t="str">
        <f>IF(L2066="","",IF(AND(L2066="ML",M2066="ML"),"ML",IF(AND(L2066="ML",M2066=""),"ML",SUM(L2066,M2066))))</f>
        <v/>
      </c>
      <c r="O2066" s="204" t="str">
        <f>IF(L2066="","",SUM(J2066,L2066))</f>
        <v/>
      </c>
      <c r="P2066" s="177" t="str">
        <f t="shared" si="755"/>
        <v/>
      </c>
      <c r="Q2066" s="178" t="str">
        <f>IF(O2066="","",SUM(O2066,P2066))</f>
        <v/>
      </c>
      <c r="R2066" s="201" t="str">
        <f>CONCATENATE('statement of marks'!GL85,'statement of marks'!GU85,'statement of marks'!GV85)</f>
        <v/>
      </c>
      <c r="S2066" s="180" t="str">
        <f>IF('result subject-wise'!AH85="","",'result subject-wise'!AH85)</f>
        <v/>
      </c>
      <c r="T2066" s="181" t="str">
        <f>IF('result subject-wise'!AJ85="","",'result subject-wise'!AJ85)</f>
        <v/>
      </c>
      <c r="U2066" s="182" t="str">
        <f>IF('result subject-wise'!AK85="","",'result subject-wise'!AK85)</f>
        <v/>
      </c>
      <c r="V2066" s="176" t="str">
        <f>IF(OR(U2068=0,U2068&lt;S2068),"",IF(OR(R2066="RE",R2066="REP"),SUM(Q2066,T2066),IF(R2066="S",T2066,Q2066)))</f>
        <v/>
      </c>
    </row>
    <row r="2067" spans="1:22" ht="19.25" customHeight="1">
      <c r="A2067" s="986"/>
      <c r="B2067" s="1032" t="s">
        <v>296</v>
      </c>
      <c r="C2067" s="1033"/>
      <c r="D2067" s="183" t="str">
        <f>IF(AND(D2062="",D2063="",D2064="",D2065="",D2066=""),"",SUM(D2062:D2066))</f>
        <v/>
      </c>
      <c r="E2067" s="183" t="str">
        <f t="shared" ref="E2067:F2067" si="756">IF(AND(E2062="",E2063="",E2064="",E2065="",E2066=""),"",SUM(E2062:E2066))</f>
        <v/>
      </c>
      <c r="F2067" s="183" t="str">
        <f t="shared" si="756"/>
        <v/>
      </c>
      <c r="G2067" s="184" t="str">
        <f>IF(G2062="","",SUM(G2062:G2066))</f>
        <v/>
      </c>
      <c r="H2067" s="184">
        <f>SUM(H2064:H2066)</f>
        <v>0</v>
      </c>
      <c r="I2067" s="184" t="str">
        <f>IF(AND(I2062="",I2063="",I2064="",I2065="",I2066=""),"",SUM(I2062:I2066))</f>
        <v/>
      </c>
      <c r="J2067" s="185" t="str">
        <f>IF(J2066="","",SUM(J2062:J2066))</f>
        <v/>
      </c>
      <c r="K2067" s="186" t="str">
        <f>IF(K2062="","",SUM(K2062:K2066))</f>
        <v/>
      </c>
      <c r="L2067" s="184" t="str">
        <f>IF(L2062="","",SUM(L2062:L2066))</f>
        <v/>
      </c>
      <c r="M2067" s="184">
        <f>SUM(M2064:M2066)</f>
        <v>0</v>
      </c>
      <c r="N2067" s="184" t="str">
        <f t="shared" ref="N2067" si="757">IF(AND(N2062="",N2063="",N2064="",N2065="",N2066=""),"",SUM(N2062:N2066))</f>
        <v/>
      </c>
      <c r="O2067" s="185" t="str">
        <f>IF(L2067="","",SUM(J2067,L2067))</f>
        <v/>
      </c>
      <c r="P2067" s="186">
        <f>SUM(H2067,M2067)</f>
        <v>0</v>
      </c>
      <c r="Q2067" s="186" t="str">
        <f>IF(Q2062="","",SUM(Q2062:Q2066))</f>
        <v/>
      </c>
      <c r="R2067" s="185"/>
      <c r="S2067" s="185" t="str">
        <f>IF(AND(S2062="",S2063="",S2064="",S2065="",S2066=""),"",SUM(S2062:S2066))</f>
        <v/>
      </c>
      <c r="T2067" s="187" t="str">
        <f>IF(AND(T2062="",T2063="",T2064="",T2065="",T2066=""),"",SUM(T2062:T2066))</f>
        <v/>
      </c>
      <c r="U2067" s="188"/>
      <c r="V2067" s="189" t="str">
        <f>IF(V2062="","",SUM(V2062:V2066))</f>
        <v/>
      </c>
    </row>
    <row r="2068" spans="1:22" ht="19.25" customHeight="1">
      <c r="A2068" s="986"/>
      <c r="B2068" s="1034" t="s">
        <v>318</v>
      </c>
      <c r="C2068" s="1035"/>
      <c r="D2068" s="173" t="str">
        <f>IF(D2067="","",50-(COUNTIF(D2062:D2066,"NA")*10+COUNTIF(D2062:D2066,"ML")*10))</f>
        <v/>
      </c>
      <c r="E2068" s="173" t="str">
        <f t="shared" ref="E2068:F2068" si="758">IF(E2067="","",50-(COUNTIF(E2062:E2066,"NA")*10+COUNTIF(E2062:E2066,"ML")*10))</f>
        <v/>
      </c>
      <c r="F2068" s="173" t="str">
        <f t="shared" si="758"/>
        <v/>
      </c>
      <c r="G2068" s="177">
        <f>I2068-H2068</f>
        <v>350</v>
      </c>
      <c r="H2068" s="184">
        <f>IF(H2067="","",(IF(OR(H2064="ML",H2064=""),0,H2061)+IF(OR(H2065="ML",H2065=""),0,H2062)+IF(OR(H2066="ML",H2066=""),0,H2063)))</f>
        <v>0</v>
      </c>
      <c r="I2068" s="177">
        <f>IF(I2067=0,0,350-H2070)</f>
        <v>350</v>
      </c>
      <c r="J2068" s="204" t="str">
        <f>IF(J2067="","",SUM(D2068:G2068))</f>
        <v/>
      </c>
      <c r="K2068" s="178" t="str">
        <f>IF(K2067="","",SUM(H2068,J2068))</f>
        <v/>
      </c>
      <c r="L2068" s="177">
        <f>N2068-M2068</f>
        <v>500</v>
      </c>
      <c r="M2068" s="180">
        <f>IF(M2067="","",(IF(OR(M2064="ML",M2064=""),0,M2061)+IF(OR(M2065="ML",M2065=""),0,M2062)+IF(OR(M2066="ML",M2066=""),0,M2063)))</f>
        <v>0</v>
      </c>
      <c r="N2068" s="177">
        <f>IF(N2067=0,0,500-M2070)</f>
        <v>500</v>
      </c>
      <c r="O2068" s="204">
        <f>IF(L2068="","",SUM(J2068,L2068))</f>
        <v>500</v>
      </c>
      <c r="P2068" s="178">
        <f>SUM(H2068,M2068)</f>
        <v>0</v>
      </c>
      <c r="Q2068" s="178" t="str">
        <f>IF(Q2067="","",SUM(O2068,P2068))</f>
        <v/>
      </c>
      <c r="R2068" s="169"/>
      <c r="S2068" s="190">
        <f>COUNTIF(R2062:R2071,"S")</f>
        <v>0</v>
      </c>
      <c r="T2068" s="190">
        <f>COUNTIF(R2062:R2071,"RE")+COUNTIF(R2062:R2071,"REP")</f>
        <v>0</v>
      </c>
      <c r="U2068" s="190">
        <f>COUNTIF(U2062:U2067,"P")+COUNTIF(U2070:U2071,"P")</f>
        <v>0</v>
      </c>
      <c r="V2068" s="191" t="str">
        <f>IF(OR(U2068=0,U2068&lt;(S2068+T2068)),"",(Q2068-(S2068*200)+S2067))</f>
        <v/>
      </c>
    </row>
    <row r="2069" spans="1:22" ht="19.25" customHeight="1">
      <c r="A2069" s="986"/>
      <c r="B2069" s="942" t="s">
        <v>156</v>
      </c>
      <c r="C2069" s="943"/>
      <c r="D2069" s="192" t="str">
        <f t="shared" ref="D2069:Q2069" si="759">IF(D2068="","",D2067/D2068*100)</f>
        <v/>
      </c>
      <c r="E2069" s="192" t="str">
        <f t="shared" si="759"/>
        <v/>
      </c>
      <c r="F2069" s="192" t="str">
        <f t="shared" si="759"/>
        <v/>
      </c>
      <c r="G2069" s="192" t="e">
        <f t="shared" si="759"/>
        <v>#VALUE!</v>
      </c>
      <c r="H2069" s="192" t="e">
        <f t="shared" si="759"/>
        <v>#DIV/0!</v>
      </c>
      <c r="I2069" s="192" t="e">
        <f t="shared" si="759"/>
        <v>#VALUE!</v>
      </c>
      <c r="J2069" s="192" t="str">
        <f t="shared" si="759"/>
        <v/>
      </c>
      <c r="K2069" s="193" t="str">
        <f t="shared" si="759"/>
        <v/>
      </c>
      <c r="L2069" s="192" t="e">
        <f t="shared" si="759"/>
        <v>#VALUE!</v>
      </c>
      <c r="M2069" s="192" t="e">
        <f t="shared" si="759"/>
        <v>#DIV/0!</v>
      </c>
      <c r="N2069" s="192" t="e">
        <f t="shared" si="759"/>
        <v>#VALUE!</v>
      </c>
      <c r="O2069" s="192" t="e">
        <f t="shared" si="759"/>
        <v>#VALUE!</v>
      </c>
      <c r="P2069" s="193" t="e">
        <f t="shared" si="759"/>
        <v>#DIV/0!</v>
      </c>
      <c r="Q2069" s="193" t="str">
        <f t="shared" si="759"/>
        <v/>
      </c>
      <c r="R2069" s="166"/>
      <c r="S2069" s="166"/>
      <c r="T2069" s="167"/>
      <c r="U2069" s="170"/>
      <c r="V2069" s="194" t="str">
        <f>IF(V2068="","",V2067/V2068*100)</f>
        <v/>
      </c>
    </row>
    <row r="2070" spans="1:22" ht="19.25" customHeight="1">
      <c r="A2070" s="986"/>
      <c r="B2070" s="942" t="str">
        <f>'statement of marks'!$DQ$3</f>
        <v>RAJASTHAN STUDIES</v>
      </c>
      <c r="C2070" s="943"/>
      <c r="D2070" s="200" t="str">
        <f>IF('statement of marks'!DQ85="","",'statement of marks'!DQ85)</f>
        <v/>
      </c>
      <c r="E2070" s="201" t="str">
        <f>IF('statement of marks'!DR85="","",'statement of marks'!DR85)</f>
        <v/>
      </c>
      <c r="F2070" s="201" t="str">
        <f>IF('statement of marks'!DS85="","",'statement of marks'!DS85)</f>
        <v/>
      </c>
      <c r="G2070" s="201" t="str">
        <f>IF('statement of marks'!DU85="","",'statement of marks'!DU85)</f>
        <v/>
      </c>
      <c r="H2070" s="179">
        <f>IF(G2062="ML",70)+IF(G2063="ML",70)+IF(G2064="ML",70-H2061)+IF(G2065="ML",70-H2062)+IF(G2066="ML",70-H2063)+IF(H2064="ml",H2061)+IF(H2065="ml",H2062)+IF(H2066="ml",H2063)</f>
        <v>0</v>
      </c>
      <c r="I2070" s="204" t="str">
        <f>IF(G2070="","",SUM(G2070,H2070))</f>
        <v/>
      </c>
      <c r="J2070" s="204" t="str">
        <f>IF(G2070="","",SUM(D2070,E2070,F2070,G2070))</f>
        <v/>
      </c>
      <c r="K2070" s="178" t="str">
        <f>IF(J2070="","",SUM(H2070,J2070))</f>
        <v/>
      </c>
      <c r="L2070" s="201" t="str">
        <f>IF('statement of marks'!DW85="","",'statement of marks'!DW85)</f>
        <v/>
      </c>
      <c r="M2070" s="179">
        <f>IF(L2062="ML",100)+IF(L2063="ML",100)+IF(L2064="ML",100-M2061)+IF(L2065="ML",100-M2062)+IF(L2066="ML",100-M2063)+IF(M2064="ml",M2061)+IF(M2065="ml",M2062)+IF(M2066="ml",M2063)</f>
        <v>0</v>
      </c>
      <c r="N2070" s="204" t="str">
        <f>IF(L2070="","",SUM(L2070,M2070))</f>
        <v/>
      </c>
      <c r="O2070" s="204" t="str">
        <f>IF(L2070="","",SUM(K2070,L2070))</f>
        <v/>
      </c>
      <c r="P2070" s="179">
        <f>SUM(H2070,M2070)</f>
        <v>0</v>
      </c>
      <c r="Q2070" s="178" t="str">
        <f>IF(O2070="","",SUM(O2070,M2070))</f>
        <v/>
      </c>
      <c r="R2070" s="201" t="str">
        <f>IF('statement of marks'!GW85="","",'statement of marks'!GW85)</f>
        <v/>
      </c>
      <c r="S2070" s="180" t="str">
        <f>IF(OR(R2070="S",R2070="RE"),100,"")</f>
        <v/>
      </c>
      <c r="T2070" s="171" t="str">
        <f>IF('result subject-wise'!AL85="","",'result subject-wise'!AL85)</f>
        <v/>
      </c>
      <c r="U2070" s="172" t="str">
        <f>IF('result subject-wise'!AM85="","",'result subject-wise'!AM85)</f>
        <v/>
      </c>
      <c r="V2070" s="1036"/>
    </row>
    <row r="2071" spans="1:22" ht="19.25" customHeight="1">
      <c r="A2071" s="986"/>
      <c r="B2071" s="942" t="str">
        <f>'statement of marks'!$ED$3</f>
        <v>JEEVAN KAUSJAL</v>
      </c>
      <c r="C2071" s="943"/>
      <c r="D2071" s="1037" t="s">
        <v>283</v>
      </c>
      <c r="E2071" s="1038"/>
      <c r="F2071" s="204">
        <f>'statement of marks'!$ED$6</f>
        <v>30</v>
      </c>
      <c r="G2071" s="177" t="str">
        <f>IF('statement of marks'!ED85="","",'statement of marks'!ED85)</f>
        <v/>
      </c>
      <c r="H2071" s="1038" t="s">
        <v>284</v>
      </c>
      <c r="I2071" s="1038"/>
      <c r="J2071" s="204">
        <f>'statement of marks'!$EE$6</f>
        <v>30</v>
      </c>
      <c r="K2071" s="178" t="str">
        <f>IF('statement of marks'!EE85="","",'statement of marks'!EE85)</f>
        <v/>
      </c>
      <c r="L2071" s="1038" t="s">
        <v>113</v>
      </c>
      <c r="M2071" s="1038"/>
      <c r="N2071" s="204">
        <f>'statement of marks'!$EF$6</f>
        <v>40</v>
      </c>
      <c r="O2071" s="201" t="str">
        <f>IF('statement of marks'!EF85="","",'statement of marks'!EF85)</f>
        <v/>
      </c>
      <c r="P2071" s="166"/>
      <c r="Q2071" s="178" t="str">
        <f>IF(O2071="","",SUM(G2071,K2071,O2071))</f>
        <v/>
      </c>
      <c r="R2071" s="201" t="str">
        <f>IF('statement of marks'!GX85="","",'statement of marks'!GX85)</f>
        <v/>
      </c>
      <c r="S2071" s="180" t="str">
        <f>IF(OR(R2071="S",R2071="RE"),40,"")</f>
        <v/>
      </c>
      <c r="T2071" s="171" t="str">
        <f>IF('result subject-wise'!AN85="","",'result subject-wise'!AN85)</f>
        <v/>
      </c>
      <c r="U2071" s="172" t="str">
        <f>IF('result subject-wise'!AO85="","",'result subject-wise'!AO85)</f>
        <v/>
      </c>
      <c r="V2071" s="1036"/>
    </row>
    <row r="2072" spans="1:22" ht="19.25" customHeight="1">
      <c r="A2072" s="986"/>
      <c r="B2072" s="1039" t="s">
        <v>200</v>
      </c>
      <c r="C2072" s="1040"/>
      <c r="D2072" s="1041" t="str">
        <f>IF('statement of marks'!HD85="","",'statement of marks'!HD85)</f>
        <v/>
      </c>
      <c r="E2072" s="1042"/>
      <c r="F2072" s="1042"/>
      <c r="G2072" s="1042"/>
      <c r="H2072" s="1042"/>
      <c r="I2072" s="1043"/>
      <c r="J2072" s="202" t="s">
        <v>330</v>
      </c>
      <c r="K2072" s="201" t="str">
        <f>IF('statement of marks'!HG85="","",'statement of marks'!HG85)</f>
        <v/>
      </c>
      <c r="L2072" s="1044" t="s">
        <v>157</v>
      </c>
      <c r="M2072" s="1045"/>
      <c r="N2072" s="1046"/>
      <c r="O2072" s="201" t="str">
        <f>IF('statement of marks'!HI85="","",'statement of marks'!HI85)</f>
        <v/>
      </c>
      <c r="P2072" s="1047" t="s">
        <v>324</v>
      </c>
      <c r="Q2072" s="1047"/>
      <c r="R2072" s="1047"/>
      <c r="S2072" s="1047"/>
      <c r="T2072" s="1047"/>
      <c r="U2072" s="1047"/>
      <c r="V2072" s="1048"/>
    </row>
    <row r="2073" spans="1:22" ht="19.25" customHeight="1">
      <c r="A2073" s="986"/>
      <c r="B2073" s="1039" t="s">
        <v>333</v>
      </c>
      <c r="C2073" s="1040"/>
      <c r="D2073" s="965" t="s">
        <v>127</v>
      </c>
      <c r="E2073" s="966"/>
      <c r="F2073" s="958" t="s">
        <v>129</v>
      </c>
      <c r="G2073" s="958"/>
      <c r="H2073" s="958" t="s">
        <v>131</v>
      </c>
      <c r="I2073" s="958"/>
      <c r="J2073" s="958" t="s">
        <v>133</v>
      </c>
      <c r="K2073" s="958"/>
      <c r="L2073" s="959" t="s">
        <v>312</v>
      </c>
      <c r="M2073" s="959"/>
      <c r="N2073" s="959"/>
      <c r="O2073" s="959"/>
      <c r="P2073" s="960" t="s">
        <v>200</v>
      </c>
      <c r="Q2073" s="960"/>
      <c r="R2073" s="960"/>
      <c r="S2073" s="960"/>
      <c r="T2073" s="961" t="str">
        <f>IF('result subject-wise'!AR85="","",'result subject-wise'!AR85)</f>
        <v/>
      </c>
      <c r="U2073" s="961"/>
      <c r="V2073" s="962"/>
    </row>
    <row r="2074" spans="1:22" ht="19.25" customHeight="1">
      <c r="A2074" s="986"/>
      <c r="B2074" s="963" t="s">
        <v>309</v>
      </c>
      <c r="C2074" s="964"/>
      <c r="D2074" s="965" t="str">
        <f>IF('statement of marks'!EZ85="","",'statement of marks'!EZ85)</f>
        <v/>
      </c>
      <c r="E2074" s="966"/>
      <c r="F2074" s="966" t="str">
        <f>IF('statement of marks'!FB85="","",'statement of marks'!FB85)</f>
        <v/>
      </c>
      <c r="G2074" s="966"/>
      <c r="H2074" s="966" t="str">
        <f>IF('statement of marks'!FD85="","",'statement of marks'!FD85)</f>
        <v/>
      </c>
      <c r="I2074" s="966"/>
      <c r="J2074" s="966" t="str">
        <f>IF('statement of marks'!FF85="","",'statement of marks'!FF85)</f>
        <v/>
      </c>
      <c r="K2074" s="966"/>
      <c r="L2074" s="966" t="str">
        <f>IF('statement of marks'!FH85="","",'statement of marks'!FH85)</f>
        <v/>
      </c>
      <c r="M2074" s="966"/>
      <c r="N2074" s="966"/>
      <c r="O2074" s="966"/>
      <c r="P2074" s="960" t="s">
        <v>330</v>
      </c>
      <c r="Q2074" s="960"/>
      <c r="R2074" s="960"/>
      <c r="S2074" s="960"/>
      <c r="T2074" s="961" t="str">
        <f>IF(AND(T2073="mRrh.kZ",V2069&gt;=60),"FIRST",IF(AND(T2073="mRrh.kZ",V2069&gt;=48),"SECOND",IF(AND(T2073="mRrh.kZ",V2069&gt;=36),"THIRD","")))</f>
        <v/>
      </c>
      <c r="U2074" s="961"/>
      <c r="V2074" s="962"/>
    </row>
    <row r="2075" spans="1:22" ht="19.25" customHeight="1">
      <c r="A2075" s="986"/>
      <c r="B2075" s="963" t="s">
        <v>310</v>
      </c>
      <c r="C2075" s="964"/>
      <c r="D2075" s="967" t="str">
        <f>IF('statement of marks'!EY85="","",'statement of marks'!EY85)</f>
        <v/>
      </c>
      <c r="E2075" s="968"/>
      <c r="F2075" s="968" t="str">
        <f>IF('statement of marks'!FA85="","",'statement of marks'!FA85)</f>
        <v/>
      </c>
      <c r="G2075" s="968"/>
      <c r="H2075" s="968" t="str">
        <f>IF('statement of marks'!FC85="","",'statement of marks'!FC85)</f>
        <v/>
      </c>
      <c r="I2075" s="968"/>
      <c r="J2075" s="968" t="str">
        <f>IF('statement of marks'!FE85="","",'statement of marks'!FE85)</f>
        <v/>
      </c>
      <c r="K2075" s="968"/>
      <c r="L2075" s="968" t="str">
        <f>IF('statement of marks'!FG85="","",'statement of marks'!FG85)</f>
        <v/>
      </c>
      <c r="M2075" s="968"/>
      <c r="N2075" s="968"/>
      <c r="O2075" s="968"/>
      <c r="P2075" s="969" t="s">
        <v>302</v>
      </c>
      <c r="Q2075" s="970"/>
      <c r="R2075" s="970"/>
      <c r="S2075" s="971"/>
      <c r="T2075" s="972" t="str">
        <f>IF(T2073="","",'result subject-wise'!$G$118)</f>
        <v/>
      </c>
      <c r="U2075" s="972"/>
      <c r="V2075" s="973"/>
    </row>
    <row r="2076" spans="1:22" ht="19.25" customHeight="1">
      <c r="A2076" s="986"/>
      <c r="B2076" s="942" t="s">
        <v>303</v>
      </c>
      <c r="C2076" s="943"/>
      <c r="D2076" s="944"/>
      <c r="E2076" s="945"/>
      <c r="F2076" s="945"/>
      <c r="G2076" s="945"/>
      <c r="H2076" s="945"/>
      <c r="I2076" s="945"/>
      <c r="J2076" s="945"/>
      <c r="K2076" s="945"/>
      <c r="L2076" s="946" t="s">
        <v>326</v>
      </c>
      <c r="M2076" s="946"/>
      <c r="N2076" s="946"/>
      <c r="O2076" s="946"/>
      <c r="P2076" s="946"/>
      <c r="Q2076" s="946"/>
      <c r="R2076" s="974"/>
      <c r="S2076" s="975"/>
      <c r="T2076" s="975"/>
      <c r="U2076" s="975"/>
      <c r="V2076" s="976"/>
    </row>
    <row r="2077" spans="1:22" ht="19.25" customHeight="1">
      <c r="A2077" s="986"/>
      <c r="B2077" s="942" t="s">
        <v>335</v>
      </c>
      <c r="C2077" s="943"/>
      <c r="D2077" s="944"/>
      <c r="E2077" s="945"/>
      <c r="F2077" s="945"/>
      <c r="G2077" s="945"/>
      <c r="H2077" s="945"/>
      <c r="I2077" s="945"/>
      <c r="J2077" s="945"/>
      <c r="K2077" s="945"/>
      <c r="L2077" s="946" t="s">
        <v>304</v>
      </c>
      <c r="M2077" s="946"/>
      <c r="N2077" s="946"/>
      <c r="O2077" s="946"/>
      <c r="P2077" s="946"/>
      <c r="Q2077" s="946"/>
      <c r="R2077" s="977"/>
      <c r="S2077" s="978"/>
      <c r="T2077" s="978"/>
      <c r="U2077" s="978"/>
      <c r="V2077" s="979"/>
    </row>
    <row r="2078" spans="1:22" ht="19.25" customHeight="1">
      <c r="A2078" s="986"/>
      <c r="B2078" s="942" t="s">
        <v>313</v>
      </c>
      <c r="C2078" s="943"/>
      <c r="D2078" s="944"/>
      <c r="E2078" s="945"/>
      <c r="F2078" s="945"/>
      <c r="G2078" s="945"/>
      <c r="H2078" s="945"/>
      <c r="I2078" s="945"/>
      <c r="J2078" s="945"/>
      <c r="K2078" s="945"/>
      <c r="L2078" s="946" t="s">
        <v>327</v>
      </c>
      <c r="M2078" s="946"/>
      <c r="N2078" s="946"/>
      <c r="O2078" s="946"/>
      <c r="P2078" s="946"/>
      <c r="Q2078" s="946"/>
      <c r="R2078" s="947" t="s">
        <v>328</v>
      </c>
      <c r="S2078" s="948"/>
      <c r="T2078" s="948"/>
      <c r="U2078" s="948"/>
      <c r="V2078" s="949"/>
    </row>
    <row r="2079" spans="1:22" ht="19.25" customHeight="1">
      <c r="A2079" s="987"/>
      <c r="B2079" s="950" t="s">
        <v>329</v>
      </c>
      <c r="C2079" s="951"/>
      <c r="D2079" s="952"/>
      <c r="E2079" s="953"/>
      <c r="F2079" s="953"/>
      <c r="G2079" s="953"/>
      <c r="H2079" s="953"/>
      <c r="I2079" s="953"/>
      <c r="J2079" s="953"/>
      <c r="K2079" s="953"/>
      <c r="L2079" s="951" t="s">
        <v>117</v>
      </c>
      <c r="M2079" s="951"/>
      <c r="N2079" s="951"/>
      <c r="O2079" s="951"/>
      <c r="P2079" s="954">
        <f>'statement of marks'!$HJ$110</f>
        <v>42122</v>
      </c>
      <c r="Q2079" s="954"/>
      <c r="R2079" s="955" t="s">
        <v>305</v>
      </c>
      <c r="S2079" s="956"/>
      <c r="T2079" s="956"/>
      <c r="U2079" s="956"/>
      <c r="V2079" s="957"/>
    </row>
    <row r="2080" spans="1:22" ht="19.25" customHeight="1">
      <c r="A2080" s="980" t="s">
        <v>287</v>
      </c>
      <c r="B2080" s="981"/>
      <c r="C2080" s="981"/>
      <c r="D2080" s="981"/>
      <c r="E2080" s="981"/>
      <c r="F2080" s="981"/>
      <c r="G2080" s="981"/>
      <c r="H2080" s="981"/>
      <c r="I2080" s="981"/>
      <c r="J2080" s="981"/>
      <c r="K2080" s="981"/>
      <c r="L2080" s="981"/>
      <c r="M2080" s="981"/>
      <c r="N2080" s="981"/>
      <c r="O2080" s="981"/>
      <c r="P2080" s="981"/>
      <c r="Q2080" s="981"/>
      <c r="R2080" s="981"/>
      <c r="S2080" s="981"/>
      <c r="T2080" s="981"/>
      <c r="U2080" s="981"/>
      <c r="V2080" s="982"/>
    </row>
    <row r="2081" spans="1:22" ht="19.25" customHeight="1">
      <c r="A2081" s="983" t="str">
        <f>'statement of marks'!$A$1</f>
        <v>GOVT. GIRLS' HR. SEC. SCHOOL, NIMBAHERA</v>
      </c>
      <c r="B2081" s="984"/>
      <c r="C2081" s="984"/>
      <c r="D2081" s="984"/>
      <c r="E2081" s="984"/>
      <c r="F2081" s="984"/>
      <c r="G2081" s="984"/>
      <c r="H2081" s="984"/>
      <c r="I2081" s="984"/>
      <c r="J2081" s="984"/>
      <c r="K2081" s="984"/>
      <c r="L2081" s="984"/>
      <c r="M2081" s="984"/>
      <c r="N2081" s="984"/>
      <c r="O2081" s="984"/>
      <c r="P2081" s="984"/>
      <c r="Q2081" s="984"/>
      <c r="R2081" s="984"/>
      <c r="S2081" s="984"/>
      <c r="T2081" s="984"/>
      <c r="U2081" s="984"/>
      <c r="V2081" s="985"/>
    </row>
    <row r="2082" spans="1:22" ht="19.25" customHeight="1">
      <c r="A2082" s="986"/>
      <c r="B2082" s="988" t="s">
        <v>316</v>
      </c>
      <c r="C2082" s="988"/>
      <c r="D2082" s="989" t="str">
        <f>'statement of marks'!$F$3</f>
        <v>2013-14</v>
      </c>
      <c r="E2082" s="990"/>
      <c r="F2082" s="991" t="str">
        <f>IF(T2100="","MAIN EXAMINATION",IF(D2099="Suppl.","SUPPLEMENTARY EXAMINATION",IF(D2099="Re-exam.","RE-EXAMINATION",)))</f>
        <v>MAIN EXAMINATION</v>
      </c>
      <c r="G2082" s="992"/>
      <c r="H2082" s="992"/>
      <c r="I2082" s="992"/>
      <c r="J2082" s="992"/>
      <c r="K2082" s="992"/>
      <c r="L2082" s="992"/>
      <c r="M2082" s="992"/>
      <c r="N2082" s="992"/>
      <c r="O2082" s="992"/>
      <c r="P2082" s="992"/>
      <c r="Q2082" s="992"/>
      <c r="R2082" s="993" t="s">
        <v>315</v>
      </c>
      <c r="S2082" s="994"/>
      <c r="T2082" s="995" t="str">
        <f>'statement of marks'!$A$3</f>
        <v>11 'A'</v>
      </c>
      <c r="U2082" s="995"/>
      <c r="V2082" s="996"/>
    </row>
    <row r="2083" spans="1:22" ht="19.25" customHeight="1">
      <c r="A2083" s="986"/>
      <c r="B2083" s="997" t="s">
        <v>36</v>
      </c>
      <c r="C2083" s="997"/>
      <c r="D2083" s="998" t="str">
        <f>IF('statement of marks'!G86="","",'statement of marks'!G86)</f>
        <v>A 078</v>
      </c>
      <c r="E2083" s="946"/>
      <c r="F2083" s="946"/>
      <c r="G2083" s="946"/>
      <c r="H2083" s="946"/>
      <c r="I2083" s="946"/>
      <c r="J2083" s="946"/>
      <c r="K2083" s="946"/>
      <c r="L2083" s="946"/>
      <c r="M2083" s="946"/>
      <c r="N2083" s="946"/>
      <c r="O2083" s="946"/>
      <c r="P2083" s="946"/>
      <c r="Q2083" s="946"/>
      <c r="R2083" s="999" t="s">
        <v>314</v>
      </c>
      <c r="S2083" s="1000"/>
      <c r="T2083" s="1001" t="str">
        <f>IF('statement of marks'!E86="","",'statement of marks'!E86)</f>
        <v/>
      </c>
      <c r="U2083" s="1001"/>
      <c r="V2083" s="1002"/>
    </row>
    <row r="2084" spans="1:22" ht="19.25" customHeight="1">
      <c r="A2084" s="986"/>
      <c r="B2084" s="997" t="s">
        <v>37</v>
      </c>
      <c r="C2084" s="997"/>
      <c r="D2084" s="998" t="str">
        <f>IF('statement of marks'!H86="","",'statement of marks'!H86)</f>
        <v>B 078</v>
      </c>
      <c r="E2084" s="946"/>
      <c r="F2084" s="946"/>
      <c r="G2084" s="946"/>
      <c r="H2084" s="946"/>
      <c r="I2084" s="946"/>
      <c r="J2084" s="946"/>
      <c r="K2084" s="946"/>
      <c r="L2084" s="946"/>
      <c r="M2084" s="946"/>
      <c r="N2084" s="946"/>
      <c r="O2084" s="946"/>
      <c r="P2084" s="946"/>
      <c r="Q2084" s="946"/>
      <c r="R2084" s="999" t="s">
        <v>35</v>
      </c>
      <c r="S2084" s="1000"/>
      <c r="T2084" s="1001" t="str">
        <f>IF('statement of marks'!D86="","",'statement of marks'!D86)</f>
        <v/>
      </c>
      <c r="U2084" s="1001"/>
      <c r="V2084" s="1002"/>
    </row>
    <row r="2085" spans="1:22" ht="19.25" customHeight="1">
      <c r="A2085" s="986"/>
      <c r="B2085" s="1003" t="s">
        <v>38</v>
      </c>
      <c r="C2085" s="1003"/>
      <c r="D2085" s="998" t="str">
        <f>IF('statement of marks'!I86="","",'statement of marks'!I86)</f>
        <v>C 078</v>
      </c>
      <c r="E2085" s="946"/>
      <c r="F2085" s="946"/>
      <c r="G2085" s="946"/>
      <c r="H2085" s="946"/>
      <c r="I2085" s="946"/>
      <c r="J2085" s="946"/>
      <c r="K2085" s="946"/>
      <c r="L2085" s="946"/>
      <c r="M2085" s="946"/>
      <c r="N2085" s="946"/>
      <c r="O2085" s="946"/>
      <c r="P2085" s="946"/>
      <c r="Q2085" s="946"/>
      <c r="R2085" s="1004" t="s">
        <v>285</v>
      </c>
      <c r="S2085" s="1005"/>
      <c r="T2085" s="1006" t="str">
        <f>IF('statement of marks'!F86="","",'statement of marks'!F86)</f>
        <v/>
      </c>
      <c r="U2085" s="1006"/>
      <c r="V2085" s="1007"/>
    </row>
    <row r="2086" spans="1:22" ht="19.25" customHeight="1">
      <c r="A2086" s="986"/>
      <c r="B2086" s="1008" t="s">
        <v>223</v>
      </c>
      <c r="C2086" s="1010" t="s">
        <v>319</v>
      </c>
      <c r="D2086" s="1012" t="s">
        <v>114</v>
      </c>
      <c r="E2086" s="1012" t="s">
        <v>115</v>
      </c>
      <c r="F2086" s="1012" t="s">
        <v>116</v>
      </c>
      <c r="G2086" s="1014" t="s">
        <v>281</v>
      </c>
      <c r="H2086" s="1014" t="s">
        <v>282</v>
      </c>
      <c r="I2086" s="1012" t="s">
        <v>289</v>
      </c>
      <c r="J2086" s="1012" t="s">
        <v>299</v>
      </c>
      <c r="K2086" s="1016" t="s">
        <v>299</v>
      </c>
      <c r="L2086" s="1018" t="s">
        <v>292</v>
      </c>
      <c r="M2086" s="1018" t="s">
        <v>293</v>
      </c>
      <c r="N2086" s="1020" t="s">
        <v>294</v>
      </c>
      <c r="O2086" s="1020" t="s">
        <v>290</v>
      </c>
      <c r="P2086" s="1020" t="s">
        <v>291</v>
      </c>
      <c r="Q2086" s="1016" t="s">
        <v>323</v>
      </c>
      <c r="R2086" s="1012" t="s">
        <v>334</v>
      </c>
      <c r="S2086" s="1022" t="s">
        <v>332</v>
      </c>
      <c r="T2086" s="1024" t="s">
        <v>320</v>
      </c>
      <c r="U2086" s="1026" t="s">
        <v>321</v>
      </c>
      <c r="V2086" s="1028" t="s">
        <v>322</v>
      </c>
    </row>
    <row r="2087" spans="1:22" ht="19.25" customHeight="1">
      <c r="A2087" s="986"/>
      <c r="B2087" s="1009"/>
      <c r="C2087" s="1011"/>
      <c r="D2087" s="1013"/>
      <c r="E2087" s="1013"/>
      <c r="F2087" s="1013"/>
      <c r="G2087" s="1015"/>
      <c r="H2087" s="1015"/>
      <c r="I2087" s="1013"/>
      <c r="J2087" s="1013"/>
      <c r="K2087" s="1017"/>
      <c r="L2087" s="1019"/>
      <c r="M2087" s="1019"/>
      <c r="N2087" s="1021"/>
      <c r="O2087" s="1021"/>
      <c r="P2087" s="1021"/>
      <c r="Q2087" s="1017"/>
      <c r="R2087" s="1013"/>
      <c r="S2087" s="1023"/>
      <c r="T2087" s="1025"/>
      <c r="U2087" s="1027"/>
      <c r="V2087" s="1029"/>
    </row>
    <row r="2088" spans="1:22" ht="19.25" customHeight="1">
      <c r="A2088" s="986"/>
      <c r="B2088" s="1030" t="s">
        <v>317</v>
      </c>
      <c r="C2088" s="1031"/>
      <c r="D2088" s="173">
        <v>10</v>
      </c>
      <c r="E2088" s="203">
        <v>10</v>
      </c>
      <c r="F2088" s="203">
        <v>10</v>
      </c>
      <c r="G2088" s="164" t="s">
        <v>90</v>
      </c>
      <c r="H2088" s="174" t="str">
        <f>'statement of marks'!$AQ$6</f>
        <v/>
      </c>
      <c r="I2088" s="165">
        <v>70</v>
      </c>
      <c r="J2088" s="164" t="s">
        <v>88</v>
      </c>
      <c r="K2088" s="175">
        <v>100</v>
      </c>
      <c r="L2088" s="164" t="s">
        <v>91</v>
      </c>
      <c r="M2088" s="174" t="str">
        <f>'statement of marks'!$AV$6</f>
        <v/>
      </c>
      <c r="N2088" s="165">
        <v>100</v>
      </c>
      <c r="O2088" s="164" t="s">
        <v>307</v>
      </c>
      <c r="P2088" s="175"/>
      <c r="Q2088" s="175">
        <v>200</v>
      </c>
      <c r="R2088" s="166"/>
      <c r="S2088" s="166"/>
      <c r="T2088" s="167"/>
      <c r="U2088" s="168"/>
      <c r="V2088" s="176" t="str">
        <f>IF(OR(U2095=0,U2095&lt;S2095),"",Q2088)</f>
        <v/>
      </c>
    </row>
    <row r="2089" spans="1:22" ht="19.25" customHeight="1">
      <c r="A2089" s="986"/>
      <c r="B2089" s="942" t="str">
        <f>'statement of marks'!$J$3</f>
        <v>HINDI COMPULSORY</v>
      </c>
      <c r="C2089" s="943"/>
      <c r="D2089" s="200" t="str">
        <f>IF('statement of marks'!J86="","",'statement of marks'!J86)</f>
        <v/>
      </c>
      <c r="E2089" s="201" t="str">
        <f>IF('statement of marks'!K86="","",'statement of marks'!K86)</f>
        <v/>
      </c>
      <c r="F2089" s="201" t="str">
        <f>IF('statement of marks'!L86="","",'statement of marks'!L86)</f>
        <v/>
      </c>
      <c r="G2089" s="177" t="str">
        <f>IF('statement of marks'!N86="","",'statement of marks'!N86)</f>
        <v/>
      </c>
      <c r="H2089" s="177" t="str">
        <f>'statement of marks'!$BS$6</f>
        <v/>
      </c>
      <c r="I2089" s="204" t="str">
        <f>IF(G2089="","",G2089)</f>
        <v/>
      </c>
      <c r="J2089" s="204" t="str">
        <f>IF(G2089="","",SUM(D2089,E2089,F2089,G2089))</f>
        <v/>
      </c>
      <c r="K2089" s="178" t="str">
        <f>J2089</f>
        <v/>
      </c>
      <c r="L2089" s="177" t="str">
        <f>IF('statement of marks'!P86="","",'statement of marks'!P86)</f>
        <v/>
      </c>
      <c r="M2089" s="174" t="str">
        <f>'statement of marks'!$BX$6</f>
        <v/>
      </c>
      <c r="N2089" s="204" t="str">
        <f>IF(L2089="","",L2089)</f>
        <v/>
      </c>
      <c r="O2089" s="204" t="str">
        <f>IF(L2089="","",SUM(J2089,L2089))</f>
        <v/>
      </c>
      <c r="P2089" s="179">
        <f>SUM(H2089,M2089)</f>
        <v>0</v>
      </c>
      <c r="Q2089" s="178" t="str">
        <f>O2089</f>
        <v/>
      </c>
      <c r="R2089" s="201" t="str">
        <f>CONCATENATE('statement of marks'!FJ86,'statement of marks'!FK86,'statement of marks'!FL86)</f>
        <v/>
      </c>
      <c r="S2089" s="180" t="str">
        <f>IF(OR(R2089="S",R2089="RE"),100,"")</f>
        <v/>
      </c>
      <c r="T2089" s="181" t="str">
        <f>IF('result subject-wise'!U86="","",'result subject-wise'!U86)</f>
        <v/>
      </c>
      <c r="U2089" s="182" t="str">
        <f>IF('result subject-wise'!V86="","",'result subject-wise'!V86)</f>
        <v/>
      </c>
      <c r="V2089" s="176" t="str">
        <f>IF(OR(U2095=0,U2095&lt;S2095),"",IF(R2089="RE",SUM(Q2089,T2089),IF(R2089="S",T2089,Q2089)))</f>
        <v/>
      </c>
    </row>
    <row r="2090" spans="1:22" ht="19.25" customHeight="1">
      <c r="A2090" s="986"/>
      <c r="B2090" s="942" t="str">
        <f>'statement of marks'!$W$3</f>
        <v>ENGLISH COMPULSORY</v>
      </c>
      <c r="C2090" s="943"/>
      <c r="D2090" s="200" t="str">
        <f>IF('statement of marks'!W86="","",'statement of marks'!W86)</f>
        <v/>
      </c>
      <c r="E2090" s="201" t="str">
        <f>IF('statement of marks'!X86="","",'statement of marks'!X86)</f>
        <v/>
      </c>
      <c r="F2090" s="201" t="str">
        <f>IF('statement of marks'!Y86="","",'statement of marks'!Y86)</f>
        <v/>
      </c>
      <c r="G2090" s="177" t="str">
        <f>IF('statement of marks'!AA86="","",'statement of marks'!AA86)</f>
        <v/>
      </c>
      <c r="H2090" s="177" t="str">
        <f>'statement of marks'!$CU$6</f>
        <v/>
      </c>
      <c r="I2090" s="204" t="str">
        <f>IF(G2090="","",G2090)</f>
        <v/>
      </c>
      <c r="J2090" s="204" t="str">
        <f t="shared" ref="J2090:J2093" si="760">IF(G2090="","",SUM(D2090,E2090,F2090,G2090))</f>
        <v/>
      </c>
      <c r="K2090" s="178" t="str">
        <f>J2090</f>
        <v/>
      </c>
      <c r="L2090" s="177" t="str">
        <f>IF('statement of marks'!AC86="","",'statement of marks'!AC86)</f>
        <v/>
      </c>
      <c r="M2090" s="174" t="str">
        <f>'statement of marks'!$CZ$6</f>
        <v/>
      </c>
      <c r="N2090" s="204" t="str">
        <f>IF(L2090="","",L2090)</f>
        <v/>
      </c>
      <c r="O2090" s="204" t="str">
        <f t="shared" ref="O2090" si="761">IF(L2090="","",SUM(J2090,L2090))</f>
        <v/>
      </c>
      <c r="P2090" s="179">
        <f t="shared" ref="P2090" si="762">SUM(H2090,M2090)</f>
        <v>0</v>
      </c>
      <c r="Q2090" s="178" t="str">
        <f>O2090</f>
        <v/>
      </c>
      <c r="R2090" s="201" t="str">
        <f>CONCATENATE('statement of marks'!FM86,'statement of marks'!FN86,'statement of marks'!FO86)</f>
        <v/>
      </c>
      <c r="S2090" s="180" t="str">
        <f>IF(OR(R2090="S",R2090="RE"),100,"")</f>
        <v/>
      </c>
      <c r="T2090" s="181" t="str">
        <f>IF('result subject-wise'!X86="","",'result subject-wise'!X86)</f>
        <v/>
      </c>
      <c r="U2090" s="182" t="str">
        <f>IF('result subject-wise'!Y86="","",'result subject-wise'!Y86)</f>
        <v/>
      </c>
      <c r="V2090" s="176" t="str">
        <f>IF(OR(U2095=0,U2095&lt;S2095),"",IF(R2090="RE",SUM(Q2090,T2090),IF(R2090="S",T2090,Q2090)))</f>
        <v/>
      </c>
    </row>
    <row r="2091" spans="1:22" ht="19.25" customHeight="1">
      <c r="A2091" s="986"/>
      <c r="B2091" s="942" t="str">
        <f>'statement of marks'!AK86</f>
        <v/>
      </c>
      <c r="C2091" s="943"/>
      <c r="D2091" s="200" t="str">
        <f>IF('statement of marks'!AL86="","",'statement of marks'!AL86)</f>
        <v/>
      </c>
      <c r="E2091" s="201" t="str">
        <f>IF('statement of marks'!AM86="","",'statement of marks'!AM86)</f>
        <v/>
      </c>
      <c r="F2091" s="201" t="str">
        <f>IF('statement of marks'!AN86="","",'statement of marks'!AN86)</f>
        <v/>
      </c>
      <c r="G2091" s="177" t="str">
        <f>IF('statement of marks'!AP86="","",'statement of marks'!AP86)</f>
        <v/>
      </c>
      <c r="H2091" s="177" t="str">
        <f>IF('statement of marks'!AQ86="","",'statement of marks'!AQ86)</f>
        <v/>
      </c>
      <c r="I2091" s="204" t="str">
        <f>IF(G2091="","",IF(AND(G2091="ML",H2091="ML"),"ML",IF(AND(G2091="ML",H2091=""),"ML",SUM(G2091,H2091))))</f>
        <v/>
      </c>
      <c r="J2091" s="204" t="str">
        <f t="shared" si="760"/>
        <v/>
      </c>
      <c r="K2091" s="178" t="str">
        <f>IF(J2091="","",SUM(H2091,J2091))</f>
        <v/>
      </c>
      <c r="L2091" s="177" t="str">
        <f>IF('statement of marks'!AU86="","",'statement of marks'!AU86)</f>
        <v/>
      </c>
      <c r="M2091" s="177" t="str">
        <f>IF('statement of marks'!AV86="","",'statement of marks'!AV86)</f>
        <v/>
      </c>
      <c r="N2091" s="204" t="str">
        <f>IF(L2091="","",IF(AND(L2091="ML",M2091="ML"),"ML",IF(AND(L2091="ML",M2091=""),"ML",SUM(L2091,M2091))))</f>
        <v/>
      </c>
      <c r="O2091" s="204" t="str">
        <f>IF(L2091="","",SUM(J2091,L2091))</f>
        <v/>
      </c>
      <c r="P2091" s="177" t="str">
        <f>IF(AND(H2091="",M2091=""),"",SUM(H2091,M2091))</f>
        <v/>
      </c>
      <c r="Q2091" s="178" t="str">
        <f>IF(O2091="","",SUM(O2091,P2091))</f>
        <v/>
      </c>
      <c r="R2091" s="201" t="str">
        <f>CONCATENATE('statement of marks'!FP86,'statement of marks'!FY86,'statement of marks'!FZ86)</f>
        <v/>
      </c>
      <c r="S2091" s="180" t="str">
        <f>IF('result subject-wise'!Z86="","",'result subject-wise'!Z86)</f>
        <v/>
      </c>
      <c r="T2091" s="181" t="str">
        <f>IF('result subject-wise'!AB86="","",'result subject-wise'!AB86)</f>
        <v/>
      </c>
      <c r="U2091" s="182" t="str">
        <f>IF('result subject-wise'!AC86="","",'result subject-wise'!AC86)</f>
        <v/>
      </c>
      <c r="V2091" s="176" t="str">
        <f>IF(OR(U2095=0,U2095&lt;S2095),"",IF(OR(R2091="RE",R2091="REP"),SUM(Q2091,T2091),IF(R2091="S",T2091,Q2091)))</f>
        <v/>
      </c>
    </row>
    <row r="2092" spans="1:22" ht="19.25" customHeight="1">
      <c r="A2092" s="986"/>
      <c r="B2092" s="942" t="str">
        <f>'statement of marks'!BM86</f>
        <v>CHEMISTRY</v>
      </c>
      <c r="C2092" s="943"/>
      <c r="D2092" s="200" t="str">
        <f>IF('statement of marks'!BN86="","",'statement of marks'!BN86)</f>
        <v/>
      </c>
      <c r="E2092" s="201" t="str">
        <f>IF('statement of marks'!BO86="","",'statement of marks'!BO86)</f>
        <v/>
      </c>
      <c r="F2092" s="201" t="str">
        <f>IF('statement of marks'!BP86="","",'statement of marks'!BP86)</f>
        <v/>
      </c>
      <c r="G2092" s="177" t="str">
        <f>IF('statement of marks'!BR86="","",'statement of marks'!BR86)</f>
        <v/>
      </c>
      <c r="H2092" s="177" t="str">
        <f>IF('statement of marks'!BS86="","",'statement of marks'!BS86)</f>
        <v/>
      </c>
      <c r="I2092" s="204" t="str">
        <f t="shared" ref="I2092" si="763">IF(G2092="","",IF(AND(G2092="ML",H2092="ML"),"ML",IF(AND(G2092="ML",H2092=""),"ML",SUM(G2092,H2092))))</f>
        <v/>
      </c>
      <c r="J2092" s="204" t="str">
        <f t="shared" si="760"/>
        <v/>
      </c>
      <c r="K2092" s="178" t="str">
        <f>IF(J2092="","",SUM(H2092,J2092))</f>
        <v/>
      </c>
      <c r="L2092" s="177" t="str">
        <f>IF('statement of marks'!BW86="","",'statement of marks'!BW86)</f>
        <v/>
      </c>
      <c r="M2092" s="177" t="str">
        <f>IF('statement of marks'!BX86="","",'statement of marks'!BX86)</f>
        <v/>
      </c>
      <c r="N2092" s="204" t="str">
        <f t="shared" ref="N2092" si="764">IF(L2092="","",IF(AND(L2092="ML",M2092="ML"),"ML",IF(AND(L2092="ML",M2092=""),"ML",SUM(L2092,M2092))))</f>
        <v/>
      </c>
      <c r="O2092" s="204" t="str">
        <f>IF(L2092="","",SUM(J2092,L2092))</f>
        <v/>
      </c>
      <c r="P2092" s="177" t="str">
        <f t="shared" ref="P2092:P2093" si="765">IF(AND(H2092="",M2092=""),"",SUM(H2092,M2092))</f>
        <v/>
      </c>
      <c r="Q2092" s="178" t="str">
        <f>IF(O2092="","",SUM(O2092,P2092))</f>
        <v/>
      </c>
      <c r="R2092" s="201" t="str">
        <f>CONCATENATE('statement of marks'!GA86,'statement of marks'!GJ86,'statement of marks'!GK86)</f>
        <v/>
      </c>
      <c r="S2092" s="180" t="str">
        <f>IF('result subject-wise'!AD86="","",'result subject-wise'!AD86)</f>
        <v/>
      </c>
      <c r="T2092" s="181" t="str">
        <f>IF('result subject-wise'!AF86="","",'result subject-wise'!AF86)</f>
        <v/>
      </c>
      <c r="U2092" s="182" t="str">
        <f>IF('result subject-wise'!AG86="","",'result subject-wise'!AG86)</f>
        <v/>
      </c>
      <c r="V2092" s="176" t="str">
        <f>IF(OR(U2095=0,U2095&lt;S2095),"",IF(OR(R2092="RE",R2092="REP"),SUM(Q2092,T2092),IF(R2092="S",T2092,Q2092)))</f>
        <v/>
      </c>
    </row>
    <row r="2093" spans="1:22" ht="19.25" customHeight="1">
      <c r="A2093" s="986"/>
      <c r="B2093" s="942" t="str">
        <f>'statement of marks'!CO86</f>
        <v>BIOLOGY</v>
      </c>
      <c r="C2093" s="943"/>
      <c r="D2093" s="200" t="str">
        <f>IF('statement of marks'!CP86="","",'statement of marks'!CP86)</f>
        <v/>
      </c>
      <c r="E2093" s="201" t="str">
        <f>IF('statement of marks'!CQ86="","",'statement of marks'!CQ86)</f>
        <v/>
      </c>
      <c r="F2093" s="201" t="str">
        <f>IF('statement of marks'!CR86="","",'statement of marks'!CR86)</f>
        <v/>
      </c>
      <c r="G2093" s="177" t="str">
        <f>IF('statement of marks'!CT86="","",'statement of marks'!CT86)</f>
        <v/>
      </c>
      <c r="H2093" s="177" t="str">
        <f>IF('statement of marks'!CU86="","",'statement of marks'!CU86)</f>
        <v/>
      </c>
      <c r="I2093" s="204" t="str">
        <f>IF(G2093="","",IF(AND(G2093="ML",H2093="ML"),"ML",IF(AND(G2093="ML",H2093=""),"ML",SUM(G2093,H2093))))</f>
        <v/>
      </c>
      <c r="J2093" s="204" t="str">
        <f t="shared" si="760"/>
        <v/>
      </c>
      <c r="K2093" s="178" t="str">
        <f>IF(J2093="","",SUM(H2093,J2093))</f>
        <v/>
      </c>
      <c r="L2093" s="177" t="str">
        <f>IF('statement of marks'!CY86="","",'statement of marks'!CY86)</f>
        <v/>
      </c>
      <c r="M2093" s="177" t="str">
        <f>IF('statement of marks'!CZ86="","",'statement of marks'!CZ86)</f>
        <v/>
      </c>
      <c r="N2093" s="204" t="str">
        <f>IF(L2093="","",IF(AND(L2093="ML",M2093="ML"),"ML",IF(AND(L2093="ML",M2093=""),"ML",SUM(L2093,M2093))))</f>
        <v/>
      </c>
      <c r="O2093" s="204" t="str">
        <f>IF(L2093="","",SUM(J2093,L2093))</f>
        <v/>
      </c>
      <c r="P2093" s="177" t="str">
        <f t="shared" si="765"/>
        <v/>
      </c>
      <c r="Q2093" s="178" t="str">
        <f>IF(O2093="","",SUM(O2093,P2093))</f>
        <v/>
      </c>
      <c r="R2093" s="201" t="str">
        <f>CONCATENATE('statement of marks'!GL86,'statement of marks'!GU86,'statement of marks'!GV86)</f>
        <v/>
      </c>
      <c r="S2093" s="180" t="str">
        <f>IF('result subject-wise'!AH86="","",'result subject-wise'!AH86)</f>
        <v/>
      </c>
      <c r="T2093" s="181" t="str">
        <f>IF('result subject-wise'!AJ86="","",'result subject-wise'!AJ86)</f>
        <v/>
      </c>
      <c r="U2093" s="182" t="str">
        <f>IF('result subject-wise'!AK86="","",'result subject-wise'!AK86)</f>
        <v/>
      </c>
      <c r="V2093" s="176" t="str">
        <f>IF(OR(U2095=0,U2095&lt;S2095),"",IF(OR(R2093="RE",R2093="REP"),SUM(Q2093,T2093),IF(R2093="S",T2093,Q2093)))</f>
        <v/>
      </c>
    </row>
    <row r="2094" spans="1:22" ht="19.25" customHeight="1">
      <c r="A2094" s="986"/>
      <c r="B2094" s="1032" t="s">
        <v>296</v>
      </c>
      <c r="C2094" s="1033"/>
      <c r="D2094" s="183" t="str">
        <f>IF(AND(D2089="",D2090="",D2091="",D2092="",D2093=""),"",SUM(D2089:D2093))</f>
        <v/>
      </c>
      <c r="E2094" s="183" t="str">
        <f t="shared" ref="E2094:F2094" si="766">IF(AND(E2089="",E2090="",E2091="",E2092="",E2093=""),"",SUM(E2089:E2093))</f>
        <v/>
      </c>
      <c r="F2094" s="183" t="str">
        <f t="shared" si="766"/>
        <v/>
      </c>
      <c r="G2094" s="184" t="str">
        <f>IF(G2089="","",SUM(G2089:G2093))</f>
        <v/>
      </c>
      <c r="H2094" s="184">
        <f>SUM(H2091:H2093)</f>
        <v>0</v>
      </c>
      <c r="I2094" s="184" t="str">
        <f>IF(AND(I2089="",I2090="",I2091="",I2092="",I2093=""),"",SUM(I2089:I2093))</f>
        <v/>
      </c>
      <c r="J2094" s="185" t="str">
        <f>IF(J2093="","",SUM(J2089:J2093))</f>
        <v/>
      </c>
      <c r="K2094" s="186" t="str">
        <f>IF(K2089="","",SUM(K2089:K2093))</f>
        <v/>
      </c>
      <c r="L2094" s="184" t="str">
        <f>IF(L2089="","",SUM(L2089:L2093))</f>
        <v/>
      </c>
      <c r="M2094" s="184">
        <f>SUM(M2091:M2093)</f>
        <v>0</v>
      </c>
      <c r="N2094" s="184" t="str">
        <f t="shared" ref="N2094" si="767">IF(AND(N2089="",N2090="",N2091="",N2092="",N2093=""),"",SUM(N2089:N2093))</f>
        <v/>
      </c>
      <c r="O2094" s="185" t="str">
        <f>IF(L2094="","",SUM(J2094,L2094))</f>
        <v/>
      </c>
      <c r="P2094" s="186">
        <f>SUM(H2094,M2094)</f>
        <v>0</v>
      </c>
      <c r="Q2094" s="186" t="str">
        <f>IF(Q2089="","",SUM(Q2089:Q2093))</f>
        <v/>
      </c>
      <c r="R2094" s="185"/>
      <c r="S2094" s="185" t="str">
        <f>IF(AND(S2089="",S2090="",S2091="",S2092="",S2093=""),"",SUM(S2089:S2093))</f>
        <v/>
      </c>
      <c r="T2094" s="187" t="str">
        <f>IF(AND(T2089="",T2090="",T2091="",T2092="",T2093=""),"",SUM(T2089:T2093))</f>
        <v/>
      </c>
      <c r="U2094" s="188"/>
      <c r="V2094" s="189" t="str">
        <f>IF(V2089="","",SUM(V2089:V2093))</f>
        <v/>
      </c>
    </row>
    <row r="2095" spans="1:22" ht="19.25" customHeight="1">
      <c r="A2095" s="986"/>
      <c r="B2095" s="1034" t="s">
        <v>318</v>
      </c>
      <c r="C2095" s="1035"/>
      <c r="D2095" s="173" t="str">
        <f>IF(D2094="","",50-(COUNTIF(D2089:D2093,"NA")*10+COUNTIF(D2089:D2093,"ML")*10))</f>
        <v/>
      </c>
      <c r="E2095" s="173" t="str">
        <f t="shared" ref="E2095:F2095" si="768">IF(E2094="","",50-(COUNTIF(E2089:E2093,"NA")*10+COUNTIF(E2089:E2093,"ML")*10))</f>
        <v/>
      </c>
      <c r="F2095" s="173" t="str">
        <f t="shared" si="768"/>
        <v/>
      </c>
      <c r="G2095" s="177">
        <f>I2095-H2095</f>
        <v>350</v>
      </c>
      <c r="H2095" s="184">
        <f>IF(H2094="","",(IF(OR(H2091="ML",H2091=""),0,H2088)+IF(OR(H2092="ML",H2092=""),0,H2089)+IF(OR(H2093="ML",H2093=""),0,H2090)))</f>
        <v>0</v>
      </c>
      <c r="I2095" s="177">
        <f>IF(I2094=0,0,350-H2097)</f>
        <v>350</v>
      </c>
      <c r="J2095" s="204" t="str">
        <f>IF(J2094="","",SUM(D2095:G2095))</f>
        <v/>
      </c>
      <c r="K2095" s="178" t="str">
        <f>IF(K2094="","",SUM(H2095,J2095))</f>
        <v/>
      </c>
      <c r="L2095" s="177">
        <f>N2095-M2095</f>
        <v>500</v>
      </c>
      <c r="M2095" s="180">
        <f>IF(M2094="","",(IF(OR(M2091="ML",M2091=""),0,M2088)+IF(OR(M2092="ML",M2092=""),0,M2089)+IF(OR(M2093="ML",M2093=""),0,M2090)))</f>
        <v>0</v>
      </c>
      <c r="N2095" s="177">
        <f>IF(N2094=0,0,500-M2097)</f>
        <v>500</v>
      </c>
      <c r="O2095" s="204">
        <f>IF(L2095="","",SUM(J2095,L2095))</f>
        <v>500</v>
      </c>
      <c r="P2095" s="178">
        <f>SUM(H2095,M2095)</f>
        <v>0</v>
      </c>
      <c r="Q2095" s="178" t="str">
        <f>IF(Q2094="","",SUM(O2095,P2095))</f>
        <v/>
      </c>
      <c r="R2095" s="169"/>
      <c r="S2095" s="190">
        <f>COUNTIF(R2089:R2098,"S")</f>
        <v>0</v>
      </c>
      <c r="T2095" s="190">
        <f>COUNTIF(R2089:R2098,"RE")+COUNTIF(R2089:R2098,"REP")</f>
        <v>0</v>
      </c>
      <c r="U2095" s="190">
        <f>COUNTIF(U2089:U2094,"P")+COUNTIF(U2097:U2098,"P")</f>
        <v>0</v>
      </c>
      <c r="V2095" s="191" t="str">
        <f>IF(OR(U2095=0,U2095&lt;(S2095+T2095)),"",(Q2095-(S2095*200)+S2094))</f>
        <v/>
      </c>
    </row>
    <row r="2096" spans="1:22" ht="19.25" customHeight="1">
      <c r="A2096" s="986"/>
      <c r="B2096" s="942" t="s">
        <v>156</v>
      </c>
      <c r="C2096" s="943"/>
      <c r="D2096" s="192" t="str">
        <f t="shared" ref="D2096:Q2096" si="769">IF(D2095="","",D2094/D2095*100)</f>
        <v/>
      </c>
      <c r="E2096" s="192" t="str">
        <f t="shared" si="769"/>
        <v/>
      </c>
      <c r="F2096" s="192" t="str">
        <f t="shared" si="769"/>
        <v/>
      </c>
      <c r="G2096" s="192" t="e">
        <f t="shared" si="769"/>
        <v>#VALUE!</v>
      </c>
      <c r="H2096" s="192" t="e">
        <f t="shared" si="769"/>
        <v>#DIV/0!</v>
      </c>
      <c r="I2096" s="192" t="e">
        <f t="shared" si="769"/>
        <v>#VALUE!</v>
      </c>
      <c r="J2096" s="192" t="str">
        <f t="shared" si="769"/>
        <v/>
      </c>
      <c r="K2096" s="193" t="str">
        <f t="shared" si="769"/>
        <v/>
      </c>
      <c r="L2096" s="192" t="e">
        <f t="shared" si="769"/>
        <v>#VALUE!</v>
      </c>
      <c r="M2096" s="192" t="e">
        <f t="shared" si="769"/>
        <v>#DIV/0!</v>
      </c>
      <c r="N2096" s="192" t="e">
        <f t="shared" si="769"/>
        <v>#VALUE!</v>
      </c>
      <c r="O2096" s="192" t="e">
        <f t="shared" si="769"/>
        <v>#VALUE!</v>
      </c>
      <c r="P2096" s="193" t="e">
        <f t="shared" si="769"/>
        <v>#DIV/0!</v>
      </c>
      <c r="Q2096" s="193" t="str">
        <f t="shared" si="769"/>
        <v/>
      </c>
      <c r="R2096" s="166"/>
      <c r="S2096" s="166"/>
      <c r="T2096" s="167"/>
      <c r="U2096" s="170"/>
      <c r="V2096" s="194" t="str">
        <f>IF(V2095="","",V2094/V2095*100)</f>
        <v/>
      </c>
    </row>
    <row r="2097" spans="1:22" ht="19.25" customHeight="1">
      <c r="A2097" s="986"/>
      <c r="B2097" s="942" t="str">
        <f>'statement of marks'!$DQ$3</f>
        <v>RAJASTHAN STUDIES</v>
      </c>
      <c r="C2097" s="943"/>
      <c r="D2097" s="200" t="str">
        <f>IF('statement of marks'!DQ86="","",'statement of marks'!DQ86)</f>
        <v/>
      </c>
      <c r="E2097" s="201" t="str">
        <f>IF('statement of marks'!DR86="","",'statement of marks'!DR86)</f>
        <v/>
      </c>
      <c r="F2097" s="201" t="str">
        <f>IF('statement of marks'!DS86="","",'statement of marks'!DS86)</f>
        <v/>
      </c>
      <c r="G2097" s="201" t="str">
        <f>IF('statement of marks'!DU86="","",'statement of marks'!DU86)</f>
        <v/>
      </c>
      <c r="H2097" s="179">
        <f>IF(G2089="ML",70)+IF(G2090="ML",70)+IF(G2091="ML",70-H2088)+IF(G2092="ML",70-H2089)+IF(G2093="ML",70-H2090)+IF(H2091="ml",H2088)+IF(H2092="ml",H2089)+IF(H2093="ml",H2090)</f>
        <v>0</v>
      </c>
      <c r="I2097" s="204" t="str">
        <f>IF(G2097="","",SUM(G2097,H2097))</f>
        <v/>
      </c>
      <c r="J2097" s="204" t="str">
        <f>IF(G2097="","",SUM(D2097,E2097,F2097,G2097))</f>
        <v/>
      </c>
      <c r="K2097" s="178" t="str">
        <f>IF(J2097="","",SUM(H2097,J2097))</f>
        <v/>
      </c>
      <c r="L2097" s="201" t="str">
        <f>IF('statement of marks'!DW86="","",'statement of marks'!DW86)</f>
        <v/>
      </c>
      <c r="M2097" s="179">
        <f>IF(L2089="ML",100)+IF(L2090="ML",100)+IF(L2091="ML",100-M2088)+IF(L2092="ML",100-M2089)+IF(L2093="ML",100-M2090)+IF(M2091="ml",M2088)+IF(M2092="ml",M2089)+IF(M2093="ml",M2090)</f>
        <v>0</v>
      </c>
      <c r="N2097" s="204" t="str">
        <f>IF(L2097="","",SUM(L2097,M2097))</f>
        <v/>
      </c>
      <c r="O2097" s="204" t="str">
        <f>IF(L2097="","",SUM(K2097,L2097))</f>
        <v/>
      </c>
      <c r="P2097" s="179">
        <f>SUM(H2097,M2097)</f>
        <v>0</v>
      </c>
      <c r="Q2097" s="178" t="str">
        <f>IF(O2097="","",SUM(O2097,M2097))</f>
        <v/>
      </c>
      <c r="R2097" s="201" t="str">
        <f>IF('statement of marks'!GW86="","",'statement of marks'!GW86)</f>
        <v/>
      </c>
      <c r="S2097" s="180" t="str">
        <f>IF(OR(R2097="S",R2097="RE"),100,"")</f>
        <v/>
      </c>
      <c r="T2097" s="171" t="str">
        <f>IF('result subject-wise'!AL86="","",'result subject-wise'!AL86)</f>
        <v/>
      </c>
      <c r="U2097" s="172" t="str">
        <f>IF('result subject-wise'!AM86="","",'result subject-wise'!AM86)</f>
        <v/>
      </c>
      <c r="V2097" s="1036"/>
    </row>
    <row r="2098" spans="1:22" ht="19.25" customHeight="1">
      <c r="A2098" s="986"/>
      <c r="B2098" s="942" t="str">
        <f>'statement of marks'!$ED$3</f>
        <v>JEEVAN KAUSJAL</v>
      </c>
      <c r="C2098" s="943"/>
      <c r="D2098" s="1037" t="s">
        <v>283</v>
      </c>
      <c r="E2098" s="1038"/>
      <c r="F2098" s="204">
        <f>'statement of marks'!$ED$6</f>
        <v>30</v>
      </c>
      <c r="G2098" s="177" t="str">
        <f>IF('statement of marks'!ED86="","",'statement of marks'!ED86)</f>
        <v/>
      </c>
      <c r="H2098" s="1038" t="s">
        <v>284</v>
      </c>
      <c r="I2098" s="1038"/>
      <c r="J2098" s="204">
        <f>'statement of marks'!$EE$6</f>
        <v>30</v>
      </c>
      <c r="K2098" s="178" t="str">
        <f>IF('statement of marks'!EE86="","",'statement of marks'!EE86)</f>
        <v/>
      </c>
      <c r="L2098" s="1038" t="s">
        <v>113</v>
      </c>
      <c r="M2098" s="1038"/>
      <c r="N2098" s="204">
        <f>'statement of marks'!$EF$6</f>
        <v>40</v>
      </c>
      <c r="O2098" s="201" t="str">
        <f>IF('statement of marks'!EF86="","",'statement of marks'!EF86)</f>
        <v/>
      </c>
      <c r="P2098" s="166"/>
      <c r="Q2098" s="178" t="str">
        <f>IF(O2098="","",SUM(G2098,K2098,O2098))</f>
        <v/>
      </c>
      <c r="R2098" s="201" t="str">
        <f>IF('statement of marks'!GX86="","",'statement of marks'!GX86)</f>
        <v/>
      </c>
      <c r="S2098" s="180" t="str">
        <f>IF(OR(R2098="S",R2098="RE"),40,"")</f>
        <v/>
      </c>
      <c r="T2098" s="171" t="str">
        <f>IF('result subject-wise'!AN86="","",'result subject-wise'!AN86)</f>
        <v/>
      </c>
      <c r="U2098" s="172" t="str">
        <f>IF('result subject-wise'!AO86="","",'result subject-wise'!AO86)</f>
        <v/>
      </c>
      <c r="V2098" s="1036"/>
    </row>
    <row r="2099" spans="1:22" ht="19.25" customHeight="1">
      <c r="A2099" s="986"/>
      <c r="B2099" s="1039" t="s">
        <v>200</v>
      </c>
      <c r="C2099" s="1040"/>
      <c r="D2099" s="1041" t="str">
        <f>IF('statement of marks'!HD86="","",'statement of marks'!HD86)</f>
        <v/>
      </c>
      <c r="E2099" s="1042"/>
      <c r="F2099" s="1042"/>
      <c r="G2099" s="1042"/>
      <c r="H2099" s="1042"/>
      <c r="I2099" s="1043"/>
      <c r="J2099" s="202" t="s">
        <v>330</v>
      </c>
      <c r="K2099" s="201" t="str">
        <f>IF('statement of marks'!HG86="","",'statement of marks'!HG86)</f>
        <v/>
      </c>
      <c r="L2099" s="1044" t="s">
        <v>157</v>
      </c>
      <c r="M2099" s="1045"/>
      <c r="N2099" s="1046"/>
      <c r="O2099" s="201" t="str">
        <f>IF('statement of marks'!HI86="","",'statement of marks'!HI86)</f>
        <v/>
      </c>
      <c r="P2099" s="1047" t="s">
        <v>324</v>
      </c>
      <c r="Q2099" s="1047"/>
      <c r="R2099" s="1047"/>
      <c r="S2099" s="1047"/>
      <c r="T2099" s="1047"/>
      <c r="U2099" s="1047"/>
      <c r="V2099" s="1048"/>
    </row>
    <row r="2100" spans="1:22" ht="19.25" customHeight="1">
      <c r="A2100" s="986"/>
      <c r="B2100" s="1039" t="s">
        <v>333</v>
      </c>
      <c r="C2100" s="1040"/>
      <c r="D2100" s="965" t="s">
        <v>127</v>
      </c>
      <c r="E2100" s="966"/>
      <c r="F2100" s="958" t="s">
        <v>129</v>
      </c>
      <c r="G2100" s="958"/>
      <c r="H2100" s="958" t="s">
        <v>131</v>
      </c>
      <c r="I2100" s="958"/>
      <c r="J2100" s="958" t="s">
        <v>133</v>
      </c>
      <c r="K2100" s="958"/>
      <c r="L2100" s="959" t="s">
        <v>312</v>
      </c>
      <c r="M2100" s="959"/>
      <c r="N2100" s="959"/>
      <c r="O2100" s="959"/>
      <c r="P2100" s="960" t="s">
        <v>200</v>
      </c>
      <c r="Q2100" s="960"/>
      <c r="R2100" s="960"/>
      <c r="S2100" s="960"/>
      <c r="T2100" s="961" t="str">
        <f>IF('result subject-wise'!AR86="","",'result subject-wise'!AR86)</f>
        <v/>
      </c>
      <c r="U2100" s="961"/>
      <c r="V2100" s="962"/>
    </row>
    <row r="2101" spans="1:22" ht="19.25" customHeight="1">
      <c r="A2101" s="986"/>
      <c r="B2101" s="963" t="s">
        <v>309</v>
      </c>
      <c r="C2101" s="964"/>
      <c r="D2101" s="965" t="str">
        <f>IF('statement of marks'!EZ86="","",'statement of marks'!EZ86)</f>
        <v/>
      </c>
      <c r="E2101" s="966"/>
      <c r="F2101" s="966" t="str">
        <f>IF('statement of marks'!FB86="","",'statement of marks'!FB86)</f>
        <v/>
      </c>
      <c r="G2101" s="966"/>
      <c r="H2101" s="966" t="str">
        <f>IF('statement of marks'!FD86="","",'statement of marks'!FD86)</f>
        <v/>
      </c>
      <c r="I2101" s="966"/>
      <c r="J2101" s="966" t="str">
        <f>IF('statement of marks'!FF86="","",'statement of marks'!FF86)</f>
        <v/>
      </c>
      <c r="K2101" s="966"/>
      <c r="L2101" s="966" t="str">
        <f>IF('statement of marks'!FH86="","",'statement of marks'!FH86)</f>
        <v/>
      </c>
      <c r="M2101" s="966"/>
      <c r="N2101" s="966"/>
      <c r="O2101" s="966"/>
      <c r="P2101" s="960" t="s">
        <v>330</v>
      </c>
      <c r="Q2101" s="960"/>
      <c r="R2101" s="960"/>
      <c r="S2101" s="960"/>
      <c r="T2101" s="961" t="str">
        <f>IF(AND(T2100="mRrh.kZ",V2096&gt;=60),"FIRST",IF(AND(T2100="mRrh.kZ",V2096&gt;=48),"SECOND",IF(AND(T2100="mRrh.kZ",V2096&gt;=36),"THIRD","")))</f>
        <v/>
      </c>
      <c r="U2101" s="961"/>
      <c r="V2101" s="962"/>
    </row>
    <row r="2102" spans="1:22" ht="19.25" customHeight="1">
      <c r="A2102" s="986"/>
      <c r="B2102" s="963" t="s">
        <v>310</v>
      </c>
      <c r="C2102" s="964"/>
      <c r="D2102" s="967" t="str">
        <f>IF('statement of marks'!EY86="","",'statement of marks'!EY86)</f>
        <v/>
      </c>
      <c r="E2102" s="968"/>
      <c r="F2102" s="968" t="str">
        <f>IF('statement of marks'!FA86="","",'statement of marks'!FA86)</f>
        <v/>
      </c>
      <c r="G2102" s="968"/>
      <c r="H2102" s="968" t="str">
        <f>IF('statement of marks'!FC86="","",'statement of marks'!FC86)</f>
        <v/>
      </c>
      <c r="I2102" s="968"/>
      <c r="J2102" s="968" t="str">
        <f>IF('statement of marks'!FE86="","",'statement of marks'!FE86)</f>
        <v/>
      </c>
      <c r="K2102" s="968"/>
      <c r="L2102" s="968" t="str">
        <f>IF('statement of marks'!FG86="","",'statement of marks'!FG86)</f>
        <v/>
      </c>
      <c r="M2102" s="968"/>
      <c r="N2102" s="968"/>
      <c r="O2102" s="968"/>
      <c r="P2102" s="969" t="s">
        <v>302</v>
      </c>
      <c r="Q2102" s="970"/>
      <c r="R2102" s="970"/>
      <c r="S2102" s="971"/>
      <c r="T2102" s="972" t="str">
        <f>IF(T2100="","",'result subject-wise'!$G$118)</f>
        <v/>
      </c>
      <c r="U2102" s="972"/>
      <c r="V2102" s="973"/>
    </row>
    <row r="2103" spans="1:22" ht="19.25" customHeight="1">
      <c r="A2103" s="986"/>
      <c r="B2103" s="942" t="s">
        <v>303</v>
      </c>
      <c r="C2103" s="943"/>
      <c r="D2103" s="944"/>
      <c r="E2103" s="945"/>
      <c r="F2103" s="945"/>
      <c r="G2103" s="945"/>
      <c r="H2103" s="945"/>
      <c r="I2103" s="945"/>
      <c r="J2103" s="945"/>
      <c r="K2103" s="945"/>
      <c r="L2103" s="946" t="s">
        <v>326</v>
      </c>
      <c r="M2103" s="946"/>
      <c r="N2103" s="946"/>
      <c r="O2103" s="946"/>
      <c r="P2103" s="946"/>
      <c r="Q2103" s="946"/>
      <c r="R2103" s="974"/>
      <c r="S2103" s="975"/>
      <c r="T2103" s="975"/>
      <c r="U2103" s="975"/>
      <c r="V2103" s="976"/>
    </row>
    <row r="2104" spans="1:22" ht="19.25" customHeight="1">
      <c r="A2104" s="986"/>
      <c r="B2104" s="942" t="s">
        <v>335</v>
      </c>
      <c r="C2104" s="943"/>
      <c r="D2104" s="944"/>
      <c r="E2104" s="945"/>
      <c r="F2104" s="945"/>
      <c r="G2104" s="945"/>
      <c r="H2104" s="945"/>
      <c r="I2104" s="945"/>
      <c r="J2104" s="945"/>
      <c r="K2104" s="945"/>
      <c r="L2104" s="946" t="s">
        <v>304</v>
      </c>
      <c r="M2104" s="946"/>
      <c r="N2104" s="946"/>
      <c r="O2104" s="946"/>
      <c r="P2104" s="946"/>
      <c r="Q2104" s="946"/>
      <c r="R2104" s="977"/>
      <c r="S2104" s="978"/>
      <c r="T2104" s="978"/>
      <c r="U2104" s="978"/>
      <c r="V2104" s="979"/>
    </row>
    <row r="2105" spans="1:22" ht="19.25" customHeight="1">
      <c r="A2105" s="986"/>
      <c r="B2105" s="942" t="s">
        <v>313</v>
      </c>
      <c r="C2105" s="943"/>
      <c r="D2105" s="944"/>
      <c r="E2105" s="945"/>
      <c r="F2105" s="945"/>
      <c r="G2105" s="945"/>
      <c r="H2105" s="945"/>
      <c r="I2105" s="945"/>
      <c r="J2105" s="945"/>
      <c r="K2105" s="945"/>
      <c r="L2105" s="946" t="s">
        <v>327</v>
      </c>
      <c r="M2105" s="946"/>
      <c r="N2105" s="946"/>
      <c r="O2105" s="946"/>
      <c r="P2105" s="946"/>
      <c r="Q2105" s="946"/>
      <c r="R2105" s="947" t="s">
        <v>328</v>
      </c>
      <c r="S2105" s="948"/>
      <c r="T2105" s="948"/>
      <c r="U2105" s="948"/>
      <c r="V2105" s="949"/>
    </row>
    <row r="2106" spans="1:22" ht="19.25" customHeight="1">
      <c r="A2106" s="987"/>
      <c r="B2106" s="950" t="s">
        <v>329</v>
      </c>
      <c r="C2106" s="951"/>
      <c r="D2106" s="952"/>
      <c r="E2106" s="953"/>
      <c r="F2106" s="953"/>
      <c r="G2106" s="953"/>
      <c r="H2106" s="953"/>
      <c r="I2106" s="953"/>
      <c r="J2106" s="953"/>
      <c r="K2106" s="953"/>
      <c r="L2106" s="951" t="s">
        <v>117</v>
      </c>
      <c r="M2106" s="951"/>
      <c r="N2106" s="951"/>
      <c r="O2106" s="951"/>
      <c r="P2106" s="954">
        <f>'statement of marks'!$HJ$110</f>
        <v>42122</v>
      </c>
      <c r="Q2106" s="954"/>
      <c r="R2106" s="955" t="s">
        <v>305</v>
      </c>
      <c r="S2106" s="956"/>
      <c r="T2106" s="956"/>
      <c r="U2106" s="956"/>
      <c r="V2106" s="957"/>
    </row>
    <row r="2107" spans="1:22" ht="19.25" customHeight="1">
      <c r="A2107" s="980" t="s">
        <v>287</v>
      </c>
      <c r="B2107" s="981"/>
      <c r="C2107" s="981"/>
      <c r="D2107" s="981"/>
      <c r="E2107" s="981"/>
      <c r="F2107" s="981"/>
      <c r="G2107" s="981"/>
      <c r="H2107" s="981"/>
      <c r="I2107" s="981"/>
      <c r="J2107" s="981"/>
      <c r="K2107" s="981"/>
      <c r="L2107" s="981"/>
      <c r="M2107" s="981"/>
      <c r="N2107" s="981"/>
      <c r="O2107" s="981"/>
      <c r="P2107" s="981"/>
      <c r="Q2107" s="981"/>
      <c r="R2107" s="981"/>
      <c r="S2107" s="981"/>
      <c r="T2107" s="981"/>
      <c r="U2107" s="981"/>
      <c r="V2107" s="982"/>
    </row>
    <row r="2108" spans="1:22" ht="19.25" customHeight="1">
      <c r="A2108" s="983" t="str">
        <f>'statement of marks'!$A$1</f>
        <v>GOVT. GIRLS' HR. SEC. SCHOOL, NIMBAHERA</v>
      </c>
      <c r="B2108" s="984"/>
      <c r="C2108" s="984"/>
      <c r="D2108" s="984"/>
      <c r="E2108" s="984"/>
      <c r="F2108" s="984"/>
      <c r="G2108" s="984"/>
      <c r="H2108" s="984"/>
      <c r="I2108" s="984"/>
      <c r="J2108" s="984"/>
      <c r="K2108" s="984"/>
      <c r="L2108" s="984"/>
      <c r="M2108" s="984"/>
      <c r="N2108" s="984"/>
      <c r="O2108" s="984"/>
      <c r="P2108" s="984"/>
      <c r="Q2108" s="984"/>
      <c r="R2108" s="984"/>
      <c r="S2108" s="984"/>
      <c r="T2108" s="984"/>
      <c r="U2108" s="984"/>
      <c r="V2108" s="985"/>
    </row>
    <row r="2109" spans="1:22" ht="19.25" customHeight="1">
      <c r="A2109" s="986"/>
      <c r="B2109" s="988" t="s">
        <v>316</v>
      </c>
      <c r="C2109" s="988"/>
      <c r="D2109" s="989" t="str">
        <f>'statement of marks'!$F$3</f>
        <v>2013-14</v>
      </c>
      <c r="E2109" s="990"/>
      <c r="F2109" s="991" t="str">
        <f>IF(T2127="","MAIN EXAMINATION",IF(D2126="Suppl.","SUPPLEMENTARY EXAMINATION",IF(D2126="Re-exam.","RE-EXAMINATION",)))</f>
        <v>MAIN EXAMINATION</v>
      </c>
      <c r="G2109" s="992"/>
      <c r="H2109" s="992"/>
      <c r="I2109" s="992"/>
      <c r="J2109" s="992"/>
      <c r="K2109" s="992"/>
      <c r="L2109" s="992"/>
      <c r="M2109" s="992"/>
      <c r="N2109" s="992"/>
      <c r="O2109" s="992"/>
      <c r="P2109" s="992"/>
      <c r="Q2109" s="992"/>
      <c r="R2109" s="993" t="s">
        <v>315</v>
      </c>
      <c r="S2109" s="994"/>
      <c r="T2109" s="995" t="str">
        <f>'statement of marks'!$A$3</f>
        <v>11 'A'</v>
      </c>
      <c r="U2109" s="995"/>
      <c r="V2109" s="996"/>
    </row>
    <row r="2110" spans="1:22" ht="19.25" customHeight="1">
      <c r="A2110" s="986"/>
      <c r="B2110" s="997" t="s">
        <v>36</v>
      </c>
      <c r="C2110" s="997"/>
      <c r="D2110" s="998" t="str">
        <f>IF('statement of marks'!G87="","",'statement of marks'!G87)</f>
        <v>A 079</v>
      </c>
      <c r="E2110" s="946"/>
      <c r="F2110" s="946"/>
      <c r="G2110" s="946"/>
      <c r="H2110" s="946"/>
      <c r="I2110" s="946"/>
      <c r="J2110" s="946"/>
      <c r="K2110" s="946"/>
      <c r="L2110" s="946"/>
      <c r="M2110" s="946"/>
      <c r="N2110" s="946"/>
      <c r="O2110" s="946"/>
      <c r="P2110" s="946"/>
      <c r="Q2110" s="946"/>
      <c r="R2110" s="999" t="s">
        <v>314</v>
      </c>
      <c r="S2110" s="1000"/>
      <c r="T2110" s="1001" t="str">
        <f>IF('statement of marks'!E87="","",'statement of marks'!E87)</f>
        <v/>
      </c>
      <c r="U2110" s="1001"/>
      <c r="V2110" s="1002"/>
    </row>
    <row r="2111" spans="1:22" ht="19.25" customHeight="1">
      <c r="A2111" s="986"/>
      <c r="B2111" s="997" t="s">
        <v>37</v>
      </c>
      <c r="C2111" s="997"/>
      <c r="D2111" s="998" t="str">
        <f>IF('statement of marks'!H87="","",'statement of marks'!H87)</f>
        <v>B 079</v>
      </c>
      <c r="E2111" s="946"/>
      <c r="F2111" s="946"/>
      <c r="G2111" s="946"/>
      <c r="H2111" s="946"/>
      <c r="I2111" s="946"/>
      <c r="J2111" s="946"/>
      <c r="K2111" s="946"/>
      <c r="L2111" s="946"/>
      <c r="M2111" s="946"/>
      <c r="N2111" s="946"/>
      <c r="O2111" s="946"/>
      <c r="P2111" s="946"/>
      <c r="Q2111" s="946"/>
      <c r="R2111" s="999" t="s">
        <v>35</v>
      </c>
      <c r="S2111" s="1000"/>
      <c r="T2111" s="1001" t="str">
        <f>IF('statement of marks'!D87="","",'statement of marks'!D87)</f>
        <v/>
      </c>
      <c r="U2111" s="1001"/>
      <c r="V2111" s="1002"/>
    </row>
    <row r="2112" spans="1:22" ht="19.25" customHeight="1">
      <c r="A2112" s="986"/>
      <c r="B2112" s="1003" t="s">
        <v>38</v>
      </c>
      <c r="C2112" s="1003"/>
      <c r="D2112" s="998" t="str">
        <f>IF('statement of marks'!I87="","",'statement of marks'!I87)</f>
        <v>C 079</v>
      </c>
      <c r="E2112" s="946"/>
      <c r="F2112" s="946"/>
      <c r="G2112" s="946"/>
      <c r="H2112" s="946"/>
      <c r="I2112" s="946"/>
      <c r="J2112" s="946"/>
      <c r="K2112" s="946"/>
      <c r="L2112" s="946"/>
      <c r="M2112" s="946"/>
      <c r="N2112" s="946"/>
      <c r="O2112" s="946"/>
      <c r="P2112" s="946"/>
      <c r="Q2112" s="946"/>
      <c r="R2112" s="1004" t="s">
        <v>285</v>
      </c>
      <c r="S2112" s="1005"/>
      <c r="T2112" s="1006" t="str">
        <f>IF('statement of marks'!F87="","",'statement of marks'!F87)</f>
        <v/>
      </c>
      <c r="U2112" s="1006"/>
      <c r="V2112" s="1007"/>
    </row>
    <row r="2113" spans="1:22" ht="19.25" customHeight="1">
      <c r="A2113" s="986"/>
      <c r="B2113" s="1008" t="s">
        <v>223</v>
      </c>
      <c r="C2113" s="1010" t="s">
        <v>319</v>
      </c>
      <c r="D2113" s="1012" t="s">
        <v>114</v>
      </c>
      <c r="E2113" s="1012" t="s">
        <v>115</v>
      </c>
      <c r="F2113" s="1012" t="s">
        <v>116</v>
      </c>
      <c r="G2113" s="1014" t="s">
        <v>281</v>
      </c>
      <c r="H2113" s="1014" t="s">
        <v>282</v>
      </c>
      <c r="I2113" s="1012" t="s">
        <v>289</v>
      </c>
      <c r="J2113" s="1012" t="s">
        <v>299</v>
      </c>
      <c r="K2113" s="1016" t="s">
        <v>299</v>
      </c>
      <c r="L2113" s="1018" t="s">
        <v>292</v>
      </c>
      <c r="M2113" s="1018" t="s">
        <v>293</v>
      </c>
      <c r="N2113" s="1020" t="s">
        <v>294</v>
      </c>
      <c r="O2113" s="1020" t="s">
        <v>290</v>
      </c>
      <c r="P2113" s="1020" t="s">
        <v>291</v>
      </c>
      <c r="Q2113" s="1016" t="s">
        <v>323</v>
      </c>
      <c r="R2113" s="1012" t="s">
        <v>334</v>
      </c>
      <c r="S2113" s="1022" t="s">
        <v>332</v>
      </c>
      <c r="T2113" s="1024" t="s">
        <v>320</v>
      </c>
      <c r="U2113" s="1026" t="s">
        <v>321</v>
      </c>
      <c r="V2113" s="1028" t="s">
        <v>322</v>
      </c>
    </row>
    <row r="2114" spans="1:22" ht="19.25" customHeight="1">
      <c r="A2114" s="986"/>
      <c r="B2114" s="1009"/>
      <c r="C2114" s="1011"/>
      <c r="D2114" s="1013"/>
      <c r="E2114" s="1013"/>
      <c r="F2114" s="1013"/>
      <c r="G2114" s="1015"/>
      <c r="H2114" s="1015"/>
      <c r="I2114" s="1013"/>
      <c r="J2114" s="1013"/>
      <c r="K2114" s="1017"/>
      <c r="L2114" s="1019"/>
      <c r="M2114" s="1019"/>
      <c r="N2114" s="1021"/>
      <c r="O2114" s="1021"/>
      <c r="P2114" s="1021"/>
      <c r="Q2114" s="1017"/>
      <c r="R2114" s="1013"/>
      <c r="S2114" s="1023"/>
      <c r="T2114" s="1025"/>
      <c r="U2114" s="1027"/>
      <c r="V2114" s="1029"/>
    </row>
    <row r="2115" spans="1:22" ht="19.25" customHeight="1">
      <c r="A2115" s="986"/>
      <c r="B2115" s="1030" t="s">
        <v>317</v>
      </c>
      <c r="C2115" s="1031"/>
      <c r="D2115" s="173">
        <v>10</v>
      </c>
      <c r="E2115" s="203">
        <v>10</v>
      </c>
      <c r="F2115" s="203">
        <v>10</v>
      </c>
      <c r="G2115" s="164" t="s">
        <v>90</v>
      </c>
      <c r="H2115" s="174" t="str">
        <f>'statement of marks'!$AQ$6</f>
        <v/>
      </c>
      <c r="I2115" s="165">
        <v>70</v>
      </c>
      <c r="J2115" s="164" t="s">
        <v>88</v>
      </c>
      <c r="K2115" s="175">
        <v>100</v>
      </c>
      <c r="L2115" s="164" t="s">
        <v>91</v>
      </c>
      <c r="M2115" s="174" t="str">
        <f>'statement of marks'!$AV$6</f>
        <v/>
      </c>
      <c r="N2115" s="165">
        <v>100</v>
      </c>
      <c r="O2115" s="164" t="s">
        <v>307</v>
      </c>
      <c r="P2115" s="175"/>
      <c r="Q2115" s="175">
        <v>200</v>
      </c>
      <c r="R2115" s="166"/>
      <c r="S2115" s="166"/>
      <c r="T2115" s="167"/>
      <c r="U2115" s="168"/>
      <c r="V2115" s="176" t="str">
        <f>IF(OR(U2122=0,U2122&lt;S2122),"",Q2115)</f>
        <v/>
      </c>
    </row>
    <row r="2116" spans="1:22" ht="19.25" customHeight="1">
      <c r="A2116" s="986"/>
      <c r="B2116" s="942" t="str">
        <f>'statement of marks'!$J$3</f>
        <v>HINDI COMPULSORY</v>
      </c>
      <c r="C2116" s="943"/>
      <c r="D2116" s="200" t="str">
        <f>IF('statement of marks'!J87="","",'statement of marks'!J87)</f>
        <v/>
      </c>
      <c r="E2116" s="201" t="str">
        <f>IF('statement of marks'!K87="","",'statement of marks'!K87)</f>
        <v/>
      </c>
      <c r="F2116" s="201" t="str">
        <f>IF('statement of marks'!L87="","",'statement of marks'!L87)</f>
        <v/>
      </c>
      <c r="G2116" s="177" t="str">
        <f>IF('statement of marks'!N87="","",'statement of marks'!N87)</f>
        <v/>
      </c>
      <c r="H2116" s="177" t="str">
        <f>'statement of marks'!$BS$6</f>
        <v/>
      </c>
      <c r="I2116" s="204" t="str">
        <f>IF(G2116="","",G2116)</f>
        <v/>
      </c>
      <c r="J2116" s="204" t="str">
        <f>IF(G2116="","",SUM(D2116,E2116,F2116,G2116))</f>
        <v/>
      </c>
      <c r="K2116" s="178" t="str">
        <f>J2116</f>
        <v/>
      </c>
      <c r="L2116" s="177" t="str">
        <f>IF('statement of marks'!P87="","",'statement of marks'!P87)</f>
        <v/>
      </c>
      <c r="M2116" s="174" t="str">
        <f>'statement of marks'!$BX$6</f>
        <v/>
      </c>
      <c r="N2116" s="204" t="str">
        <f>IF(L2116="","",L2116)</f>
        <v/>
      </c>
      <c r="O2116" s="204" t="str">
        <f>IF(L2116="","",SUM(J2116,L2116))</f>
        <v/>
      </c>
      <c r="P2116" s="179">
        <f>SUM(H2116,M2116)</f>
        <v>0</v>
      </c>
      <c r="Q2116" s="178" t="str">
        <f>O2116</f>
        <v/>
      </c>
      <c r="R2116" s="201" t="str">
        <f>CONCATENATE('statement of marks'!FJ87,'statement of marks'!FK87,'statement of marks'!FL87)</f>
        <v/>
      </c>
      <c r="S2116" s="180" t="str">
        <f>IF(OR(R2116="S",R2116="RE"),100,"")</f>
        <v/>
      </c>
      <c r="T2116" s="181" t="str">
        <f>IF('result subject-wise'!U87="","",'result subject-wise'!U87)</f>
        <v/>
      </c>
      <c r="U2116" s="182" t="str">
        <f>IF('result subject-wise'!V87="","",'result subject-wise'!V87)</f>
        <v/>
      </c>
      <c r="V2116" s="176" t="str">
        <f>IF(OR(U2122=0,U2122&lt;S2122),"",IF(R2116="RE",SUM(Q2116,T2116),IF(R2116="S",T2116,Q2116)))</f>
        <v/>
      </c>
    </row>
    <row r="2117" spans="1:22" ht="19.25" customHeight="1">
      <c r="A2117" s="986"/>
      <c r="B2117" s="942" t="str">
        <f>'statement of marks'!$W$3</f>
        <v>ENGLISH COMPULSORY</v>
      </c>
      <c r="C2117" s="943"/>
      <c r="D2117" s="200" t="str">
        <f>IF('statement of marks'!W87="","",'statement of marks'!W87)</f>
        <v/>
      </c>
      <c r="E2117" s="201" t="str">
        <f>IF('statement of marks'!X87="","",'statement of marks'!X87)</f>
        <v/>
      </c>
      <c r="F2117" s="201" t="str">
        <f>IF('statement of marks'!Y87="","",'statement of marks'!Y87)</f>
        <v/>
      </c>
      <c r="G2117" s="177" t="str">
        <f>IF('statement of marks'!AA87="","",'statement of marks'!AA87)</f>
        <v/>
      </c>
      <c r="H2117" s="177" t="str">
        <f>'statement of marks'!$CU$6</f>
        <v/>
      </c>
      <c r="I2117" s="204" t="str">
        <f>IF(G2117="","",G2117)</f>
        <v/>
      </c>
      <c r="J2117" s="204" t="str">
        <f t="shared" ref="J2117:J2120" si="770">IF(G2117="","",SUM(D2117,E2117,F2117,G2117))</f>
        <v/>
      </c>
      <c r="K2117" s="178" t="str">
        <f>J2117</f>
        <v/>
      </c>
      <c r="L2117" s="177" t="str">
        <f>IF('statement of marks'!AC87="","",'statement of marks'!AC87)</f>
        <v/>
      </c>
      <c r="M2117" s="174" t="str">
        <f>'statement of marks'!$CZ$6</f>
        <v/>
      </c>
      <c r="N2117" s="204" t="str">
        <f>IF(L2117="","",L2117)</f>
        <v/>
      </c>
      <c r="O2117" s="204" t="str">
        <f t="shared" ref="O2117" si="771">IF(L2117="","",SUM(J2117,L2117))</f>
        <v/>
      </c>
      <c r="P2117" s="179">
        <f t="shared" ref="P2117:P2120" si="772">SUM(H2117,M2117)</f>
        <v>0</v>
      </c>
      <c r="Q2117" s="178" t="str">
        <f>O2117</f>
        <v/>
      </c>
      <c r="R2117" s="201" t="str">
        <f>CONCATENATE('statement of marks'!FM87,'statement of marks'!FN87,'statement of marks'!FO87)</f>
        <v/>
      </c>
      <c r="S2117" s="180" t="str">
        <f>IF(OR(R2117="S",R2117="RE"),100,"")</f>
        <v/>
      </c>
      <c r="T2117" s="181" t="str">
        <f>IF('result subject-wise'!X87="","",'result subject-wise'!X87)</f>
        <v/>
      </c>
      <c r="U2117" s="182" t="str">
        <f>IF('result subject-wise'!Y87="","",'result subject-wise'!Y87)</f>
        <v/>
      </c>
      <c r="V2117" s="176" t="str">
        <f>IF(OR(U2122=0,U2122&lt;S2122),"",IF(R2117="RE",SUM(Q2117,T2117),IF(R2117="S",T2117,Q2117)))</f>
        <v/>
      </c>
    </row>
    <row r="2118" spans="1:22" ht="19.25" customHeight="1">
      <c r="A2118" s="986"/>
      <c r="B2118" s="942" t="str">
        <f>'statement of marks'!AK87</f>
        <v>DRAWING</v>
      </c>
      <c r="C2118" s="943"/>
      <c r="D2118" s="200" t="str">
        <f>IF('statement of marks'!AL87="","",'statement of marks'!AL87)</f>
        <v/>
      </c>
      <c r="E2118" s="201" t="str">
        <f>IF('statement of marks'!AM87="","",'statement of marks'!AM87)</f>
        <v/>
      </c>
      <c r="F2118" s="201" t="str">
        <f>IF('statement of marks'!AN87="","",'statement of marks'!AN87)</f>
        <v/>
      </c>
      <c r="G2118" s="177" t="str">
        <f>IF('statement of marks'!AP87="","",'statement of marks'!AP87)</f>
        <v/>
      </c>
      <c r="H2118" s="177" t="str">
        <f>IF('statement of marks'!AQ87="","",'statement of marks'!AQ87)</f>
        <v/>
      </c>
      <c r="I2118" s="204" t="str">
        <f>IF(G2118="","",IF(AND(G2118="ML",H2118="ML"),"ML",IF(AND(G2118="ML",H2118=""),"ML",SUM(G2118,H2118))))</f>
        <v/>
      </c>
      <c r="J2118" s="204" t="str">
        <f t="shared" si="770"/>
        <v/>
      </c>
      <c r="K2118" s="178" t="str">
        <f>IF(J2118="","",SUM(H2118,J2118))</f>
        <v/>
      </c>
      <c r="L2118" s="177" t="str">
        <f>IF('statement of marks'!AU87="","",'statement of marks'!AU87)</f>
        <v/>
      </c>
      <c r="M2118" s="177" t="str">
        <f>IF('statement of marks'!AV87="","",'statement of marks'!AV87)</f>
        <v/>
      </c>
      <c r="N2118" s="204" t="str">
        <f>IF(L2118="","",IF(AND(L2118="ML",M2118="ML"),"ML",IF(AND(L2118="ML",M2118=""),"ML",SUM(L2118,M2118))))</f>
        <v/>
      </c>
      <c r="O2118" s="204" t="str">
        <f>IF(L2118="","",SUM(J2118,L2118))</f>
        <v/>
      </c>
      <c r="P2118" s="177">
        <f t="shared" si="772"/>
        <v>0</v>
      </c>
      <c r="Q2118" s="178" t="str">
        <f>IF(O2118="","",SUM(O2118,P2118))</f>
        <v/>
      </c>
      <c r="R2118" s="201" t="str">
        <f>CONCATENATE('statement of marks'!FP87,'statement of marks'!FY87,'statement of marks'!FZ87)</f>
        <v/>
      </c>
      <c r="S2118" s="180" t="str">
        <f>IF('result subject-wise'!Z87="","",'result subject-wise'!Z87)</f>
        <v/>
      </c>
      <c r="T2118" s="181" t="str">
        <f>IF('result subject-wise'!AB87="","",'result subject-wise'!AB87)</f>
        <v/>
      </c>
      <c r="U2118" s="182" t="str">
        <f>IF('result subject-wise'!AC87="","",'result subject-wise'!AC87)</f>
        <v/>
      </c>
      <c r="V2118" s="176" t="str">
        <f>IF(OR(U2122=0,U2122&lt;S2122),"",IF(OR(R2118="RE",R2118="REP"),SUM(Q2118,T2118),IF(R2118="S",T2118,Q2118)))</f>
        <v/>
      </c>
    </row>
    <row r="2119" spans="1:22" ht="19.25" customHeight="1">
      <c r="A2119" s="986"/>
      <c r="B2119" s="942" t="str">
        <f>'statement of marks'!BM87</f>
        <v/>
      </c>
      <c r="C2119" s="943"/>
      <c r="D2119" s="200" t="str">
        <f>IF('statement of marks'!BN87="","",'statement of marks'!BN87)</f>
        <v/>
      </c>
      <c r="E2119" s="201" t="str">
        <f>IF('statement of marks'!BO87="","",'statement of marks'!BO87)</f>
        <v/>
      </c>
      <c r="F2119" s="201" t="str">
        <f>IF('statement of marks'!BP87="","",'statement of marks'!BP87)</f>
        <v/>
      </c>
      <c r="G2119" s="177" t="str">
        <f>IF('statement of marks'!BR87="","",'statement of marks'!BR87)</f>
        <v/>
      </c>
      <c r="H2119" s="177" t="str">
        <f>IF('statement of marks'!BS87="","",'statement of marks'!BS87)</f>
        <v/>
      </c>
      <c r="I2119" s="204" t="str">
        <f t="shared" ref="I2119" si="773">IF(G2119="","",IF(AND(G2119="ML",H2119="ML"),"ML",IF(AND(G2119="ML",H2119=""),"ML",SUM(G2119,H2119))))</f>
        <v/>
      </c>
      <c r="J2119" s="204" t="str">
        <f t="shared" si="770"/>
        <v/>
      </c>
      <c r="K2119" s="178" t="str">
        <f>IF(J2119="","",SUM(H2119,J2119))</f>
        <v/>
      </c>
      <c r="L2119" s="177" t="str">
        <f>IF('statement of marks'!BW87="","",'statement of marks'!BW87)</f>
        <v/>
      </c>
      <c r="M2119" s="177" t="str">
        <f>IF('statement of marks'!BX87="","",'statement of marks'!BX87)</f>
        <v/>
      </c>
      <c r="N2119" s="204" t="str">
        <f t="shared" ref="N2119" si="774">IF(L2119="","",IF(AND(L2119="ML",M2119="ML"),"ML",IF(AND(L2119="ML",M2119=""),"ML",SUM(L2119,M2119))))</f>
        <v/>
      </c>
      <c r="O2119" s="204" t="str">
        <f>IF(L2119="","",SUM(J2119,L2119))</f>
        <v/>
      </c>
      <c r="P2119" s="177">
        <f t="shared" si="772"/>
        <v>0</v>
      </c>
      <c r="Q2119" s="178" t="str">
        <f>IF(O2119="","",SUM(O2119,P2119))</f>
        <v/>
      </c>
      <c r="R2119" s="201" t="str">
        <f>CONCATENATE('statement of marks'!GA87,'statement of marks'!GJ87,'statement of marks'!GK87)</f>
        <v/>
      </c>
      <c r="S2119" s="180" t="str">
        <f>IF('result subject-wise'!AD87="","",'result subject-wise'!AD87)</f>
        <v/>
      </c>
      <c r="T2119" s="181" t="str">
        <f>IF('result subject-wise'!AF87="","",'result subject-wise'!AF87)</f>
        <v/>
      </c>
      <c r="U2119" s="182" t="str">
        <f>IF('result subject-wise'!AG87="","",'result subject-wise'!AG87)</f>
        <v/>
      </c>
      <c r="V2119" s="176" t="str">
        <f>IF(OR(U2122=0,U2122&lt;S2122),"",IF(OR(R2119="RE",R2119="REP"),SUM(Q2119,T2119),IF(R2119="S",T2119,Q2119)))</f>
        <v/>
      </c>
    </row>
    <row r="2120" spans="1:22" ht="19.25" customHeight="1">
      <c r="A2120" s="986"/>
      <c r="B2120" s="942" t="str">
        <f>'statement of marks'!CO87</f>
        <v/>
      </c>
      <c r="C2120" s="943"/>
      <c r="D2120" s="200" t="str">
        <f>IF('statement of marks'!CP87="","",'statement of marks'!CP87)</f>
        <v/>
      </c>
      <c r="E2120" s="201" t="str">
        <f>IF('statement of marks'!CQ87="","",'statement of marks'!CQ87)</f>
        <v/>
      </c>
      <c r="F2120" s="201" t="str">
        <f>IF('statement of marks'!CR87="","",'statement of marks'!CR87)</f>
        <v/>
      </c>
      <c r="G2120" s="177" t="str">
        <f>IF('statement of marks'!CT87="","",'statement of marks'!CT87)</f>
        <v/>
      </c>
      <c r="H2120" s="177" t="str">
        <f>IF('statement of marks'!CU87="","",'statement of marks'!CU87)</f>
        <v/>
      </c>
      <c r="I2120" s="204" t="str">
        <f>IF(G2120="","",IF(AND(G2120="ML",H2120="ML"),"ML",IF(AND(G2120="ML",H2120=""),"ML",SUM(G2120,H2120))))</f>
        <v/>
      </c>
      <c r="J2120" s="204" t="str">
        <f t="shared" si="770"/>
        <v/>
      </c>
      <c r="K2120" s="178" t="str">
        <f>IF(J2120="","",SUM(H2120,J2120))</f>
        <v/>
      </c>
      <c r="L2120" s="177" t="str">
        <f>IF('statement of marks'!CY87="","",'statement of marks'!CY87)</f>
        <v/>
      </c>
      <c r="M2120" s="177" t="str">
        <f>IF('statement of marks'!CZ87="","",'statement of marks'!CZ87)</f>
        <v/>
      </c>
      <c r="N2120" s="204" t="str">
        <f>IF(L2120="","",IF(AND(L2120="ML",M2120="ML"),"ML",IF(AND(L2120="ML",M2120=""),"ML",SUM(L2120,M2120))))</f>
        <v/>
      </c>
      <c r="O2120" s="204" t="str">
        <f>IF(L2120="","",SUM(J2120,L2120))</f>
        <v/>
      </c>
      <c r="P2120" s="177">
        <f t="shared" si="772"/>
        <v>0</v>
      </c>
      <c r="Q2120" s="178" t="str">
        <f>IF(O2120="","",SUM(O2120,P2120))</f>
        <v/>
      </c>
      <c r="R2120" s="201" t="str">
        <f>CONCATENATE('statement of marks'!GL87,'statement of marks'!GU87,'statement of marks'!GV87)</f>
        <v/>
      </c>
      <c r="S2120" s="180" t="str">
        <f>IF('result subject-wise'!AH87="","",'result subject-wise'!AH87)</f>
        <v/>
      </c>
      <c r="T2120" s="181" t="str">
        <f>IF('result subject-wise'!AJ87="","",'result subject-wise'!AJ87)</f>
        <v/>
      </c>
      <c r="U2120" s="182" t="str">
        <f>IF('result subject-wise'!AK87="","",'result subject-wise'!AK87)</f>
        <v/>
      </c>
      <c r="V2120" s="176" t="str">
        <f>IF(OR(U2122=0,U2122&lt;S2122),"",IF(OR(R2120="RE",R2120="REP"),SUM(Q2120,T2120),IF(R2120="S",T2120,Q2120)))</f>
        <v/>
      </c>
    </row>
    <row r="2121" spans="1:22" ht="19.25" customHeight="1">
      <c r="A2121" s="986"/>
      <c r="B2121" s="1032" t="s">
        <v>296</v>
      </c>
      <c r="C2121" s="1033"/>
      <c r="D2121" s="183" t="str">
        <f>IF(AND(D2116="",D2117="",D2118="",D2119="",D2120=""),"",SUM(D2116:D2120))</f>
        <v/>
      </c>
      <c r="E2121" s="183" t="str">
        <f t="shared" ref="E2121:F2121" si="775">IF(AND(E2116="",E2117="",E2118="",E2119="",E2120=""),"",SUM(E2116:E2120))</f>
        <v/>
      </c>
      <c r="F2121" s="183" t="str">
        <f t="shared" si="775"/>
        <v/>
      </c>
      <c r="G2121" s="184" t="str">
        <f>IF(G2116="","",SUM(G2116:G2120))</f>
        <v/>
      </c>
      <c r="H2121" s="184">
        <f>SUM(H2118:H2120)</f>
        <v>0</v>
      </c>
      <c r="I2121" s="184" t="str">
        <f>IF(AND(I2116="",I2117="",I2118="",I2119="",I2120=""),"",SUM(I2116:I2120))</f>
        <v/>
      </c>
      <c r="J2121" s="185" t="str">
        <f>IF(J2120="","",SUM(J2116:J2120))</f>
        <v/>
      </c>
      <c r="K2121" s="186" t="str">
        <f>IF(K2116="","",SUM(K2116:K2120))</f>
        <v/>
      </c>
      <c r="L2121" s="184" t="str">
        <f>IF(L2116="","",SUM(L2116:L2120))</f>
        <v/>
      </c>
      <c r="M2121" s="184">
        <f>SUM(M2118:M2120)</f>
        <v>0</v>
      </c>
      <c r="N2121" s="184" t="str">
        <f t="shared" ref="N2121" si="776">IF(AND(N2116="",N2117="",N2118="",N2119="",N2120=""),"",SUM(N2116:N2120))</f>
        <v/>
      </c>
      <c r="O2121" s="185" t="str">
        <f>IF(L2121="","",SUM(J2121,L2121))</f>
        <v/>
      </c>
      <c r="P2121" s="186">
        <f>SUM(H2121,M2121)</f>
        <v>0</v>
      </c>
      <c r="Q2121" s="186" t="str">
        <f>IF(Q2116="","",SUM(Q2116:Q2120))</f>
        <v/>
      </c>
      <c r="R2121" s="185"/>
      <c r="S2121" s="185" t="str">
        <f>IF(AND(S2116="",S2117="",S2118="",S2119="",S2120=""),"",SUM(S2116:S2120))</f>
        <v/>
      </c>
      <c r="T2121" s="187" t="str">
        <f>IF(AND(T2116="",T2117="",T2118="",T2119="",T2120=""),"",SUM(T2116:T2120))</f>
        <v/>
      </c>
      <c r="U2121" s="188"/>
      <c r="V2121" s="189" t="str">
        <f>IF(V2116="","",SUM(V2116:V2120))</f>
        <v/>
      </c>
    </row>
    <row r="2122" spans="1:22" ht="19.25" customHeight="1">
      <c r="A2122" s="986"/>
      <c r="B2122" s="1034" t="s">
        <v>318</v>
      </c>
      <c r="C2122" s="1035"/>
      <c r="D2122" s="173" t="str">
        <f>IF(D2121="","",50-(COUNTIF(D2116:D2120,"NA")*10+COUNTIF(D2116:D2120,"ML")*10))</f>
        <v/>
      </c>
      <c r="E2122" s="173" t="str">
        <f t="shared" ref="E2122:F2122" si="777">IF(E2121="","",50-(COUNTIF(E2116:E2120,"NA")*10+COUNTIF(E2116:E2120,"ML")*10))</f>
        <v/>
      </c>
      <c r="F2122" s="173" t="str">
        <f t="shared" si="777"/>
        <v/>
      </c>
      <c r="G2122" s="177">
        <f>I2122-H2122</f>
        <v>350</v>
      </c>
      <c r="H2122" s="184">
        <f>IF(H2121="","",(IF(OR(H2118="ML",H2118=""),0,H2115)+IF(OR(H2119="ML",H2119=""),0,H2116)+IF(OR(H2120="ML",H2120=""),0,H2117)))</f>
        <v>0</v>
      </c>
      <c r="I2122" s="177">
        <f>IF(I2121=0,0,350-H2124)</f>
        <v>350</v>
      </c>
      <c r="J2122" s="204" t="str">
        <f>IF(J2121="","",SUM(D2122:G2122))</f>
        <v/>
      </c>
      <c r="K2122" s="178" t="str">
        <f>IF(K2121="","",SUM(H2122,J2122))</f>
        <v/>
      </c>
      <c r="L2122" s="177">
        <f>N2122-M2122</f>
        <v>500</v>
      </c>
      <c r="M2122" s="180">
        <f>IF(M2121="","",(IF(OR(M2118="ML",M2118=""),0,M2115)+IF(OR(M2119="ML",M2119=""),0,M2116)+IF(OR(M2120="ML",M2120=""),0,M2117)))</f>
        <v>0</v>
      </c>
      <c r="N2122" s="177">
        <f>IF(N2121=0,0,500-M2124)</f>
        <v>500</v>
      </c>
      <c r="O2122" s="204">
        <f>IF(L2122="","",SUM(J2122,L2122))</f>
        <v>500</v>
      </c>
      <c r="P2122" s="178">
        <f>SUM(H2122,M2122)</f>
        <v>0</v>
      </c>
      <c r="Q2122" s="178" t="str">
        <f>IF(Q2121="","",SUM(O2122,P2122))</f>
        <v/>
      </c>
      <c r="R2122" s="169"/>
      <c r="S2122" s="190">
        <f>COUNTIF(R2116:R2125,"S")</f>
        <v>0</v>
      </c>
      <c r="T2122" s="190">
        <f>COUNTIF(R2116:R2125,"RE")+COUNTIF(R2116:R2125,"REP")</f>
        <v>0</v>
      </c>
      <c r="U2122" s="190">
        <f>COUNTIF(U2116:U2121,"P")+COUNTIF(U2124:U2125,"P")</f>
        <v>0</v>
      </c>
      <c r="V2122" s="191" t="str">
        <f>IF(OR(U2122=0,U2122&lt;(S2122+T2122)),"",(Q2122-(S2122*200)+S2121))</f>
        <v/>
      </c>
    </row>
    <row r="2123" spans="1:22" ht="19.25" customHeight="1">
      <c r="A2123" s="986"/>
      <c r="B2123" s="942" t="s">
        <v>156</v>
      </c>
      <c r="C2123" s="943"/>
      <c r="D2123" s="192" t="str">
        <f t="shared" ref="D2123:Q2123" si="778">IF(D2122="","",D2121/D2122*100)</f>
        <v/>
      </c>
      <c r="E2123" s="192" t="str">
        <f t="shared" si="778"/>
        <v/>
      </c>
      <c r="F2123" s="192" t="str">
        <f t="shared" si="778"/>
        <v/>
      </c>
      <c r="G2123" s="192" t="e">
        <f t="shared" si="778"/>
        <v>#VALUE!</v>
      </c>
      <c r="H2123" s="192" t="e">
        <f t="shared" si="778"/>
        <v>#DIV/0!</v>
      </c>
      <c r="I2123" s="192" t="e">
        <f t="shared" si="778"/>
        <v>#VALUE!</v>
      </c>
      <c r="J2123" s="192" t="str">
        <f t="shared" si="778"/>
        <v/>
      </c>
      <c r="K2123" s="193" t="str">
        <f t="shared" si="778"/>
        <v/>
      </c>
      <c r="L2123" s="192" t="e">
        <f t="shared" si="778"/>
        <v>#VALUE!</v>
      </c>
      <c r="M2123" s="192" t="e">
        <f t="shared" si="778"/>
        <v>#DIV/0!</v>
      </c>
      <c r="N2123" s="192" t="e">
        <f t="shared" si="778"/>
        <v>#VALUE!</v>
      </c>
      <c r="O2123" s="192" t="e">
        <f t="shared" si="778"/>
        <v>#VALUE!</v>
      </c>
      <c r="P2123" s="193" t="e">
        <f t="shared" si="778"/>
        <v>#DIV/0!</v>
      </c>
      <c r="Q2123" s="193" t="str">
        <f t="shared" si="778"/>
        <v/>
      </c>
      <c r="R2123" s="166"/>
      <c r="S2123" s="166"/>
      <c r="T2123" s="167"/>
      <c r="U2123" s="170"/>
      <c r="V2123" s="194" t="str">
        <f>IF(V2122="","",V2121/V2122*100)</f>
        <v/>
      </c>
    </row>
    <row r="2124" spans="1:22" ht="19.25" customHeight="1">
      <c r="A2124" s="986"/>
      <c r="B2124" s="942" t="str">
        <f>'statement of marks'!$DQ$3</f>
        <v>RAJASTHAN STUDIES</v>
      </c>
      <c r="C2124" s="943"/>
      <c r="D2124" s="200" t="str">
        <f>IF('statement of marks'!DQ87="","",'statement of marks'!DQ87)</f>
        <v/>
      </c>
      <c r="E2124" s="201" t="str">
        <f>IF('statement of marks'!DR87="","",'statement of marks'!DR87)</f>
        <v/>
      </c>
      <c r="F2124" s="201" t="str">
        <f>IF('statement of marks'!DS87="","",'statement of marks'!DS87)</f>
        <v/>
      </c>
      <c r="G2124" s="201" t="str">
        <f>IF('statement of marks'!DU87="","",'statement of marks'!DU87)</f>
        <v/>
      </c>
      <c r="H2124" s="179">
        <f>IF(G2116="ML",70)+IF(G2117="ML",70)+IF(G2118="ML",70-H2115)+IF(G2119="ML",70-H2116)+IF(G2120="ML",70-H2117)+IF(H2118="ml",H2115)+IF(H2119="ml",H2116)+IF(H2120="ml",H2117)</f>
        <v>0</v>
      </c>
      <c r="I2124" s="204" t="str">
        <f>IF(G2124="","",SUM(G2124,H2124))</f>
        <v/>
      </c>
      <c r="J2124" s="204" t="str">
        <f>IF(G2124="","",SUM(D2124,E2124,F2124,G2124))</f>
        <v/>
      </c>
      <c r="K2124" s="178" t="str">
        <f>IF(J2124="","",SUM(H2124,J2124))</f>
        <v/>
      </c>
      <c r="L2124" s="201" t="str">
        <f>IF('statement of marks'!DW87="","",'statement of marks'!DW87)</f>
        <v/>
      </c>
      <c r="M2124" s="179">
        <f>IF(L2116="ML",100)+IF(L2117="ML",100)+IF(L2118="ML",100-M2115)+IF(L2119="ML",100-M2116)+IF(L2120="ML",100-M2117)+IF(M2118="ml",M2115)+IF(M2119="ml",M2116)+IF(M2120="ml",M2117)</f>
        <v>0</v>
      </c>
      <c r="N2124" s="204" t="str">
        <f>IF(L2124="","",SUM(L2124,M2124))</f>
        <v/>
      </c>
      <c r="O2124" s="204" t="str">
        <f>IF(L2124="","",SUM(K2124,L2124))</f>
        <v/>
      </c>
      <c r="P2124" s="179">
        <f>SUM(H2124,M2124)</f>
        <v>0</v>
      </c>
      <c r="Q2124" s="178" t="str">
        <f>IF(O2124="","",SUM(O2124,M2124))</f>
        <v/>
      </c>
      <c r="R2124" s="201" t="str">
        <f>IF('statement of marks'!GW87="","",'statement of marks'!GW87)</f>
        <v/>
      </c>
      <c r="S2124" s="180" t="str">
        <f>IF(OR(R2124="S",R2124="RE"),100,"")</f>
        <v/>
      </c>
      <c r="T2124" s="171" t="str">
        <f>IF('result subject-wise'!AL87="","",'result subject-wise'!AL87)</f>
        <v/>
      </c>
      <c r="U2124" s="172" t="str">
        <f>IF('result subject-wise'!AM87="","",'result subject-wise'!AM87)</f>
        <v/>
      </c>
      <c r="V2124" s="1036"/>
    </row>
    <row r="2125" spans="1:22" ht="19.25" customHeight="1">
      <c r="A2125" s="986"/>
      <c r="B2125" s="942" t="str">
        <f>'statement of marks'!$ED$3</f>
        <v>JEEVAN KAUSJAL</v>
      </c>
      <c r="C2125" s="943"/>
      <c r="D2125" s="1037" t="s">
        <v>283</v>
      </c>
      <c r="E2125" s="1038"/>
      <c r="F2125" s="204">
        <f>'statement of marks'!$ED$6</f>
        <v>30</v>
      </c>
      <c r="G2125" s="177" t="str">
        <f>IF('statement of marks'!ED87="","",'statement of marks'!ED87)</f>
        <v/>
      </c>
      <c r="H2125" s="1038" t="s">
        <v>284</v>
      </c>
      <c r="I2125" s="1038"/>
      <c r="J2125" s="204">
        <f>'statement of marks'!$EE$6</f>
        <v>30</v>
      </c>
      <c r="K2125" s="178" t="str">
        <f>IF('statement of marks'!EE87="","",'statement of marks'!EE87)</f>
        <v/>
      </c>
      <c r="L2125" s="1038" t="s">
        <v>113</v>
      </c>
      <c r="M2125" s="1038"/>
      <c r="N2125" s="204">
        <f>'statement of marks'!$EF$6</f>
        <v>40</v>
      </c>
      <c r="O2125" s="201" t="str">
        <f>IF('statement of marks'!EF87="","",'statement of marks'!EF87)</f>
        <v/>
      </c>
      <c r="P2125" s="166"/>
      <c r="Q2125" s="178" t="str">
        <f>IF(O2125="","",SUM(G2125,K2125,O2125))</f>
        <v/>
      </c>
      <c r="R2125" s="201" t="str">
        <f>IF('statement of marks'!GX87="","",'statement of marks'!GX87)</f>
        <v/>
      </c>
      <c r="S2125" s="180" t="str">
        <f>IF(OR(R2125="S",R2125="RE"),40,"")</f>
        <v/>
      </c>
      <c r="T2125" s="171" t="str">
        <f>IF('result subject-wise'!AN87="","",'result subject-wise'!AN87)</f>
        <v/>
      </c>
      <c r="U2125" s="172" t="str">
        <f>IF('result subject-wise'!AO87="","",'result subject-wise'!AO87)</f>
        <v/>
      </c>
      <c r="V2125" s="1036"/>
    </row>
    <row r="2126" spans="1:22" ht="19.25" customHeight="1">
      <c r="A2126" s="986"/>
      <c r="B2126" s="1039" t="s">
        <v>200</v>
      </c>
      <c r="C2126" s="1040"/>
      <c r="D2126" s="1041" t="str">
        <f>IF('statement of marks'!HD87="","",'statement of marks'!HD87)</f>
        <v/>
      </c>
      <c r="E2126" s="1042"/>
      <c r="F2126" s="1042"/>
      <c r="G2126" s="1042"/>
      <c r="H2126" s="1042"/>
      <c r="I2126" s="1043"/>
      <c r="J2126" s="202" t="s">
        <v>330</v>
      </c>
      <c r="K2126" s="201" t="str">
        <f>IF('statement of marks'!HG87="","",'statement of marks'!HG87)</f>
        <v/>
      </c>
      <c r="L2126" s="1044" t="s">
        <v>157</v>
      </c>
      <c r="M2126" s="1045"/>
      <c r="N2126" s="1046"/>
      <c r="O2126" s="201" t="str">
        <f>IF('statement of marks'!HI87="","",'statement of marks'!HI87)</f>
        <v/>
      </c>
      <c r="P2126" s="1047" t="s">
        <v>324</v>
      </c>
      <c r="Q2126" s="1047"/>
      <c r="R2126" s="1047"/>
      <c r="S2126" s="1047"/>
      <c r="T2126" s="1047"/>
      <c r="U2126" s="1047"/>
      <c r="V2126" s="1048"/>
    </row>
    <row r="2127" spans="1:22" ht="19.25" customHeight="1">
      <c r="A2127" s="986"/>
      <c r="B2127" s="1039" t="s">
        <v>333</v>
      </c>
      <c r="C2127" s="1040"/>
      <c r="D2127" s="965" t="s">
        <v>127</v>
      </c>
      <c r="E2127" s="966"/>
      <c r="F2127" s="958" t="s">
        <v>129</v>
      </c>
      <c r="G2127" s="958"/>
      <c r="H2127" s="958" t="s">
        <v>131</v>
      </c>
      <c r="I2127" s="958"/>
      <c r="J2127" s="958" t="s">
        <v>133</v>
      </c>
      <c r="K2127" s="958"/>
      <c r="L2127" s="959" t="s">
        <v>312</v>
      </c>
      <c r="M2127" s="959"/>
      <c r="N2127" s="959"/>
      <c r="O2127" s="959"/>
      <c r="P2127" s="960" t="s">
        <v>200</v>
      </c>
      <c r="Q2127" s="960"/>
      <c r="R2127" s="960"/>
      <c r="S2127" s="960"/>
      <c r="T2127" s="961" t="str">
        <f>IF('result subject-wise'!AR87="","",'result subject-wise'!AR87)</f>
        <v/>
      </c>
      <c r="U2127" s="961"/>
      <c r="V2127" s="962"/>
    </row>
    <row r="2128" spans="1:22" ht="19.25" customHeight="1">
      <c r="A2128" s="986"/>
      <c r="B2128" s="963" t="s">
        <v>309</v>
      </c>
      <c r="C2128" s="964"/>
      <c r="D2128" s="965" t="str">
        <f>IF('statement of marks'!EZ87="","",'statement of marks'!EZ87)</f>
        <v/>
      </c>
      <c r="E2128" s="966"/>
      <c r="F2128" s="966" t="str">
        <f>IF('statement of marks'!FB87="","",'statement of marks'!FB87)</f>
        <v/>
      </c>
      <c r="G2128" s="966"/>
      <c r="H2128" s="966" t="str">
        <f>IF('statement of marks'!FD87="","",'statement of marks'!FD87)</f>
        <v/>
      </c>
      <c r="I2128" s="966"/>
      <c r="J2128" s="966" t="str">
        <f>IF('statement of marks'!FF87="","",'statement of marks'!FF87)</f>
        <v/>
      </c>
      <c r="K2128" s="966"/>
      <c r="L2128" s="966" t="str">
        <f>IF('statement of marks'!FH87="","",'statement of marks'!FH87)</f>
        <v/>
      </c>
      <c r="M2128" s="966"/>
      <c r="N2128" s="966"/>
      <c r="O2128" s="966"/>
      <c r="P2128" s="960" t="s">
        <v>330</v>
      </c>
      <c r="Q2128" s="960"/>
      <c r="R2128" s="960"/>
      <c r="S2128" s="960"/>
      <c r="T2128" s="961" t="str">
        <f>IF(AND(T2127="mRrh.kZ",V2123&gt;=60),"FIRST",IF(AND(T2127="mRrh.kZ",V2123&gt;=48),"SECOND",IF(AND(T2127="mRrh.kZ",V2123&gt;=36),"THIRD","")))</f>
        <v/>
      </c>
      <c r="U2128" s="961"/>
      <c r="V2128" s="962"/>
    </row>
    <row r="2129" spans="1:22" ht="19.25" customHeight="1">
      <c r="A2129" s="986"/>
      <c r="B2129" s="963" t="s">
        <v>310</v>
      </c>
      <c r="C2129" s="964"/>
      <c r="D2129" s="967" t="str">
        <f>IF('statement of marks'!EY87="","",'statement of marks'!EY87)</f>
        <v/>
      </c>
      <c r="E2129" s="968"/>
      <c r="F2129" s="968" t="str">
        <f>IF('statement of marks'!FA87="","",'statement of marks'!FA87)</f>
        <v/>
      </c>
      <c r="G2129" s="968"/>
      <c r="H2129" s="968" t="str">
        <f>IF('statement of marks'!FC87="","",'statement of marks'!FC87)</f>
        <v/>
      </c>
      <c r="I2129" s="968"/>
      <c r="J2129" s="968" t="str">
        <f>IF('statement of marks'!FE87="","",'statement of marks'!FE87)</f>
        <v/>
      </c>
      <c r="K2129" s="968"/>
      <c r="L2129" s="968" t="str">
        <f>IF('statement of marks'!FG87="","",'statement of marks'!FG87)</f>
        <v/>
      </c>
      <c r="M2129" s="968"/>
      <c r="N2129" s="968"/>
      <c r="O2129" s="968"/>
      <c r="P2129" s="969" t="s">
        <v>302</v>
      </c>
      <c r="Q2129" s="970"/>
      <c r="R2129" s="970"/>
      <c r="S2129" s="971"/>
      <c r="T2129" s="972" t="str">
        <f>IF(T2127="","",'result subject-wise'!$G$118)</f>
        <v/>
      </c>
      <c r="U2129" s="972"/>
      <c r="V2129" s="973"/>
    </row>
    <row r="2130" spans="1:22" ht="19.25" customHeight="1">
      <c r="A2130" s="986"/>
      <c r="B2130" s="942" t="s">
        <v>303</v>
      </c>
      <c r="C2130" s="943"/>
      <c r="D2130" s="944"/>
      <c r="E2130" s="945"/>
      <c r="F2130" s="945"/>
      <c r="G2130" s="945"/>
      <c r="H2130" s="945"/>
      <c r="I2130" s="945"/>
      <c r="J2130" s="945"/>
      <c r="K2130" s="945"/>
      <c r="L2130" s="946" t="s">
        <v>326</v>
      </c>
      <c r="M2130" s="946"/>
      <c r="N2130" s="946"/>
      <c r="O2130" s="946"/>
      <c r="P2130" s="946"/>
      <c r="Q2130" s="946"/>
      <c r="R2130" s="974"/>
      <c r="S2130" s="975"/>
      <c r="T2130" s="975"/>
      <c r="U2130" s="975"/>
      <c r="V2130" s="976"/>
    </row>
    <row r="2131" spans="1:22" ht="19.25" customHeight="1">
      <c r="A2131" s="986"/>
      <c r="B2131" s="942" t="s">
        <v>335</v>
      </c>
      <c r="C2131" s="943"/>
      <c r="D2131" s="944"/>
      <c r="E2131" s="945"/>
      <c r="F2131" s="945"/>
      <c r="G2131" s="945"/>
      <c r="H2131" s="945"/>
      <c r="I2131" s="945"/>
      <c r="J2131" s="945"/>
      <c r="K2131" s="945"/>
      <c r="L2131" s="946" t="s">
        <v>304</v>
      </c>
      <c r="M2131" s="946"/>
      <c r="N2131" s="946"/>
      <c r="O2131" s="946"/>
      <c r="P2131" s="946"/>
      <c r="Q2131" s="946"/>
      <c r="R2131" s="977"/>
      <c r="S2131" s="978"/>
      <c r="T2131" s="978"/>
      <c r="U2131" s="978"/>
      <c r="V2131" s="979"/>
    </row>
    <row r="2132" spans="1:22" ht="19.25" customHeight="1">
      <c r="A2132" s="986"/>
      <c r="B2132" s="942" t="s">
        <v>313</v>
      </c>
      <c r="C2132" s="943"/>
      <c r="D2132" s="944"/>
      <c r="E2132" s="945"/>
      <c r="F2132" s="945"/>
      <c r="G2132" s="945"/>
      <c r="H2132" s="945"/>
      <c r="I2132" s="945"/>
      <c r="J2132" s="945"/>
      <c r="K2132" s="945"/>
      <c r="L2132" s="946" t="s">
        <v>327</v>
      </c>
      <c r="M2132" s="946"/>
      <c r="N2132" s="946"/>
      <c r="O2132" s="946"/>
      <c r="P2132" s="946"/>
      <c r="Q2132" s="946"/>
      <c r="R2132" s="947" t="s">
        <v>328</v>
      </c>
      <c r="S2132" s="948"/>
      <c r="T2132" s="948"/>
      <c r="U2132" s="948"/>
      <c r="V2132" s="949"/>
    </row>
    <row r="2133" spans="1:22" ht="19.25" customHeight="1">
      <c r="A2133" s="987"/>
      <c r="B2133" s="950" t="s">
        <v>329</v>
      </c>
      <c r="C2133" s="951"/>
      <c r="D2133" s="952"/>
      <c r="E2133" s="953"/>
      <c r="F2133" s="953"/>
      <c r="G2133" s="953"/>
      <c r="H2133" s="953"/>
      <c r="I2133" s="953"/>
      <c r="J2133" s="953"/>
      <c r="K2133" s="953"/>
      <c r="L2133" s="951" t="s">
        <v>117</v>
      </c>
      <c r="M2133" s="951"/>
      <c r="N2133" s="951"/>
      <c r="O2133" s="951"/>
      <c r="P2133" s="954">
        <f>'statement of marks'!$HJ$110</f>
        <v>42122</v>
      </c>
      <c r="Q2133" s="954"/>
      <c r="R2133" s="955" t="s">
        <v>305</v>
      </c>
      <c r="S2133" s="956"/>
      <c r="T2133" s="956"/>
      <c r="U2133" s="956"/>
      <c r="V2133" s="957"/>
    </row>
    <row r="2134" spans="1:22" ht="19.25" customHeight="1">
      <c r="A2134" s="980" t="s">
        <v>287</v>
      </c>
      <c r="B2134" s="981"/>
      <c r="C2134" s="981"/>
      <c r="D2134" s="981"/>
      <c r="E2134" s="981"/>
      <c r="F2134" s="981"/>
      <c r="G2134" s="981"/>
      <c r="H2134" s="981"/>
      <c r="I2134" s="981"/>
      <c r="J2134" s="981"/>
      <c r="K2134" s="981"/>
      <c r="L2134" s="981"/>
      <c r="M2134" s="981"/>
      <c r="N2134" s="981"/>
      <c r="O2134" s="981"/>
      <c r="P2134" s="981"/>
      <c r="Q2134" s="981"/>
      <c r="R2134" s="981"/>
      <c r="S2134" s="981"/>
      <c r="T2134" s="981"/>
      <c r="U2134" s="981"/>
      <c r="V2134" s="982"/>
    </row>
    <row r="2135" spans="1:22" ht="19.25" customHeight="1">
      <c r="A2135" s="983" t="str">
        <f>'statement of marks'!$A$1</f>
        <v>GOVT. GIRLS' HR. SEC. SCHOOL, NIMBAHERA</v>
      </c>
      <c r="B2135" s="984"/>
      <c r="C2135" s="984"/>
      <c r="D2135" s="984"/>
      <c r="E2135" s="984"/>
      <c r="F2135" s="984"/>
      <c r="G2135" s="984"/>
      <c r="H2135" s="984"/>
      <c r="I2135" s="984"/>
      <c r="J2135" s="984"/>
      <c r="K2135" s="984"/>
      <c r="L2135" s="984"/>
      <c r="M2135" s="984"/>
      <c r="N2135" s="984"/>
      <c r="O2135" s="984"/>
      <c r="P2135" s="984"/>
      <c r="Q2135" s="984"/>
      <c r="R2135" s="984"/>
      <c r="S2135" s="984"/>
      <c r="T2135" s="984"/>
      <c r="U2135" s="984"/>
      <c r="V2135" s="985"/>
    </row>
    <row r="2136" spans="1:22" ht="19.25" customHeight="1">
      <c r="A2136" s="986"/>
      <c r="B2136" s="988" t="s">
        <v>316</v>
      </c>
      <c r="C2136" s="988"/>
      <c r="D2136" s="989" t="str">
        <f>'statement of marks'!$F$3</f>
        <v>2013-14</v>
      </c>
      <c r="E2136" s="990"/>
      <c r="F2136" s="991" t="str">
        <f>IF(T2154="","MAIN EXAMINATION",IF(D2153="Suppl.","SUPPLEMENTARY EXAMINATION",IF(D2153="Re-exam.","RE-EXAMINATION",)))</f>
        <v>MAIN EXAMINATION</v>
      </c>
      <c r="G2136" s="992"/>
      <c r="H2136" s="992"/>
      <c r="I2136" s="992"/>
      <c r="J2136" s="992"/>
      <c r="K2136" s="992"/>
      <c r="L2136" s="992"/>
      <c r="M2136" s="992"/>
      <c r="N2136" s="992"/>
      <c r="O2136" s="992"/>
      <c r="P2136" s="992"/>
      <c r="Q2136" s="992"/>
      <c r="R2136" s="993" t="s">
        <v>315</v>
      </c>
      <c r="S2136" s="994"/>
      <c r="T2136" s="995" t="str">
        <f>'statement of marks'!$A$3</f>
        <v>11 'A'</v>
      </c>
      <c r="U2136" s="995"/>
      <c r="V2136" s="996"/>
    </row>
    <row r="2137" spans="1:22" ht="19.25" customHeight="1">
      <c r="A2137" s="986"/>
      <c r="B2137" s="997" t="s">
        <v>36</v>
      </c>
      <c r="C2137" s="997"/>
      <c r="D2137" s="998" t="str">
        <f>IF('statement of marks'!G88="","",'statement of marks'!G88)</f>
        <v>A 080</v>
      </c>
      <c r="E2137" s="946"/>
      <c r="F2137" s="946"/>
      <c r="G2137" s="946"/>
      <c r="H2137" s="946"/>
      <c r="I2137" s="946"/>
      <c r="J2137" s="946"/>
      <c r="K2137" s="946"/>
      <c r="L2137" s="946"/>
      <c r="M2137" s="946"/>
      <c r="N2137" s="946"/>
      <c r="O2137" s="946"/>
      <c r="P2137" s="946"/>
      <c r="Q2137" s="946"/>
      <c r="R2137" s="999" t="s">
        <v>314</v>
      </c>
      <c r="S2137" s="1000"/>
      <c r="T2137" s="1001" t="str">
        <f>IF('statement of marks'!E88="","",'statement of marks'!E88)</f>
        <v/>
      </c>
      <c r="U2137" s="1001"/>
      <c r="V2137" s="1002"/>
    </row>
    <row r="2138" spans="1:22" ht="19.25" customHeight="1">
      <c r="A2138" s="986"/>
      <c r="B2138" s="997" t="s">
        <v>37</v>
      </c>
      <c r="C2138" s="997"/>
      <c r="D2138" s="998" t="str">
        <f>IF('statement of marks'!H88="","",'statement of marks'!H88)</f>
        <v>B 080</v>
      </c>
      <c r="E2138" s="946"/>
      <c r="F2138" s="946"/>
      <c r="G2138" s="946"/>
      <c r="H2138" s="946"/>
      <c r="I2138" s="946"/>
      <c r="J2138" s="946"/>
      <c r="K2138" s="946"/>
      <c r="L2138" s="946"/>
      <c r="M2138" s="946"/>
      <c r="N2138" s="946"/>
      <c r="O2138" s="946"/>
      <c r="P2138" s="946"/>
      <c r="Q2138" s="946"/>
      <c r="R2138" s="999" t="s">
        <v>35</v>
      </c>
      <c r="S2138" s="1000"/>
      <c r="T2138" s="1001" t="str">
        <f>IF('statement of marks'!D88="","",'statement of marks'!D88)</f>
        <v/>
      </c>
      <c r="U2138" s="1001"/>
      <c r="V2138" s="1002"/>
    </row>
    <row r="2139" spans="1:22" ht="19.25" customHeight="1">
      <c r="A2139" s="986"/>
      <c r="B2139" s="1003" t="s">
        <v>38</v>
      </c>
      <c r="C2139" s="1003"/>
      <c r="D2139" s="998" t="str">
        <f>IF('statement of marks'!I88="","",'statement of marks'!I88)</f>
        <v>C 080</v>
      </c>
      <c r="E2139" s="946"/>
      <c r="F2139" s="946"/>
      <c r="G2139" s="946"/>
      <c r="H2139" s="946"/>
      <c r="I2139" s="946"/>
      <c r="J2139" s="946"/>
      <c r="K2139" s="946"/>
      <c r="L2139" s="946"/>
      <c r="M2139" s="946"/>
      <c r="N2139" s="946"/>
      <c r="O2139" s="946"/>
      <c r="P2139" s="946"/>
      <c r="Q2139" s="946"/>
      <c r="R2139" s="1004" t="s">
        <v>285</v>
      </c>
      <c r="S2139" s="1005"/>
      <c r="T2139" s="1006" t="str">
        <f>IF('statement of marks'!F88="","",'statement of marks'!F88)</f>
        <v/>
      </c>
      <c r="U2139" s="1006"/>
      <c r="V2139" s="1007"/>
    </row>
    <row r="2140" spans="1:22" ht="19.25" customHeight="1">
      <c r="A2140" s="986"/>
      <c r="B2140" s="1008" t="s">
        <v>223</v>
      </c>
      <c r="C2140" s="1010" t="s">
        <v>319</v>
      </c>
      <c r="D2140" s="1012" t="s">
        <v>114</v>
      </c>
      <c r="E2140" s="1012" t="s">
        <v>115</v>
      </c>
      <c r="F2140" s="1012" t="s">
        <v>116</v>
      </c>
      <c r="G2140" s="1014" t="s">
        <v>281</v>
      </c>
      <c r="H2140" s="1014" t="s">
        <v>282</v>
      </c>
      <c r="I2140" s="1012" t="s">
        <v>289</v>
      </c>
      <c r="J2140" s="1012" t="s">
        <v>299</v>
      </c>
      <c r="K2140" s="1016" t="s">
        <v>299</v>
      </c>
      <c r="L2140" s="1018" t="s">
        <v>292</v>
      </c>
      <c r="M2140" s="1018" t="s">
        <v>293</v>
      </c>
      <c r="N2140" s="1020" t="s">
        <v>294</v>
      </c>
      <c r="O2140" s="1020" t="s">
        <v>290</v>
      </c>
      <c r="P2140" s="1020" t="s">
        <v>291</v>
      </c>
      <c r="Q2140" s="1016" t="s">
        <v>323</v>
      </c>
      <c r="R2140" s="1012" t="s">
        <v>334</v>
      </c>
      <c r="S2140" s="1022" t="s">
        <v>332</v>
      </c>
      <c r="T2140" s="1024" t="s">
        <v>320</v>
      </c>
      <c r="U2140" s="1026" t="s">
        <v>321</v>
      </c>
      <c r="V2140" s="1028" t="s">
        <v>322</v>
      </c>
    </row>
    <row r="2141" spans="1:22" ht="19.25" customHeight="1">
      <c r="A2141" s="986"/>
      <c r="B2141" s="1009"/>
      <c r="C2141" s="1011"/>
      <c r="D2141" s="1013"/>
      <c r="E2141" s="1013"/>
      <c r="F2141" s="1013"/>
      <c r="G2141" s="1015"/>
      <c r="H2141" s="1015"/>
      <c r="I2141" s="1013"/>
      <c r="J2141" s="1013"/>
      <c r="K2141" s="1017"/>
      <c r="L2141" s="1019"/>
      <c r="M2141" s="1019"/>
      <c r="N2141" s="1021"/>
      <c r="O2141" s="1021"/>
      <c r="P2141" s="1021"/>
      <c r="Q2141" s="1017"/>
      <c r="R2141" s="1013"/>
      <c r="S2141" s="1023"/>
      <c r="T2141" s="1025"/>
      <c r="U2141" s="1027"/>
      <c r="V2141" s="1029"/>
    </row>
    <row r="2142" spans="1:22" ht="19.25" customHeight="1">
      <c r="A2142" s="986"/>
      <c r="B2142" s="1030" t="s">
        <v>317</v>
      </c>
      <c r="C2142" s="1031"/>
      <c r="D2142" s="173">
        <v>10</v>
      </c>
      <c r="E2142" s="203">
        <v>10</v>
      </c>
      <c r="F2142" s="203">
        <v>10</v>
      </c>
      <c r="G2142" s="164" t="s">
        <v>90</v>
      </c>
      <c r="H2142" s="174" t="str">
        <f>'statement of marks'!$AQ$6</f>
        <v/>
      </c>
      <c r="I2142" s="165">
        <v>70</v>
      </c>
      <c r="J2142" s="164" t="s">
        <v>88</v>
      </c>
      <c r="K2142" s="175">
        <v>100</v>
      </c>
      <c r="L2142" s="164" t="s">
        <v>91</v>
      </c>
      <c r="M2142" s="174" t="str">
        <f>'statement of marks'!$AV$6</f>
        <v/>
      </c>
      <c r="N2142" s="165">
        <v>100</v>
      </c>
      <c r="O2142" s="164" t="s">
        <v>307</v>
      </c>
      <c r="P2142" s="175"/>
      <c r="Q2142" s="175">
        <v>200</v>
      </c>
      <c r="R2142" s="166"/>
      <c r="S2142" s="166"/>
      <c r="T2142" s="167"/>
      <c r="U2142" s="168"/>
      <c r="V2142" s="176" t="str">
        <f>IF(OR(U2149=0,U2149&lt;S2149),"",Q2142)</f>
        <v/>
      </c>
    </row>
    <row r="2143" spans="1:22" ht="19.25" customHeight="1">
      <c r="A2143" s="986"/>
      <c r="B2143" s="942" t="str">
        <f>'statement of marks'!$J$3</f>
        <v>HINDI COMPULSORY</v>
      </c>
      <c r="C2143" s="943"/>
      <c r="D2143" s="200" t="str">
        <f>IF('statement of marks'!J88="","",'statement of marks'!J88)</f>
        <v/>
      </c>
      <c r="E2143" s="201" t="str">
        <f>IF('statement of marks'!K88="","",'statement of marks'!K88)</f>
        <v/>
      </c>
      <c r="F2143" s="201" t="str">
        <f>IF('statement of marks'!L88="","",'statement of marks'!L88)</f>
        <v/>
      </c>
      <c r="G2143" s="177" t="str">
        <f>IF('statement of marks'!N88="","",'statement of marks'!N88)</f>
        <v/>
      </c>
      <c r="H2143" s="177" t="str">
        <f>'statement of marks'!$BS$6</f>
        <v/>
      </c>
      <c r="I2143" s="204" t="str">
        <f>IF(G2143="","",G2143)</f>
        <v/>
      </c>
      <c r="J2143" s="204" t="str">
        <f>IF(G2143="","",SUM(D2143,E2143,F2143,G2143))</f>
        <v/>
      </c>
      <c r="K2143" s="178" t="str">
        <f>J2143</f>
        <v/>
      </c>
      <c r="L2143" s="177" t="str">
        <f>IF('statement of marks'!P88="","",'statement of marks'!P88)</f>
        <v/>
      </c>
      <c r="M2143" s="174" t="str">
        <f>'statement of marks'!$BX$6</f>
        <v/>
      </c>
      <c r="N2143" s="204" t="str">
        <f>IF(L2143="","",L2143)</f>
        <v/>
      </c>
      <c r="O2143" s="204" t="str">
        <f>IF(L2143="","",SUM(J2143,L2143))</f>
        <v/>
      </c>
      <c r="P2143" s="179">
        <f>SUM(H2143,M2143)</f>
        <v>0</v>
      </c>
      <c r="Q2143" s="178" t="str">
        <f>O2143</f>
        <v/>
      </c>
      <c r="R2143" s="201" t="str">
        <f>CONCATENATE('statement of marks'!FJ88,'statement of marks'!FK88,'statement of marks'!FL88)</f>
        <v/>
      </c>
      <c r="S2143" s="180" t="str">
        <f>IF(OR(R2143="S",R2143="RE"),100,"")</f>
        <v/>
      </c>
      <c r="T2143" s="181" t="str">
        <f>IF('result subject-wise'!U88="","",'result subject-wise'!U88)</f>
        <v/>
      </c>
      <c r="U2143" s="182" t="str">
        <f>IF('result subject-wise'!V88="","",'result subject-wise'!V88)</f>
        <v/>
      </c>
      <c r="V2143" s="176" t="str">
        <f>IF(OR(U2149=0,U2149&lt;S2149),"",IF(R2143="RE",SUM(Q2143,T2143),IF(R2143="S",T2143,Q2143)))</f>
        <v/>
      </c>
    </row>
    <row r="2144" spans="1:22" ht="19.25" customHeight="1">
      <c r="A2144" s="986"/>
      <c r="B2144" s="942" t="str">
        <f>'statement of marks'!$W$3</f>
        <v>ENGLISH COMPULSORY</v>
      </c>
      <c r="C2144" s="943"/>
      <c r="D2144" s="200" t="str">
        <f>IF('statement of marks'!W88="","",'statement of marks'!W88)</f>
        <v/>
      </c>
      <c r="E2144" s="201" t="str">
        <f>IF('statement of marks'!X88="","",'statement of marks'!X88)</f>
        <v/>
      </c>
      <c r="F2144" s="201" t="str">
        <f>IF('statement of marks'!Y88="","",'statement of marks'!Y88)</f>
        <v/>
      </c>
      <c r="G2144" s="177" t="str">
        <f>IF('statement of marks'!AA88="","",'statement of marks'!AA88)</f>
        <v/>
      </c>
      <c r="H2144" s="177" t="str">
        <f>'statement of marks'!$CU$6</f>
        <v/>
      </c>
      <c r="I2144" s="204" t="str">
        <f>IF(G2144="","",G2144)</f>
        <v/>
      </c>
      <c r="J2144" s="204" t="str">
        <f t="shared" ref="J2144:J2147" si="779">IF(G2144="","",SUM(D2144,E2144,F2144,G2144))</f>
        <v/>
      </c>
      <c r="K2144" s="178" t="str">
        <f>J2144</f>
        <v/>
      </c>
      <c r="L2144" s="177" t="str">
        <f>IF('statement of marks'!AC88="","",'statement of marks'!AC88)</f>
        <v/>
      </c>
      <c r="M2144" s="174" t="str">
        <f>'statement of marks'!$CZ$6</f>
        <v/>
      </c>
      <c r="N2144" s="204" t="str">
        <f>IF(L2144="","",L2144)</f>
        <v/>
      </c>
      <c r="O2144" s="204" t="str">
        <f t="shared" ref="O2144" si="780">IF(L2144="","",SUM(J2144,L2144))</f>
        <v/>
      </c>
      <c r="P2144" s="179">
        <f t="shared" ref="P2144" si="781">SUM(H2144,M2144)</f>
        <v>0</v>
      </c>
      <c r="Q2144" s="178" t="str">
        <f>O2144</f>
        <v/>
      </c>
      <c r="R2144" s="201" t="str">
        <f>CONCATENATE('statement of marks'!FM88,'statement of marks'!FN88,'statement of marks'!FO88)</f>
        <v/>
      </c>
      <c r="S2144" s="180" t="str">
        <f>IF(OR(R2144="S",R2144="RE"),100,"")</f>
        <v/>
      </c>
      <c r="T2144" s="181" t="str">
        <f>IF('result subject-wise'!X88="","",'result subject-wise'!X88)</f>
        <v/>
      </c>
      <c r="U2144" s="182" t="str">
        <f>IF('result subject-wise'!Y88="","",'result subject-wise'!Y88)</f>
        <v/>
      </c>
      <c r="V2144" s="176" t="str">
        <f>IF(OR(U2149=0,U2149&lt;S2149),"",IF(R2144="RE",SUM(Q2144,T2144),IF(R2144="S",T2144,Q2144)))</f>
        <v/>
      </c>
    </row>
    <row r="2145" spans="1:22" ht="19.25" customHeight="1">
      <c r="A2145" s="986"/>
      <c r="B2145" s="942" t="str">
        <f>'statement of marks'!AK88</f>
        <v>MUSIC</v>
      </c>
      <c r="C2145" s="943"/>
      <c r="D2145" s="200" t="str">
        <f>IF('statement of marks'!AL88="","",'statement of marks'!AL88)</f>
        <v/>
      </c>
      <c r="E2145" s="201" t="str">
        <f>IF('statement of marks'!AM88="","",'statement of marks'!AM88)</f>
        <v/>
      </c>
      <c r="F2145" s="201" t="str">
        <f>IF('statement of marks'!AN88="","",'statement of marks'!AN88)</f>
        <v/>
      </c>
      <c r="G2145" s="177" t="str">
        <f>IF('statement of marks'!AP88="","",'statement of marks'!AP88)</f>
        <v/>
      </c>
      <c r="H2145" s="177" t="str">
        <f>IF('statement of marks'!AQ88="","",'statement of marks'!AQ88)</f>
        <v/>
      </c>
      <c r="I2145" s="204" t="str">
        <f>IF(G2145="","",IF(AND(G2145="ML",H2145="ML"),"ML",IF(AND(G2145="ML",H2145=""),"ML",SUM(G2145,H2145))))</f>
        <v/>
      </c>
      <c r="J2145" s="204" t="str">
        <f t="shared" si="779"/>
        <v/>
      </c>
      <c r="K2145" s="178" t="str">
        <f>IF(J2145="","",SUM(H2145,J2145))</f>
        <v/>
      </c>
      <c r="L2145" s="177" t="str">
        <f>IF('statement of marks'!AU88="","",'statement of marks'!AU88)</f>
        <v/>
      </c>
      <c r="M2145" s="177" t="str">
        <f>IF('statement of marks'!AV88="","",'statement of marks'!AV88)</f>
        <v/>
      </c>
      <c r="N2145" s="204" t="str">
        <f>IF(L2145="","",IF(AND(L2145="ML",M2145="ML"),"ML",IF(AND(L2145="ML",M2145=""),"ML",SUM(L2145,M2145))))</f>
        <v/>
      </c>
      <c r="O2145" s="204" t="str">
        <f>IF(L2145="","",SUM(J2145,L2145))</f>
        <v/>
      </c>
      <c r="P2145" s="177" t="str">
        <f>IF(AND(H2145="",M2145=""),"",SUM(H2145,M2145))</f>
        <v/>
      </c>
      <c r="Q2145" s="178" t="str">
        <f>IF(O2145="","",SUM(O2145,P2145))</f>
        <v/>
      </c>
      <c r="R2145" s="201" t="str">
        <f>CONCATENATE('statement of marks'!FP88,'statement of marks'!FY88,'statement of marks'!FZ88)</f>
        <v/>
      </c>
      <c r="S2145" s="180" t="str">
        <f>IF('result subject-wise'!Z88="","",'result subject-wise'!Z88)</f>
        <v/>
      </c>
      <c r="T2145" s="181" t="str">
        <f>IF('result subject-wise'!AB88="","",'result subject-wise'!AB88)</f>
        <v/>
      </c>
      <c r="U2145" s="182" t="str">
        <f>IF('result subject-wise'!AC88="","",'result subject-wise'!AC88)</f>
        <v/>
      </c>
      <c r="V2145" s="176" t="str">
        <f>IF(OR(U2149=0,U2149&lt;S2149),"",IF(OR(R2145="RE",R2145="REP"),SUM(Q2145,T2145),IF(R2145="S",T2145,Q2145)))</f>
        <v/>
      </c>
    </row>
    <row r="2146" spans="1:22" ht="19.25" customHeight="1">
      <c r="A2146" s="986"/>
      <c r="B2146" s="942" t="str">
        <f>'statement of marks'!BM88</f>
        <v/>
      </c>
      <c r="C2146" s="943"/>
      <c r="D2146" s="200" t="str">
        <f>IF('statement of marks'!BN88="","",'statement of marks'!BN88)</f>
        <v/>
      </c>
      <c r="E2146" s="201" t="str">
        <f>IF('statement of marks'!BO88="","",'statement of marks'!BO88)</f>
        <v/>
      </c>
      <c r="F2146" s="201" t="str">
        <f>IF('statement of marks'!BP88="","",'statement of marks'!BP88)</f>
        <v/>
      </c>
      <c r="G2146" s="177" t="str">
        <f>IF('statement of marks'!BR88="","",'statement of marks'!BR88)</f>
        <v/>
      </c>
      <c r="H2146" s="177" t="str">
        <f>IF('statement of marks'!BS88="","",'statement of marks'!BS88)</f>
        <v/>
      </c>
      <c r="I2146" s="204" t="str">
        <f t="shared" ref="I2146" si="782">IF(G2146="","",IF(AND(G2146="ML",H2146="ML"),"ML",IF(AND(G2146="ML",H2146=""),"ML",SUM(G2146,H2146))))</f>
        <v/>
      </c>
      <c r="J2146" s="204" t="str">
        <f t="shared" si="779"/>
        <v/>
      </c>
      <c r="K2146" s="178" t="str">
        <f>IF(J2146="","",SUM(H2146,J2146))</f>
        <v/>
      </c>
      <c r="L2146" s="177" t="str">
        <f>IF('statement of marks'!BW88="","",'statement of marks'!BW88)</f>
        <v/>
      </c>
      <c r="M2146" s="177" t="str">
        <f>IF('statement of marks'!BX88="","",'statement of marks'!BX88)</f>
        <v/>
      </c>
      <c r="N2146" s="204" t="str">
        <f t="shared" ref="N2146" si="783">IF(L2146="","",IF(AND(L2146="ML",M2146="ML"),"ML",IF(AND(L2146="ML",M2146=""),"ML",SUM(L2146,M2146))))</f>
        <v/>
      </c>
      <c r="O2146" s="204" t="str">
        <f>IF(L2146="","",SUM(J2146,L2146))</f>
        <v/>
      </c>
      <c r="P2146" s="177" t="str">
        <f t="shared" ref="P2146:P2147" si="784">IF(AND(H2146="",M2146=""),"",SUM(H2146,M2146))</f>
        <v/>
      </c>
      <c r="Q2146" s="178" t="str">
        <f>IF(O2146="","",SUM(O2146,P2146))</f>
        <v/>
      </c>
      <c r="R2146" s="201" t="str">
        <f>CONCATENATE('statement of marks'!GA88,'statement of marks'!GJ88,'statement of marks'!GK88)</f>
        <v/>
      </c>
      <c r="S2146" s="180" t="str">
        <f>IF('result subject-wise'!AD88="","",'result subject-wise'!AD88)</f>
        <v/>
      </c>
      <c r="T2146" s="181" t="str">
        <f>IF('result subject-wise'!AF88="","",'result subject-wise'!AF88)</f>
        <v/>
      </c>
      <c r="U2146" s="182" t="str">
        <f>IF('result subject-wise'!AG88="","",'result subject-wise'!AG88)</f>
        <v/>
      </c>
      <c r="V2146" s="176" t="str">
        <f>IF(OR(U2149=0,U2149&lt;S2149),"",IF(OR(R2146="RE",R2146="REP"),SUM(Q2146,T2146),IF(R2146="S",T2146,Q2146)))</f>
        <v/>
      </c>
    </row>
    <row r="2147" spans="1:22" ht="19.25" customHeight="1">
      <c r="A2147" s="986"/>
      <c r="B2147" s="942" t="str">
        <f>'statement of marks'!CO88</f>
        <v/>
      </c>
      <c r="C2147" s="943"/>
      <c r="D2147" s="200" t="str">
        <f>IF('statement of marks'!CP88="","",'statement of marks'!CP88)</f>
        <v/>
      </c>
      <c r="E2147" s="201" t="str">
        <f>IF('statement of marks'!CQ88="","",'statement of marks'!CQ88)</f>
        <v/>
      </c>
      <c r="F2147" s="201" t="str">
        <f>IF('statement of marks'!CR88="","",'statement of marks'!CR88)</f>
        <v/>
      </c>
      <c r="G2147" s="177" t="str">
        <f>IF('statement of marks'!CT88="","",'statement of marks'!CT88)</f>
        <v/>
      </c>
      <c r="H2147" s="177" t="str">
        <f>IF('statement of marks'!CU88="","",'statement of marks'!CU88)</f>
        <v/>
      </c>
      <c r="I2147" s="204" t="str">
        <f>IF(G2147="","",IF(AND(G2147="ML",H2147="ML"),"ML",IF(AND(G2147="ML",H2147=""),"ML",SUM(G2147,H2147))))</f>
        <v/>
      </c>
      <c r="J2147" s="204" t="str">
        <f t="shared" si="779"/>
        <v/>
      </c>
      <c r="K2147" s="178" t="str">
        <f>IF(J2147="","",SUM(H2147,J2147))</f>
        <v/>
      </c>
      <c r="L2147" s="177" t="str">
        <f>IF('statement of marks'!CY88="","",'statement of marks'!CY88)</f>
        <v/>
      </c>
      <c r="M2147" s="177" t="str">
        <f>IF('statement of marks'!CZ88="","",'statement of marks'!CZ88)</f>
        <v/>
      </c>
      <c r="N2147" s="204" t="str">
        <f>IF(L2147="","",IF(AND(L2147="ML",M2147="ML"),"ML",IF(AND(L2147="ML",M2147=""),"ML",SUM(L2147,M2147))))</f>
        <v/>
      </c>
      <c r="O2147" s="204" t="str">
        <f>IF(L2147="","",SUM(J2147,L2147))</f>
        <v/>
      </c>
      <c r="P2147" s="177" t="str">
        <f t="shared" si="784"/>
        <v/>
      </c>
      <c r="Q2147" s="178" t="str">
        <f>IF(O2147="","",SUM(O2147,P2147))</f>
        <v/>
      </c>
      <c r="R2147" s="201" t="str">
        <f>CONCATENATE('statement of marks'!GL88,'statement of marks'!GU88,'statement of marks'!GV88)</f>
        <v/>
      </c>
      <c r="S2147" s="180" t="str">
        <f>IF('result subject-wise'!AH88="","",'result subject-wise'!AH88)</f>
        <v/>
      </c>
      <c r="T2147" s="181" t="str">
        <f>IF('result subject-wise'!AJ88="","",'result subject-wise'!AJ88)</f>
        <v/>
      </c>
      <c r="U2147" s="182" t="str">
        <f>IF('result subject-wise'!AK88="","",'result subject-wise'!AK88)</f>
        <v/>
      </c>
      <c r="V2147" s="176" t="str">
        <f>IF(OR(U2149=0,U2149&lt;S2149),"",IF(OR(R2147="RE",R2147="REP"),SUM(Q2147,T2147),IF(R2147="S",T2147,Q2147)))</f>
        <v/>
      </c>
    </row>
    <row r="2148" spans="1:22" ht="19.25" customHeight="1">
      <c r="A2148" s="986"/>
      <c r="B2148" s="1032" t="s">
        <v>296</v>
      </c>
      <c r="C2148" s="1033"/>
      <c r="D2148" s="183" t="str">
        <f>IF(AND(D2143="",D2144="",D2145="",D2146="",D2147=""),"",SUM(D2143:D2147))</f>
        <v/>
      </c>
      <c r="E2148" s="183" t="str">
        <f t="shared" ref="E2148:F2148" si="785">IF(AND(E2143="",E2144="",E2145="",E2146="",E2147=""),"",SUM(E2143:E2147))</f>
        <v/>
      </c>
      <c r="F2148" s="183" t="str">
        <f t="shared" si="785"/>
        <v/>
      </c>
      <c r="G2148" s="184" t="str">
        <f>IF(G2143="","",SUM(G2143:G2147))</f>
        <v/>
      </c>
      <c r="H2148" s="184">
        <f>SUM(H2145:H2147)</f>
        <v>0</v>
      </c>
      <c r="I2148" s="184" t="str">
        <f>IF(AND(I2143="",I2144="",I2145="",I2146="",I2147=""),"",SUM(I2143:I2147))</f>
        <v/>
      </c>
      <c r="J2148" s="185" t="str">
        <f>IF(J2147="","",SUM(J2143:J2147))</f>
        <v/>
      </c>
      <c r="K2148" s="186" t="str">
        <f>IF(K2143="","",SUM(K2143:K2147))</f>
        <v/>
      </c>
      <c r="L2148" s="184" t="str">
        <f>IF(L2143="","",SUM(L2143:L2147))</f>
        <v/>
      </c>
      <c r="M2148" s="184">
        <f>SUM(M2145:M2147)</f>
        <v>0</v>
      </c>
      <c r="N2148" s="184" t="str">
        <f t="shared" ref="N2148" si="786">IF(AND(N2143="",N2144="",N2145="",N2146="",N2147=""),"",SUM(N2143:N2147))</f>
        <v/>
      </c>
      <c r="O2148" s="185" t="str">
        <f>IF(L2148="","",SUM(J2148,L2148))</f>
        <v/>
      </c>
      <c r="P2148" s="186">
        <f>SUM(H2148,M2148)</f>
        <v>0</v>
      </c>
      <c r="Q2148" s="186" t="str">
        <f>IF(Q2143="","",SUM(Q2143:Q2147))</f>
        <v/>
      </c>
      <c r="R2148" s="185"/>
      <c r="S2148" s="185" t="str">
        <f>IF(AND(S2143="",S2144="",S2145="",S2146="",S2147=""),"",SUM(S2143:S2147))</f>
        <v/>
      </c>
      <c r="T2148" s="187" t="str">
        <f>IF(AND(T2143="",T2144="",T2145="",T2146="",T2147=""),"",SUM(T2143:T2147))</f>
        <v/>
      </c>
      <c r="U2148" s="188"/>
      <c r="V2148" s="189" t="str">
        <f>IF(V2143="","",SUM(V2143:V2147))</f>
        <v/>
      </c>
    </row>
    <row r="2149" spans="1:22" ht="19.25" customHeight="1">
      <c r="A2149" s="986"/>
      <c r="B2149" s="1034" t="s">
        <v>318</v>
      </c>
      <c r="C2149" s="1035"/>
      <c r="D2149" s="173" t="str">
        <f>IF(D2148="","",50-(COUNTIF(D2143:D2147,"NA")*10+COUNTIF(D2143:D2147,"ML")*10))</f>
        <v/>
      </c>
      <c r="E2149" s="173" t="str">
        <f t="shared" ref="E2149:F2149" si="787">IF(E2148="","",50-(COUNTIF(E2143:E2147,"NA")*10+COUNTIF(E2143:E2147,"ML")*10))</f>
        <v/>
      </c>
      <c r="F2149" s="173" t="str">
        <f t="shared" si="787"/>
        <v/>
      </c>
      <c r="G2149" s="177">
        <f>I2149-H2149</f>
        <v>350</v>
      </c>
      <c r="H2149" s="184">
        <f>IF(H2148="","",(IF(OR(H2145="ML",H2145=""),0,H2142)+IF(OR(H2146="ML",H2146=""),0,H2143)+IF(OR(H2147="ML",H2147=""),0,H2144)))</f>
        <v>0</v>
      </c>
      <c r="I2149" s="177">
        <f>IF(I2148=0,0,350-H2151)</f>
        <v>350</v>
      </c>
      <c r="J2149" s="204" t="str">
        <f>IF(J2148="","",SUM(D2149:G2149))</f>
        <v/>
      </c>
      <c r="K2149" s="178" t="str">
        <f>IF(K2148="","",SUM(H2149,J2149))</f>
        <v/>
      </c>
      <c r="L2149" s="177">
        <f>N2149-M2149</f>
        <v>500</v>
      </c>
      <c r="M2149" s="180">
        <f>IF(M2148="","",(IF(OR(M2145="ML",M2145=""),0,M2142)+IF(OR(M2146="ML",M2146=""),0,M2143)+IF(OR(M2147="ML",M2147=""),0,M2144)))</f>
        <v>0</v>
      </c>
      <c r="N2149" s="177">
        <f>IF(N2148=0,0,500-M2151)</f>
        <v>500</v>
      </c>
      <c r="O2149" s="204">
        <f>IF(L2149="","",SUM(J2149,L2149))</f>
        <v>500</v>
      </c>
      <c r="P2149" s="178">
        <f>SUM(H2149,M2149)</f>
        <v>0</v>
      </c>
      <c r="Q2149" s="178" t="str">
        <f>IF(Q2148="","",SUM(O2149,P2149))</f>
        <v/>
      </c>
      <c r="R2149" s="169"/>
      <c r="S2149" s="190">
        <f>COUNTIF(R2143:R2152,"S")</f>
        <v>0</v>
      </c>
      <c r="T2149" s="190">
        <f>COUNTIF(R2143:R2152,"RE")+COUNTIF(R2143:R2152,"REP")</f>
        <v>0</v>
      </c>
      <c r="U2149" s="190">
        <f>COUNTIF(U2143:U2148,"P")+COUNTIF(U2151:U2152,"P")</f>
        <v>0</v>
      </c>
      <c r="V2149" s="191" t="str">
        <f>IF(OR(U2149=0,U2149&lt;(S2149+T2149)),"",(Q2149-(S2149*200)+S2148))</f>
        <v/>
      </c>
    </row>
    <row r="2150" spans="1:22" ht="19.25" customHeight="1">
      <c r="A2150" s="986"/>
      <c r="B2150" s="942" t="s">
        <v>156</v>
      </c>
      <c r="C2150" s="943"/>
      <c r="D2150" s="192" t="str">
        <f t="shared" ref="D2150:Q2150" si="788">IF(D2149="","",D2148/D2149*100)</f>
        <v/>
      </c>
      <c r="E2150" s="192" t="str">
        <f t="shared" si="788"/>
        <v/>
      </c>
      <c r="F2150" s="192" t="str">
        <f t="shared" si="788"/>
        <v/>
      </c>
      <c r="G2150" s="192" t="e">
        <f t="shared" si="788"/>
        <v>#VALUE!</v>
      </c>
      <c r="H2150" s="192" t="e">
        <f t="shared" si="788"/>
        <v>#DIV/0!</v>
      </c>
      <c r="I2150" s="192" t="e">
        <f t="shared" si="788"/>
        <v>#VALUE!</v>
      </c>
      <c r="J2150" s="192" t="str">
        <f t="shared" si="788"/>
        <v/>
      </c>
      <c r="K2150" s="193" t="str">
        <f t="shared" si="788"/>
        <v/>
      </c>
      <c r="L2150" s="192" t="e">
        <f t="shared" si="788"/>
        <v>#VALUE!</v>
      </c>
      <c r="M2150" s="192" t="e">
        <f t="shared" si="788"/>
        <v>#DIV/0!</v>
      </c>
      <c r="N2150" s="192" t="e">
        <f t="shared" si="788"/>
        <v>#VALUE!</v>
      </c>
      <c r="O2150" s="192" t="e">
        <f t="shared" si="788"/>
        <v>#VALUE!</v>
      </c>
      <c r="P2150" s="193" t="e">
        <f t="shared" si="788"/>
        <v>#DIV/0!</v>
      </c>
      <c r="Q2150" s="193" t="str">
        <f t="shared" si="788"/>
        <v/>
      </c>
      <c r="R2150" s="166"/>
      <c r="S2150" s="166"/>
      <c r="T2150" s="167"/>
      <c r="U2150" s="170"/>
      <c r="V2150" s="194" t="str">
        <f>IF(V2149="","",V2148/V2149*100)</f>
        <v/>
      </c>
    </row>
    <row r="2151" spans="1:22" ht="19.25" customHeight="1">
      <c r="A2151" s="986"/>
      <c r="B2151" s="942" t="str">
        <f>'statement of marks'!$DQ$3</f>
        <v>RAJASTHAN STUDIES</v>
      </c>
      <c r="C2151" s="943"/>
      <c r="D2151" s="200" t="str">
        <f>IF('statement of marks'!DQ88="","",'statement of marks'!DQ88)</f>
        <v/>
      </c>
      <c r="E2151" s="201" t="str">
        <f>IF('statement of marks'!DR88="","",'statement of marks'!DR88)</f>
        <v/>
      </c>
      <c r="F2151" s="201" t="str">
        <f>IF('statement of marks'!DS88="","",'statement of marks'!DS88)</f>
        <v/>
      </c>
      <c r="G2151" s="201" t="str">
        <f>IF('statement of marks'!DU88="","",'statement of marks'!DU88)</f>
        <v/>
      </c>
      <c r="H2151" s="179">
        <f>IF(G2143="ML",70)+IF(G2144="ML",70)+IF(G2145="ML",70-H2142)+IF(G2146="ML",70-H2143)+IF(G2147="ML",70-H2144)+IF(H2145="ml",H2142)+IF(H2146="ml",H2143)+IF(H2147="ml",H2144)</f>
        <v>0</v>
      </c>
      <c r="I2151" s="204" t="str">
        <f>IF(G2151="","",SUM(G2151,H2151))</f>
        <v/>
      </c>
      <c r="J2151" s="204" t="str">
        <f>IF(G2151="","",SUM(D2151,E2151,F2151,G2151))</f>
        <v/>
      </c>
      <c r="K2151" s="178" t="str">
        <f>IF(J2151="","",SUM(H2151,J2151))</f>
        <v/>
      </c>
      <c r="L2151" s="201" t="str">
        <f>IF('statement of marks'!DW88="","",'statement of marks'!DW88)</f>
        <v/>
      </c>
      <c r="M2151" s="179">
        <f>IF(L2143="ML",100)+IF(L2144="ML",100)+IF(L2145="ML",100-M2142)+IF(L2146="ML",100-M2143)+IF(L2147="ML",100-M2144)+IF(M2145="ml",M2142)+IF(M2146="ml",M2143)+IF(M2147="ml",M2144)</f>
        <v>0</v>
      </c>
      <c r="N2151" s="204" t="str">
        <f>IF(L2151="","",SUM(L2151,M2151))</f>
        <v/>
      </c>
      <c r="O2151" s="204" t="str">
        <f>IF(L2151="","",SUM(K2151,L2151))</f>
        <v/>
      </c>
      <c r="P2151" s="179">
        <f>SUM(H2151,M2151)</f>
        <v>0</v>
      </c>
      <c r="Q2151" s="178" t="str">
        <f>IF(O2151="","",SUM(O2151,M2151))</f>
        <v/>
      </c>
      <c r="R2151" s="201" t="str">
        <f>IF('statement of marks'!GW88="","",'statement of marks'!GW88)</f>
        <v/>
      </c>
      <c r="S2151" s="180" t="str">
        <f>IF(OR(R2151="S",R2151="RE"),100,"")</f>
        <v/>
      </c>
      <c r="T2151" s="171" t="str">
        <f>IF('result subject-wise'!AL88="","",'result subject-wise'!AL88)</f>
        <v/>
      </c>
      <c r="U2151" s="172" t="str">
        <f>IF('result subject-wise'!AM88="","",'result subject-wise'!AM88)</f>
        <v/>
      </c>
      <c r="V2151" s="1036"/>
    </row>
    <row r="2152" spans="1:22" ht="19.25" customHeight="1">
      <c r="A2152" s="986"/>
      <c r="B2152" s="942" t="str">
        <f>'statement of marks'!$ED$3</f>
        <v>JEEVAN KAUSJAL</v>
      </c>
      <c r="C2152" s="943"/>
      <c r="D2152" s="1037" t="s">
        <v>283</v>
      </c>
      <c r="E2152" s="1038"/>
      <c r="F2152" s="204">
        <f>'statement of marks'!$ED$6</f>
        <v>30</v>
      </c>
      <c r="G2152" s="177" t="str">
        <f>IF('statement of marks'!ED88="","",'statement of marks'!ED88)</f>
        <v/>
      </c>
      <c r="H2152" s="1038" t="s">
        <v>284</v>
      </c>
      <c r="I2152" s="1038"/>
      <c r="J2152" s="204">
        <f>'statement of marks'!$EE$6</f>
        <v>30</v>
      </c>
      <c r="K2152" s="178" t="str">
        <f>IF('statement of marks'!EE88="","",'statement of marks'!EE88)</f>
        <v/>
      </c>
      <c r="L2152" s="1038" t="s">
        <v>113</v>
      </c>
      <c r="M2152" s="1038"/>
      <c r="N2152" s="204">
        <f>'statement of marks'!$EF$6</f>
        <v>40</v>
      </c>
      <c r="O2152" s="201" t="str">
        <f>IF('statement of marks'!EF88="","",'statement of marks'!EF88)</f>
        <v/>
      </c>
      <c r="P2152" s="166"/>
      <c r="Q2152" s="178" t="str">
        <f>IF(O2152="","",SUM(G2152,K2152,O2152))</f>
        <v/>
      </c>
      <c r="R2152" s="201" t="str">
        <f>IF('statement of marks'!GX88="","",'statement of marks'!GX88)</f>
        <v/>
      </c>
      <c r="S2152" s="180" t="str">
        <f>IF(OR(R2152="S",R2152="RE"),40,"")</f>
        <v/>
      </c>
      <c r="T2152" s="171" t="str">
        <f>IF('result subject-wise'!AN88="","",'result subject-wise'!AN88)</f>
        <v/>
      </c>
      <c r="U2152" s="172" t="str">
        <f>IF('result subject-wise'!AO88="","",'result subject-wise'!AO88)</f>
        <v/>
      </c>
      <c r="V2152" s="1036"/>
    </row>
    <row r="2153" spans="1:22" ht="19.25" customHeight="1">
      <c r="A2153" s="986"/>
      <c r="B2153" s="1039" t="s">
        <v>200</v>
      </c>
      <c r="C2153" s="1040"/>
      <c r="D2153" s="1041" t="str">
        <f>IF('statement of marks'!HD88="","",'statement of marks'!HD88)</f>
        <v/>
      </c>
      <c r="E2153" s="1042"/>
      <c r="F2153" s="1042"/>
      <c r="G2153" s="1042"/>
      <c r="H2153" s="1042"/>
      <c r="I2153" s="1043"/>
      <c r="J2153" s="202" t="s">
        <v>330</v>
      </c>
      <c r="K2153" s="201" t="str">
        <f>IF('statement of marks'!HG88="","",'statement of marks'!HG88)</f>
        <v/>
      </c>
      <c r="L2153" s="1044" t="s">
        <v>157</v>
      </c>
      <c r="M2153" s="1045"/>
      <c r="N2153" s="1046"/>
      <c r="O2153" s="201" t="str">
        <f>IF('statement of marks'!HI88="","",'statement of marks'!HI88)</f>
        <v/>
      </c>
      <c r="P2153" s="1047" t="s">
        <v>324</v>
      </c>
      <c r="Q2153" s="1047"/>
      <c r="R2153" s="1047"/>
      <c r="S2153" s="1047"/>
      <c r="T2153" s="1047"/>
      <c r="U2153" s="1047"/>
      <c r="V2153" s="1048"/>
    </row>
    <row r="2154" spans="1:22" ht="19.25" customHeight="1">
      <c r="A2154" s="986"/>
      <c r="B2154" s="1039" t="s">
        <v>333</v>
      </c>
      <c r="C2154" s="1040"/>
      <c r="D2154" s="965" t="s">
        <v>127</v>
      </c>
      <c r="E2154" s="966"/>
      <c r="F2154" s="958" t="s">
        <v>129</v>
      </c>
      <c r="G2154" s="958"/>
      <c r="H2154" s="958" t="s">
        <v>131</v>
      </c>
      <c r="I2154" s="958"/>
      <c r="J2154" s="958" t="s">
        <v>133</v>
      </c>
      <c r="K2154" s="958"/>
      <c r="L2154" s="959" t="s">
        <v>312</v>
      </c>
      <c r="M2154" s="959"/>
      <c r="N2154" s="959"/>
      <c r="O2154" s="959"/>
      <c r="P2154" s="960" t="s">
        <v>200</v>
      </c>
      <c r="Q2154" s="960"/>
      <c r="R2154" s="960"/>
      <c r="S2154" s="960"/>
      <c r="T2154" s="961" t="str">
        <f>IF('result subject-wise'!AR88="","",'result subject-wise'!AR88)</f>
        <v/>
      </c>
      <c r="U2154" s="961"/>
      <c r="V2154" s="962"/>
    </row>
    <row r="2155" spans="1:22" ht="19.25" customHeight="1">
      <c r="A2155" s="986"/>
      <c r="B2155" s="963" t="s">
        <v>309</v>
      </c>
      <c r="C2155" s="964"/>
      <c r="D2155" s="965" t="str">
        <f>IF('statement of marks'!EZ88="","",'statement of marks'!EZ88)</f>
        <v/>
      </c>
      <c r="E2155" s="966"/>
      <c r="F2155" s="966" t="str">
        <f>IF('statement of marks'!FB88="","",'statement of marks'!FB88)</f>
        <v/>
      </c>
      <c r="G2155" s="966"/>
      <c r="H2155" s="966" t="str">
        <f>IF('statement of marks'!FD88="","",'statement of marks'!FD88)</f>
        <v/>
      </c>
      <c r="I2155" s="966"/>
      <c r="J2155" s="966" t="str">
        <f>IF('statement of marks'!FF88="","",'statement of marks'!FF88)</f>
        <v/>
      </c>
      <c r="K2155" s="966"/>
      <c r="L2155" s="966" t="str">
        <f>IF('statement of marks'!FH88="","",'statement of marks'!FH88)</f>
        <v/>
      </c>
      <c r="M2155" s="966"/>
      <c r="N2155" s="966"/>
      <c r="O2155" s="966"/>
      <c r="P2155" s="960" t="s">
        <v>330</v>
      </c>
      <c r="Q2155" s="960"/>
      <c r="R2155" s="960"/>
      <c r="S2155" s="960"/>
      <c r="T2155" s="961" t="str">
        <f>IF(AND(T2154="mRrh.kZ",V2150&gt;=60),"FIRST",IF(AND(T2154="mRrh.kZ",V2150&gt;=48),"SECOND",IF(AND(T2154="mRrh.kZ",V2150&gt;=36),"THIRD","")))</f>
        <v/>
      </c>
      <c r="U2155" s="961"/>
      <c r="V2155" s="962"/>
    </row>
    <row r="2156" spans="1:22" ht="19.25" customHeight="1">
      <c r="A2156" s="986"/>
      <c r="B2156" s="963" t="s">
        <v>310</v>
      </c>
      <c r="C2156" s="964"/>
      <c r="D2156" s="967" t="str">
        <f>IF('statement of marks'!EY88="","",'statement of marks'!EY88)</f>
        <v/>
      </c>
      <c r="E2156" s="968"/>
      <c r="F2156" s="968" t="str">
        <f>IF('statement of marks'!FA88="","",'statement of marks'!FA88)</f>
        <v/>
      </c>
      <c r="G2156" s="968"/>
      <c r="H2156" s="968" t="str">
        <f>IF('statement of marks'!FC88="","",'statement of marks'!FC88)</f>
        <v/>
      </c>
      <c r="I2156" s="968"/>
      <c r="J2156" s="968" t="str">
        <f>IF('statement of marks'!FE88="","",'statement of marks'!FE88)</f>
        <v/>
      </c>
      <c r="K2156" s="968"/>
      <c r="L2156" s="968" t="str">
        <f>IF('statement of marks'!FG88="","",'statement of marks'!FG88)</f>
        <v/>
      </c>
      <c r="M2156" s="968"/>
      <c r="N2156" s="968"/>
      <c r="O2156" s="968"/>
      <c r="P2156" s="969" t="s">
        <v>302</v>
      </c>
      <c r="Q2156" s="970"/>
      <c r="R2156" s="970"/>
      <c r="S2156" s="971"/>
      <c r="T2156" s="972" t="str">
        <f>IF(T2154="","",'result subject-wise'!$G$118)</f>
        <v/>
      </c>
      <c r="U2156" s="972"/>
      <c r="V2156" s="973"/>
    </row>
    <row r="2157" spans="1:22" ht="19.25" customHeight="1">
      <c r="A2157" s="986"/>
      <c r="B2157" s="942" t="s">
        <v>303</v>
      </c>
      <c r="C2157" s="943"/>
      <c r="D2157" s="944"/>
      <c r="E2157" s="945"/>
      <c r="F2157" s="945"/>
      <c r="G2157" s="945"/>
      <c r="H2157" s="945"/>
      <c r="I2157" s="945"/>
      <c r="J2157" s="945"/>
      <c r="K2157" s="945"/>
      <c r="L2157" s="946" t="s">
        <v>326</v>
      </c>
      <c r="M2157" s="946"/>
      <c r="N2157" s="946"/>
      <c r="O2157" s="946"/>
      <c r="P2157" s="946"/>
      <c r="Q2157" s="946"/>
      <c r="R2157" s="974"/>
      <c r="S2157" s="975"/>
      <c r="T2157" s="975"/>
      <c r="U2157" s="975"/>
      <c r="V2157" s="976"/>
    </row>
    <row r="2158" spans="1:22" ht="19.25" customHeight="1">
      <c r="A2158" s="986"/>
      <c r="B2158" s="942" t="s">
        <v>335</v>
      </c>
      <c r="C2158" s="943"/>
      <c r="D2158" s="944"/>
      <c r="E2158" s="945"/>
      <c r="F2158" s="945"/>
      <c r="G2158" s="945"/>
      <c r="H2158" s="945"/>
      <c r="I2158" s="945"/>
      <c r="J2158" s="945"/>
      <c r="K2158" s="945"/>
      <c r="L2158" s="946" t="s">
        <v>304</v>
      </c>
      <c r="M2158" s="946"/>
      <c r="N2158" s="946"/>
      <c r="O2158" s="946"/>
      <c r="P2158" s="946"/>
      <c r="Q2158" s="946"/>
      <c r="R2158" s="977"/>
      <c r="S2158" s="978"/>
      <c r="T2158" s="978"/>
      <c r="U2158" s="978"/>
      <c r="V2158" s="979"/>
    </row>
    <row r="2159" spans="1:22" ht="19.25" customHeight="1">
      <c r="A2159" s="986"/>
      <c r="B2159" s="942" t="s">
        <v>313</v>
      </c>
      <c r="C2159" s="943"/>
      <c r="D2159" s="944"/>
      <c r="E2159" s="945"/>
      <c r="F2159" s="945"/>
      <c r="G2159" s="945"/>
      <c r="H2159" s="945"/>
      <c r="I2159" s="945"/>
      <c r="J2159" s="945"/>
      <c r="K2159" s="945"/>
      <c r="L2159" s="946" t="s">
        <v>327</v>
      </c>
      <c r="M2159" s="946"/>
      <c r="N2159" s="946"/>
      <c r="O2159" s="946"/>
      <c r="P2159" s="946"/>
      <c r="Q2159" s="946"/>
      <c r="R2159" s="947" t="s">
        <v>328</v>
      </c>
      <c r="S2159" s="948"/>
      <c r="T2159" s="948"/>
      <c r="U2159" s="948"/>
      <c r="V2159" s="949"/>
    </row>
    <row r="2160" spans="1:22" ht="19.25" customHeight="1">
      <c r="A2160" s="987"/>
      <c r="B2160" s="950" t="s">
        <v>329</v>
      </c>
      <c r="C2160" s="951"/>
      <c r="D2160" s="952"/>
      <c r="E2160" s="953"/>
      <c r="F2160" s="953"/>
      <c r="G2160" s="953"/>
      <c r="H2160" s="953"/>
      <c r="I2160" s="953"/>
      <c r="J2160" s="953"/>
      <c r="K2160" s="953"/>
      <c r="L2160" s="951" t="s">
        <v>117</v>
      </c>
      <c r="M2160" s="951"/>
      <c r="N2160" s="951"/>
      <c r="O2160" s="951"/>
      <c r="P2160" s="954">
        <f>'statement of marks'!$HJ$110</f>
        <v>42122</v>
      </c>
      <c r="Q2160" s="954"/>
      <c r="R2160" s="955" t="s">
        <v>305</v>
      </c>
      <c r="S2160" s="956"/>
      <c r="T2160" s="956"/>
      <c r="U2160" s="956"/>
      <c r="V2160" s="957"/>
    </row>
    <row r="2161" spans="1:22" ht="19.25" customHeight="1">
      <c r="A2161" s="980" t="s">
        <v>287</v>
      </c>
      <c r="B2161" s="981"/>
      <c r="C2161" s="981"/>
      <c r="D2161" s="981"/>
      <c r="E2161" s="981"/>
      <c r="F2161" s="981"/>
      <c r="G2161" s="981"/>
      <c r="H2161" s="981"/>
      <c r="I2161" s="981"/>
      <c r="J2161" s="981"/>
      <c r="K2161" s="981"/>
      <c r="L2161" s="981"/>
      <c r="M2161" s="981"/>
      <c r="N2161" s="981"/>
      <c r="O2161" s="981"/>
      <c r="P2161" s="981"/>
      <c r="Q2161" s="981"/>
      <c r="R2161" s="981"/>
      <c r="S2161" s="981"/>
      <c r="T2161" s="981"/>
      <c r="U2161" s="981"/>
      <c r="V2161" s="982"/>
    </row>
    <row r="2162" spans="1:22" ht="19.25" customHeight="1">
      <c r="A2162" s="983" t="str">
        <f>'statement of marks'!$A$1</f>
        <v>GOVT. GIRLS' HR. SEC. SCHOOL, NIMBAHERA</v>
      </c>
      <c r="B2162" s="984"/>
      <c r="C2162" s="984"/>
      <c r="D2162" s="984"/>
      <c r="E2162" s="984"/>
      <c r="F2162" s="984"/>
      <c r="G2162" s="984"/>
      <c r="H2162" s="984"/>
      <c r="I2162" s="984"/>
      <c r="J2162" s="984"/>
      <c r="K2162" s="984"/>
      <c r="L2162" s="984"/>
      <c r="M2162" s="984"/>
      <c r="N2162" s="984"/>
      <c r="O2162" s="984"/>
      <c r="P2162" s="984"/>
      <c r="Q2162" s="984"/>
      <c r="R2162" s="984"/>
      <c r="S2162" s="984"/>
      <c r="T2162" s="984"/>
      <c r="U2162" s="984"/>
      <c r="V2162" s="985"/>
    </row>
    <row r="2163" spans="1:22" ht="19.25" customHeight="1">
      <c r="A2163" s="986"/>
      <c r="B2163" s="988" t="s">
        <v>316</v>
      </c>
      <c r="C2163" s="988"/>
      <c r="D2163" s="989" t="str">
        <f>'statement of marks'!$F$3</f>
        <v>2013-14</v>
      </c>
      <c r="E2163" s="990"/>
      <c r="F2163" s="991" t="str">
        <f>IF(T2181="","MAIN EXAMINATION",IF(D2180="Suppl.","SUPPLEMENTARY EXAMINATION",IF(D2180="Re-exam.","RE-EXAMINATION",)))</f>
        <v>MAIN EXAMINATION</v>
      </c>
      <c r="G2163" s="992"/>
      <c r="H2163" s="992"/>
      <c r="I2163" s="992"/>
      <c r="J2163" s="992"/>
      <c r="K2163" s="992"/>
      <c r="L2163" s="992"/>
      <c r="M2163" s="992"/>
      <c r="N2163" s="992"/>
      <c r="O2163" s="992"/>
      <c r="P2163" s="992"/>
      <c r="Q2163" s="992"/>
      <c r="R2163" s="993" t="s">
        <v>315</v>
      </c>
      <c r="S2163" s="994"/>
      <c r="T2163" s="995" t="str">
        <f>'statement of marks'!$A$3</f>
        <v>11 'A'</v>
      </c>
      <c r="U2163" s="995"/>
      <c r="V2163" s="996"/>
    </row>
    <row r="2164" spans="1:22" ht="19.25" customHeight="1">
      <c r="A2164" s="986"/>
      <c r="B2164" s="997" t="s">
        <v>36</v>
      </c>
      <c r="C2164" s="997"/>
      <c r="D2164" s="998" t="str">
        <f>IF('statement of marks'!G89="","",'statement of marks'!G89)</f>
        <v>A 081</v>
      </c>
      <c r="E2164" s="946"/>
      <c r="F2164" s="946"/>
      <c r="G2164" s="946"/>
      <c r="H2164" s="946"/>
      <c r="I2164" s="946"/>
      <c r="J2164" s="946"/>
      <c r="K2164" s="946"/>
      <c r="L2164" s="946"/>
      <c r="M2164" s="946"/>
      <c r="N2164" s="946"/>
      <c r="O2164" s="946"/>
      <c r="P2164" s="946"/>
      <c r="Q2164" s="946"/>
      <c r="R2164" s="999" t="s">
        <v>314</v>
      </c>
      <c r="S2164" s="1000"/>
      <c r="T2164" s="1001" t="str">
        <f>IF('statement of marks'!E89="","",'statement of marks'!E89)</f>
        <v/>
      </c>
      <c r="U2164" s="1001"/>
      <c r="V2164" s="1002"/>
    </row>
    <row r="2165" spans="1:22" ht="19.25" customHeight="1">
      <c r="A2165" s="986"/>
      <c r="B2165" s="997" t="s">
        <v>37</v>
      </c>
      <c r="C2165" s="997"/>
      <c r="D2165" s="998" t="str">
        <f>IF('statement of marks'!H89="","",'statement of marks'!H89)</f>
        <v>B 081</v>
      </c>
      <c r="E2165" s="946"/>
      <c r="F2165" s="946"/>
      <c r="G2165" s="946"/>
      <c r="H2165" s="946"/>
      <c r="I2165" s="946"/>
      <c r="J2165" s="946"/>
      <c r="K2165" s="946"/>
      <c r="L2165" s="946"/>
      <c r="M2165" s="946"/>
      <c r="N2165" s="946"/>
      <c r="O2165" s="946"/>
      <c r="P2165" s="946"/>
      <c r="Q2165" s="946"/>
      <c r="R2165" s="999" t="s">
        <v>35</v>
      </c>
      <c r="S2165" s="1000"/>
      <c r="T2165" s="1001" t="str">
        <f>IF('statement of marks'!D89="","",'statement of marks'!D89)</f>
        <v/>
      </c>
      <c r="U2165" s="1001"/>
      <c r="V2165" s="1002"/>
    </row>
    <row r="2166" spans="1:22" ht="19.25" customHeight="1">
      <c r="A2166" s="986"/>
      <c r="B2166" s="1003" t="s">
        <v>38</v>
      </c>
      <c r="C2166" s="1003"/>
      <c r="D2166" s="998" t="str">
        <f>IF('statement of marks'!I89="","",'statement of marks'!I89)</f>
        <v>C 081</v>
      </c>
      <c r="E2166" s="946"/>
      <c r="F2166" s="946"/>
      <c r="G2166" s="946"/>
      <c r="H2166" s="946"/>
      <c r="I2166" s="946"/>
      <c r="J2166" s="946"/>
      <c r="K2166" s="946"/>
      <c r="L2166" s="946"/>
      <c r="M2166" s="946"/>
      <c r="N2166" s="946"/>
      <c r="O2166" s="946"/>
      <c r="P2166" s="946"/>
      <c r="Q2166" s="946"/>
      <c r="R2166" s="1004" t="s">
        <v>285</v>
      </c>
      <c r="S2166" s="1005"/>
      <c r="T2166" s="1006" t="str">
        <f>IF('statement of marks'!F89="","",'statement of marks'!F89)</f>
        <v/>
      </c>
      <c r="U2166" s="1006"/>
      <c r="V2166" s="1007"/>
    </row>
    <row r="2167" spans="1:22" ht="19.25" customHeight="1">
      <c r="A2167" s="986"/>
      <c r="B2167" s="1008" t="s">
        <v>223</v>
      </c>
      <c r="C2167" s="1010" t="s">
        <v>319</v>
      </c>
      <c r="D2167" s="1012" t="s">
        <v>114</v>
      </c>
      <c r="E2167" s="1012" t="s">
        <v>115</v>
      </c>
      <c r="F2167" s="1012" t="s">
        <v>116</v>
      </c>
      <c r="G2167" s="1014" t="s">
        <v>281</v>
      </c>
      <c r="H2167" s="1014" t="s">
        <v>282</v>
      </c>
      <c r="I2167" s="1012" t="s">
        <v>289</v>
      </c>
      <c r="J2167" s="1012" t="s">
        <v>299</v>
      </c>
      <c r="K2167" s="1016" t="s">
        <v>299</v>
      </c>
      <c r="L2167" s="1018" t="s">
        <v>292</v>
      </c>
      <c r="M2167" s="1018" t="s">
        <v>293</v>
      </c>
      <c r="N2167" s="1020" t="s">
        <v>294</v>
      </c>
      <c r="O2167" s="1020" t="s">
        <v>290</v>
      </c>
      <c r="P2167" s="1020" t="s">
        <v>291</v>
      </c>
      <c r="Q2167" s="1016" t="s">
        <v>323</v>
      </c>
      <c r="R2167" s="1012" t="s">
        <v>334</v>
      </c>
      <c r="S2167" s="1022" t="s">
        <v>332</v>
      </c>
      <c r="T2167" s="1024" t="s">
        <v>320</v>
      </c>
      <c r="U2167" s="1026" t="s">
        <v>321</v>
      </c>
      <c r="V2167" s="1028" t="s">
        <v>322</v>
      </c>
    </row>
    <row r="2168" spans="1:22" ht="19.25" customHeight="1">
      <c r="A2168" s="986"/>
      <c r="B2168" s="1009"/>
      <c r="C2168" s="1011"/>
      <c r="D2168" s="1013"/>
      <c r="E2168" s="1013"/>
      <c r="F2168" s="1013"/>
      <c r="G2168" s="1015"/>
      <c r="H2168" s="1015"/>
      <c r="I2168" s="1013"/>
      <c r="J2168" s="1013"/>
      <c r="K2168" s="1017"/>
      <c r="L2168" s="1019"/>
      <c r="M2168" s="1019"/>
      <c r="N2168" s="1021"/>
      <c r="O2168" s="1021"/>
      <c r="P2168" s="1021"/>
      <c r="Q2168" s="1017"/>
      <c r="R2168" s="1013"/>
      <c r="S2168" s="1023"/>
      <c r="T2168" s="1025"/>
      <c r="U2168" s="1027"/>
      <c r="V2168" s="1029"/>
    </row>
    <row r="2169" spans="1:22" ht="19.25" customHeight="1">
      <c r="A2169" s="986"/>
      <c r="B2169" s="1030" t="s">
        <v>317</v>
      </c>
      <c r="C2169" s="1031"/>
      <c r="D2169" s="173">
        <v>10</v>
      </c>
      <c r="E2169" s="203">
        <v>10</v>
      </c>
      <c r="F2169" s="203">
        <v>10</v>
      </c>
      <c r="G2169" s="164" t="s">
        <v>90</v>
      </c>
      <c r="H2169" s="174" t="str">
        <f>'statement of marks'!$AQ$6</f>
        <v/>
      </c>
      <c r="I2169" s="165">
        <v>70</v>
      </c>
      <c r="J2169" s="164" t="s">
        <v>88</v>
      </c>
      <c r="K2169" s="175">
        <v>100</v>
      </c>
      <c r="L2169" s="164" t="s">
        <v>91</v>
      </c>
      <c r="M2169" s="174" t="str">
        <f>'statement of marks'!$AV$6</f>
        <v/>
      </c>
      <c r="N2169" s="165">
        <v>100</v>
      </c>
      <c r="O2169" s="164" t="s">
        <v>307</v>
      </c>
      <c r="P2169" s="175"/>
      <c r="Q2169" s="175">
        <v>200</v>
      </c>
      <c r="R2169" s="166"/>
      <c r="S2169" s="166"/>
      <c r="T2169" s="167"/>
      <c r="U2169" s="168"/>
      <c r="V2169" s="176" t="str">
        <f>IF(OR(U2176=0,U2176&lt;S2176),"",Q2169)</f>
        <v/>
      </c>
    </row>
    <row r="2170" spans="1:22" ht="19.25" customHeight="1">
      <c r="A2170" s="986"/>
      <c r="B2170" s="942" t="str">
        <f>'statement of marks'!$J$3</f>
        <v>HINDI COMPULSORY</v>
      </c>
      <c r="C2170" s="943"/>
      <c r="D2170" s="200" t="str">
        <f>IF('statement of marks'!J89="","",'statement of marks'!J89)</f>
        <v/>
      </c>
      <c r="E2170" s="201" t="str">
        <f>IF('statement of marks'!K89="","",'statement of marks'!K89)</f>
        <v/>
      </c>
      <c r="F2170" s="201" t="str">
        <f>IF('statement of marks'!L89="","",'statement of marks'!L89)</f>
        <v/>
      </c>
      <c r="G2170" s="177" t="str">
        <f>IF('statement of marks'!N89="","",'statement of marks'!N89)</f>
        <v/>
      </c>
      <c r="H2170" s="177" t="str">
        <f>'statement of marks'!$BS$6</f>
        <v/>
      </c>
      <c r="I2170" s="204" t="str">
        <f>IF(G2170="","",G2170)</f>
        <v/>
      </c>
      <c r="J2170" s="204" t="str">
        <f>IF(G2170="","",SUM(D2170,E2170,F2170,G2170))</f>
        <v/>
      </c>
      <c r="K2170" s="178" t="str">
        <f>J2170</f>
        <v/>
      </c>
      <c r="L2170" s="177" t="str">
        <f>IF('statement of marks'!P89="","",'statement of marks'!P89)</f>
        <v/>
      </c>
      <c r="M2170" s="174" t="str">
        <f>'statement of marks'!$BX$6</f>
        <v/>
      </c>
      <c r="N2170" s="204" t="str">
        <f>IF(L2170="","",L2170)</f>
        <v/>
      </c>
      <c r="O2170" s="204" t="str">
        <f>IF(L2170="","",SUM(J2170,L2170))</f>
        <v/>
      </c>
      <c r="P2170" s="179">
        <f>SUM(H2170,M2170)</f>
        <v>0</v>
      </c>
      <c r="Q2170" s="178" t="str">
        <f>O2170</f>
        <v/>
      </c>
      <c r="R2170" s="201" t="str">
        <f>CONCATENATE('statement of marks'!FJ89,'statement of marks'!FK89,'statement of marks'!FL89)</f>
        <v/>
      </c>
      <c r="S2170" s="180" t="str">
        <f>IF(OR(R2170="S",R2170="RE"),100,"")</f>
        <v/>
      </c>
      <c r="T2170" s="181" t="str">
        <f>IF('result subject-wise'!U89="","",'result subject-wise'!U89)</f>
        <v/>
      </c>
      <c r="U2170" s="182" t="str">
        <f>IF('result subject-wise'!V89="","",'result subject-wise'!V89)</f>
        <v/>
      </c>
      <c r="V2170" s="176" t="str">
        <f>IF(OR(U2176=0,U2176&lt;S2176),"",IF(R2170="RE",SUM(Q2170,T2170),IF(R2170="S",T2170,Q2170)))</f>
        <v/>
      </c>
    </row>
    <row r="2171" spans="1:22" ht="19.25" customHeight="1">
      <c r="A2171" s="986"/>
      <c r="B2171" s="942" t="str">
        <f>'statement of marks'!$W$3</f>
        <v>ENGLISH COMPULSORY</v>
      </c>
      <c r="C2171" s="943"/>
      <c r="D2171" s="200" t="str">
        <f>IF('statement of marks'!W89="","",'statement of marks'!W89)</f>
        <v/>
      </c>
      <c r="E2171" s="201" t="str">
        <f>IF('statement of marks'!X89="","",'statement of marks'!X89)</f>
        <v/>
      </c>
      <c r="F2171" s="201" t="str">
        <f>IF('statement of marks'!Y89="","",'statement of marks'!Y89)</f>
        <v/>
      </c>
      <c r="G2171" s="177" t="str">
        <f>IF('statement of marks'!AA89="","",'statement of marks'!AA89)</f>
        <v/>
      </c>
      <c r="H2171" s="177" t="str">
        <f>'statement of marks'!$CU$6</f>
        <v/>
      </c>
      <c r="I2171" s="204" t="str">
        <f>IF(G2171="","",G2171)</f>
        <v/>
      </c>
      <c r="J2171" s="204" t="str">
        <f t="shared" ref="J2171:J2174" si="789">IF(G2171="","",SUM(D2171,E2171,F2171,G2171))</f>
        <v/>
      </c>
      <c r="K2171" s="178" t="str">
        <f>J2171</f>
        <v/>
      </c>
      <c r="L2171" s="177" t="str">
        <f>IF('statement of marks'!AC89="","",'statement of marks'!AC89)</f>
        <v/>
      </c>
      <c r="M2171" s="174" t="str">
        <f>'statement of marks'!$CZ$6</f>
        <v/>
      </c>
      <c r="N2171" s="204" t="str">
        <f>IF(L2171="","",L2171)</f>
        <v/>
      </c>
      <c r="O2171" s="204" t="str">
        <f t="shared" ref="O2171" si="790">IF(L2171="","",SUM(J2171,L2171))</f>
        <v/>
      </c>
      <c r="P2171" s="179">
        <f t="shared" ref="P2171" si="791">SUM(H2171,M2171)</f>
        <v>0</v>
      </c>
      <c r="Q2171" s="178" t="str">
        <f>O2171</f>
        <v/>
      </c>
      <c r="R2171" s="201" t="str">
        <f>CONCATENATE('statement of marks'!FM89,'statement of marks'!FN89,'statement of marks'!FO89)</f>
        <v/>
      </c>
      <c r="S2171" s="180" t="str">
        <f>IF(OR(R2171="S",R2171="RE"),100,"")</f>
        <v/>
      </c>
      <c r="T2171" s="181" t="str">
        <f>IF('result subject-wise'!X89="","",'result subject-wise'!X89)</f>
        <v/>
      </c>
      <c r="U2171" s="182" t="str">
        <f>IF('result subject-wise'!Y89="","",'result subject-wise'!Y89)</f>
        <v/>
      </c>
      <c r="V2171" s="176" t="str">
        <f>IF(OR(U2176=0,U2176&lt;S2176),"",IF(R2171="RE",SUM(Q2171,T2171),IF(R2171="S",T2171,Q2171)))</f>
        <v/>
      </c>
    </row>
    <row r="2172" spans="1:22" ht="19.25" customHeight="1">
      <c r="A2172" s="986"/>
      <c r="B2172" s="942" t="str">
        <f>'statement of marks'!AK89</f>
        <v>PHYSICS</v>
      </c>
      <c r="C2172" s="943"/>
      <c r="D2172" s="200" t="str">
        <f>IF('statement of marks'!AL89="","",'statement of marks'!AL89)</f>
        <v/>
      </c>
      <c r="E2172" s="201" t="str">
        <f>IF('statement of marks'!AM89="","",'statement of marks'!AM89)</f>
        <v/>
      </c>
      <c r="F2172" s="201" t="str">
        <f>IF('statement of marks'!AN89="","",'statement of marks'!AN89)</f>
        <v/>
      </c>
      <c r="G2172" s="177" t="str">
        <f>IF('statement of marks'!AP89="","",'statement of marks'!AP89)</f>
        <v/>
      </c>
      <c r="H2172" s="177" t="str">
        <f>IF('statement of marks'!AQ89="","",'statement of marks'!AQ89)</f>
        <v/>
      </c>
      <c r="I2172" s="204" t="str">
        <f>IF(G2172="","",IF(AND(G2172="ML",H2172="ML"),"ML",IF(AND(G2172="ML",H2172=""),"ML",SUM(G2172,H2172))))</f>
        <v/>
      </c>
      <c r="J2172" s="204" t="str">
        <f t="shared" si="789"/>
        <v/>
      </c>
      <c r="K2172" s="178" t="str">
        <f>IF(J2172="","",SUM(H2172,J2172))</f>
        <v/>
      </c>
      <c r="L2172" s="177" t="str">
        <f>IF('statement of marks'!AU89="","",'statement of marks'!AU89)</f>
        <v/>
      </c>
      <c r="M2172" s="177" t="str">
        <f>IF('statement of marks'!AV89="","",'statement of marks'!AV89)</f>
        <v/>
      </c>
      <c r="N2172" s="204" t="str">
        <f>IF(L2172="","",IF(AND(L2172="ML",M2172="ML"),"ML",IF(AND(L2172="ML",M2172=""),"ML",SUM(L2172,M2172))))</f>
        <v/>
      </c>
      <c r="O2172" s="204" t="str">
        <f>IF(L2172="","",SUM(J2172,L2172))</f>
        <v/>
      </c>
      <c r="P2172" s="177" t="str">
        <f>IF(AND(H2172="",M2172=""),"",SUM(H2172,M2172))</f>
        <v/>
      </c>
      <c r="Q2172" s="178" t="str">
        <f>IF(O2172="","",SUM(O2172,P2172))</f>
        <v/>
      </c>
      <c r="R2172" s="201" t="str">
        <f>CONCATENATE('statement of marks'!FP89,'statement of marks'!FY89,'statement of marks'!FZ89)</f>
        <v/>
      </c>
      <c r="S2172" s="180" t="str">
        <f>IF('result subject-wise'!Z89="","",'result subject-wise'!Z89)</f>
        <v/>
      </c>
      <c r="T2172" s="181" t="str">
        <f>IF('result subject-wise'!AB89="","",'result subject-wise'!AB89)</f>
        <v/>
      </c>
      <c r="U2172" s="182" t="str">
        <f>IF('result subject-wise'!AC89="","",'result subject-wise'!AC89)</f>
        <v/>
      </c>
      <c r="V2172" s="176" t="str">
        <f>IF(OR(U2176=0,U2176&lt;S2176),"",IF(OR(R2172="RE",R2172="REP"),SUM(Q2172,T2172),IF(R2172="S",T2172,Q2172)))</f>
        <v/>
      </c>
    </row>
    <row r="2173" spans="1:22" ht="19.25" customHeight="1">
      <c r="A2173" s="986"/>
      <c r="B2173" s="942" t="str">
        <f>'statement of marks'!BM89</f>
        <v/>
      </c>
      <c r="C2173" s="943"/>
      <c r="D2173" s="200" t="str">
        <f>IF('statement of marks'!BN89="","",'statement of marks'!BN89)</f>
        <v/>
      </c>
      <c r="E2173" s="201" t="str">
        <f>IF('statement of marks'!BO89="","",'statement of marks'!BO89)</f>
        <v/>
      </c>
      <c r="F2173" s="201" t="str">
        <f>IF('statement of marks'!BP89="","",'statement of marks'!BP89)</f>
        <v/>
      </c>
      <c r="G2173" s="177" t="str">
        <f>IF('statement of marks'!BR89="","",'statement of marks'!BR89)</f>
        <v/>
      </c>
      <c r="H2173" s="177" t="str">
        <f>IF('statement of marks'!BS89="","",'statement of marks'!BS89)</f>
        <v/>
      </c>
      <c r="I2173" s="204" t="str">
        <f t="shared" ref="I2173" si="792">IF(G2173="","",IF(AND(G2173="ML",H2173="ML"),"ML",IF(AND(G2173="ML",H2173=""),"ML",SUM(G2173,H2173))))</f>
        <v/>
      </c>
      <c r="J2173" s="204" t="str">
        <f t="shared" si="789"/>
        <v/>
      </c>
      <c r="K2173" s="178" t="str">
        <f>IF(J2173="","",SUM(H2173,J2173))</f>
        <v/>
      </c>
      <c r="L2173" s="177" t="str">
        <f>IF('statement of marks'!BW89="","",'statement of marks'!BW89)</f>
        <v/>
      </c>
      <c r="M2173" s="177" t="str">
        <f>IF('statement of marks'!BX89="","",'statement of marks'!BX89)</f>
        <v/>
      </c>
      <c r="N2173" s="204" t="str">
        <f t="shared" ref="N2173" si="793">IF(L2173="","",IF(AND(L2173="ML",M2173="ML"),"ML",IF(AND(L2173="ML",M2173=""),"ML",SUM(L2173,M2173))))</f>
        <v/>
      </c>
      <c r="O2173" s="204" t="str">
        <f>IF(L2173="","",SUM(J2173,L2173))</f>
        <v/>
      </c>
      <c r="P2173" s="177" t="str">
        <f t="shared" ref="P2173:P2174" si="794">IF(AND(H2173="",M2173=""),"",SUM(H2173,M2173))</f>
        <v/>
      </c>
      <c r="Q2173" s="178" t="str">
        <f>IF(O2173="","",SUM(O2173,P2173))</f>
        <v/>
      </c>
      <c r="R2173" s="201" t="str">
        <f>CONCATENATE('statement of marks'!GA89,'statement of marks'!GJ89,'statement of marks'!GK89)</f>
        <v/>
      </c>
      <c r="S2173" s="180" t="str">
        <f>IF('result subject-wise'!AD89="","",'result subject-wise'!AD89)</f>
        <v/>
      </c>
      <c r="T2173" s="181" t="str">
        <f>IF('result subject-wise'!AF89="","",'result subject-wise'!AF89)</f>
        <v/>
      </c>
      <c r="U2173" s="182" t="str">
        <f>IF('result subject-wise'!AG89="","",'result subject-wise'!AG89)</f>
        <v/>
      </c>
      <c r="V2173" s="176" t="str">
        <f>IF(OR(U2176=0,U2176&lt;S2176),"",IF(OR(R2173="RE",R2173="REP"),SUM(Q2173,T2173),IF(R2173="S",T2173,Q2173)))</f>
        <v/>
      </c>
    </row>
    <row r="2174" spans="1:22" ht="19.25" customHeight="1">
      <c r="A2174" s="986"/>
      <c r="B2174" s="942" t="str">
        <f>'statement of marks'!CO89</f>
        <v/>
      </c>
      <c r="C2174" s="943"/>
      <c r="D2174" s="200" t="str">
        <f>IF('statement of marks'!CP89="","",'statement of marks'!CP89)</f>
        <v/>
      </c>
      <c r="E2174" s="201" t="str">
        <f>IF('statement of marks'!CQ89="","",'statement of marks'!CQ89)</f>
        <v/>
      </c>
      <c r="F2174" s="201" t="str">
        <f>IF('statement of marks'!CR89="","",'statement of marks'!CR89)</f>
        <v/>
      </c>
      <c r="G2174" s="177" t="str">
        <f>IF('statement of marks'!CT89="","",'statement of marks'!CT89)</f>
        <v/>
      </c>
      <c r="H2174" s="177" t="str">
        <f>IF('statement of marks'!CU89="","",'statement of marks'!CU89)</f>
        <v/>
      </c>
      <c r="I2174" s="204" t="str">
        <f>IF(G2174="","",IF(AND(G2174="ML",H2174="ML"),"ML",IF(AND(G2174="ML",H2174=""),"ML",SUM(G2174,H2174))))</f>
        <v/>
      </c>
      <c r="J2174" s="204" t="str">
        <f t="shared" si="789"/>
        <v/>
      </c>
      <c r="K2174" s="178" t="str">
        <f>IF(J2174="","",SUM(H2174,J2174))</f>
        <v/>
      </c>
      <c r="L2174" s="177" t="str">
        <f>IF('statement of marks'!CY89="","",'statement of marks'!CY89)</f>
        <v/>
      </c>
      <c r="M2174" s="177" t="str">
        <f>IF('statement of marks'!CZ89="","",'statement of marks'!CZ89)</f>
        <v/>
      </c>
      <c r="N2174" s="204" t="str">
        <f>IF(L2174="","",IF(AND(L2174="ML",M2174="ML"),"ML",IF(AND(L2174="ML",M2174=""),"ML",SUM(L2174,M2174))))</f>
        <v/>
      </c>
      <c r="O2174" s="204" t="str">
        <f>IF(L2174="","",SUM(J2174,L2174))</f>
        <v/>
      </c>
      <c r="P2174" s="177" t="str">
        <f t="shared" si="794"/>
        <v/>
      </c>
      <c r="Q2174" s="178" t="str">
        <f>IF(O2174="","",SUM(O2174,P2174))</f>
        <v/>
      </c>
      <c r="R2174" s="201" t="str">
        <f>CONCATENATE('statement of marks'!GL89,'statement of marks'!GU89,'statement of marks'!GV89)</f>
        <v/>
      </c>
      <c r="S2174" s="180" t="str">
        <f>IF('result subject-wise'!AH89="","",'result subject-wise'!AH89)</f>
        <v/>
      </c>
      <c r="T2174" s="181" t="str">
        <f>IF('result subject-wise'!AJ89="","",'result subject-wise'!AJ89)</f>
        <v/>
      </c>
      <c r="U2174" s="182" t="str">
        <f>IF('result subject-wise'!AK89="","",'result subject-wise'!AK89)</f>
        <v/>
      </c>
      <c r="V2174" s="176" t="str">
        <f>IF(OR(U2176=0,U2176&lt;S2176),"",IF(OR(R2174="RE",R2174="REP"),SUM(Q2174,T2174),IF(R2174="S",T2174,Q2174)))</f>
        <v/>
      </c>
    </row>
    <row r="2175" spans="1:22" ht="19.25" customHeight="1">
      <c r="A2175" s="986"/>
      <c r="B2175" s="1032" t="s">
        <v>296</v>
      </c>
      <c r="C2175" s="1033"/>
      <c r="D2175" s="183" t="str">
        <f>IF(AND(D2170="",D2171="",D2172="",D2173="",D2174=""),"",SUM(D2170:D2174))</f>
        <v/>
      </c>
      <c r="E2175" s="183" t="str">
        <f t="shared" ref="E2175:F2175" si="795">IF(AND(E2170="",E2171="",E2172="",E2173="",E2174=""),"",SUM(E2170:E2174))</f>
        <v/>
      </c>
      <c r="F2175" s="183" t="str">
        <f t="shared" si="795"/>
        <v/>
      </c>
      <c r="G2175" s="184" t="str">
        <f>IF(G2170="","",SUM(G2170:G2174))</f>
        <v/>
      </c>
      <c r="H2175" s="184">
        <f>SUM(H2172:H2174)</f>
        <v>0</v>
      </c>
      <c r="I2175" s="184" t="str">
        <f>IF(AND(I2170="",I2171="",I2172="",I2173="",I2174=""),"",SUM(I2170:I2174))</f>
        <v/>
      </c>
      <c r="J2175" s="185" t="str">
        <f>IF(J2174="","",SUM(J2170:J2174))</f>
        <v/>
      </c>
      <c r="K2175" s="186" t="str">
        <f>IF(K2170="","",SUM(K2170:K2174))</f>
        <v/>
      </c>
      <c r="L2175" s="184" t="str">
        <f>IF(L2170="","",SUM(L2170:L2174))</f>
        <v/>
      </c>
      <c r="M2175" s="184">
        <f>SUM(M2172:M2174)</f>
        <v>0</v>
      </c>
      <c r="N2175" s="184" t="str">
        <f t="shared" ref="N2175" si="796">IF(AND(N2170="",N2171="",N2172="",N2173="",N2174=""),"",SUM(N2170:N2174))</f>
        <v/>
      </c>
      <c r="O2175" s="185" t="str">
        <f>IF(L2175="","",SUM(J2175,L2175))</f>
        <v/>
      </c>
      <c r="P2175" s="186">
        <f>SUM(H2175,M2175)</f>
        <v>0</v>
      </c>
      <c r="Q2175" s="186" t="str">
        <f>IF(Q2170="","",SUM(Q2170:Q2174))</f>
        <v/>
      </c>
      <c r="R2175" s="185"/>
      <c r="S2175" s="185" t="str">
        <f>IF(AND(S2170="",S2171="",S2172="",S2173="",S2174=""),"",SUM(S2170:S2174))</f>
        <v/>
      </c>
      <c r="T2175" s="187" t="str">
        <f>IF(AND(T2170="",T2171="",T2172="",T2173="",T2174=""),"",SUM(T2170:T2174))</f>
        <v/>
      </c>
      <c r="U2175" s="188"/>
      <c r="V2175" s="189" t="str">
        <f>IF(V2170="","",SUM(V2170:V2174))</f>
        <v/>
      </c>
    </row>
    <row r="2176" spans="1:22" ht="19.25" customHeight="1">
      <c r="A2176" s="986"/>
      <c r="B2176" s="1034" t="s">
        <v>318</v>
      </c>
      <c r="C2176" s="1035"/>
      <c r="D2176" s="173" t="str">
        <f>IF(D2175="","",50-(COUNTIF(D2170:D2174,"NA")*10+COUNTIF(D2170:D2174,"ML")*10))</f>
        <v/>
      </c>
      <c r="E2176" s="173" t="str">
        <f t="shared" ref="E2176:F2176" si="797">IF(E2175="","",50-(COUNTIF(E2170:E2174,"NA")*10+COUNTIF(E2170:E2174,"ML")*10))</f>
        <v/>
      </c>
      <c r="F2176" s="173" t="str">
        <f t="shared" si="797"/>
        <v/>
      </c>
      <c r="G2176" s="177">
        <f>I2176-H2176</f>
        <v>350</v>
      </c>
      <c r="H2176" s="184">
        <f>IF(H2175="","",(IF(OR(H2172="ML",H2172=""),0,H2169)+IF(OR(H2173="ML",H2173=""),0,H2170)+IF(OR(H2174="ML",H2174=""),0,H2171)))</f>
        <v>0</v>
      </c>
      <c r="I2176" s="177">
        <f>IF(I2175=0,0,350-H2178)</f>
        <v>350</v>
      </c>
      <c r="J2176" s="204" t="str">
        <f>IF(J2175="","",SUM(D2176:G2176))</f>
        <v/>
      </c>
      <c r="K2176" s="178" t="str">
        <f>IF(K2175="","",SUM(H2176,J2176))</f>
        <v/>
      </c>
      <c r="L2176" s="177">
        <f>N2176-M2176</f>
        <v>500</v>
      </c>
      <c r="M2176" s="180">
        <f>IF(M2175="","",(IF(OR(M2172="ML",M2172=""),0,M2169)+IF(OR(M2173="ML",M2173=""),0,M2170)+IF(OR(M2174="ML",M2174=""),0,M2171)))</f>
        <v>0</v>
      </c>
      <c r="N2176" s="177">
        <f>IF(N2175=0,0,500-M2178)</f>
        <v>500</v>
      </c>
      <c r="O2176" s="204">
        <f>IF(L2176="","",SUM(J2176,L2176))</f>
        <v>500</v>
      </c>
      <c r="P2176" s="178">
        <f>SUM(H2176,M2176)</f>
        <v>0</v>
      </c>
      <c r="Q2176" s="178" t="str">
        <f>IF(Q2175="","",SUM(O2176,P2176))</f>
        <v/>
      </c>
      <c r="R2176" s="169"/>
      <c r="S2176" s="190">
        <f>COUNTIF(R2170:R2179,"S")</f>
        <v>0</v>
      </c>
      <c r="T2176" s="190">
        <f>COUNTIF(R2170:R2179,"RE")+COUNTIF(R2170:R2179,"REP")</f>
        <v>0</v>
      </c>
      <c r="U2176" s="190">
        <f>COUNTIF(U2170:U2175,"P")+COUNTIF(U2178:U2179,"P")</f>
        <v>0</v>
      </c>
      <c r="V2176" s="191" t="str">
        <f>IF(OR(U2176=0,U2176&lt;(S2176+T2176)),"",(Q2176-(S2176*200)+S2175))</f>
        <v/>
      </c>
    </row>
    <row r="2177" spans="1:22" ht="19.25" customHeight="1">
      <c r="A2177" s="986"/>
      <c r="B2177" s="942" t="s">
        <v>156</v>
      </c>
      <c r="C2177" s="943"/>
      <c r="D2177" s="192" t="str">
        <f t="shared" ref="D2177:Q2177" si="798">IF(D2176="","",D2175/D2176*100)</f>
        <v/>
      </c>
      <c r="E2177" s="192" t="str">
        <f t="shared" si="798"/>
        <v/>
      </c>
      <c r="F2177" s="192" t="str">
        <f t="shared" si="798"/>
        <v/>
      </c>
      <c r="G2177" s="192" t="e">
        <f t="shared" si="798"/>
        <v>#VALUE!</v>
      </c>
      <c r="H2177" s="192" t="e">
        <f t="shared" si="798"/>
        <v>#DIV/0!</v>
      </c>
      <c r="I2177" s="192" t="e">
        <f t="shared" si="798"/>
        <v>#VALUE!</v>
      </c>
      <c r="J2177" s="192" t="str">
        <f t="shared" si="798"/>
        <v/>
      </c>
      <c r="K2177" s="193" t="str">
        <f t="shared" si="798"/>
        <v/>
      </c>
      <c r="L2177" s="192" t="e">
        <f t="shared" si="798"/>
        <v>#VALUE!</v>
      </c>
      <c r="M2177" s="192" t="e">
        <f t="shared" si="798"/>
        <v>#DIV/0!</v>
      </c>
      <c r="N2177" s="192" t="e">
        <f t="shared" si="798"/>
        <v>#VALUE!</v>
      </c>
      <c r="O2177" s="192" t="e">
        <f t="shared" si="798"/>
        <v>#VALUE!</v>
      </c>
      <c r="P2177" s="193" t="e">
        <f t="shared" si="798"/>
        <v>#DIV/0!</v>
      </c>
      <c r="Q2177" s="193" t="str">
        <f t="shared" si="798"/>
        <v/>
      </c>
      <c r="R2177" s="166"/>
      <c r="S2177" s="166"/>
      <c r="T2177" s="167"/>
      <c r="U2177" s="170"/>
      <c r="V2177" s="194" t="str">
        <f>IF(V2176="","",V2175/V2176*100)</f>
        <v/>
      </c>
    </row>
    <row r="2178" spans="1:22" ht="19.25" customHeight="1">
      <c r="A2178" s="986"/>
      <c r="B2178" s="942" t="str">
        <f>'statement of marks'!$DQ$3</f>
        <v>RAJASTHAN STUDIES</v>
      </c>
      <c r="C2178" s="943"/>
      <c r="D2178" s="200" t="str">
        <f>IF('statement of marks'!DQ89="","",'statement of marks'!DQ89)</f>
        <v/>
      </c>
      <c r="E2178" s="201" t="str">
        <f>IF('statement of marks'!DR89="","",'statement of marks'!DR89)</f>
        <v/>
      </c>
      <c r="F2178" s="201" t="str">
        <f>IF('statement of marks'!DS89="","",'statement of marks'!DS89)</f>
        <v/>
      </c>
      <c r="G2178" s="201" t="str">
        <f>IF('statement of marks'!DU89="","",'statement of marks'!DU89)</f>
        <v/>
      </c>
      <c r="H2178" s="179">
        <f>IF(G2170="ML",70)+IF(G2171="ML",70)+IF(G2172="ML",70-H2169)+IF(G2173="ML",70-H2170)+IF(G2174="ML",70-H2171)+IF(H2172="ml",H2169)+IF(H2173="ml",H2170)+IF(H2174="ml",H2171)</f>
        <v>0</v>
      </c>
      <c r="I2178" s="204" t="str">
        <f>IF(G2178="","",SUM(G2178,H2178))</f>
        <v/>
      </c>
      <c r="J2178" s="204" t="str">
        <f>IF(G2178="","",SUM(D2178,E2178,F2178,G2178))</f>
        <v/>
      </c>
      <c r="K2178" s="178" t="str">
        <f>IF(J2178="","",SUM(H2178,J2178))</f>
        <v/>
      </c>
      <c r="L2178" s="201" t="str">
        <f>IF('statement of marks'!DW89="","",'statement of marks'!DW89)</f>
        <v/>
      </c>
      <c r="M2178" s="179">
        <f>IF(L2170="ML",100)+IF(L2171="ML",100)+IF(L2172="ML",100-M2169)+IF(L2173="ML",100-M2170)+IF(L2174="ML",100-M2171)+IF(M2172="ml",M2169)+IF(M2173="ml",M2170)+IF(M2174="ml",M2171)</f>
        <v>0</v>
      </c>
      <c r="N2178" s="204" t="str">
        <f>IF(L2178="","",SUM(L2178,M2178))</f>
        <v/>
      </c>
      <c r="O2178" s="204" t="str">
        <f>IF(L2178="","",SUM(K2178,L2178))</f>
        <v/>
      </c>
      <c r="P2178" s="179">
        <f>SUM(H2178,M2178)</f>
        <v>0</v>
      </c>
      <c r="Q2178" s="178" t="str">
        <f>IF(O2178="","",SUM(O2178,M2178))</f>
        <v/>
      </c>
      <c r="R2178" s="201" t="str">
        <f>IF('statement of marks'!GW89="","",'statement of marks'!GW89)</f>
        <v/>
      </c>
      <c r="S2178" s="180" t="str">
        <f>IF(OR(R2178="S",R2178="RE"),100,"")</f>
        <v/>
      </c>
      <c r="T2178" s="171" t="str">
        <f>IF('result subject-wise'!AL89="","",'result subject-wise'!AL89)</f>
        <v/>
      </c>
      <c r="U2178" s="172" t="str">
        <f>IF('result subject-wise'!AM89="","",'result subject-wise'!AM89)</f>
        <v/>
      </c>
      <c r="V2178" s="1036"/>
    </row>
    <row r="2179" spans="1:22" ht="19.25" customHeight="1">
      <c r="A2179" s="986"/>
      <c r="B2179" s="942" t="str">
        <f>'statement of marks'!$ED$3</f>
        <v>JEEVAN KAUSJAL</v>
      </c>
      <c r="C2179" s="943"/>
      <c r="D2179" s="1037" t="s">
        <v>283</v>
      </c>
      <c r="E2179" s="1038"/>
      <c r="F2179" s="204">
        <f>'statement of marks'!$ED$6</f>
        <v>30</v>
      </c>
      <c r="G2179" s="177" t="str">
        <f>IF('statement of marks'!ED89="","",'statement of marks'!ED89)</f>
        <v/>
      </c>
      <c r="H2179" s="1038" t="s">
        <v>284</v>
      </c>
      <c r="I2179" s="1038"/>
      <c r="J2179" s="204">
        <f>'statement of marks'!$EE$6</f>
        <v>30</v>
      </c>
      <c r="K2179" s="178" t="str">
        <f>IF('statement of marks'!EE89="","",'statement of marks'!EE89)</f>
        <v/>
      </c>
      <c r="L2179" s="1038" t="s">
        <v>113</v>
      </c>
      <c r="M2179" s="1038"/>
      <c r="N2179" s="204">
        <f>'statement of marks'!$EF$6</f>
        <v>40</v>
      </c>
      <c r="O2179" s="201" t="str">
        <f>IF('statement of marks'!EF89="","",'statement of marks'!EF89)</f>
        <v/>
      </c>
      <c r="P2179" s="166"/>
      <c r="Q2179" s="178" t="str">
        <f>IF(O2179="","",SUM(G2179,K2179,O2179))</f>
        <v/>
      </c>
      <c r="R2179" s="201" t="str">
        <f>IF('statement of marks'!GX89="","",'statement of marks'!GX89)</f>
        <v/>
      </c>
      <c r="S2179" s="180" t="str">
        <f>IF(OR(R2179="S",R2179="RE"),40,"")</f>
        <v/>
      </c>
      <c r="T2179" s="171" t="str">
        <f>IF('result subject-wise'!AN89="","",'result subject-wise'!AN89)</f>
        <v/>
      </c>
      <c r="U2179" s="172" t="str">
        <f>IF('result subject-wise'!AO89="","",'result subject-wise'!AO89)</f>
        <v/>
      </c>
      <c r="V2179" s="1036"/>
    </row>
    <row r="2180" spans="1:22" ht="19.25" customHeight="1">
      <c r="A2180" s="986"/>
      <c r="B2180" s="1039" t="s">
        <v>200</v>
      </c>
      <c r="C2180" s="1040"/>
      <c r="D2180" s="1041" t="str">
        <f>IF('statement of marks'!HD89="","",'statement of marks'!HD89)</f>
        <v/>
      </c>
      <c r="E2180" s="1042"/>
      <c r="F2180" s="1042"/>
      <c r="G2180" s="1042"/>
      <c r="H2180" s="1042"/>
      <c r="I2180" s="1043"/>
      <c r="J2180" s="202" t="s">
        <v>330</v>
      </c>
      <c r="K2180" s="201" t="str">
        <f>IF('statement of marks'!HG89="","",'statement of marks'!HG89)</f>
        <v/>
      </c>
      <c r="L2180" s="1044" t="s">
        <v>157</v>
      </c>
      <c r="M2180" s="1045"/>
      <c r="N2180" s="1046"/>
      <c r="O2180" s="201" t="str">
        <f>IF('statement of marks'!HI89="","",'statement of marks'!HI89)</f>
        <v/>
      </c>
      <c r="P2180" s="1047" t="s">
        <v>324</v>
      </c>
      <c r="Q2180" s="1047"/>
      <c r="R2180" s="1047"/>
      <c r="S2180" s="1047"/>
      <c r="T2180" s="1047"/>
      <c r="U2180" s="1047"/>
      <c r="V2180" s="1048"/>
    </row>
    <row r="2181" spans="1:22" ht="19.25" customHeight="1">
      <c r="A2181" s="986"/>
      <c r="B2181" s="1039" t="s">
        <v>333</v>
      </c>
      <c r="C2181" s="1040"/>
      <c r="D2181" s="965" t="s">
        <v>127</v>
      </c>
      <c r="E2181" s="966"/>
      <c r="F2181" s="958" t="s">
        <v>129</v>
      </c>
      <c r="G2181" s="958"/>
      <c r="H2181" s="958" t="s">
        <v>131</v>
      </c>
      <c r="I2181" s="958"/>
      <c r="J2181" s="958" t="s">
        <v>133</v>
      </c>
      <c r="K2181" s="958"/>
      <c r="L2181" s="959" t="s">
        <v>312</v>
      </c>
      <c r="M2181" s="959"/>
      <c r="N2181" s="959"/>
      <c r="O2181" s="959"/>
      <c r="P2181" s="960" t="s">
        <v>200</v>
      </c>
      <c r="Q2181" s="960"/>
      <c r="R2181" s="960"/>
      <c r="S2181" s="960"/>
      <c r="T2181" s="961" t="str">
        <f>IF('result subject-wise'!AR89="","",'result subject-wise'!AR89)</f>
        <v/>
      </c>
      <c r="U2181" s="961"/>
      <c r="V2181" s="962"/>
    </row>
    <row r="2182" spans="1:22" ht="19.25" customHeight="1">
      <c r="A2182" s="986"/>
      <c r="B2182" s="963" t="s">
        <v>309</v>
      </c>
      <c r="C2182" s="964"/>
      <c r="D2182" s="965" t="str">
        <f>IF('statement of marks'!EZ89="","",'statement of marks'!EZ89)</f>
        <v/>
      </c>
      <c r="E2182" s="966"/>
      <c r="F2182" s="966" t="str">
        <f>IF('statement of marks'!FB89="","",'statement of marks'!FB89)</f>
        <v/>
      </c>
      <c r="G2182" s="966"/>
      <c r="H2182" s="966" t="str">
        <f>IF('statement of marks'!FD89="","",'statement of marks'!FD89)</f>
        <v/>
      </c>
      <c r="I2182" s="966"/>
      <c r="J2182" s="966" t="str">
        <f>IF('statement of marks'!FF89="","",'statement of marks'!FF89)</f>
        <v/>
      </c>
      <c r="K2182" s="966"/>
      <c r="L2182" s="966" t="str">
        <f>IF('statement of marks'!FH89="","",'statement of marks'!FH89)</f>
        <v/>
      </c>
      <c r="M2182" s="966"/>
      <c r="N2182" s="966"/>
      <c r="O2182" s="966"/>
      <c r="P2182" s="960" t="s">
        <v>330</v>
      </c>
      <c r="Q2182" s="960"/>
      <c r="R2182" s="960"/>
      <c r="S2182" s="960"/>
      <c r="T2182" s="961" t="str">
        <f>IF(AND(T2181="mRrh.kZ",V2177&gt;=60),"FIRST",IF(AND(T2181="mRrh.kZ",V2177&gt;=48),"SECOND",IF(AND(T2181="mRrh.kZ",V2177&gt;=36),"THIRD","")))</f>
        <v/>
      </c>
      <c r="U2182" s="961"/>
      <c r="V2182" s="962"/>
    </row>
    <row r="2183" spans="1:22" ht="19.25" customHeight="1">
      <c r="A2183" s="986"/>
      <c r="B2183" s="963" t="s">
        <v>310</v>
      </c>
      <c r="C2183" s="964"/>
      <c r="D2183" s="967" t="str">
        <f>IF('statement of marks'!EY89="","",'statement of marks'!EY89)</f>
        <v/>
      </c>
      <c r="E2183" s="968"/>
      <c r="F2183" s="968" t="str">
        <f>IF('statement of marks'!FA89="","",'statement of marks'!FA89)</f>
        <v/>
      </c>
      <c r="G2183" s="968"/>
      <c r="H2183" s="968" t="str">
        <f>IF('statement of marks'!FC89="","",'statement of marks'!FC89)</f>
        <v/>
      </c>
      <c r="I2183" s="968"/>
      <c r="J2183" s="968" t="str">
        <f>IF('statement of marks'!FE89="","",'statement of marks'!FE89)</f>
        <v/>
      </c>
      <c r="K2183" s="968"/>
      <c r="L2183" s="968" t="str">
        <f>IF('statement of marks'!FG89="","",'statement of marks'!FG89)</f>
        <v/>
      </c>
      <c r="M2183" s="968"/>
      <c r="N2183" s="968"/>
      <c r="O2183" s="968"/>
      <c r="P2183" s="969" t="s">
        <v>302</v>
      </c>
      <c r="Q2183" s="970"/>
      <c r="R2183" s="970"/>
      <c r="S2183" s="971"/>
      <c r="T2183" s="972" t="str">
        <f>IF(T2181="","",'result subject-wise'!$G$118)</f>
        <v/>
      </c>
      <c r="U2183" s="972"/>
      <c r="V2183" s="973"/>
    </row>
    <row r="2184" spans="1:22" ht="19.25" customHeight="1">
      <c r="A2184" s="986"/>
      <c r="B2184" s="942" t="s">
        <v>303</v>
      </c>
      <c r="C2184" s="943"/>
      <c r="D2184" s="944"/>
      <c r="E2184" s="945"/>
      <c r="F2184" s="945"/>
      <c r="G2184" s="945"/>
      <c r="H2184" s="945"/>
      <c r="I2184" s="945"/>
      <c r="J2184" s="945"/>
      <c r="K2184" s="945"/>
      <c r="L2184" s="946" t="s">
        <v>326</v>
      </c>
      <c r="M2184" s="946"/>
      <c r="N2184" s="946"/>
      <c r="O2184" s="946"/>
      <c r="P2184" s="946"/>
      <c r="Q2184" s="946"/>
      <c r="R2184" s="974"/>
      <c r="S2184" s="975"/>
      <c r="T2184" s="975"/>
      <c r="U2184" s="975"/>
      <c r="V2184" s="976"/>
    </row>
    <row r="2185" spans="1:22" ht="19.25" customHeight="1">
      <c r="A2185" s="986"/>
      <c r="B2185" s="942" t="s">
        <v>335</v>
      </c>
      <c r="C2185" s="943"/>
      <c r="D2185" s="944"/>
      <c r="E2185" s="945"/>
      <c r="F2185" s="945"/>
      <c r="G2185" s="945"/>
      <c r="H2185" s="945"/>
      <c r="I2185" s="945"/>
      <c r="J2185" s="945"/>
      <c r="K2185" s="945"/>
      <c r="L2185" s="946" t="s">
        <v>304</v>
      </c>
      <c r="M2185" s="946"/>
      <c r="N2185" s="946"/>
      <c r="O2185" s="946"/>
      <c r="P2185" s="946"/>
      <c r="Q2185" s="946"/>
      <c r="R2185" s="977"/>
      <c r="S2185" s="978"/>
      <c r="T2185" s="978"/>
      <c r="U2185" s="978"/>
      <c r="V2185" s="979"/>
    </row>
    <row r="2186" spans="1:22" ht="19.25" customHeight="1">
      <c r="A2186" s="986"/>
      <c r="B2186" s="942" t="s">
        <v>313</v>
      </c>
      <c r="C2186" s="943"/>
      <c r="D2186" s="944"/>
      <c r="E2186" s="945"/>
      <c r="F2186" s="945"/>
      <c r="G2186" s="945"/>
      <c r="H2186" s="945"/>
      <c r="I2186" s="945"/>
      <c r="J2186" s="945"/>
      <c r="K2186" s="945"/>
      <c r="L2186" s="946" t="s">
        <v>327</v>
      </c>
      <c r="M2186" s="946"/>
      <c r="N2186" s="946"/>
      <c r="O2186" s="946"/>
      <c r="P2186" s="946"/>
      <c r="Q2186" s="946"/>
      <c r="R2186" s="947" t="s">
        <v>328</v>
      </c>
      <c r="S2186" s="948"/>
      <c r="T2186" s="948"/>
      <c r="U2186" s="948"/>
      <c r="V2186" s="949"/>
    </row>
    <row r="2187" spans="1:22" ht="19.25" customHeight="1">
      <c r="A2187" s="987"/>
      <c r="B2187" s="950" t="s">
        <v>329</v>
      </c>
      <c r="C2187" s="951"/>
      <c r="D2187" s="952"/>
      <c r="E2187" s="953"/>
      <c r="F2187" s="953"/>
      <c r="G2187" s="953"/>
      <c r="H2187" s="953"/>
      <c r="I2187" s="953"/>
      <c r="J2187" s="953"/>
      <c r="K2187" s="953"/>
      <c r="L2187" s="951" t="s">
        <v>117</v>
      </c>
      <c r="M2187" s="951"/>
      <c r="N2187" s="951"/>
      <c r="O2187" s="951"/>
      <c r="P2187" s="954">
        <f>'statement of marks'!$HJ$110</f>
        <v>42122</v>
      </c>
      <c r="Q2187" s="954"/>
      <c r="R2187" s="955" t="s">
        <v>305</v>
      </c>
      <c r="S2187" s="956"/>
      <c r="T2187" s="956"/>
      <c r="U2187" s="956"/>
      <c r="V2187" s="957"/>
    </row>
    <row r="2188" spans="1:22" ht="19.25" customHeight="1">
      <c r="A2188" s="980" t="s">
        <v>287</v>
      </c>
      <c r="B2188" s="981"/>
      <c r="C2188" s="981"/>
      <c r="D2188" s="981"/>
      <c r="E2188" s="981"/>
      <c r="F2188" s="981"/>
      <c r="G2188" s="981"/>
      <c r="H2188" s="981"/>
      <c r="I2188" s="981"/>
      <c r="J2188" s="981"/>
      <c r="K2188" s="981"/>
      <c r="L2188" s="981"/>
      <c r="M2188" s="981"/>
      <c r="N2188" s="981"/>
      <c r="O2188" s="981"/>
      <c r="P2188" s="981"/>
      <c r="Q2188" s="981"/>
      <c r="R2188" s="981"/>
      <c r="S2188" s="981"/>
      <c r="T2188" s="981"/>
      <c r="U2188" s="981"/>
      <c r="V2188" s="982"/>
    </row>
    <row r="2189" spans="1:22" ht="19.25" customHeight="1">
      <c r="A2189" s="983" t="str">
        <f>'statement of marks'!$A$1</f>
        <v>GOVT. GIRLS' HR. SEC. SCHOOL, NIMBAHERA</v>
      </c>
      <c r="B2189" s="984"/>
      <c r="C2189" s="984"/>
      <c r="D2189" s="984"/>
      <c r="E2189" s="984"/>
      <c r="F2189" s="984"/>
      <c r="G2189" s="984"/>
      <c r="H2189" s="984"/>
      <c r="I2189" s="984"/>
      <c r="J2189" s="984"/>
      <c r="K2189" s="984"/>
      <c r="L2189" s="984"/>
      <c r="M2189" s="984"/>
      <c r="N2189" s="984"/>
      <c r="O2189" s="984"/>
      <c r="P2189" s="984"/>
      <c r="Q2189" s="984"/>
      <c r="R2189" s="984"/>
      <c r="S2189" s="984"/>
      <c r="T2189" s="984"/>
      <c r="U2189" s="984"/>
      <c r="V2189" s="985"/>
    </row>
    <row r="2190" spans="1:22" ht="19.25" customHeight="1">
      <c r="A2190" s="986"/>
      <c r="B2190" s="988" t="s">
        <v>316</v>
      </c>
      <c r="C2190" s="988"/>
      <c r="D2190" s="989" t="str">
        <f>'statement of marks'!$F$3</f>
        <v>2013-14</v>
      </c>
      <c r="E2190" s="990"/>
      <c r="F2190" s="991" t="str">
        <f>IF(T2208="","MAIN EXAMINATION",IF(D2207="Suppl.","SUPPLEMENTARY EXAMINATION",IF(D2207="Re-exam.","RE-EXAMINATION",)))</f>
        <v>MAIN EXAMINATION</v>
      </c>
      <c r="G2190" s="992"/>
      <c r="H2190" s="992"/>
      <c r="I2190" s="992"/>
      <c r="J2190" s="992"/>
      <c r="K2190" s="992"/>
      <c r="L2190" s="992"/>
      <c r="M2190" s="992"/>
      <c r="N2190" s="992"/>
      <c r="O2190" s="992"/>
      <c r="P2190" s="992"/>
      <c r="Q2190" s="992"/>
      <c r="R2190" s="993" t="s">
        <v>315</v>
      </c>
      <c r="S2190" s="994"/>
      <c r="T2190" s="995" t="str">
        <f>'statement of marks'!$A$3</f>
        <v>11 'A'</v>
      </c>
      <c r="U2190" s="995"/>
      <c r="V2190" s="996"/>
    </row>
    <row r="2191" spans="1:22" ht="19.25" customHeight="1">
      <c r="A2191" s="986"/>
      <c r="B2191" s="997" t="s">
        <v>36</v>
      </c>
      <c r="C2191" s="997"/>
      <c r="D2191" s="998" t="str">
        <f>IF('statement of marks'!G90="","",'statement of marks'!G90)</f>
        <v>A 082</v>
      </c>
      <c r="E2191" s="946"/>
      <c r="F2191" s="946"/>
      <c r="G2191" s="946"/>
      <c r="H2191" s="946"/>
      <c r="I2191" s="946"/>
      <c r="J2191" s="946"/>
      <c r="K2191" s="946"/>
      <c r="L2191" s="946"/>
      <c r="M2191" s="946"/>
      <c r="N2191" s="946"/>
      <c r="O2191" s="946"/>
      <c r="P2191" s="946"/>
      <c r="Q2191" s="946"/>
      <c r="R2191" s="999" t="s">
        <v>314</v>
      </c>
      <c r="S2191" s="1000"/>
      <c r="T2191" s="1001" t="str">
        <f>IF('statement of marks'!E90="","",'statement of marks'!E90)</f>
        <v/>
      </c>
      <c r="U2191" s="1001"/>
      <c r="V2191" s="1002"/>
    </row>
    <row r="2192" spans="1:22" ht="19.25" customHeight="1">
      <c r="A2192" s="986"/>
      <c r="B2192" s="997" t="s">
        <v>37</v>
      </c>
      <c r="C2192" s="997"/>
      <c r="D2192" s="998" t="str">
        <f>IF('statement of marks'!H90="","",'statement of marks'!H90)</f>
        <v>B 082</v>
      </c>
      <c r="E2192" s="946"/>
      <c r="F2192" s="946"/>
      <c r="G2192" s="946"/>
      <c r="H2192" s="946"/>
      <c r="I2192" s="946"/>
      <c r="J2192" s="946"/>
      <c r="K2192" s="946"/>
      <c r="L2192" s="946"/>
      <c r="M2192" s="946"/>
      <c r="N2192" s="946"/>
      <c r="O2192" s="946"/>
      <c r="P2192" s="946"/>
      <c r="Q2192" s="946"/>
      <c r="R2192" s="999" t="s">
        <v>35</v>
      </c>
      <c r="S2192" s="1000"/>
      <c r="T2192" s="1001" t="str">
        <f>IF('statement of marks'!D90="","",'statement of marks'!D90)</f>
        <v/>
      </c>
      <c r="U2192" s="1001"/>
      <c r="V2192" s="1002"/>
    </row>
    <row r="2193" spans="1:22" ht="19.25" customHeight="1">
      <c r="A2193" s="986"/>
      <c r="B2193" s="1003" t="s">
        <v>38</v>
      </c>
      <c r="C2193" s="1003"/>
      <c r="D2193" s="998" t="str">
        <f>IF('statement of marks'!I90="","",'statement of marks'!I90)</f>
        <v>C 082</v>
      </c>
      <c r="E2193" s="946"/>
      <c r="F2193" s="946"/>
      <c r="G2193" s="946"/>
      <c r="H2193" s="946"/>
      <c r="I2193" s="946"/>
      <c r="J2193" s="946"/>
      <c r="K2193" s="946"/>
      <c r="L2193" s="946"/>
      <c r="M2193" s="946"/>
      <c r="N2193" s="946"/>
      <c r="O2193" s="946"/>
      <c r="P2193" s="946"/>
      <c r="Q2193" s="946"/>
      <c r="R2193" s="1004" t="s">
        <v>285</v>
      </c>
      <c r="S2193" s="1005"/>
      <c r="T2193" s="1006" t="str">
        <f>IF('statement of marks'!F90="","",'statement of marks'!F90)</f>
        <v/>
      </c>
      <c r="U2193" s="1006"/>
      <c r="V2193" s="1007"/>
    </row>
    <row r="2194" spans="1:22" ht="19.25" customHeight="1">
      <c r="A2194" s="986"/>
      <c r="B2194" s="1008" t="s">
        <v>223</v>
      </c>
      <c r="C2194" s="1010" t="s">
        <v>319</v>
      </c>
      <c r="D2194" s="1012" t="s">
        <v>114</v>
      </c>
      <c r="E2194" s="1012" t="s">
        <v>115</v>
      </c>
      <c r="F2194" s="1012" t="s">
        <v>116</v>
      </c>
      <c r="G2194" s="1014" t="s">
        <v>281</v>
      </c>
      <c r="H2194" s="1014" t="s">
        <v>282</v>
      </c>
      <c r="I2194" s="1012" t="s">
        <v>289</v>
      </c>
      <c r="J2194" s="1012" t="s">
        <v>299</v>
      </c>
      <c r="K2194" s="1016" t="s">
        <v>299</v>
      </c>
      <c r="L2194" s="1018" t="s">
        <v>292</v>
      </c>
      <c r="M2194" s="1018" t="s">
        <v>293</v>
      </c>
      <c r="N2194" s="1020" t="s">
        <v>294</v>
      </c>
      <c r="O2194" s="1020" t="s">
        <v>290</v>
      </c>
      <c r="P2194" s="1020" t="s">
        <v>291</v>
      </c>
      <c r="Q2194" s="1016" t="s">
        <v>323</v>
      </c>
      <c r="R2194" s="1012" t="s">
        <v>334</v>
      </c>
      <c r="S2194" s="1022" t="s">
        <v>332</v>
      </c>
      <c r="T2194" s="1024" t="s">
        <v>320</v>
      </c>
      <c r="U2194" s="1026" t="s">
        <v>321</v>
      </c>
      <c r="V2194" s="1028" t="s">
        <v>322</v>
      </c>
    </row>
    <row r="2195" spans="1:22" ht="19.25" customHeight="1">
      <c r="A2195" s="986"/>
      <c r="B2195" s="1009"/>
      <c r="C2195" s="1011"/>
      <c r="D2195" s="1013"/>
      <c r="E2195" s="1013"/>
      <c r="F2195" s="1013"/>
      <c r="G2195" s="1015"/>
      <c r="H2195" s="1015"/>
      <c r="I2195" s="1013"/>
      <c r="J2195" s="1013"/>
      <c r="K2195" s="1017"/>
      <c r="L2195" s="1019"/>
      <c r="M2195" s="1019"/>
      <c r="N2195" s="1021"/>
      <c r="O2195" s="1021"/>
      <c r="P2195" s="1021"/>
      <c r="Q2195" s="1017"/>
      <c r="R2195" s="1013"/>
      <c r="S2195" s="1023"/>
      <c r="T2195" s="1025"/>
      <c r="U2195" s="1027"/>
      <c r="V2195" s="1029"/>
    </row>
    <row r="2196" spans="1:22" ht="19.25" customHeight="1">
      <c r="A2196" s="986"/>
      <c r="B2196" s="1030" t="s">
        <v>317</v>
      </c>
      <c r="C2196" s="1031"/>
      <c r="D2196" s="173">
        <v>10</v>
      </c>
      <c r="E2196" s="203">
        <v>10</v>
      </c>
      <c r="F2196" s="203">
        <v>10</v>
      </c>
      <c r="G2196" s="164" t="s">
        <v>90</v>
      </c>
      <c r="H2196" s="174" t="str">
        <f>'statement of marks'!$AQ$6</f>
        <v/>
      </c>
      <c r="I2196" s="165">
        <v>70</v>
      </c>
      <c r="J2196" s="164" t="s">
        <v>88</v>
      </c>
      <c r="K2196" s="175">
        <v>100</v>
      </c>
      <c r="L2196" s="164" t="s">
        <v>91</v>
      </c>
      <c r="M2196" s="174" t="str">
        <f>'statement of marks'!$AV$6</f>
        <v/>
      </c>
      <c r="N2196" s="165">
        <v>100</v>
      </c>
      <c r="O2196" s="164" t="s">
        <v>307</v>
      </c>
      <c r="P2196" s="175"/>
      <c r="Q2196" s="175">
        <v>200</v>
      </c>
      <c r="R2196" s="166"/>
      <c r="S2196" s="166"/>
      <c r="T2196" s="167"/>
      <c r="U2196" s="168"/>
      <c r="V2196" s="176" t="str">
        <f>IF(OR(U2203=0,U2203&lt;S2203),"",Q2196)</f>
        <v/>
      </c>
    </row>
    <row r="2197" spans="1:22" ht="19.25" customHeight="1">
      <c r="A2197" s="986"/>
      <c r="B2197" s="942" t="str">
        <f>'statement of marks'!$J$3</f>
        <v>HINDI COMPULSORY</v>
      </c>
      <c r="C2197" s="943"/>
      <c r="D2197" s="200" t="str">
        <f>IF('statement of marks'!J90="","",'statement of marks'!J90)</f>
        <v/>
      </c>
      <c r="E2197" s="201" t="str">
        <f>IF('statement of marks'!K90="","",'statement of marks'!K90)</f>
        <v/>
      </c>
      <c r="F2197" s="201" t="str">
        <f>IF('statement of marks'!L90="","",'statement of marks'!L90)</f>
        <v/>
      </c>
      <c r="G2197" s="177" t="str">
        <f>IF('statement of marks'!N90="","",'statement of marks'!N90)</f>
        <v/>
      </c>
      <c r="H2197" s="177" t="str">
        <f>'statement of marks'!$BS$6</f>
        <v/>
      </c>
      <c r="I2197" s="204" t="str">
        <f>IF(G2197="","",G2197)</f>
        <v/>
      </c>
      <c r="J2197" s="204" t="str">
        <f>IF(G2197="","",SUM(D2197,E2197,F2197,G2197))</f>
        <v/>
      </c>
      <c r="K2197" s="178" t="str">
        <f>J2197</f>
        <v/>
      </c>
      <c r="L2197" s="177" t="str">
        <f>IF('statement of marks'!P90="","",'statement of marks'!P90)</f>
        <v/>
      </c>
      <c r="M2197" s="174" t="str">
        <f>'statement of marks'!$BX$6</f>
        <v/>
      </c>
      <c r="N2197" s="204" t="str">
        <f>IF(L2197="","",L2197)</f>
        <v/>
      </c>
      <c r="O2197" s="204" t="str">
        <f>IF(L2197="","",SUM(J2197,L2197))</f>
        <v/>
      </c>
      <c r="P2197" s="179">
        <f>SUM(H2197,M2197)</f>
        <v>0</v>
      </c>
      <c r="Q2197" s="178" t="str">
        <f>O2197</f>
        <v/>
      </c>
      <c r="R2197" s="201" t="str">
        <f>CONCATENATE('statement of marks'!FJ90,'statement of marks'!FK90,'statement of marks'!FL90)</f>
        <v/>
      </c>
      <c r="S2197" s="180" t="str">
        <f>IF(OR(R2197="S",R2197="RE"),100,"")</f>
        <v/>
      </c>
      <c r="T2197" s="181" t="str">
        <f>IF('result subject-wise'!U90="","",'result subject-wise'!U90)</f>
        <v/>
      </c>
      <c r="U2197" s="182" t="str">
        <f>IF('result subject-wise'!V90="","",'result subject-wise'!V90)</f>
        <v/>
      </c>
      <c r="V2197" s="176" t="str">
        <f>IF(OR(U2203=0,U2203&lt;S2203),"",IF(R2197="RE",SUM(Q2197,T2197),IF(R2197="S",T2197,Q2197)))</f>
        <v/>
      </c>
    </row>
    <row r="2198" spans="1:22" ht="19.25" customHeight="1">
      <c r="A2198" s="986"/>
      <c r="B2198" s="942" t="str">
        <f>'statement of marks'!$W$3</f>
        <v>ENGLISH COMPULSORY</v>
      </c>
      <c r="C2198" s="943"/>
      <c r="D2198" s="200" t="str">
        <f>IF('statement of marks'!W90="","",'statement of marks'!W90)</f>
        <v/>
      </c>
      <c r="E2198" s="201" t="str">
        <f>IF('statement of marks'!X90="","",'statement of marks'!X90)</f>
        <v/>
      </c>
      <c r="F2198" s="201" t="str">
        <f>IF('statement of marks'!Y90="","",'statement of marks'!Y90)</f>
        <v/>
      </c>
      <c r="G2198" s="177" t="str">
        <f>IF('statement of marks'!AA90="","",'statement of marks'!AA90)</f>
        <v/>
      </c>
      <c r="H2198" s="177" t="str">
        <f>'statement of marks'!$CU$6</f>
        <v/>
      </c>
      <c r="I2198" s="204" t="str">
        <f>IF(G2198="","",G2198)</f>
        <v/>
      </c>
      <c r="J2198" s="204" t="str">
        <f t="shared" ref="J2198:J2201" si="799">IF(G2198="","",SUM(D2198,E2198,F2198,G2198))</f>
        <v/>
      </c>
      <c r="K2198" s="178" t="str">
        <f>J2198</f>
        <v/>
      </c>
      <c r="L2198" s="177" t="str">
        <f>IF('statement of marks'!AC90="","",'statement of marks'!AC90)</f>
        <v/>
      </c>
      <c r="M2198" s="174" t="str">
        <f>'statement of marks'!$CZ$6</f>
        <v/>
      </c>
      <c r="N2198" s="204" t="str">
        <f>IF(L2198="","",L2198)</f>
        <v/>
      </c>
      <c r="O2198" s="204" t="str">
        <f t="shared" ref="O2198" si="800">IF(L2198="","",SUM(J2198,L2198))</f>
        <v/>
      </c>
      <c r="P2198" s="179">
        <f t="shared" ref="P2198" si="801">SUM(H2198,M2198)</f>
        <v>0</v>
      </c>
      <c r="Q2198" s="178" t="str">
        <f>O2198</f>
        <v/>
      </c>
      <c r="R2198" s="201" t="str">
        <f>CONCATENATE('statement of marks'!FM90,'statement of marks'!FN90,'statement of marks'!FO90)</f>
        <v/>
      </c>
      <c r="S2198" s="180" t="str">
        <f>IF(OR(R2198="S",R2198="RE"),100,"")</f>
        <v/>
      </c>
      <c r="T2198" s="181" t="str">
        <f>IF('result subject-wise'!X90="","",'result subject-wise'!X90)</f>
        <v/>
      </c>
      <c r="U2198" s="182" t="str">
        <f>IF('result subject-wise'!Y90="","",'result subject-wise'!Y90)</f>
        <v/>
      </c>
      <c r="V2198" s="176" t="str">
        <f>IF(OR(U2203=0,U2203&lt;S2203),"",IF(R2198="RE",SUM(Q2198,T2198),IF(R2198="S",T2198,Q2198)))</f>
        <v/>
      </c>
    </row>
    <row r="2199" spans="1:22" ht="19.25" customHeight="1">
      <c r="A2199" s="986"/>
      <c r="B2199" s="942" t="str">
        <f>'statement of marks'!AK90</f>
        <v/>
      </c>
      <c r="C2199" s="943"/>
      <c r="D2199" s="200" t="str">
        <f>IF('statement of marks'!AL90="","",'statement of marks'!AL90)</f>
        <v/>
      </c>
      <c r="E2199" s="201" t="str">
        <f>IF('statement of marks'!AM90="","",'statement of marks'!AM90)</f>
        <v/>
      </c>
      <c r="F2199" s="201" t="str">
        <f>IF('statement of marks'!AN90="","",'statement of marks'!AN90)</f>
        <v/>
      </c>
      <c r="G2199" s="177" t="str">
        <f>IF('statement of marks'!AP90="","",'statement of marks'!AP90)</f>
        <v/>
      </c>
      <c r="H2199" s="177" t="str">
        <f>IF('statement of marks'!AQ90="","",'statement of marks'!AQ90)</f>
        <v/>
      </c>
      <c r="I2199" s="204" t="str">
        <f>IF(G2199="","",IF(AND(G2199="ML",H2199="ML"),"ML",IF(AND(G2199="ML",H2199=""),"ML",SUM(G2199,H2199))))</f>
        <v/>
      </c>
      <c r="J2199" s="204" t="str">
        <f t="shared" si="799"/>
        <v/>
      </c>
      <c r="K2199" s="178" t="str">
        <f>IF(J2199="","",SUM(H2199,J2199))</f>
        <v/>
      </c>
      <c r="L2199" s="177" t="str">
        <f>IF('statement of marks'!AU90="","",'statement of marks'!AU90)</f>
        <v/>
      </c>
      <c r="M2199" s="177" t="str">
        <f>IF('statement of marks'!AV90="","",'statement of marks'!AV90)</f>
        <v/>
      </c>
      <c r="N2199" s="204" t="str">
        <f>IF(L2199="","",IF(AND(L2199="ML",M2199="ML"),"ML",IF(AND(L2199="ML",M2199=""),"ML",SUM(L2199,M2199))))</f>
        <v/>
      </c>
      <c r="O2199" s="204" t="str">
        <f>IF(L2199="","",SUM(J2199,L2199))</f>
        <v/>
      </c>
      <c r="P2199" s="177" t="str">
        <f>IF(AND(H2199="",M2199=""),"",SUM(H2199,M2199))</f>
        <v/>
      </c>
      <c r="Q2199" s="178" t="str">
        <f>IF(O2199="","",SUM(O2199,P2199))</f>
        <v/>
      </c>
      <c r="R2199" s="201" t="str">
        <f>CONCATENATE('statement of marks'!FP90,'statement of marks'!FY90,'statement of marks'!FZ90)</f>
        <v/>
      </c>
      <c r="S2199" s="180" t="str">
        <f>IF('result subject-wise'!Z90="","",'result subject-wise'!Z90)</f>
        <v/>
      </c>
      <c r="T2199" s="181" t="str">
        <f>IF('result subject-wise'!AB90="","",'result subject-wise'!AB90)</f>
        <v/>
      </c>
      <c r="U2199" s="182" t="str">
        <f>IF('result subject-wise'!AC90="","",'result subject-wise'!AC90)</f>
        <v/>
      </c>
      <c r="V2199" s="176" t="str">
        <f>IF(OR(U2203=0,U2203&lt;S2203),"",IF(OR(R2199="RE",R2199="REP"),SUM(Q2199,T2199),IF(R2199="S",T2199,Q2199)))</f>
        <v/>
      </c>
    </row>
    <row r="2200" spans="1:22" ht="19.25" customHeight="1">
      <c r="A2200" s="986"/>
      <c r="B2200" s="942" t="str">
        <f>'statement of marks'!BM90</f>
        <v/>
      </c>
      <c r="C2200" s="943"/>
      <c r="D2200" s="200" t="str">
        <f>IF('statement of marks'!BN90="","",'statement of marks'!BN90)</f>
        <v/>
      </c>
      <c r="E2200" s="201" t="str">
        <f>IF('statement of marks'!BO90="","",'statement of marks'!BO90)</f>
        <v/>
      </c>
      <c r="F2200" s="201" t="str">
        <f>IF('statement of marks'!BP90="","",'statement of marks'!BP90)</f>
        <v/>
      </c>
      <c r="G2200" s="177" t="str">
        <f>IF('statement of marks'!BR90="","",'statement of marks'!BR90)</f>
        <v/>
      </c>
      <c r="H2200" s="177" t="str">
        <f>IF('statement of marks'!BS90="","",'statement of marks'!BS90)</f>
        <v/>
      </c>
      <c r="I2200" s="204" t="str">
        <f t="shared" ref="I2200" si="802">IF(G2200="","",IF(AND(G2200="ML",H2200="ML"),"ML",IF(AND(G2200="ML",H2200=""),"ML",SUM(G2200,H2200))))</f>
        <v/>
      </c>
      <c r="J2200" s="204" t="str">
        <f t="shared" si="799"/>
        <v/>
      </c>
      <c r="K2200" s="178" t="str">
        <f>IF(J2200="","",SUM(H2200,J2200))</f>
        <v/>
      </c>
      <c r="L2200" s="177" t="str">
        <f>IF('statement of marks'!BW90="","",'statement of marks'!BW90)</f>
        <v/>
      </c>
      <c r="M2200" s="177" t="str">
        <f>IF('statement of marks'!BX90="","",'statement of marks'!BX90)</f>
        <v/>
      </c>
      <c r="N2200" s="204" t="str">
        <f t="shared" ref="N2200" si="803">IF(L2200="","",IF(AND(L2200="ML",M2200="ML"),"ML",IF(AND(L2200="ML",M2200=""),"ML",SUM(L2200,M2200))))</f>
        <v/>
      </c>
      <c r="O2200" s="204" t="str">
        <f>IF(L2200="","",SUM(J2200,L2200))</f>
        <v/>
      </c>
      <c r="P2200" s="177" t="str">
        <f t="shared" ref="P2200:P2201" si="804">IF(AND(H2200="",M2200=""),"",SUM(H2200,M2200))</f>
        <v/>
      </c>
      <c r="Q2200" s="178" t="str">
        <f>IF(O2200="","",SUM(O2200,P2200))</f>
        <v/>
      </c>
      <c r="R2200" s="201" t="str">
        <f>CONCATENATE('statement of marks'!GA90,'statement of marks'!GJ90,'statement of marks'!GK90)</f>
        <v/>
      </c>
      <c r="S2200" s="180" t="str">
        <f>IF('result subject-wise'!AD90="","",'result subject-wise'!AD90)</f>
        <v/>
      </c>
      <c r="T2200" s="181" t="str">
        <f>IF('result subject-wise'!AF90="","",'result subject-wise'!AF90)</f>
        <v/>
      </c>
      <c r="U2200" s="182" t="str">
        <f>IF('result subject-wise'!AG90="","",'result subject-wise'!AG90)</f>
        <v/>
      </c>
      <c r="V2200" s="176" t="str">
        <f>IF(OR(U2203=0,U2203&lt;S2203),"",IF(OR(R2200="RE",R2200="REP"),SUM(Q2200,T2200),IF(R2200="S",T2200,Q2200)))</f>
        <v/>
      </c>
    </row>
    <row r="2201" spans="1:22" ht="19.25" customHeight="1">
      <c r="A2201" s="986"/>
      <c r="B2201" s="942" t="str">
        <f>'statement of marks'!CO90</f>
        <v/>
      </c>
      <c r="C2201" s="943"/>
      <c r="D2201" s="200" t="str">
        <f>IF('statement of marks'!CP90="","",'statement of marks'!CP90)</f>
        <v/>
      </c>
      <c r="E2201" s="201" t="str">
        <f>IF('statement of marks'!CQ90="","",'statement of marks'!CQ90)</f>
        <v/>
      </c>
      <c r="F2201" s="201" t="str">
        <f>IF('statement of marks'!CR90="","",'statement of marks'!CR90)</f>
        <v/>
      </c>
      <c r="G2201" s="177" t="str">
        <f>IF('statement of marks'!CT90="","",'statement of marks'!CT90)</f>
        <v/>
      </c>
      <c r="H2201" s="177" t="str">
        <f>IF('statement of marks'!CU90="","",'statement of marks'!CU90)</f>
        <v/>
      </c>
      <c r="I2201" s="204" t="str">
        <f>IF(G2201="","",IF(AND(G2201="ML",H2201="ML"),"ML",IF(AND(G2201="ML",H2201=""),"ML",SUM(G2201,H2201))))</f>
        <v/>
      </c>
      <c r="J2201" s="204" t="str">
        <f t="shared" si="799"/>
        <v/>
      </c>
      <c r="K2201" s="178" t="str">
        <f>IF(J2201="","",SUM(H2201,J2201))</f>
        <v/>
      </c>
      <c r="L2201" s="177" t="str">
        <f>IF('statement of marks'!CY90="","",'statement of marks'!CY90)</f>
        <v/>
      </c>
      <c r="M2201" s="177" t="str">
        <f>IF('statement of marks'!CZ90="","",'statement of marks'!CZ90)</f>
        <v/>
      </c>
      <c r="N2201" s="204" t="str">
        <f>IF(L2201="","",IF(AND(L2201="ML",M2201="ML"),"ML",IF(AND(L2201="ML",M2201=""),"ML",SUM(L2201,M2201))))</f>
        <v/>
      </c>
      <c r="O2201" s="204" t="str">
        <f>IF(L2201="","",SUM(J2201,L2201))</f>
        <v/>
      </c>
      <c r="P2201" s="177" t="str">
        <f t="shared" si="804"/>
        <v/>
      </c>
      <c r="Q2201" s="178" t="str">
        <f>IF(O2201="","",SUM(O2201,P2201))</f>
        <v/>
      </c>
      <c r="R2201" s="201" t="str">
        <f>CONCATENATE('statement of marks'!GL90,'statement of marks'!GU90,'statement of marks'!GV90)</f>
        <v/>
      </c>
      <c r="S2201" s="180" t="str">
        <f>IF('result subject-wise'!AH90="","",'result subject-wise'!AH90)</f>
        <v/>
      </c>
      <c r="T2201" s="181" t="str">
        <f>IF('result subject-wise'!AJ90="","",'result subject-wise'!AJ90)</f>
        <v/>
      </c>
      <c r="U2201" s="182" t="str">
        <f>IF('result subject-wise'!AK90="","",'result subject-wise'!AK90)</f>
        <v/>
      </c>
      <c r="V2201" s="176" t="str">
        <f>IF(OR(U2203=0,U2203&lt;S2203),"",IF(OR(R2201="RE",R2201="REP"),SUM(Q2201,T2201),IF(R2201="S",T2201,Q2201)))</f>
        <v/>
      </c>
    </row>
    <row r="2202" spans="1:22" ht="19.25" customHeight="1">
      <c r="A2202" s="986"/>
      <c r="B2202" s="1032" t="s">
        <v>296</v>
      </c>
      <c r="C2202" s="1033"/>
      <c r="D2202" s="183" t="str">
        <f>IF(AND(D2197="",D2198="",D2199="",D2200="",D2201=""),"",SUM(D2197:D2201))</f>
        <v/>
      </c>
      <c r="E2202" s="183" t="str">
        <f t="shared" ref="E2202:F2202" si="805">IF(AND(E2197="",E2198="",E2199="",E2200="",E2201=""),"",SUM(E2197:E2201))</f>
        <v/>
      </c>
      <c r="F2202" s="183" t="str">
        <f t="shared" si="805"/>
        <v/>
      </c>
      <c r="G2202" s="184" t="str">
        <f>IF(G2197="","",SUM(G2197:G2201))</f>
        <v/>
      </c>
      <c r="H2202" s="184">
        <f>SUM(H2199:H2201)</f>
        <v>0</v>
      </c>
      <c r="I2202" s="184" t="str">
        <f>IF(AND(I2197="",I2198="",I2199="",I2200="",I2201=""),"",SUM(I2197:I2201))</f>
        <v/>
      </c>
      <c r="J2202" s="185" t="str">
        <f>IF(J2201="","",SUM(J2197:J2201))</f>
        <v/>
      </c>
      <c r="K2202" s="186" t="str">
        <f>IF(K2197="","",SUM(K2197:K2201))</f>
        <v/>
      </c>
      <c r="L2202" s="184" t="str">
        <f>IF(L2197="","",SUM(L2197:L2201))</f>
        <v/>
      </c>
      <c r="M2202" s="184">
        <f>SUM(M2199:M2201)</f>
        <v>0</v>
      </c>
      <c r="N2202" s="184" t="str">
        <f t="shared" ref="N2202" si="806">IF(AND(N2197="",N2198="",N2199="",N2200="",N2201=""),"",SUM(N2197:N2201))</f>
        <v/>
      </c>
      <c r="O2202" s="185" t="str">
        <f>IF(L2202="","",SUM(J2202,L2202))</f>
        <v/>
      </c>
      <c r="P2202" s="186">
        <f>SUM(H2202,M2202)</f>
        <v>0</v>
      </c>
      <c r="Q2202" s="186" t="str">
        <f>IF(Q2197="","",SUM(Q2197:Q2201))</f>
        <v/>
      </c>
      <c r="R2202" s="185"/>
      <c r="S2202" s="185" t="str">
        <f>IF(AND(S2197="",S2198="",S2199="",S2200="",S2201=""),"",SUM(S2197:S2201))</f>
        <v/>
      </c>
      <c r="T2202" s="187" t="str">
        <f>IF(AND(T2197="",T2198="",T2199="",T2200="",T2201=""),"",SUM(T2197:T2201))</f>
        <v/>
      </c>
      <c r="U2202" s="188"/>
      <c r="V2202" s="189" t="str">
        <f>IF(V2197="","",SUM(V2197:V2201))</f>
        <v/>
      </c>
    </row>
    <row r="2203" spans="1:22" ht="19.25" customHeight="1">
      <c r="A2203" s="986"/>
      <c r="B2203" s="1034" t="s">
        <v>318</v>
      </c>
      <c r="C2203" s="1035"/>
      <c r="D2203" s="173" t="str">
        <f>IF(D2202="","",50-(COUNTIF(D2197:D2201,"NA")*10+COUNTIF(D2197:D2201,"ML")*10))</f>
        <v/>
      </c>
      <c r="E2203" s="173" t="str">
        <f t="shared" ref="E2203:F2203" si="807">IF(E2202="","",50-(COUNTIF(E2197:E2201,"NA")*10+COUNTIF(E2197:E2201,"ML")*10))</f>
        <v/>
      </c>
      <c r="F2203" s="173" t="str">
        <f t="shared" si="807"/>
        <v/>
      </c>
      <c r="G2203" s="177">
        <f>I2203-H2203</f>
        <v>350</v>
      </c>
      <c r="H2203" s="184">
        <f>IF(H2202="","",(IF(OR(H2199="ML",H2199=""),0,H2196)+IF(OR(H2200="ML",H2200=""),0,H2197)+IF(OR(H2201="ML",H2201=""),0,H2198)))</f>
        <v>0</v>
      </c>
      <c r="I2203" s="177">
        <f>IF(I2202=0,0,350-H2205)</f>
        <v>350</v>
      </c>
      <c r="J2203" s="204" t="str">
        <f>IF(J2202="","",SUM(D2203:G2203))</f>
        <v/>
      </c>
      <c r="K2203" s="178" t="str">
        <f>IF(K2202="","",SUM(H2203,J2203))</f>
        <v/>
      </c>
      <c r="L2203" s="177">
        <f>N2203-M2203</f>
        <v>500</v>
      </c>
      <c r="M2203" s="180">
        <f>IF(M2202="","",(IF(OR(M2199="ML",M2199=""),0,M2196)+IF(OR(M2200="ML",M2200=""),0,M2197)+IF(OR(M2201="ML",M2201=""),0,M2198)))</f>
        <v>0</v>
      </c>
      <c r="N2203" s="177">
        <f>IF(N2202=0,0,500-M2205)</f>
        <v>500</v>
      </c>
      <c r="O2203" s="204">
        <f>IF(L2203="","",SUM(J2203,L2203))</f>
        <v>500</v>
      </c>
      <c r="P2203" s="178">
        <f>SUM(H2203,M2203)</f>
        <v>0</v>
      </c>
      <c r="Q2203" s="178" t="str">
        <f>IF(Q2202="","",SUM(O2203,P2203))</f>
        <v/>
      </c>
      <c r="R2203" s="169"/>
      <c r="S2203" s="190">
        <f>COUNTIF(R2197:R2206,"S")</f>
        <v>0</v>
      </c>
      <c r="T2203" s="190">
        <f>COUNTIF(R2197:R2206,"RE")+COUNTIF(R2197:R2206,"REP")</f>
        <v>0</v>
      </c>
      <c r="U2203" s="190">
        <f>COUNTIF(U2197:U2202,"P")+COUNTIF(U2205:U2206,"P")</f>
        <v>0</v>
      </c>
      <c r="V2203" s="191" t="str">
        <f>IF(OR(U2203=0,U2203&lt;(S2203+T2203)),"",(Q2203-(S2203*200)+S2202))</f>
        <v/>
      </c>
    </row>
    <row r="2204" spans="1:22" ht="19.25" customHeight="1">
      <c r="A2204" s="986"/>
      <c r="B2204" s="942" t="s">
        <v>156</v>
      </c>
      <c r="C2204" s="943"/>
      <c r="D2204" s="192" t="str">
        <f t="shared" ref="D2204:Q2204" si="808">IF(D2203="","",D2202/D2203*100)</f>
        <v/>
      </c>
      <c r="E2204" s="192" t="str">
        <f t="shared" si="808"/>
        <v/>
      </c>
      <c r="F2204" s="192" t="str">
        <f t="shared" si="808"/>
        <v/>
      </c>
      <c r="G2204" s="192" t="e">
        <f t="shared" si="808"/>
        <v>#VALUE!</v>
      </c>
      <c r="H2204" s="192" t="e">
        <f t="shared" si="808"/>
        <v>#DIV/0!</v>
      </c>
      <c r="I2204" s="192" t="e">
        <f t="shared" si="808"/>
        <v>#VALUE!</v>
      </c>
      <c r="J2204" s="192" t="str">
        <f t="shared" si="808"/>
        <v/>
      </c>
      <c r="K2204" s="193" t="str">
        <f t="shared" si="808"/>
        <v/>
      </c>
      <c r="L2204" s="192" t="e">
        <f t="shared" si="808"/>
        <v>#VALUE!</v>
      </c>
      <c r="M2204" s="192" t="e">
        <f t="shared" si="808"/>
        <v>#DIV/0!</v>
      </c>
      <c r="N2204" s="192" t="e">
        <f t="shared" si="808"/>
        <v>#VALUE!</v>
      </c>
      <c r="O2204" s="192" t="e">
        <f t="shared" si="808"/>
        <v>#VALUE!</v>
      </c>
      <c r="P2204" s="193" t="e">
        <f t="shared" si="808"/>
        <v>#DIV/0!</v>
      </c>
      <c r="Q2204" s="193" t="str">
        <f t="shared" si="808"/>
        <v/>
      </c>
      <c r="R2204" s="166"/>
      <c r="S2204" s="166"/>
      <c r="T2204" s="167"/>
      <c r="U2204" s="170"/>
      <c r="V2204" s="194" t="str">
        <f>IF(V2203="","",V2202/V2203*100)</f>
        <v/>
      </c>
    </row>
    <row r="2205" spans="1:22" ht="19.25" customHeight="1">
      <c r="A2205" s="986"/>
      <c r="B2205" s="942" t="str">
        <f>'statement of marks'!$DQ$3</f>
        <v>RAJASTHAN STUDIES</v>
      </c>
      <c r="C2205" s="943"/>
      <c r="D2205" s="200" t="str">
        <f>IF('statement of marks'!DQ90="","",'statement of marks'!DQ90)</f>
        <v/>
      </c>
      <c r="E2205" s="201" t="str">
        <f>IF('statement of marks'!DR90="","",'statement of marks'!DR90)</f>
        <v/>
      </c>
      <c r="F2205" s="201" t="str">
        <f>IF('statement of marks'!DS90="","",'statement of marks'!DS90)</f>
        <v/>
      </c>
      <c r="G2205" s="201" t="str">
        <f>IF('statement of marks'!DU90="","",'statement of marks'!DU90)</f>
        <v/>
      </c>
      <c r="H2205" s="179">
        <f>IF(G2197="ML",70)+IF(G2198="ML",70)+IF(G2199="ML",70-H2196)+IF(G2200="ML",70-H2197)+IF(G2201="ML",70-H2198)+IF(H2199="ml",H2196)+IF(H2200="ml",H2197)+IF(H2201="ml",H2198)</f>
        <v>0</v>
      </c>
      <c r="I2205" s="204" t="str">
        <f>IF(G2205="","",SUM(G2205,H2205))</f>
        <v/>
      </c>
      <c r="J2205" s="204" t="str">
        <f>IF(G2205="","",SUM(D2205,E2205,F2205,G2205))</f>
        <v/>
      </c>
      <c r="K2205" s="178" t="str">
        <f>IF(J2205="","",SUM(H2205,J2205))</f>
        <v/>
      </c>
      <c r="L2205" s="201" t="str">
        <f>IF('statement of marks'!DW90="","",'statement of marks'!DW90)</f>
        <v/>
      </c>
      <c r="M2205" s="179">
        <f>IF(L2197="ML",100)+IF(L2198="ML",100)+IF(L2199="ML",100-M2196)+IF(L2200="ML",100-M2197)+IF(L2201="ML",100-M2198)+IF(M2199="ml",M2196)+IF(M2200="ml",M2197)+IF(M2201="ml",M2198)</f>
        <v>0</v>
      </c>
      <c r="N2205" s="204" t="str">
        <f>IF(L2205="","",SUM(L2205,M2205))</f>
        <v/>
      </c>
      <c r="O2205" s="204" t="str">
        <f>IF(L2205="","",SUM(K2205,L2205))</f>
        <v/>
      </c>
      <c r="P2205" s="179">
        <f>SUM(H2205,M2205)</f>
        <v>0</v>
      </c>
      <c r="Q2205" s="178" t="str">
        <f>IF(O2205="","",SUM(O2205,M2205))</f>
        <v/>
      </c>
      <c r="R2205" s="201" t="str">
        <f>IF('statement of marks'!GW90="","",'statement of marks'!GW90)</f>
        <v/>
      </c>
      <c r="S2205" s="180" t="str">
        <f>IF(OR(R2205="S",R2205="RE"),100,"")</f>
        <v/>
      </c>
      <c r="T2205" s="171" t="str">
        <f>IF('result subject-wise'!AL90="","",'result subject-wise'!AL90)</f>
        <v/>
      </c>
      <c r="U2205" s="172" t="str">
        <f>IF('result subject-wise'!AM90="","",'result subject-wise'!AM90)</f>
        <v/>
      </c>
      <c r="V2205" s="1036"/>
    </row>
    <row r="2206" spans="1:22" ht="19.25" customHeight="1">
      <c r="A2206" s="986"/>
      <c r="B2206" s="942" t="str">
        <f>'statement of marks'!$ED$3</f>
        <v>JEEVAN KAUSJAL</v>
      </c>
      <c r="C2206" s="943"/>
      <c r="D2206" s="1037" t="s">
        <v>283</v>
      </c>
      <c r="E2206" s="1038"/>
      <c r="F2206" s="204">
        <f>'statement of marks'!$ED$6</f>
        <v>30</v>
      </c>
      <c r="G2206" s="177" t="str">
        <f>IF('statement of marks'!ED90="","",'statement of marks'!ED90)</f>
        <v/>
      </c>
      <c r="H2206" s="1038" t="s">
        <v>284</v>
      </c>
      <c r="I2206" s="1038"/>
      <c r="J2206" s="204">
        <f>'statement of marks'!$EE$6</f>
        <v>30</v>
      </c>
      <c r="K2206" s="178" t="str">
        <f>IF('statement of marks'!EE90="","",'statement of marks'!EE90)</f>
        <v/>
      </c>
      <c r="L2206" s="1038" t="s">
        <v>113</v>
      </c>
      <c r="M2206" s="1038"/>
      <c r="N2206" s="204">
        <f>'statement of marks'!$EF$6</f>
        <v>40</v>
      </c>
      <c r="O2206" s="201" t="str">
        <f>IF('statement of marks'!EF90="","",'statement of marks'!EF90)</f>
        <v/>
      </c>
      <c r="P2206" s="166"/>
      <c r="Q2206" s="178" t="str">
        <f>IF(O2206="","",SUM(G2206,K2206,O2206))</f>
        <v/>
      </c>
      <c r="R2206" s="201" t="str">
        <f>IF('statement of marks'!GX90="","",'statement of marks'!GX90)</f>
        <v/>
      </c>
      <c r="S2206" s="180" t="str">
        <f>IF(OR(R2206="S",R2206="RE"),40,"")</f>
        <v/>
      </c>
      <c r="T2206" s="171" t="str">
        <f>IF('result subject-wise'!AN90="","",'result subject-wise'!AN90)</f>
        <v/>
      </c>
      <c r="U2206" s="172" t="str">
        <f>IF('result subject-wise'!AO90="","",'result subject-wise'!AO90)</f>
        <v/>
      </c>
      <c r="V2206" s="1036"/>
    </row>
    <row r="2207" spans="1:22" ht="19.25" customHeight="1">
      <c r="A2207" s="986"/>
      <c r="B2207" s="1039" t="s">
        <v>200</v>
      </c>
      <c r="C2207" s="1040"/>
      <c r="D2207" s="1041" t="str">
        <f>IF('statement of marks'!HD90="","",'statement of marks'!HD90)</f>
        <v/>
      </c>
      <c r="E2207" s="1042"/>
      <c r="F2207" s="1042"/>
      <c r="G2207" s="1042"/>
      <c r="H2207" s="1042"/>
      <c r="I2207" s="1043"/>
      <c r="J2207" s="202" t="s">
        <v>330</v>
      </c>
      <c r="K2207" s="201" t="str">
        <f>IF('statement of marks'!HG90="","",'statement of marks'!HG90)</f>
        <v/>
      </c>
      <c r="L2207" s="1044" t="s">
        <v>157</v>
      </c>
      <c r="M2207" s="1045"/>
      <c r="N2207" s="1046"/>
      <c r="O2207" s="201" t="str">
        <f>IF('statement of marks'!HI90="","",'statement of marks'!HI90)</f>
        <v/>
      </c>
      <c r="P2207" s="1047" t="s">
        <v>324</v>
      </c>
      <c r="Q2207" s="1047"/>
      <c r="R2207" s="1047"/>
      <c r="S2207" s="1047"/>
      <c r="T2207" s="1047"/>
      <c r="U2207" s="1047"/>
      <c r="V2207" s="1048"/>
    </row>
    <row r="2208" spans="1:22" ht="19.25" customHeight="1">
      <c r="A2208" s="986"/>
      <c r="B2208" s="1039" t="s">
        <v>333</v>
      </c>
      <c r="C2208" s="1040"/>
      <c r="D2208" s="965" t="s">
        <v>127</v>
      </c>
      <c r="E2208" s="966"/>
      <c r="F2208" s="958" t="s">
        <v>129</v>
      </c>
      <c r="G2208" s="958"/>
      <c r="H2208" s="958" t="s">
        <v>131</v>
      </c>
      <c r="I2208" s="958"/>
      <c r="J2208" s="958" t="s">
        <v>133</v>
      </c>
      <c r="K2208" s="958"/>
      <c r="L2208" s="959" t="s">
        <v>312</v>
      </c>
      <c r="M2208" s="959"/>
      <c r="N2208" s="959"/>
      <c r="O2208" s="959"/>
      <c r="P2208" s="960" t="s">
        <v>200</v>
      </c>
      <c r="Q2208" s="960"/>
      <c r="R2208" s="960"/>
      <c r="S2208" s="960"/>
      <c r="T2208" s="961" t="str">
        <f>IF('result subject-wise'!AR90="","",'result subject-wise'!AR90)</f>
        <v/>
      </c>
      <c r="U2208" s="961"/>
      <c r="V2208" s="962"/>
    </row>
    <row r="2209" spans="1:22" ht="19.25" customHeight="1">
      <c r="A2209" s="986"/>
      <c r="B2209" s="963" t="s">
        <v>309</v>
      </c>
      <c r="C2209" s="964"/>
      <c r="D2209" s="965" t="str">
        <f>IF('statement of marks'!EZ90="","",'statement of marks'!EZ90)</f>
        <v/>
      </c>
      <c r="E2209" s="966"/>
      <c r="F2209" s="966" t="str">
        <f>IF('statement of marks'!FB90="","",'statement of marks'!FB90)</f>
        <v/>
      </c>
      <c r="G2209" s="966"/>
      <c r="H2209" s="966" t="str">
        <f>IF('statement of marks'!FD90="","",'statement of marks'!FD90)</f>
        <v/>
      </c>
      <c r="I2209" s="966"/>
      <c r="J2209" s="966" t="str">
        <f>IF('statement of marks'!FF90="","",'statement of marks'!FF90)</f>
        <v/>
      </c>
      <c r="K2209" s="966"/>
      <c r="L2209" s="966" t="str">
        <f>IF('statement of marks'!FH90="","",'statement of marks'!FH90)</f>
        <v/>
      </c>
      <c r="M2209" s="966"/>
      <c r="N2209" s="966"/>
      <c r="O2209" s="966"/>
      <c r="P2209" s="960" t="s">
        <v>330</v>
      </c>
      <c r="Q2209" s="960"/>
      <c r="R2209" s="960"/>
      <c r="S2209" s="960"/>
      <c r="T2209" s="961" t="str">
        <f>IF(AND(T2208="mRrh.kZ",V2204&gt;=60),"FIRST",IF(AND(T2208="mRrh.kZ",V2204&gt;=48),"SECOND",IF(AND(T2208="mRrh.kZ",V2204&gt;=36),"THIRD","")))</f>
        <v/>
      </c>
      <c r="U2209" s="961"/>
      <c r="V2209" s="962"/>
    </row>
    <row r="2210" spans="1:22" ht="19.25" customHeight="1">
      <c r="A2210" s="986"/>
      <c r="B2210" s="963" t="s">
        <v>310</v>
      </c>
      <c r="C2210" s="964"/>
      <c r="D2210" s="967" t="str">
        <f>IF('statement of marks'!EY90="","",'statement of marks'!EY90)</f>
        <v/>
      </c>
      <c r="E2210" s="968"/>
      <c r="F2210" s="968" t="str">
        <f>IF('statement of marks'!FA90="","",'statement of marks'!FA90)</f>
        <v/>
      </c>
      <c r="G2210" s="968"/>
      <c r="H2210" s="968" t="str">
        <f>IF('statement of marks'!FC90="","",'statement of marks'!FC90)</f>
        <v/>
      </c>
      <c r="I2210" s="968"/>
      <c r="J2210" s="968" t="str">
        <f>IF('statement of marks'!FE90="","",'statement of marks'!FE90)</f>
        <v/>
      </c>
      <c r="K2210" s="968"/>
      <c r="L2210" s="968" t="str">
        <f>IF('statement of marks'!FG90="","",'statement of marks'!FG90)</f>
        <v/>
      </c>
      <c r="M2210" s="968"/>
      <c r="N2210" s="968"/>
      <c r="O2210" s="968"/>
      <c r="P2210" s="969" t="s">
        <v>302</v>
      </c>
      <c r="Q2210" s="970"/>
      <c r="R2210" s="970"/>
      <c r="S2210" s="971"/>
      <c r="T2210" s="972" t="str">
        <f>IF(T2208="","",'result subject-wise'!$G$118)</f>
        <v/>
      </c>
      <c r="U2210" s="972"/>
      <c r="V2210" s="973"/>
    </row>
    <row r="2211" spans="1:22" ht="19.25" customHeight="1">
      <c r="A2211" s="986"/>
      <c r="B2211" s="942" t="s">
        <v>303</v>
      </c>
      <c r="C2211" s="943"/>
      <c r="D2211" s="944"/>
      <c r="E2211" s="945"/>
      <c r="F2211" s="945"/>
      <c r="G2211" s="945"/>
      <c r="H2211" s="945"/>
      <c r="I2211" s="945"/>
      <c r="J2211" s="945"/>
      <c r="K2211" s="945"/>
      <c r="L2211" s="946" t="s">
        <v>326</v>
      </c>
      <c r="M2211" s="946"/>
      <c r="N2211" s="946"/>
      <c r="O2211" s="946"/>
      <c r="P2211" s="946"/>
      <c r="Q2211" s="946"/>
      <c r="R2211" s="974"/>
      <c r="S2211" s="975"/>
      <c r="T2211" s="975"/>
      <c r="U2211" s="975"/>
      <c r="V2211" s="976"/>
    </row>
    <row r="2212" spans="1:22" ht="19.25" customHeight="1">
      <c r="A2212" s="986"/>
      <c r="B2212" s="942" t="s">
        <v>335</v>
      </c>
      <c r="C2212" s="943"/>
      <c r="D2212" s="944"/>
      <c r="E2212" s="945"/>
      <c r="F2212" s="945"/>
      <c r="G2212" s="945"/>
      <c r="H2212" s="945"/>
      <c r="I2212" s="945"/>
      <c r="J2212" s="945"/>
      <c r="K2212" s="945"/>
      <c r="L2212" s="946" t="s">
        <v>304</v>
      </c>
      <c r="M2212" s="946"/>
      <c r="N2212" s="946"/>
      <c r="O2212" s="946"/>
      <c r="P2212" s="946"/>
      <c r="Q2212" s="946"/>
      <c r="R2212" s="977"/>
      <c r="S2212" s="978"/>
      <c r="T2212" s="978"/>
      <c r="U2212" s="978"/>
      <c r="V2212" s="979"/>
    </row>
    <row r="2213" spans="1:22" ht="19.25" customHeight="1">
      <c r="A2213" s="986"/>
      <c r="B2213" s="942" t="s">
        <v>313</v>
      </c>
      <c r="C2213" s="943"/>
      <c r="D2213" s="944"/>
      <c r="E2213" s="945"/>
      <c r="F2213" s="945"/>
      <c r="G2213" s="945"/>
      <c r="H2213" s="945"/>
      <c r="I2213" s="945"/>
      <c r="J2213" s="945"/>
      <c r="K2213" s="945"/>
      <c r="L2213" s="946" t="s">
        <v>327</v>
      </c>
      <c r="M2213" s="946"/>
      <c r="N2213" s="946"/>
      <c r="O2213" s="946"/>
      <c r="P2213" s="946"/>
      <c r="Q2213" s="946"/>
      <c r="R2213" s="947" t="s">
        <v>328</v>
      </c>
      <c r="S2213" s="948"/>
      <c r="T2213" s="948"/>
      <c r="U2213" s="948"/>
      <c r="V2213" s="949"/>
    </row>
    <row r="2214" spans="1:22" ht="19.25" customHeight="1">
      <c r="A2214" s="987"/>
      <c r="B2214" s="950" t="s">
        <v>329</v>
      </c>
      <c r="C2214" s="951"/>
      <c r="D2214" s="952"/>
      <c r="E2214" s="953"/>
      <c r="F2214" s="953"/>
      <c r="G2214" s="953"/>
      <c r="H2214" s="953"/>
      <c r="I2214" s="953"/>
      <c r="J2214" s="953"/>
      <c r="K2214" s="953"/>
      <c r="L2214" s="951" t="s">
        <v>117</v>
      </c>
      <c r="M2214" s="951"/>
      <c r="N2214" s="951"/>
      <c r="O2214" s="951"/>
      <c r="P2214" s="954">
        <f>'statement of marks'!$HJ$110</f>
        <v>42122</v>
      </c>
      <c r="Q2214" s="954"/>
      <c r="R2214" s="955" t="s">
        <v>305</v>
      </c>
      <c r="S2214" s="956"/>
      <c r="T2214" s="956"/>
      <c r="U2214" s="956"/>
      <c r="V2214" s="957"/>
    </row>
    <row r="2215" spans="1:22" ht="19.25" customHeight="1">
      <c r="A2215" s="980" t="s">
        <v>287</v>
      </c>
      <c r="B2215" s="981"/>
      <c r="C2215" s="981"/>
      <c r="D2215" s="981"/>
      <c r="E2215" s="981"/>
      <c r="F2215" s="981"/>
      <c r="G2215" s="981"/>
      <c r="H2215" s="981"/>
      <c r="I2215" s="981"/>
      <c r="J2215" s="981"/>
      <c r="K2215" s="981"/>
      <c r="L2215" s="981"/>
      <c r="M2215" s="981"/>
      <c r="N2215" s="981"/>
      <c r="O2215" s="981"/>
      <c r="P2215" s="981"/>
      <c r="Q2215" s="981"/>
      <c r="R2215" s="981"/>
      <c r="S2215" s="981"/>
      <c r="T2215" s="981"/>
      <c r="U2215" s="981"/>
      <c r="V2215" s="982"/>
    </row>
    <row r="2216" spans="1:22" ht="19.25" customHeight="1">
      <c r="A2216" s="983" t="str">
        <f>'statement of marks'!$A$1</f>
        <v>GOVT. GIRLS' HR. SEC. SCHOOL, NIMBAHERA</v>
      </c>
      <c r="B2216" s="984"/>
      <c r="C2216" s="984"/>
      <c r="D2216" s="984"/>
      <c r="E2216" s="984"/>
      <c r="F2216" s="984"/>
      <c r="G2216" s="984"/>
      <c r="H2216" s="984"/>
      <c r="I2216" s="984"/>
      <c r="J2216" s="984"/>
      <c r="K2216" s="984"/>
      <c r="L2216" s="984"/>
      <c r="M2216" s="984"/>
      <c r="N2216" s="984"/>
      <c r="O2216" s="984"/>
      <c r="P2216" s="984"/>
      <c r="Q2216" s="984"/>
      <c r="R2216" s="984"/>
      <c r="S2216" s="984"/>
      <c r="T2216" s="984"/>
      <c r="U2216" s="984"/>
      <c r="V2216" s="985"/>
    </row>
    <row r="2217" spans="1:22" ht="19.25" customHeight="1">
      <c r="A2217" s="986"/>
      <c r="B2217" s="988" t="s">
        <v>316</v>
      </c>
      <c r="C2217" s="988"/>
      <c r="D2217" s="989" t="str">
        <f>'statement of marks'!$F$3</f>
        <v>2013-14</v>
      </c>
      <c r="E2217" s="990"/>
      <c r="F2217" s="991" t="str">
        <f>IF(T2235="","MAIN EXAMINATION",IF(D2234="Suppl.","SUPPLEMENTARY EXAMINATION",IF(D2234="Re-exam.","RE-EXAMINATION",)))</f>
        <v>MAIN EXAMINATION</v>
      </c>
      <c r="G2217" s="992"/>
      <c r="H2217" s="992"/>
      <c r="I2217" s="992"/>
      <c r="J2217" s="992"/>
      <c r="K2217" s="992"/>
      <c r="L2217" s="992"/>
      <c r="M2217" s="992"/>
      <c r="N2217" s="992"/>
      <c r="O2217" s="992"/>
      <c r="P2217" s="992"/>
      <c r="Q2217" s="992"/>
      <c r="R2217" s="993" t="s">
        <v>315</v>
      </c>
      <c r="S2217" s="994"/>
      <c r="T2217" s="995" t="str">
        <f>'statement of marks'!$A$3</f>
        <v>11 'A'</v>
      </c>
      <c r="U2217" s="995"/>
      <c r="V2217" s="996"/>
    </row>
    <row r="2218" spans="1:22" ht="19.25" customHeight="1">
      <c r="A2218" s="986"/>
      <c r="B2218" s="997" t="s">
        <v>36</v>
      </c>
      <c r="C2218" s="997"/>
      <c r="D2218" s="998" t="str">
        <f>IF('statement of marks'!G91="","",'statement of marks'!G91)</f>
        <v>A 083</v>
      </c>
      <c r="E2218" s="946"/>
      <c r="F2218" s="946"/>
      <c r="G2218" s="946"/>
      <c r="H2218" s="946"/>
      <c r="I2218" s="946"/>
      <c r="J2218" s="946"/>
      <c r="K2218" s="946"/>
      <c r="L2218" s="946"/>
      <c r="M2218" s="946"/>
      <c r="N2218" s="946"/>
      <c r="O2218" s="946"/>
      <c r="P2218" s="946"/>
      <c r="Q2218" s="946"/>
      <c r="R2218" s="999" t="s">
        <v>314</v>
      </c>
      <c r="S2218" s="1000"/>
      <c r="T2218" s="1001" t="str">
        <f>IF('statement of marks'!E91="","",'statement of marks'!E91)</f>
        <v/>
      </c>
      <c r="U2218" s="1001"/>
      <c r="V2218" s="1002"/>
    </row>
    <row r="2219" spans="1:22" ht="19.25" customHeight="1">
      <c r="A2219" s="986"/>
      <c r="B2219" s="997" t="s">
        <v>37</v>
      </c>
      <c r="C2219" s="997"/>
      <c r="D2219" s="998" t="str">
        <f>IF('statement of marks'!H91="","",'statement of marks'!H91)</f>
        <v>B 083</v>
      </c>
      <c r="E2219" s="946"/>
      <c r="F2219" s="946"/>
      <c r="G2219" s="946"/>
      <c r="H2219" s="946"/>
      <c r="I2219" s="946"/>
      <c r="J2219" s="946"/>
      <c r="K2219" s="946"/>
      <c r="L2219" s="946"/>
      <c r="M2219" s="946"/>
      <c r="N2219" s="946"/>
      <c r="O2219" s="946"/>
      <c r="P2219" s="946"/>
      <c r="Q2219" s="946"/>
      <c r="R2219" s="999" t="s">
        <v>35</v>
      </c>
      <c r="S2219" s="1000"/>
      <c r="T2219" s="1001" t="str">
        <f>IF('statement of marks'!D91="","",'statement of marks'!D91)</f>
        <v/>
      </c>
      <c r="U2219" s="1001"/>
      <c r="V2219" s="1002"/>
    </row>
    <row r="2220" spans="1:22" ht="19.25" customHeight="1">
      <c r="A2220" s="986"/>
      <c r="B2220" s="1003" t="s">
        <v>38</v>
      </c>
      <c r="C2220" s="1003"/>
      <c r="D2220" s="998" t="str">
        <f>IF('statement of marks'!I91="","",'statement of marks'!I91)</f>
        <v>C 083</v>
      </c>
      <c r="E2220" s="946"/>
      <c r="F2220" s="946"/>
      <c r="G2220" s="946"/>
      <c r="H2220" s="946"/>
      <c r="I2220" s="946"/>
      <c r="J2220" s="946"/>
      <c r="K2220" s="946"/>
      <c r="L2220" s="946"/>
      <c r="M2220" s="946"/>
      <c r="N2220" s="946"/>
      <c r="O2220" s="946"/>
      <c r="P2220" s="946"/>
      <c r="Q2220" s="946"/>
      <c r="R2220" s="1004" t="s">
        <v>285</v>
      </c>
      <c r="S2220" s="1005"/>
      <c r="T2220" s="1006" t="str">
        <f>IF('statement of marks'!F91="","",'statement of marks'!F91)</f>
        <v/>
      </c>
      <c r="U2220" s="1006"/>
      <c r="V2220" s="1007"/>
    </row>
    <row r="2221" spans="1:22" ht="19.25" customHeight="1">
      <c r="A2221" s="986"/>
      <c r="B2221" s="1008" t="s">
        <v>223</v>
      </c>
      <c r="C2221" s="1010" t="s">
        <v>319</v>
      </c>
      <c r="D2221" s="1012" t="s">
        <v>114</v>
      </c>
      <c r="E2221" s="1012" t="s">
        <v>115</v>
      </c>
      <c r="F2221" s="1012" t="s">
        <v>116</v>
      </c>
      <c r="G2221" s="1014" t="s">
        <v>281</v>
      </c>
      <c r="H2221" s="1014" t="s">
        <v>282</v>
      </c>
      <c r="I2221" s="1012" t="s">
        <v>289</v>
      </c>
      <c r="J2221" s="1012" t="s">
        <v>299</v>
      </c>
      <c r="K2221" s="1016" t="s">
        <v>299</v>
      </c>
      <c r="L2221" s="1018" t="s">
        <v>292</v>
      </c>
      <c r="M2221" s="1018" t="s">
        <v>293</v>
      </c>
      <c r="N2221" s="1020" t="s">
        <v>294</v>
      </c>
      <c r="O2221" s="1020" t="s">
        <v>290</v>
      </c>
      <c r="P2221" s="1020" t="s">
        <v>291</v>
      </c>
      <c r="Q2221" s="1016" t="s">
        <v>323</v>
      </c>
      <c r="R2221" s="1012" t="s">
        <v>334</v>
      </c>
      <c r="S2221" s="1022" t="s">
        <v>332</v>
      </c>
      <c r="T2221" s="1024" t="s">
        <v>320</v>
      </c>
      <c r="U2221" s="1026" t="s">
        <v>321</v>
      </c>
      <c r="V2221" s="1028" t="s">
        <v>322</v>
      </c>
    </row>
    <row r="2222" spans="1:22" ht="19.25" customHeight="1">
      <c r="A2222" s="986"/>
      <c r="B2222" s="1009"/>
      <c r="C2222" s="1011"/>
      <c r="D2222" s="1013"/>
      <c r="E2222" s="1013"/>
      <c r="F2222" s="1013"/>
      <c r="G2222" s="1015"/>
      <c r="H2222" s="1015"/>
      <c r="I2222" s="1013"/>
      <c r="J2222" s="1013"/>
      <c r="K2222" s="1017"/>
      <c r="L2222" s="1019"/>
      <c r="M2222" s="1019"/>
      <c r="N2222" s="1021"/>
      <c r="O2222" s="1021"/>
      <c r="P2222" s="1021"/>
      <c r="Q2222" s="1017"/>
      <c r="R2222" s="1013"/>
      <c r="S2222" s="1023"/>
      <c r="T2222" s="1025"/>
      <c r="U2222" s="1027"/>
      <c r="V2222" s="1029"/>
    </row>
    <row r="2223" spans="1:22" ht="19.25" customHeight="1">
      <c r="A2223" s="986"/>
      <c r="B2223" s="1030" t="s">
        <v>317</v>
      </c>
      <c r="C2223" s="1031"/>
      <c r="D2223" s="173">
        <v>10</v>
      </c>
      <c r="E2223" s="203">
        <v>10</v>
      </c>
      <c r="F2223" s="203">
        <v>10</v>
      </c>
      <c r="G2223" s="164" t="s">
        <v>90</v>
      </c>
      <c r="H2223" s="174" t="str">
        <f>'statement of marks'!$AQ$6</f>
        <v/>
      </c>
      <c r="I2223" s="165">
        <v>70</v>
      </c>
      <c r="J2223" s="164" t="s">
        <v>88</v>
      </c>
      <c r="K2223" s="175">
        <v>100</v>
      </c>
      <c r="L2223" s="164" t="s">
        <v>91</v>
      </c>
      <c r="M2223" s="174" t="str">
        <f>'statement of marks'!$AV$6</f>
        <v/>
      </c>
      <c r="N2223" s="165">
        <v>100</v>
      </c>
      <c r="O2223" s="164" t="s">
        <v>307</v>
      </c>
      <c r="P2223" s="175"/>
      <c r="Q2223" s="175">
        <v>200</v>
      </c>
      <c r="R2223" s="166"/>
      <c r="S2223" s="166"/>
      <c r="T2223" s="167"/>
      <c r="U2223" s="168"/>
      <c r="V2223" s="176" t="str">
        <f>IF(OR(U2230=0,U2230&lt;S2230),"",Q2223)</f>
        <v/>
      </c>
    </row>
    <row r="2224" spans="1:22" ht="19.25" customHeight="1">
      <c r="A2224" s="986"/>
      <c r="B2224" s="942" t="str">
        <f>'statement of marks'!$J$3</f>
        <v>HINDI COMPULSORY</v>
      </c>
      <c r="C2224" s="943"/>
      <c r="D2224" s="200" t="str">
        <f>IF('statement of marks'!J91="","",'statement of marks'!J91)</f>
        <v/>
      </c>
      <c r="E2224" s="201" t="str">
        <f>IF('statement of marks'!K91="","",'statement of marks'!K91)</f>
        <v/>
      </c>
      <c r="F2224" s="201" t="str">
        <f>IF('statement of marks'!L91="","",'statement of marks'!L91)</f>
        <v/>
      </c>
      <c r="G2224" s="177" t="str">
        <f>IF('statement of marks'!N91="","",'statement of marks'!N91)</f>
        <v/>
      </c>
      <c r="H2224" s="177" t="str">
        <f>'statement of marks'!$BS$6</f>
        <v/>
      </c>
      <c r="I2224" s="204" t="str">
        <f>IF(G2224="","",G2224)</f>
        <v/>
      </c>
      <c r="J2224" s="204" t="str">
        <f>IF(G2224="","",SUM(D2224,E2224,F2224,G2224))</f>
        <v/>
      </c>
      <c r="K2224" s="178" t="str">
        <f>J2224</f>
        <v/>
      </c>
      <c r="L2224" s="177" t="str">
        <f>IF('statement of marks'!P91="","",'statement of marks'!P91)</f>
        <v/>
      </c>
      <c r="M2224" s="174" t="str">
        <f>'statement of marks'!$BX$6</f>
        <v/>
      </c>
      <c r="N2224" s="204" t="str">
        <f>IF(L2224="","",L2224)</f>
        <v/>
      </c>
      <c r="O2224" s="204" t="str">
        <f>IF(L2224="","",SUM(J2224,L2224))</f>
        <v/>
      </c>
      <c r="P2224" s="179">
        <f>SUM(H2224,M2224)</f>
        <v>0</v>
      </c>
      <c r="Q2224" s="178" t="str">
        <f>O2224</f>
        <v/>
      </c>
      <c r="R2224" s="201" t="str">
        <f>CONCATENATE('statement of marks'!FJ91,'statement of marks'!FK91,'statement of marks'!FL91)</f>
        <v/>
      </c>
      <c r="S2224" s="180" t="str">
        <f>IF(OR(R2224="S",R2224="RE"),100,"")</f>
        <v/>
      </c>
      <c r="T2224" s="181" t="str">
        <f>IF('result subject-wise'!U91="","",'result subject-wise'!U91)</f>
        <v/>
      </c>
      <c r="U2224" s="182" t="str">
        <f>IF('result subject-wise'!V91="","",'result subject-wise'!V91)</f>
        <v/>
      </c>
      <c r="V2224" s="176" t="str">
        <f>IF(OR(U2230=0,U2230&lt;S2230),"",IF(R2224="RE",SUM(Q2224,T2224),IF(R2224="S",T2224,Q2224)))</f>
        <v/>
      </c>
    </row>
    <row r="2225" spans="1:22" ht="19.25" customHeight="1">
      <c r="A2225" s="986"/>
      <c r="B2225" s="942" t="str">
        <f>'statement of marks'!$W$3</f>
        <v>ENGLISH COMPULSORY</v>
      </c>
      <c r="C2225" s="943"/>
      <c r="D2225" s="200" t="str">
        <f>IF('statement of marks'!W91="","",'statement of marks'!W91)</f>
        <v/>
      </c>
      <c r="E2225" s="201" t="str">
        <f>IF('statement of marks'!X91="","",'statement of marks'!X91)</f>
        <v/>
      </c>
      <c r="F2225" s="201" t="str">
        <f>IF('statement of marks'!Y91="","",'statement of marks'!Y91)</f>
        <v/>
      </c>
      <c r="G2225" s="177" t="str">
        <f>IF('statement of marks'!AA91="","",'statement of marks'!AA91)</f>
        <v/>
      </c>
      <c r="H2225" s="177" t="str">
        <f>'statement of marks'!$CU$6</f>
        <v/>
      </c>
      <c r="I2225" s="204" t="str">
        <f>IF(G2225="","",G2225)</f>
        <v/>
      </c>
      <c r="J2225" s="204" t="str">
        <f t="shared" ref="J2225:J2228" si="809">IF(G2225="","",SUM(D2225,E2225,F2225,G2225))</f>
        <v/>
      </c>
      <c r="K2225" s="178" t="str">
        <f>J2225</f>
        <v/>
      </c>
      <c r="L2225" s="177" t="str">
        <f>IF('statement of marks'!AC91="","",'statement of marks'!AC91)</f>
        <v/>
      </c>
      <c r="M2225" s="174" t="str">
        <f>'statement of marks'!$CZ$6</f>
        <v/>
      </c>
      <c r="N2225" s="204" t="str">
        <f>IF(L2225="","",L2225)</f>
        <v/>
      </c>
      <c r="O2225" s="204" t="str">
        <f t="shared" ref="O2225" si="810">IF(L2225="","",SUM(J2225,L2225))</f>
        <v/>
      </c>
      <c r="P2225" s="179">
        <f t="shared" ref="P2225:P2228" si="811">SUM(H2225,M2225)</f>
        <v>0</v>
      </c>
      <c r="Q2225" s="178" t="str">
        <f>O2225</f>
        <v/>
      </c>
      <c r="R2225" s="201" t="str">
        <f>CONCATENATE('statement of marks'!FM91,'statement of marks'!FN91,'statement of marks'!FO91)</f>
        <v/>
      </c>
      <c r="S2225" s="180" t="str">
        <f>IF(OR(R2225="S",R2225="RE"),100,"")</f>
        <v/>
      </c>
      <c r="T2225" s="181" t="str">
        <f>IF('result subject-wise'!X91="","",'result subject-wise'!X91)</f>
        <v/>
      </c>
      <c r="U2225" s="182" t="str">
        <f>IF('result subject-wise'!Y91="","",'result subject-wise'!Y91)</f>
        <v/>
      </c>
      <c r="V2225" s="176" t="str">
        <f>IF(OR(U2230=0,U2230&lt;S2230),"",IF(R2225="RE",SUM(Q2225,T2225),IF(R2225="S",T2225,Q2225)))</f>
        <v/>
      </c>
    </row>
    <row r="2226" spans="1:22" ht="19.25" customHeight="1">
      <c r="A2226" s="986"/>
      <c r="B2226" s="942" t="str">
        <f>'statement of marks'!AK91</f>
        <v/>
      </c>
      <c r="C2226" s="943"/>
      <c r="D2226" s="200" t="str">
        <f>IF('statement of marks'!AL91="","",'statement of marks'!AL91)</f>
        <v/>
      </c>
      <c r="E2226" s="201" t="str">
        <f>IF('statement of marks'!AM91="","",'statement of marks'!AM91)</f>
        <v/>
      </c>
      <c r="F2226" s="201" t="str">
        <f>IF('statement of marks'!AN91="","",'statement of marks'!AN91)</f>
        <v/>
      </c>
      <c r="G2226" s="177" t="str">
        <f>IF('statement of marks'!AP91="","",'statement of marks'!AP91)</f>
        <v/>
      </c>
      <c r="H2226" s="177" t="str">
        <f>IF('statement of marks'!AQ91="","",'statement of marks'!AQ91)</f>
        <v/>
      </c>
      <c r="I2226" s="204" t="str">
        <f>IF(G2226="","",IF(AND(G2226="ML",H2226="ML"),"ML",IF(AND(G2226="ML",H2226=""),"ML",SUM(G2226,H2226))))</f>
        <v/>
      </c>
      <c r="J2226" s="204" t="str">
        <f t="shared" si="809"/>
        <v/>
      </c>
      <c r="K2226" s="178" t="str">
        <f>IF(J2226="","",SUM(H2226,J2226))</f>
        <v/>
      </c>
      <c r="L2226" s="177" t="str">
        <f>IF('statement of marks'!AU91="","",'statement of marks'!AU91)</f>
        <v/>
      </c>
      <c r="M2226" s="177" t="str">
        <f>IF('statement of marks'!AV91="","",'statement of marks'!AV91)</f>
        <v/>
      </c>
      <c r="N2226" s="204" t="str">
        <f>IF(L2226="","",IF(AND(L2226="ML",M2226="ML"),"ML",IF(AND(L2226="ML",M2226=""),"ML",SUM(L2226,M2226))))</f>
        <v/>
      </c>
      <c r="O2226" s="204" t="str">
        <f>IF(L2226="","",SUM(J2226,L2226))</f>
        <v/>
      </c>
      <c r="P2226" s="177">
        <f t="shared" si="811"/>
        <v>0</v>
      </c>
      <c r="Q2226" s="178" t="str">
        <f>IF(O2226="","",SUM(O2226,P2226))</f>
        <v/>
      </c>
      <c r="R2226" s="201" t="str">
        <f>CONCATENATE('statement of marks'!FP91,'statement of marks'!FY91,'statement of marks'!FZ91)</f>
        <v/>
      </c>
      <c r="S2226" s="180" t="str">
        <f>IF('result subject-wise'!Z91="","",'result subject-wise'!Z91)</f>
        <v/>
      </c>
      <c r="T2226" s="181" t="str">
        <f>IF('result subject-wise'!AB91="","",'result subject-wise'!AB91)</f>
        <v/>
      </c>
      <c r="U2226" s="182" t="str">
        <f>IF('result subject-wise'!AC91="","",'result subject-wise'!AC91)</f>
        <v/>
      </c>
      <c r="V2226" s="176" t="str">
        <f>IF(OR(U2230=0,U2230&lt;S2230),"",IF(OR(R2226="RE",R2226="REP"),SUM(Q2226,T2226),IF(R2226="S",T2226,Q2226)))</f>
        <v/>
      </c>
    </row>
    <row r="2227" spans="1:22" ht="19.25" customHeight="1">
      <c r="A2227" s="986"/>
      <c r="B2227" s="942" t="str">
        <f>'statement of marks'!BM91</f>
        <v/>
      </c>
      <c r="C2227" s="943"/>
      <c r="D2227" s="200" t="str">
        <f>IF('statement of marks'!BN91="","",'statement of marks'!BN91)</f>
        <v/>
      </c>
      <c r="E2227" s="201" t="str">
        <f>IF('statement of marks'!BO91="","",'statement of marks'!BO91)</f>
        <v/>
      </c>
      <c r="F2227" s="201" t="str">
        <f>IF('statement of marks'!BP91="","",'statement of marks'!BP91)</f>
        <v/>
      </c>
      <c r="G2227" s="177" t="str">
        <f>IF('statement of marks'!BR91="","",'statement of marks'!BR91)</f>
        <v/>
      </c>
      <c r="H2227" s="177" t="str">
        <f>IF('statement of marks'!BS91="","",'statement of marks'!BS91)</f>
        <v/>
      </c>
      <c r="I2227" s="204" t="str">
        <f t="shared" ref="I2227" si="812">IF(G2227="","",IF(AND(G2227="ML",H2227="ML"),"ML",IF(AND(G2227="ML",H2227=""),"ML",SUM(G2227,H2227))))</f>
        <v/>
      </c>
      <c r="J2227" s="204" t="str">
        <f t="shared" si="809"/>
        <v/>
      </c>
      <c r="K2227" s="178" t="str">
        <f>IF(J2227="","",SUM(H2227,J2227))</f>
        <v/>
      </c>
      <c r="L2227" s="177" t="str">
        <f>IF('statement of marks'!BW91="","",'statement of marks'!BW91)</f>
        <v/>
      </c>
      <c r="M2227" s="177" t="str">
        <f>IF('statement of marks'!BX91="","",'statement of marks'!BX91)</f>
        <v/>
      </c>
      <c r="N2227" s="204" t="str">
        <f t="shared" ref="N2227" si="813">IF(L2227="","",IF(AND(L2227="ML",M2227="ML"),"ML",IF(AND(L2227="ML",M2227=""),"ML",SUM(L2227,M2227))))</f>
        <v/>
      </c>
      <c r="O2227" s="204" t="str">
        <f>IF(L2227="","",SUM(J2227,L2227))</f>
        <v/>
      </c>
      <c r="P2227" s="177">
        <f t="shared" si="811"/>
        <v>0</v>
      </c>
      <c r="Q2227" s="178" t="str">
        <f>IF(O2227="","",SUM(O2227,P2227))</f>
        <v/>
      </c>
      <c r="R2227" s="201" t="str">
        <f>CONCATENATE('statement of marks'!GA91,'statement of marks'!GJ91,'statement of marks'!GK91)</f>
        <v/>
      </c>
      <c r="S2227" s="180" t="str">
        <f>IF('result subject-wise'!AD91="","",'result subject-wise'!AD91)</f>
        <v/>
      </c>
      <c r="T2227" s="181" t="str">
        <f>IF('result subject-wise'!AF91="","",'result subject-wise'!AF91)</f>
        <v/>
      </c>
      <c r="U2227" s="182" t="str">
        <f>IF('result subject-wise'!AG91="","",'result subject-wise'!AG91)</f>
        <v/>
      </c>
      <c r="V2227" s="176" t="str">
        <f>IF(OR(U2230=0,U2230&lt;S2230),"",IF(OR(R2227="RE",R2227="REP"),SUM(Q2227,T2227),IF(R2227="S",T2227,Q2227)))</f>
        <v/>
      </c>
    </row>
    <row r="2228" spans="1:22" ht="19.25" customHeight="1">
      <c r="A2228" s="986"/>
      <c r="B2228" s="942" t="str">
        <f>'statement of marks'!CO91</f>
        <v/>
      </c>
      <c r="C2228" s="943"/>
      <c r="D2228" s="200" t="str">
        <f>IF('statement of marks'!CP91="","",'statement of marks'!CP91)</f>
        <v/>
      </c>
      <c r="E2228" s="201" t="str">
        <f>IF('statement of marks'!CQ91="","",'statement of marks'!CQ91)</f>
        <v/>
      </c>
      <c r="F2228" s="201" t="str">
        <f>IF('statement of marks'!CR91="","",'statement of marks'!CR91)</f>
        <v/>
      </c>
      <c r="G2228" s="177" t="str">
        <f>IF('statement of marks'!CT91="","",'statement of marks'!CT91)</f>
        <v/>
      </c>
      <c r="H2228" s="177" t="str">
        <f>IF('statement of marks'!CU91="","",'statement of marks'!CU91)</f>
        <v/>
      </c>
      <c r="I2228" s="204" t="str">
        <f>IF(G2228="","",IF(AND(G2228="ML",H2228="ML"),"ML",IF(AND(G2228="ML",H2228=""),"ML",SUM(G2228,H2228))))</f>
        <v/>
      </c>
      <c r="J2228" s="204" t="str">
        <f t="shared" si="809"/>
        <v/>
      </c>
      <c r="K2228" s="178" t="str">
        <f>IF(J2228="","",SUM(H2228,J2228))</f>
        <v/>
      </c>
      <c r="L2228" s="177" t="str">
        <f>IF('statement of marks'!CY91="","",'statement of marks'!CY91)</f>
        <v/>
      </c>
      <c r="M2228" s="177" t="str">
        <f>IF('statement of marks'!CZ91="","",'statement of marks'!CZ91)</f>
        <v/>
      </c>
      <c r="N2228" s="204" t="str">
        <f>IF(L2228="","",IF(AND(L2228="ML",M2228="ML"),"ML",IF(AND(L2228="ML",M2228=""),"ML",SUM(L2228,M2228))))</f>
        <v/>
      </c>
      <c r="O2228" s="204" t="str">
        <f>IF(L2228="","",SUM(J2228,L2228))</f>
        <v/>
      </c>
      <c r="P2228" s="177">
        <f t="shared" si="811"/>
        <v>0</v>
      </c>
      <c r="Q2228" s="178" t="str">
        <f>IF(O2228="","",SUM(O2228,P2228))</f>
        <v/>
      </c>
      <c r="R2228" s="201" t="str">
        <f>CONCATENATE('statement of marks'!GL91,'statement of marks'!GU91,'statement of marks'!GV91)</f>
        <v/>
      </c>
      <c r="S2228" s="180" t="str">
        <f>IF('result subject-wise'!AH91="","",'result subject-wise'!AH91)</f>
        <v/>
      </c>
      <c r="T2228" s="181" t="str">
        <f>IF('result subject-wise'!AJ91="","",'result subject-wise'!AJ91)</f>
        <v/>
      </c>
      <c r="U2228" s="182" t="str">
        <f>IF('result subject-wise'!AK91="","",'result subject-wise'!AK91)</f>
        <v/>
      </c>
      <c r="V2228" s="176" t="str">
        <f>IF(OR(U2230=0,U2230&lt;S2230),"",IF(OR(R2228="RE",R2228="REP"),SUM(Q2228,T2228),IF(R2228="S",T2228,Q2228)))</f>
        <v/>
      </c>
    </row>
    <row r="2229" spans="1:22" ht="19.25" customHeight="1">
      <c r="A2229" s="986"/>
      <c r="B2229" s="1032" t="s">
        <v>296</v>
      </c>
      <c r="C2229" s="1033"/>
      <c r="D2229" s="183" t="str">
        <f>IF(AND(D2224="",D2225="",D2226="",D2227="",D2228=""),"",SUM(D2224:D2228))</f>
        <v/>
      </c>
      <c r="E2229" s="183" t="str">
        <f t="shared" ref="E2229:F2229" si="814">IF(AND(E2224="",E2225="",E2226="",E2227="",E2228=""),"",SUM(E2224:E2228))</f>
        <v/>
      </c>
      <c r="F2229" s="183" t="str">
        <f t="shared" si="814"/>
        <v/>
      </c>
      <c r="G2229" s="184" t="str">
        <f>IF(G2224="","",SUM(G2224:G2228))</f>
        <v/>
      </c>
      <c r="H2229" s="184">
        <f>SUM(H2226:H2228)</f>
        <v>0</v>
      </c>
      <c r="I2229" s="184" t="str">
        <f>IF(AND(I2224="",I2225="",I2226="",I2227="",I2228=""),"",SUM(I2224:I2228))</f>
        <v/>
      </c>
      <c r="J2229" s="185" t="str">
        <f>IF(J2228="","",SUM(J2224:J2228))</f>
        <v/>
      </c>
      <c r="K2229" s="186" t="str">
        <f>IF(K2224="","",SUM(K2224:K2228))</f>
        <v/>
      </c>
      <c r="L2229" s="184" t="str">
        <f>IF(L2224="","",SUM(L2224:L2228))</f>
        <v/>
      </c>
      <c r="M2229" s="184">
        <f>SUM(M2226:M2228)</f>
        <v>0</v>
      </c>
      <c r="N2229" s="184" t="str">
        <f t="shared" ref="N2229" si="815">IF(AND(N2224="",N2225="",N2226="",N2227="",N2228=""),"",SUM(N2224:N2228))</f>
        <v/>
      </c>
      <c r="O2229" s="185" t="str">
        <f>IF(L2229="","",SUM(J2229,L2229))</f>
        <v/>
      </c>
      <c r="P2229" s="186">
        <f>SUM(H2229,M2229)</f>
        <v>0</v>
      </c>
      <c r="Q2229" s="186" t="str">
        <f>IF(Q2224="","",SUM(Q2224:Q2228))</f>
        <v/>
      </c>
      <c r="R2229" s="185"/>
      <c r="S2229" s="185" t="str">
        <f>IF(AND(S2224="",S2225="",S2226="",S2227="",S2228=""),"",SUM(S2224:S2228))</f>
        <v/>
      </c>
      <c r="T2229" s="187" t="str">
        <f>IF(AND(T2224="",T2225="",T2226="",T2227="",T2228=""),"",SUM(T2224:T2228))</f>
        <v/>
      </c>
      <c r="U2229" s="188"/>
      <c r="V2229" s="189" t="str">
        <f>IF(V2224="","",SUM(V2224:V2228))</f>
        <v/>
      </c>
    </row>
    <row r="2230" spans="1:22" ht="19.25" customHeight="1">
      <c r="A2230" s="986"/>
      <c r="B2230" s="1034" t="s">
        <v>318</v>
      </c>
      <c r="C2230" s="1035"/>
      <c r="D2230" s="173" t="str">
        <f>IF(D2229="","",50-(COUNTIF(D2224:D2228,"NA")*10+COUNTIF(D2224:D2228,"ML")*10))</f>
        <v/>
      </c>
      <c r="E2230" s="173" t="str">
        <f t="shared" ref="E2230:F2230" si="816">IF(E2229="","",50-(COUNTIF(E2224:E2228,"NA")*10+COUNTIF(E2224:E2228,"ML")*10))</f>
        <v/>
      </c>
      <c r="F2230" s="173" t="str">
        <f t="shared" si="816"/>
        <v/>
      </c>
      <c r="G2230" s="177">
        <f>I2230-H2230</f>
        <v>350</v>
      </c>
      <c r="H2230" s="184">
        <f>IF(H2229="","",(IF(OR(H2226="ML",H2226=""),0,H2223)+IF(OR(H2227="ML",H2227=""),0,H2224)+IF(OR(H2228="ML",H2228=""),0,H2225)))</f>
        <v>0</v>
      </c>
      <c r="I2230" s="177">
        <f>IF(I2229=0,0,350-H2232)</f>
        <v>350</v>
      </c>
      <c r="J2230" s="204" t="str">
        <f>IF(J2229="","",SUM(D2230:G2230))</f>
        <v/>
      </c>
      <c r="K2230" s="178" t="str">
        <f>IF(K2229="","",SUM(H2230,J2230))</f>
        <v/>
      </c>
      <c r="L2230" s="177">
        <f>N2230-M2230</f>
        <v>500</v>
      </c>
      <c r="M2230" s="180">
        <f>IF(M2229="","",(IF(OR(M2226="ML",M2226=""),0,M2223)+IF(OR(M2227="ML",M2227=""),0,M2224)+IF(OR(M2228="ML",M2228=""),0,M2225)))</f>
        <v>0</v>
      </c>
      <c r="N2230" s="177">
        <f>IF(N2229=0,0,500-M2232)</f>
        <v>500</v>
      </c>
      <c r="O2230" s="204">
        <f>IF(L2230="","",SUM(J2230,L2230))</f>
        <v>500</v>
      </c>
      <c r="P2230" s="178">
        <f>SUM(H2230,M2230)</f>
        <v>0</v>
      </c>
      <c r="Q2230" s="178" t="str">
        <f>IF(Q2229="","",SUM(O2230,P2230))</f>
        <v/>
      </c>
      <c r="R2230" s="169"/>
      <c r="S2230" s="190">
        <f>COUNTIF(R2224:R2233,"S")</f>
        <v>0</v>
      </c>
      <c r="T2230" s="190">
        <f>COUNTIF(R2224:R2233,"RE")+COUNTIF(R2224:R2233,"REP")</f>
        <v>0</v>
      </c>
      <c r="U2230" s="190">
        <f>COUNTIF(U2224:U2229,"P")+COUNTIF(U2232:U2233,"P")</f>
        <v>0</v>
      </c>
      <c r="V2230" s="191" t="str">
        <f>IF(OR(U2230=0,U2230&lt;(S2230+T2230)),"",(Q2230-(S2230*200)+S2229))</f>
        <v/>
      </c>
    </row>
    <row r="2231" spans="1:22" ht="19.25" customHeight="1">
      <c r="A2231" s="986"/>
      <c r="B2231" s="942" t="s">
        <v>156</v>
      </c>
      <c r="C2231" s="943"/>
      <c r="D2231" s="192" t="str">
        <f t="shared" ref="D2231:Q2231" si="817">IF(D2230="","",D2229/D2230*100)</f>
        <v/>
      </c>
      <c r="E2231" s="192" t="str">
        <f t="shared" si="817"/>
        <v/>
      </c>
      <c r="F2231" s="192" t="str">
        <f t="shared" si="817"/>
        <v/>
      </c>
      <c r="G2231" s="192" t="e">
        <f t="shared" si="817"/>
        <v>#VALUE!</v>
      </c>
      <c r="H2231" s="192" t="e">
        <f t="shared" si="817"/>
        <v>#DIV/0!</v>
      </c>
      <c r="I2231" s="192" t="e">
        <f t="shared" si="817"/>
        <v>#VALUE!</v>
      </c>
      <c r="J2231" s="192" t="str">
        <f t="shared" si="817"/>
        <v/>
      </c>
      <c r="K2231" s="193" t="str">
        <f t="shared" si="817"/>
        <v/>
      </c>
      <c r="L2231" s="192" t="e">
        <f t="shared" si="817"/>
        <v>#VALUE!</v>
      </c>
      <c r="M2231" s="192" t="e">
        <f t="shared" si="817"/>
        <v>#DIV/0!</v>
      </c>
      <c r="N2231" s="192" t="e">
        <f t="shared" si="817"/>
        <v>#VALUE!</v>
      </c>
      <c r="O2231" s="192" t="e">
        <f t="shared" si="817"/>
        <v>#VALUE!</v>
      </c>
      <c r="P2231" s="193" t="e">
        <f t="shared" si="817"/>
        <v>#DIV/0!</v>
      </c>
      <c r="Q2231" s="193" t="str">
        <f t="shared" si="817"/>
        <v/>
      </c>
      <c r="R2231" s="166"/>
      <c r="S2231" s="166"/>
      <c r="T2231" s="167"/>
      <c r="U2231" s="170"/>
      <c r="V2231" s="194" t="str">
        <f>IF(V2230="","",V2229/V2230*100)</f>
        <v/>
      </c>
    </row>
    <row r="2232" spans="1:22" ht="19.25" customHeight="1">
      <c r="A2232" s="986"/>
      <c r="B2232" s="942" t="str">
        <f>'statement of marks'!$DQ$3</f>
        <v>RAJASTHAN STUDIES</v>
      </c>
      <c r="C2232" s="943"/>
      <c r="D2232" s="200" t="str">
        <f>IF('statement of marks'!DQ91="","",'statement of marks'!DQ91)</f>
        <v/>
      </c>
      <c r="E2232" s="201" t="str">
        <f>IF('statement of marks'!DR91="","",'statement of marks'!DR91)</f>
        <v/>
      </c>
      <c r="F2232" s="201" t="str">
        <f>IF('statement of marks'!DS91="","",'statement of marks'!DS91)</f>
        <v/>
      </c>
      <c r="G2232" s="201" t="str">
        <f>IF('statement of marks'!DU91="","",'statement of marks'!DU91)</f>
        <v/>
      </c>
      <c r="H2232" s="179">
        <f>IF(G2224="ML",70)+IF(G2225="ML",70)+IF(G2226="ML",70-H2223)+IF(G2227="ML",70-H2224)+IF(G2228="ML",70-H2225)+IF(H2226="ml",H2223)+IF(H2227="ml",H2224)+IF(H2228="ml",H2225)</f>
        <v>0</v>
      </c>
      <c r="I2232" s="204" t="str">
        <f>IF(G2232="","",SUM(G2232,H2232))</f>
        <v/>
      </c>
      <c r="J2232" s="204" t="str">
        <f>IF(G2232="","",SUM(D2232,E2232,F2232,G2232))</f>
        <v/>
      </c>
      <c r="K2232" s="178" t="str">
        <f>IF(J2232="","",SUM(H2232,J2232))</f>
        <v/>
      </c>
      <c r="L2232" s="201" t="str">
        <f>IF('statement of marks'!DW91="","",'statement of marks'!DW91)</f>
        <v/>
      </c>
      <c r="M2232" s="179">
        <f>IF(L2224="ML",100)+IF(L2225="ML",100)+IF(L2226="ML",100-M2223)+IF(L2227="ML",100-M2224)+IF(L2228="ML",100-M2225)+IF(M2226="ml",M2223)+IF(M2227="ml",M2224)+IF(M2228="ml",M2225)</f>
        <v>0</v>
      </c>
      <c r="N2232" s="204" t="str">
        <f>IF(L2232="","",SUM(L2232,M2232))</f>
        <v/>
      </c>
      <c r="O2232" s="204" t="str">
        <f>IF(L2232="","",SUM(K2232,L2232))</f>
        <v/>
      </c>
      <c r="P2232" s="179">
        <f>SUM(H2232,M2232)</f>
        <v>0</v>
      </c>
      <c r="Q2232" s="178" t="str">
        <f>IF(O2232="","",SUM(O2232,M2232))</f>
        <v/>
      </c>
      <c r="R2232" s="201" t="str">
        <f>IF('statement of marks'!GW91="","",'statement of marks'!GW91)</f>
        <v/>
      </c>
      <c r="S2232" s="180" t="str">
        <f>IF(OR(R2232="S",R2232="RE"),100,"")</f>
        <v/>
      </c>
      <c r="T2232" s="171" t="str">
        <f>IF('result subject-wise'!AL91="","",'result subject-wise'!AL91)</f>
        <v/>
      </c>
      <c r="U2232" s="172" t="str">
        <f>IF('result subject-wise'!AM91="","",'result subject-wise'!AM91)</f>
        <v/>
      </c>
      <c r="V2232" s="1036"/>
    </row>
    <row r="2233" spans="1:22" ht="19.25" customHeight="1">
      <c r="A2233" s="986"/>
      <c r="B2233" s="942" t="str">
        <f>'statement of marks'!$ED$3</f>
        <v>JEEVAN KAUSJAL</v>
      </c>
      <c r="C2233" s="943"/>
      <c r="D2233" s="1037" t="s">
        <v>283</v>
      </c>
      <c r="E2233" s="1038"/>
      <c r="F2233" s="204">
        <f>'statement of marks'!$ED$6</f>
        <v>30</v>
      </c>
      <c r="G2233" s="177" t="str">
        <f>IF('statement of marks'!ED91="","",'statement of marks'!ED91)</f>
        <v/>
      </c>
      <c r="H2233" s="1038" t="s">
        <v>284</v>
      </c>
      <c r="I2233" s="1038"/>
      <c r="J2233" s="204">
        <f>'statement of marks'!$EE$6</f>
        <v>30</v>
      </c>
      <c r="K2233" s="178" t="str">
        <f>IF('statement of marks'!EE91="","",'statement of marks'!EE91)</f>
        <v/>
      </c>
      <c r="L2233" s="1038" t="s">
        <v>113</v>
      </c>
      <c r="M2233" s="1038"/>
      <c r="N2233" s="204">
        <f>'statement of marks'!$EF$6</f>
        <v>40</v>
      </c>
      <c r="O2233" s="201" t="str">
        <f>IF('statement of marks'!EF91="","",'statement of marks'!EF91)</f>
        <v/>
      </c>
      <c r="P2233" s="166"/>
      <c r="Q2233" s="178" t="str">
        <f>IF(O2233="","",SUM(G2233,K2233,O2233))</f>
        <v/>
      </c>
      <c r="R2233" s="201" t="str">
        <f>IF('statement of marks'!GX91="","",'statement of marks'!GX91)</f>
        <v/>
      </c>
      <c r="S2233" s="180" t="str">
        <f>IF(OR(R2233="S",R2233="RE"),40,"")</f>
        <v/>
      </c>
      <c r="T2233" s="171" t="str">
        <f>IF('result subject-wise'!AN91="","",'result subject-wise'!AN91)</f>
        <v/>
      </c>
      <c r="U2233" s="172" t="str">
        <f>IF('result subject-wise'!AO91="","",'result subject-wise'!AO91)</f>
        <v/>
      </c>
      <c r="V2233" s="1036"/>
    </row>
    <row r="2234" spans="1:22" ht="19.25" customHeight="1">
      <c r="A2234" s="986"/>
      <c r="B2234" s="1039" t="s">
        <v>200</v>
      </c>
      <c r="C2234" s="1040"/>
      <c r="D2234" s="1041" t="str">
        <f>IF('statement of marks'!HD91="","",'statement of marks'!HD91)</f>
        <v/>
      </c>
      <c r="E2234" s="1042"/>
      <c r="F2234" s="1042"/>
      <c r="G2234" s="1042"/>
      <c r="H2234" s="1042"/>
      <c r="I2234" s="1043"/>
      <c r="J2234" s="202" t="s">
        <v>330</v>
      </c>
      <c r="K2234" s="201" t="str">
        <f>IF('statement of marks'!HG91="","",'statement of marks'!HG91)</f>
        <v/>
      </c>
      <c r="L2234" s="1044" t="s">
        <v>157</v>
      </c>
      <c r="M2234" s="1045"/>
      <c r="N2234" s="1046"/>
      <c r="O2234" s="201" t="str">
        <f>IF('statement of marks'!HI91="","",'statement of marks'!HI91)</f>
        <v/>
      </c>
      <c r="P2234" s="1047" t="s">
        <v>324</v>
      </c>
      <c r="Q2234" s="1047"/>
      <c r="R2234" s="1047"/>
      <c r="S2234" s="1047"/>
      <c r="T2234" s="1047"/>
      <c r="U2234" s="1047"/>
      <c r="V2234" s="1048"/>
    </row>
    <row r="2235" spans="1:22" ht="19.25" customHeight="1">
      <c r="A2235" s="986"/>
      <c r="B2235" s="1039" t="s">
        <v>333</v>
      </c>
      <c r="C2235" s="1040"/>
      <c r="D2235" s="965" t="s">
        <v>127</v>
      </c>
      <c r="E2235" s="966"/>
      <c r="F2235" s="958" t="s">
        <v>129</v>
      </c>
      <c r="G2235" s="958"/>
      <c r="H2235" s="958" t="s">
        <v>131</v>
      </c>
      <c r="I2235" s="958"/>
      <c r="J2235" s="958" t="s">
        <v>133</v>
      </c>
      <c r="K2235" s="958"/>
      <c r="L2235" s="959" t="s">
        <v>312</v>
      </c>
      <c r="M2235" s="959"/>
      <c r="N2235" s="959"/>
      <c r="O2235" s="959"/>
      <c r="P2235" s="960" t="s">
        <v>200</v>
      </c>
      <c r="Q2235" s="960"/>
      <c r="R2235" s="960"/>
      <c r="S2235" s="960"/>
      <c r="T2235" s="961" t="str">
        <f>IF('result subject-wise'!AR91="","",'result subject-wise'!AR91)</f>
        <v/>
      </c>
      <c r="U2235" s="961"/>
      <c r="V2235" s="962"/>
    </row>
    <row r="2236" spans="1:22" ht="19.25" customHeight="1">
      <c r="A2236" s="986"/>
      <c r="B2236" s="963" t="s">
        <v>309</v>
      </c>
      <c r="C2236" s="964"/>
      <c r="D2236" s="965" t="str">
        <f>IF('statement of marks'!EZ91="","",'statement of marks'!EZ91)</f>
        <v/>
      </c>
      <c r="E2236" s="966"/>
      <c r="F2236" s="966" t="str">
        <f>IF('statement of marks'!FB91="","",'statement of marks'!FB91)</f>
        <v/>
      </c>
      <c r="G2236" s="966"/>
      <c r="H2236" s="966" t="str">
        <f>IF('statement of marks'!FD91="","",'statement of marks'!FD91)</f>
        <v/>
      </c>
      <c r="I2236" s="966"/>
      <c r="J2236" s="966" t="str">
        <f>IF('statement of marks'!FF91="","",'statement of marks'!FF91)</f>
        <v/>
      </c>
      <c r="K2236" s="966"/>
      <c r="L2236" s="966" t="str">
        <f>IF('statement of marks'!FH91="","",'statement of marks'!FH91)</f>
        <v/>
      </c>
      <c r="M2236" s="966"/>
      <c r="N2236" s="966"/>
      <c r="O2236" s="966"/>
      <c r="P2236" s="960" t="s">
        <v>330</v>
      </c>
      <c r="Q2236" s="960"/>
      <c r="R2236" s="960"/>
      <c r="S2236" s="960"/>
      <c r="T2236" s="961" t="str">
        <f>IF(AND(T2235="mRrh.kZ",V2231&gt;=60),"FIRST",IF(AND(T2235="mRrh.kZ",V2231&gt;=48),"SECOND",IF(AND(T2235="mRrh.kZ",V2231&gt;=36),"THIRD","")))</f>
        <v/>
      </c>
      <c r="U2236" s="961"/>
      <c r="V2236" s="962"/>
    </row>
    <row r="2237" spans="1:22" ht="19.25" customHeight="1">
      <c r="A2237" s="986"/>
      <c r="B2237" s="963" t="s">
        <v>310</v>
      </c>
      <c r="C2237" s="964"/>
      <c r="D2237" s="967" t="str">
        <f>IF('statement of marks'!EY91="","",'statement of marks'!EY91)</f>
        <v/>
      </c>
      <c r="E2237" s="968"/>
      <c r="F2237" s="968" t="str">
        <f>IF('statement of marks'!FA91="","",'statement of marks'!FA91)</f>
        <v/>
      </c>
      <c r="G2237" s="968"/>
      <c r="H2237" s="968" t="str">
        <f>IF('statement of marks'!FC91="","",'statement of marks'!FC91)</f>
        <v/>
      </c>
      <c r="I2237" s="968"/>
      <c r="J2237" s="968" t="str">
        <f>IF('statement of marks'!FE91="","",'statement of marks'!FE91)</f>
        <v/>
      </c>
      <c r="K2237" s="968"/>
      <c r="L2237" s="968" t="str">
        <f>IF('statement of marks'!FG91="","",'statement of marks'!FG91)</f>
        <v/>
      </c>
      <c r="M2237" s="968"/>
      <c r="N2237" s="968"/>
      <c r="O2237" s="968"/>
      <c r="P2237" s="969" t="s">
        <v>302</v>
      </c>
      <c r="Q2237" s="970"/>
      <c r="R2237" s="970"/>
      <c r="S2237" s="971"/>
      <c r="T2237" s="972" t="str">
        <f>IF(T2235="","",'result subject-wise'!$G$118)</f>
        <v/>
      </c>
      <c r="U2237" s="972"/>
      <c r="V2237" s="973"/>
    </row>
    <row r="2238" spans="1:22" ht="19.25" customHeight="1">
      <c r="A2238" s="986"/>
      <c r="B2238" s="942" t="s">
        <v>303</v>
      </c>
      <c r="C2238" s="943"/>
      <c r="D2238" s="944"/>
      <c r="E2238" s="945"/>
      <c r="F2238" s="945"/>
      <c r="G2238" s="945"/>
      <c r="H2238" s="945"/>
      <c r="I2238" s="945"/>
      <c r="J2238" s="945"/>
      <c r="K2238" s="945"/>
      <c r="L2238" s="946" t="s">
        <v>326</v>
      </c>
      <c r="M2238" s="946"/>
      <c r="N2238" s="946"/>
      <c r="O2238" s="946"/>
      <c r="P2238" s="946"/>
      <c r="Q2238" s="946"/>
      <c r="R2238" s="974"/>
      <c r="S2238" s="975"/>
      <c r="T2238" s="975"/>
      <c r="U2238" s="975"/>
      <c r="V2238" s="976"/>
    </row>
    <row r="2239" spans="1:22" ht="19.25" customHeight="1">
      <c r="A2239" s="986"/>
      <c r="B2239" s="942" t="s">
        <v>335</v>
      </c>
      <c r="C2239" s="943"/>
      <c r="D2239" s="944"/>
      <c r="E2239" s="945"/>
      <c r="F2239" s="945"/>
      <c r="G2239" s="945"/>
      <c r="H2239" s="945"/>
      <c r="I2239" s="945"/>
      <c r="J2239" s="945"/>
      <c r="K2239" s="945"/>
      <c r="L2239" s="946" t="s">
        <v>304</v>
      </c>
      <c r="M2239" s="946"/>
      <c r="N2239" s="946"/>
      <c r="O2239" s="946"/>
      <c r="P2239" s="946"/>
      <c r="Q2239" s="946"/>
      <c r="R2239" s="977"/>
      <c r="S2239" s="978"/>
      <c r="T2239" s="978"/>
      <c r="U2239" s="978"/>
      <c r="V2239" s="979"/>
    </row>
    <row r="2240" spans="1:22" ht="19.25" customHeight="1">
      <c r="A2240" s="986"/>
      <c r="B2240" s="942" t="s">
        <v>313</v>
      </c>
      <c r="C2240" s="943"/>
      <c r="D2240" s="944"/>
      <c r="E2240" s="945"/>
      <c r="F2240" s="945"/>
      <c r="G2240" s="945"/>
      <c r="H2240" s="945"/>
      <c r="I2240" s="945"/>
      <c r="J2240" s="945"/>
      <c r="K2240" s="945"/>
      <c r="L2240" s="946" t="s">
        <v>327</v>
      </c>
      <c r="M2240" s="946"/>
      <c r="N2240" s="946"/>
      <c r="O2240" s="946"/>
      <c r="P2240" s="946"/>
      <c r="Q2240" s="946"/>
      <c r="R2240" s="947" t="s">
        <v>328</v>
      </c>
      <c r="S2240" s="948"/>
      <c r="T2240" s="948"/>
      <c r="U2240" s="948"/>
      <c r="V2240" s="949"/>
    </row>
    <row r="2241" spans="1:22" ht="19.25" customHeight="1">
      <c r="A2241" s="987"/>
      <c r="B2241" s="950" t="s">
        <v>329</v>
      </c>
      <c r="C2241" s="951"/>
      <c r="D2241" s="952"/>
      <c r="E2241" s="953"/>
      <c r="F2241" s="953"/>
      <c r="G2241" s="953"/>
      <c r="H2241" s="953"/>
      <c r="I2241" s="953"/>
      <c r="J2241" s="953"/>
      <c r="K2241" s="953"/>
      <c r="L2241" s="951" t="s">
        <v>117</v>
      </c>
      <c r="M2241" s="951"/>
      <c r="N2241" s="951"/>
      <c r="O2241" s="951"/>
      <c r="P2241" s="954">
        <f>'statement of marks'!$HJ$110</f>
        <v>42122</v>
      </c>
      <c r="Q2241" s="954"/>
      <c r="R2241" s="955" t="s">
        <v>305</v>
      </c>
      <c r="S2241" s="956"/>
      <c r="T2241" s="956"/>
      <c r="U2241" s="956"/>
      <c r="V2241" s="957"/>
    </row>
    <row r="2242" spans="1:22" ht="19.25" customHeight="1">
      <c r="A2242" s="980" t="s">
        <v>287</v>
      </c>
      <c r="B2242" s="981"/>
      <c r="C2242" s="981"/>
      <c r="D2242" s="981"/>
      <c r="E2242" s="981"/>
      <c r="F2242" s="981"/>
      <c r="G2242" s="981"/>
      <c r="H2242" s="981"/>
      <c r="I2242" s="981"/>
      <c r="J2242" s="981"/>
      <c r="K2242" s="981"/>
      <c r="L2242" s="981"/>
      <c r="M2242" s="981"/>
      <c r="N2242" s="981"/>
      <c r="O2242" s="981"/>
      <c r="P2242" s="981"/>
      <c r="Q2242" s="981"/>
      <c r="R2242" s="981"/>
      <c r="S2242" s="981"/>
      <c r="T2242" s="981"/>
      <c r="U2242" s="981"/>
      <c r="V2242" s="982"/>
    </row>
    <row r="2243" spans="1:22" ht="19.25" customHeight="1">
      <c r="A2243" s="983" t="str">
        <f>'statement of marks'!$A$1</f>
        <v>GOVT. GIRLS' HR. SEC. SCHOOL, NIMBAHERA</v>
      </c>
      <c r="B2243" s="984"/>
      <c r="C2243" s="984"/>
      <c r="D2243" s="984"/>
      <c r="E2243" s="984"/>
      <c r="F2243" s="984"/>
      <c r="G2243" s="984"/>
      <c r="H2243" s="984"/>
      <c r="I2243" s="984"/>
      <c r="J2243" s="984"/>
      <c r="K2243" s="984"/>
      <c r="L2243" s="984"/>
      <c r="M2243" s="984"/>
      <c r="N2243" s="984"/>
      <c r="O2243" s="984"/>
      <c r="P2243" s="984"/>
      <c r="Q2243" s="984"/>
      <c r="R2243" s="984"/>
      <c r="S2243" s="984"/>
      <c r="T2243" s="984"/>
      <c r="U2243" s="984"/>
      <c r="V2243" s="985"/>
    </row>
    <row r="2244" spans="1:22" ht="19.25" customHeight="1">
      <c r="A2244" s="986"/>
      <c r="B2244" s="988" t="s">
        <v>316</v>
      </c>
      <c r="C2244" s="988"/>
      <c r="D2244" s="989" t="str">
        <f>'statement of marks'!$F$3</f>
        <v>2013-14</v>
      </c>
      <c r="E2244" s="990"/>
      <c r="F2244" s="991" t="str">
        <f>IF(T2262="","MAIN EXAMINATION",IF(D2261="Suppl.","SUPPLEMENTARY EXAMINATION",IF(D2261="Re-exam.","RE-EXAMINATION",)))</f>
        <v>MAIN EXAMINATION</v>
      </c>
      <c r="G2244" s="992"/>
      <c r="H2244" s="992"/>
      <c r="I2244" s="992"/>
      <c r="J2244" s="992"/>
      <c r="K2244" s="992"/>
      <c r="L2244" s="992"/>
      <c r="M2244" s="992"/>
      <c r="N2244" s="992"/>
      <c r="O2244" s="992"/>
      <c r="P2244" s="992"/>
      <c r="Q2244" s="992"/>
      <c r="R2244" s="993" t="s">
        <v>315</v>
      </c>
      <c r="S2244" s="994"/>
      <c r="T2244" s="995" t="str">
        <f>'statement of marks'!$A$3</f>
        <v>11 'A'</v>
      </c>
      <c r="U2244" s="995"/>
      <c r="V2244" s="996"/>
    </row>
    <row r="2245" spans="1:22" ht="19.25" customHeight="1">
      <c r="A2245" s="986"/>
      <c r="B2245" s="997" t="s">
        <v>36</v>
      </c>
      <c r="C2245" s="997"/>
      <c r="D2245" s="998" t="str">
        <f>IF('statement of marks'!G92="","",'statement of marks'!G92)</f>
        <v>A 084</v>
      </c>
      <c r="E2245" s="946"/>
      <c r="F2245" s="946"/>
      <c r="G2245" s="946"/>
      <c r="H2245" s="946"/>
      <c r="I2245" s="946"/>
      <c r="J2245" s="946"/>
      <c r="K2245" s="946"/>
      <c r="L2245" s="946"/>
      <c r="M2245" s="946"/>
      <c r="N2245" s="946"/>
      <c r="O2245" s="946"/>
      <c r="P2245" s="946"/>
      <c r="Q2245" s="946"/>
      <c r="R2245" s="999" t="s">
        <v>314</v>
      </c>
      <c r="S2245" s="1000"/>
      <c r="T2245" s="1001" t="str">
        <f>IF('statement of marks'!E92="","",'statement of marks'!E92)</f>
        <v/>
      </c>
      <c r="U2245" s="1001"/>
      <c r="V2245" s="1002"/>
    </row>
    <row r="2246" spans="1:22" ht="19.25" customHeight="1">
      <c r="A2246" s="986"/>
      <c r="B2246" s="997" t="s">
        <v>37</v>
      </c>
      <c r="C2246" s="997"/>
      <c r="D2246" s="998" t="str">
        <f>IF('statement of marks'!H92="","",'statement of marks'!H92)</f>
        <v>B 084</v>
      </c>
      <c r="E2246" s="946"/>
      <c r="F2246" s="946"/>
      <c r="G2246" s="946"/>
      <c r="H2246" s="946"/>
      <c r="I2246" s="946"/>
      <c r="J2246" s="946"/>
      <c r="K2246" s="946"/>
      <c r="L2246" s="946"/>
      <c r="M2246" s="946"/>
      <c r="N2246" s="946"/>
      <c r="O2246" s="946"/>
      <c r="P2246" s="946"/>
      <c r="Q2246" s="946"/>
      <c r="R2246" s="999" t="s">
        <v>35</v>
      </c>
      <c r="S2246" s="1000"/>
      <c r="T2246" s="1001" t="str">
        <f>IF('statement of marks'!D92="","",'statement of marks'!D92)</f>
        <v/>
      </c>
      <c r="U2246" s="1001"/>
      <c r="V2246" s="1002"/>
    </row>
    <row r="2247" spans="1:22" ht="19.25" customHeight="1">
      <c r="A2247" s="986"/>
      <c r="B2247" s="1003" t="s">
        <v>38</v>
      </c>
      <c r="C2247" s="1003"/>
      <c r="D2247" s="998" t="str">
        <f>IF('statement of marks'!I92="","",'statement of marks'!I92)</f>
        <v>C 084</v>
      </c>
      <c r="E2247" s="946"/>
      <c r="F2247" s="946"/>
      <c r="G2247" s="946"/>
      <c r="H2247" s="946"/>
      <c r="I2247" s="946"/>
      <c r="J2247" s="946"/>
      <c r="K2247" s="946"/>
      <c r="L2247" s="946"/>
      <c r="M2247" s="946"/>
      <c r="N2247" s="946"/>
      <c r="O2247" s="946"/>
      <c r="P2247" s="946"/>
      <c r="Q2247" s="946"/>
      <c r="R2247" s="1004" t="s">
        <v>285</v>
      </c>
      <c r="S2247" s="1005"/>
      <c r="T2247" s="1006" t="str">
        <f>IF('statement of marks'!F92="","",'statement of marks'!F92)</f>
        <v/>
      </c>
      <c r="U2247" s="1006"/>
      <c r="V2247" s="1007"/>
    </row>
    <row r="2248" spans="1:22" ht="19.25" customHeight="1">
      <c r="A2248" s="986"/>
      <c r="B2248" s="1008" t="s">
        <v>223</v>
      </c>
      <c r="C2248" s="1010" t="s">
        <v>319</v>
      </c>
      <c r="D2248" s="1012" t="s">
        <v>114</v>
      </c>
      <c r="E2248" s="1012" t="s">
        <v>115</v>
      </c>
      <c r="F2248" s="1012" t="s">
        <v>116</v>
      </c>
      <c r="G2248" s="1014" t="s">
        <v>281</v>
      </c>
      <c r="H2248" s="1014" t="s">
        <v>282</v>
      </c>
      <c r="I2248" s="1012" t="s">
        <v>289</v>
      </c>
      <c r="J2248" s="1012" t="s">
        <v>299</v>
      </c>
      <c r="K2248" s="1016" t="s">
        <v>299</v>
      </c>
      <c r="L2248" s="1018" t="s">
        <v>292</v>
      </c>
      <c r="M2248" s="1018" t="s">
        <v>293</v>
      </c>
      <c r="N2248" s="1020" t="s">
        <v>294</v>
      </c>
      <c r="O2248" s="1020" t="s">
        <v>290</v>
      </c>
      <c r="P2248" s="1020" t="s">
        <v>291</v>
      </c>
      <c r="Q2248" s="1016" t="s">
        <v>323</v>
      </c>
      <c r="R2248" s="1012" t="s">
        <v>334</v>
      </c>
      <c r="S2248" s="1022" t="s">
        <v>332</v>
      </c>
      <c r="T2248" s="1024" t="s">
        <v>320</v>
      </c>
      <c r="U2248" s="1026" t="s">
        <v>321</v>
      </c>
      <c r="V2248" s="1028" t="s">
        <v>322</v>
      </c>
    </row>
    <row r="2249" spans="1:22" ht="19.25" customHeight="1">
      <c r="A2249" s="986"/>
      <c r="B2249" s="1009"/>
      <c r="C2249" s="1011"/>
      <c r="D2249" s="1013"/>
      <c r="E2249" s="1013"/>
      <c r="F2249" s="1013"/>
      <c r="G2249" s="1015"/>
      <c r="H2249" s="1015"/>
      <c r="I2249" s="1013"/>
      <c r="J2249" s="1013"/>
      <c r="K2249" s="1017"/>
      <c r="L2249" s="1019"/>
      <c r="M2249" s="1019"/>
      <c r="N2249" s="1021"/>
      <c r="O2249" s="1021"/>
      <c r="P2249" s="1021"/>
      <c r="Q2249" s="1017"/>
      <c r="R2249" s="1013"/>
      <c r="S2249" s="1023"/>
      <c r="T2249" s="1025"/>
      <c r="U2249" s="1027"/>
      <c r="V2249" s="1029"/>
    </row>
    <row r="2250" spans="1:22" ht="19.25" customHeight="1">
      <c r="A2250" s="986"/>
      <c r="B2250" s="1030" t="s">
        <v>317</v>
      </c>
      <c r="C2250" s="1031"/>
      <c r="D2250" s="173">
        <v>10</v>
      </c>
      <c r="E2250" s="203">
        <v>10</v>
      </c>
      <c r="F2250" s="203">
        <v>10</v>
      </c>
      <c r="G2250" s="164" t="s">
        <v>90</v>
      </c>
      <c r="H2250" s="174" t="str">
        <f>'statement of marks'!$AQ$6</f>
        <v/>
      </c>
      <c r="I2250" s="165">
        <v>70</v>
      </c>
      <c r="J2250" s="164" t="s">
        <v>88</v>
      </c>
      <c r="K2250" s="175">
        <v>100</v>
      </c>
      <c r="L2250" s="164" t="s">
        <v>91</v>
      </c>
      <c r="M2250" s="174" t="str">
        <f>'statement of marks'!$AV$6</f>
        <v/>
      </c>
      <c r="N2250" s="165">
        <v>100</v>
      </c>
      <c r="O2250" s="164" t="s">
        <v>307</v>
      </c>
      <c r="P2250" s="175"/>
      <c r="Q2250" s="175">
        <v>200</v>
      </c>
      <c r="R2250" s="166"/>
      <c r="S2250" s="166"/>
      <c r="T2250" s="167"/>
      <c r="U2250" s="168"/>
      <c r="V2250" s="176" t="str">
        <f>IF(OR(U2257=0,U2257&lt;S2257),"",Q2250)</f>
        <v/>
      </c>
    </row>
    <row r="2251" spans="1:22" ht="19.25" customHeight="1">
      <c r="A2251" s="986"/>
      <c r="B2251" s="942" t="str">
        <f>'statement of marks'!$J$3</f>
        <v>HINDI COMPULSORY</v>
      </c>
      <c r="C2251" s="943"/>
      <c r="D2251" s="200" t="str">
        <f>IF('statement of marks'!J92="","",'statement of marks'!J92)</f>
        <v/>
      </c>
      <c r="E2251" s="201" t="str">
        <f>IF('statement of marks'!K92="","",'statement of marks'!K92)</f>
        <v/>
      </c>
      <c r="F2251" s="201" t="str">
        <f>IF('statement of marks'!L92="","",'statement of marks'!L92)</f>
        <v/>
      </c>
      <c r="G2251" s="177" t="str">
        <f>IF('statement of marks'!N92="","",'statement of marks'!N92)</f>
        <v/>
      </c>
      <c r="H2251" s="177" t="str">
        <f>'statement of marks'!$BS$6</f>
        <v/>
      </c>
      <c r="I2251" s="204" t="str">
        <f>IF(G2251="","",G2251)</f>
        <v/>
      </c>
      <c r="J2251" s="204" t="str">
        <f>IF(G2251="","",SUM(D2251,E2251,F2251,G2251))</f>
        <v/>
      </c>
      <c r="K2251" s="178" t="str">
        <f>J2251</f>
        <v/>
      </c>
      <c r="L2251" s="177" t="str">
        <f>IF('statement of marks'!P92="","",'statement of marks'!P92)</f>
        <v/>
      </c>
      <c r="M2251" s="174" t="str">
        <f>'statement of marks'!$BX$6</f>
        <v/>
      </c>
      <c r="N2251" s="204" t="str">
        <f>IF(L2251="","",L2251)</f>
        <v/>
      </c>
      <c r="O2251" s="204" t="str">
        <f>IF(L2251="","",SUM(J2251,L2251))</f>
        <v/>
      </c>
      <c r="P2251" s="179">
        <f>SUM(H2251,M2251)</f>
        <v>0</v>
      </c>
      <c r="Q2251" s="178" t="str">
        <f>O2251</f>
        <v/>
      </c>
      <c r="R2251" s="201" t="str">
        <f>CONCATENATE('statement of marks'!FJ92,'statement of marks'!FK92,'statement of marks'!FL92)</f>
        <v/>
      </c>
      <c r="S2251" s="180" t="str">
        <f>IF(OR(R2251="S",R2251="RE"),100,"")</f>
        <v/>
      </c>
      <c r="T2251" s="181" t="str">
        <f>IF('result subject-wise'!U92="","",'result subject-wise'!U92)</f>
        <v/>
      </c>
      <c r="U2251" s="182" t="str">
        <f>IF('result subject-wise'!V92="","",'result subject-wise'!V92)</f>
        <v/>
      </c>
      <c r="V2251" s="176" t="str">
        <f>IF(OR(U2257=0,U2257&lt;S2257),"",IF(R2251="RE",SUM(Q2251,T2251),IF(R2251="S",T2251,Q2251)))</f>
        <v/>
      </c>
    </row>
    <row r="2252" spans="1:22" ht="19.25" customHeight="1">
      <c r="A2252" s="986"/>
      <c r="B2252" s="942" t="str">
        <f>'statement of marks'!$W$3</f>
        <v>ENGLISH COMPULSORY</v>
      </c>
      <c r="C2252" s="943"/>
      <c r="D2252" s="200" t="str">
        <f>IF('statement of marks'!W92="","",'statement of marks'!W92)</f>
        <v/>
      </c>
      <c r="E2252" s="201" t="str">
        <f>IF('statement of marks'!X92="","",'statement of marks'!X92)</f>
        <v/>
      </c>
      <c r="F2252" s="201" t="str">
        <f>IF('statement of marks'!Y92="","",'statement of marks'!Y92)</f>
        <v/>
      </c>
      <c r="G2252" s="177" t="str">
        <f>IF('statement of marks'!AA92="","",'statement of marks'!AA92)</f>
        <v/>
      </c>
      <c r="H2252" s="177" t="str">
        <f>'statement of marks'!$CU$6</f>
        <v/>
      </c>
      <c r="I2252" s="204" t="str">
        <f>IF(G2252="","",G2252)</f>
        <v/>
      </c>
      <c r="J2252" s="204" t="str">
        <f t="shared" ref="J2252:J2255" si="818">IF(G2252="","",SUM(D2252,E2252,F2252,G2252))</f>
        <v/>
      </c>
      <c r="K2252" s="178" t="str">
        <f>J2252</f>
        <v/>
      </c>
      <c r="L2252" s="177" t="str">
        <f>IF('statement of marks'!AC92="","",'statement of marks'!AC92)</f>
        <v/>
      </c>
      <c r="M2252" s="174" t="str">
        <f>'statement of marks'!$CZ$6</f>
        <v/>
      </c>
      <c r="N2252" s="204" t="str">
        <f>IF(L2252="","",L2252)</f>
        <v/>
      </c>
      <c r="O2252" s="204" t="str">
        <f t="shared" ref="O2252" si="819">IF(L2252="","",SUM(J2252,L2252))</f>
        <v/>
      </c>
      <c r="P2252" s="179">
        <f t="shared" ref="P2252" si="820">SUM(H2252,M2252)</f>
        <v>0</v>
      </c>
      <c r="Q2252" s="178" t="str">
        <f>O2252</f>
        <v/>
      </c>
      <c r="R2252" s="201" t="str">
        <f>CONCATENATE('statement of marks'!FM92,'statement of marks'!FN92,'statement of marks'!FO92)</f>
        <v/>
      </c>
      <c r="S2252" s="180" t="str">
        <f>IF(OR(R2252="S",R2252="RE"),100,"")</f>
        <v/>
      </c>
      <c r="T2252" s="181" t="str">
        <f>IF('result subject-wise'!X92="","",'result subject-wise'!X92)</f>
        <v/>
      </c>
      <c r="U2252" s="182" t="str">
        <f>IF('result subject-wise'!Y92="","",'result subject-wise'!Y92)</f>
        <v/>
      </c>
      <c r="V2252" s="176" t="str">
        <f>IF(OR(U2257=0,U2257&lt;S2257),"",IF(R2252="RE",SUM(Q2252,T2252),IF(R2252="S",T2252,Q2252)))</f>
        <v/>
      </c>
    </row>
    <row r="2253" spans="1:22" ht="19.25" customHeight="1">
      <c r="A2253" s="986"/>
      <c r="B2253" s="942" t="str">
        <f>'statement of marks'!AK92</f>
        <v/>
      </c>
      <c r="C2253" s="943"/>
      <c r="D2253" s="200" t="str">
        <f>IF('statement of marks'!AL92="","",'statement of marks'!AL92)</f>
        <v/>
      </c>
      <c r="E2253" s="201" t="str">
        <f>IF('statement of marks'!AM92="","",'statement of marks'!AM92)</f>
        <v/>
      </c>
      <c r="F2253" s="201" t="str">
        <f>IF('statement of marks'!AN92="","",'statement of marks'!AN92)</f>
        <v/>
      </c>
      <c r="G2253" s="177" t="str">
        <f>IF('statement of marks'!AP92="","",'statement of marks'!AP92)</f>
        <v/>
      </c>
      <c r="H2253" s="177" t="str">
        <f>IF('statement of marks'!AQ92="","",'statement of marks'!AQ92)</f>
        <v/>
      </c>
      <c r="I2253" s="204" t="str">
        <f>IF(G2253="","",IF(AND(G2253="ML",H2253="ML"),"ML",IF(AND(G2253="ML",H2253=""),"ML",SUM(G2253,H2253))))</f>
        <v/>
      </c>
      <c r="J2253" s="204" t="str">
        <f t="shared" si="818"/>
        <v/>
      </c>
      <c r="K2253" s="178" t="str">
        <f>IF(J2253="","",SUM(H2253,J2253))</f>
        <v/>
      </c>
      <c r="L2253" s="177" t="str">
        <f>IF('statement of marks'!AU92="","",'statement of marks'!AU92)</f>
        <v/>
      </c>
      <c r="M2253" s="177" t="str">
        <f>IF('statement of marks'!AV92="","",'statement of marks'!AV92)</f>
        <v/>
      </c>
      <c r="N2253" s="204" t="str">
        <f>IF(L2253="","",IF(AND(L2253="ML",M2253="ML"),"ML",IF(AND(L2253="ML",M2253=""),"ML",SUM(L2253,M2253))))</f>
        <v/>
      </c>
      <c r="O2253" s="204" t="str">
        <f>IF(L2253="","",SUM(J2253,L2253))</f>
        <v/>
      </c>
      <c r="P2253" s="177" t="str">
        <f>IF(AND(H2253="",M2253=""),"",SUM(H2253,M2253))</f>
        <v/>
      </c>
      <c r="Q2253" s="178" t="str">
        <f>IF(O2253="","",SUM(O2253,P2253))</f>
        <v/>
      </c>
      <c r="R2253" s="201" t="str">
        <f>CONCATENATE('statement of marks'!FP92,'statement of marks'!FY92,'statement of marks'!FZ92)</f>
        <v/>
      </c>
      <c r="S2253" s="180" t="str">
        <f>IF('result subject-wise'!Z92="","",'result subject-wise'!Z92)</f>
        <v/>
      </c>
      <c r="T2253" s="181" t="str">
        <f>IF('result subject-wise'!AB92="","",'result subject-wise'!AB92)</f>
        <v/>
      </c>
      <c r="U2253" s="182" t="str">
        <f>IF('result subject-wise'!AC92="","",'result subject-wise'!AC92)</f>
        <v/>
      </c>
      <c r="V2253" s="176" t="str">
        <f>IF(OR(U2257=0,U2257&lt;S2257),"",IF(OR(R2253="RE",R2253="REP"),SUM(Q2253,T2253),IF(R2253="S",T2253,Q2253)))</f>
        <v/>
      </c>
    </row>
    <row r="2254" spans="1:22" ht="19.25" customHeight="1">
      <c r="A2254" s="986"/>
      <c r="B2254" s="942" t="str">
        <f>'statement of marks'!BM92</f>
        <v>DRAWING</v>
      </c>
      <c r="C2254" s="943"/>
      <c r="D2254" s="200" t="str">
        <f>IF('statement of marks'!BN92="","",'statement of marks'!BN92)</f>
        <v/>
      </c>
      <c r="E2254" s="201" t="str">
        <f>IF('statement of marks'!BO92="","",'statement of marks'!BO92)</f>
        <v/>
      </c>
      <c r="F2254" s="201" t="str">
        <f>IF('statement of marks'!BP92="","",'statement of marks'!BP92)</f>
        <v/>
      </c>
      <c r="G2254" s="177" t="str">
        <f>IF('statement of marks'!BR92="","",'statement of marks'!BR92)</f>
        <v/>
      </c>
      <c r="H2254" s="177" t="str">
        <f>IF('statement of marks'!BS92="","",'statement of marks'!BS92)</f>
        <v/>
      </c>
      <c r="I2254" s="204" t="str">
        <f t="shared" ref="I2254" si="821">IF(G2254="","",IF(AND(G2254="ML",H2254="ML"),"ML",IF(AND(G2254="ML",H2254=""),"ML",SUM(G2254,H2254))))</f>
        <v/>
      </c>
      <c r="J2254" s="204" t="str">
        <f t="shared" si="818"/>
        <v/>
      </c>
      <c r="K2254" s="178" t="str">
        <f>IF(J2254="","",SUM(H2254,J2254))</f>
        <v/>
      </c>
      <c r="L2254" s="177" t="str">
        <f>IF('statement of marks'!BW92="","",'statement of marks'!BW92)</f>
        <v/>
      </c>
      <c r="M2254" s="177" t="str">
        <f>IF('statement of marks'!BX92="","",'statement of marks'!BX92)</f>
        <v/>
      </c>
      <c r="N2254" s="204" t="str">
        <f t="shared" ref="N2254" si="822">IF(L2254="","",IF(AND(L2254="ML",M2254="ML"),"ML",IF(AND(L2254="ML",M2254=""),"ML",SUM(L2254,M2254))))</f>
        <v/>
      </c>
      <c r="O2254" s="204" t="str">
        <f>IF(L2254="","",SUM(J2254,L2254))</f>
        <v/>
      </c>
      <c r="P2254" s="177" t="str">
        <f t="shared" ref="P2254:P2255" si="823">IF(AND(H2254="",M2254=""),"",SUM(H2254,M2254))</f>
        <v/>
      </c>
      <c r="Q2254" s="178" t="str">
        <f>IF(O2254="","",SUM(O2254,P2254))</f>
        <v/>
      </c>
      <c r="R2254" s="201" t="str">
        <f>CONCATENATE('statement of marks'!GA92,'statement of marks'!GJ92,'statement of marks'!GK92)</f>
        <v/>
      </c>
      <c r="S2254" s="180" t="str">
        <f>IF('result subject-wise'!AD92="","",'result subject-wise'!AD92)</f>
        <v/>
      </c>
      <c r="T2254" s="181" t="str">
        <f>IF('result subject-wise'!AF92="","",'result subject-wise'!AF92)</f>
        <v/>
      </c>
      <c r="U2254" s="182" t="str">
        <f>IF('result subject-wise'!AG92="","",'result subject-wise'!AG92)</f>
        <v/>
      </c>
      <c r="V2254" s="176" t="str">
        <f>IF(OR(U2257=0,U2257&lt;S2257),"",IF(OR(R2254="RE",R2254="REP"),SUM(Q2254,T2254),IF(R2254="S",T2254,Q2254)))</f>
        <v/>
      </c>
    </row>
    <row r="2255" spans="1:22" ht="19.25" customHeight="1">
      <c r="A2255" s="986"/>
      <c r="B2255" s="942" t="str">
        <f>'statement of marks'!CO92</f>
        <v>DRAWING</v>
      </c>
      <c r="C2255" s="943"/>
      <c r="D2255" s="200" t="str">
        <f>IF('statement of marks'!CP92="","",'statement of marks'!CP92)</f>
        <v/>
      </c>
      <c r="E2255" s="201" t="str">
        <f>IF('statement of marks'!CQ92="","",'statement of marks'!CQ92)</f>
        <v/>
      </c>
      <c r="F2255" s="201" t="str">
        <f>IF('statement of marks'!CR92="","",'statement of marks'!CR92)</f>
        <v/>
      </c>
      <c r="G2255" s="177" t="str">
        <f>IF('statement of marks'!CT92="","",'statement of marks'!CT92)</f>
        <v/>
      </c>
      <c r="H2255" s="177" t="str">
        <f>IF('statement of marks'!CU92="","",'statement of marks'!CU92)</f>
        <v/>
      </c>
      <c r="I2255" s="204" t="str">
        <f>IF(G2255="","",IF(AND(G2255="ML",H2255="ML"),"ML",IF(AND(G2255="ML",H2255=""),"ML",SUM(G2255,H2255))))</f>
        <v/>
      </c>
      <c r="J2255" s="204" t="str">
        <f t="shared" si="818"/>
        <v/>
      </c>
      <c r="K2255" s="178" t="str">
        <f>IF(J2255="","",SUM(H2255,J2255))</f>
        <v/>
      </c>
      <c r="L2255" s="177" t="str">
        <f>IF('statement of marks'!CY92="","",'statement of marks'!CY92)</f>
        <v/>
      </c>
      <c r="M2255" s="177" t="str">
        <f>IF('statement of marks'!CZ92="","",'statement of marks'!CZ92)</f>
        <v/>
      </c>
      <c r="N2255" s="204" t="str">
        <f>IF(L2255="","",IF(AND(L2255="ML",M2255="ML"),"ML",IF(AND(L2255="ML",M2255=""),"ML",SUM(L2255,M2255))))</f>
        <v/>
      </c>
      <c r="O2255" s="204" t="str">
        <f>IF(L2255="","",SUM(J2255,L2255))</f>
        <v/>
      </c>
      <c r="P2255" s="177" t="str">
        <f t="shared" si="823"/>
        <v/>
      </c>
      <c r="Q2255" s="178" t="str">
        <f>IF(O2255="","",SUM(O2255,P2255))</f>
        <v/>
      </c>
      <c r="R2255" s="201" t="str">
        <f>CONCATENATE('statement of marks'!GL92,'statement of marks'!GU92,'statement of marks'!GV92)</f>
        <v/>
      </c>
      <c r="S2255" s="180" t="str">
        <f>IF('result subject-wise'!AH92="","",'result subject-wise'!AH92)</f>
        <v/>
      </c>
      <c r="T2255" s="181" t="str">
        <f>IF('result subject-wise'!AJ92="","",'result subject-wise'!AJ92)</f>
        <v/>
      </c>
      <c r="U2255" s="182" t="str">
        <f>IF('result subject-wise'!AK92="","",'result subject-wise'!AK92)</f>
        <v/>
      </c>
      <c r="V2255" s="176" t="str">
        <f>IF(OR(U2257=0,U2257&lt;S2257),"",IF(OR(R2255="RE",R2255="REP"),SUM(Q2255,T2255),IF(R2255="S",T2255,Q2255)))</f>
        <v/>
      </c>
    </row>
    <row r="2256" spans="1:22" ht="19.25" customHeight="1">
      <c r="A2256" s="986"/>
      <c r="B2256" s="1032" t="s">
        <v>296</v>
      </c>
      <c r="C2256" s="1033"/>
      <c r="D2256" s="183" t="str">
        <f>IF(AND(D2251="",D2252="",D2253="",D2254="",D2255=""),"",SUM(D2251:D2255))</f>
        <v/>
      </c>
      <c r="E2256" s="183" t="str">
        <f t="shared" ref="E2256:F2256" si="824">IF(AND(E2251="",E2252="",E2253="",E2254="",E2255=""),"",SUM(E2251:E2255))</f>
        <v/>
      </c>
      <c r="F2256" s="183" t="str">
        <f t="shared" si="824"/>
        <v/>
      </c>
      <c r="G2256" s="184" t="str">
        <f>IF(G2251="","",SUM(G2251:G2255))</f>
        <v/>
      </c>
      <c r="H2256" s="184">
        <f>SUM(H2253:H2255)</f>
        <v>0</v>
      </c>
      <c r="I2256" s="184" t="str">
        <f>IF(AND(I2251="",I2252="",I2253="",I2254="",I2255=""),"",SUM(I2251:I2255))</f>
        <v/>
      </c>
      <c r="J2256" s="185" t="str">
        <f>IF(J2255="","",SUM(J2251:J2255))</f>
        <v/>
      </c>
      <c r="K2256" s="186" t="str">
        <f>IF(K2251="","",SUM(K2251:K2255))</f>
        <v/>
      </c>
      <c r="L2256" s="184" t="str">
        <f>IF(L2251="","",SUM(L2251:L2255))</f>
        <v/>
      </c>
      <c r="M2256" s="184">
        <f>SUM(M2253:M2255)</f>
        <v>0</v>
      </c>
      <c r="N2256" s="184" t="str">
        <f t="shared" ref="N2256" si="825">IF(AND(N2251="",N2252="",N2253="",N2254="",N2255=""),"",SUM(N2251:N2255))</f>
        <v/>
      </c>
      <c r="O2256" s="185" t="str">
        <f>IF(L2256="","",SUM(J2256,L2256))</f>
        <v/>
      </c>
      <c r="P2256" s="186">
        <f>SUM(H2256,M2256)</f>
        <v>0</v>
      </c>
      <c r="Q2256" s="186" t="str">
        <f>IF(Q2251="","",SUM(Q2251:Q2255))</f>
        <v/>
      </c>
      <c r="R2256" s="185"/>
      <c r="S2256" s="185" t="str">
        <f>IF(AND(S2251="",S2252="",S2253="",S2254="",S2255=""),"",SUM(S2251:S2255))</f>
        <v/>
      </c>
      <c r="T2256" s="187" t="str">
        <f>IF(AND(T2251="",T2252="",T2253="",T2254="",T2255=""),"",SUM(T2251:T2255))</f>
        <v/>
      </c>
      <c r="U2256" s="188"/>
      <c r="V2256" s="189" t="str">
        <f>IF(V2251="","",SUM(V2251:V2255))</f>
        <v/>
      </c>
    </row>
    <row r="2257" spans="1:22" ht="19.25" customHeight="1">
      <c r="A2257" s="986"/>
      <c r="B2257" s="1034" t="s">
        <v>318</v>
      </c>
      <c r="C2257" s="1035"/>
      <c r="D2257" s="173" t="str">
        <f>IF(D2256="","",50-(COUNTIF(D2251:D2255,"NA")*10+COUNTIF(D2251:D2255,"ML")*10))</f>
        <v/>
      </c>
      <c r="E2257" s="173" t="str">
        <f t="shared" ref="E2257:F2257" si="826">IF(E2256="","",50-(COUNTIF(E2251:E2255,"NA")*10+COUNTIF(E2251:E2255,"ML")*10))</f>
        <v/>
      </c>
      <c r="F2257" s="173" t="str">
        <f t="shared" si="826"/>
        <v/>
      </c>
      <c r="G2257" s="177">
        <f>I2257-H2257</f>
        <v>350</v>
      </c>
      <c r="H2257" s="184">
        <f>IF(H2256="","",(IF(OR(H2253="ML",H2253=""),0,H2250)+IF(OR(H2254="ML",H2254=""),0,H2251)+IF(OR(H2255="ML",H2255=""),0,H2252)))</f>
        <v>0</v>
      </c>
      <c r="I2257" s="177">
        <f>IF(I2256=0,0,350-H2259)</f>
        <v>350</v>
      </c>
      <c r="J2257" s="204" t="str">
        <f>IF(J2256="","",SUM(D2257:G2257))</f>
        <v/>
      </c>
      <c r="K2257" s="178" t="str">
        <f>IF(K2256="","",SUM(H2257,J2257))</f>
        <v/>
      </c>
      <c r="L2257" s="177">
        <f>N2257-M2257</f>
        <v>500</v>
      </c>
      <c r="M2257" s="180">
        <f>IF(M2256="","",(IF(OR(M2253="ML",M2253=""),0,M2250)+IF(OR(M2254="ML",M2254=""),0,M2251)+IF(OR(M2255="ML",M2255=""),0,M2252)))</f>
        <v>0</v>
      </c>
      <c r="N2257" s="177">
        <f>IF(N2256=0,0,500-M2259)</f>
        <v>500</v>
      </c>
      <c r="O2257" s="204">
        <f>IF(L2257="","",SUM(J2257,L2257))</f>
        <v>500</v>
      </c>
      <c r="P2257" s="178">
        <f>SUM(H2257,M2257)</f>
        <v>0</v>
      </c>
      <c r="Q2257" s="178" t="str">
        <f>IF(Q2256="","",SUM(O2257,P2257))</f>
        <v/>
      </c>
      <c r="R2257" s="169"/>
      <c r="S2257" s="190">
        <f>COUNTIF(R2251:R2260,"S")</f>
        <v>0</v>
      </c>
      <c r="T2257" s="190">
        <f>COUNTIF(R2251:R2260,"RE")+COUNTIF(R2251:R2260,"REP")</f>
        <v>0</v>
      </c>
      <c r="U2257" s="190">
        <f>COUNTIF(U2251:U2256,"P")+COUNTIF(U2259:U2260,"P")</f>
        <v>0</v>
      </c>
      <c r="V2257" s="191" t="str">
        <f>IF(OR(U2257=0,U2257&lt;(S2257+T2257)),"",(Q2257-(S2257*200)+S2256))</f>
        <v/>
      </c>
    </row>
    <row r="2258" spans="1:22" ht="19.25" customHeight="1">
      <c r="A2258" s="986"/>
      <c r="B2258" s="942" t="s">
        <v>156</v>
      </c>
      <c r="C2258" s="943"/>
      <c r="D2258" s="192" t="str">
        <f t="shared" ref="D2258:Q2258" si="827">IF(D2257="","",D2256/D2257*100)</f>
        <v/>
      </c>
      <c r="E2258" s="192" t="str">
        <f t="shared" si="827"/>
        <v/>
      </c>
      <c r="F2258" s="192" t="str">
        <f t="shared" si="827"/>
        <v/>
      </c>
      <c r="G2258" s="192" t="e">
        <f t="shared" si="827"/>
        <v>#VALUE!</v>
      </c>
      <c r="H2258" s="192" t="e">
        <f t="shared" si="827"/>
        <v>#DIV/0!</v>
      </c>
      <c r="I2258" s="192" t="e">
        <f t="shared" si="827"/>
        <v>#VALUE!</v>
      </c>
      <c r="J2258" s="192" t="str">
        <f t="shared" si="827"/>
        <v/>
      </c>
      <c r="K2258" s="193" t="str">
        <f t="shared" si="827"/>
        <v/>
      </c>
      <c r="L2258" s="192" t="e">
        <f t="shared" si="827"/>
        <v>#VALUE!</v>
      </c>
      <c r="M2258" s="192" t="e">
        <f t="shared" si="827"/>
        <v>#DIV/0!</v>
      </c>
      <c r="N2258" s="192" t="e">
        <f t="shared" si="827"/>
        <v>#VALUE!</v>
      </c>
      <c r="O2258" s="192" t="e">
        <f t="shared" si="827"/>
        <v>#VALUE!</v>
      </c>
      <c r="P2258" s="193" t="e">
        <f t="shared" si="827"/>
        <v>#DIV/0!</v>
      </c>
      <c r="Q2258" s="193" t="str">
        <f t="shared" si="827"/>
        <v/>
      </c>
      <c r="R2258" s="166"/>
      <c r="S2258" s="166"/>
      <c r="T2258" s="167"/>
      <c r="U2258" s="170"/>
      <c r="V2258" s="194" t="str">
        <f>IF(V2257="","",V2256/V2257*100)</f>
        <v/>
      </c>
    </row>
    <row r="2259" spans="1:22" ht="19.25" customHeight="1">
      <c r="A2259" s="986"/>
      <c r="B2259" s="942" t="str">
        <f>'statement of marks'!$DQ$3</f>
        <v>RAJASTHAN STUDIES</v>
      </c>
      <c r="C2259" s="943"/>
      <c r="D2259" s="200" t="str">
        <f>IF('statement of marks'!DQ92="","",'statement of marks'!DQ92)</f>
        <v/>
      </c>
      <c r="E2259" s="201" t="str">
        <f>IF('statement of marks'!DR92="","",'statement of marks'!DR92)</f>
        <v/>
      </c>
      <c r="F2259" s="201" t="str">
        <f>IF('statement of marks'!DS92="","",'statement of marks'!DS92)</f>
        <v/>
      </c>
      <c r="G2259" s="201" t="str">
        <f>IF('statement of marks'!DU92="","",'statement of marks'!DU92)</f>
        <v/>
      </c>
      <c r="H2259" s="179">
        <f>IF(G2251="ML",70)+IF(G2252="ML",70)+IF(G2253="ML",70-H2250)+IF(G2254="ML",70-H2251)+IF(G2255="ML",70-H2252)+IF(H2253="ml",H2250)+IF(H2254="ml",H2251)+IF(H2255="ml",H2252)</f>
        <v>0</v>
      </c>
      <c r="I2259" s="204" t="str">
        <f>IF(G2259="","",SUM(G2259,H2259))</f>
        <v/>
      </c>
      <c r="J2259" s="204" t="str">
        <f>IF(G2259="","",SUM(D2259,E2259,F2259,G2259))</f>
        <v/>
      </c>
      <c r="K2259" s="178" t="str">
        <f>IF(J2259="","",SUM(H2259,J2259))</f>
        <v/>
      </c>
      <c r="L2259" s="201" t="str">
        <f>IF('statement of marks'!DW92="","",'statement of marks'!DW92)</f>
        <v/>
      </c>
      <c r="M2259" s="179">
        <f>IF(L2251="ML",100)+IF(L2252="ML",100)+IF(L2253="ML",100-M2250)+IF(L2254="ML",100-M2251)+IF(L2255="ML",100-M2252)+IF(M2253="ml",M2250)+IF(M2254="ml",M2251)+IF(M2255="ml",M2252)</f>
        <v>0</v>
      </c>
      <c r="N2259" s="204" t="str">
        <f>IF(L2259="","",SUM(L2259,M2259))</f>
        <v/>
      </c>
      <c r="O2259" s="204" t="str">
        <f>IF(L2259="","",SUM(K2259,L2259))</f>
        <v/>
      </c>
      <c r="P2259" s="179">
        <f>SUM(H2259,M2259)</f>
        <v>0</v>
      </c>
      <c r="Q2259" s="178" t="str">
        <f>IF(O2259="","",SUM(O2259,M2259))</f>
        <v/>
      </c>
      <c r="R2259" s="201" t="str">
        <f>IF('statement of marks'!GW92="","",'statement of marks'!GW92)</f>
        <v/>
      </c>
      <c r="S2259" s="180" t="str">
        <f>IF(OR(R2259="S",R2259="RE"),100,"")</f>
        <v/>
      </c>
      <c r="T2259" s="171" t="str">
        <f>IF('result subject-wise'!AL92="","",'result subject-wise'!AL92)</f>
        <v/>
      </c>
      <c r="U2259" s="172" t="str">
        <f>IF('result subject-wise'!AM92="","",'result subject-wise'!AM92)</f>
        <v/>
      </c>
      <c r="V2259" s="1036"/>
    </row>
    <row r="2260" spans="1:22" ht="19.25" customHeight="1">
      <c r="A2260" s="986"/>
      <c r="B2260" s="942" t="str">
        <f>'statement of marks'!$ED$3</f>
        <v>JEEVAN KAUSJAL</v>
      </c>
      <c r="C2260" s="943"/>
      <c r="D2260" s="1037" t="s">
        <v>283</v>
      </c>
      <c r="E2260" s="1038"/>
      <c r="F2260" s="204">
        <f>'statement of marks'!$ED$6</f>
        <v>30</v>
      </c>
      <c r="G2260" s="177" t="str">
        <f>IF('statement of marks'!ED92="","",'statement of marks'!ED92)</f>
        <v/>
      </c>
      <c r="H2260" s="1038" t="s">
        <v>284</v>
      </c>
      <c r="I2260" s="1038"/>
      <c r="J2260" s="204">
        <f>'statement of marks'!$EE$6</f>
        <v>30</v>
      </c>
      <c r="K2260" s="178" t="str">
        <f>IF('statement of marks'!EE92="","",'statement of marks'!EE92)</f>
        <v/>
      </c>
      <c r="L2260" s="1038" t="s">
        <v>113</v>
      </c>
      <c r="M2260" s="1038"/>
      <c r="N2260" s="204">
        <f>'statement of marks'!$EF$6</f>
        <v>40</v>
      </c>
      <c r="O2260" s="201" t="str">
        <f>IF('statement of marks'!EF92="","",'statement of marks'!EF92)</f>
        <v/>
      </c>
      <c r="P2260" s="166"/>
      <c r="Q2260" s="178" t="str">
        <f>IF(O2260="","",SUM(G2260,K2260,O2260))</f>
        <v/>
      </c>
      <c r="R2260" s="201" t="str">
        <f>IF('statement of marks'!GX92="","",'statement of marks'!GX92)</f>
        <v/>
      </c>
      <c r="S2260" s="180" t="str">
        <f>IF(OR(R2260="S",R2260="RE"),40,"")</f>
        <v/>
      </c>
      <c r="T2260" s="171" t="str">
        <f>IF('result subject-wise'!AN92="","",'result subject-wise'!AN92)</f>
        <v/>
      </c>
      <c r="U2260" s="172" t="str">
        <f>IF('result subject-wise'!AO92="","",'result subject-wise'!AO92)</f>
        <v/>
      </c>
      <c r="V2260" s="1036"/>
    </row>
    <row r="2261" spans="1:22" ht="19.25" customHeight="1">
      <c r="A2261" s="986"/>
      <c r="B2261" s="1039" t="s">
        <v>200</v>
      </c>
      <c r="C2261" s="1040"/>
      <c r="D2261" s="1041" t="str">
        <f>IF('statement of marks'!HD92="","",'statement of marks'!HD92)</f>
        <v/>
      </c>
      <c r="E2261" s="1042"/>
      <c r="F2261" s="1042"/>
      <c r="G2261" s="1042"/>
      <c r="H2261" s="1042"/>
      <c r="I2261" s="1043"/>
      <c r="J2261" s="202" t="s">
        <v>330</v>
      </c>
      <c r="K2261" s="201" t="str">
        <f>IF('statement of marks'!HG92="","",'statement of marks'!HG92)</f>
        <v/>
      </c>
      <c r="L2261" s="1044" t="s">
        <v>157</v>
      </c>
      <c r="M2261" s="1045"/>
      <c r="N2261" s="1046"/>
      <c r="O2261" s="201" t="str">
        <f>IF('statement of marks'!HI92="","",'statement of marks'!HI92)</f>
        <v/>
      </c>
      <c r="P2261" s="1047" t="s">
        <v>324</v>
      </c>
      <c r="Q2261" s="1047"/>
      <c r="R2261" s="1047"/>
      <c r="S2261" s="1047"/>
      <c r="T2261" s="1047"/>
      <c r="U2261" s="1047"/>
      <c r="V2261" s="1048"/>
    </row>
    <row r="2262" spans="1:22" ht="19.25" customHeight="1">
      <c r="A2262" s="986"/>
      <c r="B2262" s="1039" t="s">
        <v>333</v>
      </c>
      <c r="C2262" s="1040"/>
      <c r="D2262" s="965" t="s">
        <v>127</v>
      </c>
      <c r="E2262" s="966"/>
      <c r="F2262" s="958" t="s">
        <v>129</v>
      </c>
      <c r="G2262" s="958"/>
      <c r="H2262" s="958" t="s">
        <v>131</v>
      </c>
      <c r="I2262" s="958"/>
      <c r="J2262" s="958" t="s">
        <v>133</v>
      </c>
      <c r="K2262" s="958"/>
      <c r="L2262" s="959" t="s">
        <v>312</v>
      </c>
      <c r="M2262" s="959"/>
      <c r="N2262" s="959"/>
      <c r="O2262" s="959"/>
      <c r="P2262" s="960" t="s">
        <v>200</v>
      </c>
      <c r="Q2262" s="960"/>
      <c r="R2262" s="960"/>
      <c r="S2262" s="960"/>
      <c r="T2262" s="961" t="str">
        <f>IF('result subject-wise'!AR92="","",'result subject-wise'!AR92)</f>
        <v/>
      </c>
      <c r="U2262" s="961"/>
      <c r="V2262" s="962"/>
    </row>
    <row r="2263" spans="1:22" ht="19.25" customHeight="1">
      <c r="A2263" s="986"/>
      <c r="B2263" s="963" t="s">
        <v>309</v>
      </c>
      <c r="C2263" s="964"/>
      <c r="D2263" s="965" t="str">
        <f>IF('statement of marks'!EZ92="","",'statement of marks'!EZ92)</f>
        <v/>
      </c>
      <c r="E2263" s="966"/>
      <c r="F2263" s="966" t="str">
        <f>IF('statement of marks'!FB92="","",'statement of marks'!FB92)</f>
        <v/>
      </c>
      <c r="G2263" s="966"/>
      <c r="H2263" s="966" t="str">
        <f>IF('statement of marks'!FD92="","",'statement of marks'!FD92)</f>
        <v/>
      </c>
      <c r="I2263" s="966"/>
      <c r="J2263" s="966" t="str">
        <f>IF('statement of marks'!FF92="","",'statement of marks'!FF92)</f>
        <v/>
      </c>
      <c r="K2263" s="966"/>
      <c r="L2263" s="966" t="str">
        <f>IF('statement of marks'!FH92="","",'statement of marks'!FH92)</f>
        <v/>
      </c>
      <c r="M2263" s="966"/>
      <c r="N2263" s="966"/>
      <c r="O2263" s="966"/>
      <c r="P2263" s="960" t="s">
        <v>330</v>
      </c>
      <c r="Q2263" s="960"/>
      <c r="R2263" s="960"/>
      <c r="S2263" s="960"/>
      <c r="T2263" s="961" t="str">
        <f>IF(AND(T2262="mRrh.kZ",V2258&gt;=60),"FIRST",IF(AND(T2262="mRrh.kZ",V2258&gt;=48),"SECOND",IF(AND(T2262="mRrh.kZ",V2258&gt;=36),"THIRD","")))</f>
        <v/>
      </c>
      <c r="U2263" s="961"/>
      <c r="V2263" s="962"/>
    </row>
    <row r="2264" spans="1:22" ht="19.25" customHeight="1">
      <c r="A2264" s="986"/>
      <c r="B2264" s="963" t="s">
        <v>310</v>
      </c>
      <c r="C2264" s="964"/>
      <c r="D2264" s="967" t="str">
        <f>IF('statement of marks'!EY92="","",'statement of marks'!EY92)</f>
        <v/>
      </c>
      <c r="E2264" s="968"/>
      <c r="F2264" s="968" t="str">
        <f>IF('statement of marks'!FA92="","",'statement of marks'!FA92)</f>
        <v/>
      </c>
      <c r="G2264" s="968"/>
      <c r="H2264" s="968" t="str">
        <f>IF('statement of marks'!FC92="","",'statement of marks'!FC92)</f>
        <v/>
      </c>
      <c r="I2264" s="968"/>
      <c r="J2264" s="968" t="str">
        <f>IF('statement of marks'!FE92="","",'statement of marks'!FE92)</f>
        <v/>
      </c>
      <c r="K2264" s="968"/>
      <c r="L2264" s="968" t="str">
        <f>IF('statement of marks'!FG92="","",'statement of marks'!FG92)</f>
        <v/>
      </c>
      <c r="M2264" s="968"/>
      <c r="N2264" s="968"/>
      <c r="O2264" s="968"/>
      <c r="P2264" s="969" t="s">
        <v>302</v>
      </c>
      <c r="Q2264" s="970"/>
      <c r="R2264" s="970"/>
      <c r="S2264" s="971"/>
      <c r="T2264" s="972" t="str">
        <f>IF(T2262="","",'result subject-wise'!$G$118)</f>
        <v/>
      </c>
      <c r="U2264" s="972"/>
      <c r="V2264" s="973"/>
    </row>
    <row r="2265" spans="1:22" ht="19.25" customHeight="1">
      <c r="A2265" s="986"/>
      <c r="B2265" s="942" t="s">
        <v>303</v>
      </c>
      <c r="C2265" s="943"/>
      <c r="D2265" s="944"/>
      <c r="E2265" s="945"/>
      <c r="F2265" s="945"/>
      <c r="G2265" s="945"/>
      <c r="H2265" s="945"/>
      <c r="I2265" s="945"/>
      <c r="J2265" s="945"/>
      <c r="K2265" s="945"/>
      <c r="L2265" s="946" t="s">
        <v>326</v>
      </c>
      <c r="M2265" s="946"/>
      <c r="N2265" s="946"/>
      <c r="O2265" s="946"/>
      <c r="P2265" s="946"/>
      <c r="Q2265" s="946"/>
      <c r="R2265" s="974"/>
      <c r="S2265" s="975"/>
      <c r="T2265" s="975"/>
      <c r="U2265" s="975"/>
      <c r="V2265" s="976"/>
    </row>
    <row r="2266" spans="1:22" ht="19.25" customHeight="1">
      <c r="A2266" s="986"/>
      <c r="B2266" s="942" t="s">
        <v>335</v>
      </c>
      <c r="C2266" s="943"/>
      <c r="D2266" s="944"/>
      <c r="E2266" s="945"/>
      <c r="F2266" s="945"/>
      <c r="G2266" s="945"/>
      <c r="H2266" s="945"/>
      <c r="I2266" s="945"/>
      <c r="J2266" s="945"/>
      <c r="K2266" s="945"/>
      <c r="L2266" s="946" t="s">
        <v>304</v>
      </c>
      <c r="M2266" s="946"/>
      <c r="N2266" s="946"/>
      <c r="O2266" s="946"/>
      <c r="P2266" s="946"/>
      <c r="Q2266" s="946"/>
      <c r="R2266" s="977"/>
      <c r="S2266" s="978"/>
      <c r="T2266" s="978"/>
      <c r="U2266" s="978"/>
      <c r="V2266" s="979"/>
    </row>
    <row r="2267" spans="1:22" ht="19.25" customHeight="1">
      <c r="A2267" s="986"/>
      <c r="B2267" s="942" t="s">
        <v>313</v>
      </c>
      <c r="C2267" s="943"/>
      <c r="D2267" s="944"/>
      <c r="E2267" s="945"/>
      <c r="F2267" s="945"/>
      <c r="G2267" s="945"/>
      <c r="H2267" s="945"/>
      <c r="I2267" s="945"/>
      <c r="J2267" s="945"/>
      <c r="K2267" s="945"/>
      <c r="L2267" s="946" t="s">
        <v>327</v>
      </c>
      <c r="M2267" s="946"/>
      <c r="N2267" s="946"/>
      <c r="O2267" s="946"/>
      <c r="P2267" s="946"/>
      <c r="Q2267" s="946"/>
      <c r="R2267" s="947" t="s">
        <v>328</v>
      </c>
      <c r="S2267" s="948"/>
      <c r="T2267" s="948"/>
      <c r="U2267" s="948"/>
      <c r="V2267" s="949"/>
    </row>
    <row r="2268" spans="1:22" ht="19.25" customHeight="1">
      <c r="A2268" s="987"/>
      <c r="B2268" s="950" t="s">
        <v>329</v>
      </c>
      <c r="C2268" s="951"/>
      <c r="D2268" s="952"/>
      <c r="E2268" s="953"/>
      <c r="F2268" s="953"/>
      <c r="G2268" s="953"/>
      <c r="H2268" s="953"/>
      <c r="I2268" s="953"/>
      <c r="J2268" s="953"/>
      <c r="K2268" s="953"/>
      <c r="L2268" s="951" t="s">
        <v>117</v>
      </c>
      <c r="M2268" s="951"/>
      <c r="N2268" s="951"/>
      <c r="O2268" s="951"/>
      <c r="P2268" s="954">
        <f>'statement of marks'!$HJ$110</f>
        <v>42122</v>
      </c>
      <c r="Q2268" s="954"/>
      <c r="R2268" s="955" t="s">
        <v>305</v>
      </c>
      <c r="S2268" s="956"/>
      <c r="T2268" s="956"/>
      <c r="U2268" s="956"/>
      <c r="V2268" s="957"/>
    </row>
    <row r="2269" spans="1:22" ht="19.25" customHeight="1">
      <c r="A2269" s="980" t="s">
        <v>287</v>
      </c>
      <c r="B2269" s="981"/>
      <c r="C2269" s="981"/>
      <c r="D2269" s="981"/>
      <c r="E2269" s="981"/>
      <c r="F2269" s="981"/>
      <c r="G2269" s="981"/>
      <c r="H2269" s="981"/>
      <c r="I2269" s="981"/>
      <c r="J2269" s="981"/>
      <c r="K2269" s="981"/>
      <c r="L2269" s="981"/>
      <c r="M2269" s="981"/>
      <c r="N2269" s="981"/>
      <c r="O2269" s="981"/>
      <c r="P2269" s="981"/>
      <c r="Q2269" s="981"/>
      <c r="R2269" s="981"/>
      <c r="S2269" s="981"/>
      <c r="T2269" s="981"/>
      <c r="U2269" s="981"/>
      <c r="V2269" s="982"/>
    </row>
    <row r="2270" spans="1:22" ht="19.25" customHeight="1">
      <c r="A2270" s="983" t="str">
        <f>'statement of marks'!$A$1</f>
        <v>GOVT. GIRLS' HR. SEC. SCHOOL, NIMBAHERA</v>
      </c>
      <c r="B2270" s="984"/>
      <c r="C2270" s="984"/>
      <c r="D2270" s="984"/>
      <c r="E2270" s="984"/>
      <c r="F2270" s="984"/>
      <c r="G2270" s="984"/>
      <c r="H2270" s="984"/>
      <c r="I2270" s="984"/>
      <c r="J2270" s="984"/>
      <c r="K2270" s="984"/>
      <c r="L2270" s="984"/>
      <c r="M2270" s="984"/>
      <c r="N2270" s="984"/>
      <c r="O2270" s="984"/>
      <c r="P2270" s="984"/>
      <c r="Q2270" s="984"/>
      <c r="R2270" s="984"/>
      <c r="S2270" s="984"/>
      <c r="T2270" s="984"/>
      <c r="U2270" s="984"/>
      <c r="V2270" s="985"/>
    </row>
    <row r="2271" spans="1:22" ht="19.25" customHeight="1">
      <c r="A2271" s="986"/>
      <c r="B2271" s="988" t="s">
        <v>316</v>
      </c>
      <c r="C2271" s="988"/>
      <c r="D2271" s="989" t="str">
        <f>'statement of marks'!$F$3</f>
        <v>2013-14</v>
      </c>
      <c r="E2271" s="990"/>
      <c r="F2271" s="991" t="str">
        <f>IF(T2289="","MAIN EXAMINATION",IF(D2288="Suppl.","SUPPLEMENTARY EXAMINATION",IF(D2288="Re-exam.","RE-EXAMINATION",)))</f>
        <v>MAIN EXAMINATION</v>
      </c>
      <c r="G2271" s="992"/>
      <c r="H2271" s="992"/>
      <c r="I2271" s="992"/>
      <c r="J2271" s="992"/>
      <c r="K2271" s="992"/>
      <c r="L2271" s="992"/>
      <c r="M2271" s="992"/>
      <c r="N2271" s="992"/>
      <c r="O2271" s="992"/>
      <c r="P2271" s="992"/>
      <c r="Q2271" s="992"/>
      <c r="R2271" s="993" t="s">
        <v>315</v>
      </c>
      <c r="S2271" s="994"/>
      <c r="T2271" s="995" t="str">
        <f>'statement of marks'!$A$3</f>
        <v>11 'A'</v>
      </c>
      <c r="U2271" s="995"/>
      <c r="V2271" s="996"/>
    </row>
    <row r="2272" spans="1:22" ht="19.25" customHeight="1">
      <c r="A2272" s="986"/>
      <c r="B2272" s="997" t="s">
        <v>36</v>
      </c>
      <c r="C2272" s="997"/>
      <c r="D2272" s="998" t="str">
        <f>IF('statement of marks'!G93="","",'statement of marks'!G93)</f>
        <v>A 085</v>
      </c>
      <c r="E2272" s="946"/>
      <c r="F2272" s="946"/>
      <c r="G2272" s="946"/>
      <c r="H2272" s="946"/>
      <c r="I2272" s="946"/>
      <c r="J2272" s="946"/>
      <c r="K2272" s="946"/>
      <c r="L2272" s="946"/>
      <c r="M2272" s="946"/>
      <c r="N2272" s="946"/>
      <c r="O2272" s="946"/>
      <c r="P2272" s="946"/>
      <c r="Q2272" s="946"/>
      <c r="R2272" s="999" t="s">
        <v>314</v>
      </c>
      <c r="S2272" s="1000"/>
      <c r="T2272" s="1001" t="str">
        <f>IF('statement of marks'!E93="","",'statement of marks'!E93)</f>
        <v/>
      </c>
      <c r="U2272" s="1001"/>
      <c r="V2272" s="1002"/>
    </row>
    <row r="2273" spans="1:22" ht="19.25" customHeight="1">
      <c r="A2273" s="986"/>
      <c r="B2273" s="997" t="s">
        <v>37</v>
      </c>
      <c r="C2273" s="997"/>
      <c r="D2273" s="998" t="str">
        <f>IF('statement of marks'!H93="","",'statement of marks'!H93)</f>
        <v>B 085</v>
      </c>
      <c r="E2273" s="946"/>
      <c r="F2273" s="946"/>
      <c r="G2273" s="946"/>
      <c r="H2273" s="946"/>
      <c r="I2273" s="946"/>
      <c r="J2273" s="946"/>
      <c r="K2273" s="946"/>
      <c r="L2273" s="946"/>
      <c r="M2273" s="946"/>
      <c r="N2273" s="946"/>
      <c r="O2273" s="946"/>
      <c r="P2273" s="946"/>
      <c r="Q2273" s="946"/>
      <c r="R2273" s="999" t="s">
        <v>35</v>
      </c>
      <c r="S2273" s="1000"/>
      <c r="T2273" s="1001" t="str">
        <f>IF('statement of marks'!D93="","",'statement of marks'!D93)</f>
        <v/>
      </c>
      <c r="U2273" s="1001"/>
      <c r="V2273" s="1002"/>
    </row>
    <row r="2274" spans="1:22" ht="19.25" customHeight="1">
      <c r="A2274" s="986"/>
      <c r="B2274" s="1003" t="s">
        <v>38</v>
      </c>
      <c r="C2274" s="1003"/>
      <c r="D2274" s="998" t="str">
        <f>IF('statement of marks'!I93="","",'statement of marks'!I93)</f>
        <v>C 085</v>
      </c>
      <c r="E2274" s="946"/>
      <c r="F2274" s="946"/>
      <c r="G2274" s="946"/>
      <c r="H2274" s="946"/>
      <c r="I2274" s="946"/>
      <c r="J2274" s="946"/>
      <c r="K2274" s="946"/>
      <c r="L2274" s="946"/>
      <c r="M2274" s="946"/>
      <c r="N2274" s="946"/>
      <c r="O2274" s="946"/>
      <c r="P2274" s="946"/>
      <c r="Q2274" s="946"/>
      <c r="R2274" s="1004" t="s">
        <v>285</v>
      </c>
      <c r="S2274" s="1005"/>
      <c r="T2274" s="1006" t="str">
        <f>IF('statement of marks'!F93="","",'statement of marks'!F93)</f>
        <v/>
      </c>
      <c r="U2274" s="1006"/>
      <c r="V2274" s="1007"/>
    </row>
    <row r="2275" spans="1:22" ht="19.25" customHeight="1">
      <c r="A2275" s="986"/>
      <c r="B2275" s="1008" t="s">
        <v>223</v>
      </c>
      <c r="C2275" s="1010" t="s">
        <v>319</v>
      </c>
      <c r="D2275" s="1012" t="s">
        <v>114</v>
      </c>
      <c r="E2275" s="1012" t="s">
        <v>115</v>
      </c>
      <c r="F2275" s="1012" t="s">
        <v>116</v>
      </c>
      <c r="G2275" s="1014" t="s">
        <v>281</v>
      </c>
      <c r="H2275" s="1014" t="s">
        <v>282</v>
      </c>
      <c r="I2275" s="1012" t="s">
        <v>289</v>
      </c>
      <c r="J2275" s="1012" t="s">
        <v>299</v>
      </c>
      <c r="K2275" s="1016" t="s">
        <v>299</v>
      </c>
      <c r="L2275" s="1018" t="s">
        <v>292</v>
      </c>
      <c r="M2275" s="1018" t="s">
        <v>293</v>
      </c>
      <c r="N2275" s="1020" t="s">
        <v>294</v>
      </c>
      <c r="O2275" s="1020" t="s">
        <v>290</v>
      </c>
      <c r="P2275" s="1020" t="s">
        <v>291</v>
      </c>
      <c r="Q2275" s="1016" t="s">
        <v>323</v>
      </c>
      <c r="R2275" s="1012" t="s">
        <v>334</v>
      </c>
      <c r="S2275" s="1022" t="s">
        <v>332</v>
      </c>
      <c r="T2275" s="1024" t="s">
        <v>320</v>
      </c>
      <c r="U2275" s="1026" t="s">
        <v>321</v>
      </c>
      <c r="V2275" s="1028" t="s">
        <v>322</v>
      </c>
    </row>
    <row r="2276" spans="1:22" ht="19.25" customHeight="1">
      <c r="A2276" s="986"/>
      <c r="B2276" s="1009"/>
      <c r="C2276" s="1011"/>
      <c r="D2276" s="1013"/>
      <c r="E2276" s="1013"/>
      <c r="F2276" s="1013"/>
      <c r="G2276" s="1015"/>
      <c r="H2276" s="1015"/>
      <c r="I2276" s="1013"/>
      <c r="J2276" s="1013"/>
      <c r="K2276" s="1017"/>
      <c r="L2276" s="1019"/>
      <c r="M2276" s="1019"/>
      <c r="N2276" s="1021"/>
      <c r="O2276" s="1021"/>
      <c r="P2276" s="1021"/>
      <c r="Q2276" s="1017"/>
      <c r="R2276" s="1013"/>
      <c r="S2276" s="1023"/>
      <c r="T2276" s="1025"/>
      <c r="U2276" s="1027"/>
      <c r="V2276" s="1029"/>
    </row>
    <row r="2277" spans="1:22" ht="19.25" customHeight="1">
      <c r="A2277" s="986"/>
      <c r="B2277" s="1030" t="s">
        <v>317</v>
      </c>
      <c r="C2277" s="1031"/>
      <c r="D2277" s="173">
        <v>10</v>
      </c>
      <c r="E2277" s="203">
        <v>10</v>
      </c>
      <c r="F2277" s="203">
        <v>10</v>
      </c>
      <c r="G2277" s="164" t="s">
        <v>90</v>
      </c>
      <c r="H2277" s="174" t="str">
        <f>'statement of marks'!$AQ$6</f>
        <v/>
      </c>
      <c r="I2277" s="165">
        <v>70</v>
      </c>
      <c r="J2277" s="164" t="s">
        <v>88</v>
      </c>
      <c r="K2277" s="175">
        <v>100</v>
      </c>
      <c r="L2277" s="164" t="s">
        <v>91</v>
      </c>
      <c r="M2277" s="174" t="str">
        <f>'statement of marks'!$AV$6</f>
        <v/>
      </c>
      <c r="N2277" s="165">
        <v>100</v>
      </c>
      <c r="O2277" s="164" t="s">
        <v>307</v>
      </c>
      <c r="P2277" s="175"/>
      <c r="Q2277" s="175">
        <v>200</v>
      </c>
      <c r="R2277" s="166"/>
      <c r="S2277" s="166"/>
      <c r="T2277" s="167"/>
      <c r="U2277" s="168"/>
      <c r="V2277" s="176" t="str">
        <f>IF(OR(U2284=0,U2284&lt;S2284),"",Q2277)</f>
        <v/>
      </c>
    </row>
    <row r="2278" spans="1:22" ht="19.25" customHeight="1">
      <c r="A2278" s="986"/>
      <c r="B2278" s="942" t="str">
        <f>'statement of marks'!$J$3</f>
        <v>HINDI COMPULSORY</v>
      </c>
      <c r="C2278" s="943"/>
      <c r="D2278" s="200" t="str">
        <f>IF('statement of marks'!J93="","",'statement of marks'!J93)</f>
        <v/>
      </c>
      <c r="E2278" s="201" t="str">
        <f>IF('statement of marks'!K93="","",'statement of marks'!K93)</f>
        <v/>
      </c>
      <c r="F2278" s="201" t="str">
        <f>IF('statement of marks'!L93="","",'statement of marks'!L93)</f>
        <v/>
      </c>
      <c r="G2278" s="177" t="str">
        <f>IF('statement of marks'!N93="","",'statement of marks'!N93)</f>
        <v/>
      </c>
      <c r="H2278" s="177" t="str">
        <f>'statement of marks'!$BS$6</f>
        <v/>
      </c>
      <c r="I2278" s="204" t="str">
        <f>IF(G2278="","",G2278)</f>
        <v/>
      </c>
      <c r="J2278" s="204" t="str">
        <f>IF(G2278="","",SUM(D2278,E2278,F2278,G2278))</f>
        <v/>
      </c>
      <c r="K2278" s="178" t="str">
        <f>J2278</f>
        <v/>
      </c>
      <c r="L2278" s="177" t="str">
        <f>IF('statement of marks'!P93="","",'statement of marks'!P93)</f>
        <v/>
      </c>
      <c r="M2278" s="174" t="str">
        <f>'statement of marks'!$BX$6</f>
        <v/>
      </c>
      <c r="N2278" s="204" t="str">
        <f>IF(L2278="","",L2278)</f>
        <v/>
      </c>
      <c r="O2278" s="204" t="str">
        <f>IF(L2278="","",SUM(J2278,L2278))</f>
        <v/>
      </c>
      <c r="P2278" s="179">
        <f>SUM(H2278,M2278)</f>
        <v>0</v>
      </c>
      <c r="Q2278" s="178" t="str">
        <f>O2278</f>
        <v/>
      </c>
      <c r="R2278" s="201" t="str">
        <f>CONCATENATE('statement of marks'!FJ93,'statement of marks'!FK93,'statement of marks'!FL93)</f>
        <v/>
      </c>
      <c r="S2278" s="180" t="str">
        <f>IF(OR(R2278="S",R2278="RE"),100,"")</f>
        <v/>
      </c>
      <c r="T2278" s="181" t="str">
        <f>IF('result subject-wise'!U93="","",'result subject-wise'!U93)</f>
        <v/>
      </c>
      <c r="U2278" s="182" t="str">
        <f>IF('result subject-wise'!V93="","",'result subject-wise'!V93)</f>
        <v/>
      </c>
      <c r="V2278" s="176" t="str">
        <f>IF(OR(U2284=0,U2284&lt;S2284),"",IF(R2278="RE",SUM(Q2278,T2278),IF(R2278="S",T2278,Q2278)))</f>
        <v/>
      </c>
    </row>
    <row r="2279" spans="1:22" ht="19.25" customHeight="1">
      <c r="A2279" s="986"/>
      <c r="B2279" s="942" t="str">
        <f>'statement of marks'!$W$3</f>
        <v>ENGLISH COMPULSORY</v>
      </c>
      <c r="C2279" s="943"/>
      <c r="D2279" s="200" t="str">
        <f>IF('statement of marks'!W93="","",'statement of marks'!W93)</f>
        <v/>
      </c>
      <c r="E2279" s="201" t="str">
        <f>IF('statement of marks'!X93="","",'statement of marks'!X93)</f>
        <v/>
      </c>
      <c r="F2279" s="201" t="str">
        <f>IF('statement of marks'!Y93="","",'statement of marks'!Y93)</f>
        <v/>
      </c>
      <c r="G2279" s="177" t="str">
        <f>IF('statement of marks'!AA93="","",'statement of marks'!AA93)</f>
        <v/>
      </c>
      <c r="H2279" s="177" t="str">
        <f>'statement of marks'!$CU$6</f>
        <v/>
      </c>
      <c r="I2279" s="204" t="str">
        <f>IF(G2279="","",G2279)</f>
        <v/>
      </c>
      <c r="J2279" s="204" t="str">
        <f t="shared" ref="J2279:J2282" si="828">IF(G2279="","",SUM(D2279,E2279,F2279,G2279))</f>
        <v/>
      </c>
      <c r="K2279" s="178" t="str">
        <f>J2279</f>
        <v/>
      </c>
      <c r="L2279" s="177" t="str">
        <f>IF('statement of marks'!AC93="","",'statement of marks'!AC93)</f>
        <v/>
      </c>
      <c r="M2279" s="174" t="str">
        <f>'statement of marks'!$CZ$6</f>
        <v/>
      </c>
      <c r="N2279" s="204" t="str">
        <f>IF(L2279="","",L2279)</f>
        <v/>
      </c>
      <c r="O2279" s="204" t="str">
        <f t="shared" ref="O2279" si="829">IF(L2279="","",SUM(J2279,L2279))</f>
        <v/>
      </c>
      <c r="P2279" s="179">
        <f t="shared" ref="P2279:P2282" si="830">SUM(H2279,M2279)</f>
        <v>0</v>
      </c>
      <c r="Q2279" s="178" t="str">
        <f>O2279</f>
        <v/>
      </c>
      <c r="R2279" s="201" t="str">
        <f>CONCATENATE('statement of marks'!FM93,'statement of marks'!FN93,'statement of marks'!FO93)</f>
        <v/>
      </c>
      <c r="S2279" s="180" t="str">
        <f>IF(OR(R2279="S",R2279="RE"),100,"")</f>
        <v/>
      </c>
      <c r="T2279" s="181" t="str">
        <f>IF('result subject-wise'!X93="","",'result subject-wise'!X93)</f>
        <v/>
      </c>
      <c r="U2279" s="182" t="str">
        <f>IF('result subject-wise'!Y93="","",'result subject-wise'!Y93)</f>
        <v/>
      </c>
      <c r="V2279" s="176" t="str">
        <f>IF(OR(U2284=0,U2284&lt;S2284),"",IF(R2279="RE",SUM(Q2279,T2279),IF(R2279="S",T2279,Q2279)))</f>
        <v/>
      </c>
    </row>
    <row r="2280" spans="1:22" ht="19.25" customHeight="1">
      <c r="A2280" s="986"/>
      <c r="B2280" s="942" t="str">
        <f>'statement of marks'!AK93</f>
        <v/>
      </c>
      <c r="C2280" s="943"/>
      <c r="D2280" s="200" t="str">
        <f>IF('statement of marks'!AL93="","",'statement of marks'!AL93)</f>
        <v/>
      </c>
      <c r="E2280" s="201" t="str">
        <f>IF('statement of marks'!AM93="","",'statement of marks'!AM93)</f>
        <v/>
      </c>
      <c r="F2280" s="201" t="str">
        <f>IF('statement of marks'!AN93="","",'statement of marks'!AN93)</f>
        <v/>
      </c>
      <c r="G2280" s="177" t="str">
        <f>IF('statement of marks'!AP93="","",'statement of marks'!AP93)</f>
        <v/>
      </c>
      <c r="H2280" s="177" t="str">
        <f>IF('statement of marks'!AQ93="","",'statement of marks'!AQ93)</f>
        <v/>
      </c>
      <c r="I2280" s="204" t="str">
        <f>IF(G2280="","",IF(AND(G2280="ML",H2280="ML"),"ML",IF(AND(G2280="ML",H2280=""),"ML",SUM(G2280,H2280))))</f>
        <v/>
      </c>
      <c r="J2280" s="204" t="str">
        <f t="shared" si="828"/>
        <v/>
      </c>
      <c r="K2280" s="178" t="str">
        <f>IF(J2280="","",SUM(H2280,J2280))</f>
        <v/>
      </c>
      <c r="L2280" s="177" t="str">
        <f>IF('statement of marks'!AU93="","",'statement of marks'!AU93)</f>
        <v/>
      </c>
      <c r="M2280" s="177" t="str">
        <f>IF('statement of marks'!AV93="","",'statement of marks'!AV93)</f>
        <v/>
      </c>
      <c r="N2280" s="204" t="str">
        <f>IF(L2280="","",IF(AND(L2280="ML",M2280="ML"),"ML",IF(AND(L2280="ML",M2280=""),"ML",SUM(L2280,M2280))))</f>
        <v/>
      </c>
      <c r="O2280" s="204" t="str">
        <f>IF(L2280="","",SUM(J2280,L2280))</f>
        <v/>
      </c>
      <c r="P2280" s="177">
        <f t="shared" si="830"/>
        <v>0</v>
      </c>
      <c r="Q2280" s="178" t="str">
        <f>IF(O2280="","",SUM(O2280,P2280))</f>
        <v/>
      </c>
      <c r="R2280" s="201" t="str">
        <f>CONCATENATE('statement of marks'!FP93,'statement of marks'!FY93,'statement of marks'!FZ93)</f>
        <v/>
      </c>
      <c r="S2280" s="180" t="str">
        <f>IF('result subject-wise'!Z93="","",'result subject-wise'!Z93)</f>
        <v/>
      </c>
      <c r="T2280" s="181" t="str">
        <f>IF('result subject-wise'!AB93="","",'result subject-wise'!AB93)</f>
        <v/>
      </c>
      <c r="U2280" s="182" t="str">
        <f>IF('result subject-wise'!AC93="","",'result subject-wise'!AC93)</f>
        <v/>
      </c>
      <c r="V2280" s="176" t="str">
        <f>IF(OR(U2284=0,U2284&lt;S2284),"",IF(OR(R2280="RE",R2280="REP"),SUM(Q2280,T2280),IF(R2280="S",T2280,Q2280)))</f>
        <v/>
      </c>
    </row>
    <row r="2281" spans="1:22" ht="19.25" customHeight="1">
      <c r="A2281" s="986"/>
      <c r="B2281" s="942" t="str">
        <f>'statement of marks'!BM93</f>
        <v>CHEMISTRY</v>
      </c>
      <c r="C2281" s="943"/>
      <c r="D2281" s="200" t="str">
        <f>IF('statement of marks'!BN93="","",'statement of marks'!BN93)</f>
        <v/>
      </c>
      <c r="E2281" s="201" t="str">
        <f>IF('statement of marks'!BO93="","",'statement of marks'!BO93)</f>
        <v/>
      </c>
      <c r="F2281" s="201" t="str">
        <f>IF('statement of marks'!BP93="","",'statement of marks'!BP93)</f>
        <v/>
      </c>
      <c r="G2281" s="177" t="str">
        <f>IF('statement of marks'!BR93="","",'statement of marks'!BR93)</f>
        <v/>
      </c>
      <c r="H2281" s="177" t="str">
        <f>IF('statement of marks'!BS93="","",'statement of marks'!BS93)</f>
        <v/>
      </c>
      <c r="I2281" s="204" t="str">
        <f t="shared" ref="I2281" si="831">IF(G2281="","",IF(AND(G2281="ML",H2281="ML"),"ML",IF(AND(G2281="ML",H2281=""),"ML",SUM(G2281,H2281))))</f>
        <v/>
      </c>
      <c r="J2281" s="204" t="str">
        <f t="shared" si="828"/>
        <v/>
      </c>
      <c r="K2281" s="178" t="str">
        <f>IF(J2281="","",SUM(H2281,J2281))</f>
        <v/>
      </c>
      <c r="L2281" s="177" t="str">
        <f>IF('statement of marks'!BW93="","",'statement of marks'!BW93)</f>
        <v/>
      </c>
      <c r="M2281" s="177" t="str">
        <f>IF('statement of marks'!BX93="","",'statement of marks'!BX93)</f>
        <v/>
      </c>
      <c r="N2281" s="204" t="str">
        <f t="shared" ref="N2281" si="832">IF(L2281="","",IF(AND(L2281="ML",M2281="ML"),"ML",IF(AND(L2281="ML",M2281=""),"ML",SUM(L2281,M2281))))</f>
        <v/>
      </c>
      <c r="O2281" s="204" t="str">
        <f>IF(L2281="","",SUM(J2281,L2281))</f>
        <v/>
      </c>
      <c r="P2281" s="177">
        <f t="shared" si="830"/>
        <v>0</v>
      </c>
      <c r="Q2281" s="178" t="str">
        <f>IF(O2281="","",SUM(O2281,P2281))</f>
        <v/>
      </c>
      <c r="R2281" s="201" t="str">
        <f>CONCATENATE('statement of marks'!GA93,'statement of marks'!GJ93,'statement of marks'!GK93)</f>
        <v/>
      </c>
      <c r="S2281" s="180" t="str">
        <f>IF('result subject-wise'!AD93="","",'result subject-wise'!AD93)</f>
        <v/>
      </c>
      <c r="T2281" s="181" t="str">
        <f>IF('result subject-wise'!AF93="","",'result subject-wise'!AF93)</f>
        <v/>
      </c>
      <c r="U2281" s="182" t="str">
        <f>IF('result subject-wise'!AG93="","",'result subject-wise'!AG93)</f>
        <v/>
      </c>
      <c r="V2281" s="176" t="str">
        <f>IF(OR(U2284=0,U2284&lt;S2284),"",IF(OR(R2281="RE",R2281="REP"),SUM(Q2281,T2281),IF(R2281="S",T2281,Q2281)))</f>
        <v/>
      </c>
    </row>
    <row r="2282" spans="1:22" ht="19.25" customHeight="1">
      <c r="A2282" s="986"/>
      <c r="B2282" s="942" t="str">
        <f>'statement of marks'!CO93</f>
        <v>BIOLOGY</v>
      </c>
      <c r="C2282" s="943"/>
      <c r="D2282" s="200" t="str">
        <f>IF('statement of marks'!CP93="","",'statement of marks'!CP93)</f>
        <v/>
      </c>
      <c r="E2282" s="201" t="str">
        <f>IF('statement of marks'!CQ93="","",'statement of marks'!CQ93)</f>
        <v/>
      </c>
      <c r="F2282" s="201" t="str">
        <f>IF('statement of marks'!CR93="","",'statement of marks'!CR93)</f>
        <v/>
      </c>
      <c r="G2282" s="177" t="str">
        <f>IF('statement of marks'!CT93="","",'statement of marks'!CT93)</f>
        <v/>
      </c>
      <c r="H2282" s="177" t="str">
        <f>IF('statement of marks'!CU93="","",'statement of marks'!CU93)</f>
        <v/>
      </c>
      <c r="I2282" s="204" t="str">
        <f>IF(G2282="","",IF(AND(G2282="ML",H2282="ML"),"ML",IF(AND(G2282="ML",H2282=""),"ML",SUM(G2282,H2282))))</f>
        <v/>
      </c>
      <c r="J2282" s="204" t="str">
        <f t="shared" si="828"/>
        <v/>
      </c>
      <c r="K2282" s="178" t="str">
        <f>IF(J2282="","",SUM(H2282,J2282))</f>
        <v/>
      </c>
      <c r="L2282" s="177" t="str">
        <f>IF('statement of marks'!CY93="","",'statement of marks'!CY93)</f>
        <v/>
      </c>
      <c r="M2282" s="177" t="str">
        <f>IF('statement of marks'!CZ93="","",'statement of marks'!CZ93)</f>
        <v/>
      </c>
      <c r="N2282" s="204" t="str">
        <f>IF(L2282="","",IF(AND(L2282="ML",M2282="ML"),"ML",IF(AND(L2282="ML",M2282=""),"ML",SUM(L2282,M2282))))</f>
        <v/>
      </c>
      <c r="O2282" s="204" t="str">
        <f>IF(L2282="","",SUM(J2282,L2282))</f>
        <v/>
      </c>
      <c r="P2282" s="177">
        <f t="shared" si="830"/>
        <v>0</v>
      </c>
      <c r="Q2282" s="178" t="str">
        <f>IF(O2282="","",SUM(O2282,P2282))</f>
        <v/>
      </c>
      <c r="R2282" s="201" t="str">
        <f>CONCATENATE('statement of marks'!GL93,'statement of marks'!GU93,'statement of marks'!GV93)</f>
        <v/>
      </c>
      <c r="S2282" s="180" t="str">
        <f>IF('result subject-wise'!AH93="","",'result subject-wise'!AH93)</f>
        <v/>
      </c>
      <c r="T2282" s="181" t="str">
        <f>IF('result subject-wise'!AJ93="","",'result subject-wise'!AJ93)</f>
        <v/>
      </c>
      <c r="U2282" s="182" t="str">
        <f>IF('result subject-wise'!AK93="","",'result subject-wise'!AK93)</f>
        <v/>
      </c>
      <c r="V2282" s="176" t="str">
        <f>IF(OR(U2284=0,U2284&lt;S2284),"",IF(OR(R2282="RE",R2282="REP"),SUM(Q2282,T2282),IF(R2282="S",T2282,Q2282)))</f>
        <v/>
      </c>
    </row>
    <row r="2283" spans="1:22" ht="19.25" customHeight="1">
      <c r="A2283" s="986"/>
      <c r="B2283" s="1032" t="s">
        <v>296</v>
      </c>
      <c r="C2283" s="1033"/>
      <c r="D2283" s="183" t="str">
        <f>IF(AND(D2278="",D2279="",D2280="",D2281="",D2282=""),"",SUM(D2278:D2282))</f>
        <v/>
      </c>
      <c r="E2283" s="183" t="str">
        <f t="shared" ref="E2283:F2283" si="833">IF(AND(E2278="",E2279="",E2280="",E2281="",E2282=""),"",SUM(E2278:E2282))</f>
        <v/>
      </c>
      <c r="F2283" s="183" t="str">
        <f t="shared" si="833"/>
        <v/>
      </c>
      <c r="G2283" s="184" t="str">
        <f>IF(G2278="","",SUM(G2278:G2282))</f>
        <v/>
      </c>
      <c r="H2283" s="184">
        <f>SUM(H2280:H2282)</f>
        <v>0</v>
      </c>
      <c r="I2283" s="184" t="str">
        <f>IF(AND(I2278="",I2279="",I2280="",I2281="",I2282=""),"",SUM(I2278:I2282))</f>
        <v/>
      </c>
      <c r="J2283" s="185" t="str">
        <f>IF(J2282="","",SUM(J2278:J2282))</f>
        <v/>
      </c>
      <c r="K2283" s="186" t="str">
        <f>IF(K2278="","",SUM(K2278:K2282))</f>
        <v/>
      </c>
      <c r="L2283" s="184" t="str">
        <f>IF(L2278="","",SUM(L2278:L2282))</f>
        <v/>
      </c>
      <c r="M2283" s="184">
        <f>SUM(M2280:M2282)</f>
        <v>0</v>
      </c>
      <c r="N2283" s="184" t="str">
        <f t="shared" ref="N2283" si="834">IF(AND(N2278="",N2279="",N2280="",N2281="",N2282=""),"",SUM(N2278:N2282))</f>
        <v/>
      </c>
      <c r="O2283" s="185" t="str">
        <f>IF(L2283="","",SUM(J2283,L2283))</f>
        <v/>
      </c>
      <c r="P2283" s="186">
        <f>SUM(H2283,M2283)</f>
        <v>0</v>
      </c>
      <c r="Q2283" s="186" t="str">
        <f>IF(Q2278="","",SUM(Q2278:Q2282))</f>
        <v/>
      </c>
      <c r="R2283" s="185"/>
      <c r="S2283" s="185" t="str">
        <f>IF(AND(S2278="",S2279="",S2280="",S2281="",S2282=""),"",SUM(S2278:S2282))</f>
        <v/>
      </c>
      <c r="T2283" s="187" t="str">
        <f>IF(AND(T2278="",T2279="",T2280="",T2281="",T2282=""),"",SUM(T2278:T2282))</f>
        <v/>
      </c>
      <c r="U2283" s="188"/>
      <c r="V2283" s="189" t="str">
        <f>IF(V2278="","",SUM(V2278:V2282))</f>
        <v/>
      </c>
    </row>
    <row r="2284" spans="1:22" ht="19.25" customHeight="1">
      <c r="A2284" s="986"/>
      <c r="B2284" s="1034" t="s">
        <v>318</v>
      </c>
      <c r="C2284" s="1035"/>
      <c r="D2284" s="173" t="str">
        <f>IF(D2283="","",50-(COUNTIF(D2278:D2282,"NA")*10+COUNTIF(D2278:D2282,"ML")*10))</f>
        <v/>
      </c>
      <c r="E2284" s="173" t="str">
        <f t="shared" ref="E2284:F2284" si="835">IF(E2283="","",50-(COUNTIF(E2278:E2282,"NA")*10+COUNTIF(E2278:E2282,"ML")*10))</f>
        <v/>
      </c>
      <c r="F2284" s="173" t="str">
        <f t="shared" si="835"/>
        <v/>
      </c>
      <c r="G2284" s="177">
        <f>I2284-H2284</f>
        <v>350</v>
      </c>
      <c r="H2284" s="184">
        <f>IF(H2283="","",(IF(OR(H2280="ML",H2280=""),0,H2277)+IF(OR(H2281="ML",H2281=""),0,H2278)+IF(OR(H2282="ML",H2282=""),0,H2279)))</f>
        <v>0</v>
      </c>
      <c r="I2284" s="177">
        <f>IF(I2283=0,0,350-H2286)</f>
        <v>350</v>
      </c>
      <c r="J2284" s="204" t="str">
        <f>IF(J2283="","",SUM(D2284:G2284))</f>
        <v/>
      </c>
      <c r="K2284" s="178" t="str">
        <f>IF(K2283="","",SUM(H2284,J2284))</f>
        <v/>
      </c>
      <c r="L2284" s="177">
        <f>N2284-M2284</f>
        <v>500</v>
      </c>
      <c r="M2284" s="180">
        <f>IF(M2283="","",(IF(OR(M2280="ML",M2280=""),0,M2277)+IF(OR(M2281="ML",M2281=""),0,M2278)+IF(OR(M2282="ML",M2282=""),0,M2279)))</f>
        <v>0</v>
      </c>
      <c r="N2284" s="177">
        <f>IF(N2283=0,0,500-M2286)</f>
        <v>500</v>
      </c>
      <c r="O2284" s="204">
        <f>IF(L2284="","",SUM(J2284,L2284))</f>
        <v>500</v>
      </c>
      <c r="P2284" s="178">
        <f>SUM(H2284,M2284)</f>
        <v>0</v>
      </c>
      <c r="Q2284" s="178" t="str">
        <f>IF(Q2283="","",SUM(O2284,P2284))</f>
        <v/>
      </c>
      <c r="R2284" s="169"/>
      <c r="S2284" s="190">
        <f>COUNTIF(R2278:R2287,"S")</f>
        <v>0</v>
      </c>
      <c r="T2284" s="190">
        <f>COUNTIF(R2278:R2287,"RE")+COUNTIF(R2278:R2287,"REP")</f>
        <v>0</v>
      </c>
      <c r="U2284" s="190">
        <f>COUNTIF(U2278:U2283,"P")+COUNTIF(U2286:U2287,"P")</f>
        <v>0</v>
      </c>
      <c r="V2284" s="191" t="str">
        <f>IF(OR(U2284=0,U2284&lt;(S2284+T2284)),"",(Q2284-(S2284*200)+S2283))</f>
        <v/>
      </c>
    </row>
    <row r="2285" spans="1:22" ht="19.25" customHeight="1">
      <c r="A2285" s="986"/>
      <c r="B2285" s="942" t="s">
        <v>156</v>
      </c>
      <c r="C2285" s="943"/>
      <c r="D2285" s="192" t="str">
        <f t="shared" ref="D2285:Q2285" si="836">IF(D2284="","",D2283/D2284*100)</f>
        <v/>
      </c>
      <c r="E2285" s="192" t="str">
        <f t="shared" si="836"/>
        <v/>
      </c>
      <c r="F2285" s="192" t="str">
        <f t="shared" si="836"/>
        <v/>
      </c>
      <c r="G2285" s="192" t="e">
        <f t="shared" si="836"/>
        <v>#VALUE!</v>
      </c>
      <c r="H2285" s="192" t="e">
        <f t="shared" si="836"/>
        <v>#DIV/0!</v>
      </c>
      <c r="I2285" s="192" t="e">
        <f t="shared" si="836"/>
        <v>#VALUE!</v>
      </c>
      <c r="J2285" s="192" t="str">
        <f t="shared" si="836"/>
        <v/>
      </c>
      <c r="K2285" s="193" t="str">
        <f t="shared" si="836"/>
        <v/>
      </c>
      <c r="L2285" s="192" t="e">
        <f t="shared" si="836"/>
        <v>#VALUE!</v>
      </c>
      <c r="M2285" s="192" t="e">
        <f t="shared" si="836"/>
        <v>#DIV/0!</v>
      </c>
      <c r="N2285" s="192" t="e">
        <f t="shared" si="836"/>
        <v>#VALUE!</v>
      </c>
      <c r="O2285" s="192" t="e">
        <f t="shared" si="836"/>
        <v>#VALUE!</v>
      </c>
      <c r="P2285" s="193" t="e">
        <f t="shared" si="836"/>
        <v>#DIV/0!</v>
      </c>
      <c r="Q2285" s="193" t="str">
        <f t="shared" si="836"/>
        <v/>
      </c>
      <c r="R2285" s="166"/>
      <c r="S2285" s="166"/>
      <c r="T2285" s="167"/>
      <c r="U2285" s="170"/>
      <c r="V2285" s="194" t="str">
        <f>IF(V2284="","",V2283/V2284*100)</f>
        <v/>
      </c>
    </row>
    <row r="2286" spans="1:22" ht="19.25" customHeight="1">
      <c r="A2286" s="986"/>
      <c r="B2286" s="942" t="str">
        <f>'statement of marks'!$DQ$3</f>
        <v>RAJASTHAN STUDIES</v>
      </c>
      <c r="C2286" s="943"/>
      <c r="D2286" s="200" t="str">
        <f>IF('statement of marks'!DQ93="","",'statement of marks'!DQ93)</f>
        <v/>
      </c>
      <c r="E2286" s="201" t="str">
        <f>IF('statement of marks'!DR93="","",'statement of marks'!DR93)</f>
        <v/>
      </c>
      <c r="F2286" s="201" t="str">
        <f>IF('statement of marks'!DS93="","",'statement of marks'!DS93)</f>
        <v/>
      </c>
      <c r="G2286" s="201" t="str">
        <f>IF('statement of marks'!DU93="","",'statement of marks'!DU93)</f>
        <v/>
      </c>
      <c r="H2286" s="179">
        <f>IF(G2278="ML",70)+IF(G2279="ML",70)+IF(G2280="ML",70-H2277)+IF(G2281="ML",70-H2278)+IF(G2282="ML",70-H2279)+IF(H2280="ml",H2277)+IF(H2281="ml",H2278)+IF(H2282="ml",H2279)</f>
        <v>0</v>
      </c>
      <c r="I2286" s="204" t="str">
        <f>IF(G2286="","",SUM(G2286,H2286))</f>
        <v/>
      </c>
      <c r="J2286" s="204" t="str">
        <f>IF(G2286="","",SUM(D2286,E2286,F2286,G2286))</f>
        <v/>
      </c>
      <c r="K2286" s="178" t="str">
        <f>IF(J2286="","",SUM(H2286,J2286))</f>
        <v/>
      </c>
      <c r="L2286" s="201" t="str">
        <f>IF('statement of marks'!DW93="","",'statement of marks'!DW93)</f>
        <v/>
      </c>
      <c r="M2286" s="179">
        <f>IF(L2278="ML",100)+IF(L2279="ML",100)+IF(L2280="ML",100-M2277)+IF(L2281="ML",100-M2278)+IF(L2282="ML",100-M2279)+IF(M2280="ml",M2277)+IF(M2281="ml",M2278)+IF(M2282="ml",M2279)</f>
        <v>0</v>
      </c>
      <c r="N2286" s="204" t="str">
        <f>IF(L2286="","",SUM(L2286,M2286))</f>
        <v/>
      </c>
      <c r="O2286" s="204" t="str">
        <f>IF(L2286="","",SUM(K2286,L2286))</f>
        <v/>
      </c>
      <c r="P2286" s="179">
        <f>SUM(H2286,M2286)</f>
        <v>0</v>
      </c>
      <c r="Q2286" s="178" t="str">
        <f>IF(O2286="","",SUM(O2286,M2286))</f>
        <v/>
      </c>
      <c r="R2286" s="201" t="str">
        <f>IF('statement of marks'!GW93="","",'statement of marks'!GW93)</f>
        <v/>
      </c>
      <c r="S2286" s="180" t="str">
        <f>IF(OR(R2286="S",R2286="RE"),100,"")</f>
        <v/>
      </c>
      <c r="T2286" s="171" t="str">
        <f>IF('result subject-wise'!AL93="","",'result subject-wise'!AL93)</f>
        <v/>
      </c>
      <c r="U2286" s="172" t="str">
        <f>IF('result subject-wise'!AM93="","",'result subject-wise'!AM93)</f>
        <v/>
      </c>
      <c r="V2286" s="1036"/>
    </row>
    <row r="2287" spans="1:22" ht="19.25" customHeight="1">
      <c r="A2287" s="986"/>
      <c r="B2287" s="942" t="str">
        <f>'statement of marks'!$ED$3</f>
        <v>JEEVAN KAUSJAL</v>
      </c>
      <c r="C2287" s="943"/>
      <c r="D2287" s="1037" t="s">
        <v>283</v>
      </c>
      <c r="E2287" s="1038"/>
      <c r="F2287" s="204">
        <f>'statement of marks'!$ED$6</f>
        <v>30</v>
      </c>
      <c r="G2287" s="177" t="str">
        <f>IF('statement of marks'!ED93="","",'statement of marks'!ED93)</f>
        <v/>
      </c>
      <c r="H2287" s="1038" t="s">
        <v>284</v>
      </c>
      <c r="I2287" s="1038"/>
      <c r="J2287" s="204">
        <f>'statement of marks'!$EE$6</f>
        <v>30</v>
      </c>
      <c r="K2287" s="178" t="str">
        <f>IF('statement of marks'!EE93="","",'statement of marks'!EE93)</f>
        <v/>
      </c>
      <c r="L2287" s="1038" t="s">
        <v>113</v>
      </c>
      <c r="M2287" s="1038"/>
      <c r="N2287" s="204">
        <f>'statement of marks'!$EF$6</f>
        <v>40</v>
      </c>
      <c r="O2287" s="201" t="str">
        <f>IF('statement of marks'!EF93="","",'statement of marks'!EF93)</f>
        <v/>
      </c>
      <c r="P2287" s="166"/>
      <c r="Q2287" s="178" t="str">
        <f>IF(O2287="","",SUM(G2287,K2287,O2287))</f>
        <v/>
      </c>
      <c r="R2287" s="201" t="str">
        <f>IF('statement of marks'!GX93="","",'statement of marks'!GX93)</f>
        <v/>
      </c>
      <c r="S2287" s="180" t="str">
        <f>IF(OR(R2287="S",R2287="RE"),40,"")</f>
        <v/>
      </c>
      <c r="T2287" s="171" t="str">
        <f>IF('result subject-wise'!AN93="","",'result subject-wise'!AN93)</f>
        <v/>
      </c>
      <c r="U2287" s="172" t="str">
        <f>IF('result subject-wise'!AO93="","",'result subject-wise'!AO93)</f>
        <v/>
      </c>
      <c r="V2287" s="1036"/>
    </row>
    <row r="2288" spans="1:22" ht="19.25" customHeight="1">
      <c r="A2288" s="986"/>
      <c r="B2288" s="1039" t="s">
        <v>200</v>
      </c>
      <c r="C2288" s="1040"/>
      <c r="D2288" s="1041" t="str">
        <f>IF('statement of marks'!HD93="","",'statement of marks'!HD93)</f>
        <v/>
      </c>
      <c r="E2288" s="1042"/>
      <c r="F2288" s="1042"/>
      <c r="G2288" s="1042"/>
      <c r="H2288" s="1042"/>
      <c r="I2288" s="1043"/>
      <c r="J2288" s="202" t="s">
        <v>330</v>
      </c>
      <c r="K2288" s="201" t="str">
        <f>IF('statement of marks'!HG93="","",'statement of marks'!HG93)</f>
        <v/>
      </c>
      <c r="L2288" s="1044" t="s">
        <v>157</v>
      </c>
      <c r="M2288" s="1045"/>
      <c r="N2288" s="1046"/>
      <c r="O2288" s="201" t="str">
        <f>IF('statement of marks'!HI93="","",'statement of marks'!HI93)</f>
        <v/>
      </c>
      <c r="P2288" s="1047" t="s">
        <v>324</v>
      </c>
      <c r="Q2288" s="1047"/>
      <c r="R2288" s="1047"/>
      <c r="S2288" s="1047"/>
      <c r="T2288" s="1047"/>
      <c r="U2288" s="1047"/>
      <c r="V2288" s="1048"/>
    </row>
    <row r="2289" spans="1:22" ht="19.25" customHeight="1">
      <c r="A2289" s="986"/>
      <c r="B2289" s="1039" t="s">
        <v>333</v>
      </c>
      <c r="C2289" s="1040"/>
      <c r="D2289" s="965" t="s">
        <v>127</v>
      </c>
      <c r="E2289" s="966"/>
      <c r="F2289" s="958" t="s">
        <v>129</v>
      </c>
      <c r="G2289" s="958"/>
      <c r="H2289" s="958" t="s">
        <v>131</v>
      </c>
      <c r="I2289" s="958"/>
      <c r="J2289" s="958" t="s">
        <v>133</v>
      </c>
      <c r="K2289" s="958"/>
      <c r="L2289" s="959" t="s">
        <v>312</v>
      </c>
      <c r="M2289" s="959"/>
      <c r="N2289" s="959"/>
      <c r="O2289" s="959"/>
      <c r="P2289" s="960" t="s">
        <v>200</v>
      </c>
      <c r="Q2289" s="960"/>
      <c r="R2289" s="960"/>
      <c r="S2289" s="960"/>
      <c r="T2289" s="961" t="str">
        <f>IF('result subject-wise'!AR93="","",'result subject-wise'!AR93)</f>
        <v/>
      </c>
      <c r="U2289" s="961"/>
      <c r="V2289" s="962"/>
    </row>
    <row r="2290" spans="1:22" ht="19.25" customHeight="1">
      <c r="A2290" s="986"/>
      <c r="B2290" s="963" t="s">
        <v>309</v>
      </c>
      <c r="C2290" s="964"/>
      <c r="D2290" s="965" t="str">
        <f>IF('statement of marks'!EZ93="","",'statement of marks'!EZ93)</f>
        <v/>
      </c>
      <c r="E2290" s="966"/>
      <c r="F2290" s="966" t="str">
        <f>IF('statement of marks'!FB93="","",'statement of marks'!FB93)</f>
        <v/>
      </c>
      <c r="G2290" s="966"/>
      <c r="H2290" s="966" t="str">
        <f>IF('statement of marks'!FD93="","",'statement of marks'!FD93)</f>
        <v/>
      </c>
      <c r="I2290" s="966"/>
      <c r="J2290" s="966" t="str">
        <f>IF('statement of marks'!FF93="","",'statement of marks'!FF93)</f>
        <v/>
      </c>
      <c r="K2290" s="966"/>
      <c r="L2290" s="966" t="str">
        <f>IF('statement of marks'!FH93="","",'statement of marks'!FH93)</f>
        <v/>
      </c>
      <c r="M2290" s="966"/>
      <c r="N2290" s="966"/>
      <c r="O2290" s="966"/>
      <c r="P2290" s="960" t="s">
        <v>330</v>
      </c>
      <c r="Q2290" s="960"/>
      <c r="R2290" s="960"/>
      <c r="S2290" s="960"/>
      <c r="T2290" s="961" t="str">
        <f>IF(AND(T2289="mRrh.kZ",V2285&gt;=60),"FIRST",IF(AND(T2289="mRrh.kZ",V2285&gt;=48),"SECOND",IF(AND(T2289="mRrh.kZ",V2285&gt;=36),"THIRD","")))</f>
        <v/>
      </c>
      <c r="U2290" s="961"/>
      <c r="V2290" s="962"/>
    </row>
    <row r="2291" spans="1:22" ht="19.25" customHeight="1">
      <c r="A2291" s="986"/>
      <c r="B2291" s="963" t="s">
        <v>310</v>
      </c>
      <c r="C2291" s="964"/>
      <c r="D2291" s="967" t="str">
        <f>IF('statement of marks'!EY93="","",'statement of marks'!EY93)</f>
        <v/>
      </c>
      <c r="E2291" s="968"/>
      <c r="F2291" s="968" t="str">
        <f>IF('statement of marks'!FA93="","",'statement of marks'!FA93)</f>
        <v/>
      </c>
      <c r="G2291" s="968"/>
      <c r="H2291" s="968" t="str">
        <f>IF('statement of marks'!FC93="","",'statement of marks'!FC93)</f>
        <v/>
      </c>
      <c r="I2291" s="968"/>
      <c r="J2291" s="968" t="str">
        <f>IF('statement of marks'!FE93="","",'statement of marks'!FE93)</f>
        <v/>
      </c>
      <c r="K2291" s="968"/>
      <c r="L2291" s="968" t="str">
        <f>IF('statement of marks'!FG93="","",'statement of marks'!FG93)</f>
        <v/>
      </c>
      <c r="M2291" s="968"/>
      <c r="N2291" s="968"/>
      <c r="O2291" s="968"/>
      <c r="P2291" s="969" t="s">
        <v>302</v>
      </c>
      <c r="Q2291" s="970"/>
      <c r="R2291" s="970"/>
      <c r="S2291" s="971"/>
      <c r="T2291" s="972" t="str">
        <f>IF(T2289="","",'result subject-wise'!$G$118)</f>
        <v/>
      </c>
      <c r="U2291" s="972"/>
      <c r="V2291" s="973"/>
    </row>
    <row r="2292" spans="1:22" ht="19.25" customHeight="1">
      <c r="A2292" s="986"/>
      <c r="B2292" s="942" t="s">
        <v>303</v>
      </c>
      <c r="C2292" s="943"/>
      <c r="D2292" s="944"/>
      <c r="E2292" s="945"/>
      <c r="F2292" s="945"/>
      <c r="G2292" s="945"/>
      <c r="H2292" s="945"/>
      <c r="I2292" s="945"/>
      <c r="J2292" s="945"/>
      <c r="K2292" s="945"/>
      <c r="L2292" s="946" t="s">
        <v>326</v>
      </c>
      <c r="M2292" s="946"/>
      <c r="N2292" s="946"/>
      <c r="O2292" s="946"/>
      <c r="P2292" s="946"/>
      <c r="Q2292" s="946"/>
      <c r="R2292" s="974"/>
      <c r="S2292" s="975"/>
      <c r="T2292" s="975"/>
      <c r="U2292" s="975"/>
      <c r="V2292" s="976"/>
    </row>
    <row r="2293" spans="1:22" ht="19.25" customHeight="1">
      <c r="A2293" s="986"/>
      <c r="B2293" s="942" t="s">
        <v>335</v>
      </c>
      <c r="C2293" s="943"/>
      <c r="D2293" s="944"/>
      <c r="E2293" s="945"/>
      <c r="F2293" s="945"/>
      <c r="G2293" s="945"/>
      <c r="H2293" s="945"/>
      <c r="I2293" s="945"/>
      <c r="J2293" s="945"/>
      <c r="K2293" s="945"/>
      <c r="L2293" s="946" t="s">
        <v>304</v>
      </c>
      <c r="M2293" s="946"/>
      <c r="N2293" s="946"/>
      <c r="O2293" s="946"/>
      <c r="P2293" s="946"/>
      <c r="Q2293" s="946"/>
      <c r="R2293" s="977"/>
      <c r="S2293" s="978"/>
      <c r="T2293" s="978"/>
      <c r="U2293" s="978"/>
      <c r="V2293" s="979"/>
    </row>
    <row r="2294" spans="1:22" ht="19.25" customHeight="1">
      <c r="A2294" s="986"/>
      <c r="B2294" s="942" t="s">
        <v>313</v>
      </c>
      <c r="C2294" s="943"/>
      <c r="D2294" s="944"/>
      <c r="E2294" s="945"/>
      <c r="F2294" s="945"/>
      <c r="G2294" s="945"/>
      <c r="H2294" s="945"/>
      <c r="I2294" s="945"/>
      <c r="J2294" s="945"/>
      <c r="K2294" s="945"/>
      <c r="L2294" s="946" t="s">
        <v>327</v>
      </c>
      <c r="M2294" s="946"/>
      <c r="N2294" s="946"/>
      <c r="O2294" s="946"/>
      <c r="P2294" s="946"/>
      <c r="Q2294" s="946"/>
      <c r="R2294" s="947" t="s">
        <v>328</v>
      </c>
      <c r="S2294" s="948"/>
      <c r="T2294" s="948"/>
      <c r="U2294" s="948"/>
      <c r="V2294" s="949"/>
    </row>
    <row r="2295" spans="1:22" ht="19.25" customHeight="1">
      <c r="A2295" s="987"/>
      <c r="B2295" s="950" t="s">
        <v>329</v>
      </c>
      <c r="C2295" s="951"/>
      <c r="D2295" s="952"/>
      <c r="E2295" s="953"/>
      <c r="F2295" s="953"/>
      <c r="G2295" s="953"/>
      <c r="H2295" s="953"/>
      <c r="I2295" s="953"/>
      <c r="J2295" s="953"/>
      <c r="K2295" s="953"/>
      <c r="L2295" s="951" t="s">
        <v>117</v>
      </c>
      <c r="M2295" s="951"/>
      <c r="N2295" s="951"/>
      <c r="O2295" s="951"/>
      <c r="P2295" s="954">
        <f>'statement of marks'!$HJ$110</f>
        <v>42122</v>
      </c>
      <c r="Q2295" s="954"/>
      <c r="R2295" s="955" t="s">
        <v>305</v>
      </c>
      <c r="S2295" s="956"/>
      <c r="T2295" s="956"/>
      <c r="U2295" s="956"/>
      <c r="V2295" s="957"/>
    </row>
    <row r="2296" spans="1:22" ht="19.25" customHeight="1">
      <c r="A2296" s="980" t="s">
        <v>287</v>
      </c>
      <c r="B2296" s="981"/>
      <c r="C2296" s="981"/>
      <c r="D2296" s="981"/>
      <c r="E2296" s="981"/>
      <c r="F2296" s="981"/>
      <c r="G2296" s="981"/>
      <c r="H2296" s="981"/>
      <c r="I2296" s="981"/>
      <c r="J2296" s="981"/>
      <c r="K2296" s="981"/>
      <c r="L2296" s="981"/>
      <c r="M2296" s="981"/>
      <c r="N2296" s="981"/>
      <c r="O2296" s="981"/>
      <c r="P2296" s="981"/>
      <c r="Q2296" s="981"/>
      <c r="R2296" s="981"/>
      <c r="S2296" s="981"/>
      <c r="T2296" s="981"/>
      <c r="U2296" s="981"/>
      <c r="V2296" s="982"/>
    </row>
    <row r="2297" spans="1:22" ht="19.25" customHeight="1">
      <c r="A2297" s="983" t="str">
        <f>'statement of marks'!$A$1</f>
        <v>GOVT. GIRLS' HR. SEC. SCHOOL, NIMBAHERA</v>
      </c>
      <c r="B2297" s="984"/>
      <c r="C2297" s="984"/>
      <c r="D2297" s="984"/>
      <c r="E2297" s="984"/>
      <c r="F2297" s="984"/>
      <c r="G2297" s="984"/>
      <c r="H2297" s="984"/>
      <c r="I2297" s="984"/>
      <c r="J2297" s="984"/>
      <c r="K2297" s="984"/>
      <c r="L2297" s="984"/>
      <c r="M2297" s="984"/>
      <c r="N2297" s="984"/>
      <c r="O2297" s="984"/>
      <c r="P2297" s="984"/>
      <c r="Q2297" s="984"/>
      <c r="R2297" s="984"/>
      <c r="S2297" s="984"/>
      <c r="T2297" s="984"/>
      <c r="U2297" s="984"/>
      <c r="V2297" s="985"/>
    </row>
    <row r="2298" spans="1:22" ht="19.25" customHeight="1">
      <c r="A2298" s="986"/>
      <c r="B2298" s="988" t="s">
        <v>316</v>
      </c>
      <c r="C2298" s="988"/>
      <c r="D2298" s="989" t="str">
        <f>'statement of marks'!$F$3</f>
        <v>2013-14</v>
      </c>
      <c r="E2298" s="990"/>
      <c r="F2298" s="991" t="str">
        <f>IF(T2316="","MAIN EXAMINATION",IF(D2315="Suppl.","SUPPLEMENTARY EXAMINATION",IF(D2315="Re-exam.","RE-EXAMINATION",)))</f>
        <v>MAIN EXAMINATION</v>
      </c>
      <c r="G2298" s="992"/>
      <c r="H2298" s="992"/>
      <c r="I2298" s="992"/>
      <c r="J2298" s="992"/>
      <c r="K2298" s="992"/>
      <c r="L2298" s="992"/>
      <c r="M2298" s="992"/>
      <c r="N2298" s="992"/>
      <c r="O2298" s="992"/>
      <c r="P2298" s="992"/>
      <c r="Q2298" s="992"/>
      <c r="R2298" s="993" t="s">
        <v>315</v>
      </c>
      <c r="S2298" s="994"/>
      <c r="T2298" s="995" t="str">
        <f>'statement of marks'!$A$3</f>
        <v>11 'A'</v>
      </c>
      <c r="U2298" s="995"/>
      <c r="V2298" s="996"/>
    </row>
    <row r="2299" spans="1:22" ht="19.25" customHeight="1">
      <c r="A2299" s="986"/>
      <c r="B2299" s="997" t="s">
        <v>36</v>
      </c>
      <c r="C2299" s="997"/>
      <c r="D2299" s="998" t="str">
        <f>IF('statement of marks'!G94="","",'statement of marks'!G94)</f>
        <v>A 086</v>
      </c>
      <c r="E2299" s="946"/>
      <c r="F2299" s="946"/>
      <c r="G2299" s="946"/>
      <c r="H2299" s="946"/>
      <c r="I2299" s="946"/>
      <c r="J2299" s="946"/>
      <c r="K2299" s="946"/>
      <c r="L2299" s="946"/>
      <c r="M2299" s="946"/>
      <c r="N2299" s="946"/>
      <c r="O2299" s="946"/>
      <c r="P2299" s="946"/>
      <c r="Q2299" s="946"/>
      <c r="R2299" s="999" t="s">
        <v>314</v>
      </c>
      <c r="S2299" s="1000"/>
      <c r="T2299" s="1001" t="str">
        <f>IF('statement of marks'!E94="","",'statement of marks'!E94)</f>
        <v/>
      </c>
      <c r="U2299" s="1001"/>
      <c r="V2299" s="1002"/>
    </row>
    <row r="2300" spans="1:22" ht="19.25" customHeight="1">
      <c r="A2300" s="986"/>
      <c r="B2300" s="997" t="s">
        <v>37</v>
      </c>
      <c r="C2300" s="997"/>
      <c r="D2300" s="998" t="str">
        <f>IF('statement of marks'!H94="","",'statement of marks'!H94)</f>
        <v>B 086</v>
      </c>
      <c r="E2300" s="946"/>
      <c r="F2300" s="946"/>
      <c r="G2300" s="946"/>
      <c r="H2300" s="946"/>
      <c r="I2300" s="946"/>
      <c r="J2300" s="946"/>
      <c r="K2300" s="946"/>
      <c r="L2300" s="946"/>
      <c r="M2300" s="946"/>
      <c r="N2300" s="946"/>
      <c r="O2300" s="946"/>
      <c r="P2300" s="946"/>
      <c r="Q2300" s="946"/>
      <c r="R2300" s="999" t="s">
        <v>35</v>
      </c>
      <c r="S2300" s="1000"/>
      <c r="T2300" s="1001" t="str">
        <f>IF('statement of marks'!D94="","",'statement of marks'!D94)</f>
        <v/>
      </c>
      <c r="U2300" s="1001"/>
      <c r="V2300" s="1002"/>
    </row>
    <row r="2301" spans="1:22" ht="19.25" customHeight="1">
      <c r="A2301" s="986"/>
      <c r="B2301" s="1003" t="s">
        <v>38</v>
      </c>
      <c r="C2301" s="1003"/>
      <c r="D2301" s="998" t="str">
        <f>IF('statement of marks'!I94="","",'statement of marks'!I94)</f>
        <v>C 086</v>
      </c>
      <c r="E2301" s="946"/>
      <c r="F2301" s="946"/>
      <c r="G2301" s="946"/>
      <c r="H2301" s="946"/>
      <c r="I2301" s="946"/>
      <c r="J2301" s="946"/>
      <c r="K2301" s="946"/>
      <c r="L2301" s="946"/>
      <c r="M2301" s="946"/>
      <c r="N2301" s="946"/>
      <c r="O2301" s="946"/>
      <c r="P2301" s="946"/>
      <c r="Q2301" s="946"/>
      <c r="R2301" s="1004" t="s">
        <v>285</v>
      </c>
      <c r="S2301" s="1005"/>
      <c r="T2301" s="1006" t="str">
        <f>IF('statement of marks'!F94="","",'statement of marks'!F94)</f>
        <v/>
      </c>
      <c r="U2301" s="1006"/>
      <c r="V2301" s="1007"/>
    </row>
    <row r="2302" spans="1:22" ht="19.25" customHeight="1">
      <c r="A2302" s="986"/>
      <c r="B2302" s="1008" t="s">
        <v>223</v>
      </c>
      <c r="C2302" s="1010" t="s">
        <v>319</v>
      </c>
      <c r="D2302" s="1012" t="s">
        <v>114</v>
      </c>
      <c r="E2302" s="1012" t="s">
        <v>115</v>
      </c>
      <c r="F2302" s="1012" t="s">
        <v>116</v>
      </c>
      <c r="G2302" s="1014" t="s">
        <v>281</v>
      </c>
      <c r="H2302" s="1014" t="s">
        <v>282</v>
      </c>
      <c r="I2302" s="1012" t="s">
        <v>289</v>
      </c>
      <c r="J2302" s="1012" t="s">
        <v>299</v>
      </c>
      <c r="K2302" s="1016" t="s">
        <v>299</v>
      </c>
      <c r="L2302" s="1018" t="s">
        <v>292</v>
      </c>
      <c r="M2302" s="1018" t="s">
        <v>293</v>
      </c>
      <c r="N2302" s="1020" t="s">
        <v>294</v>
      </c>
      <c r="O2302" s="1020" t="s">
        <v>290</v>
      </c>
      <c r="P2302" s="1020" t="s">
        <v>291</v>
      </c>
      <c r="Q2302" s="1016" t="s">
        <v>323</v>
      </c>
      <c r="R2302" s="1012" t="s">
        <v>334</v>
      </c>
      <c r="S2302" s="1022" t="s">
        <v>332</v>
      </c>
      <c r="T2302" s="1024" t="s">
        <v>320</v>
      </c>
      <c r="U2302" s="1026" t="s">
        <v>321</v>
      </c>
      <c r="V2302" s="1028" t="s">
        <v>322</v>
      </c>
    </row>
    <row r="2303" spans="1:22" ht="19.25" customHeight="1">
      <c r="A2303" s="986"/>
      <c r="B2303" s="1009"/>
      <c r="C2303" s="1011"/>
      <c r="D2303" s="1013"/>
      <c r="E2303" s="1013"/>
      <c r="F2303" s="1013"/>
      <c r="G2303" s="1015"/>
      <c r="H2303" s="1015"/>
      <c r="I2303" s="1013"/>
      <c r="J2303" s="1013"/>
      <c r="K2303" s="1017"/>
      <c r="L2303" s="1019"/>
      <c r="M2303" s="1019"/>
      <c r="N2303" s="1021"/>
      <c r="O2303" s="1021"/>
      <c r="P2303" s="1021"/>
      <c r="Q2303" s="1017"/>
      <c r="R2303" s="1013"/>
      <c r="S2303" s="1023"/>
      <c r="T2303" s="1025"/>
      <c r="U2303" s="1027"/>
      <c r="V2303" s="1029"/>
    </row>
    <row r="2304" spans="1:22" ht="19.25" customHeight="1">
      <c r="A2304" s="986"/>
      <c r="B2304" s="1030" t="s">
        <v>317</v>
      </c>
      <c r="C2304" s="1031"/>
      <c r="D2304" s="173">
        <v>10</v>
      </c>
      <c r="E2304" s="203">
        <v>10</v>
      </c>
      <c r="F2304" s="203">
        <v>10</v>
      </c>
      <c r="G2304" s="164" t="s">
        <v>90</v>
      </c>
      <c r="H2304" s="174" t="str">
        <f>'statement of marks'!$AQ$6</f>
        <v/>
      </c>
      <c r="I2304" s="165">
        <v>70</v>
      </c>
      <c r="J2304" s="164" t="s">
        <v>88</v>
      </c>
      <c r="K2304" s="175">
        <v>100</v>
      </c>
      <c r="L2304" s="164" t="s">
        <v>91</v>
      </c>
      <c r="M2304" s="174" t="str">
        <f>'statement of marks'!$AV$6</f>
        <v/>
      </c>
      <c r="N2304" s="165">
        <v>100</v>
      </c>
      <c r="O2304" s="164" t="s">
        <v>307</v>
      </c>
      <c r="P2304" s="175"/>
      <c r="Q2304" s="175">
        <v>200</v>
      </c>
      <c r="R2304" s="166"/>
      <c r="S2304" s="166"/>
      <c r="T2304" s="167"/>
      <c r="U2304" s="168"/>
      <c r="V2304" s="176" t="str">
        <f>IF(OR(U2311=0,U2311&lt;S2311),"",Q2304)</f>
        <v/>
      </c>
    </row>
    <row r="2305" spans="1:22" ht="19.25" customHeight="1">
      <c r="A2305" s="986"/>
      <c r="B2305" s="942" t="str">
        <f>'statement of marks'!$J$3</f>
        <v>HINDI COMPULSORY</v>
      </c>
      <c r="C2305" s="943"/>
      <c r="D2305" s="200" t="str">
        <f>IF('statement of marks'!J94="","",'statement of marks'!J94)</f>
        <v/>
      </c>
      <c r="E2305" s="201" t="str">
        <f>IF('statement of marks'!K94="","",'statement of marks'!K94)</f>
        <v/>
      </c>
      <c r="F2305" s="201" t="str">
        <f>IF('statement of marks'!L94="","",'statement of marks'!L94)</f>
        <v/>
      </c>
      <c r="G2305" s="177" t="str">
        <f>IF('statement of marks'!N94="","",'statement of marks'!N94)</f>
        <v/>
      </c>
      <c r="H2305" s="177" t="str">
        <f>'statement of marks'!$BS$6</f>
        <v/>
      </c>
      <c r="I2305" s="204" t="str">
        <f>IF(G2305="","",G2305)</f>
        <v/>
      </c>
      <c r="J2305" s="204" t="str">
        <f>IF(G2305="","",SUM(D2305,E2305,F2305,G2305))</f>
        <v/>
      </c>
      <c r="K2305" s="178" t="str">
        <f>J2305</f>
        <v/>
      </c>
      <c r="L2305" s="177" t="str">
        <f>IF('statement of marks'!P94="","",'statement of marks'!P94)</f>
        <v/>
      </c>
      <c r="M2305" s="174" t="str">
        <f>'statement of marks'!$BX$6</f>
        <v/>
      </c>
      <c r="N2305" s="204" t="str">
        <f>IF(L2305="","",L2305)</f>
        <v/>
      </c>
      <c r="O2305" s="204" t="str">
        <f>IF(L2305="","",SUM(J2305,L2305))</f>
        <v/>
      </c>
      <c r="P2305" s="179">
        <f>SUM(H2305,M2305)</f>
        <v>0</v>
      </c>
      <c r="Q2305" s="178" t="str">
        <f>O2305</f>
        <v/>
      </c>
      <c r="R2305" s="201" t="str">
        <f>CONCATENATE('statement of marks'!FJ94,'statement of marks'!FK94,'statement of marks'!FL94)</f>
        <v/>
      </c>
      <c r="S2305" s="180" t="str">
        <f>IF(OR(R2305="S",R2305="RE"),100,"")</f>
        <v/>
      </c>
      <c r="T2305" s="181" t="str">
        <f>IF('result subject-wise'!U94="","",'result subject-wise'!U94)</f>
        <v/>
      </c>
      <c r="U2305" s="182" t="str">
        <f>IF('result subject-wise'!V94="","",'result subject-wise'!V94)</f>
        <v/>
      </c>
      <c r="V2305" s="176" t="str">
        <f>IF(OR(U2311=0,U2311&lt;S2311),"",IF(R2305="RE",SUM(Q2305,T2305),IF(R2305="S",T2305,Q2305)))</f>
        <v/>
      </c>
    </row>
    <row r="2306" spans="1:22" ht="19.25" customHeight="1">
      <c r="A2306" s="986"/>
      <c r="B2306" s="942" t="str">
        <f>'statement of marks'!$W$3</f>
        <v>ENGLISH COMPULSORY</v>
      </c>
      <c r="C2306" s="943"/>
      <c r="D2306" s="200" t="str">
        <f>IF('statement of marks'!W94="","",'statement of marks'!W94)</f>
        <v/>
      </c>
      <c r="E2306" s="201" t="str">
        <f>IF('statement of marks'!X94="","",'statement of marks'!X94)</f>
        <v/>
      </c>
      <c r="F2306" s="201" t="str">
        <f>IF('statement of marks'!Y94="","",'statement of marks'!Y94)</f>
        <v/>
      </c>
      <c r="G2306" s="177" t="str">
        <f>IF('statement of marks'!AA94="","",'statement of marks'!AA94)</f>
        <v/>
      </c>
      <c r="H2306" s="177" t="str">
        <f>'statement of marks'!$CU$6</f>
        <v/>
      </c>
      <c r="I2306" s="204" t="str">
        <f>IF(G2306="","",G2306)</f>
        <v/>
      </c>
      <c r="J2306" s="204" t="str">
        <f t="shared" ref="J2306:J2309" si="837">IF(G2306="","",SUM(D2306,E2306,F2306,G2306))</f>
        <v/>
      </c>
      <c r="K2306" s="178" t="str">
        <f>J2306</f>
        <v/>
      </c>
      <c r="L2306" s="177" t="str">
        <f>IF('statement of marks'!AC94="","",'statement of marks'!AC94)</f>
        <v/>
      </c>
      <c r="M2306" s="174" t="str">
        <f>'statement of marks'!$CZ$6</f>
        <v/>
      </c>
      <c r="N2306" s="204" t="str">
        <f>IF(L2306="","",L2306)</f>
        <v/>
      </c>
      <c r="O2306" s="204" t="str">
        <f t="shared" ref="O2306" si="838">IF(L2306="","",SUM(J2306,L2306))</f>
        <v/>
      </c>
      <c r="P2306" s="179">
        <f t="shared" ref="P2306" si="839">SUM(H2306,M2306)</f>
        <v>0</v>
      </c>
      <c r="Q2306" s="178" t="str">
        <f>O2306</f>
        <v/>
      </c>
      <c r="R2306" s="201" t="str">
        <f>CONCATENATE('statement of marks'!FM94,'statement of marks'!FN94,'statement of marks'!FO94)</f>
        <v/>
      </c>
      <c r="S2306" s="180" t="str">
        <f>IF(OR(R2306="S",R2306="RE"),100,"")</f>
        <v/>
      </c>
      <c r="T2306" s="181" t="str">
        <f>IF('result subject-wise'!X94="","",'result subject-wise'!X94)</f>
        <v/>
      </c>
      <c r="U2306" s="182" t="str">
        <f>IF('result subject-wise'!Y94="","",'result subject-wise'!Y94)</f>
        <v/>
      </c>
      <c r="V2306" s="176" t="str">
        <f>IF(OR(U2311=0,U2311&lt;S2311),"",IF(R2306="RE",SUM(Q2306,T2306),IF(R2306="S",T2306,Q2306)))</f>
        <v/>
      </c>
    </row>
    <row r="2307" spans="1:22" ht="19.25" customHeight="1">
      <c r="A2307" s="986"/>
      <c r="B2307" s="942" t="str">
        <f>'statement of marks'!AK94</f>
        <v/>
      </c>
      <c r="C2307" s="943"/>
      <c r="D2307" s="200" t="str">
        <f>IF('statement of marks'!AL94="","",'statement of marks'!AL94)</f>
        <v/>
      </c>
      <c r="E2307" s="201" t="str">
        <f>IF('statement of marks'!AM94="","",'statement of marks'!AM94)</f>
        <v/>
      </c>
      <c r="F2307" s="201" t="str">
        <f>IF('statement of marks'!AN94="","",'statement of marks'!AN94)</f>
        <v/>
      </c>
      <c r="G2307" s="177" t="str">
        <f>IF('statement of marks'!AP94="","",'statement of marks'!AP94)</f>
        <v/>
      </c>
      <c r="H2307" s="177" t="str">
        <f>IF('statement of marks'!AQ94="","",'statement of marks'!AQ94)</f>
        <v/>
      </c>
      <c r="I2307" s="204" t="str">
        <f>IF(G2307="","",IF(AND(G2307="ML",H2307="ML"),"ML",IF(AND(G2307="ML",H2307=""),"ML",SUM(G2307,H2307))))</f>
        <v/>
      </c>
      <c r="J2307" s="204" t="str">
        <f t="shared" si="837"/>
        <v/>
      </c>
      <c r="K2307" s="178" t="str">
        <f>IF(J2307="","",SUM(H2307,J2307))</f>
        <v/>
      </c>
      <c r="L2307" s="177" t="str">
        <f>IF('statement of marks'!AU94="","",'statement of marks'!AU94)</f>
        <v/>
      </c>
      <c r="M2307" s="177" t="str">
        <f>IF('statement of marks'!AV94="","",'statement of marks'!AV94)</f>
        <v/>
      </c>
      <c r="N2307" s="204" t="str">
        <f>IF(L2307="","",IF(AND(L2307="ML",M2307="ML"),"ML",IF(AND(L2307="ML",M2307=""),"ML",SUM(L2307,M2307))))</f>
        <v/>
      </c>
      <c r="O2307" s="204" t="str">
        <f>IF(L2307="","",SUM(J2307,L2307))</f>
        <v/>
      </c>
      <c r="P2307" s="177" t="str">
        <f>IF(AND(H2307="",M2307=""),"",SUM(H2307,M2307))</f>
        <v/>
      </c>
      <c r="Q2307" s="178" t="str">
        <f>IF(O2307="","",SUM(O2307,P2307))</f>
        <v/>
      </c>
      <c r="R2307" s="201" t="str">
        <f>CONCATENATE('statement of marks'!FP94,'statement of marks'!FY94,'statement of marks'!FZ94)</f>
        <v/>
      </c>
      <c r="S2307" s="180" t="str">
        <f>IF('result subject-wise'!Z94="","",'result subject-wise'!Z94)</f>
        <v/>
      </c>
      <c r="T2307" s="181" t="str">
        <f>IF('result subject-wise'!AB94="","",'result subject-wise'!AB94)</f>
        <v/>
      </c>
      <c r="U2307" s="182" t="str">
        <f>IF('result subject-wise'!AC94="","",'result subject-wise'!AC94)</f>
        <v/>
      </c>
      <c r="V2307" s="176" t="str">
        <f>IF(OR(U2311=0,U2311&lt;S2311),"",IF(OR(R2307="RE",R2307="REP"),SUM(Q2307,T2307),IF(R2307="S",T2307,Q2307)))</f>
        <v/>
      </c>
    </row>
    <row r="2308" spans="1:22" ht="19.25" customHeight="1">
      <c r="A2308" s="986"/>
      <c r="B2308" s="942" t="str">
        <f>'statement of marks'!BM94</f>
        <v/>
      </c>
      <c r="C2308" s="943"/>
      <c r="D2308" s="200" t="str">
        <f>IF('statement of marks'!BN94="","",'statement of marks'!BN94)</f>
        <v/>
      </c>
      <c r="E2308" s="201" t="str">
        <f>IF('statement of marks'!BO94="","",'statement of marks'!BO94)</f>
        <v/>
      </c>
      <c r="F2308" s="201" t="str">
        <f>IF('statement of marks'!BP94="","",'statement of marks'!BP94)</f>
        <v/>
      </c>
      <c r="G2308" s="177" t="str">
        <f>IF('statement of marks'!BR94="","",'statement of marks'!BR94)</f>
        <v/>
      </c>
      <c r="H2308" s="177" t="str">
        <f>IF('statement of marks'!BS94="","",'statement of marks'!BS94)</f>
        <v/>
      </c>
      <c r="I2308" s="204" t="str">
        <f t="shared" ref="I2308" si="840">IF(G2308="","",IF(AND(G2308="ML",H2308="ML"),"ML",IF(AND(G2308="ML",H2308=""),"ML",SUM(G2308,H2308))))</f>
        <v/>
      </c>
      <c r="J2308" s="204" t="str">
        <f t="shared" si="837"/>
        <v/>
      </c>
      <c r="K2308" s="178" t="str">
        <f>IF(J2308="","",SUM(H2308,J2308))</f>
        <v/>
      </c>
      <c r="L2308" s="177" t="str">
        <f>IF('statement of marks'!BW94="","",'statement of marks'!BW94)</f>
        <v/>
      </c>
      <c r="M2308" s="177" t="str">
        <f>IF('statement of marks'!BX94="","",'statement of marks'!BX94)</f>
        <v/>
      </c>
      <c r="N2308" s="204" t="str">
        <f t="shared" ref="N2308" si="841">IF(L2308="","",IF(AND(L2308="ML",M2308="ML"),"ML",IF(AND(L2308="ML",M2308=""),"ML",SUM(L2308,M2308))))</f>
        <v/>
      </c>
      <c r="O2308" s="204" t="str">
        <f>IF(L2308="","",SUM(J2308,L2308))</f>
        <v/>
      </c>
      <c r="P2308" s="177" t="str">
        <f t="shared" ref="P2308:P2309" si="842">IF(AND(H2308="",M2308=""),"",SUM(H2308,M2308))</f>
        <v/>
      </c>
      <c r="Q2308" s="178" t="str">
        <f>IF(O2308="","",SUM(O2308,P2308))</f>
        <v/>
      </c>
      <c r="R2308" s="201" t="str">
        <f>CONCATENATE('statement of marks'!GA94,'statement of marks'!GJ94,'statement of marks'!GK94)</f>
        <v/>
      </c>
      <c r="S2308" s="180" t="str">
        <f>IF('result subject-wise'!AD94="","",'result subject-wise'!AD94)</f>
        <v/>
      </c>
      <c r="T2308" s="181" t="str">
        <f>IF('result subject-wise'!AF94="","",'result subject-wise'!AF94)</f>
        <v/>
      </c>
      <c r="U2308" s="182" t="str">
        <f>IF('result subject-wise'!AG94="","",'result subject-wise'!AG94)</f>
        <v/>
      </c>
      <c r="V2308" s="176" t="str">
        <f>IF(OR(U2311=0,U2311&lt;S2311),"",IF(OR(R2308="RE",R2308="REP"),SUM(Q2308,T2308),IF(R2308="S",T2308,Q2308)))</f>
        <v/>
      </c>
    </row>
    <row r="2309" spans="1:22" ht="19.25" customHeight="1">
      <c r="A2309" s="986"/>
      <c r="B2309" s="942" t="str">
        <f>'statement of marks'!CO94</f>
        <v/>
      </c>
      <c r="C2309" s="943"/>
      <c r="D2309" s="200" t="str">
        <f>IF('statement of marks'!CP94="","",'statement of marks'!CP94)</f>
        <v/>
      </c>
      <c r="E2309" s="201" t="str">
        <f>IF('statement of marks'!CQ94="","",'statement of marks'!CQ94)</f>
        <v/>
      </c>
      <c r="F2309" s="201" t="str">
        <f>IF('statement of marks'!CR94="","",'statement of marks'!CR94)</f>
        <v/>
      </c>
      <c r="G2309" s="177" t="str">
        <f>IF('statement of marks'!CT94="","",'statement of marks'!CT94)</f>
        <v/>
      </c>
      <c r="H2309" s="177" t="str">
        <f>IF('statement of marks'!CU94="","",'statement of marks'!CU94)</f>
        <v/>
      </c>
      <c r="I2309" s="204" t="str">
        <f>IF(G2309="","",IF(AND(G2309="ML",H2309="ML"),"ML",IF(AND(G2309="ML",H2309=""),"ML",SUM(G2309,H2309))))</f>
        <v/>
      </c>
      <c r="J2309" s="204" t="str">
        <f t="shared" si="837"/>
        <v/>
      </c>
      <c r="K2309" s="178" t="str">
        <f>IF(J2309="","",SUM(H2309,J2309))</f>
        <v/>
      </c>
      <c r="L2309" s="177" t="str">
        <f>IF('statement of marks'!CY94="","",'statement of marks'!CY94)</f>
        <v/>
      </c>
      <c r="M2309" s="177" t="str">
        <f>IF('statement of marks'!CZ94="","",'statement of marks'!CZ94)</f>
        <v/>
      </c>
      <c r="N2309" s="204" t="str">
        <f>IF(L2309="","",IF(AND(L2309="ML",M2309="ML"),"ML",IF(AND(L2309="ML",M2309=""),"ML",SUM(L2309,M2309))))</f>
        <v/>
      </c>
      <c r="O2309" s="204" t="str">
        <f>IF(L2309="","",SUM(J2309,L2309))</f>
        <v/>
      </c>
      <c r="P2309" s="177" t="str">
        <f t="shared" si="842"/>
        <v/>
      </c>
      <c r="Q2309" s="178" t="str">
        <f>IF(O2309="","",SUM(O2309,P2309))</f>
        <v/>
      </c>
      <c r="R2309" s="201" t="str">
        <f>CONCATENATE('statement of marks'!GL94,'statement of marks'!GU94,'statement of marks'!GV94)</f>
        <v/>
      </c>
      <c r="S2309" s="180" t="str">
        <f>IF('result subject-wise'!AH94="","",'result subject-wise'!AH94)</f>
        <v/>
      </c>
      <c r="T2309" s="181" t="str">
        <f>IF('result subject-wise'!AJ94="","",'result subject-wise'!AJ94)</f>
        <v/>
      </c>
      <c r="U2309" s="182" t="str">
        <f>IF('result subject-wise'!AK94="","",'result subject-wise'!AK94)</f>
        <v/>
      </c>
      <c r="V2309" s="176" t="str">
        <f>IF(OR(U2311=0,U2311&lt;S2311),"",IF(OR(R2309="RE",R2309="REP"),SUM(Q2309,T2309),IF(R2309="S",T2309,Q2309)))</f>
        <v/>
      </c>
    </row>
    <row r="2310" spans="1:22" ht="19.25" customHeight="1">
      <c r="A2310" s="986"/>
      <c r="B2310" s="1032" t="s">
        <v>296</v>
      </c>
      <c r="C2310" s="1033"/>
      <c r="D2310" s="183" t="str">
        <f>IF(AND(D2305="",D2306="",D2307="",D2308="",D2309=""),"",SUM(D2305:D2309))</f>
        <v/>
      </c>
      <c r="E2310" s="183" t="str">
        <f t="shared" ref="E2310:F2310" si="843">IF(AND(E2305="",E2306="",E2307="",E2308="",E2309=""),"",SUM(E2305:E2309))</f>
        <v/>
      </c>
      <c r="F2310" s="183" t="str">
        <f t="shared" si="843"/>
        <v/>
      </c>
      <c r="G2310" s="184" t="str">
        <f>IF(G2305="","",SUM(G2305:G2309))</f>
        <v/>
      </c>
      <c r="H2310" s="184">
        <f>SUM(H2307:H2309)</f>
        <v>0</v>
      </c>
      <c r="I2310" s="184" t="str">
        <f>IF(AND(I2305="",I2306="",I2307="",I2308="",I2309=""),"",SUM(I2305:I2309))</f>
        <v/>
      </c>
      <c r="J2310" s="185" t="str">
        <f>IF(J2309="","",SUM(J2305:J2309))</f>
        <v/>
      </c>
      <c r="K2310" s="186" t="str">
        <f>IF(K2305="","",SUM(K2305:K2309))</f>
        <v/>
      </c>
      <c r="L2310" s="184" t="str">
        <f>IF(L2305="","",SUM(L2305:L2309))</f>
        <v/>
      </c>
      <c r="M2310" s="184">
        <f>SUM(M2307:M2309)</f>
        <v>0</v>
      </c>
      <c r="N2310" s="184" t="str">
        <f t="shared" ref="N2310" si="844">IF(AND(N2305="",N2306="",N2307="",N2308="",N2309=""),"",SUM(N2305:N2309))</f>
        <v/>
      </c>
      <c r="O2310" s="185" t="str">
        <f>IF(L2310="","",SUM(J2310,L2310))</f>
        <v/>
      </c>
      <c r="P2310" s="186">
        <f>SUM(H2310,M2310)</f>
        <v>0</v>
      </c>
      <c r="Q2310" s="186" t="str">
        <f>IF(Q2305="","",SUM(Q2305:Q2309))</f>
        <v/>
      </c>
      <c r="R2310" s="185"/>
      <c r="S2310" s="185" t="str">
        <f>IF(AND(S2305="",S2306="",S2307="",S2308="",S2309=""),"",SUM(S2305:S2309))</f>
        <v/>
      </c>
      <c r="T2310" s="187" t="str">
        <f>IF(AND(T2305="",T2306="",T2307="",T2308="",T2309=""),"",SUM(T2305:T2309))</f>
        <v/>
      </c>
      <c r="U2310" s="188"/>
      <c r="V2310" s="189" t="str">
        <f>IF(V2305="","",SUM(V2305:V2309))</f>
        <v/>
      </c>
    </row>
    <row r="2311" spans="1:22" ht="19.25" customHeight="1">
      <c r="A2311" s="986"/>
      <c r="B2311" s="1034" t="s">
        <v>318</v>
      </c>
      <c r="C2311" s="1035"/>
      <c r="D2311" s="173" t="str">
        <f>IF(D2310="","",50-(COUNTIF(D2305:D2309,"NA")*10+COUNTIF(D2305:D2309,"ML")*10))</f>
        <v/>
      </c>
      <c r="E2311" s="173" t="str">
        <f t="shared" ref="E2311:F2311" si="845">IF(E2310="","",50-(COUNTIF(E2305:E2309,"NA")*10+COUNTIF(E2305:E2309,"ML")*10))</f>
        <v/>
      </c>
      <c r="F2311" s="173" t="str">
        <f t="shared" si="845"/>
        <v/>
      </c>
      <c r="G2311" s="177">
        <f>I2311-H2311</f>
        <v>350</v>
      </c>
      <c r="H2311" s="184">
        <f>IF(H2310="","",(IF(OR(H2307="ML",H2307=""),0,H2304)+IF(OR(H2308="ML",H2308=""),0,H2305)+IF(OR(H2309="ML",H2309=""),0,H2306)))</f>
        <v>0</v>
      </c>
      <c r="I2311" s="177">
        <f>IF(I2310=0,0,350-H2313)</f>
        <v>350</v>
      </c>
      <c r="J2311" s="204" t="str">
        <f>IF(J2310="","",SUM(D2311:G2311))</f>
        <v/>
      </c>
      <c r="K2311" s="178" t="str">
        <f>IF(K2310="","",SUM(H2311,J2311))</f>
        <v/>
      </c>
      <c r="L2311" s="177">
        <f>N2311-M2311</f>
        <v>500</v>
      </c>
      <c r="M2311" s="180">
        <f>IF(M2310="","",(IF(OR(M2307="ML",M2307=""),0,M2304)+IF(OR(M2308="ML",M2308=""),0,M2305)+IF(OR(M2309="ML",M2309=""),0,M2306)))</f>
        <v>0</v>
      </c>
      <c r="N2311" s="177">
        <f>IF(N2310=0,0,500-M2313)</f>
        <v>500</v>
      </c>
      <c r="O2311" s="204">
        <f>IF(L2311="","",SUM(J2311,L2311))</f>
        <v>500</v>
      </c>
      <c r="P2311" s="178">
        <f>SUM(H2311,M2311)</f>
        <v>0</v>
      </c>
      <c r="Q2311" s="178" t="str">
        <f>IF(Q2310="","",SUM(O2311,P2311))</f>
        <v/>
      </c>
      <c r="R2311" s="169"/>
      <c r="S2311" s="190">
        <f>COUNTIF(R2305:R2314,"S")</f>
        <v>0</v>
      </c>
      <c r="T2311" s="190">
        <f>COUNTIF(R2305:R2314,"RE")+COUNTIF(R2305:R2314,"REP")</f>
        <v>0</v>
      </c>
      <c r="U2311" s="190">
        <f>COUNTIF(U2305:U2310,"P")+COUNTIF(U2313:U2314,"P")</f>
        <v>0</v>
      </c>
      <c r="V2311" s="191" t="str">
        <f>IF(OR(U2311=0,U2311&lt;(S2311+T2311)),"",(Q2311-(S2311*200)+S2310))</f>
        <v/>
      </c>
    </row>
    <row r="2312" spans="1:22" ht="19.25" customHeight="1">
      <c r="A2312" s="986"/>
      <c r="B2312" s="942" t="s">
        <v>156</v>
      </c>
      <c r="C2312" s="943"/>
      <c r="D2312" s="192" t="str">
        <f t="shared" ref="D2312:Q2312" si="846">IF(D2311="","",D2310/D2311*100)</f>
        <v/>
      </c>
      <c r="E2312" s="192" t="str">
        <f t="shared" si="846"/>
        <v/>
      </c>
      <c r="F2312" s="192" t="str">
        <f t="shared" si="846"/>
        <v/>
      </c>
      <c r="G2312" s="192" t="e">
        <f t="shared" si="846"/>
        <v>#VALUE!</v>
      </c>
      <c r="H2312" s="192" t="e">
        <f t="shared" si="846"/>
        <v>#DIV/0!</v>
      </c>
      <c r="I2312" s="192" t="e">
        <f t="shared" si="846"/>
        <v>#VALUE!</v>
      </c>
      <c r="J2312" s="192" t="str">
        <f t="shared" si="846"/>
        <v/>
      </c>
      <c r="K2312" s="193" t="str">
        <f t="shared" si="846"/>
        <v/>
      </c>
      <c r="L2312" s="192" t="e">
        <f t="shared" si="846"/>
        <v>#VALUE!</v>
      </c>
      <c r="M2312" s="192" t="e">
        <f t="shared" si="846"/>
        <v>#DIV/0!</v>
      </c>
      <c r="N2312" s="192" t="e">
        <f t="shared" si="846"/>
        <v>#VALUE!</v>
      </c>
      <c r="O2312" s="192" t="e">
        <f t="shared" si="846"/>
        <v>#VALUE!</v>
      </c>
      <c r="P2312" s="193" t="e">
        <f t="shared" si="846"/>
        <v>#DIV/0!</v>
      </c>
      <c r="Q2312" s="193" t="str">
        <f t="shared" si="846"/>
        <v/>
      </c>
      <c r="R2312" s="166"/>
      <c r="S2312" s="166"/>
      <c r="T2312" s="167"/>
      <c r="U2312" s="170"/>
      <c r="V2312" s="194" t="str">
        <f>IF(V2311="","",V2310/V2311*100)</f>
        <v/>
      </c>
    </row>
    <row r="2313" spans="1:22" ht="19.25" customHeight="1">
      <c r="A2313" s="986"/>
      <c r="B2313" s="942" t="str">
        <f>'statement of marks'!$DQ$3</f>
        <v>RAJASTHAN STUDIES</v>
      </c>
      <c r="C2313" s="943"/>
      <c r="D2313" s="200" t="str">
        <f>IF('statement of marks'!DQ94="","",'statement of marks'!DQ94)</f>
        <v/>
      </c>
      <c r="E2313" s="201" t="str">
        <f>IF('statement of marks'!DR94="","",'statement of marks'!DR94)</f>
        <v/>
      </c>
      <c r="F2313" s="201" t="str">
        <f>IF('statement of marks'!DS94="","",'statement of marks'!DS94)</f>
        <v/>
      </c>
      <c r="G2313" s="201" t="str">
        <f>IF('statement of marks'!DU94="","",'statement of marks'!DU94)</f>
        <v/>
      </c>
      <c r="H2313" s="179">
        <f>IF(G2305="ML",70)+IF(G2306="ML",70)+IF(G2307="ML",70-H2304)+IF(G2308="ML",70-H2305)+IF(G2309="ML",70-H2306)+IF(H2307="ml",H2304)+IF(H2308="ml",H2305)+IF(H2309="ml",H2306)</f>
        <v>0</v>
      </c>
      <c r="I2313" s="204" t="str">
        <f>IF(G2313="","",SUM(G2313,H2313))</f>
        <v/>
      </c>
      <c r="J2313" s="204" t="str">
        <f>IF(G2313="","",SUM(D2313,E2313,F2313,G2313))</f>
        <v/>
      </c>
      <c r="K2313" s="178" t="str">
        <f>IF(J2313="","",SUM(H2313,J2313))</f>
        <v/>
      </c>
      <c r="L2313" s="201" t="str">
        <f>IF('statement of marks'!DW94="","",'statement of marks'!DW94)</f>
        <v/>
      </c>
      <c r="M2313" s="179">
        <f>IF(L2305="ML",100)+IF(L2306="ML",100)+IF(L2307="ML",100-M2304)+IF(L2308="ML",100-M2305)+IF(L2309="ML",100-M2306)+IF(M2307="ml",M2304)+IF(M2308="ml",M2305)+IF(M2309="ml",M2306)</f>
        <v>0</v>
      </c>
      <c r="N2313" s="204" t="str">
        <f>IF(L2313="","",SUM(L2313,M2313))</f>
        <v/>
      </c>
      <c r="O2313" s="204" t="str">
        <f>IF(L2313="","",SUM(K2313,L2313))</f>
        <v/>
      </c>
      <c r="P2313" s="179">
        <f>SUM(H2313,M2313)</f>
        <v>0</v>
      </c>
      <c r="Q2313" s="178" t="str">
        <f>IF(O2313="","",SUM(O2313,M2313))</f>
        <v/>
      </c>
      <c r="R2313" s="201" t="str">
        <f>IF('statement of marks'!GW94="","",'statement of marks'!GW94)</f>
        <v/>
      </c>
      <c r="S2313" s="180" t="str">
        <f>IF(OR(R2313="S",R2313="RE"),100,"")</f>
        <v/>
      </c>
      <c r="T2313" s="171" t="str">
        <f>IF('result subject-wise'!AL94="","",'result subject-wise'!AL94)</f>
        <v/>
      </c>
      <c r="U2313" s="172" t="str">
        <f>IF('result subject-wise'!AM94="","",'result subject-wise'!AM94)</f>
        <v/>
      </c>
      <c r="V2313" s="1036"/>
    </row>
    <row r="2314" spans="1:22" ht="19.25" customHeight="1">
      <c r="A2314" s="986"/>
      <c r="B2314" s="942" t="str">
        <f>'statement of marks'!$ED$3</f>
        <v>JEEVAN KAUSJAL</v>
      </c>
      <c r="C2314" s="943"/>
      <c r="D2314" s="1037" t="s">
        <v>283</v>
      </c>
      <c r="E2314" s="1038"/>
      <c r="F2314" s="204">
        <f>'statement of marks'!$ED$6</f>
        <v>30</v>
      </c>
      <c r="G2314" s="177" t="str">
        <f>IF('statement of marks'!ED94="","",'statement of marks'!ED94)</f>
        <v/>
      </c>
      <c r="H2314" s="1038" t="s">
        <v>284</v>
      </c>
      <c r="I2314" s="1038"/>
      <c r="J2314" s="204">
        <f>'statement of marks'!$EE$6</f>
        <v>30</v>
      </c>
      <c r="K2314" s="178" t="str">
        <f>IF('statement of marks'!EE94="","",'statement of marks'!EE94)</f>
        <v/>
      </c>
      <c r="L2314" s="1038" t="s">
        <v>113</v>
      </c>
      <c r="M2314" s="1038"/>
      <c r="N2314" s="204">
        <f>'statement of marks'!$EF$6</f>
        <v>40</v>
      </c>
      <c r="O2314" s="201" t="str">
        <f>IF('statement of marks'!EF94="","",'statement of marks'!EF94)</f>
        <v/>
      </c>
      <c r="P2314" s="166"/>
      <c r="Q2314" s="178" t="str">
        <f>IF(O2314="","",SUM(G2314,K2314,O2314))</f>
        <v/>
      </c>
      <c r="R2314" s="201" t="str">
        <f>IF('statement of marks'!GX94="","",'statement of marks'!GX94)</f>
        <v/>
      </c>
      <c r="S2314" s="180" t="str">
        <f>IF(OR(R2314="S",R2314="RE"),40,"")</f>
        <v/>
      </c>
      <c r="T2314" s="171" t="str">
        <f>IF('result subject-wise'!AN94="","",'result subject-wise'!AN94)</f>
        <v/>
      </c>
      <c r="U2314" s="172" t="str">
        <f>IF('result subject-wise'!AO94="","",'result subject-wise'!AO94)</f>
        <v/>
      </c>
      <c r="V2314" s="1036"/>
    </row>
    <row r="2315" spans="1:22" ht="19.25" customHeight="1">
      <c r="A2315" s="986"/>
      <c r="B2315" s="1039" t="s">
        <v>200</v>
      </c>
      <c r="C2315" s="1040"/>
      <c r="D2315" s="1041" t="str">
        <f>IF('statement of marks'!HD94="","",'statement of marks'!HD94)</f>
        <v/>
      </c>
      <c r="E2315" s="1042"/>
      <c r="F2315" s="1042"/>
      <c r="G2315" s="1042"/>
      <c r="H2315" s="1042"/>
      <c r="I2315" s="1043"/>
      <c r="J2315" s="202" t="s">
        <v>330</v>
      </c>
      <c r="K2315" s="201" t="str">
        <f>IF('statement of marks'!HG94="","",'statement of marks'!HG94)</f>
        <v/>
      </c>
      <c r="L2315" s="1044" t="s">
        <v>157</v>
      </c>
      <c r="M2315" s="1045"/>
      <c r="N2315" s="1046"/>
      <c r="O2315" s="201" t="str">
        <f>IF('statement of marks'!HI94="","",'statement of marks'!HI94)</f>
        <v/>
      </c>
      <c r="P2315" s="1047" t="s">
        <v>324</v>
      </c>
      <c r="Q2315" s="1047"/>
      <c r="R2315" s="1047"/>
      <c r="S2315" s="1047"/>
      <c r="T2315" s="1047"/>
      <c r="U2315" s="1047"/>
      <c r="V2315" s="1048"/>
    </row>
    <row r="2316" spans="1:22" ht="19.25" customHeight="1">
      <c r="A2316" s="986"/>
      <c r="B2316" s="1039" t="s">
        <v>333</v>
      </c>
      <c r="C2316" s="1040"/>
      <c r="D2316" s="965" t="s">
        <v>127</v>
      </c>
      <c r="E2316" s="966"/>
      <c r="F2316" s="958" t="s">
        <v>129</v>
      </c>
      <c r="G2316" s="958"/>
      <c r="H2316" s="958" t="s">
        <v>131</v>
      </c>
      <c r="I2316" s="958"/>
      <c r="J2316" s="958" t="s">
        <v>133</v>
      </c>
      <c r="K2316" s="958"/>
      <c r="L2316" s="959" t="s">
        <v>312</v>
      </c>
      <c r="M2316" s="959"/>
      <c r="N2316" s="959"/>
      <c r="O2316" s="959"/>
      <c r="P2316" s="960" t="s">
        <v>200</v>
      </c>
      <c r="Q2316" s="960"/>
      <c r="R2316" s="960"/>
      <c r="S2316" s="960"/>
      <c r="T2316" s="961" t="str">
        <f>IF('result subject-wise'!AR94="","",'result subject-wise'!AR94)</f>
        <v/>
      </c>
      <c r="U2316" s="961"/>
      <c r="V2316" s="962"/>
    </row>
    <row r="2317" spans="1:22" ht="19.25" customHeight="1">
      <c r="A2317" s="986"/>
      <c r="B2317" s="963" t="s">
        <v>309</v>
      </c>
      <c r="C2317" s="964"/>
      <c r="D2317" s="965" t="str">
        <f>IF('statement of marks'!EZ94="","",'statement of marks'!EZ94)</f>
        <v/>
      </c>
      <c r="E2317" s="966"/>
      <c r="F2317" s="966" t="str">
        <f>IF('statement of marks'!FB94="","",'statement of marks'!FB94)</f>
        <v/>
      </c>
      <c r="G2317" s="966"/>
      <c r="H2317" s="966" t="str">
        <f>IF('statement of marks'!FD94="","",'statement of marks'!FD94)</f>
        <v/>
      </c>
      <c r="I2317" s="966"/>
      <c r="J2317" s="966" t="str">
        <f>IF('statement of marks'!FF94="","",'statement of marks'!FF94)</f>
        <v/>
      </c>
      <c r="K2317" s="966"/>
      <c r="L2317" s="966" t="str">
        <f>IF('statement of marks'!FH94="","",'statement of marks'!FH94)</f>
        <v/>
      </c>
      <c r="M2317" s="966"/>
      <c r="N2317" s="966"/>
      <c r="O2317" s="966"/>
      <c r="P2317" s="960" t="s">
        <v>330</v>
      </c>
      <c r="Q2317" s="960"/>
      <c r="R2317" s="960"/>
      <c r="S2317" s="960"/>
      <c r="T2317" s="961" t="str">
        <f>IF(AND(T2316="mRrh.kZ",V2312&gt;=60),"FIRST",IF(AND(T2316="mRrh.kZ",V2312&gt;=48),"SECOND",IF(AND(T2316="mRrh.kZ",V2312&gt;=36),"THIRD","")))</f>
        <v/>
      </c>
      <c r="U2317" s="961"/>
      <c r="V2317" s="962"/>
    </row>
    <row r="2318" spans="1:22" ht="19.25" customHeight="1">
      <c r="A2318" s="986"/>
      <c r="B2318" s="963" t="s">
        <v>310</v>
      </c>
      <c r="C2318" s="964"/>
      <c r="D2318" s="967" t="str">
        <f>IF('statement of marks'!EY94="","",'statement of marks'!EY94)</f>
        <v/>
      </c>
      <c r="E2318" s="968"/>
      <c r="F2318" s="968" t="str">
        <f>IF('statement of marks'!FA94="","",'statement of marks'!FA94)</f>
        <v/>
      </c>
      <c r="G2318" s="968"/>
      <c r="H2318" s="968" t="str">
        <f>IF('statement of marks'!FC94="","",'statement of marks'!FC94)</f>
        <v/>
      </c>
      <c r="I2318" s="968"/>
      <c r="J2318" s="968" t="str">
        <f>IF('statement of marks'!FE94="","",'statement of marks'!FE94)</f>
        <v/>
      </c>
      <c r="K2318" s="968"/>
      <c r="L2318" s="968" t="str">
        <f>IF('statement of marks'!FG94="","",'statement of marks'!FG94)</f>
        <v/>
      </c>
      <c r="M2318" s="968"/>
      <c r="N2318" s="968"/>
      <c r="O2318" s="968"/>
      <c r="P2318" s="969" t="s">
        <v>302</v>
      </c>
      <c r="Q2318" s="970"/>
      <c r="R2318" s="970"/>
      <c r="S2318" s="971"/>
      <c r="T2318" s="972" t="str">
        <f>IF(T2316="","",'result subject-wise'!$G$118)</f>
        <v/>
      </c>
      <c r="U2318" s="972"/>
      <c r="V2318" s="973"/>
    </row>
    <row r="2319" spans="1:22" ht="19.25" customHeight="1">
      <c r="A2319" s="986"/>
      <c r="B2319" s="942" t="s">
        <v>303</v>
      </c>
      <c r="C2319" s="943"/>
      <c r="D2319" s="944"/>
      <c r="E2319" s="945"/>
      <c r="F2319" s="945"/>
      <c r="G2319" s="945"/>
      <c r="H2319" s="945"/>
      <c r="I2319" s="945"/>
      <c r="J2319" s="945"/>
      <c r="K2319" s="945"/>
      <c r="L2319" s="946" t="s">
        <v>326</v>
      </c>
      <c r="M2319" s="946"/>
      <c r="N2319" s="946"/>
      <c r="O2319" s="946"/>
      <c r="P2319" s="946"/>
      <c r="Q2319" s="946"/>
      <c r="R2319" s="974"/>
      <c r="S2319" s="975"/>
      <c r="T2319" s="975"/>
      <c r="U2319" s="975"/>
      <c r="V2319" s="976"/>
    </row>
    <row r="2320" spans="1:22" ht="19.25" customHeight="1">
      <c r="A2320" s="986"/>
      <c r="B2320" s="942" t="s">
        <v>335</v>
      </c>
      <c r="C2320" s="943"/>
      <c r="D2320" s="944"/>
      <c r="E2320" s="945"/>
      <c r="F2320" s="945"/>
      <c r="G2320" s="945"/>
      <c r="H2320" s="945"/>
      <c r="I2320" s="945"/>
      <c r="J2320" s="945"/>
      <c r="K2320" s="945"/>
      <c r="L2320" s="946" t="s">
        <v>304</v>
      </c>
      <c r="M2320" s="946"/>
      <c r="N2320" s="946"/>
      <c r="O2320" s="946"/>
      <c r="P2320" s="946"/>
      <c r="Q2320" s="946"/>
      <c r="R2320" s="977"/>
      <c r="S2320" s="978"/>
      <c r="T2320" s="978"/>
      <c r="U2320" s="978"/>
      <c r="V2320" s="979"/>
    </row>
    <row r="2321" spans="1:22" ht="19.25" customHeight="1">
      <c r="A2321" s="986"/>
      <c r="B2321" s="942" t="s">
        <v>313</v>
      </c>
      <c r="C2321" s="943"/>
      <c r="D2321" s="944"/>
      <c r="E2321" s="945"/>
      <c r="F2321" s="945"/>
      <c r="G2321" s="945"/>
      <c r="H2321" s="945"/>
      <c r="I2321" s="945"/>
      <c r="J2321" s="945"/>
      <c r="K2321" s="945"/>
      <c r="L2321" s="946" t="s">
        <v>327</v>
      </c>
      <c r="M2321" s="946"/>
      <c r="N2321" s="946"/>
      <c r="O2321" s="946"/>
      <c r="P2321" s="946"/>
      <c r="Q2321" s="946"/>
      <c r="R2321" s="947" t="s">
        <v>328</v>
      </c>
      <c r="S2321" s="948"/>
      <c r="T2321" s="948"/>
      <c r="U2321" s="948"/>
      <c r="V2321" s="949"/>
    </row>
    <row r="2322" spans="1:22" ht="19.25" customHeight="1">
      <c r="A2322" s="987"/>
      <c r="B2322" s="950" t="s">
        <v>329</v>
      </c>
      <c r="C2322" s="951"/>
      <c r="D2322" s="952"/>
      <c r="E2322" s="953"/>
      <c r="F2322" s="953"/>
      <c r="G2322" s="953"/>
      <c r="H2322" s="953"/>
      <c r="I2322" s="953"/>
      <c r="J2322" s="953"/>
      <c r="K2322" s="953"/>
      <c r="L2322" s="951" t="s">
        <v>117</v>
      </c>
      <c r="M2322" s="951"/>
      <c r="N2322" s="951"/>
      <c r="O2322" s="951"/>
      <c r="P2322" s="954">
        <f>'statement of marks'!$HJ$110</f>
        <v>42122</v>
      </c>
      <c r="Q2322" s="954"/>
      <c r="R2322" s="955" t="s">
        <v>305</v>
      </c>
      <c r="S2322" s="956"/>
      <c r="T2322" s="956"/>
      <c r="U2322" s="956"/>
      <c r="V2322" s="957"/>
    </row>
    <row r="2323" spans="1:22" ht="19.25" customHeight="1">
      <c r="A2323" s="980" t="s">
        <v>287</v>
      </c>
      <c r="B2323" s="981"/>
      <c r="C2323" s="981"/>
      <c r="D2323" s="981"/>
      <c r="E2323" s="981"/>
      <c r="F2323" s="981"/>
      <c r="G2323" s="981"/>
      <c r="H2323" s="981"/>
      <c r="I2323" s="981"/>
      <c r="J2323" s="981"/>
      <c r="K2323" s="981"/>
      <c r="L2323" s="981"/>
      <c r="M2323" s="981"/>
      <c r="N2323" s="981"/>
      <c r="O2323" s="981"/>
      <c r="P2323" s="981"/>
      <c r="Q2323" s="981"/>
      <c r="R2323" s="981"/>
      <c r="S2323" s="981"/>
      <c r="T2323" s="981"/>
      <c r="U2323" s="981"/>
      <c r="V2323" s="982"/>
    </row>
    <row r="2324" spans="1:22" ht="19.25" customHeight="1">
      <c r="A2324" s="983" t="str">
        <f>'statement of marks'!$A$1</f>
        <v>GOVT. GIRLS' HR. SEC. SCHOOL, NIMBAHERA</v>
      </c>
      <c r="B2324" s="984"/>
      <c r="C2324" s="984"/>
      <c r="D2324" s="984"/>
      <c r="E2324" s="984"/>
      <c r="F2324" s="984"/>
      <c r="G2324" s="984"/>
      <c r="H2324" s="984"/>
      <c r="I2324" s="984"/>
      <c r="J2324" s="984"/>
      <c r="K2324" s="984"/>
      <c r="L2324" s="984"/>
      <c r="M2324" s="984"/>
      <c r="N2324" s="984"/>
      <c r="O2324" s="984"/>
      <c r="P2324" s="984"/>
      <c r="Q2324" s="984"/>
      <c r="R2324" s="984"/>
      <c r="S2324" s="984"/>
      <c r="T2324" s="984"/>
      <c r="U2324" s="984"/>
      <c r="V2324" s="985"/>
    </row>
    <row r="2325" spans="1:22" ht="19.25" customHeight="1">
      <c r="A2325" s="986"/>
      <c r="B2325" s="988" t="s">
        <v>316</v>
      </c>
      <c r="C2325" s="988"/>
      <c r="D2325" s="989" t="str">
        <f>'statement of marks'!$F$3</f>
        <v>2013-14</v>
      </c>
      <c r="E2325" s="990"/>
      <c r="F2325" s="991" t="str">
        <f>IF(T2343="","MAIN EXAMINATION",IF(D2342="Suppl.","SUPPLEMENTARY EXAMINATION",IF(D2342="Re-exam.","RE-EXAMINATION",)))</f>
        <v>MAIN EXAMINATION</v>
      </c>
      <c r="G2325" s="992"/>
      <c r="H2325" s="992"/>
      <c r="I2325" s="992"/>
      <c r="J2325" s="992"/>
      <c r="K2325" s="992"/>
      <c r="L2325" s="992"/>
      <c r="M2325" s="992"/>
      <c r="N2325" s="992"/>
      <c r="O2325" s="992"/>
      <c r="P2325" s="992"/>
      <c r="Q2325" s="992"/>
      <c r="R2325" s="993" t="s">
        <v>315</v>
      </c>
      <c r="S2325" s="994"/>
      <c r="T2325" s="995" t="str">
        <f>'statement of marks'!$A$3</f>
        <v>11 'A'</v>
      </c>
      <c r="U2325" s="995"/>
      <c r="V2325" s="996"/>
    </row>
    <row r="2326" spans="1:22" ht="19.25" customHeight="1">
      <c r="A2326" s="986"/>
      <c r="B2326" s="997" t="s">
        <v>36</v>
      </c>
      <c r="C2326" s="997"/>
      <c r="D2326" s="998" t="str">
        <f>IF('statement of marks'!G95="","",'statement of marks'!G95)</f>
        <v>A 087</v>
      </c>
      <c r="E2326" s="946"/>
      <c r="F2326" s="946"/>
      <c r="G2326" s="946"/>
      <c r="H2326" s="946"/>
      <c r="I2326" s="946"/>
      <c r="J2326" s="946"/>
      <c r="K2326" s="946"/>
      <c r="L2326" s="946"/>
      <c r="M2326" s="946"/>
      <c r="N2326" s="946"/>
      <c r="O2326" s="946"/>
      <c r="P2326" s="946"/>
      <c r="Q2326" s="946"/>
      <c r="R2326" s="999" t="s">
        <v>314</v>
      </c>
      <c r="S2326" s="1000"/>
      <c r="T2326" s="1001" t="str">
        <f>IF('statement of marks'!E95="","",'statement of marks'!E95)</f>
        <v/>
      </c>
      <c r="U2326" s="1001"/>
      <c r="V2326" s="1002"/>
    </row>
    <row r="2327" spans="1:22" ht="19.25" customHeight="1">
      <c r="A2327" s="986"/>
      <c r="B2327" s="997" t="s">
        <v>37</v>
      </c>
      <c r="C2327" s="997"/>
      <c r="D2327" s="998" t="str">
        <f>IF('statement of marks'!H95="","",'statement of marks'!H95)</f>
        <v>B 087</v>
      </c>
      <c r="E2327" s="946"/>
      <c r="F2327" s="946"/>
      <c r="G2327" s="946"/>
      <c r="H2327" s="946"/>
      <c r="I2327" s="946"/>
      <c r="J2327" s="946"/>
      <c r="K2327" s="946"/>
      <c r="L2327" s="946"/>
      <c r="M2327" s="946"/>
      <c r="N2327" s="946"/>
      <c r="O2327" s="946"/>
      <c r="P2327" s="946"/>
      <c r="Q2327" s="946"/>
      <c r="R2327" s="999" t="s">
        <v>35</v>
      </c>
      <c r="S2327" s="1000"/>
      <c r="T2327" s="1001" t="str">
        <f>IF('statement of marks'!D95="","",'statement of marks'!D95)</f>
        <v/>
      </c>
      <c r="U2327" s="1001"/>
      <c r="V2327" s="1002"/>
    </row>
    <row r="2328" spans="1:22" ht="19.25" customHeight="1">
      <c r="A2328" s="986"/>
      <c r="B2328" s="1003" t="s">
        <v>38</v>
      </c>
      <c r="C2328" s="1003"/>
      <c r="D2328" s="998" t="str">
        <f>IF('statement of marks'!I95="","",'statement of marks'!I95)</f>
        <v>C 087</v>
      </c>
      <c r="E2328" s="946"/>
      <c r="F2328" s="946"/>
      <c r="G2328" s="946"/>
      <c r="H2328" s="946"/>
      <c r="I2328" s="946"/>
      <c r="J2328" s="946"/>
      <c r="K2328" s="946"/>
      <c r="L2328" s="946"/>
      <c r="M2328" s="946"/>
      <c r="N2328" s="946"/>
      <c r="O2328" s="946"/>
      <c r="P2328" s="946"/>
      <c r="Q2328" s="946"/>
      <c r="R2328" s="1004" t="s">
        <v>285</v>
      </c>
      <c r="S2328" s="1005"/>
      <c r="T2328" s="1006" t="str">
        <f>IF('statement of marks'!F95="","",'statement of marks'!F95)</f>
        <v/>
      </c>
      <c r="U2328" s="1006"/>
      <c r="V2328" s="1007"/>
    </row>
    <row r="2329" spans="1:22" ht="19.25" customHeight="1">
      <c r="A2329" s="986"/>
      <c r="B2329" s="1008" t="s">
        <v>223</v>
      </c>
      <c r="C2329" s="1010" t="s">
        <v>319</v>
      </c>
      <c r="D2329" s="1012" t="s">
        <v>114</v>
      </c>
      <c r="E2329" s="1012" t="s">
        <v>115</v>
      </c>
      <c r="F2329" s="1012" t="s">
        <v>116</v>
      </c>
      <c r="G2329" s="1014" t="s">
        <v>281</v>
      </c>
      <c r="H2329" s="1014" t="s">
        <v>282</v>
      </c>
      <c r="I2329" s="1012" t="s">
        <v>289</v>
      </c>
      <c r="J2329" s="1012" t="s">
        <v>299</v>
      </c>
      <c r="K2329" s="1016" t="s">
        <v>299</v>
      </c>
      <c r="L2329" s="1018" t="s">
        <v>292</v>
      </c>
      <c r="M2329" s="1018" t="s">
        <v>293</v>
      </c>
      <c r="N2329" s="1020" t="s">
        <v>294</v>
      </c>
      <c r="O2329" s="1020" t="s">
        <v>290</v>
      </c>
      <c r="P2329" s="1020" t="s">
        <v>291</v>
      </c>
      <c r="Q2329" s="1016" t="s">
        <v>323</v>
      </c>
      <c r="R2329" s="1012" t="s">
        <v>334</v>
      </c>
      <c r="S2329" s="1022" t="s">
        <v>332</v>
      </c>
      <c r="T2329" s="1024" t="s">
        <v>320</v>
      </c>
      <c r="U2329" s="1026" t="s">
        <v>321</v>
      </c>
      <c r="V2329" s="1028" t="s">
        <v>322</v>
      </c>
    </row>
    <row r="2330" spans="1:22" ht="19.25" customHeight="1">
      <c r="A2330" s="986"/>
      <c r="B2330" s="1009"/>
      <c r="C2330" s="1011"/>
      <c r="D2330" s="1013"/>
      <c r="E2330" s="1013"/>
      <c r="F2330" s="1013"/>
      <c r="G2330" s="1015"/>
      <c r="H2330" s="1015"/>
      <c r="I2330" s="1013"/>
      <c r="J2330" s="1013"/>
      <c r="K2330" s="1017"/>
      <c r="L2330" s="1019"/>
      <c r="M2330" s="1019"/>
      <c r="N2330" s="1021"/>
      <c r="O2330" s="1021"/>
      <c r="P2330" s="1021"/>
      <c r="Q2330" s="1017"/>
      <c r="R2330" s="1013"/>
      <c r="S2330" s="1023"/>
      <c r="T2330" s="1025"/>
      <c r="U2330" s="1027"/>
      <c r="V2330" s="1029"/>
    </row>
    <row r="2331" spans="1:22" ht="19.25" customHeight="1">
      <c r="A2331" s="986"/>
      <c r="B2331" s="1030" t="s">
        <v>317</v>
      </c>
      <c r="C2331" s="1031"/>
      <c r="D2331" s="173">
        <v>10</v>
      </c>
      <c r="E2331" s="203">
        <v>10</v>
      </c>
      <c r="F2331" s="203">
        <v>10</v>
      </c>
      <c r="G2331" s="164" t="s">
        <v>90</v>
      </c>
      <c r="H2331" s="174" t="str">
        <f>'statement of marks'!$AQ$6</f>
        <v/>
      </c>
      <c r="I2331" s="165">
        <v>70</v>
      </c>
      <c r="J2331" s="164" t="s">
        <v>88</v>
      </c>
      <c r="K2331" s="175">
        <v>100</v>
      </c>
      <c r="L2331" s="164" t="s">
        <v>91</v>
      </c>
      <c r="M2331" s="174" t="str">
        <f>'statement of marks'!$AV$6</f>
        <v/>
      </c>
      <c r="N2331" s="165">
        <v>100</v>
      </c>
      <c r="O2331" s="164" t="s">
        <v>307</v>
      </c>
      <c r="P2331" s="175"/>
      <c r="Q2331" s="175">
        <v>200</v>
      </c>
      <c r="R2331" s="166"/>
      <c r="S2331" s="166"/>
      <c r="T2331" s="167"/>
      <c r="U2331" s="168"/>
      <c r="V2331" s="176" t="str">
        <f>IF(OR(U2338=0,U2338&lt;S2338),"",Q2331)</f>
        <v/>
      </c>
    </row>
    <row r="2332" spans="1:22" ht="19.25" customHeight="1">
      <c r="A2332" s="986"/>
      <c r="B2332" s="942" t="str">
        <f>'statement of marks'!$J$3</f>
        <v>HINDI COMPULSORY</v>
      </c>
      <c r="C2332" s="943"/>
      <c r="D2332" s="200" t="str">
        <f>IF('statement of marks'!J95="","",'statement of marks'!J95)</f>
        <v/>
      </c>
      <c r="E2332" s="201" t="str">
        <f>IF('statement of marks'!K95="","",'statement of marks'!K95)</f>
        <v/>
      </c>
      <c r="F2332" s="201" t="str">
        <f>IF('statement of marks'!L95="","",'statement of marks'!L95)</f>
        <v/>
      </c>
      <c r="G2332" s="177" t="str">
        <f>IF('statement of marks'!N95="","",'statement of marks'!N95)</f>
        <v/>
      </c>
      <c r="H2332" s="177" t="str">
        <f>'statement of marks'!$BS$6</f>
        <v/>
      </c>
      <c r="I2332" s="204" t="str">
        <f>IF(G2332="","",G2332)</f>
        <v/>
      </c>
      <c r="J2332" s="204" t="str">
        <f>IF(G2332="","",SUM(D2332,E2332,F2332,G2332))</f>
        <v/>
      </c>
      <c r="K2332" s="178" t="str">
        <f>J2332</f>
        <v/>
      </c>
      <c r="L2332" s="177" t="str">
        <f>IF('statement of marks'!P95="","",'statement of marks'!P95)</f>
        <v/>
      </c>
      <c r="M2332" s="174" t="str">
        <f>'statement of marks'!$BX$6</f>
        <v/>
      </c>
      <c r="N2332" s="204" t="str">
        <f>IF(L2332="","",L2332)</f>
        <v/>
      </c>
      <c r="O2332" s="204" t="str">
        <f>IF(L2332="","",SUM(J2332,L2332))</f>
        <v/>
      </c>
      <c r="P2332" s="179">
        <f>SUM(H2332,M2332)</f>
        <v>0</v>
      </c>
      <c r="Q2332" s="178" t="str">
        <f>O2332</f>
        <v/>
      </c>
      <c r="R2332" s="201" t="str">
        <f>CONCATENATE('statement of marks'!FJ95,'statement of marks'!FK95,'statement of marks'!FL95)</f>
        <v/>
      </c>
      <c r="S2332" s="180" t="str">
        <f>IF(OR(R2332="S",R2332="RE"),100,"")</f>
        <v/>
      </c>
      <c r="T2332" s="181" t="str">
        <f>IF('result subject-wise'!U95="","",'result subject-wise'!U95)</f>
        <v/>
      </c>
      <c r="U2332" s="182" t="str">
        <f>IF('result subject-wise'!V95="","",'result subject-wise'!V95)</f>
        <v/>
      </c>
      <c r="V2332" s="176" t="str">
        <f>IF(OR(U2338=0,U2338&lt;S2338),"",IF(R2332="RE",SUM(Q2332,T2332),IF(R2332="S",T2332,Q2332)))</f>
        <v/>
      </c>
    </row>
    <row r="2333" spans="1:22" ht="19.25" customHeight="1">
      <c r="A2333" s="986"/>
      <c r="B2333" s="942" t="str">
        <f>'statement of marks'!$W$3</f>
        <v>ENGLISH COMPULSORY</v>
      </c>
      <c r="C2333" s="943"/>
      <c r="D2333" s="200" t="str">
        <f>IF('statement of marks'!W95="","",'statement of marks'!W95)</f>
        <v/>
      </c>
      <c r="E2333" s="201" t="str">
        <f>IF('statement of marks'!X95="","",'statement of marks'!X95)</f>
        <v/>
      </c>
      <c r="F2333" s="201" t="str">
        <f>IF('statement of marks'!Y95="","",'statement of marks'!Y95)</f>
        <v/>
      </c>
      <c r="G2333" s="177" t="str">
        <f>IF('statement of marks'!AA95="","",'statement of marks'!AA95)</f>
        <v/>
      </c>
      <c r="H2333" s="177" t="str">
        <f>'statement of marks'!$CU$6</f>
        <v/>
      </c>
      <c r="I2333" s="204" t="str">
        <f>IF(G2333="","",G2333)</f>
        <v/>
      </c>
      <c r="J2333" s="204" t="str">
        <f t="shared" ref="J2333:J2336" si="847">IF(G2333="","",SUM(D2333,E2333,F2333,G2333))</f>
        <v/>
      </c>
      <c r="K2333" s="178" t="str">
        <f>J2333</f>
        <v/>
      </c>
      <c r="L2333" s="177" t="str">
        <f>IF('statement of marks'!AC95="","",'statement of marks'!AC95)</f>
        <v/>
      </c>
      <c r="M2333" s="174" t="str">
        <f>'statement of marks'!$CZ$6</f>
        <v/>
      </c>
      <c r="N2333" s="204" t="str">
        <f>IF(L2333="","",L2333)</f>
        <v/>
      </c>
      <c r="O2333" s="204" t="str">
        <f t="shared" ref="O2333" si="848">IF(L2333="","",SUM(J2333,L2333))</f>
        <v/>
      </c>
      <c r="P2333" s="179">
        <f t="shared" ref="P2333" si="849">SUM(H2333,M2333)</f>
        <v>0</v>
      </c>
      <c r="Q2333" s="178" t="str">
        <f>O2333</f>
        <v/>
      </c>
      <c r="R2333" s="201" t="str">
        <f>CONCATENATE('statement of marks'!FM95,'statement of marks'!FN95,'statement of marks'!FO95)</f>
        <v/>
      </c>
      <c r="S2333" s="180" t="str">
        <f>IF(OR(R2333="S",R2333="RE"),100,"")</f>
        <v/>
      </c>
      <c r="T2333" s="181" t="str">
        <f>IF('result subject-wise'!X95="","",'result subject-wise'!X95)</f>
        <v/>
      </c>
      <c r="U2333" s="182" t="str">
        <f>IF('result subject-wise'!Y95="","",'result subject-wise'!Y95)</f>
        <v/>
      </c>
      <c r="V2333" s="176" t="str">
        <f>IF(OR(U2338=0,U2338&lt;S2338),"",IF(R2333="RE",SUM(Q2333,T2333),IF(R2333="S",T2333,Q2333)))</f>
        <v/>
      </c>
    </row>
    <row r="2334" spans="1:22" ht="19.25" customHeight="1">
      <c r="A2334" s="986"/>
      <c r="B2334" s="942" t="str">
        <f>'statement of marks'!AK95</f>
        <v>DRAWING</v>
      </c>
      <c r="C2334" s="943"/>
      <c r="D2334" s="200" t="str">
        <f>IF('statement of marks'!AL95="","",'statement of marks'!AL95)</f>
        <v/>
      </c>
      <c r="E2334" s="201" t="str">
        <f>IF('statement of marks'!AM95="","",'statement of marks'!AM95)</f>
        <v/>
      </c>
      <c r="F2334" s="201" t="str">
        <f>IF('statement of marks'!AN95="","",'statement of marks'!AN95)</f>
        <v/>
      </c>
      <c r="G2334" s="177" t="str">
        <f>IF('statement of marks'!AP95="","",'statement of marks'!AP95)</f>
        <v/>
      </c>
      <c r="H2334" s="177" t="str">
        <f>IF('statement of marks'!AQ95="","",'statement of marks'!AQ95)</f>
        <v/>
      </c>
      <c r="I2334" s="204" t="str">
        <f>IF(G2334="","",IF(AND(G2334="ML",H2334="ML"),"ML",IF(AND(G2334="ML",H2334=""),"ML",SUM(G2334,H2334))))</f>
        <v/>
      </c>
      <c r="J2334" s="204" t="str">
        <f t="shared" si="847"/>
        <v/>
      </c>
      <c r="K2334" s="178" t="str">
        <f>IF(J2334="","",SUM(H2334,J2334))</f>
        <v/>
      </c>
      <c r="L2334" s="177" t="str">
        <f>IF('statement of marks'!AU95="","",'statement of marks'!AU95)</f>
        <v/>
      </c>
      <c r="M2334" s="177" t="str">
        <f>IF('statement of marks'!AV95="","",'statement of marks'!AV95)</f>
        <v/>
      </c>
      <c r="N2334" s="204" t="str">
        <f>IF(L2334="","",IF(AND(L2334="ML",M2334="ML"),"ML",IF(AND(L2334="ML",M2334=""),"ML",SUM(L2334,M2334))))</f>
        <v/>
      </c>
      <c r="O2334" s="204" t="str">
        <f>IF(L2334="","",SUM(J2334,L2334))</f>
        <v/>
      </c>
      <c r="P2334" s="177" t="str">
        <f>IF(AND(H2334="",M2334=""),"",SUM(H2334,M2334))</f>
        <v/>
      </c>
      <c r="Q2334" s="178" t="str">
        <f>IF(O2334="","",SUM(O2334,P2334))</f>
        <v/>
      </c>
      <c r="R2334" s="201" t="str">
        <f>CONCATENATE('statement of marks'!FP95,'statement of marks'!FY95,'statement of marks'!FZ95)</f>
        <v/>
      </c>
      <c r="S2334" s="180" t="str">
        <f>IF('result subject-wise'!Z95="","",'result subject-wise'!Z95)</f>
        <v/>
      </c>
      <c r="T2334" s="181" t="str">
        <f>IF('result subject-wise'!AB95="","",'result subject-wise'!AB95)</f>
        <v/>
      </c>
      <c r="U2334" s="182" t="str">
        <f>IF('result subject-wise'!AC95="","",'result subject-wise'!AC95)</f>
        <v/>
      </c>
      <c r="V2334" s="176" t="str">
        <f>IF(OR(U2338=0,U2338&lt;S2338),"",IF(OR(R2334="RE",R2334="REP"),SUM(Q2334,T2334),IF(R2334="S",T2334,Q2334)))</f>
        <v/>
      </c>
    </row>
    <row r="2335" spans="1:22" ht="19.25" customHeight="1">
      <c r="A2335" s="986"/>
      <c r="B2335" s="942" t="str">
        <f>'statement of marks'!BM95</f>
        <v/>
      </c>
      <c r="C2335" s="943"/>
      <c r="D2335" s="200" t="str">
        <f>IF('statement of marks'!BN95="","",'statement of marks'!BN95)</f>
        <v/>
      </c>
      <c r="E2335" s="201" t="str">
        <f>IF('statement of marks'!BO95="","",'statement of marks'!BO95)</f>
        <v/>
      </c>
      <c r="F2335" s="201" t="str">
        <f>IF('statement of marks'!BP95="","",'statement of marks'!BP95)</f>
        <v/>
      </c>
      <c r="G2335" s="177" t="str">
        <f>IF('statement of marks'!BR95="","",'statement of marks'!BR95)</f>
        <v/>
      </c>
      <c r="H2335" s="177" t="str">
        <f>IF('statement of marks'!BS95="","",'statement of marks'!BS95)</f>
        <v/>
      </c>
      <c r="I2335" s="204" t="str">
        <f t="shared" ref="I2335" si="850">IF(G2335="","",IF(AND(G2335="ML",H2335="ML"),"ML",IF(AND(G2335="ML",H2335=""),"ML",SUM(G2335,H2335))))</f>
        <v/>
      </c>
      <c r="J2335" s="204" t="str">
        <f t="shared" si="847"/>
        <v/>
      </c>
      <c r="K2335" s="178" t="str">
        <f>IF(J2335="","",SUM(H2335,J2335))</f>
        <v/>
      </c>
      <c r="L2335" s="177" t="str">
        <f>IF('statement of marks'!BW95="","",'statement of marks'!BW95)</f>
        <v/>
      </c>
      <c r="M2335" s="177" t="str">
        <f>IF('statement of marks'!BX95="","",'statement of marks'!BX95)</f>
        <v/>
      </c>
      <c r="N2335" s="204" t="str">
        <f t="shared" ref="N2335" si="851">IF(L2335="","",IF(AND(L2335="ML",M2335="ML"),"ML",IF(AND(L2335="ML",M2335=""),"ML",SUM(L2335,M2335))))</f>
        <v/>
      </c>
      <c r="O2335" s="204" t="str">
        <f>IF(L2335="","",SUM(J2335,L2335))</f>
        <v/>
      </c>
      <c r="P2335" s="177" t="str">
        <f t="shared" ref="P2335:P2336" si="852">IF(AND(H2335="",M2335=""),"",SUM(H2335,M2335))</f>
        <v/>
      </c>
      <c r="Q2335" s="178" t="str">
        <f>IF(O2335="","",SUM(O2335,P2335))</f>
        <v/>
      </c>
      <c r="R2335" s="201" t="str">
        <f>CONCATENATE('statement of marks'!GA95,'statement of marks'!GJ95,'statement of marks'!GK95)</f>
        <v/>
      </c>
      <c r="S2335" s="180" t="str">
        <f>IF('result subject-wise'!AD95="","",'result subject-wise'!AD95)</f>
        <v/>
      </c>
      <c r="T2335" s="181" t="str">
        <f>IF('result subject-wise'!AF95="","",'result subject-wise'!AF95)</f>
        <v/>
      </c>
      <c r="U2335" s="182" t="str">
        <f>IF('result subject-wise'!AG95="","",'result subject-wise'!AG95)</f>
        <v/>
      </c>
      <c r="V2335" s="176" t="str">
        <f>IF(OR(U2338=0,U2338&lt;S2338),"",IF(OR(R2335="RE",R2335="REP"),SUM(Q2335,T2335),IF(R2335="S",T2335,Q2335)))</f>
        <v/>
      </c>
    </row>
    <row r="2336" spans="1:22" ht="19.25" customHeight="1">
      <c r="A2336" s="986"/>
      <c r="B2336" s="942" t="str">
        <f>'statement of marks'!CO95</f>
        <v/>
      </c>
      <c r="C2336" s="943"/>
      <c r="D2336" s="200" t="str">
        <f>IF('statement of marks'!CP95="","",'statement of marks'!CP95)</f>
        <v/>
      </c>
      <c r="E2336" s="201" t="str">
        <f>IF('statement of marks'!CQ95="","",'statement of marks'!CQ95)</f>
        <v/>
      </c>
      <c r="F2336" s="201" t="str">
        <f>IF('statement of marks'!CR95="","",'statement of marks'!CR95)</f>
        <v/>
      </c>
      <c r="G2336" s="177" t="str">
        <f>IF('statement of marks'!CT95="","",'statement of marks'!CT95)</f>
        <v/>
      </c>
      <c r="H2336" s="177" t="str">
        <f>IF('statement of marks'!CU95="","",'statement of marks'!CU95)</f>
        <v/>
      </c>
      <c r="I2336" s="204" t="str">
        <f>IF(G2336="","",IF(AND(G2336="ML",H2336="ML"),"ML",IF(AND(G2336="ML",H2336=""),"ML",SUM(G2336,H2336))))</f>
        <v/>
      </c>
      <c r="J2336" s="204" t="str">
        <f t="shared" si="847"/>
        <v/>
      </c>
      <c r="K2336" s="178" t="str">
        <f>IF(J2336="","",SUM(H2336,J2336))</f>
        <v/>
      </c>
      <c r="L2336" s="177" t="str">
        <f>IF('statement of marks'!CY95="","",'statement of marks'!CY95)</f>
        <v/>
      </c>
      <c r="M2336" s="177" t="str">
        <f>IF('statement of marks'!CZ95="","",'statement of marks'!CZ95)</f>
        <v/>
      </c>
      <c r="N2336" s="204" t="str">
        <f>IF(L2336="","",IF(AND(L2336="ML",M2336="ML"),"ML",IF(AND(L2336="ML",M2336=""),"ML",SUM(L2336,M2336))))</f>
        <v/>
      </c>
      <c r="O2336" s="204" t="str">
        <f>IF(L2336="","",SUM(J2336,L2336))</f>
        <v/>
      </c>
      <c r="P2336" s="177" t="str">
        <f t="shared" si="852"/>
        <v/>
      </c>
      <c r="Q2336" s="178" t="str">
        <f>IF(O2336="","",SUM(O2336,P2336))</f>
        <v/>
      </c>
      <c r="R2336" s="201" t="str">
        <f>CONCATENATE('statement of marks'!GL95,'statement of marks'!GU95,'statement of marks'!GV95)</f>
        <v/>
      </c>
      <c r="S2336" s="180" t="str">
        <f>IF('result subject-wise'!AH95="","",'result subject-wise'!AH95)</f>
        <v/>
      </c>
      <c r="T2336" s="181" t="str">
        <f>IF('result subject-wise'!AJ95="","",'result subject-wise'!AJ95)</f>
        <v/>
      </c>
      <c r="U2336" s="182" t="str">
        <f>IF('result subject-wise'!AK95="","",'result subject-wise'!AK95)</f>
        <v/>
      </c>
      <c r="V2336" s="176" t="str">
        <f>IF(OR(U2338=0,U2338&lt;S2338),"",IF(OR(R2336="RE",R2336="REP"),SUM(Q2336,T2336),IF(R2336="S",T2336,Q2336)))</f>
        <v/>
      </c>
    </row>
    <row r="2337" spans="1:22" ht="19.25" customHeight="1">
      <c r="A2337" s="986"/>
      <c r="B2337" s="1032" t="s">
        <v>296</v>
      </c>
      <c r="C2337" s="1033"/>
      <c r="D2337" s="183" t="str">
        <f>IF(AND(D2332="",D2333="",D2334="",D2335="",D2336=""),"",SUM(D2332:D2336))</f>
        <v/>
      </c>
      <c r="E2337" s="183" t="str">
        <f t="shared" ref="E2337:F2337" si="853">IF(AND(E2332="",E2333="",E2334="",E2335="",E2336=""),"",SUM(E2332:E2336))</f>
        <v/>
      </c>
      <c r="F2337" s="183" t="str">
        <f t="shared" si="853"/>
        <v/>
      </c>
      <c r="G2337" s="184" t="str">
        <f>IF(G2332="","",SUM(G2332:G2336))</f>
        <v/>
      </c>
      <c r="H2337" s="184">
        <f>SUM(H2334:H2336)</f>
        <v>0</v>
      </c>
      <c r="I2337" s="184" t="str">
        <f>IF(AND(I2332="",I2333="",I2334="",I2335="",I2336=""),"",SUM(I2332:I2336))</f>
        <v/>
      </c>
      <c r="J2337" s="185" t="str">
        <f>IF(J2336="","",SUM(J2332:J2336))</f>
        <v/>
      </c>
      <c r="K2337" s="186" t="str">
        <f>IF(K2332="","",SUM(K2332:K2336))</f>
        <v/>
      </c>
      <c r="L2337" s="184" t="str">
        <f>IF(L2332="","",SUM(L2332:L2336))</f>
        <v/>
      </c>
      <c r="M2337" s="184">
        <f>SUM(M2334:M2336)</f>
        <v>0</v>
      </c>
      <c r="N2337" s="184" t="str">
        <f t="shared" ref="N2337" si="854">IF(AND(N2332="",N2333="",N2334="",N2335="",N2336=""),"",SUM(N2332:N2336))</f>
        <v/>
      </c>
      <c r="O2337" s="185" t="str">
        <f>IF(L2337="","",SUM(J2337,L2337))</f>
        <v/>
      </c>
      <c r="P2337" s="186">
        <f>SUM(H2337,M2337)</f>
        <v>0</v>
      </c>
      <c r="Q2337" s="186" t="str">
        <f>IF(Q2332="","",SUM(Q2332:Q2336))</f>
        <v/>
      </c>
      <c r="R2337" s="185"/>
      <c r="S2337" s="185" t="str">
        <f>IF(AND(S2332="",S2333="",S2334="",S2335="",S2336=""),"",SUM(S2332:S2336))</f>
        <v/>
      </c>
      <c r="T2337" s="187" t="str">
        <f>IF(AND(T2332="",T2333="",T2334="",T2335="",T2336=""),"",SUM(T2332:T2336))</f>
        <v/>
      </c>
      <c r="U2337" s="188"/>
      <c r="V2337" s="189" t="str">
        <f>IF(V2332="","",SUM(V2332:V2336))</f>
        <v/>
      </c>
    </row>
    <row r="2338" spans="1:22" ht="19.25" customHeight="1">
      <c r="A2338" s="986"/>
      <c r="B2338" s="1034" t="s">
        <v>318</v>
      </c>
      <c r="C2338" s="1035"/>
      <c r="D2338" s="173" t="str">
        <f>IF(D2337="","",50-(COUNTIF(D2332:D2336,"NA")*10+COUNTIF(D2332:D2336,"ML")*10))</f>
        <v/>
      </c>
      <c r="E2338" s="173" t="str">
        <f t="shared" ref="E2338:F2338" si="855">IF(E2337="","",50-(COUNTIF(E2332:E2336,"NA")*10+COUNTIF(E2332:E2336,"ML")*10))</f>
        <v/>
      </c>
      <c r="F2338" s="173" t="str">
        <f t="shared" si="855"/>
        <v/>
      </c>
      <c r="G2338" s="177">
        <f>I2338-H2338</f>
        <v>350</v>
      </c>
      <c r="H2338" s="184">
        <f>IF(H2337="","",(IF(OR(H2334="ML",H2334=""),0,H2331)+IF(OR(H2335="ML",H2335=""),0,H2332)+IF(OR(H2336="ML",H2336=""),0,H2333)))</f>
        <v>0</v>
      </c>
      <c r="I2338" s="177">
        <f>IF(I2337=0,0,350-H2340)</f>
        <v>350</v>
      </c>
      <c r="J2338" s="204" t="str">
        <f>IF(J2337="","",SUM(D2338:G2338))</f>
        <v/>
      </c>
      <c r="K2338" s="178" t="str">
        <f>IF(K2337="","",SUM(H2338,J2338))</f>
        <v/>
      </c>
      <c r="L2338" s="177">
        <f>N2338-M2338</f>
        <v>500</v>
      </c>
      <c r="M2338" s="180">
        <f>IF(M2337="","",(IF(OR(M2334="ML",M2334=""),0,M2331)+IF(OR(M2335="ML",M2335=""),0,M2332)+IF(OR(M2336="ML",M2336=""),0,M2333)))</f>
        <v>0</v>
      </c>
      <c r="N2338" s="177">
        <f>IF(N2337=0,0,500-M2340)</f>
        <v>500</v>
      </c>
      <c r="O2338" s="204">
        <f>IF(L2338="","",SUM(J2338,L2338))</f>
        <v>500</v>
      </c>
      <c r="P2338" s="178">
        <f>SUM(H2338,M2338)</f>
        <v>0</v>
      </c>
      <c r="Q2338" s="178" t="str">
        <f>IF(Q2337="","",SUM(O2338,P2338))</f>
        <v/>
      </c>
      <c r="R2338" s="169"/>
      <c r="S2338" s="190">
        <f>COUNTIF(R2332:R2341,"S")</f>
        <v>0</v>
      </c>
      <c r="T2338" s="190">
        <f>COUNTIF(R2332:R2341,"RE")+COUNTIF(R2332:R2341,"REP")</f>
        <v>0</v>
      </c>
      <c r="U2338" s="190">
        <f>COUNTIF(U2332:U2337,"P")+COUNTIF(U2340:U2341,"P")</f>
        <v>0</v>
      </c>
      <c r="V2338" s="191" t="str">
        <f>IF(OR(U2338=0,U2338&lt;(S2338+T2338)),"",(Q2338-(S2338*200)+S2337))</f>
        <v/>
      </c>
    </row>
    <row r="2339" spans="1:22" ht="19.25" customHeight="1">
      <c r="A2339" s="986"/>
      <c r="B2339" s="942" t="s">
        <v>156</v>
      </c>
      <c r="C2339" s="943"/>
      <c r="D2339" s="192" t="str">
        <f t="shared" ref="D2339:Q2339" si="856">IF(D2338="","",D2337/D2338*100)</f>
        <v/>
      </c>
      <c r="E2339" s="192" t="str">
        <f t="shared" si="856"/>
        <v/>
      </c>
      <c r="F2339" s="192" t="str">
        <f t="shared" si="856"/>
        <v/>
      </c>
      <c r="G2339" s="192" t="e">
        <f t="shared" si="856"/>
        <v>#VALUE!</v>
      </c>
      <c r="H2339" s="192" t="e">
        <f t="shared" si="856"/>
        <v>#DIV/0!</v>
      </c>
      <c r="I2339" s="192" t="e">
        <f t="shared" si="856"/>
        <v>#VALUE!</v>
      </c>
      <c r="J2339" s="192" t="str">
        <f t="shared" si="856"/>
        <v/>
      </c>
      <c r="K2339" s="193" t="str">
        <f t="shared" si="856"/>
        <v/>
      </c>
      <c r="L2339" s="192" t="e">
        <f t="shared" si="856"/>
        <v>#VALUE!</v>
      </c>
      <c r="M2339" s="192" t="e">
        <f t="shared" si="856"/>
        <v>#DIV/0!</v>
      </c>
      <c r="N2339" s="192" t="e">
        <f t="shared" si="856"/>
        <v>#VALUE!</v>
      </c>
      <c r="O2339" s="192" t="e">
        <f t="shared" si="856"/>
        <v>#VALUE!</v>
      </c>
      <c r="P2339" s="193" t="e">
        <f t="shared" si="856"/>
        <v>#DIV/0!</v>
      </c>
      <c r="Q2339" s="193" t="str">
        <f t="shared" si="856"/>
        <v/>
      </c>
      <c r="R2339" s="166"/>
      <c r="S2339" s="166"/>
      <c r="T2339" s="167"/>
      <c r="U2339" s="170"/>
      <c r="V2339" s="194" t="str">
        <f>IF(V2338="","",V2337/V2338*100)</f>
        <v/>
      </c>
    </row>
    <row r="2340" spans="1:22" ht="19.25" customHeight="1">
      <c r="A2340" s="986"/>
      <c r="B2340" s="942" t="str">
        <f>'statement of marks'!$DQ$3</f>
        <v>RAJASTHAN STUDIES</v>
      </c>
      <c r="C2340" s="943"/>
      <c r="D2340" s="200" t="str">
        <f>IF('statement of marks'!DQ95="","",'statement of marks'!DQ95)</f>
        <v/>
      </c>
      <c r="E2340" s="201" t="str">
        <f>IF('statement of marks'!DR95="","",'statement of marks'!DR95)</f>
        <v/>
      </c>
      <c r="F2340" s="201" t="str">
        <f>IF('statement of marks'!DS95="","",'statement of marks'!DS95)</f>
        <v/>
      </c>
      <c r="G2340" s="201" t="str">
        <f>IF('statement of marks'!DU95="","",'statement of marks'!DU95)</f>
        <v/>
      </c>
      <c r="H2340" s="179">
        <f>IF(G2332="ML",70)+IF(G2333="ML",70)+IF(G2334="ML",70-H2331)+IF(G2335="ML",70-H2332)+IF(G2336="ML",70-H2333)+IF(H2334="ml",H2331)+IF(H2335="ml",H2332)+IF(H2336="ml",H2333)</f>
        <v>0</v>
      </c>
      <c r="I2340" s="204" t="str">
        <f>IF(G2340="","",SUM(G2340,H2340))</f>
        <v/>
      </c>
      <c r="J2340" s="204" t="str">
        <f>IF(G2340="","",SUM(D2340,E2340,F2340,G2340))</f>
        <v/>
      </c>
      <c r="K2340" s="178" t="str">
        <f>IF(J2340="","",SUM(H2340,J2340))</f>
        <v/>
      </c>
      <c r="L2340" s="201" t="str">
        <f>IF('statement of marks'!DW95="","",'statement of marks'!DW95)</f>
        <v/>
      </c>
      <c r="M2340" s="179">
        <f>IF(L2332="ML",100)+IF(L2333="ML",100)+IF(L2334="ML",100-M2331)+IF(L2335="ML",100-M2332)+IF(L2336="ML",100-M2333)+IF(M2334="ml",M2331)+IF(M2335="ml",M2332)+IF(M2336="ml",M2333)</f>
        <v>0</v>
      </c>
      <c r="N2340" s="204" t="str">
        <f>IF(L2340="","",SUM(L2340,M2340))</f>
        <v/>
      </c>
      <c r="O2340" s="204" t="str">
        <f>IF(L2340="","",SUM(K2340,L2340))</f>
        <v/>
      </c>
      <c r="P2340" s="179">
        <f>SUM(H2340,M2340)</f>
        <v>0</v>
      </c>
      <c r="Q2340" s="178" t="str">
        <f>IF(O2340="","",SUM(O2340,M2340))</f>
        <v/>
      </c>
      <c r="R2340" s="201" t="str">
        <f>IF('statement of marks'!GW95="","",'statement of marks'!GW95)</f>
        <v/>
      </c>
      <c r="S2340" s="180" t="str">
        <f>IF(OR(R2340="S",R2340="RE"),100,"")</f>
        <v/>
      </c>
      <c r="T2340" s="171" t="str">
        <f>IF('result subject-wise'!AL95="","",'result subject-wise'!AL95)</f>
        <v/>
      </c>
      <c r="U2340" s="172" t="str">
        <f>IF('result subject-wise'!AM95="","",'result subject-wise'!AM95)</f>
        <v/>
      </c>
      <c r="V2340" s="1036"/>
    </row>
    <row r="2341" spans="1:22" ht="19.25" customHeight="1">
      <c r="A2341" s="986"/>
      <c r="B2341" s="942" t="str">
        <f>'statement of marks'!$ED$3</f>
        <v>JEEVAN KAUSJAL</v>
      </c>
      <c r="C2341" s="943"/>
      <c r="D2341" s="1037" t="s">
        <v>283</v>
      </c>
      <c r="E2341" s="1038"/>
      <c r="F2341" s="204">
        <f>'statement of marks'!$ED$6</f>
        <v>30</v>
      </c>
      <c r="G2341" s="177" t="str">
        <f>IF('statement of marks'!ED95="","",'statement of marks'!ED95)</f>
        <v/>
      </c>
      <c r="H2341" s="1038" t="s">
        <v>284</v>
      </c>
      <c r="I2341" s="1038"/>
      <c r="J2341" s="204">
        <f>'statement of marks'!$EE$6</f>
        <v>30</v>
      </c>
      <c r="K2341" s="178" t="str">
        <f>IF('statement of marks'!EE95="","",'statement of marks'!EE95)</f>
        <v/>
      </c>
      <c r="L2341" s="1038" t="s">
        <v>113</v>
      </c>
      <c r="M2341" s="1038"/>
      <c r="N2341" s="204">
        <f>'statement of marks'!$EF$6</f>
        <v>40</v>
      </c>
      <c r="O2341" s="201" t="str">
        <f>IF('statement of marks'!EF95="","",'statement of marks'!EF95)</f>
        <v/>
      </c>
      <c r="P2341" s="166"/>
      <c r="Q2341" s="178" t="str">
        <f>IF(O2341="","",SUM(G2341,K2341,O2341))</f>
        <v/>
      </c>
      <c r="R2341" s="201" t="str">
        <f>IF('statement of marks'!GX95="","",'statement of marks'!GX95)</f>
        <v/>
      </c>
      <c r="S2341" s="180" t="str">
        <f>IF(OR(R2341="S",R2341="RE"),40,"")</f>
        <v/>
      </c>
      <c r="T2341" s="171" t="str">
        <f>IF('result subject-wise'!AN95="","",'result subject-wise'!AN95)</f>
        <v/>
      </c>
      <c r="U2341" s="172" t="str">
        <f>IF('result subject-wise'!AO95="","",'result subject-wise'!AO95)</f>
        <v/>
      </c>
      <c r="V2341" s="1036"/>
    </row>
    <row r="2342" spans="1:22" ht="19.25" customHeight="1">
      <c r="A2342" s="986"/>
      <c r="B2342" s="1039" t="s">
        <v>200</v>
      </c>
      <c r="C2342" s="1040"/>
      <c r="D2342" s="1041" t="str">
        <f>IF('statement of marks'!HD95="","",'statement of marks'!HD95)</f>
        <v/>
      </c>
      <c r="E2342" s="1042"/>
      <c r="F2342" s="1042"/>
      <c r="G2342" s="1042"/>
      <c r="H2342" s="1042"/>
      <c r="I2342" s="1043"/>
      <c r="J2342" s="202" t="s">
        <v>330</v>
      </c>
      <c r="K2342" s="201" t="str">
        <f>IF('statement of marks'!HG95="","",'statement of marks'!HG95)</f>
        <v/>
      </c>
      <c r="L2342" s="1044" t="s">
        <v>157</v>
      </c>
      <c r="M2342" s="1045"/>
      <c r="N2342" s="1046"/>
      <c r="O2342" s="201" t="str">
        <f>IF('statement of marks'!HI95="","",'statement of marks'!HI95)</f>
        <v/>
      </c>
      <c r="P2342" s="1047" t="s">
        <v>324</v>
      </c>
      <c r="Q2342" s="1047"/>
      <c r="R2342" s="1047"/>
      <c r="S2342" s="1047"/>
      <c r="T2342" s="1047"/>
      <c r="U2342" s="1047"/>
      <c r="V2342" s="1048"/>
    </row>
    <row r="2343" spans="1:22" ht="19.25" customHeight="1">
      <c r="A2343" s="986"/>
      <c r="B2343" s="1039" t="s">
        <v>333</v>
      </c>
      <c r="C2343" s="1040"/>
      <c r="D2343" s="965" t="s">
        <v>127</v>
      </c>
      <c r="E2343" s="966"/>
      <c r="F2343" s="958" t="s">
        <v>129</v>
      </c>
      <c r="G2343" s="958"/>
      <c r="H2343" s="958" t="s">
        <v>131</v>
      </c>
      <c r="I2343" s="958"/>
      <c r="J2343" s="958" t="s">
        <v>133</v>
      </c>
      <c r="K2343" s="958"/>
      <c r="L2343" s="959" t="s">
        <v>312</v>
      </c>
      <c r="M2343" s="959"/>
      <c r="N2343" s="959"/>
      <c r="O2343" s="959"/>
      <c r="P2343" s="960" t="s">
        <v>200</v>
      </c>
      <c r="Q2343" s="960"/>
      <c r="R2343" s="960"/>
      <c r="S2343" s="960"/>
      <c r="T2343" s="961" t="str">
        <f>IF('result subject-wise'!AR95="","",'result subject-wise'!AR95)</f>
        <v/>
      </c>
      <c r="U2343" s="961"/>
      <c r="V2343" s="962"/>
    </row>
    <row r="2344" spans="1:22" ht="19.25" customHeight="1">
      <c r="A2344" s="986"/>
      <c r="B2344" s="963" t="s">
        <v>309</v>
      </c>
      <c r="C2344" s="964"/>
      <c r="D2344" s="965" t="str">
        <f>IF('statement of marks'!EZ95="","",'statement of marks'!EZ95)</f>
        <v/>
      </c>
      <c r="E2344" s="966"/>
      <c r="F2344" s="966" t="str">
        <f>IF('statement of marks'!FB95="","",'statement of marks'!FB95)</f>
        <v/>
      </c>
      <c r="G2344" s="966"/>
      <c r="H2344" s="966" t="str">
        <f>IF('statement of marks'!FD95="","",'statement of marks'!FD95)</f>
        <v/>
      </c>
      <c r="I2344" s="966"/>
      <c r="J2344" s="966" t="str">
        <f>IF('statement of marks'!FF95="","",'statement of marks'!FF95)</f>
        <v/>
      </c>
      <c r="K2344" s="966"/>
      <c r="L2344" s="966" t="str">
        <f>IF('statement of marks'!FH95="","",'statement of marks'!FH95)</f>
        <v/>
      </c>
      <c r="M2344" s="966"/>
      <c r="N2344" s="966"/>
      <c r="O2344" s="966"/>
      <c r="P2344" s="960" t="s">
        <v>330</v>
      </c>
      <c r="Q2344" s="960"/>
      <c r="R2344" s="960"/>
      <c r="S2344" s="960"/>
      <c r="T2344" s="961" t="str">
        <f>IF(AND(T2343="mRrh.kZ",V2339&gt;=60),"FIRST",IF(AND(T2343="mRrh.kZ",V2339&gt;=48),"SECOND",IF(AND(T2343="mRrh.kZ",V2339&gt;=36),"THIRD","")))</f>
        <v/>
      </c>
      <c r="U2344" s="961"/>
      <c r="V2344" s="962"/>
    </row>
    <row r="2345" spans="1:22" ht="19.25" customHeight="1">
      <c r="A2345" s="986"/>
      <c r="B2345" s="963" t="s">
        <v>310</v>
      </c>
      <c r="C2345" s="964"/>
      <c r="D2345" s="967" t="str">
        <f>IF('statement of marks'!EY95="","",'statement of marks'!EY95)</f>
        <v/>
      </c>
      <c r="E2345" s="968"/>
      <c r="F2345" s="968" t="str">
        <f>IF('statement of marks'!FA95="","",'statement of marks'!FA95)</f>
        <v/>
      </c>
      <c r="G2345" s="968"/>
      <c r="H2345" s="968" t="str">
        <f>IF('statement of marks'!FC95="","",'statement of marks'!FC95)</f>
        <v/>
      </c>
      <c r="I2345" s="968"/>
      <c r="J2345" s="968" t="str">
        <f>IF('statement of marks'!FE95="","",'statement of marks'!FE95)</f>
        <v/>
      </c>
      <c r="K2345" s="968"/>
      <c r="L2345" s="968" t="str">
        <f>IF('statement of marks'!FG95="","",'statement of marks'!FG95)</f>
        <v/>
      </c>
      <c r="M2345" s="968"/>
      <c r="N2345" s="968"/>
      <c r="O2345" s="968"/>
      <c r="P2345" s="969" t="s">
        <v>302</v>
      </c>
      <c r="Q2345" s="970"/>
      <c r="R2345" s="970"/>
      <c r="S2345" s="971"/>
      <c r="T2345" s="972" t="str">
        <f>IF(T2343="","",'result subject-wise'!$G$118)</f>
        <v/>
      </c>
      <c r="U2345" s="972"/>
      <c r="V2345" s="973"/>
    </row>
    <row r="2346" spans="1:22" ht="19.25" customHeight="1">
      <c r="A2346" s="986"/>
      <c r="B2346" s="942" t="s">
        <v>303</v>
      </c>
      <c r="C2346" s="943"/>
      <c r="D2346" s="944"/>
      <c r="E2346" s="945"/>
      <c r="F2346" s="945"/>
      <c r="G2346" s="945"/>
      <c r="H2346" s="945"/>
      <c r="I2346" s="945"/>
      <c r="J2346" s="945"/>
      <c r="K2346" s="945"/>
      <c r="L2346" s="946" t="s">
        <v>326</v>
      </c>
      <c r="M2346" s="946"/>
      <c r="N2346" s="946"/>
      <c r="O2346" s="946"/>
      <c r="P2346" s="946"/>
      <c r="Q2346" s="946"/>
      <c r="R2346" s="974"/>
      <c r="S2346" s="975"/>
      <c r="T2346" s="975"/>
      <c r="U2346" s="975"/>
      <c r="V2346" s="976"/>
    </row>
    <row r="2347" spans="1:22" ht="19.25" customHeight="1">
      <c r="A2347" s="986"/>
      <c r="B2347" s="942" t="s">
        <v>335</v>
      </c>
      <c r="C2347" s="943"/>
      <c r="D2347" s="944"/>
      <c r="E2347" s="945"/>
      <c r="F2347" s="945"/>
      <c r="G2347" s="945"/>
      <c r="H2347" s="945"/>
      <c r="I2347" s="945"/>
      <c r="J2347" s="945"/>
      <c r="K2347" s="945"/>
      <c r="L2347" s="946" t="s">
        <v>304</v>
      </c>
      <c r="M2347" s="946"/>
      <c r="N2347" s="946"/>
      <c r="O2347" s="946"/>
      <c r="P2347" s="946"/>
      <c r="Q2347" s="946"/>
      <c r="R2347" s="977"/>
      <c r="S2347" s="978"/>
      <c r="T2347" s="978"/>
      <c r="U2347" s="978"/>
      <c r="V2347" s="979"/>
    </row>
    <row r="2348" spans="1:22" ht="19.25" customHeight="1">
      <c r="A2348" s="986"/>
      <c r="B2348" s="942" t="s">
        <v>313</v>
      </c>
      <c r="C2348" s="943"/>
      <c r="D2348" s="944"/>
      <c r="E2348" s="945"/>
      <c r="F2348" s="945"/>
      <c r="G2348" s="945"/>
      <c r="H2348" s="945"/>
      <c r="I2348" s="945"/>
      <c r="J2348" s="945"/>
      <c r="K2348" s="945"/>
      <c r="L2348" s="946" t="s">
        <v>327</v>
      </c>
      <c r="M2348" s="946"/>
      <c r="N2348" s="946"/>
      <c r="O2348" s="946"/>
      <c r="P2348" s="946"/>
      <c r="Q2348" s="946"/>
      <c r="R2348" s="947" t="s">
        <v>328</v>
      </c>
      <c r="S2348" s="948"/>
      <c r="T2348" s="948"/>
      <c r="U2348" s="948"/>
      <c r="V2348" s="949"/>
    </row>
    <row r="2349" spans="1:22" ht="19.25" customHeight="1">
      <c r="A2349" s="987"/>
      <c r="B2349" s="950" t="s">
        <v>329</v>
      </c>
      <c r="C2349" s="951"/>
      <c r="D2349" s="952"/>
      <c r="E2349" s="953"/>
      <c r="F2349" s="953"/>
      <c r="G2349" s="953"/>
      <c r="H2349" s="953"/>
      <c r="I2349" s="953"/>
      <c r="J2349" s="953"/>
      <c r="K2349" s="953"/>
      <c r="L2349" s="951" t="s">
        <v>117</v>
      </c>
      <c r="M2349" s="951"/>
      <c r="N2349" s="951"/>
      <c r="O2349" s="951"/>
      <c r="P2349" s="954">
        <f>'statement of marks'!$HJ$110</f>
        <v>42122</v>
      </c>
      <c r="Q2349" s="954"/>
      <c r="R2349" s="955" t="s">
        <v>305</v>
      </c>
      <c r="S2349" s="956"/>
      <c r="T2349" s="956"/>
      <c r="U2349" s="956"/>
      <c r="V2349" s="957"/>
    </row>
    <row r="2350" spans="1:22" ht="19.25" customHeight="1">
      <c r="A2350" s="980" t="s">
        <v>287</v>
      </c>
      <c r="B2350" s="981"/>
      <c r="C2350" s="981"/>
      <c r="D2350" s="981"/>
      <c r="E2350" s="981"/>
      <c r="F2350" s="981"/>
      <c r="G2350" s="981"/>
      <c r="H2350" s="981"/>
      <c r="I2350" s="981"/>
      <c r="J2350" s="981"/>
      <c r="K2350" s="981"/>
      <c r="L2350" s="981"/>
      <c r="M2350" s="981"/>
      <c r="N2350" s="981"/>
      <c r="O2350" s="981"/>
      <c r="P2350" s="981"/>
      <c r="Q2350" s="981"/>
      <c r="R2350" s="981"/>
      <c r="S2350" s="981"/>
      <c r="T2350" s="981"/>
      <c r="U2350" s="981"/>
      <c r="V2350" s="982"/>
    </row>
    <row r="2351" spans="1:22" ht="19.25" customHeight="1">
      <c r="A2351" s="983" t="str">
        <f>'statement of marks'!$A$1</f>
        <v>GOVT. GIRLS' HR. SEC. SCHOOL, NIMBAHERA</v>
      </c>
      <c r="B2351" s="984"/>
      <c r="C2351" s="984"/>
      <c r="D2351" s="984"/>
      <c r="E2351" s="984"/>
      <c r="F2351" s="984"/>
      <c r="G2351" s="984"/>
      <c r="H2351" s="984"/>
      <c r="I2351" s="984"/>
      <c r="J2351" s="984"/>
      <c r="K2351" s="984"/>
      <c r="L2351" s="984"/>
      <c r="M2351" s="984"/>
      <c r="N2351" s="984"/>
      <c r="O2351" s="984"/>
      <c r="P2351" s="984"/>
      <c r="Q2351" s="984"/>
      <c r="R2351" s="984"/>
      <c r="S2351" s="984"/>
      <c r="T2351" s="984"/>
      <c r="U2351" s="984"/>
      <c r="V2351" s="985"/>
    </row>
    <row r="2352" spans="1:22" ht="19.25" customHeight="1">
      <c r="A2352" s="986"/>
      <c r="B2352" s="988" t="s">
        <v>316</v>
      </c>
      <c r="C2352" s="988"/>
      <c r="D2352" s="989" t="str">
        <f>'statement of marks'!$F$3</f>
        <v>2013-14</v>
      </c>
      <c r="E2352" s="990"/>
      <c r="F2352" s="991" t="str">
        <f>IF(T2370="","MAIN EXAMINATION",IF(D2369="Suppl.","SUPPLEMENTARY EXAMINATION",IF(D2369="Re-exam.","RE-EXAMINATION",)))</f>
        <v>MAIN EXAMINATION</v>
      </c>
      <c r="G2352" s="992"/>
      <c r="H2352" s="992"/>
      <c r="I2352" s="992"/>
      <c r="J2352" s="992"/>
      <c r="K2352" s="992"/>
      <c r="L2352" s="992"/>
      <c r="M2352" s="992"/>
      <c r="N2352" s="992"/>
      <c r="O2352" s="992"/>
      <c r="P2352" s="992"/>
      <c r="Q2352" s="992"/>
      <c r="R2352" s="993" t="s">
        <v>315</v>
      </c>
      <c r="S2352" s="994"/>
      <c r="T2352" s="995" t="str">
        <f>'statement of marks'!$A$3</f>
        <v>11 'A'</v>
      </c>
      <c r="U2352" s="995"/>
      <c r="V2352" s="996"/>
    </row>
    <row r="2353" spans="1:22" ht="19.25" customHeight="1">
      <c r="A2353" s="986"/>
      <c r="B2353" s="997" t="s">
        <v>36</v>
      </c>
      <c r="C2353" s="997"/>
      <c r="D2353" s="998" t="str">
        <f>IF('statement of marks'!G96="","",'statement of marks'!G96)</f>
        <v>A 088</v>
      </c>
      <c r="E2353" s="946"/>
      <c r="F2353" s="946"/>
      <c r="G2353" s="946"/>
      <c r="H2353" s="946"/>
      <c r="I2353" s="946"/>
      <c r="J2353" s="946"/>
      <c r="K2353" s="946"/>
      <c r="L2353" s="946"/>
      <c r="M2353" s="946"/>
      <c r="N2353" s="946"/>
      <c r="O2353" s="946"/>
      <c r="P2353" s="946"/>
      <c r="Q2353" s="946"/>
      <c r="R2353" s="999" t="s">
        <v>314</v>
      </c>
      <c r="S2353" s="1000"/>
      <c r="T2353" s="1001" t="str">
        <f>IF('statement of marks'!E96="","",'statement of marks'!E96)</f>
        <v/>
      </c>
      <c r="U2353" s="1001"/>
      <c r="V2353" s="1002"/>
    </row>
    <row r="2354" spans="1:22" ht="19.25" customHeight="1">
      <c r="A2354" s="986"/>
      <c r="B2354" s="997" t="s">
        <v>37</v>
      </c>
      <c r="C2354" s="997"/>
      <c r="D2354" s="998" t="str">
        <f>IF('statement of marks'!H96="","",'statement of marks'!H96)</f>
        <v>B 088</v>
      </c>
      <c r="E2354" s="946"/>
      <c r="F2354" s="946"/>
      <c r="G2354" s="946"/>
      <c r="H2354" s="946"/>
      <c r="I2354" s="946"/>
      <c r="J2354" s="946"/>
      <c r="K2354" s="946"/>
      <c r="L2354" s="946"/>
      <c r="M2354" s="946"/>
      <c r="N2354" s="946"/>
      <c r="O2354" s="946"/>
      <c r="P2354" s="946"/>
      <c r="Q2354" s="946"/>
      <c r="R2354" s="999" t="s">
        <v>35</v>
      </c>
      <c r="S2354" s="1000"/>
      <c r="T2354" s="1001" t="str">
        <f>IF('statement of marks'!D96="","",'statement of marks'!D96)</f>
        <v/>
      </c>
      <c r="U2354" s="1001"/>
      <c r="V2354" s="1002"/>
    </row>
    <row r="2355" spans="1:22" ht="19.25" customHeight="1">
      <c r="A2355" s="986"/>
      <c r="B2355" s="1003" t="s">
        <v>38</v>
      </c>
      <c r="C2355" s="1003"/>
      <c r="D2355" s="998" t="str">
        <f>IF('statement of marks'!I96="","",'statement of marks'!I96)</f>
        <v>C 088</v>
      </c>
      <c r="E2355" s="946"/>
      <c r="F2355" s="946"/>
      <c r="G2355" s="946"/>
      <c r="H2355" s="946"/>
      <c r="I2355" s="946"/>
      <c r="J2355" s="946"/>
      <c r="K2355" s="946"/>
      <c r="L2355" s="946"/>
      <c r="M2355" s="946"/>
      <c r="N2355" s="946"/>
      <c r="O2355" s="946"/>
      <c r="P2355" s="946"/>
      <c r="Q2355" s="946"/>
      <c r="R2355" s="1004" t="s">
        <v>285</v>
      </c>
      <c r="S2355" s="1005"/>
      <c r="T2355" s="1006" t="str">
        <f>IF('statement of marks'!F96="","",'statement of marks'!F96)</f>
        <v/>
      </c>
      <c r="U2355" s="1006"/>
      <c r="V2355" s="1007"/>
    </row>
    <row r="2356" spans="1:22" ht="19.25" customHeight="1">
      <c r="A2356" s="986"/>
      <c r="B2356" s="1008" t="s">
        <v>223</v>
      </c>
      <c r="C2356" s="1010" t="s">
        <v>319</v>
      </c>
      <c r="D2356" s="1012" t="s">
        <v>114</v>
      </c>
      <c r="E2356" s="1012" t="s">
        <v>115</v>
      </c>
      <c r="F2356" s="1012" t="s">
        <v>116</v>
      </c>
      <c r="G2356" s="1014" t="s">
        <v>281</v>
      </c>
      <c r="H2356" s="1014" t="s">
        <v>282</v>
      </c>
      <c r="I2356" s="1012" t="s">
        <v>289</v>
      </c>
      <c r="J2356" s="1012" t="s">
        <v>299</v>
      </c>
      <c r="K2356" s="1016" t="s">
        <v>299</v>
      </c>
      <c r="L2356" s="1018" t="s">
        <v>292</v>
      </c>
      <c r="M2356" s="1018" t="s">
        <v>293</v>
      </c>
      <c r="N2356" s="1020" t="s">
        <v>294</v>
      </c>
      <c r="O2356" s="1020" t="s">
        <v>290</v>
      </c>
      <c r="P2356" s="1020" t="s">
        <v>291</v>
      </c>
      <c r="Q2356" s="1016" t="s">
        <v>323</v>
      </c>
      <c r="R2356" s="1012" t="s">
        <v>334</v>
      </c>
      <c r="S2356" s="1022" t="s">
        <v>332</v>
      </c>
      <c r="T2356" s="1024" t="s">
        <v>320</v>
      </c>
      <c r="U2356" s="1026" t="s">
        <v>321</v>
      </c>
      <c r="V2356" s="1028" t="s">
        <v>322</v>
      </c>
    </row>
    <row r="2357" spans="1:22" ht="19.25" customHeight="1">
      <c r="A2357" s="986"/>
      <c r="B2357" s="1009"/>
      <c r="C2357" s="1011"/>
      <c r="D2357" s="1013"/>
      <c r="E2357" s="1013"/>
      <c r="F2357" s="1013"/>
      <c r="G2357" s="1015"/>
      <c r="H2357" s="1015"/>
      <c r="I2357" s="1013"/>
      <c r="J2357" s="1013"/>
      <c r="K2357" s="1017"/>
      <c r="L2357" s="1019"/>
      <c r="M2357" s="1019"/>
      <c r="N2357" s="1021"/>
      <c r="O2357" s="1021"/>
      <c r="P2357" s="1021"/>
      <c r="Q2357" s="1017"/>
      <c r="R2357" s="1013"/>
      <c r="S2357" s="1023"/>
      <c r="T2357" s="1025"/>
      <c r="U2357" s="1027"/>
      <c r="V2357" s="1029"/>
    </row>
    <row r="2358" spans="1:22" ht="19.25" customHeight="1">
      <c r="A2358" s="986"/>
      <c r="B2358" s="1030" t="s">
        <v>317</v>
      </c>
      <c r="C2358" s="1031"/>
      <c r="D2358" s="173">
        <v>10</v>
      </c>
      <c r="E2358" s="203">
        <v>10</v>
      </c>
      <c r="F2358" s="203">
        <v>10</v>
      </c>
      <c r="G2358" s="164" t="s">
        <v>90</v>
      </c>
      <c r="H2358" s="174" t="str">
        <f>'statement of marks'!$AQ$6</f>
        <v/>
      </c>
      <c r="I2358" s="165">
        <v>70</v>
      </c>
      <c r="J2358" s="164" t="s">
        <v>88</v>
      </c>
      <c r="K2358" s="175">
        <v>100</v>
      </c>
      <c r="L2358" s="164" t="s">
        <v>91</v>
      </c>
      <c r="M2358" s="174" t="str">
        <f>'statement of marks'!$AV$6</f>
        <v/>
      </c>
      <c r="N2358" s="165">
        <v>100</v>
      </c>
      <c r="O2358" s="164" t="s">
        <v>307</v>
      </c>
      <c r="P2358" s="175"/>
      <c r="Q2358" s="175">
        <v>200</v>
      </c>
      <c r="R2358" s="166"/>
      <c r="S2358" s="166"/>
      <c r="T2358" s="167"/>
      <c r="U2358" s="168"/>
      <c r="V2358" s="176" t="str">
        <f>IF(OR(U2365=0,U2365&lt;S2365),"",Q2358)</f>
        <v/>
      </c>
    </row>
    <row r="2359" spans="1:22" ht="19.25" customHeight="1">
      <c r="A2359" s="986"/>
      <c r="B2359" s="942" t="str">
        <f>'statement of marks'!$J$3</f>
        <v>HINDI COMPULSORY</v>
      </c>
      <c r="C2359" s="943"/>
      <c r="D2359" s="200" t="str">
        <f>IF('statement of marks'!J96="","",'statement of marks'!J96)</f>
        <v/>
      </c>
      <c r="E2359" s="201" t="str">
        <f>IF('statement of marks'!K96="","",'statement of marks'!K96)</f>
        <v/>
      </c>
      <c r="F2359" s="201" t="str">
        <f>IF('statement of marks'!L96="","",'statement of marks'!L96)</f>
        <v/>
      </c>
      <c r="G2359" s="177" t="str">
        <f>IF('statement of marks'!N96="","",'statement of marks'!N96)</f>
        <v/>
      </c>
      <c r="H2359" s="177" t="str">
        <f>'statement of marks'!$BS$6</f>
        <v/>
      </c>
      <c r="I2359" s="204" t="str">
        <f>IF(G2359="","",G2359)</f>
        <v/>
      </c>
      <c r="J2359" s="204" t="str">
        <f>IF(G2359="","",SUM(D2359,E2359,F2359,G2359))</f>
        <v/>
      </c>
      <c r="K2359" s="178" t="str">
        <f>J2359</f>
        <v/>
      </c>
      <c r="L2359" s="177" t="str">
        <f>IF('statement of marks'!P96="","",'statement of marks'!P96)</f>
        <v/>
      </c>
      <c r="M2359" s="174" t="str">
        <f>'statement of marks'!$BX$6</f>
        <v/>
      </c>
      <c r="N2359" s="204" t="str">
        <f>IF(L2359="","",L2359)</f>
        <v/>
      </c>
      <c r="O2359" s="204" t="str">
        <f>IF(L2359="","",SUM(J2359,L2359))</f>
        <v/>
      </c>
      <c r="P2359" s="179">
        <f>SUM(H2359,M2359)</f>
        <v>0</v>
      </c>
      <c r="Q2359" s="178" t="str">
        <f>O2359</f>
        <v/>
      </c>
      <c r="R2359" s="201" t="str">
        <f>CONCATENATE('statement of marks'!FJ96,'statement of marks'!FK96,'statement of marks'!FL96)</f>
        <v/>
      </c>
      <c r="S2359" s="180" t="str">
        <f>IF(OR(R2359="S",R2359="RE"),100,"")</f>
        <v/>
      </c>
      <c r="T2359" s="181" t="str">
        <f>IF('result subject-wise'!U96="","",'result subject-wise'!U96)</f>
        <v/>
      </c>
      <c r="U2359" s="182" t="str">
        <f>IF('result subject-wise'!V96="","",'result subject-wise'!V96)</f>
        <v/>
      </c>
      <c r="V2359" s="176" t="str">
        <f>IF(OR(U2365=0,U2365&lt;S2365),"",IF(R2359="RE",SUM(Q2359,T2359),IF(R2359="S",T2359,Q2359)))</f>
        <v/>
      </c>
    </row>
    <row r="2360" spans="1:22" ht="19.25" customHeight="1">
      <c r="A2360" s="986"/>
      <c r="B2360" s="942" t="str">
        <f>'statement of marks'!$W$3</f>
        <v>ENGLISH COMPULSORY</v>
      </c>
      <c r="C2360" s="943"/>
      <c r="D2360" s="200" t="str">
        <f>IF('statement of marks'!W96="","",'statement of marks'!W96)</f>
        <v/>
      </c>
      <c r="E2360" s="201" t="str">
        <f>IF('statement of marks'!X96="","",'statement of marks'!X96)</f>
        <v/>
      </c>
      <c r="F2360" s="201" t="str">
        <f>IF('statement of marks'!Y96="","",'statement of marks'!Y96)</f>
        <v/>
      </c>
      <c r="G2360" s="177" t="str">
        <f>IF('statement of marks'!AA96="","",'statement of marks'!AA96)</f>
        <v/>
      </c>
      <c r="H2360" s="177" t="str">
        <f>'statement of marks'!$CU$6</f>
        <v/>
      </c>
      <c r="I2360" s="204" t="str">
        <f>IF(G2360="","",G2360)</f>
        <v/>
      </c>
      <c r="J2360" s="204" t="str">
        <f t="shared" ref="J2360:J2363" si="857">IF(G2360="","",SUM(D2360,E2360,F2360,G2360))</f>
        <v/>
      </c>
      <c r="K2360" s="178" t="str">
        <f>J2360</f>
        <v/>
      </c>
      <c r="L2360" s="177" t="str">
        <f>IF('statement of marks'!AC96="","",'statement of marks'!AC96)</f>
        <v/>
      </c>
      <c r="M2360" s="174" t="str">
        <f>'statement of marks'!$CZ$6</f>
        <v/>
      </c>
      <c r="N2360" s="204" t="str">
        <f>IF(L2360="","",L2360)</f>
        <v/>
      </c>
      <c r="O2360" s="204" t="str">
        <f t="shared" ref="O2360" si="858">IF(L2360="","",SUM(J2360,L2360))</f>
        <v/>
      </c>
      <c r="P2360" s="179">
        <f t="shared" ref="P2360" si="859">SUM(H2360,M2360)</f>
        <v>0</v>
      </c>
      <c r="Q2360" s="178" t="str">
        <f>O2360</f>
        <v/>
      </c>
      <c r="R2360" s="201" t="str">
        <f>CONCATENATE('statement of marks'!FM96,'statement of marks'!FN96,'statement of marks'!FO96)</f>
        <v/>
      </c>
      <c r="S2360" s="180" t="str">
        <f>IF(OR(R2360="S",R2360="RE"),100,"")</f>
        <v/>
      </c>
      <c r="T2360" s="181" t="str">
        <f>IF('result subject-wise'!X96="","",'result subject-wise'!X96)</f>
        <v/>
      </c>
      <c r="U2360" s="182" t="str">
        <f>IF('result subject-wise'!Y96="","",'result subject-wise'!Y96)</f>
        <v/>
      </c>
      <c r="V2360" s="176" t="str">
        <f>IF(OR(U2365=0,U2365&lt;S2365),"",IF(R2360="RE",SUM(Q2360,T2360),IF(R2360="S",T2360,Q2360)))</f>
        <v/>
      </c>
    </row>
    <row r="2361" spans="1:22" ht="19.25" customHeight="1">
      <c r="A2361" s="986"/>
      <c r="B2361" s="942" t="str">
        <f>'statement of marks'!AK96</f>
        <v>MUSIC</v>
      </c>
      <c r="C2361" s="943"/>
      <c r="D2361" s="200" t="str">
        <f>IF('statement of marks'!AL96="","",'statement of marks'!AL96)</f>
        <v/>
      </c>
      <c r="E2361" s="201" t="str">
        <f>IF('statement of marks'!AM96="","",'statement of marks'!AM96)</f>
        <v/>
      </c>
      <c r="F2361" s="201" t="str">
        <f>IF('statement of marks'!AN96="","",'statement of marks'!AN96)</f>
        <v/>
      </c>
      <c r="G2361" s="177" t="str">
        <f>IF('statement of marks'!AP96="","",'statement of marks'!AP96)</f>
        <v/>
      </c>
      <c r="H2361" s="177" t="str">
        <f>IF('statement of marks'!AQ96="","",'statement of marks'!AQ96)</f>
        <v/>
      </c>
      <c r="I2361" s="204" t="str">
        <f>IF(G2361="","",IF(AND(G2361="ML",H2361="ML"),"ML",IF(AND(G2361="ML",H2361=""),"ML",SUM(G2361,H2361))))</f>
        <v/>
      </c>
      <c r="J2361" s="204" t="str">
        <f t="shared" si="857"/>
        <v/>
      </c>
      <c r="K2361" s="178" t="str">
        <f>IF(J2361="","",SUM(H2361,J2361))</f>
        <v/>
      </c>
      <c r="L2361" s="177" t="str">
        <f>IF('statement of marks'!AU96="","",'statement of marks'!AU96)</f>
        <v/>
      </c>
      <c r="M2361" s="177" t="str">
        <f>IF('statement of marks'!AV96="","",'statement of marks'!AV96)</f>
        <v/>
      </c>
      <c r="N2361" s="204" t="str">
        <f>IF(L2361="","",IF(AND(L2361="ML",M2361="ML"),"ML",IF(AND(L2361="ML",M2361=""),"ML",SUM(L2361,M2361))))</f>
        <v/>
      </c>
      <c r="O2361" s="204" t="str">
        <f>IF(L2361="","",SUM(J2361,L2361))</f>
        <v/>
      </c>
      <c r="P2361" s="177" t="str">
        <f>IF(AND(H2361="",M2361=""),"",SUM(H2361,M2361))</f>
        <v/>
      </c>
      <c r="Q2361" s="178" t="str">
        <f>IF(O2361="","",SUM(O2361,P2361))</f>
        <v/>
      </c>
      <c r="R2361" s="201" t="str">
        <f>CONCATENATE('statement of marks'!FP96,'statement of marks'!FY96,'statement of marks'!FZ96)</f>
        <v/>
      </c>
      <c r="S2361" s="180" t="str">
        <f>IF('result subject-wise'!Z96="","",'result subject-wise'!Z96)</f>
        <v/>
      </c>
      <c r="T2361" s="181" t="str">
        <f>IF('result subject-wise'!AB96="","",'result subject-wise'!AB96)</f>
        <v/>
      </c>
      <c r="U2361" s="182" t="str">
        <f>IF('result subject-wise'!AC96="","",'result subject-wise'!AC96)</f>
        <v/>
      </c>
      <c r="V2361" s="176" t="str">
        <f>IF(OR(U2365=0,U2365&lt;S2365),"",IF(OR(R2361="RE",R2361="REP"),SUM(Q2361,T2361),IF(R2361="S",T2361,Q2361)))</f>
        <v/>
      </c>
    </row>
    <row r="2362" spans="1:22" ht="19.25" customHeight="1">
      <c r="A2362" s="986"/>
      <c r="B2362" s="942" t="str">
        <f>'statement of marks'!BM96</f>
        <v/>
      </c>
      <c r="C2362" s="943"/>
      <c r="D2362" s="200" t="str">
        <f>IF('statement of marks'!BN96="","",'statement of marks'!BN96)</f>
        <v/>
      </c>
      <c r="E2362" s="201" t="str">
        <f>IF('statement of marks'!BO96="","",'statement of marks'!BO96)</f>
        <v/>
      </c>
      <c r="F2362" s="201" t="str">
        <f>IF('statement of marks'!BP96="","",'statement of marks'!BP96)</f>
        <v/>
      </c>
      <c r="G2362" s="177" t="str">
        <f>IF('statement of marks'!BR96="","",'statement of marks'!BR96)</f>
        <v/>
      </c>
      <c r="H2362" s="177" t="str">
        <f>IF('statement of marks'!BS96="","",'statement of marks'!BS96)</f>
        <v/>
      </c>
      <c r="I2362" s="204" t="str">
        <f t="shared" ref="I2362" si="860">IF(G2362="","",IF(AND(G2362="ML",H2362="ML"),"ML",IF(AND(G2362="ML",H2362=""),"ML",SUM(G2362,H2362))))</f>
        <v/>
      </c>
      <c r="J2362" s="204" t="str">
        <f t="shared" si="857"/>
        <v/>
      </c>
      <c r="K2362" s="178" t="str">
        <f>IF(J2362="","",SUM(H2362,J2362))</f>
        <v/>
      </c>
      <c r="L2362" s="177" t="str">
        <f>IF('statement of marks'!BW96="","",'statement of marks'!BW96)</f>
        <v/>
      </c>
      <c r="M2362" s="177" t="str">
        <f>IF('statement of marks'!BX96="","",'statement of marks'!BX96)</f>
        <v/>
      </c>
      <c r="N2362" s="204" t="str">
        <f t="shared" ref="N2362" si="861">IF(L2362="","",IF(AND(L2362="ML",M2362="ML"),"ML",IF(AND(L2362="ML",M2362=""),"ML",SUM(L2362,M2362))))</f>
        <v/>
      </c>
      <c r="O2362" s="204" t="str">
        <f>IF(L2362="","",SUM(J2362,L2362))</f>
        <v/>
      </c>
      <c r="P2362" s="177" t="str">
        <f t="shared" ref="P2362:P2363" si="862">IF(AND(H2362="",M2362=""),"",SUM(H2362,M2362))</f>
        <v/>
      </c>
      <c r="Q2362" s="178" t="str">
        <f>IF(O2362="","",SUM(O2362,P2362))</f>
        <v/>
      </c>
      <c r="R2362" s="201" t="str">
        <f>CONCATENATE('statement of marks'!GA96,'statement of marks'!GJ96,'statement of marks'!GK96)</f>
        <v/>
      </c>
      <c r="S2362" s="180" t="str">
        <f>IF('result subject-wise'!AD96="","",'result subject-wise'!AD96)</f>
        <v/>
      </c>
      <c r="T2362" s="181" t="str">
        <f>IF('result subject-wise'!AF96="","",'result subject-wise'!AF96)</f>
        <v/>
      </c>
      <c r="U2362" s="182" t="str">
        <f>IF('result subject-wise'!AG96="","",'result subject-wise'!AG96)</f>
        <v/>
      </c>
      <c r="V2362" s="176" t="str">
        <f>IF(OR(U2365=0,U2365&lt;S2365),"",IF(OR(R2362="RE",R2362="REP"),SUM(Q2362,T2362),IF(R2362="S",T2362,Q2362)))</f>
        <v/>
      </c>
    </row>
    <row r="2363" spans="1:22" ht="19.25" customHeight="1">
      <c r="A2363" s="986"/>
      <c r="B2363" s="942" t="str">
        <f>'statement of marks'!CO96</f>
        <v/>
      </c>
      <c r="C2363" s="943"/>
      <c r="D2363" s="200" t="str">
        <f>IF('statement of marks'!CP96="","",'statement of marks'!CP96)</f>
        <v/>
      </c>
      <c r="E2363" s="201" t="str">
        <f>IF('statement of marks'!CQ96="","",'statement of marks'!CQ96)</f>
        <v/>
      </c>
      <c r="F2363" s="201" t="str">
        <f>IF('statement of marks'!CR96="","",'statement of marks'!CR96)</f>
        <v/>
      </c>
      <c r="G2363" s="177" t="str">
        <f>IF('statement of marks'!CT96="","",'statement of marks'!CT96)</f>
        <v/>
      </c>
      <c r="H2363" s="177" t="str">
        <f>IF('statement of marks'!CU96="","",'statement of marks'!CU96)</f>
        <v/>
      </c>
      <c r="I2363" s="204" t="str">
        <f>IF(G2363="","",IF(AND(G2363="ML",H2363="ML"),"ML",IF(AND(G2363="ML",H2363=""),"ML",SUM(G2363,H2363))))</f>
        <v/>
      </c>
      <c r="J2363" s="204" t="str">
        <f t="shared" si="857"/>
        <v/>
      </c>
      <c r="K2363" s="178" t="str">
        <f>IF(J2363="","",SUM(H2363,J2363))</f>
        <v/>
      </c>
      <c r="L2363" s="177" t="str">
        <f>IF('statement of marks'!CY96="","",'statement of marks'!CY96)</f>
        <v/>
      </c>
      <c r="M2363" s="177" t="str">
        <f>IF('statement of marks'!CZ96="","",'statement of marks'!CZ96)</f>
        <v/>
      </c>
      <c r="N2363" s="204" t="str">
        <f>IF(L2363="","",IF(AND(L2363="ML",M2363="ML"),"ML",IF(AND(L2363="ML",M2363=""),"ML",SUM(L2363,M2363))))</f>
        <v/>
      </c>
      <c r="O2363" s="204" t="str">
        <f>IF(L2363="","",SUM(J2363,L2363))</f>
        <v/>
      </c>
      <c r="P2363" s="177" t="str">
        <f t="shared" si="862"/>
        <v/>
      </c>
      <c r="Q2363" s="178" t="str">
        <f>IF(O2363="","",SUM(O2363,P2363))</f>
        <v/>
      </c>
      <c r="R2363" s="201" t="str">
        <f>CONCATENATE('statement of marks'!GL96,'statement of marks'!GU96,'statement of marks'!GV96)</f>
        <v/>
      </c>
      <c r="S2363" s="180" t="str">
        <f>IF('result subject-wise'!AH96="","",'result subject-wise'!AH96)</f>
        <v/>
      </c>
      <c r="T2363" s="181" t="str">
        <f>IF('result subject-wise'!AJ96="","",'result subject-wise'!AJ96)</f>
        <v/>
      </c>
      <c r="U2363" s="182" t="str">
        <f>IF('result subject-wise'!AK96="","",'result subject-wise'!AK96)</f>
        <v/>
      </c>
      <c r="V2363" s="176" t="str">
        <f>IF(OR(U2365=0,U2365&lt;S2365),"",IF(OR(R2363="RE",R2363="REP"),SUM(Q2363,T2363),IF(R2363="S",T2363,Q2363)))</f>
        <v/>
      </c>
    </row>
    <row r="2364" spans="1:22" ht="19.25" customHeight="1">
      <c r="A2364" s="986"/>
      <c r="B2364" s="1032" t="s">
        <v>296</v>
      </c>
      <c r="C2364" s="1033"/>
      <c r="D2364" s="183" t="str">
        <f>IF(AND(D2359="",D2360="",D2361="",D2362="",D2363=""),"",SUM(D2359:D2363))</f>
        <v/>
      </c>
      <c r="E2364" s="183" t="str">
        <f t="shared" ref="E2364:F2364" si="863">IF(AND(E2359="",E2360="",E2361="",E2362="",E2363=""),"",SUM(E2359:E2363))</f>
        <v/>
      </c>
      <c r="F2364" s="183" t="str">
        <f t="shared" si="863"/>
        <v/>
      </c>
      <c r="G2364" s="184" t="str">
        <f>IF(G2359="","",SUM(G2359:G2363))</f>
        <v/>
      </c>
      <c r="H2364" s="184">
        <f>SUM(H2361:H2363)</f>
        <v>0</v>
      </c>
      <c r="I2364" s="184" t="str">
        <f>IF(AND(I2359="",I2360="",I2361="",I2362="",I2363=""),"",SUM(I2359:I2363))</f>
        <v/>
      </c>
      <c r="J2364" s="185" t="str">
        <f>IF(J2363="","",SUM(J2359:J2363))</f>
        <v/>
      </c>
      <c r="K2364" s="186" t="str">
        <f>IF(K2359="","",SUM(K2359:K2363))</f>
        <v/>
      </c>
      <c r="L2364" s="184" t="str">
        <f>IF(L2359="","",SUM(L2359:L2363))</f>
        <v/>
      </c>
      <c r="M2364" s="184">
        <f>SUM(M2361:M2363)</f>
        <v>0</v>
      </c>
      <c r="N2364" s="184" t="str">
        <f t="shared" ref="N2364" si="864">IF(AND(N2359="",N2360="",N2361="",N2362="",N2363=""),"",SUM(N2359:N2363))</f>
        <v/>
      </c>
      <c r="O2364" s="185" t="str">
        <f>IF(L2364="","",SUM(J2364,L2364))</f>
        <v/>
      </c>
      <c r="P2364" s="186">
        <f>SUM(H2364,M2364)</f>
        <v>0</v>
      </c>
      <c r="Q2364" s="186" t="str">
        <f>IF(Q2359="","",SUM(Q2359:Q2363))</f>
        <v/>
      </c>
      <c r="R2364" s="185"/>
      <c r="S2364" s="185" t="str">
        <f>IF(AND(S2359="",S2360="",S2361="",S2362="",S2363=""),"",SUM(S2359:S2363))</f>
        <v/>
      </c>
      <c r="T2364" s="187" t="str">
        <f>IF(AND(T2359="",T2360="",T2361="",T2362="",T2363=""),"",SUM(T2359:T2363))</f>
        <v/>
      </c>
      <c r="U2364" s="188"/>
      <c r="V2364" s="189" t="str">
        <f>IF(V2359="","",SUM(V2359:V2363))</f>
        <v/>
      </c>
    </row>
    <row r="2365" spans="1:22" ht="19.25" customHeight="1">
      <c r="A2365" s="986"/>
      <c r="B2365" s="1034" t="s">
        <v>318</v>
      </c>
      <c r="C2365" s="1035"/>
      <c r="D2365" s="173" t="str">
        <f>IF(D2364="","",50-(COUNTIF(D2359:D2363,"NA")*10+COUNTIF(D2359:D2363,"ML")*10))</f>
        <v/>
      </c>
      <c r="E2365" s="173" t="str">
        <f t="shared" ref="E2365:F2365" si="865">IF(E2364="","",50-(COUNTIF(E2359:E2363,"NA")*10+COUNTIF(E2359:E2363,"ML")*10))</f>
        <v/>
      </c>
      <c r="F2365" s="173" t="str">
        <f t="shared" si="865"/>
        <v/>
      </c>
      <c r="G2365" s="177">
        <f>I2365-H2365</f>
        <v>350</v>
      </c>
      <c r="H2365" s="184">
        <f>IF(H2364="","",(IF(OR(H2361="ML",H2361=""),0,H2358)+IF(OR(H2362="ML",H2362=""),0,H2359)+IF(OR(H2363="ML",H2363=""),0,H2360)))</f>
        <v>0</v>
      </c>
      <c r="I2365" s="177">
        <f>IF(I2364=0,0,350-H2367)</f>
        <v>350</v>
      </c>
      <c r="J2365" s="204" t="str">
        <f>IF(J2364="","",SUM(D2365:G2365))</f>
        <v/>
      </c>
      <c r="K2365" s="178" t="str">
        <f>IF(K2364="","",SUM(H2365,J2365))</f>
        <v/>
      </c>
      <c r="L2365" s="177">
        <f>N2365-M2365</f>
        <v>500</v>
      </c>
      <c r="M2365" s="180">
        <f>IF(M2364="","",(IF(OR(M2361="ML",M2361=""),0,M2358)+IF(OR(M2362="ML",M2362=""),0,M2359)+IF(OR(M2363="ML",M2363=""),0,M2360)))</f>
        <v>0</v>
      </c>
      <c r="N2365" s="177">
        <f>IF(N2364=0,0,500-M2367)</f>
        <v>500</v>
      </c>
      <c r="O2365" s="204">
        <f>IF(L2365="","",SUM(J2365,L2365))</f>
        <v>500</v>
      </c>
      <c r="P2365" s="178">
        <f>SUM(H2365,M2365)</f>
        <v>0</v>
      </c>
      <c r="Q2365" s="178" t="str">
        <f>IF(Q2364="","",SUM(O2365,P2365))</f>
        <v/>
      </c>
      <c r="R2365" s="169"/>
      <c r="S2365" s="190">
        <f>COUNTIF(R2359:R2368,"S")</f>
        <v>0</v>
      </c>
      <c r="T2365" s="190">
        <f>COUNTIF(R2359:R2368,"RE")+COUNTIF(R2359:R2368,"REP")</f>
        <v>0</v>
      </c>
      <c r="U2365" s="190">
        <f>COUNTIF(U2359:U2364,"P")+COUNTIF(U2367:U2368,"P")</f>
        <v>0</v>
      </c>
      <c r="V2365" s="191" t="str">
        <f>IF(OR(U2365=0,U2365&lt;(S2365+T2365)),"",(Q2365-(S2365*200)+S2364))</f>
        <v/>
      </c>
    </row>
    <row r="2366" spans="1:22" ht="19.25" customHeight="1">
      <c r="A2366" s="986"/>
      <c r="B2366" s="942" t="s">
        <v>156</v>
      </c>
      <c r="C2366" s="943"/>
      <c r="D2366" s="192" t="str">
        <f t="shared" ref="D2366:Q2366" si="866">IF(D2365="","",D2364/D2365*100)</f>
        <v/>
      </c>
      <c r="E2366" s="192" t="str">
        <f t="shared" si="866"/>
        <v/>
      </c>
      <c r="F2366" s="192" t="str">
        <f t="shared" si="866"/>
        <v/>
      </c>
      <c r="G2366" s="192" t="e">
        <f t="shared" si="866"/>
        <v>#VALUE!</v>
      </c>
      <c r="H2366" s="192" t="e">
        <f t="shared" si="866"/>
        <v>#DIV/0!</v>
      </c>
      <c r="I2366" s="192" t="e">
        <f t="shared" si="866"/>
        <v>#VALUE!</v>
      </c>
      <c r="J2366" s="192" t="str">
        <f t="shared" si="866"/>
        <v/>
      </c>
      <c r="K2366" s="193" t="str">
        <f t="shared" si="866"/>
        <v/>
      </c>
      <c r="L2366" s="192" t="e">
        <f t="shared" si="866"/>
        <v>#VALUE!</v>
      </c>
      <c r="M2366" s="192" t="e">
        <f t="shared" si="866"/>
        <v>#DIV/0!</v>
      </c>
      <c r="N2366" s="192" t="e">
        <f t="shared" si="866"/>
        <v>#VALUE!</v>
      </c>
      <c r="O2366" s="192" t="e">
        <f t="shared" si="866"/>
        <v>#VALUE!</v>
      </c>
      <c r="P2366" s="193" t="e">
        <f t="shared" si="866"/>
        <v>#DIV/0!</v>
      </c>
      <c r="Q2366" s="193" t="str">
        <f t="shared" si="866"/>
        <v/>
      </c>
      <c r="R2366" s="166"/>
      <c r="S2366" s="166"/>
      <c r="T2366" s="167"/>
      <c r="U2366" s="170"/>
      <c r="V2366" s="194" t="str">
        <f>IF(V2365="","",V2364/V2365*100)</f>
        <v/>
      </c>
    </row>
    <row r="2367" spans="1:22" ht="19.25" customHeight="1">
      <c r="A2367" s="986"/>
      <c r="B2367" s="942" t="str">
        <f>'statement of marks'!$DQ$3</f>
        <v>RAJASTHAN STUDIES</v>
      </c>
      <c r="C2367" s="943"/>
      <c r="D2367" s="200" t="str">
        <f>IF('statement of marks'!DQ96="","",'statement of marks'!DQ96)</f>
        <v/>
      </c>
      <c r="E2367" s="201" t="str">
        <f>IF('statement of marks'!DR96="","",'statement of marks'!DR96)</f>
        <v/>
      </c>
      <c r="F2367" s="201" t="str">
        <f>IF('statement of marks'!DS96="","",'statement of marks'!DS96)</f>
        <v/>
      </c>
      <c r="G2367" s="201" t="str">
        <f>IF('statement of marks'!DU96="","",'statement of marks'!DU96)</f>
        <v/>
      </c>
      <c r="H2367" s="179">
        <f>IF(G2359="ML",70)+IF(G2360="ML",70)+IF(G2361="ML",70-H2358)+IF(G2362="ML",70-H2359)+IF(G2363="ML",70-H2360)+IF(H2361="ml",H2358)+IF(H2362="ml",H2359)+IF(H2363="ml",H2360)</f>
        <v>0</v>
      </c>
      <c r="I2367" s="204" t="str">
        <f>IF(G2367="","",SUM(G2367,H2367))</f>
        <v/>
      </c>
      <c r="J2367" s="204" t="str">
        <f>IF(G2367="","",SUM(D2367,E2367,F2367,G2367))</f>
        <v/>
      </c>
      <c r="K2367" s="178" t="str">
        <f>IF(J2367="","",SUM(H2367,J2367))</f>
        <v/>
      </c>
      <c r="L2367" s="201" t="str">
        <f>IF('statement of marks'!DW96="","",'statement of marks'!DW96)</f>
        <v/>
      </c>
      <c r="M2367" s="179">
        <f>IF(L2359="ML",100)+IF(L2360="ML",100)+IF(L2361="ML",100-M2358)+IF(L2362="ML",100-M2359)+IF(L2363="ML",100-M2360)+IF(M2361="ml",M2358)+IF(M2362="ml",M2359)+IF(M2363="ml",M2360)</f>
        <v>0</v>
      </c>
      <c r="N2367" s="204" t="str">
        <f>IF(L2367="","",SUM(L2367,M2367))</f>
        <v/>
      </c>
      <c r="O2367" s="204" t="str">
        <f>IF(L2367="","",SUM(K2367,L2367))</f>
        <v/>
      </c>
      <c r="P2367" s="179">
        <f>SUM(H2367,M2367)</f>
        <v>0</v>
      </c>
      <c r="Q2367" s="178" t="str">
        <f>IF(O2367="","",SUM(O2367,M2367))</f>
        <v/>
      </c>
      <c r="R2367" s="201" t="str">
        <f>IF('statement of marks'!GW96="","",'statement of marks'!GW96)</f>
        <v/>
      </c>
      <c r="S2367" s="180" t="str">
        <f>IF(OR(R2367="S",R2367="RE"),100,"")</f>
        <v/>
      </c>
      <c r="T2367" s="171" t="str">
        <f>IF('result subject-wise'!AL96="","",'result subject-wise'!AL96)</f>
        <v/>
      </c>
      <c r="U2367" s="172" t="str">
        <f>IF('result subject-wise'!AM96="","",'result subject-wise'!AM96)</f>
        <v/>
      </c>
      <c r="V2367" s="1036"/>
    </row>
    <row r="2368" spans="1:22" ht="19.25" customHeight="1">
      <c r="A2368" s="986"/>
      <c r="B2368" s="942" t="str">
        <f>'statement of marks'!$ED$3</f>
        <v>JEEVAN KAUSJAL</v>
      </c>
      <c r="C2368" s="943"/>
      <c r="D2368" s="1037" t="s">
        <v>283</v>
      </c>
      <c r="E2368" s="1038"/>
      <c r="F2368" s="204">
        <f>'statement of marks'!$ED$6</f>
        <v>30</v>
      </c>
      <c r="G2368" s="177" t="str">
        <f>IF('statement of marks'!ED96="","",'statement of marks'!ED96)</f>
        <v/>
      </c>
      <c r="H2368" s="1038" t="s">
        <v>284</v>
      </c>
      <c r="I2368" s="1038"/>
      <c r="J2368" s="204">
        <f>'statement of marks'!$EE$6</f>
        <v>30</v>
      </c>
      <c r="K2368" s="178" t="str">
        <f>IF('statement of marks'!EE96="","",'statement of marks'!EE96)</f>
        <v/>
      </c>
      <c r="L2368" s="1038" t="s">
        <v>113</v>
      </c>
      <c r="M2368" s="1038"/>
      <c r="N2368" s="204">
        <f>'statement of marks'!$EF$6</f>
        <v>40</v>
      </c>
      <c r="O2368" s="201" t="str">
        <f>IF('statement of marks'!EF96="","",'statement of marks'!EF96)</f>
        <v/>
      </c>
      <c r="P2368" s="166"/>
      <c r="Q2368" s="178" t="str">
        <f>IF(O2368="","",SUM(G2368,K2368,O2368))</f>
        <v/>
      </c>
      <c r="R2368" s="201" t="str">
        <f>IF('statement of marks'!GX96="","",'statement of marks'!GX96)</f>
        <v/>
      </c>
      <c r="S2368" s="180" t="str">
        <f>IF(OR(R2368="S",R2368="RE"),40,"")</f>
        <v/>
      </c>
      <c r="T2368" s="171" t="str">
        <f>IF('result subject-wise'!AN96="","",'result subject-wise'!AN96)</f>
        <v/>
      </c>
      <c r="U2368" s="172" t="str">
        <f>IF('result subject-wise'!AO96="","",'result subject-wise'!AO96)</f>
        <v/>
      </c>
      <c r="V2368" s="1036"/>
    </row>
    <row r="2369" spans="1:22" ht="19.25" customHeight="1">
      <c r="A2369" s="986"/>
      <c r="B2369" s="1039" t="s">
        <v>200</v>
      </c>
      <c r="C2369" s="1040"/>
      <c r="D2369" s="1041" t="str">
        <f>IF('statement of marks'!HD96="","",'statement of marks'!HD96)</f>
        <v/>
      </c>
      <c r="E2369" s="1042"/>
      <c r="F2369" s="1042"/>
      <c r="G2369" s="1042"/>
      <c r="H2369" s="1042"/>
      <c r="I2369" s="1043"/>
      <c r="J2369" s="202" t="s">
        <v>330</v>
      </c>
      <c r="K2369" s="201" t="str">
        <f>IF('statement of marks'!HG96="","",'statement of marks'!HG96)</f>
        <v/>
      </c>
      <c r="L2369" s="1044" t="s">
        <v>157</v>
      </c>
      <c r="M2369" s="1045"/>
      <c r="N2369" s="1046"/>
      <c r="O2369" s="201" t="str">
        <f>IF('statement of marks'!HI96="","",'statement of marks'!HI96)</f>
        <v/>
      </c>
      <c r="P2369" s="1047" t="s">
        <v>324</v>
      </c>
      <c r="Q2369" s="1047"/>
      <c r="R2369" s="1047"/>
      <c r="S2369" s="1047"/>
      <c r="T2369" s="1047"/>
      <c r="U2369" s="1047"/>
      <c r="V2369" s="1048"/>
    </row>
    <row r="2370" spans="1:22" ht="19.25" customHeight="1">
      <c r="A2370" s="986"/>
      <c r="B2370" s="1039" t="s">
        <v>333</v>
      </c>
      <c r="C2370" s="1040"/>
      <c r="D2370" s="965" t="s">
        <v>127</v>
      </c>
      <c r="E2370" s="966"/>
      <c r="F2370" s="958" t="s">
        <v>129</v>
      </c>
      <c r="G2370" s="958"/>
      <c r="H2370" s="958" t="s">
        <v>131</v>
      </c>
      <c r="I2370" s="958"/>
      <c r="J2370" s="958" t="s">
        <v>133</v>
      </c>
      <c r="K2370" s="958"/>
      <c r="L2370" s="959" t="s">
        <v>312</v>
      </c>
      <c r="M2370" s="959"/>
      <c r="N2370" s="959"/>
      <c r="O2370" s="959"/>
      <c r="P2370" s="960" t="s">
        <v>200</v>
      </c>
      <c r="Q2370" s="960"/>
      <c r="R2370" s="960"/>
      <c r="S2370" s="960"/>
      <c r="T2370" s="961" t="str">
        <f>IF('result subject-wise'!AR96="","",'result subject-wise'!AR96)</f>
        <v/>
      </c>
      <c r="U2370" s="961"/>
      <c r="V2370" s="962"/>
    </row>
    <row r="2371" spans="1:22" ht="19.25" customHeight="1">
      <c r="A2371" s="986"/>
      <c r="B2371" s="963" t="s">
        <v>309</v>
      </c>
      <c r="C2371" s="964"/>
      <c r="D2371" s="965" t="str">
        <f>IF('statement of marks'!EZ96="","",'statement of marks'!EZ96)</f>
        <v/>
      </c>
      <c r="E2371" s="966"/>
      <c r="F2371" s="966" t="str">
        <f>IF('statement of marks'!FB96="","",'statement of marks'!FB96)</f>
        <v/>
      </c>
      <c r="G2371" s="966"/>
      <c r="H2371" s="966" t="str">
        <f>IF('statement of marks'!FD96="","",'statement of marks'!FD96)</f>
        <v/>
      </c>
      <c r="I2371" s="966"/>
      <c r="J2371" s="966" t="str">
        <f>IF('statement of marks'!FF96="","",'statement of marks'!FF96)</f>
        <v/>
      </c>
      <c r="K2371" s="966"/>
      <c r="L2371" s="966" t="str">
        <f>IF('statement of marks'!FH96="","",'statement of marks'!FH96)</f>
        <v/>
      </c>
      <c r="M2371" s="966"/>
      <c r="N2371" s="966"/>
      <c r="O2371" s="966"/>
      <c r="P2371" s="960" t="s">
        <v>330</v>
      </c>
      <c r="Q2371" s="960"/>
      <c r="R2371" s="960"/>
      <c r="S2371" s="960"/>
      <c r="T2371" s="961" t="str">
        <f>IF(AND(T2370="mRrh.kZ",V2366&gt;=60),"FIRST",IF(AND(T2370="mRrh.kZ",V2366&gt;=48),"SECOND",IF(AND(T2370="mRrh.kZ",V2366&gt;=36),"THIRD","")))</f>
        <v/>
      </c>
      <c r="U2371" s="961"/>
      <c r="V2371" s="962"/>
    </row>
    <row r="2372" spans="1:22" ht="19.25" customHeight="1">
      <c r="A2372" s="986"/>
      <c r="B2372" s="963" t="s">
        <v>310</v>
      </c>
      <c r="C2372" s="964"/>
      <c r="D2372" s="967" t="str">
        <f>IF('statement of marks'!EY96="","",'statement of marks'!EY96)</f>
        <v/>
      </c>
      <c r="E2372" s="968"/>
      <c r="F2372" s="968" t="str">
        <f>IF('statement of marks'!FA96="","",'statement of marks'!FA96)</f>
        <v/>
      </c>
      <c r="G2372" s="968"/>
      <c r="H2372" s="968" t="str">
        <f>IF('statement of marks'!FC96="","",'statement of marks'!FC96)</f>
        <v/>
      </c>
      <c r="I2372" s="968"/>
      <c r="J2372" s="968" t="str">
        <f>IF('statement of marks'!FE96="","",'statement of marks'!FE96)</f>
        <v/>
      </c>
      <c r="K2372" s="968"/>
      <c r="L2372" s="968" t="str">
        <f>IF('statement of marks'!FG96="","",'statement of marks'!FG96)</f>
        <v/>
      </c>
      <c r="M2372" s="968"/>
      <c r="N2372" s="968"/>
      <c r="O2372" s="968"/>
      <c r="P2372" s="969" t="s">
        <v>302</v>
      </c>
      <c r="Q2372" s="970"/>
      <c r="R2372" s="970"/>
      <c r="S2372" s="971"/>
      <c r="T2372" s="972" t="str">
        <f>IF(T2370="","",'result subject-wise'!$G$118)</f>
        <v/>
      </c>
      <c r="U2372" s="972"/>
      <c r="V2372" s="973"/>
    </row>
    <row r="2373" spans="1:22" ht="19.25" customHeight="1">
      <c r="A2373" s="986"/>
      <c r="B2373" s="942" t="s">
        <v>303</v>
      </c>
      <c r="C2373" s="943"/>
      <c r="D2373" s="944"/>
      <c r="E2373" s="945"/>
      <c r="F2373" s="945"/>
      <c r="G2373" s="945"/>
      <c r="H2373" s="945"/>
      <c r="I2373" s="945"/>
      <c r="J2373" s="945"/>
      <c r="K2373" s="945"/>
      <c r="L2373" s="946" t="s">
        <v>326</v>
      </c>
      <c r="M2373" s="946"/>
      <c r="N2373" s="946"/>
      <c r="O2373" s="946"/>
      <c r="P2373" s="946"/>
      <c r="Q2373" s="946"/>
      <c r="R2373" s="974"/>
      <c r="S2373" s="975"/>
      <c r="T2373" s="975"/>
      <c r="U2373" s="975"/>
      <c r="V2373" s="976"/>
    </row>
    <row r="2374" spans="1:22" ht="19.25" customHeight="1">
      <c r="A2374" s="986"/>
      <c r="B2374" s="942" t="s">
        <v>335</v>
      </c>
      <c r="C2374" s="943"/>
      <c r="D2374" s="944"/>
      <c r="E2374" s="945"/>
      <c r="F2374" s="945"/>
      <c r="G2374" s="945"/>
      <c r="H2374" s="945"/>
      <c r="I2374" s="945"/>
      <c r="J2374" s="945"/>
      <c r="K2374" s="945"/>
      <c r="L2374" s="946" t="s">
        <v>304</v>
      </c>
      <c r="M2374" s="946"/>
      <c r="N2374" s="946"/>
      <c r="O2374" s="946"/>
      <c r="P2374" s="946"/>
      <c r="Q2374" s="946"/>
      <c r="R2374" s="977"/>
      <c r="S2374" s="978"/>
      <c r="T2374" s="978"/>
      <c r="U2374" s="978"/>
      <c r="V2374" s="979"/>
    </row>
    <row r="2375" spans="1:22" ht="19.25" customHeight="1">
      <c r="A2375" s="986"/>
      <c r="B2375" s="942" t="s">
        <v>313</v>
      </c>
      <c r="C2375" s="943"/>
      <c r="D2375" s="944"/>
      <c r="E2375" s="945"/>
      <c r="F2375" s="945"/>
      <c r="G2375" s="945"/>
      <c r="H2375" s="945"/>
      <c r="I2375" s="945"/>
      <c r="J2375" s="945"/>
      <c r="K2375" s="945"/>
      <c r="L2375" s="946" t="s">
        <v>327</v>
      </c>
      <c r="M2375" s="946"/>
      <c r="N2375" s="946"/>
      <c r="O2375" s="946"/>
      <c r="P2375" s="946"/>
      <c r="Q2375" s="946"/>
      <c r="R2375" s="947" t="s">
        <v>328</v>
      </c>
      <c r="S2375" s="948"/>
      <c r="T2375" s="948"/>
      <c r="U2375" s="948"/>
      <c r="V2375" s="949"/>
    </row>
    <row r="2376" spans="1:22" ht="19.25" customHeight="1">
      <c r="A2376" s="987"/>
      <c r="B2376" s="950" t="s">
        <v>329</v>
      </c>
      <c r="C2376" s="951"/>
      <c r="D2376" s="952"/>
      <c r="E2376" s="953"/>
      <c r="F2376" s="953"/>
      <c r="G2376" s="953"/>
      <c r="H2376" s="953"/>
      <c r="I2376" s="953"/>
      <c r="J2376" s="953"/>
      <c r="K2376" s="953"/>
      <c r="L2376" s="951" t="s">
        <v>117</v>
      </c>
      <c r="M2376" s="951"/>
      <c r="N2376" s="951"/>
      <c r="O2376" s="951"/>
      <c r="P2376" s="954">
        <f>'statement of marks'!$HJ$110</f>
        <v>42122</v>
      </c>
      <c r="Q2376" s="954"/>
      <c r="R2376" s="955" t="s">
        <v>305</v>
      </c>
      <c r="S2376" s="956"/>
      <c r="T2376" s="956"/>
      <c r="U2376" s="956"/>
      <c r="V2376" s="957"/>
    </row>
    <row r="2377" spans="1:22" ht="19.25" customHeight="1">
      <c r="A2377" s="980" t="s">
        <v>287</v>
      </c>
      <c r="B2377" s="981"/>
      <c r="C2377" s="981"/>
      <c r="D2377" s="981"/>
      <c r="E2377" s="981"/>
      <c r="F2377" s="981"/>
      <c r="G2377" s="981"/>
      <c r="H2377" s="981"/>
      <c r="I2377" s="981"/>
      <c r="J2377" s="981"/>
      <c r="K2377" s="981"/>
      <c r="L2377" s="981"/>
      <c r="M2377" s="981"/>
      <c r="N2377" s="981"/>
      <c r="O2377" s="981"/>
      <c r="P2377" s="981"/>
      <c r="Q2377" s="981"/>
      <c r="R2377" s="981"/>
      <c r="S2377" s="981"/>
      <c r="T2377" s="981"/>
      <c r="U2377" s="981"/>
      <c r="V2377" s="982"/>
    </row>
    <row r="2378" spans="1:22" ht="19.25" customHeight="1">
      <c r="A2378" s="983" t="str">
        <f>'statement of marks'!$A$1</f>
        <v>GOVT. GIRLS' HR. SEC. SCHOOL, NIMBAHERA</v>
      </c>
      <c r="B2378" s="984"/>
      <c r="C2378" s="984"/>
      <c r="D2378" s="984"/>
      <c r="E2378" s="984"/>
      <c r="F2378" s="984"/>
      <c r="G2378" s="984"/>
      <c r="H2378" s="984"/>
      <c r="I2378" s="984"/>
      <c r="J2378" s="984"/>
      <c r="K2378" s="984"/>
      <c r="L2378" s="984"/>
      <c r="M2378" s="984"/>
      <c r="N2378" s="984"/>
      <c r="O2378" s="984"/>
      <c r="P2378" s="984"/>
      <c r="Q2378" s="984"/>
      <c r="R2378" s="984"/>
      <c r="S2378" s="984"/>
      <c r="T2378" s="984"/>
      <c r="U2378" s="984"/>
      <c r="V2378" s="985"/>
    </row>
    <row r="2379" spans="1:22" ht="19.25" customHeight="1">
      <c r="A2379" s="986"/>
      <c r="B2379" s="988" t="s">
        <v>316</v>
      </c>
      <c r="C2379" s="988"/>
      <c r="D2379" s="989" t="str">
        <f>'statement of marks'!$F$3</f>
        <v>2013-14</v>
      </c>
      <c r="E2379" s="990"/>
      <c r="F2379" s="991" t="str">
        <f>IF(T2397="","MAIN EXAMINATION",IF(D2396="Suppl.","SUPPLEMENTARY EXAMINATION",IF(D2396="Re-exam.","RE-EXAMINATION",)))</f>
        <v>MAIN EXAMINATION</v>
      </c>
      <c r="G2379" s="992"/>
      <c r="H2379" s="992"/>
      <c r="I2379" s="992"/>
      <c r="J2379" s="992"/>
      <c r="K2379" s="992"/>
      <c r="L2379" s="992"/>
      <c r="M2379" s="992"/>
      <c r="N2379" s="992"/>
      <c r="O2379" s="992"/>
      <c r="P2379" s="992"/>
      <c r="Q2379" s="992"/>
      <c r="R2379" s="993" t="s">
        <v>315</v>
      </c>
      <c r="S2379" s="994"/>
      <c r="T2379" s="995" t="str">
        <f>'statement of marks'!$A$3</f>
        <v>11 'A'</v>
      </c>
      <c r="U2379" s="995"/>
      <c r="V2379" s="996"/>
    </row>
    <row r="2380" spans="1:22" ht="19.25" customHeight="1">
      <c r="A2380" s="986"/>
      <c r="B2380" s="997" t="s">
        <v>36</v>
      </c>
      <c r="C2380" s="997"/>
      <c r="D2380" s="998" t="str">
        <f>IF('statement of marks'!G97="","",'statement of marks'!G97)</f>
        <v>A 089</v>
      </c>
      <c r="E2380" s="946"/>
      <c r="F2380" s="946"/>
      <c r="G2380" s="946"/>
      <c r="H2380" s="946"/>
      <c r="I2380" s="946"/>
      <c r="J2380" s="946"/>
      <c r="K2380" s="946"/>
      <c r="L2380" s="946"/>
      <c r="M2380" s="946"/>
      <c r="N2380" s="946"/>
      <c r="O2380" s="946"/>
      <c r="P2380" s="946"/>
      <c r="Q2380" s="946"/>
      <c r="R2380" s="999" t="s">
        <v>314</v>
      </c>
      <c r="S2380" s="1000"/>
      <c r="T2380" s="1001" t="str">
        <f>IF('statement of marks'!E97="","",'statement of marks'!E97)</f>
        <v/>
      </c>
      <c r="U2380" s="1001"/>
      <c r="V2380" s="1002"/>
    </row>
    <row r="2381" spans="1:22" ht="19.25" customHeight="1">
      <c r="A2381" s="986"/>
      <c r="B2381" s="997" t="s">
        <v>37</v>
      </c>
      <c r="C2381" s="997"/>
      <c r="D2381" s="998" t="str">
        <f>IF('statement of marks'!H97="","",'statement of marks'!H97)</f>
        <v>B 089</v>
      </c>
      <c r="E2381" s="946"/>
      <c r="F2381" s="946"/>
      <c r="G2381" s="946"/>
      <c r="H2381" s="946"/>
      <c r="I2381" s="946"/>
      <c r="J2381" s="946"/>
      <c r="K2381" s="946"/>
      <c r="L2381" s="946"/>
      <c r="M2381" s="946"/>
      <c r="N2381" s="946"/>
      <c r="O2381" s="946"/>
      <c r="P2381" s="946"/>
      <c r="Q2381" s="946"/>
      <c r="R2381" s="999" t="s">
        <v>35</v>
      </c>
      <c r="S2381" s="1000"/>
      <c r="T2381" s="1001" t="str">
        <f>IF('statement of marks'!D97="","",'statement of marks'!D97)</f>
        <v/>
      </c>
      <c r="U2381" s="1001"/>
      <c r="V2381" s="1002"/>
    </row>
    <row r="2382" spans="1:22" ht="19.25" customHeight="1">
      <c r="A2382" s="986"/>
      <c r="B2382" s="1003" t="s">
        <v>38</v>
      </c>
      <c r="C2382" s="1003"/>
      <c r="D2382" s="998" t="str">
        <f>IF('statement of marks'!I97="","",'statement of marks'!I97)</f>
        <v>C 089</v>
      </c>
      <c r="E2382" s="946"/>
      <c r="F2382" s="946"/>
      <c r="G2382" s="946"/>
      <c r="H2382" s="946"/>
      <c r="I2382" s="946"/>
      <c r="J2382" s="946"/>
      <c r="K2382" s="946"/>
      <c r="L2382" s="946"/>
      <c r="M2382" s="946"/>
      <c r="N2382" s="946"/>
      <c r="O2382" s="946"/>
      <c r="P2382" s="946"/>
      <c r="Q2382" s="946"/>
      <c r="R2382" s="1004" t="s">
        <v>285</v>
      </c>
      <c r="S2382" s="1005"/>
      <c r="T2382" s="1006" t="str">
        <f>IF('statement of marks'!F97="","",'statement of marks'!F97)</f>
        <v/>
      </c>
      <c r="U2382" s="1006"/>
      <c r="V2382" s="1007"/>
    </row>
    <row r="2383" spans="1:22" ht="19.25" customHeight="1">
      <c r="A2383" s="986"/>
      <c r="B2383" s="1008" t="s">
        <v>223</v>
      </c>
      <c r="C2383" s="1010" t="s">
        <v>319</v>
      </c>
      <c r="D2383" s="1012" t="s">
        <v>114</v>
      </c>
      <c r="E2383" s="1012" t="s">
        <v>115</v>
      </c>
      <c r="F2383" s="1012" t="s">
        <v>116</v>
      </c>
      <c r="G2383" s="1014" t="s">
        <v>281</v>
      </c>
      <c r="H2383" s="1014" t="s">
        <v>282</v>
      </c>
      <c r="I2383" s="1012" t="s">
        <v>289</v>
      </c>
      <c r="J2383" s="1012" t="s">
        <v>299</v>
      </c>
      <c r="K2383" s="1016" t="s">
        <v>299</v>
      </c>
      <c r="L2383" s="1018" t="s">
        <v>292</v>
      </c>
      <c r="M2383" s="1018" t="s">
        <v>293</v>
      </c>
      <c r="N2383" s="1020" t="s">
        <v>294</v>
      </c>
      <c r="O2383" s="1020" t="s">
        <v>290</v>
      </c>
      <c r="P2383" s="1020" t="s">
        <v>291</v>
      </c>
      <c r="Q2383" s="1016" t="s">
        <v>323</v>
      </c>
      <c r="R2383" s="1012" t="s">
        <v>334</v>
      </c>
      <c r="S2383" s="1022" t="s">
        <v>332</v>
      </c>
      <c r="T2383" s="1024" t="s">
        <v>320</v>
      </c>
      <c r="U2383" s="1026" t="s">
        <v>321</v>
      </c>
      <c r="V2383" s="1028" t="s">
        <v>322</v>
      </c>
    </row>
    <row r="2384" spans="1:22" ht="19.25" customHeight="1">
      <c r="A2384" s="986"/>
      <c r="B2384" s="1009"/>
      <c r="C2384" s="1011"/>
      <c r="D2384" s="1013"/>
      <c r="E2384" s="1013"/>
      <c r="F2384" s="1013"/>
      <c r="G2384" s="1015"/>
      <c r="H2384" s="1015"/>
      <c r="I2384" s="1013"/>
      <c r="J2384" s="1013"/>
      <c r="K2384" s="1017"/>
      <c r="L2384" s="1019"/>
      <c r="M2384" s="1019"/>
      <c r="N2384" s="1021"/>
      <c r="O2384" s="1021"/>
      <c r="P2384" s="1021"/>
      <c r="Q2384" s="1017"/>
      <c r="R2384" s="1013"/>
      <c r="S2384" s="1023"/>
      <c r="T2384" s="1025"/>
      <c r="U2384" s="1027"/>
      <c r="V2384" s="1029"/>
    </row>
    <row r="2385" spans="1:22" ht="19.25" customHeight="1">
      <c r="A2385" s="986"/>
      <c r="B2385" s="1030" t="s">
        <v>317</v>
      </c>
      <c r="C2385" s="1031"/>
      <c r="D2385" s="173">
        <v>10</v>
      </c>
      <c r="E2385" s="203">
        <v>10</v>
      </c>
      <c r="F2385" s="203">
        <v>10</v>
      </c>
      <c r="G2385" s="164" t="s">
        <v>90</v>
      </c>
      <c r="H2385" s="174" t="str">
        <f>'statement of marks'!$AQ$6</f>
        <v/>
      </c>
      <c r="I2385" s="165">
        <v>70</v>
      </c>
      <c r="J2385" s="164" t="s">
        <v>88</v>
      </c>
      <c r="K2385" s="175">
        <v>100</v>
      </c>
      <c r="L2385" s="164" t="s">
        <v>91</v>
      </c>
      <c r="M2385" s="174" t="str">
        <f>'statement of marks'!$AV$6</f>
        <v/>
      </c>
      <c r="N2385" s="165">
        <v>100</v>
      </c>
      <c r="O2385" s="164" t="s">
        <v>307</v>
      </c>
      <c r="P2385" s="175"/>
      <c r="Q2385" s="175">
        <v>200</v>
      </c>
      <c r="R2385" s="166"/>
      <c r="S2385" s="166"/>
      <c r="T2385" s="167"/>
      <c r="U2385" s="168"/>
      <c r="V2385" s="176" t="str">
        <f>IF(OR(U2392=0,U2392&lt;S2392),"",Q2385)</f>
        <v/>
      </c>
    </row>
    <row r="2386" spans="1:22" ht="19.25" customHeight="1">
      <c r="A2386" s="986"/>
      <c r="B2386" s="942" t="str">
        <f>'statement of marks'!$J$3</f>
        <v>HINDI COMPULSORY</v>
      </c>
      <c r="C2386" s="943"/>
      <c r="D2386" s="200" t="str">
        <f>IF('statement of marks'!J97="","",'statement of marks'!J97)</f>
        <v/>
      </c>
      <c r="E2386" s="201" t="str">
        <f>IF('statement of marks'!K97="","",'statement of marks'!K97)</f>
        <v/>
      </c>
      <c r="F2386" s="201" t="str">
        <f>IF('statement of marks'!L97="","",'statement of marks'!L97)</f>
        <v/>
      </c>
      <c r="G2386" s="177" t="str">
        <f>IF('statement of marks'!N97="","",'statement of marks'!N97)</f>
        <v/>
      </c>
      <c r="H2386" s="177" t="str">
        <f>'statement of marks'!$BS$6</f>
        <v/>
      </c>
      <c r="I2386" s="204" t="str">
        <f>IF(G2386="","",G2386)</f>
        <v/>
      </c>
      <c r="J2386" s="204" t="str">
        <f>IF(G2386="","",SUM(D2386,E2386,F2386,G2386))</f>
        <v/>
      </c>
      <c r="K2386" s="178" t="str">
        <f>J2386</f>
        <v/>
      </c>
      <c r="L2386" s="177" t="str">
        <f>IF('statement of marks'!P97="","",'statement of marks'!P97)</f>
        <v/>
      </c>
      <c r="M2386" s="174" t="str">
        <f>'statement of marks'!$BX$6</f>
        <v/>
      </c>
      <c r="N2386" s="204" t="str">
        <f>IF(L2386="","",L2386)</f>
        <v/>
      </c>
      <c r="O2386" s="204" t="str">
        <f>IF(L2386="","",SUM(J2386,L2386))</f>
        <v/>
      </c>
      <c r="P2386" s="179">
        <f>SUM(H2386,M2386)</f>
        <v>0</v>
      </c>
      <c r="Q2386" s="178" t="str">
        <f>O2386</f>
        <v/>
      </c>
      <c r="R2386" s="201" t="str">
        <f>CONCATENATE('statement of marks'!FJ97,'statement of marks'!FK97,'statement of marks'!FL97)</f>
        <v/>
      </c>
      <c r="S2386" s="180" t="str">
        <f>IF(OR(R2386="S",R2386="RE"),100,"")</f>
        <v/>
      </c>
      <c r="T2386" s="181" t="str">
        <f>IF('result subject-wise'!U97="","",'result subject-wise'!U97)</f>
        <v/>
      </c>
      <c r="U2386" s="182" t="str">
        <f>IF('result subject-wise'!V97="","",'result subject-wise'!V97)</f>
        <v/>
      </c>
      <c r="V2386" s="176" t="str">
        <f>IF(OR(U2392=0,U2392&lt;S2392),"",IF(R2386="RE",SUM(Q2386,T2386),IF(R2386="S",T2386,Q2386)))</f>
        <v/>
      </c>
    </row>
    <row r="2387" spans="1:22" ht="19.25" customHeight="1">
      <c r="A2387" s="986"/>
      <c r="B2387" s="942" t="str">
        <f>'statement of marks'!$W$3</f>
        <v>ENGLISH COMPULSORY</v>
      </c>
      <c r="C2387" s="943"/>
      <c r="D2387" s="200" t="str">
        <f>IF('statement of marks'!W97="","",'statement of marks'!W97)</f>
        <v/>
      </c>
      <c r="E2387" s="201" t="str">
        <f>IF('statement of marks'!X97="","",'statement of marks'!X97)</f>
        <v/>
      </c>
      <c r="F2387" s="201" t="str">
        <f>IF('statement of marks'!Y97="","",'statement of marks'!Y97)</f>
        <v/>
      </c>
      <c r="G2387" s="177" t="str">
        <f>IF('statement of marks'!AA97="","",'statement of marks'!AA97)</f>
        <v/>
      </c>
      <c r="H2387" s="177" t="str">
        <f>'statement of marks'!$CU$6</f>
        <v/>
      </c>
      <c r="I2387" s="204" t="str">
        <f>IF(G2387="","",G2387)</f>
        <v/>
      </c>
      <c r="J2387" s="204" t="str">
        <f t="shared" ref="J2387:J2390" si="867">IF(G2387="","",SUM(D2387,E2387,F2387,G2387))</f>
        <v/>
      </c>
      <c r="K2387" s="178" t="str">
        <f>J2387</f>
        <v/>
      </c>
      <c r="L2387" s="177" t="str">
        <f>IF('statement of marks'!AC97="","",'statement of marks'!AC97)</f>
        <v/>
      </c>
      <c r="M2387" s="174" t="str">
        <f>'statement of marks'!$CZ$6</f>
        <v/>
      </c>
      <c r="N2387" s="204" t="str">
        <f>IF(L2387="","",L2387)</f>
        <v/>
      </c>
      <c r="O2387" s="204" t="str">
        <f t="shared" ref="O2387" si="868">IF(L2387="","",SUM(J2387,L2387))</f>
        <v/>
      </c>
      <c r="P2387" s="179">
        <f t="shared" ref="P2387" si="869">SUM(H2387,M2387)</f>
        <v>0</v>
      </c>
      <c r="Q2387" s="178" t="str">
        <f>O2387</f>
        <v/>
      </c>
      <c r="R2387" s="201" t="str">
        <f>CONCATENATE('statement of marks'!FM97,'statement of marks'!FN97,'statement of marks'!FO97)</f>
        <v/>
      </c>
      <c r="S2387" s="180" t="str">
        <f>IF(OR(R2387="S",R2387="RE"),100,"")</f>
        <v/>
      </c>
      <c r="T2387" s="181" t="str">
        <f>IF('result subject-wise'!X97="","",'result subject-wise'!X97)</f>
        <v/>
      </c>
      <c r="U2387" s="182" t="str">
        <f>IF('result subject-wise'!Y97="","",'result subject-wise'!Y97)</f>
        <v/>
      </c>
      <c r="V2387" s="176" t="str">
        <f>IF(OR(U2392=0,U2392&lt;S2392),"",IF(R2387="RE",SUM(Q2387,T2387),IF(R2387="S",T2387,Q2387)))</f>
        <v/>
      </c>
    </row>
    <row r="2388" spans="1:22" ht="19.25" customHeight="1">
      <c r="A2388" s="986"/>
      <c r="B2388" s="942" t="str">
        <f>'statement of marks'!AK97</f>
        <v>PHYSICS</v>
      </c>
      <c r="C2388" s="943"/>
      <c r="D2388" s="200" t="str">
        <f>IF('statement of marks'!AL97="","",'statement of marks'!AL97)</f>
        <v/>
      </c>
      <c r="E2388" s="201" t="str">
        <f>IF('statement of marks'!AM97="","",'statement of marks'!AM97)</f>
        <v/>
      </c>
      <c r="F2388" s="201" t="str">
        <f>IF('statement of marks'!AN97="","",'statement of marks'!AN97)</f>
        <v/>
      </c>
      <c r="G2388" s="177" t="str">
        <f>IF('statement of marks'!AP97="","",'statement of marks'!AP97)</f>
        <v/>
      </c>
      <c r="H2388" s="177" t="str">
        <f>IF('statement of marks'!AQ97="","",'statement of marks'!AQ97)</f>
        <v/>
      </c>
      <c r="I2388" s="204" t="str">
        <f>IF(G2388="","",IF(AND(G2388="ML",H2388="ML"),"ML",IF(AND(G2388="ML",H2388=""),"ML",SUM(G2388,H2388))))</f>
        <v/>
      </c>
      <c r="J2388" s="204" t="str">
        <f t="shared" si="867"/>
        <v/>
      </c>
      <c r="K2388" s="178" t="str">
        <f>IF(J2388="","",SUM(H2388,J2388))</f>
        <v/>
      </c>
      <c r="L2388" s="177" t="str">
        <f>IF('statement of marks'!AU97="","",'statement of marks'!AU97)</f>
        <v/>
      </c>
      <c r="M2388" s="177" t="str">
        <f>IF('statement of marks'!AV97="","",'statement of marks'!AV97)</f>
        <v/>
      </c>
      <c r="N2388" s="204" t="str">
        <f>IF(L2388="","",IF(AND(L2388="ML",M2388="ML"),"ML",IF(AND(L2388="ML",M2388=""),"ML",SUM(L2388,M2388))))</f>
        <v/>
      </c>
      <c r="O2388" s="204" t="str">
        <f>IF(L2388="","",SUM(J2388,L2388))</f>
        <v/>
      </c>
      <c r="P2388" s="177" t="str">
        <f>IF(AND(H2388="",M2388=""),"",SUM(H2388,M2388))</f>
        <v/>
      </c>
      <c r="Q2388" s="178" t="str">
        <f>IF(O2388="","",SUM(O2388,P2388))</f>
        <v/>
      </c>
      <c r="R2388" s="201" t="str">
        <f>CONCATENATE('statement of marks'!FP97,'statement of marks'!FY97,'statement of marks'!FZ97)</f>
        <v/>
      </c>
      <c r="S2388" s="180" t="str">
        <f>IF('result subject-wise'!Z97="","",'result subject-wise'!Z97)</f>
        <v/>
      </c>
      <c r="T2388" s="181" t="str">
        <f>IF('result subject-wise'!AB97="","",'result subject-wise'!AB97)</f>
        <v/>
      </c>
      <c r="U2388" s="182" t="str">
        <f>IF('result subject-wise'!AC97="","",'result subject-wise'!AC97)</f>
        <v/>
      </c>
      <c r="V2388" s="176" t="str">
        <f>IF(OR(U2392=0,U2392&lt;S2392),"",IF(OR(R2388="RE",R2388="REP"),SUM(Q2388,T2388),IF(R2388="S",T2388,Q2388)))</f>
        <v/>
      </c>
    </row>
    <row r="2389" spans="1:22" ht="19.25" customHeight="1">
      <c r="A2389" s="986"/>
      <c r="B2389" s="942" t="str">
        <f>'statement of marks'!BM97</f>
        <v/>
      </c>
      <c r="C2389" s="943"/>
      <c r="D2389" s="200" t="str">
        <f>IF('statement of marks'!BN97="","",'statement of marks'!BN97)</f>
        <v/>
      </c>
      <c r="E2389" s="201" t="str">
        <f>IF('statement of marks'!BO97="","",'statement of marks'!BO97)</f>
        <v/>
      </c>
      <c r="F2389" s="201" t="str">
        <f>IF('statement of marks'!BP97="","",'statement of marks'!BP97)</f>
        <v/>
      </c>
      <c r="G2389" s="177" t="str">
        <f>IF('statement of marks'!BR97="","",'statement of marks'!BR97)</f>
        <v/>
      </c>
      <c r="H2389" s="177" t="str">
        <f>IF('statement of marks'!BS97="","",'statement of marks'!BS97)</f>
        <v/>
      </c>
      <c r="I2389" s="204" t="str">
        <f t="shared" ref="I2389" si="870">IF(G2389="","",IF(AND(G2389="ML",H2389="ML"),"ML",IF(AND(G2389="ML",H2389=""),"ML",SUM(G2389,H2389))))</f>
        <v/>
      </c>
      <c r="J2389" s="204" t="str">
        <f t="shared" si="867"/>
        <v/>
      </c>
      <c r="K2389" s="178" t="str">
        <f>IF(J2389="","",SUM(H2389,J2389))</f>
        <v/>
      </c>
      <c r="L2389" s="177" t="str">
        <f>IF('statement of marks'!BW97="","",'statement of marks'!BW97)</f>
        <v/>
      </c>
      <c r="M2389" s="177" t="str">
        <f>IF('statement of marks'!BX97="","",'statement of marks'!BX97)</f>
        <v/>
      </c>
      <c r="N2389" s="204" t="str">
        <f t="shared" ref="N2389" si="871">IF(L2389="","",IF(AND(L2389="ML",M2389="ML"),"ML",IF(AND(L2389="ML",M2389=""),"ML",SUM(L2389,M2389))))</f>
        <v/>
      </c>
      <c r="O2389" s="204" t="str">
        <f>IF(L2389="","",SUM(J2389,L2389))</f>
        <v/>
      </c>
      <c r="P2389" s="177" t="str">
        <f t="shared" ref="P2389:P2390" si="872">IF(AND(H2389="",M2389=""),"",SUM(H2389,M2389))</f>
        <v/>
      </c>
      <c r="Q2389" s="178" t="str">
        <f>IF(O2389="","",SUM(O2389,P2389))</f>
        <v/>
      </c>
      <c r="R2389" s="201" t="str">
        <f>CONCATENATE('statement of marks'!GA97,'statement of marks'!GJ97,'statement of marks'!GK97)</f>
        <v/>
      </c>
      <c r="S2389" s="180" t="str">
        <f>IF('result subject-wise'!AD97="","",'result subject-wise'!AD97)</f>
        <v/>
      </c>
      <c r="T2389" s="181" t="str">
        <f>IF('result subject-wise'!AF97="","",'result subject-wise'!AF97)</f>
        <v/>
      </c>
      <c r="U2389" s="182" t="str">
        <f>IF('result subject-wise'!AG97="","",'result subject-wise'!AG97)</f>
        <v/>
      </c>
      <c r="V2389" s="176" t="str">
        <f>IF(OR(U2392=0,U2392&lt;S2392),"",IF(OR(R2389="RE",R2389="REP"),SUM(Q2389,T2389),IF(R2389="S",T2389,Q2389)))</f>
        <v/>
      </c>
    </row>
    <row r="2390" spans="1:22" ht="19.25" customHeight="1">
      <c r="A2390" s="986"/>
      <c r="B2390" s="942" t="str">
        <f>'statement of marks'!CO97</f>
        <v/>
      </c>
      <c r="C2390" s="943"/>
      <c r="D2390" s="200" t="str">
        <f>IF('statement of marks'!CP97="","",'statement of marks'!CP97)</f>
        <v/>
      </c>
      <c r="E2390" s="201" t="str">
        <f>IF('statement of marks'!CQ97="","",'statement of marks'!CQ97)</f>
        <v/>
      </c>
      <c r="F2390" s="201" t="str">
        <f>IF('statement of marks'!CR97="","",'statement of marks'!CR97)</f>
        <v/>
      </c>
      <c r="G2390" s="177" t="str">
        <f>IF('statement of marks'!CT97="","",'statement of marks'!CT97)</f>
        <v/>
      </c>
      <c r="H2390" s="177" t="str">
        <f>IF('statement of marks'!CU97="","",'statement of marks'!CU97)</f>
        <v/>
      </c>
      <c r="I2390" s="204" t="str">
        <f>IF(G2390="","",IF(AND(G2390="ML",H2390="ML"),"ML",IF(AND(G2390="ML",H2390=""),"ML",SUM(G2390,H2390))))</f>
        <v/>
      </c>
      <c r="J2390" s="204" t="str">
        <f t="shared" si="867"/>
        <v/>
      </c>
      <c r="K2390" s="178" t="str">
        <f>IF(J2390="","",SUM(H2390,J2390))</f>
        <v/>
      </c>
      <c r="L2390" s="177" t="str">
        <f>IF('statement of marks'!CY97="","",'statement of marks'!CY97)</f>
        <v/>
      </c>
      <c r="M2390" s="177" t="str">
        <f>IF('statement of marks'!CZ97="","",'statement of marks'!CZ97)</f>
        <v/>
      </c>
      <c r="N2390" s="204" t="str">
        <f>IF(L2390="","",IF(AND(L2390="ML",M2390="ML"),"ML",IF(AND(L2390="ML",M2390=""),"ML",SUM(L2390,M2390))))</f>
        <v/>
      </c>
      <c r="O2390" s="204" t="str">
        <f>IF(L2390="","",SUM(J2390,L2390))</f>
        <v/>
      </c>
      <c r="P2390" s="177" t="str">
        <f t="shared" si="872"/>
        <v/>
      </c>
      <c r="Q2390" s="178" t="str">
        <f>IF(O2390="","",SUM(O2390,P2390))</f>
        <v/>
      </c>
      <c r="R2390" s="201" t="str">
        <f>CONCATENATE('statement of marks'!GL97,'statement of marks'!GU97,'statement of marks'!GV97)</f>
        <v/>
      </c>
      <c r="S2390" s="180" t="str">
        <f>IF('result subject-wise'!AH97="","",'result subject-wise'!AH97)</f>
        <v/>
      </c>
      <c r="T2390" s="181" t="str">
        <f>IF('result subject-wise'!AJ97="","",'result subject-wise'!AJ97)</f>
        <v/>
      </c>
      <c r="U2390" s="182" t="str">
        <f>IF('result subject-wise'!AK97="","",'result subject-wise'!AK97)</f>
        <v/>
      </c>
      <c r="V2390" s="176" t="str">
        <f>IF(OR(U2392=0,U2392&lt;S2392),"",IF(OR(R2390="RE",R2390="REP"),SUM(Q2390,T2390),IF(R2390="S",T2390,Q2390)))</f>
        <v/>
      </c>
    </row>
    <row r="2391" spans="1:22" ht="19.25" customHeight="1">
      <c r="A2391" s="986"/>
      <c r="B2391" s="1032" t="s">
        <v>296</v>
      </c>
      <c r="C2391" s="1033"/>
      <c r="D2391" s="183" t="str">
        <f>IF(AND(D2386="",D2387="",D2388="",D2389="",D2390=""),"",SUM(D2386:D2390))</f>
        <v/>
      </c>
      <c r="E2391" s="183" t="str">
        <f t="shared" ref="E2391:F2391" si="873">IF(AND(E2386="",E2387="",E2388="",E2389="",E2390=""),"",SUM(E2386:E2390))</f>
        <v/>
      </c>
      <c r="F2391" s="183" t="str">
        <f t="shared" si="873"/>
        <v/>
      </c>
      <c r="G2391" s="184" t="str">
        <f>IF(G2386="","",SUM(G2386:G2390))</f>
        <v/>
      </c>
      <c r="H2391" s="184">
        <f>SUM(H2388:H2390)</f>
        <v>0</v>
      </c>
      <c r="I2391" s="184" t="str">
        <f>IF(AND(I2386="",I2387="",I2388="",I2389="",I2390=""),"",SUM(I2386:I2390))</f>
        <v/>
      </c>
      <c r="J2391" s="185" t="str">
        <f>IF(J2390="","",SUM(J2386:J2390))</f>
        <v/>
      </c>
      <c r="K2391" s="186" t="str">
        <f>IF(K2386="","",SUM(K2386:K2390))</f>
        <v/>
      </c>
      <c r="L2391" s="184" t="str">
        <f>IF(L2386="","",SUM(L2386:L2390))</f>
        <v/>
      </c>
      <c r="M2391" s="184">
        <f>SUM(M2388:M2390)</f>
        <v>0</v>
      </c>
      <c r="N2391" s="184" t="str">
        <f t="shared" ref="N2391" si="874">IF(AND(N2386="",N2387="",N2388="",N2389="",N2390=""),"",SUM(N2386:N2390))</f>
        <v/>
      </c>
      <c r="O2391" s="185" t="str">
        <f>IF(L2391="","",SUM(J2391,L2391))</f>
        <v/>
      </c>
      <c r="P2391" s="186">
        <f>SUM(H2391,M2391)</f>
        <v>0</v>
      </c>
      <c r="Q2391" s="186" t="str">
        <f>IF(Q2386="","",SUM(Q2386:Q2390))</f>
        <v/>
      </c>
      <c r="R2391" s="185"/>
      <c r="S2391" s="185" t="str">
        <f>IF(AND(S2386="",S2387="",S2388="",S2389="",S2390=""),"",SUM(S2386:S2390))</f>
        <v/>
      </c>
      <c r="T2391" s="187" t="str">
        <f>IF(AND(T2386="",T2387="",T2388="",T2389="",T2390=""),"",SUM(T2386:T2390))</f>
        <v/>
      </c>
      <c r="U2391" s="188"/>
      <c r="V2391" s="189" t="str">
        <f>IF(V2386="","",SUM(V2386:V2390))</f>
        <v/>
      </c>
    </row>
    <row r="2392" spans="1:22" ht="19.25" customHeight="1">
      <c r="A2392" s="986"/>
      <c r="B2392" s="1034" t="s">
        <v>318</v>
      </c>
      <c r="C2392" s="1035"/>
      <c r="D2392" s="173" t="str">
        <f>IF(D2391="","",50-(COUNTIF(D2386:D2390,"NA")*10+COUNTIF(D2386:D2390,"ML")*10))</f>
        <v/>
      </c>
      <c r="E2392" s="173" t="str">
        <f t="shared" ref="E2392:F2392" si="875">IF(E2391="","",50-(COUNTIF(E2386:E2390,"NA")*10+COUNTIF(E2386:E2390,"ML")*10))</f>
        <v/>
      </c>
      <c r="F2392" s="173" t="str">
        <f t="shared" si="875"/>
        <v/>
      </c>
      <c r="G2392" s="177">
        <f>I2392-H2392</f>
        <v>350</v>
      </c>
      <c r="H2392" s="184">
        <f>IF(H2391="","",(IF(OR(H2388="ML",H2388=""),0,H2385)+IF(OR(H2389="ML",H2389=""),0,H2386)+IF(OR(H2390="ML",H2390=""),0,H2387)))</f>
        <v>0</v>
      </c>
      <c r="I2392" s="177">
        <f>IF(I2391=0,0,350-H2394)</f>
        <v>350</v>
      </c>
      <c r="J2392" s="204" t="str">
        <f>IF(J2391="","",SUM(D2392:G2392))</f>
        <v/>
      </c>
      <c r="K2392" s="178" t="str">
        <f>IF(K2391="","",SUM(H2392,J2392))</f>
        <v/>
      </c>
      <c r="L2392" s="177">
        <f>N2392-M2392</f>
        <v>500</v>
      </c>
      <c r="M2392" s="180">
        <f>IF(M2391="","",(IF(OR(M2388="ML",M2388=""),0,M2385)+IF(OR(M2389="ML",M2389=""),0,M2386)+IF(OR(M2390="ML",M2390=""),0,M2387)))</f>
        <v>0</v>
      </c>
      <c r="N2392" s="177">
        <f>IF(N2391=0,0,500-M2394)</f>
        <v>500</v>
      </c>
      <c r="O2392" s="204">
        <f>IF(L2392="","",SUM(J2392,L2392))</f>
        <v>500</v>
      </c>
      <c r="P2392" s="178">
        <f>SUM(H2392,M2392)</f>
        <v>0</v>
      </c>
      <c r="Q2392" s="178" t="str">
        <f>IF(Q2391="","",SUM(O2392,P2392))</f>
        <v/>
      </c>
      <c r="R2392" s="169"/>
      <c r="S2392" s="190">
        <f>COUNTIF(R2386:R2395,"S")</f>
        <v>0</v>
      </c>
      <c r="T2392" s="190">
        <f>COUNTIF(R2386:R2395,"RE")+COUNTIF(R2386:R2395,"REP")</f>
        <v>0</v>
      </c>
      <c r="U2392" s="190">
        <f>COUNTIF(U2386:U2391,"P")+COUNTIF(U2394:U2395,"P")</f>
        <v>0</v>
      </c>
      <c r="V2392" s="191" t="str">
        <f>IF(OR(U2392=0,U2392&lt;(S2392+T2392)),"",(Q2392-(S2392*200)+S2391))</f>
        <v/>
      </c>
    </row>
    <row r="2393" spans="1:22" ht="19.25" customHeight="1">
      <c r="A2393" s="986"/>
      <c r="B2393" s="942" t="s">
        <v>156</v>
      </c>
      <c r="C2393" s="943"/>
      <c r="D2393" s="192" t="str">
        <f t="shared" ref="D2393:Q2393" si="876">IF(D2392="","",D2391/D2392*100)</f>
        <v/>
      </c>
      <c r="E2393" s="192" t="str">
        <f t="shared" si="876"/>
        <v/>
      </c>
      <c r="F2393" s="192" t="str">
        <f t="shared" si="876"/>
        <v/>
      </c>
      <c r="G2393" s="192" t="e">
        <f t="shared" si="876"/>
        <v>#VALUE!</v>
      </c>
      <c r="H2393" s="192" t="e">
        <f t="shared" si="876"/>
        <v>#DIV/0!</v>
      </c>
      <c r="I2393" s="192" t="e">
        <f t="shared" si="876"/>
        <v>#VALUE!</v>
      </c>
      <c r="J2393" s="192" t="str">
        <f t="shared" si="876"/>
        <v/>
      </c>
      <c r="K2393" s="193" t="str">
        <f t="shared" si="876"/>
        <v/>
      </c>
      <c r="L2393" s="192" t="e">
        <f t="shared" si="876"/>
        <v>#VALUE!</v>
      </c>
      <c r="M2393" s="192" t="e">
        <f t="shared" si="876"/>
        <v>#DIV/0!</v>
      </c>
      <c r="N2393" s="192" t="e">
        <f t="shared" si="876"/>
        <v>#VALUE!</v>
      </c>
      <c r="O2393" s="192" t="e">
        <f t="shared" si="876"/>
        <v>#VALUE!</v>
      </c>
      <c r="P2393" s="193" t="e">
        <f t="shared" si="876"/>
        <v>#DIV/0!</v>
      </c>
      <c r="Q2393" s="193" t="str">
        <f t="shared" si="876"/>
        <v/>
      </c>
      <c r="R2393" s="166"/>
      <c r="S2393" s="166"/>
      <c r="T2393" s="167"/>
      <c r="U2393" s="170"/>
      <c r="V2393" s="194" t="str">
        <f>IF(V2392="","",V2391/V2392*100)</f>
        <v/>
      </c>
    </row>
    <row r="2394" spans="1:22" ht="19.25" customHeight="1">
      <c r="A2394" s="986"/>
      <c r="B2394" s="942" t="str">
        <f>'statement of marks'!$DQ$3</f>
        <v>RAJASTHAN STUDIES</v>
      </c>
      <c r="C2394" s="943"/>
      <c r="D2394" s="200" t="str">
        <f>IF('statement of marks'!DQ97="","",'statement of marks'!DQ97)</f>
        <v/>
      </c>
      <c r="E2394" s="201" t="str">
        <f>IF('statement of marks'!DR97="","",'statement of marks'!DR97)</f>
        <v/>
      </c>
      <c r="F2394" s="201" t="str">
        <f>IF('statement of marks'!DS97="","",'statement of marks'!DS97)</f>
        <v/>
      </c>
      <c r="G2394" s="201" t="str">
        <f>IF('statement of marks'!DU97="","",'statement of marks'!DU97)</f>
        <v/>
      </c>
      <c r="H2394" s="179">
        <f>IF(G2386="ML",70)+IF(G2387="ML",70)+IF(G2388="ML",70-H2385)+IF(G2389="ML",70-H2386)+IF(G2390="ML",70-H2387)+IF(H2388="ml",H2385)+IF(H2389="ml",H2386)+IF(H2390="ml",H2387)</f>
        <v>0</v>
      </c>
      <c r="I2394" s="204" t="str">
        <f>IF(G2394="","",SUM(G2394,H2394))</f>
        <v/>
      </c>
      <c r="J2394" s="204" t="str">
        <f>IF(G2394="","",SUM(D2394,E2394,F2394,G2394))</f>
        <v/>
      </c>
      <c r="K2394" s="178" t="str">
        <f>IF(J2394="","",SUM(H2394,J2394))</f>
        <v/>
      </c>
      <c r="L2394" s="201" t="str">
        <f>IF('statement of marks'!DW97="","",'statement of marks'!DW97)</f>
        <v/>
      </c>
      <c r="M2394" s="179">
        <f>IF(L2386="ML",100)+IF(L2387="ML",100)+IF(L2388="ML",100-M2385)+IF(L2389="ML",100-M2386)+IF(L2390="ML",100-M2387)+IF(M2388="ml",M2385)+IF(M2389="ml",M2386)+IF(M2390="ml",M2387)</f>
        <v>0</v>
      </c>
      <c r="N2394" s="204" t="str">
        <f>IF(L2394="","",SUM(L2394,M2394))</f>
        <v/>
      </c>
      <c r="O2394" s="204" t="str">
        <f>IF(L2394="","",SUM(K2394,L2394))</f>
        <v/>
      </c>
      <c r="P2394" s="179">
        <f>SUM(H2394,M2394)</f>
        <v>0</v>
      </c>
      <c r="Q2394" s="178" t="str">
        <f>IF(O2394="","",SUM(O2394,M2394))</f>
        <v/>
      </c>
      <c r="R2394" s="201" t="str">
        <f>IF('statement of marks'!GW97="","",'statement of marks'!GW97)</f>
        <v/>
      </c>
      <c r="S2394" s="180" t="str">
        <f>IF(OR(R2394="S",R2394="RE"),100,"")</f>
        <v/>
      </c>
      <c r="T2394" s="171" t="str">
        <f>IF('result subject-wise'!AL97="","",'result subject-wise'!AL97)</f>
        <v/>
      </c>
      <c r="U2394" s="172" t="str">
        <f>IF('result subject-wise'!AM97="","",'result subject-wise'!AM97)</f>
        <v/>
      </c>
      <c r="V2394" s="1036"/>
    </row>
    <row r="2395" spans="1:22" ht="19.25" customHeight="1">
      <c r="A2395" s="986"/>
      <c r="B2395" s="942" t="str">
        <f>'statement of marks'!$ED$3</f>
        <v>JEEVAN KAUSJAL</v>
      </c>
      <c r="C2395" s="943"/>
      <c r="D2395" s="1037" t="s">
        <v>283</v>
      </c>
      <c r="E2395" s="1038"/>
      <c r="F2395" s="204">
        <f>'statement of marks'!$ED$6</f>
        <v>30</v>
      </c>
      <c r="G2395" s="177" t="str">
        <f>IF('statement of marks'!ED97="","",'statement of marks'!ED97)</f>
        <v/>
      </c>
      <c r="H2395" s="1038" t="s">
        <v>284</v>
      </c>
      <c r="I2395" s="1038"/>
      <c r="J2395" s="204">
        <f>'statement of marks'!$EE$6</f>
        <v>30</v>
      </c>
      <c r="K2395" s="178" t="str">
        <f>IF('statement of marks'!EE97="","",'statement of marks'!EE97)</f>
        <v/>
      </c>
      <c r="L2395" s="1038" t="s">
        <v>113</v>
      </c>
      <c r="M2395" s="1038"/>
      <c r="N2395" s="204">
        <f>'statement of marks'!$EF$6</f>
        <v>40</v>
      </c>
      <c r="O2395" s="201" t="str">
        <f>IF('statement of marks'!EF97="","",'statement of marks'!EF97)</f>
        <v/>
      </c>
      <c r="P2395" s="166"/>
      <c r="Q2395" s="178" t="str">
        <f>IF(O2395="","",SUM(G2395,K2395,O2395))</f>
        <v/>
      </c>
      <c r="R2395" s="201" t="str">
        <f>IF('statement of marks'!GX97="","",'statement of marks'!GX97)</f>
        <v/>
      </c>
      <c r="S2395" s="180" t="str">
        <f>IF(OR(R2395="S",R2395="RE"),40,"")</f>
        <v/>
      </c>
      <c r="T2395" s="171" t="str">
        <f>IF('result subject-wise'!AN97="","",'result subject-wise'!AN97)</f>
        <v/>
      </c>
      <c r="U2395" s="172" t="str">
        <f>IF('result subject-wise'!AO97="","",'result subject-wise'!AO97)</f>
        <v/>
      </c>
      <c r="V2395" s="1036"/>
    </row>
    <row r="2396" spans="1:22" ht="19.25" customHeight="1">
      <c r="A2396" s="986"/>
      <c r="B2396" s="1039" t="s">
        <v>200</v>
      </c>
      <c r="C2396" s="1040"/>
      <c r="D2396" s="1041" t="str">
        <f>IF('statement of marks'!HD97="","",'statement of marks'!HD97)</f>
        <v/>
      </c>
      <c r="E2396" s="1042"/>
      <c r="F2396" s="1042"/>
      <c r="G2396" s="1042"/>
      <c r="H2396" s="1042"/>
      <c r="I2396" s="1043"/>
      <c r="J2396" s="202" t="s">
        <v>330</v>
      </c>
      <c r="K2396" s="201" t="str">
        <f>IF('statement of marks'!HG97="","",'statement of marks'!HG97)</f>
        <v/>
      </c>
      <c r="L2396" s="1044" t="s">
        <v>157</v>
      </c>
      <c r="M2396" s="1045"/>
      <c r="N2396" s="1046"/>
      <c r="O2396" s="201" t="str">
        <f>IF('statement of marks'!HI97="","",'statement of marks'!HI97)</f>
        <v/>
      </c>
      <c r="P2396" s="1047" t="s">
        <v>324</v>
      </c>
      <c r="Q2396" s="1047"/>
      <c r="R2396" s="1047"/>
      <c r="S2396" s="1047"/>
      <c r="T2396" s="1047"/>
      <c r="U2396" s="1047"/>
      <c r="V2396" s="1048"/>
    </row>
    <row r="2397" spans="1:22" ht="19.25" customHeight="1">
      <c r="A2397" s="986"/>
      <c r="B2397" s="1039" t="s">
        <v>333</v>
      </c>
      <c r="C2397" s="1040"/>
      <c r="D2397" s="965" t="s">
        <v>127</v>
      </c>
      <c r="E2397" s="966"/>
      <c r="F2397" s="958" t="s">
        <v>129</v>
      </c>
      <c r="G2397" s="958"/>
      <c r="H2397" s="958" t="s">
        <v>131</v>
      </c>
      <c r="I2397" s="958"/>
      <c r="J2397" s="958" t="s">
        <v>133</v>
      </c>
      <c r="K2397" s="958"/>
      <c r="L2397" s="959" t="s">
        <v>312</v>
      </c>
      <c r="M2397" s="959"/>
      <c r="N2397" s="959"/>
      <c r="O2397" s="959"/>
      <c r="P2397" s="960" t="s">
        <v>200</v>
      </c>
      <c r="Q2397" s="960"/>
      <c r="R2397" s="960"/>
      <c r="S2397" s="960"/>
      <c r="T2397" s="961" t="str">
        <f>IF('result subject-wise'!AR97="","",'result subject-wise'!AR97)</f>
        <v/>
      </c>
      <c r="U2397" s="961"/>
      <c r="V2397" s="962"/>
    </row>
    <row r="2398" spans="1:22" ht="19.25" customHeight="1">
      <c r="A2398" s="986"/>
      <c r="B2398" s="963" t="s">
        <v>309</v>
      </c>
      <c r="C2398" s="964"/>
      <c r="D2398" s="965" t="str">
        <f>IF('statement of marks'!EZ97="","",'statement of marks'!EZ97)</f>
        <v/>
      </c>
      <c r="E2398" s="966"/>
      <c r="F2398" s="966" t="str">
        <f>IF('statement of marks'!FB97="","",'statement of marks'!FB97)</f>
        <v/>
      </c>
      <c r="G2398" s="966"/>
      <c r="H2398" s="966" t="str">
        <f>IF('statement of marks'!FD97="","",'statement of marks'!FD97)</f>
        <v/>
      </c>
      <c r="I2398" s="966"/>
      <c r="J2398" s="966" t="str">
        <f>IF('statement of marks'!FF97="","",'statement of marks'!FF97)</f>
        <v/>
      </c>
      <c r="K2398" s="966"/>
      <c r="L2398" s="966" t="str">
        <f>IF('statement of marks'!FH97="","",'statement of marks'!FH97)</f>
        <v/>
      </c>
      <c r="M2398" s="966"/>
      <c r="N2398" s="966"/>
      <c r="O2398" s="966"/>
      <c r="P2398" s="960" t="s">
        <v>330</v>
      </c>
      <c r="Q2398" s="960"/>
      <c r="R2398" s="960"/>
      <c r="S2398" s="960"/>
      <c r="T2398" s="961" t="str">
        <f>IF(AND(T2397="mRrh.kZ",V2393&gt;=60),"FIRST",IF(AND(T2397="mRrh.kZ",V2393&gt;=48),"SECOND",IF(AND(T2397="mRrh.kZ",V2393&gt;=36),"THIRD","")))</f>
        <v/>
      </c>
      <c r="U2398" s="961"/>
      <c r="V2398" s="962"/>
    </row>
    <row r="2399" spans="1:22" ht="19.25" customHeight="1">
      <c r="A2399" s="986"/>
      <c r="B2399" s="963" t="s">
        <v>310</v>
      </c>
      <c r="C2399" s="964"/>
      <c r="D2399" s="967" t="str">
        <f>IF('statement of marks'!EY97="","",'statement of marks'!EY97)</f>
        <v/>
      </c>
      <c r="E2399" s="968"/>
      <c r="F2399" s="968" t="str">
        <f>IF('statement of marks'!FA97="","",'statement of marks'!FA97)</f>
        <v/>
      </c>
      <c r="G2399" s="968"/>
      <c r="H2399" s="968" t="str">
        <f>IF('statement of marks'!FC97="","",'statement of marks'!FC97)</f>
        <v/>
      </c>
      <c r="I2399" s="968"/>
      <c r="J2399" s="968" t="str">
        <f>IF('statement of marks'!FE97="","",'statement of marks'!FE97)</f>
        <v/>
      </c>
      <c r="K2399" s="968"/>
      <c r="L2399" s="968" t="str">
        <f>IF('statement of marks'!FG97="","",'statement of marks'!FG97)</f>
        <v/>
      </c>
      <c r="M2399" s="968"/>
      <c r="N2399" s="968"/>
      <c r="O2399" s="968"/>
      <c r="P2399" s="969" t="s">
        <v>302</v>
      </c>
      <c r="Q2399" s="970"/>
      <c r="R2399" s="970"/>
      <c r="S2399" s="971"/>
      <c r="T2399" s="972" t="str">
        <f>IF(T2397="","",'result subject-wise'!$G$118)</f>
        <v/>
      </c>
      <c r="U2399" s="972"/>
      <c r="V2399" s="973"/>
    </row>
    <row r="2400" spans="1:22" ht="19.25" customHeight="1">
      <c r="A2400" s="986"/>
      <c r="B2400" s="942" t="s">
        <v>303</v>
      </c>
      <c r="C2400" s="943"/>
      <c r="D2400" s="944"/>
      <c r="E2400" s="945"/>
      <c r="F2400" s="945"/>
      <c r="G2400" s="945"/>
      <c r="H2400" s="945"/>
      <c r="I2400" s="945"/>
      <c r="J2400" s="945"/>
      <c r="K2400" s="945"/>
      <c r="L2400" s="946" t="s">
        <v>326</v>
      </c>
      <c r="M2400" s="946"/>
      <c r="N2400" s="946"/>
      <c r="O2400" s="946"/>
      <c r="P2400" s="946"/>
      <c r="Q2400" s="946"/>
      <c r="R2400" s="974"/>
      <c r="S2400" s="975"/>
      <c r="T2400" s="975"/>
      <c r="U2400" s="975"/>
      <c r="V2400" s="976"/>
    </row>
    <row r="2401" spans="1:22" ht="19.25" customHeight="1">
      <c r="A2401" s="986"/>
      <c r="B2401" s="942" t="s">
        <v>335</v>
      </c>
      <c r="C2401" s="943"/>
      <c r="D2401" s="944"/>
      <c r="E2401" s="945"/>
      <c r="F2401" s="945"/>
      <c r="G2401" s="945"/>
      <c r="H2401" s="945"/>
      <c r="I2401" s="945"/>
      <c r="J2401" s="945"/>
      <c r="K2401" s="945"/>
      <c r="L2401" s="946" t="s">
        <v>304</v>
      </c>
      <c r="M2401" s="946"/>
      <c r="N2401" s="946"/>
      <c r="O2401" s="946"/>
      <c r="P2401" s="946"/>
      <c r="Q2401" s="946"/>
      <c r="R2401" s="977"/>
      <c r="S2401" s="978"/>
      <c r="T2401" s="978"/>
      <c r="U2401" s="978"/>
      <c r="V2401" s="979"/>
    </row>
    <row r="2402" spans="1:22" ht="19.25" customHeight="1">
      <c r="A2402" s="986"/>
      <c r="B2402" s="942" t="s">
        <v>313</v>
      </c>
      <c r="C2402" s="943"/>
      <c r="D2402" s="944"/>
      <c r="E2402" s="945"/>
      <c r="F2402" s="945"/>
      <c r="G2402" s="945"/>
      <c r="H2402" s="945"/>
      <c r="I2402" s="945"/>
      <c r="J2402" s="945"/>
      <c r="K2402" s="945"/>
      <c r="L2402" s="946" t="s">
        <v>327</v>
      </c>
      <c r="M2402" s="946"/>
      <c r="N2402" s="946"/>
      <c r="O2402" s="946"/>
      <c r="P2402" s="946"/>
      <c r="Q2402" s="946"/>
      <c r="R2402" s="947" t="s">
        <v>328</v>
      </c>
      <c r="S2402" s="948"/>
      <c r="T2402" s="948"/>
      <c r="U2402" s="948"/>
      <c r="V2402" s="949"/>
    </row>
    <row r="2403" spans="1:22" ht="19.25" customHeight="1">
      <c r="A2403" s="987"/>
      <c r="B2403" s="950" t="s">
        <v>329</v>
      </c>
      <c r="C2403" s="951"/>
      <c r="D2403" s="952"/>
      <c r="E2403" s="953"/>
      <c r="F2403" s="953"/>
      <c r="G2403" s="953"/>
      <c r="H2403" s="953"/>
      <c r="I2403" s="953"/>
      <c r="J2403" s="953"/>
      <c r="K2403" s="953"/>
      <c r="L2403" s="951" t="s">
        <v>117</v>
      </c>
      <c r="M2403" s="951"/>
      <c r="N2403" s="951"/>
      <c r="O2403" s="951"/>
      <c r="P2403" s="954">
        <f>'statement of marks'!$HJ$110</f>
        <v>42122</v>
      </c>
      <c r="Q2403" s="954"/>
      <c r="R2403" s="955" t="s">
        <v>305</v>
      </c>
      <c r="S2403" s="956"/>
      <c r="T2403" s="956"/>
      <c r="U2403" s="956"/>
      <c r="V2403" s="957"/>
    </row>
    <row r="2404" spans="1:22" ht="19.25" customHeight="1">
      <c r="A2404" s="980" t="s">
        <v>287</v>
      </c>
      <c r="B2404" s="981"/>
      <c r="C2404" s="981"/>
      <c r="D2404" s="981"/>
      <c r="E2404" s="981"/>
      <c r="F2404" s="981"/>
      <c r="G2404" s="981"/>
      <c r="H2404" s="981"/>
      <c r="I2404" s="981"/>
      <c r="J2404" s="981"/>
      <c r="K2404" s="981"/>
      <c r="L2404" s="981"/>
      <c r="M2404" s="981"/>
      <c r="N2404" s="981"/>
      <c r="O2404" s="981"/>
      <c r="P2404" s="981"/>
      <c r="Q2404" s="981"/>
      <c r="R2404" s="981"/>
      <c r="S2404" s="981"/>
      <c r="T2404" s="981"/>
      <c r="U2404" s="981"/>
      <c r="V2404" s="982"/>
    </row>
    <row r="2405" spans="1:22" ht="19.25" customHeight="1">
      <c r="A2405" s="983" t="str">
        <f>'statement of marks'!$A$1</f>
        <v>GOVT. GIRLS' HR. SEC. SCHOOL, NIMBAHERA</v>
      </c>
      <c r="B2405" s="984"/>
      <c r="C2405" s="984"/>
      <c r="D2405" s="984"/>
      <c r="E2405" s="984"/>
      <c r="F2405" s="984"/>
      <c r="G2405" s="984"/>
      <c r="H2405" s="984"/>
      <c r="I2405" s="984"/>
      <c r="J2405" s="984"/>
      <c r="K2405" s="984"/>
      <c r="L2405" s="984"/>
      <c r="M2405" s="984"/>
      <c r="N2405" s="984"/>
      <c r="O2405" s="984"/>
      <c r="P2405" s="984"/>
      <c r="Q2405" s="984"/>
      <c r="R2405" s="984"/>
      <c r="S2405" s="984"/>
      <c r="T2405" s="984"/>
      <c r="U2405" s="984"/>
      <c r="V2405" s="985"/>
    </row>
    <row r="2406" spans="1:22" ht="19.25" customHeight="1">
      <c r="A2406" s="986"/>
      <c r="B2406" s="988" t="s">
        <v>316</v>
      </c>
      <c r="C2406" s="988"/>
      <c r="D2406" s="989" t="str">
        <f>'statement of marks'!$F$3</f>
        <v>2013-14</v>
      </c>
      <c r="E2406" s="990"/>
      <c r="F2406" s="991" t="str">
        <f>IF(T2424="","MAIN EXAMINATION",IF(D2423="Suppl.","SUPPLEMENTARY EXAMINATION",IF(D2423="Re-exam.","RE-EXAMINATION",)))</f>
        <v>MAIN EXAMINATION</v>
      </c>
      <c r="G2406" s="992"/>
      <c r="H2406" s="992"/>
      <c r="I2406" s="992"/>
      <c r="J2406" s="992"/>
      <c r="K2406" s="992"/>
      <c r="L2406" s="992"/>
      <c r="M2406" s="992"/>
      <c r="N2406" s="992"/>
      <c r="O2406" s="992"/>
      <c r="P2406" s="992"/>
      <c r="Q2406" s="992"/>
      <c r="R2406" s="993" t="s">
        <v>315</v>
      </c>
      <c r="S2406" s="994"/>
      <c r="T2406" s="995" t="str">
        <f>'statement of marks'!$A$3</f>
        <v>11 'A'</v>
      </c>
      <c r="U2406" s="995"/>
      <c r="V2406" s="996"/>
    </row>
    <row r="2407" spans="1:22" ht="19.25" customHeight="1">
      <c r="A2407" s="986"/>
      <c r="B2407" s="997" t="s">
        <v>36</v>
      </c>
      <c r="C2407" s="997"/>
      <c r="D2407" s="998" t="str">
        <f>IF('statement of marks'!G98="","",'statement of marks'!G98)</f>
        <v>A 090</v>
      </c>
      <c r="E2407" s="946"/>
      <c r="F2407" s="946"/>
      <c r="G2407" s="946"/>
      <c r="H2407" s="946"/>
      <c r="I2407" s="946"/>
      <c r="J2407" s="946"/>
      <c r="K2407" s="946"/>
      <c r="L2407" s="946"/>
      <c r="M2407" s="946"/>
      <c r="N2407" s="946"/>
      <c r="O2407" s="946"/>
      <c r="P2407" s="946"/>
      <c r="Q2407" s="946"/>
      <c r="R2407" s="999" t="s">
        <v>314</v>
      </c>
      <c r="S2407" s="1000"/>
      <c r="T2407" s="1001" t="str">
        <f>IF('statement of marks'!E98="","",'statement of marks'!E98)</f>
        <v/>
      </c>
      <c r="U2407" s="1001"/>
      <c r="V2407" s="1002"/>
    </row>
    <row r="2408" spans="1:22" ht="19.25" customHeight="1">
      <c r="A2408" s="986"/>
      <c r="B2408" s="997" t="s">
        <v>37</v>
      </c>
      <c r="C2408" s="997"/>
      <c r="D2408" s="998" t="str">
        <f>IF('statement of marks'!H98="","",'statement of marks'!H98)</f>
        <v>B 090</v>
      </c>
      <c r="E2408" s="946"/>
      <c r="F2408" s="946"/>
      <c r="G2408" s="946"/>
      <c r="H2408" s="946"/>
      <c r="I2408" s="946"/>
      <c r="J2408" s="946"/>
      <c r="K2408" s="946"/>
      <c r="L2408" s="946"/>
      <c r="M2408" s="946"/>
      <c r="N2408" s="946"/>
      <c r="O2408" s="946"/>
      <c r="P2408" s="946"/>
      <c r="Q2408" s="946"/>
      <c r="R2408" s="999" t="s">
        <v>35</v>
      </c>
      <c r="S2408" s="1000"/>
      <c r="T2408" s="1001" t="str">
        <f>IF('statement of marks'!D98="","",'statement of marks'!D98)</f>
        <v/>
      </c>
      <c r="U2408" s="1001"/>
      <c r="V2408" s="1002"/>
    </row>
    <row r="2409" spans="1:22" ht="19.25" customHeight="1">
      <c r="A2409" s="986"/>
      <c r="B2409" s="1003" t="s">
        <v>38</v>
      </c>
      <c r="C2409" s="1003"/>
      <c r="D2409" s="998" t="str">
        <f>IF('statement of marks'!I98="","",'statement of marks'!I98)</f>
        <v>C 090</v>
      </c>
      <c r="E2409" s="946"/>
      <c r="F2409" s="946"/>
      <c r="G2409" s="946"/>
      <c r="H2409" s="946"/>
      <c r="I2409" s="946"/>
      <c r="J2409" s="946"/>
      <c r="K2409" s="946"/>
      <c r="L2409" s="946"/>
      <c r="M2409" s="946"/>
      <c r="N2409" s="946"/>
      <c r="O2409" s="946"/>
      <c r="P2409" s="946"/>
      <c r="Q2409" s="946"/>
      <c r="R2409" s="1004" t="s">
        <v>285</v>
      </c>
      <c r="S2409" s="1005"/>
      <c r="T2409" s="1006" t="str">
        <f>IF('statement of marks'!F98="","",'statement of marks'!F98)</f>
        <v/>
      </c>
      <c r="U2409" s="1006"/>
      <c r="V2409" s="1007"/>
    </row>
    <row r="2410" spans="1:22" ht="19.25" customHeight="1">
      <c r="A2410" s="986"/>
      <c r="B2410" s="1008" t="s">
        <v>223</v>
      </c>
      <c r="C2410" s="1010" t="s">
        <v>319</v>
      </c>
      <c r="D2410" s="1012" t="s">
        <v>114</v>
      </c>
      <c r="E2410" s="1012" t="s">
        <v>115</v>
      </c>
      <c r="F2410" s="1012" t="s">
        <v>116</v>
      </c>
      <c r="G2410" s="1014" t="s">
        <v>281</v>
      </c>
      <c r="H2410" s="1014" t="s">
        <v>282</v>
      </c>
      <c r="I2410" s="1012" t="s">
        <v>289</v>
      </c>
      <c r="J2410" s="1012" t="s">
        <v>299</v>
      </c>
      <c r="K2410" s="1016" t="s">
        <v>299</v>
      </c>
      <c r="L2410" s="1018" t="s">
        <v>292</v>
      </c>
      <c r="M2410" s="1018" t="s">
        <v>293</v>
      </c>
      <c r="N2410" s="1020" t="s">
        <v>294</v>
      </c>
      <c r="O2410" s="1020" t="s">
        <v>290</v>
      </c>
      <c r="P2410" s="1020" t="s">
        <v>291</v>
      </c>
      <c r="Q2410" s="1016" t="s">
        <v>323</v>
      </c>
      <c r="R2410" s="1012" t="s">
        <v>334</v>
      </c>
      <c r="S2410" s="1022" t="s">
        <v>332</v>
      </c>
      <c r="T2410" s="1024" t="s">
        <v>320</v>
      </c>
      <c r="U2410" s="1026" t="s">
        <v>321</v>
      </c>
      <c r="V2410" s="1028" t="s">
        <v>322</v>
      </c>
    </row>
    <row r="2411" spans="1:22" ht="19.25" customHeight="1">
      <c r="A2411" s="986"/>
      <c r="B2411" s="1009"/>
      <c r="C2411" s="1011"/>
      <c r="D2411" s="1013"/>
      <c r="E2411" s="1013"/>
      <c r="F2411" s="1013"/>
      <c r="G2411" s="1015"/>
      <c r="H2411" s="1015"/>
      <c r="I2411" s="1013"/>
      <c r="J2411" s="1013"/>
      <c r="K2411" s="1017"/>
      <c r="L2411" s="1019"/>
      <c r="M2411" s="1019"/>
      <c r="N2411" s="1021"/>
      <c r="O2411" s="1021"/>
      <c r="P2411" s="1021"/>
      <c r="Q2411" s="1017"/>
      <c r="R2411" s="1013"/>
      <c r="S2411" s="1023"/>
      <c r="T2411" s="1025"/>
      <c r="U2411" s="1027"/>
      <c r="V2411" s="1029"/>
    </row>
    <row r="2412" spans="1:22" ht="19.25" customHeight="1">
      <c r="A2412" s="986"/>
      <c r="B2412" s="1030" t="s">
        <v>317</v>
      </c>
      <c r="C2412" s="1031"/>
      <c r="D2412" s="173">
        <v>10</v>
      </c>
      <c r="E2412" s="203">
        <v>10</v>
      </c>
      <c r="F2412" s="203">
        <v>10</v>
      </c>
      <c r="G2412" s="164" t="s">
        <v>90</v>
      </c>
      <c r="H2412" s="174" t="str">
        <f>'statement of marks'!$AQ$6</f>
        <v/>
      </c>
      <c r="I2412" s="165">
        <v>70</v>
      </c>
      <c r="J2412" s="164" t="s">
        <v>88</v>
      </c>
      <c r="K2412" s="175">
        <v>100</v>
      </c>
      <c r="L2412" s="164" t="s">
        <v>91</v>
      </c>
      <c r="M2412" s="174" t="str">
        <f>'statement of marks'!$AV$6</f>
        <v/>
      </c>
      <c r="N2412" s="165">
        <v>100</v>
      </c>
      <c r="O2412" s="164" t="s">
        <v>307</v>
      </c>
      <c r="P2412" s="175"/>
      <c r="Q2412" s="175">
        <v>200</v>
      </c>
      <c r="R2412" s="166"/>
      <c r="S2412" s="166"/>
      <c r="T2412" s="167"/>
      <c r="U2412" s="168"/>
      <c r="V2412" s="176" t="str">
        <f>IF(OR(U2419=0,U2419&lt;S2419),"",Q2412)</f>
        <v/>
      </c>
    </row>
    <row r="2413" spans="1:22" ht="19.25" customHeight="1">
      <c r="A2413" s="986"/>
      <c r="B2413" s="942" t="str">
        <f>'statement of marks'!$J$3</f>
        <v>HINDI COMPULSORY</v>
      </c>
      <c r="C2413" s="943"/>
      <c r="D2413" s="200" t="str">
        <f>IF('statement of marks'!J98="","",'statement of marks'!J98)</f>
        <v/>
      </c>
      <c r="E2413" s="201" t="str">
        <f>IF('statement of marks'!K98="","",'statement of marks'!K98)</f>
        <v/>
      </c>
      <c r="F2413" s="201" t="str">
        <f>IF('statement of marks'!L98="","",'statement of marks'!L98)</f>
        <v/>
      </c>
      <c r="G2413" s="177" t="str">
        <f>IF('statement of marks'!N98="","",'statement of marks'!N98)</f>
        <v/>
      </c>
      <c r="H2413" s="177" t="str">
        <f>'statement of marks'!$BS$6</f>
        <v/>
      </c>
      <c r="I2413" s="204" t="str">
        <f>IF(G2413="","",G2413)</f>
        <v/>
      </c>
      <c r="J2413" s="204" t="str">
        <f>IF(G2413="","",SUM(D2413,E2413,F2413,G2413))</f>
        <v/>
      </c>
      <c r="K2413" s="178" t="str">
        <f>J2413</f>
        <v/>
      </c>
      <c r="L2413" s="177" t="str">
        <f>IF('statement of marks'!P98="","",'statement of marks'!P98)</f>
        <v/>
      </c>
      <c r="M2413" s="174" t="str">
        <f>'statement of marks'!$BX$6</f>
        <v/>
      </c>
      <c r="N2413" s="204" t="str">
        <f>IF(L2413="","",L2413)</f>
        <v/>
      </c>
      <c r="O2413" s="204" t="str">
        <f>IF(L2413="","",SUM(J2413,L2413))</f>
        <v/>
      </c>
      <c r="P2413" s="179">
        <f>SUM(H2413,M2413)</f>
        <v>0</v>
      </c>
      <c r="Q2413" s="178" t="str">
        <f>O2413</f>
        <v/>
      </c>
      <c r="R2413" s="201" t="str">
        <f>CONCATENATE('statement of marks'!FJ98,'statement of marks'!FK98,'statement of marks'!FL98)</f>
        <v/>
      </c>
      <c r="S2413" s="180" t="str">
        <f>IF(OR(R2413="S",R2413="RE"),100,"")</f>
        <v/>
      </c>
      <c r="T2413" s="181" t="str">
        <f>IF('result subject-wise'!U98="","",'result subject-wise'!U98)</f>
        <v/>
      </c>
      <c r="U2413" s="182" t="str">
        <f>IF('result subject-wise'!V98="","",'result subject-wise'!V98)</f>
        <v/>
      </c>
      <c r="V2413" s="176" t="str">
        <f>IF(OR(U2419=0,U2419&lt;S2419),"",IF(R2413="RE",SUM(Q2413,T2413),IF(R2413="S",T2413,Q2413)))</f>
        <v/>
      </c>
    </row>
    <row r="2414" spans="1:22" ht="19.25" customHeight="1">
      <c r="A2414" s="986"/>
      <c r="B2414" s="942" t="str">
        <f>'statement of marks'!$W$3</f>
        <v>ENGLISH COMPULSORY</v>
      </c>
      <c r="C2414" s="943"/>
      <c r="D2414" s="200" t="str">
        <f>IF('statement of marks'!W98="","",'statement of marks'!W98)</f>
        <v/>
      </c>
      <c r="E2414" s="201" t="str">
        <f>IF('statement of marks'!X98="","",'statement of marks'!X98)</f>
        <v/>
      </c>
      <c r="F2414" s="201" t="str">
        <f>IF('statement of marks'!Y98="","",'statement of marks'!Y98)</f>
        <v/>
      </c>
      <c r="G2414" s="177" t="str">
        <f>IF('statement of marks'!AA98="","",'statement of marks'!AA98)</f>
        <v/>
      </c>
      <c r="H2414" s="177" t="str">
        <f>'statement of marks'!$CU$6</f>
        <v/>
      </c>
      <c r="I2414" s="204" t="str">
        <f>IF(G2414="","",G2414)</f>
        <v/>
      </c>
      <c r="J2414" s="204" t="str">
        <f t="shared" ref="J2414:J2417" si="877">IF(G2414="","",SUM(D2414,E2414,F2414,G2414))</f>
        <v/>
      </c>
      <c r="K2414" s="178" t="str">
        <f>J2414</f>
        <v/>
      </c>
      <c r="L2414" s="177" t="str">
        <f>IF('statement of marks'!AC98="","",'statement of marks'!AC98)</f>
        <v/>
      </c>
      <c r="M2414" s="174" t="str">
        <f>'statement of marks'!$CZ$6</f>
        <v/>
      </c>
      <c r="N2414" s="204" t="str">
        <f>IF(L2414="","",L2414)</f>
        <v/>
      </c>
      <c r="O2414" s="204" t="str">
        <f t="shared" ref="O2414" si="878">IF(L2414="","",SUM(J2414,L2414))</f>
        <v/>
      </c>
      <c r="P2414" s="179">
        <f t="shared" ref="P2414" si="879">SUM(H2414,M2414)</f>
        <v>0</v>
      </c>
      <c r="Q2414" s="178" t="str">
        <f>O2414</f>
        <v/>
      </c>
      <c r="R2414" s="201" t="str">
        <f>CONCATENATE('statement of marks'!FM98,'statement of marks'!FN98,'statement of marks'!FO98)</f>
        <v/>
      </c>
      <c r="S2414" s="180" t="str">
        <f>IF(OR(R2414="S",R2414="RE"),100,"")</f>
        <v/>
      </c>
      <c r="T2414" s="181" t="str">
        <f>IF('result subject-wise'!X98="","",'result subject-wise'!X98)</f>
        <v/>
      </c>
      <c r="U2414" s="182" t="str">
        <f>IF('result subject-wise'!Y98="","",'result subject-wise'!Y98)</f>
        <v/>
      </c>
      <c r="V2414" s="176" t="str">
        <f>IF(OR(U2419=0,U2419&lt;S2419),"",IF(R2414="RE",SUM(Q2414,T2414),IF(R2414="S",T2414,Q2414)))</f>
        <v/>
      </c>
    </row>
    <row r="2415" spans="1:22" ht="19.25" customHeight="1">
      <c r="A2415" s="986"/>
      <c r="B2415" s="942" t="str">
        <f>'statement of marks'!AK98</f>
        <v/>
      </c>
      <c r="C2415" s="943"/>
      <c r="D2415" s="200" t="str">
        <f>IF('statement of marks'!AL98="","",'statement of marks'!AL98)</f>
        <v/>
      </c>
      <c r="E2415" s="201" t="str">
        <f>IF('statement of marks'!AM98="","",'statement of marks'!AM98)</f>
        <v/>
      </c>
      <c r="F2415" s="201" t="str">
        <f>IF('statement of marks'!AN98="","",'statement of marks'!AN98)</f>
        <v/>
      </c>
      <c r="G2415" s="177" t="str">
        <f>IF('statement of marks'!AP98="","",'statement of marks'!AP98)</f>
        <v/>
      </c>
      <c r="H2415" s="177" t="str">
        <f>IF('statement of marks'!AQ98="","",'statement of marks'!AQ98)</f>
        <v/>
      </c>
      <c r="I2415" s="204" t="str">
        <f>IF(G2415="","",IF(AND(G2415="ML",H2415="ML"),"ML",IF(AND(G2415="ML",H2415=""),"ML",SUM(G2415,H2415))))</f>
        <v/>
      </c>
      <c r="J2415" s="204" t="str">
        <f t="shared" si="877"/>
        <v/>
      </c>
      <c r="K2415" s="178" t="str">
        <f>IF(J2415="","",SUM(H2415,J2415))</f>
        <v/>
      </c>
      <c r="L2415" s="177" t="str">
        <f>IF('statement of marks'!AU98="","",'statement of marks'!AU98)</f>
        <v/>
      </c>
      <c r="M2415" s="177" t="str">
        <f>IF('statement of marks'!AV98="","",'statement of marks'!AV98)</f>
        <v/>
      </c>
      <c r="N2415" s="204" t="str">
        <f>IF(L2415="","",IF(AND(L2415="ML",M2415="ML"),"ML",IF(AND(L2415="ML",M2415=""),"ML",SUM(L2415,M2415))))</f>
        <v/>
      </c>
      <c r="O2415" s="204" t="str">
        <f>IF(L2415="","",SUM(J2415,L2415))</f>
        <v/>
      </c>
      <c r="P2415" s="177" t="str">
        <f>IF(AND(H2415="",M2415=""),"",SUM(H2415,M2415))</f>
        <v/>
      </c>
      <c r="Q2415" s="178" t="str">
        <f>IF(O2415="","",SUM(O2415,P2415))</f>
        <v/>
      </c>
      <c r="R2415" s="201" t="str">
        <f>CONCATENATE('statement of marks'!FP98,'statement of marks'!FY98,'statement of marks'!FZ98)</f>
        <v/>
      </c>
      <c r="S2415" s="180" t="str">
        <f>IF('result subject-wise'!Z98="","",'result subject-wise'!Z98)</f>
        <v/>
      </c>
      <c r="T2415" s="181" t="str">
        <f>IF('result subject-wise'!AB98="","",'result subject-wise'!AB98)</f>
        <v/>
      </c>
      <c r="U2415" s="182" t="str">
        <f>IF('result subject-wise'!AC98="","",'result subject-wise'!AC98)</f>
        <v/>
      </c>
      <c r="V2415" s="176" t="str">
        <f>IF(OR(U2419=0,U2419&lt;S2419),"",IF(OR(R2415="RE",R2415="REP"),SUM(Q2415,T2415),IF(R2415="S",T2415,Q2415)))</f>
        <v/>
      </c>
    </row>
    <row r="2416" spans="1:22" ht="19.25" customHeight="1">
      <c r="A2416" s="986"/>
      <c r="B2416" s="942" t="str">
        <f>'statement of marks'!BM98</f>
        <v/>
      </c>
      <c r="C2416" s="943"/>
      <c r="D2416" s="200" t="str">
        <f>IF('statement of marks'!BN98="","",'statement of marks'!BN98)</f>
        <v/>
      </c>
      <c r="E2416" s="201" t="str">
        <f>IF('statement of marks'!BO98="","",'statement of marks'!BO98)</f>
        <v/>
      </c>
      <c r="F2416" s="201" t="str">
        <f>IF('statement of marks'!BP98="","",'statement of marks'!BP98)</f>
        <v/>
      </c>
      <c r="G2416" s="177" t="str">
        <f>IF('statement of marks'!BR98="","",'statement of marks'!BR98)</f>
        <v/>
      </c>
      <c r="H2416" s="177" t="str">
        <f>IF('statement of marks'!BS98="","",'statement of marks'!BS98)</f>
        <v/>
      </c>
      <c r="I2416" s="204" t="str">
        <f t="shared" ref="I2416" si="880">IF(G2416="","",IF(AND(G2416="ML",H2416="ML"),"ML",IF(AND(G2416="ML",H2416=""),"ML",SUM(G2416,H2416))))</f>
        <v/>
      </c>
      <c r="J2416" s="204" t="str">
        <f t="shared" si="877"/>
        <v/>
      </c>
      <c r="K2416" s="178" t="str">
        <f>IF(J2416="","",SUM(H2416,J2416))</f>
        <v/>
      </c>
      <c r="L2416" s="177" t="str">
        <f>IF('statement of marks'!BW98="","",'statement of marks'!BW98)</f>
        <v/>
      </c>
      <c r="M2416" s="177" t="str">
        <f>IF('statement of marks'!BX98="","",'statement of marks'!BX98)</f>
        <v/>
      </c>
      <c r="N2416" s="204" t="str">
        <f t="shared" ref="N2416" si="881">IF(L2416="","",IF(AND(L2416="ML",M2416="ML"),"ML",IF(AND(L2416="ML",M2416=""),"ML",SUM(L2416,M2416))))</f>
        <v/>
      </c>
      <c r="O2416" s="204" t="str">
        <f>IF(L2416="","",SUM(J2416,L2416))</f>
        <v/>
      </c>
      <c r="P2416" s="177" t="str">
        <f t="shared" ref="P2416:P2417" si="882">IF(AND(H2416="",M2416=""),"",SUM(H2416,M2416))</f>
        <v/>
      </c>
      <c r="Q2416" s="178" t="str">
        <f>IF(O2416="","",SUM(O2416,P2416))</f>
        <v/>
      </c>
      <c r="R2416" s="201" t="str">
        <f>CONCATENATE('statement of marks'!GA98,'statement of marks'!GJ98,'statement of marks'!GK98)</f>
        <v/>
      </c>
      <c r="S2416" s="180" t="str">
        <f>IF('result subject-wise'!AD98="","",'result subject-wise'!AD98)</f>
        <v/>
      </c>
      <c r="T2416" s="181" t="str">
        <f>IF('result subject-wise'!AF98="","",'result subject-wise'!AF98)</f>
        <v/>
      </c>
      <c r="U2416" s="182" t="str">
        <f>IF('result subject-wise'!AG98="","",'result subject-wise'!AG98)</f>
        <v/>
      </c>
      <c r="V2416" s="176" t="str">
        <f>IF(OR(U2419=0,U2419&lt;S2419),"",IF(OR(R2416="RE",R2416="REP"),SUM(Q2416,T2416),IF(R2416="S",T2416,Q2416)))</f>
        <v/>
      </c>
    </row>
    <row r="2417" spans="1:22" ht="19.25" customHeight="1">
      <c r="A2417" s="986"/>
      <c r="B2417" s="942" t="str">
        <f>'statement of marks'!CO98</f>
        <v/>
      </c>
      <c r="C2417" s="943"/>
      <c r="D2417" s="200" t="str">
        <f>IF('statement of marks'!CP98="","",'statement of marks'!CP98)</f>
        <v/>
      </c>
      <c r="E2417" s="201" t="str">
        <f>IF('statement of marks'!CQ98="","",'statement of marks'!CQ98)</f>
        <v/>
      </c>
      <c r="F2417" s="201" t="str">
        <f>IF('statement of marks'!CR98="","",'statement of marks'!CR98)</f>
        <v/>
      </c>
      <c r="G2417" s="177" t="str">
        <f>IF('statement of marks'!CT98="","",'statement of marks'!CT98)</f>
        <v/>
      </c>
      <c r="H2417" s="177" t="str">
        <f>IF('statement of marks'!CU98="","",'statement of marks'!CU98)</f>
        <v/>
      </c>
      <c r="I2417" s="204" t="str">
        <f>IF(G2417="","",IF(AND(G2417="ML",H2417="ML"),"ML",IF(AND(G2417="ML",H2417=""),"ML",SUM(G2417,H2417))))</f>
        <v/>
      </c>
      <c r="J2417" s="204" t="str">
        <f t="shared" si="877"/>
        <v/>
      </c>
      <c r="K2417" s="178" t="str">
        <f>IF(J2417="","",SUM(H2417,J2417))</f>
        <v/>
      </c>
      <c r="L2417" s="177" t="str">
        <f>IF('statement of marks'!CY98="","",'statement of marks'!CY98)</f>
        <v/>
      </c>
      <c r="M2417" s="177" t="str">
        <f>IF('statement of marks'!CZ98="","",'statement of marks'!CZ98)</f>
        <v/>
      </c>
      <c r="N2417" s="204" t="str">
        <f>IF(L2417="","",IF(AND(L2417="ML",M2417="ML"),"ML",IF(AND(L2417="ML",M2417=""),"ML",SUM(L2417,M2417))))</f>
        <v/>
      </c>
      <c r="O2417" s="204" t="str">
        <f>IF(L2417="","",SUM(J2417,L2417))</f>
        <v/>
      </c>
      <c r="P2417" s="177" t="str">
        <f t="shared" si="882"/>
        <v/>
      </c>
      <c r="Q2417" s="178" t="str">
        <f>IF(O2417="","",SUM(O2417,P2417))</f>
        <v/>
      </c>
      <c r="R2417" s="201" t="str">
        <f>CONCATENATE('statement of marks'!GL98,'statement of marks'!GU98,'statement of marks'!GV98)</f>
        <v/>
      </c>
      <c r="S2417" s="180" t="str">
        <f>IF('result subject-wise'!AH98="","",'result subject-wise'!AH98)</f>
        <v/>
      </c>
      <c r="T2417" s="181" t="str">
        <f>IF('result subject-wise'!AJ98="","",'result subject-wise'!AJ98)</f>
        <v/>
      </c>
      <c r="U2417" s="182" t="str">
        <f>IF('result subject-wise'!AK98="","",'result subject-wise'!AK98)</f>
        <v/>
      </c>
      <c r="V2417" s="176" t="str">
        <f>IF(OR(U2419=0,U2419&lt;S2419),"",IF(OR(R2417="RE",R2417="REP"),SUM(Q2417,T2417),IF(R2417="S",T2417,Q2417)))</f>
        <v/>
      </c>
    </row>
    <row r="2418" spans="1:22" ht="19.25" customHeight="1">
      <c r="A2418" s="986"/>
      <c r="B2418" s="1032" t="s">
        <v>296</v>
      </c>
      <c r="C2418" s="1033"/>
      <c r="D2418" s="183" t="str">
        <f>IF(AND(D2413="",D2414="",D2415="",D2416="",D2417=""),"",SUM(D2413:D2417))</f>
        <v/>
      </c>
      <c r="E2418" s="183" t="str">
        <f t="shared" ref="E2418:F2418" si="883">IF(AND(E2413="",E2414="",E2415="",E2416="",E2417=""),"",SUM(E2413:E2417))</f>
        <v/>
      </c>
      <c r="F2418" s="183" t="str">
        <f t="shared" si="883"/>
        <v/>
      </c>
      <c r="G2418" s="184" t="str">
        <f>IF(G2413="","",SUM(G2413:G2417))</f>
        <v/>
      </c>
      <c r="H2418" s="184">
        <f>SUM(H2415:H2417)</f>
        <v>0</v>
      </c>
      <c r="I2418" s="184" t="str">
        <f>IF(AND(I2413="",I2414="",I2415="",I2416="",I2417=""),"",SUM(I2413:I2417))</f>
        <v/>
      </c>
      <c r="J2418" s="185" t="str">
        <f>IF(J2417="","",SUM(J2413:J2417))</f>
        <v/>
      </c>
      <c r="K2418" s="186" t="str">
        <f>IF(K2413="","",SUM(K2413:K2417))</f>
        <v/>
      </c>
      <c r="L2418" s="184" t="str">
        <f>IF(L2413="","",SUM(L2413:L2417))</f>
        <v/>
      </c>
      <c r="M2418" s="184">
        <f>SUM(M2415:M2417)</f>
        <v>0</v>
      </c>
      <c r="N2418" s="184" t="str">
        <f t="shared" ref="N2418" si="884">IF(AND(N2413="",N2414="",N2415="",N2416="",N2417=""),"",SUM(N2413:N2417))</f>
        <v/>
      </c>
      <c r="O2418" s="185" t="str">
        <f>IF(L2418="","",SUM(J2418,L2418))</f>
        <v/>
      </c>
      <c r="P2418" s="186">
        <f>SUM(H2418,M2418)</f>
        <v>0</v>
      </c>
      <c r="Q2418" s="186" t="str">
        <f>IF(Q2413="","",SUM(Q2413:Q2417))</f>
        <v/>
      </c>
      <c r="R2418" s="185"/>
      <c r="S2418" s="185" t="str">
        <f>IF(AND(S2413="",S2414="",S2415="",S2416="",S2417=""),"",SUM(S2413:S2417))</f>
        <v/>
      </c>
      <c r="T2418" s="187" t="str">
        <f>IF(AND(T2413="",T2414="",T2415="",T2416="",T2417=""),"",SUM(T2413:T2417))</f>
        <v/>
      </c>
      <c r="U2418" s="188"/>
      <c r="V2418" s="189" t="str">
        <f>IF(V2413="","",SUM(V2413:V2417))</f>
        <v/>
      </c>
    </row>
    <row r="2419" spans="1:22" ht="19.25" customHeight="1">
      <c r="A2419" s="986"/>
      <c r="B2419" s="1034" t="s">
        <v>318</v>
      </c>
      <c r="C2419" s="1035"/>
      <c r="D2419" s="173" t="str">
        <f>IF(D2418="","",50-(COUNTIF(D2413:D2417,"NA")*10+COUNTIF(D2413:D2417,"ML")*10))</f>
        <v/>
      </c>
      <c r="E2419" s="173" t="str">
        <f t="shared" ref="E2419:F2419" si="885">IF(E2418="","",50-(COUNTIF(E2413:E2417,"NA")*10+COUNTIF(E2413:E2417,"ML")*10))</f>
        <v/>
      </c>
      <c r="F2419" s="173" t="str">
        <f t="shared" si="885"/>
        <v/>
      </c>
      <c r="G2419" s="177">
        <f>I2419-H2419</f>
        <v>350</v>
      </c>
      <c r="H2419" s="184">
        <f>IF(H2418="","",(IF(OR(H2415="ML",H2415=""),0,H2412)+IF(OR(H2416="ML",H2416=""),0,H2413)+IF(OR(H2417="ML",H2417=""),0,H2414)))</f>
        <v>0</v>
      </c>
      <c r="I2419" s="177">
        <f>IF(I2418=0,0,350-H2421)</f>
        <v>350</v>
      </c>
      <c r="J2419" s="204" t="str">
        <f>IF(J2418="","",SUM(D2419:G2419))</f>
        <v/>
      </c>
      <c r="K2419" s="178" t="str">
        <f>IF(K2418="","",SUM(H2419,J2419))</f>
        <v/>
      </c>
      <c r="L2419" s="177">
        <f>N2419-M2419</f>
        <v>500</v>
      </c>
      <c r="M2419" s="180">
        <f>IF(M2418="","",(IF(OR(M2415="ML",M2415=""),0,M2412)+IF(OR(M2416="ML",M2416=""),0,M2413)+IF(OR(M2417="ML",M2417=""),0,M2414)))</f>
        <v>0</v>
      </c>
      <c r="N2419" s="177">
        <f>IF(N2418=0,0,500-M2421)</f>
        <v>500</v>
      </c>
      <c r="O2419" s="204">
        <f>IF(L2419="","",SUM(J2419,L2419))</f>
        <v>500</v>
      </c>
      <c r="P2419" s="178">
        <f>SUM(H2419,M2419)</f>
        <v>0</v>
      </c>
      <c r="Q2419" s="178" t="str">
        <f>IF(Q2418="","",SUM(O2419,P2419))</f>
        <v/>
      </c>
      <c r="R2419" s="169"/>
      <c r="S2419" s="190">
        <f>COUNTIF(R2413:R2422,"S")</f>
        <v>0</v>
      </c>
      <c r="T2419" s="190">
        <f>COUNTIF(R2413:R2422,"RE")+COUNTIF(R2413:R2422,"REP")</f>
        <v>0</v>
      </c>
      <c r="U2419" s="190">
        <f>COUNTIF(U2413:U2418,"P")+COUNTIF(U2421:U2422,"P")</f>
        <v>0</v>
      </c>
      <c r="V2419" s="191" t="str">
        <f>IF(OR(U2419=0,U2419&lt;(S2419+T2419)),"",(Q2419-(S2419*200)+S2418))</f>
        <v/>
      </c>
    </row>
    <row r="2420" spans="1:22" ht="19.25" customHeight="1">
      <c r="A2420" s="986"/>
      <c r="B2420" s="942" t="s">
        <v>156</v>
      </c>
      <c r="C2420" s="943"/>
      <c r="D2420" s="192" t="str">
        <f t="shared" ref="D2420:Q2420" si="886">IF(D2419="","",D2418/D2419*100)</f>
        <v/>
      </c>
      <c r="E2420" s="192" t="str">
        <f t="shared" si="886"/>
        <v/>
      </c>
      <c r="F2420" s="192" t="str">
        <f t="shared" si="886"/>
        <v/>
      </c>
      <c r="G2420" s="192" t="e">
        <f t="shared" si="886"/>
        <v>#VALUE!</v>
      </c>
      <c r="H2420" s="192" t="e">
        <f t="shared" si="886"/>
        <v>#DIV/0!</v>
      </c>
      <c r="I2420" s="192" t="e">
        <f t="shared" si="886"/>
        <v>#VALUE!</v>
      </c>
      <c r="J2420" s="192" t="str">
        <f t="shared" si="886"/>
        <v/>
      </c>
      <c r="K2420" s="193" t="str">
        <f t="shared" si="886"/>
        <v/>
      </c>
      <c r="L2420" s="192" t="e">
        <f t="shared" si="886"/>
        <v>#VALUE!</v>
      </c>
      <c r="M2420" s="192" t="e">
        <f t="shared" si="886"/>
        <v>#DIV/0!</v>
      </c>
      <c r="N2420" s="192" t="e">
        <f t="shared" si="886"/>
        <v>#VALUE!</v>
      </c>
      <c r="O2420" s="192" t="e">
        <f t="shared" si="886"/>
        <v>#VALUE!</v>
      </c>
      <c r="P2420" s="193" t="e">
        <f t="shared" si="886"/>
        <v>#DIV/0!</v>
      </c>
      <c r="Q2420" s="193" t="str">
        <f t="shared" si="886"/>
        <v/>
      </c>
      <c r="R2420" s="166"/>
      <c r="S2420" s="166"/>
      <c r="T2420" s="167"/>
      <c r="U2420" s="170"/>
      <c r="V2420" s="194" t="str">
        <f>IF(V2419="","",V2418/V2419*100)</f>
        <v/>
      </c>
    </row>
    <row r="2421" spans="1:22" ht="19.25" customHeight="1">
      <c r="A2421" s="986"/>
      <c r="B2421" s="942" t="str">
        <f>'statement of marks'!$DQ$3</f>
        <v>RAJASTHAN STUDIES</v>
      </c>
      <c r="C2421" s="943"/>
      <c r="D2421" s="200" t="str">
        <f>IF('statement of marks'!DQ98="","",'statement of marks'!DQ98)</f>
        <v/>
      </c>
      <c r="E2421" s="201" t="str">
        <f>IF('statement of marks'!DR98="","",'statement of marks'!DR98)</f>
        <v/>
      </c>
      <c r="F2421" s="201" t="str">
        <f>IF('statement of marks'!DS98="","",'statement of marks'!DS98)</f>
        <v/>
      </c>
      <c r="G2421" s="201" t="str">
        <f>IF('statement of marks'!DU98="","",'statement of marks'!DU98)</f>
        <v/>
      </c>
      <c r="H2421" s="179">
        <f>IF(G2413="ML",70)+IF(G2414="ML",70)+IF(G2415="ML",70-H2412)+IF(G2416="ML",70-H2413)+IF(G2417="ML",70-H2414)+IF(H2415="ml",H2412)+IF(H2416="ml",H2413)+IF(H2417="ml",H2414)</f>
        <v>0</v>
      </c>
      <c r="I2421" s="204" t="str">
        <f>IF(G2421="","",SUM(G2421,H2421))</f>
        <v/>
      </c>
      <c r="J2421" s="204" t="str">
        <f>IF(G2421="","",SUM(D2421,E2421,F2421,G2421))</f>
        <v/>
      </c>
      <c r="K2421" s="178" t="str">
        <f>IF(J2421="","",SUM(H2421,J2421))</f>
        <v/>
      </c>
      <c r="L2421" s="201" t="str">
        <f>IF('statement of marks'!DW98="","",'statement of marks'!DW98)</f>
        <v/>
      </c>
      <c r="M2421" s="179">
        <f>IF(L2413="ML",100)+IF(L2414="ML",100)+IF(L2415="ML",100-M2412)+IF(L2416="ML",100-M2413)+IF(L2417="ML",100-M2414)+IF(M2415="ml",M2412)+IF(M2416="ml",M2413)+IF(M2417="ml",M2414)</f>
        <v>0</v>
      </c>
      <c r="N2421" s="204" t="str">
        <f>IF(L2421="","",SUM(L2421,M2421))</f>
        <v/>
      </c>
      <c r="O2421" s="204" t="str">
        <f>IF(L2421="","",SUM(K2421,L2421))</f>
        <v/>
      </c>
      <c r="P2421" s="179">
        <f>SUM(H2421,M2421)</f>
        <v>0</v>
      </c>
      <c r="Q2421" s="178" t="str">
        <f>IF(O2421="","",SUM(O2421,M2421))</f>
        <v/>
      </c>
      <c r="R2421" s="201" t="str">
        <f>IF('statement of marks'!GW98="","",'statement of marks'!GW98)</f>
        <v/>
      </c>
      <c r="S2421" s="180" t="str">
        <f>IF(OR(R2421="S",R2421="RE"),100,"")</f>
        <v/>
      </c>
      <c r="T2421" s="171" t="str">
        <f>IF('result subject-wise'!AL98="","",'result subject-wise'!AL98)</f>
        <v/>
      </c>
      <c r="U2421" s="172" t="str">
        <f>IF('result subject-wise'!AM98="","",'result subject-wise'!AM98)</f>
        <v/>
      </c>
      <c r="V2421" s="1036"/>
    </row>
    <row r="2422" spans="1:22" ht="19.25" customHeight="1">
      <c r="A2422" s="986"/>
      <c r="B2422" s="942" t="str">
        <f>'statement of marks'!$ED$3</f>
        <v>JEEVAN KAUSJAL</v>
      </c>
      <c r="C2422" s="943"/>
      <c r="D2422" s="1037" t="s">
        <v>283</v>
      </c>
      <c r="E2422" s="1038"/>
      <c r="F2422" s="204">
        <f>'statement of marks'!$ED$6</f>
        <v>30</v>
      </c>
      <c r="G2422" s="177" t="str">
        <f>IF('statement of marks'!ED98="","",'statement of marks'!ED98)</f>
        <v/>
      </c>
      <c r="H2422" s="1038" t="s">
        <v>284</v>
      </c>
      <c r="I2422" s="1038"/>
      <c r="J2422" s="204">
        <f>'statement of marks'!$EE$6</f>
        <v>30</v>
      </c>
      <c r="K2422" s="178" t="str">
        <f>IF('statement of marks'!EE98="","",'statement of marks'!EE98)</f>
        <v/>
      </c>
      <c r="L2422" s="1038" t="s">
        <v>113</v>
      </c>
      <c r="M2422" s="1038"/>
      <c r="N2422" s="204">
        <f>'statement of marks'!$EF$6</f>
        <v>40</v>
      </c>
      <c r="O2422" s="201" t="str">
        <f>IF('statement of marks'!EF98="","",'statement of marks'!EF98)</f>
        <v/>
      </c>
      <c r="P2422" s="166"/>
      <c r="Q2422" s="178" t="str">
        <f>IF(O2422="","",SUM(G2422,K2422,O2422))</f>
        <v/>
      </c>
      <c r="R2422" s="201" t="str">
        <f>IF('statement of marks'!GX98="","",'statement of marks'!GX98)</f>
        <v/>
      </c>
      <c r="S2422" s="180" t="str">
        <f>IF(OR(R2422="S",R2422="RE"),40,"")</f>
        <v/>
      </c>
      <c r="T2422" s="171" t="str">
        <f>IF('result subject-wise'!AN98="","",'result subject-wise'!AN98)</f>
        <v/>
      </c>
      <c r="U2422" s="172" t="str">
        <f>IF('result subject-wise'!AO98="","",'result subject-wise'!AO98)</f>
        <v/>
      </c>
      <c r="V2422" s="1036"/>
    </row>
    <row r="2423" spans="1:22" ht="19.25" customHeight="1">
      <c r="A2423" s="986"/>
      <c r="B2423" s="1039" t="s">
        <v>200</v>
      </c>
      <c r="C2423" s="1040"/>
      <c r="D2423" s="1041" t="str">
        <f>IF('statement of marks'!HD98="","",'statement of marks'!HD98)</f>
        <v/>
      </c>
      <c r="E2423" s="1042"/>
      <c r="F2423" s="1042"/>
      <c r="G2423" s="1042"/>
      <c r="H2423" s="1042"/>
      <c r="I2423" s="1043"/>
      <c r="J2423" s="202" t="s">
        <v>330</v>
      </c>
      <c r="K2423" s="201" t="str">
        <f>IF('statement of marks'!HG98="","",'statement of marks'!HG98)</f>
        <v/>
      </c>
      <c r="L2423" s="1044" t="s">
        <v>157</v>
      </c>
      <c r="M2423" s="1045"/>
      <c r="N2423" s="1046"/>
      <c r="O2423" s="201" t="str">
        <f>IF('statement of marks'!HI98="","",'statement of marks'!HI98)</f>
        <v/>
      </c>
      <c r="P2423" s="1047" t="s">
        <v>324</v>
      </c>
      <c r="Q2423" s="1047"/>
      <c r="R2423" s="1047"/>
      <c r="S2423" s="1047"/>
      <c r="T2423" s="1047"/>
      <c r="U2423" s="1047"/>
      <c r="V2423" s="1048"/>
    </row>
    <row r="2424" spans="1:22" ht="19.25" customHeight="1">
      <c r="A2424" s="986"/>
      <c r="B2424" s="1039" t="s">
        <v>333</v>
      </c>
      <c r="C2424" s="1040"/>
      <c r="D2424" s="965" t="s">
        <v>127</v>
      </c>
      <c r="E2424" s="966"/>
      <c r="F2424" s="958" t="s">
        <v>129</v>
      </c>
      <c r="G2424" s="958"/>
      <c r="H2424" s="958" t="s">
        <v>131</v>
      </c>
      <c r="I2424" s="958"/>
      <c r="J2424" s="958" t="s">
        <v>133</v>
      </c>
      <c r="K2424" s="958"/>
      <c r="L2424" s="959" t="s">
        <v>312</v>
      </c>
      <c r="M2424" s="959"/>
      <c r="N2424" s="959"/>
      <c r="O2424" s="959"/>
      <c r="P2424" s="960" t="s">
        <v>200</v>
      </c>
      <c r="Q2424" s="960"/>
      <c r="R2424" s="960"/>
      <c r="S2424" s="960"/>
      <c r="T2424" s="961" t="str">
        <f>IF('result subject-wise'!AR98="","",'result subject-wise'!AR98)</f>
        <v/>
      </c>
      <c r="U2424" s="961"/>
      <c r="V2424" s="962"/>
    </row>
    <row r="2425" spans="1:22" ht="19.25" customHeight="1">
      <c r="A2425" s="986"/>
      <c r="B2425" s="963" t="s">
        <v>309</v>
      </c>
      <c r="C2425" s="964"/>
      <c r="D2425" s="965" t="str">
        <f>IF('statement of marks'!EZ98="","",'statement of marks'!EZ98)</f>
        <v/>
      </c>
      <c r="E2425" s="966"/>
      <c r="F2425" s="966" t="str">
        <f>IF('statement of marks'!FB98="","",'statement of marks'!FB98)</f>
        <v/>
      </c>
      <c r="G2425" s="966"/>
      <c r="H2425" s="966" t="str">
        <f>IF('statement of marks'!FD98="","",'statement of marks'!FD98)</f>
        <v/>
      </c>
      <c r="I2425" s="966"/>
      <c r="J2425" s="966" t="str">
        <f>IF('statement of marks'!FF98="","",'statement of marks'!FF98)</f>
        <v/>
      </c>
      <c r="K2425" s="966"/>
      <c r="L2425" s="966" t="str">
        <f>IF('statement of marks'!FH98="","",'statement of marks'!FH98)</f>
        <v/>
      </c>
      <c r="M2425" s="966"/>
      <c r="N2425" s="966"/>
      <c r="O2425" s="966"/>
      <c r="P2425" s="960" t="s">
        <v>330</v>
      </c>
      <c r="Q2425" s="960"/>
      <c r="R2425" s="960"/>
      <c r="S2425" s="960"/>
      <c r="T2425" s="961" t="str">
        <f>IF(AND(T2424="mRrh.kZ",V2420&gt;=60),"FIRST",IF(AND(T2424="mRrh.kZ",V2420&gt;=48),"SECOND",IF(AND(T2424="mRrh.kZ",V2420&gt;=36),"THIRD","")))</f>
        <v/>
      </c>
      <c r="U2425" s="961"/>
      <c r="V2425" s="962"/>
    </row>
    <row r="2426" spans="1:22" ht="19.25" customHeight="1">
      <c r="A2426" s="986"/>
      <c r="B2426" s="963" t="s">
        <v>310</v>
      </c>
      <c r="C2426" s="964"/>
      <c r="D2426" s="967" t="str">
        <f>IF('statement of marks'!EY98="","",'statement of marks'!EY98)</f>
        <v/>
      </c>
      <c r="E2426" s="968"/>
      <c r="F2426" s="968" t="str">
        <f>IF('statement of marks'!FA98="","",'statement of marks'!FA98)</f>
        <v/>
      </c>
      <c r="G2426" s="968"/>
      <c r="H2426" s="968" t="str">
        <f>IF('statement of marks'!FC98="","",'statement of marks'!FC98)</f>
        <v/>
      </c>
      <c r="I2426" s="968"/>
      <c r="J2426" s="968" t="str">
        <f>IF('statement of marks'!FE98="","",'statement of marks'!FE98)</f>
        <v/>
      </c>
      <c r="K2426" s="968"/>
      <c r="L2426" s="968" t="str">
        <f>IF('statement of marks'!FG98="","",'statement of marks'!FG98)</f>
        <v/>
      </c>
      <c r="M2426" s="968"/>
      <c r="N2426" s="968"/>
      <c r="O2426" s="968"/>
      <c r="P2426" s="969" t="s">
        <v>302</v>
      </c>
      <c r="Q2426" s="970"/>
      <c r="R2426" s="970"/>
      <c r="S2426" s="971"/>
      <c r="T2426" s="972" t="str">
        <f>IF(T2424="","",'result subject-wise'!$G$118)</f>
        <v/>
      </c>
      <c r="U2426" s="972"/>
      <c r="V2426" s="973"/>
    </row>
    <row r="2427" spans="1:22" ht="19.25" customHeight="1">
      <c r="A2427" s="986"/>
      <c r="B2427" s="942" t="s">
        <v>303</v>
      </c>
      <c r="C2427" s="943"/>
      <c r="D2427" s="944"/>
      <c r="E2427" s="945"/>
      <c r="F2427" s="945"/>
      <c r="G2427" s="945"/>
      <c r="H2427" s="945"/>
      <c r="I2427" s="945"/>
      <c r="J2427" s="945"/>
      <c r="K2427" s="945"/>
      <c r="L2427" s="946" t="s">
        <v>326</v>
      </c>
      <c r="M2427" s="946"/>
      <c r="N2427" s="946"/>
      <c r="O2427" s="946"/>
      <c r="P2427" s="946"/>
      <c r="Q2427" s="946"/>
      <c r="R2427" s="974"/>
      <c r="S2427" s="975"/>
      <c r="T2427" s="975"/>
      <c r="U2427" s="975"/>
      <c r="V2427" s="976"/>
    </row>
    <row r="2428" spans="1:22" ht="19.25" customHeight="1">
      <c r="A2428" s="986"/>
      <c r="B2428" s="942" t="s">
        <v>335</v>
      </c>
      <c r="C2428" s="943"/>
      <c r="D2428" s="944"/>
      <c r="E2428" s="945"/>
      <c r="F2428" s="945"/>
      <c r="G2428" s="945"/>
      <c r="H2428" s="945"/>
      <c r="I2428" s="945"/>
      <c r="J2428" s="945"/>
      <c r="K2428" s="945"/>
      <c r="L2428" s="946" t="s">
        <v>304</v>
      </c>
      <c r="M2428" s="946"/>
      <c r="N2428" s="946"/>
      <c r="O2428" s="946"/>
      <c r="P2428" s="946"/>
      <c r="Q2428" s="946"/>
      <c r="R2428" s="977"/>
      <c r="S2428" s="978"/>
      <c r="T2428" s="978"/>
      <c r="U2428" s="978"/>
      <c r="V2428" s="979"/>
    </row>
    <row r="2429" spans="1:22" ht="19.25" customHeight="1">
      <c r="A2429" s="986"/>
      <c r="B2429" s="942" t="s">
        <v>313</v>
      </c>
      <c r="C2429" s="943"/>
      <c r="D2429" s="944"/>
      <c r="E2429" s="945"/>
      <c r="F2429" s="945"/>
      <c r="G2429" s="945"/>
      <c r="H2429" s="945"/>
      <c r="I2429" s="945"/>
      <c r="J2429" s="945"/>
      <c r="K2429" s="945"/>
      <c r="L2429" s="946" t="s">
        <v>327</v>
      </c>
      <c r="M2429" s="946"/>
      <c r="N2429" s="946"/>
      <c r="O2429" s="946"/>
      <c r="P2429" s="946"/>
      <c r="Q2429" s="946"/>
      <c r="R2429" s="947" t="s">
        <v>328</v>
      </c>
      <c r="S2429" s="948"/>
      <c r="T2429" s="948"/>
      <c r="U2429" s="948"/>
      <c r="V2429" s="949"/>
    </row>
    <row r="2430" spans="1:22" ht="19.25" customHeight="1">
      <c r="A2430" s="987"/>
      <c r="B2430" s="950" t="s">
        <v>329</v>
      </c>
      <c r="C2430" s="951"/>
      <c r="D2430" s="952"/>
      <c r="E2430" s="953"/>
      <c r="F2430" s="953"/>
      <c r="G2430" s="953"/>
      <c r="H2430" s="953"/>
      <c r="I2430" s="953"/>
      <c r="J2430" s="953"/>
      <c r="K2430" s="953"/>
      <c r="L2430" s="951" t="s">
        <v>117</v>
      </c>
      <c r="M2430" s="951"/>
      <c r="N2430" s="951"/>
      <c r="O2430" s="951"/>
      <c r="P2430" s="954">
        <f>'statement of marks'!$HJ$110</f>
        <v>42122</v>
      </c>
      <c r="Q2430" s="954"/>
      <c r="R2430" s="955" t="s">
        <v>305</v>
      </c>
      <c r="S2430" s="956"/>
      <c r="T2430" s="956"/>
      <c r="U2430" s="956"/>
      <c r="V2430" s="957"/>
    </row>
    <row r="2431" spans="1:22" ht="19.25" customHeight="1">
      <c r="A2431" s="980" t="s">
        <v>287</v>
      </c>
      <c r="B2431" s="981"/>
      <c r="C2431" s="981"/>
      <c r="D2431" s="981"/>
      <c r="E2431" s="981"/>
      <c r="F2431" s="981"/>
      <c r="G2431" s="981"/>
      <c r="H2431" s="981"/>
      <c r="I2431" s="981"/>
      <c r="J2431" s="981"/>
      <c r="K2431" s="981"/>
      <c r="L2431" s="981"/>
      <c r="M2431" s="981"/>
      <c r="N2431" s="981"/>
      <c r="O2431" s="981"/>
      <c r="P2431" s="981"/>
      <c r="Q2431" s="981"/>
      <c r="R2431" s="981"/>
      <c r="S2431" s="981"/>
      <c r="T2431" s="981"/>
      <c r="U2431" s="981"/>
      <c r="V2431" s="982"/>
    </row>
    <row r="2432" spans="1:22" ht="19.25" customHeight="1">
      <c r="A2432" s="983" t="str">
        <f>'statement of marks'!$A$1</f>
        <v>GOVT. GIRLS' HR. SEC. SCHOOL, NIMBAHERA</v>
      </c>
      <c r="B2432" s="984"/>
      <c r="C2432" s="984"/>
      <c r="D2432" s="984"/>
      <c r="E2432" s="984"/>
      <c r="F2432" s="984"/>
      <c r="G2432" s="984"/>
      <c r="H2432" s="984"/>
      <c r="I2432" s="984"/>
      <c r="J2432" s="984"/>
      <c r="K2432" s="984"/>
      <c r="L2432" s="984"/>
      <c r="M2432" s="984"/>
      <c r="N2432" s="984"/>
      <c r="O2432" s="984"/>
      <c r="P2432" s="984"/>
      <c r="Q2432" s="984"/>
      <c r="R2432" s="984"/>
      <c r="S2432" s="984"/>
      <c r="T2432" s="984"/>
      <c r="U2432" s="984"/>
      <c r="V2432" s="985"/>
    </row>
    <row r="2433" spans="1:22" ht="19.25" customHeight="1">
      <c r="A2433" s="986"/>
      <c r="B2433" s="988" t="s">
        <v>316</v>
      </c>
      <c r="C2433" s="988"/>
      <c r="D2433" s="989" t="str">
        <f>'statement of marks'!$F$3</f>
        <v>2013-14</v>
      </c>
      <c r="E2433" s="990"/>
      <c r="F2433" s="991" t="str">
        <f>IF(T2451="","MAIN EXAMINATION",IF(D2450="Suppl.","SUPPLEMENTARY EXAMINATION",IF(D2450="Re-exam.","RE-EXAMINATION",)))</f>
        <v>MAIN EXAMINATION</v>
      </c>
      <c r="G2433" s="992"/>
      <c r="H2433" s="992"/>
      <c r="I2433" s="992"/>
      <c r="J2433" s="992"/>
      <c r="K2433" s="992"/>
      <c r="L2433" s="992"/>
      <c r="M2433" s="992"/>
      <c r="N2433" s="992"/>
      <c r="O2433" s="992"/>
      <c r="P2433" s="992"/>
      <c r="Q2433" s="992"/>
      <c r="R2433" s="993" t="s">
        <v>315</v>
      </c>
      <c r="S2433" s="994"/>
      <c r="T2433" s="995" t="str">
        <f>'statement of marks'!$A$3</f>
        <v>11 'A'</v>
      </c>
      <c r="U2433" s="995"/>
      <c r="V2433" s="996"/>
    </row>
    <row r="2434" spans="1:22" ht="19.25" customHeight="1">
      <c r="A2434" s="986"/>
      <c r="B2434" s="997" t="s">
        <v>36</v>
      </c>
      <c r="C2434" s="997"/>
      <c r="D2434" s="998" t="str">
        <f>IF('statement of marks'!G99="","",'statement of marks'!G99)</f>
        <v>A 091</v>
      </c>
      <c r="E2434" s="946"/>
      <c r="F2434" s="946"/>
      <c r="G2434" s="946"/>
      <c r="H2434" s="946"/>
      <c r="I2434" s="946"/>
      <c r="J2434" s="946"/>
      <c r="K2434" s="946"/>
      <c r="L2434" s="946"/>
      <c r="M2434" s="946"/>
      <c r="N2434" s="946"/>
      <c r="O2434" s="946"/>
      <c r="P2434" s="946"/>
      <c r="Q2434" s="946"/>
      <c r="R2434" s="999" t="s">
        <v>314</v>
      </c>
      <c r="S2434" s="1000"/>
      <c r="T2434" s="1001" t="str">
        <f>IF('statement of marks'!E99="","",'statement of marks'!E99)</f>
        <v/>
      </c>
      <c r="U2434" s="1001"/>
      <c r="V2434" s="1002"/>
    </row>
    <row r="2435" spans="1:22" ht="19.25" customHeight="1">
      <c r="A2435" s="986"/>
      <c r="B2435" s="997" t="s">
        <v>37</v>
      </c>
      <c r="C2435" s="997"/>
      <c r="D2435" s="998" t="str">
        <f>IF('statement of marks'!H99="","",'statement of marks'!H99)</f>
        <v>B 091</v>
      </c>
      <c r="E2435" s="946"/>
      <c r="F2435" s="946"/>
      <c r="G2435" s="946"/>
      <c r="H2435" s="946"/>
      <c r="I2435" s="946"/>
      <c r="J2435" s="946"/>
      <c r="K2435" s="946"/>
      <c r="L2435" s="946"/>
      <c r="M2435" s="946"/>
      <c r="N2435" s="946"/>
      <c r="O2435" s="946"/>
      <c r="P2435" s="946"/>
      <c r="Q2435" s="946"/>
      <c r="R2435" s="999" t="s">
        <v>35</v>
      </c>
      <c r="S2435" s="1000"/>
      <c r="T2435" s="1001" t="str">
        <f>IF('statement of marks'!D99="","",'statement of marks'!D99)</f>
        <v/>
      </c>
      <c r="U2435" s="1001"/>
      <c r="V2435" s="1002"/>
    </row>
    <row r="2436" spans="1:22" ht="19.25" customHeight="1">
      <c r="A2436" s="986"/>
      <c r="B2436" s="1003" t="s">
        <v>38</v>
      </c>
      <c r="C2436" s="1003"/>
      <c r="D2436" s="998" t="str">
        <f>IF('statement of marks'!I99="","",'statement of marks'!I99)</f>
        <v>C 091</v>
      </c>
      <c r="E2436" s="946"/>
      <c r="F2436" s="946"/>
      <c r="G2436" s="946"/>
      <c r="H2436" s="946"/>
      <c r="I2436" s="946"/>
      <c r="J2436" s="946"/>
      <c r="K2436" s="946"/>
      <c r="L2436" s="946"/>
      <c r="M2436" s="946"/>
      <c r="N2436" s="946"/>
      <c r="O2436" s="946"/>
      <c r="P2436" s="946"/>
      <c r="Q2436" s="946"/>
      <c r="R2436" s="1004" t="s">
        <v>285</v>
      </c>
      <c r="S2436" s="1005"/>
      <c r="T2436" s="1006" t="str">
        <f>IF('statement of marks'!F99="","",'statement of marks'!F99)</f>
        <v/>
      </c>
      <c r="U2436" s="1006"/>
      <c r="V2436" s="1007"/>
    </row>
    <row r="2437" spans="1:22" ht="19.25" customHeight="1">
      <c r="A2437" s="986"/>
      <c r="B2437" s="1008" t="s">
        <v>223</v>
      </c>
      <c r="C2437" s="1010" t="s">
        <v>319</v>
      </c>
      <c r="D2437" s="1012" t="s">
        <v>114</v>
      </c>
      <c r="E2437" s="1012" t="s">
        <v>115</v>
      </c>
      <c r="F2437" s="1012" t="s">
        <v>116</v>
      </c>
      <c r="G2437" s="1014" t="s">
        <v>281</v>
      </c>
      <c r="H2437" s="1014" t="s">
        <v>282</v>
      </c>
      <c r="I2437" s="1012" t="s">
        <v>289</v>
      </c>
      <c r="J2437" s="1012" t="s">
        <v>299</v>
      </c>
      <c r="K2437" s="1016" t="s">
        <v>299</v>
      </c>
      <c r="L2437" s="1018" t="s">
        <v>292</v>
      </c>
      <c r="M2437" s="1018" t="s">
        <v>293</v>
      </c>
      <c r="N2437" s="1020" t="s">
        <v>294</v>
      </c>
      <c r="O2437" s="1020" t="s">
        <v>290</v>
      </c>
      <c r="P2437" s="1020" t="s">
        <v>291</v>
      </c>
      <c r="Q2437" s="1016" t="s">
        <v>323</v>
      </c>
      <c r="R2437" s="1012" t="s">
        <v>334</v>
      </c>
      <c r="S2437" s="1022" t="s">
        <v>332</v>
      </c>
      <c r="T2437" s="1024" t="s">
        <v>320</v>
      </c>
      <c r="U2437" s="1026" t="s">
        <v>321</v>
      </c>
      <c r="V2437" s="1028" t="s">
        <v>322</v>
      </c>
    </row>
    <row r="2438" spans="1:22" ht="19.25" customHeight="1">
      <c r="A2438" s="986"/>
      <c r="B2438" s="1009"/>
      <c r="C2438" s="1011"/>
      <c r="D2438" s="1013"/>
      <c r="E2438" s="1013"/>
      <c r="F2438" s="1013"/>
      <c r="G2438" s="1015"/>
      <c r="H2438" s="1015"/>
      <c r="I2438" s="1013"/>
      <c r="J2438" s="1013"/>
      <c r="K2438" s="1017"/>
      <c r="L2438" s="1019"/>
      <c r="M2438" s="1019"/>
      <c r="N2438" s="1021"/>
      <c r="O2438" s="1021"/>
      <c r="P2438" s="1021"/>
      <c r="Q2438" s="1017"/>
      <c r="R2438" s="1013"/>
      <c r="S2438" s="1023"/>
      <c r="T2438" s="1025"/>
      <c r="U2438" s="1027"/>
      <c r="V2438" s="1029"/>
    </row>
    <row r="2439" spans="1:22" ht="19.25" customHeight="1">
      <c r="A2439" s="986"/>
      <c r="B2439" s="1030" t="s">
        <v>317</v>
      </c>
      <c r="C2439" s="1031"/>
      <c r="D2439" s="173">
        <v>10</v>
      </c>
      <c r="E2439" s="203">
        <v>10</v>
      </c>
      <c r="F2439" s="203">
        <v>10</v>
      </c>
      <c r="G2439" s="164" t="s">
        <v>90</v>
      </c>
      <c r="H2439" s="174" t="str">
        <f>'statement of marks'!$AQ$6</f>
        <v/>
      </c>
      <c r="I2439" s="165">
        <v>70</v>
      </c>
      <c r="J2439" s="164" t="s">
        <v>88</v>
      </c>
      <c r="K2439" s="175">
        <v>100</v>
      </c>
      <c r="L2439" s="164" t="s">
        <v>91</v>
      </c>
      <c r="M2439" s="174" t="str">
        <f>'statement of marks'!$AV$6</f>
        <v/>
      </c>
      <c r="N2439" s="165">
        <v>100</v>
      </c>
      <c r="O2439" s="164" t="s">
        <v>307</v>
      </c>
      <c r="P2439" s="175"/>
      <c r="Q2439" s="175">
        <v>200</v>
      </c>
      <c r="R2439" s="166"/>
      <c r="S2439" s="166"/>
      <c r="T2439" s="167"/>
      <c r="U2439" s="168"/>
      <c r="V2439" s="176" t="str">
        <f>IF(OR(U2446=0,U2446&lt;S2446),"",Q2439)</f>
        <v/>
      </c>
    </row>
    <row r="2440" spans="1:22" ht="19.25" customHeight="1">
      <c r="A2440" s="986"/>
      <c r="B2440" s="942" t="str">
        <f>'statement of marks'!$J$3</f>
        <v>HINDI COMPULSORY</v>
      </c>
      <c r="C2440" s="943"/>
      <c r="D2440" s="200" t="str">
        <f>IF('statement of marks'!J99="","",'statement of marks'!J99)</f>
        <v/>
      </c>
      <c r="E2440" s="201" t="str">
        <f>IF('statement of marks'!K99="","",'statement of marks'!K99)</f>
        <v/>
      </c>
      <c r="F2440" s="201" t="str">
        <f>IF('statement of marks'!L99="","",'statement of marks'!L99)</f>
        <v/>
      </c>
      <c r="G2440" s="177" t="str">
        <f>IF('statement of marks'!N99="","",'statement of marks'!N99)</f>
        <v/>
      </c>
      <c r="H2440" s="177" t="str">
        <f>'statement of marks'!$BS$6</f>
        <v/>
      </c>
      <c r="I2440" s="204" t="str">
        <f>IF(G2440="","",G2440)</f>
        <v/>
      </c>
      <c r="J2440" s="204" t="str">
        <f>IF(G2440="","",SUM(D2440,E2440,F2440,G2440))</f>
        <v/>
      </c>
      <c r="K2440" s="178" t="str">
        <f>J2440</f>
        <v/>
      </c>
      <c r="L2440" s="177" t="str">
        <f>IF('statement of marks'!P99="","",'statement of marks'!P99)</f>
        <v/>
      </c>
      <c r="M2440" s="174" t="str">
        <f>'statement of marks'!$BX$6</f>
        <v/>
      </c>
      <c r="N2440" s="204" t="str">
        <f>IF(L2440="","",L2440)</f>
        <v/>
      </c>
      <c r="O2440" s="204" t="str">
        <f>IF(L2440="","",SUM(J2440,L2440))</f>
        <v/>
      </c>
      <c r="P2440" s="179">
        <f>SUM(H2440,M2440)</f>
        <v>0</v>
      </c>
      <c r="Q2440" s="178" t="str">
        <f>O2440</f>
        <v/>
      </c>
      <c r="R2440" s="201" t="str">
        <f>CONCATENATE('statement of marks'!FJ99,'statement of marks'!FK99,'statement of marks'!FL99)</f>
        <v/>
      </c>
      <c r="S2440" s="180" t="str">
        <f>IF(OR(R2440="S",R2440="RE"),100,"")</f>
        <v/>
      </c>
      <c r="T2440" s="181" t="str">
        <f>IF('result subject-wise'!U99="","",'result subject-wise'!U99)</f>
        <v/>
      </c>
      <c r="U2440" s="182" t="str">
        <f>IF('result subject-wise'!V99="","",'result subject-wise'!V99)</f>
        <v/>
      </c>
      <c r="V2440" s="176" t="str">
        <f>IF(OR(U2446=0,U2446&lt;S2446),"",IF(R2440="RE",SUM(Q2440,T2440),IF(R2440="S",T2440,Q2440)))</f>
        <v/>
      </c>
    </row>
    <row r="2441" spans="1:22" ht="19.25" customHeight="1">
      <c r="A2441" s="986"/>
      <c r="B2441" s="942" t="str">
        <f>'statement of marks'!$W$3</f>
        <v>ENGLISH COMPULSORY</v>
      </c>
      <c r="C2441" s="943"/>
      <c r="D2441" s="200" t="str">
        <f>IF('statement of marks'!W99="","",'statement of marks'!W99)</f>
        <v/>
      </c>
      <c r="E2441" s="201" t="str">
        <f>IF('statement of marks'!X99="","",'statement of marks'!X99)</f>
        <v/>
      </c>
      <c r="F2441" s="201" t="str">
        <f>IF('statement of marks'!Y99="","",'statement of marks'!Y99)</f>
        <v/>
      </c>
      <c r="G2441" s="177" t="str">
        <f>IF('statement of marks'!AA99="","",'statement of marks'!AA99)</f>
        <v/>
      </c>
      <c r="H2441" s="177" t="str">
        <f>'statement of marks'!$CU$6</f>
        <v/>
      </c>
      <c r="I2441" s="204" t="str">
        <f>IF(G2441="","",G2441)</f>
        <v/>
      </c>
      <c r="J2441" s="204" t="str">
        <f t="shared" ref="J2441:J2444" si="887">IF(G2441="","",SUM(D2441,E2441,F2441,G2441))</f>
        <v/>
      </c>
      <c r="K2441" s="178" t="str">
        <f>J2441</f>
        <v/>
      </c>
      <c r="L2441" s="177" t="str">
        <f>IF('statement of marks'!AC99="","",'statement of marks'!AC99)</f>
        <v/>
      </c>
      <c r="M2441" s="174" t="str">
        <f>'statement of marks'!$CZ$6</f>
        <v/>
      </c>
      <c r="N2441" s="204" t="str">
        <f>IF(L2441="","",L2441)</f>
        <v/>
      </c>
      <c r="O2441" s="204" t="str">
        <f t="shared" ref="O2441" si="888">IF(L2441="","",SUM(J2441,L2441))</f>
        <v/>
      </c>
      <c r="P2441" s="179">
        <f t="shared" ref="P2441" si="889">SUM(H2441,M2441)</f>
        <v>0</v>
      </c>
      <c r="Q2441" s="178" t="str">
        <f>O2441</f>
        <v/>
      </c>
      <c r="R2441" s="201" t="str">
        <f>CONCATENATE('statement of marks'!FM99,'statement of marks'!FN99,'statement of marks'!FO99)</f>
        <v/>
      </c>
      <c r="S2441" s="180" t="str">
        <f>IF(OR(R2441="S",R2441="RE"),100,"")</f>
        <v/>
      </c>
      <c r="T2441" s="181" t="str">
        <f>IF('result subject-wise'!X99="","",'result subject-wise'!X99)</f>
        <v/>
      </c>
      <c r="U2441" s="182" t="str">
        <f>IF('result subject-wise'!Y99="","",'result subject-wise'!Y99)</f>
        <v/>
      </c>
      <c r="V2441" s="176" t="str">
        <f>IF(OR(U2446=0,U2446&lt;S2446),"",IF(R2441="RE",SUM(Q2441,T2441),IF(R2441="S",T2441,Q2441)))</f>
        <v/>
      </c>
    </row>
    <row r="2442" spans="1:22" ht="19.25" customHeight="1">
      <c r="A2442" s="986"/>
      <c r="B2442" s="942" t="str">
        <f>'statement of marks'!AK99</f>
        <v/>
      </c>
      <c r="C2442" s="943"/>
      <c r="D2442" s="200" t="str">
        <f>IF('statement of marks'!AL99="","",'statement of marks'!AL99)</f>
        <v/>
      </c>
      <c r="E2442" s="201" t="str">
        <f>IF('statement of marks'!AM99="","",'statement of marks'!AM99)</f>
        <v/>
      </c>
      <c r="F2442" s="201" t="str">
        <f>IF('statement of marks'!AN99="","",'statement of marks'!AN99)</f>
        <v/>
      </c>
      <c r="G2442" s="177" t="str">
        <f>IF('statement of marks'!AP99="","",'statement of marks'!AP99)</f>
        <v/>
      </c>
      <c r="H2442" s="177" t="str">
        <f>IF('statement of marks'!AQ99="","",'statement of marks'!AQ99)</f>
        <v/>
      </c>
      <c r="I2442" s="204" t="str">
        <f>IF(G2442="","",IF(AND(G2442="ML",H2442="ML"),"ML",IF(AND(G2442="ML",H2442=""),"ML",SUM(G2442,H2442))))</f>
        <v/>
      </c>
      <c r="J2442" s="204" t="str">
        <f t="shared" si="887"/>
        <v/>
      </c>
      <c r="K2442" s="178" t="str">
        <f>IF(J2442="","",SUM(H2442,J2442))</f>
        <v/>
      </c>
      <c r="L2442" s="177" t="str">
        <f>IF('statement of marks'!AU99="","",'statement of marks'!AU99)</f>
        <v/>
      </c>
      <c r="M2442" s="177" t="str">
        <f>IF('statement of marks'!AV99="","",'statement of marks'!AV99)</f>
        <v/>
      </c>
      <c r="N2442" s="204" t="str">
        <f>IF(L2442="","",IF(AND(L2442="ML",M2442="ML"),"ML",IF(AND(L2442="ML",M2442=""),"ML",SUM(L2442,M2442))))</f>
        <v/>
      </c>
      <c r="O2442" s="204" t="str">
        <f>IF(L2442="","",SUM(J2442,L2442))</f>
        <v/>
      </c>
      <c r="P2442" s="177" t="str">
        <f>IF(AND(H2442="",M2442=""),"",SUM(H2442,M2442))</f>
        <v/>
      </c>
      <c r="Q2442" s="178" t="str">
        <f>IF(O2442="","",SUM(O2442,P2442))</f>
        <v/>
      </c>
      <c r="R2442" s="201" t="str">
        <f>CONCATENATE('statement of marks'!FP99,'statement of marks'!FY99,'statement of marks'!FZ99)</f>
        <v/>
      </c>
      <c r="S2442" s="180" t="str">
        <f>IF('result subject-wise'!Z99="","",'result subject-wise'!Z99)</f>
        <v/>
      </c>
      <c r="T2442" s="181" t="str">
        <f>IF('result subject-wise'!AB99="","",'result subject-wise'!AB99)</f>
        <v/>
      </c>
      <c r="U2442" s="182" t="str">
        <f>IF('result subject-wise'!AC99="","",'result subject-wise'!AC99)</f>
        <v/>
      </c>
      <c r="V2442" s="176" t="str">
        <f>IF(OR(U2446=0,U2446&lt;S2446),"",IF(OR(R2442="RE",R2442="REP"),SUM(Q2442,T2442),IF(R2442="S",T2442,Q2442)))</f>
        <v/>
      </c>
    </row>
    <row r="2443" spans="1:22" ht="19.25" customHeight="1">
      <c r="A2443" s="986"/>
      <c r="B2443" s="942" t="str">
        <f>'statement of marks'!BM99</f>
        <v>DRAWING</v>
      </c>
      <c r="C2443" s="943"/>
      <c r="D2443" s="200" t="str">
        <f>IF('statement of marks'!BN99="","",'statement of marks'!BN99)</f>
        <v/>
      </c>
      <c r="E2443" s="201" t="str">
        <f>IF('statement of marks'!BO99="","",'statement of marks'!BO99)</f>
        <v/>
      </c>
      <c r="F2443" s="201" t="str">
        <f>IF('statement of marks'!BP99="","",'statement of marks'!BP99)</f>
        <v/>
      </c>
      <c r="G2443" s="177" t="str">
        <f>IF('statement of marks'!BR99="","",'statement of marks'!BR99)</f>
        <v/>
      </c>
      <c r="H2443" s="177" t="str">
        <f>IF('statement of marks'!BS99="","",'statement of marks'!BS99)</f>
        <v/>
      </c>
      <c r="I2443" s="204" t="str">
        <f t="shared" ref="I2443" si="890">IF(G2443="","",IF(AND(G2443="ML",H2443="ML"),"ML",IF(AND(G2443="ML",H2443=""),"ML",SUM(G2443,H2443))))</f>
        <v/>
      </c>
      <c r="J2443" s="204" t="str">
        <f t="shared" si="887"/>
        <v/>
      </c>
      <c r="K2443" s="178" t="str">
        <f>IF(J2443="","",SUM(H2443,J2443))</f>
        <v/>
      </c>
      <c r="L2443" s="177" t="str">
        <f>IF('statement of marks'!BW99="","",'statement of marks'!BW99)</f>
        <v/>
      </c>
      <c r="M2443" s="177" t="str">
        <f>IF('statement of marks'!BX99="","",'statement of marks'!BX99)</f>
        <v/>
      </c>
      <c r="N2443" s="204" t="str">
        <f t="shared" ref="N2443" si="891">IF(L2443="","",IF(AND(L2443="ML",M2443="ML"),"ML",IF(AND(L2443="ML",M2443=""),"ML",SUM(L2443,M2443))))</f>
        <v/>
      </c>
      <c r="O2443" s="204" t="str">
        <f>IF(L2443="","",SUM(J2443,L2443))</f>
        <v/>
      </c>
      <c r="P2443" s="177" t="str">
        <f t="shared" ref="P2443:P2444" si="892">IF(AND(H2443="",M2443=""),"",SUM(H2443,M2443))</f>
        <v/>
      </c>
      <c r="Q2443" s="178" t="str">
        <f>IF(O2443="","",SUM(O2443,P2443))</f>
        <v/>
      </c>
      <c r="R2443" s="201" t="str">
        <f>CONCATENATE('statement of marks'!GA99,'statement of marks'!GJ99,'statement of marks'!GK99)</f>
        <v/>
      </c>
      <c r="S2443" s="180" t="str">
        <f>IF('result subject-wise'!AD99="","",'result subject-wise'!AD99)</f>
        <v/>
      </c>
      <c r="T2443" s="181" t="str">
        <f>IF('result subject-wise'!AF99="","",'result subject-wise'!AF99)</f>
        <v/>
      </c>
      <c r="U2443" s="182" t="str">
        <f>IF('result subject-wise'!AG99="","",'result subject-wise'!AG99)</f>
        <v/>
      </c>
      <c r="V2443" s="176" t="str">
        <f>IF(OR(U2446=0,U2446&lt;S2446),"",IF(OR(R2443="RE",R2443="REP"),SUM(Q2443,T2443),IF(R2443="S",T2443,Q2443)))</f>
        <v/>
      </c>
    </row>
    <row r="2444" spans="1:22" ht="19.25" customHeight="1">
      <c r="A2444" s="986"/>
      <c r="B2444" s="942" t="str">
        <f>'statement of marks'!CO99</f>
        <v>DRAWING</v>
      </c>
      <c r="C2444" s="943"/>
      <c r="D2444" s="200" t="str">
        <f>IF('statement of marks'!CP99="","",'statement of marks'!CP99)</f>
        <v/>
      </c>
      <c r="E2444" s="201" t="str">
        <f>IF('statement of marks'!CQ99="","",'statement of marks'!CQ99)</f>
        <v/>
      </c>
      <c r="F2444" s="201" t="str">
        <f>IF('statement of marks'!CR99="","",'statement of marks'!CR99)</f>
        <v/>
      </c>
      <c r="G2444" s="177" t="str">
        <f>IF('statement of marks'!CT99="","",'statement of marks'!CT99)</f>
        <v/>
      </c>
      <c r="H2444" s="177" t="str">
        <f>IF('statement of marks'!CU99="","",'statement of marks'!CU99)</f>
        <v/>
      </c>
      <c r="I2444" s="204" t="str">
        <f>IF(G2444="","",IF(AND(G2444="ML",H2444="ML"),"ML",IF(AND(G2444="ML",H2444=""),"ML",SUM(G2444,H2444))))</f>
        <v/>
      </c>
      <c r="J2444" s="204" t="str">
        <f t="shared" si="887"/>
        <v/>
      </c>
      <c r="K2444" s="178" t="str">
        <f>IF(J2444="","",SUM(H2444,J2444))</f>
        <v/>
      </c>
      <c r="L2444" s="177" t="str">
        <f>IF('statement of marks'!CY99="","",'statement of marks'!CY99)</f>
        <v/>
      </c>
      <c r="M2444" s="177" t="str">
        <f>IF('statement of marks'!CZ99="","",'statement of marks'!CZ99)</f>
        <v/>
      </c>
      <c r="N2444" s="204" t="str">
        <f>IF(L2444="","",IF(AND(L2444="ML",M2444="ML"),"ML",IF(AND(L2444="ML",M2444=""),"ML",SUM(L2444,M2444))))</f>
        <v/>
      </c>
      <c r="O2444" s="204" t="str">
        <f>IF(L2444="","",SUM(J2444,L2444))</f>
        <v/>
      </c>
      <c r="P2444" s="177" t="str">
        <f t="shared" si="892"/>
        <v/>
      </c>
      <c r="Q2444" s="178" t="str">
        <f>IF(O2444="","",SUM(O2444,P2444))</f>
        <v/>
      </c>
      <c r="R2444" s="201" t="str">
        <f>CONCATENATE('statement of marks'!GL99,'statement of marks'!GU99,'statement of marks'!GV99)</f>
        <v/>
      </c>
      <c r="S2444" s="180" t="str">
        <f>IF('result subject-wise'!AH99="","",'result subject-wise'!AH99)</f>
        <v/>
      </c>
      <c r="T2444" s="181" t="str">
        <f>IF('result subject-wise'!AJ99="","",'result subject-wise'!AJ99)</f>
        <v/>
      </c>
      <c r="U2444" s="182" t="str">
        <f>IF('result subject-wise'!AK99="","",'result subject-wise'!AK99)</f>
        <v/>
      </c>
      <c r="V2444" s="176" t="str">
        <f>IF(OR(U2446=0,U2446&lt;S2446),"",IF(OR(R2444="RE",R2444="REP"),SUM(Q2444,T2444),IF(R2444="S",T2444,Q2444)))</f>
        <v/>
      </c>
    </row>
    <row r="2445" spans="1:22" ht="19.25" customHeight="1">
      <c r="A2445" s="986"/>
      <c r="B2445" s="1032" t="s">
        <v>296</v>
      </c>
      <c r="C2445" s="1033"/>
      <c r="D2445" s="183" t="str">
        <f>IF(AND(D2440="",D2441="",D2442="",D2443="",D2444=""),"",SUM(D2440:D2444))</f>
        <v/>
      </c>
      <c r="E2445" s="183" t="str">
        <f t="shared" ref="E2445:F2445" si="893">IF(AND(E2440="",E2441="",E2442="",E2443="",E2444=""),"",SUM(E2440:E2444))</f>
        <v/>
      </c>
      <c r="F2445" s="183" t="str">
        <f t="shared" si="893"/>
        <v/>
      </c>
      <c r="G2445" s="184" t="str">
        <f>IF(G2440="","",SUM(G2440:G2444))</f>
        <v/>
      </c>
      <c r="H2445" s="184">
        <f>SUM(H2442:H2444)</f>
        <v>0</v>
      </c>
      <c r="I2445" s="184" t="str">
        <f>IF(AND(I2440="",I2441="",I2442="",I2443="",I2444=""),"",SUM(I2440:I2444))</f>
        <v/>
      </c>
      <c r="J2445" s="185" t="str">
        <f>IF(J2444="","",SUM(J2440:J2444))</f>
        <v/>
      </c>
      <c r="K2445" s="186" t="str">
        <f>IF(K2440="","",SUM(K2440:K2444))</f>
        <v/>
      </c>
      <c r="L2445" s="184" t="str">
        <f>IF(L2440="","",SUM(L2440:L2444))</f>
        <v/>
      </c>
      <c r="M2445" s="184">
        <f>SUM(M2442:M2444)</f>
        <v>0</v>
      </c>
      <c r="N2445" s="184" t="str">
        <f t="shared" ref="N2445" si="894">IF(AND(N2440="",N2441="",N2442="",N2443="",N2444=""),"",SUM(N2440:N2444))</f>
        <v/>
      </c>
      <c r="O2445" s="185" t="str">
        <f>IF(L2445="","",SUM(J2445,L2445))</f>
        <v/>
      </c>
      <c r="P2445" s="186">
        <f>SUM(H2445,M2445)</f>
        <v>0</v>
      </c>
      <c r="Q2445" s="186" t="str">
        <f>IF(Q2440="","",SUM(Q2440:Q2444))</f>
        <v/>
      </c>
      <c r="R2445" s="185"/>
      <c r="S2445" s="185" t="str">
        <f>IF(AND(S2440="",S2441="",S2442="",S2443="",S2444=""),"",SUM(S2440:S2444))</f>
        <v/>
      </c>
      <c r="T2445" s="187" t="str">
        <f>IF(AND(T2440="",T2441="",T2442="",T2443="",T2444=""),"",SUM(T2440:T2444))</f>
        <v/>
      </c>
      <c r="U2445" s="188"/>
      <c r="V2445" s="189" t="str">
        <f>IF(V2440="","",SUM(V2440:V2444))</f>
        <v/>
      </c>
    </row>
    <row r="2446" spans="1:22" ht="19.25" customHeight="1">
      <c r="A2446" s="986"/>
      <c r="B2446" s="1034" t="s">
        <v>318</v>
      </c>
      <c r="C2446" s="1035"/>
      <c r="D2446" s="173" t="str">
        <f>IF(D2445="","",50-(COUNTIF(D2440:D2444,"NA")*10+COUNTIF(D2440:D2444,"ML")*10))</f>
        <v/>
      </c>
      <c r="E2446" s="173" t="str">
        <f t="shared" ref="E2446:F2446" si="895">IF(E2445="","",50-(COUNTIF(E2440:E2444,"NA")*10+COUNTIF(E2440:E2444,"ML")*10))</f>
        <v/>
      </c>
      <c r="F2446" s="173" t="str">
        <f t="shared" si="895"/>
        <v/>
      </c>
      <c r="G2446" s="177">
        <f>I2446-H2446</f>
        <v>350</v>
      </c>
      <c r="H2446" s="184">
        <f>IF(H2445="","",(IF(OR(H2442="ML",H2442=""),0,H2439)+IF(OR(H2443="ML",H2443=""),0,H2440)+IF(OR(H2444="ML",H2444=""),0,H2441)))</f>
        <v>0</v>
      </c>
      <c r="I2446" s="177">
        <f>IF(I2445=0,0,350-H2448)</f>
        <v>350</v>
      </c>
      <c r="J2446" s="204" t="str">
        <f>IF(J2445="","",SUM(D2446:G2446))</f>
        <v/>
      </c>
      <c r="K2446" s="178" t="str">
        <f>IF(K2445="","",SUM(H2446,J2446))</f>
        <v/>
      </c>
      <c r="L2446" s="177">
        <f>N2446-M2446</f>
        <v>500</v>
      </c>
      <c r="M2446" s="180">
        <f>IF(M2445="","",(IF(OR(M2442="ML",M2442=""),0,M2439)+IF(OR(M2443="ML",M2443=""),0,M2440)+IF(OR(M2444="ML",M2444=""),0,M2441)))</f>
        <v>0</v>
      </c>
      <c r="N2446" s="177">
        <f>IF(N2445=0,0,500-M2448)</f>
        <v>500</v>
      </c>
      <c r="O2446" s="204">
        <f>IF(L2446="","",SUM(J2446,L2446))</f>
        <v>500</v>
      </c>
      <c r="P2446" s="178">
        <f>SUM(H2446,M2446)</f>
        <v>0</v>
      </c>
      <c r="Q2446" s="178" t="str">
        <f>IF(Q2445="","",SUM(O2446,P2446))</f>
        <v/>
      </c>
      <c r="R2446" s="169"/>
      <c r="S2446" s="190">
        <f>COUNTIF(R2440:R2449,"S")</f>
        <v>0</v>
      </c>
      <c r="T2446" s="190">
        <f>COUNTIF(R2440:R2449,"RE")+COUNTIF(R2440:R2449,"REP")</f>
        <v>0</v>
      </c>
      <c r="U2446" s="190">
        <f>COUNTIF(U2440:U2445,"P")+COUNTIF(U2448:U2449,"P")</f>
        <v>0</v>
      </c>
      <c r="V2446" s="191" t="str">
        <f>IF(OR(U2446=0,U2446&lt;(S2446+T2446)),"",(Q2446-(S2446*200)+S2445))</f>
        <v/>
      </c>
    </row>
    <row r="2447" spans="1:22" ht="19.25" customHeight="1">
      <c r="A2447" s="986"/>
      <c r="B2447" s="942" t="s">
        <v>156</v>
      </c>
      <c r="C2447" s="943"/>
      <c r="D2447" s="192" t="str">
        <f t="shared" ref="D2447:Q2447" si="896">IF(D2446="","",D2445/D2446*100)</f>
        <v/>
      </c>
      <c r="E2447" s="192" t="str">
        <f t="shared" si="896"/>
        <v/>
      </c>
      <c r="F2447" s="192" t="str">
        <f t="shared" si="896"/>
        <v/>
      </c>
      <c r="G2447" s="192" t="e">
        <f t="shared" si="896"/>
        <v>#VALUE!</v>
      </c>
      <c r="H2447" s="192" t="e">
        <f t="shared" si="896"/>
        <v>#DIV/0!</v>
      </c>
      <c r="I2447" s="192" t="e">
        <f t="shared" si="896"/>
        <v>#VALUE!</v>
      </c>
      <c r="J2447" s="192" t="str">
        <f t="shared" si="896"/>
        <v/>
      </c>
      <c r="K2447" s="193" t="str">
        <f t="shared" si="896"/>
        <v/>
      </c>
      <c r="L2447" s="192" t="e">
        <f t="shared" si="896"/>
        <v>#VALUE!</v>
      </c>
      <c r="M2447" s="192" t="e">
        <f t="shared" si="896"/>
        <v>#DIV/0!</v>
      </c>
      <c r="N2447" s="192" t="e">
        <f t="shared" si="896"/>
        <v>#VALUE!</v>
      </c>
      <c r="O2447" s="192" t="e">
        <f t="shared" si="896"/>
        <v>#VALUE!</v>
      </c>
      <c r="P2447" s="193" t="e">
        <f t="shared" si="896"/>
        <v>#DIV/0!</v>
      </c>
      <c r="Q2447" s="193" t="str">
        <f t="shared" si="896"/>
        <v/>
      </c>
      <c r="R2447" s="166"/>
      <c r="S2447" s="166"/>
      <c r="T2447" s="167"/>
      <c r="U2447" s="170"/>
      <c r="V2447" s="194" t="str">
        <f>IF(V2446="","",V2445/V2446*100)</f>
        <v/>
      </c>
    </row>
    <row r="2448" spans="1:22" ht="19.25" customHeight="1">
      <c r="A2448" s="986"/>
      <c r="B2448" s="942" t="str">
        <f>'statement of marks'!$DQ$3</f>
        <v>RAJASTHAN STUDIES</v>
      </c>
      <c r="C2448" s="943"/>
      <c r="D2448" s="200" t="str">
        <f>IF('statement of marks'!DQ99="","",'statement of marks'!DQ99)</f>
        <v/>
      </c>
      <c r="E2448" s="201" t="str">
        <f>IF('statement of marks'!DR99="","",'statement of marks'!DR99)</f>
        <v/>
      </c>
      <c r="F2448" s="201" t="str">
        <f>IF('statement of marks'!DS99="","",'statement of marks'!DS99)</f>
        <v/>
      </c>
      <c r="G2448" s="201" t="str">
        <f>IF('statement of marks'!DU99="","",'statement of marks'!DU99)</f>
        <v/>
      </c>
      <c r="H2448" s="179">
        <f>IF(G2440="ML",70)+IF(G2441="ML",70)+IF(G2442="ML",70-H2439)+IF(G2443="ML",70-H2440)+IF(G2444="ML",70-H2441)+IF(H2442="ml",H2439)+IF(H2443="ml",H2440)+IF(H2444="ml",H2441)</f>
        <v>0</v>
      </c>
      <c r="I2448" s="204" t="str">
        <f>IF(G2448="","",SUM(G2448,H2448))</f>
        <v/>
      </c>
      <c r="J2448" s="204" t="str">
        <f>IF(G2448="","",SUM(D2448,E2448,F2448,G2448))</f>
        <v/>
      </c>
      <c r="K2448" s="178" t="str">
        <f>IF(J2448="","",SUM(H2448,J2448))</f>
        <v/>
      </c>
      <c r="L2448" s="201" t="str">
        <f>IF('statement of marks'!DW99="","",'statement of marks'!DW99)</f>
        <v/>
      </c>
      <c r="M2448" s="179">
        <f>IF(L2440="ML",100)+IF(L2441="ML",100)+IF(L2442="ML",100-M2439)+IF(L2443="ML",100-M2440)+IF(L2444="ML",100-M2441)+IF(M2442="ml",M2439)+IF(M2443="ml",M2440)+IF(M2444="ml",M2441)</f>
        <v>0</v>
      </c>
      <c r="N2448" s="204" t="str">
        <f>IF(L2448="","",SUM(L2448,M2448))</f>
        <v/>
      </c>
      <c r="O2448" s="204" t="str">
        <f>IF(L2448="","",SUM(K2448,L2448))</f>
        <v/>
      </c>
      <c r="P2448" s="179">
        <f>SUM(H2448,M2448)</f>
        <v>0</v>
      </c>
      <c r="Q2448" s="178" t="str">
        <f>IF(O2448="","",SUM(O2448,M2448))</f>
        <v/>
      </c>
      <c r="R2448" s="201" t="str">
        <f>IF('statement of marks'!GW99="","",'statement of marks'!GW99)</f>
        <v/>
      </c>
      <c r="S2448" s="180" t="str">
        <f>IF(OR(R2448="S",R2448="RE"),100,"")</f>
        <v/>
      </c>
      <c r="T2448" s="171" t="str">
        <f>IF('result subject-wise'!AL99="","",'result subject-wise'!AL99)</f>
        <v/>
      </c>
      <c r="U2448" s="172" t="str">
        <f>IF('result subject-wise'!AM99="","",'result subject-wise'!AM99)</f>
        <v/>
      </c>
      <c r="V2448" s="1036"/>
    </row>
    <row r="2449" spans="1:22" ht="19.25" customHeight="1">
      <c r="A2449" s="986"/>
      <c r="B2449" s="942" t="str">
        <f>'statement of marks'!$ED$3</f>
        <v>JEEVAN KAUSJAL</v>
      </c>
      <c r="C2449" s="943"/>
      <c r="D2449" s="1037" t="s">
        <v>283</v>
      </c>
      <c r="E2449" s="1038"/>
      <c r="F2449" s="204">
        <f>'statement of marks'!$ED$6</f>
        <v>30</v>
      </c>
      <c r="G2449" s="177" t="str">
        <f>IF('statement of marks'!ED99="","",'statement of marks'!ED99)</f>
        <v/>
      </c>
      <c r="H2449" s="1038" t="s">
        <v>284</v>
      </c>
      <c r="I2449" s="1038"/>
      <c r="J2449" s="204">
        <f>'statement of marks'!$EE$6</f>
        <v>30</v>
      </c>
      <c r="K2449" s="178" t="str">
        <f>IF('statement of marks'!EE99="","",'statement of marks'!EE99)</f>
        <v/>
      </c>
      <c r="L2449" s="1038" t="s">
        <v>113</v>
      </c>
      <c r="M2449" s="1038"/>
      <c r="N2449" s="204">
        <f>'statement of marks'!$EF$6</f>
        <v>40</v>
      </c>
      <c r="O2449" s="201" t="str">
        <f>IF('statement of marks'!EF99="","",'statement of marks'!EF99)</f>
        <v/>
      </c>
      <c r="P2449" s="166"/>
      <c r="Q2449" s="178" t="str">
        <f>IF(O2449="","",SUM(G2449,K2449,O2449))</f>
        <v/>
      </c>
      <c r="R2449" s="201" t="str">
        <f>IF('statement of marks'!GX99="","",'statement of marks'!GX99)</f>
        <v/>
      </c>
      <c r="S2449" s="180" t="str">
        <f>IF(OR(R2449="S",R2449="RE"),40,"")</f>
        <v/>
      </c>
      <c r="T2449" s="171" t="str">
        <f>IF('result subject-wise'!AN99="","",'result subject-wise'!AN99)</f>
        <v/>
      </c>
      <c r="U2449" s="172" t="str">
        <f>IF('result subject-wise'!AO99="","",'result subject-wise'!AO99)</f>
        <v/>
      </c>
      <c r="V2449" s="1036"/>
    </row>
    <row r="2450" spans="1:22" ht="19.25" customHeight="1">
      <c r="A2450" s="986"/>
      <c r="B2450" s="1039" t="s">
        <v>200</v>
      </c>
      <c r="C2450" s="1040"/>
      <c r="D2450" s="1041" t="str">
        <f>IF('statement of marks'!HD99="","",'statement of marks'!HD99)</f>
        <v/>
      </c>
      <c r="E2450" s="1042"/>
      <c r="F2450" s="1042"/>
      <c r="G2450" s="1042"/>
      <c r="H2450" s="1042"/>
      <c r="I2450" s="1043"/>
      <c r="J2450" s="202" t="s">
        <v>330</v>
      </c>
      <c r="K2450" s="201" t="str">
        <f>IF('statement of marks'!HG99="","",'statement of marks'!HG99)</f>
        <v/>
      </c>
      <c r="L2450" s="1044" t="s">
        <v>157</v>
      </c>
      <c r="M2450" s="1045"/>
      <c r="N2450" s="1046"/>
      <c r="O2450" s="201" t="str">
        <f>IF('statement of marks'!HI99="","",'statement of marks'!HI99)</f>
        <v/>
      </c>
      <c r="P2450" s="1047" t="s">
        <v>324</v>
      </c>
      <c r="Q2450" s="1047"/>
      <c r="R2450" s="1047"/>
      <c r="S2450" s="1047"/>
      <c r="T2450" s="1047"/>
      <c r="U2450" s="1047"/>
      <c r="V2450" s="1048"/>
    </row>
    <row r="2451" spans="1:22" ht="19.25" customHeight="1">
      <c r="A2451" s="986"/>
      <c r="B2451" s="1039" t="s">
        <v>333</v>
      </c>
      <c r="C2451" s="1040"/>
      <c r="D2451" s="965" t="s">
        <v>127</v>
      </c>
      <c r="E2451" s="966"/>
      <c r="F2451" s="958" t="s">
        <v>129</v>
      </c>
      <c r="G2451" s="958"/>
      <c r="H2451" s="958" t="s">
        <v>131</v>
      </c>
      <c r="I2451" s="958"/>
      <c r="J2451" s="958" t="s">
        <v>133</v>
      </c>
      <c r="K2451" s="958"/>
      <c r="L2451" s="959" t="s">
        <v>312</v>
      </c>
      <c r="M2451" s="959"/>
      <c r="N2451" s="959"/>
      <c r="O2451" s="959"/>
      <c r="P2451" s="960" t="s">
        <v>200</v>
      </c>
      <c r="Q2451" s="960"/>
      <c r="R2451" s="960"/>
      <c r="S2451" s="960"/>
      <c r="T2451" s="961" t="str">
        <f>IF('result subject-wise'!AR99="","",'result subject-wise'!AR99)</f>
        <v/>
      </c>
      <c r="U2451" s="961"/>
      <c r="V2451" s="962"/>
    </row>
    <row r="2452" spans="1:22" ht="19.25" customHeight="1">
      <c r="A2452" s="986"/>
      <c r="B2452" s="963" t="s">
        <v>309</v>
      </c>
      <c r="C2452" s="964"/>
      <c r="D2452" s="965" t="str">
        <f>IF('statement of marks'!EZ99="","",'statement of marks'!EZ99)</f>
        <v/>
      </c>
      <c r="E2452" s="966"/>
      <c r="F2452" s="966" t="str">
        <f>IF('statement of marks'!FB99="","",'statement of marks'!FB99)</f>
        <v/>
      </c>
      <c r="G2452" s="966"/>
      <c r="H2452" s="966" t="str">
        <f>IF('statement of marks'!FD99="","",'statement of marks'!FD99)</f>
        <v/>
      </c>
      <c r="I2452" s="966"/>
      <c r="J2452" s="966" t="str">
        <f>IF('statement of marks'!FF99="","",'statement of marks'!FF99)</f>
        <v/>
      </c>
      <c r="K2452" s="966"/>
      <c r="L2452" s="966" t="str">
        <f>IF('statement of marks'!FH99="","",'statement of marks'!FH99)</f>
        <v/>
      </c>
      <c r="M2452" s="966"/>
      <c r="N2452" s="966"/>
      <c r="O2452" s="966"/>
      <c r="P2452" s="960" t="s">
        <v>330</v>
      </c>
      <c r="Q2452" s="960"/>
      <c r="R2452" s="960"/>
      <c r="S2452" s="960"/>
      <c r="T2452" s="961" t="str">
        <f>IF(AND(T2451="mRrh.kZ",V2447&gt;=60),"FIRST",IF(AND(T2451="mRrh.kZ",V2447&gt;=48),"SECOND",IF(AND(T2451="mRrh.kZ",V2447&gt;=36),"THIRD","")))</f>
        <v/>
      </c>
      <c r="U2452" s="961"/>
      <c r="V2452" s="962"/>
    </row>
    <row r="2453" spans="1:22" ht="19.25" customHeight="1">
      <c r="A2453" s="986"/>
      <c r="B2453" s="963" t="s">
        <v>310</v>
      </c>
      <c r="C2453" s="964"/>
      <c r="D2453" s="967" t="str">
        <f>IF('statement of marks'!EY99="","",'statement of marks'!EY99)</f>
        <v/>
      </c>
      <c r="E2453" s="968"/>
      <c r="F2453" s="968" t="str">
        <f>IF('statement of marks'!FA99="","",'statement of marks'!FA99)</f>
        <v/>
      </c>
      <c r="G2453" s="968"/>
      <c r="H2453" s="968" t="str">
        <f>IF('statement of marks'!FC99="","",'statement of marks'!FC99)</f>
        <v/>
      </c>
      <c r="I2453" s="968"/>
      <c r="J2453" s="968" t="str">
        <f>IF('statement of marks'!FE99="","",'statement of marks'!FE99)</f>
        <v/>
      </c>
      <c r="K2453" s="968"/>
      <c r="L2453" s="968" t="str">
        <f>IF('statement of marks'!FG99="","",'statement of marks'!FG99)</f>
        <v/>
      </c>
      <c r="M2453" s="968"/>
      <c r="N2453" s="968"/>
      <c r="O2453" s="968"/>
      <c r="P2453" s="969" t="s">
        <v>302</v>
      </c>
      <c r="Q2453" s="970"/>
      <c r="R2453" s="970"/>
      <c r="S2453" s="971"/>
      <c r="T2453" s="972" t="str">
        <f>IF(T2451="","",'result subject-wise'!$G$118)</f>
        <v/>
      </c>
      <c r="U2453" s="972"/>
      <c r="V2453" s="973"/>
    </row>
    <row r="2454" spans="1:22" ht="19.25" customHeight="1">
      <c r="A2454" s="986"/>
      <c r="B2454" s="942" t="s">
        <v>303</v>
      </c>
      <c r="C2454" s="943"/>
      <c r="D2454" s="944"/>
      <c r="E2454" s="945"/>
      <c r="F2454" s="945"/>
      <c r="G2454" s="945"/>
      <c r="H2454" s="945"/>
      <c r="I2454" s="945"/>
      <c r="J2454" s="945"/>
      <c r="K2454" s="945"/>
      <c r="L2454" s="946" t="s">
        <v>326</v>
      </c>
      <c r="M2454" s="946"/>
      <c r="N2454" s="946"/>
      <c r="O2454" s="946"/>
      <c r="P2454" s="946"/>
      <c r="Q2454" s="946"/>
      <c r="R2454" s="974"/>
      <c r="S2454" s="975"/>
      <c r="T2454" s="975"/>
      <c r="U2454" s="975"/>
      <c r="V2454" s="976"/>
    </row>
    <row r="2455" spans="1:22" ht="19.25" customHeight="1">
      <c r="A2455" s="986"/>
      <c r="B2455" s="942" t="s">
        <v>335</v>
      </c>
      <c r="C2455" s="943"/>
      <c r="D2455" s="944"/>
      <c r="E2455" s="945"/>
      <c r="F2455" s="945"/>
      <c r="G2455" s="945"/>
      <c r="H2455" s="945"/>
      <c r="I2455" s="945"/>
      <c r="J2455" s="945"/>
      <c r="K2455" s="945"/>
      <c r="L2455" s="946" t="s">
        <v>304</v>
      </c>
      <c r="M2455" s="946"/>
      <c r="N2455" s="946"/>
      <c r="O2455" s="946"/>
      <c r="P2455" s="946"/>
      <c r="Q2455" s="946"/>
      <c r="R2455" s="977"/>
      <c r="S2455" s="978"/>
      <c r="T2455" s="978"/>
      <c r="U2455" s="978"/>
      <c r="V2455" s="979"/>
    </row>
    <row r="2456" spans="1:22" ht="19.25" customHeight="1">
      <c r="A2456" s="986"/>
      <c r="B2456" s="942" t="s">
        <v>313</v>
      </c>
      <c r="C2456" s="943"/>
      <c r="D2456" s="944"/>
      <c r="E2456" s="945"/>
      <c r="F2456" s="945"/>
      <c r="G2456" s="945"/>
      <c r="H2456" s="945"/>
      <c r="I2456" s="945"/>
      <c r="J2456" s="945"/>
      <c r="K2456" s="945"/>
      <c r="L2456" s="946" t="s">
        <v>327</v>
      </c>
      <c r="M2456" s="946"/>
      <c r="N2456" s="946"/>
      <c r="O2456" s="946"/>
      <c r="P2456" s="946"/>
      <c r="Q2456" s="946"/>
      <c r="R2456" s="947" t="s">
        <v>328</v>
      </c>
      <c r="S2456" s="948"/>
      <c r="T2456" s="948"/>
      <c r="U2456" s="948"/>
      <c r="V2456" s="949"/>
    </row>
    <row r="2457" spans="1:22" ht="19.25" customHeight="1">
      <c r="A2457" s="987"/>
      <c r="B2457" s="950" t="s">
        <v>329</v>
      </c>
      <c r="C2457" s="951"/>
      <c r="D2457" s="952"/>
      <c r="E2457" s="953"/>
      <c r="F2457" s="953"/>
      <c r="G2457" s="953"/>
      <c r="H2457" s="953"/>
      <c r="I2457" s="953"/>
      <c r="J2457" s="953"/>
      <c r="K2457" s="953"/>
      <c r="L2457" s="951" t="s">
        <v>117</v>
      </c>
      <c r="M2457" s="951"/>
      <c r="N2457" s="951"/>
      <c r="O2457" s="951"/>
      <c r="P2457" s="954">
        <f>'statement of marks'!$HJ$110</f>
        <v>42122</v>
      </c>
      <c r="Q2457" s="954"/>
      <c r="R2457" s="955" t="s">
        <v>305</v>
      </c>
      <c r="S2457" s="956"/>
      <c r="T2457" s="956"/>
      <c r="U2457" s="956"/>
      <c r="V2457" s="957"/>
    </row>
    <row r="2458" spans="1:22" ht="19.25" customHeight="1">
      <c r="A2458" s="980" t="s">
        <v>287</v>
      </c>
      <c r="B2458" s="981"/>
      <c r="C2458" s="981"/>
      <c r="D2458" s="981"/>
      <c r="E2458" s="981"/>
      <c r="F2458" s="981"/>
      <c r="G2458" s="981"/>
      <c r="H2458" s="981"/>
      <c r="I2458" s="981"/>
      <c r="J2458" s="981"/>
      <c r="K2458" s="981"/>
      <c r="L2458" s="981"/>
      <c r="M2458" s="981"/>
      <c r="N2458" s="981"/>
      <c r="O2458" s="981"/>
      <c r="P2458" s="981"/>
      <c r="Q2458" s="981"/>
      <c r="R2458" s="981"/>
      <c r="S2458" s="981"/>
      <c r="T2458" s="981"/>
      <c r="U2458" s="981"/>
      <c r="V2458" s="982"/>
    </row>
    <row r="2459" spans="1:22" ht="19.25" customHeight="1">
      <c r="A2459" s="983" t="str">
        <f>'statement of marks'!$A$1</f>
        <v>GOVT. GIRLS' HR. SEC. SCHOOL, NIMBAHERA</v>
      </c>
      <c r="B2459" s="984"/>
      <c r="C2459" s="984"/>
      <c r="D2459" s="984"/>
      <c r="E2459" s="984"/>
      <c r="F2459" s="984"/>
      <c r="G2459" s="984"/>
      <c r="H2459" s="984"/>
      <c r="I2459" s="984"/>
      <c r="J2459" s="984"/>
      <c r="K2459" s="984"/>
      <c r="L2459" s="984"/>
      <c r="M2459" s="984"/>
      <c r="N2459" s="984"/>
      <c r="O2459" s="984"/>
      <c r="P2459" s="984"/>
      <c r="Q2459" s="984"/>
      <c r="R2459" s="984"/>
      <c r="S2459" s="984"/>
      <c r="T2459" s="984"/>
      <c r="U2459" s="984"/>
      <c r="V2459" s="985"/>
    </row>
    <row r="2460" spans="1:22" ht="19.25" customHeight="1">
      <c r="A2460" s="986"/>
      <c r="B2460" s="988" t="s">
        <v>316</v>
      </c>
      <c r="C2460" s="988"/>
      <c r="D2460" s="989" t="str">
        <f>'statement of marks'!$F$3</f>
        <v>2013-14</v>
      </c>
      <c r="E2460" s="990"/>
      <c r="F2460" s="991" t="str">
        <f>IF(T2478="","MAIN EXAMINATION",IF(D2477="Suppl.","SUPPLEMENTARY EXAMINATION",IF(D2477="Re-exam.","RE-EXAMINATION",)))</f>
        <v>MAIN EXAMINATION</v>
      </c>
      <c r="G2460" s="992"/>
      <c r="H2460" s="992"/>
      <c r="I2460" s="992"/>
      <c r="J2460" s="992"/>
      <c r="K2460" s="992"/>
      <c r="L2460" s="992"/>
      <c r="M2460" s="992"/>
      <c r="N2460" s="992"/>
      <c r="O2460" s="992"/>
      <c r="P2460" s="992"/>
      <c r="Q2460" s="992"/>
      <c r="R2460" s="993" t="s">
        <v>315</v>
      </c>
      <c r="S2460" s="994"/>
      <c r="T2460" s="995" t="str">
        <f>'statement of marks'!$A$3</f>
        <v>11 'A'</v>
      </c>
      <c r="U2460" s="995"/>
      <c r="V2460" s="996"/>
    </row>
    <row r="2461" spans="1:22" ht="19.25" customHeight="1">
      <c r="A2461" s="986"/>
      <c r="B2461" s="997" t="s">
        <v>36</v>
      </c>
      <c r="C2461" s="997"/>
      <c r="D2461" s="998" t="str">
        <f>IF('statement of marks'!G100="","",'statement of marks'!G100)</f>
        <v>A 092</v>
      </c>
      <c r="E2461" s="946"/>
      <c r="F2461" s="946"/>
      <c r="G2461" s="946"/>
      <c r="H2461" s="946"/>
      <c r="I2461" s="946"/>
      <c r="J2461" s="946"/>
      <c r="K2461" s="946"/>
      <c r="L2461" s="946"/>
      <c r="M2461" s="946"/>
      <c r="N2461" s="946"/>
      <c r="O2461" s="946"/>
      <c r="P2461" s="946"/>
      <c r="Q2461" s="946"/>
      <c r="R2461" s="999" t="s">
        <v>314</v>
      </c>
      <c r="S2461" s="1000"/>
      <c r="T2461" s="1001" t="str">
        <f>IF('statement of marks'!E100="","",'statement of marks'!E100)</f>
        <v/>
      </c>
      <c r="U2461" s="1001"/>
      <c r="V2461" s="1002"/>
    </row>
    <row r="2462" spans="1:22" ht="19.25" customHeight="1">
      <c r="A2462" s="986"/>
      <c r="B2462" s="997" t="s">
        <v>37</v>
      </c>
      <c r="C2462" s="997"/>
      <c r="D2462" s="998" t="str">
        <f>IF('statement of marks'!H100="","",'statement of marks'!H100)</f>
        <v>B 092</v>
      </c>
      <c r="E2462" s="946"/>
      <c r="F2462" s="946"/>
      <c r="G2462" s="946"/>
      <c r="H2462" s="946"/>
      <c r="I2462" s="946"/>
      <c r="J2462" s="946"/>
      <c r="K2462" s="946"/>
      <c r="L2462" s="946"/>
      <c r="M2462" s="946"/>
      <c r="N2462" s="946"/>
      <c r="O2462" s="946"/>
      <c r="P2462" s="946"/>
      <c r="Q2462" s="946"/>
      <c r="R2462" s="999" t="s">
        <v>35</v>
      </c>
      <c r="S2462" s="1000"/>
      <c r="T2462" s="1001" t="str">
        <f>IF('statement of marks'!D100="","",'statement of marks'!D100)</f>
        <v/>
      </c>
      <c r="U2462" s="1001"/>
      <c r="V2462" s="1002"/>
    </row>
    <row r="2463" spans="1:22" ht="19.25" customHeight="1">
      <c r="A2463" s="986"/>
      <c r="B2463" s="1003" t="s">
        <v>38</v>
      </c>
      <c r="C2463" s="1003"/>
      <c r="D2463" s="998" t="str">
        <f>IF('statement of marks'!I100="","",'statement of marks'!I100)</f>
        <v>C 092</v>
      </c>
      <c r="E2463" s="946"/>
      <c r="F2463" s="946"/>
      <c r="G2463" s="946"/>
      <c r="H2463" s="946"/>
      <c r="I2463" s="946"/>
      <c r="J2463" s="946"/>
      <c r="K2463" s="946"/>
      <c r="L2463" s="946"/>
      <c r="M2463" s="946"/>
      <c r="N2463" s="946"/>
      <c r="O2463" s="946"/>
      <c r="P2463" s="946"/>
      <c r="Q2463" s="946"/>
      <c r="R2463" s="1004" t="s">
        <v>285</v>
      </c>
      <c r="S2463" s="1005"/>
      <c r="T2463" s="1006" t="str">
        <f>IF('statement of marks'!F100="","",'statement of marks'!F100)</f>
        <v/>
      </c>
      <c r="U2463" s="1006"/>
      <c r="V2463" s="1007"/>
    </row>
    <row r="2464" spans="1:22" ht="19.25" customHeight="1">
      <c r="A2464" s="986"/>
      <c r="B2464" s="1008" t="s">
        <v>223</v>
      </c>
      <c r="C2464" s="1010" t="s">
        <v>319</v>
      </c>
      <c r="D2464" s="1012" t="s">
        <v>114</v>
      </c>
      <c r="E2464" s="1012" t="s">
        <v>115</v>
      </c>
      <c r="F2464" s="1012" t="s">
        <v>116</v>
      </c>
      <c r="G2464" s="1014" t="s">
        <v>281</v>
      </c>
      <c r="H2464" s="1014" t="s">
        <v>282</v>
      </c>
      <c r="I2464" s="1012" t="s">
        <v>289</v>
      </c>
      <c r="J2464" s="1012" t="s">
        <v>299</v>
      </c>
      <c r="K2464" s="1016" t="s">
        <v>299</v>
      </c>
      <c r="L2464" s="1018" t="s">
        <v>292</v>
      </c>
      <c r="M2464" s="1018" t="s">
        <v>293</v>
      </c>
      <c r="N2464" s="1020" t="s">
        <v>294</v>
      </c>
      <c r="O2464" s="1020" t="s">
        <v>290</v>
      </c>
      <c r="P2464" s="1020" t="s">
        <v>291</v>
      </c>
      <c r="Q2464" s="1016" t="s">
        <v>323</v>
      </c>
      <c r="R2464" s="1012" t="s">
        <v>334</v>
      </c>
      <c r="S2464" s="1022" t="s">
        <v>332</v>
      </c>
      <c r="T2464" s="1024" t="s">
        <v>320</v>
      </c>
      <c r="U2464" s="1026" t="s">
        <v>321</v>
      </c>
      <c r="V2464" s="1028" t="s">
        <v>322</v>
      </c>
    </row>
    <row r="2465" spans="1:22" ht="19.25" customHeight="1">
      <c r="A2465" s="986"/>
      <c r="B2465" s="1009"/>
      <c r="C2465" s="1011"/>
      <c r="D2465" s="1013"/>
      <c r="E2465" s="1013"/>
      <c r="F2465" s="1013"/>
      <c r="G2465" s="1015"/>
      <c r="H2465" s="1015"/>
      <c r="I2465" s="1013"/>
      <c r="J2465" s="1013"/>
      <c r="K2465" s="1017"/>
      <c r="L2465" s="1019"/>
      <c r="M2465" s="1019"/>
      <c r="N2465" s="1021"/>
      <c r="O2465" s="1021"/>
      <c r="P2465" s="1021"/>
      <c r="Q2465" s="1017"/>
      <c r="R2465" s="1013"/>
      <c r="S2465" s="1023"/>
      <c r="T2465" s="1025"/>
      <c r="U2465" s="1027"/>
      <c r="V2465" s="1029"/>
    </row>
    <row r="2466" spans="1:22" ht="19.25" customHeight="1">
      <c r="A2466" s="986"/>
      <c r="B2466" s="1030" t="s">
        <v>317</v>
      </c>
      <c r="C2466" s="1031"/>
      <c r="D2466" s="173">
        <v>10</v>
      </c>
      <c r="E2466" s="203">
        <v>10</v>
      </c>
      <c r="F2466" s="203">
        <v>10</v>
      </c>
      <c r="G2466" s="164" t="s">
        <v>90</v>
      </c>
      <c r="H2466" s="174" t="str">
        <f>'statement of marks'!$AQ$6</f>
        <v/>
      </c>
      <c r="I2466" s="165">
        <v>70</v>
      </c>
      <c r="J2466" s="164" t="s">
        <v>88</v>
      </c>
      <c r="K2466" s="175">
        <v>100</v>
      </c>
      <c r="L2466" s="164" t="s">
        <v>91</v>
      </c>
      <c r="M2466" s="174" t="str">
        <f>'statement of marks'!$AV$6</f>
        <v/>
      </c>
      <c r="N2466" s="165">
        <v>100</v>
      </c>
      <c r="O2466" s="164" t="s">
        <v>307</v>
      </c>
      <c r="P2466" s="175"/>
      <c r="Q2466" s="175">
        <v>200</v>
      </c>
      <c r="R2466" s="166"/>
      <c r="S2466" s="166"/>
      <c r="T2466" s="167"/>
      <c r="U2466" s="168"/>
      <c r="V2466" s="176" t="str">
        <f>IF(OR(U2473=0,U2473&lt;S2473),"",Q2466)</f>
        <v/>
      </c>
    </row>
    <row r="2467" spans="1:22" ht="19.25" customHeight="1">
      <c r="A2467" s="986"/>
      <c r="B2467" s="942" t="str">
        <f>'statement of marks'!$J$3</f>
        <v>HINDI COMPULSORY</v>
      </c>
      <c r="C2467" s="943"/>
      <c r="D2467" s="200" t="str">
        <f>IF('statement of marks'!J100="","",'statement of marks'!J100)</f>
        <v/>
      </c>
      <c r="E2467" s="201" t="str">
        <f>IF('statement of marks'!K100="","",'statement of marks'!K100)</f>
        <v/>
      </c>
      <c r="F2467" s="201" t="str">
        <f>IF('statement of marks'!L100="","",'statement of marks'!L100)</f>
        <v/>
      </c>
      <c r="G2467" s="177" t="str">
        <f>IF('statement of marks'!N100="","",'statement of marks'!N100)</f>
        <v/>
      </c>
      <c r="H2467" s="177" t="str">
        <f>'statement of marks'!$BS$6</f>
        <v/>
      </c>
      <c r="I2467" s="204" t="str">
        <f>IF(G2467="","",G2467)</f>
        <v/>
      </c>
      <c r="J2467" s="204" t="str">
        <f>IF(G2467="","",SUM(D2467,E2467,F2467,G2467))</f>
        <v/>
      </c>
      <c r="K2467" s="178" t="str">
        <f>J2467</f>
        <v/>
      </c>
      <c r="L2467" s="177" t="str">
        <f>IF('statement of marks'!P100="","",'statement of marks'!P100)</f>
        <v/>
      </c>
      <c r="M2467" s="174" t="str">
        <f>'statement of marks'!$BX$6</f>
        <v/>
      </c>
      <c r="N2467" s="204" t="str">
        <f>IF(L2467="","",L2467)</f>
        <v/>
      </c>
      <c r="O2467" s="204" t="str">
        <f>IF(L2467="","",SUM(J2467,L2467))</f>
        <v/>
      </c>
      <c r="P2467" s="179">
        <f>SUM(H2467,M2467)</f>
        <v>0</v>
      </c>
      <c r="Q2467" s="178" t="str">
        <f>O2467</f>
        <v/>
      </c>
      <c r="R2467" s="201" t="str">
        <f>CONCATENATE('statement of marks'!FJ100,'statement of marks'!FK100,'statement of marks'!FL100)</f>
        <v/>
      </c>
      <c r="S2467" s="180" t="str">
        <f>IF(OR(R2467="S",R2467="RE"),100,"")</f>
        <v/>
      </c>
      <c r="T2467" s="181" t="str">
        <f>IF('result subject-wise'!U100="","",'result subject-wise'!U100)</f>
        <v/>
      </c>
      <c r="U2467" s="182" t="str">
        <f>IF('result subject-wise'!V100="","",'result subject-wise'!V100)</f>
        <v/>
      </c>
      <c r="V2467" s="176" t="str">
        <f>IF(OR(U2473=0,U2473&lt;S2473),"",IF(R2467="RE",SUM(Q2467,T2467),IF(R2467="S",T2467,Q2467)))</f>
        <v/>
      </c>
    </row>
    <row r="2468" spans="1:22" ht="19.25" customHeight="1">
      <c r="A2468" s="986"/>
      <c r="B2468" s="942" t="str">
        <f>'statement of marks'!$W$3</f>
        <v>ENGLISH COMPULSORY</v>
      </c>
      <c r="C2468" s="943"/>
      <c r="D2468" s="200" t="str">
        <f>IF('statement of marks'!W100="","",'statement of marks'!W100)</f>
        <v/>
      </c>
      <c r="E2468" s="201" t="str">
        <f>IF('statement of marks'!X100="","",'statement of marks'!X100)</f>
        <v/>
      </c>
      <c r="F2468" s="201" t="str">
        <f>IF('statement of marks'!Y100="","",'statement of marks'!Y100)</f>
        <v/>
      </c>
      <c r="G2468" s="177" t="str">
        <f>IF('statement of marks'!AA100="","",'statement of marks'!AA100)</f>
        <v/>
      </c>
      <c r="H2468" s="177" t="str">
        <f>'statement of marks'!$CU$6</f>
        <v/>
      </c>
      <c r="I2468" s="204" t="str">
        <f>IF(G2468="","",G2468)</f>
        <v/>
      </c>
      <c r="J2468" s="204" t="str">
        <f t="shared" ref="J2468:J2471" si="897">IF(G2468="","",SUM(D2468,E2468,F2468,G2468))</f>
        <v/>
      </c>
      <c r="K2468" s="178" t="str">
        <f>J2468</f>
        <v/>
      </c>
      <c r="L2468" s="177" t="str">
        <f>IF('statement of marks'!AC100="","",'statement of marks'!AC100)</f>
        <v/>
      </c>
      <c r="M2468" s="174" t="str">
        <f>'statement of marks'!$CZ$6</f>
        <v/>
      </c>
      <c r="N2468" s="204" t="str">
        <f>IF(L2468="","",L2468)</f>
        <v/>
      </c>
      <c r="O2468" s="204" t="str">
        <f t="shared" ref="O2468" si="898">IF(L2468="","",SUM(J2468,L2468))</f>
        <v/>
      </c>
      <c r="P2468" s="179">
        <f t="shared" ref="P2468" si="899">SUM(H2468,M2468)</f>
        <v>0</v>
      </c>
      <c r="Q2468" s="178" t="str">
        <f>O2468</f>
        <v/>
      </c>
      <c r="R2468" s="201" t="str">
        <f>CONCATENATE('statement of marks'!FM100,'statement of marks'!FN100,'statement of marks'!FO100)</f>
        <v/>
      </c>
      <c r="S2468" s="180" t="str">
        <f>IF(OR(R2468="S",R2468="RE"),100,"")</f>
        <v/>
      </c>
      <c r="T2468" s="181" t="str">
        <f>IF('result subject-wise'!X100="","",'result subject-wise'!X100)</f>
        <v/>
      </c>
      <c r="U2468" s="182" t="str">
        <f>IF('result subject-wise'!Y100="","",'result subject-wise'!Y100)</f>
        <v/>
      </c>
      <c r="V2468" s="176" t="str">
        <f>IF(OR(U2473=0,U2473&lt;S2473),"",IF(R2468="RE",SUM(Q2468,T2468),IF(R2468="S",T2468,Q2468)))</f>
        <v/>
      </c>
    </row>
    <row r="2469" spans="1:22" ht="19.25" customHeight="1">
      <c r="A2469" s="986"/>
      <c r="B2469" s="942" t="str">
        <f>'statement of marks'!AK100</f>
        <v/>
      </c>
      <c r="C2469" s="943"/>
      <c r="D2469" s="200" t="str">
        <f>IF('statement of marks'!AL100="","",'statement of marks'!AL100)</f>
        <v/>
      </c>
      <c r="E2469" s="201" t="str">
        <f>IF('statement of marks'!AM100="","",'statement of marks'!AM100)</f>
        <v/>
      </c>
      <c r="F2469" s="201" t="str">
        <f>IF('statement of marks'!AN100="","",'statement of marks'!AN100)</f>
        <v/>
      </c>
      <c r="G2469" s="177" t="str">
        <f>IF('statement of marks'!AP100="","",'statement of marks'!AP100)</f>
        <v/>
      </c>
      <c r="H2469" s="177" t="str">
        <f>IF('statement of marks'!AQ100="","",'statement of marks'!AQ100)</f>
        <v/>
      </c>
      <c r="I2469" s="204" t="str">
        <f>IF(G2469="","",IF(AND(G2469="ML",H2469="ML"),"ML",IF(AND(G2469="ML",H2469=""),"ML",SUM(G2469,H2469))))</f>
        <v/>
      </c>
      <c r="J2469" s="204" t="str">
        <f t="shared" si="897"/>
        <v/>
      </c>
      <c r="K2469" s="178" t="str">
        <f>IF(J2469="","",SUM(H2469,J2469))</f>
        <v/>
      </c>
      <c r="L2469" s="177" t="str">
        <f>IF('statement of marks'!AU100="","",'statement of marks'!AU100)</f>
        <v/>
      </c>
      <c r="M2469" s="177" t="str">
        <f>IF('statement of marks'!AV100="","",'statement of marks'!AV100)</f>
        <v/>
      </c>
      <c r="N2469" s="204" t="str">
        <f>IF(L2469="","",IF(AND(L2469="ML",M2469="ML"),"ML",IF(AND(L2469="ML",M2469=""),"ML",SUM(L2469,M2469))))</f>
        <v/>
      </c>
      <c r="O2469" s="204" t="str">
        <f>IF(L2469="","",SUM(J2469,L2469))</f>
        <v/>
      </c>
      <c r="P2469" s="177" t="str">
        <f>IF(AND(H2469="",M2469=""),"",SUM(H2469,M2469))</f>
        <v/>
      </c>
      <c r="Q2469" s="178" t="str">
        <f>IF(O2469="","",SUM(O2469,P2469))</f>
        <v/>
      </c>
      <c r="R2469" s="201" t="str">
        <f>CONCATENATE('statement of marks'!FP100,'statement of marks'!FY100,'statement of marks'!FZ100)</f>
        <v/>
      </c>
      <c r="S2469" s="180" t="str">
        <f>IF('result subject-wise'!Z100="","",'result subject-wise'!Z100)</f>
        <v/>
      </c>
      <c r="T2469" s="181" t="str">
        <f>IF('result subject-wise'!AB100="","",'result subject-wise'!AB100)</f>
        <v/>
      </c>
      <c r="U2469" s="182" t="str">
        <f>IF('result subject-wise'!AC100="","",'result subject-wise'!AC100)</f>
        <v/>
      </c>
      <c r="V2469" s="176" t="str">
        <f>IF(OR(U2473=0,U2473&lt;S2473),"",IF(OR(R2469="RE",R2469="REP"),SUM(Q2469,T2469),IF(R2469="S",T2469,Q2469)))</f>
        <v/>
      </c>
    </row>
    <row r="2470" spans="1:22" ht="19.25" customHeight="1">
      <c r="A2470" s="986"/>
      <c r="B2470" s="942" t="str">
        <f>'statement of marks'!BM100</f>
        <v>CHEMISTRY</v>
      </c>
      <c r="C2470" s="943"/>
      <c r="D2470" s="200" t="str">
        <f>IF('statement of marks'!BN100="","",'statement of marks'!BN100)</f>
        <v/>
      </c>
      <c r="E2470" s="201" t="str">
        <f>IF('statement of marks'!BO100="","",'statement of marks'!BO100)</f>
        <v/>
      </c>
      <c r="F2470" s="201" t="str">
        <f>IF('statement of marks'!BP100="","",'statement of marks'!BP100)</f>
        <v/>
      </c>
      <c r="G2470" s="177" t="str">
        <f>IF('statement of marks'!BR100="","",'statement of marks'!BR100)</f>
        <v/>
      </c>
      <c r="H2470" s="177" t="str">
        <f>IF('statement of marks'!BS100="","",'statement of marks'!BS100)</f>
        <v/>
      </c>
      <c r="I2470" s="204" t="str">
        <f t="shared" ref="I2470" si="900">IF(G2470="","",IF(AND(G2470="ML",H2470="ML"),"ML",IF(AND(G2470="ML",H2470=""),"ML",SUM(G2470,H2470))))</f>
        <v/>
      </c>
      <c r="J2470" s="204" t="str">
        <f t="shared" si="897"/>
        <v/>
      </c>
      <c r="K2470" s="178" t="str">
        <f>IF(J2470="","",SUM(H2470,J2470))</f>
        <v/>
      </c>
      <c r="L2470" s="177" t="str">
        <f>IF('statement of marks'!BW100="","",'statement of marks'!BW100)</f>
        <v/>
      </c>
      <c r="M2470" s="177" t="str">
        <f>IF('statement of marks'!BX100="","",'statement of marks'!BX100)</f>
        <v/>
      </c>
      <c r="N2470" s="204" t="str">
        <f t="shared" ref="N2470" si="901">IF(L2470="","",IF(AND(L2470="ML",M2470="ML"),"ML",IF(AND(L2470="ML",M2470=""),"ML",SUM(L2470,M2470))))</f>
        <v/>
      </c>
      <c r="O2470" s="204" t="str">
        <f>IF(L2470="","",SUM(J2470,L2470))</f>
        <v/>
      </c>
      <c r="P2470" s="177" t="str">
        <f t="shared" ref="P2470:P2471" si="902">IF(AND(H2470="",M2470=""),"",SUM(H2470,M2470))</f>
        <v/>
      </c>
      <c r="Q2470" s="178" t="str">
        <f>IF(O2470="","",SUM(O2470,P2470))</f>
        <v/>
      </c>
      <c r="R2470" s="201" t="str">
        <f>CONCATENATE('statement of marks'!GA100,'statement of marks'!GJ100,'statement of marks'!GK100)</f>
        <v/>
      </c>
      <c r="S2470" s="180" t="str">
        <f>IF('result subject-wise'!AD100="","",'result subject-wise'!AD100)</f>
        <v/>
      </c>
      <c r="T2470" s="181" t="str">
        <f>IF('result subject-wise'!AF100="","",'result subject-wise'!AF100)</f>
        <v/>
      </c>
      <c r="U2470" s="182" t="str">
        <f>IF('result subject-wise'!AG100="","",'result subject-wise'!AG100)</f>
        <v/>
      </c>
      <c r="V2470" s="176" t="str">
        <f>IF(OR(U2473=0,U2473&lt;S2473),"",IF(OR(R2470="RE",R2470="REP"),SUM(Q2470,T2470),IF(R2470="S",T2470,Q2470)))</f>
        <v/>
      </c>
    </row>
    <row r="2471" spans="1:22" ht="19.25" customHeight="1">
      <c r="A2471" s="986"/>
      <c r="B2471" s="942" t="str">
        <f>'statement of marks'!CO100</f>
        <v>BIOLOGY</v>
      </c>
      <c r="C2471" s="943"/>
      <c r="D2471" s="200" t="str">
        <f>IF('statement of marks'!CP100="","",'statement of marks'!CP100)</f>
        <v/>
      </c>
      <c r="E2471" s="201" t="str">
        <f>IF('statement of marks'!CQ100="","",'statement of marks'!CQ100)</f>
        <v/>
      </c>
      <c r="F2471" s="201" t="str">
        <f>IF('statement of marks'!CR100="","",'statement of marks'!CR100)</f>
        <v/>
      </c>
      <c r="G2471" s="177" t="str">
        <f>IF('statement of marks'!CT100="","",'statement of marks'!CT100)</f>
        <v/>
      </c>
      <c r="H2471" s="177" t="str">
        <f>IF('statement of marks'!CU100="","",'statement of marks'!CU100)</f>
        <v/>
      </c>
      <c r="I2471" s="204" t="str">
        <f>IF(G2471="","",IF(AND(G2471="ML",H2471="ML"),"ML",IF(AND(G2471="ML",H2471=""),"ML",SUM(G2471,H2471))))</f>
        <v/>
      </c>
      <c r="J2471" s="204" t="str">
        <f t="shared" si="897"/>
        <v/>
      </c>
      <c r="K2471" s="178" t="str">
        <f>IF(J2471="","",SUM(H2471,J2471))</f>
        <v/>
      </c>
      <c r="L2471" s="177" t="str">
        <f>IF('statement of marks'!CY100="","",'statement of marks'!CY100)</f>
        <v/>
      </c>
      <c r="M2471" s="177" t="str">
        <f>IF('statement of marks'!CZ100="","",'statement of marks'!CZ100)</f>
        <v/>
      </c>
      <c r="N2471" s="204" t="str">
        <f>IF(L2471="","",IF(AND(L2471="ML",M2471="ML"),"ML",IF(AND(L2471="ML",M2471=""),"ML",SUM(L2471,M2471))))</f>
        <v/>
      </c>
      <c r="O2471" s="204" t="str">
        <f>IF(L2471="","",SUM(J2471,L2471))</f>
        <v/>
      </c>
      <c r="P2471" s="177" t="str">
        <f t="shared" si="902"/>
        <v/>
      </c>
      <c r="Q2471" s="178" t="str">
        <f>IF(O2471="","",SUM(O2471,P2471))</f>
        <v/>
      </c>
      <c r="R2471" s="201" t="str">
        <f>CONCATENATE('statement of marks'!GL100,'statement of marks'!GU100,'statement of marks'!GV100)</f>
        <v/>
      </c>
      <c r="S2471" s="180" t="str">
        <f>IF('result subject-wise'!AH100="","",'result subject-wise'!AH100)</f>
        <v/>
      </c>
      <c r="T2471" s="181" t="str">
        <f>IF('result subject-wise'!AJ100="","",'result subject-wise'!AJ100)</f>
        <v/>
      </c>
      <c r="U2471" s="182" t="str">
        <f>IF('result subject-wise'!AK100="","",'result subject-wise'!AK100)</f>
        <v/>
      </c>
      <c r="V2471" s="176" t="str">
        <f>IF(OR(U2473=0,U2473&lt;S2473),"",IF(OR(R2471="RE",R2471="REP"),SUM(Q2471,T2471),IF(R2471="S",T2471,Q2471)))</f>
        <v/>
      </c>
    </row>
    <row r="2472" spans="1:22" ht="19.25" customHeight="1">
      <c r="A2472" s="986"/>
      <c r="B2472" s="1032" t="s">
        <v>296</v>
      </c>
      <c r="C2472" s="1033"/>
      <c r="D2472" s="183" t="str">
        <f>IF(AND(D2467="",D2468="",D2469="",D2470="",D2471=""),"",SUM(D2467:D2471))</f>
        <v/>
      </c>
      <c r="E2472" s="183" t="str">
        <f t="shared" ref="E2472:F2472" si="903">IF(AND(E2467="",E2468="",E2469="",E2470="",E2471=""),"",SUM(E2467:E2471))</f>
        <v/>
      </c>
      <c r="F2472" s="183" t="str">
        <f t="shared" si="903"/>
        <v/>
      </c>
      <c r="G2472" s="184" t="str">
        <f>IF(G2467="","",SUM(G2467:G2471))</f>
        <v/>
      </c>
      <c r="H2472" s="184">
        <f>SUM(H2469:H2471)</f>
        <v>0</v>
      </c>
      <c r="I2472" s="184" t="str">
        <f>IF(AND(I2467="",I2468="",I2469="",I2470="",I2471=""),"",SUM(I2467:I2471))</f>
        <v/>
      </c>
      <c r="J2472" s="185" t="str">
        <f>IF(J2471="","",SUM(J2467:J2471))</f>
        <v/>
      </c>
      <c r="K2472" s="186" t="str">
        <f>IF(K2467="","",SUM(K2467:K2471))</f>
        <v/>
      </c>
      <c r="L2472" s="184" t="str">
        <f>IF(L2467="","",SUM(L2467:L2471))</f>
        <v/>
      </c>
      <c r="M2472" s="184">
        <f>SUM(M2469:M2471)</f>
        <v>0</v>
      </c>
      <c r="N2472" s="184" t="str">
        <f t="shared" ref="N2472" si="904">IF(AND(N2467="",N2468="",N2469="",N2470="",N2471=""),"",SUM(N2467:N2471))</f>
        <v/>
      </c>
      <c r="O2472" s="185" t="str">
        <f>IF(L2472="","",SUM(J2472,L2472))</f>
        <v/>
      </c>
      <c r="P2472" s="186">
        <f>SUM(H2472,M2472)</f>
        <v>0</v>
      </c>
      <c r="Q2472" s="186" t="str">
        <f>IF(Q2467="","",SUM(Q2467:Q2471))</f>
        <v/>
      </c>
      <c r="R2472" s="185"/>
      <c r="S2472" s="185" t="str">
        <f>IF(AND(S2467="",S2468="",S2469="",S2470="",S2471=""),"",SUM(S2467:S2471))</f>
        <v/>
      </c>
      <c r="T2472" s="187" t="str">
        <f>IF(AND(T2467="",T2468="",T2469="",T2470="",T2471=""),"",SUM(T2467:T2471))</f>
        <v/>
      </c>
      <c r="U2472" s="188"/>
      <c r="V2472" s="189" t="str">
        <f>IF(V2467="","",SUM(V2467:V2471))</f>
        <v/>
      </c>
    </row>
    <row r="2473" spans="1:22" ht="19.25" customHeight="1">
      <c r="A2473" s="986"/>
      <c r="B2473" s="1034" t="s">
        <v>318</v>
      </c>
      <c r="C2473" s="1035"/>
      <c r="D2473" s="173" t="str">
        <f>IF(D2472="","",50-(COUNTIF(D2467:D2471,"NA")*10+COUNTIF(D2467:D2471,"ML")*10))</f>
        <v/>
      </c>
      <c r="E2473" s="173" t="str">
        <f t="shared" ref="E2473:F2473" si="905">IF(E2472="","",50-(COUNTIF(E2467:E2471,"NA")*10+COUNTIF(E2467:E2471,"ML")*10))</f>
        <v/>
      </c>
      <c r="F2473" s="173" t="str">
        <f t="shared" si="905"/>
        <v/>
      </c>
      <c r="G2473" s="177">
        <f>I2473-H2473</f>
        <v>350</v>
      </c>
      <c r="H2473" s="184">
        <f>IF(H2472="","",(IF(OR(H2469="ML",H2469=""),0,H2466)+IF(OR(H2470="ML",H2470=""),0,H2467)+IF(OR(H2471="ML",H2471=""),0,H2468)))</f>
        <v>0</v>
      </c>
      <c r="I2473" s="177">
        <f>IF(I2472=0,0,350-H2475)</f>
        <v>350</v>
      </c>
      <c r="J2473" s="204" t="str">
        <f>IF(J2472="","",SUM(D2473:G2473))</f>
        <v/>
      </c>
      <c r="K2473" s="178" t="str">
        <f>IF(K2472="","",SUM(H2473,J2473))</f>
        <v/>
      </c>
      <c r="L2473" s="177">
        <f>N2473-M2473</f>
        <v>500</v>
      </c>
      <c r="M2473" s="180">
        <f>IF(M2472="","",(IF(OR(M2469="ML",M2469=""),0,M2466)+IF(OR(M2470="ML",M2470=""),0,M2467)+IF(OR(M2471="ML",M2471=""),0,M2468)))</f>
        <v>0</v>
      </c>
      <c r="N2473" s="177">
        <f>IF(N2472=0,0,500-M2475)</f>
        <v>500</v>
      </c>
      <c r="O2473" s="204">
        <f>IF(L2473="","",SUM(J2473,L2473))</f>
        <v>500</v>
      </c>
      <c r="P2473" s="178">
        <f>SUM(H2473,M2473)</f>
        <v>0</v>
      </c>
      <c r="Q2473" s="178" t="str">
        <f>IF(Q2472="","",SUM(O2473,P2473))</f>
        <v/>
      </c>
      <c r="R2473" s="169"/>
      <c r="S2473" s="190">
        <f>COUNTIF(R2467:R2476,"S")</f>
        <v>0</v>
      </c>
      <c r="T2473" s="190">
        <f>COUNTIF(R2467:R2476,"RE")+COUNTIF(R2467:R2476,"REP")</f>
        <v>0</v>
      </c>
      <c r="U2473" s="190">
        <f>COUNTIF(U2467:U2472,"P")+COUNTIF(U2475:U2476,"P")</f>
        <v>0</v>
      </c>
      <c r="V2473" s="191" t="str">
        <f>IF(OR(U2473=0,U2473&lt;(S2473+T2473)),"",(Q2473-(S2473*200)+S2472))</f>
        <v/>
      </c>
    </row>
    <row r="2474" spans="1:22" ht="19.25" customHeight="1">
      <c r="A2474" s="986"/>
      <c r="B2474" s="942" t="s">
        <v>156</v>
      </c>
      <c r="C2474" s="943"/>
      <c r="D2474" s="192" t="str">
        <f t="shared" ref="D2474:Q2474" si="906">IF(D2473="","",D2472/D2473*100)</f>
        <v/>
      </c>
      <c r="E2474" s="192" t="str">
        <f t="shared" si="906"/>
        <v/>
      </c>
      <c r="F2474" s="192" t="str">
        <f t="shared" si="906"/>
        <v/>
      </c>
      <c r="G2474" s="192" t="e">
        <f t="shared" si="906"/>
        <v>#VALUE!</v>
      </c>
      <c r="H2474" s="192" t="e">
        <f t="shared" si="906"/>
        <v>#DIV/0!</v>
      </c>
      <c r="I2474" s="192" t="e">
        <f t="shared" si="906"/>
        <v>#VALUE!</v>
      </c>
      <c r="J2474" s="192" t="str">
        <f t="shared" si="906"/>
        <v/>
      </c>
      <c r="K2474" s="193" t="str">
        <f t="shared" si="906"/>
        <v/>
      </c>
      <c r="L2474" s="192" t="e">
        <f t="shared" si="906"/>
        <v>#VALUE!</v>
      </c>
      <c r="M2474" s="192" t="e">
        <f t="shared" si="906"/>
        <v>#DIV/0!</v>
      </c>
      <c r="N2474" s="192" t="e">
        <f t="shared" si="906"/>
        <v>#VALUE!</v>
      </c>
      <c r="O2474" s="192" t="e">
        <f t="shared" si="906"/>
        <v>#VALUE!</v>
      </c>
      <c r="P2474" s="193" t="e">
        <f t="shared" si="906"/>
        <v>#DIV/0!</v>
      </c>
      <c r="Q2474" s="193" t="str">
        <f t="shared" si="906"/>
        <v/>
      </c>
      <c r="R2474" s="166"/>
      <c r="S2474" s="166"/>
      <c r="T2474" s="167"/>
      <c r="U2474" s="170"/>
      <c r="V2474" s="194" t="str">
        <f>IF(V2473="","",V2472/V2473*100)</f>
        <v/>
      </c>
    </row>
    <row r="2475" spans="1:22" ht="19.25" customHeight="1">
      <c r="A2475" s="986"/>
      <c r="B2475" s="942" t="str">
        <f>'statement of marks'!$DQ$3</f>
        <v>RAJASTHAN STUDIES</v>
      </c>
      <c r="C2475" s="943"/>
      <c r="D2475" s="200" t="str">
        <f>IF('statement of marks'!DQ100="","",'statement of marks'!DQ100)</f>
        <v/>
      </c>
      <c r="E2475" s="201" t="str">
        <f>IF('statement of marks'!DR100="","",'statement of marks'!DR100)</f>
        <v/>
      </c>
      <c r="F2475" s="201" t="str">
        <f>IF('statement of marks'!DS100="","",'statement of marks'!DS100)</f>
        <v/>
      </c>
      <c r="G2475" s="201" t="str">
        <f>IF('statement of marks'!DU100="","",'statement of marks'!DU100)</f>
        <v/>
      </c>
      <c r="H2475" s="179">
        <f>IF(G2467="ML",70)+IF(G2468="ML",70)+IF(G2469="ML",70-H2466)+IF(G2470="ML",70-H2467)+IF(G2471="ML",70-H2468)+IF(H2469="ml",H2466)+IF(H2470="ml",H2467)+IF(H2471="ml",H2468)</f>
        <v>0</v>
      </c>
      <c r="I2475" s="204" t="str">
        <f>IF(G2475="","",SUM(G2475,H2475))</f>
        <v/>
      </c>
      <c r="J2475" s="204" t="str">
        <f>IF(G2475="","",SUM(D2475,E2475,F2475,G2475))</f>
        <v/>
      </c>
      <c r="K2475" s="178" t="str">
        <f>IF(J2475="","",SUM(H2475,J2475))</f>
        <v/>
      </c>
      <c r="L2475" s="201" t="str">
        <f>IF('statement of marks'!DW100="","",'statement of marks'!DW100)</f>
        <v/>
      </c>
      <c r="M2475" s="179">
        <f>IF(L2467="ML",100)+IF(L2468="ML",100)+IF(L2469="ML",100-M2466)+IF(L2470="ML",100-M2467)+IF(L2471="ML",100-M2468)+IF(M2469="ml",M2466)+IF(M2470="ml",M2467)+IF(M2471="ml",M2468)</f>
        <v>0</v>
      </c>
      <c r="N2475" s="204" t="str">
        <f>IF(L2475="","",SUM(L2475,M2475))</f>
        <v/>
      </c>
      <c r="O2475" s="204" t="str">
        <f>IF(L2475="","",SUM(K2475,L2475))</f>
        <v/>
      </c>
      <c r="P2475" s="179">
        <f>SUM(H2475,M2475)</f>
        <v>0</v>
      </c>
      <c r="Q2475" s="178" t="str">
        <f>IF(O2475="","",SUM(O2475,M2475))</f>
        <v/>
      </c>
      <c r="R2475" s="201" t="str">
        <f>IF('statement of marks'!GW100="","",'statement of marks'!GW100)</f>
        <v/>
      </c>
      <c r="S2475" s="180" t="str">
        <f>IF(OR(R2475="S",R2475="RE"),100,"")</f>
        <v/>
      </c>
      <c r="T2475" s="171" t="str">
        <f>IF('result subject-wise'!AL100="","",'result subject-wise'!AL100)</f>
        <v/>
      </c>
      <c r="U2475" s="172" t="str">
        <f>IF('result subject-wise'!AM100="","",'result subject-wise'!AM100)</f>
        <v/>
      </c>
      <c r="V2475" s="1036"/>
    </row>
    <row r="2476" spans="1:22" ht="19.25" customHeight="1">
      <c r="A2476" s="986"/>
      <c r="B2476" s="942" t="str">
        <f>'statement of marks'!$ED$3</f>
        <v>JEEVAN KAUSJAL</v>
      </c>
      <c r="C2476" s="943"/>
      <c r="D2476" s="1037" t="s">
        <v>283</v>
      </c>
      <c r="E2476" s="1038"/>
      <c r="F2476" s="204">
        <f>'statement of marks'!$ED$6</f>
        <v>30</v>
      </c>
      <c r="G2476" s="177" t="str">
        <f>IF('statement of marks'!ED100="","",'statement of marks'!ED100)</f>
        <v/>
      </c>
      <c r="H2476" s="1038" t="s">
        <v>284</v>
      </c>
      <c r="I2476" s="1038"/>
      <c r="J2476" s="204">
        <f>'statement of marks'!$EE$6</f>
        <v>30</v>
      </c>
      <c r="K2476" s="178" t="str">
        <f>IF('statement of marks'!EE100="","",'statement of marks'!EE100)</f>
        <v/>
      </c>
      <c r="L2476" s="1038" t="s">
        <v>113</v>
      </c>
      <c r="M2476" s="1038"/>
      <c r="N2476" s="204">
        <f>'statement of marks'!$EF$6</f>
        <v>40</v>
      </c>
      <c r="O2476" s="201" t="str">
        <f>IF('statement of marks'!EF100="","",'statement of marks'!EF100)</f>
        <v/>
      </c>
      <c r="P2476" s="166"/>
      <c r="Q2476" s="178" t="str">
        <f>IF(O2476="","",SUM(G2476,K2476,O2476))</f>
        <v/>
      </c>
      <c r="R2476" s="201" t="str">
        <f>IF('statement of marks'!GX100="","",'statement of marks'!GX100)</f>
        <v/>
      </c>
      <c r="S2476" s="180" t="str">
        <f>IF(OR(R2476="S",R2476="RE"),40,"")</f>
        <v/>
      </c>
      <c r="T2476" s="171" t="str">
        <f>IF('result subject-wise'!AN100="","",'result subject-wise'!AN100)</f>
        <v/>
      </c>
      <c r="U2476" s="172" t="str">
        <f>IF('result subject-wise'!AO100="","",'result subject-wise'!AO100)</f>
        <v/>
      </c>
      <c r="V2476" s="1036"/>
    </row>
    <row r="2477" spans="1:22" ht="19.25" customHeight="1">
      <c r="A2477" s="986"/>
      <c r="B2477" s="1039" t="s">
        <v>200</v>
      </c>
      <c r="C2477" s="1040"/>
      <c r="D2477" s="1041" t="str">
        <f>IF('statement of marks'!HD100="","",'statement of marks'!HD100)</f>
        <v/>
      </c>
      <c r="E2477" s="1042"/>
      <c r="F2477" s="1042"/>
      <c r="G2477" s="1042"/>
      <c r="H2477" s="1042"/>
      <c r="I2477" s="1043"/>
      <c r="J2477" s="202" t="s">
        <v>330</v>
      </c>
      <c r="K2477" s="201" t="str">
        <f>IF('statement of marks'!HG100="","",'statement of marks'!HG100)</f>
        <v/>
      </c>
      <c r="L2477" s="1044" t="s">
        <v>157</v>
      </c>
      <c r="M2477" s="1045"/>
      <c r="N2477" s="1046"/>
      <c r="O2477" s="201" t="str">
        <f>IF('statement of marks'!HI100="","",'statement of marks'!HI100)</f>
        <v/>
      </c>
      <c r="P2477" s="1047" t="s">
        <v>324</v>
      </c>
      <c r="Q2477" s="1047"/>
      <c r="R2477" s="1047"/>
      <c r="S2477" s="1047"/>
      <c r="T2477" s="1047"/>
      <c r="U2477" s="1047"/>
      <c r="V2477" s="1048"/>
    </row>
    <row r="2478" spans="1:22" ht="19.25" customHeight="1">
      <c r="A2478" s="986"/>
      <c r="B2478" s="1039" t="s">
        <v>333</v>
      </c>
      <c r="C2478" s="1040"/>
      <c r="D2478" s="965" t="s">
        <v>127</v>
      </c>
      <c r="E2478" s="966"/>
      <c r="F2478" s="958" t="s">
        <v>129</v>
      </c>
      <c r="G2478" s="958"/>
      <c r="H2478" s="958" t="s">
        <v>131</v>
      </c>
      <c r="I2478" s="958"/>
      <c r="J2478" s="958" t="s">
        <v>133</v>
      </c>
      <c r="K2478" s="958"/>
      <c r="L2478" s="959" t="s">
        <v>312</v>
      </c>
      <c r="M2478" s="959"/>
      <c r="N2478" s="959"/>
      <c r="O2478" s="959"/>
      <c r="P2478" s="960" t="s">
        <v>200</v>
      </c>
      <c r="Q2478" s="960"/>
      <c r="R2478" s="960"/>
      <c r="S2478" s="960"/>
      <c r="T2478" s="961" t="str">
        <f>IF('result subject-wise'!AR100="","",'result subject-wise'!AR100)</f>
        <v/>
      </c>
      <c r="U2478" s="961"/>
      <c r="V2478" s="962"/>
    </row>
    <row r="2479" spans="1:22" ht="19.25" customHeight="1">
      <c r="A2479" s="986"/>
      <c r="B2479" s="963" t="s">
        <v>309</v>
      </c>
      <c r="C2479" s="964"/>
      <c r="D2479" s="965" t="str">
        <f>IF('statement of marks'!EZ100="","",'statement of marks'!EZ100)</f>
        <v/>
      </c>
      <c r="E2479" s="966"/>
      <c r="F2479" s="966" t="str">
        <f>IF('statement of marks'!FB100="","",'statement of marks'!FB100)</f>
        <v/>
      </c>
      <c r="G2479" s="966"/>
      <c r="H2479" s="966" t="str">
        <f>IF('statement of marks'!FD100="","",'statement of marks'!FD100)</f>
        <v/>
      </c>
      <c r="I2479" s="966"/>
      <c r="J2479" s="966" t="str">
        <f>IF('statement of marks'!FF100="","",'statement of marks'!FF100)</f>
        <v/>
      </c>
      <c r="K2479" s="966"/>
      <c r="L2479" s="966" t="str">
        <f>IF('statement of marks'!FH100="","",'statement of marks'!FH100)</f>
        <v/>
      </c>
      <c r="M2479" s="966"/>
      <c r="N2479" s="966"/>
      <c r="O2479" s="966"/>
      <c r="P2479" s="960" t="s">
        <v>330</v>
      </c>
      <c r="Q2479" s="960"/>
      <c r="R2479" s="960"/>
      <c r="S2479" s="960"/>
      <c r="T2479" s="961" t="str">
        <f>IF(AND(T2478="mRrh.kZ",V2474&gt;=60),"FIRST",IF(AND(T2478="mRrh.kZ",V2474&gt;=48),"SECOND",IF(AND(T2478="mRrh.kZ",V2474&gt;=36),"THIRD","")))</f>
        <v/>
      </c>
      <c r="U2479" s="961"/>
      <c r="V2479" s="962"/>
    </row>
    <row r="2480" spans="1:22" ht="19.25" customHeight="1">
      <c r="A2480" s="986"/>
      <c r="B2480" s="963" t="s">
        <v>310</v>
      </c>
      <c r="C2480" s="964"/>
      <c r="D2480" s="967" t="str">
        <f>IF('statement of marks'!EY100="","",'statement of marks'!EY100)</f>
        <v/>
      </c>
      <c r="E2480" s="968"/>
      <c r="F2480" s="968" t="str">
        <f>IF('statement of marks'!FA100="","",'statement of marks'!FA100)</f>
        <v/>
      </c>
      <c r="G2480" s="968"/>
      <c r="H2480" s="968" t="str">
        <f>IF('statement of marks'!FC100="","",'statement of marks'!FC100)</f>
        <v/>
      </c>
      <c r="I2480" s="968"/>
      <c r="J2480" s="968" t="str">
        <f>IF('statement of marks'!FE100="","",'statement of marks'!FE100)</f>
        <v/>
      </c>
      <c r="K2480" s="968"/>
      <c r="L2480" s="968" t="str">
        <f>IF('statement of marks'!FG100="","",'statement of marks'!FG100)</f>
        <v/>
      </c>
      <c r="M2480" s="968"/>
      <c r="N2480" s="968"/>
      <c r="O2480" s="968"/>
      <c r="P2480" s="969" t="s">
        <v>302</v>
      </c>
      <c r="Q2480" s="970"/>
      <c r="R2480" s="970"/>
      <c r="S2480" s="971"/>
      <c r="T2480" s="972" t="str">
        <f>IF(T2478="","",'result subject-wise'!$G$118)</f>
        <v/>
      </c>
      <c r="U2480" s="972"/>
      <c r="V2480" s="973"/>
    </row>
    <row r="2481" spans="1:22" ht="19.25" customHeight="1">
      <c r="A2481" s="986"/>
      <c r="B2481" s="942" t="s">
        <v>303</v>
      </c>
      <c r="C2481" s="943"/>
      <c r="D2481" s="944"/>
      <c r="E2481" s="945"/>
      <c r="F2481" s="945"/>
      <c r="G2481" s="945"/>
      <c r="H2481" s="945"/>
      <c r="I2481" s="945"/>
      <c r="J2481" s="945"/>
      <c r="K2481" s="945"/>
      <c r="L2481" s="946" t="s">
        <v>326</v>
      </c>
      <c r="M2481" s="946"/>
      <c r="N2481" s="946"/>
      <c r="O2481" s="946"/>
      <c r="P2481" s="946"/>
      <c r="Q2481" s="946"/>
      <c r="R2481" s="974"/>
      <c r="S2481" s="975"/>
      <c r="T2481" s="975"/>
      <c r="U2481" s="975"/>
      <c r="V2481" s="976"/>
    </row>
    <row r="2482" spans="1:22" ht="19.25" customHeight="1">
      <c r="A2482" s="986"/>
      <c r="B2482" s="942" t="s">
        <v>335</v>
      </c>
      <c r="C2482" s="943"/>
      <c r="D2482" s="944"/>
      <c r="E2482" s="945"/>
      <c r="F2482" s="945"/>
      <c r="G2482" s="945"/>
      <c r="H2482" s="945"/>
      <c r="I2482" s="945"/>
      <c r="J2482" s="945"/>
      <c r="K2482" s="945"/>
      <c r="L2482" s="946" t="s">
        <v>304</v>
      </c>
      <c r="M2482" s="946"/>
      <c r="N2482" s="946"/>
      <c r="O2482" s="946"/>
      <c r="P2482" s="946"/>
      <c r="Q2482" s="946"/>
      <c r="R2482" s="977"/>
      <c r="S2482" s="978"/>
      <c r="T2482" s="978"/>
      <c r="U2482" s="978"/>
      <c r="V2482" s="979"/>
    </row>
    <row r="2483" spans="1:22" ht="19.25" customHeight="1">
      <c r="A2483" s="986"/>
      <c r="B2483" s="942" t="s">
        <v>313</v>
      </c>
      <c r="C2483" s="943"/>
      <c r="D2483" s="944"/>
      <c r="E2483" s="945"/>
      <c r="F2483" s="945"/>
      <c r="G2483" s="945"/>
      <c r="H2483" s="945"/>
      <c r="I2483" s="945"/>
      <c r="J2483" s="945"/>
      <c r="K2483" s="945"/>
      <c r="L2483" s="946" t="s">
        <v>327</v>
      </c>
      <c r="M2483" s="946"/>
      <c r="N2483" s="946"/>
      <c r="O2483" s="946"/>
      <c r="P2483" s="946"/>
      <c r="Q2483" s="946"/>
      <c r="R2483" s="947" t="s">
        <v>328</v>
      </c>
      <c r="S2483" s="948"/>
      <c r="T2483" s="948"/>
      <c r="U2483" s="948"/>
      <c r="V2483" s="949"/>
    </row>
    <row r="2484" spans="1:22" ht="19.25" customHeight="1">
      <c r="A2484" s="987"/>
      <c r="B2484" s="950" t="s">
        <v>329</v>
      </c>
      <c r="C2484" s="951"/>
      <c r="D2484" s="952"/>
      <c r="E2484" s="953"/>
      <c r="F2484" s="953"/>
      <c r="G2484" s="953"/>
      <c r="H2484" s="953"/>
      <c r="I2484" s="953"/>
      <c r="J2484" s="953"/>
      <c r="K2484" s="953"/>
      <c r="L2484" s="951" t="s">
        <v>117</v>
      </c>
      <c r="M2484" s="951"/>
      <c r="N2484" s="951"/>
      <c r="O2484" s="951"/>
      <c r="P2484" s="954">
        <f>'statement of marks'!$HJ$110</f>
        <v>42122</v>
      </c>
      <c r="Q2484" s="954"/>
      <c r="R2484" s="955" t="s">
        <v>305</v>
      </c>
      <c r="S2484" s="956"/>
      <c r="T2484" s="956"/>
      <c r="U2484" s="956"/>
      <c r="V2484" s="957"/>
    </row>
    <row r="2485" spans="1:22" ht="19.25" customHeight="1">
      <c r="A2485" s="980" t="s">
        <v>287</v>
      </c>
      <c r="B2485" s="981"/>
      <c r="C2485" s="981"/>
      <c r="D2485" s="981"/>
      <c r="E2485" s="981"/>
      <c r="F2485" s="981"/>
      <c r="G2485" s="981"/>
      <c r="H2485" s="981"/>
      <c r="I2485" s="981"/>
      <c r="J2485" s="981"/>
      <c r="K2485" s="981"/>
      <c r="L2485" s="981"/>
      <c r="M2485" s="981"/>
      <c r="N2485" s="981"/>
      <c r="O2485" s="981"/>
      <c r="P2485" s="981"/>
      <c r="Q2485" s="981"/>
      <c r="R2485" s="981"/>
      <c r="S2485" s="981"/>
      <c r="T2485" s="981"/>
      <c r="U2485" s="981"/>
      <c r="V2485" s="982"/>
    </row>
    <row r="2486" spans="1:22" ht="19.25" customHeight="1">
      <c r="A2486" s="983" t="str">
        <f>'statement of marks'!$A$1</f>
        <v>GOVT. GIRLS' HR. SEC. SCHOOL, NIMBAHERA</v>
      </c>
      <c r="B2486" s="984"/>
      <c r="C2486" s="984"/>
      <c r="D2486" s="984"/>
      <c r="E2486" s="984"/>
      <c r="F2486" s="984"/>
      <c r="G2486" s="984"/>
      <c r="H2486" s="984"/>
      <c r="I2486" s="984"/>
      <c r="J2486" s="984"/>
      <c r="K2486" s="984"/>
      <c r="L2486" s="984"/>
      <c r="M2486" s="984"/>
      <c r="N2486" s="984"/>
      <c r="O2486" s="984"/>
      <c r="P2486" s="984"/>
      <c r="Q2486" s="984"/>
      <c r="R2486" s="984"/>
      <c r="S2486" s="984"/>
      <c r="T2486" s="984"/>
      <c r="U2486" s="984"/>
      <c r="V2486" s="985"/>
    </row>
    <row r="2487" spans="1:22" ht="19.25" customHeight="1">
      <c r="A2487" s="986"/>
      <c r="B2487" s="988" t="s">
        <v>316</v>
      </c>
      <c r="C2487" s="988"/>
      <c r="D2487" s="989" t="str">
        <f>'statement of marks'!$F$3</f>
        <v>2013-14</v>
      </c>
      <c r="E2487" s="990"/>
      <c r="F2487" s="991" t="str">
        <f>IF(T2505="","MAIN EXAMINATION",IF(D2504="Suppl.","SUPPLEMENTARY EXAMINATION",IF(D2504="Re-exam.","RE-EXAMINATION",)))</f>
        <v>MAIN EXAMINATION</v>
      </c>
      <c r="G2487" s="992"/>
      <c r="H2487" s="992"/>
      <c r="I2487" s="992"/>
      <c r="J2487" s="992"/>
      <c r="K2487" s="992"/>
      <c r="L2487" s="992"/>
      <c r="M2487" s="992"/>
      <c r="N2487" s="992"/>
      <c r="O2487" s="992"/>
      <c r="P2487" s="992"/>
      <c r="Q2487" s="992"/>
      <c r="R2487" s="993" t="s">
        <v>315</v>
      </c>
      <c r="S2487" s="994"/>
      <c r="T2487" s="995" t="str">
        <f>'statement of marks'!$A$3</f>
        <v>11 'A'</v>
      </c>
      <c r="U2487" s="995"/>
      <c r="V2487" s="996"/>
    </row>
    <row r="2488" spans="1:22" ht="19.25" customHeight="1">
      <c r="A2488" s="986"/>
      <c r="B2488" s="997" t="s">
        <v>36</v>
      </c>
      <c r="C2488" s="997"/>
      <c r="D2488" s="998" t="str">
        <f>IF('statement of marks'!G101="","",'statement of marks'!G101)</f>
        <v>A 093</v>
      </c>
      <c r="E2488" s="946"/>
      <c r="F2488" s="946"/>
      <c r="G2488" s="946"/>
      <c r="H2488" s="946"/>
      <c r="I2488" s="946"/>
      <c r="J2488" s="946"/>
      <c r="K2488" s="946"/>
      <c r="L2488" s="946"/>
      <c r="M2488" s="946"/>
      <c r="N2488" s="946"/>
      <c r="O2488" s="946"/>
      <c r="P2488" s="946"/>
      <c r="Q2488" s="946"/>
      <c r="R2488" s="999" t="s">
        <v>314</v>
      </c>
      <c r="S2488" s="1000"/>
      <c r="T2488" s="1001" t="str">
        <f>IF('statement of marks'!E101="","",'statement of marks'!E101)</f>
        <v/>
      </c>
      <c r="U2488" s="1001"/>
      <c r="V2488" s="1002"/>
    </row>
    <row r="2489" spans="1:22" ht="19.25" customHeight="1">
      <c r="A2489" s="986"/>
      <c r="B2489" s="997" t="s">
        <v>37</v>
      </c>
      <c r="C2489" s="997"/>
      <c r="D2489" s="998" t="str">
        <f>IF('statement of marks'!H101="","",'statement of marks'!H101)</f>
        <v>B 093</v>
      </c>
      <c r="E2489" s="946"/>
      <c r="F2489" s="946"/>
      <c r="G2489" s="946"/>
      <c r="H2489" s="946"/>
      <c r="I2489" s="946"/>
      <c r="J2489" s="946"/>
      <c r="K2489" s="946"/>
      <c r="L2489" s="946"/>
      <c r="M2489" s="946"/>
      <c r="N2489" s="946"/>
      <c r="O2489" s="946"/>
      <c r="P2489" s="946"/>
      <c r="Q2489" s="946"/>
      <c r="R2489" s="999" t="s">
        <v>35</v>
      </c>
      <c r="S2489" s="1000"/>
      <c r="T2489" s="1001" t="str">
        <f>IF('statement of marks'!D101="","",'statement of marks'!D101)</f>
        <v/>
      </c>
      <c r="U2489" s="1001"/>
      <c r="V2489" s="1002"/>
    </row>
    <row r="2490" spans="1:22" ht="19.25" customHeight="1">
      <c r="A2490" s="986"/>
      <c r="B2490" s="1003" t="s">
        <v>38</v>
      </c>
      <c r="C2490" s="1003"/>
      <c r="D2490" s="998" t="str">
        <f>IF('statement of marks'!I101="","",'statement of marks'!I101)</f>
        <v>C 093</v>
      </c>
      <c r="E2490" s="946"/>
      <c r="F2490" s="946"/>
      <c r="G2490" s="946"/>
      <c r="H2490" s="946"/>
      <c r="I2490" s="946"/>
      <c r="J2490" s="946"/>
      <c r="K2490" s="946"/>
      <c r="L2490" s="946"/>
      <c r="M2490" s="946"/>
      <c r="N2490" s="946"/>
      <c r="O2490" s="946"/>
      <c r="P2490" s="946"/>
      <c r="Q2490" s="946"/>
      <c r="R2490" s="1004" t="s">
        <v>285</v>
      </c>
      <c r="S2490" s="1005"/>
      <c r="T2490" s="1006" t="str">
        <f>IF('statement of marks'!F101="","",'statement of marks'!F101)</f>
        <v/>
      </c>
      <c r="U2490" s="1006"/>
      <c r="V2490" s="1007"/>
    </row>
    <row r="2491" spans="1:22" ht="19.25" customHeight="1">
      <c r="A2491" s="986"/>
      <c r="B2491" s="1008" t="s">
        <v>223</v>
      </c>
      <c r="C2491" s="1010" t="s">
        <v>319</v>
      </c>
      <c r="D2491" s="1012" t="s">
        <v>114</v>
      </c>
      <c r="E2491" s="1012" t="s">
        <v>115</v>
      </c>
      <c r="F2491" s="1012" t="s">
        <v>116</v>
      </c>
      <c r="G2491" s="1014" t="s">
        <v>281</v>
      </c>
      <c r="H2491" s="1014" t="s">
        <v>282</v>
      </c>
      <c r="I2491" s="1012" t="s">
        <v>289</v>
      </c>
      <c r="J2491" s="1012" t="s">
        <v>299</v>
      </c>
      <c r="K2491" s="1016" t="s">
        <v>299</v>
      </c>
      <c r="L2491" s="1018" t="s">
        <v>292</v>
      </c>
      <c r="M2491" s="1018" t="s">
        <v>293</v>
      </c>
      <c r="N2491" s="1020" t="s">
        <v>294</v>
      </c>
      <c r="O2491" s="1020" t="s">
        <v>290</v>
      </c>
      <c r="P2491" s="1020" t="s">
        <v>291</v>
      </c>
      <c r="Q2491" s="1016" t="s">
        <v>323</v>
      </c>
      <c r="R2491" s="1012" t="s">
        <v>334</v>
      </c>
      <c r="S2491" s="1022" t="s">
        <v>332</v>
      </c>
      <c r="T2491" s="1024" t="s">
        <v>320</v>
      </c>
      <c r="U2491" s="1026" t="s">
        <v>321</v>
      </c>
      <c r="V2491" s="1028" t="s">
        <v>322</v>
      </c>
    </row>
    <row r="2492" spans="1:22" ht="19.25" customHeight="1">
      <c r="A2492" s="986"/>
      <c r="B2492" s="1009"/>
      <c r="C2492" s="1011"/>
      <c r="D2492" s="1013"/>
      <c r="E2492" s="1013"/>
      <c r="F2492" s="1013"/>
      <c r="G2492" s="1015"/>
      <c r="H2492" s="1015"/>
      <c r="I2492" s="1013"/>
      <c r="J2492" s="1013"/>
      <c r="K2492" s="1017"/>
      <c r="L2492" s="1019"/>
      <c r="M2492" s="1019"/>
      <c r="N2492" s="1021"/>
      <c r="O2492" s="1021"/>
      <c r="P2492" s="1021"/>
      <c r="Q2492" s="1017"/>
      <c r="R2492" s="1013"/>
      <c r="S2492" s="1023"/>
      <c r="T2492" s="1025"/>
      <c r="U2492" s="1027"/>
      <c r="V2492" s="1029"/>
    </row>
    <row r="2493" spans="1:22" ht="19.25" customHeight="1">
      <c r="A2493" s="986"/>
      <c r="B2493" s="1030" t="s">
        <v>317</v>
      </c>
      <c r="C2493" s="1031"/>
      <c r="D2493" s="173">
        <v>10</v>
      </c>
      <c r="E2493" s="203">
        <v>10</v>
      </c>
      <c r="F2493" s="203">
        <v>10</v>
      </c>
      <c r="G2493" s="164" t="s">
        <v>90</v>
      </c>
      <c r="H2493" s="174" t="str">
        <f>'statement of marks'!$AQ$6</f>
        <v/>
      </c>
      <c r="I2493" s="165">
        <v>70</v>
      </c>
      <c r="J2493" s="164" t="s">
        <v>88</v>
      </c>
      <c r="K2493" s="175">
        <v>100</v>
      </c>
      <c r="L2493" s="164" t="s">
        <v>91</v>
      </c>
      <c r="M2493" s="174" t="str">
        <f>'statement of marks'!$AV$6</f>
        <v/>
      </c>
      <c r="N2493" s="165">
        <v>100</v>
      </c>
      <c r="O2493" s="164" t="s">
        <v>307</v>
      </c>
      <c r="P2493" s="175"/>
      <c r="Q2493" s="175">
        <v>200</v>
      </c>
      <c r="R2493" s="166"/>
      <c r="S2493" s="166"/>
      <c r="T2493" s="167"/>
      <c r="U2493" s="168"/>
      <c r="V2493" s="176" t="str">
        <f>IF(OR(U2500=0,U2500&lt;S2500),"",Q2493)</f>
        <v/>
      </c>
    </row>
    <row r="2494" spans="1:22" ht="19.25" customHeight="1">
      <c r="A2494" s="986"/>
      <c r="B2494" s="942" t="str">
        <f>'statement of marks'!$J$3</f>
        <v>HINDI COMPULSORY</v>
      </c>
      <c r="C2494" s="943"/>
      <c r="D2494" s="200" t="str">
        <f>IF('statement of marks'!J101="","",'statement of marks'!J101)</f>
        <v/>
      </c>
      <c r="E2494" s="201" t="str">
        <f>IF('statement of marks'!K101="","",'statement of marks'!K101)</f>
        <v/>
      </c>
      <c r="F2494" s="201" t="str">
        <f>IF('statement of marks'!L101="","",'statement of marks'!L101)</f>
        <v/>
      </c>
      <c r="G2494" s="177" t="str">
        <f>IF('statement of marks'!N101="","",'statement of marks'!N101)</f>
        <v/>
      </c>
      <c r="H2494" s="177" t="str">
        <f>'statement of marks'!$BS$6</f>
        <v/>
      </c>
      <c r="I2494" s="204" t="str">
        <f>IF(G2494="","",G2494)</f>
        <v/>
      </c>
      <c r="J2494" s="204" t="str">
        <f>IF(G2494="","",SUM(D2494,E2494,F2494,G2494))</f>
        <v/>
      </c>
      <c r="K2494" s="178" t="str">
        <f>J2494</f>
        <v/>
      </c>
      <c r="L2494" s="177" t="str">
        <f>IF('statement of marks'!P101="","",'statement of marks'!P101)</f>
        <v/>
      </c>
      <c r="M2494" s="174" t="str">
        <f>'statement of marks'!$BX$6</f>
        <v/>
      </c>
      <c r="N2494" s="204" t="str">
        <f>IF(L2494="","",L2494)</f>
        <v/>
      </c>
      <c r="O2494" s="204" t="str">
        <f>IF(L2494="","",SUM(J2494,L2494))</f>
        <v/>
      </c>
      <c r="P2494" s="179">
        <f>SUM(H2494,M2494)</f>
        <v>0</v>
      </c>
      <c r="Q2494" s="178" t="str">
        <f>O2494</f>
        <v/>
      </c>
      <c r="R2494" s="201" t="str">
        <f>CONCATENATE('statement of marks'!FJ101,'statement of marks'!FK101,'statement of marks'!FL101)</f>
        <v/>
      </c>
      <c r="S2494" s="180" t="str">
        <f>IF(OR(R2494="S",R2494="RE"),100,"")</f>
        <v/>
      </c>
      <c r="T2494" s="181" t="str">
        <f>IF('result subject-wise'!U101="","",'result subject-wise'!U101)</f>
        <v/>
      </c>
      <c r="U2494" s="182" t="str">
        <f>IF('result subject-wise'!V101="","",'result subject-wise'!V101)</f>
        <v/>
      </c>
      <c r="V2494" s="176" t="str">
        <f>IF(OR(U2500=0,U2500&lt;S2500),"",IF(R2494="RE",SUM(Q2494,T2494),IF(R2494="S",T2494,Q2494)))</f>
        <v/>
      </c>
    </row>
    <row r="2495" spans="1:22" ht="19.25" customHeight="1">
      <c r="A2495" s="986"/>
      <c r="B2495" s="942" t="str">
        <f>'statement of marks'!$W$3</f>
        <v>ENGLISH COMPULSORY</v>
      </c>
      <c r="C2495" s="943"/>
      <c r="D2495" s="200" t="str">
        <f>IF('statement of marks'!W101="","",'statement of marks'!W101)</f>
        <v/>
      </c>
      <c r="E2495" s="201" t="str">
        <f>IF('statement of marks'!X101="","",'statement of marks'!X101)</f>
        <v/>
      </c>
      <c r="F2495" s="201" t="str">
        <f>IF('statement of marks'!Y101="","",'statement of marks'!Y101)</f>
        <v/>
      </c>
      <c r="G2495" s="177" t="str">
        <f>IF('statement of marks'!AA101="","",'statement of marks'!AA101)</f>
        <v/>
      </c>
      <c r="H2495" s="177" t="str">
        <f>'statement of marks'!$CU$6</f>
        <v/>
      </c>
      <c r="I2495" s="204" t="str">
        <f>IF(G2495="","",G2495)</f>
        <v/>
      </c>
      <c r="J2495" s="204" t="str">
        <f t="shared" ref="J2495:J2498" si="907">IF(G2495="","",SUM(D2495,E2495,F2495,G2495))</f>
        <v/>
      </c>
      <c r="K2495" s="178" t="str">
        <f>J2495</f>
        <v/>
      </c>
      <c r="L2495" s="177" t="str">
        <f>IF('statement of marks'!AC101="","",'statement of marks'!AC101)</f>
        <v/>
      </c>
      <c r="M2495" s="174" t="str">
        <f>'statement of marks'!$CZ$6</f>
        <v/>
      </c>
      <c r="N2495" s="204" t="str">
        <f>IF(L2495="","",L2495)</f>
        <v/>
      </c>
      <c r="O2495" s="204" t="str">
        <f t="shared" ref="O2495" si="908">IF(L2495="","",SUM(J2495,L2495))</f>
        <v/>
      </c>
      <c r="P2495" s="179">
        <f t="shared" ref="P2495" si="909">SUM(H2495,M2495)</f>
        <v>0</v>
      </c>
      <c r="Q2495" s="178" t="str">
        <f>O2495</f>
        <v/>
      </c>
      <c r="R2495" s="201" t="str">
        <f>CONCATENATE('statement of marks'!FM101,'statement of marks'!FN101,'statement of marks'!FO101)</f>
        <v/>
      </c>
      <c r="S2495" s="180" t="str">
        <f>IF(OR(R2495="S",R2495="RE"),100,"")</f>
        <v/>
      </c>
      <c r="T2495" s="181" t="str">
        <f>IF('result subject-wise'!X101="","",'result subject-wise'!X101)</f>
        <v/>
      </c>
      <c r="U2495" s="182" t="str">
        <f>IF('result subject-wise'!Y101="","",'result subject-wise'!Y101)</f>
        <v/>
      </c>
      <c r="V2495" s="176" t="str">
        <f>IF(OR(U2500=0,U2500&lt;S2500),"",IF(R2495="RE",SUM(Q2495,T2495),IF(R2495="S",T2495,Q2495)))</f>
        <v/>
      </c>
    </row>
    <row r="2496" spans="1:22" ht="19.25" customHeight="1">
      <c r="A2496" s="986"/>
      <c r="B2496" s="942" t="str">
        <f>'statement of marks'!AK101</f>
        <v/>
      </c>
      <c r="C2496" s="943"/>
      <c r="D2496" s="200" t="str">
        <f>IF('statement of marks'!AL101="","",'statement of marks'!AL101)</f>
        <v/>
      </c>
      <c r="E2496" s="201" t="str">
        <f>IF('statement of marks'!AM101="","",'statement of marks'!AM101)</f>
        <v/>
      </c>
      <c r="F2496" s="201" t="str">
        <f>IF('statement of marks'!AN101="","",'statement of marks'!AN101)</f>
        <v/>
      </c>
      <c r="G2496" s="177" t="str">
        <f>IF('statement of marks'!AP101="","",'statement of marks'!AP101)</f>
        <v/>
      </c>
      <c r="H2496" s="177" t="str">
        <f>IF('statement of marks'!AQ101="","",'statement of marks'!AQ101)</f>
        <v/>
      </c>
      <c r="I2496" s="204" t="str">
        <f>IF(G2496="","",IF(AND(G2496="ML",H2496="ML"),"ML",IF(AND(G2496="ML",H2496=""),"ML",SUM(G2496,H2496))))</f>
        <v/>
      </c>
      <c r="J2496" s="204" t="str">
        <f t="shared" si="907"/>
        <v/>
      </c>
      <c r="K2496" s="178" t="str">
        <f>IF(J2496="","",SUM(H2496,J2496))</f>
        <v/>
      </c>
      <c r="L2496" s="177" t="str">
        <f>IF('statement of marks'!AU101="","",'statement of marks'!AU101)</f>
        <v/>
      </c>
      <c r="M2496" s="177" t="str">
        <f>IF('statement of marks'!AV101="","",'statement of marks'!AV101)</f>
        <v/>
      </c>
      <c r="N2496" s="204" t="str">
        <f>IF(L2496="","",IF(AND(L2496="ML",M2496="ML"),"ML",IF(AND(L2496="ML",M2496=""),"ML",SUM(L2496,M2496))))</f>
        <v/>
      </c>
      <c r="O2496" s="204" t="str">
        <f>IF(L2496="","",SUM(J2496,L2496))</f>
        <v/>
      </c>
      <c r="P2496" s="177" t="str">
        <f>IF(AND(H2496="",M2496=""),"",SUM(H2496,M2496))</f>
        <v/>
      </c>
      <c r="Q2496" s="178" t="str">
        <f>IF(O2496="","",SUM(O2496,P2496))</f>
        <v/>
      </c>
      <c r="R2496" s="201" t="str">
        <f>CONCATENATE('statement of marks'!FP101,'statement of marks'!FY101,'statement of marks'!FZ101)</f>
        <v/>
      </c>
      <c r="S2496" s="180" t="str">
        <f>IF('result subject-wise'!Z101="","",'result subject-wise'!Z101)</f>
        <v/>
      </c>
      <c r="T2496" s="181" t="str">
        <f>IF('result subject-wise'!AB101="","",'result subject-wise'!AB101)</f>
        <v/>
      </c>
      <c r="U2496" s="182" t="str">
        <f>IF('result subject-wise'!AC101="","",'result subject-wise'!AC101)</f>
        <v/>
      </c>
      <c r="V2496" s="176" t="str">
        <f>IF(OR(U2500=0,U2500&lt;S2500),"",IF(OR(R2496="RE",R2496="REP"),SUM(Q2496,T2496),IF(R2496="S",T2496,Q2496)))</f>
        <v/>
      </c>
    </row>
    <row r="2497" spans="1:22" ht="19.25" customHeight="1">
      <c r="A2497" s="986"/>
      <c r="B2497" s="942" t="str">
        <f>'statement of marks'!BM101</f>
        <v/>
      </c>
      <c r="C2497" s="943"/>
      <c r="D2497" s="200" t="str">
        <f>IF('statement of marks'!BN101="","",'statement of marks'!BN101)</f>
        <v/>
      </c>
      <c r="E2497" s="201" t="str">
        <f>IF('statement of marks'!BO101="","",'statement of marks'!BO101)</f>
        <v/>
      </c>
      <c r="F2497" s="201" t="str">
        <f>IF('statement of marks'!BP101="","",'statement of marks'!BP101)</f>
        <v/>
      </c>
      <c r="G2497" s="177" t="str">
        <f>IF('statement of marks'!BR101="","",'statement of marks'!BR101)</f>
        <v/>
      </c>
      <c r="H2497" s="177" t="str">
        <f>IF('statement of marks'!BS101="","",'statement of marks'!BS101)</f>
        <v/>
      </c>
      <c r="I2497" s="204" t="str">
        <f t="shared" ref="I2497" si="910">IF(G2497="","",IF(AND(G2497="ML",H2497="ML"),"ML",IF(AND(G2497="ML",H2497=""),"ML",SUM(G2497,H2497))))</f>
        <v/>
      </c>
      <c r="J2497" s="204" t="str">
        <f t="shared" si="907"/>
        <v/>
      </c>
      <c r="K2497" s="178" t="str">
        <f>IF(J2497="","",SUM(H2497,J2497))</f>
        <v/>
      </c>
      <c r="L2497" s="177" t="str">
        <f>IF('statement of marks'!BW101="","",'statement of marks'!BW101)</f>
        <v/>
      </c>
      <c r="M2497" s="177" t="str">
        <f>IF('statement of marks'!BX101="","",'statement of marks'!BX101)</f>
        <v/>
      </c>
      <c r="N2497" s="204" t="str">
        <f t="shared" ref="N2497" si="911">IF(L2497="","",IF(AND(L2497="ML",M2497="ML"),"ML",IF(AND(L2497="ML",M2497=""),"ML",SUM(L2497,M2497))))</f>
        <v/>
      </c>
      <c r="O2497" s="204" t="str">
        <f>IF(L2497="","",SUM(J2497,L2497))</f>
        <v/>
      </c>
      <c r="P2497" s="177" t="str">
        <f t="shared" ref="P2497:P2498" si="912">IF(AND(H2497="",M2497=""),"",SUM(H2497,M2497))</f>
        <v/>
      </c>
      <c r="Q2497" s="178" t="str">
        <f>IF(O2497="","",SUM(O2497,P2497))</f>
        <v/>
      </c>
      <c r="R2497" s="201" t="str">
        <f>CONCATENATE('statement of marks'!GA101,'statement of marks'!GJ101,'statement of marks'!GK101)</f>
        <v/>
      </c>
      <c r="S2497" s="180" t="str">
        <f>IF('result subject-wise'!AD101="","",'result subject-wise'!AD101)</f>
        <v/>
      </c>
      <c r="T2497" s="181" t="str">
        <f>IF('result subject-wise'!AF101="","",'result subject-wise'!AF101)</f>
        <v/>
      </c>
      <c r="U2497" s="182" t="str">
        <f>IF('result subject-wise'!AG101="","",'result subject-wise'!AG101)</f>
        <v/>
      </c>
      <c r="V2497" s="176" t="str">
        <f>IF(OR(U2500=0,U2500&lt;S2500),"",IF(OR(R2497="RE",R2497="REP"),SUM(Q2497,T2497),IF(R2497="S",T2497,Q2497)))</f>
        <v/>
      </c>
    </row>
    <row r="2498" spans="1:22" ht="19.25" customHeight="1">
      <c r="A2498" s="986"/>
      <c r="B2498" s="942" t="str">
        <f>'statement of marks'!CO101</f>
        <v/>
      </c>
      <c r="C2498" s="943"/>
      <c r="D2498" s="200" t="str">
        <f>IF('statement of marks'!CP101="","",'statement of marks'!CP101)</f>
        <v/>
      </c>
      <c r="E2498" s="201" t="str">
        <f>IF('statement of marks'!CQ101="","",'statement of marks'!CQ101)</f>
        <v/>
      </c>
      <c r="F2498" s="201" t="str">
        <f>IF('statement of marks'!CR101="","",'statement of marks'!CR101)</f>
        <v/>
      </c>
      <c r="G2498" s="177" t="str">
        <f>IF('statement of marks'!CT101="","",'statement of marks'!CT101)</f>
        <v/>
      </c>
      <c r="H2498" s="177" t="str">
        <f>IF('statement of marks'!CU101="","",'statement of marks'!CU101)</f>
        <v/>
      </c>
      <c r="I2498" s="204" t="str">
        <f>IF(G2498="","",IF(AND(G2498="ML",H2498="ML"),"ML",IF(AND(G2498="ML",H2498=""),"ML",SUM(G2498,H2498))))</f>
        <v/>
      </c>
      <c r="J2498" s="204" t="str">
        <f t="shared" si="907"/>
        <v/>
      </c>
      <c r="K2498" s="178" t="str">
        <f>IF(J2498="","",SUM(H2498,J2498))</f>
        <v/>
      </c>
      <c r="L2498" s="177" t="str">
        <f>IF('statement of marks'!CY101="","",'statement of marks'!CY101)</f>
        <v/>
      </c>
      <c r="M2498" s="177" t="str">
        <f>IF('statement of marks'!CZ101="","",'statement of marks'!CZ101)</f>
        <v/>
      </c>
      <c r="N2498" s="204" t="str">
        <f>IF(L2498="","",IF(AND(L2498="ML",M2498="ML"),"ML",IF(AND(L2498="ML",M2498=""),"ML",SUM(L2498,M2498))))</f>
        <v/>
      </c>
      <c r="O2498" s="204" t="str">
        <f>IF(L2498="","",SUM(J2498,L2498))</f>
        <v/>
      </c>
      <c r="P2498" s="177" t="str">
        <f t="shared" si="912"/>
        <v/>
      </c>
      <c r="Q2498" s="178" t="str">
        <f>IF(O2498="","",SUM(O2498,P2498))</f>
        <v/>
      </c>
      <c r="R2498" s="201" t="str">
        <f>CONCATENATE('statement of marks'!GL101,'statement of marks'!GU101,'statement of marks'!GV101)</f>
        <v/>
      </c>
      <c r="S2498" s="180" t="str">
        <f>IF('result subject-wise'!AH101="","",'result subject-wise'!AH101)</f>
        <v/>
      </c>
      <c r="T2498" s="181" t="str">
        <f>IF('result subject-wise'!AJ101="","",'result subject-wise'!AJ101)</f>
        <v/>
      </c>
      <c r="U2498" s="182" t="str">
        <f>IF('result subject-wise'!AK101="","",'result subject-wise'!AK101)</f>
        <v/>
      </c>
      <c r="V2498" s="176" t="str">
        <f>IF(OR(U2500=0,U2500&lt;S2500),"",IF(OR(R2498="RE",R2498="REP"),SUM(Q2498,T2498),IF(R2498="S",T2498,Q2498)))</f>
        <v/>
      </c>
    </row>
    <row r="2499" spans="1:22" ht="19.25" customHeight="1">
      <c r="A2499" s="986"/>
      <c r="B2499" s="1032" t="s">
        <v>296</v>
      </c>
      <c r="C2499" s="1033"/>
      <c r="D2499" s="183" t="str">
        <f>IF(AND(D2494="",D2495="",D2496="",D2497="",D2498=""),"",SUM(D2494:D2498))</f>
        <v/>
      </c>
      <c r="E2499" s="183" t="str">
        <f t="shared" ref="E2499:F2499" si="913">IF(AND(E2494="",E2495="",E2496="",E2497="",E2498=""),"",SUM(E2494:E2498))</f>
        <v/>
      </c>
      <c r="F2499" s="183" t="str">
        <f t="shared" si="913"/>
        <v/>
      </c>
      <c r="G2499" s="184" t="str">
        <f>IF(G2494="","",SUM(G2494:G2498))</f>
        <v/>
      </c>
      <c r="H2499" s="184">
        <f>SUM(H2496:H2498)</f>
        <v>0</v>
      </c>
      <c r="I2499" s="184" t="str">
        <f>IF(AND(I2494="",I2495="",I2496="",I2497="",I2498=""),"",SUM(I2494:I2498))</f>
        <v/>
      </c>
      <c r="J2499" s="185" t="str">
        <f>IF(J2498="","",SUM(J2494:J2498))</f>
        <v/>
      </c>
      <c r="K2499" s="186" t="str">
        <f>IF(K2494="","",SUM(K2494:K2498))</f>
        <v/>
      </c>
      <c r="L2499" s="184" t="str">
        <f>IF(L2494="","",SUM(L2494:L2498))</f>
        <v/>
      </c>
      <c r="M2499" s="184">
        <f>SUM(M2496:M2498)</f>
        <v>0</v>
      </c>
      <c r="N2499" s="184" t="str">
        <f t="shared" ref="N2499" si="914">IF(AND(N2494="",N2495="",N2496="",N2497="",N2498=""),"",SUM(N2494:N2498))</f>
        <v/>
      </c>
      <c r="O2499" s="185" t="str">
        <f>IF(L2499="","",SUM(J2499,L2499))</f>
        <v/>
      </c>
      <c r="P2499" s="186">
        <f>SUM(H2499,M2499)</f>
        <v>0</v>
      </c>
      <c r="Q2499" s="186" t="str">
        <f>IF(Q2494="","",SUM(Q2494:Q2498))</f>
        <v/>
      </c>
      <c r="R2499" s="185"/>
      <c r="S2499" s="185" t="str">
        <f>IF(AND(S2494="",S2495="",S2496="",S2497="",S2498=""),"",SUM(S2494:S2498))</f>
        <v/>
      </c>
      <c r="T2499" s="187" t="str">
        <f>IF(AND(T2494="",T2495="",T2496="",T2497="",T2498=""),"",SUM(T2494:T2498))</f>
        <v/>
      </c>
      <c r="U2499" s="188"/>
      <c r="V2499" s="189" t="str">
        <f>IF(V2494="","",SUM(V2494:V2498))</f>
        <v/>
      </c>
    </row>
    <row r="2500" spans="1:22" ht="19.25" customHeight="1">
      <c r="A2500" s="986"/>
      <c r="B2500" s="1034" t="s">
        <v>318</v>
      </c>
      <c r="C2500" s="1035"/>
      <c r="D2500" s="173" t="str">
        <f>IF(D2499="","",50-(COUNTIF(D2494:D2498,"NA")*10+COUNTIF(D2494:D2498,"ML")*10))</f>
        <v/>
      </c>
      <c r="E2500" s="173" t="str">
        <f t="shared" ref="E2500:F2500" si="915">IF(E2499="","",50-(COUNTIF(E2494:E2498,"NA")*10+COUNTIF(E2494:E2498,"ML")*10))</f>
        <v/>
      </c>
      <c r="F2500" s="173" t="str">
        <f t="shared" si="915"/>
        <v/>
      </c>
      <c r="G2500" s="177">
        <f>I2500-H2500</f>
        <v>350</v>
      </c>
      <c r="H2500" s="184">
        <f>IF(H2499="","",(IF(OR(H2496="ML",H2496=""),0,H2493)+IF(OR(H2497="ML",H2497=""),0,H2494)+IF(OR(H2498="ML",H2498=""),0,H2495)))</f>
        <v>0</v>
      </c>
      <c r="I2500" s="177">
        <f>IF(I2499=0,0,350-H2502)</f>
        <v>350</v>
      </c>
      <c r="J2500" s="204" t="str">
        <f>IF(J2499="","",SUM(D2500:G2500))</f>
        <v/>
      </c>
      <c r="K2500" s="178" t="str">
        <f>IF(K2499="","",SUM(H2500,J2500))</f>
        <v/>
      </c>
      <c r="L2500" s="177">
        <f>N2500-M2500</f>
        <v>500</v>
      </c>
      <c r="M2500" s="180">
        <f>IF(M2499="","",(IF(OR(M2496="ML",M2496=""),0,M2493)+IF(OR(M2497="ML",M2497=""),0,M2494)+IF(OR(M2498="ML",M2498=""),0,M2495)))</f>
        <v>0</v>
      </c>
      <c r="N2500" s="177">
        <f>IF(N2499=0,0,500-M2502)</f>
        <v>500</v>
      </c>
      <c r="O2500" s="204">
        <f>IF(L2500="","",SUM(J2500,L2500))</f>
        <v>500</v>
      </c>
      <c r="P2500" s="178">
        <f>SUM(H2500,M2500)</f>
        <v>0</v>
      </c>
      <c r="Q2500" s="178" t="str">
        <f>IF(Q2499="","",SUM(O2500,P2500))</f>
        <v/>
      </c>
      <c r="R2500" s="169"/>
      <c r="S2500" s="190">
        <f>COUNTIF(R2494:R2503,"S")</f>
        <v>0</v>
      </c>
      <c r="T2500" s="190">
        <f>COUNTIF(R2494:R2503,"RE")+COUNTIF(R2494:R2503,"REP")</f>
        <v>0</v>
      </c>
      <c r="U2500" s="190">
        <f>COUNTIF(U2494:U2499,"P")+COUNTIF(U2502:U2503,"P")</f>
        <v>0</v>
      </c>
      <c r="V2500" s="191" t="str">
        <f>IF(OR(U2500=0,U2500&lt;(S2500+T2500)),"",(Q2500-(S2500*200)+S2499))</f>
        <v/>
      </c>
    </row>
    <row r="2501" spans="1:22" ht="19.25" customHeight="1">
      <c r="A2501" s="986"/>
      <c r="B2501" s="942" t="s">
        <v>156</v>
      </c>
      <c r="C2501" s="943"/>
      <c r="D2501" s="192" t="str">
        <f t="shared" ref="D2501:Q2501" si="916">IF(D2500="","",D2499/D2500*100)</f>
        <v/>
      </c>
      <c r="E2501" s="192" t="str">
        <f t="shared" si="916"/>
        <v/>
      </c>
      <c r="F2501" s="192" t="str">
        <f t="shared" si="916"/>
        <v/>
      </c>
      <c r="G2501" s="192" t="e">
        <f t="shared" si="916"/>
        <v>#VALUE!</v>
      </c>
      <c r="H2501" s="192" t="e">
        <f t="shared" si="916"/>
        <v>#DIV/0!</v>
      </c>
      <c r="I2501" s="192" t="e">
        <f t="shared" si="916"/>
        <v>#VALUE!</v>
      </c>
      <c r="J2501" s="192" t="str">
        <f t="shared" si="916"/>
        <v/>
      </c>
      <c r="K2501" s="193" t="str">
        <f t="shared" si="916"/>
        <v/>
      </c>
      <c r="L2501" s="192" t="e">
        <f t="shared" si="916"/>
        <v>#VALUE!</v>
      </c>
      <c r="M2501" s="192" t="e">
        <f t="shared" si="916"/>
        <v>#DIV/0!</v>
      </c>
      <c r="N2501" s="192" t="e">
        <f t="shared" si="916"/>
        <v>#VALUE!</v>
      </c>
      <c r="O2501" s="192" t="e">
        <f t="shared" si="916"/>
        <v>#VALUE!</v>
      </c>
      <c r="P2501" s="193" t="e">
        <f t="shared" si="916"/>
        <v>#DIV/0!</v>
      </c>
      <c r="Q2501" s="193" t="str">
        <f t="shared" si="916"/>
        <v/>
      </c>
      <c r="R2501" s="166"/>
      <c r="S2501" s="166"/>
      <c r="T2501" s="167"/>
      <c r="U2501" s="170"/>
      <c r="V2501" s="194" t="str">
        <f>IF(V2500="","",V2499/V2500*100)</f>
        <v/>
      </c>
    </row>
    <row r="2502" spans="1:22" ht="19.25" customHeight="1">
      <c r="A2502" s="986"/>
      <c r="B2502" s="942" t="str">
        <f>'statement of marks'!$DQ$3</f>
        <v>RAJASTHAN STUDIES</v>
      </c>
      <c r="C2502" s="943"/>
      <c r="D2502" s="200" t="str">
        <f>IF('statement of marks'!DQ101="","",'statement of marks'!DQ101)</f>
        <v/>
      </c>
      <c r="E2502" s="201" t="str">
        <f>IF('statement of marks'!DR101="","",'statement of marks'!DR101)</f>
        <v/>
      </c>
      <c r="F2502" s="201" t="str">
        <f>IF('statement of marks'!DS101="","",'statement of marks'!DS101)</f>
        <v/>
      </c>
      <c r="G2502" s="201" t="str">
        <f>IF('statement of marks'!DU101="","",'statement of marks'!DU101)</f>
        <v/>
      </c>
      <c r="H2502" s="179">
        <f>IF(G2494="ML",70)+IF(G2495="ML",70)+IF(G2496="ML",70-H2493)+IF(G2497="ML",70-H2494)+IF(G2498="ML",70-H2495)+IF(H2496="ml",H2493)+IF(H2497="ml",H2494)+IF(H2498="ml",H2495)</f>
        <v>0</v>
      </c>
      <c r="I2502" s="204" t="str">
        <f>IF(G2502="","",SUM(G2502,H2502))</f>
        <v/>
      </c>
      <c r="J2502" s="204" t="str">
        <f>IF(G2502="","",SUM(D2502,E2502,F2502,G2502))</f>
        <v/>
      </c>
      <c r="K2502" s="178" t="str">
        <f>IF(J2502="","",SUM(H2502,J2502))</f>
        <v/>
      </c>
      <c r="L2502" s="201" t="str">
        <f>IF('statement of marks'!DW101="","",'statement of marks'!DW101)</f>
        <v/>
      </c>
      <c r="M2502" s="179">
        <f>IF(L2494="ML",100)+IF(L2495="ML",100)+IF(L2496="ML",100-M2493)+IF(L2497="ML",100-M2494)+IF(L2498="ML",100-M2495)+IF(M2496="ml",M2493)+IF(M2497="ml",M2494)+IF(M2498="ml",M2495)</f>
        <v>0</v>
      </c>
      <c r="N2502" s="204" t="str">
        <f>IF(L2502="","",SUM(L2502,M2502))</f>
        <v/>
      </c>
      <c r="O2502" s="204" t="str">
        <f>IF(L2502="","",SUM(K2502,L2502))</f>
        <v/>
      </c>
      <c r="P2502" s="179">
        <f>SUM(H2502,M2502)</f>
        <v>0</v>
      </c>
      <c r="Q2502" s="178" t="str">
        <f>IF(O2502="","",SUM(O2502,M2502))</f>
        <v/>
      </c>
      <c r="R2502" s="201" t="str">
        <f>IF('statement of marks'!GW101="","",'statement of marks'!GW101)</f>
        <v/>
      </c>
      <c r="S2502" s="180" t="str">
        <f>IF(OR(R2502="S",R2502="RE"),100,"")</f>
        <v/>
      </c>
      <c r="T2502" s="171" t="str">
        <f>IF('result subject-wise'!AL101="","",'result subject-wise'!AL101)</f>
        <v/>
      </c>
      <c r="U2502" s="172" t="str">
        <f>IF('result subject-wise'!AM101="","",'result subject-wise'!AM101)</f>
        <v/>
      </c>
      <c r="V2502" s="1036"/>
    </row>
    <row r="2503" spans="1:22" ht="19.25" customHeight="1">
      <c r="A2503" s="986"/>
      <c r="B2503" s="942" t="str">
        <f>'statement of marks'!$ED$3</f>
        <v>JEEVAN KAUSJAL</v>
      </c>
      <c r="C2503" s="943"/>
      <c r="D2503" s="1037" t="s">
        <v>283</v>
      </c>
      <c r="E2503" s="1038"/>
      <c r="F2503" s="204">
        <f>'statement of marks'!$ED$6</f>
        <v>30</v>
      </c>
      <c r="G2503" s="177" t="str">
        <f>IF('statement of marks'!ED101="","",'statement of marks'!ED101)</f>
        <v/>
      </c>
      <c r="H2503" s="1038" t="s">
        <v>284</v>
      </c>
      <c r="I2503" s="1038"/>
      <c r="J2503" s="204">
        <f>'statement of marks'!$EE$6</f>
        <v>30</v>
      </c>
      <c r="K2503" s="178" t="str">
        <f>IF('statement of marks'!EE101="","",'statement of marks'!EE101)</f>
        <v/>
      </c>
      <c r="L2503" s="1038" t="s">
        <v>113</v>
      </c>
      <c r="M2503" s="1038"/>
      <c r="N2503" s="204">
        <f>'statement of marks'!$EF$6</f>
        <v>40</v>
      </c>
      <c r="O2503" s="201" t="str">
        <f>IF('statement of marks'!EF101="","",'statement of marks'!EF101)</f>
        <v/>
      </c>
      <c r="P2503" s="166"/>
      <c r="Q2503" s="178" t="str">
        <f>IF(O2503="","",SUM(G2503,K2503,O2503))</f>
        <v/>
      </c>
      <c r="R2503" s="201" t="str">
        <f>IF('statement of marks'!GX101="","",'statement of marks'!GX101)</f>
        <v/>
      </c>
      <c r="S2503" s="180" t="str">
        <f>IF(OR(R2503="S",R2503="RE"),40,"")</f>
        <v/>
      </c>
      <c r="T2503" s="171" t="str">
        <f>IF('result subject-wise'!AN101="","",'result subject-wise'!AN101)</f>
        <v/>
      </c>
      <c r="U2503" s="172" t="str">
        <f>IF('result subject-wise'!AO101="","",'result subject-wise'!AO101)</f>
        <v/>
      </c>
      <c r="V2503" s="1036"/>
    </row>
    <row r="2504" spans="1:22" ht="19.25" customHeight="1">
      <c r="A2504" s="986"/>
      <c r="B2504" s="1039" t="s">
        <v>200</v>
      </c>
      <c r="C2504" s="1040"/>
      <c r="D2504" s="1041" t="str">
        <f>IF('statement of marks'!HD101="","",'statement of marks'!HD101)</f>
        <v/>
      </c>
      <c r="E2504" s="1042"/>
      <c r="F2504" s="1042"/>
      <c r="G2504" s="1042"/>
      <c r="H2504" s="1042"/>
      <c r="I2504" s="1043"/>
      <c r="J2504" s="202" t="s">
        <v>330</v>
      </c>
      <c r="K2504" s="201" t="str">
        <f>IF('statement of marks'!HG101="","",'statement of marks'!HG101)</f>
        <v/>
      </c>
      <c r="L2504" s="1044" t="s">
        <v>157</v>
      </c>
      <c r="M2504" s="1045"/>
      <c r="N2504" s="1046"/>
      <c r="O2504" s="201" t="str">
        <f>IF('statement of marks'!HI101="","",'statement of marks'!HI101)</f>
        <v/>
      </c>
      <c r="P2504" s="1047" t="s">
        <v>324</v>
      </c>
      <c r="Q2504" s="1047"/>
      <c r="R2504" s="1047"/>
      <c r="S2504" s="1047"/>
      <c r="T2504" s="1047"/>
      <c r="U2504" s="1047"/>
      <c r="V2504" s="1048"/>
    </row>
    <row r="2505" spans="1:22" ht="19.25" customHeight="1">
      <c r="A2505" s="986"/>
      <c r="B2505" s="1039" t="s">
        <v>333</v>
      </c>
      <c r="C2505" s="1040"/>
      <c r="D2505" s="965" t="s">
        <v>127</v>
      </c>
      <c r="E2505" s="966"/>
      <c r="F2505" s="958" t="s">
        <v>129</v>
      </c>
      <c r="G2505" s="958"/>
      <c r="H2505" s="958" t="s">
        <v>131</v>
      </c>
      <c r="I2505" s="958"/>
      <c r="J2505" s="958" t="s">
        <v>133</v>
      </c>
      <c r="K2505" s="958"/>
      <c r="L2505" s="959" t="s">
        <v>312</v>
      </c>
      <c r="M2505" s="959"/>
      <c r="N2505" s="959"/>
      <c r="O2505" s="959"/>
      <c r="P2505" s="960" t="s">
        <v>200</v>
      </c>
      <c r="Q2505" s="960"/>
      <c r="R2505" s="960"/>
      <c r="S2505" s="960"/>
      <c r="T2505" s="961" t="str">
        <f>IF('result subject-wise'!AR101="","",'result subject-wise'!AR101)</f>
        <v/>
      </c>
      <c r="U2505" s="961"/>
      <c r="V2505" s="962"/>
    </row>
    <row r="2506" spans="1:22" ht="19.25" customHeight="1">
      <c r="A2506" s="986"/>
      <c r="B2506" s="963" t="s">
        <v>309</v>
      </c>
      <c r="C2506" s="964"/>
      <c r="D2506" s="965" t="str">
        <f>IF('statement of marks'!EZ101="","",'statement of marks'!EZ101)</f>
        <v/>
      </c>
      <c r="E2506" s="966"/>
      <c r="F2506" s="966" t="str">
        <f>IF('statement of marks'!FB101="","",'statement of marks'!FB101)</f>
        <v/>
      </c>
      <c r="G2506" s="966"/>
      <c r="H2506" s="966" t="str">
        <f>IF('statement of marks'!FD101="","",'statement of marks'!FD101)</f>
        <v/>
      </c>
      <c r="I2506" s="966"/>
      <c r="J2506" s="966" t="str">
        <f>IF('statement of marks'!FF101="","",'statement of marks'!FF101)</f>
        <v/>
      </c>
      <c r="K2506" s="966"/>
      <c r="L2506" s="966" t="str">
        <f>IF('statement of marks'!FH101="","",'statement of marks'!FH101)</f>
        <v/>
      </c>
      <c r="M2506" s="966"/>
      <c r="N2506" s="966"/>
      <c r="O2506" s="966"/>
      <c r="P2506" s="960" t="s">
        <v>330</v>
      </c>
      <c r="Q2506" s="960"/>
      <c r="R2506" s="960"/>
      <c r="S2506" s="960"/>
      <c r="T2506" s="961" t="str">
        <f>IF(AND(T2505="mRrh.kZ",V2501&gt;=60),"FIRST",IF(AND(T2505="mRrh.kZ",V2501&gt;=48),"SECOND",IF(AND(T2505="mRrh.kZ",V2501&gt;=36),"THIRD","")))</f>
        <v/>
      </c>
      <c r="U2506" s="961"/>
      <c r="V2506" s="962"/>
    </row>
    <row r="2507" spans="1:22" ht="19.25" customHeight="1">
      <c r="A2507" s="986"/>
      <c r="B2507" s="963" t="s">
        <v>310</v>
      </c>
      <c r="C2507" s="964"/>
      <c r="D2507" s="967" t="str">
        <f>IF('statement of marks'!EY101="","",'statement of marks'!EY101)</f>
        <v/>
      </c>
      <c r="E2507" s="968"/>
      <c r="F2507" s="968" t="str">
        <f>IF('statement of marks'!FA101="","",'statement of marks'!FA101)</f>
        <v/>
      </c>
      <c r="G2507" s="968"/>
      <c r="H2507" s="968" t="str">
        <f>IF('statement of marks'!FC101="","",'statement of marks'!FC101)</f>
        <v/>
      </c>
      <c r="I2507" s="968"/>
      <c r="J2507" s="968" t="str">
        <f>IF('statement of marks'!FE101="","",'statement of marks'!FE101)</f>
        <v/>
      </c>
      <c r="K2507" s="968"/>
      <c r="L2507" s="968" t="str">
        <f>IF('statement of marks'!FG101="","",'statement of marks'!FG101)</f>
        <v/>
      </c>
      <c r="M2507" s="968"/>
      <c r="N2507" s="968"/>
      <c r="O2507" s="968"/>
      <c r="P2507" s="969" t="s">
        <v>302</v>
      </c>
      <c r="Q2507" s="970"/>
      <c r="R2507" s="970"/>
      <c r="S2507" s="971"/>
      <c r="T2507" s="972" t="str">
        <f>IF(T2505="","",'result subject-wise'!$G$118)</f>
        <v/>
      </c>
      <c r="U2507" s="972"/>
      <c r="V2507" s="973"/>
    </row>
    <row r="2508" spans="1:22" ht="19.25" customHeight="1">
      <c r="A2508" s="986"/>
      <c r="B2508" s="942" t="s">
        <v>303</v>
      </c>
      <c r="C2508" s="943"/>
      <c r="D2508" s="944"/>
      <c r="E2508" s="945"/>
      <c r="F2508" s="945"/>
      <c r="G2508" s="945"/>
      <c r="H2508" s="945"/>
      <c r="I2508" s="945"/>
      <c r="J2508" s="945"/>
      <c r="K2508" s="945"/>
      <c r="L2508" s="946" t="s">
        <v>326</v>
      </c>
      <c r="M2508" s="946"/>
      <c r="N2508" s="946"/>
      <c r="O2508" s="946"/>
      <c r="P2508" s="946"/>
      <c r="Q2508" s="946"/>
      <c r="R2508" s="974"/>
      <c r="S2508" s="975"/>
      <c r="T2508" s="975"/>
      <c r="U2508" s="975"/>
      <c r="V2508" s="976"/>
    </row>
    <row r="2509" spans="1:22" ht="19.25" customHeight="1">
      <c r="A2509" s="986"/>
      <c r="B2509" s="942" t="s">
        <v>335</v>
      </c>
      <c r="C2509" s="943"/>
      <c r="D2509" s="944"/>
      <c r="E2509" s="945"/>
      <c r="F2509" s="945"/>
      <c r="G2509" s="945"/>
      <c r="H2509" s="945"/>
      <c r="I2509" s="945"/>
      <c r="J2509" s="945"/>
      <c r="K2509" s="945"/>
      <c r="L2509" s="946" t="s">
        <v>304</v>
      </c>
      <c r="M2509" s="946"/>
      <c r="N2509" s="946"/>
      <c r="O2509" s="946"/>
      <c r="P2509" s="946"/>
      <c r="Q2509" s="946"/>
      <c r="R2509" s="977"/>
      <c r="S2509" s="978"/>
      <c r="T2509" s="978"/>
      <c r="U2509" s="978"/>
      <c r="V2509" s="979"/>
    </row>
    <row r="2510" spans="1:22" ht="19.25" customHeight="1">
      <c r="A2510" s="986"/>
      <c r="B2510" s="942" t="s">
        <v>313</v>
      </c>
      <c r="C2510" s="943"/>
      <c r="D2510" s="944"/>
      <c r="E2510" s="945"/>
      <c r="F2510" s="945"/>
      <c r="G2510" s="945"/>
      <c r="H2510" s="945"/>
      <c r="I2510" s="945"/>
      <c r="J2510" s="945"/>
      <c r="K2510" s="945"/>
      <c r="L2510" s="946" t="s">
        <v>327</v>
      </c>
      <c r="M2510" s="946"/>
      <c r="N2510" s="946"/>
      <c r="O2510" s="946"/>
      <c r="P2510" s="946"/>
      <c r="Q2510" s="946"/>
      <c r="R2510" s="947" t="s">
        <v>328</v>
      </c>
      <c r="S2510" s="948"/>
      <c r="T2510" s="948"/>
      <c r="U2510" s="948"/>
      <c r="V2510" s="949"/>
    </row>
    <row r="2511" spans="1:22" ht="19.25" customHeight="1">
      <c r="A2511" s="987"/>
      <c r="B2511" s="950" t="s">
        <v>329</v>
      </c>
      <c r="C2511" s="951"/>
      <c r="D2511" s="952"/>
      <c r="E2511" s="953"/>
      <c r="F2511" s="953"/>
      <c r="G2511" s="953"/>
      <c r="H2511" s="953"/>
      <c r="I2511" s="953"/>
      <c r="J2511" s="953"/>
      <c r="K2511" s="953"/>
      <c r="L2511" s="951" t="s">
        <v>117</v>
      </c>
      <c r="M2511" s="951"/>
      <c r="N2511" s="951"/>
      <c r="O2511" s="951"/>
      <c r="P2511" s="954">
        <f>'statement of marks'!$HJ$110</f>
        <v>42122</v>
      </c>
      <c r="Q2511" s="954"/>
      <c r="R2511" s="955" t="s">
        <v>305</v>
      </c>
      <c r="S2511" s="956"/>
      <c r="T2511" s="956"/>
      <c r="U2511" s="956"/>
      <c r="V2511" s="957"/>
    </row>
    <row r="2512" spans="1:22" ht="19.25" customHeight="1">
      <c r="A2512" s="980" t="s">
        <v>287</v>
      </c>
      <c r="B2512" s="981"/>
      <c r="C2512" s="981"/>
      <c r="D2512" s="981"/>
      <c r="E2512" s="981"/>
      <c r="F2512" s="981"/>
      <c r="G2512" s="981"/>
      <c r="H2512" s="981"/>
      <c r="I2512" s="981"/>
      <c r="J2512" s="981"/>
      <c r="K2512" s="981"/>
      <c r="L2512" s="981"/>
      <c r="M2512" s="981"/>
      <c r="N2512" s="981"/>
      <c r="O2512" s="981"/>
      <c r="P2512" s="981"/>
      <c r="Q2512" s="981"/>
      <c r="R2512" s="981"/>
      <c r="S2512" s="981"/>
      <c r="T2512" s="981"/>
      <c r="U2512" s="981"/>
      <c r="V2512" s="982"/>
    </row>
    <row r="2513" spans="1:22" ht="19.25" customHeight="1">
      <c r="A2513" s="983" t="str">
        <f>'statement of marks'!$A$1</f>
        <v>GOVT. GIRLS' HR. SEC. SCHOOL, NIMBAHERA</v>
      </c>
      <c r="B2513" s="984"/>
      <c r="C2513" s="984"/>
      <c r="D2513" s="984"/>
      <c r="E2513" s="984"/>
      <c r="F2513" s="984"/>
      <c r="G2513" s="984"/>
      <c r="H2513" s="984"/>
      <c r="I2513" s="984"/>
      <c r="J2513" s="984"/>
      <c r="K2513" s="984"/>
      <c r="L2513" s="984"/>
      <c r="M2513" s="984"/>
      <c r="N2513" s="984"/>
      <c r="O2513" s="984"/>
      <c r="P2513" s="984"/>
      <c r="Q2513" s="984"/>
      <c r="R2513" s="984"/>
      <c r="S2513" s="984"/>
      <c r="T2513" s="984"/>
      <c r="U2513" s="984"/>
      <c r="V2513" s="985"/>
    </row>
    <row r="2514" spans="1:22" ht="19.25" customHeight="1">
      <c r="A2514" s="986"/>
      <c r="B2514" s="988" t="s">
        <v>316</v>
      </c>
      <c r="C2514" s="988"/>
      <c r="D2514" s="989" t="str">
        <f>'statement of marks'!$F$3</f>
        <v>2013-14</v>
      </c>
      <c r="E2514" s="990"/>
      <c r="F2514" s="991" t="str">
        <f>IF(T2532="","MAIN EXAMINATION",IF(D2531="Suppl.","SUPPLEMENTARY EXAMINATION",IF(D2531="Re-exam.","RE-EXAMINATION",)))</f>
        <v>MAIN EXAMINATION</v>
      </c>
      <c r="G2514" s="992"/>
      <c r="H2514" s="992"/>
      <c r="I2514" s="992"/>
      <c r="J2514" s="992"/>
      <c r="K2514" s="992"/>
      <c r="L2514" s="992"/>
      <c r="M2514" s="992"/>
      <c r="N2514" s="992"/>
      <c r="O2514" s="992"/>
      <c r="P2514" s="992"/>
      <c r="Q2514" s="992"/>
      <c r="R2514" s="993" t="s">
        <v>315</v>
      </c>
      <c r="S2514" s="994"/>
      <c r="T2514" s="995" t="str">
        <f>'statement of marks'!$A$3</f>
        <v>11 'A'</v>
      </c>
      <c r="U2514" s="995"/>
      <c r="V2514" s="996"/>
    </row>
    <row r="2515" spans="1:22" ht="19.25" customHeight="1">
      <c r="A2515" s="986"/>
      <c r="B2515" s="997" t="s">
        <v>36</v>
      </c>
      <c r="C2515" s="997"/>
      <c r="D2515" s="998" t="str">
        <f>IF('statement of marks'!G102="","",'statement of marks'!G102)</f>
        <v>A 094</v>
      </c>
      <c r="E2515" s="946"/>
      <c r="F2515" s="946"/>
      <c r="G2515" s="946"/>
      <c r="H2515" s="946"/>
      <c r="I2515" s="946"/>
      <c r="J2515" s="946"/>
      <c r="K2515" s="946"/>
      <c r="L2515" s="946"/>
      <c r="M2515" s="946"/>
      <c r="N2515" s="946"/>
      <c r="O2515" s="946"/>
      <c r="P2515" s="946"/>
      <c r="Q2515" s="946"/>
      <c r="R2515" s="999" t="s">
        <v>314</v>
      </c>
      <c r="S2515" s="1000"/>
      <c r="T2515" s="1001" t="str">
        <f>IF('statement of marks'!E102="","",'statement of marks'!E102)</f>
        <v/>
      </c>
      <c r="U2515" s="1001"/>
      <c r="V2515" s="1002"/>
    </row>
    <row r="2516" spans="1:22" ht="19.25" customHeight="1">
      <c r="A2516" s="986"/>
      <c r="B2516" s="997" t="s">
        <v>37</v>
      </c>
      <c r="C2516" s="997"/>
      <c r="D2516" s="998" t="str">
        <f>IF('statement of marks'!H102="","",'statement of marks'!H102)</f>
        <v>B 094</v>
      </c>
      <c r="E2516" s="946"/>
      <c r="F2516" s="946"/>
      <c r="G2516" s="946"/>
      <c r="H2516" s="946"/>
      <c r="I2516" s="946"/>
      <c r="J2516" s="946"/>
      <c r="K2516" s="946"/>
      <c r="L2516" s="946"/>
      <c r="M2516" s="946"/>
      <c r="N2516" s="946"/>
      <c r="O2516" s="946"/>
      <c r="P2516" s="946"/>
      <c r="Q2516" s="946"/>
      <c r="R2516" s="999" t="s">
        <v>35</v>
      </c>
      <c r="S2516" s="1000"/>
      <c r="T2516" s="1001" t="str">
        <f>IF('statement of marks'!D102="","",'statement of marks'!D102)</f>
        <v/>
      </c>
      <c r="U2516" s="1001"/>
      <c r="V2516" s="1002"/>
    </row>
    <row r="2517" spans="1:22" ht="19.25" customHeight="1">
      <c r="A2517" s="986"/>
      <c r="B2517" s="1003" t="s">
        <v>38</v>
      </c>
      <c r="C2517" s="1003"/>
      <c r="D2517" s="998" t="str">
        <f>IF('statement of marks'!I102="","",'statement of marks'!I102)</f>
        <v>C 094</v>
      </c>
      <c r="E2517" s="946"/>
      <c r="F2517" s="946"/>
      <c r="G2517" s="946"/>
      <c r="H2517" s="946"/>
      <c r="I2517" s="946"/>
      <c r="J2517" s="946"/>
      <c r="K2517" s="946"/>
      <c r="L2517" s="946"/>
      <c r="M2517" s="946"/>
      <c r="N2517" s="946"/>
      <c r="O2517" s="946"/>
      <c r="P2517" s="946"/>
      <c r="Q2517" s="946"/>
      <c r="R2517" s="1004" t="s">
        <v>285</v>
      </c>
      <c r="S2517" s="1005"/>
      <c r="T2517" s="1006" t="str">
        <f>IF('statement of marks'!F102="","",'statement of marks'!F102)</f>
        <v/>
      </c>
      <c r="U2517" s="1006"/>
      <c r="V2517" s="1007"/>
    </row>
    <row r="2518" spans="1:22" ht="19.25" customHeight="1">
      <c r="A2518" s="986"/>
      <c r="B2518" s="1008" t="s">
        <v>223</v>
      </c>
      <c r="C2518" s="1010" t="s">
        <v>319</v>
      </c>
      <c r="D2518" s="1012" t="s">
        <v>114</v>
      </c>
      <c r="E2518" s="1012" t="s">
        <v>115</v>
      </c>
      <c r="F2518" s="1012" t="s">
        <v>116</v>
      </c>
      <c r="G2518" s="1014" t="s">
        <v>281</v>
      </c>
      <c r="H2518" s="1014" t="s">
        <v>282</v>
      </c>
      <c r="I2518" s="1012" t="s">
        <v>289</v>
      </c>
      <c r="J2518" s="1012" t="s">
        <v>299</v>
      </c>
      <c r="K2518" s="1016" t="s">
        <v>299</v>
      </c>
      <c r="L2518" s="1018" t="s">
        <v>292</v>
      </c>
      <c r="M2518" s="1018" t="s">
        <v>293</v>
      </c>
      <c r="N2518" s="1020" t="s">
        <v>294</v>
      </c>
      <c r="O2518" s="1020" t="s">
        <v>290</v>
      </c>
      <c r="P2518" s="1020" t="s">
        <v>291</v>
      </c>
      <c r="Q2518" s="1016" t="s">
        <v>323</v>
      </c>
      <c r="R2518" s="1012" t="s">
        <v>334</v>
      </c>
      <c r="S2518" s="1022" t="s">
        <v>332</v>
      </c>
      <c r="T2518" s="1024" t="s">
        <v>320</v>
      </c>
      <c r="U2518" s="1026" t="s">
        <v>321</v>
      </c>
      <c r="V2518" s="1028" t="s">
        <v>322</v>
      </c>
    </row>
    <row r="2519" spans="1:22" ht="19.25" customHeight="1">
      <c r="A2519" s="986"/>
      <c r="B2519" s="1009"/>
      <c r="C2519" s="1011"/>
      <c r="D2519" s="1013"/>
      <c r="E2519" s="1013"/>
      <c r="F2519" s="1013"/>
      <c r="G2519" s="1015"/>
      <c r="H2519" s="1015"/>
      <c r="I2519" s="1013"/>
      <c r="J2519" s="1013"/>
      <c r="K2519" s="1017"/>
      <c r="L2519" s="1019"/>
      <c r="M2519" s="1019"/>
      <c r="N2519" s="1021"/>
      <c r="O2519" s="1021"/>
      <c r="P2519" s="1021"/>
      <c r="Q2519" s="1017"/>
      <c r="R2519" s="1013"/>
      <c r="S2519" s="1023"/>
      <c r="T2519" s="1025"/>
      <c r="U2519" s="1027"/>
      <c r="V2519" s="1029"/>
    </row>
    <row r="2520" spans="1:22" ht="19.25" customHeight="1">
      <c r="A2520" s="986"/>
      <c r="B2520" s="1030" t="s">
        <v>317</v>
      </c>
      <c r="C2520" s="1031"/>
      <c r="D2520" s="173">
        <v>10</v>
      </c>
      <c r="E2520" s="203">
        <v>10</v>
      </c>
      <c r="F2520" s="203">
        <v>10</v>
      </c>
      <c r="G2520" s="164" t="s">
        <v>90</v>
      </c>
      <c r="H2520" s="174" t="str">
        <f>'statement of marks'!$AQ$6</f>
        <v/>
      </c>
      <c r="I2520" s="165">
        <v>70</v>
      </c>
      <c r="J2520" s="164" t="s">
        <v>88</v>
      </c>
      <c r="K2520" s="175">
        <v>100</v>
      </c>
      <c r="L2520" s="164" t="s">
        <v>91</v>
      </c>
      <c r="M2520" s="174" t="str">
        <f>'statement of marks'!$AV$6</f>
        <v/>
      </c>
      <c r="N2520" s="165">
        <v>100</v>
      </c>
      <c r="O2520" s="164" t="s">
        <v>307</v>
      </c>
      <c r="P2520" s="175"/>
      <c r="Q2520" s="175">
        <v>200</v>
      </c>
      <c r="R2520" s="166"/>
      <c r="S2520" s="166"/>
      <c r="T2520" s="167"/>
      <c r="U2520" s="168"/>
      <c r="V2520" s="176" t="str">
        <f>IF(OR(U2527=0,U2527&lt;S2527),"",Q2520)</f>
        <v/>
      </c>
    </row>
    <row r="2521" spans="1:22" ht="19.25" customHeight="1">
      <c r="A2521" s="986"/>
      <c r="B2521" s="942" t="str">
        <f>'statement of marks'!$J$3</f>
        <v>HINDI COMPULSORY</v>
      </c>
      <c r="C2521" s="943"/>
      <c r="D2521" s="200" t="str">
        <f>IF('statement of marks'!J102="","",'statement of marks'!J102)</f>
        <v/>
      </c>
      <c r="E2521" s="201" t="str">
        <f>IF('statement of marks'!K102="","",'statement of marks'!K102)</f>
        <v/>
      </c>
      <c r="F2521" s="201" t="str">
        <f>IF('statement of marks'!L102="","",'statement of marks'!L102)</f>
        <v/>
      </c>
      <c r="G2521" s="177" t="str">
        <f>IF('statement of marks'!N102="","",'statement of marks'!N102)</f>
        <v/>
      </c>
      <c r="H2521" s="177" t="str">
        <f>'statement of marks'!$BS$6</f>
        <v/>
      </c>
      <c r="I2521" s="204" t="str">
        <f>IF(G2521="","",G2521)</f>
        <v/>
      </c>
      <c r="J2521" s="204" t="str">
        <f>IF(G2521="","",SUM(D2521,E2521,F2521,G2521))</f>
        <v/>
      </c>
      <c r="K2521" s="178" t="str">
        <f>J2521</f>
        <v/>
      </c>
      <c r="L2521" s="177" t="str">
        <f>IF('statement of marks'!P102="","",'statement of marks'!P102)</f>
        <v/>
      </c>
      <c r="M2521" s="174" t="str">
        <f>'statement of marks'!$BX$6</f>
        <v/>
      </c>
      <c r="N2521" s="204" t="str">
        <f>IF(L2521="","",L2521)</f>
        <v/>
      </c>
      <c r="O2521" s="204" t="str">
        <f>IF(L2521="","",SUM(J2521,L2521))</f>
        <v/>
      </c>
      <c r="P2521" s="179">
        <f>SUM(H2521,M2521)</f>
        <v>0</v>
      </c>
      <c r="Q2521" s="178" t="str">
        <f>O2521</f>
        <v/>
      </c>
      <c r="R2521" s="201" t="str">
        <f>CONCATENATE('statement of marks'!FJ102,'statement of marks'!FK102,'statement of marks'!FL102)</f>
        <v/>
      </c>
      <c r="S2521" s="180" t="str">
        <f>IF(OR(R2521="S",R2521="RE"),100,"")</f>
        <v/>
      </c>
      <c r="T2521" s="181" t="str">
        <f>IF('result subject-wise'!U102="","",'result subject-wise'!U102)</f>
        <v/>
      </c>
      <c r="U2521" s="182" t="str">
        <f>IF('result subject-wise'!V102="","",'result subject-wise'!V102)</f>
        <v/>
      </c>
      <c r="V2521" s="176" t="str">
        <f>IF(OR(U2527=0,U2527&lt;S2527),"",IF(R2521="RE",SUM(Q2521,T2521),IF(R2521="S",T2521,Q2521)))</f>
        <v/>
      </c>
    </row>
    <row r="2522" spans="1:22" ht="19.25" customHeight="1">
      <c r="A2522" s="986"/>
      <c r="B2522" s="942" t="str">
        <f>'statement of marks'!$W$3</f>
        <v>ENGLISH COMPULSORY</v>
      </c>
      <c r="C2522" s="943"/>
      <c r="D2522" s="200" t="str">
        <f>IF('statement of marks'!W102="","",'statement of marks'!W102)</f>
        <v/>
      </c>
      <c r="E2522" s="201" t="str">
        <f>IF('statement of marks'!X102="","",'statement of marks'!X102)</f>
        <v/>
      </c>
      <c r="F2522" s="201" t="str">
        <f>IF('statement of marks'!Y102="","",'statement of marks'!Y102)</f>
        <v/>
      </c>
      <c r="G2522" s="177" t="str">
        <f>IF('statement of marks'!AA102="","",'statement of marks'!AA102)</f>
        <v/>
      </c>
      <c r="H2522" s="177" t="str">
        <f>'statement of marks'!$CU$6</f>
        <v/>
      </c>
      <c r="I2522" s="204" t="str">
        <f>IF(G2522="","",G2522)</f>
        <v/>
      </c>
      <c r="J2522" s="204" t="str">
        <f t="shared" ref="J2522:J2525" si="917">IF(G2522="","",SUM(D2522,E2522,F2522,G2522))</f>
        <v/>
      </c>
      <c r="K2522" s="178" t="str">
        <f>J2522</f>
        <v/>
      </c>
      <c r="L2522" s="177" t="str">
        <f>IF('statement of marks'!AC102="","",'statement of marks'!AC102)</f>
        <v/>
      </c>
      <c r="M2522" s="174" t="str">
        <f>'statement of marks'!$CZ$6</f>
        <v/>
      </c>
      <c r="N2522" s="204" t="str">
        <f>IF(L2522="","",L2522)</f>
        <v/>
      </c>
      <c r="O2522" s="204" t="str">
        <f t="shared" ref="O2522" si="918">IF(L2522="","",SUM(J2522,L2522))</f>
        <v/>
      </c>
      <c r="P2522" s="179">
        <f t="shared" ref="P2522" si="919">SUM(H2522,M2522)</f>
        <v>0</v>
      </c>
      <c r="Q2522" s="178" t="str">
        <f>O2522</f>
        <v/>
      </c>
      <c r="R2522" s="201" t="str">
        <f>CONCATENATE('statement of marks'!FM102,'statement of marks'!FN102,'statement of marks'!FO102)</f>
        <v/>
      </c>
      <c r="S2522" s="180" t="str">
        <f>IF(OR(R2522="S",R2522="RE"),100,"")</f>
        <v/>
      </c>
      <c r="T2522" s="181" t="str">
        <f>IF('result subject-wise'!X102="","",'result subject-wise'!X102)</f>
        <v/>
      </c>
      <c r="U2522" s="182" t="str">
        <f>IF('result subject-wise'!Y102="","",'result subject-wise'!Y102)</f>
        <v/>
      </c>
      <c r="V2522" s="176" t="str">
        <f>IF(OR(U2527=0,U2527&lt;S2527),"",IF(R2522="RE",SUM(Q2522,T2522),IF(R2522="S",T2522,Q2522)))</f>
        <v/>
      </c>
    </row>
    <row r="2523" spans="1:22" ht="19.25" customHeight="1">
      <c r="A2523" s="986"/>
      <c r="B2523" s="942" t="str">
        <f>'statement of marks'!AK102</f>
        <v/>
      </c>
      <c r="C2523" s="943"/>
      <c r="D2523" s="200" t="str">
        <f>IF('statement of marks'!AL102="","",'statement of marks'!AL102)</f>
        <v/>
      </c>
      <c r="E2523" s="201" t="str">
        <f>IF('statement of marks'!AM102="","",'statement of marks'!AM102)</f>
        <v/>
      </c>
      <c r="F2523" s="201" t="str">
        <f>IF('statement of marks'!AN102="","",'statement of marks'!AN102)</f>
        <v/>
      </c>
      <c r="G2523" s="177" t="str">
        <f>IF('statement of marks'!AP102="","",'statement of marks'!AP102)</f>
        <v/>
      </c>
      <c r="H2523" s="177" t="str">
        <f>IF('statement of marks'!AQ102="","",'statement of marks'!AQ102)</f>
        <v/>
      </c>
      <c r="I2523" s="204" t="str">
        <f>IF(G2523="","",IF(AND(G2523="ML",H2523="ML"),"ML",IF(AND(G2523="ML",H2523=""),"ML",SUM(G2523,H2523))))</f>
        <v/>
      </c>
      <c r="J2523" s="204" t="str">
        <f t="shared" si="917"/>
        <v/>
      </c>
      <c r="K2523" s="178" t="str">
        <f>IF(J2523="","",SUM(H2523,J2523))</f>
        <v/>
      </c>
      <c r="L2523" s="177" t="str">
        <f>IF('statement of marks'!AU102="","",'statement of marks'!AU102)</f>
        <v/>
      </c>
      <c r="M2523" s="177" t="str">
        <f>IF('statement of marks'!AV102="","",'statement of marks'!AV102)</f>
        <v/>
      </c>
      <c r="N2523" s="204" t="str">
        <f>IF(L2523="","",IF(AND(L2523="ML",M2523="ML"),"ML",IF(AND(L2523="ML",M2523=""),"ML",SUM(L2523,M2523))))</f>
        <v/>
      </c>
      <c r="O2523" s="204" t="str">
        <f>IF(L2523="","",SUM(J2523,L2523))</f>
        <v/>
      </c>
      <c r="P2523" s="177" t="str">
        <f>IF(AND(H2523="",M2523=""),"",SUM(H2523,M2523))</f>
        <v/>
      </c>
      <c r="Q2523" s="178" t="str">
        <f>IF(O2523="","",SUM(O2523,P2523))</f>
        <v/>
      </c>
      <c r="R2523" s="201" t="str">
        <f>CONCATENATE('statement of marks'!FP102,'statement of marks'!FY102,'statement of marks'!FZ102)</f>
        <v/>
      </c>
      <c r="S2523" s="180" t="str">
        <f>IF('result subject-wise'!Z102="","",'result subject-wise'!Z102)</f>
        <v/>
      </c>
      <c r="T2523" s="181" t="str">
        <f>IF('result subject-wise'!AB102="","",'result subject-wise'!AB102)</f>
        <v/>
      </c>
      <c r="U2523" s="182" t="str">
        <f>IF('result subject-wise'!AC102="","",'result subject-wise'!AC102)</f>
        <v/>
      </c>
      <c r="V2523" s="176" t="str">
        <f>IF(OR(U2527=0,U2527&lt;S2527),"",IF(OR(R2523="RE",R2523="REP"),SUM(Q2523,T2523),IF(R2523="S",T2523,Q2523)))</f>
        <v/>
      </c>
    </row>
    <row r="2524" spans="1:22" ht="19.25" customHeight="1">
      <c r="A2524" s="986"/>
      <c r="B2524" s="942" t="str">
        <f>'statement of marks'!BM102</f>
        <v/>
      </c>
      <c r="C2524" s="943"/>
      <c r="D2524" s="200" t="str">
        <f>IF('statement of marks'!BN102="","",'statement of marks'!BN102)</f>
        <v/>
      </c>
      <c r="E2524" s="201" t="str">
        <f>IF('statement of marks'!BO102="","",'statement of marks'!BO102)</f>
        <v/>
      </c>
      <c r="F2524" s="201" t="str">
        <f>IF('statement of marks'!BP102="","",'statement of marks'!BP102)</f>
        <v/>
      </c>
      <c r="G2524" s="177" t="str">
        <f>IF('statement of marks'!BR102="","",'statement of marks'!BR102)</f>
        <v/>
      </c>
      <c r="H2524" s="177" t="str">
        <f>IF('statement of marks'!BS102="","",'statement of marks'!BS102)</f>
        <v/>
      </c>
      <c r="I2524" s="204" t="str">
        <f t="shared" ref="I2524" si="920">IF(G2524="","",IF(AND(G2524="ML",H2524="ML"),"ML",IF(AND(G2524="ML",H2524=""),"ML",SUM(G2524,H2524))))</f>
        <v/>
      </c>
      <c r="J2524" s="204" t="str">
        <f t="shared" si="917"/>
        <v/>
      </c>
      <c r="K2524" s="178" t="str">
        <f>IF(J2524="","",SUM(H2524,J2524))</f>
        <v/>
      </c>
      <c r="L2524" s="177" t="str">
        <f>IF('statement of marks'!BW102="","",'statement of marks'!BW102)</f>
        <v/>
      </c>
      <c r="M2524" s="177" t="str">
        <f>IF('statement of marks'!BX102="","",'statement of marks'!BX102)</f>
        <v/>
      </c>
      <c r="N2524" s="204" t="str">
        <f t="shared" ref="N2524" si="921">IF(L2524="","",IF(AND(L2524="ML",M2524="ML"),"ML",IF(AND(L2524="ML",M2524=""),"ML",SUM(L2524,M2524))))</f>
        <v/>
      </c>
      <c r="O2524" s="204" t="str">
        <f>IF(L2524="","",SUM(J2524,L2524))</f>
        <v/>
      </c>
      <c r="P2524" s="177" t="str">
        <f t="shared" ref="P2524:P2525" si="922">IF(AND(H2524="",M2524=""),"",SUM(H2524,M2524))</f>
        <v/>
      </c>
      <c r="Q2524" s="178" t="str">
        <f>IF(O2524="","",SUM(O2524,P2524))</f>
        <v/>
      </c>
      <c r="R2524" s="201" t="str">
        <f>CONCATENATE('statement of marks'!GA102,'statement of marks'!GJ102,'statement of marks'!GK102)</f>
        <v/>
      </c>
      <c r="S2524" s="180" t="str">
        <f>IF('result subject-wise'!AD102="","",'result subject-wise'!AD102)</f>
        <v/>
      </c>
      <c r="T2524" s="181" t="str">
        <f>IF('result subject-wise'!AF102="","",'result subject-wise'!AF102)</f>
        <v/>
      </c>
      <c r="U2524" s="182" t="str">
        <f>IF('result subject-wise'!AG102="","",'result subject-wise'!AG102)</f>
        <v/>
      </c>
      <c r="V2524" s="176" t="str">
        <f>IF(OR(U2527=0,U2527&lt;S2527),"",IF(OR(R2524="RE",R2524="REP"),SUM(Q2524,T2524),IF(R2524="S",T2524,Q2524)))</f>
        <v/>
      </c>
    </row>
    <row r="2525" spans="1:22" ht="19.25" customHeight="1">
      <c r="A2525" s="986"/>
      <c r="B2525" s="942" t="str">
        <f>'statement of marks'!CO102</f>
        <v/>
      </c>
      <c r="C2525" s="943"/>
      <c r="D2525" s="200" t="str">
        <f>IF('statement of marks'!CP102="","",'statement of marks'!CP102)</f>
        <v/>
      </c>
      <c r="E2525" s="201" t="str">
        <f>IF('statement of marks'!CQ102="","",'statement of marks'!CQ102)</f>
        <v/>
      </c>
      <c r="F2525" s="201" t="str">
        <f>IF('statement of marks'!CR102="","",'statement of marks'!CR102)</f>
        <v/>
      </c>
      <c r="G2525" s="177" t="str">
        <f>IF('statement of marks'!CT102="","",'statement of marks'!CT102)</f>
        <v/>
      </c>
      <c r="H2525" s="177" t="str">
        <f>IF('statement of marks'!CU102="","",'statement of marks'!CU102)</f>
        <v/>
      </c>
      <c r="I2525" s="204" t="str">
        <f>IF(G2525="","",IF(AND(G2525="ML",H2525="ML"),"ML",IF(AND(G2525="ML",H2525=""),"ML",SUM(G2525,H2525))))</f>
        <v/>
      </c>
      <c r="J2525" s="204" t="str">
        <f t="shared" si="917"/>
        <v/>
      </c>
      <c r="K2525" s="178" t="str">
        <f>IF(J2525="","",SUM(H2525,J2525))</f>
        <v/>
      </c>
      <c r="L2525" s="177" t="str">
        <f>IF('statement of marks'!CY102="","",'statement of marks'!CY102)</f>
        <v/>
      </c>
      <c r="M2525" s="177" t="str">
        <f>IF('statement of marks'!CZ102="","",'statement of marks'!CZ102)</f>
        <v/>
      </c>
      <c r="N2525" s="204" t="str">
        <f>IF(L2525="","",IF(AND(L2525="ML",M2525="ML"),"ML",IF(AND(L2525="ML",M2525=""),"ML",SUM(L2525,M2525))))</f>
        <v/>
      </c>
      <c r="O2525" s="204" t="str">
        <f>IF(L2525="","",SUM(J2525,L2525))</f>
        <v/>
      </c>
      <c r="P2525" s="177" t="str">
        <f t="shared" si="922"/>
        <v/>
      </c>
      <c r="Q2525" s="178" t="str">
        <f>IF(O2525="","",SUM(O2525,P2525))</f>
        <v/>
      </c>
      <c r="R2525" s="201" t="str">
        <f>CONCATENATE('statement of marks'!GL102,'statement of marks'!GU102,'statement of marks'!GV102)</f>
        <v/>
      </c>
      <c r="S2525" s="180" t="str">
        <f>IF('result subject-wise'!AH102="","",'result subject-wise'!AH102)</f>
        <v/>
      </c>
      <c r="T2525" s="181" t="str">
        <f>IF('result subject-wise'!AJ102="","",'result subject-wise'!AJ102)</f>
        <v/>
      </c>
      <c r="U2525" s="182" t="str">
        <f>IF('result subject-wise'!AK102="","",'result subject-wise'!AK102)</f>
        <v/>
      </c>
      <c r="V2525" s="176" t="str">
        <f>IF(OR(U2527=0,U2527&lt;S2527),"",IF(OR(R2525="RE",R2525="REP"),SUM(Q2525,T2525),IF(R2525="S",T2525,Q2525)))</f>
        <v/>
      </c>
    </row>
    <row r="2526" spans="1:22" ht="19.25" customHeight="1">
      <c r="A2526" s="986"/>
      <c r="B2526" s="1032" t="s">
        <v>296</v>
      </c>
      <c r="C2526" s="1033"/>
      <c r="D2526" s="183" t="str">
        <f>IF(AND(D2521="",D2522="",D2523="",D2524="",D2525=""),"",SUM(D2521:D2525))</f>
        <v/>
      </c>
      <c r="E2526" s="183" t="str">
        <f t="shared" ref="E2526:F2526" si="923">IF(AND(E2521="",E2522="",E2523="",E2524="",E2525=""),"",SUM(E2521:E2525))</f>
        <v/>
      </c>
      <c r="F2526" s="183" t="str">
        <f t="shared" si="923"/>
        <v/>
      </c>
      <c r="G2526" s="184" t="str">
        <f>IF(G2521="","",SUM(G2521:G2525))</f>
        <v/>
      </c>
      <c r="H2526" s="184">
        <f>SUM(H2523:H2525)</f>
        <v>0</v>
      </c>
      <c r="I2526" s="184" t="str">
        <f>IF(AND(I2521="",I2522="",I2523="",I2524="",I2525=""),"",SUM(I2521:I2525))</f>
        <v/>
      </c>
      <c r="J2526" s="185" t="str">
        <f>IF(J2525="","",SUM(J2521:J2525))</f>
        <v/>
      </c>
      <c r="K2526" s="186" t="str">
        <f>IF(K2521="","",SUM(K2521:K2525))</f>
        <v/>
      </c>
      <c r="L2526" s="184" t="str">
        <f>IF(L2521="","",SUM(L2521:L2525))</f>
        <v/>
      </c>
      <c r="M2526" s="184">
        <f>SUM(M2523:M2525)</f>
        <v>0</v>
      </c>
      <c r="N2526" s="184" t="str">
        <f t="shared" ref="N2526" si="924">IF(AND(N2521="",N2522="",N2523="",N2524="",N2525=""),"",SUM(N2521:N2525))</f>
        <v/>
      </c>
      <c r="O2526" s="185" t="str">
        <f>IF(L2526="","",SUM(J2526,L2526))</f>
        <v/>
      </c>
      <c r="P2526" s="186">
        <f>SUM(H2526,M2526)</f>
        <v>0</v>
      </c>
      <c r="Q2526" s="186" t="str">
        <f>IF(Q2521="","",SUM(Q2521:Q2525))</f>
        <v/>
      </c>
      <c r="R2526" s="185"/>
      <c r="S2526" s="185" t="str">
        <f>IF(AND(S2521="",S2522="",S2523="",S2524="",S2525=""),"",SUM(S2521:S2525))</f>
        <v/>
      </c>
      <c r="T2526" s="187" t="str">
        <f>IF(AND(T2521="",T2522="",T2523="",T2524="",T2525=""),"",SUM(T2521:T2525))</f>
        <v/>
      </c>
      <c r="U2526" s="188"/>
      <c r="V2526" s="189" t="str">
        <f>IF(V2521="","",SUM(V2521:V2525))</f>
        <v/>
      </c>
    </row>
    <row r="2527" spans="1:22" ht="19.25" customHeight="1">
      <c r="A2527" s="986"/>
      <c r="B2527" s="1034" t="s">
        <v>318</v>
      </c>
      <c r="C2527" s="1035"/>
      <c r="D2527" s="173" t="str">
        <f>IF(D2526="","",50-(COUNTIF(D2521:D2525,"NA")*10+COUNTIF(D2521:D2525,"ML")*10))</f>
        <v/>
      </c>
      <c r="E2527" s="173" t="str">
        <f t="shared" ref="E2527:F2527" si="925">IF(E2526="","",50-(COUNTIF(E2521:E2525,"NA")*10+COUNTIF(E2521:E2525,"ML")*10))</f>
        <v/>
      </c>
      <c r="F2527" s="173" t="str">
        <f t="shared" si="925"/>
        <v/>
      </c>
      <c r="G2527" s="177">
        <f>I2527-H2527</f>
        <v>350</v>
      </c>
      <c r="H2527" s="184">
        <f>IF(H2526="","",(IF(OR(H2523="ML",H2523=""),0,H2520)+IF(OR(H2524="ML",H2524=""),0,H2521)+IF(OR(H2525="ML",H2525=""),0,H2522)))</f>
        <v>0</v>
      </c>
      <c r="I2527" s="177">
        <f>IF(I2526=0,0,350-H2529)</f>
        <v>350</v>
      </c>
      <c r="J2527" s="204" t="str">
        <f>IF(J2526="","",SUM(D2527:G2527))</f>
        <v/>
      </c>
      <c r="K2527" s="178" t="str">
        <f>IF(K2526="","",SUM(H2527,J2527))</f>
        <v/>
      </c>
      <c r="L2527" s="177">
        <f>N2527-M2527</f>
        <v>500</v>
      </c>
      <c r="M2527" s="180">
        <f>IF(M2526="","",(IF(OR(M2523="ML",M2523=""),0,M2520)+IF(OR(M2524="ML",M2524=""),0,M2521)+IF(OR(M2525="ML",M2525=""),0,M2522)))</f>
        <v>0</v>
      </c>
      <c r="N2527" s="177">
        <f>IF(N2526=0,0,500-M2529)</f>
        <v>500</v>
      </c>
      <c r="O2527" s="204">
        <f>IF(L2527="","",SUM(J2527,L2527))</f>
        <v>500</v>
      </c>
      <c r="P2527" s="178">
        <f>SUM(H2527,M2527)</f>
        <v>0</v>
      </c>
      <c r="Q2527" s="178" t="str">
        <f>IF(Q2526="","",SUM(O2527,P2527))</f>
        <v/>
      </c>
      <c r="R2527" s="169"/>
      <c r="S2527" s="190">
        <f>COUNTIF(R2521:R2530,"S")</f>
        <v>0</v>
      </c>
      <c r="T2527" s="190">
        <f>COUNTIF(R2521:R2530,"RE")+COUNTIF(R2521:R2530,"REP")</f>
        <v>0</v>
      </c>
      <c r="U2527" s="190">
        <f>COUNTIF(U2521:U2526,"P")+COUNTIF(U2529:U2530,"P")</f>
        <v>0</v>
      </c>
      <c r="V2527" s="191" t="str">
        <f>IF(OR(U2527=0,U2527&lt;(S2527+T2527)),"",(Q2527-(S2527*200)+S2526))</f>
        <v/>
      </c>
    </row>
    <row r="2528" spans="1:22" ht="19.25" customHeight="1">
      <c r="A2528" s="986"/>
      <c r="B2528" s="942" t="s">
        <v>156</v>
      </c>
      <c r="C2528" s="943"/>
      <c r="D2528" s="192" t="str">
        <f t="shared" ref="D2528:Q2528" si="926">IF(D2527="","",D2526/D2527*100)</f>
        <v/>
      </c>
      <c r="E2528" s="192" t="str">
        <f t="shared" si="926"/>
        <v/>
      </c>
      <c r="F2528" s="192" t="str">
        <f t="shared" si="926"/>
        <v/>
      </c>
      <c r="G2528" s="192" t="e">
        <f t="shared" si="926"/>
        <v>#VALUE!</v>
      </c>
      <c r="H2528" s="192" t="e">
        <f t="shared" si="926"/>
        <v>#DIV/0!</v>
      </c>
      <c r="I2528" s="192" t="e">
        <f t="shared" si="926"/>
        <v>#VALUE!</v>
      </c>
      <c r="J2528" s="192" t="str">
        <f t="shared" si="926"/>
        <v/>
      </c>
      <c r="K2528" s="193" t="str">
        <f t="shared" si="926"/>
        <v/>
      </c>
      <c r="L2528" s="192" t="e">
        <f t="shared" si="926"/>
        <v>#VALUE!</v>
      </c>
      <c r="M2528" s="192" t="e">
        <f t="shared" si="926"/>
        <v>#DIV/0!</v>
      </c>
      <c r="N2528" s="192" t="e">
        <f t="shared" si="926"/>
        <v>#VALUE!</v>
      </c>
      <c r="O2528" s="192" t="e">
        <f t="shared" si="926"/>
        <v>#VALUE!</v>
      </c>
      <c r="P2528" s="193" t="e">
        <f t="shared" si="926"/>
        <v>#DIV/0!</v>
      </c>
      <c r="Q2528" s="193" t="str">
        <f t="shared" si="926"/>
        <v/>
      </c>
      <c r="R2528" s="166"/>
      <c r="S2528" s="166"/>
      <c r="T2528" s="167"/>
      <c r="U2528" s="170"/>
      <c r="V2528" s="194" t="str">
        <f>IF(V2527="","",V2526/V2527*100)</f>
        <v/>
      </c>
    </row>
    <row r="2529" spans="1:22" ht="19.25" customHeight="1">
      <c r="A2529" s="986"/>
      <c r="B2529" s="942" t="str">
        <f>'statement of marks'!$DQ$3</f>
        <v>RAJASTHAN STUDIES</v>
      </c>
      <c r="C2529" s="943"/>
      <c r="D2529" s="200" t="str">
        <f>IF('statement of marks'!DQ102="","",'statement of marks'!DQ102)</f>
        <v/>
      </c>
      <c r="E2529" s="201" t="str">
        <f>IF('statement of marks'!DR102="","",'statement of marks'!DR102)</f>
        <v/>
      </c>
      <c r="F2529" s="201" t="str">
        <f>IF('statement of marks'!DS102="","",'statement of marks'!DS102)</f>
        <v/>
      </c>
      <c r="G2529" s="201" t="str">
        <f>IF('statement of marks'!DU102="","",'statement of marks'!DU102)</f>
        <v/>
      </c>
      <c r="H2529" s="179">
        <f>IF(G2521="ML",70)+IF(G2522="ML",70)+IF(G2523="ML",70-H2520)+IF(G2524="ML",70-H2521)+IF(G2525="ML",70-H2522)+IF(H2523="ml",H2520)+IF(H2524="ml",H2521)+IF(H2525="ml",H2522)</f>
        <v>0</v>
      </c>
      <c r="I2529" s="204" t="str">
        <f>IF(G2529="","",SUM(G2529,H2529))</f>
        <v/>
      </c>
      <c r="J2529" s="204" t="str">
        <f>IF(G2529="","",SUM(D2529,E2529,F2529,G2529))</f>
        <v/>
      </c>
      <c r="K2529" s="178" t="str">
        <f>IF(J2529="","",SUM(H2529,J2529))</f>
        <v/>
      </c>
      <c r="L2529" s="201" t="str">
        <f>IF('statement of marks'!DW102="","",'statement of marks'!DW102)</f>
        <v/>
      </c>
      <c r="M2529" s="179">
        <f>IF(L2521="ML",100)+IF(L2522="ML",100)+IF(L2523="ML",100-M2520)+IF(L2524="ML",100-M2521)+IF(L2525="ML",100-M2522)+IF(M2523="ml",M2520)+IF(M2524="ml",M2521)+IF(M2525="ml",M2522)</f>
        <v>0</v>
      </c>
      <c r="N2529" s="204" t="str">
        <f>IF(L2529="","",SUM(L2529,M2529))</f>
        <v/>
      </c>
      <c r="O2529" s="204" t="str">
        <f>IF(L2529="","",SUM(K2529,L2529))</f>
        <v/>
      </c>
      <c r="P2529" s="179">
        <f>SUM(H2529,M2529)</f>
        <v>0</v>
      </c>
      <c r="Q2529" s="178" t="str">
        <f>IF(O2529="","",SUM(O2529,M2529))</f>
        <v/>
      </c>
      <c r="R2529" s="201" t="str">
        <f>IF('statement of marks'!GW102="","",'statement of marks'!GW102)</f>
        <v/>
      </c>
      <c r="S2529" s="180" t="str">
        <f>IF(OR(R2529="S",R2529="RE"),100,"")</f>
        <v/>
      </c>
      <c r="T2529" s="171" t="str">
        <f>IF('result subject-wise'!AL102="","",'result subject-wise'!AL102)</f>
        <v/>
      </c>
      <c r="U2529" s="172" t="str">
        <f>IF('result subject-wise'!AM102="","",'result subject-wise'!AM102)</f>
        <v/>
      </c>
      <c r="V2529" s="1036"/>
    </row>
    <row r="2530" spans="1:22" ht="19.25" customHeight="1">
      <c r="A2530" s="986"/>
      <c r="B2530" s="942" t="str">
        <f>'statement of marks'!$ED$3</f>
        <v>JEEVAN KAUSJAL</v>
      </c>
      <c r="C2530" s="943"/>
      <c r="D2530" s="1037" t="s">
        <v>283</v>
      </c>
      <c r="E2530" s="1038"/>
      <c r="F2530" s="204">
        <f>'statement of marks'!$ED$6</f>
        <v>30</v>
      </c>
      <c r="G2530" s="177" t="str">
        <f>IF('statement of marks'!ED102="","",'statement of marks'!ED102)</f>
        <v/>
      </c>
      <c r="H2530" s="1038" t="s">
        <v>284</v>
      </c>
      <c r="I2530" s="1038"/>
      <c r="J2530" s="204">
        <f>'statement of marks'!$EE$6</f>
        <v>30</v>
      </c>
      <c r="K2530" s="178" t="str">
        <f>IF('statement of marks'!EE102="","",'statement of marks'!EE102)</f>
        <v/>
      </c>
      <c r="L2530" s="1038" t="s">
        <v>113</v>
      </c>
      <c r="M2530" s="1038"/>
      <c r="N2530" s="204">
        <f>'statement of marks'!$EF$6</f>
        <v>40</v>
      </c>
      <c r="O2530" s="201" t="str">
        <f>IF('statement of marks'!EF102="","",'statement of marks'!EF102)</f>
        <v/>
      </c>
      <c r="P2530" s="166"/>
      <c r="Q2530" s="178" t="str">
        <f>IF(O2530="","",SUM(G2530,K2530,O2530))</f>
        <v/>
      </c>
      <c r="R2530" s="201" t="str">
        <f>IF('statement of marks'!GX102="","",'statement of marks'!GX102)</f>
        <v/>
      </c>
      <c r="S2530" s="180" t="str">
        <f>IF(OR(R2530="S",R2530="RE"),40,"")</f>
        <v/>
      </c>
      <c r="T2530" s="171" t="str">
        <f>IF('result subject-wise'!AN102="","",'result subject-wise'!AN102)</f>
        <v/>
      </c>
      <c r="U2530" s="172" t="str">
        <f>IF('result subject-wise'!AO102="","",'result subject-wise'!AO102)</f>
        <v/>
      </c>
      <c r="V2530" s="1036"/>
    </row>
    <row r="2531" spans="1:22" ht="19.25" customHeight="1">
      <c r="A2531" s="986"/>
      <c r="B2531" s="1039" t="s">
        <v>200</v>
      </c>
      <c r="C2531" s="1040"/>
      <c r="D2531" s="1041" t="str">
        <f>IF('statement of marks'!HD102="","",'statement of marks'!HD102)</f>
        <v/>
      </c>
      <c r="E2531" s="1042"/>
      <c r="F2531" s="1042"/>
      <c r="G2531" s="1042"/>
      <c r="H2531" s="1042"/>
      <c r="I2531" s="1043"/>
      <c r="J2531" s="202" t="s">
        <v>330</v>
      </c>
      <c r="K2531" s="201" t="str">
        <f>IF('statement of marks'!HG102="","",'statement of marks'!HG102)</f>
        <v/>
      </c>
      <c r="L2531" s="1044" t="s">
        <v>157</v>
      </c>
      <c r="M2531" s="1045"/>
      <c r="N2531" s="1046"/>
      <c r="O2531" s="201" t="str">
        <f>IF('statement of marks'!HI102="","",'statement of marks'!HI102)</f>
        <v/>
      </c>
      <c r="P2531" s="1047" t="s">
        <v>324</v>
      </c>
      <c r="Q2531" s="1047"/>
      <c r="R2531" s="1047"/>
      <c r="S2531" s="1047"/>
      <c r="T2531" s="1047"/>
      <c r="U2531" s="1047"/>
      <c r="V2531" s="1048"/>
    </row>
    <row r="2532" spans="1:22" ht="19.25" customHeight="1">
      <c r="A2532" s="986"/>
      <c r="B2532" s="1039" t="s">
        <v>333</v>
      </c>
      <c r="C2532" s="1040"/>
      <c r="D2532" s="965" t="s">
        <v>127</v>
      </c>
      <c r="E2532" s="966"/>
      <c r="F2532" s="958" t="s">
        <v>129</v>
      </c>
      <c r="G2532" s="958"/>
      <c r="H2532" s="958" t="s">
        <v>131</v>
      </c>
      <c r="I2532" s="958"/>
      <c r="J2532" s="958" t="s">
        <v>133</v>
      </c>
      <c r="K2532" s="958"/>
      <c r="L2532" s="959" t="s">
        <v>312</v>
      </c>
      <c r="M2532" s="959"/>
      <c r="N2532" s="959"/>
      <c r="O2532" s="959"/>
      <c r="P2532" s="960" t="s">
        <v>200</v>
      </c>
      <c r="Q2532" s="960"/>
      <c r="R2532" s="960"/>
      <c r="S2532" s="960"/>
      <c r="T2532" s="961" t="str">
        <f>IF('result subject-wise'!AR102="","",'result subject-wise'!AR102)</f>
        <v/>
      </c>
      <c r="U2532" s="961"/>
      <c r="V2532" s="962"/>
    </row>
    <row r="2533" spans="1:22" ht="19.25" customHeight="1">
      <c r="A2533" s="986"/>
      <c r="B2533" s="963" t="s">
        <v>309</v>
      </c>
      <c r="C2533" s="964"/>
      <c r="D2533" s="965" t="str">
        <f>IF('statement of marks'!EZ102="","",'statement of marks'!EZ102)</f>
        <v/>
      </c>
      <c r="E2533" s="966"/>
      <c r="F2533" s="966" t="str">
        <f>IF('statement of marks'!FB102="","",'statement of marks'!FB102)</f>
        <v/>
      </c>
      <c r="G2533" s="966"/>
      <c r="H2533" s="966" t="str">
        <f>IF('statement of marks'!FD102="","",'statement of marks'!FD102)</f>
        <v/>
      </c>
      <c r="I2533" s="966"/>
      <c r="J2533" s="966" t="str">
        <f>IF('statement of marks'!FF102="","",'statement of marks'!FF102)</f>
        <v/>
      </c>
      <c r="K2533" s="966"/>
      <c r="L2533" s="966" t="str">
        <f>IF('statement of marks'!FH102="","",'statement of marks'!FH102)</f>
        <v/>
      </c>
      <c r="M2533" s="966"/>
      <c r="N2533" s="966"/>
      <c r="O2533" s="966"/>
      <c r="P2533" s="960" t="s">
        <v>330</v>
      </c>
      <c r="Q2533" s="960"/>
      <c r="R2533" s="960"/>
      <c r="S2533" s="960"/>
      <c r="T2533" s="961" t="str">
        <f>IF(AND(T2532="mRrh.kZ",V2528&gt;=60),"FIRST",IF(AND(T2532="mRrh.kZ",V2528&gt;=48),"SECOND",IF(AND(T2532="mRrh.kZ",V2528&gt;=36),"THIRD","")))</f>
        <v/>
      </c>
      <c r="U2533" s="961"/>
      <c r="V2533" s="962"/>
    </row>
    <row r="2534" spans="1:22" ht="19.25" customHeight="1">
      <c r="A2534" s="986"/>
      <c r="B2534" s="963" t="s">
        <v>310</v>
      </c>
      <c r="C2534" s="964"/>
      <c r="D2534" s="967" t="str">
        <f>IF('statement of marks'!EY102="","",'statement of marks'!EY102)</f>
        <v/>
      </c>
      <c r="E2534" s="968"/>
      <c r="F2534" s="968" t="str">
        <f>IF('statement of marks'!FA102="","",'statement of marks'!FA102)</f>
        <v/>
      </c>
      <c r="G2534" s="968"/>
      <c r="H2534" s="968" t="str">
        <f>IF('statement of marks'!FC102="","",'statement of marks'!FC102)</f>
        <v/>
      </c>
      <c r="I2534" s="968"/>
      <c r="J2534" s="968" t="str">
        <f>IF('statement of marks'!FE102="","",'statement of marks'!FE102)</f>
        <v/>
      </c>
      <c r="K2534" s="968"/>
      <c r="L2534" s="968" t="str">
        <f>IF('statement of marks'!FG102="","",'statement of marks'!FG102)</f>
        <v/>
      </c>
      <c r="M2534" s="968"/>
      <c r="N2534" s="968"/>
      <c r="O2534" s="968"/>
      <c r="P2534" s="969" t="s">
        <v>302</v>
      </c>
      <c r="Q2534" s="970"/>
      <c r="R2534" s="970"/>
      <c r="S2534" s="971"/>
      <c r="T2534" s="972" t="str">
        <f>IF(T2532="","",'result subject-wise'!$G$118)</f>
        <v/>
      </c>
      <c r="U2534" s="972"/>
      <c r="V2534" s="973"/>
    </row>
    <row r="2535" spans="1:22" ht="19.25" customHeight="1">
      <c r="A2535" s="986"/>
      <c r="B2535" s="942" t="s">
        <v>303</v>
      </c>
      <c r="C2535" s="943"/>
      <c r="D2535" s="944"/>
      <c r="E2535" s="945"/>
      <c r="F2535" s="945"/>
      <c r="G2535" s="945"/>
      <c r="H2535" s="945"/>
      <c r="I2535" s="945"/>
      <c r="J2535" s="945"/>
      <c r="K2535" s="945"/>
      <c r="L2535" s="946" t="s">
        <v>326</v>
      </c>
      <c r="M2535" s="946"/>
      <c r="N2535" s="946"/>
      <c r="O2535" s="946"/>
      <c r="P2535" s="946"/>
      <c r="Q2535" s="946"/>
      <c r="R2535" s="974"/>
      <c r="S2535" s="975"/>
      <c r="T2535" s="975"/>
      <c r="U2535" s="975"/>
      <c r="V2535" s="976"/>
    </row>
    <row r="2536" spans="1:22" ht="19.25" customHeight="1">
      <c r="A2536" s="986"/>
      <c r="B2536" s="942" t="s">
        <v>335</v>
      </c>
      <c r="C2536" s="943"/>
      <c r="D2536" s="944"/>
      <c r="E2536" s="945"/>
      <c r="F2536" s="945"/>
      <c r="G2536" s="945"/>
      <c r="H2536" s="945"/>
      <c r="I2536" s="945"/>
      <c r="J2536" s="945"/>
      <c r="K2536" s="945"/>
      <c r="L2536" s="946" t="s">
        <v>304</v>
      </c>
      <c r="M2536" s="946"/>
      <c r="N2536" s="946"/>
      <c r="O2536" s="946"/>
      <c r="P2536" s="946"/>
      <c r="Q2536" s="946"/>
      <c r="R2536" s="977"/>
      <c r="S2536" s="978"/>
      <c r="T2536" s="978"/>
      <c r="U2536" s="978"/>
      <c r="V2536" s="979"/>
    </row>
    <row r="2537" spans="1:22" ht="19.25" customHeight="1">
      <c r="A2537" s="986"/>
      <c r="B2537" s="942" t="s">
        <v>313</v>
      </c>
      <c r="C2537" s="943"/>
      <c r="D2537" s="944"/>
      <c r="E2537" s="945"/>
      <c r="F2537" s="945"/>
      <c r="G2537" s="945"/>
      <c r="H2537" s="945"/>
      <c r="I2537" s="945"/>
      <c r="J2537" s="945"/>
      <c r="K2537" s="945"/>
      <c r="L2537" s="946" t="s">
        <v>327</v>
      </c>
      <c r="M2537" s="946"/>
      <c r="N2537" s="946"/>
      <c r="O2537" s="946"/>
      <c r="P2537" s="946"/>
      <c r="Q2537" s="946"/>
      <c r="R2537" s="947" t="s">
        <v>328</v>
      </c>
      <c r="S2537" s="948"/>
      <c r="T2537" s="948"/>
      <c r="U2537" s="948"/>
      <c r="V2537" s="949"/>
    </row>
    <row r="2538" spans="1:22" ht="19.25" customHeight="1">
      <c r="A2538" s="987"/>
      <c r="B2538" s="950" t="s">
        <v>329</v>
      </c>
      <c r="C2538" s="951"/>
      <c r="D2538" s="952"/>
      <c r="E2538" s="953"/>
      <c r="F2538" s="953"/>
      <c r="G2538" s="953"/>
      <c r="H2538" s="953"/>
      <c r="I2538" s="953"/>
      <c r="J2538" s="953"/>
      <c r="K2538" s="953"/>
      <c r="L2538" s="951" t="s">
        <v>117</v>
      </c>
      <c r="M2538" s="951"/>
      <c r="N2538" s="951"/>
      <c r="O2538" s="951"/>
      <c r="P2538" s="954">
        <f>'statement of marks'!$HJ$110</f>
        <v>42122</v>
      </c>
      <c r="Q2538" s="954"/>
      <c r="R2538" s="955" t="s">
        <v>305</v>
      </c>
      <c r="S2538" s="956"/>
      <c r="T2538" s="956"/>
      <c r="U2538" s="956"/>
      <c r="V2538" s="957"/>
    </row>
    <row r="2539" spans="1:22" ht="19.25" customHeight="1">
      <c r="A2539" s="980" t="s">
        <v>287</v>
      </c>
      <c r="B2539" s="981"/>
      <c r="C2539" s="981"/>
      <c r="D2539" s="981"/>
      <c r="E2539" s="981"/>
      <c r="F2539" s="981"/>
      <c r="G2539" s="981"/>
      <c r="H2539" s="981"/>
      <c r="I2539" s="981"/>
      <c r="J2539" s="981"/>
      <c r="K2539" s="981"/>
      <c r="L2539" s="981"/>
      <c r="M2539" s="981"/>
      <c r="N2539" s="981"/>
      <c r="O2539" s="981"/>
      <c r="P2539" s="981"/>
      <c r="Q2539" s="981"/>
      <c r="R2539" s="981"/>
      <c r="S2539" s="981"/>
      <c r="T2539" s="981"/>
      <c r="U2539" s="981"/>
      <c r="V2539" s="982"/>
    </row>
    <row r="2540" spans="1:22" ht="19.25" customHeight="1">
      <c r="A2540" s="983" t="str">
        <f>'statement of marks'!$A$1</f>
        <v>GOVT. GIRLS' HR. SEC. SCHOOL, NIMBAHERA</v>
      </c>
      <c r="B2540" s="984"/>
      <c r="C2540" s="984"/>
      <c r="D2540" s="984"/>
      <c r="E2540" s="984"/>
      <c r="F2540" s="984"/>
      <c r="G2540" s="984"/>
      <c r="H2540" s="984"/>
      <c r="I2540" s="984"/>
      <c r="J2540" s="984"/>
      <c r="K2540" s="984"/>
      <c r="L2540" s="984"/>
      <c r="M2540" s="984"/>
      <c r="N2540" s="984"/>
      <c r="O2540" s="984"/>
      <c r="P2540" s="984"/>
      <c r="Q2540" s="984"/>
      <c r="R2540" s="984"/>
      <c r="S2540" s="984"/>
      <c r="T2540" s="984"/>
      <c r="U2540" s="984"/>
      <c r="V2540" s="985"/>
    </row>
    <row r="2541" spans="1:22" ht="19.25" customHeight="1">
      <c r="A2541" s="986"/>
      <c r="B2541" s="988" t="s">
        <v>316</v>
      </c>
      <c r="C2541" s="988"/>
      <c r="D2541" s="989" t="str">
        <f>'statement of marks'!$F$3</f>
        <v>2013-14</v>
      </c>
      <c r="E2541" s="990"/>
      <c r="F2541" s="991" t="str">
        <f>IF(T2559="","MAIN EXAMINATION",IF(D2558="Suppl.","SUPPLEMENTARY EXAMINATION",IF(D2558="Re-exam.","RE-EXAMINATION",)))</f>
        <v>MAIN EXAMINATION</v>
      </c>
      <c r="G2541" s="992"/>
      <c r="H2541" s="992"/>
      <c r="I2541" s="992"/>
      <c r="J2541" s="992"/>
      <c r="K2541" s="992"/>
      <c r="L2541" s="992"/>
      <c r="M2541" s="992"/>
      <c r="N2541" s="992"/>
      <c r="O2541" s="992"/>
      <c r="P2541" s="992"/>
      <c r="Q2541" s="992"/>
      <c r="R2541" s="993" t="s">
        <v>315</v>
      </c>
      <c r="S2541" s="994"/>
      <c r="T2541" s="995" t="str">
        <f>'statement of marks'!$A$3</f>
        <v>11 'A'</v>
      </c>
      <c r="U2541" s="995"/>
      <c r="V2541" s="996"/>
    </row>
    <row r="2542" spans="1:22" ht="19.25" customHeight="1">
      <c r="A2542" s="986"/>
      <c r="B2542" s="997" t="s">
        <v>36</v>
      </c>
      <c r="C2542" s="997"/>
      <c r="D2542" s="998" t="str">
        <f>IF('statement of marks'!G103="","",'statement of marks'!G103)</f>
        <v>A 095</v>
      </c>
      <c r="E2542" s="946"/>
      <c r="F2542" s="946"/>
      <c r="G2542" s="946"/>
      <c r="H2542" s="946"/>
      <c r="I2542" s="946"/>
      <c r="J2542" s="946"/>
      <c r="K2542" s="946"/>
      <c r="L2542" s="946"/>
      <c r="M2542" s="946"/>
      <c r="N2542" s="946"/>
      <c r="O2542" s="946"/>
      <c r="P2542" s="946"/>
      <c r="Q2542" s="946"/>
      <c r="R2542" s="999" t="s">
        <v>314</v>
      </c>
      <c r="S2542" s="1000"/>
      <c r="T2542" s="1001" t="str">
        <f>IF('statement of marks'!E103="","",'statement of marks'!E103)</f>
        <v/>
      </c>
      <c r="U2542" s="1001"/>
      <c r="V2542" s="1002"/>
    </row>
    <row r="2543" spans="1:22" ht="19.25" customHeight="1">
      <c r="A2543" s="986"/>
      <c r="B2543" s="997" t="s">
        <v>37</v>
      </c>
      <c r="C2543" s="997"/>
      <c r="D2543" s="998" t="str">
        <f>IF('statement of marks'!H103="","",'statement of marks'!H103)</f>
        <v>B 095</v>
      </c>
      <c r="E2543" s="946"/>
      <c r="F2543" s="946"/>
      <c r="G2543" s="946"/>
      <c r="H2543" s="946"/>
      <c r="I2543" s="946"/>
      <c r="J2543" s="946"/>
      <c r="K2543" s="946"/>
      <c r="L2543" s="946"/>
      <c r="M2543" s="946"/>
      <c r="N2543" s="946"/>
      <c r="O2543" s="946"/>
      <c r="P2543" s="946"/>
      <c r="Q2543" s="946"/>
      <c r="R2543" s="999" t="s">
        <v>35</v>
      </c>
      <c r="S2543" s="1000"/>
      <c r="T2543" s="1001" t="str">
        <f>IF('statement of marks'!D103="","",'statement of marks'!D103)</f>
        <v/>
      </c>
      <c r="U2543" s="1001"/>
      <c r="V2543" s="1002"/>
    </row>
    <row r="2544" spans="1:22" ht="19.25" customHeight="1">
      <c r="A2544" s="986"/>
      <c r="B2544" s="1003" t="s">
        <v>38</v>
      </c>
      <c r="C2544" s="1003"/>
      <c r="D2544" s="998" t="str">
        <f>IF('statement of marks'!I103="","",'statement of marks'!I103)</f>
        <v>C 095</v>
      </c>
      <c r="E2544" s="946"/>
      <c r="F2544" s="946"/>
      <c r="G2544" s="946"/>
      <c r="H2544" s="946"/>
      <c r="I2544" s="946"/>
      <c r="J2544" s="946"/>
      <c r="K2544" s="946"/>
      <c r="L2544" s="946"/>
      <c r="M2544" s="946"/>
      <c r="N2544" s="946"/>
      <c r="O2544" s="946"/>
      <c r="P2544" s="946"/>
      <c r="Q2544" s="946"/>
      <c r="R2544" s="1004" t="s">
        <v>285</v>
      </c>
      <c r="S2544" s="1005"/>
      <c r="T2544" s="1006" t="str">
        <f>IF('statement of marks'!F103="","",'statement of marks'!F103)</f>
        <v/>
      </c>
      <c r="U2544" s="1006"/>
      <c r="V2544" s="1007"/>
    </row>
    <row r="2545" spans="1:22" ht="19.25" customHeight="1">
      <c r="A2545" s="986"/>
      <c r="B2545" s="1008" t="s">
        <v>223</v>
      </c>
      <c r="C2545" s="1010" t="s">
        <v>319</v>
      </c>
      <c r="D2545" s="1012" t="s">
        <v>114</v>
      </c>
      <c r="E2545" s="1012" t="s">
        <v>115</v>
      </c>
      <c r="F2545" s="1012" t="s">
        <v>116</v>
      </c>
      <c r="G2545" s="1014" t="s">
        <v>281</v>
      </c>
      <c r="H2545" s="1014" t="s">
        <v>282</v>
      </c>
      <c r="I2545" s="1012" t="s">
        <v>289</v>
      </c>
      <c r="J2545" s="1012" t="s">
        <v>299</v>
      </c>
      <c r="K2545" s="1016" t="s">
        <v>299</v>
      </c>
      <c r="L2545" s="1018" t="s">
        <v>292</v>
      </c>
      <c r="M2545" s="1018" t="s">
        <v>293</v>
      </c>
      <c r="N2545" s="1020" t="s">
        <v>294</v>
      </c>
      <c r="O2545" s="1020" t="s">
        <v>290</v>
      </c>
      <c r="P2545" s="1020" t="s">
        <v>291</v>
      </c>
      <c r="Q2545" s="1016" t="s">
        <v>323</v>
      </c>
      <c r="R2545" s="1012" t="s">
        <v>334</v>
      </c>
      <c r="S2545" s="1022" t="s">
        <v>332</v>
      </c>
      <c r="T2545" s="1024" t="s">
        <v>320</v>
      </c>
      <c r="U2545" s="1026" t="s">
        <v>321</v>
      </c>
      <c r="V2545" s="1028" t="s">
        <v>322</v>
      </c>
    </row>
    <row r="2546" spans="1:22" ht="19.25" customHeight="1">
      <c r="A2546" s="986"/>
      <c r="B2546" s="1009"/>
      <c r="C2546" s="1011"/>
      <c r="D2546" s="1013"/>
      <c r="E2546" s="1013"/>
      <c r="F2546" s="1013"/>
      <c r="G2546" s="1015"/>
      <c r="H2546" s="1015"/>
      <c r="I2546" s="1013"/>
      <c r="J2546" s="1013"/>
      <c r="K2546" s="1017"/>
      <c r="L2546" s="1019"/>
      <c r="M2546" s="1019"/>
      <c r="N2546" s="1021"/>
      <c r="O2546" s="1021"/>
      <c r="P2546" s="1021"/>
      <c r="Q2546" s="1017"/>
      <c r="R2546" s="1013"/>
      <c r="S2546" s="1023"/>
      <c r="T2546" s="1025"/>
      <c r="U2546" s="1027"/>
      <c r="V2546" s="1029"/>
    </row>
    <row r="2547" spans="1:22" ht="19.25" customHeight="1">
      <c r="A2547" s="986"/>
      <c r="B2547" s="1030" t="s">
        <v>317</v>
      </c>
      <c r="C2547" s="1031"/>
      <c r="D2547" s="173">
        <v>10</v>
      </c>
      <c r="E2547" s="203">
        <v>10</v>
      </c>
      <c r="F2547" s="203">
        <v>10</v>
      </c>
      <c r="G2547" s="164" t="s">
        <v>90</v>
      </c>
      <c r="H2547" s="174" t="str">
        <f>'statement of marks'!$AQ$6</f>
        <v/>
      </c>
      <c r="I2547" s="165">
        <v>70</v>
      </c>
      <c r="J2547" s="164" t="s">
        <v>88</v>
      </c>
      <c r="K2547" s="175">
        <v>100</v>
      </c>
      <c r="L2547" s="164" t="s">
        <v>91</v>
      </c>
      <c r="M2547" s="174" t="str">
        <f>'statement of marks'!$AV$6</f>
        <v/>
      </c>
      <c r="N2547" s="165">
        <v>100</v>
      </c>
      <c r="O2547" s="164" t="s">
        <v>307</v>
      </c>
      <c r="P2547" s="175"/>
      <c r="Q2547" s="175">
        <v>200</v>
      </c>
      <c r="R2547" s="166"/>
      <c r="S2547" s="166"/>
      <c r="T2547" s="167"/>
      <c r="U2547" s="168"/>
      <c r="V2547" s="176" t="str">
        <f>IF(OR(U2554=0,U2554&lt;S2554),"",Q2547)</f>
        <v/>
      </c>
    </row>
    <row r="2548" spans="1:22" ht="19.25" customHeight="1">
      <c r="A2548" s="986"/>
      <c r="B2548" s="942" t="str">
        <f>'statement of marks'!$J$3</f>
        <v>HINDI COMPULSORY</v>
      </c>
      <c r="C2548" s="943"/>
      <c r="D2548" s="200" t="str">
        <f>IF('statement of marks'!J103="","",'statement of marks'!J103)</f>
        <v/>
      </c>
      <c r="E2548" s="201" t="str">
        <f>IF('statement of marks'!K103="","",'statement of marks'!K103)</f>
        <v/>
      </c>
      <c r="F2548" s="201" t="str">
        <f>IF('statement of marks'!L103="","",'statement of marks'!L103)</f>
        <v/>
      </c>
      <c r="G2548" s="177" t="str">
        <f>IF('statement of marks'!N103="","",'statement of marks'!N103)</f>
        <v/>
      </c>
      <c r="H2548" s="177" t="str">
        <f>'statement of marks'!$BS$6</f>
        <v/>
      </c>
      <c r="I2548" s="204" t="str">
        <f>IF(G2548="","",G2548)</f>
        <v/>
      </c>
      <c r="J2548" s="204" t="str">
        <f>IF(G2548="","",SUM(D2548,E2548,F2548,G2548))</f>
        <v/>
      </c>
      <c r="K2548" s="178" t="str">
        <f>J2548</f>
        <v/>
      </c>
      <c r="L2548" s="177" t="str">
        <f>IF('statement of marks'!P103="","",'statement of marks'!P103)</f>
        <v/>
      </c>
      <c r="M2548" s="174" t="str">
        <f>'statement of marks'!$BX$6</f>
        <v/>
      </c>
      <c r="N2548" s="204" t="str">
        <f>IF(L2548="","",L2548)</f>
        <v/>
      </c>
      <c r="O2548" s="204" t="str">
        <f>IF(L2548="","",SUM(J2548,L2548))</f>
        <v/>
      </c>
      <c r="P2548" s="179">
        <f>SUM(H2548,M2548)</f>
        <v>0</v>
      </c>
      <c r="Q2548" s="178" t="str">
        <f>O2548</f>
        <v/>
      </c>
      <c r="R2548" s="201" t="str">
        <f>CONCATENATE('statement of marks'!FJ103,'statement of marks'!FK103,'statement of marks'!FL103)</f>
        <v/>
      </c>
      <c r="S2548" s="180" t="str">
        <f>IF(OR(R2548="S",R2548="RE"),100,"")</f>
        <v/>
      </c>
      <c r="T2548" s="181" t="str">
        <f>IF('result subject-wise'!U103="","",'result subject-wise'!U103)</f>
        <v/>
      </c>
      <c r="U2548" s="182" t="str">
        <f>IF('result subject-wise'!V103="","",'result subject-wise'!V103)</f>
        <v/>
      </c>
      <c r="V2548" s="176" t="str">
        <f>IF(OR(U2554=0,U2554&lt;S2554),"",IF(R2548="RE",SUM(Q2548,T2548),IF(R2548="S",T2548,Q2548)))</f>
        <v/>
      </c>
    </row>
    <row r="2549" spans="1:22" ht="19.25" customHeight="1">
      <c r="A2549" s="986"/>
      <c r="B2549" s="942" t="str">
        <f>'statement of marks'!$W$3</f>
        <v>ENGLISH COMPULSORY</v>
      </c>
      <c r="C2549" s="943"/>
      <c r="D2549" s="200" t="str">
        <f>IF('statement of marks'!W103="","",'statement of marks'!W103)</f>
        <v/>
      </c>
      <c r="E2549" s="201" t="str">
        <f>IF('statement of marks'!X103="","",'statement of marks'!X103)</f>
        <v/>
      </c>
      <c r="F2549" s="201" t="str">
        <f>IF('statement of marks'!Y103="","",'statement of marks'!Y103)</f>
        <v/>
      </c>
      <c r="G2549" s="177" t="str">
        <f>IF('statement of marks'!AA103="","",'statement of marks'!AA103)</f>
        <v/>
      </c>
      <c r="H2549" s="177" t="str">
        <f>'statement of marks'!$CU$6</f>
        <v/>
      </c>
      <c r="I2549" s="204" t="str">
        <f>IF(G2549="","",G2549)</f>
        <v/>
      </c>
      <c r="J2549" s="204" t="str">
        <f t="shared" ref="J2549:J2552" si="927">IF(G2549="","",SUM(D2549,E2549,F2549,G2549))</f>
        <v/>
      </c>
      <c r="K2549" s="178" t="str">
        <f>J2549</f>
        <v/>
      </c>
      <c r="L2549" s="177" t="str">
        <f>IF('statement of marks'!AC103="","",'statement of marks'!AC103)</f>
        <v/>
      </c>
      <c r="M2549" s="174" t="str">
        <f>'statement of marks'!$CZ$6</f>
        <v/>
      </c>
      <c r="N2549" s="204" t="str">
        <f>IF(L2549="","",L2549)</f>
        <v/>
      </c>
      <c r="O2549" s="204" t="str">
        <f t="shared" ref="O2549" si="928">IF(L2549="","",SUM(J2549,L2549))</f>
        <v/>
      </c>
      <c r="P2549" s="179">
        <f t="shared" ref="P2549" si="929">SUM(H2549,M2549)</f>
        <v>0</v>
      </c>
      <c r="Q2549" s="178" t="str">
        <f>O2549</f>
        <v/>
      </c>
      <c r="R2549" s="201" t="str">
        <f>CONCATENATE('statement of marks'!FM103,'statement of marks'!FN103,'statement of marks'!FO103)</f>
        <v/>
      </c>
      <c r="S2549" s="180" t="str">
        <f>IF(OR(R2549="S",R2549="RE"),100,"")</f>
        <v/>
      </c>
      <c r="T2549" s="181" t="str">
        <f>IF('result subject-wise'!X103="","",'result subject-wise'!X103)</f>
        <v/>
      </c>
      <c r="U2549" s="182" t="str">
        <f>IF('result subject-wise'!Y103="","",'result subject-wise'!Y103)</f>
        <v/>
      </c>
      <c r="V2549" s="176" t="str">
        <f>IF(OR(U2554=0,U2554&lt;S2554),"",IF(R2549="RE",SUM(Q2549,T2549),IF(R2549="S",T2549,Q2549)))</f>
        <v/>
      </c>
    </row>
    <row r="2550" spans="1:22" ht="19.25" customHeight="1">
      <c r="A2550" s="986"/>
      <c r="B2550" s="942" t="str">
        <f>'statement of marks'!AK103</f>
        <v>DRAWING</v>
      </c>
      <c r="C2550" s="943"/>
      <c r="D2550" s="200" t="str">
        <f>IF('statement of marks'!AL103="","",'statement of marks'!AL103)</f>
        <v/>
      </c>
      <c r="E2550" s="201" t="str">
        <f>IF('statement of marks'!AM103="","",'statement of marks'!AM103)</f>
        <v/>
      </c>
      <c r="F2550" s="201" t="str">
        <f>IF('statement of marks'!AN103="","",'statement of marks'!AN103)</f>
        <v/>
      </c>
      <c r="G2550" s="177" t="str">
        <f>IF('statement of marks'!AP103="","",'statement of marks'!AP103)</f>
        <v/>
      </c>
      <c r="H2550" s="177" t="str">
        <f>IF('statement of marks'!AQ103="","",'statement of marks'!AQ103)</f>
        <v/>
      </c>
      <c r="I2550" s="204" t="str">
        <f>IF(G2550="","",IF(AND(G2550="ML",H2550="ML"),"ML",IF(AND(G2550="ML",H2550=""),"ML",SUM(G2550,H2550))))</f>
        <v/>
      </c>
      <c r="J2550" s="204" t="str">
        <f t="shared" si="927"/>
        <v/>
      </c>
      <c r="K2550" s="178" t="str">
        <f>IF(J2550="","",SUM(H2550,J2550))</f>
        <v/>
      </c>
      <c r="L2550" s="177" t="str">
        <f>IF('statement of marks'!AU103="","",'statement of marks'!AU103)</f>
        <v/>
      </c>
      <c r="M2550" s="177" t="str">
        <f>IF('statement of marks'!AV103="","",'statement of marks'!AV103)</f>
        <v/>
      </c>
      <c r="N2550" s="204" t="str">
        <f>IF(L2550="","",IF(AND(L2550="ML",M2550="ML"),"ML",IF(AND(L2550="ML",M2550=""),"ML",SUM(L2550,M2550))))</f>
        <v/>
      </c>
      <c r="O2550" s="204" t="str">
        <f>IF(L2550="","",SUM(J2550,L2550))</f>
        <v/>
      </c>
      <c r="P2550" s="177" t="str">
        <f>IF(AND(H2550="",M2550=""),"",SUM(H2550,M2550))</f>
        <v/>
      </c>
      <c r="Q2550" s="178" t="str">
        <f>IF(O2550="","",SUM(O2550,P2550))</f>
        <v/>
      </c>
      <c r="R2550" s="201" t="str">
        <f>CONCATENATE('statement of marks'!FP103,'statement of marks'!FY103,'statement of marks'!FZ103)</f>
        <v/>
      </c>
      <c r="S2550" s="180" t="str">
        <f>IF('result subject-wise'!Z103="","",'result subject-wise'!Z103)</f>
        <v/>
      </c>
      <c r="T2550" s="181" t="str">
        <f>IF('result subject-wise'!AB103="","",'result subject-wise'!AB103)</f>
        <v/>
      </c>
      <c r="U2550" s="182" t="str">
        <f>IF('result subject-wise'!AC103="","",'result subject-wise'!AC103)</f>
        <v/>
      </c>
      <c r="V2550" s="176" t="str">
        <f>IF(OR(U2554=0,U2554&lt;S2554),"",IF(OR(R2550="RE",R2550="REP"),SUM(Q2550,T2550),IF(R2550="S",T2550,Q2550)))</f>
        <v/>
      </c>
    </row>
    <row r="2551" spans="1:22" ht="19.25" customHeight="1">
      <c r="A2551" s="986"/>
      <c r="B2551" s="942" t="str">
        <f>'statement of marks'!BM103</f>
        <v/>
      </c>
      <c r="C2551" s="943"/>
      <c r="D2551" s="200" t="str">
        <f>IF('statement of marks'!BN103="","",'statement of marks'!BN103)</f>
        <v/>
      </c>
      <c r="E2551" s="201" t="str">
        <f>IF('statement of marks'!BO103="","",'statement of marks'!BO103)</f>
        <v/>
      </c>
      <c r="F2551" s="201" t="str">
        <f>IF('statement of marks'!BP103="","",'statement of marks'!BP103)</f>
        <v/>
      </c>
      <c r="G2551" s="177" t="str">
        <f>IF('statement of marks'!BR103="","",'statement of marks'!BR103)</f>
        <v/>
      </c>
      <c r="H2551" s="177" t="str">
        <f>IF('statement of marks'!BS103="","",'statement of marks'!BS103)</f>
        <v/>
      </c>
      <c r="I2551" s="204" t="str">
        <f t="shared" ref="I2551" si="930">IF(G2551="","",IF(AND(G2551="ML",H2551="ML"),"ML",IF(AND(G2551="ML",H2551=""),"ML",SUM(G2551,H2551))))</f>
        <v/>
      </c>
      <c r="J2551" s="204" t="str">
        <f t="shared" si="927"/>
        <v/>
      </c>
      <c r="K2551" s="178" t="str">
        <f>IF(J2551="","",SUM(H2551,J2551))</f>
        <v/>
      </c>
      <c r="L2551" s="177" t="str">
        <f>IF('statement of marks'!BW103="","",'statement of marks'!BW103)</f>
        <v/>
      </c>
      <c r="M2551" s="177" t="str">
        <f>IF('statement of marks'!BX103="","",'statement of marks'!BX103)</f>
        <v/>
      </c>
      <c r="N2551" s="204" t="str">
        <f t="shared" ref="N2551" si="931">IF(L2551="","",IF(AND(L2551="ML",M2551="ML"),"ML",IF(AND(L2551="ML",M2551=""),"ML",SUM(L2551,M2551))))</f>
        <v/>
      </c>
      <c r="O2551" s="204" t="str">
        <f>IF(L2551="","",SUM(J2551,L2551))</f>
        <v/>
      </c>
      <c r="P2551" s="177" t="str">
        <f t="shared" ref="P2551:P2552" si="932">IF(AND(H2551="",M2551=""),"",SUM(H2551,M2551))</f>
        <v/>
      </c>
      <c r="Q2551" s="178" t="str">
        <f>IF(O2551="","",SUM(O2551,P2551))</f>
        <v/>
      </c>
      <c r="R2551" s="201" t="str">
        <f>CONCATENATE('statement of marks'!GA103,'statement of marks'!GJ103,'statement of marks'!GK103)</f>
        <v/>
      </c>
      <c r="S2551" s="180" t="str">
        <f>IF('result subject-wise'!AD103="","",'result subject-wise'!AD103)</f>
        <v/>
      </c>
      <c r="T2551" s="181" t="str">
        <f>IF('result subject-wise'!AF103="","",'result subject-wise'!AF103)</f>
        <v/>
      </c>
      <c r="U2551" s="182" t="str">
        <f>IF('result subject-wise'!AG103="","",'result subject-wise'!AG103)</f>
        <v/>
      </c>
      <c r="V2551" s="176" t="str">
        <f>IF(OR(U2554=0,U2554&lt;S2554),"",IF(OR(R2551="RE",R2551="REP"),SUM(Q2551,T2551),IF(R2551="S",T2551,Q2551)))</f>
        <v/>
      </c>
    </row>
    <row r="2552" spans="1:22" ht="19.25" customHeight="1">
      <c r="A2552" s="986"/>
      <c r="B2552" s="942" t="str">
        <f>'statement of marks'!CO103</f>
        <v/>
      </c>
      <c r="C2552" s="943"/>
      <c r="D2552" s="200" t="str">
        <f>IF('statement of marks'!CP103="","",'statement of marks'!CP103)</f>
        <v/>
      </c>
      <c r="E2552" s="201" t="str">
        <f>IF('statement of marks'!CQ103="","",'statement of marks'!CQ103)</f>
        <v/>
      </c>
      <c r="F2552" s="201" t="str">
        <f>IF('statement of marks'!CR103="","",'statement of marks'!CR103)</f>
        <v/>
      </c>
      <c r="G2552" s="177" t="str">
        <f>IF('statement of marks'!CT103="","",'statement of marks'!CT103)</f>
        <v/>
      </c>
      <c r="H2552" s="177" t="str">
        <f>IF('statement of marks'!CU103="","",'statement of marks'!CU103)</f>
        <v/>
      </c>
      <c r="I2552" s="204" t="str">
        <f>IF(G2552="","",IF(AND(G2552="ML",H2552="ML"),"ML",IF(AND(G2552="ML",H2552=""),"ML",SUM(G2552,H2552))))</f>
        <v/>
      </c>
      <c r="J2552" s="204" t="str">
        <f t="shared" si="927"/>
        <v/>
      </c>
      <c r="K2552" s="178" t="str">
        <f>IF(J2552="","",SUM(H2552,J2552))</f>
        <v/>
      </c>
      <c r="L2552" s="177" t="str">
        <f>IF('statement of marks'!CY103="","",'statement of marks'!CY103)</f>
        <v/>
      </c>
      <c r="M2552" s="177" t="str">
        <f>IF('statement of marks'!CZ103="","",'statement of marks'!CZ103)</f>
        <v/>
      </c>
      <c r="N2552" s="204" t="str">
        <f>IF(L2552="","",IF(AND(L2552="ML",M2552="ML"),"ML",IF(AND(L2552="ML",M2552=""),"ML",SUM(L2552,M2552))))</f>
        <v/>
      </c>
      <c r="O2552" s="204" t="str">
        <f>IF(L2552="","",SUM(J2552,L2552))</f>
        <v/>
      </c>
      <c r="P2552" s="177" t="str">
        <f t="shared" si="932"/>
        <v/>
      </c>
      <c r="Q2552" s="178" t="str">
        <f>IF(O2552="","",SUM(O2552,P2552))</f>
        <v/>
      </c>
      <c r="R2552" s="201" t="str">
        <f>CONCATENATE('statement of marks'!GL103,'statement of marks'!GU103,'statement of marks'!GV103)</f>
        <v/>
      </c>
      <c r="S2552" s="180" t="str">
        <f>IF('result subject-wise'!AH103="","",'result subject-wise'!AH103)</f>
        <v/>
      </c>
      <c r="T2552" s="181" t="str">
        <f>IF('result subject-wise'!AJ103="","",'result subject-wise'!AJ103)</f>
        <v/>
      </c>
      <c r="U2552" s="182" t="str">
        <f>IF('result subject-wise'!AK103="","",'result subject-wise'!AK103)</f>
        <v/>
      </c>
      <c r="V2552" s="176" t="str">
        <f>IF(OR(U2554=0,U2554&lt;S2554),"",IF(OR(R2552="RE",R2552="REP"),SUM(Q2552,T2552),IF(R2552="S",T2552,Q2552)))</f>
        <v/>
      </c>
    </row>
    <row r="2553" spans="1:22" ht="19.25" customHeight="1">
      <c r="A2553" s="986"/>
      <c r="B2553" s="1032" t="s">
        <v>296</v>
      </c>
      <c r="C2553" s="1033"/>
      <c r="D2553" s="183" t="str">
        <f>IF(AND(D2548="",D2549="",D2550="",D2551="",D2552=""),"",SUM(D2548:D2552))</f>
        <v/>
      </c>
      <c r="E2553" s="183" t="str">
        <f t="shared" ref="E2553:F2553" si="933">IF(AND(E2548="",E2549="",E2550="",E2551="",E2552=""),"",SUM(E2548:E2552))</f>
        <v/>
      </c>
      <c r="F2553" s="183" t="str">
        <f t="shared" si="933"/>
        <v/>
      </c>
      <c r="G2553" s="184" t="str">
        <f>IF(G2548="","",SUM(G2548:G2552))</f>
        <v/>
      </c>
      <c r="H2553" s="184">
        <f>SUM(H2550:H2552)</f>
        <v>0</v>
      </c>
      <c r="I2553" s="184" t="str">
        <f>IF(AND(I2548="",I2549="",I2550="",I2551="",I2552=""),"",SUM(I2548:I2552))</f>
        <v/>
      </c>
      <c r="J2553" s="185" t="str">
        <f>IF(J2552="","",SUM(J2548:J2552))</f>
        <v/>
      </c>
      <c r="K2553" s="186" t="str">
        <f>IF(K2548="","",SUM(K2548:K2552))</f>
        <v/>
      </c>
      <c r="L2553" s="184" t="str">
        <f>IF(L2548="","",SUM(L2548:L2552))</f>
        <v/>
      </c>
      <c r="M2553" s="184">
        <f>SUM(M2550:M2552)</f>
        <v>0</v>
      </c>
      <c r="N2553" s="184" t="str">
        <f t="shared" ref="N2553" si="934">IF(AND(N2548="",N2549="",N2550="",N2551="",N2552=""),"",SUM(N2548:N2552))</f>
        <v/>
      </c>
      <c r="O2553" s="185" t="str">
        <f>IF(L2553="","",SUM(J2553,L2553))</f>
        <v/>
      </c>
      <c r="P2553" s="186">
        <f>SUM(H2553,M2553)</f>
        <v>0</v>
      </c>
      <c r="Q2553" s="186" t="str">
        <f>IF(Q2548="","",SUM(Q2548:Q2552))</f>
        <v/>
      </c>
      <c r="R2553" s="185"/>
      <c r="S2553" s="185" t="str">
        <f>IF(AND(S2548="",S2549="",S2550="",S2551="",S2552=""),"",SUM(S2548:S2552))</f>
        <v/>
      </c>
      <c r="T2553" s="187" t="str">
        <f>IF(AND(T2548="",T2549="",T2550="",T2551="",T2552=""),"",SUM(T2548:T2552))</f>
        <v/>
      </c>
      <c r="U2553" s="188"/>
      <c r="V2553" s="189" t="str">
        <f>IF(V2548="","",SUM(V2548:V2552))</f>
        <v/>
      </c>
    </row>
    <row r="2554" spans="1:22" ht="19.25" customHeight="1">
      <c r="A2554" s="986"/>
      <c r="B2554" s="1034" t="s">
        <v>318</v>
      </c>
      <c r="C2554" s="1035"/>
      <c r="D2554" s="173" t="str">
        <f>IF(D2553="","",50-(COUNTIF(D2548:D2552,"NA")*10+COUNTIF(D2548:D2552,"ML")*10))</f>
        <v/>
      </c>
      <c r="E2554" s="173" t="str">
        <f t="shared" ref="E2554:F2554" si="935">IF(E2553="","",50-(COUNTIF(E2548:E2552,"NA")*10+COUNTIF(E2548:E2552,"ML")*10))</f>
        <v/>
      </c>
      <c r="F2554" s="173" t="str">
        <f t="shared" si="935"/>
        <v/>
      </c>
      <c r="G2554" s="177">
        <f>I2554-H2554</f>
        <v>350</v>
      </c>
      <c r="H2554" s="184">
        <f>IF(H2553="","",(IF(OR(H2550="ML",H2550=""),0,H2547)+IF(OR(H2551="ML",H2551=""),0,H2548)+IF(OR(H2552="ML",H2552=""),0,H2549)))</f>
        <v>0</v>
      </c>
      <c r="I2554" s="177">
        <f>IF(I2553=0,0,350-H2556)</f>
        <v>350</v>
      </c>
      <c r="J2554" s="204" t="str">
        <f>IF(J2553="","",SUM(D2554:G2554))</f>
        <v/>
      </c>
      <c r="K2554" s="178" t="str">
        <f>IF(K2553="","",SUM(H2554,J2554))</f>
        <v/>
      </c>
      <c r="L2554" s="177">
        <f>N2554-M2554</f>
        <v>500</v>
      </c>
      <c r="M2554" s="180">
        <f>IF(M2553="","",(IF(OR(M2550="ML",M2550=""),0,M2547)+IF(OR(M2551="ML",M2551=""),0,M2548)+IF(OR(M2552="ML",M2552=""),0,M2549)))</f>
        <v>0</v>
      </c>
      <c r="N2554" s="177">
        <f>IF(N2553=0,0,500-M2556)</f>
        <v>500</v>
      </c>
      <c r="O2554" s="204">
        <f>IF(L2554="","",SUM(J2554,L2554))</f>
        <v>500</v>
      </c>
      <c r="P2554" s="178">
        <f>SUM(H2554,M2554)</f>
        <v>0</v>
      </c>
      <c r="Q2554" s="178" t="str">
        <f>IF(Q2553="","",SUM(O2554,P2554))</f>
        <v/>
      </c>
      <c r="R2554" s="169"/>
      <c r="S2554" s="190">
        <f>COUNTIF(R2548:R2557,"S")</f>
        <v>0</v>
      </c>
      <c r="T2554" s="190">
        <f>COUNTIF(R2548:R2557,"RE")+COUNTIF(R2548:R2557,"REP")</f>
        <v>0</v>
      </c>
      <c r="U2554" s="190">
        <f>COUNTIF(U2548:U2553,"P")+COUNTIF(U2556:U2557,"P")</f>
        <v>0</v>
      </c>
      <c r="V2554" s="191" t="str">
        <f>IF(OR(U2554=0,U2554&lt;(S2554+T2554)),"",(Q2554-(S2554*200)+S2553))</f>
        <v/>
      </c>
    </row>
    <row r="2555" spans="1:22" ht="19.25" customHeight="1">
      <c r="A2555" s="986"/>
      <c r="B2555" s="942" t="s">
        <v>156</v>
      </c>
      <c r="C2555" s="943"/>
      <c r="D2555" s="192" t="str">
        <f t="shared" ref="D2555:Q2555" si="936">IF(D2554="","",D2553/D2554*100)</f>
        <v/>
      </c>
      <c r="E2555" s="192" t="str">
        <f t="shared" si="936"/>
        <v/>
      </c>
      <c r="F2555" s="192" t="str">
        <f t="shared" si="936"/>
        <v/>
      </c>
      <c r="G2555" s="192" t="e">
        <f t="shared" si="936"/>
        <v>#VALUE!</v>
      </c>
      <c r="H2555" s="192" t="e">
        <f t="shared" si="936"/>
        <v>#DIV/0!</v>
      </c>
      <c r="I2555" s="192" t="e">
        <f t="shared" si="936"/>
        <v>#VALUE!</v>
      </c>
      <c r="J2555" s="192" t="str">
        <f t="shared" si="936"/>
        <v/>
      </c>
      <c r="K2555" s="193" t="str">
        <f t="shared" si="936"/>
        <v/>
      </c>
      <c r="L2555" s="192" t="e">
        <f t="shared" si="936"/>
        <v>#VALUE!</v>
      </c>
      <c r="M2555" s="192" t="e">
        <f t="shared" si="936"/>
        <v>#DIV/0!</v>
      </c>
      <c r="N2555" s="192" t="e">
        <f t="shared" si="936"/>
        <v>#VALUE!</v>
      </c>
      <c r="O2555" s="192" t="e">
        <f t="shared" si="936"/>
        <v>#VALUE!</v>
      </c>
      <c r="P2555" s="193" t="e">
        <f t="shared" si="936"/>
        <v>#DIV/0!</v>
      </c>
      <c r="Q2555" s="193" t="str">
        <f t="shared" si="936"/>
        <v/>
      </c>
      <c r="R2555" s="166"/>
      <c r="S2555" s="166"/>
      <c r="T2555" s="167"/>
      <c r="U2555" s="170"/>
      <c r="V2555" s="194" t="str">
        <f>IF(V2554="","",V2553/V2554*100)</f>
        <v/>
      </c>
    </row>
    <row r="2556" spans="1:22" ht="19.25" customHeight="1">
      <c r="A2556" s="986"/>
      <c r="B2556" s="942" t="str">
        <f>'statement of marks'!$DQ$3</f>
        <v>RAJASTHAN STUDIES</v>
      </c>
      <c r="C2556" s="943"/>
      <c r="D2556" s="200" t="str">
        <f>IF('statement of marks'!DQ103="","",'statement of marks'!DQ103)</f>
        <v/>
      </c>
      <c r="E2556" s="201" t="str">
        <f>IF('statement of marks'!DR103="","",'statement of marks'!DR103)</f>
        <v/>
      </c>
      <c r="F2556" s="201" t="str">
        <f>IF('statement of marks'!DS103="","",'statement of marks'!DS103)</f>
        <v/>
      </c>
      <c r="G2556" s="201" t="str">
        <f>IF('statement of marks'!DU103="","",'statement of marks'!DU103)</f>
        <v/>
      </c>
      <c r="H2556" s="179">
        <f>IF(G2548="ML",70)+IF(G2549="ML",70)+IF(G2550="ML",70-H2547)+IF(G2551="ML",70-H2548)+IF(G2552="ML",70-H2549)+IF(H2550="ml",H2547)+IF(H2551="ml",H2548)+IF(H2552="ml",H2549)</f>
        <v>0</v>
      </c>
      <c r="I2556" s="204" t="str">
        <f>IF(G2556="","",SUM(G2556,H2556))</f>
        <v/>
      </c>
      <c r="J2556" s="204" t="str">
        <f>IF(G2556="","",SUM(D2556,E2556,F2556,G2556))</f>
        <v/>
      </c>
      <c r="K2556" s="178" t="str">
        <f>IF(J2556="","",SUM(H2556,J2556))</f>
        <v/>
      </c>
      <c r="L2556" s="201" t="str">
        <f>IF('statement of marks'!DW103="","",'statement of marks'!DW103)</f>
        <v/>
      </c>
      <c r="M2556" s="179">
        <f>IF(L2548="ML",100)+IF(L2549="ML",100)+IF(L2550="ML",100-M2547)+IF(L2551="ML",100-M2548)+IF(L2552="ML",100-M2549)+IF(M2550="ml",M2547)+IF(M2551="ml",M2548)+IF(M2552="ml",M2549)</f>
        <v>0</v>
      </c>
      <c r="N2556" s="204" t="str">
        <f>IF(L2556="","",SUM(L2556,M2556))</f>
        <v/>
      </c>
      <c r="O2556" s="204" t="str">
        <f>IF(L2556="","",SUM(K2556,L2556))</f>
        <v/>
      </c>
      <c r="P2556" s="179">
        <f>SUM(H2556,M2556)</f>
        <v>0</v>
      </c>
      <c r="Q2556" s="178" t="str">
        <f>IF(O2556="","",SUM(O2556,M2556))</f>
        <v/>
      </c>
      <c r="R2556" s="201" t="str">
        <f>IF('statement of marks'!GW103="","",'statement of marks'!GW103)</f>
        <v/>
      </c>
      <c r="S2556" s="180" t="str">
        <f>IF(OR(R2556="S",R2556="RE"),100,"")</f>
        <v/>
      </c>
      <c r="T2556" s="171" t="str">
        <f>IF('result subject-wise'!AL103="","",'result subject-wise'!AL103)</f>
        <v/>
      </c>
      <c r="U2556" s="172" t="str">
        <f>IF('result subject-wise'!AM103="","",'result subject-wise'!AM103)</f>
        <v/>
      </c>
      <c r="V2556" s="1036"/>
    </row>
    <row r="2557" spans="1:22" ht="19.25" customHeight="1">
      <c r="A2557" s="986"/>
      <c r="B2557" s="942" t="str">
        <f>'statement of marks'!$ED$3</f>
        <v>JEEVAN KAUSJAL</v>
      </c>
      <c r="C2557" s="943"/>
      <c r="D2557" s="1037" t="s">
        <v>283</v>
      </c>
      <c r="E2557" s="1038"/>
      <c r="F2557" s="204">
        <f>'statement of marks'!$ED$6</f>
        <v>30</v>
      </c>
      <c r="G2557" s="177" t="str">
        <f>IF('statement of marks'!ED103="","",'statement of marks'!ED103)</f>
        <v/>
      </c>
      <c r="H2557" s="1038" t="s">
        <v>284</v>
      </c>
      <c r="I2557" s="1038"/>
      <c r="J2557" s="204">
        <f>'statement of marks'!$EE$6</f>
        <v>30</v>
      </c>
      <c r="K2557" s="178" t="str">
        <f>IF('statement of marks'!EE103="","",'statement of marks'!EE103)</f>
        <v/>
      </c>
      <c r="L2557" s="1038" t="s">
        <v>113</v>
      </c>
      <c r="M2557" s="1038"/>
      <c r="N2557" s="204">
        <f>'statement of marks'!$EF$6</f>
        <v>40</v>
      </c>
      <c r="O2557" s="201" t="str">
        <f>IF('statement of marks'!EF103="","",'statement of marks'!EF103)</f>
        <v/>
      </c>
      <c r="P2557" s="166"/>
      <c r="Q2557" s="178" t="str">
        <f>IF(O2557="","",SUM(G2557,K2557,O2557))</f>
        <v/>
      </c>
      <c r="R2557" s="201" t="str">
        <f>IF('statement of marks'!GX103="","",'statement of marks'!GX103)</f>
        <v/>
      </c>
      <c r="S2557" s="180" t="str">
        <f>IF(OR(R2557="S",R2557="RE"),40,"")</f>
        <v/>
      </c>
      <c r="T2557" s="171" t="str">
        <f>IF('result subject-wise'!AN103="","",'result subject-wise'!AN103)</f>
        <v/>
      </c>
      <c r="U2557" s="172" t="str">
        <f>IF('result subject-wise'!AO103="","",'result subject-wise'!AO103)</f>
        <v/>
      </c>
      <c r="V2557" s="1036"/>
    </row>
    <row r="2558" spans="1:22" ht="19.25" customHeight="1">
      <c r="A2558" s="986"/>
      <c r="B2558" s="1039" t="s">
        <v>200</v>
      </c>
      <c r="C2558" s="1040"/>
      <c r="D2558" s="1041" t="str">
        <f>IF('statement of marks'!HD103="","",'statement of marks'!HD103)</f>
        <v/>
      </c>
      <c r="E2558" s="1042"/>
      <c r="F2558" s="1042"/>
      <c r="G2558" s="1042"/>
      <c r="H2558" s="1042"/>
      <c r="I2558" s="1043"/>
      <c r="J2558" s="202" t="s">
        <v>330</v>
      </c>
      <c r="K2558" s="201" t="str">
        <f>IF('statement of marks'!HG103="","",'statement of marks'!HG103)</f>
        <v/>
      </c>
      <c r="L2558" s="1044" t="s">
        <v>157</v>
      </c>
      <c r="M2558" s="1045"/>
      <c r="N2558" s="1046"/>
      <c r="O2558" s="201" t="str">
        <f>IF('statement of marks'!HI103="","",'statement of marks'!HI103)</f>
        <v/>
      </c>
      <c r="P2558" s="1047" t="s">
        <v>324</v>
      </c>
      <c r="Q2558" s="1047"/>
      <c r="R2558" s="1047"/>
      <c r="S2558" s="1047"/>
      <c r="T2558" s="1047"/>
      <c r="U2558" s="1047"/>
      <c r="V2558" s="1048"/>
    </row>
    <row r="2559" spans="1:22" ht="19.25" customHeight="1">
      <c r="A2559" s="986"/>
      <c r="B2559" s="1039" t="s">
        <v>333</v>
      </c>
      <c r="C2559" s="1040"/>
      <c r="D2559" s="965" t="s">
        <v>127</v>
      </c>
      <c r="E2559" s="966"/>
      <c r="F2559" s="958" t="s">
        <v>129</v>
      </c>
      <c r="G2559" s="958"/>
      <c r="H2559" s="958" t="s">
        <v>131</v>
      </c>
      <c r="I2559" s="958"/>
      <c r="J2559" s="958" t="s">
        <v>133</v>
      </c>
      <c r="K2559" s="958"/>
      <c r="L2559" s="959" t="s">
        <v>312</v>
      </c>
      <c r="M2559" s="959"/>
      <c r="N2559" s="959"/>
      <c r="O2559" s="959"/>
      <c r="P2559" s="960" t="s">
        <v>200</v>
      </c>
      <c r="Q2559" s="960"/>
      <c r="R2559" s="960"/>
      <c r="S2559" s="960"/>
      <c r="T2559" s="961" t="str">
        <f>IF('result subject-wise'!AR103="","",'result subject-wise'!AR103)</f>
        <v/>
      </c>
      <c r="U2559" s="961"/>
      <c r="V2559" s="962"/>
    </row>
    <row r="2560" spans="1:22" ht="19.25" customHeight="1">
      <c r="A2560" s="986"/>
      <c r="B2560" s="963" t="s">
        <v>309</v>
      </c>
      <c r="C2560" s="964"/>
      <c r="D2560" s="965" t="str">
        <f>IF('statement of marks'!EZ103="","",'statement of marks'!EZ103)</f>
        <v/>
      </c>
      <c r="E2560" s="966"/>
      <c r="F2560" s="966" t="str">
        <f>IF('statement of marks'!FB103="","",'statement of marks'!FB103)</f>
        <v/>
      </c>
      <c r="G2560" s="966"/>
      <c r="H2560" s="966" t="str">
        <f>IF('statement of marks'!FD103="","",'statement of marks'!FD103)</f>
        <v/>
      </c>
      <c r="I2560" s="966"/>
      <c r="J2560" s="966" t="str">
        <f>IF('statement of marks'!FF103="","",'statement of marks'!FF103)</f>
        <v/>
      </c>
      <c r="K2560" s="966"/>
      <c r="L2560" s="966" t="str">
        <f>IF('statement of marks'!FH103="","",'statement of marks'!FH103)</f>
        <v/>
      </c>
      <c r="M2560" s="966"/>
      <c r="N2560" s="966"/>
      <c r="O2560" s="966"/>
      <c r="P2560" s="960" t="s">
        <v>330</v>
      </c>
      <c r="Q2560" s="960"/>
      <c r="R2560" s="960"/>
      <c r="S2560" s="960"/>
      <c r="T2560" s="961" t="str">
        <f>IF(AND(T2559="mRrh.kZ",V2555&gt;=60),"FIRST",IF(AND(T2559="mRrh.kZ",V2555&gt;=48),"SECOND",IF(AND(T2559="mRrh.kZ",V2555&gt;=36),"THIRD","")))</f>
        <v/>
      </c>
      <c r="U2560" s="961"/>
      <c r="V2560" s="962"/>
    </row>
    <row r="2561" spans="1:22" ht="19.25" customHeight="1">
      <c r="A2561" s="986"/>
      <c r="B2561" s="963" t="s">
        <v>310</v>
      </c>
      <c r="C2561" s="964"/>
      <c r="D2561" s="967" t="str">
        <f>IF('statement of marks'!EY103="","",'statement of marks'!EY103)</f>
        <v/>
      </c>
      <c r="E2561" s="968"/>
      <c r="F2561" s="968" t="str">
        <f>IF('statement of marks'!FA103="","",'statement of marks'!FA103)</f>
        <v/>
      </c>
      <c r="G2561" s="968"/>
      <c r="H2561" s="968" t="str">
        <f>IF('statement of marks'!FC103="","",'statement of marks'!FC103)</f>
        <v/>
      </c>
      <c r="I2561" s="968"/>
      <c r="J2561" s="968" t="str">
        <f>IF('statement of marks'!FE103="","",'statement of marks'!FE103)</f>
        <v/>
      </c>
      <c r="K2561" s="968"/>
      <c r="L2561" s="968" t="str">
        <f>IF('statement of marks'!FG103="","",'statement of marks'!FG103)</f>
        <v/>
      </c>
      <c r="M2561" s="968"/>
      <c r="N2561" s="968"/>
      <c r="O2561" s="968"/>
      <c r="P2561" s="969" t="s">
        <v>302</v>
      </c>
      <c r="Q2561" s="970"/>
      <c r="R2561" s="970"/>
      <c r="S2561" s="971"/>
      <c r="T2561" s="972" t="str">
        <f>IF(T2559="","",'result subject-wise'!$G$118)</f>
        <v/>
      </c>
      <c r="U2561" s="972"/>
      <c r="V2561" s="973"/>
    </row>
    <row r="2562" spans="1:22" ht="19.25" customHeight="1">
      <c r="A2562" s="986"/>
      <c r="B2562" s="942" t="s">
        <v>303</v>
      </c>
      <c r="C2562" s="943"/>
      <c r="D2562" s="944"/>
      <c r="E2562" s="945"/>
      <c r="F2562" s="945"/>
      <c r="G2562" s="945"/>
      <c r="H2562" s="945"/>
      <c r="I2562" s="945"/>
      <c r="J2562" s="945"/>
      <c r="K2562" s="945"/>
      <c r="L2562" s="946" t="s">
        <v>326</v>
      </c>
      <c r="M2562" s="946"/>
      <c r="N2562" s="946"/>
      <c r="O2562" s="946"/>
      <c r="P2562" s="946"/>
      <c r="Q2562" s="946"/>
      <c r="R2562" s="974"/>
      <c r="S2562" s="975"/>
      <c r="T2562" s="975"/>
      <c r="U2562" s="975"/>
      <c r="V2562" s="976"/>
    </row>
    <row r="2563" spans="1:22" ht="19.25" customHeight="1">
      <c r="A2563" s="986"/>
      <c r="B2563" s="942" t="s">
        <v>335</v>
      </c>
      <c r="C2563" s="943"/>
      <c r="D2563" s="944"/>
      <c r="E2563" s="945"/>
      <c r="F2563" s="945"/>
      <c r="G2563" s="945"/>
      <c r="H2563" s="945"/>
      <c r="I2563" s="945"/>
      <c r="J2563" s="945"/>
      <c r="K2563" s="945"/>
      <c r="L2563" s="946" t="s">
        <v>304</v>
      </c>
      <c r="M2563" s="946"/>
      <c r="N2563" s="946"/>
      <c r="O2563" s="946"/>
      <c r="P2563" s="946"/>
      <c r="Q2563" s="946"/>
      <c r="R2563" s="977"/>
      <c r="S2563" s="978"/>
      <c r="T2563" s="978"/>
      <c r="U2563" s="978"/>
      <c r="V2563" s="979"/>
    </row>
    <row r="2564" spans="1:22" ht="19.25" customHeight="1">
      <c r="A2564" s="986"/>
      <c r="B2564" s="942" t="s">
        <v>313</v>
      </c>
      <c r="C2564" s="943"/>
      <c r="D2564" s="944"/>
      <c r="E2564" s="945"/>
      <c r="F2564" s="945"/>
      <c r="G2564" s="945"/>
      <c r="H2564" s="945"/>
      <c r="I2564" s="945"/>
      <c r="J2564" s="945"/>
      <c r="K2564" s="945"/>
      <c r="L2564" s="946" t="s">
        <v>327</v>
      </c>
      <c r="M2564" s="946"/>
      <c r="N2564" s="946"/>
      <c r="O2564" s="946"/>
      <c r="P2564" s="946"/>
      <c r="Q2564" s="946"/>
      <c r="R2564" s="947" t="s">
        <v>328</v>
      </c>
      <c r="S2564" s="948"/>
      <c r="T2564" s="948"/>
      <c r="U2564" s="948"/>
      <c r="V2564" s="949"/>
    </row>
    <row r="2565" spans="1:22" ht="19.25" customHeight="1">
      <c r="A2565" s="987"/>
      <c r="B2565" s="950" t="s">
        <v>329</v>
      </c>
      <c r="C2565" s="951"/>
      <c r="D2565" s="952"/>
      <c r="E2565" s="953"/>
      <c r="F2565" s="953"/>
      <c r="G2565" s="953"/>
      <c r="H2565" s="953"/>
      <c r="I2565" s="953"/>
      <c r="J2565" s="953"/>
      <c r="K2565" s="953"/>
      <c r="L2565" s="951" t="s">
        <v>117</v>
      </c>
      <c r="M2565" s="951"/>
      <c r="N2565" s="951"/>
      <c r="O2565" s="951"/>
      <c r="P2565" s="954">
        <f>'statement of marks'!$HJ$110</f>
        <v>42122</v>
      </c>
      <c r="Q2565" s="954"/>
      <c r="R2565" s="955" t="s">
        <v>305</v>
      </c>
      <c r="S2565" s="956"/>
      <c r="T2565" s="956"/>
      <c r="U2565" s="956"/>
      <c r="V2565" s="957"/>
    </row>
    <row r="2566" spans="1:22" ht="19.25" customHeight="1">
      <c r="A2566" s="980" t="s">
        <v>287</v>
      </c>
      <c r="B2566" s="981"/>
      <c r="C2566" s="981"/>
      <c r="D2566" s="981"/>
      <c r="E2566" s="981"/>
      <c r="F2566" s="981"/>
      <c r="G2566" s="981"/>
      <c r="H2566" s="981"/>
      <c r="I2566" s="981"/>
      <c r="J2566" s="981"/>
      <c r="K2566" s="981"/>
      <c r="L2566" s="981"/>
      <c r="M2566" s="981"/>
      <c r="N2566" s="981"/>
      <c r="O2566" s="981"/>
      <c r="P2566" s="981"/>
      <c r="Q2566" s="981"/>
      <c r="R2566" s="981"/>
      <c r="S2566" s="981"/>
      <c r="T2566" s="981"/>
      <c r="U2566" s="981"/>
      <c r="V2566" s="982"/>
    </row>
    <row r="2567" spans="1:22" ht="19.25" customHeight="1">
      <c r="A2567" s="983" t="str">
        <f>'statement of marks'!$A$1</f>
        <v>GOVT. GIRLS' HR. SEC. SCHOOL, NIMBAHERA</v>
      </c>
      <c r="B2567" s="984"/>
      <c r="C2567" s="984"/>
      <c r="D2567" s="984"/>
      <c r="E2567" s="984"/>
      <c r="F2567" s="984"/>
      <c r="G2567" s="984"/>
      <c r="H2567" s="984"/>
      <c r="I2567" s="984"/>
      <c r="J2567" s="984"/>
      <c r="K2567" s="984"/>
      <c r="L2567" s="984"/>
      <c r="M2567" s="984"/>
      <c r="N2567" s="984"/>
      <c r="O2567" s="984"/>
      <c r="P2567" s="984"/>
      <c r="Q2567" s="984"/>
      <c r="R2567" s="984"/>
      <c r="S2567" s="984"/>
      <c r="T2567" s="984"/>
      <c r="U2567" s="984"/>
      <c r="V2567" s="985"/>
    </row>
    <row r="2568" spans="1:22" ht="19.25" customHeight="1">
      <c r="A2568" s="986"/>
      <c r="B2568" s="988" t="s">
        <v>316</v>
      </c>
      <c r="C2568" s="988"/>
      <c r="D2568" s="989" t="str">
        <f>'statement of marks'!$F$3</f>
        <v>2013-14</v>
      </c>
      <c r="E2568" s="990"/>
      <c r="F2568" s="991" t="str">
        <f>IF(T2586="","MAIN EXAMINATION",IF(D2585="Suppl.","SUPPLEMENTARY EXAMINATION",IF(D2585="Re-exam.","RE-EXAMINATION",)))</f>
        <v>MAIN EXAMINATION</v>
      </c>
      <c r="G2568" s="992"/>
      <c r="H2568" s="992"/>
      <c r="I2568" s="992"/>
      <c r="J2568" s="992"/>
      <c r="K2568" s="992"/>
      <c r="L2568" s="992"/>
      <c r="M2568" s="992"/>
      <c r="N2568" s="992"/>
      <c r="O2568" s="992"/>
      <c r="P2568" s="992"/>
      <c r="Q2568" s="992"/>
      <c r="R2568" s="993" t="s">
        <v>315</v>
      </c>
      <c r="S2568" s="994"/>
      <c r="T2568" s="995" t="str">
        <f>'statement of marks'!$A$3</f>
        <v>11 'A'</v>
      </c>
      <c r="U2568" s="995"/>
      <c r="V2568" s="996"/>
    </row>
    <row r="2569" spans="1:22" ht="19.25" customHeight="1">
      <c r="A2569" s="986"/>
      <c r="B2569" s="997" t="s">
        <v>36</v>
      </c>
      <c r="C2569" s="997"/>
      <c r="D2569" s="998" t="str">
        <f>IF('statement of marks'!G104="","",'statement of marks'!G104)</f>
        <v/>
      </c>
      <c r="E2569" s="946"/>
      <c r="F2569" s="946"/>
      <c r="G2569" s="946"/>
      <c r="H2569" s="946"/>
      <c r="I2569" s="946"/>
      <c r="J2569" s="946"/>
      <c r="K2569" s="946"/>
      <c r="L2569" s="946"/>
      <c r="M2569" s="946"/>
      <c r="N2569" s="946"/>
      <c r="O2569" s="946"/>
      <c r="P2569" s="946"/>
      <c r="Q2569" s="946"/>
      <c r="R2569" s="999" t="s">
        <v>314</v>
      </c>
      <c r="S2569" s="1000"/>
      <c r="T2569" s="1001" t="str">
        <f>IF('statement of marks'!E104="","",'statement of marks'!E104)</f>
        <v/>
      </c>
      <c r="U2569" s="1001"/>
      <c r="V2569" s="1002"/>
    </row>
    <row r="2570" spans="1:22" ht="19.25" customHeight="1">
      <c r="A2570" s="986"/>
      <c r="B2570" s="997" t="s">
        <v>37</v>
      </c>
      <c r="C2570" s="997"/>
      <c r="D2570" s="998" t="str">
        <f>IF('statement of marks'!H104="","",'statement of marks'!H104)</f>
        <v/>
      </c>
      <c r="E2570" s="946"/>
      <c r="F2570" s="946"/>
      <c r="G2570" s="946"/>
      <c r="H2570" s="946"/>
      <c r="I2570" s="946"/>
      <c r="J2570" s="946"/>
      <c r="K2570" s="946"/>
      <c r="L2570" s="946"/>
      <c r="M2570" s="946"/>
      <c r="N2570" s="946"/>
      <c r="O2570" s="946"/>
      <c r="P2570" s="946"/>
      <c r="Q2570" s="946"/>
      <c r="R2570" s="999" t="s">
        <v>35</v>
      </c>
      <c r="S2570" s="1000"/>
      <c r="T2570" s="1001" t="str">
        <f>IF('statement of marks'!D104="","",'statement of marks'!D104)</f>
        <v/>
      </c>
      <c r="U2570" s="1001"/>
      <c r="V2570" s="1002"/>
    </row>
    <row r="2571" spans="1:22" ht="19.25" customHeight="1">
      <c r="A2571" s="986"/>
      <c r="B2571" s="1003" t="s">
        <v>38</v>
      </c>
      <c r="C2571" s="1003"/>
      <c r="D2571" s="998" t="str">
        <f>IF('statement of marks'!I104="","",'statement of marks'!I104)</f>
        <v/>
      </c>
      <c r="E2571" s="946"/>
      <c r="F2571" s="946"/>
      <c r="G2571" s="946"/>
      <c r="H2571" s="946"/>
      <c r="I2571" s="946"/>
      <c r="J2571" s="946"/>
      <c r="K2571" s="946"/>
      <c r="L2571" s="946"/>
      <c r="M2571" s="946"/>
      <c r="N2571" s="946"/>
      <c r="O2571" s="946"/>
      <c r="P2571" s="946"/>
      <c r="Q2571" s="946"/>
      <c r="R2571" s="1004" t="s">
        <v>285</v>
      </c>
      <c r="S2571" s="1005"/>
      <c r="T2571" s="1006" t="str">
        <f>IF('statement of marks'!F104="","",'statement of marks'!F104)</f>
        <v/>
      </c>
      <c r="U2571" s="1006"/>
      <c r="V2571" s="1007"/>
    </row>
    <row r="2572" spans="1:22" ht="19.25" customHeight="1">
      <c r="A2572" s="986"/>
      <c r="B2572" s="1008" t="s">
        <v>223</v>
      </c>
      <c r="C2572" s="1010" t="s">
        <v>319</v>
      </c>
      <c r="D2572" s="1012" t="s">
        <v>114</v>
      </c>
      <c r="E2572" s="1012" t="s">
        <v>115</v>
      </c>
      <c r="F2572" s="1012" t="s">
        <v>116</v>
      </c>
      <c r="G2572" s="1014" t="s">
        <v>281</v>
      </c>
      <c r="H2572" s="1014" t="s">
        <v>282</v>
      </c>
      <c r="I2572" s="1012" t="s">
        <v>289</v>
      </c>
      <c r="J2572" s="1012" t="s">
        <v>299</v>
      </c>
      <c r="K2572" s="1016" t="s">
        <v>299</v>
      </c>
      <c r="L2572" s="1018" t="s">
        <v>292</v>
      </c>
      <c r="M2572" s="1018" t="s">
        <v>293</v>
      </c>
      <c r="N2572" s="1020" t="s">
        <v>294</v>
      </c>
      <c r="O2572" s="1020" t="s">
        <v>290</v>
      </c>
      <c r="P2572" s="1020" t="s">
        <v>291</v>
      </c>
      <c r="Q2572" s="1016" t="s">
        <v>323</v>
      </c>
      <c r="R2572" s="1012" t="s">
        <v>334</v>
      </c>
      <c r="S2572" s="1022" t="s">
        <v>332</v>
      </c>
      <c r="T2572" s="1024" t="s">
        <v>320</v>
      </c>
      <c r="U2572" s="1026" t="s">
        <v>321</v>
      </c>
      <c r="V2572" s="1028" t="s">
        <v>322</v>
      </c>
    </row>
    <row r="2573" spans="1:22" ht="19.25" customHeight="1">
      <c r="A2573" s="986"/>
      <c r="B2573" s="1009"/>
      <c r="C2573" s="1011"/>
      <c r="D2573" s="1013"/>
      <c r="E2573" s="1013"/>
      <c r="F2573" s="1013"/>
      <c r="G2573" s="1015"/>
      <c r="H2573" s="1015"/>
      <c r="I2573" s="1013"/>
      <c r="J2573" s="1013"/>
      <c r="K2573" s="1017"/>
      <c r="L2573" s="1019"/>
      <c r="M2573" s="1019"/>
      <c r="N2573" s="1021"/>
      <c r="O2573" s="1021"/>
      <c r="P2573" s="1021"/>
      <c r="Q2573" s="1017"/>
      <c r="R2573" s="1013"/>
      <c r="S2573" s="1023"/>
      <c r="T2573" s="1025"/>
      <c r="U2573" s="1027"/>
      <c r="V2573" s="1029"/>
    </row>
    <row r="2574" spans="1:22" ht="19.25" customHeight="1">
      <c r="A2574" s="986"/>
      <c r="B2574" s="1030" t="s">
        <v>317</v>
      </c>
      <c r="C2574" s="1031"/>
      <c r="D2574" s="173">
        <v>10</v>
      </c>
      <c r="E2574" s="203">
        <v>10</v>
      </c>
      <c r="F2574" s="203">
        <v>10</v>
      </c>
      <c r="G2574" s="164" t="s">
        <v>90</v>
      </c>
      <c r="H2574" s="174" t="str">
        <f>'statement of marks'!$AQ$6</f>
        <v/>
      </c>
      <c r="I2574" s="165">
        <v>70</v>
      </c>
      <c r="J2574" s="164" t="s">
        <v>88</v>
      </c>
      <c r="K2574" s="175">
        <v>100</v>
      </c>
      <c r="L2574" s="164" t="s">
        <v>91</v>
      </c>
      <c r="M2574" s="174" t="str">
        <f>'statement of marks'!$AV$6</f>
        <v/>
      </c>
      <c r="N2574" s="165">
        <v>100</v>
      </c>
      <c r="O2574" s="164" t="s">
        <v>307</v>
      </c>
      <c r="P2574" s="175"/>
      <c r="Q2574" s="175">
        <v>200</v>
      </c>
      <c r="R2574" s="166"/>
      <c r="S2574" s="166"/>
      <c r="T2574" s="167"/>
      <c r="U2574" s="168"/>
      <c r="V2574" s="176" t="str">
        <f>IF(OR(U2581=0,U2581&lt;S2581),"",Q2574)</f>
        <v/>
      </c>
    </row>
    <row r="2575" spans="1:22" ht="19.25" customHeight="1">
      <c r="A2575" s="986"/>
      <c r="B2575" s="942" t="str">
        <f>'statement of marks'!$J$3</f>
        <v>HINDI COMPULSORY</v>
      </c>
      <c r="C2575" s="943"/>
      <c r="D2575" s="200" t="str">
        <f>IF('statement of marks'!J104="","",'statement of marks'!J104)</f>
        <v/>
      </c>
      <c r="E2575" s="201" t="str">
        <f>IF('statement of marks'!K104="","",'statement of marks'!K104)</f>
        <v/>
      </c>
      <c r="F2575" s="201" t="str">
        <f>IF('statement of marks'!L104="","",'statement of marks'!L104)</f>
        <v/>
      </c>
      <c r="G2575" s="177" t="str">
        <f>IF('statement of marks'!N104="","",'statement of marks'!N104)</f>
        <v/>
      </c>
      <c r="H2575" s="177" t="str">
        <f>'statement of marks'!$BS$6</f>
        <v/>
      </c>
      <c r="I2575" s="204" t="str">
        <f>IF(G2575="","",G2575)</f>
        <v/>
      </c>
      <c r="J2575" s="204" t="str">
        <f>IF(G2575="","",SUM(D2575,E2575,F2575,G2575))</f>
        <v/>
      </c>
      <c r="K2575" s="178" t="str">
        <f>J2575</f>
        <v/>
      </c>
      <c r="L2575" s="177" t="str">
        <f>IF('statement of marks'!P104="","",'statement of marks'!P104)</f>
        <v/>
      </c>
      <c r="M2575" s="174" t="str">
        <f>'statement of marks'!$BX$6</f>
        <v/>
      </c>
      <c r="N2575" s="204" t="str">
        <f>IF(L2575="","",L2575)</f>
        <v/>
      </c>
      <c r="O2575" s="204" t="str">
        <f>IF(L2575="","",SUM(J2575,L2575))</f>
        <v/>
      </c>
      <c r="P2575" s="179">
        <f>SUM(H2575,M2575)</f>
        <v>0</v>
      </c>
      <c r="Q2575" s="178" t="str">
        <f>O2575</f>
        <v/>
      </c>
      <c r="R2575" s="201" t="str">
        <f>CONCATENATE('statement of marks'!FJ104,'statement of marks'!FK104,'statement of marks'!FL104)</f>
        <v/>
      </c>
      <c r="S2575" s="180" t="str">
        <f>IF(OR(R2575="S",R2575="RE"),100,"")</f>
        <v/>
      </c>
      <c r="T2575" s="181" t="str">
        <f>IF('result subject-wise'!U104="","",'result subject-wise'!U104)</f>
        <v/>
      </c>
      <c r="U2575" s="182" t="str">
        <f>IF('result subject-wise'!V104="","",'result subject-wise'!V104)</f>
        <v/>
      </c>
      <c r="V2575" s="176" t="str">
        <f>IF(OR(U2581=0,U2581&lt;S2581),"",IF(R2575="RE",SUM(Q2575,T2575),IF(R2575="S",T2575,Q2575)))</f>
        <v/>
      </c>
    </row>
    <row r="2576" spans="1:22" ht="19.25" customHeight="1">
      <c r="A2576" s="986"/>
      <c r="B2576" s="942" t="str">
        <f>'statement of marks'!$W$3</f>
        <v>ENGLISH COMPULSORY</v>
      </c>
      <c r="C2576" s="943"/>
      <c r="D2576" s="200" t="str">
        <f>IF('statement of marks'!W104="","",'statement of marks'!W104)</f>
        <v/>
      </c>
      <c r="E2576" s="201" t="str">
        <f>IF('statement of marks'!X104="","",'statement of marks'!X104)</f>
        <v/>
      </c>
      <c r="F2576" s="201" t="str">
        <f>IF('statement of marks'!Y104="","",'statement of marks'!Y104)</f>
        <v/>
      </c>
      <c r="G2576" s="177" t="str">
        <f>IF('statement of marks'!AA104="","",'statement of marks'!AA104)</f>
        <v/>
      </c>
      <c r="H2576" s="177" t="str">
        <f>'statement of marks'!$CU$6</f>
        <v/>
      </c>
      <c r="I2576" s="204" t="str">
        <f>IF(G2576="","",G2576)</f>
        <v/>
      </c>
      <c r="J2576" s="204" t="str">
        <f t="shared" ref="J2576:J2579" si="937">IF(G2576="","",SUM(D2576,E2576,F2576,G2576))</f>
        <v/>
      </c>
      <c r="K2576" s="178" t="str">
        <f>J2576</f>
        <v/>
      </c>
      <c r="L2576" s="177" t="str">
        <f>IF('statement of marks'!AC104="","",'statement of marks'!AC104)</f>
        <v/>
      </c>
      <c r="M2576" s="174" t="str">
        <f>'statement of marks'!$CZ$6</f>
        <v/>
      </c>
      <c r="N2576" s="204" t="str">
        <f>IF(L2576="","",L2576)</f>
        <v/>
      </c>
      <c r="O2576" s="204" t="str">
        <f t="shared" ref="O2576" si="938">IF(L2576="","",SUM(J2576,L2576))</f>
        <v/>
      </c>
      <c r="P2576" s="179">
        <f t="shared" ref="P2576" si="939">SUM(H2576,M2576)</f>
        <v>0</v>
      </c>
      <c r="Q2576" s="178" t="str">
        <f>O2576</f>
        <v/>
      </c>
      <c r="R2576" s="201" t="str">
        <f>CONCATENATE('statement of marks'!FM104,'statement of marks'!FN104,'statement of marks'!FO104)</f>
        <v/>
      </c>
      <c r="S2576" s="180" t="str">
        <f>IF(OR(R2576="S",R2576="RE"),100,"")</f>
        <v/>
      </c>
      <c r="T2576" s="181" t="str">
        <f>IF('result subject-wise'!X104="","",'result subject-wise'!X104)</f>
        <v/>
      </c>
      <c r="U2576" s="182" t="str">
        <f>IF('result subject-wise'!Y104="","",'result subject-wise'!Y104)</f>
        <v/>
      </c>
      <c r="V2576" s="176" t="str">
        <f>IF(OR(U2581=0,U2581&lt;S2581),"",IF(R2576="RE",SUM(Q2576,T2576),IF(R2576="S",T2576,Q2576)))</f>
        <v/>
      </c>
    </row>
    <row r="2577" spans="1:22" ht="19.25" customHeight="1">
      <c r="A2577" s="986"/>
      <c r="B2577" s="942" t="str">
        <f>'statement of marks'!AK104</f>
        <v>MUSIC</v>
      </c>
      <c r="C2577" s="943"/>
      <c r="D2577" s="200" t="str">
        <f>IF('statement of marks'!AL104="","",'statement of marks'!AL104)</f>
        <v/>
      </c>
      <c r="E2577" s="201" t="str">
        <f>IF('statement of marks'!AM104="","",'statement of marks'!AM104)</f>
        <v/>
      </c>
      <c r="F2577" s="201" t="str">
        <f>IF('statement of marks'!AN104="","",'statement of marks'!AN104)</f>
        <v/>
      </c>
      <c r="G2577" s="177" t="str">
        <f>IF('statement of marks'!AP104="","",'statement of marks'!AP104)</f>
        <v/>
      </c>
      <c r="H2577" s="177" t="str">
        <f>IF('statement of marks'!AQ104="","",'statement of marks'!AQ104)</f>
        <v/>
      </c>
      <c r="I2577" s="204" t="str">
        <f>IF(G2577="","",IF(AND(G2577="ML",H2577="ML"),"ML",IF(AND(G2577="ML",H2577=""),"ML",SUM(G2577,H2577))))</f>
        <v/>
      </c>
      <c r="J2577" s="204" t="str">
        <f t="shared" si="937"/>
        <v/>
      </c>
      <c r="K2577" s="178" t="str">
        <f>IF(J2577="","",SUM(H2577,J2577))</f>
        <v/>
      </c>
      <c r="L2577" s="177" t="str">
        <f>IF('statement of marks'!AU104="","",'statement of marks'!AU104)</f>
        <v/>
      </c>
      <c r="M2577" s="177" t="str">
        <f>IF('statement of marks'!AV104="","",'statement of marks'!AV104)</f>
        <v/>
      </c>
      <c r="N2577" s="204" t="str">
        <f>IF(L2577="","",IF(AND(L2577="ML",M2577="ML"),"ML",IF(AND(L2577="ML",M2577=""),"ML",SUM(L2577,M2577))))</f>
        <v/>
      </c>
      <c r="O2577" s="204" t="str">
        <f>IF(L2577="","",SUM(J2577,L2577))</f>
        <v/>
      </c>
      <c r="P2577" s="177" t="str">
        <f>IF(AND(H2577="",M2577=""),"",SUM(H2577,M2577))</f>
        <v/>
      </c>
      <c r="Q2577" s="178" t="str">
        <f>IF(O2577="","",SUM(O2577,P2577))</f>
        <v/>
      </c>
      <c r="R2577" s="201" t="str">
        <f>CONCATENATE('statement of marks'!FP104,'statement of marks'!FY104,'statement of marks'!FZ104)</f>
        <v/>
      </c>
      <c r="S2577" s="180" t="str">
        <f>IF('result subject-wise'!Z104="","",'result subject-wise'!Z104)</f>
        <v/>
      </c>
      <c r="T2577" s="181" t="str">
        <f>IF('result subject-wise'!AB104="","",'result subject-wise'!AB104)</f>
        <v/>
      </c>
      <c r="U2577" s="182" t="str">
        <f>IF('result subject-wise'!AC104="","",'result subject-wise'!AC104)</f>
        <v/>
      </c>
      <c r="V2577" s="176" t="str">
        <f>IF(OR(U2581=0,U2581&lt;S2581),"",IF(OR(R2577="RE",R2577="REP"),SUM(Q2577,T2577),IF(R2577="S",T2577,Q2577)))</f>
        <v/>
      </c>
    </row>
    <row r="2578" spans="1:22" ht="19.25" customHeight="1">
      <c r="A2578" s="986"/>
      <c r="B2578" s="942" t="str">
        <f>'statement of marks'!BM104</f>
        <v/>
      </c>
      <c r="C2578" s="943"/>
      <c r="D2578" s="200" t="str">
        <f>IF('statement of marks'!BN104="","",'statement of marks'!BN104)</f>
        <v/>
      </c>
      <c r="E2578" s="201" t="str">
        <f>IF('statement of marks'!BO104="","",'statement of marks'!BO104)</f>
        <v/>
      </c>
      <c r="F2578" s="201" t="str">
        <f>IF('statement of marks'!BP104="","",'statement of marks'!BP104)</f>
        <v/>
      </c>
      <c r="G2578" s="177" t="str">
        <f>IF('statement of marks'!BR104="","",'statement of marks'!BR104)</f>
        <v/>
      </c>
      <c r="H2578" s="177" t="str">
        <f>IF('statement of marks'!BS104="","",'statement of marks'!BS104)</f>
        <v/>
      </c>
      <c r="I2578" s="204" t="str">
        <f t="shared" ref="I2578" si="940">IF(G2578="","",IF(AND(G2578="ML",H2578="ML"),"ML",IF(AND(G2578="ML",H2578=""),"ML",SUM(G2578,H2578))))</f>
        <v/>
      </c>
      <c r="J2578" s="204" t="str">
        <f t="shared" si="937"/>
        <v/>
      </c>
      <c r="K2578" s="178" t="str">
        <f>IF(J2578="","",SUM(H2578,J2578))</f>
        <v/>
      </c>
      <c r="L2578" s="177" t="str">
        <f>IF('statement of marks'!BW104="","",'statement of marks'!BW104)</f>
        <v/>
      </c>
      <c r="M2578" s="177" t="str">
        <f>IF('statement of marks'!BX104="","",'statement of marks'!BX104)</f>
        <v/>
      </c>
      <c r="N2578" s="204" t="str">
        <f t="shared" ref="N2578" si="941">IF(L2578="","",IF(AND(L2578="ML",M2578="ML"),"ML",IF(AND(L2578="ML",M2578=""),"ML",SUM(L2578,M2578))))</f>
        <v/>
      </c>
      <c r="O2578" s="204" t="str">
        <f>IF(L2578="","",SUM(J2578,L2578))</f>
        <v/>
      </c>
      <c r="P2578" s="177" t="str">
        <f t="shared" ref="P2578:P2579" si="942">IF(AND(H2578="",M2578=""),"",SUM(H2578,M2578))</f>
        <v/>
      </c>
      <c r="Q2578" s="178" t="str">
        <f>IF(O2578="","",SUM(O2578,P2578))</f>
        <v/>
      </c>
      <c r="R2578" s="201" t="str">
        <f>CONCATENATE('statement of marks'!GA104,'statement of marks'!GJ104,'statement of marks'!GK104)</f>
        <v/>
      </c>
      <c r="S2578" s="180" t="str">
        <f>IF('result subject-wise'!AD104="","",'result subject-wise'!AD104)</f>
        <v/>
      </c>
      <c r="T2578" s="181" t="str">
        <f>IF('result subject-wise'!AF104="","",'result subject-wise'!AF104)</f>
        <v/>
      </c>
      <c r="U2578" s="182" t="str">
        <f>IF('result subject-wise'!AG104="","",'result subject-wise'!AG104)</f>
        <v/>
      </c>
      <c r="V2578" s="176" t="str">
        <f>IF(OR(U2581=0,U2581&lt;S2581),"",IF(OR(R2578="RE",R2578="REP"),SUM(Q2578,T2578),IF(R2578="S",T2578,Q2578)))</f>
        <v/>
      </c>
    </row>
    <row r="2579" spans="1:22" ht="19.25" customHeight="1">
      <c r="A2579" s="986"/>
      <c r="B2579" s="942" t="str">
        <f>'statement of marks'!CO104</f>
        <v/>
      </c>
      <c r="C2579" s="943"/>
      <c r="D2579" s="200" t="str">
        <f>IF('statement of marks'!CP104="","",'statement of marks'!CP104)</f>
        <v/>
      </c>
      <c r="E2579" s="201" t="str">
        <f>IF('statement of marks'!CQ104="","",'statement of marks'!CQ104)</f>
        <v/>
      </c>
      <c r="F2579" s="201" t="str">
        <f>IF('statement of marks'!CR104="","",'statement of marks'!CR104)</f>
        <v/>
      </c>
      <c r="G2579" s="177" t="str">
        <f>IF('statement of marks'!CT104="","",'statement of marks'!CT104)</f>
        <v/>
      </c>
      <c r="H2579" s="177" t="str">
        <f>IF('statement of marks'!CU104="","",'statement of marks'!CU104)</f>
        <v/>
      </c>
      <c r="I2579" s="204" t="str">
        <f>IF(G2579="","",IF(AND(G2579="ML",H2579="ML"),"ML",IF(AND(G2579="ML",H2579=""),"ML",SUM(G2579,H2579))))</f>
        <v/>
      </c>
      <c r="J2579" s="204" t="str">
        <f t="shared" si="937"/>
        <v/>
      </c>
      <c r="K2579" s="178" t="str">
        <f>IF(J2579="","",SUM(H2579,J2579))</f>
        <v/>
      </c>
      <c r="L2579" s="177" t="str">
        <f>IF('statement of marks'!CY104="","",'statement of marks'!CY104)</f>
        <v/>
      </c>
      <c r="M2579" s="177" t="str">
        <f>IF('statement of marks'!CZ104="","",'statement of marks'!CZ104)</f>
        <v/>
      </c>
      <c r="N2579" s="204" t="str">
        <f>IF(L2579="","",IF(AND(L2579="ML",M2579="ML"),"ML",IF(AND(L2579="ML",M2579=""),"ML",SUM(L2579,M2579))))</f>
        <v/>
      </c>
      <c r="O2579" s="204" t="str">
        <f>IF(L2579="","",SUM(J2579,L2579))</f>
        <v/>
      </c>
      <c r="P2579" s="177" t="str">
        <f t="shared" si="942"/>
        <v/>
      </c>
      <c r="Q2579" s="178" t="str">
        <f>IF(O2579="","",SUM(O2579,P2579))</f>
        <v/>
      </c>
      <c r="R2579" s="201" t="str">
        <f>CONCATENATE('statement of marks'!GL104,'statement of marks'!GU104,'statement of marks'!GV104)</f>
        <v/>
      </c>
      <c r="S2579" s="180" t="str">
        <f>IF('result subject-wise'!AH104="","",'result subject-wise'!AH104)</f>
        <v/>
      </c>
      <c r="T2579" s="181" t="str">
        <f>IF('result subject-wise'!AJ104="","",'result subject-wise'!AJ104)</f>
        <v/>
      </c>
      <c r="U2579" s="182" t="str">
        <f>IF('result subject-wise'!AK104="","",'result subject-wise'!AK104)</f>
        <v/>
      </c>
      <c r="V2579" s="176" t="str">
        <f>IF(OR(U2581=0,U2581&lt;S2581),"",IF(OR(R2579="RE",R2579="REP"),SUM(Q2579,T2579),IF(R2579="S",T2579,Q2579)))</f>
        <v/>
      </c>
    </row>
    <row r="2580" spans="1:22" ht="19.25" customHeight="1">
      <c r="A2580" s="986"/>
      <c r="B2580" s="1032" t="s">
        <v>296</v>
      </c>
      <c r="C2580" s="1033"/>
      <c r="D2580" s="183" t="str">
        <f>IF(AND(D2575="",D2576="",D2577="",D2578="",D2579=""),"",SUM(D2575:D2579))</f>
        <v/>
      </c>
      <c r="E2580" s="183" t="str">
        <f t="shared" ref="E2580:F2580" si="943">IF(AND(E2575="",E2576="",E2577="",E2578="",E2579=""),"",SUM(E2575:E2579))</f>
        <v/>
      </c>
      <c r="F2580" s="183" t="str">
        <f t="shared" si="943"/>
        <v/>
      </c>
      <c r="G2580" s="184" t="str">
        <f>IF(G2575="","",SUM(G2575:G2579))</f>
        <v/>
      </c>
      <c r="H2580" s="184">
        <f>SUM(H2577:H2579)</f>
        <v>0</v>
      </c>
      <c r="I2580" s="184" t="str">
        <f>IF(AND(I2575="",I2576="",I2577="",I2578="",I2579=""),"",SUM(I2575:I2579))</f>
        <v/>
      </c>
      <c r="J2580" s="185" t="str">
        <f>IF(J2579="","",SUM(J2575:J2579))</f>
        <v/>
      </c>
      <c r="K2580" s="186" t="str">
        <f>IF(K2575="","",SUM(K2575:K2579))</f>
        <v/>
      </c>
      <c r="L2580" s="184" t="str">
        <f>IF(L2575="","",SUM(L2575:L2579))</f>
        <v/>
      </c>
      <c r="M2580" s="184">
        <f>SUM(M2577:M2579)</f>
        <v>0</v>
      </c>
      <c r="N2580" s="184" t="str">
        <f t="shared" ref="N2580" si="944">IF(AND(N2575="",N2576="",N2577="",N2578="",N2579=""),"",SUM(N2575:N2579))</f>
        <v/>
      </c>
      <c r="O2580" s="185" t="str">
        <f>IF(L2580="","",SUM(J2580,L2580))</f>
        <v/>
      </c>
      <c r="P2580" s="186">
        <f>SUM(H2580,M2580)</f>
        <v>0</v>
      </c>
      <c r="Q2580" s="186" t="str">
        <f>IF(Q2575="","",SUM(Q2575:Q2579))</f>
        <v/>
      </c>
      <c r="R2580" s="185"/>
      <c r="S2580" s="185" t="str">
        <f>IF(AND(S2575="",S2576="",S2577="",S2578="",S2579=""),"",SUM(S2575:S2579))</f>
        <v/>
      </c>
      <c r="T2580" s="187" t="str">
        <f>IF(AND(T2575="",T2576="",T2577="",T2578="",T2579=""),"",SUM(T2575:T2579))</f>
        <v/>
      </c>
      <c r="U2580" s="188"/>
      <c r="V2580" s="189" t="str">
        <f>IF(V2575="","",SUM(V2575:V2579))</f>
        <v/>
      </c>
    </row>
    <row r="2581" spans="1:22" ht="19.25" customHeight="1">
      <c r="A2581" s="986"/>
      <c r="B2581" s="1034" t="s">
        <v>318</v>
      </c>
      <c r="C2581" s="1035"/>
      <c r="D2581" s="173" t="str">
        <f>IF(D2580="","",50-(COUNTIF(D2575:D2579,"NA")*10+COUNTIF(D2575:D2579,"ML")*10))</f>
        <v/>
      </c>
      <c r="E2581" s="173" t="str">
        <f t="shared" ref="E2581:F2581" si="945">IF(E2580="","",50-(COUNTIF(E2575:E2579,"NA")*10+COUNTIF(E2575:E2579,"ML")*10))</f>
        <v/>
      </c>
      <c r="F2581" s="173" t="str">
        <f t="shared" si="945"/>
        <v/>
      </c>
      <c r="G2581" s="177">
        <f>I2581-H2581</f>
        <v>350</v>
      </c>
      <c r="H2581" s="184">
        <f>IF(H2580="","",(IF(OR(H2577="ML",H2577=""),0,H2574)+IF(OR(H2578="ML",H2578=""),0,H2575)+IF(OR(H2579="ML",H2579=""),0,H2576)))</f>
        <v>0</v>
      </c>
      <c r="I2581" s="177">
        <f>IF(I2580=0,0,350-H2583)</f>
        <v>350</v>
      </c>
      <c r="J2581" s="204" t="str">
        <f>IF(J2580="","",SUM(D2581:G2581))</f>
        <v/>
      </c>
      <c r="K2581" s="178" t="str">
        <f>IF(K2580="","",SUM(H2581,J2581))</f>
        <v/>
      </c>
      <c r="L2581" s="177">
        <f>N2581-M2581</f>
        <v>500</v>
      </c>
      <c r="M2581" s="180">
        <f>IF(M2580="","",(IF(OR(M2577="ML",M2577=""),0,M2574)+IF(OR(M2578="ML",M2578=""),0,M2575)+IF(OR(M2579="ML",M2579=""),0,M2576)))</f>
        <v>0</v>
      </c>
      <c r="N2581" s="177">
        <f>IF(N2580=0,0,500-M2583)</f>
        <v>500</v>
      </c>
      <c r="O2581" s="204">
        <f>IF(L2581="","",SUM(J2581,L2581))</f>
        <v>500</v>
      </c>
      <c r="P2581" s="178">
        <f>SUM(H2581,M2581)</f>
        <v>0</v>
      </c>
      <c r="Q2581" s="178" t="str">
        <f>IF(Q2580="","",SUM(O2581,P2581))</f>
        <v/>
      </c>
      <c r="R2581" s="169"/>
      <c r="S2581" s="190">
        <f>COUNTIF(R2575:R2584,"S")</f>
        <v>0</v>
      </c>
      <c r="T2581" s="190">
        <f>COUNTIF(R2575:R2584,"RE")+COUNTIF(R2575:R2584,"REP")</f>
        <v>0</v>
      </c>
      <c r="U2581" s="190">
        <f>COUNTIF(U2575:U2580,"P")+COUNTIF(U2583:U2584,"P")</f>
        <v>0</v>
      </c>
      <c r="V2581" s="191" t="str">
        <f>IF(OR(U2581=0,U2581&lt;(S2581+T2581)),"",(Q2581-(S2581*200)+S2580))</f>
        <v/>
      </c>
    </row>
    <row r="2582" spans="1:22" ht="19.25" customHeight="1">
      <c r="A2582" s="986"/>
      <c r="B2582" s="942" t="s">
        <v>156</v>
      </c>
      <c r="C2582" s="943"/>
      <c r="D2582" s="192" t="str">
        <f t="shared" ref="D2582:Q2582" si="946">IF(D2581="","",D2580/D2581*100)</f>
        <v/>
      </c>
      <c r="E2582" s="192" t="str">
        <f t="shared" si="946"/>
        <v/>
      </c>
      <c r="F2582" s="192" t="str">
        <f t="shared" si="946"/>
        <v/>
      </c>
      <c r="G2582" s="192" t="e">
        <f t="shared" si="946"/>
        <v>#VALUE!</v>
      </c>
      <c r="H2582" s="192" t="e">
        <f t="shared" si="946"/>
        <v>#DIV/0!</v>
      </c>
      <c r="I2582" s="192" t="e">
        <f t="shared" si="946"/>
        <v>#VALUE!</v>
      </c>
      <c r="J2582" s="192" t="str">
        <f t="shared" si="946"/>
        <v/>
      </c>
      <c r="K2582" s="193" t="str">
        <f t="shared" si="946"/>
        <v/>
      </c>
      <c r="L2582" s="192" t="e">
        <f t="shared" si="946"/>
        <v>#VALUE!</v>
      </c>
      <c r="M2582" s="192" t="e">
        <f t="shared" si="946"/>
        <v>#DIV/0!</v>
      </c>
      <c r="N2582" s="192" t="e">
        <f t="shared" si="946"/>
        <v>#VALUE!</v>
      </c>
      <c r="O2582" s="192" t="e">
        <f t="shared" si="946"/>
        <v>#VALUE!</v>
      </c>
      <c r="P2582" s="193" t="e">
        <f t="shared" si="946"/>
        <v>#DIV/0!</v>
      </c>
      <c r="Q2582" s="193" t="str">
        <f t="shared" si="946"/>
        <v/>
      </c>
      <c r="R2582" s="166"/>
      <c r="S2582" s="166"/>
      <c r="T2582" s="167"/>
      <c r="U2582" s="170"/>
      <c r="V2582" s="194" t="str">
        <f>IF(V2581="","",V2580/V2581*100)</f>
        <v/>
      </c>
    </row>
    <row r="2583" spans="1:22" ht="19.25" customHeight="1">
      <c r="A2583" s="986"/>
      <c r="B2583" s="942" t="str">
        <f>'statement of marks'!$DQ$3</f>
        <v>RAJASTHAN STUDIES</v>
      </c>
      <c r="C2583" s="943"/>
      <c r="D2583" s="200" t="str">
        <f>IF('statement of marks'!DQ104="","",'statement of marks'!DQ104)</f>
        <v/>
      </c>
      <c r="E2583" s="201" t="str">
        <f>IF('statement of marks'!DR104="","",'statement of marks'!DR104)</f>
        <v/>
      </c>
      <c r="F2583" s="201" t="str">
        <f>IF('statement of marks'!DS104="","",'statement of marks'!DS104)</f>
        <v/>
      </c>
      <c r="G2583" s="201" t="str">
        <f>IF('statement of marks'!DU104="","",'statement of marks'!DU104)</f>
        <v/>
      </c>
      <c r="H2583" s="179">
        <f>IF(G2575="ML",70)+IF(G2576="ML",70)+IF(G2577="ML",70-H2574)+IF(G2578="ML",70-H2575)+IF(G2579="ML",70-H2576)+IF(H2577="ml",H2574)+IF(H2578="ml",H2575)+IF(H2579="ml",H2576)</f>
        <v>0</v>
      </c>
      <c r="I2583" s="204" t="str">
        <f>IF(G2583="","",SUM(G2583,H2583))</f>
        <v/>
      </c>
      <c r="J2583" s="204" t="str">
        <f>IF(G2583="","",SUM(D2583,E2583,F2583,G2583))</f>
        <v/>
      </c>
      <c r="K2583" s="178" t="str">
        <f>IF(J2583="","",SUM(H2583,J2583))</f>
        <v/>
      </c>
      <c r="L2583" s="201" t="str">
        <f>IF('statement of marks'!DW104="","",'statement of marks'!DW104)</f>
        <v/>
      </c>
      <c r="M2583" s="179">
        <f>IF(L2575="ML",100)+IF(L2576="ML",100)+IF(L2577="ML",100-M2574)+IF(L2578="ML",100-M2575)+IF(L2579="ML",100-M2576)+IF(M2577="ml",M2574)+IF(M2578="ml",M2575)+IF(M2579="ml",M2576)</f>
        <v>0</v>
      </c>
      <c r="N2583" s="204" t="str">
        <f>IF(L2583="","",SUM(L2583,M2583))</f>
        <v/>
      </c>
      <c r="O2583" s="204" t="str">
        <f>IF(L2583="","",SUM(K2583,L2583))</f>
        <v/>
      </c>
      <c r="P2583" s="179">
        <f>SUM(H2583,M2583)</f>
        <v>0</v>
      </c>
      <c r="Q2583" s="178" t="str">
        <f>IF(O2583="","",SUM(O2583,M2583))</f>
        <v/>
      </c>
      <c r="R2583" s="201" t="str">
        <f>IF('statement of marks'!GW104="","",'statement of marks'!GW104)</f>
        <v/>
      </c>
      <c r="S2583" s="180" t="str">
        <f>IF(OR(R2583="S",R2583="RE"),100,"")</f>
        <v/>
      </c>
      <c r="T2583" s="171" t="str">
        <f>IF('result subject-wise'!AL104="","",'result subject-wise'!AL104)</f>
        <v/>
      </c>
      <c r="U2583" s="172" t="str">
        <f>IF('result subject-wise'!AM104="","",'result subject-wise'!AM104)</f>
        <v/>
      </c>
      <c r="V2583" s="1036"/>
    </row>
    <row r="2584" spans="1:22" ht="19.25" customHeight="1">
      <c r="A2584" s="986"/>
      <c r="B2584" s="942" t="str">
        <f>'statement of marks'!$ED$3</f>
        <v>JEEVAN KAUSJAL</v>
      </c>
      <c r="C2584" s="943"/>
      <c r="D2584" s="1037" t="s">
        <v>283</v>
      </c>
      <c r="E2584" s="1038"/>
      <c r="F2584" s="204">
        <f>'statement of marks'!$ED$6</f>
        <v>30</v>
      </c>
      <c r="G2584" s="177" t="str">
        <f>IF('statement of marks'!ED104="","",'statement of marks'!ED104)</f>
        <v/>
      </c>
      <c r="H2584" s="1038" t="s">
        <v>284</v>
      </c>
      <c r="I2584" s="1038"/>
      <c r="J2584" s="204">
        <f>'statement of marks'!$EE$6</f>
        <v>30</v>
      </c>
      <c r="K2584" s="178" t="str">
        <f>IF('statement of marks'!EE104="","",'statement of marks'!EE104)</f>
        <v/>
      </c>
      <c r="L2584" s="1038" t="s">
        <v>113</v>
      </c>
      <c r="M2584" s="1038"/>
      <c r="N2584" s="204">
        <f>'statement of marks'!$EF$6</f>
        <v>40</v>
      </c>
      <c r="O2584" s="201" t="str">
        <f>IF('statement of marks'!EF104="","",'statement of marks'!EF104)</f>
        <v/>
      </c>
      <c r="P2584" s="166"/>
      <c r="Q2584" s="178" t="str">
        <f>IF(O2584="","",SUM(G2584,K2584,O2584))</f>
        <v/>
      </c>
      <c r="R2584" s="201" t="str">
        <f>IF('statement of marks'!GX104="","",'statement of marks'!GX104)</f>
        <v/>
      </c>
      <c r="S2584" s="180" t="str">
        <f>IF(OR(R2584="S",R2584="RE"),40,"")</f>
        <v/>
      </c>
      <c r="T2584" s="171" t="str">
        <f>IF('result subject-wise'!AN104="","",'result subject-wise'!AN104)</f>
        <v/>
      </c>
      <c r="U2584" s="172" t="str">
        <f>IF('result subject-wise'!AO104="","",'result subject-wise'!AO104)</f>
        <v/>
      </c>
      <c r="V2584" s="1036"/>
    </row>
    <row r="2585" spans="1:22" ht="19.25" customHeight="1">
      <c r="A2585" s="986"/>
      <c r="B2585" s="1039" t="s">
        <v>200</v>
      </c>
      <c r="C2585" s="1040"/>
      <c r="D2585" s="1041" t="str">
        <f>IF('statement of marks'!HD104="","",'statement of marks'!HD104)</f>
        <v/>
      </c>
      <c r="E2585" s="1042"/>
      <c r="F2585" s="1042"/>
      <c r="G2585" s="1042"/>
      <c r="H2585" s="1042"/>
      <c r="I2585" s="1043"/>
      <c r="J2585" s="202" t="s">
        <v>330</v>
      </c>
      <c r="K2585" s="201" t="str">
        <f>IF('statement of marks'!HG104="","",'statement of marks'!HG104)</f>
        <v/>
      </c>
      <c r="L2585" s="1044" t="s">
        <v>157</v>
      </c>
      <c r="M2585" s="1045"/>
      <c r="N2585" s="1046"/>
      <c r="O2585" s="201" t="str">
        <f>IF('statement of marks'!HI104="","",'statement of marks'!HI104)</f>
        <v/>
      </c>
      <c r="P2585" s="1047" t="s">
        <v>324</v>
      </c>
      <c r="Q2585" s="1047"/>
      <c r="R2585" s="1047"/>
      <c r="S2585" s="1047"/>
      <c r="T2585" s="1047"/>
      <c r="U2585" s="1047"/>
      <c r="V2585" s="1048"/>
    </row>
    <row r="2586" spans="1:22" ht="19.25" customHeight="1">
      <c r="A2586" s="986"/>
      <c r="B2586" s="1039" t="s">
        <v>333</v>
      </c>
      <c r="C2586" s="1040"/>
      <c r="D2586" s="965" t="s">
        <v>127</v>
      </c>
      <c r="E2586" s="966"/>
      <c r="F2586" s="958" t="s">
        <v>129</v>
      </c>
      <c r="G2586" s="958"/>
      <c r="H2586" s="958" t="s">
        <v>131</v>
      </c>
      <c r="I2586" s="958"/>
      <c r="J2586" s="958" t="s">
        <v>133</v>
      </c>
      <c r="K2586" s="958"/>
      <c r="L2586" s="959" t="s">
        <v>312</v>
      </c>
      <c r="M2586" s="959"/>
      <c r="N2586" s="959"/>
      <c r="O2586" s="959"/>
      <c r="P2586" s="960" t="s">
        <v>200</v>
      </c>
      <c r="Q2586" s="960"/>
      <c r="R2586" s="960"/>
      <c r="S2586" s="960"/>
      <c r="T2586" s="961" t="str">
        <f>IF('result subject-wise'!AR104="","",'result subject-wise'!AR104)</f>
        <v/>
      </c>
      <c r="U2586" s="961"/>
      <c r="V2586" s="962"/>
    </row>
    <row r="2587" spans="1:22" ht="19.25" customHeight="1">
      <c r="A2587" s="986"/>
      <c r="B2587" s="963" t="s">
        <v>309</v>
      </c>
      <c r="C2587" s="964"/>
      <c r="D2587" s="965" t="str">
        <f>IF('statement of marks'!EZ104="","",'statement of marks'!EZ104)</f>
        <v/>
      </c>
      <c r="E2587" s="966"/>
      <c r="F2587" s="966" t="str">
        <f>IF('statement of marks'!FB104="","",'statement of marks'!FB104)</f>
        <v/>
      </c>
      <c r="G2587" s="966"/>
      <c r="H2587" s="966" t="str">
        <f>IF('statement of marks'!FD104="","",'statement of marks'!FD104)</f>
        <v/>
      </c>
      <c r="I2587" s="966"/>
      <c r="J2587" s="966" t="str">
        <f>IF('statement of marks'!FF104="","",'statement of marks'!FF104)</f>
        <v/>
      </c>
      <c r="K2587" s="966"/>
      <c r="L2587" s="966" t="str">
        <f>IF('statement of marks'!FH104="","",'statement of marks'!FH104)</f>
        <v/>
      </c>
      <c r="M2587" s="966"/>
      <c r="N2587" s="966"/>
      <c r="O2587" s="966"/>
      <c r="P2587" s="960" t="s">
        <v>330</v>
      </c>
      <c r="Q2587" s="960"/>
      <c r="R2587" s="960"/>
      <c r="S2587" s="960"/>
      <c r="T2587" s="961" t="str">
        <f>IF(AND(T2586="mRrh.kZ",V2582&gt;=60),"FIRST",IF(AND(T2586="mRrh.kZ",V2582&gt;=48),"SECOND",IF(AND(T2586="mRrh.kZ",V2582&gt;=36),"THIRD","")))</f>
        <v/>
      </c>
      <c r="U2587" s="961"/>
      <c r="V2587" s="962"/>
    </row>
    <row r="2588" spans="1:22" ht="19.25" customHeight="1">
      <c r="A2588" s="986"/>
      <c r="B2588" s="963" t="s">
        <v>310</v>
      </c>
      <c r="C2588" s="964"/>
      <c r="D2588" s="967" t="str">
        <f>IF('statement of marks'!EY104="","",'statement of marks'!EY104)</f>
        <v/>
      </c>
      <c r="E2588" s="968"/>
      <c r="F2588" s="968" t="str">
        <f>IF('statement of marks'!FA104="","",'statement of marks'!FA104)</f>
        <v/>
      </c>
      <c r="G2588" s="968"/>
      <c r="H2588" s="968" t="str">
        <f>IF('statement of marks'!FC104="","",'statement of marks'!FC104)</f>
        <v/>
      </c>
      <c r="I2588" s="968"/>
      <c r="J2588" s="968" t="str">
        <f>IF('statement of marks'!FE104="","",'statement of marks'!FE104)</f>
        <v/>
      </c>
      <c r="K2588" s="968"/>
      <c r="L2588" s="968" t="str">
        <f>IF('statement of marks'!FG104="","",'statement of marks'!FG104)</f>
        <v/>
      </c>
      <c r="M2588" s="968"/>
      <c r="N2588" s="968"/>
      <c r="O2588" s="968"/>
      <c r="P2588" s="969" t="s">
        <v>302</v>
      </c>
      <c r="Q2588" s="970"/>
      <c r="R2588" s="970"/>
      <c r="S2588" s="971"/>
      <c r="T2588" s="972" t="str">
        <f>IF(T2586="","",'result subject-wise'!$G$118)</f>
        <v/>
      </c>
      <c r="U2588" s="972"/>
      <c r="V2588" s="973"/>
    </row>
    <row r="2589" spans="1:22" ht="19.25" customHeight="1">
      <c r="A2589" s="986"/>
      <c r="B2589" s="942" t="s">
        <v>303</v>
      </c>
      <c r="C2589" s="943"/>
      <c r="D2589" s="944"/>
      <c r="E2589" s="945"/>
      <c r="F2589" s="945"/>
      <c r="G2589" s="945"/>
      <c r="H2589" s="945"/>
      <c r="I2589" s="945"/>
      <c r="J2589" s="945"/>
      <c r="K2589" s="945"/>
      <c r="L2589" s="946" t="s">
        <v>326</v>
      </c>
      <c r="M2589" s="946"/>
      <c r="N2589" s="946"/>
      <c r="O2589" s="946"/>
      <c r="P2589" s="946"/>
      <c r="Q2589" s="946"/>
      <c r="R2589" s="974"/>
      <c r="S2589" s="975"/>
      <c r="T2589" s="975"/>
      <c r="U2589" s="975"/>
      <c r="V2589" s="976"/>
    </row>
    <row r="2590" spans="1:22" ht="19.25" customHeight="1">
      <c r="A2590" s="986"/>
      <c r="B2590" s="942" t="s">
        <v>335</v>
      </c>
      <c r="C2590" s="943"/>
      <c r="D2590" s="944"/>
      <c r="E2590" s="945"/>
      <c r="F2590" s="945"/>
      <c r="G2590" s="945"/>
      <c r="H2590" s="945"/>
      <c r="I2590" s="945"/>
      <c r="J2590" s="945"/>
      <c r="K2590" s="945"/>
      <c r="L2590" s="946" t="s">
        <v>304</v>
      </c>
      <c r="M2590" s="946"/>
      <c r="N2590" s="946"/>
      <c r="O2590" s="946"/>
      <c r="P2590" s="946"/>
      <c r="Q2590" s="946"/>
      <c r="R2590" s="977"/>
      <c r="S2590" s="978"/>
      <c r="T2590" s="978"/>
      <c r="U2590" s="978"/>
      <c r="V2590" s="979"/>
    </row>
    <row r="2591" spans="1:22" ht="19.25" customHeight="1">
      <c r="A2591" s="986"/>
      <c r="B2591" s="942" t="s">
        <v>313</v>
      </c>
      <c r="C2591" s="943"/>
      <c r="D2591" s="944"/>
      <c r="E2591" s="945"/>
      <c r="F2591" s="945"/>
      <c r="G2591" s="945"/>
      <c r="H2591" s="945"/>
      <c r="I2591" s="945"/>
      <c r="J2591" s="945"/>
      <c r="K2591" s="945"/>
      <c r="L2591" s="946" t="s">
        <v>327</v>
      </c>
      <c r="M2591" s="946"/>
      <c r="N2591" s="946"/>
      <c r="O2591" s="946"/>
      <c r="P2591" s="946"/>
      <c r="Q2591" s="946"/>
      <c r="R2591" s="947" t="s">
        <v>328</v>
      </c>
      <c r="S2591" s="948"/>
      <c r="T2591" s="948"/>
      <c r="U2591" s="948"/>
      <c r="V2591" s="949"/>
    </row>
    <row r="2592" spans="1:22" ht="19.25" customHeight="1">
      <c r="A2592" s="987"/>
      <c r="B2592" s="950" t="s">
        <v>329</v>
      </c>
      <c r="C2592" s="951"/>
      <c r="D2592" s="952"/>
      <c r="E2592" s="953"/>
      <c r="F2592" s="953"/>
      <c r="G2592" s="953"/>
      <c r="H2592" s="953"/>
      <c r="I2592" s="953"/>
      <c r="J2592" s="953"/>
      <c r="K2592" s="953"/>
      <c r="L2592" s="951" t="s">
        <v>117</v>
      </c>
      <c r="M2592" s="951"/>
      <c r="N2592" s="951"/>
      <c r="O2592" s="951"/>
      <c r="P2592" s="954">
        <f>'statement of marks'!$HJ$110</f>
        <v>42122</v>
      </c>
      <c r="Q2592" s="954"/>
      <c r="R2592" s="955" t="s">
        <v>305</v>
      </c>
      <c r="S2592" s="956"/>
      <c r="T2592" s="956"/>
      <c r="U2592" s="956"/>
      <c r="V2592" s="957"/>
    </row>
    <row r="2593" spans="1:22" ht="19.25" customHeight="1">
      <c r="A2593" s="980" t="s">
        <v>287</v>
      </c>
      <c r="B2593" s="981"/>
      <c r="C2593" s="981"/>
      <c r="D2593" s="981"/>
      <c r="E2593" s="981"/>
      <c r="F2593" s="981"/>
      <c r="G2593" s="981"/>
      <c r="H2593" s="981"/>
      <c r="I2593" s="981"/>
      <c r="J2593" s="981"/>
      <c r="K2593" s="981"/>
      <c r="L2593" s="981"/>
      <c r="M2593" s="981"/>
      <c r="N2593" s="981"/>
      <c r="O2593" s="981"/>
      <c r="P2593" s="981"/>
      <c r="Q2593" s="981"/>
      <c r="R2593" s="981"/>
      <c r="S2593" s="981"/>
      <c r="T2593" s="981"/>
      <c r="U2593" s="981"/>
      <c r="V2593" s="982"/>
    </row>
    <row r="2594" spans="1:22" ht="19.25" customHeight="1">
      <c r="A2594" s="983" t="str">
        <f>'statement of marks'!$A$1</f>
        <v>GOVT. GIRLS' HR. SEC. SCHOOL, NIMBAHERA</v>
      </c>
      <c r="B2594" s="984"/>
      <c r="C2594" s="984"/>
      <c r="D2594" s="984"/>
      <c r="E2594" s="984"/>
      <c r="F2594" s="984"/>
      <c r="G2594" s="984"/>
      <c r="H2594" s="984"/>
      <c r="I2594" s="984"/>
      <c r="J2594" s="984"/>
      <c r="K2594" s="984"/>
      <c r="L2594" s="984"/>
      <c r="M2594" s="984"/>
      <c r="N2594" s="984"/>
      <c r="O2594" s="984"/>
      <c r="P2594" s="984"/>
      <c r="Q2594" s="984"/>
      <c r="R2594" s="984"/>
      <c r="S2594" s="984"/>
      <c r="T2594" s="984"/>
      <c r="U2594" s="984"/>
      <c r="V2594" s="985"/>
    </row>
    <row r="2595" spans="1:22" ht="19.25" customHeight="1">
      <c r="A2595" s="986"/>
      <c r="B2595" s="988" t="s">
        <v>316</v>
      </c>
      <c r="C2595" s="988"/>
      <c r="D2595" s="989" t="str">
        <f>'statement of marks'!$F$3</f>
        <v>2013-14</v>
      </c>
      <c r="E2595" s="990"/>
      <c r="F2595" s="991" t="str">
        <f>IF(T2613="","MAIN EXAMINATION",IF(D2612="Suppl.","SUPPLEMENTARY EXAMINATION",IF(D2612="Re-exam.","RE-EXAMINATION",)))</f>
        <v>MAIN EXAMINATION</v>
      </c>
      <c r="G2595" s="992"/>
      <c r="H2595" s="992"/>
      <c r="I2595" s="992"/>
      <c r="J2595" s="992"/>
      <c r="K2595" s="992"/>
      <c r="L2595" s="992"/>
      <c r="M2595" s="992"/>
      <c r="N2595" s="992"/>
      <c r="O2595" s="992"/>
      <c r="P2595" s="992"/>
      <c r="Q2595" s="992"/>
      <c r="R2595" s="993" t="s">
        <v>315</v>
      </c>
      <c r="S2595" s="994"/>
      <c r="T2595" s="995" t="str">
        <f>'statement of marks'!$A$3</f>
        <v>11 'A'</v>
      </c>
      <c r="U2595" s="995"/>
      <c r="V2595" s="996"/>
    </row>
    <row r="2596" spans="1:22" ht="19.25" customHeight="1">
      <c r="A2596" s="986"/>
      <c r="B2596" s="997" t="s">
        <v>36</v>
      </c>
      <c r="C2596" s="997"/>
      <c r="D2596" s="998" t="str">
        <f>IF('statement of marks'!G105="","",'statement of marks'!G105)</f>
        <v/>
      </c>
      <c r="E2596" s="946"/>
      <c r="F2596" s="946"/>
      <c r="G2596" s="946"/>
      <c r="H2596" s="946"/>
      <c r="I2596" s="946"/>
      <c r="J2596" s="946"/>
      <c r="K2596" s="946"/>
      <c r="L2596" s="946"/>
      <c r="M2596" s="946"/>
      <c r="N2596" s="946"/>
      <c r="O2596" s="946"/>
      <c r="P2596" s="946"/>
      <c r="Q2596" s="946"/>
      <c r="R2596" s="999" t="s">
        <v>314</v>
      </c>
      <c r="S2596" s="1000"/>
      <c r="T2596" s="1001" t="str">
        <f>IF('statement of marks'!E105="","",'statement of marks'!E105)</f>
        <v/>
      </c>
      <c r="U2596" s="1001"/>
      <c r="V2596" s="1002"/>
    </row>
    <row r="2597" spans="1:22" ht="19.25" customHeight="1">
      <c r="A2597" s="986"/>
      <c r="B2597" s="997" t="s">
        <v>37</v>
      </c>
      <c r="C2597" s="997"/>
      <c r="D2597" s="998" t="str">
        <f>IF('statement of marks'!H105="","",'statement of marks'!H105)</f>
        <v/>
      </c>
      <c r="E2597" s="946"/>
      <c r="F2597" s="946"/>
      <c r="G2597" s="946"/>
      <c r="H2597" s="946"/>
      <c r="I2597" s="946"/>
      <c r="J2597" s="946"/>
      <c r="K2597" s="946"/>
      <c r="L2597" s="946"/>
      <c r="M2597" s="946"/>
      <c r="N2597" s="946"/>
      <c r="O2597" s="946"/>
      <c r="P2597" s="946"/>
      <c r="Q2597" s="946"/>
      <c r="R2597" s="999" t="s">
        <v>35</v>
      </c>
      <c r="S2597" s="1000"/>
      <c r="T2597" s="1001" t="str">
        <f>IF('statement of marks'!D105="","",'statement of marks'!D105)</f>
        <v/>
      </c>
      <c r="U2597" s="1001"/>
      <c r="V2597" s="1002"/>
    </row>
    <row r="2598" spans="1:22" ht="19.25" customHeight="1">
      <c r="A2598" s="986"/>
      <c r="B2598" s="1003" t="s">
        <v>38</v>
      </c>
      <c r="C2598" s="1003"/>
      <c r="D2598" s="998" t="str">
        <f>IF('statement of marks'!I105="","",'statement of marks'!I105)</f>
        <v/>
      </c>
      <c r="E2598" s="946"/>
      <c r="F2598" s="946"/>
      <c r="G2598" s="946"/>
      <c r="H2598" s="946"/>
      <c r="I2598" s="946"/>
      <c r="J2598" s="946"/>
      <c r="K2598" s="946"/>
      <c r="L2598" s="946"/>
      <c r="M2598" s="946"/>
      <c r="N2598" s="946"/>
      <c r="O2598" s="946"/>
      <c r="P2598" s="946"/>
      <c r="Q2598" s="946"/>
      <c r="R2598" s="1004" t="s">
        <v>285</v>
      </c>
      <c r="S2598" s="1005"/>
      <c r="T2598" s="1006" t="str">
        <f>IF('statement of marks'!F105="","",'statement of marks'!F105)</f>
        <v/>
      </c>
      <c r="U2598" s="1006"/>
      <c r="V2598" s="1007"/>
    </row>
    <row r="2599" spans="1:22" ht="19.25" customHeight="1">
      <c r="A2599" s="986"/>
      <c r="B2599" s="1008" t="s">
        <v>223</v>
      </c>
      <c r="C2599" s="1010" t="s">
        <v>319</v>
      </c>
      <c r="D2599" s="1012" t="s">
        <v>114</v>
      </c>
      <c r="E2599" s="1012" t="s">
        <v>115</v>
      </c>
      <c r="F2599" s="1012" t="s">
        <v>116</v>
      </c>
      <c r="G2599" s="1014" t="s">
        <v>281</v>
      </c>
      <c r="H2599" s="1014" t="s">
        <v>282</v>
      </c>
      <c r="I2599" s="1012" t="s">
        <v>289</v>
      </c>
      <c r="J2599" s="1012" t="s">
        <v>299</v>
      </c>
      <c r="K2599" s="1016" t="s">
        <v>299</v>
      </c>
      <c r="L2599" s="1018" t="s">
        <v>292</v>
      </c>
      <c r="M2599" s="1018" t="s">
        <v>293</v>
      </c>
      <c r="N2599" s="1020" t="s">
        <v>294</v>
      </c>
      <c r="O2599" s="1020" t="s">
        <v>290</v>
      </c>
      <c r="P2599" s="1020" t="s">
        <v>291</v>
      </c>
      <c r="Q2599" s="1016" t="s">
        <v>323</v>
      </c>
      <c r="R2599" s="1012" t="s">
        <v>334</v>
      </c>
      <c r="S2599" s="1022" t="s">
        <v>332</v>
      </c>
      <c r="T2599" s="1024" t="s">
        <v>320</v>
      </c>
      <c r="U2599" s="1026" t="s">
        <v>321</v>
      </c>
      <c r="V2599" s="1028" t="s">
        <v>322</v>
      </c>
    </row>
    <row r="2600" spans="1:22" ht="19.25" customHeight="1">
      <c r="A2600" s="986"/>
      <c r="B2600" s="1009"/>
      <c r="C2600" s="1011"/>
      <c r="D2600" s="1013"/>
      <c r="E2600" s="1013"/>
      <c r="F2600" s="1013"/>
      <c r="G2600" s="1015"/>
      <c r="H2600" s="1015"/>
      <c r="I2600" s="1013"/>
      <c r="J2600" s="1013"/>
      <c r="K2600" s="1017"/>
      <c r="L2600" s="1019"/>
      <c r="M2600" s="1019"/>
      <c r="N2600" s="1021"/>
      <c r="O2600" s="1021"/>
      <c r="P2600" s="1021"/>
      <c r="Q2600" s="1017"/>
      <c r="R2600" s="1013"/>
      <c r="S2600" s="1023"/>
      <c r="T2600" s="1025"/>
      <c r="U2600" s="1027"/>
      <c r="V2600" s="1029"/>
    </row>
    <row r="2601" spans="1:22" ht="19.25" customHeight="1">
      <c r="A2601" s="986"/>
      <c r="B2601" s="1030" t="s">
        <v>317</v>
      </c>
      <c r="C2601" s="1031"/>
      <c r="D2601" s="173">
        <v>10</v>
      </c>
      <c r="E2601" s="203">
        <v>10</v>
      </c>
      <c r="F2601" s="203">
        <v>10</v>
      </c>
      <c r="G2601" s="164" t="s">
        <v>90</v>
      </c>
      <c r="H2601" s="174" t="str">
        <f>'statement of marks'!$AQ$6</f>
        <v/>
      </c>
      <c r="I2601" s="165">
        <v>70</v>
      </c>
      <c r="J2601" s="164" t="s">
        <v>88</v>
      </c>
      <c r="K2601" s="175">
        <v>100</v>
      </c>
      <c r="L2601" s="164" t="s">
        <v>91</v>
      </c>
      <c r="M2601" s="174" t="str">
        <f>'statement of marks'!$AV$6</f>
        <v/>
      </c>
      <c r="N2601" s="165">
        <v>100</v>
      </c>
      <c r="O2601" s="164" t="s">
        <v>307</v>
      </c>
      <c r="P2601" s="175"/>
      <c r="Q2601" s="175">
        <v>200</v>
      </c>
      <c r="R2601" s="166"/>
      <c r="S2601" s="166"/>
      <c r="T2601" s="167"/>
      <c r="U2601" s="168"/>
      <c r="V2601" s="176" t="str">
        <f>IF(OR(U2608=0,U2608&lt;S2608),"",Q2601)</f>
        <v/>
      </c>
    </row>
    <row r="2602" spans="1:22" ht="19.25" customHeight="1">
      <c r="A2602" s="986"/>
      <c r="B2602" s="942" t="str">
        <f>'statement of marks'!$J$3</f>
        <v>HINDI COMPULSORY</v>
      </c>
      <c r="C2602" s="943"/>
      <c r="D2602" s="200" t="str">
        <f>IF('statement of marks'!J105="","",'statement of marks'!J105)</f>
        <v/>
      </c>
      <c r="E2602" s="201" t="str">
        <f>IF('statement of marks'!K105="","",'statement of marks'!K105)</f>
        <v/>
      </c>
      <c r="F2602" s="201" t="str">
        <f>IF('statement of marks'!L105="","",'statement of marks'!L105)</f>
        <v/>
      </c>
      <c r="G2602" s="177" t="str">
        <f>IF('statement of marks'!N105="","",'statement of marks'!N105)</f>
        <v/>
      </c>
      <c r="H2602" s="177" t="str">
        <f>'statement of marks'!$BS$6</f>
        <v/>
      </c>
      <c r="I2602" s="204" t="str">
        <f>IF(G2602="","",G2602)</f>
        <v/>
      </c>
      <c r="J2602" s="204" t="str">
        <f>IF(G2602="","",SUM(D2602,E2602,F2602,G2602))</f>
        <v/>
      </c>
      <c r="K2602" s="178" t="str">
        <f>J2602</f>
        <v/>
      </c>
      <c r="L2602" s="177" t="str">
        <f>IF('statement of marks'!P105="","",'statement of marks'!P105)</f>
        <v/>
      </c>
      <c r="M2602" s="174" t="str">
        <f>'statement of marks'!$BX$6</f>
        <v/>
      </c>
      <c r="N2602" s="204" t="str">
        <f>IF(L2602="","",L2602)</f>
        <v/>
      </c>
      <c r="O2602" s="204" t="str">
        <f>IF(L2602="","",SUM(J2602,L2602))</f>
        <v/>
      </c>
      <c r="P2602" s="179">
        <f>SUM(H2602,M2602)</f>
        <v>0</v>
      </c>
      <c r="Q2602" s="178" t="str">
        <f>O2602</f>
        <v/>
      </c>
      <c r="R2602" s="201" t="str">
        <f>CONCATENATE('statement of marks'!FJ105,'statement of marks'!FK105,'statement of marks'!FL105)</f>
        <v/>
      </c>
      <c r="S2602" s="180" t="str">
        <f>IF(OR(R2602="S",R2602="RE"),100,"")</f>
        <v/>
      </c>
      <c r="T2602" s="181" t="str">
        <f>IF('result subject-wise'!U105="","",'result subject-wise'!U105)</f>
        <v/>
      </c>
      <c r="U2602" s="182" t="str">
        <f>IF('result subject-wise'!V105="","",'result subject-wise'!V105)</f>
        <v/>
      </c>
      <c r="V2602" s="176" t="str">
        <f>IF(OR(U2608=0,U2608&lt;S2608),"",IF(R2602="RE",SUM(Q2602,T2602),IF(R2602="S",T2602,Q2602)))</f>
        <v/>
      </c>
    </row>
    <row r="2603" spans="1:22" ht="19.25" customHeight="1">
      <c r="A2603" s="986"/>
      <c r="B2603" s="942" t="str">
        <f>'statement of marks'!$W$3</f>
        <v>ENGLISH COMPULSORY</v>
      </c>
      <c r="C2603" s="943"/>
      <c r="D2603" s="200" t="str">
        <f>IF('statement of marks'!W105="","",'statement of marks'!W105)</f>
        <v/>
      </c>
      <c r="E2603" s="201" t="str">
        <f>IF('statement of marks'!X105="","",'statement of marks'!X105)</f>
        <v/>
      </c>
      <c r="F2603" s="201" t="str">
        <f>IF('statement of marks'!Y105="","",'statement of marks'!Y105)</f>
        <v/>
      </c>
      <c r="G2603" s="177" t="str">
        <f>IF('statement of marks'!AA105="","",'statement of marks'!AA105)</f>
        <v/>
      </c>
      <c r="H2603" s="177" t="str">
        <f>'statement of marks'!$CU$6</f>
        <v/>
      </c>
      <c r="I2603" s="204" t="str">
        <f>IF(G2603="","",G2603)</f>
        <v/>
      </c>
      <c r="J2603" s="204" t="str">
        <f t="shared" ref="J2603:J2606" si="947">IF(G2603="","",SUM(D2603,E2603,F2603,G2603))</f>
        <v/>
      </c>
      <c r="K2603" s="178" t="str">
        <f>J2603</f>
        <v/>
      </c>
      <c r="L2603" s="177" t="str">
        <f>IF('statement of marks'!AC105="","",'statement of marks'!AC105)</f>
        <v/>
      </c>
      <c r="M2603" s="174" t="str">
        <f>'statement of marks'!$CZ$6</f>
        <v/>
      </c>
      <c r="N2603" s="204" t="str">
        <f>IF(L2603="","",L2603)</f>
        <v/>
      </c>
      <c r="O2603" s="204" t="str">
        <f t="shared" ref="O2603" si="948">IF(L2603="","",SUM(J2603,L2603))</f>
        <v/>
      </c>
      <c r="P2603" s="179">
        <f t="shared" ref="P2603" si="949">SUM(H2603,M2603)</f>
        <v>0</v>
      </c>
      <c r="Q2603" s="178" t="str">
        <f>O2603</f>
        <v/>
      </c>
      <c r="R2603" s="201" t="str">
        <f>CONCATENATE('statement of marks'!FM105,'statement of marks'!FN105,'statement of marks'!FO105)</f>
        <v/>
      </c>
      <c r="S2603" s="180" t="str">
        <f>IF(OR(R2603="S",R2603="RE"),100,"")</f>
        <v/>
      </c>
      <c r="T2603" s="181" t="str">
        <f>IF('result subject-wise'!X105="","",'result subject-wise'!X105)</f>
        <v/>
      </c>
      <c r="U2603" s="182" t="str">
        <f>IF('result subject-wise'!Y105="","",'result subject-wise'!Y105)</f>
        <v/>
      </c>
      <c r="V2603" s="176" t="str">
        <f>IF(OR(U2608=0,U2608&lt;S2608),"",IF(R2603="RE",SUM(Q2603,T2603),IF(R2603="S",T2603,Q2603)))</f>
        <v/>
      </c>
    </row>
    <row r="2604" spans="1:22" ht="19.25" customHeight="1">
      <c r="A2604" s="986"/>
      <c r="B2604" s="942" t="str">
        <f>'statement of marks'!AK105</f>
        <v>PHYSICS</v>
      </c>
      <c r="C2604" s="943"/>
      <c r="D2604" s="200" t="str">
        <f>IF('statement of marks'!AL105="","",'statement of marks'!AL105)</f>
        <v/>
      </c>
      <c r="E2604" s="201" t="str">
        <f>IF('statement of marks'!AM105="","",'statement of marks'!AM105)</f>
        <v/>
      </c>
      <c r="F2604" s="201" t="str">
        <f>IF('statement of marks'!AN105="","",'statement of marks'!AN105)</f>
        <v/>
      </c>
      <c r="G2604" s="177" t="str">
        <f>IF('statement of marks'!AP105="","",'statement of marks'!AP105)</f>
        <v/>
      </c>
      <c r="H2604" s="177" t="str">
        <f>IF('statement of marks'!AQ105="","",'statement of marks'!AQ105)</f>
        <v/>
      </c>
      <c r="I2604" s="204" t="str">
        <f>IF(G2604="","",IF(AND(G2604="ML",H2604="ML"),"ML",IF(AND(G2604="ML",H2604=""),"ML",SUM(G2604,H2604))))</f>
        <v/>
      </c>
      <c r="J2604" s="204" t="str">
        <f t="shared" si="947"/>
        <v/>
      </c>
      <c r="K2604" s="178" t="str">
        <f>IF(J2604="","",SUM(H2604,J2604))</f>
        <v/>
      </c>
      <c r="L2604" s="177" t="str">
        <f>IF('statement of marks'!AU105="","",'statement of marks'!AU105)</f>
        <v/>
      </c>
      <c r="M2604" s="177" t="str">
        <f>IF('statement of marks'!AV105="","",'statement of marks'!AV105)</f>
        <v/>
      </c>
      <c r="N2604" s="204" t="str">
        <f>IF(L2604="","",IF(AND(L2604="ML",M2604="ML"),"ML",IF(AND(L2604="ML",M2604=""),"ML",SUM(L2604,M2604))))</f>
        <v/>
      </c>
      <c r="O2604" s="204" t="str">
        <f>IF(L2604="","",SUM(J2604,L2604))</f>
        <v/>
      </c>
      <c r="P2604" s="177" t="str">
        <f>IF(AND(H2604="",M2604=""),"",SUM(H2604,M2604))</f>
        <v/>
      </c>
      <c r="Q2604" s="178" t="str">
        <f>IF(O2604="","",SUM(O2604,P2604))</f>
        <v/>
      </c>
      <c r="R2604" s="201" t="str">
        <f>CONCATENATE('statement of marks'!FP105,'statement of marks'!FY105,'statement of marks'!FZ105)</f>
        <v/>
      </c>
      <c r="S2604" s="180" t="str">
        <f>IF('result subject-wise'!Z105="","",'result subject-wise'!Z105)</f>
        <v/>
      </c>
      <c r="T2604" s="181" t="str">
        <f>IF('result subject-wise'!AB105="","",'result subject-wise'!AB105)</f>
        <v/>
      </c>
      <c r="U2604" s="182" t="str">
        <f>IF('result subject-wise'!AC105="","",'result subject-wise'!AC105)</f>
        <v/>
      </c>
      <c r="V2604" s="176" t="str">
        <f>IF(OR(U2608=0,U2608&lt;S2608),"",IF(OR(R2604="RE",R2604="REP"),SUM(Q2604,T2604),IF(R2604="S",T2604,Q2604)))</f>
        <v/>
      </c>
    </row>
    <row r="2605" spans="1:22" ht="19.25" customHeight="1">
      <c r="A2605" s="986"/>
      <c r="B2605" s="942" t="str">
        <f>'statement of marks'!BM105</f>
        <v/>
      </c>
      <c r="C2605" s="943"/>
      <c r="D2605" s="200" t="str">
        <f>IF('statement of marks'!BN105="","",'statement of marks'!BN105)</f>
        <v/>
      </c>
      <c r="E2605" s="201" t="str">
        <f>IF('statement of marks'!BO105="","",'statement of marks'!BO105)</f>
        <v/>
      </c>
      <c r="F2605" s="201" t="str">
        <f>IF('statement of marks'!BP105="","",'statement of marks'!BP105)</f>
        <v/>
      </c>
      <c r="G2605" s="177" t="str">
        <f>IF('statement of marks'!BR105="","",'statement of marks'!BR105)</f>
        <v/>
      </c>
      <c r="H2605" s="177" t="str">
        <f>IF('statement of marks'!BS105="","",'statement of marks'!BS105)</f>
        <v/>
      </c>
      <c r="I2605" s="204" t="str">
        <f t="shared" ref="I2605" si="950">IF(G2605="","",IF(AND(G2605="ML",H2605="ML"),"ML",IF(AND(G2605="ML",H2605=""),"ML",SUM(G2605,H2605))))</f>
        <v/>
      </c>
      <c r="J2605" s="204" t="str">
        <f t="shared" si="947"/>
        <v/>
      </c>
      <c r="K2605" s="178" t="str">
        <f>IF(J2605="","",SUM(H2605,J2605))</f>
        <v/>
      </c>
      <c r="L2605" s="177" t="str">
        <f>IF('statement of marks'!BW105="","",'statement of marks'!BW105)</f>
        <v/>
      </c>
      <c r="M2605" s="177" t="str">
        <f>IF('statement of marks'!BX105="","",'statement of marks'!BX105)</f>
        <v/>
      </c>
      <c r="N2605" s="204" t="str">
        <f t="shared" ref="N2605" si="951">IF(L2605="","",IF(AND(L2605="ML",M2605="ML"),"ML",IF(AND(L2605="ML",M2605=""),"ML",SUM(L2605,M2605))))</f>
        <v/>
      </c>
      <c r="O2605" s="204" t="str">
        <f>IF(L2605="","",SUM(J2605,L2605))</f>
        <v/>
      </c>
      <c r="P2605" s="177" t="str">
        <f t="shared" ref="P2605:P2606" si="952">IF(AND(H2605="",M2605=""),"",SUM(H2605,M2605))</f>
        <v/>
      </c>
      <c r="Q2605" s="178" t="str">
        <f>IF(O2605="","",SUM(O2605,P2605))</f>
        <v/>
      </c>
      <c r="R2605" s="201" t="str">
        <f>CONCATENATE('statement of marks'!GA105,'statement of marks'!GJ105,'statement of marks'!GK105)</f>
        <v/>
      </c>
      <c r="S2605" s="180" t="str">
        <f>IF('result subject-wise'!AD105="","",'result subject-wise'!AD105)</f>
        <v/>
      </c>
      <c r="T2605" s="181" t="str">
        <f>IF('result subject-wise'!AF105="","",'result subject-wise'!AF105)</f>
        <v/>
      </c>
      <c r="U2605" s="182" t="str">
        <f>IF('result subject-wise'!AG105="","",'result subject-wise'!AG105)</f>
        <v/>
      </c>
      <c r="V2605" s="176" t="str">
        <f>IF(OR(U2608=0,U2608&lt;S2608),"",IF(OR(R2605="RE",R2605="REP"),SUM(Q2605,T2605),IF(R2605="S",T2605,Q2605)))</f>
        <v/>
      </c>
    </row>
    <row r="2606" spans="1:22" ht="19.25" customHeight="1">
      <c r="A2606" s="986"/>
      <c r="B2606" s="942" t="str">
        <f>'statement of marks'!CO105</f>
        <v/>
      </c>
      <c r="C2606" s="943"/>
      <c r="D2606" s="200" t="str">
        <f>IF('statement of marks'!CP105="","",'statement of marks'!CP105)</f>
        <v/>
      </c>
      <c r="E2606" s="201" t="str">
        <f>IF('statement of marks'!CQ105="","",'statement of marks'!CQ105)</f>
        <v/>
      </c>
      <c r="F2606" s="201" t="str">
        <f>IF('statement of marks'!CR105="","",'statement of marks'!CR105)</f>
        <v/>
      </c>
      <c r="G2606" s="177" t="str">
        <f>IF('statement of marks'!CT105="","",'statement of marks'!CT105)</f>
        <v/>
      </c>
      <c r="H2606" s="177" t="str">
        <f>IF('statement of marks'!CU105="","",'statement of marks'!CU105)</f>
        <v/>
      </c>
      <c r="I2606" s="204" t="str">
        <f>IF(G2606="","",IF(AND(G2606="ML",H2606="ML"),"ML",IF(AND(G2606="ML",H2606=""),"ML",SUM(G2606,H2606))))</f>
        <v/>
      </c>
      <c r="J2606" s="204" t="str">
        <f t="shared" si="947"/>
        <v/>
      </c>
      <c r="K2606" s="178" t="str">
        <f>IF(J2606="","",SUM(H2606,J2606))</f>
        <v/>
      </c>
      <c r="L2606" s="177" t="str">
        <f>IF('statement of marks'!CY105="","",'statement of marks'!CY105)</f>
        <v/>
      </c>
      <c r="M2606" s="177" t="str">
        <f>IF('statement of marks'!CZ105="","",'statement of marks'!CZ105)</f>
        <v/>
      </c>
      <c r="N2606" s="204" t="str">
        <f>IF(L2606="","",IF(AND(L2606="ML",M2606="ML"),"ML",IF(AND(L2606="ML",M2606=""),"ML",SUM(L2606,M2606))))</f>
        <v/>
      </c>
      <c r="O2606" s="204" t="str">
        <f>IF(L2606="","",SUM(J2606,L2606))</f>
        <v/>
      </c>
      <c r="P2606" s="177" t="str">
        <f t="shared" si="952"/>
        <v/>
      </c>
      <c r="Q2606" s="178" t="str">
        <f>IF(O2606="","",SUM(O2606,P2606))</f>
        <v/>
      </c>
      <c r="R2606" s="201" t="str">
        <f>CONCATENATE('statement of marks'!GL105,'statement of marks'!GU105,'statement of marks'!GV105)</f>
        <v/>
      </c>
      <c r="S2606" s="180" t="str">
        <f>IF('result subject-wise'!AH105="","",'result subject-wise'!AH105)</f>
        <v/>
      </c>
      <c r="T2606" s="181" t="str">
        <f>IF('result subject-wise'!AJ105="","",'result subject-wise'!AJ105)</f>
        <v/>
      </c>
      <c r="U2606" s="182" t="str">
        <f>IF('result subject-wise'!AK105="","",'result subject-wise'!AK105)</f>
        <v/>
      </c>
      <c r="V2606" s="176" t="str">
        <f>IF(OR(U2608=0,U2608&lt;S2608),"",IF(OR(R2606="RE",R2606="REP"),SUM(Q2606,T2606),IF(R2606="S",T2606,Q2606)))</f>
        <v/>
      </c>
    </row>
    <row r="2607" spans="1:22" ht="19.25" customHeight="1">
      <c r="A2607" s="986"/>
      <c r="B2607" s="1032" t="s">
        <v>296</v>
      </c>
      <c r="C2607" s="1033"/>
      <c r="D2607" s="183" t="str">
        <f>IF(AND(D2602="",D2603="",D2604="",D2605="",D2606=""),"",SUM(D2602:D2606))</f>
        <v/>
      </c>
      <c r="E2607" s="183" t="str">
        <f t="shared" ref="E2607:F2607" si="953">IF(AND(E2602="",E2603="",E2604="",E2605="",E2606=""),"",SUM(E2602:E2606))</f>
        <v/>
      </c>
      <c r="F2607" s="183" t="str">
        <f t="shared" si="953"/>
        <v/>
      </c>
      <c r="G2607" s="184" t="str">
        <f>IF(G2602="","",SUM(G2602:G2606))</f>
        <v/>
      </c>
      <c r="H2607" s="184">
        <f>SUM(H2604:H2606)</f>
        <v>0</v>
      </c>
      <c r="I2607" s="184" t="str">
        <f>IF(AND(I2602="",I2603="",I2604="",I2605="",I2606=""),"",SUM(I2602:I2606))</f>
        <v/>
      </c>
      <c r="J2607" s="185" t="str">
        <f>IF(J2606="","",SUM(J2602:J2606))</f>
        <v/>
      </c>
      <c r="K2607" s="186" t="str">
        <f>IF(K2602="","",SUM(K2602:K2606))</f>
        <v/>
      </c>
      <c r="L2607" s="184" t="str">
        <f>IF(L2602="","",SUM(L2602:L2606))</f>
        <v/>
      </c>
      <c r="M2607" s="184">
        <f>SUM(M2604:M2606)</f>
        <v>0</v>
      </c>
      <c r="N2607" s="184" t="str">
        <f t="shared" ref="N2607" si="954">IF(AND(N2602="",N2603="",N2604="",N2605="",N2606=""),"",SUM(N2602:N2606))</f>
        <v/>
      </c>
      <c r="O2607" s="185" t="str">
        <f>IF(L2607="","",SUM(J2607,L2607))</f>
        <v/>
      </c>
      <c r="P2607" s="186">
        <f>SUM(H2607,M2607)</f>
        <v>0</v>
      </c>
      <c r="Q2607" s="186" t="str">
        <f>IF(Q2602="","",SUM(Q2602:Q2606))</f>
        <v/>
      </c>
      <c r="R2607" s="185"/>
      <c r="S2607" s="185" t="str">
        <f>IF(AND(S2602="",S2603="",S2604="",S2605="",S2606=""),"",SUM(S2602:S2606))</f>
        <v/>
      </c>
      <c r="T2607" s="187" t="str">
        <f>IF(AND(T2602="",T2603="",T2604="",T2605="",T2606=""),"",SUM(T2602:T2606))</f>
        <v/>
      </c>
      <c r="U2607" s="188"/>
      <c r="V2607" s="189" t="str">
        <f>IF(V2602="","",SUM(V2602:V2606))</f>
        <v/>
      </c>
    </row>
    <row r="2608" spans="1:22" ht="19.25" customHeight="1">
      <c r="A2608" s="986"/>
      <c r="B2608" s="1034" t="s">
        <v>318</v>
      </c>
      <c r="C2608" s="1035"/>
      <c r="D2608" s="173" t="str">
        <f>IF(D2607="","",50-(COUNTIF(D2602:D2606,"NA")*10+COUNTIF(D2602:D2606,"ML")*10))</f>
        <v/>
      </c>
      <c r="E2608" s="173" t="str">
        <f t="shared" ref="E2608:F2608" si="955">IF(E2607="","",50-(COUNTIF(E2602:E2606,"NA")*10+COUNTIF(E2602:E2606,"ML")*10))</f>
        <v/>
      </c>
      <c r="F2608" s="173" t="str">
        <f t="shared" si="955"/>
        <v/>
      </c>
      <c r="G2608" s="177">
        <f>I2608-H2608</f>
        <v>350</v>
      </c>
      <c r="H2608" s="184">
        <f>IF(H2607="","",(IF(OR(H2604="ML",H2604=""),0,H2601)+IF(OR(H2605="ML",H2605=""),0,H2602)+IF(OR(H2606="ML",H2606=""),0,H2603)))</f>
        <v>0</v>
      </c>
      <c r="I2608" s="177">
        <f>IF(I2607=0,0,350-H2610)</f>
        <v>350</v>
      </c>
      <c r="J2608" s="204" t="str">
        <f>IF(J2607="","",SUM(D2608:G2608))</f>
        <v/>
      </c>
      <c r="K2608" s="178" t="str">
        <f>IF(K2607="","",SUM(H2608,J2608))</f>
        <v/>
      </c>
      <c r="L2608" s="177">
        <f>N2608-M2608</f>
        <v>500</v>
      </c>
      <c r="M2608" s="180">
        <f>IF(M2607="","",(IF(OR(M2604="ML",M2604=""),0,M2601)+IF(OR(M2605="ML",M2605=""),0,M2602)+IF(OR(M2606="ML",M2606=""),0,M2603)))</f>
        <v>0</v>
      </c>
      <c r="N2608" s="177">
        <f>IF(N2607=0,0,500-M2610)</f>
        <v>500</v>
      </c>
      <c r="O2608" s="204">
        <f>IF(L2608="","",SUM(J2608,L2608))</f>
        <v>500</v>
      </c>
      <c r="P2608" s="178">
        <f>SUM(H2608,M2608)</f>
        <v>0</v>
      </c>
      <c r="Q2608" s="178" t="str">
        <f>IF(Q2607="","",SUM(O2608,P2608))</f>
        <v/>
      </c>
      <c r="R2608" s="169"/>
      <c r="S2608" s="190">
        <f>COUNTIF(R2602:R2611,"S")</f>
        <v>0</v>
      </c>
      <c r="T2608" s="190">
        <f>COUNTIF(R2602:R2611,"RE")+COUNTIF(R2602:R2611,"REP")</f>
        <v>0</v>
      </c>
      <c r="U2608" s="190">
        <f>COUNTIF(U2602:U2607,"P")+COUNTIF(U2610:U2611,"P")</f>
        <v>0</v>
      </c>
      <c r="V2608" s="191" t="str">
        <f>IF(OR(U2608=0,U2608&lt;(S2608+T2608)),"",(Q2608-(S2608*200)+S2607))</f>
        <v/>
      </c>
    </row>
    <row r="2609" spans="1:22" ht="19.25" customHeight="1">
      <c r="A2609" s="986"/>
      <c r="B2609" s="942" t="s">
        <v>156</v>
      </c>
      <c r="C2609" s="943"/>
      <c r="D2609" s="192" t="str">
        <f t="shared" ref="D2609:Q2609" si="956">IF(D2608="","",D2607/D2608*100)</f>
        <v/>
      </c>
      <c r="E2609" s="192" t="str">
        <f t="shared" si="956"/>
        <v/>
      </c>
      <c r="F2609" s="192" t="str">
        <f t="shared" si="956"/>
        <v/>
      </c>
      <c r="G2609" s="192" t="e">
        <f t="shared" si="956"/>
        <v>#VALUE!</v>
      </c>
      <c r="H2609" s="192" t="e">
        <f t="shared" si="956"/>
        <v>#DIV/0!</v>
      </c>
      <c r="I2609" s="192" t="e">
        <f t="shared" si="956"/>
        <v>#VALUE!</v>
      </c>
      <c r="J2609" s="192" t="str">
        <f t="shared" si="956"/>
        <v/>
      </c>
      <c r="K2609" s="193" t="str">
        <f t="shared" si="956"/>
        <v/>
      </c>
      <c r="L2609" s="192" t="e">
        <f t="shared" si="956"/>
        <v>#VALUE!</v>
      </c>
      <c r="M2609" s="192" t="e">
        <f t="shared" si="956"/>
        <v>#DIV/0!</v>
      </c>
      <c r="N2609" s="192" t="e">
        <f t="shared" si="956"/>
        <v>#VALUE!</v>
      </c>
      <c r="O2609" s="192" t="e">
        <f t="shared" si="956"/>
        <v>#VALUE!</v>
      </c>
      <c r="P2609" s="193" t="e">
        <f t="shared" si="956"/>
        <v>#DIV/0!</v>
      </c>
      <c r="Q2609" s="193" t="str">
        <f t="shared" si="956"/>
        <v/>
      </c>
      <c r="R2609" s="166"/>
      <c r="S2609" s="166"/>
      <c r="T2609" s="167"/>
      <c r="U2609" s="170"/>
      <c r="V2609" s="194" t="str">
        <f>IF(V2608="","",V2607/V2608*100)</f>
        <v/>
      </c>
    </row>
    <row r="2610" spans="1:22" ht="19.25" customHeight="1">
      <c r="A2610" s="986"/>
      <c r="B2610" s="942" t="str">
        <f>'statement of marks'!$DQ$3</f>
        <v>RAJASTHAN STUDIES</v>
      </c>
      <c r="C2610" s="943"/>
      <c r="D2610" s="200" t="str">
        <f>IF('statement of marks'!DQ105="","",'statement of marks'!DQ105)</f>
        <v/>
      </c>
      <c r="E2610" s="201" t="str">
        <f>IF('statement of marks'!DR105="","",'statement of marks'!DR105)</f>
        <v/>
      </c>
      <c r="F2610" s="201" t="str">
        <f>IF('statement of marks'!DS105="","",'statement of marks'!DS105)</f>
        <v/>
      </c>
      <c r="G2610" s="201" t="str">
        <f>IF('statement of marks'!DU105="","",'statement of marks'!DU105)</f>
        <v/>
      </c>
      <c r="H2610" s="179">
        <f>IF(G2602="ML",70)+IF(G2603="ML",70)+IF(G2604="ML",70-H2601)+IF(G2605="ML",70-H2602)+IF(G2606="ML",70-H2603)+IF(H2604="ml",H2601)+IF(H2605="ml",H2602)+IF(H2606="ml",H2603)</f>
        <v>0</v>
      </c>
      <c r="I2610" s="204" t="str">
        <f>IF(G2610="","",SUM(G2610,H2610))</f>
        <v/>
      </c>
      <c r="J2610" s="204" t="str">
        <f>IF(G2610="","",SUM(D2610,E2610,F2610,G2610))</f>
        <v/>
      </c>
      <c r="K2610" s="178" t="str">
        <f>IF(J2610="","",SUM(H2610,J2610))</f>
        <v/>
      </c>
      <c r="L2610" s="201" t="str">
        <f>IF('statement of marks'!DW105="","",'statement of marks'!DW105)</f>
        <v/>
      </c>
      <c r="M2610" s="179">
        <f>IF(L2602="ML",100)+IF(L2603="ML",100)+IF(L2604="ML",100-M2601)+IF(L2605="ML",100-M2602)+IF(L2606="ML",100-M2603)+IF(M2604="ml",M2601)+IF(M2605="ml",M2602)+IF(M2606="ml",M2603)</f>
        <v>0</v>
      </c>
      <c r="N2610" s="204" t="str">
        <f>IF(L2610="","",SUM(L2610,M2610))</f>
        <v/>
      </c>
      <c r="O2610" s="204" t="str">
        <f>IF(L2610="","",SUM(K2610,L2610))</f>
        <v/>
      </c>
      <c r="P2610" s="179">
        <f>SUM(H2610,M2610)</f>
        <v>0</v>
      </c>
      <c r="Q2610" s="178" t="str">
        <f>IF(O2610="","",SUM(O2610,M2610))</f>
        <v/>
      </c>
      <c r="R2610" s="201" t="str">
        <f>IF('statement of marks'!GW105="","",'statement of marks'!GW105)</f>
        <v/>
      </c>
      <c r="S2610" s="180" t="str">
        <f>IF(OR(R2610="S",R2610="RE"),100,"")</f>
        <v/>
      </c>
      <c r="T2610" s="171" t="str">
        <f>IF('result subject-wise'!AL105="","",'result subject-wise'!AL105)</f>
        <v/>
      </c>
      <c r="U2610" s="172" t="str">
        <f>IF('result subject-wise'!AM105="","",'result subject-wise'!AM105)</f>
        <v/>
      </c>
      <c r="V2610" s="1036"/>
    </row>
    <row r="2611" spans="1:22" ht="19.25" customHeight="1">
      <c r="A2611" s="986"/>
      <c r="B2611" s="942" t="str">
        <f>'statement of marks'!$ED$3</f>
        <v>JEEVAN KAUSJAL</v>
      </c>
      <c r="C2611" s="943"/>
      <c r="D2611" s="1037" t="s">
        <v>283</v>
      </c>
      <c r="E2611" s="1038"/>
      <c r="F2611" s="204">
        <f>'statement of marks'!$ED$6</f>
        <v>30</v>
      </c>
      <c r="G2611" s="177" t="str">
        <f>IF('statement of marks'!ED105="","",'statement of marks'!ED105)</f>
        <v/>
      </c>
      <c r="H2611" s="1038" t="s">
        <v>284</v>
      </c>
      <c r="I2611" s="1038"/>
      <c r="J2611" s="204">
        <f>'statement of marks'!$EE$6</f>
        <v>30</v>
      </c>
      <c r="K2611" s="178" t="str">
        <f>IF('statement of marks'!EE105="","",'statement of marks'!EE105)</f>
        <v/>
      </c>
      <c r="L2611" s="1038" t="s">
        <v>113</v>
      </c>
      <c r="M2611" s="1038"/>
      <c r="N2611" s="204">
        <f>'statement of marks'!$EF$6</f>
        <v>40</v>
      </c>
      <c r="O2611" s="201" t="str">
        <f>IF('statement of marks'!EF105="","",'statement of marks'!EF105)</f>
        <v/>
      </c>
      <c r="P2611" s="166"/>
      <c r="Q2611" s="178" t="str">
        <f>IF(O2611="","",SUM(G2611,K2611,O2611))</f>
        <v/>
      </c>
      <c r="R2611" s="201" t="str">
        <f>IF('statement of marks'!GX105="","",'statement of marks'!GX105)</f>
        <v/>
      </c>
      <c r="S2611" s="180" t="str">
        <f>IF(OR(R2611="S",R2611="RE"),40,"")</f>
        <v/>
      </c>
      <c r="T2611" s="171" t="str">
        <f>IF('result subject-wise'!AN105="","",'result subject-wise'!AN105)</f>
        <v/>
      </c>
      <c r="U2611" s="172" t="str">
        <f>IF('result subject-wise'!AO105="","",'result subject-wise'!AO105)</f>
        <v/>
      </c>
      <c r="V2611" s="1036"/>
    </row>
    <row r="2612" spans="1:22" ht="19.25" customHeight="1">
      <c r="A2612" s="986"/>
      <c r="B2612" s="1039" t="s">
        <v>200</v>
      </c>
      <c r="C2612" s="1040"/>
      <c r="D2612" s="1041" t="str">
        <f>IF('statement of marks'!HD105="","",'statement of marks'!HD105)</f>
        <v/>
      </c>
      <c r="E2612" s="1042"/>
      <c r="F2612" s="1042"/>
      <c r="G2612" s="1042"/>
      <c r="H2612" s="1042"/>
      <c r="I2612" s="1043"/>
      <c r="J2612" s="202" t="s">
        <v>330</v>
      </c>
      <c r="K2612" s="201" t="str">
        <f>IF('statement of marks'!HG105="","",'statement of marks'!HG105)</f>
        <v/>
      </c>
      <c r="L2612" s="1044" t="s">
        <v>157</v>
      </c>
      <c r="M2612" s="1045"/>
      <c r="N2612" s="1046"/>
      <c r="O2612" s="201" t="str">
        <f>IF('statement of marks'!HI105="","",'statement of marks'!HI105)</f>
        <v/>
      </c>
      <c r="P2612" s="1047" t="s">
        <v>324</v>
      </c>
      <c r="Q2612" s="1047"/>
      <c r="R2612" s="1047"/>
      <c r="S2612" s="1047"/>
      <c r="T2612" s="1047"/>
      <c r="U2612" s="1047"/>
      <c r="V2612" s="1048"/>
    </row>
    <row r="2613" spans="1:22" ht="19.25" customHeight="1">
      <c r="A2613" s="986"/>
      <c r="B2613" s="1039" t="s">
        <v>333</v>
      </c>
      <c r="C2613" s="1040"/>
      <c r="D2613" s="965" t="s">
        <v>127</v>
      </c>
      <c r="E2613" s="966"/>
      <c r="F2613" s="958" t="s">
        <v>129</v>
      </c>
      <c r="G2613" s="958"/>
      <c r="H2613" s="958" t="s">
        <v>131</v>
      </c>
      <c r="I2613" s="958"/>
      <c r="J2613" s="958" t="s">
        <v>133</v>
      </c>
      <c r="K2613" s="958"/>
      <c r="L2613" s="959" t="s">
        <v>312</v>
      </c>
      <c r="M2613" s="959"/>
      <c r="N2613" s="959"/>
      <c r="O2613" s="959"/>
      <c r="P2613" s="960" t="s">
        <v>200</v>
      </c>
      <c r="Q2613" s="960"/>
      <c r="R2613" s="960"/>
      <c r="S2613" s="960"/>
      <c r="T2613" s="961" t="str">
        <f>IF('result subject-wise'!AR105="","",'result subject-wise'!AR105)</f>
        <v/>
      </c>
      <c r="U2613" s="961"/>
      <c r="V2613" s="962"/>
    </row>
    <row r="2614" spans="1:22" ht="19.25" customHeight="1">
      <c r="A2614" s="986"/>
      <c r="B2614" s="963" t="s">
        <v>309</v>
      </c>
      <c r="C2614" s="964"/>
      <c r="D2614" s="965" t="str">
        <f>IF('statement of marks'!EZ105="","",'statement of marks'!EZ105)</f>
        <v/>
      </c>
      <c r="E2614" s="966"/>
      <c r="F2614" s="966" t="str">
        <f>IF('statement of marks'!FB105="","",'statement of marks'!FB105)</f>
        <v/>
      </c>
      <c r="G2614" s="966"/>
      <c r="H2614" s="966" t="str">
        <f>IF('statement of marks'!FD105="","",'statement of marks'!FD105)</f>
        <v/>
      </c>
      <c r="I2614" s="966"/>
      <c r="J2614" s="966" t="str">
        <f>IF('statement of marks'!FF105="","",'statement of marks'!FF105)</f>
        <v/>
      </c>
      <c r="K2614" s="966"/>
      <c r="L2614" s="966" t="str">
        <f>IF('statement of marks'!FH105="","",'statement of marks'!FH105)</f>
        <v/>
      </c>
      <c r="M2614" s="966"/>
      <c r="N2614" s="966"/>
      <c r="O2614" s="966"/>
      <c r="P2614" s="960" t="s">
        <v>330</v>
      </c>
      <c r="Q2614" s="960"/>
      <c r="R2614" s="960"/>
      <c r="S2614" s="960"/>
      <c r="T2614" s="961" t="str">
        <f>IF(AND(T2613="mRrh.kZ",V2609&gt;=60),"FIRST",IF(AND(T2613="mRrh.kZ",V2609&gt;=48),"SECOND",IF(AND(T2613="mRrh.kZ",V2609&gt;=36),"THIRD","")))</f>
        <v/>
      </c>
      <c r="U2614" s="961"/>
      <c r="V2614" s="962"/>
    </row>
    <row r="2615" spans="1:22" ht="19.25" customHeight="1">
      <c r="A2615" s="986"/>
      <c r="B2615" s="963" t="s">
        <v>310</v>
      </c>
      <c r="C2615" s="964"/>
      <c r="D2615" s="967" t="str">
        <f>IF('statement of marks'!EY105="","",'statement of marks'!EY105)</f>
        <v/>
      </c>
      <c r="E2615" s="968"/>
      <c r="F2615" s="968" t="str">
        <f>IF('statement of marks'!FA105="","",'statement of marks'!FA105)</f>
        <v/>
      </c>
      <c r="G2615" s="968"/>
      <c r="H2615" s="968" t="str">
        <f>IF('statement of marks'!FC105="","",'statement of marks'!FC105)</f>
        <v/>
      </c>
      <c r="I2615" s="968"/>
      <c r="J2615" s="968" t="str">
        <f>IF('statement of marks'!FE105="","",'statement of marks'!FE105)</f>
        <v/>
      </c>
      <c r="K2615" s="968"/>
      <c r="L2615" s="968" t="str">
        <f>IF('statement of marks'!FG105="","",'statement of marks'!FG105)</f>
        <v/>
      </c>
      <c r="M2615" s="968"/>
      <c r="N2615" s="968"/>
      <c r="O2615" s="968"/>
      <c r="P2615" s="969" t="s">
        <v>302</v>
      </c>
      <c r="Q2615" s="970"/>
      <c r="R2615" s="970"/>
      <c r="S2615" s="971"/>
      <c r="T2615" s="972" t="str">
        <f>IF(T2613="","",'result subject-wise'!$G$118)</f>
        <v/>
      </c>
      <c r="U2615" s="972"/>
      <c r="V2615" s="973"/>
    </row>
    <row r="2616" spans="1:22" ht="19.25" customHeight="1">
      <c r="A2616" s="986"/>
      <c r="B2616" s="942" t="s">
        <v>303</v>
      </c>
      <c r="C2616" s="943"/>
      <c r="D2616" s="944"/>
      <c r="E2616" s="945"/>
      <c r="F2616" s="945"/>
      <c r="G2616" s="945"/>
      <c r="H2616" s="945"/>
      <c r="I2616" s="945"/>
      <c r="J2616" s="945"/>
      <c r="K2616" s="945"/>
      <c r="L2616" s="946" t="s">
        <v>326</v>
      </c>
      <c r="M2616" s="946"/>
      <c r="N2616" s="946"/>
      <c r="O2616" s="946"/>
      <c r="P2616" s="946"/>
      <c r="Q2616" s="946"/>
      <c r="R2616" s="974"/>
      <c r="S2616" s="975"/>
      <c r="T2616" s="975"/>
      <c r="U2616" s="975"/>
      <c r="V2616" s="976"/>
    </row>
    <row r="2617" spans="1:22" ht="19.25" customHeight="1">
      <c r="A2617" s="986"/>
      <c r="B2617" s="942" t="s">
        <v>335</v>
      </c>
      <c r="C2617" s="943"/>
      <c r="D2617" s="944"/>
      <c r="E2617" s="945"/>
      <c r="F2617" s="945"/>
      <c r="G2617" s="945"/>
      <c r="H2617" s="945"/>
      <c r="I2617" s="945"/>
      <c r="J2617" s="945"/>
      <c r="K2617" s="945"/>
      <c r="L2617" s="946" t="s">
        <v>304</v>
      </c>
      <c r="M2617" s="946"/>
      <c r="N2617" s="946"/>
      <c r="O2617" s="946"/>
      <c r="P2617" s="946"/>
      <c r="Q2617" s="946"/>
      <c r="R2617" s="977"/>
      <c r="S2617" s="978"/>
      <c r="T2617" s="978"/>
      <c r="U2617" s="978"/>
      <c r="V2617" s="979"/>
    </row>
    <row r="2618" spans="1:22" ht="19.25" customHeight="1">
      <c r="A2618" s="986"/>
      <c r="B2618" s="942" t="s">
        <v>313</v>
      </c>
      <c r="C2618" s="943"/>
      <c r="D2618" s="944"/>
      <c r="E2618" s="945"/>
      <c r="F2618" s="945"/>
      <c r="G2618" s="945"/>
      <c r="H2618" s="945"/>
      <c r="I2618" s="945"/>
      <c r="J2618" s="945"/>
      <c r="K2618" s="945"/>
      <c r="L2618" s="946" t="s">
        <v>327</v>
      </c>
      <c r="M2618" s="946"/>
      <c r="N2618" s="946"/>
      <c r="O2618" s="946"/>
      <c r="P2618" s="946"/>
      <c r="Q2618" s="946"/>
      <c r="R2618" s="947" t="s">
        <v>328</v>
      </c>
      <c r="S2618" s="948"/>
      <c r="T2618" s="948"/>
      <c r="U2618" s="948"/>
      <c r="V2618" s="949"/>
    </row>
    <row r="2619" spans="1:22" ht="19.25" customHeight="1">
      <c r="A2619" s="987"/>
      <c r="B2619" s="950" t="s">
        <v>329</v>
      </c>
      <c r="C2619" s="951"/>
      <c r="D2619" s="952"/>
      <c r="E2619" s="953"/>
      <c r="F2619" s="953"/>
      <c r="G2619" s="953"/>
      <c r="H2619" s="953"/>
      <c r="I2619" s="953"/>
      <c r="J2619" s="953"/>
      <c r="K2619" s="953"/>
      <c r="L2619" s="951" t="s">
        <v>117</v>
      </c>
      <c r="M2619" s="951"/>
      <c r="N2619" s="951"/>
      <c r="O2619" s="951"/>
      <c r="P2619" s="954">
        <f>'statement of marks'!$HJ$110</f>
        <v>42122</v>
      </c>
      <c r="Q2619" s="954"/>
      <c r="R2619" s="955" t="s">
        <v>305</v>
      </c>
      <c r="S2619" s="956"/>
      <c r="T2619" s="956"/>
      <c r="U2619" s="956"/>
      <c r="V2619" s="957"/>
    </row>
    <row r="2620" spans="1:22" ht="19.25" customHeight="1">
      <c r="A2620" s="980" t="s">
        <v>287</v>
      </c>
      <c r="B2620" s="981"/>
      <c r="C2620" s="981"/>
      <c r="D2620" s="981"/>
      <c r="E2620" s="981"/>
      <c r="F2620" s="981"/>
      <c r="G2620" s="981"/>
      <c r="H2620" s="981"/>
      <c r="I2620" s="981"/>
      <c r="J2620" s="981"/>
      <c r="K2620" s="981"/>
      <c r="L2620" s="981"/>
      <c r="M2620" s="981"/>
      <c r="N2620" s="981"/>
      <c r="O2620" s="981"/>
      <c r="P2620" s="981"/>
      <c r="Q2620" s="981"/>
      <c r="R2620" s="981"/>
      <c r="S2620" s="981"/>
      <c r="T2620" s="981"/>
      <c r="U2620" s="981"/>
      <c r="V2620" s="982"/>
    </row>
    <row r="2621" spans="1:22" ht="19.25" customHeight="1">
      <c r="A2621" s="983" t="str">
        <f>'statement of marks'!$A$1</f>
        <v>GOVT. GIRLS' HR. SEC. SCHOOL, NIMBAHERA</v>
      </c>
      <c r="B2621" s="984"/>
      <c r="C2621" s="984"/>
      <c r="D2621" s="984"/>
      <c r="E2621" s="984"/>
      <c r="F2621" s="984"/>
      <c r="G2621" s="984"/>
      <c r="H2621" s="984"/>
      <c r="I2621" s="984"/>
      <c r="J2621" s="984"/>
      <c r="K2621" s="984"/>
      <c r="L2621" s="984"/>
      <c r="M2621" s="984"/>
      <c r="N2621" s="984"/>
      <c r="O2621" s="984"/>
      <c r="P2621" s="984"/>
      <c r="Q2621" s="984"/>
      <c r="R2621" s="984"/>
      <c r="S2621" s="984"/>
      <c r="T2621" s="984"/>
      <c r="U2621" s="984"/>
      <c r="V2621" s="985"/>
    </row>
    <row r="2622" spans="1:22" ht="19.25" customHeight="1">
      <c r="A2622" s="986"/>
      <c r="B2622" s="988" t="s">
        <v>316</v>
      </c>
      <c r="C2622" s="988"/>
      <c r="D2622" s="989" t="str">
        <f>'statement of marks'!$F$3</f>
        <v>2013-14</v>
      </c>
      <c r="E2622" s="990"/>
      <c r="F2622" s="991" t="str">
        <f>IF(T2640="","MAIN EXAMINATION",IF(D2639="Suppl.","SUPPLEMENTARY EXAMINATION",IF(D2639="Re-exam.","RE-EXAMINATION",)))</f>
        <v>MAIN EXAMINATION</v>
      </c>
      <c r="G2622" s="992"/>
      <c r="H2622" s="992"/>
      <c r="I2622" s="992"/>
      <c r="J2622" s="992"/>
      <c r="K2622" s="992"/>
      <c r="L2622" s="992"/>
      <c r="M2622" s="992"/>
      <c r="N2622" s="992"/>
      <c r="O2622" s="992"/>
      <c r="P2622" s="992"/>
      <c r="Q2622" s="992"/>
      <c r="R2622" s="993" t="s">
        <v>315</v>
      </c>
      <c r="S2622" s="994"/>
      <c r="T2622" s="995" t="str">
        <f>'statement of marks'!$A$3</f>
        <v>11 'A'</v>
      </c>
      <c r="U2622" s="995"/>
      <c r="V2622" s="996"/>
    </row>
    <row r="2623" spans="1:22" ht="19.25" customHeight="1">
      <c r="A2623" s="986"/>
      <c r="B2623" s="997" t="s">
        <v>36</v>
      </c>
      <c r="C2623" s="997"/>
      <c r="D2623" s="998" t="str">
        <f>IF('statement of marks'!G106="","",'statement of marks'!G106)</f>
        <v/>
      </c>
      <c r="E2623" s="946"/>
      <c r="F2623" s="946"/>
      <c r="G2623" s="946"/>
      <c r="H2623" s="946"/>
      <c r="I2623" s="946"/>
      <c r="J2623" s="946"/>
      <c r="K2623" s="946"/>
      <c r="L2623" s="946"/>
      <c r="M2623" s="946"/>
      <c r="N2623" s="946"/>
      <c r="O2623" s="946"/>
      <c r="P2623" s="946"/>
      <c r="Q2623" s="946"/>
      <c r="R2623" s="999" t="s">
        <v>314</v>
      </c>
      <c r="S2623" s="1000"/>
      <c r="T2623" s="1001" t="str">
        <f>IF('statement of marks'!E106="","",'statement of marks'!E106)</f>
        <v/>
      </c>
      <c r="U2623" s="1001"/>
      <c r="V2623" s="1002"/>
    </row>
    <row r="2624" spans="1:22" ht="19.25" customHeight="1">
      <c r="A2624" s="986"/>
      <c r="B2624" s="997" t="s">
        <v>37</v>
      </c>
      <c r="C2624" s="997"/>
      <c r="D2624" s="998" t="str">
        <f>IF('statement of marks'!H106="","",'statement of marks'!H106)</f>
        <v/>
      </c>
      <c r="E2624" s="946"/>
      <c r="F2624" s="946"/>
      <c r="G2624" s="946"/>
      <c r="H2624" s="946"/>
      <c r="I2624" s="946"/>
      <c r="J2624" s="946"/>
      <c r="K2624" s="946"/>
      <c r="L2624" s="946"/>
      <c r="M2624" s="946"/>
      <c r="N2624" s="946"/>
      <c r="O2624" s="946"/>
      <c r="P2624" s="946"/>
      <c r="Q2624" s="946"/>
      <c r="R2624" s="999" t="s">
        <v>35</v>
      </c>
      <c r="S2624" s="1000"/>
      <c r="T2624" s="1001" t="str">
        <f>IF('statement of marks'!D106="","",'statement of marks'!D106)</f>
        <v/>
      </c>
      <c r="U2624" s="1001"/>
      <c r="V2624" s="1002"/>
    </row>
    <row r="2625" spans="1:22" ht="19.25" customHeight="1">
      <c r="A2625" s="986"/>
      <c r="B2625" s="1003" t="s">
        <v>38</v>
      </c>
      <c r="C2625" s="1003"/>
      <c r="D2625" s="998" t="str">
        <f>IF('statement of marks'!I106="","",'statement of marks'!I106)</f>
        <v/>
      </c>
      <c r="E2625" s="946"/>
      <c r="F2625" s="946"/>
      <c r="G2625" s="946"/>
      <c r="H2625" s="946"/>
      <c r="I2625" s="946"/>
      <c r="J2625" s="946"/>
      <c r="K2625" s="946"/>
      <c r="L2625" s="946"/>
      <c r="M2625" s="946"/>
      <c r="N2625" s="946"/>
      <c r="O2625" s="946"/>
      <c r="P2625" s="946"/>
      <c r="Q2625" s="946"/>
      <c r="R2625" s="1004" t="s">
        <v>285</v>
      </c>
      <c r="S2625" s="1005"/>
      <c r="T2625" s="1006" t="str">
        <f>IF('statement of marks'!F106="","",'statement of marks'!F106)</f>
        <v/>
      </c>
      <c r="U2625" s="1006"/>
      <c r="V2625" s="1007"/>
    </row>
    <row r="2626" spans="1:22" ht="19.25" customHeight="1">
      <c r="A2626" s="986"/>
      <c r="B2626" s="1008" t="s">
        <v>223</v>
      </c>
      <c r="C2626" s="1010" t="s">
        <v>319</v>
      </c>
      <c r="D2626" s="1012" t="s">
        <v>114</v>
      </c>
      <c r="E2626" s="1012" t="s">
        <v>115</v>
      </c>
      <c r="F2626" s="1012" t="s">
        <v>116</v>
      </c>
      <c r="G2626" s="1014" t="s">
        <v>281</v>
      </c>
      <c r="H2626" s="1014" t="s">
        <v>282</v>
      </c>
      <c r="I2626" s="1012" t="s">
        <v>289</v>
      </c>
      <c r="J2626" s="1012" t="s">
        <v>299</v>
      </c>
      <c r="K2626" s="1016" t="s">
        <v>299</v>
      </c>
      <c r="L2626" s="1018" t="s">
        <v>292</v>
      </c>
      <c r="M2626" s="1018" t="s">
        <v>293</v>
      </c>
      <c r="N2626" s="1020" t="s">
        <v>294</v>
      </c>
      <c r="O2626" s="1020" t="s">
        <v>290</v>
      </c>
      <c r="P2626" s="1020" t="s">
        <v>291</v>
      </c>
      <c r="Q2626" s="1016" t="s">
        <v>323</v>
      </c>
      <c r="R2626" s="1012" t="s">
        <v>334</v>
      </c>
      <c r="S2626" s="1022" t="s">
        <v>332</v>
      </c>
      <c r="T2626" s="1024" t="s">
        <v>320</v>
      </c>
      <c r="U2626" s="1026" t="s">
        <v>321</v>
      </c>
      <c r="V2626" s="1028" t="s">
        <v>322</v>
      </c>
    </row>
    <row r="2627" spans="1:22" ht="19.25" customHeight="1">
      <c r="A2627" s="986"/>
      <c r="B2627" s="1009"/>
      <c r="C2627" s="1011"/>
      <c r="D2627" s="1013"/>
      <c r="E2627" s="1013"/>
      <c r="F2627" s="1013"/>
      <c r="G2627" s="1015"/>
      <c r="H2627" s="1015"/>
      <c r="I2627" s="1013"/>
      <c r="J2627" s="1013"/>
      <c r="K2627" s="1017"/>
      <c r="L2627" s="1019"/>
      <c r="M2627" s="1019"/>
      <c r="N2627" s="1021"/>
      <c r="O2627" s="1021"/>
      <c r="P2627" s="1021"/>
      <c r="Q2627" s="1017"/>
      <c r="R2627" s="1013"/>
      <c r="S2627" s="1023"/>
      <c r="T2627" s="1025"/>
      <c r="U2627" s="1027"/>
      <c r="V2627" s="1029"/>
    </row>
    <row r="2628" spans="1:22" ht="19.25" customHeight="1">
      <c r="A2628" s="986"/>
      <c r="B2628" s="1030" t="s">
        <v>317</v>
      </c>
      <c r="C2628" s="1031"/>
      <c r="D2628" s="173">
        <v>10</v>
      </c>
      <c r="E2628" s="203">
        <v>10</v>
      </c>
      <c r="F2628" s="203">
        <v>10</v>
      </c>
      <c r="G2628" s="164" t="s">
        <v>90</v>
      </c>
      <c r="H2628" s="174" t="str">
        <f>'statement of marks'!$AQ$6</f>
        <v/>
      </c>
      <c r="I2628" s="165">
        <v>70</v>
      </c>
      <c r="J2628" s="164" t="s">
        <v>88</v>
      </c>
      <c r="K2628" s="175">
        <v>100</v>
      </c>
      <c r="L2628" s="164" t="s">
        <v>91</v>
      </c>
      <c r="M2628" s="174" t="str">
        <f>'statement of marks'!$AV$6</f>
        <v/>
      </c>
      <c r="N2628" s="165">
        <v>100</v>
      </c>
      <c r="O2628" s="164" t="s">
        <v>307</v>
      </c>
      <c r="P2628" s="175"/>
      <c r="Q2628" s="175">
        <v>200</v>
      </c>
      <c r="R2628" s="166"/>
      <c r="S2628" s="166"/>
      <c r="T2628" s="167"/>
      <c r="U2628" s="168"/>
      <c r="V2628" s="176" t="str">
        <f>IF(OR(U2635=0,U2635&lt;S2635),"",Q2628)</f>
        <v/>
      </c>
    </row>
    <row r="2629" spans="1:22" ht="19.25" customHeight="1">
      <c r="A2629" s="986"/>
      <c r="B2629" s="942" t="str">
        <f>'statement of marks'!$J$3</f>
        <v>HINDI COMPULSORY</v>
      </c>
      <c r="C2629" s="943"/>
      <c r="D2629" s="200" t="str">
        <f>IF('statement of marks'!J106="","",'statement of marks'!J106)</f>
        <v/>
      </c>
      <c r="E2629" s="201" t="str">
        <f>IF('statement of marks'!K106="","",'statement of marks'!K106)</f>
        <v/>
      </c>
      <c r="F2629" s="201" t="str">
        <f>IF('statement of marks'!L106="","",'statement of marks'!L106)</f>
        <v/>
      </c>
      <c r="G2629" s="177" t="str">
        <f>IF('statement of marks'!N106="","",'statement of marks'!N106)</f>
        <v/>
      </c>
      <c r="H2629" s="177" t="str">
        <f>'statement of marks'!$BS$6</f>
        <v/>
      </c>
      <c r="I2629" s="204" t="str">
        <f>IF(G2629="","",G2629)</f>
        <v/>
      </c>
      <c r="J2629" s="204" t="str">
        <f>IF(G2629="","",SUM(D2629,E2629,F2629,G2629))</f>
        <v/>
      </c>
      <c r="K2629" s="178" t="str">
        <f>J2629</f>
        <v/>
      </c>
      <c r="L2629" s="177" t="str">
        <f>IF('statement of marks'!P106="","",'statement of marks'!P106)</f>
        <v/>
      </c>
      <c r="M2629" s="174" t="str">
        <f>'statement of marks'!$BX$6</f>
        <v/>
      </c>
      <c r="N2629" s="204" t="str">
        <f>IF(L2629="","",L2629)</f>
        <v/>
      </c>
      <c r="O2629" s="204" t="str">
        <f>IF(L2629="","",SUM(J2629,L2629))</f>
        <v/>
      </c>
      <c r="P2629" s="179">
        <f>SUM(H2629,M2629)</f>
        <v>0</v>
      </c>
      <c r="Q2629" s="178" t="str">
        <f>O2629</f>
        <v/>
      </c>
      <c r="R2629" s="201" t="str">
        <f>CONCATENATE('statement of marks'!FJ106,'statement of marks'!FK106,'statement of marks'!FL106)</f>
        <v/>
      </c>
      <c r="S2629" s="180" t="str">
        <f>IF(OR(R2629="S",R2629="RE"),100,"")</f>
        <v/>
      </c>
      <c r="T2629" s="181" t="str">
        <f>IF('result subject-wise'!U106="","",'result subject-wise'!U106)</f>
        <v/>
      </c>
      <c r="U2629" s="182" t="str">
        <f>IF('result subject-wise'!V106="","",'result subject-wise'!V106)</f>
        <v/>
      </c>
      <c r="V2629" s="176" t="str">
        <f>IF(OR(U2635=0,U2635&lt;S2635),"",IF(R2629="RE",SUM(Q2629,T2629),IF(R2629="S",T2629,Q2629)))</f>
        <v/>
      </c>
    </row>
    <row r="2630" spans="1:22" ht="19.25" customHeight="1">
      <c r="A2630" s="986"/>
      <c r="B2630" s="942" t="str">
        <f>'statement of marks'!$W$3</f>
        <v>ENGLISH COMPULSORY</v>
      </c>
      <c r="C2630" s="943"/>
      <c r="D2630" s="200" t="str">
        <f>IF('statement of marks'!W106="","",'statement of marks'!W106)</f>
        <v/>
      </c>
      <c r="E2630" s="201" t="str">
        <f>IF('statement of marks'!X106="","",'statement of marks'!X106)</f>
        <v/>
      </c>
      <c r="F2630" s="201" t="str">
        <f>IF('statement of marks'!Y106="","",'statement of marks'!Y106)</f>
        <v/>
      </c>
      <c r="G2630" s="177" t="str">
        <f>IF('statement of marks'!AA106="","",'statement of marks'!AA106)</f>
        <v/>
      </c>
      <c r="H2630" s="177" t="str">
        <f>'statement of marks'!$CU$6</f>
        <v/>
      </c>
      <c r="I2630" s="204" t="str">
        <f>IF(G2630="","",G2630)</f>
        <v/>
      </c>
      <c r="J2630" s="204" t="str">
        <f t="shared" ref="J2630:J2633" si="957">IF(G2630="","",SUM(D2630,E2630,F2630,G2630))</f>
        <v/>
      </c>
      <c r="K2630" s="178" t="str">
        <f>J2630</f>
        <v/>
      </c>
      <c r="L2630" s="177" t="str">
        <f>IF('statement of marks'!AC106="","",'statement of marks'!AC106)</f>
        <v/>
      </c>
      <c r="M2630" s="174" t="str">
        <f>'statement of marks'!$CZ$6</f>
        <v/>
      </c>
      <c r="N2630" s="204" t="str">
        <f>IF(L2630="","",L2630)</f>
        <v/>
      </c>
      <c r="O2630" s="204" t="str">
        <f t="shared" ref="O2630" si="958">IF(L2630="","",SUM(J2630,L2630))</f>
        <v/>
      </c>
      <c r="P2630" s="179">
        <f t="shared" ref="P2630" si="959">SUM(H2630,M2630)</f>
        <v>0</v>
      </c>
      <c r="Q2630" s="178" t="str">
        <f>O2630</f>
        <v/>
      </c>
      <c r="R2630" s="201" t="str">
        <f>CONCATENATE('statement of marks'!FM106,'statement of marks'!FN106,'statement of marks'!FO106)</f>
        <v/>
      </c>
      <c r="S2630" s="180" t="str">
        <f>IF(OR(R2630="S",R2630="RE"),100,"")</f>
        <v/>
      </c>
      <c r="T2630" s="181" t="str">
        <f>IF('result subject-wise'!X106="","",'result subject-wise'!X106)</f>
        <v/>
      </c>
      <c r="U2630" s="182" t="str">
        <f>IF('result subject-wise'!Y106="","",'result subject-wise'!Y106)</f>
        <v/>
      </c>
      <c r="V2630" s="176" t="str">
        <f>IF(OR(U2635=0,U2635&lt;S2635),"",IF(R2630="RE",SUM(Q2630,T2630),IF(R2630="S",T2630,Q2630)))</f>
        <v/>
      </c>
    </row>
    <row r="2631" spans="1:22" ht="19.25" customHeight="1">
      <c r="A2631" s="986"/>
      <c r="B2631" s="942" t="str">
        <f>'statement of marks'!AK106</f>
        <v/>
      </c>
      <c r="C2631" s="943"/>
      <c r="D2631" s="200" t="str">
        <f>IF('statement of marks'!AL106="","",'statement of marks'!AL106)</f>
        <v/>
      </c>
      <c r="E2631" s="201" t="str">
        <f>IF('statement of marks'!AM106="","",'statement of marks'!AM106)</f>
        <v/>
      </c>
      <c r="F2631" s="201" t="str">
        <f>IF('statement of marks'!AN106="","",'statement of marks'!AN106)</f>
        <v/>
      </c>
      <c r="G2631" s="177" t="str">
        <f>IF('statement of marks'!AP106="","",'statement of marks'!AP106)</f>
        <v/>
      </c>
      <c r="H2631" s="177" t="str">
        <f>IF('statement of marks'!AQ106="","",'statement of marks'!AQ106)</f>
        <v/>
      </c>
      <c r="I2631" s="204" t="str">
        <f>IF(G2631="","",IF(AND(G2631="ML",H2631="ML"),"ML",IF(AND(G2631="ML",H2631=""),"ML",SUM(G2631,H2631))))</f>
        <v/>
      </c>
      <c r="J2631" s="204" t="str">
        <f t="shared" si="957"/>
        <v/>
      </c>
      <c r="K2631" s="178" t="str">
        <f>IF(J2631="","",SUM(H2631,J2631))</f>
        <v/>
      </c>
      <c r="L2631" s="177" t="str">
        <f>IF('statement of marks'!AU106="","",'statement of marks'!AU106)</f>
        <v/>
      </c>
      <c r="M2631" s="177" t="str">
        <f>IF('statement of marks'!AV106="","",'statement of marks'!AV106)</f>
        <v/>
      </c>
      <c r="N2631" s="204" t="str">
        <f>IF(L2631="","",IF(AND(L2631="ML",M2631="ML"),"ML",IF(AND(L2631="ML",M2631=""),"ML",SUM(L2631,M2631))))</f>
        <v/>
      </c>
      <c r="O2631" s="204" t="str">
        <f>IF(L2631="","",SUM(J2631,L2631))</f>
        <v/>
      </c>
      <c r="P2631" s="177" t="str">
        <f>IF(AND(H2631="",M2631=""),"",SUM(H2631,M2631))</f>
        <v/>
      </c>
      <c r="Q2631" s="178" t="str">
        <f>IF(O2631="","",SUM(O2631,P2631))</f>
        <v/>
      </c>
      <c r="R2631" s="201" t="str">
        <f>CONCATENATE('statement of marks'!FP106,'statement of marks'!FY106,'statement of marks'!FZ106)</f>
        <v/>
      </c>
      <c r="S2631" s="180" t="str">
        <f>IF('result subject-wise'!Z106="","",'result subject-wise'!Z106)</f>
        <v/>
      </c>
      <c r="T2631" s="181" t="str">
        <f>IF('result subject-wise'!AB106="","",'result subject-wise'!AB106)</f>
        <v/>
      </c>
      <c r="U2631" s="182" t="str">
        <f>IF('result subject-wise'!AC106="","",'result subject-wise'!AC106)</f>
        <v/>
      </c>
      <c r="V2631" s="176" t="str">
        <f>IF(OR(U2635=0,U2635&lt;S2635),"",IF(OR(R2631="RE",R2631="REP"),SUM(Q2631,T2631),IF(R2631="S",T2631,Q2631)))</f>
        <v/>
      </c>
    </row>
    <row r="2632" spans="1:22" ht="19.25" customHeight="1">
      <c r="A2632" s="986"/>
      <c r="B2632" s="942" t="str">
        <f>'statement of marks'!BM106</f>
        <v>DRAWING</v>
      </c>
      <c r="C2632" s="943"/>
      <c r="D2632" s="200" t="str">
        <f>IF('statement of marks'!BN106="","",'statement of marks'!BN106)</f>
        <v/>
      </c>
      <c r="E2632" s="201" t="str">
        <f>IF('statement of marks'!BO106="","",'statement of marks'!BO106)</f>
        <v/>
      </c>
      <c r="F2632" s="201" t="str">
        <f>IF('statement of marks'!BP106="","",'statement of marks'!BP106)</f>
        <v/>
      </c>
      <c r="G2632" s="177" t="str">
        <f>IF('statement of marks'!BR106="","",'statement of marks'!BR106)</f>
        <v/>
      </c>
      <c r="H2632" s="177" t="str">
        <f>IF('statement of marks'!BS106="","",'statement of marks'!BS106)</f>
        <v/>
      </c>
      <c r="I2632" s="204" t="str">
        <f t="shared" ref="I2632" si="960">IF(G2632="","",IF(AND(G2632="ML",H2632="ML"),"ML",IF(AND(G2632="ML",H2632=""),"ML",SUM(G2632,H2632))))</f>
        <v/>
      </c>
      <c r="J2632" s="204" t="str">
        <f t="shared" si="957"/>
        <v/>
      </c>
      <c r="K2632" s="178" t="str">
        <f>IF(J2632="","",SUM(H2632,J2632))</f>
        <v/>
      </c>
      <c r="L2632" s="177" t="str">
        <f>IF('statement of marks'!BW106="","",'statement of marks'!BW106)</f>
        <v/>
      </c>
      <c r="M2632" s="177" t="str">
        <f>IF('statement of marks'!BX106="","",'statement of marks'!BX106)</f>
        <v/>
      </c>
      <c r="N2632" s="204" t="str">
        <f t="shared" ref="N2632" si="961">IF(L2632="","",IF(AND(L2632="ML",M2632="ML"),"ML",IF(AND(L2632="ML",M2632=""),"ML",SUM(L2632,M2632))))</f>
        <v/>
      </c>
      <c r="O2632" s="204" t="str">
        <f>IF(L2632="","",SUM(J2632,L2632))</f>
        <v/>
      </c>
      <c r="P2632" s="177" t="str">
        <f t="shared" ref="P2632:P2633" si="962">IF(AND(H2632="",M2632=""),"",SUM(H2632,M2632))</f>
        <v/>
      </c>
      <c r="Q2632" s="178" t="str">
        <f>IF(O2632="","",SUM(O2632,P2632))</f>
        <v/>
      </c>
      <c r="R2632" s="201" t="str">
        <f>CONCATENATE('statement of marks'!GA106,'statement of marks'!GJ106,'statement of marks'!GK106)</f>
        <v/>
      </c>
      <c r="S2632" s="180" t="str">
        <f>IF('result subject-wise'!AD106="","",'result subject-wise'!AD106)</f>
        <v/>
      </c>
      <c r="T2632" s="181" t="str">
        <f>IF('result subject-wise'!AF106="","",'result subject-wise'!AF106)</f>
        <v/>
      </c>
      <c r="U2632" s="182" t="str">
        <f>IF('result subject-wise'!AG106="","",'result subject-wise'!AG106)</f>
        <v/>
      </c>
      <c r="V2632" s="176" t="str">
        <f>IF(OR(U2635=0,U2635&lt;S2635),"",IF(OR(R2632="RE",R2632="REP"),SUM(Q2632,T2632),IF(R2632="S",T2632,Q2632)))</f>
        <v/>
      </c>
    </row>
    <row r="2633" spans="1:22" ht="19.25" customHeight="1">
      <c r="A2633" s="986"/>
      <c r="B2633" s="942" t="str">
        <f>'statement of marks'!CO106</f>
        <v>DRAWING</v>
      </c>
      <c r="C2633" s="943"/>
      <c r="D2633" s="200" t="str">
        <f>IF('statement of marks'!CP106="","",'statement of marks'!CP106)</f>
        <v/>
      </c>
      <c r="E2633" s="201" t="str">
        <f>IF('statement of marks'!CQ106="","",'statement of marks'!CQ106)</f>
        <v/>
      </c>
      <c r="F2633" s="201" t="str">
        <f>IF('statement of marks'!CR106="","",'statement of marks'!CR106)</f>
        <v/>
      </c>
      <c r="G2633" s="177" t="str">
        <f>IF('statement of marks'!CT106="","",'statement of marks'!CT106)</f>
        <v/>
      </c>
      <c r="H2633" s="177" t="str">
        <f>IF('statement of marks'!CU106="","",'statement of marks'!CU106)</f>
        <v/>
      </c>
      <c r="I2633" s="204" t="str">
        <f>IF(G2633="","",IF(AND(G2633="ML",H2633="ML"),"ML",IF(AND(G2633="ML",H2633=""),"ML",SUM(G2633,H2633))))</f>
        <v/>
      </c>
      <c r="J2633" s="204" t="str">
        <f t="shared" si="957"/>
        <v/>
      </c>
      <c r="K2633" s="178" t="str">
        <f>IF(J2633="","",SUM(H2633,J2633))</f>
        <v/>
      </c>
      <c r="L2633" s="177" t="str">
        <f>IF('statement of marks'!CY106="","",'statement of marks'!CY106)</f>
        <v/>
      </c>
      <c r="M2633" s="177" t="str">
        <f>IF('statement of marks'!CZ106="","",'statement of marks'!CZ106)</f>
        <v/>
      </c>
      <c r="N2633" s="204" t="str">
        <f>IF(L2633="","",IF(AND(L2633="ML",M2633="ML"),"ML",IF(AND(L2633="ML",M2633=""),"ML",SUM(L2633,M2633))))</f>
        <v/>
      </c>
      <c r="O2633" s="204" t="str">
        <f>IF(L2633="","",SUM(J2633,L2633))</f>
        <v/>
      </c>
      <c r="P2633" s="177" t="str">
        <f t="shared" si="962"/>
        <v/>
      </c>
      <c r="Q2633" s="178" t="str">
        <f>IF(O2633="","",SUM(O2633,P2633))</f>
        <v/>
      </c>
      <c r="R2633" s="201" t="str">
        <f>CONCATENATE('statement of marks'!GL106,'statement of marks'!GU106,'statement of marks'!GV106)</f>
        <v/>
      </c>
      <c r="S2633" s="180" t="str">
        <f>IF('result subject-wise'!AH106="","",'result subject-wise'!AH106)</f>
        <v/>
      </c>
      <c r="T2633" s="181" t="str">
        <f>IF('result subject-wise'!AJ106="","",'result subject-wise'!AJ106)</f>
        <v/>
      </c>
      <c r="U2633" s="182" t="str">
        <f>IF('result subject-wise'!AK106="","",'result subject-wise'!AK106)</f>
        <v/>
      </c>
      <c r="V2633" s="176" t="str">
        <f>IF(OR(U2635=0,U2635&lt;S2635),"",IF(OR(R2633="RE",R2633="REP"),SUM(Q2633,T2633),IF(R2633="S",T2633,Q2633)))</f>
        <v/>
      </c>
    </row>
    <row r="2634" spans="1:22" ht="19.25" customHeight="1">
      <c r="A2634" s="986"/>
      <c r="B2634" s="1032" t="s">
        <v>296</v>
      </c>
      <c r="C2634" s="1033"/>
      <c r="D2634" s="183" t="str">
        <f>IF(AND(D2629="",D2630="",D2631="",D2632="",D2633=""),"",SUM(D2629:D2633))</f>
        <v/>
      </c>
      <c r="E2634" s="183" t="str">
        <f t="shared" ref="E2634:F2634" si="963">IF(AND(E2629="",E2630="",E2631="",E2632="",E2633=""),"",SUM(E2629:E2633))</f>
        <v/>
      </c>
      <c r="F2634" s="183" t="str">
        <f t="shared" si="963"/>
        <v/>
      </c>
      <c r="G2634" s="184" t="str">
        <f>IF(G2629="","",SUM(G2629:G2633))</f>
        <v/>
      </c>
      <c r="H2634" s="184">
        <f>SUM(H2631:H2633)</f>
        <v>0</v>
      </c>
      <c r="I2634" s="184" t="str">
        <f>IF(AND(I2629="",I2630="",I2631="",I2632="",I2633=""),"",SUM(I2629:I2633))</f>
        <v/>
      </c>
      <c r="J2634" s="185" t="str">
        <f>IF(J2633="","",SUM(J2629:J2633))</f>
        <v/>
      </c>
      <c r="K2634" s="186" t="str">
        <f>IF(K2629="","",SUM(K2629:K2633))</f>
        <v/>
      </c>
      <c r="L2634" s="184" t="str">
        <f>IF(L2629="","",SUM(L2629:L2633))</f>
        <v/>
      </c>
      <c r="M2634" s="184">
        <f>SUM(M2631:M2633)</f>
        <v>0</v>
      </c>
      <c r="N2634" s="184" t="str">
        <f t="shared" ref="N2634" si="964">IF(AND(N2629="",N2630="",N2631="",N2632="",N2633=""),"",SUM(N2629:N2633))</f>
        <v/>
      </c>
      <c r="O2634" s="185" t="str">
        <f>IF(L2634="","",SUM(J2634,L2634))</f>
        <v/>
      </c>
      <c r="P2634" s="186">
        <f>SUM(H2634,M2634)</f>
        <v>0</v>
      </c>
      <c r="Q2634" s="186" t="str">
        <f>IF(Q2629="","",SUM(Q2629:Q2633))</f>
        <v/>
      </c>
      <c r="R2634" s="185"/>
      <c r="S2634" s="185" t="str">
        <f>IF(AND(S2629="",S2630="",S2631="",S2632="",S2633=""),"",SUM(S2629:S2633))</f>
        <v/>
      </c>
      <c r="T2634" s="187" t="str">
        <f>IF(AND(T2629="",T2630="",T2631="",T2632="",T2633=""),"",SUM(T2629:T2633))</f>
        <v/>
      </c>
      <c r="U2634" s="188"/>
      <c r="V2634" s="189" t="str">
        <f>IF(V2629="","",SUM(V2629:V2633))</f>
        <v/>
      </c>
    </row>
    <row r="2635" spans="1:22" ht="19.25" customHeight="1">
      <c r="A2635" s="986"/>
      <c r="B2635" s="1034" t="s">
        <v>318</v>
      </c>
      <c r="C2635" s="1035"/>
      <c r="D2635" s="173" t="str">
        <f>IF(D2634="","",50-(COUNTIF(D2629:D2633,"NA")*10+COUNTIF(D2629:D2633,"ML")*10))</f>
        <v/>
      </c>
      <c r="E2635" s="173" t="str">
        <f t="shared" ref="E2635:F2635" si="965">IF(E2634="","",50-(COUNTIF(E2629:E2633,"NA")*10+COUNTIF(E2629:E2633,"ML")*10))</f>
        <v/>
      </c>
      <c r="F2635" s="173" t="str">
        <f t="shared" si="965"/>
        <v/>
      </c>
      <c r="G2635" s="177">
        <f>I2635-H2635</f>
        <v>350</v>
      </c>
      <c r="H2635" s="184">
        <f>IF(H2634="","",(IF(OR(H2631="ML",H2631=""),0,H2628)+IF(OR(H2632="ML",H2632=""),0,H2629)+IF(OR(H2633="ML",H2633=""),0,H2630)))</f>
        <v>0</v>
      </c>
      <c r="I2635" s="177">
        <f>IF(I2634=0,0,350-H2637)</f>
        <v>350</v>
      </c>
      <c r="J2635" s="204" t="str">
        <f>IF(J2634="","",SUM(D2635:G2635))</f>
        <v/>
      </c>
      <c r="K2635" s="178" t="str">
        <f>IF(K2634="","",SUM(H2635,J2635))</f>
        <v/>
      </c>
      <c r="L2635" s="177">
        <f>N2635-M2635</f>
        <v>500</v>
      </c>
      <c r="M2635" s="180">
        <f>IF(M2634="","",(IF(OR(M2631="ML",M2631=""),0,M2628)+IF(OR(M2632="ML",M2632=""),0,M2629)+IF(OR(M2633="ML",M2633=""),0,M2630)))</f>
        <v>0</v>
      </c>
      <c r="N2635" s="177">
        <f>IF(N2634=0,0,500-M2637)</f>
        <v>500</v>
      </c>
      <c r="O2635" s="204">
        <f>IF(L2635="","",SUM(J2635,L2635))</f>
        <v>500</v>
      </c>
      <c r="P2635" s="178">
        <f>SUM(H2635,M2635)</f>
        <v>0</v>
      </c>
      <c r="Q2635" s="178" t="str">
        <f>IF(Q2634="","",SUM(O2635,P2635))</f>
        <v/>
      </c>
      <c r="R2635" s="169"/>
      <c r="S2635" s="190">
        <f>COUNTIF(R2629:R2638,"S")</f>
        <v>0</v>
      </c>
      <c r="T2635" s="190">
        <f>COUNTIF(R2629:R2638,"RE")+COUNTIF(R2629:R2638,"REP")</f>
        <v>0</v>
      </c>
      <c r="U2635" s="190">
        <f>COUNTIF(U2629:U2634,"P")+COUNTIF(U2637:U2638,"P")</f>
        <v>0</v>
      </c>
      <c r="V2635" s="191" t="str">
        <f>IF(OR(U2635=0,U2635&lt;(S2635+T2635)),"",(Q2635-(S2635*200)+S2634))</f>
        <v/>
      </c>
    </row>
    <row r="2636" spans="1:22" ht="19.25" customHeight="1">
      <c r="A2636" s="986"/>
      <c r="B2636" s="942" t="s">
        <v>156</v>
      </c>
      <c r="C2636" s="943"/>
      <c r="D2636" s="192" t="str">
        <f t="shared" ref="D2636:Q2636" si="966">IF(D2635="","",D2634/D2635*100)</f>
        <v/>
      </c>
      <c r="E2636" s="192" t="str">
        <f t="shared" si="966"/>
        <v/>
      </c>
      <c r="F2636" s="192" t="str">
        <f t="shared" si="966"/>
        <v/>
      </c>
      <c r="G2636" s="192" t="e">
        <f t="shared" si="966"/>
        <v>#VALUE!</v>
      </c>
      <c r="H2636" s="192" t="e">
        <f t="shared" si="966"/>
        <v>#DIV/0!</v>
      </c>
      <c r="I2636" s="192" t="e">
        <f t="shared" si="966"/>
        <v>#VALUE!</v>
      </c>
      <c r="J2636" s="192" t="str">
        <f t="shared" si="966"/>
        <v/>
      </c>
      <c r="K2636" s="193" t="str">
        <f t="shared" si="966"/>
        <v/>
      </c>
      <c r="L2636" s="192" t="e">
        <f t="shared" si="966"/>
        <v>#VALUE!</v>
      </c>
      <c r="M2636" s="192" t="e">
        <f t="shared" si="966"/>
        <v>#DIV/0!</v>
      </c>
      <c r="N2636" s="192" t="e">
        <f t="shared" si="966"/>
        <v>#VALUE!</v>
      </c>
      <c r="O2636" s="192" t="e">
        <f t="shared" si="966"/>
        <v>#VALUE!</v>
      </c>
      <c r="P2636" s="193" t="e">
        <f t="shared" si="966"/>
        <v>#DIV/0!</v>
      </c>
      <c r="Q2636" s="193" t="str">
        <f t="shared" si="966"/>
        <v/>
      </c>
      <c r="R2636" s="166"/>
      <c r="S2636" s="166"/>
      <c r="T2636" s="167"/>
      <c r="U2636" s="170"/>
      <c r="V2636" s="194" t="str">
        <f>IF(V2635="","",V2634/V2635*100)</f>
        <v/>
      </c>
    </row>
    <row r="2637" spans="1:22" ht="19.25" customHeight="1">
      <c r="A2637" s="986"/>
      <c r="B2637" s="942" t="str">
        <f>'statement of marks'!$DQ$3</f>
        <v>RAJASTHAN STUDIES</v>
      </c>
      <c r="C2637" s="943"/>
      <c r="D2637" s="200" t="str">
        <f>IF('statement of marks'!DQ106="","",'statement of marks'!DQ106)</f>
        <v/>
      </c>
      <c r="E2637" s="201" t="str">
        <f>IF('statement of marks'!DR106="","",'statement of marks'!DR106)</f>
        <v/>
      </c>
      <c r="F2637" s="201" t="str">
        <f>IF('statement of marks'!DS106="","",'statement of marks'!DS106)</f>
        <v/>
      </c>
      <c r="G2637" s="201" t="str">
        <f>IF('statement of marks'!DU106="","",'statement of marks'!DU106)</f>
        <v/>
      </c>
      <c r="H2637" s="179">
        <f>IF(G2629="ML",70)+IF(G2630="ML",70)+IF(G2631="ML",70-H2628)+IF(G2632="ML",70-H2629)+IF(G2633="ML",70-H2630)+IF(H2631="ml",H2628)+IF(H2632="ml",H2629)+IF(H2633="ml",H2630)</f>
        <v>0</v>
      </c>
      <c r="I2637" s="204" t="str">
        <f>IF(G2637="","",SUM(G2637,H2637))</f>
        <v/>
      </c>
      <c r="J2637" s="204" t="str">
        <f>IF(G2637="","",SUM(D2637,E2637,F2637,G2637))</f>
        <v/>
      </c>
      <c r="K2637" s="178" t="str">
        <f>IF(J2637="","",SUM(H2637,J2637))</f>
        <v/>
      </c>
      <c r="L2637" s="201" t="str">
        <f>IF('statement of marks'!DW106="","",'statement of marks'!DW106)</f>
        <v/>
      </c>
      <c r="M2637" s="179">
        <f>IF(L2629="ML",100)+IF(L2630="ML",100)+IF(L2631="ML",100-M2628)+IF(L2632="ML",100-M2629)+IF(L2633="ML",100-M2630)+IF(M2631="ml",M2628)+IF(M2632="ml",M2629)+IF(M2633="ml",M2630)</f>
        <v>0</v>
      </c>
      <c r="N2637" s="204" t="str">
        <f>IF(L2637="","",SUM(L2637,M2637))</f>
        <v/>
      </c>
      <c r="O2637" s="204" t="str">
        <f>IF(L2637="","",SUM(K2637,L2637))</f>
        <v/>
      </c>
      <c r="P2637" s="179">
        <f>SUM(H2637,M2637)</f>
        <v>0</v>
      </c>
      <c r="Q2637" s="178" t="str">
        <f>IF(O2637="","",SUM(O2637,M2637))</f>
        <v/>
      </c>
      <c r="R2637" s="201" t="str">
        <f>IF('statement of marks'!GW106="","",'statement of marks'!GW106)</f>
        <v/>
      </c>
      <c r="S2637" s="180" t="str">
        <f>IF(OR(R2637="S",R2637="RE"),100,"")</f>
        <v/>
      </c>
      <c r="T2637" s="171" t="str">
        <f>IF('result subject-wise'!AL106="","",'result subject-wise'!AL106)</f>
        <v/>
      </c>
      <c r="U2637" s="172" t="str">
        <f>IF('result subject-wise'!AM106="","",'result subject-wise'!AM106)</f>
        <v/>
      </c>
      <c r="V2637" s="1036"/>
    </row>
    <row r="2638" spans="1:22" ht="19.25" customHeight="1">
      <c r="A2638" s="986"/>
      <c r="B2638" s="942" t="str">
        <f>'statement of marks'!$ED$3</f>
        <v>JEEVAN KAUSJAL</v>
      </c>
      <c r="C2638" s="943"/>
      <c r="D2638" s="1037" t="s">
        <v>283</v>
      </c>
      <c r="E2638" s="1038"/>
      <c r="F2638" s="204">
        <f>'statement of marks'!$ED$6</f>
        <v>30</v>
      </c>
      <c r="G2638" s="177" t="str">
        <f>IF('statement of marks'!ED106="","",'statement of marks'!ED106)</f>
        <v/>
      </c>
      <c r="H2638" s="1038" t="s">
        <v>284</v>
      </c>
      <c r="I2638" s="1038"/>
      <c r="J2638" s="204">
        <f>'statement of marks'!$EE$6</f>
        <v>30</v>
      </c>
      <c r="K2638" s="178" t="str">
        <f>IF('statement of marks'!EE106="","",'statement of marks'!EE106)</f>
        <v/>
      </c>
      <c r="L2638" s="1038" t="s">
        <v>113</v>
      </c>
      <c r="M2638" s="1038"/>
      <c r="N2638" s="204">
        <f>'statement of marks'!$EF$6</f>
        <v>40</v>
      </c>
      <c r="O2638" s="201" t="str">
        <f>IF('statement of marks'!EF106="","",'statement of marks'!EF106)</f>
        <v/>
      </c>
      <c r="P2638" s="166"/>
      <c r="Q2638" s="178" t="str">
        <f>IF(O2638="","",SUM(G2638,K2638,O2638))</f>
        <v/>
      </c>
      <c r="R2638" s="201" t="str">
        <f>IF('statement of marks'!GX106="","",'statement of marks'!GX106)</f>
        <v/>
      </c>
      <c r="S2638" s="180" t="str">
        <f>IF(OR(R2638="S",R2638="RE"),40,"")</f>
        <v/>
      </c>
      <c r="T2638" s="171" t="str">
        <f>IF('result subject-wise'!AN106="","",'result subject-wise'!AN106)</f>
        <v/>
      </c>
      <c r="U2638" s="172" t="str">
        <f>IF('result subject-wise'!AO106="","",'result subject-wise'!AO106)</f>
        <v/>
      </c>
      <c r="V2638" s="1036"/>
    </row>
    <row r="2639" spans="1:22" ht="19.25" customHeight="1">
      <c r="A2639" s="986"/>
      <c r="B2639" s="1039" t="s">
        <v>200</v>
      </c>
      <c r="C2639" s="1040"/>
      <c r="D2639" s="1041" t="str">
        <f>IF('statement of marks'!HD106="","",'statement of marks'!HD106)</f>
        <v/>
      </c>
      <c r="E2639" s="1042"/>
      <c r="F2639" s="1042"/>
      <c r="G2639" s="1042"/>
      <c r="H2639" s="1042"/>
      <c r="I2639" s="1043"/>
      <c r="J2639" s="202" t="s">
        <v>330</v>
      </c>
      <c r="K2639" s="201" t="str">
        <f>IF('statement of marks'!HG106="","",'statement of marks'!HG106)</f>
        <v/>
      </c>
      <c r="L2639" s="1044" t="s">
        <v>157</v>
      </c>
      <c r="M2639" s="1045"/>
      <c r="N2639" s="1046"/>
      <c r="O2639" s="201" t="str">
        <f>IF('statement of marks'!HI106="","",'statement of marks'!HI106)</f>
        <v/>
      </c>
      <c r="P2639" s="1047" t="s">
        <v>324</v>
      </c>
      <c r="Q2639" s="1047"/>
      <c r="R2639" s="1047"/>
      <c r="S2639" s="1047"/>
      <c r="T2639" s="1047"/>
      <c r="U2639" s="1047"/>
      <c r="V2639" s="1048"/>
    </row>
    <row r="2640" spans="1:22" ht="19.25" customHeight="1">
      <c r="A2640" s="986"/>
      <c r="B2640" s="1039" t="s">
        <v>333</v>
      </c>
      <c r="C2640" s="1040"/>
      <c r="D2640" s="965" t="s">
        <v>127</v>
      </c>
      <c r="E2640" s="966"/>
      <c r="F2640" s="958" t="s">
        <v>129</v>
      </c>
      <c r="G2640" s="958"/>
      <c r="H2640" s="958" t="s">
        <v>131</v>
      </c>
      <c r="I2640" s="958"/>
      <c r="J2640" s="958" t="s">
        <v>133</v>
      </c>
      <c r="K2640" s="958"/>
      <c r="L2640" s="959" t="s">
        <v>312</v>
      </c>
      <c r="M2640" s="959"/>
      <c r="N2640" s="959"/>
      <c r="O2640" s="959"/>
      <c r="P2640" s="960" t="s">
        <v>200</v>
      </c>
      <c r="Q2640" s="960"/>
      <c r="R2640" s="960"/>
      <c r="S2640" s="960"/>
      <c r="T2640" s="961" t="str">
        <f>IF('result subject-wise'!AR106="","",'result subject-wise'!AR106)</f>
        <v/>
      </c>
      <c r="U2640" s="961"/>
      <c r="V2640" s="962"/>
    </row>
    <row r="2641" spans="1:22" ht="19.25" customHeight="1">
      <c r="A2641" s="986"/>
      <c r="B2641" s="963" t="s">
        <v>309</v>
      </c>
      <c r="C2641" s="964"/>
      <c r="D2641" s="965" t="str">
        <f>IF('statement of marks'!EZ106="","",'statement of marks'!EZ106)</f>
        <v/>
      </c>
      <c r="E2641" s="966"/>
      <c r="F2641" s="966" t="str">
        <f>IF('statement of marks'!FB106="","",'statement of marks'!FB106)</f>
        <v/>
      </c>
      <c r="G2641" s="966"/>
      <c r="H2641" s="966" t="str">
        <f>IF('statement of marks'!FD106="","",'statement of marks'!FD106)</f>
        <v/>
      </c>
      <c r="I2641" s="966"/>
      <c r="J2641" s="966" t="str">
        <f>IF('statement of marks'!FF106="","",'statement of marks'!FF106)</f>
        <v/>
      </c>
      <c r="K2641" s="966"/>
      <c r="L2641" s="966" t="str">
        <f>IF('statement of marks'!FH106="","",'statement of marks'!FH106)</f>
        <v/>
      </c>
      <c r="M2641" s="966"/>
      <c r="N2641" s="966"/>
      <c r="O2641" s="966"/>
      <c r="P2641" s="960" t="s">
        <v>330</v>
      </c>
      <c r="Q2641" s="960"/>
      <c r="R2641" s="960"/>
      <c r="S2641" s="960"/>
      <c r="T2641" s="961" t="str">
        <f>IF(AND(T2640="mRrh.kZ",V2636&gt;=60),"FIRST",IF(AND(T2640="mRrh.kZ",V2636&gt;=48),"SECOND",IF(AND(T2640="mRrh.kZ",V2636&gt;=36),"THIRD","")))</f>
        <v/>
      </c>
      <c r="U2641" s="961"/>
      <c r="V2641" s="962"/>
    </row>
    <row r="2642" spans="1:22" ht="19.25" customHeight="1">
      <c r="A2642" s="986"/>
      <c r="B2642" s="963" t="s">
        <v>310</v>
      </c>
      <c r="C2642" s="964"/>
      <c r="D2642" s="967" t="str">
        <f>IF('statement of marks'!EY106="","",'statement of marks'!EY106)</f>
        <v/>
      </c>
      <c r="E2642" s="968"/>
      <c r="F2642" s="968" t="str">
        <f>IF('statement of marks'!FA106="","",'statement of marks'!FA106)</f>
        <v/>
      </c>
      <c r="G2642" s="968"/>
      <c r="H2642" s="968" t="str">
        <f>IF('statement of marks'!FC106="","",'statement of marks'!FC106)</f>
        <v/>
      </c>
      <c r="I2642" s="968"/>
      <c r="J2642" s="968" t="str">
        <f>IF('statement of marks'!FE106="","",'statement of marks'!FE106)</f>
        <v/>
      </c>
      <c r="K2642" s="968"/>
      <c r="L2642" s="968" t="str">
        <f>IF('statement of marks'!FG106="","",'statement of marks'!FG106)</f>
        <v/>
      </c>
      <c r="M2642" s="968"/>
      <c r="N2642" s="968"/>
      <c r="O2642" s="968"/>
      <c r="P2642" s="969" t="s">
        <v>302</v>
      </c>
      <c r="Q2642" s="970"/>
      <c r="R2642" s="970"/>
      <c r="S2642" s="971"/>
      <c r="T2642" s="972" t="str">
        <f>IF(T2640="","",'result subject-wise'!$G$118)</f>
        <v/>
      </c>
      <c r="U2642" s="972"/>
      <c r="V2642" s="973"/>
    </row>
    <row r="2643" spans="1:22" ht="19.25" customHeight="1">
      <c r="A2643" s="986"/>
      <c r="B2643" s="942" t="s">
        <v>303</v>
      </c>
      <c r="C2643" s="943"/>
      <c r="D2643" s="944"/>
      <c r="E2643" s="945"/>
      <c r="F2643" s="945"/>
      <c r="G2643" s="945"/>
      <c r="H2643" s="945"/>
      <c r="I2643" s="945"/>
      <c r="J2643" s="945"/>
      <c r="K2643" s="945"/>
      <c r="L2643" s="946" t="s">
        <v>326</v>
      </c>
      <c r="M2643" s="946"/>
      <c r="N2643" s="946"/>
      <c r="O2643" s="946"/>
      <c r="P2643" s="946"/>
      <c r="Q2643" s="946"/>
      <c r="R2643" s="974"/>
      <c r="S2643" s="975"/>
      <c r="T2643" s="975"/>
      <c r="U2643" s="975"/>
      <c r="V2643" s="976"/>
    </row>
    <row r="2644" spans="1:22" ht="19.25" customHeight="1">
      <c r="A2644" s="986"/>
      <c r="B2644" s="942" t="s">
        <v>335</v>
      </c>
      <c r="C2644" s="943"/>
      <c r="D2644" s="944"/>
      <c r="E2644" s="945"/>
      <c r="F2644" s="945"/>
      <c r="G2644" s="945"/>
      <c r="H2644" s="945"/>
      <c r="I2644" s="945"/>
      <c r="J2644" s="945"/>
      <c r="K2644" s="945"/>
      <c r="L2644" s="946" t="s">
        <v>304</v>
      </c>
      <c r="M2644" s="946"/>
      <c r="N2644" s="946"/>
      <c r="O2644" s="946"/>
      <c r="P2644" s="946"/>
      <c r="Q2644" s="946"/>
      <c r="R2644" s="977"/>
      <c r="S2644" s="978"/>
      <c r="T2644" s="978"/>
      <c r="U2644" s="978"/>
      <c r="V2644" s="979"/>
    </row>
    <row r="2645" spans="1:22" ht="19.25" customHeight="1">
      <c r="A2645" s="986"/>
      <c r="B2645" s="942" t="s">
        <v>313</v>
      </c>
      <c r="C2645" s="943"/>
      <c r="D2645" s="944"/>
      <c r="E2645" s="945"/>
      <c r="F2645" s="945"/>
      <c r="G2645" s="945"/>
      <c r="H2645" s="945"/>
      <c r="I2645" s="945"/>
      <c r="J2645" s="945"/>
      <c r="K2645" s="945"/>
      <c r="L2645" s="946" t="s">
        <v>327</v>
      </c>
      <c r="M2645" s="946"/>
      <c r="N2645" s="946"/>
      <c r="O2645" s="946"/>
      <c r="P2645" s="946"/>
      <c r="Q2645" s="946"/>
      <c r="R2645" s="947" t="s">
        <v>328</v>
      </c>
      <c r="S2645" s="948"/>
      <c r="T2645" s="948"/>
      <c r="U2645" s="948"/>
      <c r="V2645" s="949"/>
    </row>
    <row r="2646" spans="1:22" ht="19.25" customHeight="1">
      <c r="A2646" s="987"/>
      <c r="B2646" s="950" t="s">
        <v>329</v>
      </c>
      <c r="C2646" s="951"/>
      <c r="D2646" s="952"/>
      <c r="E2646" s="953"/>
      <c r="F2646" s="953"/>
      <c r="G2646" s="953"/>
      <c r="H2646" s="953"/>
      <c r="I2646" s="953"/>
      <c r="J2646" s="953"/>
      <c r="K2646" s="953"/>
      <c r="L2646" s="951" t="s">
        <v>117</v>
      </c>
      <c r="M2646" s="951"/>
      <c r="N2646" s="951"/>
      <c r="O2646" s="951"/>
      <c r="P2646" s="954">
        <f>'statement of marks'!$HJ$110</f>
        <v>42122</v>
      </c>
      <c r="Q2646" s="954"/>
      <c r="R2646" s="955" t="s">
        <v>305</v>
      </c>
      <c r="S2646" s="956"/>
      <c r="T2646" s="956"/>
      <c r="U2646" s="956"/>
      <c r="V2646" s="957"/>
    </row>
    <row r="2647" spans="1:22" ht="19.25" customHeight="1">
      <c r="A2647" s="980" t="s">
        <v>287</v>
      </c>
      <c r="B2647" s="981"/>
      <c r="C2647" s="981"/>
      <c r="D2647" s="981"/>
      <c r="E2647" s="981"/>
      <c r="F2647" s="981"/>
      <c r="G2647" s="981"/>
      <c r="H2647" s="981"/>
      <c r="I2647" s="981"/>
      <c r="J2647" s="981"/>
      <c r="K2647" s="981"/>
      <c r="L2647" s="981"/>
      <c r="M2647" s="981"/>
      <c r="N2647" s="981"/>
      <c r="O2647" s="981"/>
      <c r="P2647" s="981"/>
      <c r="Q2647" s="981"/>
      <c r="R2647" s="981"/>
      <c r="S2647" s="981"/>
      <c r="T2647" s="981"/>
      <c r="U2647" s="981"/>
      <c r="V2647" s="982"/>
    </row>
    <row r="2648" spans="1:22" ht="19.25" customHeight="1">
      <c r="A2648" s="983" t="str">
        <f>'statement of marks'!$A$1</f>
        <v>GOVT. GIRLS' HR. SEC. SCHOOL, NIMBAHERA</v>
      </c>
      <c r="B2648" s="984"/>
      <c r="C2648" s="984"/>
      <c r="D2648" s="984"/>
      <c r="E2648" s="984"/>
      <c r="F2648" s="984"/>
      <c r="G2648" s="984"/>
      <c r="H2648" s="984"/>
      <c r="I2648" s="984"/>
      <c r="J2648" s="984"/>
      <c r="K2648" s="984"/>
      <c r="L2648" s="984"/>
      <c r="M2648" s="984"/>
      <c r="N2648" s="984"/>
      <c r="O2648" s="984"/>
      <c r="P2648" s="984"/>
      <c r="Q2648" s="984"/>
      <c r="R2648" s="984"/>
      <c r="S2648" s="984"/>
      <c r="T2648" s="984"/>
      <c r="U2648" s="984"/>
      <c r="V2648" s="985"/>
    </row>
    <row r="2649" spans="1:22" ht="19.25" customHeight="1">
      <c r="A2649" s="986"/>
      <c r="B2649" s="988" t="s">
        <v>316</v>
      </c>
      <c r="C2649" s="988"/>
      <c r="D2649" s="989" t="str">
        <f>'statement of marks'!$F$3</f>
        <v>2013-14</v>
      </c>
      <c r="E2649" s="990"/>
      <c r="F2649" s="991" t="str">
        <f>IF(T2667="","MAIN EXAMINATION",IF(D2666="Suppl.","SUPPLEMENTARY EXAMINATION",IF(D2666="Re-exam.","RE-EXAMINATION",)))</f>
        <v>MAIN EXAMINATION</v>
      </c>
      <c r="G2649" s="992"/>
      <c r="H2649" s="992"/>
      <c r="I2649" s="992"/>
      <c r="J2649" s="992"/>
      <c r="K2649" s="992"/>
      <c r="L2649" s="992"/>
      <c r="M2649" s="992"/>
      <c r="N2649" s="992"/>
      <c r="O2649" s="992"/>
      <c r="P2649" s="992"/>
      <c r="Q2649" s="992"/>
      <c r="R2649" s="993" t="s">
        <v>315</v>
      </c>
      <c r="S2649" s="994"/>
      <c r="T2649" s="995" t="str">
        <f>'statement of marks'!$A$3</f>
        <v>11 'A'</v>
      </c>
      <c r="U2649" s="995"/>
      <c r="V2649" s="996"/>
    </row>
    <row r="2650" spans="1:22" ht="19.25" customHeight="1">
      <c r="A2650" s="986"/>
      <c r="B2650" s="997" t="s">
        <v>36</v>
      </c>
      <c r="C2650" s="997"/>
      <c r="D2650" s="998" t="str">
        <f>IF('statement of marks'!G107="","",'statement of marks'!G107)</f>
        <v/>
      </c>
      <c r="E2650" s="946"/>
      <c r="F2650" s="946"/>
      <c r="G2650" s="946"/>
      <c r="H2650" s="946"/>
      <c r="I2650" s="946"/>
      <c r="J2650" s="946"/>
      <c r="K2650" s="946"/>
      <c r="L2650" s="946"/>
      <c r="M2650" s="946"/>
      <c r="N2650" s="946"/>
      <c r="O2650" s="946"/>
      <c r="P2650" s="946"/>
      <c r="Q2650" s="946"/>
      <c r="R2650" s="999" t="s">
        <v>314</v>
      </c>
      <c r="S2650" s="1000"/>
      <c r="T2650" s="1001" t="str">
        <f>IF('statement of marks'!E107="","",'statement of marks'!E107)</f>
        <v/>
      </c>
      <c r="U2650" s="1001"/>
      <c r="V2650" s="1002"/>
    </row>
    <row r="2651" spans="1:22" ht="19.25" customHeight="1">
      <c r="A2651" s="986"/>
      <c r="B2651" s="997" t="s">
        <v>37</v>
      </c>
      <c r="C2651" s="997"/>
      <c r="D2651" s="998" t="str">
        <f>IF('statement of marks'!H107="","",'statement of marks'!H107)</f>
        <v/>
      </c>
      <c r="E2651" s="946"/>
      <c r="F2651" s="946"/>
      <c r="G2651" s="946"/>
      <c r="H2651" s="946"/>
      <c r="I2651" s="946"/>
      <c r="J2651" s="946"/>
      <c r="K2651" s="946"/>
      <c r="L2651" s="946"/>
      <c r="M2651" s="946"/>
      <c r="N2651" s="946"/>
      <c r="O2651" s="946"/>
      <c r="P2651" s="946"/>
      <c r="Q2651" s="946"/>
      <c r="R2651" s="999" t="s">
        <v>35</v>
      </c>
      <c r="S2651" s="1000"/>
      <c r="T2651" s="1001" t="str">
        <f>IF('statement of marks'!D107="","",'statement of marks'!D107)</f>
        <v/>
      </c>
      <c r="U2651" s="1001"/>
      <c r="V2651" s="1002"/>
    </row>
    <row r="2652" spans="1:22" ht="19.25" customHeight="1">
      <c r="A2652" s="986"/>
      <c r="B2652" s="1003" t="s">
        <v>38</v>
      </c>
      <c r="C2652" s="1003"/>
      <c r="D2652" s="998" t="str">
        <f>IF('statement of marks'!I107="","",'statement of marks'!I107)</f>
        <v/>
      </c>
      <c r="E2652" s="946"/>
      <c r="F2652" s="946"/>
      <c r="G2652" s="946"/>
      <c r="H2652" s="946"/>
      <c r="I2652" s="946"/>
      <c r="J2652" s="946"/>
      <c r="K2652" s="946"/>
      <c r="L2652" s="946"/>
      <c r="M2652" s="946"/>
      <c r="N2652" s="946"/>
      <c r="O2652" s="946"/>
      <c r="P2652" s="946"/>
      <c r="Q2652" s="946"/>
      <c r="R2652" s="1004" t="s">
        <v>285</v>
      </c>
      <c r="S2652" s="1005"/>
      <c r="T2652" s="1006" t="str">
        <f>IF('statement of marks'!F107="","",'statement of marks'!F107)</f>
        <v/>
      </c>
      <c r="U2652" s="1006"/>
      <c r="V2652" s="1007"/>
    </row>
    <row r="2653" spans="1:22" ht="19.25" customHeight="1">
      <c r="A2653" s="986"/>
      <c r="B2653" s="1008" t="s">
        <v>223</v>
      </c>
      <c r="C2653" s="1010" t="s">
        <v>319</v>
      </c>
      <c r="D2653" s="1012" t="s">
        <v>114</v>
      </c>
      <c r="E2653" s="1012" t="s">
        <v>115</v>
      </c>
      <c r="F2653" s="1012" t="s">
        <v>116</v>
      </c>
      <c r="G2653" s="1014" t="s">
        <v>281</v>
      </c>
      <c r="H2653" s="1014" t="s">
        <v>282</v>
      </c>
      <c r="I2653" s="1012" t="s">
        <v>289</v>
      </c>
      <c r="J2653" s="1012" t="s">
        <v>299</v>
      </c>
      <c r="K2653" s="1016" t="s">
        <v>299</v>
      </c>
      <c r="L2653" s="1018" t="s">
        <v>292</v>
      </c>
      <c r="M2653" s="1018" t="s">
        <v>293</v>
      </c>
      <c r="N2653" s="1020" t="s">
        <v>294</v>
      </c>
      <c r="O2653" s="1020" t="s">
        <v>290</v>
      </c>
      <c r="P2653" s="1020" t="s">
        <v>291</v>
      </c>
      <c r="Q2653" s="1016" t="s">
        <v>323</v>
      </c>
      <c r="R2653" s="1012" t="s">
        <v>334</v>
      </c>
      <c r="S2653" s="1022" t="s">
        <v>332</v>
      </c>
      <c r="T2653" s="1024" t="s">
        <v>320</v>
      </c>
      <c r="U2653" s="1026" t="s">
        <v>321</v>
      </c>
      <c r="V2653" s="1028" t="s">
        <v>322</v>
      </c>
    </row>
    <row r="2654" spans="1:22" ht="19.25" customHeight="1">
      <c r="A2654" s="986"/>
      <c r="B2654" s="1009"/>
      <c r="C2654" s="1011"/>
      <c r="D2654" s="1013"/>
      <c r="E2654" s="1013"/>
      <c r="F2654" s="1013"/>
      <c r="G2654" s="1015"/>
      <c r="H2654" s="1015"/>
      <c r="I2654" s="1013"/>
      <c r="J2654" s="1013"/>
      <c r="K2654" s="1017"/>
      <c r="L2654" s="1019"/>
      <c r="M2654" s="1019"/>
      <c r="N2654" s="1021"/>
      <c r="O2654" s="1021"/>
      <c r="P2654" s="1021"/>
      <c r="Q2654" s="1017"/>
      <c r="R2654" s="1013"/>
      <c r="S2654" s="1023"/>
      <c r="T2654" s="1025"/>
      <c r="U2654" s="1027"/>
      <c r="V2654" s="1029"/>
    </row>
    <row r="2655" spans="1:22" ht="19.25" customHeight="1">
      <c r="A2655" s="986"/>
      <c r="B2655" s="1030" t="s">
        <v>317</v>
      </c>
      <c r="C2655" s="1031"/>
      <c r="D2655" s="173">
        <v>10</v>
      </c>
      <c r="E2655" s="203">
        <v>10</v>
      </c>
      <c r="F2655" s="203">
        <v>10</v>
      </c>
      <c r="G2655" s="164" t="s">
        <v>90</v>
      </c>
      <c r="H2655" s="174" t="str">
        <f>'statement of marks'!$AQ$6</f>
        <v/>
      </c>
      <c r="I2655" s="165">
        <v>70</v>
      </c>
      <c r="J2655" s="164" t="s">
        <v>88</v>
      </c>
      <c r="K2655" s="175">
        <v>100</v>
      </c>
      <c r="L2655" s="164" t="s">
        <v>91</v>
      </c>
      <c r="M2655" s="174" t="str">
        <f>'statement of marks'!$AV$6</f>
        <v/>
      </c>
      <c r="N2655" s="165">
        <v>100</v>
      </c>
      <c r="O2655" s="164" t="s">
        <v>307</v>
      </c>
      <c r="P2655" s="175"/>
      <c r="Q2655" s="175">
        <v>200</v>
      </c>
      <c r="R2655" s="166"/>
      <c r="S2655" s="166"/>
      <c r="T2655" s="167"/>
      <c r="U2655" s="168"/>
      <c r="V2655" s="176" t="str">
        <f>IF(OR(U2662=0,U2662&lt;S2662),"",Q2655)</f>
        <v/>
      </c>
    </row>
    <row r="2656" spans="1:22" ht="19.25" customHeight="1">
      <c r="A2656" s="986"/>
      <c r="B2656" s="942" t="str">
        <f>'statement of marks'!$J$3</f>
        <v>HINDI COMPULSORY</v>
      </c>
      <c r="C2656" s="943"/>
      <c r="D2656" s="200" t="str">
        <f>IF('statement of marks'!J107="","",'statement of marks'!J107)</f>
        <v/>
      </c>
      <c r="E2656" s="201" t="str">
        <f>IF('statement of marks'!K107="","",'statement of marks'!K107)</f>
        <v/>
      </c>
      <c r="F2656" s="201" t="str">
        <f>IF('statement of marks'!L107="","",'statement of marks'!L107)</f>
        <v/>
      </c>
      <c r="G2656" s="177" t="str">
        <f>IF('statement of marks'!N107="","",'statement of marks'!N107)</f>
        <v/>
      </c>
      <c r="H2656" s="177" t="str">
        <f>'statement of marks'!$BS$6</f>
        <v/>
      </c>
      <c r="I2656" s="204" t="str">
        <f>IF(G2656="","",G2656)</f>
        <v/>
      </c>
      <c r="J2656" s="204" t="str">
        <f>IF(G2656="","",SUM(D2656,E2656,F2656,G2656))</f>
        <v/>
      </c>
      <c r="K2656" s="178" t="str">
        <f>J2656</f>
        <v/>
      </c>
      <c r="L2656" s="177" t="str">
        <f>IF('statement of marks'!P107="","",'statement of marks'!P107)</f>
        <v/>
      </c>
      <c r="M2656" s="174" t="str">
        <f>'statement of marks'!$BX$6</f>
        <v/>
      </c>
      <c r="N2656" s="204" t="str">
        <f>IF(L2656="","",L2656)</f>
        <v/>
      </c>
      <c r="O2656" s="204" t="str">
        <f>IF(L2656="","",SUM(J2656,L2656))</f>
        <v/>
      </c>
      <c r="P2656" s="179">
        <f>SUM(H2656,M2656)</f>
        <v>0</v>
      </c>
      <c r="Q2656" s="178" t="str">
        <f>O2656</f>
        <v/>
      </c>
      <c r="R2656" s="201" t="str">
        <f>CONCATENATE('statement of marks'!FJ107,'statement of marks'!FK107,'statement of marks'!FL107)</f>
        <v/>
      </c>
      <c r="S2656" s="180" t="str">
        <f>IF(OR(R2656="S",R2656="RE"),100,"")</f>
        <v/>
      </c>
      <c r="T2656" s="181" t="str">
        <f>IF('result subject-wise'!U107="","",'result subject-wise'!U107)</f>
        <v/>
      </c>
      <c r="U2656" s="182" t="str">
        <f>IF('result subject-wise'!V107="","",'result subject-wise'!V107)</f>
        <v/>
      </c>
      <c r="V2656" s="176" t="str">
        <f>IF(OR(U2662=0,U2662&lt;S2662),"",IF(R2656="RE",SUM(Q2656,T2656),IF(R2656="S",T2656,Q2656)))</f>
        <v/>
      </c>
    </row>
    <row r="2657" spans="1:22" ht="19.25" customHeight="1">
      <c r="A2657" s="986"/>
      <c r="B2657" s="942" t="str">
        <f>'statement of marks'!$W$3</f>
        <v>ENGLISH COMPULSORY</v>
      </c>
      <c r="C2657" s="943"/>
      <c r="D2657" s="200" t="str">
        <f>IF('statement of marks'!W107="","",'statement of marks'!W107)</f>
        <v/>
      </c>
      <c r="E2657" s="201" t="str">
        <f>IF('statement of marks'!X107="","",'statement of marks'!X107)</f>
        <v/>
      </c>
      <c r="F2657" s="201" t="str">
        <f>IF('statement of marks'!Y107="","",'statement of marks'!Y107)</f>
        <v/>
      </c>
      <c r="G2657" s="177" t="str">
        <f>IF('statement of marks'!AA107="","",'statement of marks'!AA107)</f>
        <v/>
      </c>
      <c r="H2657" s="177" t="str">
        <f>'statement of marks'!$CU$6</f>
        <v/>
      </c>
      <c r="I2657" s="204" t="str">
        <f>IF(G2657="","",G2657)</f>
        <v/>
      </c>
      <c r="J2657" s="204" t="str">
        <f t="shared" ref="J2657:J2660" si="967">IF(G2657="","",SUM(D2657,E2657,F2657,G2657))</f>
        <v/>
      </c>
      <c r="K2657" s="178" t="str">
        <f>J2657</f>
        <v/>
      </c>
      <c r="L2657" s="177" t="str">
        <f>IF('statement of marks'!AC107="","",'statement of marks'!AC107)</f>
        <v/>
      </c>
      <c r="M2657" s="174" t="str">
        <f>'statement of marks'!$CZ$6</f>
        <v/>
      </c>
      <c r="N2657" s="204" t="str">
        <f>IF(L2657="","",L2657)</f>
        <v/>
      </c>
      <c r="O2657" s="204" t="str">
        <f t="shared" ref="O2657" si="968">IF(L2657="","",SUM(J2657,L2657))</f>
        <v/>
      </c>
      <c r="P2657" s="179">
        <f t="shared" ref="P2657" si="969">SUM(H2657,M2657)</f>
        <v>0</v>
      </c>
      <c r="Q2657" s="178" t="str">
        <f>O2657</f>
        <v/>
      </c>
      <c r="R2657" s="201" t="str">
        <f>CONCATENATE('statement of marks'!FM107,'statement of marks'!FN107,'statement of marks'!FO107)</f>
        <v/>
      </c>
      <c r="S2657" s="180" t="str">
        <f>IF(OR(R2657="S",R2657="RE"),100,"")</f>
        <v/>
      </c>
      <c r="T2657" s="181" t="str">
        <f>IF('result subject-wise'!X107="","",'result subject-wise'!X107)</f>
        <v/>
      </c>
      <c r="U2657" s="182" t="str">
        <f>IF('result subject-wise'!Y107="","",'result subject-wise'!Y107)</f>
        <v/>
      </c>
      <c r="V2657" s="176" t="str">
        <f>IF(OR(U2662=0,U2662&lt;S2662),"",IF(R2657="RE",SUM(Q2657,T2657),IF(R2657="S",T2657,Q2657)))</f>
        <v/>
      </c>
    </row>
    <row r="2658" spans="1:22" ht="19.25" customHeight="1">
      <c r="A2658" s="986"/>
      <c r="B2658" s="942" t="str">
        <f>'statement of marks'!AK107</f>
        <v/>
      </c>
      <c r="C2658" s="943"/>
      <c r="D2658" s="200" t="str">
        <f>IF('statement of marks'!AL107="","",'statement of marks'!AL107)</f>
        <v/>
      </c>
      <c r="E2658" s="201" t="str">
        <f>IF('statement of marks'!AM107="","",'statement of marks'!AM107)</f>
        <v/>
      </c>
      <c r="F2658" s="201" t="str">
        <f>IF('statement of marks'!AN107="","",'statement of marks'!AN107)</f>
        <v/>
      </c>
      <c r="G2658" s="177" t="str">
        <f>IF('statement of marks'!AP107="","",'statement of marks'!AP107)</f>
        <v/>
      </c>
      <c r="H2658" s="177" t="str">
        <f>IF('statement of marks'!AQ107="","",'statement of marks'!AQ107)</f>
        <v/>
      </c>
      <c r="I2658" s="204" t="str">
        <f>IF(G2658="","",IF(AND(G2658="ML",H2658="ML"),"ML",IF(AND(G2658="ML",H2658=""),"ML",SUM(G2658,H2658))))</f>
        <v/>
      </c>
      <c r="J2658" s="204" t="str">
        <f t="shared" si="967"/>
        <v/>
      </c>
      <c r="K2658" s="178" t="str">
        <f>IF(J2658="","",SUM(H2658,J2658))</f>
        <v/>
      </c>
      <c r="L2658" s="177" t="str">
        <f>IF('statement of marks'!AU107="","",'statement of marks'!AU107)</f>
        <v/>
      </c>
      <c r="M2658" s="177" t="str">
        <f>IF('statement of marks'!AV107="","",'statement of marks'!AV107)</f>
        <v/>
      </c>
      <c r="N2658" s="204" t="str">
        <f>IF(L2658="","",IF(AND(L2658="ML",M2658="ML"),"ML",IF(AND(L2658="ML",M2658=""),"ML",SUM(L2658,M2658))))</f>
        <v/>
      </c>
      <c r="O2658" s="204" t="str">
        <f>IF(L2658="","",SUM(J2658,L2658))</f>
        <v/>
      </c>
      <c r="P2658" s="177" t="str">
        <f>IF(AND(H2658="",M2658=""),"",SUM(H2658,M2658))</f>
        <v/>
      </c>
      <c r="Q2658" s="178" t="str">
        <f>IF(O2658="","",SUM(O2658,P2658))</f>
        <v/>
      </c>
      <c r="R2658" s="201" t="str">
        <f>CONCATENATE('statement of marks'!FP107,'statement of marks'!FY107,'statement of marks'!FZ107)</f>
        <v/>
      </c>
      <c r="S2658" s="180" t="str">
        <f>IF('result subject-wise'!Z107="","",'result subject-wise'!Z107)</f>
        <v/>
      </c>
      <c r="T2658" s="181" t="str">
        <f>IF('result subject-wise'!AB107="","",'result subject-wise'!AB107)</f>
        <v/>
      </c>
      <c r="U2658" s="182" t="str">
        <f>IF('result subject-wise'!AC107="","",'result subject-wise'!AC107)</f>
        <v/>
      </c>
      <c r="V2658" s="176" t="str">
        <f>IF(OR(U2662=0,U2662&lt;S2662),"",IF(OR(R2658="RE",R2658="REP"),SUM(Q2658,T2658),IF(R2658="S",T2658,Q2658)))</f>
        <v/>
      </c>
    </row>
    <row r="2659" spans="1:22" ht="19.25" customHeight="1">
      <c r="A2659" s="986"/>
      <c r="B2659" s="942" t="str">
        <f>'statement of marks'!BM107</f>
        <v>CHEMISTRY</v>
      </c>
      <c r="C2659" s="943"/>
      <c r="D2659" s="200" t="str">
        <f>IF('statement of marks'!BN107="","",'statement of marks'!BN107)</f>
        <v/>
      </c>
      <c r="E2659" s="201" t="str">
        <f>IF('statement of marks'!BO107="","",'statement of marks'!BO107)</f>
        <v/>
      </c>
      <c r="F2659" s="201" t="str">
        <f>IF('statement of marks'!BP107="","",'statement of marks'!BP107)</f>
        <v/>
      </c>
      <c r="G2659" s="177" t="str">
        <f>IF('statement of marks'!BR107="","",'statement of marks'!BR107)</f>
        <v/>
      </c>
      <c r="H2659" s="177" t="str">
        <f>IF('statement of marks'!BS107="","",'statement of marks'!BS107)</f>
        <v/>
      </c>
      <c r="I2659" s="204" t="str">
        <f t="shared" ref="I2659" si="970">IF(G2659="","",IF(AND(G2659="ML",H2659="ML"),"ML",IF(AND(G2659="ML",H2659=""),"ML",SUM(G2659,H2659))))</f>
        <v/>
      </c>
      <c r="J2659" s="204" t="str">
        <f t="shared" si="967"/>
        <v/>
      </c>
      <c r="K2659" s="178" t="str">
        <f>IF(J2659="","",SUM(H2659,J2659))</f>
        <v/>
      </c>
      <c r="L2659" s="177" t="str">
        <f>IF('statement of marks'!BW107="","",'statement of marks'!BW107)</f>
        <v/>
      </c>
      <c r="M2659" s="177" t="str">
        <f>IF('statement of marks'!BX107="","",'statement of marks'!BX107)</f>
        <v/>
      </c>
      <c r="N2659" s="204" t="str">
        <f t="shared" ref="N2659" si="971">IF(L2659="","",IF(AND(L2659="ML",M2659="ML"),"ML",IF(AND(L2659="ML",M2659=""),"ML",SUM(L2659,M2659))))</f>
        <v/>
      </c>
      <c r="O2659" s="204" t="str">
        <f>IF(L2659="","",SUM(J2659,L2659))</f>
        <v/>
      </c>
      <c r="P2659" s="177" t="str">
        <f t="shared" ref="P2659:P2660" si="972">IF(AND(H2659="",M2659=""),"",SUM(H2659,M2659))</f>
        <v/>
      </c>
      <c r="Q2659" s="178" t="str">
        <f>IF(O2659="","",SUM(O2659,P2659))</f>
        <v/>
      </c>
      <c r="R2659" s="201" t="str">
        <f>CONCATENATE('statement of marks'!GA107,'statement of marks'!GJ107,'statement of marks'!GK107)</f>
        <v/>
      </c>
      <c r="S2659" s="180" t="str">
        <f>IF('result subject-wise'!AD107="","",'result subject-wise'!AD107)</f>
        <v/>
      </c>
      <c r="T2659" s="181" t="str">
        <f>IF('result subject-wise'!AF107="","",'result subject-wise'!AF107)</f>
        <v/>
      </c>
      <c r="U2659" s="182" t="str">
        <f>IF('result subject-wise'!AG107="","",'result subject-wise'!AG107)</f>
        <v/>
      </c>
      <c r="V2659" s="176" t="str">
        <f>IF(OR(U2662=0,U2662&lt;S2662),"",IF(OR(R2659="RE",R2659="REP"),SUM(Q2659,T2659),IF(R2659="S",T2659,Q2659)))</f>
        <v/>
      </c>
    </row>
    <row r="2660" spans="1:22" ht="19.25" customHeight="1">
      <c r="A2660" s="986"/>
      <c r="B2660" s="942" t="str">
        <f>'statement of marks'!CO107</f>
        <v>BIOLOGY</v>
      </c>
      <c r="C2660" s="943"/>
      <c r="D2660" s="200" t="str">
        <f>IF('statement of marks'!CP107="","",'statement of marks'!CP107)</f>
        <v/>
      </c>
      <c r="E2660" s="201" t="str">
        <f>IF('statement of marks'!CQ107="","",'statement of marks'!CQ107)</f>
        <v/>
      </c>
      <c r="F2660" s="201" t="str">
        <f>IF('statement of marks'!CR107="","",'statement of marks'!CR107)</f>
        <v/>
      </c>
      <c r="G2660" s="177" t="str">
        <f>IF('statement of marks'!CT107="","",'statement of marks'!CT107)</f>
        <v/>
      </c>
      <c r="H2660" s="177" t="str">
        <f>IF('statement of marks'!CU107="","",'statement of marks'!CU107)</f>
        <v/>
      </c>
      <c r="I2660" s="204" t="str">
        <f>IF(G2660="","",IF(AND(G2660="ML",H2660="ML"),"ML",IF(AND(G2660="ML",H2660=""),"ML",SUM(G2660,H2660))))</f>
        <v/>
      </c>
      <c r="J2660" s="204" t="str">
        <f t="shared" si="967"/>
        <v/>
      </c>
      <c r="K2660" s="178" t="str">
        <f>IF(J2660="","",SUM(H2660,J2660))</f>
        <v/>
      </c>
      <c r="L2660" s="177" t="str">
        <f>IF('statement of marks'!CY107="","",'statement of marks'!CY107)</f>
        <v/>
      </c>
      <c r="M2660" s="177" t="str">
        <f>IF('statement of marks'!CZ107="","",'statement of marks'!CZ107)</f>
        <v/>
      </c>
      <c r="N2660" s="204" t="str">
        <f>IF(L2660="","",IF(AND(L2660="ML",M2660="ML"),"ML",IF(AND(L2660="ML",M2660=""),"ML",SUM(L2660,M2660))))</f>
        <v/>
      </c>
      <c r="O2660" s="204" t="str">
        <f>IF(L2660="","",SUM(J2660,L2660))</f>
        <v/>
      </c>
      <c r="P2660" s="177" t="str">
        <f t="shared" si="972"/>
        <v/>
      </c>
      <c r="Q2660" s="178" t="str">
        <f>IF(O2660="","",SUM(O2660,P2660))</f>
        <v/>
      </c>
      <c r="R2660" s="201" t="str">
        <f>CONCATENATE('statement of marks'!GL107,'statement of marks'!GU107,'statement of marks'!GV107)</f>
        <v/>
      </c>
      <c r="S2660" s="180" t="str">
        <f>IF('result subject-wise'!AH107="","",'result subject-wise'!AH107)</f>
        <v/>
      </c>
      <c r="T2660" s="181" t="str">
        <f>IF('result subject-wise'!AJ107="","",'result subject-wise'!AJ107)</f>
        <v/>
      </c>
      <c r="U2660" s="182" t="str">
        <f>IF('result subject-wise'!AK107="","",'result subject-wise'!AK107)</f>
        <v/>
      </c>
      <c r="V2660" s="176" t="str">
        <f>IF(OR(U2662=0,U2662&lt;S2662),"",IF(OR(R2660="RE",R2660="REP"),SUM(Q2660,T2660),IF(R2660="S",T2660,Q2660)))</f>
        <v/>
      </c>
    </row>
    <row r="2661" spans="1:22" ht="19.25" customHeight="1">
      <c r="A2661" s="986"/>
      <c r="B2661" s="1032" t="s">
        <v>296</v>
      </c>
      <c r="C2661" s="1033"/>
      <c r="D2661" s="183" t="str">
        <f>IF(AND(D2656="",D2657="",D2658="",D2659="",D2660=""),"",SUM(D2656:D2660))</f>
        <v/>
      </c>
      <c r="E2661" s="183" t="str">
        <f t="shared" ref="E2661:F2661" si="973">IF(AND(E2656="",E2657="",E2658="",E2659="",E2660=""),"",SUM(E2656:E2660))</f>
        <v/>
      </c>
      <c r="F2661" s="183" t="str">
        <f t="shared" si="973"/>
        <v/>
      </c>
      <c r="G2661" s="184" t="str">
        <f>IF(G2656="","",SUM(G2656:G2660))</f>
        <v/>
      </c>
      <c r="H2661" s="184">
        <f>SUM(H2658:H2660)</f>
        <v>0</v>
      </c>
      <c r="I2661" s="184" t="str">
        <f>IF(AND(I2656="",I2657="",I2658="",I2659="",I2660=""),"",SUM(I2656:I2660))</f>
        <v/>
      </c>
      <c r="J2661" s="185" t="str">
        <f>IF(J2660="","",SUM(J2656:J2660))</f>
        <v/>
      </c>
      <c r="K2661" s="186" t="str">
        <f>IF(K2656="","",SUM(K2656:K2660))</f>
        <v/>
      </c>
      <c r="L2661" s="184" t="str">
        <f>IF(L2656="","",SUM(L2656:L2660))</f>
        <v/>
      </c>
      <c r="M2661" s="184">
        <f>SUM(M2658:M2660)</f>
        <v>0</v>
      </c>
      <c r="N2661" s="184" t="str">
        <f t="shared" ref="N2661" si="974">IF(AND(N2656="",N2657="",N2658="",N2659="",N2660=""),"",SUM(N2656:N2660))</f>
        <v/>
      </c>
      <c r="O2661" s="185" t="str">
        <f>IF(L2661="","",SUM(J2661,L2661))</f>
        <v/>
      </c>
      <c r="P2661" s="186">
        <f>SUM(H2661,M2661)</f>
        <v>0</v>
      </c>
      <c r="Q2661" s="186" t="str">
        <f>IF(Q2656="","",SUM(Q2656:Q2660))</f>
        <v/>
      </c>
      <c r="R2661" s="185"/>
      <c r="S2661" s="185" t="str">
        <f>IF(AND(S2656="",S2657="",S2658="",S2659="",S2660=""),"",SUM(S2656:S2660))</f>
        <v/>
      </c>
      <c r="T2661" s="187" t="str">
        <f>IF(AND(T2656="",T2657="",T2658="",T2659="",T2660=""),"",SUM(T2656:T2660))</f>
        <v/>
      </c>
      <c r="U2661" s="188"/>
      <c r="V2661" s="189" t="str">
        <f>IF(V2656="","",SUM(V2656:V2660))</f>
        <v/>
      </c>
    </row>
    <row r="2662" spans="1:22" ht="19.25" customHeight="1">
      <c r="A2662" s="986"/>
      <c r="B2662" s="1034" t="s">
        <v>318</v>
      </c>
      <c r="C2662" s="1035"/>
      <c r="D2662" s="173" t="str">
        <f>IF(D2661="","",50-(COUNTIF(D2656:D2660,"NA")*10+COUNTIF(D2656:D2660,"ML")*10))</f>
        <v/>
      </c>
      <c r="E2662" s="173" t="str">
        <f t="shared" ref="E2662:F2662" si="975">IF(E2661="","",50-(COUNTIF(E2656:E2660,"NA")*10+COUNTIF(E2656:E2660,"ML")*10))</f>
        <v/>
      </c>
      <c r="F2662" s="173" t="str">
        <f t="shared" si="975"/>
        <v/>
      </c>
      <c r="G2662" s="177">
        <f>I2662-H2662</f>
        <v>350</v>
      </c>
      <c r="H2662" s="184">
        <f>IF(H2661="","",(IF(OR(H2658="ML",H2658=""),0,H2655)+IF(OR(H2659="ML",H2659=""),0,H2656)+IF(OR(H2660="ML",H2660=""),0,H2657)))</f>
        <v>0</v>
      </c>
      <c r="I2662" s="177">
        <f>IF(I2661=0,0,350-H2664)</f>
        <v>350</v>
      </c>
      <c r="J2662" s="204" t="str">
        <f>IF(J2661="","",SUM(D2662:G2662))</f>
        <v/>
      </c>
      <c r="K2662" s="178" t="str">
        <f>IF(K2661="","",SUM(H2662,J2662))</f>
        <v/>
      </c>
      <c r="L2662" s="177">
        <f>N2662-M2662</f>
        <v>500</v>
      </c>
      <c r="M2662" s="180">
        <f>IF(M2661="","",(IF(OR(M2658="ML",M2658=""),0,M2655)+IF(OR(M2659="ML",M2659=""),0,M2656)+IF(OR(M2660="ML",M2660=""),0,M2657)))</f>
        <v>0</v>
      </c>
      <c r="N2662" s="177">
        <f>IF(N2661=0,0,500-M2664)</f>
        <v>500</v>
      </c>
      <c r="O2662" s="204">
        <f>IF(L2662="","",SUM(J2662,L2662))</f>
        <v>500</v>
      </c>
      <c r="P2662" s="178">
        <f>SUM(H2662,M2662)</f>
        <v>0</v>
      </c>
      <c r="Q2662" s="178" t="str">
        <f>IF(Q2661="","",SUM(O2662,P2662))</f>
        <v/>
      </c>
      <c r="R2662" s="169"/>
      <c r="S2662" s="190">
        <f>COUNTIF(R2656:R2665,"S")</f>
        <v>0</v>
      </c>
      <c r="T2662" s="190">
        <f>COUNTIF(R2656:R2665,"RE")+COUNTIF(R2656:R2665,"REP")</f>
        <v>0</v>
      </c>
      <c r="U2662" s="190">
        <f>COUNTIF(U2656:U2661,"P")+COUNTIF(U2664:U2665,"P")</f>
        <v>0</v>
      </c>
      <c r="V2662" s="191" t="str">
        <f>IF(OR(U2662=0,U2662&lt;(S2662+T2662)),"",(Q2662-(S2662*200)+S2661))</f>
        <v/>
      </c>
    </row>
    <row r="2663" spans="1:22" ht="19.25" customHeight="1">
      <c r="A2663" s="986"/>
      <c r="B2663" s="942" t="s">
        <v>156</v>
      </c>
      <c r="C2663" s="943"/>
      <c r="D2663" s="192" t="str">
        <f t="shared" ref="D2663:Q2663" si="976">IF(D2662="","",D2661/D2662*100)</f>
        <v/>
      </c>
      <c r="E2663" s="192" t="str">
        <f t="shared" si="976"/>
        <v/>
      </c>
      <c r="F2663" s="192" t="str">
        <f t="shared" si="976"/>
        <v/>
      </c>
      <c r="G2663" s="192" t="e">
        <f t="shared" si="976"/>
        <v>#VALUE!</v>
      </c>
      <c r="H2663" s="192" t="e">
        <f t="shared" si="976"/>
        <v>#DIV/0!</v>
      </c>
      <c r="I2663" s="192" t="e">
        <f t="shared" si="976"/>
        <v>#VALUE!</v>
      </c>
      <c r="J2663" s="192" t="str">
        <f t="shared" si="976"/>
        <v/>
      </c>
      <c r="K2663" s="193" t="str">
        <f t="shared" si="976"/>
        <v/>
      </c>
      <c r="L2663" s="192" t="e">
        <f t="shared" si="976"/>
        <v>#VALUE!</v>
      </c>
      <c r="M2663" s="192" t="e">
        <f t="shared" si="976"/>
        <v>#DIV/0!</v>
      </c>
      <c r="N2663" s="192" t="e">
        <f t="shared" si="976"/>
        <v>#VALUE!</v>
      </c>
      <c r="O2663" s="192" t="e">
        <f t="shared" si="976"/>
        <v>#VALUE!</v>
      </c>
      <c r="P2663" s="193" t="e">
        <f t="shared" si="976"/>
        <v>#DIV/0!</v>
      </c>
      <c r="Q2663" s="193" t="str">
        <f t="shared" si="976"/>
        <v/>
      </c>
      <c r="R2663" s="166"/>
      <c r="S2663" s="166"/>
      <c r="T2663" s="167"/>
      <c r="U2663" s="170"/>
      <c r="V2663" s="194" t="str">
        <f>IF(V2662="","",V2661/V2662*100)</f>
        <v/>
      </c>
    </row>
    <row r="2664" spans="1:22" ht="19.25" customHeight="1">
      <c r="A2664" s="986"/>
      <c r="B2664" s="942" t="str">
        <f>'statement of marks'!$DQ$3</f>
        <v>RAJASTHAN STUDIES</v>
      </c>
      <c r="C2664" s="943"/>
      <c r="D2664" s="200" t="str">
        <f>IF('statement of marks'!DQ107="","",'statement of marks'!DQ107)</f>
        <v/>
      </c>
      <c r="E2664" s="201" t="str">
        <f>IF('statement of marks'!DR107="","",'statement of marks'!DR107)</f>
        <v/>
      </c>
      <c r="F2664" s="201" t="str">
        <f>IF('statement of marks'!DS107="","",'statement of marks'!DS107)</f>
        <v/>
      </c>
      <c r="G2664" s="201" t="str">
        <f>IF('statement of marks'!DU107="","",'statement of marks'!DU107)</f>
        <v/>
      </c>
      <c r="H2664" s="179">
        <f>IF(G2656="ML",70)+IF(G2657="ML",70)+IF(G2658="ML",70-H2655)+IF(G2659="ML",70-H2656)+IF(G2660="ML",70-H2657)+IF(H2658="ml",H2655)+IF(H2659="ml",H2656)+IF(H2660="ml",H2657)</f>
        <v>0</v>
      </c>
      <c r="I2664" s="204" t="str">
        <f>IF(G2664="","",SUM(G2664,H2664))</f>
        <v/>
      </c>
      <c r="J2664" s="204" t="str">
        <f>IF(G2664="","",SUM(D2664,E2664,F2664,G2664))</f>
        <v/>
      </c>
      <c r="K2664" s="178" t="str">
        <f>IF(J2664="","",SUM(H2664,J2664))</f>
        <v/>
      </c>
      <c r="L2664" s="201" t="str">
        <f>IF('statement of marks'!DW107="","",'statement of marks'!DW107)</f>
        <v/>
      </c>
      <c r="M2664" s="179">
        <f>IF(L2656="ML",100)+IF(L2657="ML",100)+IF(L2658="ML",100-M2655)+IF(L2659="ML",100-M2656)+IF(L2660="ML",100-M2657)+IF(M2658="ml",M2655)+IF(M2659="ml",M2656)+IF(M2660="ml",M2657)</f>
        <v>0</v>
      </c>
      <c r="N2664" s="204" t="str">
        <f>IF(L2664="","",SUM(L2664,M2664))</f>
        <v/>
      </c>
      <c r="O2664" s="204" t="str">
        <f>IF(L2664="","",SUM(K2664,L2664))</f>
        <v/>
      </c>
      <c r="P2664" s="179">
        <f>SUM(H2664,M2664)</f>
        <v>0</v>
      </c>
      <c r="Q2664" s="178" t="str">
        <f>IF(O2664="","",SUM(O2664,M2664))</f>
        <v/>
      </c>
      <c r="R2664" s="201" t="str">
        <f>IF('statement of marks'!GW107="","",'statement of marks'!GW107)</f>
        <v/>
      </c>
      <c r="S2664" s="180" t="str">
        <f>IF(OR(R2664="S",R2664="RE"),100,"")</f>
        <v/>
      </c>
      <c r="T2664" s="171" t="str">
        <f>IF('result subject-wise'!AL107="","",'result subject-wise'!AL107)</f>
        <v/>
      </c>
      <c r="U2664" s="172" t="str">
        <f>IF('result subject-wise'!AM107="","",'result subject-wise'!AM107)</f>
        <v/>
      </c>
      <c r="V2664" s="1036"/>
    </row>
    <row r="2665" spans="1:22" ht="19.25" customHeight="1">
      <c r="A2665" s="986"/>
      <c r="B2665" s="942" t="str">
        <f>'statement of marks'!$ED$3</f>
        <v>JEEVAN KAUSJAL</v>
      </c>
      <c r="C2665" s="943"/>
      <c r="D2665" s="1037" t="s">
        <v>283</v>
      </c>
      <c r="E2665" s="1038"/>
      <c r="F2665" s="204">
        <f>'statement of marks'!$ED$6</f>
        <v>30</v>
      </c>
      <c r="G2665" s="177" t="str">
        <f>IF('statement of marks'!ED107="","",'statement of marks'!ED107)</f>
        <v/>
      </c>
      <c r="H2665" s="1038" t="s">
        <v>284</v>
      </c>
      <c r="I2665" s="1038"/>
      <c r="J2665" s="204">
        <f>'statement of marks'!$EE$6</f>
        <v>30</v>
      </c>
      <c r="K2665" s="178" t="str">
        <f>IF('statement of marks'!EE107="","",'statement of marks'!EE107)</f>
        <v/>
      </c>
      <c r="L2665" s="1038" t="s">
        <v>113</v>
      </c>
      <c r="M2665" s="1038"/>
      <c r="N2665" s="204">
        <f>'statement of marks'!$EF$6</f>
        <v>40</v>
      </c>
      <c r="O2665" s="201" t="str">
        <f>IF('statement of marks'!EF107="","",'statement of marks'!EF107)</f>
        <v/>
      </c>
      <c r="P2665" s="166"/>
      <c r="Q2665" s="178" t="str">
        <f>IF(O2665="","",SUM(G2665,K2665,O2665))</f>
        <v/>
      </c>
      <c r="R2665" s="201" t="str">
        <f>IF('statement of marks'!GX107="","",'statement of marks'!GX107)</f>
        <v/>
      </c>
      <c r="S2665" s="180" t="str">
        <f>IF(OR(R2665="S",R2665="RE"),40,"")</f>
        <v/>
      </c>
      <c r="T2665" s="171" t="str">
        <f>IF('result subject-wise'!AN107="","",'result subject-wise'!AN107)</f>
        <v/>
      </c>
      <c r="U2665" s="172" t="str">
        <f>IF('result subject-wise'!AO107="","",'result subject-wise'!AO107)</f>
        <v/>
      </c>
      <c r="V2665" s="1036"/>
    </row>
    <row r="2666" spans="1:22" ht="19.25" customHeight="1">
      <c r="A2666" s="986"/>
      <c r="B2666" s="1039" t="s">
        <v>200</v>
      </c>
      <c r="C2666" s="1040"/>
      <c r="D2666" s="1041" t="str">
        <f>IF('statement of marks'!HD107="","",'statement of marks'!HD107)</f>
        <v/>
      </c>
      <c r="E2666" s="1042"/>
      <c r="F2666" s="1042"/>
      <c r="G2666" s="1042"/>
      <c r="H2666" s="1042"/>
      <c r="I2666" s="1043"/>
      <c r="J2666" s="202" t="s">
        <v>330</v>
      </c>
      <c r="K2666" s="201" t="str">
        <f>IF('statement of marks'!HG107="","",'statement of marks'!HG107)</f>
        <v/>
      </c>
      <c r="L2666" s="1044" t="s">
        <v>157</v>
      </c>
      <c r="M2666" s="1045"/>
      <c r="N2666" s="1046"/>
      <c r="O2666" s="201" t="str">
        <f>IF('statement of marks'!HI107="","",'statement of marks'!HI107)</f>
        <v/>
      </c>
      <c r="P2666" s="1047" t="s">
        <v>324</v>
      </c>
      <c r="Q2666" s="1047"/>
      <c r="R2666" s="1047"/>
      <c r="S2666" s="1047"/>
      <c r="T2666" s="1047"/>
      <c r="U2666" s="1047"/>
      <c r="V2666" s="1048"/>
    </row>
    <row r="2667" spans="1:22" ht="19.25" customHeight="1">
      <c r="A2667" s="986"/>
      <c r="B2667" s="1039" t="s">
        <v>333</v>
      </c>
      <c r="C2667" s="1040"/>
      <c r="D2667" s="965" t="s">
        <v>127</v>
      </c>
      <c r="E2667" s="966"/>
      <c r="F2667" s="958" t="s">
        <v>129</v>
      </c>
      <c r="G2667" s="958"/>
      <c r="H2667" s="958" t="s">
        <v>131</v>
      </c>
      <c r="I2667" s="958"/>
      <c r="J2667" s="958" t="s">
        <v>133</v>
      </c>
      <c r="K2667" s="958"/>
      <c r="L2667" s="959" t="s">
        <v>312</v>
      </c>
      <c r="M2667" s="959"/>
      <c r="N2667" s="959"/>
      <c r="O2667" s="959"/>
      <c r="P2667" s="960" t="s">
        <v>200</v>
      </c>
      <c r="Q2667" s="960"/>
      <c r="R2667" s="960"/>
      <c r="S2667" s="960"/>
      <c r="T2667" s="961" t="str">
        <f>IF('result subject-wise'!AR107="","",'result subject-wise'!AR107)</f>
        <v/>
      </c>
      <c r="U2667" s="961"/>
      <c r="V2667" s="962"/>
    </row>
    <row r="2668" spans="1:22" ht="19.25" customHeight="1">
      <c r="A2668" s="986"/>
      <c r="B2668" s="963" t="s">
        <v>309</v>
      </c>
      <c r="C2668" s="964"/>
      <c r="D2668" s="965" t="str">
        <f>IF('statement of marks'!EZ107="","",'statement of marks'!EZ107)</f>
        <v/>
      </c>
      <c r="E2668" s="966"/>
      <c r="F2668" s="966" t="str">
        <f>IF('statement of marks'!FB107="","",'statement of marks'!FB107)</f>
        <v/>
      </c>
      <c r="G2668" s="966"/>
      <c r="H2668" s="966" t="str">
        <f>IF('statement of marks'!FD107="","",'statement of marks'!FD107)</f>
        <v/>
      </c>
      <c r="I2668" s="966"/>
      <c r="J2668" s="966" t="str">
        <f>IF('statement of marks'!FF107="","",'statement of marks'!FF107)</f>
        <v/>
      </c>
      <c r="K2668" s="966"/>
      <c r="L2668" s="966" t="str">
        <f>IF('statement of marks'!FH107="","",'statement of marks'!FH107)</f>
        <v/>
      </c>
      <c r="M2668" s="966"/>
      <c r="N2668" s="966"/>
      <c r="O2668" s="966"/>
      <c r="P2668" s="960" t="s">
        <v>330</v>
      </c>
      <c r="Q2668" s="960"/>
      <c r="R2668" s="960"/>
      <c r="S2668" s="960"/>
      <c r="T2668" s="961" t="str">
        <f>IF(AND(T2667="mRrh.kZ",V2663&gt;=60),"FIRST",IF(AND(T2667="mRrh.kZ",V2663&gt;=48),"SECOND",IF(AND(T2667="mRrh.kZ",V2663&gt;=36),"THIRD","")))</f>
        <v/>
      </c>
      <c r="U2668" s="961"/>
      <c r="V2668" s="962"/>
    </row>
    <row r="2669" spans="1:22" ht="19.25" customHeight="1">
      <c r="A2669" s="986"/>
      <c r="B2669" s="963" t="s">
        <v>310</v>
      </c>
      <c r="C2669" s="964"/>
      <c r="D2669" s="967" t="str">
        <f>IF('statement of marks'!EY107="","",'statement of marks'!EY107)</f>
        <v/>
      </c>
      <c r="E2669" s="968"/>
      <c r="F2669" s="968" t="str">
        <f>IF('statement of marks'!FA107="","",'statement of marks'!FA107)</f>
        <v/>
      </c>
      <c r="G2669" s="968"/>
      <c r="H2669" s="968" t="str">
        <f>IF('statement of marks'!FC107="","",'statement of marks'!FC107)</f>
        <v/>
      </c>
      <c r="I2669" s="968"/>
      <c r="J2669" s="968" t="str">
        <f>IF('statement of marks'!FE107="","",'statement of marks'!FE107)</f>
        <v/>
      </c>
      <c r="K2669" s="968"/>
      <c r="L2669" s="968" t="str">
        <f>IF('statement of marks'!FG107="","",'statement of marks'!FG107)</f>
        <v/>
      </c>
      <c r="M2669" s="968"/>
      <c r="N2669" s="968"/>
      <c r="O2669" s="968"/>
      <c r="P2669" s="969" t="s">
        <v>302</v>
      </c>
      <c r="Q2669" s="970"/>
      <c r="R2669" s="970"/>
      <c r="S2669" s="971"/>
      <c r="T2669" s="972" t="str">
        <f>IF(T2667="","",'result subject-wise'!$G$118)</f>
        <v/>
      </c>
      <c r="U2669" s="972"/>
      <c r="V2669" s="973"/>
    </row>
    <row r="2670" spans="1:22" ht="19.25" customHeight="1">
      <c r="A2670" s="986"/>
      <c r="B2670" s="942" t="s">
        <v>303</v>
      </c>
      <c r="C2670" s="943"/>
      <c r="D2670" s="944"/>
      <c r="E2670" s="945"/>
      <c r="F2670" s="945"/>
      <c r="G2670" s="945"/>
      <c r="H2670" s="945"/>
      <c r="I2670" s="945"/>
      <c r="J2670" s="945"/>
      <c r="K2670" s="945"/>
      <c r="L2670" s="946" t="s">
        <v>326</v>
      </c>
      <c r="M2670" s="946"/>
      <c r="N2670" s="946"/>
      <c r="O2670" s="946"/>
      <c r="P2670" s="946"/>
      <c r="Q2670" s="946"/>
      <c r="R2670" s="974"/>
      <c r="S2670" s="975"/>
      <c r="T2670" s="975"/>
      <c r="U2670" s="975"/>
      <c r="V2670" s="976"/>
    </row>
    <row r="2671" spans="1:22" ht="19.25" customHeight="1">
      <c r="A2671" s="986"/>
      <c r="B2671" s="942" t="s">
        <v>335</v>
      </c>
      <c r="C2671" s="943"/>
      <c r="D2671" s="944"/>
      <c r="E2671" s="945"/>
      <c r="F2671" s="945"/>
      <c r="G2671" s="945"/>
      <c r="H2671" s="945"/>
      <c r="I2671" s="945"/>
      <c r="J2671" s="945"/>
      <c r="K2671" s="945"/>
      <c r="L2671" s="946" t="s">
        <v>304</v>
      </c>
      <c r="M2671" s="946"/>
      <c r="N2671" s="946"/>
      <c r="O2671" s="946"/>
      <c r="P2671" s="946"/>
      <c r="Q2671" s="946"/>
      <c r="R2671" s="977"/>
      <c r="S2671" s="978"/>
      <c r="T2671" s="978"/>
      <c r="U2671" s="978"/>
      <c r="V2671" s="979"/>
    </row>
    <row r="2672" spans="1:22" ht="19.25" customHeight="1">
      <c r="A2672" s="986"/>
      <c r="B2672" s="942" t="s">
        <v>313</v>
      </c>
      <c r="C2672" s="943"/>
      <c r="D2672" s="944"/>
      <c r="E2672" s="945"/>
      <c r="F2672" s="945"/>
      <c r="G2672" s="945"/>
      <c r="H2672" s="945"/>
      <c r="I2672" s="945"/>
      <c r="J2672" s="945"/>
      <c r="K2672" s="945"/>
      <c r="L2672" s="946" t="s">
        <v>327</v>
      </c>
      <c r="M2672" s="946"/>
      <c r="N2672" s="946"/>
      <c r="O2672" s="946"/>
      <c r="P2672" s="946"/>
      <c r="Q2672" s="946"/>
      <c r="R2672" s="947" t="s">
        <v>328</v>
      </c>
      <c r="S2672" s="948"/>
      <c r="T2672" s="948"/>
      <c r="U2672" s="948"/>
      <c r="V2672" s="949"/>
    </row>
    <row r="2673" spans="1:22" ht="19.25" customHeight="1">
      <c r="A2673" s="987"/>
      <c r="B2673" s="950" t="s">
        <v>329</v>
      </c>
      <c r="C2673" s="951"/>
      <c r="D2673" s="952"/>
      <c r="E2673" s="953"/>
      <c r="F2673" s="953"/>
      <c r="G2673" s="953"/>
      <c r="H2673" s="953"/>
      <c r="I2673" s="953"/>
      <c r="J2673" s="953"/>
      <c r="K2673" s="953"/>
      <c r="L2673" s="951" t="s">
        <v>117</v>
      </c>
      <c r="M2673" s="951"/>
      <c r="N2673" s="951"/>
      <c r="O2673" s="951"/>
      <c r="P2673" s="954">
        <f>'statement of marks'!$HJ$110</f>
        <v>42122</v>
      </c>
      <c r="Q2673" s="954"/>
      <c r="R2673" s="955" t="s">
        <v>305</v>
      </c>
      <c r="S2673" s="956"/>
      <c r="T2673" s="956"/>
      <c r="U2673" s="956"/>
      <c r="V2673" s="957"/>
    </row>
    <row r="2674" spans="1:22" ht="19.25" customHeight="1">
      <c r="A2674" s="980" t="s">
        <v>287</v>
      </c>
      <c r="B2674" s="981"/>
      <c r="C2674" s="981"/>
      <c r="D2674" s="981"/>
      <c r="E2674" s="981"/>
      <c r="F2674" s="981"/>
      <c r="G2674" s="981"/>
      <c r="H2674" s="981"/>
      <c r="I2674" s="981"/>
      <c r="J2674" s="981"/>
      <c r="K2674" s="981"/>
      <c r="L2674" s="981"/>
      <c r="M2674" s="981"/>
      <c r="N2674" s="981"/>
      <c r="O2674" s="981"/>
      <c r="P2674" s="981"/>
      <c r="Q2674" s="981"/>
      <c r="R2674" s="981"/>
      <c r="S2674" s="981"/>
      <c r="T2674" s="981"/>
      <c r="U2674" s="981"/>
      <c r="V2674" s="982"/>
    </row>
    <row r="2675" spans="1:22" ht="19.25" customHeight="1">
      <c r="A2675" s="983" t="str">
        <f>'statement of marks'!$A$1</f>
        <v>GOVT. GIRLS' HR. SEC. SCHOOL, NIMBAHERA</v>
      </c>
      <c r="B2675" s="984"/>
      <c r="C2675" s="984"/>
      <c r="D2675" s="984"/>
      <c r="E2675" s="984"/>
      <c r="F2675" s="984"/>
      <c r="G2675" s="984"/>
      <c r="H2675" s="984"/>
      <c r="I2675" s="984"/>
      <c r="J2675" s="984"/>
      <c r="K2675" s="984"/>
      <c r="L2675" s="984"/>
      <c r="M2675" s="984"/>
      <c r="N2675" s="984"/>
      <c r="O2675" s="984"/>
      <c r="P2675" s="984"/>
      <c r="Q2675" s="984"/>
      <c r="R2675" s="984"/>
      <c r="S2675" s="984"/>
      <c r="T2675" s="984"/>
      <c r="U2675" s="984"/>
      <c r="V2675" s="985"/>
    </row>
    <row r="2676" spans="1:22" ht="19.25" customHeight="1">
      <c r="A2676" s="986"/>
      <c r="B2676" s="988" t="s">
        <v>316</v>
      </c>
      <c r="C2676" s="988"/>
      <c r="D2676" s="989" t="str">
        <f>'statement of marks'!$F$3</f>
        <v>2013-14</v>
      </c>
      <c r="E2676" s="990"/>
      <c r="F2676" s="991" t="str">
        <f>IF(T2694="","MAIN EXAMINATION",IF(D2693="Suppl.","SUPPLEMENTARY EXAMINATION",IF(D2693="Re-exam.","RE-EXAMINATION",)))</f>
        <v>MAIN EXAMINATION</v>
      </c>
      <c r="G2676" s="992"/>
      <c r="H2676" s="992"/>
      <c r="I2676" s="992"/>
      <c r="J2676" s="992"/>
      <c r="K2676" s="992"/>
      <c r="L2676" s="992"/>
      <c r="M2676" s="992"/>
      <c r="N2676" s="992"/>
      <c r="O2676" s="992"/>
      <c r="P2676" s="992"/>
      <c r="Q2676" s="992"/>
      <c r="R2676" s="993" t="s">
        <v>315</v>
      </c>
      <c r="S2676" s="994"/>
      <c r="T2676" s="995" t="str">
        <f>'statement of marks'!$A$3</f>
        <v>11 'A'</v>
      </c>
      <c r="U2676" s="995"/>
      <c r="V2676" s="996"/>
    </row>
    <row r="2677" spans="1:22" ht="19.25" customHeight="1">
      <c r="A2677" s="986"/>
      <c r="B2677" s="997" t="s">
        <v>36</v>
      </c>
      <c r="C2677" s="997"/>
      <c r="D2677" s="998" t="str">
        <f>IF('statement of marks'!G108="","",'statement of marks'!G108)</f>
        <v/>
      </c>
      <c r="E2677" s="946"/>
      <c r="F2677" s="946"/>
      <c r="G2677" s="946"/>
      <c r="H2677" s="946"/>
      <c r="I2677" s="946"/>
      <c r="J2677" s="946"/>
      <c r="K2677" s="946"/>
      <c r="L2677" s="946"/>
      <c r="M2677" s="946"/>
      <c r="N2677" s="946"/>
      <c r="O2677" s="946"/>
      <c r="P2677" s="946"/>
      <c r="Q2677" s="946"/>
      <c r="R2677" s="999" t="s">
        <v>314</v>
      </c>
      <c r="S2677" s="1000"/>
      <c r="T2677" s="1001" t="str">
        <f>IF('statement of marks'!E108="","",'statement of marks'!E108)</f>
        <v/>
      </c>
      <c r="U2677" s="1001"/>
      <c r="V2677" s="1002"/>
    </row>
    <row r="2678" spans="1:22" ht="19.25" customHeight="1">
      <c r="A2678" s="986"/>
      <c r="B2678" s="997" t="s">
        <v>37</v>
      </c>
      <c r="C2678" s="997"/>
      <c r="D2678" s="998" t="str">
        <f>IF('statement of marks'!H108="","",'statement of marks'!H108)</f>
        <v/>
      </c>
      <c r="E2678" s="946"/>
      <c r="F2678" s="946"/>
      <c r="G2678" s="946"/>
      <c r="H2678" s="946"/>
      <c r="I2678" s="946"/>
      <c r="J2678" s="946"/>
      <c r="K2678" s="946"/>
      <c r="L2678" s="946"/>
      <c r="M2678" s="946"/>
      <c r="N2678" s="946"/>
      <c r="O2678" s="946"/>
      <c r="P2678" s="946"/>
      <c r="Q2678" s="946"/>
      <c r="R2678" s="999" t="s">
        <v>35</v>
      </c>
      <c r="S2678" s="1000"/>
      <c r="T2678" s="1001" t="str">
        <f>IF('statement of marks'!D108="","",'statement of marks'!D108)</f>
        <v/>
      </c>
      <c r="U2678" s="1001"/>
      <c r="V2678" s="1002"/>
    </row>
    <row r="2679" spans="1:22" ht="19.25" customHeight="1">
      <c r="A2679" s="986"/>
      <c r="B2679" s="1003" t="s">
        <v>38</v>
      </c>
      <c r="C2679" s="1003"/>
      <c r="D2679" s="998" t="str">
        <f>IF('statement of marks'!I108="","",'statement of marks'!I108)</f>
        <v/>
      </c>
      <c r="E2679" s="946"/>
      <c r="F2679" s="946"/>
      <c r="G2679" s="946"/>
      <c r="H2679" s="946"/>
      <c r="I2679" s="946"/>
      <c r="J2679" s="946"/>
      <c r="K2679" s="946"/>
      <c r="L2679" s="946"/>
      <c r="M2679" s="946"/>
      <c r="N2679" s="946"/>
      <c r="O2679" s="946"/>
      <c r="P2679" s="946"/>
      <c r="Q2679" s="946"/>
      <c r="R2679" s="1004" t="s">
        <v>285</v>
      </c>
      <c r="S2679" s="1005"/>
      <c r="T2679" s="1006" t="str">
        <f>IF('statement of marks'!F108="","",'statement of marks'!F108)</f>
        <v/>
      </c>
      <c r="U2679" s="1006"/>
      <c r="V2679" s="1007"/>
    </row>
    <row r="2680" spans="1:22" ht="19.25" customHeight="1">
      <c r="A2680" s="986"/>
      <c r="B2680" s="1008" t="s">
        <v>223</v>
      </c>
      <c r="C2680" s="1010" t="s">
        <v>319</v>
      </c>
      <c r="D2680" s="1012" t="s">
        <v>114</v>
      </c>
      <c r="E2680" s="1012" t="s">
        <v>115</v>
      </c>
      <c r="F2680" s="1012" t="s">
        <v>116</v>
      </c>
      <c r="G2680" s="1014" t="s">
        <v>281</v>
      </c>
      <c r="H2680" s="1014" t="s">
        <v>282</v>
      </c>
      <c r="I2680" s="1012" t="s">
        <v>289</v>
      </c>
      <c r="J2680" s="1012" t="s">
        <v>299</v>
      </c>
      <c r="K2680" s="1016" t="s">
        <v>299</v>
      </c>
      <c r="L2680" s="1018" t="s">
        <v>292</v>
      </c>
      <c r="M2680" s="1018" t="s">
        <v>293</v>
      </c>
      <c r="N2680" s="1020" t="s">
        <v>294</v>
      </c>
      <c r="O2680" s="1020" t="s">
        <v>290</v>
      </c>
      <c r="P2680" s="1020" t="s">
        <v>291</v>
      </c>
      <c r="Q2680" s="1016" t="s">
        <v>323</v>
      </c>
      <c r="R2680" s="1012" t="s">
        <v>334</v>
      </c>
      <c r="S2680" s="1022" t="s">
        <v>332</v>
      </c>
      <c r="T2680" s="1024" t="s">
        <v>320</v>
      </c>
      <c r="U2680" s="1026" t="s">
        <v>321</v>
      </c>
      <c r="V2680" s="1028" t="s">
        <v>322</v>
      </c>
    </row>
    <row r="2681" spans="1:22" ht="19.25" customHeight="1">
      <c r="A2681" s="986"/>
      <c r="B2681" s="1009"/>
      <c r="C2681" s="1011"/>
      <c r="D2681" s="1013"/>
      <c r="E2681" s="1013"/>
      <c r="F2681" s="1013"/>
      <c r="G2681" s="1015"/>
      <c r="H2681" s="1015"/>
      <c r="I2681" s="1013"/>
      <c r="J2681" s="1013"/>
      <c r="K2681" s="1017"/>
      <c r="L2681" s="1019"/>
      <c r="M2681" s="1019"/>
      <c r="N2681" s="1021"/>
      <c r="O2681" s="1021"/>
      <c r="P2681" s="1021"/>
      <c r="Q2681" s="1017"/>
      <c r="R2681" s="1013"/>
      <c r="S2681" s="1023"/>
      <c r="T2681" s="1025"/>
      <c r="U2681" s="1027"/>
      <c r="V2681" s="1029"/>
    </row>
    <row r="2682" spans="1:22" ht="19.25" customHeight="1">
      <c r="A2682" s="986"/>
      <c r="B2682" s="1030" t="s">
        <v>317</v>
      </c>
      <c r="C2682" s="1031"/>
      <c r="D2682" s="173">
        <v>10</v>
      </c>
      <c r="E2682" s="203">
        <v>10</v>
      </c>
      <c r="F2682" s="203">
        <v>10</v>
      </c>
      <c r="G2682" s="164" t="s">
        <v>90</v>
      </c>
      <c r="H2682" s="174" t="str">
        <f>'statement of marks'!$AQ$6</f>
        <v/>
      </c>
      <c r="I2682" s="165">
        <v>70</v>
      </c>
      <c r="J2682" s="164" t="s">
        <v>88</v>
      </c>
      <c r="K2682" s="175">
        <v>100</v>
      </c>
      <c r="L2682" s="164" t="s">
        <v>91</v>
      </c>
      <c r="M2682" s="174" t="str">
        <f>'statement of marks'!$AV$6</f>
        <v/>
      </c>
      <c r="N2682" s="165">
        <v>100</v>
      </c>
      <c r="O2682" s="164" t="s">
        <v>307</v>
      </c>
      <c r="P2682" s="175"/>
      <c r="Q2682" s="175">
        <v>200</v>
      </c>
      <c r="R2682" s="166"/>
      <c r="S2682" s="166"/>
      <c r="T2682" s="167"/>
      <c r="U2682" s="168"/>
      <c r="V2682" s="176" t="str">
        <f>IF(OR(U2689=0,U2689&lt;S2689),"",Q2682)</f>
        <v/>
      </c>
    </row>
    <row r="2683" spans="1:22" ht="19.25" customHeight="1">
      <c r="A2683" s="986"/>
      <c r="B2683" s="942" t="str">
        <f>'statement of marks'!$J$3</f>
        <v>HINDI COMPULSORY</v>
      </c>
      <c r="C2683" s="943"/>
      <c r="D2683" s="200" t="str">
        <f>IF('statement of marks'!J108="","",'statement of marks'!J108)</f>
        <v/>
      </c>
      <c r="E2683" s="201" t="str">
        <f>IF('statement of marks'!K108="","",'statement of marks'!K108)</f>
        <v/>
      </c>
      <c r="F2683" s="201" t="str">
        <f>IF('statement of marks'!L108="","",'statement of marks'!L108)</f>
        <v/>
      </c>
      <c r="G2683" s="177" t="str">
        <f>IF('statement of marks'!N108="","",'statement of marks'!N108)</f>
        <v/>
      </c>
      <c r="H2683" s="177" t="str">
        <f>'statement of marks'!$BS$6</f>
        <v/>
      </c>
      <c r="I2683" s="204" t="str">
        <f>IF(G2683="","",G2683)</f>
        <v/>
      </c>
      <c r="J2683" s="204" t="str">
        <f>IF(G2683="","",SUM(D2683,E2683,F2683,G2683))</f>
        <v/>
      </c>
      <c r="K2683" s="178" t="str">
        <f>J2683</f>
        <v/>
      </c>
      <c r="L2683" s="177" t="str">
        <f>IF('statement of marks'!P108="","",'statement of marks'!P108)</f>
        <v/>
      </c>
      <c r="M2683" s="174" t="str">
        <f>'statement of marks'!$BX$6</f>
        <v/>
      </c>
      <c r="N2683" s="204" t="str">
        <f>IF(L2683="","",L2683)</f>
        <v/>
      </c>
      <c r="O2683" s="204" t="str">
        <f>IF(L2683="","",SUM(J2683,L2683))</f>
        <v/>
      </c>
      <c r="P2683" s="179">
        <f>SUM(H2683,M2683)</f>
        <v>0</v>
      </c>
      <c r="Q2683" s="178" t="str">
        <f>O2683</f>
        <v/>
      </c>
      <c r="R2683" s="201" t="str">
        <f>CONCATENATE('statement of marks'!FJ108,'statement of marks'!FK108,'statement of marks'!FL108)</f>
        <v/>
      </c>
      <c r="S2683" s="180" t="str">
        <f>IF(OR(R2683="S",R2683="RE"),100,"")</f>
        <v/>
      </c>
      <c r="T2683" s="181" t="str">
        <f>IF('result subject-wise'!U108="","",'result subject-wise'!U108)</f>
        <v/>
      </c>
      <c r="U2683" s="182" t="str">
        <f>IF('result subject-wise'!V108="","",'result subject-wise'!V108)</f>
        <v/>
      </c>
      <c r="V2683" s="176" t="str">
        <f>IF(OR(U2689=0,U2689&lt;S2689),"",IF(R2683="RE",SUM(Q2683,T2683),IF(R2683="S",T2683,Q2683)))</f>
        <v/>
      </c>
    </row>
    <row r="2684" spans="1:22" ht="19.25" customHeight="1">
      <c r="A2684" s="986"/>
      <c r="B2684" s="942" t="str">
        <f>'statement of marks'!$W$3</f>
        <v>ENGLISH COMPULSORY</v>
      </c>
      <c r="C2684" s="943"/>
      <c r="D2684" s="200" t="str">
        <f>IF('statement of marks'!W108="","",'statement of marks'!W108)</f>
        <v/>
      </c>
      <c r="E2684" s="201" t="str">
        <f>IF('statement of marks'!X108="","",'statement of marks'!X108)</f>
        <v/>
      </c>
      <c r="F2684" s="201" t="str">
        <f>IF('statement of marks'!Y108="","",'statement of marks'!Y108)</f>
        <v/>
      </c>
      <c r="G2684" s="177" t="str">
        <f>IF('statement of marks'!AA108="","",'statement of marks'!AA108)</f>
        <v/>
      </c>
      <c r="H2684" s="177" t="str">
        <f>'statement of marks'!$CU$6</f>
        <v/>
      </c>
      <c r="I2684" s="204" t="str">
        <f>IF(G2684="","",G2684)</f>
        <v/>
      </c>
      <c r="J2684" s="204" t="str">
        <f t="shared" ref="J2684:J2687" si="977">IF(G2684="","",SUM(D2684,E2684,F2684,G2684))</f>
        <v/>
      </c>
      <c r="K2684" s="178" t="str">
        <f>J2684</f>
        <v/>
      </c>
      <c r="L2684" s="177" t="str">
        <f>IF('statement of marks'!AC108="","",'statement of marks'!AC108)</f>
        <v/>
      </c>
      <c r="M2684" s="174" t="str">
        <f>'statement of marks'!$CZ$6</f>
        <v/>
      </c>
      <c r="N2684" s="204" t="str">
        <f>IF(L2684="","",L2684)</f>
        <v/>
      </c>
      <c r="O2684" s="204" t="str">
        <f t="shared" ref="O2684" si="978">IF(L2684="","",SUM(J2684,L2684))</f>
        <v/>
      </c>
      <c r="P2684" s="179">
        <f t="shared" ref="P2684" si="979">SUM(H2684,M2684)</f>
        <v>0</v>
      </c>
      <c r="Q2684" s="178" t="str">
        <f>O2684</f>
        <v/>
      </c>
      <c r="R2684" s="201" t="str">
        <f>CONCATENATE('statement of marks'!FM108,'statement of marks'!FN108,'statement of marks'!FO108)</f>
        <v/>
      </c>
      <c r="S2684" s="180" t="str">
        <f>IF(OR(R2684="S",R2684="RE"),100,"")</f>
        <v/>
      </c>
      <c r="T2684" s="181" t="str">
        <f>IF('result subject-wise'!X108="","",'result subject-wise'!X108)</f>
        <v/>
      </c>
      <c r="U2684" s="182" t="str">
        <f>IF('result subject-wise'!Y108="","",'result subject-wise'!Y108)</f>
        <v/>
      </c>
      <c r="V2684" s="176" t="str">
        <f>IF(OR(U2689=0,U2689&lt;S2689),"",IF(R2684="RE",SUM(Q2684,T2684),IF(R2684="S",T2684,Q2684)))</f>
        <v/>
      </c>
    </row>
    <row r="2685" spans="1:22" ht="19.25" customHeight="1">
      <c r="A2685" s="986"/>
      <c r="B2685" s="942" t="str">
        <f>'statement of marks'!AK108</f>
        <v/>
      </c>
      <c r="C2685" s="943"/>
      <c r="D2685" s="200" t="str">
        <f>IF('statement of marks'!AL108="","",'statement of marks'!AL108)</f>
        <v/>
      </c>
      <c r="E2685" s="201" t="str">
        <f>IF('statement of marks'!AM108="","",'statement of marks'!AM108)</f>
        <v/>
      </c>
      <c r="F2685" s="201" t="str">
        <f>IF('statement of marks'!AN108="","",'statement of marks'!AN108)</f>
        <v/>
      </c>
      <c r="G2685" s="177" t="str">
        <f>IF('statement of marks'!AP108="","",'statement of marks'!AP108)</f>
        <v/>
      </c>
      <c r="H2685" s="177" t="str">
        <f>IF('statement of marks'!AQ108="","",'statement of marks'!AQ108)</f>
        <v/>
      </c>
      <c r="I2685" s="204" t="str">
        <f>IF(G2685="","",IF(AND(G2685="ML",H2685="ML"),"ML",IF(AND(G2685="ML",H2685=""),"ML",SUM(G2685,H2685))))</f>
        <v/>
      </c>
      <c r="J2685" s="204" t="str">
        <f t="shared" si="977"/>
        <v/>
      </c>
      <c r="K2685" s="178" t="str">
        <f>IF(J2685="","",SUM(H2685,J2685))</f>
        <v/>
      </c>
      <c r="L2685" s="177" t="str">
        <f>IF('statement of marks'!AU108="","",'statement of marks'!AU108)</f>
        <v/>
      </c>
      <c r="M2685" s="177" t="str">
        <f>IF('statement of marks'!AV108="","",'statement of marks'!AV108)</f>
        <v/>
      </c>
      <c r="N2685" s="204" t="str">
        <f>IF(L2685="","",IF(AND(L2685="ML",M2685="ML"),"ML",IF(AND(L2685="ML",M2685=""),"ML",SUM(L2685,M2685))))</f>
        <v/>
      </c>
      <c r="O2685" s="204" t="str">
        <f>IF(L2685="","",SUM(J2685,L2685))</f>
        <v/>
      </c>
      <c r="P2685" s="177" t="str">
        <f>IF(AND(H2685="",M2685=""),"",SUM(H2685,M2685))</f>
        <v/>
      </c>
      <c r="Q2685" s="178" t="str">
        <f>IF(O2685="","",SUM(O2685,P2685))</f>
        <v/>
      </c>
      <c r="R2685" s="201" t="str">
        <f>CONCATENATE('statement of marks'!FP108,'statement of marks'!FY108,'statement of marks'!FZ108)</f>
        <v/>
      </c>
      <c r="S2685" s="180" t="str">
        <f>IF('result subject-wise'!Z108="","",'result subject-wise'!Z108)</f>
        <v/>
      </c>
      <c r="T2685" s="181" t="str">
        <f>IF('result subject-wise'!AB108="","",'result subject-wise'!AB108)</f>
        <v/>
      </c>
      <c r="U2685" s="182" t="str">
        <f>IF('result subject-wise'!AC108="","",'result subject-wise'!AC108)</f>
        <v/>
      </c>
      <c r="V2685" s="176" t="str">
        <f>IF(OR(U2689=0,U2689&lt;S2689),"",IF(OR(R2685="RE",R2685="REP"),SUM(Q2685,T2685),IF(R2685="S",T2685,Q2685)))</f>
        <v/>
      </c>
    </row>
    <row r="2686" spans="1:22" ht="19.25" customHeight="1">
      <c r="A2686" s="986"/>
      <c r="B2686" s="942" t="str">
        <f>'statement of marks'!BM108</f>
        <v/>
      </c>
      <c r="C2686" s="943"/>
      <c r="D2686" s="200" t="str">
        <f>IF('statement of marks'!BN108="","",'statement of marks'!BN108)</f>
        <v/>
      </c>
      <c r="E2686" s="201" t="str">
        <f>IF('statement of marks'!BO108="","",'statement of marks'!BO108)</f>
        <v/>
      </c>
      <c r="F2686" s="201" t="str">
        <f>IF('statement of marks'!BP108="","",'statement of marks'!BP108)</f>
        <v/>
      </c>
      <c r="G2686" s="177" t="str">
        <f>IF('statement of marks'!BR108="","",'statement of marks'!BR108)</f>
        <v/>
      </c>
      <c r="H2686" s="177" t="str">
        <f>IF('statement of marks'!BS108="","",'statement of marks'!BS108)</f>
        <v/>
      </c>
      <c r="I2686" s="204" t="str">
        <f t="shared" ref="I2686" si="980">IF(G2686="","",IF(AND(G2686="ML",H2686="ML"),"ML",IF(AND(G2686="ML",H2686=""),"ML",SUM(G2686,H2686))))</f>
        <v/>
      </c>
      <c r="J2686" s="204" t="str">
        <f t="shared" si="977"/>
        <v/>
      </c>
      <c r="K2686" s="178" t="str">
        <f>IF(J2686="","",SUM(H2686,J2686))</f>
        <v/>
      </c>
      <c r="L2686" s="177" t="str">
        <f>IF('statement of marks'!BW108="","",'statement of marks'!BW108)</f>
        <v/>
      </c>
      <c r="M2686" s="177" t="str">
        <f>IF('statement of marks'!BX108="","",'statement of marks'!BX108)</f>
        <v/>
      </c>
      <c r="N2686" s="204" t="str">
        <f t="shared" ref="N2686" si="981">IF(L2686="","",IF(AND(L2686="ML",M2686="ML"),"ML",IF(AND(L2686="ML",M2686=""),"ML",SUM(L2686,M2686))))</f>
        <v/>
      </c>
      <c r="O2686" s="204" t="str">
        <f>IF(L2686="","",SUM(J2686,L2686))</f>
        <v/>
      </c>
      <c r="P2686" s="177" t="str">
        <f t="shared" ref="P2686:P2687" si="982">IF(AND(H2686="",M2686=""),"",SUM(H2686,M2686))</f>
        <v/>
      </c>
      <c r="Q2686" s="178" t="str">
        <f>IF(O2686="","",SUM(O2686,P2686))</f>
        <v/>
      </c>
      <c r="R2686" s="201" t="str">
        <f>CONCATENATE('statement of marks'!GA108,'statement of marks'!GJ108,'statement of marks'!GK108)</f>
        <v/>
      </c>
      <c r="S2686" s="180" t="str">
        <f>IF('result subject-wise'!AD108="","",'result subject-wise'!AD108)</f>
        <v/>
      </c>
      <c r="T2686" s="181" t="str">
        <f>IF('result subject-wise'!AF108="","",'result subject-wise'!AF108)</f>
        <v/>
      </c>
      <c r="U2686" s="182" t="str">
        <f>IF('result subject-wise'!AG108="","",'result subject-wise'!AG108)</f>
        <v/>
      </c>
      <c r="V2686" s="176" t="str">
        <f>IF(OR(U2689=0,U2689&lt;S2689),"",IF(OR(R2686="RE",R2686="REP"),SUM(Q2686,T2686),IF(R2686="S",T2686,Q2686)))</f>
        <v/>
      </c>
    </row>
    <row r="2687" spans="1:22" ht="19.25" customHeight="1">
      <c r="A2687" s="986"/>
      <c r="B2687" s="942" t="str">
        <f>'statement of marks'!CO108</f>
        <v/>
      </c>
      <c r="C2687" s="943"/>
      <c r="D2687" s="200" t="str">
        <f>IF('statement of marks'!CP108="","",'statement of marks'!CP108)</f>
        <v/>
      </c>
      <c r="E2687" s="201" t="str">
        <f>IF('statement of marks'!CQ108="","",'statement of marks'!CQ108)</f>
        <v/>
      </c>
      <c r="F2687" s="201" t="str">
        <f>IF('statement of marks'!CR108="","",'statement of marks'!CR108)</f>
        <v/>
      </c>
      <c r="G2687" s="177" t="str">
        <f>IF('statement of marks'!CT108="","",'statement of marks'!CT108)</f>
        <v/>
      </c>
      <c r="H2687" s="177" t="str">
        <f>IF('statement of marks'!CU108="","",'statement of marks'!CU108)</f>
        <v/>
      </c>
      <c r="I2687" s="204" t="str">
        <f>IF(G2687="","",IF(AND(G2687="ML",H2687="ML"),"ML",IF(AND(G2687="ML",H2687=""),"ML",SUM(G2687,H2687))))</f>
        <v/>
      </c>
      <c r="J2687" s="204" t="str">
        <f t="shared" si="977"/>
        <v/>
      </c>
      <c r="K2687" s="178" t="str">
        <f>IF(J2687="","",SUM(H2687,J2687))</f>
        <v/>
      </c>
      <c r="L2687" s="177" t="str">
        <f>IF('statement of marks'!CY108="","",'statement of marks'!CY108)</f>
        <v/>
      </c>
      <c r="M2687" s="177" t="str">
        <f>IF('statement of marks'!CZ108="","",'statement of marks'!CZ108)</f>
        <v/>
      </c>
      <c r="N2687" s="204" t="str">
        <f>IF(L2687="","",IF(AND(L2687="ML",M2687="ML"),"ML",IF(AND(L2687="ML",M2687=""),"ML",SUM(L2687,M2687))))</f>
        <v/>
      </c>
      <c r="O2687" s="204" t="str">
        <f>IF(L2687="","",SUM(J2687,L2687))</f>
        <v/>
      </c>
      <c r="P2687" s="177" t="str">
        <f t="shared" si="982"/>
        <v/>
      </c>
      <c r="Q2687" s="178" t="str">
        <f>IF(O2687="","",SUM(O2687,P2687))</f>
        <v/>
      </c>
      <c r="R2687" s="201" t="str">
        <f>CONCATENATE('statement of marks'!GL108,'statement of marks'!GU108,'statement of marks'!GV108)</f>
        <v/>
      </c>
      <c r="S2687" s="180" t="str">
        <f>IF('result subject-wise'!AH108="","",'result subject-wise'!AH108)</f>
        <v/>
      </c>
      <c r="T2687" s="181" t="str">
        <f>IF('result subject-wise'!AJ108="","",'result subject-wise'!AJ108)</f>
        <v/>
      </c>
      <c r="U2687" s="182" t="str">
        <f>IF('result subject-wise'!AK108="","",'result subject-wise'!AK108)</f>
        <v/>
      </c>
      <c r="V2687" s="176" t="str">
        <f>IF(OR(U2689=0,U2689&lt;S2689),"",IF(OR(R2687="RE",R2687="REP"),SUM(Q2687,T2687),IF(R2687="S",T2687,Q2687)))</f>
        <v/>
      </c>
    </row>
    <row r="2688" spans="1:22" ht="19.25" customHeight="1">
      <c r="A2688" s="986"/>
      <c r="B2688" s="1032" t="s">
        <v>296</v>
      </c>
      <c r="C2688" s="1033"/>
      <c r="D2688" s="183" t="str">
        <f>IF(AND(D2683="",D2684="",D2685="",D2686="",D2687=""),"",SUM(D2683:D2687))</f>
        <v/>
      </c>
      <c r="E2688" s="183" t="str">
        <f t="shared" ref="E2688:F2688" si="983">IF(AND(E2683="",E2684="",E2685="",E2686="",E2687=""),"",SUM(E2683:E2687))</f>
        <v/>
      </c>
      <c r="F2688" s="183" t="str">
        <f t="shared" si="983"/>
        <v/>
      </c>
      <c r="G2688" s="184" t="str">
        <f>IF(G2683="","",SUM(G2683:G2687))</f>
        <v/>
      </c>
      <c r="H2688" s="184">
        <f>SUM(H2685:H2687)</f>
        <v>0</v>
      </c>
      <c r="I2688" s="184" t="str">
        <f>IF(AND(I2683="",I2684="",I2685="",I2686="",I2687=""),"",SUM(I2683:I2687))</f>
        <v/>
      </c>
      <c r="J2688" s="185" t="str">
        <f>IF(J2687="","",SUM(J2683:J2687))</f>
        <v/>
      </c>
      <c r="K2688" s="186" t="str">
        <f>IF(K2683="","",SUM(K2683:K2687))</f>
        <v/>
      </c>
      <c r="L2688" s="184" t="str">
        <f>IF(L2683="","",SUM(L2683:L2687))</f>
        <v/>
      </c>
      <c r="M2688" s="184">
        <f>SUM(M2685:M2687)</f>
        <v>0</v>
      </c>
      <c r="N2688" s="184" t="str">
        <f t="shared" ref="N2688" si="984">IF(AND(N2683="",N2684="",N2685="",N2686="",N2687=""),"",SUM(N2683:N2687))</f>
        <v/>
      </c>
      <c r="O2688" s="185" t="str">
        <f>IF(L2688="","",SUM(J2688,L2688))</f>
        <v/>
      </c>
      <c r="P2688" s="186">
        <f>SUM(H2688,M2688)</f>
        <v>0</v>
      </c>
      <c r="Q2688" s="186" t="str">
        <f>IF(Q2683="","",SUM(Q2683:Q2687))</f>
        <v/>
      </c>
      <c r="R2688" s="185"/>
      <c r="S2688" s="185" t="str">
        <f>IF(AND(S2683="",S2684="",S2685="",S2686="",S2687=""),"",SUM(S2683:S2687))</f>
        <v/>
      </c>
      <c r="T2688" s="187" t="str">
        <f>IF(AND(T2683="",T2684="",T2685="",T2686="",T2687=""),"",SUM(T2683:T2687))</f>
        <v/>
      </c>
      <c r="U2688" s="188"/>
      <c r="V2688" s="189" t="str">
        <f>IF(V2683="","",SUM(V2683:V2687))</f>
        <v/>
      </c>
    </row>
    <row r="2689" spans="1:22" ht="19.25" customHeight="1">
      <c r="A2689" s="986"/>
      <c r="B2689" s="1034" t="s">
        <v>318</v>
      </c>
      <c r="C2689" s="1035"/>
      <c r="D2689" s="173" t="str">
        <f>IF(D2688="","",50-(COUNTIF(D2683:D2687,"NA")*10+COUNTIF(D2683:D2687,"ML")*10))</f>
        <v/>
      </c>
      <c r="E2689" s="173" t="str">
        <f t="shared" ref="E2689:F2689" si="985">IF(E2688="","",50-(COUNTIF(E2683:E2687,"NA")*10+COUNTIF(E2683:E2687,"ML")*10))</f>
        <v/>
      </c>
      <c r="F2689" s="173" t="str">
        <f t="shared" si="985"/>
        <v/>
      </c>
      <c r="G2689" s="177">
        <f>I2689-H2689</f>
        <v>350</v>
      </c>
      <c r="H2689" s="184">
        <f>IF(H2688="","",(IF(OR(H2685="ML",H2685=""),0,H2682)+IF(OR(H2686="ML",H2686=""),0,H2683)+IF(OR(H2687="ML",H2687=""),0,H2684)))</f>
        <v>0</v>
      </c>
      <c r="I2689" s="177">
        <f>IF(I2688=0,0,350-H2691)</f>
        <v>350</v>
      </c>
      <c r="J2689" s="204" t="str">
        <f>IF(J2688="","",SUM(D2689:G2689))</f>
        <v/>
      </c>
      <c r="K2689" s="178" t="str">
        <f>IF(K2688="","",SUM(H2689,J2689))</f>
        <v/>
      </c>
      <c r="L2689" s="177">
        <f>N2689-M2689</f>
        <v>500</v>
      </c>
      <c r="M2689" s="180">
        <f>IF(M2688="","",(IF(OR(M2685="ML",M2685=""),0,M2682)+IF(OR(M2686="ML",M2686=""),0,M2683)+IF(OR(M2687="ML",M2687=""),0,M2684)))</f>
        <v>0</v>
      </c>
      <c r="N2689" s="177">
        <f>IF(N2688=0,0,500-M2691)</f>
        <v>500</v>
      </c>
      <c r="O2689" s="204">
        <f>IF(L2689="","",SUM(J2689,L2689))</f>
        <v>500</v>
      </c>
      <c r="P2689" s="178">
        <f>SUM(H2689,M2689)</f>
        <v>0</v>
      </c>
      <c r="Q2689" s="178" t="str">
        <f>IF(Q2688="","",SUM(O2689,P2689))</f>
        <v/>
      </c>
      <c r="R2689" s="169"/>
      <c r="S2689" s="190">
        <f>COUNTIF(R2683:R2692,"S")</f>
        <v>0</v>
      </c>
      <c r="T2689" s="190">
        <f>COUNTIF(R2683:R2692,"RE")+COUNTIF(R2683:R2692,"REP")</f>
        <v>0</v>
      </c>
      <c r="U2689" s="190">
        <f>COUNTIF(U2683:U2688,"P")+COUNTIF(U2691:U2692,"P")</f>
        <v>0</v>
      </c>
      <c r="V2689" s="191" t="str">
        <f>IF(OR(U2689=0,U2689&lt;(S2689+T2689)),"",(Q2689-(S2689*200)+S2688))</f>
        <v/>
      </c>
    </row>
    <row r="2690" spans="1:22" ht="19.25" customHeight="1">
      <c r="A2690" s="986"/>
      <c r="B2690" s="942" t="s">
        <v>156</v>
      </c>
      <c r="C2690" s="943"/>
      <c r="D2690" s="192" t="str">
        <f t="shared" ref="D2690:Q2690" si="986">IF(D2689="","",D2688/D2689*100)</f>
        <v/>
      </c>
      <c r="E2690" s="192" t="str">
        <f t="shared" si="986"/>
        <v/>
      </c>
      <c r="F2690" s="192" t="str">
        <f t="shared" si="986"/>
        <v/>
      </c>
      <c r="G2690" s="192" t="e">
        <f t="shared" si="986"/>
        <v>#VALUE!</v>
      </c>
      <c r="H2690" s="192" t="e">
        <f t="shared" si="986"/>
        <v>#DIV/0!</v>
      </c>
      <c r="I2690" s="192" t="e">
        <f t="shared" si="986"/>
        <v>#VALUE!</v>
      </c>
      <c r="J2690" s="192" t="str">
        <f t="shared" si="986"/>
        <v/>
      </c>
      <c r="K2690" s="193" t="str">
        <f t="shared" si="986"/>
        <v/>
      </c>
      <c r="L2690" s="192" t="e">
        <f t="shared" si="986"/>
        <v>#VALUE!</v>
      </c>
      <c r="M2690" s="192" t="e">
        <f t="shared" si="986"/>
        <v>#DIV/0!</v>
      </c>
      <c r="N2690" s="192" t="e">
        <f t="shared" si="986"/>
        <v>#VALUE!</v>
      </c>
      <c r="O2690" s="192" t="e">
        <f t="shared" si="986"/>
        <v>#VALUE!</v>
      </c>
      <c r="P2690" s="193" t="e">
        <f t="shared" si="986"/>
        <v>#DIV/0!</v>
      </c>
      <c r="Q2690" s="193" t="str">
        <f t="shared" si="986"/>
        <v/>
      </c>
      <c r="R2690" s="166"/>
      <c r="S2690" s="166"/>
      <c r="T2690" s="167"/>
      <c r="U2690" s="170"/>
      <c r="V2690" s="194" t="str">
        <f>IF(V2689="","",V2688/V2689*100)</f>
        <v/>
      </c>
    </row>
    <row r="2691" spans="1:22" ht="19.25" customHeight="1">
      <c r="A2691" s="986"/>
      <c r="B2691" s="942" t="str">
        <f>'statement of marks'!$DQ$3</f>
        <v>RAJASTHAN STUDIES</v>
      </c>
      <c r="C2691" s="943"/>
      <c r="D2691" s="200" t="str">
        <f>IF('statement of marks'!DQ108="","",'statement of marks'!DQ108)</f>
        <v/>
      </c>
      <c r="E2691" s="201" t="str">
        <f>IF('statement of marks'!DR108="","",'statement of marks'!DR108)</f>
        <v/>
      </c>
      <c r="F2691" s="201" t="str">
        <f>IF('statement of marks'!DS108="","",'statement of marks'!DS108)</f>
        <v/>
      </c>
      <c r="G2691" s="201" t="str">
        <f>IF('statement of marks'!DU108="","",'statement of marks'!DU108)</f>
        <v/>
      </c>
      <c r="H2691" s="179">
        <f>IF(G2683="ML",70)+IF(G2684="ML",70)+IF(G2685="ML",70-H2682)+IF(G2686="ML",70-H2683)+IF(G2687="ML",70-H2684)+IF(H2685="ml",H2682)+IF(H2686="ml",H2683)+IF(H2687="ml",H2684)</f>
        <v>0</v>
      </c>
      <c r="I2691" s="204" t="str">
        <f>IF(G2691="","",SUM(G2691,H2691))</f>
        <v/>
      </c>
      <c r="J2691" s="204" t="str">
        <f>IF(G2691="","",SUM(D2691,E2691,F2691,G2691))</f>
        <v/>
      </c>
      <c r="K2691" s="178" t="str">
        <f>IF(J2691="","",SUM(H2691,J2691))</f>
        <v/>
      </c>
      <c r="L2691" s="201" t="str">
        <f>IF('statement of marks'!DW108="","",'statement of marks'!DW108)</f>
        <v/>
      </c>
      <c r="M2691" s="179">
        <f>IF(L2683="ML",100)+IF(L2684="ML",100)+IF(L2685="ML",100-M2682)+IF(L2686="ML",100-M2683)+IF(L2687="ML",100-M2684)+IF(M2685="ml",M2682)+IF(M2686="ml",M2683)+IF(M2687="ml",M2684)</f>
        <v>0</v>
      </c>
      <c r="N2691" s="204" t="str">
        <f>IF(L2691="","",SUM(L2691,M2691))</f>
        <v/>
      </c>
      <c r="O2691" s="204" t="str">
        <f>IF(L2691="","",SUM(K2691,L2691))</f>
        <v/>
      </c>
      <c r="P2691" s="179">
        <f>SUM(H2691,M2691)</f>
        <v>0</v>
      </c>
      <c r="Q2691" s="178" t="str">
        <f>IF(O2691="","",SUM(O2691,M2691))</f>
        <v/>
      </c>
      <c r="R2691" s="201" t="str">
        <f>IF('statement of marks'!GW108="","",'statement of marks'!GW108)</f>
        <v/>
      </c>
      <c r="S2691" s="180" t="str">
        <f>IF(OR(R2691="S",R2691="RE"),100,"")</f>
        <v/>
      </c>
      <c r="T2691" s="171" t="str">
        <f>IF('result subject-wise'!AL108="","",'result subject-wise'!AL108)</f>
        <v/>
      </c>
      <c r="U2691" s="172" t="str">
        <f>IF('result subject-wise'!AM108="","",'result subject-wise'!AM108)</f>
        <v/>
      </c>
      <c r="V2691" s="1036"/>
    </row>
    <row r="2692" spans="1:22" ht="19.25" customHeight="1">
      <c r="A2692" s="986"/>
      <c r="B2692" s="942" t="str">
        <f>'statement of marks'!$ED$3</f>
        <v>JEEVAN KAUSJAL</v>
      </c>
      <c r="C2692" s="943"/>
      <c r="D2692" s="1037" t="s">
        <v>283</v>
      </c>
      <c r="E2692" s="1038"/>
      <c r="F2692" s="204">
        <f>'statement of marks'!$ED$6</f>
        <v>30</v>
      </c>
      <c r="G2692" s="177" t="str">
        <f>IF('statement of marks'!ED108="","",'statement of marks'!ED108)</f>
        <v/>
      </c>
      <c r="H2692" s="1038" t="s">
        <v>284</v>
      </c>
      <c r="I2692" s="1038"/>
      <c r="J2692" s="204">
        <f>'statement of marks'!$EE$6</f>
        <v>30</v>
      </c>
      <c r="K2692" s="178" t="str">
        <f>IF('statement of marks'!EE108="","",'statement of marks'!EE108)</f>
        <v/>
      </c>
      <c r="L2692" s="1038" t="s">
        <v>113</v>
      </c>
      <c r="M2692" s="1038"/>
      <c r="N2692" s="204">
        <f>'statement of marks'!$EF$6</f>
        <v>40</v>
      </c>
      <c r="O2692" s="201" t="str">
        <f>IF('statement of marks'!EF108="","",'statement of marks'!EF108)</f>
        <v/>
      </c>
      <c r="P2692" s="166"/>
      <c r="Q2692" s="178" t="str">
        <f>IF(O2692="","",SUM(G2692,K2692,O2692))</f>
        <v/>
      </c>
      <c r="R2692" s="201" t="str">
        <f>IF('statement of marks'!GX108="","",'statement of marks'!GX108)</f>
        <v/>
      </c>
      <c r="S2692" s="180" t="str">
        <f>IF(OR(R2692="S",R2692="RE"),40,"")</f>
        <v/>
      </c>
      <c r="T2692" s="171" t="str">
        <f>IF('result subject-wise'!AN108="","",'result subject-wise'!AN108)</f>
        <v/>
      </c>
      <c r="U2692" s="172" t="str">
        <f>IF('result subject-wise'!AO108="","",'result subject-wise'!AO108)</f>
        <v/>
      </c>
      <c r="V2692" s="1036"/>
    </row>
    <row r="2693" spans="1:22" ht="19.25" customHeight="1">
      <c r="A2693" s="986"/>
      <c r="B2693" s="1039" t="s">
        <v>200</v>
      </c>
      <c r="C2693" s="1040"/>
      <c r="D2693" s="1041" t="str">
        <f>IF('statement of marks'!HD108="","",'statement of marks'!HD108)</f>
        <v/>
      </c>
      <c r="E2693" s="1042"/>
      <c r="F2693" s="1042"/>
      <c r="G2693" s="1042"/>
      <c r="H2693" s="1042"/>
      <c r="I2693" s="1043"/>
      <c r="J2693" s="202" t="s">
        <v>330</v>
      </c>
      <c r="K2693" s="201" t="str">
        <f>IF('statement of marks'!HG108="","",'statement of marks'!HG108)</f>
        <v/>
      </c>
      <c r="L2693" s="1044" t="s">
        <v>157</v>
      </c>
      <c r="M2693" s="1045"/>
      <c r="N2693" s="1046"/>
      <c r="O2693" s="201" t="str">
        <f>IF('statement of marks'!HI108="","",'statement of marks'!HI108)</f>
        <v/>
      </c>
      <c r="P2693" s="1047" t="s">
        <v>324</v>
      </c>
      <c r="Q2693" s="1047"/>
      <c r="R2693" s="1047"/>
      <c r="S2693" s="1047"/>
      <c r="T2693" s="1047"/>
      <c r="U2693" s="1047"/>
      <c r="V2693" s="1048"/>
    </row>
    <row r="2694" spans="1:22" ht="19.25" customHeight="1">
      <c r="A2694" s="986"/>
      <c r="B2694" s="1039" t="s">
        <v>333</v>
      </c>
      <c r="C2694" s="1040"/>
      <c r="D2694" s="965" t="s">
        <v>127</v>
      </c>
      <c r="E2694" s="966"/>
      <c r="F2694" s="958" t="s">
        <v>129</v>
      </c>
      <c r="G2694" s="958"/>
      <c r="H2694" s="958" t="s">
        <v>131</v>
      </c>
      <c r="I2694" s="958"/>
      <c r="J2694" s="958" t="s">
        <v>133</v>
      </c>
      <c r="K2694" s="958"/>
      <c r="L2694" s="959" t="s">
        <v>312</v>
      </c>
      <c r="M2694" s="959"/>
      <c r="N2694" s="959"/>
      <c r="O2694" s="959"/>
      <c r="P2694" s="960" t="s">
        <v>200</v>
      </c>
      <c r="Q2694" s="960"/>
      <c r="R2694" s="960"/>
      <c r="S2694" s="960"/>
      <c r="T2694" s="961" t="str">
        <f>IF('result subject-wise'!AR108="","",'result subject-wise'!AR108)</f>
        <v/>
      </c>
      <c r="U2694" s="961"/>
      <c r="V2694" s="962"/>
    </row>
    <row r="2695" spans="1:22" ht="19.25" customHeight="1">
      <c r="A2695" s="986"/>
      <c r="B2695" s="963" t="s">
        <v>309</v>
      </c>
      <c r="C2695" s="964"/>
      <c r="D2695" s="965" t="str">
        <f>IF('statement of marks'!EZ108="","",'statement of marks'!EZ108)</f>
        <v/>
      </c>
      <c r="E2695" s="966"/>
      <c r="F2695" s="966" t="str">
        <f>IF('statement of marks'!FB108="","",'statement of marks'!FB108)</f>
        <v/>
      </c>
      <c r="G2695" s="966"/>
      <c r="H2695" s="966" t="str">
        <f>IF('statement of marks'!FD108="","",'statement of marks'!FD108)</f>
        <v/>
      </c>
      <c r="I2695" s="966"/>
      <c r="J2695" s="966" t="str">
        <f>IF('statement of marks'!FF108="","",'statement of marks'!FF108)</f>
        <v/>
      </c>
      <c r="K2695" s="966"/>
      <c r="L2695" s="966" t="str">
        <f>IF('statement of marks'!FH108="","",'statement of marks'!FH108)</f>
        <v/>
      </c>
      <c r="M2695" s="966"/>
      <c r="N2695" s="966"/>
      <c r="O2695" s="966"/>
      <c r="P2695" s="960" t="s">
        <v>330</v>
      </c>
      <c r="Q2695" s="960"/>
      <c r="R2695" s="960"/>
      <c r="S2695" s="960"/>
      <c r="T2695" s="961" t="str">
        <f>IF(AND(T2694="mRrh.kZ",V2690&gt;=60),"FIRST",IF(AND(T2694="mRrh.kZ",V2690&gt;=48),"SECOND",IF(AND(T2694="mRrh.kZ",V2690&gt;=36),"THIRD","")))</f>
        <v/>
      </c>
      <c r="U2695" s="961"/>
      <c r="V2695" s="962"/>
    </row>
    <row r="2696" spans="1:22" ht="19.25" customHeight="1">
      <c r="A2696" s="986"/>
      <c r="B2696" s="963" t="s">
        <v>310</v>
      </c>
      <c r="C2696" s="964"/>
      <c r="D2696" s="967" t="str">
        <f>IF('statement of marks'!EY108="","",'statement of marks'!EY108)</f>
        <v/>
      </c>
      <c r="E2696" s="968"/>
      <c r="F2696" s="968" t="str">
        <f>IF('statement of marks'!FA108="","",'statement of marks'!FA108)</f>
        <v/>
      </c>
      <c r="G2696" s="968"/>
      <c r="H2696" s="968" t="str">
        <f>IF('statement of marks'!FC108="","",'statement of marks'!FC108)</f>
        <v/>
      </c>
      <c r="I2696" s="968"/>
      <c r="J2696" s="968" t="str">
        <f>IF('statement of marks'!FE108="","",'statement of marks'!FE108)</f>
        <v/>
      </c>
      <c r="K2696" s="968"/>
      <c r="L2696" s="968" t="str">
        <f>IF('statement of marks'!FG108="","",'statement of marks'!FG108)</f>
        <v/>
      </c>
      <c r="M2696" s="968"/>
      <c r="N2696" s="968"/>
      <c r="O2696" s="968"/>
      <c r="P2696" s="969" t="s">
        <v>302</v>
      </c>
      <c r="Q2696" s="970"/>
      <c r="R2696" s="970"/>
      <c r="S2696" s="971"/>
      <c r="T2696" s="972" t="str">
        <f>IF(T2694="","",'result subject-wise'!$G$118)</f>
        <v/>
      </c>
      <c r="U2696" s="972"/>
      <c r="V2696" s="973"/>
    </row>
    <row r="2697" spans="1:22" ht="19.25" customHeight="1">
      <c r="A2697" s="986"/>
      <c r="B2697" s="942" t="s">
        <v>303</v>
      </c>
      <c r="C2697" s="943"/>
      <c r="D2697" s="944"/>
      <c r="E2697" s="945"/>
      <c r="F2697" s="945"/>
      <c r="G2697" s="945"/>
      <c r="H2697" s="945"/>
      <c r="I2697" s="945"/>
      <c r="J2697" s="945"/>
      <c r="K2697" s="945"/>
      <c r="L2697" s="946" t="s">
        <v>326</v>
      </c>
      <c r="M2697" s="946"/>
      <c r="N2697" s="946"/>
      <c r="O2697" s="946"/>
      <c r="P2697" s="946"/>
      <c r="Q2697" s="946"/>
      <c r="R2697" s="974"/>
      <c r="S2697" s="975"/>
      <c r="T2697" s="975"/>
      <c r="U2697" s="975"/>
      <c r="V2697" s="976"/>
    </row>
    <row r="2698" spans="1:22" ht="19.25" customHeight="1">
      <c r="A2698" s="986"/>
      <c r="B2698" s="942" t="s">
        <v>335</v>
      </c>
      <c r="C2698" s="943"/>
      <c r="D2698" s="944"/>
      <c r="E2698" s="945"/>
      <c r="F2698" s="945"/>
      <c r="G2698" s="945"/>
      <c r="H2698" s="945"/>
      <c r="I2698" s="945"/>
      <c r="J2698" s="945"/>
      <c r="K2698" s="945"/>
      <c r="L2698" s="946" t="s">
        <v>304</v>
      </c>
      <c r="M2698" s="946"/>
      <c r="N2698" s="946"/>
      <c r="O2698" s="946"/>
      <c r="P2698" s="946"/>
      <c r="Q2698" s="946"/>
      <c r="R2698" s="977"/>
      <c r="S2698" s="978"/>
      <c r="T2698" s="978"/>
      <c r="U2698" s="978"/>
      <c r="V2698" s="979"/>
    </row>
    <row r="2699" spans="1:22" ht="19.25" customHeight="1">
      <c r="A2699" s="986"/>
      <c r="B2699" s="942" t="s">
        <v>313</v>
      </c>
      <c r="C2699" s="943"/>
      <c r="D2699" s="944"/>
      <c r="E2699" s="945"/>
      <c r="F2699" s="945"/>
      <c r="G2699" s="945"/>
      <c r="H2699" s="945"/>
      <c r="I2699" s="945"/>
      <c r="J2699" s="945"/>
      <c r="K2699" s="945"/>
      <c r="L2699" s="946" t="s">
        <v>327</v>
      </c>
      <c r="M2699" s="946"/>
      <c r="N2699" s="946"/>
      <c r="O2699" s="946"/>
      <c r="P2699" s="946"/>
      <c r="Q2699" s="946"/>
      <c r="R2699" s="947" t="s">
        <v>328</v>
      </c>
      <c r="S2699" s="948"/>
      <c r="T2699" s="948"/>
      <c r="U2699" s="948"/>
      <c r="V2699" s="949"/>
    </row>
    <row r="2700" spans="1:22" ht="19.25" customHeight="1">
      <c r="A2700" s="987"/>
      <c r="B2700" s="950" t="s">
        <v>329</v>
      </c>
      <c r="C2700" s="951"/>
      <c r="D2700" s="952"/>
      <c r="E2700" s="953"/>
      <c r="F2700" s="953"/>
      <c r="G2700" s="953"/>
      <c r="H2700" s="953"/>
      <c r="I2700" s="953"/>
      <c r="J2700" s="953"/>
      <c r="K2700" s="953"/>
      <c r="L2700" s="951" t="s">
        <v>117</v>
      </c>
      <c r="M2700" s="951"/>
      <c r="N2700" s="951"/>
      <c r="O2700" s="951"/>
      <c r="P2700" s="954">
        <f>'statement of marks'!$HJ$110</f>
        <v>42122</v>
      </c>
      <c r="Q2700" s="954"/>
      <c r="R2700" s="955" t="s">
        <v>305</v>
      </c>
      <c r="S2700" s="956"/>
      <c r="T2700" s="956"/>
      <c r="U2700" s="956"/>
      <c r="V2700" s="957"/>
    </row>
    <row r="2701" spans="1:22" ht="19.25" customHeight="1">
      <c r="B2701" s="275"/>
    </row>
  </sheetData>
  <sheetProtection password="CC1C" sheet="1" objects="1" scenarios="1" formatCells="0" formatColumns="0" formatRows="0"/>
  <protectedRanges>
    <protectedRange password="EA02" sqref="B12:C14 B39:C41 B66:C68 B93:C95 B120:C122 B147:C149 B174:C176 B201:C203 B228:C230 B255:C257 B282:C284 B309:C311 B336:C338 B363:C365 B390:C392 B417:C419 B444:C446 B471:C473 B498:C500 B552:C554 B579:C581 B606:C608 B633:C635 B660:C662 B687:C689 B714:C716 B741:C743 B768:C770 B795:C797 B822:C824 B849:C851 B876:C878 B903:C905 B930:C932 B957:C959 B984:C986 B1011:C1013 B1038:C1040 B1065:C1067 B1092:C1094 B1119:C1121 B1146:C1148 B1173:C1175 B1200:C1202 B1227:C1229 B1254:C1256 B1281:C1283 B1308:C1310 B1335:C1337 B1362:C1364 B1389:C1391 B1416:C1418 B1443:C1445 B1470:C1472 B1497:C1499 B1524:C1526 B1551:C1553 B1578:C1580 B1605:C1607 B1632:C1634 B1659:C1661 B1686:C1688 B1713:C1715 B1740:C1742 B1767:C1769 B1794:C1796 B1821:C1823 B1848:C1850 B1875:C1877 B1902:C1904 B1929:C1931 B1956:C1958 B1983:C1985 B2010:C2012 B2064:C2066 B2091:C2093 B2118:C2120 B2145:C2147 B2172:C2174 B2199:C2201 B2226:C2228 B2253:C2255 B2280:C2282 B2307:C2309 B2334:C2336 B2361:C2363 B2388:C2390 B2415:C2417 B2442:C2444 B2469:C2471 B2496:C2498 B2523:C2525 B2550:C2552 B2577:C2579 B2604:C2606 B2631:C2633 B2658:C2660 B2685:C2687 B2037:C2039 B525:C527" name="reports_2"/>
  </protectedRanges>
  <mergeCells count="11200">
    <mergeCell ref="A2242:V2242"/>
    <mergeCell ref="A2243:V2243"/>
    <mergeCell ref="A2244:A2268"/>
    <mergeCell ref="B2244:C2244"/>
    <mergeCell ref="D2244:E2244"/>
    <mergeCell ref="F2244:Q2244"/>
    <mergeCell ref="R2244:S2244"/>
    <mergeCell ref="T2244:V2244"/>
    <mergeCell ref="B2245:C2245"/>
    <mergeCell ref="D2245:Q2245"/>
    <mergeCell ref="R2245:S2245"/>
    <mergeCell ref="T2245:V2245"/>
    <mergeCell ref="B2246:C2246"/>
    <mergeCell ref="D2246:Q2246"/>
    <mergeCell ref="R2246:S2246"/>
    <mergeCell ref="T2246:V2246"/>
    <mergeCell ref="B2247:C2247"/>
    <mergeCell ref="D2247:Q2247"/>
    <mergeCell ref="R2247:S2247"/>
    <mergeCell ref="T2247:V2247"/>
    <mergeCell ref="B2248:B2249"/>
    <mergeCell ref="C2248:C2249"/>
    <mergeCell ref="D2248:D2249"/>
    <mergeCell ref="E2248:E2249"/>
    <mergeCell ref="F2248:F2249"/>
    <mergeCell ref="G2248:G2249"/>
    <mergeCell ref="H2248:H2249"/>
    <mergeCell ref="I2248:I2249"/>
    <mergeCell ref="J2248:J2249"/>
    <mergeCell ref="K2248:K2249"/>
    <mergeCell ref="L2248:L2249"/>
    <mergeCell ref="M2248:M2249"/>
    <mergeCell ref="N2248:N2249"/>
    <mergeCell ref="O2248:O2249"/>
    <mergeCell ref="P2248:P2249"/>
    <mergeCell ref="Q2248:Q2249"/>
    <mergeCell ref="R2248:R2249"/>
    <mergeCell ref="S2248:S2249"/>
    <mergeCell ref="T2248:T2249"/>
    <mergeCell ref="U2248:U2249"/>
    <mergeCell ref="V2248:V2249"/>
    <mergeCell ref="B2250:C2250"/>
    <mergeCell ref="B2251:C2251"/>
    <mergeCell ref="B2252:C2252"/>
    <mergeCell ref="B2253:C2253"/>
    <mergeCell ref="B2254:C2254"/>
    <mergeCell ref="B2255:C2255"/>
    <mergeCell ref="B2256:C2256"/>
    <mergeCell ref="B2257:C2257"/>
    <mergeCell ref="B2258:C2258"/>
    <mergeCell ref="B2259:C2259"/>
    <mergeCell ref="V2259:V2260"/>
    <mergeCell ref="B2260:C2260"/>
    <mergeCell ref="D2260:E2260"/>
    <mergeCell ref="H2260:I2260"/>
    <mergeCell ref="L2260:M2260"/>
    <mergeCell ref="B2261:C2261"/>
    <mergeCell ref="D2261:I2261"/>
    <mergeCell ref="L2261:N2261"/>
    <mergeCell ref="P2261:V2261"/>
    <mergeCell ref="B2262:C2262"/>
    <mergeCell ref="D2262:E2262"/>
    <mergeCell ref="F2262:G2262"/>
    <mergeCell ref="H2262:I2262"/>
    <mergeCell ref="J2262:K2262"/>
    <mergeCell ref="L2262:O2262"/>
    <mergeCell ref="P2262:S2262"/>
    <mergeCell ref="T2262:V2262"/>
    <mergeCell ref="B2263:C2263"/>
    <mergeCell ref="D2263:E2263"/>
    <mergeCell ref="F2263:G2263"/>
    <mergeCell ref="H2263:I2263"/>
    <mergeCell ref="J2263:K2263"/>
    <mergeCell ref="L2263:O2263"/>
    <mergeCell ref="P2263:S2263"/>
    <mergeCell ref="T2263:V2263"/>
    <mergeCell ref="B2264:C2264"/>
    <mergeCell ref="D2264:E2264"/>
    <mergeCell ref="F2264:G2264"/>
    <mergeCell ref="H2264:I2264"/>
    <mergeCell ref="J2264:K2264"/>
    <mergeCell ref="L2264:O2264"/>
    <mergeCell ref="P2264:S2264"/>
    <mergeCell ref="T2264:V2264"/>
    <mergeCell ref="B2265:C2265"/>
    <mergeCell ref="D2265:E2265"/>
    <mergeCell ref="F2265:G2265"/>
    <mergeCell ref="H2265:I2265"/>
    <mergeCell ref="J2265:K2265"/>
    <mergeCell ref="L2265:Q2265"/>
    <mergeCell ref="R2265:V2266"/>
    <mergeCell ref="B2266:C2266"/>
    <mergeCell ref="D2266:E2266"/>
    <mergeCell ref="F2266:G2266"/>
    <mergeCell ref="H2266:I2266"/>
    <mergeCell ref="J2266:K2266"/>
    <mergeCell ref="L2266:Q2266"/>
    <mergeCell ref="B2267:C2267"/>
    <mergeCell ref="D2267:E2267"/>
    <mergeCell ref="F2267:G2267"/>
    <mergeCell ref="H2267:I2267"/>
    <mergeCell ref="J2267:K2267"/>
    <mergeCell ref="L2267:Q2267"/>
    <mergeCell ref="R2267:V2267"/>
    <mergeCell ref="B2268:C2268"/>
    <mergeCell ref="D2268:E2268"/>
    <mergeCell ref="F2268:G2268"/>
    <mergeCell ref="H2268:I2268"/>
    <mergeCell ref="J2268:K2268"/>
    <mergeCell ref="L2268:O2268"/>
    <mergeCell ref="P2268:Q2268"/>
    <mergeCell ref="R2268:V2268"/>
    <mergeCell ref="A2269:V2269"/>
    <mergeCell ref="A2270:V2270"/>
    <mergeCell ref="A2271:A2295"/>
    <mergeCell ref="B2271:C2271"/>
    <mergeCell ref="D2271:E2271"/>
    <mergeCell ref="F2271:Q2271"/>
    <mergeCell ref="R2271:S2271"/>
    <mergeCell ref="T2271:V2271"/>
    <mergeCell ref="B2272:C2272"/>
    <mergeCell ref="D2272:Q2272"/>
    <mergeCell ref="R2272:S2272"/>
    <mergeCell ref="T2272:V2272"/>
    <mergeCell ref="B2273:C2273"/>
    <mergeCell ref="D2273:Q2273"/>
    <mergeCell ref="R2273:S2273"/>
    <mergeCell ref="T2273:V2273"/>
    <mergeCell ref="B2274:C2274"/>
    <mergeCell ref="D2274:Q2274"/>
    <mergeCell ref="R2274:S2274"/>
    <mergeCell ref="T2274:V2274"/>
    <mergeCell ref="B2275:B2276"/>
    <mergeCell ref="C2275:C2276"/>
    <mergeCell ref="D2275:D2276"/>
    <mergeCell ref="E2275:E2276"/>
    <mergeCell ref="F2275:F2276"/>
    <mergeCell ref="G2275:G2276"/>
    <mergeCell ref="H2275:H2276"/>
    <mergeCell ref="I2275:I2276"/>
    <mergeCell ref="J2275:J2276"/>
    <mergeCell ref="K2275:K2276"/>
    <mergeCell ref="L2275:L2276"/>
    <mergeCell ref="M2275:M2276"/>
    <mergeCell ref="N2275:N2276"/>
    <mergeCell ref="O2275:O2276"/>
    <mergeCell ref="P2275:P2276"/>
    <mergeCell ref="Q2275:Q2276"/>
    <mergeCell ref="R2275:R2276"/>
    <mergeCell ref="S2275:S2276"/>
    <mergeCell ref="T2275:T2276"/>
    <mergeCell ref="U2275:U2276"/>
    <mergeCell ref="V2275:V2276"/>
    <mergeCell ref="B2277:C2277"/>
    <mergeCell ref="B2278:C2278"/>
    <mergeCell ref="B2279:C2279"/>
    <mergeCell ref="B2280:C2280"/>
    <mergeCell ref="B2281:C2281"/>
    <mergeCell ref="B2282:C2282"/>
    <mergeCell ref="B2283:C2283"/>
    <mergeCell ref="B2284:C2284"/>
    <mergeCell ref="B2285:C2285"/>
    <mergeCell ref="B2286:C2286"/>
    <mergeCell ref="V2286:V2287"/>
    <mergeCell ref="B2287:C2287"/>
    <mergeCell ref="D2287:E2287"/>
    <mergeCell ref="H2287:I2287"/>
    <mergeCell ref="L2287:M2287"/>
    <mergeCell ref="B2288:C2288"/>
    <mergeCell ref="D2288:I2288"/>
    <mergeCell ref="L2288:N2288"/>
    <mergeCell ref="P2288:V2288"/>
    <mergeCell ref="B2289:C2289"/>
    <mergeCell ref="D2289:E2289"/>
    <mergeCell ref="F2289:G2289"/>
    <mergeCell ref="H2289:I2289"/>
    <mergeCell ref="J2289:K2289"/>
    <mergeCell ref="L2289:O2289"/>
    <mergeCell ref="P2289:S2289"/>
    <mergeCell ref="T2289:V2289"/>
    <mergeCell ref="B2290:C2290"/>
    <mergeCell ref="D2290:E2290"/>
    <mergeCell ref="F2290:G2290"/>
    <mergeCell ref="H2290:I2290"/>
    <mergeCell ref="J2290:K2290"/>
    <mergeCell ref="L2290:O2290"/>
    <mergeCell ref="P2290:S2290"/>
    <mergeCell ref="T2290:V2290"/>
    <mergeCell ref="B2291:C2291"/>
    <mergeCell ref="D2291:E2291"/>
    <mergeCell ref="F2291:G2291"/>
    <mergeCell ref="H2291:I2291"/>
    <mergeCell ref="J2291:K2291"/>
    <mergeCell ref="L2291:O2291"/>
    <mergeCell ref="P2291:S2291"/>
    <mergeCell ref="T2291:V2291"/>
    <mergeCell ref="B2292:C2292"/>
    <mergeCell ref="D2292:E2292"/>
    <mergeCell ref="F2292:G2292"/>
    <mergeCell ref="H2292:I2292"/>
    <mergeCell ref="J2292:K2292"/>
    <mergeCell ref="L2292:Q2292"/>
    <mergeCell ref="R2292:V2293"/>
    <mergeCell ref="B2293:C2293"/>
    <mergeCell ref="D2293:E2293"/>
    <mergeCell ref="F2293:G2293"/>
    <mergeCell ref="H2293:I2293"/>
    <mergeCell ref="J2293:K2293"/>
    <mergeCell ref="L2293:Q2293"/>
    <mergeCell ref="B2294:C2294"/>
    <mergeCell ref="D2294:E2294"/>
    <mergeCell ref="F2294:G2294"/>
    <mergeCell ref="H2294:I2294"/>
    <mergeCell ref="J2294:K2294"/>
    <mergeCell ref="L2294:Q2294"/>
    <mergeCell ref="R2294:V2294"/>
    <mergeCell ref="B2295:C2295"/>
    <mergeCell ref="D2295:E2295"/>
    <mergeCell ref="F2295:G2295"/>
    <mergeCell ref="H2295:I2295"/>
    <mergeCell ref="J2295:K2295"/>
    <mergeCell ref="L2295:O2295"/>
    <mergeCell ref="P2295:Q2295"/>
    <mergeCell ref="R2295:V2295"/>
    <mergeCell ref="A2161:V2161"/>
    <mergeCell ref="A2162:V2162"/>
    <mergeCell ref="A2163:A2187"/>
    <mergeCell ref="B2163:C2163"/>
    <mergeCell ref="D2163:E2163"/>
    <mergeCell ref="F2163:Q2163"/>
    <mergeCell ref="R2163:S2163"/>
    <mergeCell ref="T2163:V2163"/>
    <mergeCell ref="B2164:C2164"/>
    <mergeCell ref="D2164:Q2164"/>
    <mergeCell ref="R2164:S2164"/>
    <mergeCell ref="T2164:V2164"/>
    <mergeCell ref="B2165:C2165"/>
    <mergeCell ref="D2165:Q2165"/>
    <mergeCell ref="R2165:S2165"/>
    <mergeCell ref="T2165:V2165"/>
    <mergeCell ref="B2166:C2166"/>
    <mergeCell ref="D2166:Q2166"/>
    <mergeCell ref="R2166:S2166"/>
    <mergeCell ref="T2166:V2166"/>
    <mergeCell ref="B2167:B2168"/>
    <mergeCell ref="C2167:C2168"/>
    <mergeCell ref="D2167:D2168"/>
    <mergeCell ref="E2167:E2168"/>
    <mergeCell ref="F2167:F2168"/>
    <mergeCell ref="G2167:G2168"/>
    <mergeCell ref="H2167:H2168"/>
    <mergeCell ref="I2167:I2168"/>
    <mergeCell ref="J2167:J2168"/>
    <mergeCell ref="K2167:K2168"/>
    <mergeCell ref="L2167:L2168"/>
    <mergeCell ref="M2167:M2168"/>
    <mergeCell ref="N2167:N2168"/>
    <mergeCell ref="O2167:O2168"/>
    <mergeCell ref="P2167:P2168"/>
    <mergeCell ref="Q2167:Q2168"/>
    <mergeCell ref="R2167:R2168"/>
    <mergeCell ref="S2167:S2168"/>
    <mergeCell ref="T2167:T2168"/>
    <mergeCell ref="U2167:U2168"/>
    <mergeCell ref="V2167:V2168"/>
    <mergeCell ref="B2169:C2169"/>
    <mergeCell ref="B2170:C2170"/>
    <mergeCell ref="B2171:C2171"/>
    <mergeCell ref="B2172:C2172"/>
    <mergeCell ref="B2173:C2173"/>
    <mergeCell ref="B2174:C2174"/>
    <mergeCell ref="B2175:C2175"/>
    <mergeCell ref="B2176:C2176"/>
    <mergeCell ref="B2177:C2177"/>
    <mergeCell ref="B2178:C2178"/>
    <mergeCell ref="V2178:V2179"/>
    <mergeCell ref="B2179:C2179"/>
    <mergeCell ref="D2179:E2179"/>
    <mergeCell ref="H2179:I2179"/>
    <mergeCell ref="L2179:M2179"/>
    <mergeCell ref="B2180:C2180"/>
    <mergeCell ref="D2180:I2180"/>
    <mergeCell ref="L2180:N2180"/>
    <mergeCell ref="P2180:V2180"/>
    <mergeCell ref="B2181:C2181"/>
    <mergeCell ref="D2181:E2181"/>
    <mergeCell ref="F2181:G2181"/>
    <mergeCell ref="H2181:I2181"/>
    <mergeCell ref="J2181:K2181"/>
    <mergeCell ref="L2181:O2181"/>
    <mergeCell ref="P2181:S2181"/>
    <mergeCell ref="T2181:V2181"/>
    <mergeCell ref="B2182:C2182"/>
    <mergeCell ref="D2182:E2182"/>
    <mergeCell ref="F2182:G2182"/>
    <mergeCell ref="H2182:I2182"/>
    <mergeCell ref="J2182:K2182"/>
    <mergeCell ref="L2182:O2182"/>
    <mergeCell ref="P2182:S2182"/>
    <mergeCell ref="T2182:V2182"/>
    <mergeCell ref="B2183:C2183"/>
    <mergeCell ref="D2183:E2183"/>
    <mergeCell ref="F2183:G2183"/>
    <mergeCell ref="H2183:I2183"/>
    <mergeCell ref="J2183:K2183"/>
    <mergeCell ref="L2183:O2183"/>
    <mergeCell ref="P2183:S2183"/>
    <mergeCell ref="T2183:V2183"/>
    <mergeCell ref="B2184:C2184"/>
    <mergeCell ref="D2184:E2184"/>
    <mergeCell ref="F2184:G2184"/>
    <mergeCell ref="H2184:I2184"/>
    <mergeCell ref="J2184:K2184"/>
    <mergeCell ref="L2184:Q2184"/>
    <mergeCell ref="R2184:V2185"/>
    <mergeCell ref="B2185:C2185"/>
    <mergeCell ref="D2185:E2185"/>
    <mergeCell ref="F2185:G2185"/>
    <mergeCell ref="H2185:I2185"/>
    <mergeCell ref="J2185:K2185"/>
    <mergeCell ref="L2185:Q2185"/>
    <mergeCell ref="B2186:C2186"/>
    <mergeCell ref="D2186:E2186"/>
    <mergeCell ref="F2186:G2186"/>
    <mergeCell ref="H2186:I2186"/>
    <mergeCell ref="J2186:K2186"/>
    <mergeCell ref="L2186:Q2186"/>
    <mergeCell ref="R2186:V2186"/>
    <mergeCell ref="B2187:C2187"/>
    <mergeCell ref="D2187:E2187"/>
    <mergeCell ref="F2187:G2187"/>
    <mergeCell ref="H2187:I2187"/>
    <mergeCell ref="J2187:K2187"/>
    <mergeCell ref="L2187:O2187"/>
    <mergeCell ref="P2187:Q2187"/>
    <mergeCell ref="R2187:V2187"/>
    <mergeCell ref="A2188:V2188"/>
    <mergeCell ref="A2189:V2189"/>
    <mergeCell ref="A2190:A2214"/>
    <mergeCell ref="B2190:C2190"/>
    <mergeCell ref="D2190:E2190"/>
    <mergeCell ref="F2190:Q2190"/>
    <mergeCell ref="R2190:S2190"/>
    <mergeCell ref="T2190:V2190"/>
    <mergeCell ref="B2191:C2191"/>
    <mergeCell ref="D2191:Q2191"/>
    <mergeCell ref="R2191:S2191"/>
    <mergeCell ref="T2191:V2191"/>
    <mergeCell ref="B2192:C2192"/>
    <mergeCell ref="D2192:Q2192"/>
    <mergeCell ref="R2192:S2192"/>
    <mergeCell ref="T2192:V2192"/>
    <mergeCell ref="B2193:C2193"/>
    <mergeCell ref="D2193:Q2193"/>
    <mergeCell ref="R2193:S2193"/>
    <mergeCell ref="T2193:V2193"/>
    <mergeCell ref="B2194:B2195"/>
    <mergeCell ref="C2194:C2195"/>
    <mergeCell ref="D2194:D2195"/>
    <mergeCell ref="E2194:E2195"/>
    <mergeCell ref="F2194:F2195"/>
    <mergeCell ref="G2194:G2195"/>
    <mergeCell ref="H2194:H2195"/>
    <mergeCell ref="I2194:I2195"/>
    <mergeCell ref="J2194:J2195"/>
    <mergeCell ref="K2194:K2195"/>
    <mergeCell ref="L2194:L2195"/>
    <mergeCell ref="M2194:M2195"/>
    <mergeCell ref="N2194:N2195"/>
    <mergeCell ref="O2194:O2195"/>
    <mergeCell ref="P2194:P2195"/>
    <mergeCell ref="Q2194:Q2195"/>
    <mergeCell ref="R2194:R2195"/>
    <mergeCell ref="S2194:S2195"/>
    <mergeCell ref="T2194:T2195"/>
    <mergeCell ref="U2194:U2195"/>
    <mergeCell ref="V2194:V2195"/>
    <mergeCell ref="B2196:C2196"/>
    <mergeCell ref="B2197:C2197"/>
    <mergeCell ref="B2198:C2198"/>
    <mergeCell ref="B2199:C2199"/>
    <mergeCell ref="B2200:C2200"/>
    <mergeCell ref="B2201:C2201"/>
    <mergeCell ref="B2202:C2202"/>
    <mergeCell ref="B2203:C2203"/>
    <mergeCell ref="B2204:C2204"/>
    <mergeCell ref="B2205:C2205"/>
    <mergeCell ref="V2205:V2206"/>
    <mergeCell ref="B2206:C2206"/>
    <mergeCell ref="D2206:E2206"/>
    <mergeCell ref="H2206:I2206"/>
    <mergeCell ref="L2206:M2206"/>
    <mergeCell ref="B2207:C2207"/>
    <mergeCell ref="D2207:I2207"/>
    <mergeCell ref="L2207:N2207"/>
    <mergeCell ref="P2207:V2207"/>
    <mergeCell ref="B2208:C2208"/>
    <mergeCell ref="D2208:E2208"/>
    <mergeCell ref="F2208:G2208"/>
    <mergeCell ref="H2208:I2208"/>
    <mergeCell ref="J2208:K2208"/>
    <mergeCell ref="L2208:O2208"/>
    <mergeCell ref="P2208:S2208"/>
    <mergeCell ref="T2208:V2208"/>
    <mergeCell ref="B2209:C2209"/>
    <mergeCell ref="D2209:E2209"/>
    <mergeCell ref="F2209:G2209"/>
    <mergeCell ref="H2209:I2209"/>
    <mergeCell ref="J2209:K2209"/>
    <mergeCell ref="L2209:O2209"/>
    <mergeCell ref="P2209:S2209"/>
    <mergeCell ref="T2209:V2209"/>
    <mergeCell ref="B2210:C2210"/>
    <mergeCell ref="D2210:E2210"/>
    <mergeCell ref="F2210:G2210"/>
    <mergeCell ref="H2210:I2210"/>
    <mergeCell ref="J2210:K2210"/>
    <mergeCell ref="L2210:O2210"/>
    <mergeCell ref="P2210:S2210"/>
    <mergeCell ref="T2210:V2210"/>
    <mergeCell ref="B2211:C2211"/>
    <mergeCell ref="D2211:E2211"/>
    <mergeCell ref="F2211:G2211"/>
    <mergeCell ref="H2211:I2211"/>
    <mergeCell ref="J2211:K2211"/>
    <mergeCell ref="L2211:Q2211"/>
    <mergeCell ref="R2211:V2212"/>
    <mergeCell ref="B2212:C2212"/>
    <mergeCell ref="D2212:E2212"/>
    <mergeCell ref="F2212:G2212"/>
    <mergeCell ref="H2212:I2212"/>
    <mergeCell ref="J2212:K2212"/>
    <mergeCell ref="L2212:Q2212"/>
    <mergeCell ref="B2213:C2213"/>
    <mergeCell ref="D2213:E2213"/>
    <mergeCell ref="F2213:G2213"/>
    <mergeCell ref="H2213:I2213"/>
    <mergeCell ref="J2213:K2213"/>
    <mergeCell ref="L2213:Q2213"/>
    <mergeCell ref="R2213:V2213"/>
    <mergeCell ref="B2214:C2214"/>
    <mergeCell ref="D2214:E2214"/>
    <mergeCell ref="F2214:G2214"/>
    <mergeCell ref="H2214:I2214"/>
    <mergeCell ref="J2214:K2214"/>
    <mergeCell ref="L2214:O2214"/>
    <mergeCell ref="P2214:Q2214"/>
    <mergeCell ref="R2214:V2214"/>
    <mergeCell ref="A2215:V2215"/>
    <mergeCell ref="A2216:V2216"/>
    <mergeCell ref="A2217:A2241"/>
    <mergeCell ref="B2217:C2217"/>
    <mergeCell ref="D2217:E2217"/>
    <mergeCell ref="F2217:Q2217"/>
    <mergeCell ref="R2217:S2217"/>
    <mergeCell ref="T2217:V2217"/>
    <mergeCell ref="B2218:C2218"/>
    <mergeCell ref="D2218:Q2218"/>
    <mergeCell ref="R2218:S2218"/>
    <mergeCell ref="T2218:V2218"/>
    <mergeCell ref="B2219:C2219"/>
    <mergeCell ref="D2219:Q2219"/>
    <mergeCell ref="R2219:S2219"/>
    <mergeCell ref="T2219:V2219"/>
    <mergeCell ref="B2220:C2220"/>
    <mergeCell ref="D2220:Q2220"/>
    <mergeCell ref="R2220:S2220"/>
    <mergeCell ref="T2220:V2220"/>
    <mergeCell ref="B2221:B2222"/>
    <mergeCell ref="C2221:C2222"/>
    <mergeCell ref="D2221:D2222"/>
    <mergeCell ref="E2221:E2222"/>
    <mergeCell ref="F2221:F2222"/>
    <mergeCell ref="G2221:G2222"/>
    <mergeCell ref="H2221:H2222"/>
    <mergeCell ref="I2221:I2222"/>
    <mergeCell ref="J2221:J2222"/>
    <mergeCell ref="K2221:K2222"/>
    <mergeCell ref="L2221:L2222"/>
    <mergeCell ref="M2221:M2222"/>
    <mergeCell ref="N2221:N2222"/>
    <mergeCell ref="O2221:O2222"/>
    <mergeCell ref="P2221:P2222"/>
    <mergeCell ref="Q2221:Q2222"/>
    <mergeCell ref="R2221:R2222"/>
    <mergeCell ref="S2221:S2222"/>
    <mergeCell ref="T2221:T2222"/>
    <mergeCell ref="U2221:U2222"/>
    <mergeCell ref="V2221:V2222"/>
    <mergeCell ref="B2223:C2223"/>
    <mergeCell ref="B2224:C2224"/>
    <mergeCell ref="B2225:C2225"/>
    <mergeCell ref="B2226:C2226"/>
    <mergeCell ref="B2227:C2227"/>
    <mergeCell ref="B2228:C2228"/>
    <mergeCell ref="B2229:C2229"/>
    <mergeCell ref="B2230:C2230"/>
    <mergeCell ref="B2231:C2231"/>
    <mergeCell ref="B2232:C2232"/>
    <mergeCell ref="V2232:V2233"/>
    <mergeCell ref="B2233:C2233"/>
    <mergeCell ref="D2233:E2233"/>
    <mergeCell ref="H2233:I2233"/>
    <mergeCell ref="L2233:M2233"/>
    <mergeCell ref="B2234:C2234"/>
    <mergeCell ref="D2234:I2234"/>
    <mergeCell ref="L2234:N2234"/>
    <mergeCell ref="P2234:V2234"/>
    <mergeCell ref="B2235:C2235"/>
    <mergeCell ref="D2235:E2235"/>
    <mergeCell ref="F2235:G2235"/>
    <mergeCell ref="H2235:I2235"/>
    <mergeCell ref="J2235:K2235"/>
    <mergeCell ref="L2235:O2235"/>
    <mergeCell ref="P2235:S2235"/>
    <mergeCell ref="T2235:V2235"/>
    <mergeCell ref="B2236:C2236"/>
    <mergeCell ref="D2236:E2236"/>
    <mergeCell ref="F2236:G2236"/>
    <mergeCell ref="H2236:I2236"/>
    <mergeCell ref="J2236:K2236"/>
    <mergeCell ref="L2236:O2236"/>
    <mergeCell ref="P2236:S2236"/>
    <mergeCell ref="T2236:V2236"/>
    <mergeCell ref="B2237:C2237"/>
    <mergeCell ref="D2237:E2237"/>
    <mergeCell ref="F2237:G2237"/>
    <mergeCell ref="H2237:I2237"/>
    <mergeCell ref="J2237:K2237"/>
    <mergeCell ref="L2237:O2237"/>
    <mergeCell ref="P2237:S2237"/>
    <mergeCell ref="T2237:V2237"/>
    <mergeCell ref="B2238:C2238"/>
    <mergeCell ref="D2238:E2238"/>
    <mergeCell ref="F2238:G2238"/>
    <mergeCell ref="H2238:I2238"/>
    <mergeCell ref="J2238:K2238"/>
    <mergeCell ref="L2238:Q2238"/>
    <mergeCell ref="R2238:V2239"/>
    <mergeCell ref="B2239:C2239"/>
    <mergeCell ref="D2239:E2239"/>
    <mergeCell ref="F2239:G2239"/>
    <mergeCell ref="H2239:I2239"/>
    <mergeCell ref="J2239:K2239"/>
    <mergeCell ref="L2239:Q2239"/>
    <mergeCell ref="B2240:C2240"/>
    <mergeCell ref="D2240:E2240"/>
    <mergeCell ref="F2240:G2240"/>
    <mergeCell ref="H2240:I2240"/>
    <mergeCell ref="J2240:K2240"/>
    <mergeCell ref="L2240:Q2240"/>
    <mergeCell ref="R2240:V2240"/>
    <mergeCell ref="B2241:C2241"/>
    <mergeCell ref="D2241:E2241"/>
    <mergeCell ref="F2241:G2241"/>
    <mergeCell ref="H2241:I2241"/>
    <mergeCell ref="J2241:K2241"/>
    <mergeCell ref="L2241:O2241"/>
    <mergeCell ref="P2241:Q2241"/>
    <mergeCell ref="R2241:V2241"/>
    <mergeCell ref="A2296:V2296"/>
    <mergeCell ref="A2297:V2297"/>
    <mergeCell ref="A2298:A2322"/>
    <mergeCell ref="B2298:C2298"/>
    <mergeCell ref="D2298:E2298"/>
    <mergeCell ref="F2298:Q2298"/>
    <mergeCell ref="R2298:S2298"/>
    <mergeCell ref="T2298:V2298"/>
    <mergeCell ref="B2299:C2299"/>
    <mergeCell ref="D2299:Q2299"/>
    <mergeCell ref="R2299:S2299"/>
    <mergeCell ref="T2299:V2299"/>
    <mergeCell ref="B2300:C2300"/>
    <mergeCell ref="D2300:Q2300"/>
    <mergeCell ref="R2300:S2300"/>
    <mergeCell ref="T2300:V2300"/>
    <mergeCell ref="B2301:C2301"/>
    <mergeCell ref="D2301:Q2301"/>
    <mergeCell ref="R2301:S2301"/>
    <mergeCell ref="T2301:V2301"/>
    <mergeCell ref="B2302:B2303"/>
    <mergeCell ref="C2302:C2303"/>
    <mergeCell ref="D2302:D2303"/>
    <mergeCell ref="E2302:E2303"/>
    <mergeCell ref="F2302:F2303"/>
    <mergeCell ref="G2302:G2303"/>
    <mergeCell ref="H2302:H2303"/>
    <mergeCell ref="I2302:I2303"/>
    <mergeCell ref="J2302:J2303"/>
    <mergeCell ref="K2302:K2303"/>
    <mergeCell ref="L2302:L2303"/>
    <mergeCell ref="M2302:M2303"/>
    <mergeCell ref="N2302:N2303"/>
    <mergeCell ref="O2302:O2303"/>
    <mergeCell ref="P2302:P2303"/>
    <mergeCell ref="Q2302:Q2303"/>
    <mergeCell ref="R2302:R2303"/>
    <mergeCell ref="S2302:S2303"/>
    <mergeCell ref="T2302:T2303"/>
    <mergeCell ref="U2302:U2303"/>
    <mergeCell ref="V2302:V2303"/>
    <mergeCell ref="B2304:C2304"/>
    <mergeCell ref="B2305:C2305"/>
    <mergeCell ref="B2306:C2306"/>
    <mergeCell ref="B2307:C2307"/>
    <mergeCell ref="B2308:C2308"/>
    <mergeCell ref="B2309:C2309"/>
    <mergeCell ref="B2310:C2310"/>
    <mergeCell ref="B2311:C2311"/>
    <mergeCell ref="B2312:C2312"/>
    <mergeCell ref="B2313:C2313"/>
    <mergeCell ref="V2313:V2314"/>
    <mergeCell ref="B2314:C2314"/>
    <mergeCell ref="D2314:E2314"/>
    <mergeCell ref="H2314:I2314"/>
    <mergeCell ref="L2314:M2314"/>
    <mergeCell ref="B2315:C2315"/>
    <mergeCell ref="D2315:I2315"/>
    <mergeCell ref="L2315:N2315"/>
    <mergeCell ref="P2315:V2315"/>
    <mergeCell ref="B2316:C2316"/>
    <mergeCell ref="D2316:E2316"/>
    <mergeCell ref="F2316:G2316"/>
    <mergeCell ref="H2316:I2316"/>
    <mergeCell ref="J2316:K2316"/>
    <mergeCell ref="L2316:O2316"/>
    <mergeCell ref="P2316:S2316"/>
    <mergeCell ref="T2316:V2316"/>
    <mergeCell ref="B2317:C2317"/>
    <mergeCell ref="D2317:E2317"/>
    <mergeCell ref="F2317:G2317"/>
    <mergeCell ref="H2317:I2317"/>
    <mergeCell ref="J2317:K2317"/>
    <mergeCell ref="L2317:O2317"/>
    <mergeCell ref="P2317:S2317"/>
    <mergeCell ref="T2317:V2317"/>
    <mergeCell ref="B2318:C2318"/>
    <mergeCell ref="D2318:E2318"/>
    <mergeCell ref="F2318:G2318"/>
    <mergeCell ref="H2318:I2318"/>
    <mergeCell ref="J2318:K2318"/>
    <mergeCell ref="L2318:O2318"/>
    <mergeCell ref="P2318:S2318"/>
    <mergeCell ref="T2318:V2318"/>
    <mergeCell ref="B2319:C2319"/>
    <mergeCell ref="D2319:E2319"/>
    <mergeCell ref="F2319:G2319"/>
    <mergeCell ref="H2319:I2319"/>
    <mergeCell ref="J2319:K2319"/>
    <mergeCell ref="L2319:Q2319"/>
    <mergeCell ref="R2319:V2320"/>
    <mergeCell ref="B2320:C2320"/>
    <mergeCell ref="D2320:E2320"/>
    <mergeCell ref="F2320:G2320"/>
    <mergeCell ref="H2320:I2320"/>
    <mergeCell ref="J2320:K2320"/>
    <mergeCell ref="L2320:Q2320"/>
    <mergeCell ref="B2321:C2321"/>
    <mergeCell ref="D2321:E2321"/>
    <mergeCell ref="F2321:G2321"/>
    <mergeCell ref="H2321:I2321"/>
    <mergeCell ref="J2321:K2321"/>
    <mergeCell ref="L2321:Q2321"/>
    <mergeCell ref="R2321:V2321"/>
    <mergeCell ref="B2322:C2322"/>
    <mergeCell ref="D2322:E2322"/>
    <mergeCell ref="F2322:G2322"/>
    <mergeCell ref="H2322:I2322"/>
    <mergeCell ref="J2322:K2322"/>
    <mergeCell ref="L2322:O2322"/>
    <mergeCell ref="P2322:Q2322"/>
    <mergeCell ref="R2322:V2322"/>
    <mergeCell ref="A2323:V2323"/>
    <mergeCell ref="A2324:V2324"/>
    <mergeCell ref="A2325:A2349"/>
    <mergeCell ref="B2325:C2325"/>
    <mergeCell ref="D2325:E2325"/>
    <mergeCell ref="F2325:Q2325"/>
    <mergeCell ref="R2325:S2325"/>
    <mergeCell ref="T2325:V2325"/>
    <mergeCell ref="B2326:C2326"/>
    <mergeCell ref="D2326:Q2326"/>
    <mergeCell ref="R2326:S2326"/>
    <mergeCell ref="T2326:V2326"/>
    <mergeCell ref="B2327:C2327"/>
    <mergeCell ref="D2327:Q2327"/>
    <mergeCell ref="R2327:S2327"/>
    <mergeCell ref="T2327:V2327"/>
    <mergeCell ref="B2328:C2328"/>
    <mergeCell ref="D2328:Q2328"/>
    <mergeCell ref="R2328:S2328"/>
    <mergeCell ref="T2328:V2328"/>
    <mergeCell ref="B2329:B2330"/>
    <mergeCell ref="C2329:C2330"/>
    <mergeCell ref="D2329:D2330"/>
    <mergeCell ref="E2329:E2330"/>
    <mergeCell ref="F2329:F2330"/>
    <mergeCell ref="G2329:G2330"/>
    <mergeCell ref="H2329:H2330"/>
    <mergeCell ref="I2329:I2330"/>
    <mergeCell ref="J2329:J2330"/>
    <mergeCell ref="K2329:K2330"/>
    <mergeCell ref="L2329:L2330"/>
    <mergeCell ref="M2329:M2330"/>
    <mergeCell ref="N2329:N2330"/>
    <mergeCell ref="O2329:O2330"/>
    <mergeCell ref="P2329:P2330"/>
    <mergeCell ref="Q2329:Q2330"/>
    <mergeCell ref="R2329:R2330"/>
    <mergeCell ref="S2329:S2330"/>
    <mergeCell ref="T2329:T2330"/>
    <mergeCell ref="U2329:U2330"/>
    <mergeCell ref="V2329:V2330"/>
    <mergeCell ref="B2331:C2331"/>
    <mergeCell ref="B2332:C2332"/>
    <mergeCell ref="B2333:C2333"/>
    <mergeCell ref="B2334:C2334"/>
    <mergeCell ref="B2335:C2335"/>
    <mergeCell ref="B2336:C2336"/>
    <mergeCell ref="B2337:C2337"/>
    <mergeCell ref="B2338:C2338"/>
    <mergeCell ref="B2339:C2339"/>
    <mergeCell ref="B2340:C2340"/>
    <mergeCell ref="V2340:V2341"/>
    <mergeCell ref="B2341:C2341"/>
    <mergeCell ref="D2341:E2341"/>
    <mergeCell ref="H2341:I2341"/>
    <mergeCell ref="L2341:M2341"/>
    <mergeCell ref="B2342:C2342"/>
    <mergeCell ref="D2342:I2342"/>
    <mergeCell ref="L2342:N2342"/>
    <mergeCell ref="P2342:V2342"/>
    <mergeCell ref="B2343:C2343"/>
    <mergeCell ref="D2343:E2343"/>
    <mergeCell ref="F2343:G2343"/>
    <mergeCell ref="H2343:I2343"/>
    <mergeCell ref="J2343:K2343"/>
    <mergeCell ref="L2343:O2343"/>
    <mergeCell ref="P2343:S2343"/>
    <mergeCell ref="T2343:V2343"/>
    <mergeCell ref="B2344:C2344"/>
    <mergeCell ref="D2344:E2344"/>
    <mergeCell ref="F2344:G2344"/>
    <mergeCell ref="H2344:I2344"/>
    <mergeCell ref="J2344:K2344"/>
    <mergeCell ref="L2344:O2344"/>
    <mergeCell ref="P2344:S2344"/>
    <mergeCell ref="T2344:V2344"/>
    <mergeCell ref="B2345:C2345"/>
    <mergeCell ref="D2345:E2345"/>
    <mergeCell ref="F2345:G2345"/>
    <mergeCell ref="H2345:I2345"/>
    <mergeCell ref="J2345:K2345"/>
    <mergeCell ref="L2345:O2345"/>
    <mergeCell ref="P2345:S2345"/>
    <mergeCell ref="T2345:V2345"/>
    <mergeCell ref="B2346:C2346"/>
    <mergeCell ref="D2346:E2346"/>
    <mergeCell ref="F2346:G2346"/>
    <mergeCell ref="H2346:I2346"/>
    <mergeCell ref="J2346:K2346"/>
    <mergeCell ref="L2346:Q2346"/>
    <mergeCell ref="R2346:V2347"/>
    <mergeCell ref="B2347:C2347"/>
    <mergeCell ref="D2347:E2347"/>
    <mergeCell ref="F2347:G2347"/>
    <mergeCell ref="H2347:I2347"/>
    <mergeCell ref="J2347:K2347"/>
    <mergeCell ref="L2347:Q2347"/>
    <mergeCell ref="B2348:C2348"/>
    <mergeCell ref="D2348:E2348"/>
    <mergeCell ref="F2348:G2348"/>
    <mergeCell ref="H2348:I2348"/>
    <mergeCell ref="J2348:K2348"/>
    <mergeCell ref="L2348:Q2348"/>
    <mergeCell ref="R2348:V2348"/>
    <mergeCell ref="B2349:C2349"/>
    <mergeCell ref="D2349:E2349"/>
    <mergeCell ref="F2349:G2349"/>
    <mergeCell ref="H2349:I2349"/>
    <mergeCell ref="J2349:K2349"/>
    <mergeCell ref="L2349:O2349"/>
    <mergeCell ref="P2349:Q2349"/>
    <mergeCell ref="R2349:V2349"/>
    <mergeCell ref="A2350:V2350"/>
    <mergeCell ref="A2351:V2351"/>
    <mergeCell ref="A2352:A2376"/>
    <mergeCell ref="B2352:C2352"/>
    <mergeCell ref="D2352:E2352"/>
    <mergeCell ref="F2352:Q2352"/>
    <mergeCell ref="R2352:S2352"/>
    <mergeCell ref="T2352:V2352"/>
    <mergeCell ref="B2353:C2353"/>
    <mergeCell ref="D2353:Q2353"/>
    <mergeCell ref="R2353:S2353"/>
    <mergeCell ref="T2353:V2353"/>
    <mergeCell ref="B2354:C2354"/>
    <mergeCell ref="D2354:Q2354"/>
    <mergeCell ref="R2354:S2354"/>
    <mergeCell ref="T2354:V2354"/>
    <mergeCell ref="B2355:C2355"/>
    <mergeCell ref="D2355:Q2355"/>
    <mergeCell ref="R2355:S2355"/>
    <mergeCell ref="T2355:V2355"/>
    <mergeCell ref="B2356:B2357"/>
    <mergeCell ref="C2356:C2357"/>
    <mergeCell ref="D2356:D2357"/>
    <mergeCell ref="E2356:E2357"/>
    <mergeCell ref="F2356:F2357"/>
    <mergeCell ref="G2356:G2357"/>
    <mergeCell ref="H2356:H2357"/>
    <mergeCell ref="I2356:I2357"/>
    <mergeCell ref="J2356:J2357"/>
    <mergeCell ref="K2356:K2357"/>
    <mergeCell ref="L2356:L2357"/>
    <mergeCell ref="M2356:M2357"/>
    <mergeCell ref="N2356:N2357"/>
    <mergeCell ref="O2356:O2357"/>
    <mergeCell ref="P2356:P2357"/>
    <mergeCell ref="Q2356:Q2357"/>
    <mergeCell ref="R2356:R2357"/>
    <mergeCell ref="S2356:S2357"/>
    <mergeCell ref="T2356:T2357"/>
    <mergeCell ref="U2356:U2357"/>
    <mergeCell ref="V2356:V2357"/>
    <mergeCell ref="B2358:C2358"/>
    <mergeCell ref="B2359:C2359"/>
    <mergeCell ref="B2360:C2360"/>
    <mergeCell ref="B2361:C2361"/>
    <mergeCell ref="B2362:C2362"/>
    <mergeCell ref="B2363:C2363"/>
    <mergeCell ref="B2364:C2364"/>
    <mergeCell ref="B2365:C2365"/>
    <mergeCell ref="B2366:C2366"/>
    <mergeCell ref="B2367:C2367"/>
    <mergeCell ref="V2367:V2368"/>
    <mergeCell ref="B2368:C2368"/>
    <mergeCell ref="D2368:E2368"/>
    <mergeCell ref="H2368:I2368"/>
    <mergeCell ref="L2368:M2368"/>
    <mergeCell ref="B2369:C2369"/>
    <mergeCell ref="D2369:I2369"/>
    <mergeCell ref="L2369:N2369"/>
    <mergeCell ref="P2369:V2369"/>
    <mergeCell ref="B2370:C2370"/>
    <mergeCell ref="D2370:E2370"/>
    <mergeCell ref="F2370:G2370"/>
    <mergeCell ref="H2370:I2370"/>
    <mergeCell ref="J2370:K2370"/>
    <mergeCell ref="L2370:O2370"/>
    <mergeCell ref="P2370:S2370"/>
    <mergeCell ref="T2370:V2370"/>
    <mergeCell ref="B2371:C2371"/>
    <mergeCell ref="D2371:E2371"/>
    <mergeCell ref="F2371:G2371"/>
    <mergeCell ref="H2371:I2371"/>
    <mergeCell ref="J2371:K2371"/>
    <mergeCell ref="L2371:O2371"/>
    <mergeCell ref="P2371:S2371"/>
    <mergeCell ref="T2371:V2371"/>
    <mergeCell ref="B2372:C2372"/>
    <mergeCell ref="D2372:E2372"/>
    <mergeCell ref="F2372:G2372"/>
    <mergeCell ref="H2372:I2372"/>
    <mergeCell ref="J2372:K2372"/>
    <mergeCell ref="L2372:O2372"/>
    <mergeCell ref="P2372:S2372"/>
    <mergeCell ref="T2372:V2372"/>
    <mergeCell ref="B2373:C2373"/>
    <mergeCell ref="D2373:E2373"/>
    <mergeCell ref="F2373:G2373"/>
    <mergeCell ref="H2373:I2373"/>
    <mergeCell ref="J2373:K2373"/>
    <mergeCell ref="L2373:Q2373"/>
    <mergeCell ref="R2373:V2374"/>
    <mergeCell ref="B2374:C2374"/>
    <mergeCell ref="D2374:E2374"/>
    <mergeCell ref="F2374:G2374"/>
    <mergeCell ref="H2374:I2374"/>
    <mergeCell ref="J2374:K2374"/>
    <mergeCell ref="L2374:Q2374"/>
    <mergeCell ref="B2375:C2375"/>
    <mergeCell ref="D2375:E2375"/>
    <mergeCell ref="F2375:G2375"/>
    <mergeCell ref="H2375:I2375"/>
    <mergeCell ref="J2375:K2375"/>
    <mergeCell ref="L2375:Q2375"/>
    <mergeCell ref="R2375:V2375"/>
    <mergeCell ref="B2376:C2376"/>
    <mergeCell ref="D2376:E2376"/>
    <mergeCell ref="F2376:G2376"/>
    <mergeCell ref="H2376:I2376"/>
    <mergeCell ref="J2376:K2376"/>
    <mergeCell ref="L2376:O2376"/>
    <mergeCell ref="P2376:Q2376"/>
    <mergeCell ref="R2376:V2376"/>
    <mergeCell ref="A2377:V2377"/>
    <mergeCell ref="A2378:V2378"/>
    <mergeCell ref="A2379:A2403"/>
    <mergeCell ref="B2379:C2379"/>
    <mergeCell ref="D2379:E2379"/>
    <mergeCell ref="F2379:Q2379"/>
    <mergeCell ref="R2379:S2379"/>
    <mergeCell ref="T2379:V2379"/>
    <mergeCell ref="B2380:C2380"/>
    <mergeCell ref="D2380:Q2380"/>
    <mergeCell ref="R2380:S2380"/>
    <mergeCell ref="T2380:V2380"/>
    <mergeCell ref="B2381:C2381"/>
    <mergeCell ref="D2381:Q2381"/>
    <mergeCell ref="R2381:S2381"/>
    <mergeCell ref="T2381:V2381"/>
    <mergeCell ref="B2382:C2382"/>
    <mergeCell ref="D2382:Q2382"/>
    <mergeCell ref="R2382:S2382"/>
    <mergeCell ref="T2382:V2382"/>
    <mergeCell ref="B2383:B2384"/>
    <mergeCell ref="C2383:C2384"/>
    <mergeCell ref="D2383:D2384"/>
    <mergeCell ref="E2383:E2384"/>
    <mergeCell ref="F2383:F2384"/>
    <mergeCell ref="G2383:G2384"/>
    <mergeCell ref="H2383:H2384"/>
    <mergeCell ref="I2383:I2384"/>
    <mergeCell ref="J2383:J2384"/>
    <mergeCell ref="K2383:K2384"/>
    <mergeCell ref="L2383:L2384"/>
    <mergeCell ref="M2383:M2384"/>
    <mergeCell ref="N2383:N2384"/>
    <mergeCell ref="O2383:O2384"/>
    <mergeCell ref="P2383:P2384"/>
    <mergeCell ref="Q2383:Q2384"/>
    <mergeCell ref="R2383:R2384"/>
    <mergeCell ref="S2383:S2384"/>
    <mergeCell ref="T2383:T2384"/>
    <mergeCell ref="U2383:U2384"/>
    <mergeCell ref="V2383:V2384"/>
    <mergeCell ref="B2385:C2385"/>
    <mergeCell ref="B2386:C2386"/>
    <mergeCell ref="B2387:C2387"/>
    <mergeCell ref="B2388:C2388"/>
    <mergeCell ref="B2389:C2389"/>
    <mergeCell ref="B2390:C2390"/>
    <mergeCell ref="B2391:C2391"/>
    <mergeCell ref="B2392:C2392"/>
    <mergeCell ref="B2393:C2393"/>
    <mergeCell ref="B2394:C2394"/>
    <mergeCell ref="V2394:V2395"/>
    <mergeCell ref="B2395:C2395"/>
    <mergeCell ref="D2395:E2395"/>
    <mergeCell ref="H2395:I2395"/>
    <mergeCell ref="L2395:M2395"/>
    <mergeCell ref="B2396:C2396"/>
    <mergeCell ref="D2396:I2396"/>
    <mergeCell ref="L2396:N2396"/>
    <mergeCell ref="P2396:V2396"/>
    <mergeCell ref="B2397:C2397"/>
    <mergeCell ref="D2397:E2397"/>
    <mergeCell ref="F2397:G2397"/>
    <mergeCell ref="H2397:I2397"/>
    <mergeCell ref="J2397:K2397"/>
    <mergeCell ref="L2397:O2397"/>
    <mergeCell ref="P2397:S2397"/>
    <mergeCell ref="T2397:V2397"/>
    <mergeCell ref="B2398:C2398"/>
    <mergeCell ref="D2398:E2398"/>
    <mergeCell ref="F2398:G2398"/>
    <mergeCell ref="H2398:I2398"/>
    <mergeCell ref="J2398:K2398"/>
    <mergeCell ref="L2398:O2398"/>
    <mergeCell ref="P2398:S2398"/>
    <mergeCell ref="T2398:V2398"/>
    <mergeCell ref="B2399:C2399"/>
    <mergeCell ref="D2399:E2399"/>
    <mergeCell ref="F2399:G2399"/>
    <mergeCell ref="H2399:I2399"/>
    <mergeCell ref="J2399:K2399"/>
    <mergeCell ref="L2399:O2399"/>
    <mergeCell ref="P2399:S2399"/>
    <mergeCell ref="T2399:V2399"/>
    <mergeCell ref="B2400:C2400"/>
    <mergeCell ref="D2400:E2400"/>
    <mergeCell ref="F2400:G2400"/>
    <mergeCell ref="H2400:I2400"/>
    <mergeCell ref="J2400:K2400"/>
    <mergeCell ref="L2400:Q2400"/>
    <mergeCell ref="R2400:V2401"/>
    <mergeCell ref="B2401:C2401"/>
    <mergeCell ref="D2401:E2401"/>
    <mergeCell ref="F2401:G2401"/>
    <mergeCell ref="H2401:I2401"/>
    <mergeCell ref="J2401:K2401"/>
    <mergeCell ref="L2401:Q2401"/>
    <mergeCell ref="B2402:C2402"/>
    <mergeCell ref="D2402:E2402"/>
    <mergeCell ref="F2402:G2402"/>
    <mergeCell ref="H2402:I2402"/>
    <mergeCell ref="J2402:K2402"/>
    <mergeCell ref="L2402:Q2402"/>
    <mergeCell ref="R2402:V2402"/>
    <mergeCell ref="B2403:C2403"/>
    <mergeCell ref="D2403:E2403"/>
    <mergeCell ref="F2403:G2403"/>
    <mergeCell ref="H2403:I2403"/>
    <mergeCell ref="J2403:K2403"/>
    <mergeCell ref="L2403:O2403"/>
    <mergeCell ref="P2403:Q2403"/>
    <mergeCell ref="R2403:V2403"/>
    <mergeCell ref="A2404:V2404"/>
    <mergeCell ref="A2405:V2405"/>
    <mergeCell ref="A2406:A2430"/>
    <mergeCell ref="B2406:C2406"/>
    <mergeCell ref="D2406:E2406"/>
    <mergeCell ref="F2406:Q2406"/>
    <mergeCell ref="R2406:S2406"/>
    <mergeCell ref="T2406:V2406"/>
    <mergeCell ref="B2407:C2407"/>
    <mergeCell ref="D2407:Q2407"/>
    <mergeCell ref="R2407:S2407"/>
    <mergeCell ref="T2407:V2407"/>
    <mergeCell ref="B2408:C2408"/>
    <mergeCell ref="D2408:Q2408"/>
    <mergeCell ref="R2408:S2408"/>
    <mergeCell ref="T2408:V2408"/>
    <mergeCell ref="B2409:C2409"/>
    <mergeCell ref="D2409:Q2409"/>
    <mergeCell ref="R2409:S2409"/>
    <mergeCell ref="T2409:V2409"/>
    <mergeCell ref="B2410:B2411"/>
    <mergeCell ref="C2410:C2411"/>
    <mergeCell ref="D2410:D2411"/>
    <mergeCell ref="E2410:E2411"/>
    <mergeCell ref="F2410:F2411"/>
    <mergeCell ref="G2410:G2411"/>
    <mergeCell ref="H2410:H2411"/>
    <mergeCell ref="I2410:I2411"/>
    <mergeCell ref="J2410:J2411"/>
    <mergeCell ref="K2410:K2411"/>
    <mergeCell ref="L2410:L2411"/>
    <mergeCell ref="M2410:M2411"/>
    <mergeCell ref="N2410:N2411"/>
    <mergeCell ref="O2410:O2411"/>
    <mergeCell ref="P2410:P2411"/>
    <mergeCell ref="Q2410:Q2411"/>
    <mergeCell ref="R2410:R2411"/>
    <mergeCell ref="S2410:S2411"/>
    <mergeCell ref="T2410:T2411"/>
    <mergeCell ref="U2410:U2411"/>
    <mergeCell ref="V2410:V2411"/>
    <mergeCell ref="B2412:C2412"/>
    <mergeCell ref="B2413:C2413"/>
    <mergeCell ref="B2414:C2414"/>
    <mergeCell ref="B2415:C2415"/>
    <mergeCell ref="B2416:C2416"/>
    <mergeCell ref="B2417:C2417"/>
    <mergeCell ref="B2418:C2418"/>
    <mergeCell ref="B2419:C2419"/>
    <mergeCell ref="B2420:C2420"/>
    <mergeCell ref="B2421:C2421"/>
    <mergeCell ref="V2421:V2422"/>
    <mergeCell ref="B2422:C2422"/>
    <mergeCell ref="D2422:E2422"/>
    <mergeCell ref="H2422:I2422"/>
    <mergeCell ref="L2422:M2422"/>
    <mergeCell ref="B2423:C2423"/>
    <mergeCell ref="D2423:I2423"/>
    <mergeCell ref="L2423:N2423"/>
    <mergeCell ref="P2423:V2423"/>
    <mergeCell ref="B2424:C2424"/>
    <mergeCell ref="D2424:E2424"/>
    <mergeCell ref="F2424:G2424"/>
    <mergeCell ref="H2424:I2424"/>
    <mergeCell ref="J2424:K2424"/>
    <mergeCell ref="L2424:O2424"/>
    <mergeCell ref="P2424:S2424"/>
    <mergeCell ref="T2424:V2424"/>
    <mergeCell ref="B2425:C2425"/>
    <mergeCell ref="D2425:E2425"/>
    <mergeCell ref="F2425:G2425"/>
    <mergeCell ref="H2425:I2425"/>
    <mergeCell ref="J2425:K2425"/>
    <mergeCell ref="L2425:O2425"/>
    <mergeCell ref="P2425:S2425"/>
    <mergeCell ref="T2425:V2425"/>
    <mergeCell ref="B2426:C2426"/>
    <mergeCell ref="D2426:E2426"/>
    <mergeCell ref="F2426:G2426"/>
    <mergeCell ref="H2426:I2426"/>
    <mergeCell ref="J2426:K2426"/>
    <mergeCell ref="L2426:O2426"/>
    <mergeCell ref="P2426:S2426"/>
    <mergeCell ref="T2426:V2426"/>
    <mergeCell ref="B2427:C2427"/>
    <mergeCell ref="D2427:E2427"/>
    <mergeCell ref="F2427:G2427"/>
    <mergeCell ref="H2427:I2427"/>
    <mergeCell ref="J2427:K2427"/>
    <mergeCell ref="L2427:Q2427"/>
    <mergeCell ref="R2427:V2428"/>
    <mergeCell ref="B2428:C2428"/>
    <mergeCell ref="D2428:E2428"/>
    <mergeCell ref="F2428:G2428"/>
    <mergeCell ref="H2428:I2428"/>
    <mergeCell ref="J2428:K2428"/>
    <mergeCell ref="L2428:Q2428"/>
    <mergeCell ref="B2429:C2429"/>
    <mergeCell ref="D2429:E2429"/>
    <mergeCell ref="F2429:G2429"/>
    <mergeCell ref="H2429:I2429"/>
    <mergeCell ref="J2429:K2429"/>
    <mergeCell ref="L2429:Q2429"/>
    <mergeCell ref="R2429:V2429"/>
    <mergeCell ref="B2430:C2430"/>
    <mergeCell ref="D2430:E2430"/>
    <mergeCell ref="F2430:G2430"/>
    <mergeCell ref="H2430:I2430"/>
    <mergeCell ref="J2430:K2430"/>
    <mergeCell ref="L2430:O2430"/>
    <mergeCell ref="P2430:Q2430"/>
    <mergeCell ref="R2430:V2430"/>
    <mergeCell ref="A2431:V2431"/>
    <mergeCell ref="A2432:V2432"/>
    <mergeCell ref="A2433:A2457"/>
    <mergeCell ref="B2433:C2433"/>
    <mergeCell ref="D2433:E2433"/>
    <mergeCell ref="F2433:Q2433"/>
    <mergeCell ref="R2433:S2433"/>
    <mergeCell ref="T2433:V2433"/>
    <mergeCell ref="B2434:C2434"/>
    <mergeCell ref="D2434:Q2434"/>
    <mergeCell ref="R2434:S2434"/>
    <mergeCell ref="T2434:V2434"/>
    <mergeCell ref="B2435:C2435"/>
    <mergeCell ref="D2435:Q2435"/>
    <mergeCell ref="R2435:S2435"/>
    <mergeCell ref="T2435:V2435"/>
    <mergeCell ref="B2436:C2436"/>
    <mergeCell ref="D2436:Q2436"/>
    <mergeCell ref="R2436:S2436"/>
    <mergeCell ref="T2436:V2436"/>
    <mergeCell ref="B2437:B2438"/>
    <mergeCell ref="C2437:C2438"/>
    <mergeCell ref="D2437:D2438"/>
    <mergeCell ref="E2437:E2438"/>
    <mergeCell ref="F2437:F2438"/>
    <mergeCell ref="G2437:G2438"/>
    <mergeCell ref="H2437:H2438"/>
    <mergeCell ref="I2437:I2438"/>
    <mergeCell ref="J2437:J2438"/>
    <mergeCell ref="K2437:K2438"/>
    <mergeCell ref="L2437:L2438"/>
    <mergeCell ref="M2437:M2438"/>
    <mergeCell ref="N2437:N2438"/>
    <mergeCell ref="O2437:O2438"/>
    <mergeCell ref="P2437:P2438"/>
    <mergeCell ref="Q2437:Q2438"/>
    <mergeCell ref="R2437:R2438"/>
    <mergeCell ref="S2437:S2438"/>
    <mergeCell ref="T2437:T2438"/>
    <mergeCell ref="U2437:U2438"/>
    <mergeCell ref="V2437:V2438"/>
    <mergeCell ref="B2439:C2439"/>
    <mergeCell ref="B2440:C2440"/>
    <mergeCell ref="B2441:C2441"/>
    <mergeCell ref="B2442:C2442"/>
    <mergeCell ref="B2443:C2443"/>
    <mergeCell ref="B2444:C2444"/>
    <mergeCell ref="B2445:C2445"/>
    <mergeCell ref="B2446:C2446"/>
    <mergeCell ref="B2447:C2447"/>
    <mergeCell ref="B2448:C2448"/>
    <mergeCell ref="V2448:V2449"/>
    <mergeCell ref="B2449:C2449"/>
    <mergeCell ref="D2449:E2449"/>
    <mergeCell ref="H2449:I2449"/>
    <mergeCell ref="L2449:M2449"/>
    <mergeCell ref="B2450:C2450"/>
    <mergeCell ref="D2450:I2450"/>
    <mergeCell ref="L2450:N2450"/>
    <mergeCell ref="P2450:V2450"/>
    <mergeCell ref="B2451:C2451"/>
    <mergeCell ref="D2451:E2451"/>
    <mergeCell ref="F2451:G2451"/>
    <mergeCell ref="H2451:I2451"/>
    <mergeCell ref="J2451:K2451"/>
    <mergeCell ref="L2451:O2451"/>
    <mergeCell ref="P2451:S2451"/>
    <mergeCell ref="T2451:V2451"/>
    <mergeCell ref="B2452:C2452"/>
    <mergeCell ref="D2452:E2452"/>
    <mergeCell ref="F2452:G2452"/>
    <mergeCell ref="H2452:I2452"/>
    <mergeCell ref="J2452:K2452"/>
    <mergeCell ref="L2452:O2452"/>
    <mergeCell ref="P2452:S2452"/>
    <mergeCell ref="T2452:V2452"/>
    <mergeCell ref="B2453:C2453"/>
    <mergeCell ref="D2453:E2453"/>
    <mergeCell ref="F2453:G2453"/>
    <mergeCell ref="H2453:I2453"/>
    <mergeCell ref="J2453:K2453"/>
    <mergeCell ref="L2453:O2453"/>
    <mergeCell ref="P2453:S2453"/>
    <mergeCell ref="T2453:V2453"/>
    <mergeCell ref="B2454:C2454"/>
    <mergeCell ref="D2454:E2454"/>
    <mergeCell ref="F2454:G2454"/>
    <mergeCell ref="H2454:I2454"/>
    <mergeCell ref="J2454:K2454"/>
    <mergeCell ref="L2454:Q2454"/>
    <mergeCell ref="R2454:V2455"/>
    <mergeCell ref="B2455:C2455"/>
    <mergeCell ref="D2455:E2455"/>
    <mergeCell ref="F2455:G2455"/>
    <mergeCell ref="H2455:I2455"/>
    <mergeCell ref="J2455:K2455"/>
    <mergeCell ref="L2455:Q2455"/>
    <mergeCell ref="B2456:C2456"/>
    <mergeCell ref="D2456:E2456"/>
    <mergeCell ref="F2456:G2456"/>
    <mergeCell ref="H2456:I2456"/>
    <mergeCell ref="J2456:K2456"/>
    <mergeCell ref="L2456:Q2456"/>
    <mergeCell ref="R2456:V2456"/>
    <mergeCell ref="B2457:C2457"/>
    <mergeCell ref="D2457:E2457"/>
    <mergeCell ref="F2457:G2457"/>
    <mergeCell ref="H2457:I2457"/>
    <mergeCell ref="J2457:K2457"/>
    <mergeCell ref="L2457:O2457"/>
    <mergeCell ref="P2457:Q2457"/>
    <mergeCell ref="R2457:V2457"/>
    <mergeCell ref="A2458:V2458"/>
    <mergeCell ref="A2459:V2459"/>
    <mergeCell ref="A2460:A2484"/>
    <mergeCell ref="B2460:C2460"/>
    <mergeCell ref="D2460:E2460"/>
    <mergeCell ref="F2460:Q2460"/>
    <mergeCell ref="R2460:S2460"/>
    <mergeCell ref="T2460:V2460"/>
    <mergeCell ref="B2461:C2461"/>
    <mergeCell ref="D2461:Q2461"/>
    <mergeCell ref="R2461:S2461"/>
    <mergeCell ref="T2461:V2461"/>
    <mergeCell ref="B2462:C2462"/>
    <mergeCell ref="D2462:Q2462"/>
    <mergeCell ref="R2462:S2462"/>
    <mergeCell ref="T2462:V2462"/>
    <mergeCell ref="B2463:C2463"/>
    <mergeCell ref="D2463:Q2463"/>
    <mergeCell ref="R2463:S2463"/>
    <mergeCell ref="T2463:V2463"/>
    <mergeCell ref="B2464:B2465"/>
    <mergeCell ref="C2464:C2465"/>
    <mergeCell ref="D2464:D2465"/>
    <mergeCell ref="E2464:E2465"/>
    <mergeCell ref="F2464:F2465"/>
    <mergeCell ref="G2464:G2465"/>
    <mergeCell ref="H2464:H2465"/>
    <mergeCell ref="I2464:I2465"/>
    <mergeCell ref="J2464:J2465"/>
    <mergeCell ref="K2464:K2465"/>
    <mergeCell ref="L2464:L2465"/>
    <mergeCell ref="M2464:M2465"/>
    <mergeCell ref="N2464:N2465"/>
    <mergeCell ref="O2464:O2465"/>
    <mergeCell ref="P2464:P2465"/>
    <mergeCell ref="Q2464:Q2465"/>
    <mergeCell ref="R2464:R2465"/>
    <mergeCell ref="S2464:S2465"/>
    <mergeCell ref="T2464:T2465"/>
    <mergeCell ref="U2464:U2465"/>
    <mergeCell ref="V2464:V2465"/>
    <mergeCell ref="B2466:C2466"/>
    <mergeCell ref="B2467:C2467"/>
    <mergeCell ref="B2468:C2468"/>
    <mergeCell ref="B2469:C2469"/>
    <mergeCell ref="B2470:C2470"/>
    <mergeCell ref="B2471:C2471"/>
    <mergeCell ref="B2472:C2472"/>
    <mergeCell ref="B2473:C2473"/>
    <mergeCell ref="B2474:C2474"/>
    <mergeCell ref="B2475:C2475"/>
    <mergeCell ref="V2475:V2476"/>
    <mergeCell ref="B2476:C2476"/>
    <mergeCell ref="D2476:E2476"/>
    <mergeCell ref="H2476:I2476"/>
    <mergeCell ref="L2476:M2476"/>
    <mergeCell ref="B2477:C2477"/>
    <mergeCell ref="D2477:I2477"/>
    <mergeCell ref="L2477:N2477"/>
    <mergeCell ref="P2477:V2477"/>
    <mergeCell ref="B2478:C2478"/>
    <mergeCell ref="D2478:E2478"/>
    <mergeCell ref="F2478:G2478"/>
    <mergeCell ref="H2478:I2478"/>
    <mergeCell ref="J2478:K2478"/>
    <mergeCell ref="L2478:O2478"/>
    <mergeCell ref="P2478:S2478"/>
    <mergeCell ref="T2478:V2478"/>
    <mergeCell ref="B2479:C2479"/>
    <mergeCell ref="D2479:E2479"/>
    <mergeCell ref="F2479:G2479"/>
    <mergeCell ref="H2479:I2479"/>
    <mergeCell ref="J2479:K2479"/>
    <mergeCell ref="L2479:O2479"/>
    <mergeCell ref="P2479:S2479"/>
    <mergeCell ref="T2479:V2479"/>
    <mergeCell ref="B2480:C2480"/>
    <mergeCell ref="D2480:E2480"/>
    <mergeCell ref="F2480:G2480"/>
    <mergeCell ref="H2480:I2480"/>
    <mergeCell ref="J2480:K2480"/>
    <mergeCell ref="L2480:O2480"/>
    <mergeCell ref="P2480:S2480"/>
    <mergeCell ref="T2480:V2480"/>
    <mergeCell ref="B2481:C2481"/>
    <mergeCell ref="D2481:E2481"/>
    <mergeCell ref="F2481:G2481"/>
    <mergeCell ref="H2481:I2481"/>
    <mergeCell ref="J2481:K2481"/>
    <mergeCell ref="L2481:Q2481"/>
    <mergeCell ref="R2481:V2482"/>
    <mergeCell ref="B2482:C2482"/>
    <mergeCell ref="D2482:E2482"/>
    <mergeCell ref="F2482:G2482"/>
    <mergeCell ref="H2482:I2482"/>
    <mergeCell ref="J2482:K2482"/>
    <mergeCell ref="L2482:Q2482"/>
    <mergeCell ref="B2483:C2483"/>
    <mergeCell ref="D2483:E2483"/>
    <mergeCell ref="F2483:G2483"/>
    <mergeCell ref="H2483:I2483"/>
    <mergeCell ref="J2483:K2483"/>
    <mergeCell ref="L2483:Q2483"/>
    <mergeCell ref="R2483:V2483"/>
    <mergeCell ref="B2484:C2484"/>
    <mergeCell ref="D2484:E2484"/>
    <mergeCell ref="F2484:G2484"/>
    <mergeCell ref="H2484:I2484"/>
    <mergeCell ref="J2484:K2484"/>
    <mergeCell ref="L2484:O2484"/>
    <mergeCell ref="P2484:Q2484"/>
    <mergeCell ref="R2484:V2484"/>
    <mergeCell ref="A2485:V2485"/>
    <mergeCell ref="A2486:V2486"/>
    <mergeCell ref="A2487:A2511"/>
    <mergeCell ref="B2487:C2487"/>
    <mergeCell ref="D2487:E2487"/>
    <mergeCell ref="F2487:Q2487"/>
    <mergeCell ref="R2487:S2487"/>
    <mergeCell ref="T2487:V2487"/>
    <mergeCell ref="B2488:C2488"/>
    <mergeCell ref="D2488:Q2488"/>
    <mergeCell ref="R2488:S2488"/>
    <mergeCell ref="T2488:V2488"/>
    <mergeCell ref="B2489:C2489"/>
    <mergeCell ref="D2489:Q2489"/>
    <mergeCell ref="R2489:S2489"/>
    <mergeCell ref="T2489:V2489"/>
    <mergeCell ref="B2490:C2490"/>
    <mergeCell ref="D2490:Q2490"/>
    <mergeCell ref="R2490:S2490"/>
    <mergeCell ref="T2490:V2490"/>
    <mergeCell ref="B2491:B2492"/>
    <mergeCell ref="C2491:C2492"/>
    <mergeCell ref="D2491:D2492"/>
    <mergeCell ref="E2491:E2492"/>
    <mergeCell ref="F2491:F2492"/>
    <mergeCell ref="G2491:G2492"/>
    <mergeCell ref="H2491:H2492"/>
    <mergeCell ref="I2491:I2492"/>
    <mergeCell ref="J2491:J2492"/>
    <mergeCell ref="K2491:K2492"/>
    <mergeCell ref="L2491:L2492"/>
    <mergeCell ref="M2491:M2492"/>
    <mergeCell ref="N2491:N2492"/>
    <mergeCell ref="O2491:O2492"/>
    <mergeCell ref="P2491:P2492"/>
    <mergeCell ref="Q2491:Q2492"/>
    <mergeCell ref="R2491:R2492"/>
    <mergeCell ref="S2491:S2492"/>
    <mergeCell ref="T2491:T2492"/>
    <mergeCell ref="U2491:U2492"/>
    <mergeCell ref="V2491:V2492"/>
    <mergeCell ref="B2493:C2493"/>
    <mergeCell ref="B2494:C2494"/>
    <mergeCell ref="B2495:C2495"/>
    <mergeCell ref="B2496:C2496"/>
    <mergeCell ref="B2497:C2497"/>
    <mergeCell ref="B2498:C2498"/>
    <mergeCell ref="B2499:C2499"/>
    <mergeCell ref="B2500:C2500"/>
    <mergeCell ref="B2501:C2501"/>
    <mergeCell ref="B2502:C2502"/>
    <mergeCell ref="V2502:V2503"/>
    <mergeCell ref="B2503:C2503"/>
    <mergeCell ref="D2503:E2503"/>
    <mergeCell ref="H2503:I2503"/>
    <mergeCell ref="L2503:M2503"/>
    <mergeCell ref="B2504:C2504"/>
    <mergeCell ref="D2504:I2504"/>
    <mergeCell ref="L2504:N2504"/>
    <mergeCell ref="P2504:V2504"/>
    <mergeCell ref="B2505:C2505"/>
    <mergeCell ref="D2505:E2505"/>
    <mergeCell ref="F2505:G2505"/>
    <mergeCell ref="H2505:I2505"/>
    <mergeCell ref="J2505:K2505"/>
    <mergeCell ref="L2505:O2505"/>
    <mergeCell ref="P2505:S2505"/>
    <mergeCell ref="T2505:V2505"/>
    <mergeCell ref="B2506:C2506"/>
    <mergeCell ref="D2506:E2506"/>
    <mergeCell ref="F2506:G2506"/>
    <mergeCell ref="H2506:I2506"/>
    <mergeCell ref="J2506:K2506"/>
    <mergeCell ref="L2506:O2506"/>
    <mergeCell ref="P2506:S2506"/>
    <mergeCell ref="T2506:V2506"/>
    <mergeCell ref="B2507:C2507"/>
    <mergeCell ref="D2507:E2507"/>
    <mergeCell ref="F2507:G2507"/>
    <mergeCell ref="H2507:I2507"/>
    <mergeCell ref="J2507:K2507"/>
    <mergeCell ref="L2507:O2507"/>
    <mergeCell ref="P2507:S2507"/>
    <mergeCell ref="T2507:V2507"/>
    <mergeCell ref="B2508:C2508"/>
    <mergeCell ref="D2508:E2508"/>
    <mergeCell ref="F2508:G2508"/>
    <mergeCell ref="H2508:I2508"/>
    <mergeCell ref="J2508:K2508"/>
    <mergeCell ref="L2508:Q2508"/>
    <mergeCell ref="R2508:V2509"/>
    <mergeCell ref="B2509:C2509"/>
    <mergeCell ref="D2509:E2509"/>
    <mergeCell ref="F2509:G2509"/>
    <mergeCell ref="H2509:I2509"/>
    <mergeCell ref="J2509:K2509"/>
    <mergeCell ref="L2509:Q2509"/>
    <mergeCell ref="B2510:C2510"/>
    <mergeCell ref="D2510:E2510"/>
    <mergeCell ref="F2510:G2510"/>
    <mergeCell ref="H2510:I2510"/>
    <mergeCell ref="J2510:K2510"/>
    <mergeCell ref="L2510:Q2510"/>
    <mergeCell ref="R2510:V2510"/>
    <mergeCell ref="B2511:C2511"/>
    <mergeCell ref="D2511:E2511"/>
    <mergeCell ref="F2511:G2511"/>
    <mergeCell ref="H2511:I2511"/>
    <mergeCell ref="J2511:K2511"/>
    <mergeCell ref="L2511:O2511"/>
    <mergeCell ref="P2511:Q2511"/>
    <mergeCell ref="R2511:V2511"/>
    <mergeCell ref="A2512:V2512"/>
    <mergeCell ref="A2513:V2513"/>
    <mergeCell ref="A2514:A2538"/>
    <mergeCell ref="B2514:C2514"/>
    <mergeCell ref="D2514:E2514"/>
    <mergeCell ref="F2514:Q2514"/>
    <mergeCell ref="R2514:S2514"/>
    <mergeCell ref="T2514:V2514"/>
    <mergeCell ref="B2515:C2515"/>
    <mergeCell ref="D2515:Q2515"/>
    <mergeCell ref="R2515:S2515"/>
    <mergeCell ref="T2515:V2515"/>
    <mergeCell ref="B2516:C2516"/>
    <mergeCell ref="D2516:Q2516"/>
    <mergeCell ref="R2516:S2516"/>
    <mergeCell ref="T2516:V2516"/>
    <mergeCell ref="B2517:C2517"/>
    <mergeCell ref="D2517:Q2517"/>
    <mergeCell ref="R2517:S2517"/>
    <mergeCell ref="T2517:V2517"/>
    <mergeCell ref="B2518:B2519"/>
    <mergeCell ref="C2518:C2519"/>
    <mergeCell ref="D2518:D2519"/>
    <mergeCell ref="E2518:E2519"/>
    <mergeCell ref="F2518:F2519"/>
    <mergeCell ref="G2518:G2519"/>
    <mergeCell ref="H2518:H2519"/>
    <mergeCell ref="I2518:I2519"/>
    <mergeCell ref="J2518:J2519"/>
    <mergeCell ref="K2518:K2519"/>
    <mergeCell ref="L2518:L2519"/>
    <mergeCell ref="M2518:M2519"/>
    <mergeCell ref="N2518:N2519"/>
    <mergeCell ref="O2518:O2519"/>
    <mergeCell ref="P2518:P2519"/>
    <mergeCell ref="Q2518:Q2519"/>
    <mergeCell ref="R2518:R2519"/>
    <mergeCell ref="S2518:S2519"/>
    <mergeCell ref="T2518:T2519"/>
    <mergeCell ref="U2518:U2519"/>
    <mergeCell ref="V2518:V2519"/>
    <mergeCell ref="B2520:C2520"/>
    <mergeCell ref="B2521:C2521"/>
    <mergeCell ref="B2522:C2522"/>
    <mergeCell ref="B2523:C2523"/>
    <mergeCell ref="B2524:C2524"/>
    <mergeCell ref="B2525:C2525"/>
    <mergeCell ref="B2526:C2526"/>
    <mergeCell ref="B2527:C2527"/>
    <mergeCell ref="B2528:C2528"/>
    <mergeCell ref="B2529:C2529"/>
    <mergeCell ref="V2529:V2530"/>
    <mergeCell ref="B2530:C2530"/>
    <mergeCell ref="D2530:E2530"/>
    <mergeCell ref="H2530:I2530"/>
    <mergeCell ref="L2530:M2530"/>
    <mergeCell ref="B2531:C2531"/>
    <mergeCell ref="D2531:I2531"/>
    <mergeCell ref="L2531:N2531"/>
    <mergeCell ref="P2531:V2531"/>
    <mergeCell ref="B2532:C2532"/>
    <mergeCell ref="D2532:E2532"/>
    <mergeCell ref="F2532:G2532"/>
    <mergeCell ref="H2532:I2532"/>
    <mergeCell ref="J2532:K2532"/>
    <mergeCell ref="L2532:O2532"/>
    <mergeCell ref="P2532:S2532"/>
    <mergeCell ref="T2532:V2532"/>
    <mergeCell ref="B2533:C2533"/>
    <mergeCell ref="D2533:E2533"/>
    <mergeCell ref="F2533:G2533"/>
    <mergeCell ref="H2533:I2533"/>
    <mergeCell ref="J2533:K2533"/>
    <mergeCell ref="L2533:O2533"/>
    <mergeCell ref="P2533:S2533"/>
    <mergeCell ref="T2533:V2533"/>
    <mergeCell ref="B2534:C2534"/>
    <mergeCell ref="D2534:E2534"/>
    <mergeCell ref="F2534:G2534"/>
    <mergeCell ref="H2534:I2534"/>
    <mergeCell ref="J2534:K2534"/>
    <mergeCell ref="L2534:O2534"/>
    <mergeCell ref="P2534:S2534"/>
    <mergeCell ref="T2534:V2534"/>
    <mergeCell ref="B2535:C2535"/>
    <mergeCell ref="D2535:E2535"/>
    <mergeCell ref="F2535:G2535"/>
    <mergeCell ref="H2535:I2535"/>
    <mergeCell ref="J2535:K2535"/>
    <mergeCell ref="L2535:Q2535"/>
    <mergeCell ref="R2535:V2536"/>
    <mergeCell ref="B2536:C2536"/>
    <mergeCell ref="D2536:E2536"/>
    <mergeCell ref="F2536:G2536"/>
    <mergeCell ref="H2536:I2536"/>
    <mergeCell ref="J2536:K2536"/>
    <mergeCell ref="L2536:Q2536"/>
    <mergeCell ref="B2537:C2537"/>
    <mergeCell ref="D2537:E2537"/>
    <mergeCell ref="F2537:G2537"/>
    <mergeCell ref="H2537:I2537"/>
    <mergeCell ref="J2537:K2537"/>
    <mergeCell ref="L2537:Q2537"/>
    <mergeCell ref="R2537:V2537"/>
    <mergeCell ref="B2538:C2538"/>
    <mergeCell ref="D2538:E2538"/>
    <mergeCell ref="F2538:G2538"/>
    <mergeCell ref="H2538:I2538"/>
    <mergeCell ref="J2538:K2538"/>
    <mergeCell ref="L2538:O2538"/>
    <mergeCell ref="P2538:Q2538"/>
    <mergeCell ref="R2538:V2538"/>
    <mergeCell ref="A2539:V2539"/>
    <mergeCell ref="A2540:V2540"/>
    <mergeCell ref="A2541:A2565"/>
    <mergeCell ref="B2541:C2541"/>
    <mergeCell ref="D2541:E2541"/>
    <mergeCell ref="F2541:Q2541"/>
    <mergeCell ref="R2541:S2541"/>
    <mergeCell ref="T2541:V2541"/>
    <mergeCell ref="B2542:C2542"/>
    <mergeCell ref="D2542:Q2542"/>
    <mergeCell ref="R2542:S2542"/>
    <mergeCell ref="T2542:V2542"/>
    <mergeCell ref="B2543:C2543"/>
    <mergeCell ref="D2543:Q2543"/>
    <mergeCell ref="R2543:S2543"/>
    <mergeCell ref="T2543:V2543"/>
    <mergeCell ref="B2544:C2544"/>
    <mergeCell ref="D2544:Q2544"/>
    <mergeCell ref="R2544:S2544"/>
    <mergeCell ref="T2544:V2544"/>
    <mergeCell ref="B2545:B2546"/>
    <mergeCell ref="C2545:C2546"/>
    <mergeCell ref="D2545:D2546"/>
    <mergeCell ref="E2545:E2546"/>
    <mergeCell ref="F2545:F2546"/>
    <mergeCell ref="G2545:G2546"/>
    <mergeCell ref="H2545:H2546"/>
    <mergeCell ref="I2545:I2546"/>
    <mergeCell ref="J2545:J2546"/>
    <mergeCell ref="K2545:K2546"/>
    <mergeCell ref="L2545:L2546"/>
    <mergeCell ref="M2545:M2546"/>
    <mergeCell ref="N2545:N2546"/>
    <mergeCell ref="O2545:O2546"/>
    <mergeCell ref="P2545:P2546"/>
    <mergeCell ref="Q2545:Q2546"/>
    <mergeCell ref="R2545:R2546"/>
    <mergeCell ref="S2545:S2546"/>
    <mergeCell ref="T2545:T2546"/>
    <mergeCell ref="U2545:U2546"/>
    <mergeCell ref="V2545:V2546"/>
    <mergeCell ref="B2547:C2547"/>
    <mergeCell ref="B2548:C2548"/>
    <mergeCell ref="B2549:C2549"/>
    <mergeCell ref="B2550:C2550"/>
    <mergeCell ref="B2551:C2551"/>
    <mergeCell ref="B2552:C2552"/>
    <mergeCell ref="B2553:C2553"/>
    <mergeCell ref="B2554:C2554"/>
    <mergeCell ref="B2555:C2555"/>
    <mergeCell ref="B2556:C2556"/>
    <mergeCell ref="V2556:V2557"/>
    <mergeCell ref="B2557:C2557"/>
    <mergeCell ref="D2557:E2557"/>
    <mergeCell ref="H2557:I2557"/>
    <mergeCell ref="L2557:M2557"/>
    <mergeCell ref="B2558:C2558"/>
    <mergeCell ref="D2558:I2558"/>
    <mergeCell ref="L2558:N2558"/>
    <mergeCell ref="P2558:V2558"/>
    <mergeCell ref="B2559:C2559"/>
    <mergeCell ref="D2559:E2559"/>
    <mergeCell ref="F2559:G2559"/>
    <mergeCell ref="H2559:I2559"/>
    <mergeCell ref="J2559:K2559"/>
    <mergeCell ref="L2559:O2559"/>
    <mergeCell ref="P2559:S2559"/>
    <mergeCell ref="T2559:V2559"/>
    <mergeCell ref="B2560:C2560"/>
    <mergeCell ref="D2560:E2560"/>
    <mergeCell ref="F2560:G2560"/>
    <mergeCell ref="H2560:I2560"/>
    <mergeCell ref="J2560:K2560"/>
    <mergeCell ref="L2560:O2560"/>
    <mergeCell ref="P2560:S2560"/>
    <mergeCell ref="T2560:V2560"/>
    <mergeCell ref="B2561:C2561"/>
    <mergeCell ref="D2561:E2561"/>
    <mergeCell ref="F2561:G2561"/>
    <mergeCell ref="H2561:I2561"/>
    <mergeCell ref="J2561:K2561"/>
    <mergeCell ref="L2561:O2561"/>
    <mergeCell ref="P2561:S2561"/>
    <mergeCell ref="T2561:V2561"/>
    <mergeCell ref="B2562:C2562"/>
    <mergeCell ref="D2562:E2562"/>
    <mergeCell ref="F2562:G2562"/>
    <mergeCell ref="H2562:I2562"/>
    <mergeCell ref="J2562:K2562"/>
    <mergeCell ref="L2562:Q2562"/>
    <mergeCell ref="R2562:V2563"/>
    <mergeCell ref="B2563:C2563"/>
    <mergeCell ref="D2563:E2563"/>
    <mergeCell ref="F2563:G2563"/>
    <mergeCell ref="H2563:I2563"/>
    <mergeCell ref="J2563:K2563"/>
    <mergeCell ref="L2563:Q2563"/>
    <mergeCell ref="B2564:C2564"/>
    <mergeCell ref="D2564:E2564"/>
    <mergeCell ref="F2564:G2564"/>
    <mergeCell ref="H2564:I2564"/>
    <mergeCell ref="J2564:K2564"/>
    <mergeCell ref="L2564:Q2564"/>
    <mergeCell ref="R2564:V2564"/>
    <mergeCell ref="B2565:C2565"/>
    <mergeCell ref="D2565:E2565"/>
    <mergeCell ref="F2565:G2565"/>
    <mergeCell ref="H2565:I2565"/>
    <mergeCell ref="J2565:K2565"/>
    <mergeCell ref="L2565:O2565"/>
    <mergeCell ref="P2565:Q2565"/>
    <mergeCell ref="R2565:V2565"/>
    <mergeCell ref="A2593:V2593"/>
    <mergeCell ref="A2594:V2594"/>
    <mergeCell ref="A2595:A2619"/>
    <mergeCell ref="B2595:C2595"/>
    <mergeCell ref="D2595:E2595"/>
    <mergeCell ref="F2595:Q2595"/>
    <mergeCell ref="R2595:S2595"/>
    <mergeCell ref="T2595:V2595"/>
    <mergeCell ref="B2596:C2596"/>
    <mergeCell ref="D2596:Q2596"/>
    <mergeCell ref="R2596:S2596"/>
    <mergeCell ref="T2596:V2596"/>
    <mergeCell ref="B2597:C2597"/>
    <mergeCell ref="D2597:Q2597"/>
    <mergeCell ref="R2597:S2597"/>
    <mergeCell ref="T2597:V2597"/>
    <mergeCell ref="B2598:C2598"/>
    <mergeCell ref="D2598:Q2598"/>
    <mergeCell ref="R2598:S2598"/>
    <mergeCell ref="T2598:V2598"/>
    <mergeCell ref="B2599:B2600"/>
    <mergeCell ref="C2599:C2600"/>
    <mergeCell ref="D2599:D2600"/>
    <mergeCell ref="E2599:E2600"/>
    <mergeCell ref="F2599:F2600"/>
    <mergeCell ref="G2599:G2600"/>
    <mergeCell ref="H2599:H2600"/>
    <mergeCell ref="I2599:I2600"/>
    <mergeCell ref="J2599:J2600"/>
    <mergeCell ref="K2599:K2600"/>
    <mergeCell ref="L2599:L2600"/>
    <mergeCell ref="M2599:M2600"/>
    <mergeCell ref="N2599:N2600"/>
    <mergeCell ref="O2599:O2600"/>
    <mergeCell ref="P2599:P2600"/>
    <mergeCell ref="Q2599:Q2600"/>
    <mergeCell ref="R2599:R2600"/>
    <mergeCell ref="S2599:S2600"/>
    <mergeCell ref="T2599:T2600"/>
    <mergeCell ref="U2599:U2600"/>
    <mergeCell ref="V2599:V2600"/>
    <mergeCell ref="B2601:C2601"/>
    <mergeCell ref="B2602:C2602"/>
    <mergeCell ref="B2603:C2603"/>
    <mergeCell ref="B2604:C2604"/>
    <mergeCell ref="B2605:C2605"/>
    <mergeCell ref="B2606:C2606"/>
    <mergeCell ref="B2607:C2607"/>
    <mergeCell ref="B2608:C2608"/>
    <mergeCell ref="B2609:C2609"/>
    <mergeCell ref="B2610:C2610"/>
    <mergeCell ref="V2610:V2611"/>
    <mergeCell ref="B2611:C2611"/>
    <mergeCell ref="D2611:E2611"/>
    <mergeCell ref="H2611:I2611"/>
    <mergeCell ref="L2611:M2611"/>
    <mergeCell ref="B2612:C2612"/>
    <mergeCell ref="D2612:I2612"/>
    <mergeCell ref="L2612:N2612"/>
    <mergeCell ref="P2612:V2612"/>
    <mergeCell ref="B2613:C2613"/>
    <mergeCell ref="D2613:E2613"/>
    <mergeCell ref="F2613:G2613"/>
    <mergeCell ref="H2613:I2613"/>
    <mergeCell ref="J2613:K2613"/>
    <mergeCell ref="L2613:O2613"/>
    <mergeCell ref="P2613:S2613"/>
    <mergeCell ref="T2613:V2613"/>
    <mergeCell ref="B2614:C2614"/>
    <mergeCell ref="D2614:E2614"/>
    <mergeCell ref="F2614:G2614"/>
    <mergeCell ref="H2614:I2614"/>
    <mergeCell ref="J2614:K2614"/>
    <mergeCell ref="L2614:O2614"/>
    <mergeCell ref="P2614:S2614"/>
    <mergeCell ref="T2614:V2614"/>
    <mergeCell ref="B2615:C2615"/>
    <mergeCell ref="D2615:E2615"/>
    <mergeCell ref="F2615:G2615"/>
    <mergeCell ref="H2615:I2615"/>
    <mergeCell ref="J2615:K2615"/>
    <mergeCell ref="L2615:O2615"/>
    <mergeCell ref="P2615:S2615"/>
    <mergeCell ref="T2615:V2615"/>
    <mergeCell ref="B2616:C2616"/>
    <mergeCell ref="D2616:E2616"/>
    <mergeCell ref="F2616:G2616"/>
    <mergeCell ref="H2616:I2616"/>
    <mergeCell ref="J2616:K2616"/>
    <mergeCell ref="L2616:Q2616"/>
    <mergeCell ref="R2616:V2617"/>
    <mergeCell ref="B2617:C2617"/>
    <mergeCell ref="D2617:E2617"/>
    <mergeCell ref="F2617:G2617"/>
    <mergeCell ref="H2617:I2617"/>
    <mergeCell ref="J2617:K2617"/>
    <mergeCell ref="L2617:Q2617"/>
    <mergeCell ref="B2618:C2618"/>
    <mergeCell ref="D2618:E2618"/>
    <mergeCell ref="F2618:G2618"/>
    <mergeCell ref="H2618:I2618"/>
    <mergeCell ref="J2618:K2618"/>
    <mergeCell ref="L2618:Q2618"/>
    <mergeCell ref="R2618:V2618"/>
    <mergeCell ref="B2619:C2619"/>
    <mergeCell ref="D2619:E2619"/>
    <mergeCell ref="F2619:G2619"/>
    <mergeCell ref="H2619:I2619"/>
    <mergeCell ref="J2619:K2619"/>
    <mergeCell ref="L2619:O2619"/>
    <mergeCell ref="P2619:Q2619"/>
    <mergeCell ref="R2619:V2619"/>
    <mergeCell ref="A2620:V2620"/>
    <mergeCell ref="A2621:V2621"/>
    <mergeCell ref="A2622:A2646"/>
    <mergeCell ref="B2622:C2622"/>
    <mergeCell ref="D2622:E2622"/>
    <mergeCell ref="F2622:Q2622"/>
    <mergeCell ref="R2622:S2622"/>
    <mergeCell ref="T2622:V2622"/>
    <mergeCell ref="B2623:C2623"/>
    <mergeCell ref="D2623:Q2623"/>
    <mergeCell ref="R2623:S2623"/>
    <mergeCell ref="T2623:V2623"/>
    <mergeCell ref="B2624:C2624"/>
    <mergeCell ref="D2624:Q2624"/>
    <mergeCell ref="R2624:S2624"/>
    <mergeCell ref="T2624:V2624"/>
    <mergeCell ref="B2625:C2625"/>
    <mergeCell ref="D2625:Q2625"/>
    <mergeCell ref="R2625:S2625"/>
    <mergeCell ref="T2625:V2625"/>
    <mergeCell ref="B2626:B2627"/>
    <mergeCell ref="C2626:C2627"/>
    <mergeCell ref="D2626:D2627"/>
    <mergeCell ref="E2626:E2627"/>
    <mergeCell ref="F2626:F2627"/>
    <mergeCell ref="G2626:G2627"/>
    <mergeCell ref="H2626:H2627"/>
    <mergeCell ref="I2626:I2627"/>
    <mergeCell ref="J2626:J2627"/>
    <mergeCell ref="K2626:K2627"/>
    <mergeCell ref="L2626:L2627"/>
    <mergeCell ref="M2626:M2627"/>
    <mergeCell ref="N2626:N2627"/>
    <mergeCell ref="O2626:O2627"/>
    <mergeCell ref="P2626:P2627"/>
    <mergeCell ref="Q2626:Q2627"/>
    <mergeCell ref="R2626:R2627"/>
    <mergeCell ref="S2626:S2627"/>
    <mergeCell ref="T2626:T2627"/>
    <mergeCell ref="U2626:U2627"/>
    <mergeCell ref="V2626:V2627"/>
    <mergeCell ref="B2628:C2628"/>
    <mergeCell ref="B2629:C2629"/>
    <mergeCell ref="B2630:C2630"/>
    <mergeCell ref="B2631:C2631"/>
    <mergeCell ref="B2632:C2632"/>
    <mergeCell ref="B2633:C2633"/>
    <mergeCell ref="B2634:C2634"/>
    <mergeCell ref="B2635:C2635"/>
    <mergeCell ref="B2636:C2636"/>
    <mergeCell ref="B2637:C2637"/>
    <mergeCell ref="V2637:V2638"/>
    <mergeCell ref="B2638:C2638"/>
    <mergeCell ref="D2638:E2638"/>
    <mergeCell ref="H2638:I2638"/>
    <mergeCell ref="L2638:M2638"/>
    <mergeCell ref="B2639:C2639"/>
    <mergeCell ref="D2639:I2639"/>
    <mergeCell ref="L2639:N2639"/>
    <mergeCell ref="P2639:V2639"/>
    <mergeCell ref="B2640:C2640"/>
    <mergeCell ref="D2640:E2640"/>
    <mergeCell ref="F2640:G2640"/>
    <mergeCell ref="H2640:I2640"/>
    <mergeCell ref="J2640:K2640"/>
    <mergeCell ref="L2640:O2640"/>
    <mergeCell ref="P2640:S2640"/>
    <mergeCell ref="T2640:V2640"/>
    <mergeCell ref="B2641:C2641"/>
    <mergeCell ref="D2641:E2641"/>
    <mergeCell ref="F2641:G2641"/>
    <mergeCell ref="H2641:I2641"/>
    <mergeCell ref="J2641:K2641"/>
    <mergeCell ref="L2641:O2641"/>
    <mergeCell ref="P2641:S2641"/>
    <mergeCell ref="T2641:V2641"/>
    <mergeCell ref="B2642:C2642"/>
    <mergeCell ref="D2642:E2642"/>
    <mergeCell ref="F2642:G2642"/>
    <mergeCell ref="H2642:I2642"/>
    <mergeCell ref="J2642:K2642"/>
    <mergeCell ref="L2642:O2642"/>
    <mergeCell ref="P2642:S2642"/>
    <mergeCell ref="T2642:V2642"/>
    <mergeCell ref="B2643:C2643"/>
    <mergeCell ref="D2643:E2643"/>
    <mergeCell ref="F2643:G2643"/>
    <mergeCell ref="H2643:I2643"/>
    <mergeCell ref="J2643:K2643"/>
    <mergeCell ref="L2643:Q2643"/>
    <mergeCell ref="R2643:V2644"/>
    <mergeCell ref="B2644:C2644"/>
    <mergeCell ref="D2644:E2644"/>
    <mergeCell ref="F2644:G2644"/>
    <mergeCell ref="H2644:I2644"/>
    <mergeCell ref="J2644:K2644"/>
    <mergeCell ref="L2644:Q2644"/>
    <mergeCell ref="B2645:C2645"/>
    <mergeCell ref="D2645:E2645"/>
    <mergeCell ref="F2645:G2645"/>
    <mergeCell ref="H2645:I2645"/>
    <mergeCell ref="J2645:K2645"/>
    <mergeCell ref="L2645:Q2645"/>
    <mergeCell ref="R2645:V2645"/>
    <mergeCell ref="B2646:C2646"/>
    <mergeCell ref="D2646:E2646"/>
    <mergeCell ref="F2646:G2646"/>
    <mergeCell ref="H2646:I2646"/>
    <mergeCell ref="J2646:K2646"/>
    <mergeCell ref="L2646:O2646"/>
    <mergeCell ref="P2646:Q2646"/>
    <mergeCell ref="R2646:V2646"/>
    <mergeCell ref="A2647:V2647"/>
    <mergeCell ref="A2648:V2648"/>
    <mergeCell ref="A2649:A2673"/>
    <mergeCell ref="B2649:C2649"/>
    <mergeCell ref="D2649:E2649"/>
    <mergeCell ref="F2649:Q2649"/>
    <mergeCell ref="R2649:S2649"/>
    <mergeCell ref="T2649:V2649"/>
    <mergeCell ref="B2650:C2650"/>
    <mergeCell ref="D2650:Q2650"/>
    <mergeCell ref="R2650:S2650"/>
    <mergeCell ref="T2650:V2650"/>
    <mergeCell ref="B2651:C2651"/>
    <mergeCell ref="D2651:Q2651"/>
    <mergeCell ref="R2651:S2651"/>
    <mergeCell ref="T2651:V2651"/>
    <mergeCell ref="B2652:C2652"/>
    <mergeCell ref="D2652:Q2652"/>
    <mergeCell ref="R2652:S2652"/>
    <mergeCell ref="T2652:V2652"/>
    <mergeCell ref="B2653:B2654"/>
    <mergeCell ref="C2653:C2654"/>
    <mergeCell ref="D2653:D2654"/>
    <mergeCell ref="E2653:E2654"/>
    <mergeCell ref="F2653:F2654"/>
    <mergeCell ref="G2653:G2654"/>
    <mergeCell ref="H2653:H2654"/>
    <mergeCell ref="I2653:I2654"/>
    <mergeCell ref="J2653:J2654"/>
    <mergeCell ref="K2653:K2654"/>
    <mergeCell ref="L2653:L2654"/>
    <mergeCell ref="M2653:M2654"/>
    <mergeCell ref="N2653:N2654"/>
    <mergeCell ref="O2653:O2654"/>
    <mergeCell ref="P2653:P2654"/>
    <mergeCell ref="Q2653:Q2654"/>
    <mergeCell ref="J2673:K2673"/>
    <mergeCell ref="L2673:O2673"/>
    <mergeCell ref="P2673:Q2673"/>
    <mergeCell ref="R2673:V2673"/>
    <mergeCell ref="R2653:R2654"/>
    <mergeCell ref="S2653:S2654"/>
    <mergeCell ref="T2653:T2654"/>
    <mergeCell ref="U2653:U2654"/>
    <mergeCell ref="V2653:V2654"/>
    <mergeCell ref="B2655:C2655"/>
    <mergeCell ref="B2656:C2656"/>
    <mergeCell ref="B2657:C2657"/>
    <mergeCell ref="B2658:C2658"/>
    <mergeCell ref="B2659:C2659"/>
    <mergeCell ref="B2660:C2660"/>
    <mergeCell ref="B2661:C2661"/>
    <mergeCell ref="B2662:C2662"/>
    <mergeCell ref="B2663:C2663"/>
    <mergeCell ref="B2664:C2664"/>
    <mergeCell ref="V2664:V2665"/>
    <mergeCell ref="B2665:C2665"/>
    <mergeCell ref="D2665:E2665"/>
    <mergeCell ref="H2665:I2665"/>
    <mergeCell ref="L2665:M2665"/>
    <mergeCell ref="B2666:C2666"/>
    <mergeCell ref="D2666:I2666"/>
    <mergeCell ref="L2666:N2666"/>
    <mergeCell ref="P2666:V2666"/>
    <mergeCell ref="B2667:C2667"/>
    <mergeCell ref="D2667:E2667"/>
    <mergeCell ref="F2667:G2667"/>
    <mergeCell ref="H2667:I2667"/>
    <mergeCell ref="J2667:K2667"/>
    <mergeCell ref="L2667:O2667"/>
    <mergeCell ref="P2667:S2667"/>
    <mergeCell ref="T2667:V2667"/>
    <mergeCell ref="B2668:C2668"/>
    <mergeCell ref="D2668:E2668"/>
    <mergeCell ref="F2668:G2668"/>
    <mergeCell ref="H2668:I2668"/>
    <mergeCell ref="J2668:K2668"/>
    <mergeCell ref="L2668:O2668"/>
    <mergeCell ref="P2668:S2668"/>
    <mergeCell ref="T2668:V2668"/>
    <mergeCell ref="N2680:N2681"/>
    <mergeCell ref="O2680:O2681"/>
    <mergeCell ref="P2680:P2681"/>
    <mergeCell ref="Q2680:Q2681"/>
    <mergeCell ref="R2680:R2681"/>
    <mergeCell ref="S2680:S2681"/>
    <mergeCell ref="T2680:T2681"/>
    <mergeCell ref="U2680:U2681"/>
    <mergeCell ref="V2680:V2681"/>
    <mergeCell ref="B2682:C2682"/>
    <mergeCell ref="B2683:C2683"/>
    <mergeCell ref="B2684:C2684"/>
    <mergeCell ref="B2685:C2685"/>
    <mergeCell ref="B2686:C2686"/>
    <mergeCell ref="B2687:C2687"/>
    <mergeCell ref="B2688:C2688"/>
    <mergeCell ref="B2689:C2689"/>
    <mergeCell ref="B2690:C2690"/>
    <mergeCell ref="B2691:C2691"/>
    <mergeCell ref="V2691:V2692"/>
    <mergeCell ref="B2692:C2692"/>
    <mergeCell ref="D2692:E2692"/>
    <mergeCell ref="H2692:I2692"/>
    <mergeCell ref="L2692:M2692"/>
    <mergeCell ref="B2693:C2693"/>
    <mergeCell ref="D2693:I2693"/>
    <mergeCell ref="L2693:N2693"/>
    <mergeCell ref="P2693:V2693"/>
    <mergeCell ref="B2694:C2694"/>
    <mergeCell ref="D2694:E2694"/>
    <mergeCell ref="F2694:G2694"/>
    <mergeCell ref="H2694:I2694"/>
    <mergeCell ref="B2669:C2669"/>
    <mergeCell ref="D2669:E2669"/>
    <mergeCell ref="F2669:G2669"/>
    <mergeCell ref="H2669:I2669"/>
    <mergeCell ref="J2669:K2669"/>
    <mergeCell ref="L2669:O2669"/>
    <mergeCell ref="P2669:S2669"/>
    <mergeCell ref="T2669:V2669"/>
    <mergeCell ref="B2670:C2670"/>
    <mergeCell ref="D2670:E2670"/>
    <mergeCell ref="F2670:G2670"/>
    <mergeCell ref="H2670:I2670"/>
    <mergeCell ref="J2670:K2670"/>
    <mergeCell ref="L2670:Q2670"/>
    <mergeCell ref="R2670:V2671"/>
    <mergeCell ref="B2671:C2671"/>
    <mergeCell ref="D2671:E2671"/>
    <mergeCell ref="F2671:G2671"/>
    <mergeCell ref="H2671:I2671"/>
    <mergeCell ref="J2671:K2671"/>
    <mergeCell ref="L2671:Q2671"/>
    <mergeCell ref="B2672:C2672"/>
    <mergeCell ref="D2672:E2672"/>
    <mergeCell ref="F2672:G2672"/>
    <mergeCell ref="H2672:I2672"/>
    <mergeCell ref="J2672:K2672"/>
    <mergeCell ref="L2672:Q2672"/>
    <mergeCell ref="R2672:V2672"/>
    <mergeCell ref="B2673:C2673"/>
    <mergeCell ref="D2673:E2673"/>
    <mergeCell ref="F2673:G2673"/>
    <mergeCell ref="H2673:I2673"/>
    <mergeCell ref="L2694:O2694"/>
    <mergeCell ref="P2694:S2694"/>
    <mergeCell ref="T2694:V2694"/>
    <mergeCell ref="B2695:C2695"/>
    <mergeCell ref="D2695:E2695"/>
    <mergeCell ref="F2695:G2695"/>
    <mergeCell ref="H2695:I2695"/>
    <mergeCell ref="J2695:K2695"/>
    <mergeCell ref="L2695:O2695"/>
    <mergeCell ref="P2695:S2695"/>
    <mergeCell ref="T2695:V2695"/>
    <mergeCell ref="B2696:C2696"/>
    <mergeCell ref="D2696:E2696"/>
    <mergeCell ref="F2696:G2696"/>
    <mergeCell ref="H2696:I2696"/>
    <mergeCell ref="J2696:K2696"/>
    <mergeCell ref="L2696:O2696"/>
    <mergeCell ref="P2696:S2696"/>
    <mergeCell ref="T2696:V2696"/>
    <mergeCell ref="B2697:C2697"/>
    <mergeCell ref="D2697:E2697"/>
    <mergeCell ref="F2697:G2697"/>
    <mergeCell ref="H2697:I2697"/>
    <mergeCell ref="J2697:K2697"/>
    <mergeCell ref="L2697:Q2697"/>
    <mergeCell ref="R2697:V2698"/>
    <mergeCell ref="B2698:C2698"/>
    <mergeCell ref="D2698:E2698"/>
    <mergeCell ref="F2698:G2698"/>
    <mergeCell ref="H2698:I2698"/>
    <mergeCell ref="J2698:K2698"/>
    <mergeCell ref="L2698:Q2698"/>
    <mergeCell ref="A2674:V2674"/>
    <mergeCell ref="A2675:V2675"/>
    <mergeCell ref="A2676:A2700"/>
    <mergeCell ref="B2676:C2676"/>
    <mergeCell ref="D2676:E2676"/>
    <mergeCell ref="F2676:Q2676"/>
    <mergeCell ref="R2676:S2676"/>
    <mergeCell ref="T2676:V2676"/>
    <mergeCell ref="B2677:C2677"/>
    <mergeCell ref="D2677:Q2677"/>
    <mergeCell ref="R2677:S2677"/>
    <mergeCell ref="T2677:V2677"/>
    <mergeCell ref="B2678:C2678"/>
    <mergeCell ref="D2678:Q2678"/>
    <mergeCell ref="R2678:S2678"/>
    <mergeCell ref="T2678:V2678"/>
    <mergeCell ref="B2679:C2679"/>
    <mergeCell ref="D2679:Q2679"/>
    <mergeCell ref="R2679:S2679"/>
    <mergeCell ref="T2679:V2679"/>
    <mergeCell ref="B2680:B2681"/>
    <mergeCell ref="C2680:C2681"/>
    <mergeCell ref="D2680:D2681"/>
    <mergeCell ref="E2680:E2681"/>
    <mergeCell ref="F2680:F2681"/>
    <mergeCell ref="G2680:G2681"/>
    <mergeCell ref="H2680:H2681"/>
    <mergeCell ref="I2680:I2681"/>
    <mergeCell ref="J2680:J2681"/>
    <mergeCell ref="K2680:K2681"/>
    <mergeCell ref="L2680:L2681"/>
    <mergeCell ref="M2680:M2681"/>
    <mergeCell ref="D2153:I2153"/>
    <mergeCell ref="L2153:N2153"/>
    <mergeCell ref="P2153:V2153"/>
    <mergeCell ref="B2143:C2143"/>
    <mergeCell ref="B2144:C2144"/>
    <mergeCell ref="B2145:C2145"/>
    <mergeCell ref="B2146:C2146"/>
    <mergeCell ref="B2147:C2147"/>
    <mergeCell ref="B2148:C2148"/>
    <mergeCell ref="B2149:C2149"/>
    <mergeCell ref="B2150:C2150"/>
    <mergeCell ref="B2151:C2151"/>
    <mergeCell ref="B2699:C2699"/>
    <mergeCell ref="D2699:E2699"/>
    <mergeCell ref="F2699:G2699"/>
    <mergeCell ref="H2699:I2699"/>
    <mergeCell ref="J2699:K2699"/>
    <mergeCell ref="L2699:Q2699"/>
    <mergeCell ref="R2699:V2699"/>
    <mergeCell ref="B2700:C2700"/>
    <mergeCell ref="D2700:E2700"/>
    <mergeCell ref="F2700:G2700"/>
    <mergeCell ref="H2700:I2700"/>
    <mergeCell ref="J2700:K2700"/>
    <mergeCell ref="L2700:O2700"/>
    <mergeCell ref="P2700:Q2700"/>
    <mergeCell ref="R2700:V2700"/>
    <mergeCell ref="B2159:C2159"/>
    <mergeCell ref="D2159:E2159"/>
    <mergeCell ref="F2159:G2159"/>
    <mergeCell ref="H2159:I2159"/>
    <mergeCell ref="J2159:K2159"/>
    <mergeCell ref="L2159:Q2159"/>
    <mergeCell ref="R2159:V2159"/>
    <mergeCell ref="B2160:C2160"/>
    <mergeCell ref="D2160:E2160"/>
    <mergeCell ref="F2160:G2160"/>
    <mergeCell ref="H2160:I2160"/>
    <mergeCell ref="J2160:K2160"/>
    <mergeCell ref="L2160:O2160"/>
    <mergeCell ref="P2160:Q2160"/>
    <mergeCell ref="R2160:V2160"/>
    <mergeCell ref="B2156:C2156"/>
    <mergeCell ref="D2156:E2156"/>
    <mergeCell ref="F2156:G2156"/>
    <mergeCell ref="H2156:I2156"/>
    <mergeCell ref="J2156:K2156"/>
    <mergeCell ref="L2156:O2156"/>
    <mergeCell ref="P2156:S2156"/>
    <mergeCell ref="T2156:V2156"/>
    <mergeCell ref="B2157:C2157"/>
    <mergeCell ref="D2157:E2157"/>
    <mergeCell ref="F2157:G2157"/>
    <mergeCell ref="H2157:I2157"/>
    <mergeCell ref="J2157:K2157"/>
    <mergeCell ref="L2157:Q2157"/>
    <mergeCell ref="R2157:V2158"/>
    <mergeCell ref="B2158:C2158"/>
    <mergeCell ref="D2158:E2158"/>
    <mergeCell ref="F2158:G2158"/>
    <mergeCell ref="H2158:I2158"/>
    <mergeCell ref="J2158:K2158"/>
    <mergeCell ref="L2158:Q2158"/>
    <mergeCell ref="J2694:K2694"/>
    <mergeCell ref="O2140:O2141"/>
    <mergeCell ref="P2140:P2141"/>
    <mergeCell ref="Q2140:Q2141"/>
    <mergeCell ref="R2140:R2141"/>
    <mergeCell ref="S2140:S2141"/>
    <mergeCell ref="T2140:T2141"/>
    <mergeCell ref="U2140:U2141"/>
    <mergeCell ref="V2140:V2141"/>
    <mergeCell ref="B2142:C2142"/>
    <mergeCell ref="F2140:F2141"/>
    <mergeCell ref="G2140:G2141"/>
    <mergeCell ref="H2140:H2141"/>
    <mergeCell ref="I2140:I2141"/>
    <mergeCell ref="J2140:J2141"/>
    <mergeCell ref="K2140:K2141"/>
    <mergeCell ref="L2140:L2141"/>
    <mergeCell ref="M2140:M2141"/>
    <mergeCell ref="N2140:N2141"/>
    <mergeCell ref="A2134:V2134"/>
    <mergeCell ref="A2135:V2135"/>
    <mergeCell ref="A2136:A2160"/>
    <mergeCell ref="B2136:C2136"/>
    <mergeCell ref="D2136:E2136"/>
    <mergeCell ref="F2136:Q2136"/>
    <mergeCell ref="R2136:S2136"/>
    <mergeCell ref="T2136:V2136"/>
    <mergeCell ref="B2137:C2137"/>
    <mergeCell ref="D2137:Q2137"/>
    <mergeCell ref="R2137:S2137"/>
    <mergeCell ref="T2137:V2137"/>
    <mergeCell ref="B2138:C2138"/>
    <mergeCell ref="D2138:Q2138"/>
    <mergeCell ref="R2138:S2138"/>
    <mergeCell ref="T2138:V2138"/>
    <mergeCell ref="B2139:C2139"/>
    <mergeCell ref="D2139:Q2139"/>
    <mergeCell ref="R2139:S2139"/>
    <mergeCell ref="T2139:V2139"/>
    <mergeCell ref="B2140:B2141"/>
    <mergeCell ref="C2140:C2141"/>
    <mergeCell ref="D2140:D2141"/>
    <mergeCell ref="E2140:E2141"/>
    <mergeCell ref="B2154:C2154"/>
    <mergeCell ref="D2154:E2154"/>
    <mergeCell ref="F2154:G2154"/>
    <mergeCell ref="H2154:I2154"/>
    <mergeCell ref="J2154:K2154"/>
    <mergeCell ref="L2154:O2154"/>
    <mergeCell ref="P2154:S2154"/>
    <mergeCell ref="T2154:V2154"/>
    <mergeCell ref="B2155:C2155"/>
    <mergeCell ref="D2155:E2155"/>
    <mergeCell ref="F2155:G2155"/>
    <mergeCell ref="H2155:I2155"/>
    <mergeCell ref="J2155:K2155"/>
    <mergeCell ref="L2155:O2155"/>
    <mergeCell ref="P2155:S2155"/>
    <mergeCell ref="T2155:V2155"/>
    <mergeCell ref="V2151:V2152"/>
    <mergeCell ref="B2152:C2152"/>
    <mergeCell ref="D2152:E2152"/>
    <mergeCell ref="H2152:I2152"/>
    <mergeCell ref="L2152:M2152"/>
    <mergeCell ref="B2153:C2153"/>
    <mergeCell ref="D2126:I2126"/>
    <mergeCell ref="L2126:N2126"/>
    <mergeCell ref="P2126:V2126"/>
    <mergeCell ref="B2116:C2116"/>
    <mergeCell ref="B2117:C2117"/>
    <mergeCell ref="B2118:C2118"/>
    <mergeCell ref="B2119:C2119"/>
    <mergeCell ref="B2120:C2120"/>
    <mergeCell ref="B2121:C2121"/>
    <mergeCell ref="B2122:C2122"/>
    <mergeCell ref="B2123:C2123"/>
    <mergeCell ref="B2124:C2124"/>
    <mergeCell ref="B2132:C2132"/>
    <mergeCell ref="D2132:E2132"/>
    <mergeCell ref="F2132:G2132"/>
    <mergeCell ref="H2132:I2132"/>
    <mergeCell ref="J2132:K2132"/>
    <mergeCell ref="L2132:Q2132"/>
    <mergeCell ref="R2132:V2132"/>
    <mergeCell ref="B2133:C2133"/>
    <mergeCell ref="D2133:E2133"/>
    <mergeCell ref="F2133:G2133"/>
    <mergeCell ref="H2133:I2133"/>
    <mergeCell ref="J2133:K2133"/>
    <mergeCell ref="L2133:O2133"/>
    <mergeCell ref="P2133:Q2133"/>
    <mergeCell ref="R2133:V2133"/>
    <mergeCell ref="B2129:C2129"/>
    <mergeCell ref="D2129:E2129"/>
    <mergeCell ref="F2129:G2129"/>
    <mergeCell ref="H2129:I2129"/>
    <mergeCell ref="J2129:K2129"/>
    <mergeCell ref="L2129:O2129"/>
    <mergeCell ref="P2129:S2129"/>
    <mergeCell ref="T2129:V2129"/>
    <mergeCell ref="B2130:C2130"/>
    <mergeCell ref="D2130:E2130"/>
    <mergeCell ref="F2130:G2130"/>
    <mergeCell ref="H2130:I2130"/>
    <mergeCell ref="J2130:K2130"/>
    <mergeCell ref="L2130:Q2130"/>
    <mergeCell ref="R2130:V2131"/>
    <mergeCell ref="B2131:C2131"/>
    <mergeCell ref="D2131:E2131"/>
    <mergeCell ref="F2131:G2131"/>
    <mergeCell ref="H2131:I2131"/>
    <mergeCell ref="J2131:K2131"/>
    <mergeCell ref="L2131:Q2131"/>
    <mergeCell ref="O2113:O2114"/>
    <mergeCell ref="P2113:P2114"/>
    <mergeCell ref="Q2113:Q2114"/>
    <mergeCell ref="R2113:R2114"/>
    <mergeCell ref="S2113:S2114"/>
    <mergeCell ref="T2113:T2114"/>
    <mergeCell ref="U2113:U2114"/>
    <mergeCell ref="V2113:V2114"/>
    <mergeCell ref="B2115:C2115"/>
    <mergeCell ref="F2113:F2114"/>
    <mergeCell ref="G2113:G2114"/>
    <mergeCell ref="H2113:H2114"/>
    <mergeCell ref="I2113:I2114"/>
    <mergeCell ref="J2113:J2114"/>
    <mergeCell ref="K2113:K2114"/>
    <mergeCell ref="L2113:L2114"/>
    <mergeCell ref="M2113:M2114"/>
    <mergeCell ref="N2113:N2114"/>
    <mergeCell ref="A2107:V2107"/>
    <mergeCell ref="A2108:V2108"/>
    <mergeCell ref="A2109:A2133"/>
    <mergeCell ref="B2109:C2109"/>
    <mergeCell ref="D2109:E2109"/>
    <mergeCell ref="F2109:Q2109"/>
    <mergeCell ref="R2109:S2109"/>
    <mergeCell ref="T2109:V2109"/>
    <mergeCell ref="B2110:C2110"/>
    <mergeCell ref="D2110:Q2110"/>
    <mergeCell ref="R2110:S2110"/>
    <mergeCell ref="T2110:V2110"/>
    <mergeCell ref="B2111:C2111"/>
    <mergeCell ref="D2111:Q2111"/>
    <mergeCell ref="R2111:S2111"/>
    <mergeCell ref="T2111:V2111"/>
    <mergeCell ref="B2112:C2112"/>
    <mergeCell ref="D2112:Q2112"/>
    <mergeCell ref="R2112:S2112"/>
    <mergeCell ref="T2112:V2112"/>
    <mergeCell ref="B2113:B2114"/>
    <mergeCell ref="C2113:C2114"/>
    <mergeCell ref="D2113:D2114"/>
    <mergeCell ref="E2113:E2114"/>
    <mergeCell ref="B2127:C2127"/>
    <mergeCell ref="D2127:E2127"/>
    <mergeCell ref="F2127:G2127"/>
    <mergeCell ref="H2127:I2127"/>
    <mergeCell ref="J2127:K2127"/>
    <mergeCell ref="L2127:O2127"/>
    <mergeCell ref="P2127:S2127"/>
    <mergeCell ref="T2127:V2127"/>
    <mergeCell ref="B2128:C2128"/>
    <mergeCell ref="D2128:E2128"/>
    <mergeCell ref="F2128:G2128"/>
    <mergeCell ref="H2128:I2128"/>
    <mergeCell ref="J2128:K2128"/>
    <mergeCell ref="L2128:O2128"/>
    <mergeCell ref="P2128:S2128"/>
    <mergeCell ref="T2128:V2128"/>
    <mergeCell ref="V2124:V2125"/>
    <mergeCell ref="B2125:C2125"/>
    <mergeCell ref="D2125:E2125"/>
    <mergeCell ref="H2125:I2125"/>
    <mergeCell ref="L2125:M2125"/>
    <mergeCell ref="B2126:C2126"/>
    <mergeCell ref="D2099:I2099"/>
    <mergeCell ref="L2099:N2099"/>
    <mergeCell ref="P2099:V2099"/>
    <mergeCell ref="B2089:C2089"/>
    <mergeCell ref="B2090:C2090"/>
    <mergeCell ref="B2091:C2091"/>
    <mergeCell ref="B2092:C2092"/>
    <mergeCell ref="B2093:C2093"/>
    <mergeCell ref="B2094:C2094"/>
    <mergeCell ref="B2095:C2095"/>
    <mergeCell ref="B2096:C2096"/>
    <mergeCell ref="B2097:C2097"/>
    <mergeCell ref="B2105:C2105"/>
    <mergeCell ref="D2105:E2105"/>
    <mergeCell ref="F2105:G2105"/>
    <mergeCell ref="H2105:I2105"/>
    <mergeCell ref="J2105:K2105"/>
    <mergeCell ref="L2105:Q2105"/>
    <mergeCell ref="R2105:V2105"/>
    <mergeCell ref="B2106:C2106"/>
    <mergeCell ref="D2106:E2106"/>
    <mergeCell ref="F2106:G2106"/>
    <mergeCell ref="H2106:I2106"/>
    <mergeCell ref="J2106:K2106"/>
    <mergeCell ref="L2106:O2106"/>
    <mergeCell ref="P2106:Q2106"/>
    <mergeCell ref="R2106:V2106"/>
    <mergeCell ref="B2102:C2102"/>
    <mergeCell ref="D2102:E2102"/>
    <mergeCell ref="F2102:G2102"/>
    <mergeCell ref="H2102:I2102"/>
    <mergeCell ref="J2102:K2102"/>
    <mergeCell ref="L2102:O2102"/>
    <mergeCell ref="P2102:S2102"/>
    <mergeCell ref="T2102:V2102"/>
    <mergeCell ref="B2103:C2103"/>
    <mergeCell ref="D2103:E2103"/>
    <mergeCell ref="F2103:G2103"/>
    <mergeCell ref="H2103:I2103"/>
    <mergeCell ref="J2103:K2103"/>
    <mergeCell ref="L2103:Q2103"/>
    <mergeCell ref="R2103:V2104"/>
    <mergeCell ref="B2104:C2104"/>
    <mergeCell ref="D2104:E2104"/>
    <mergeCell ref="F2104:G2104"/>
    <mergeCell ref="H2104:I2104"/>
    <mergeCell ref="J2104:K2104"/>
    <mergeCell ref="L2104:Q2104"/>
    <mergeCell ref="O2086:O2087"/>
    <mergeCell ref="P2086:P2087"/>
    <mergeCell ref="Q2086:Q2087"/>
    <mergeCell ref="R2086:R2087"/>
    <mergeCell ref="S2086:S2087"/>
    <mergeCell ref="T2086:T2087"/>
    <mergeCell ref="U2086:U2087"/>
    <mergeCell ref="V2086:V2087"/>
    <mergeCell ref="B2088:C2088"/>
    <mergeCell ref="F2086:F2087"/>
    <mergeCell ref="G2086:G2087"/>
    <mergeCell ref="H2086:H2087"/>
    <mergeCell ref="I2086:I2087"/>
    <mergeCell ref="J2086:J2087"/>
    <mergeCell ref="K2086:K2087"/>
    <mergeCell ref="L2086:L2087"/>
    <mergeCell ref="M2086:M2087"/>
    <mergeCell ref="N2086:N2087"/>
    <mergeCell ref="A2080:V2080"/>
    <mergeCell ref="A2081:V2081"/>
    <mergeCell ref="A2082:A2106"/>
    <mergeCell ref="B2082:C2082"/>
    <mergeCell ref="D2082:E2082"/>
    <mergeCell ref="F2082:Q2082"/>
    <mergeCell ref="R2082:S2082"/>
    <mergeCell ref="T2082:V2082"/>
    <mergeCell ref="B2083:C2083"/>
    <mergeCell ref="D2083:Q2083"/>
    <mergeCell ref="R2083:S2083"/>
    <mergeCell ref="T2083:V2083"/>
    <mergeCell ref="B2084:C2084"/>
    <mergeCell ref="D2084:Q2084"/>
    <mergeCell ref="R2084:S2084"/>
    <mergeCell ref="T2084:V2084"/>
    <mergeCell ref="B2085:C2085"/>
    <mergeCell ref="D2085:Q2085"/>
    <mergeCell ref="R2085:S2085"/>
    <mergeCell ref="T2085:V2085"/>
    <mergeCell ref="B2086:B2087"/>
    <mergeCell ref="C2086:C2087"/>
    <mergeCell ref="D2086:D2087"/>
    <mergeCell ref="E2086:E2087"/>
    <mergeCell ref="B2100:C2100"/>
    <mergeCell ref="D2100:E2100"/>
    <mergeCell ref="F2100:G2100"/>
    <mergeCell ref="H2100:I2100"/>
    <mergeCell ref="J2100:K2100"/>
    <mergeCell ref="L2100:O2100"/>
    <mergeCell ref="P2100:S2100"/>
    <mergeCell ref="T2100:V2100"/>
    <mergeCell ref="B2101:C2101"/>
    <mergeCell ref="D2101:E2101"/>
    <mergeCell ref="F2101:G2101"/>
    <mergeCell ref="H2101:I2101"/>
    <mergeCell ref="J2101:K2101"/>
    <mergeCell ref="L2101:O2101"/>
    <mergeCell ref="P2101:S2101"/>
    <mergeCell ref="T2101:V2101"/>
    <mergeCell ref="V2097:V2098"/>
    <mergeCell ref="B2098:C2098"/>
    <mergeCell ref="D2098:E2098"/>
    <mergeCell ref="H2098:I2098"/>
    <mergeCell ref="L2098:M2098"/>
    <mergeCell ref="B2099:C2099"/>
    <mergeCell ref="D2072:I2072"/>
    <mergeCell ref="L2072:N2072"/>
    <mergeCell ref="P2072:V2072"/>
    <mergeCell ref="B2062:C2062"/>
    <mergeCell ref="B2063:C2063"/>
    <mergeCell ref="B2064:C2064"/>
    <mergeCell ref="B2065:C2065"/>
    <mergeCell ref="B2066:C2066"/>
    <mergeCell ref="B2067:C2067"/>
    <mergeCell ref="B2068:C2068"/>
    <mergeCell ref="B2069:C2069"/>
    <mergeCell ref="B2070:C2070"/>
    <mergeCell ref="B2078:C2078"/>
    <mergeCell ref="D2078:E2078"/>
    <mergeCell ref="F2078:G2078"/>
    <mergeCell ref="H2078:I2078"/>
    <mergeCell ref="J2078:K2078"/>
    <mergeCell ref="L2078:Q2078"/>
    <mergeCell ref="R2078:V2078"/>
    <mergeCell ref="B2079:C2079"/>
    <mergeCell ref="D2079:E2079"/>
    <mergeCell ref="F2079:G2079"/>
    <mergeCell ref="H2079:I2079"/>
    <mergeCell ref="J2079:K2079"/>
    <mergeCell ref="L2079:O2079"/>
    <mergeCell ref="P2079:Q2079"/>
    <mergeCell ref="R2079:V2079"/>
    <mergeCell ref="B2075:C2075"/>
    <mergeCell ref="D2075:E2075"/>
    <mergeCell ref="F2075:G2075"/>
    <mergeCell ref="H2075:I2075"/>
    <mergeCell ref="J2075:K2075"/>
    <mergeCell ref="L2075:O2075"/>
    <mergeCell ref="P2075:S2075"/>
    <mergeCell ref="T2075:V2075"/>
    <mergeCell ref="B2076:C2076"/>
    <mergeCell ref="D2076:E2076"/>
    <mergeCell ref="F2076:G2076"/>
    <mergeCell ref="H2076:I2076"/>
    <mergeCell ref="J2076:K2076"/>
    <mergeCell ref="L2076:Q2076"/>
    <mergeCell ref="R2076:V2077"/>
    <mergeCell ref="B2077:C2077"/>
    <mergeCell ref="D2077:E2077"/>
    <mergeCell ref="F2077:G2077"/>
    <mergeCell ref="H2077:I2077"/>
    <mergeCell ref="J2077:K2077"/>
    <mergeCell ref="L2077:Q2077"/>
    <mergeCell ref="O2059:O2060"/>
    <mergeCell ref="P2059:P2060"/>
    <mergeCell ref="Q2059:Q2060"/>
    <mergeCell ref="R2059:R2060"/>
    <mergeCell ref="S2059:S2060"/>
    <mergeCell ref="T2059:T2060"/>
    <mergeCell ref="U2059:U2060"/>
    <mergeCell ref="V2059:V2060"/>
    <mergeCell ref="B2061:C2061"/>
    <mergeCell ref="F2059:F2060"/>
    <mergeCell ref="G2059:G2060"/>
    <mergeCell ref="H2059:H2060"/>
    <mergeCell ref="I2059:I2060"/>
    <mergeCell ref="J2059:J2060"/>
    <mergeCell ref="K2059:K2060"/>
    <mergeCell ref="L2059:L2060"/>
    <mergeCell ref="M2059:M2060"/>
    <mergeCell ref="N2059:N2060"/>
    <mergeCell ref="A2053:V2053"/>
    <mergeCell ref="A2054:V2054"/>
    <mergeCell ref="A2055:A2079"/>
    <mergeCell ref="B2055:C2055"/>
    <mergeCell ref="D2055:E2055"/>
    <mergeCell ref="F2055:Q2055"/>
    <mergeCell ref="R2055:S2055"/>
    <mergeCell ref="T2055:V2055"/>
    <mergeCell ref="B2056:C2056"/>
    <mergeCell ref="D2056:Q2056"/>
    <mergeCell ref="R2056:S2056"/>
    <mergeCell ref="T2056:V2056"/>
    <mergeCell ref="B2057:C2057"/>
    <mergeCell ref="D2057:Q2057"/>
    <mergeCell ref="R2057:S2057"/>
    <mergeCell ref="T2057:V2057"/>
    <mergeCell ref="B2058:C2058"/>
    <mergeCell ref="D2058:Q2058"/>
    <mergeCell ref="R2058:S2058"/>
    <mergeCell ref="T2058:V2058"/>
    <mergeCell ref="B2059:B2060"/>
    <mergeCell ref="C2059:C2060"/>
    <mergeCell ref="D2059:D2060"/>
    <mergeCell ref="E2059:E2060"/>
    <mergeCell ref="B2073:C2073"/>
    <mergeCell ref="D2073:E2073"/>
    <mergeCell ref="F2073:G2073"/>
    <mergeCell ref="H2073:I2073"/>
    <mergeCell ref="J2073:K2073"/>
    <mergeCell ref="L2073:O2073"/>
    <mergeCell ref="P2073:S2073"/>
    <mergeCell ref="T2073:V2073"/>
    <mergeCell ref="B2074:C2074"/>
    <mergeCell ref="D2074:E2074"/>
    <mergeCell ref="F2074:G2074"/>
    <mergeCell ref="H2074:I2074"/>
    <mergeCell ref="J2074:K2074"/>
    <mergeCell ref="L2074:O2074"/>
    <mergeCell ref="P2074:S2074"/>
    <mergeCell ref="T2074:V2074"/>
    <mergeCell ref="V2070:V2071"/>
    <mergeCell ref="B2071:C2071"/>
    <mergeCell ref="D2071:E2071"/>
    <mergeCell ref="H2071:I2071"/>
    <mergeCell ref="L2071:M2071"/>
    <mergeCell ref="B2072:C2072"/>
    <mergeCell ref="D2045:I2045"/>
    <mergeCell ref="L2045:N2045"/>
    <mergeCell ref="P2045:V2045"/>
    <mergeCell ref="B2035:C2035"/>
    <mergeCell ref="B2036:C2036"/>
    <mergeCell ref="B2037:C2037"/>
    <mergeCell ref="B2038:C2038"/>
    <mergeCell ref="B2039:C2039"/>
    <mergeCell ref="B2040:C2040"/>
    <mergeCell ref="B2041:C2041"/>
    <mergeCell ref="B2042:C2042"/>
    <mergeCell ref="B2043:C2043"/>
    <mergeCell ref="B2051:C2051"/>
    <mergeCell ref="D2051:E2051"/>
    <mergeCell ref="F2051:G2051"/>
    <mergeCell ref="H2051:I2051"/>
    <mergeCell ref="J2051:K2051"/>
    <mergeCell ref="L2051:Q2051"/>
    <mergeCell ref="R2051:V2051"/>
    <mergeCell ref="B2052:C2052"/>
    <mergeCell ref="D2052:E2052"/>
    <mergeCell ref="F2052:G2052"/>
    <mergeCell ref="H2052:I2052"/>
    <mergeCell ref="J2052:K2052"/>
    <mergeCell ref="L2052:O2052"/>
    <mergeCell ref="P2052:Q2052"/>
    <mergeCell ref="R2052:V2052"/>
    <mergeCell ref="B2048:C2048"/>
    <mergeCell ref="D2048:E2048"/>
    <mergeCell ref="F2048:G2048"/>
    <mergeCell ref="H2048:I2048"/>
    <mergeCell ref="J2048:K2048"/>
    <mergeCell ref="L2048:O2048"/>
    <mergeCell ref="P2048:S2048"/>
    <mergeCell ref="T2048:V2048"/>
    <mergeCell ref="B2049:C2049"/>
    <mergeCell ref="D2049:E2049"/>
    <mergeCell ref="F2049:G2049"/>
    <mergeCell ref="H2049:I2049"/>
    <mergeCell ref="J2049:K2049"/>
    <mergeCell ref="L2049:Q2049"/>
    <mergeCell ref="R2049:V2050"/>
    <mergeCell ref="B2050:C2050"/>
    <mergeCell ref="D2050:E2050"/>
    <mergeCell ref="F2050:G2050"/>
    <mergeCell ref="H2050:I2050"/>
    <mergeCell ref="J2050:K2050"/>
    <mergeCell ref="L2050:Q2050"/>
    <mergeCell ref="O2032:O2033"/>
    <mergeCell ref="P2032:P2033"/>
    <mergeCell ref="Q2032:Q2033"/>
    <mergeCell ref="R2032:R2033"/>
    <mergeCell ref="S2032:S2033"/>
    <mergeCell ref="T2032:T2033"/>
    <mergeCell ref="U2032:U2033"/>
    <mergeCell ref="V2032:V2033"/>
    <mergeCell ref="B2034:C2034"/>
    <mergeCell ref="F2032:F2033"/>
    <mergeCell ref="G2032:G2033"/>
    <mergeCell ref="H2032:H2033"/>
    <mergeCell ref="I2032:I2033"/>
    <mergeCell ref="J2032:J2033"/>
    <mergeCell ref="K2032:K2033"/>
    <mergeCell ref="L2032:L2033"/>
    <mergeCell ref="M2032:M2033"/>
    <mergeCell ref="N2032:N2033"/>
    <mergeCell ref="A2026:V2026"/>
    <mergeCell ref="A2027:V2027"/>
    <mergeCell ref="A2028:A2052"/>
    <mergeCell ref="B2028:C2028"/>
    <mergeCell ref="D2028:E2028"/>
    <mergeCell ref="F2028:Q2028"/>
    <mergeCell ref="R2028:S2028"/>
    <mergeCell ref="T2028:V2028"/>
    <mergeCell ref="B2029:C2029"/>
    <mergeCell ref="D2029:Q2029"/>
    <mergeCell ref="R2029:S2029"/>
    <mergeCell ref="T2029:V2029"/>
    <mergeCell ref="B2030:C2030"/>
    <mergeCell ref="D2030:Q2030"/>
    <mergeCell ref="R2030:S2030"/>
    <mergeCell ref="T2030:V2030"/>
    <mergeCell ref="B2031:C2031"/>
    <mergeCell ref="D2031:Q2031"/>
    <mergeCell ref="R2031:S2031"/>
    <mergeCell ref="T2031:V2031"/>
    <mergeCell ref="B2032:B2033"/>
    <mergeCell ref="C2032:C2033"/>
    <mergeCell ref="D2032:D2033"/>
    <mergeCell ref="E2032:E2033"/>
    <mergeCell ref="B2046:C2046"/>
    <mergeCell ref="D2046:E2046"/>
    <mergeCell ref="F2046:G2046"/>
    <mergeCell ref="H2046:I2046"/>
    <mergeCell ref="J2046:K2046"/>
    <mergeCell ref="L2046:O2046"/>
    <mergeCell ref="P2046:S2046"/>
    <mergeCell ref="T2046:V2046"/>
    <mergeCell ref="B2047:C2047"/>
    <mergeCell ref="D2047:E2047"/>
    <mergeCell ref="F2047:G2047"/>
    <mergeCell ref="H2047:I2047"/>
    <mergeCell ref="J2047:K2047"/>
    <mergeCell ref="L2047:O2047"/>
    <mergeCell ref="P2047:S2047"/>
    <mergeCell ref="T2047:V2047"/>
    <mergeCell ref="V2043:V2044"/>
    <mergeCell ref="B2044:C2044"/>
    <mergeCell ref="D2044:E2044"/>
    <mergeCell ref="H2044:I2044"/>
    <mergeCell ref="L2044:M2044"/>
    <mergeCell ref="B2045:C2045"/>
    <mergeCell ref="D2018:I2018"/>
    <mergeCell ref="L2018:N2018"/>
    <mergeCell ref="P2018:V2018"/>
    <mergeCell ref="B2008:C2008"/>
    <mergeCell ref="B2009:C2009"/>
    <mergeCell ref="B2010:C2010"/>
    <mergeCell ref="B2011:C2011"/>
    <mergeCell ref="B2012:C2012"/>
    <mergeCell ref="B2013:C2013"/>
    <mergeCell ref="B2014:C2014"/>
    <mergeCell ref="B2015:C2015"/>
    <mergeCell ref="B2016:C2016"/>
    <mergeCell ref="B2024:C2024"/>
    <mergeCell ref="D2024:E2024"/>
    <mergeCell ref="F2024:G2024"/>
    <mergeCell ref="H2024:I2024"/>
    <mergeCell ref="J2024:K2024"/>
    <mergeCell ref="L2024:Q2024"/>
    <mergeCell ref="R2024:V2024"/>
    <mergeCell ref="B2025:C2025"/>
    <mergeCell ref="D2025:E2025"/>
    <mergeCell ref="F2025:G2025"/>
    <mergeCell ref="H2025:I2025"/>
    <mergeCell ref="J2025:K2025"/>
    <mergeCell ref="L2025:O2025"/>
    <mergeCell ref="P2025:Q2025"/>
    <mergeCell ref="R2025:V2025"/>
    <mergeCell ref="B2021:C2021"/>
    <mergeCell ref="D2021:E2021"/>
    <mergeCell ref="F2021:G2021"/>
    <mergeCell ref="H2021:I2021"/>
    <mergeCell ref="J2021:K2021"/>
    <mergeCell ref="L2021:O2021"/>
    <mergeCell ref="P2021:S2021"/>
    <mergeCell ref="T2021:V2021"/>
    <mergeCell ref="B2022:C2022"/>
    <mergeCell ref="D2022:E2022"/>
    <mergeCell ref="F2022:G2022"/>
    <mergeCell ref="H2022:I2022"/>
    <mergeCell ref="J2022:K2022"/>
    <mergeCell ref="L2022:Q2022"/>
    <mergeCell ref="R2022:V2023"/>
    <mergeCell ref="B2023:C2023"/>
    <mergeCell ref="D2023:E2023"/>
    <mergeCell ref="F2023:G2023"/>
    <mergeCell ref="H2023:I2023"/>
    <mergeCell ref="J2023:K2023"/>
    <mergeCell ref="L2023:Q2023"/>
    <mergeCell ref="O2005:O2006"/>
    <mergeCell ref="P2005:P2006"/>
    <mergeCell ref="Q2005:Q2006"/>
    <mergeCell ref="R2005:R2006"/>
    <mergeCell ref="S2005:S2006"/>
    <mergeCell ref="T2005:T2006"/>
    <mergeCell ref="U2005:U2006"/>
    <mergeCell ref="V2005:V2006"/>
    <mergeCell ref="B2007:C2007"/>
    <mergeCell ref="F2005:F2006"/>
    <mergeCell ref="G2005:G2006"/>
    <mergeCell ref="H2005:H2006"/>
    <mergeCell ref="I2005:I2006"/>
    <mergeCell ref="J2005:J2006"/>
    <mergeCell ref="K2005:K2006"/>
    <mergeCell ref="L2005:L2006"/>
    <mergeCell ref="M2005:M2006"/>
    <mergeCell ref="N2005:N2006"/>
    <mergeCell ref="A1999:V1999"/>
    <mergeCell ref="A2000:V2000"/>
    <mergeCell ref="A2001:A2025"/>
    <mergeCell ref="B2001:C2001"/>
    <mergeCell ref="D2001:E2001"/>
    <mergeCell ref="F2001:Q2001"/>
    <mergeCell ref="R2001:S2001"/>
    <mergeCell ref="T2001:V2001"/>
    <mergeCell ref="B2002:C2002"/>
    <mergeCell ref="D2002:Q2002"/>
    <mergeCell ref="R2002:S2002"/>
    <mergeCell ref="T2002:V2002"/>
    <mergeCell ref="B2003:C2003"/>
    <mergeCell ref="D2003:Q2003"/>
    <mergeCell ref="R2003:S2003"/>
    <mergeCell ref="T2003:V2003"/>
    <mergeCell ref="B2004:C2004"/>
    <mergeCell ref="D2004:Q2004"/>
    <mergeCell ref="R2004:S2004"/>
    <mergeCell ref="T2004:V2004"/>
    <mergeCell ref="B2005:B2006"/>
    <mergeCell ref="C2005:C2006"/>
    <mergeCell ref="D2005:D2006"/>
    <mergeCell ref="E2005:E2006"/>
    <mergeCell ref="B2019:C2019"/>
    <mergeCell ref="D2019:E2019"/>
    <mergeCell ref="F2019:G2019"/>
    <mergeCell ref="H2019:I2019"/>
    <mergeCell ref="J2019:K2019"/>
    <mergeCell ref="L2019:O2019"/>
    <mergeCell ref="P2019:S2019"/>
    <mergeCell ref="T2019:V2019"/>
    <mergeCell ref="B2020:C2020"/>
    <mergeCell ref="D2020:E2020"/>
    <mergeCell ref="F2020:G2020"/>
    <mergeCell ref="H2020:I2020"/>
    <mergeCell ref="J2020:K2020"/>
    <mergeCell ref="L2020:O2020"/>
    <mergeCell ref="P2020:S2020"/>
    <mergeCell ref="T2020:V2020"/>
    <mergeCell ref="V2016:V2017"/>
    <mergeCell ref="B2017:C2017"/>
    <mergeCell ref="D2017:E2017"/>
    <mergeCell ref="H2017:I2017"/>
    <mergeCell ref="L2017:M2017"/>
    <mergeCell ref="B2018:C2018"/>
    <mergeCell ref="D1991:I1991"/>
    <mergeCell ref="L1991:N1991"/>
    <mergeCell ref="P1991:V1991"/>
    <mergeCell ref="B1981:C1981"/>
    <mergeCell ref="B1982:C1982"/>
    <mergeCell ref="B1983:C1983"/>
    <mergeCell ref="B1984:C1984"/>
    <mergeCell ref="B1985:C1985"/>
    <mergeCell ref="B1986:C1986"/>
    <mergeCell ref="B1987:C1987"/>
    <mergeCell ref="B1988:C1988"/>
    <mergeCell ref="B1989:C1989"/>
    <mergeCell ref="B1997:C1997"/>
    <mergeCell ref="D1997:E1997"/>
    <mergeCell ref="F1997:G1997"/>
    <mergeCell ref="H1997:I1997"/>
    <mergeCell ref="J1997:K1997"/>
    <mergeCell ref="L1997:Q1997"/>
    <mergeCell ref="R1997:V1997"/>
    <mergeCell ref="B1998:C1998"/>
    <mergeCell ref="D1998:E1998"/>
    <mergeCell ref="F1998:G1998"/>
    <mergeCell ref="H1998:I1998"/>
    <mergeCell ref="J1998:K1998"/>
    <mergeCell ref="L1998:O1998"/>
    <mergeCell ref="P1998:Q1998"/>
    <mergeCell ref="R1998:V1998"/>
    <mergeCell ref="B1994:C1994"/>
    <mergeCell ref="D1994:E1994"/>
    <mergeCell ref="F1994:G1994"/>
    <mergeCell ref="H1994:I1994"/>
    <mergeCell ref="J1994:K1994"/>
    <mergeCell ref="L1994:O1994"/>
    <mergeCell ref="P1994:S1994"/>
    <mergeCell ref="T1994:V1994"/>
    <mergeCell ref="B1995:C1995"/>
    <mergeCell ref="D1995:E1995"/>
    <mergeCell ref="F1995:G1995"/>
    <mergeCell ref="H1995:I1995"/>
    <mergeCell ref="J1995:K1995"/>
    <mergeCell ref="L1995:Q1995"/>
    <mergeCell ref="R1995:V1996"/>
    <mergeCell ref="B1996:C1996"/>
    <mergeCell ref="D1996:E1996"/>
    <mergeCell ref="F1996:G1996"/>
    <mergeCell ref="H1996:I1996"/>
    <mergeCell ref="J1996:K1996"/>
    <mergeCell ref="L1996:Q1996"/>
    <mergeCell ref="O1978:O1979"/>
    <mergeCell ref="P1978:P1979"/>
    <mergeCell ref="Q1978:Q1979"/>
    <mergeCell ref="R1978:R1979"/>
    <mergeCell ref="S1978:S1979"/>
    <mergeCell ref="T1978:T1979"/>
    <mergeCell ref="U1978:U1979"/>
    <mergeCell ref="V1978:V1979"/>
    <mergeCell ref="B1980:C1980"/>
    <mergeCell ref="F1978:F1979"/>
    <mergeCell ref="G1978:G1979"/>
    <mergeCell ref="H1978:H1979"/>
    <mergeCell ref="I1978:I1979"/>
    <mergeCell ref="J1978:J1979"/>
    <mergeCell ref="K1978:K1979"/>
    <mergeCell ref="L1978:L1979"/>
    <mergeCell ref="M1978:M1979"/>
    <mergeCell ref="N1978:N1979"/>
    <mergeCell ref="A1972:V1972"/>
    <mergeCell ref="A1973:V1973"/>
    <mergeCell ref="A1974:A1998"/>
    <mergeCell ref="B1974:C1974"/>
    <mergeCell ref="D1974:E1974"/>
    <mergeCell ref="F1974:Q1974"/>
    <mergeCell ref="R1974:S1974"/>
    <mergeCell ref="T1974:V1974"/>
    <mergeCell ref="B1975:C1975"/>
    <mergeCell ref="D1975:Q1975"/>
    <mergeCell ref="R1975:S1975"/>
    <mergeCell ref="T1975:V1975"/>
    <mergeCell ref="B1976:C1976"/>
    <mergeCell ref="D1976:Q1976"/>
    <mergeCell ref="R1976:S1976"/>
    <mergeCell ref="T1976:V1976"/>
    <mergeCell ref="B1977:C1977"/>
    <mergeCell ref="D1977:Q1977"/>
    <mergeCell ref="R1977:S1977"/>
    <mergeCell ref="T1977:V1977"/>
    <mergeCell ref="B1978:B1979"/>
    <mergeCell ref="C1978:C1979"/>
    <mergeCell ref="D1978:D1979"/>
    <mergeCell ref="E1978:E1979"/>
    <mergeCell ref="B1992:C1992"/>
    <mergeCell ref="D1992:E1992"/>
    <mergeCell ref="F1992:G1992"/>
    <mergeCell ref="H1992:I1992"/>
    <mergeCell ref="J1992:K1992"/>
    <mergeCell ref="L1992:O1992"/>
    <mergeCell ref="P1992:S1992"/>
    <mergeCell ref="T1992:V1992"/>
    <mergeCell ref="B1993:C1993"/>
    <mergeCell ref="D1993:E1993"/>
    <mergeCell ref="F1993:G1993"/>
    <mergeCell ref="H1993:I1993"/>
    <mergeCell ref="J1993:K1993"/>
    <mergeCell ref="L1993:O1993"/>
    <mergeCell ref="P1993:S1993"/>
    <mergeCell ref="T1993:V1993"/>
    <mergeCell ref="V1989:V1990"/>
    <mergeCell ref="B1990:C1990"/>
    <mergeCell ref="D1990:E1990"/>
    <mergeCell ref="H1990:I1990"/>
    <mergeCell ref="L1990:M1990"/>
    <mergeCell ref="B1991:C1991"/>
    <mergeCell ref="D1964:I1964"/>
    <mergeCell ref="L1964:N1964"/>
    <mergeCell ref="P1964:V1964"/>
    <mergeCell ref="B1954:C1954"/>
    <mergeCell ref="B1955:C1955"/>
    <mergeCell ref="B1956:C1956"/>
    <mergeCell ref="B1957:C1957"/>
    <mergeCell ref="B1958:C1958"/>
    <mergeCell ref="B1959:C1959"/>
    <mergeCell ref="B1960:C1960"/>
    <mergeCell ref="B1961:C1961"/>
    <mergeCell ref="B1962:C1962"/>
    <mergeCell ref="B1970:C1970"/>
    <mergeCell ref="D1970:E1970"/>
    <mergeCell ref="F1970:G1970"/>
    <mergeCell ref="H1970:I1970"/>
    <mergeCell ref="J1970:K1970"/>
    <mergeCell ref="L1970:Q1970"/>
    <mergeCell ref="R1970:V1970"/>
    <mergeCell ref="B1971:C1971"/>
    <mergeCell ref="D1971:E1971"/>
    <mergeCell ref="F1971:G1971"/>
    <mergeCell ref="H1971:I1971"/>
    <mergeCell ref="J1971:K1971"/>
    <mergeCell ref="L1971:O1971"/>
    <mergeCell ref="P1971:Q1971"/>
    <mergeCell ref="R1971:V1971"/>
    <mergeCell ref="B1967:C1967"/>
    <mergeCell ref="D1967:E1967"/>
    <mergeCell ref="F1967:G1967"/>
    <mergeCell ref="H1967:I1967"/>
    <mergeCell ref="J1967:K1967"/>
    <mergeCell ref="L1967:O1967"/>
    <mergeCell ref="P1967:S1967"/>
    <mergeCell ref="T1967:V1967"/>
    <mergeCell ref="B1968:C1968"/>
    <mergeCell ref="D1968:E1968"/>
    <mergeCell ref="F1968:G1968"/>
    <mergeCell ref="H1968:I1968"/>
    <mergeCell ref="J1968:K1968"/>
    <mergeCell ref="L1968:Q1968"/>
    <mergeCell ref="R1968:V1969"/>
    <mergeCell ref="B1969:C1969"/>
    <mergeCell ref="D1969:E1969"/>
    <mergeCell ref="F1969:G1969"/>
    <mergeCell ref="H1969:I1969"/>
    <mergeCell ref="J1969:K1969"/>
    <mergeCell ref="L1969:Q1969"/>
    <mergeCell ref="O1951:O1952"/>
    <mergeCell ref="P1951:P1952"/>
    <mergeCell ref="Q1951:Q1952"/>
    <mergeCell ref="R1951:R1952"/>
    <mergeCell ref="S1951:S1952"/>
    <mergeCell ref="T1951:T1952"/>
    <mergeCell ref="U1951:U1952"/>
    <mergeCell ref="V1951:V1952"/>
    <mergeCell ref="B1953:C1953"/>
    <mergeCell ref="F1951:F1952"/>
    <mergeCell ref="G1951:G1952"/>
    <mergeCell ref="H1951:H1952"/>
    <mergeCell ref="I1951:I1952"/>
    <mergeCell ref="J1951:J1952"/>
    <mergeCell ref="K1951:K1952"/>
    <mergeCell ref="L1951:L1952"/>
    <mergeCell ref="M1951:M1952"/>
    <mergeCell ref="N1951:N1952"/>
    <mergeCell ref="A1945:V1945"/>
    <mergeCell ref="A1946:V1946"/>
    <mergeCell ref="A1947:A1971"/>
    <mergeCell ref="B1947:C1947"/>
    <mergeCell ref="D1947:E1947"/>
    <mergeCell ref="F1947:Q1947"/>
    <mergeCell ref="R1947:S1947"/>
    <mergeCell ref="T1947:V1947"/>
    <mergeCell ref="B1948:C1948"/>
    <mergeCell ref="D1948:Q1948"/>
    <mergeCell ref="R1948:S1948"/>
    <mergeCell ref="T1948:V1948"/>
    <mergeCell ref="B1949:C1949"/>
    <mergeCell ref="D1949:Q1949"/>
    <mergeCell ref="R1949:S1949"/>
    <mergeCell ref="T1949:V1949"/>
    <mergeCell ref="B1950:C1950"/>
    <mergeCell ref="D1950:Q1950"/>
    <mergeCell ref="R1950:S1950"/>
    <mergeCell ref="T1950:V1950"/>
    <mergeCell ref="B1951:B1952"/>
    <mergeCell ref="C1951:C1952"/>
    <mergeCell ref="D1951:D1952"/>
    <mergeCell ref="E1951:E1952"/>
    <mergeCell ref="B1965:C1965"/>
    <mergeCell ref="D1965:E1965"/>
    <mergeCell ref="F1965:G1965"/>
    <mergeCell ref="H1965:I1965"/>
    <mergeCell ref="J1965:K1965"/>
    <mergeCell ref="L1965:O1965"/>
    <mergeCell ref="P1965:S1965"/>
    <mergeCell ref="T1965:V1965"/>
    <mergeCell ref="B1966:C1966"/>
    <mergeCell ref="D1966:E1966"/>
    <mergeCell ref="F1966:G1966"/>
    <mergeCell ref="H1966:I1966"/>
    <mergeCell ref="J1966:K1966"/>
    <mergeCell ref="L1966:O1966"/>
    <mergeCell ref="P1966:S1966"/>
    <mergeCell ref="T1966:V1966"/>
    <mergeCell ref="V1962:V1963"/>
    <mergeCell ref="B1963:C1963"/>
    <mergeCell ref="D1963:E1963"/>
    <mergeCell ref="H1963:I1963"/>
    <mergeCell ref="L1963:M1963"/>
    <mergeCell ref="B1964:C1964"/>
    <mergeCell ref="D1937:I1937"/>
    <mergeCell ref="L1937:N1937"/>
    <mergeCell ref="P1937:V1937"/>
    <mergeCell ref="B1927:C1927"/>
    <mergeCell ref="B1928:C1928"/>
    <mergeCell ref="B1929:C1929"/>
    <mergeCell ref="B1930:C1930"/>
    <mergeCell ref="B1931:C1931"/>
    <mergeCell ref="B1932:C1932"/>
    <mergeCell ref="B1933:C1933"/>
    <mergeCell ref="B1934:C1934"/>
    <mergeCell ref="B1935:C1935"/>
    <mergeCell ref="B1943:C1943"/>
    <mergeCell ref="D1943:E1943"/>
    <mergeCell ref="F1943:G1943"/>
    <mergeCell ref="H1943:I1943"/>
    <mergeCell ref="J1943:K1943"/>
    <mergeCell ref="L1943:Q1943"/>
    <mergeCell ref="R1943:V1943"/>
    <mergeCell ref="B1944:C1944"/>
    <mergeCell ref="D1944:E1944"/>
    <mergeCell ref="F1944:G1944"/>
    <mergeCell ref="H1944:I1944"/>
    <mergeCell ref="J1944:K1944"/>
    <mergeCell ref="L1944:O1944"/>
    <mergeCell ref="P1944:Q1944"/>
    <mergeCell ref="R1944:V1944"/>
    <mergeCell ref="B1940:C1940"/>
    <mergeCell ref="D1940:E1940"/>
    <mergeCell ref="F1940:G1940"/>
    <mergeCell ref="H1940:I1940"/>
    <mergeCell ref="J1940:K1940"/>
    <mergeCell ref="L1940:O1940"/>
    <mergeCell ref="P1940:S1940"/>
    <mergeCell ref="T1940:V1940"/>
    <mergeCell ref="B1941:C1941"/>
    <mergeCell ref="D1941:E1941"/>
    <mergeCell ref="F1941:G1941"/>
    <mergeCell ref="H1941:I1941"/>
    <mergeCell ref="J1941:K1941"/>
    <mergeCell ref="L1941:Q1941"/>
    <mergeCell ref="R1941:V1942"/>
    <mergeCell ref="B1942:C1942"/>
    <mergeCell ref="D1942:E1942"/>
    <mergeCell ref="F1942:G1942"/>
    <mergeCell ref="H1942:I1942"/>
    <mergeCell ref="J1942:K1942"/>
    <mergeCell ref="L1942:Q1942"/>
    <mergeCell ref="O1924:O1925"/>
    <mergeCell ref="P1924:P1925"/>
    <mergeCell ref="Q1924:Q1925"/>
    <mergeCell ref="R1924:R1925"/>
    <mergeCell ref="S1924:S1925"/>
    <mergeCell ref="T1924:T1925"/>
    <mergeCell ref="U1924:U1925"/>
    <mergeCell ref="V1924:V1925"/>
    <mergeCell ref="B1926:C1926"/>
    <mergeCell ref="F1924:F1925"/>
    <mergeCell ref="G1924:G1925"/>
    <mergeCell ref="H1924:H1925"/>
    <mergeCell ref="I1924:I1925"/>
    <mergeCell ref="J1924:J1925"/>
    <mergeCell ref="K1924:K1925"/>
    <mergeCell ref="L1924:L1925"/>
    <mergeCell ref="M1924:M1925"/>
    <mergeCell ref="N1924:N1925"/>
    <mergeCell ref="A1918:V1918"/>
    <mergeCell ref="A1919:V1919"/>
    <mergeCell ref="A1920:A1944"/>
    <mergeCell ref="B1920:C1920"/>
    <mergeCell ref="D1920:E1920"/>
    <mergeCell ref="F1920:Q1920"/>
    <mergeCell ref="R1920:S1920"/>
    <mergeCell ref="T1920:V1920"/>
    <mergeCell ref="B1921:C1921"/>
    <mergeCell ref="D1921:Q1921"/>
    <mergeCell ref="R1921:S1921"/>
    <mergeCell ref="T1921:V1921"/>
    <mergeCell ref="B1922:C1922"/>
    <mergeCell ref="D1922:Q1922"/>
    <mergeCell ref="R1922:S1922"/>
    <mergeCell ref="T1922:V1922"/>
    <mergeCell ref="B1923:C1923"/>
    <mergeCell ref="D1923:Q1923"/>
    <mergeCell ref="R1923:S1923"/>
    <mergeCell ref="T1923:V1923"/>
    <mergeCell ref="B1924:B1925"/>
    <mergeCell ref="C1924:C1925"/>
    <mergeCell ref="D1924:D1925"/>
    <mergeCell ref="E1924:E1925"/>
    <mergeCell ref="B1938:C1938"/>
    <mergeCell ref="D1938:E1938"/>
    <mergeCell ref="F1938:G1938"/>
    <mergeCell ref="H1938:I1938"/>
    <mergeCell ref="J1938:K1938"/>
    <mergeCell ref="L1938:O1938"/>
    <mergeCell ref="P1938:S1938"/>
    <mergeCell ref="T1938:V1938"/>
    <mergeCell ref="B1939:C1939"/>
    <mergeCell ref="D1939:E1939"/>
    <mergeCell ref="F1939:G1939"/>
    <mergeCell ref="H1939:I1939"/>
    <mergeCell ref="J1939:K1939"/>
    <mergeCell ref="L1939:O1939"/>
    <mergeCell ref="P1939:S1939"/>
    <mergeCell ref="T1939:V1939"/>
    <mergeCell ref="V1935:V1936"/>
    <mergeCell ref="B1936:C1936"/>
    <mergeCell ref="D1936:E1936"/>
    <mergeCell ref="H1936:I1936"/>
    <mergeCell ref="L1936:M1936"/>
    <mergeCell ref="B1937:C1937"/>
    <mergeCell ref="D1910:I1910"/>
    <mergeCell ref="L1910:N1910"/>
    <mergeCell ref="P1910:V1910"/>
    <mergeCell ref="B1900:C1900"/>
    <mergeCell ref="B1901:C1901"/>
    <mergeCell ref="B1902:C1902"/>
    <mergeCell ref="B1903:C1903"/>
    <mergeCell ref="B1904:C1904"/>
    <mergeCell ref="B1905:C1905"/>
    <mergeCell ref="B1906:C1906"/>
    <mergeCell ref="B1907:C1907"/>
    <mergeCell ref="B1908:C1908"/>
    <mergeCell ref="B1916:C1916"/>
    <mergeCell ref="D1916:E1916"/>
    <mergeCell ref="F1916:G1916"/>
    <mergeCell ref="H1916:I1916"/>
    <mergeCell ref="J1916:K1916"/>
    <mergeCell ref="L1916:Q1916"/>
    <mergeCell ref="R1916:V1916"/>
    <mergeCell ref="B1917:C1917"/>
    <mergeCell ref="D1917:E1917"/>
    <mergeCell ref="F1917:G1917"/>
    <mergeCell ref="H1917:I1917"/>
    <mergeCell ref="J1917:K1917"/>
    <mergeCell ref="L1917:O1917"/>
    <mergeCell ref="P1917:Q1917"/>
    <mergeCell ref="R1917:V1917"/>
    <mergeCell ref="B1913:C1913"/>
    <mergeCell ref="D1913:E1913"/>
    <mergeCell ref="F1913:G1913"/>
    <mergeCell ref="H1913:I1913"/>
    <mergeCell ref="J1913:K1913"/>
    <mergeCell ref="L1913:O1913"/>
    <mergeCell ref="P1913:S1913"/>
    <mergeCell ref="T1913:V1913"/>
    <mergeCell ref="B1914:C1914"/>
    <mergeCell ref="D1914:E1914"/>
    <mergeCell ref="F1914:G1914"/>
    <mergeCell ref="H1914:I1914"/>
    <mergeCell ref="J1914:K1914"/>
    <mergeCell ref="L1914:Q1914"/>
    <mergeCell ref="R1914:V1915"/>
    <mergeCell ref="B1915:C1915"/>
    <mergeCell ref="D1915:E1915"/>
    <mergeCell ref="F1915:G1915"/>
    <mergeCell ref="H1915:I1915"/>
    <mergeCell ref="J1915:K1915"/>
    <mergeCell ref="L1915:Q1915"/>
    <mergeCell ref="O1897:O1898"/>
    <mergeCell ref="P1897:P1898"/>
    <mergeCell ref="Q1897:Q1898"/>
    <mergeCell ref="R1897:R1898"/>
    <mergeCell ref="S1897:S1898"/>
    <mergeCell ref="T1897:T1898"/>
    <mergeCell ref="U1897:U1898"/>
    <mergeCell ref="V1897:V1898"/>
    <mergeCell ref="B1899:C1899"/>
    <mergeCell ref="F1897:F1898"/>
    <mergeCell ref="G1897:G1898"/>
    <mergeCell ref="H1897:H1898"/>
    <mergeCell ref="I1897:I1898"/>
    <mergeCell ref="J1897:J1898"/>
    <mergeCell ref="K1897:K1898"/>
    <mergeCell ref="L1897:L1898"/>
    <mergeCell ref="M1897:M1898"/>
    <mergeCell ref="N1897:N1898"/>
    <mergeCell ref="A1891:V1891"/>
    <mergeCell ref="A1892:V1892"/>
    <mergeCell ref="A1893:A1917"/>
    <mergeCell ref="B1893:C1893"/>
    <mergeCell ref="D1893:E1893"/>
    <mergeCell ref="F1893:Q1893"/>
    <mergeCell ref="R1893:S1893"/>
    <mergeCell ref="T1893:V1893"/>
    <mergeCell ref="B1894:C1894"/>
    <mergeCell ref="D1894:Q1894"/>
    <mergeCell ref="R1894:S1894"/>
    <mergeCell ref="T1894:V1894"/>
    <mergeCell ref="B1895:C1895"/>
    <mergeCell ref="D1895:Q1895"/>
    <mergeCell ref="R1895:S1895"/>
    <mergeCell ref="T1895:V1895"/>
    <mergeCell ref="B1896:C1896"/>
    <mergeCell ref="D1896:Q1896"/>
    <mergeCell ref="R1896:S1896"/>
    <mergeCell ref="T1896:V1896"/>
    <mergeCell ref="B1897:B1898"/>
    <mergeCell ref="C1897:C1898"/>
    <mergeCell ref="D1897:D1898"/>
    <mergeCell ref="E1897:E1898"/>
    <mergeCell ref="B1911:C1911"/>
    <mergeCell ref="D1911:E1911"/>
    <mergeCell ref="F1911:G1911"/>
    <mergeCell ref="H1911:I1911"/>
    <mergeCell ref="J1911:K1911"/>
    <mergeCell ref="L1911:O1911"/>
    <mergeCell ref="P1911:S1911"/>
    <mergeCell ref="T1911:V1911"/>
    <mergeCell ref="B1912:C1912"/>
    <mergeCell ref="D1912:E1912"/>
    <mergeCell ref="F1912:G1912"/>
    <mergeCell ref="H1912:I1912"/>
    <mergeCell ref="J1912:K1912"/>
    <mergeCell ref="L1912:O1912"/>
    <mergeCell ref="P1912:S1912"/>
    <mergeCell ref="T1912:V1912"/>
    <mergeCell ref="V1908:V1909"/>
    <mergeCell ref="B1909:C1909"/>
    <mergeCell ref="D1909:E1909"/>
    <mergeCell ref="H1909:I1909"/>
    <mergeCell ref="L1909:M1909"/>
    <mergeCell ref="B1910:C1910"/>
    <mergeCell ref="D1883:I1883"/>
    <mergeCell ref="L1883:N1883"/>
    <mergeCell ref="P1883:V1883"/>
    <mergeCell ref="B1873:C1873"/>
    <mergeCell ref="B1874:C1874"/>
    <mergeCell ref="B1875:C1875"/>
    <mergeCell ref="B1876:C1876"/>
    <mergeCell ref="B1877:C1877"/>
    <mergeCell ref="B1878:C1878"/>
    <mergeCell ref="B1879:C1879"/>
    <mergeCell ref="B1880:C1880"/>
    <mergeCell ref="B1881:C1881"/>
    <mergeCell ref="B1889:C1889"/>
    <mergeCell ref="D1889:E1889"/>
    <mergeCell ref="F1889:G1889"/>
    <mergeCell ref="H1889:I1889"/>
    <mergeCell ref="J1889:K1889"/>
    <mergeCell ref="L1889:Q1889"/>
    <mergeCell ref="R1889:V1889"/>
    <mergeCell ref="B1890:C1890"/>
    <mergeCell ref="D1890:E1890"/>
    <mergeCell ref="F1890:G1890"/>
    <mergeCell ref="H1890:I1890"/>
    <mergeCell ref="J1890:K1890"/>
    <mergeCell ref="L1890:O1890"/>
    <mergeCell ref="P1890:Q1890"/>
    <mergeCell ref="R1890:V1890"/>
    <mergeCell ref="B1886:C1886"/>
    <mergeCell ref="D1886:E1886"/>
    <mergeCell ref="F1886:G1886"/>
    <mergeCell ref="H1886:I1886"/>
    <mergeCell ref="J1886:K1886"/>
    <mergeCell ref="L1886:O1886"/>
    <mergeCell ref="P1886:S1886"/>
    <mergeCell ref="T1886:V1886"/>
    <mergeCell ref="B1887:C1887"/>
    <mergeCell ref="D1887:E1887"/>
    <mergeCell ref="F1887:G1887"/>
    <mergeCell ref="H1887:I1887"/>
    <mergeCell ref="J1887:K1887"/>
    <mergeCell ref="L1887:Q1887"/>
    <mergeCell ref="R1887:V1888"/>
    <mergeCell ref="B1888:C1888"/>
    <mergeCell ref="D1888:E1888"/>
    <mergeCell ref="F1888:G1888"/>
    <mergeCell ref="H1888:I1888"/>
    <mergeCell ref="J1888:K1888"/>
    <mergeCell ref="L1888:Q1888"/>
    <mergeCell ref="O1870:O1871"/>
    <mergeCell ref="P1870:P1871"/>
    <mergeCell ref="Q1870:Q1871"/>
    <mergeCell ref="R1870:R1871"/>
    <mergeCell ref="S1870:S1871"/>
    <mergeCell ref="T1870:T1871"/>
    <mergeCell ref="U1870:U1871"/>
    <mergeCell ref="V1870:V1871"/>
    <mergeCell ref="B1872:C1872"/>
    <mergeCell ref="F1870:F1871"/>
    <mergeCell ref="G1870:G1871"/>
    <mergeCell ref="H1870:H1871"/>
    <mergeCell ref="I1870:I1871"/>
    <mergeCell ref="J1870:J1871"/>
    <mergeCell ref="K1870:K1871"/>
    <mergeCell ref="L1870:L1871"/>
    <mergeCell ref="M1870:M1871"/>
    <mergeCell ref="N1870:N1871"/>
    <mergeCell ref="A1864:V1864"/>
    <mergeCell ref="A1865:V1865"/>
    <mergeCell ref="A1866:A1890"/>
    <mergeCell ref="B1866:C1866"/>
    <mergeCell ref="D1866:E1866"/>
    <mergeCell ref="F1866:Q1866"/>
    <mergeCell ref="R1866:S1866"/>
    <mergeCell ref="T1866:V1866"/>
    <mergeCell ref="B1867:C1867"/>
    <mergeCell ref="D1867:Q1867"/>
    <mergeCell ref="R1867:S1867"/>
    <mergeCell ref="T1867:V1867"/>
    <mergeCell ref="B1868:C1868"/>
    <mergeCell ref="D1868:Q1868"/>
    <mergeCell ref="R1868:S1868"/>
    <mergeCell ref="T1868:V1868"/>
    <mergeCell ref="B1869:C1869"/>
    <mergeCell ref="D1869:Q1869"/>
    <mergeCell ref="R1869:S1869"/>
    <mergeCell ref="T1869:V1869"/>
    <mergeCell ref="B1870:B1871"/>
    <mergeCell ref="C1870:C1871"/>
    <mergeCell ref="D1870:D1871"/>
    <mergeCell ref="E1870:E1871"/>
    <mergeCell ref="B1884:C1884"/>
    <mergeCell ref="D1884:E1884"/>
    <mergeCell ref="F1884:G1884"/>
    <mergeCell ref="H1884:I1884"/>
    <mergeCell ref="J1884:K1884"/>
    <mergeCell ref="L1884:O1884"/>
    <mergeCell ref="P1884:S1884"/>
    <mergeCell ref="T1884:V1884"/>
    <mergeCell ref="B1885:C1885"/>
    <mergeCell ref="D1885:E1885"/>
    <mergeCell ref="F1885:G1885"/>
    <mergeCell ref="H1885:I1885"/>
    <mergeCell ref="J1885:K1885"/>
    <mergeCell ref="L1885:O1885"/>
    <mergeCell ref="P1885:S1885"/>
    <mergeCell ref="T1885:V1885"/>
    <mergeCell ref="V1881:V1882"/>
    <mergeCell ref="B1882:C1882"/>
    <mergeCell ref="D1882:E1882"/>
    <mergeCell ref="H1882:I1882"/>
    <mergeCell ref="L1882:M1882"/>
    <mergeCell ref="B1883:C1883"/>
    <mergeCell ref="D1856:I1856"/>
    <mergeCell ref="L1856:N1856"/>
    <mergeCell ref="P1856:V1856"/>
    <mergeCell ref="B1846:C1846"/>
    <mergeCell ref="B1847:C1847"/>
    <mergeCell ref="B1848:C1848"/>
    <mergeCell ref="B1849:C1849"/>
    <mergeCell ref="B1850:C1850"/>
    <mergeCell ref="B1851:C1851"/>
    <mergeCell ref="B1852:C1852"/>
    <mergeCell ref="B1853:C1853"/>
    <mergeCell ref="B1854:C1854"/>
    <mergeCell ref="B1862:C1862"/>
    <mergeCell ref="D1862:E1862"/>
    <mergeCell ref="F1862:G1862"/>
    <mergeCell ref="H1862:I1862"/>
    <mergeCell ref="J1862:K1862"/>
    <mergeCell ref="L1862:Q1862"/>
    <mergeCell ref="R1862:V1862"/>
    <mergeCell ref="B1863:C1863"/>
    <mergeCell ref="D1863:E1863"/>
    <mergeCell ref="F1863:G1863"/>
    <mergeCell ref="H1863:I1863"/>
    <mergeCell ref="J1863:K1863"/>
    <mergeCell ref="L1863:O1863"/>
    <mergeCell ref="P1863:Q1863"/>
    <mergeCell ref="R1863:V1863"/>
    <mergeCell ref="B1859:C1859"/>
    <mergeCell ref="D1859:E1859"/>
    <mergeCell ref="F1859:G1859"/>
    <mergeCell ref="H1859:I1859"/>
    <mergeCell ref="J1859:K1859"/>
    <mergeCell ref="L1859:O1859"/>
    <mergeCell ref="P1859:S1859"/>
    <mergeCell ref="T1859:V1859"/>
    <mergeCell ref="B1860:C1860"/>
    <mergeCell ref="D1860:E1860"/>
    <mergeCell ref="F1860:G1860"/>
    <mergeCell ref="H1860:I1860"/>
    <mergeCell ref="J1860:K1860"/>
    <mergeCell ref="L1860:Q1860"/>
    <mergeCell ref="R1860:V1861"/>
    <mergeCell ref="B1861:C1861"/>
    <mergeCell ref="D1861:E1861"/>
    <mergeCell ref="F1861:G1861"/>
    <mergeCell ref="H1861:I1861"/>
    <mergeCell ref="J1861:K1861"/>
    <mergeCell ref="L1861:Q1861"/>
    <mergeCell ref="O1843:O1844"/>
    <mergeCell ref="P1843:P1844"/>
    <mergeCell ref="Q1843:Q1844"/>
    <mergeCell ref="R1843:R1844"/>
    <mergeCell ref="S1843:S1844"/>
    <mergeCell ref="T1843:T1844"/>
    <mergeCell ref="U1843:U1844"/>
    <mergeCell ref="V1843:V1844"/>
    <mergeCell ref="B1845:C1845"/>
    <mergeCell ref="F1843:F1844"/>
    <mergeCell ref="G1843:G1844"/>
    <mergeCell ref="H1843:H1844"/>
    <mergeCell ref="I1843:I1844"/>
    <mergeCell ref="J1843:J1844"/>
    <mergeCell ref="K1843:K1844"/>
    <mergeCell ref="L1843:L1844"/>
    <mergeCell ref="M1843:M1844"/>
    <mergeCell ref="N1843:N1844"/>
    <mergeCell ref="A1837:V1837"/>
    <mergeCell ref="A1838:V1838"/>
    <mergeCell ref="A1839:A1863"/>
    <mergeCell ref="B1839:C1839"/>
    <mergeCell ref="D1839:E1839"/>
    <mergeCell ref="F1839:Q1839"/>
    <mergeCell ref="R1839:S1839"/>
    <mergeCell ref="T1839:V1839"/>
    <mergeCell ref="B1840:C1840"/>
    <mergeCell ref="D1840:Q1840"/>
    <mergeCell ref="R1840:S1840"/>
    <mergeCell ref="T1840:V1840"/>
    <mergeCell ref="B1841:C1841"/>
    <mergeCell ref="D1841:Q1841"/>
    <mergeCell ref="R1841:S1841"/>
    <mergeCell ref="T1841:V1841"/>
    <mergeCell ref="B1842:C1842"/>
    <mergeCell ref="D1842:Q1842"/>
    <mergeCell ref="R1842:S1842"/>
    <mergeCell ref="T1842:V1842"/>
    <mergeCell ref="B1843:B1844"/>
    <mergeCell ref="C1843:C1844"/>
    <mergeCell ref="D1843:D1844"/>
    <mergeCell ref="E1843:E1844"/>
    <mergeCell ref="B1857:C1857"/>
    <mergeCell ref="D1857:E1857"/>
    <mergeCell ref="F1857:G1857"/>
    <mergeCell ref="H1857:I1857"/>
    <mergeCell ref="J1857:K1857"/>
    <mergeCell ref="L1857:O1857"/>
    <mergeCell ref="P1857:S1857"/>
    <mergeCell ref="T1857:V1857"/>
    <mergeCell ref="B1858:C1858"/>
    <mergeCell ref="D1858:E1858"/>
    <mergeCell ref="F1858:G1858"/>
    <mergeCell ref="H1858:I1858"/>
    <mergeCell ref="J1858:K1858"/>
    <mergeCell ref="L1858:O1858"/>
    <mergeCell ref="P1858:S1858"/>
    <mergeCell ref="T1858:V1858"/>
    <mergeCell ref="V1854:V1855"/>
    <mergeCell ref="B1855:C1855"/>
    <mergeCell ref="D1855:E1855"/>
    <mergeCell ref="H1855:I1855"/>
    <mergeCell ref="L1855:M1855"/>
    <mergeCell ref="B1856:C1856"/>
    <mergeCell ref="D1829:I1829"/>
    <mergeCell ref="L1829:N1829"/>
    <mergeCell ref="P1829:V1829"/>
    <mergeCell ref="B1819:C1819"/>
    <mergeCell ref="B1820:C1820"/>
    <mergeCell ref="B1821:C1821"/>
    <mergeCell ref="B1822:C1822"/>
    <mergeCell ref="B1823:C1823"/>
    <mergeCell ref="B1824:C1824"/>
    <mergeCell ref="B1825:C1825"/>
    <mergeCell ref="B1826:C1826"/>
    <mergeCell ref="B1827:C1827"/>
    <mergeCell ref="B1835:C1835"/>
    <mergeCell ref="D1835:E1835"/>
    <mergeCell ref="F1835:G1835"/>
    <mergeCell ref="H1835:I1835"/>
    <mergeCell ref="J1835:K1835"/>
    <mergeCell ref="L1835:Q1835"/>
    <mergeCell ref="R1835:V1835"/>
    <mergeCell ref="B1836:C1836"/>
    <mergeCell ref="D1836:E1836"/>
    <mergeCell ref="F1836:G1836"/>
    <mergeCell ref="H1836:I1836"/>
    <mergeCell ref="J1836:K1836"/>
    <mergeCell ref="L1836:O1836"/>
    <mergeCell ref="P1836:Q1836"/>
    <mergeCell ref="R1836:V1836"/>
    <mergeCell ref="B1832:C1832"/>
    <mergeCell ref="D1832:E1832"/>
    <mergeCell ref="F1832:G1832"/>
    <mergeCell ref="H1832:I1832"/>
    <mergeCell ref="J1832:K1832"/>
    <mergeCell ref="L1832:O1832"/>
    <mergeCell ref="P1832:S1832"/>
    <mergeCell ref="T1832:V1832"/>
    <mergeCell ref="B1833:C1833"/>
    <mergeCell ref="D1833:E1833"/>
    <mergeCell ref="F1833:G1833"/>
    <mergeCell ref="H1833:I1833"/>
    <mergeCell ref="J1833:K1833"/>
    <mergeCell ref="L1833:Q1833"/>
    <mergeCell ref="R1833:V1834"/>
    <mergeCell ref="B1834:C1834"/>
    <mergeCell ref="D1834:E1834"/>
    <mergeCell ref="F1834:G1834"/>
    <mergeCell ref="H1834:I1834"/>
    <mergeCell ref="J1834:K1834"/>
    <mergeCell ref="L1834:Q1834"/>
    <mergeCell ref="O1816:O1817"/>
    <mergeCell ref="P1816:P1817"/>
    <mergeCell ref="Q1816:Q1817"/>
    <mergeCell ref="R1816:R1817"/>
    <mergeCell ref="S1816:S1817"/>
    <mergeCell ref="T1816:T1817"/>
    <mergeCell ref="U1816:U1817"/>
    <mergeCell ref="V1816:V1817"/>
    <mergeCell ref="B1818:C1818"/>
    <mergeCell ref="F1816:F1817"/>
    <mergeCell ref="G1816:G1817"/>
    <mergeCell ref="H1816:H1817"/>
    <mergeCell ref="I1816:I1817"/>
    <mergeCell ref="J1816:J1817"/>
    <mergeCell ref="K1816:K1817"/>
    <mergeCell ref="L1816:L1817"/>
    <mergeCell ref="M1816:M1817"/>
    <mergeCell ref="N1816:N1817"/>
    <mergeCell ref="A1810:V1810"/>
    <mergeCell ref="A1811:V1811"/>
    <mergeCell ref="A1812:A1836"/>
    <mergeCell ref="B1812:C1812"/>
    <mergeCell ref="D1812:E1812"/>
    <mergeCell ref="F1812:Q1812"/>
    <mergeCell ref="R1812:S1812"/>
    <mergeCell ref="T1812:V1812"/>
    <mergeCell ref="B1813:C1813"/>
    <mergeCell ref="D1813:Q1813"/>
    <mergeCell ref="R1813:S1813"/>
    <mergeCell ref="T1813:V1813"/>
    <mergeCell ref="B1814:C1814"/>
    <mergeCell ref="D1814:Q1814"/>
    <mergeCell ref="R1814:S1814"/>
    <mergeCell ref="T1814:V1814"/>
    <mergeCell ref="B1815:C1815"/>
    <mergeCell ref="D1815:Q1815"/>
    <mergeCell ref="R1815:S1815"/>
    <mergeCell ref="T1815:V1815"/>
    <mergeCell ref="B1816:B1817"/>
    <mergeCell ref="C1816:C1817"/>
    <mergeCell ref="D1816:D1817"/>
    <mergeCell ref="E1816:E1817"/>
    <mergeCell ref="B1830:C1830"/>
    <mergeCell ref="D1830:E1830"/>
    <mergeCell ref="F1830:G1830"/>
    <mergeCell ref="H1830:I1830"/>
    <mergeCell ref="J1830:K1830"/>
    <mergeCell ref="L1830:O1830"/>
    <mergeCell ref="P1830:S1830"/>
    <mergeCell ref="T1830:V1830"/>
    <mergeCell ref="B1831:C1831"/>
    <mergeCell ref="D1831:E1831"/>
    <mergeCell ref="F1831:G1831"/>
    <mergeCell ref="H1831:I1831"/>
    <mergeCell ref="J1831:K1831"/>
    <mergeCell ref="L1831:O1831"/>
    <mergeCell ref="P1831:S1831"/>
    <mergeCell ref="T1831:V1831"/>
    <mergeCell ref="V1827:V1828"/>
    <mergeCell ref="B1828:C1828"/>
    <mergeCell ref="D1828:E1828"/>
    <mergeCell ref="H1828:I1828"/>
    <mergeCell ref="L1828:M1828"/>
    <mergeCell ref="B1829:C1829"/>
    <mergeCell ref="D1802:I1802"/>
    <mergeCell ref="L1802:N1802"/>
    <mergeCell ref="P1802:V1802"/>
    <mergeCell ref="B1792:C1792"/>
    <mergeCell ref="B1793:C1793"/>
    <mergeCell ref="B1794:C1794"/>
    <mergeCell ref="B1795:C1795"/>
    <mergeCell ref="B1796:C1796"/>
    <mergeCell ref="B1797:C1797"/>
    <mergeCell ref="B1798:C1798"/>
    <mergeCell ref="B1799:C1799"/>
    <mergeCell ref="B1800:C1800"/>
    <mergeCell ref="B1808:C1808"/>
    <mergeCell ref="D1808:E1808"/>
    <mergeCell ref="F1808:G1808"/>
    <mergeCell ref="H1808:I1808"/>
    <mergeCell ref="J1808:K1808"/>
    <mergeCell ref="L1808:Q1808"/>
    <mergeCell ref="R1808:V1808"/>
    <mergeCell ref="B1809:C1809"/>
    <mergeCell ref="D1809:E1809"/>
    <mergeCell ref="F1809:G1809"/>
    <mergeCell ref="H1809:I1809"/>
    <mergeCell ref="J1809:K1809"/>
    <mergeCell ref="L1809:O1809"/>
    <mergeCell ref="P1809:Q1809"/>
    <mergeCell ref="R1809:V1809"/>
    <mergeCell ref="B1805:C1805"/>
    <mergeCell ref="D1805:E1805"/>
    <mergeCell ref="F1805:G1805"/>
    <mergeCell ref="H1805:I1805"/>
    <mergeCell ref="J1805:K1805"/>
    <mergeCell ref="L1805:O1805"/>
    <mergeCell ref="P1805:S1805"/>
    <mergeCell ref="T1805:V1805"/>
    <mergeCell ref="B1806:C1806"/>
    <mergeCell ref="D1806:E1806"/>
    <mergeCell ref="F1806:G1806"/>
    <mergeCell ref="H1806:I1806"/>
    <mergeCell ref="J1806:K1806"/>
    <mergeCell ref="L1806:Q1806"/>
    <mergeCell ref="R1806:V1807"/>
    <mergeCell ref="B1807:C1807"/>
    <mergeCell ref="D1807:E1807"/>
    <mergeCell ref="F1807:G1807"/>
    <mergeCell ref="H1807:I1807"/>
    <mergeCell ref="J1807:K1807"/>
    <mergeCell ref="L1807:Q1807"/>
    <mergeCell ref="O1789:O1790"/>
    <mergeCell ref="P1789:P1790"/>
    <mergeCell ref="Q1789:Q1790"/>
    <mergeCell ref="R1789:R1790"/>
    <mergeCell ref="S1789:S1790"/>
    <mergeCell ref="T1789:T1790"/>
    <mergeCell ref="U1789:U1790"/>
    <mergeCell ref="V1789:V1790"/>
    <mergeCell ref="B1791:C1791"/>
    <mergeCell ref="F1789:F1790"/>
    <mergeCell ref="G1789:G1790"/>
    <mergeCell ref="H1789:H1790"/>
    <mergeCell ref="I1789:I1790"/>
    <mergeCell ref="J1789:J1790"/>
    <mergeCell ref="K1789:K1790"/>
    <mergeCell ref="L1789:L1790"/>
    <mergeCell ref="M1789:M1790"/>
    <mergeCell ref="N1789:N1790"/>
    <mergeCell ref="A1783:V1783"/>
    <mergeCell ref="A1784:V1784"/>
    <mergeCell ref="A1785:A1809"/>
    <mergeCell ref="B1785:C1785"/>
    <mergeCell ref="D1785:E1785"/>
    <mergeCell ref="F1785:Q1785"/>
    <mergeCell ref="R1785:S1785"/>
    <mergeCell ref="T1785:V1785"/>
    <mergeCell ref="B1786:C1786"/>
    <mergeCell ref="D1786:Q1786"/>
    <mergeCell ref="R1786:S1786"/>
    <mergeCell ref="T1786:V1786"/>
    <mergeCell ref="B1787:C1787"/>
    <mergeCell ref="D1787:Q1787"/>
    <mergeCell ref="R1787:S1787"/>
    <mergeCell ref="T1787:V1787"/>
    <mergeCell ref="B1788:C1788"/>
    <mergeCell ref="D1788:Q1788"/>
    <mergeCell ref="R1788:S1788"/>
    <mergeCell ref="T1788:V1788"/>
    <mergeCell ref="B1789:B1790"/>
    <mergeCell ref="C1789:C1790"/>
    <mergeCell ref="D1789:D1790"/>
    <mergeCell ref="E1789:E1790"/>
    <mergeCell ref="B1803:C1803"/>
    <mergeCell ref="D1803:E1803"/>
    <mergeCell ref="F1803:G1803"/>
    <mergeCell ref="H1803:I1803"/>
    <mergeCell ref="J1803:K1803"/>
    <mergeCell ref="L1803:O1803"/>
    <mergeCell ref="P1803:S1803"/>
    <mergeCell ref="T1803:V1803"/>
    <mergeCell ref="B1804:C1804"/>
    <mergeCell ref="D1804:E1804"/>
    <mergeCell ref="F1804:G1804"/>
    <mergeCell ref="H1804:I1804"/>
    <mergeCell ref="J1804:K1804"/>
    <mergeCell ref="L1804:O1804"/>
    <mergeCell ref="P1804:S1804"/>
    <mergeCell ref="T1804:V1804"/>
    <mergeCell ref="V1800:V1801"/>
    <mergeCell ref="B1801:C1801"/>
    <mergeCell ref="D1801:E1801"/>
    <mergeCell ref="H1801:I1801"/>
    <mergeCell ref="L1801:M1801"/>
    <mergeCell ref="B1802:C1802"/>
    <mergeCell ref="D1775:I1775"/>
    <mergeCell ref="L1775:N1775"/>
    <mergeCell ref="P1775:V1775"/>
    <mergeCell ref="B1765:C1765"/>
    <mergeCell ref="B1766:C1766"/>
    <mergeCell ref="B1767:C1767"/>
    <mergeCell ref="B1768:C1768"/>
    <mergeCell ref="B1769:C1769"/>
    <mergeCell ref="B1770:C1770"/>
    <mergeCell ref="B1771:C1771"/>
    <mergeCell ref="B1772:C1772"/>
    <mergeCell ref="B1773:C1773"/>
    <mergeCell ref="B1781:C1781"/>
    <mergeCell ref="D1781:E1781"/>
    <mergeCell ref="F1781:G1781"/>
    <mergeCell ref="H1781:I1781"/>
    <mergeCell ref="J1781:K1781"/>
    <mergeCell ref="L1781:Q1781"/>
    <mergeCell ref="R1781:V1781"/>
    <mergeCell ref="B1782:C1782"/>
    <mergeCell ref="D1782:E1782"/>
    <mergeCell ref="F1782:G1782"/>
    <mergeCell ref="H1782:I1782"/>
    <mergeCell ref="J1782:K1782"/>
    <mergeCell ref="L1782:O1782"/>
    <mergeCell ref="P1782:Q1782"/>
    <mergeCell ref="R1782:V1782"/>
    <mergeCell ref="B1778:C1778"/>
    <mergeCell ref="D1778:E1778"/>
    <mergeCell ref="F1778:G1778"/>
    <mergeCell ref="H1778:I1778"/>
    <mergeCell ref="J1778:K1778"/>
    <mergeCell ref="L1778:O1778"/>
    <mergeCell ref="P1778:S1778"/>
    <mergeCell ref="T1778:V1778"/>
    <mergeCell ref="B1779:C1779"/>
    <mergeCell ref="D1779:E1779"/>
    <mergeCell ref="F1779:G1779"/>
    <mergeCell ref="H1779:I1779"/>
    <mergeCell ref="J1779:K1779"/>
    <mergeCell ref="L1779:Q1779"/>
    <mergeCell ref="R1779:V1780"/>
    <mergeCell ref="B1780:C1780"/>
    <mergeCell ref="D1780:E1780"/>
    <mergeCell ref="F1780:G1780"/>
    <mergeCell ref="H1780:I1780"/>
    <mergeCell ref="J1780:K1780"/>
    <mergeCell ref="L1780:Q1780"/>
    <mergeCell ref="O1762:O1763"/>
    <mergeCell ref="P1762:P1763"/>
    <mergeCell ref="Q1762:Q1763"/>
    <mergeCell ref="R1762:R1763"/>
    <mergeCell ref="S1762:S1763"/>
    <mergeCell ref="T1762:T1763"/>
    <mergeCell ref="U1762:U1763"/>
    <mergeCell ref="V1762:V1763"/>
    <mergeCell ref="B1764:C1764"/>
    <mergeCell ref="F1762:F1763"/>
    <mergeCell ref="G1762:G1763"/>
    <mergeCell ref="H1762:H1763"/>
    <mergeCell ref="I1762:I1763"/>
    <mergeCell ref="J1762:J1763"/>
    <mergeCell ref="K1762:K1763"/>
    <mergeCell ref="L1762:L1763"/>
    <mergeCell ref="M1762:M1763"/>
    <mergeCell ref="N1762:N1763"/>
    <mergeCell ref="A1756:V1756"/>
    <mergeCell ref="A1757:V1757"/>
    <mergeCell ref="A1758:A1782"/>
    <mergeCell ref="B1758:C1758"/>
    <mergeCell ref="D1758:E1758"/>
    <mergeCell ref="F1758:Q1758"/>
    <mergeCell ref="R1758:S1758"/>
    <mergeCell ref="T1758:V1758"/>
    <mergeCell ref="B1759:C1759"/>
    <mergeCell ref="D1759:Q1759"/>
    <mergeCell ref="R1759:S1759"/>
    <mergeCell ref="T1759:V1759"/>
    <mergeCell ref="B1760:C1760"/>
    <mergeCell ref="D1760:Q1760"/>
    <mergeCell ref="R1760:S1760"/>
    <mergeCell ref="T1760:V1760"/>
    <mergeCell ref="B1761:C1761"/>
    <mergeCell ref="D1761:Q1761"/>
    <mergeCell ref="R1761:S1761"/>
    <mergeCell ref="T1761:V1761"/>
    <mergeCell ref="B1762:B1763"/>
    <mergeCell ref="C1762:C1763"/>
    <mergeCell ref="D1762:D1763"/>
    <mergeCell ref="E1762:E1763"/>
    <mergeCell ref="B1776:C1776"/>
    <mergeCell ref="D1776:E1776"/>
    <mergeCell ref="F1776:G1776"/>
    <mergeCell ref="H1776:I1776"/>
    <mergeCell ref="J1776:K1776"/>
    <mergeCell ref="L1776:O1776"/>
    <mergeCell ref="P1776:S1776"/>
    <mergeCell ref="T1776:V1776"/>
    <mergeCell ref="B1777:C1777"/>
    <mergeCell ref="D1777:E1777"/>
    <mergeCell ref="F1777:G1777"/>
    <mergeCell ref="H1777:I1777"/>
    <mergeCell ref="J1777:K1777"/>
    <mergeCell ref="L1777:O1777"/>
    <mergeCell ref="P1777:S1777"/>
    <mergeCell ref="T1777:V1777"/>
    <mergeCell ref="V1773:V1774"/>
    <mergeCell ref="B1774:C1774"/>
    <mergeCell ref="D1774:E1774"/>
    <mergeCell ref="H1774:I1774"/>
    <mergeCell ref="L1774:M1774"/>
    <mergeCell ref="B1775:C1775"/>
    <mergeCell ref="D1748:I1748"/>
    <mergeCell ref="L1748:N1748"/>
    <mergeCell ref="P1748:V1748"/>
    <mergeCell ref="B1738:C1738"/>
    <mergeCell ref="B1739:C1739"/>
    <mergeCell ref="B1740:C1740"/>
    <mergeCell ref="B1741:C1741"/>
    <mergeCell ref="B1742:C1742"/>
    <mergeCell ref="B1743:C1743"/>
    <mergeCell ref="B1744:C1744"/>
    <mergeCell ref="B1745:C1745"/>
    <mergeCell ref="B1746:C1746"/>
    <mergeCell ref="B1754:C1754"/>
    <mergeCell ref="D1754:E1754"/>
    <mergeCell ref="F1754:G1754"/>
    <mergeCell ref="H1754:I1754"/>
    <mergeCell ref="J1754:K1754"/>
    <mergeCell ref="L1754:Q1754"/>
    <mergeCell ref="R1754:V1754"/>
    <mergeCell ref="B1755:C1755"/>
    <mergeCell ref="D1755:E1755"/>
    <mergeCell ref="F1755:G1755"/>
    <mergeCell ref="H1755:I1755"/>
    <mergeCell ref="J1755:K1755"/>
    <mergeCell ref="L1755:O1755"/>
    <mergeCell ref="P1755:Q1755"/>
    <mergeCell ref="R1755:V1755"/>
    <mergeCell ref="B1751:C1751"/>
    <mergeCell ref="D1751:E1751"/>
    <mergeCell ref="F1751:G1751"/>
    <mergeCell ref="H1751:I1751"/>
    <mergeCell ref="J1751:K1751"/>
    <mergeCell ref="L1751:O1751"/>
    <mergeCell ref="P1751:S1751"/>
    <mergeCell ref="T1751:V1751"/>
    <mergeCell ref="B1752:C1752"/>
    <mergeCell ref="D1752:E1752"/>
    <mergeCell ref="F1752:G1752"/>
    <mergeCell ref="H1752:I1752"/>
    <mergeCell ref="J1752:K1752"/>
    <mergeCell ref="L1752:Q1752"/>
    <mergeCell ref="R1752:V1753"/>
    <mergeCell ref="B1753:C1753"/>
    <mergeCell ref="D1753:E1753"/>
    <mergeCell ref="F1753:G1753"/>
    <mergeCell ref="H1753:I1753"/>
    <mergeCell ref="J1753:K1753"/>
    <mergeCell ref="L1753:Q1753"/>
    <mergeCell ref="O1735:O1736"/>
    <mergeCell ref="P1735:P1736"/>
    <mergeCell ref="Q1735:Q1736"/>
    <mergeCell ref="R1735:R1736"/>
    <mergeCell ref="S1735:S1736"/>
    <mergeCell ref="T1735:T1736"/>
    <mergeCell ref="U1735:U1736"/>
    <mergeCell ref="V1735:V1736"/>
    <mergeCell ref="B1737:C1737"/>
    <mergeCell ref="F1735:F1736"/>
    <mergeCell ref="G1735:G1736"/>
    <mergeCell ref="H1735:H1736"/>
    <mergeCell ref="I1735:I1736"/>
    <mergeCell ref="J1735:J1736"/>
    <mergeCell ref="K1735:K1736"/>
    <mergeCell ref="L1735:L1736"/>
    <mergeCell ref="M1735:M1736"/>
    <mergeCell ref="N1735:N1736"/>
    <mergeCell ref="A1729:V1729"/>
    <mergeCell ref="A1730:V1730"/>
    <mergeCell ref="A1731:A1755"/>
    <mergeCell ref="B1731:C1731"/>
    <mergeCell ref="D1731:E1731"/>
    <mergeCell ref="F1731:Q1731"/>
    <mergeCell ref="R1731:S1731"/>
    <mergeCell ref="T1731:V1731"/>
    <mergeCell ref="B1732:C1732"/>
    <mergeCell ref="D1732:Q1732"/>
    <mergeCell ref="R1732:S1732"/>
    <mergeCell ref="T1732:V1732"/>
    <mergeCell ref="B1733:C1733"/>
    <mergeCell ref="D1733:Q1733"/>
    <mergeCell ref="R1733:S1733"/>
    <mergeCell ref="T1733:V1733"/>
    <mergeCell ref="B1734:C1734"/>
    <mergeCell ref="D1734:Q1734"/>
    <mergeCell ref="R1734:S1734"/>
    <mergeCell ref="T1734:V1734"/>
    <mergeCell ref="B1735:B1736"/>
    <mergeCell ref="C1735:C1736"/>
    <mergeCell ref="D1735:D1736"/>
    <mergeCell ref="E1735:E1736"/>
    <mergeCell ref="B1749:C1749"/>
    <mergeCell ref="D1749:E1749"/>
    <mergeCell ref="F1749:G1749"/>
    <mergeCell ref="H1749:I1749"/>
    <mergeCell ref="J1749:K1749"/>
    <mergeCell ref="L1749:O1749"/>
    <mergeCell ref="P1749:S1749"/>
    <mergeCell ref="T1749:V1749"/>
    <mergeCell ref="B1750:C1750"/>
    <mergeCell ref="D1750:E1750"/>
    <mergeCell ref="F1750:G1750"/>
    <mergeCell ref="H1750:I1750"/>
    <mergeCell ref="J1750:K1750"/>
    <mergeCell ref="L1750:O1750"/>
    <mergeCell ref="P1750:S1750"/>
    <mergeCell ref="T1750:V1750"/>
    <mergeCell ref="V1746:V1747"/>
    <mergeCell ref="B1747:C1747"/>
    <mergeCell ref="D1747:E1747"/>
    <mergeCell ref="H1747:I1747"/>
    <mergeCell ref="L1747:M1747"/>
    <mergeCell ref="B1748:C1748"/>
    <mergeCell ref="D1721:I1721"/>
    <mergeCell ref="L1721:N1721"/>
    <mergeCell ref="P1721:V1721"/>
    <mergeCell ref="B1711:C1711"/>
    <mergeCell ref="B1712:C1712"/>
    <mergeCell ref="B1713:C1713"/>
    <mergeCell ref="B1714:C1714"/>
    <mergeCell ref="B1715:C1715"/>
    <mergeCell ref="B1716:C1716"/>
    <mergeCell ref="B1717:C1717"/>
    <mergeCell ref="B1718:C1718"/>
    <mergeCell ref="B1719:C1719"/>
    <mergeCell ref="B1727:C1727"/>
    <mergeCell ref="D1727:E1727"/>
    <mergeCell ref="F1727:G1727"/>
    <mergeCell ref="H1727:I1727"/>
    <mergeCell ref="J1727:K1727"/>
    <mergeCell ref="L1727:Q1727"/>
    <mergeCell ref="R1727:V1727"/>
    <mergeCell ref="B1728:C1728"/>
    <mergeCell ref="D1728:E1728"/>
    <mergeCell ref="F1728:G1728"/>
    <mergeCell ref="H1728:I1728"/>
    <mergeCell ref="J1728:K1728"/>
    <mergeCell ref="L1728:O1728"/>
    <mergeCell ref="P1728:Q1728"/>
    <mergeCell ref="R1728:V1728"/>
    <mergeCell ref="B1724:C1724"/>
    <mergeCell ref="D1724:E1724"/>
    <mergeCell ref="F1724:G1724"/>
    <mergeCell ref="H1724:I1724"/>
    <mergeCell ref="J1724:K1724"/>
    <mergeCell ref="L1724:O1724"/>
    <mergeCell ref="P1724:S1724"/>
    <mergeCell ref="T1724:V1724"/>
    <mergeCell ref="B1725:C1725"/>
    <mergeCell ref="D1725:E1725"/>
    <mergeCell ref="F1725:G1725"/>
    <mergeCell ref="H1725:I1725"/>
    <mergeCell ref="J1725:K1725"/>
    <mergeCell ref="L1725:Q1725"/>
    <mergeCell ref="R1725:V1726"/>
    <mergeCell ref="B1726:C1726"/>
    <mergeCell ref="D1726:E1726"/>
    <mergeCell ref="F1726:G1726"/>
    <mergeCell ref="H1726:I1726"/>
    <mergeCell ref="J1726:K1726"/>
    <mergeCell ref="L1726:Q1726"/>
    <mergeCell ref="O1708:O1709"/>
    <mergeCell ref="P1708:P1709"/>
    <mergeCell ref="Q1708:Q1709"/>
    <mergeCell ref="R1708:R1709"/>
    <mergeCell ref="S1708:S1709"/>
    <mergeCell ref="T1708:T1709"/>
    <mergeCell ref="U1708:U1709"/>
    <mergeCell ref="V1708:V1709"/>
    <mergeCell ref="B1710:C1710"/>
    <mergeCell ref="F1708:F1709"/>
    <mergeCell ref="G1708:G1709"/>
    <mergeCell ref="H1708:H1709"/>
    <mergeCell ref="I1708:I1709"/>
    <mergeCell ref="J1708:J1709"/>
    <mergeCell ref="K1708:K1709"/>
    <mergeCell ref="L1708:L1709"/>
    <mergeCell ref="M1708:M1709"/>
    <mergeCell ref="N1708:N1709"/>
    <mergeCell ref="A1702:V1702"/>
    <mergeCell ref="A1703:V1703"/>
    <mergeCell ref="A1704:A1728"/>
    <mergeCell ref="B1704:C1704"/>
    <mergeCell ref="D1704:E1704"/>
    <mergeCell ref="F1704:Q1704"/>
    <mergeCell ref="R1704:S1704"/>
    <mergeCell ref="T1704:V1704"/>
    <mergeCell ref="B1705:C1705"/>
    <mergeCell ref="D1705:Q1705"/>
    <mergeCell ref="R1705:S1705"/>
    <mergeCell ref="T1705:V1705"/>
    <mergeCell ref="B1706:C1706"/>
    <mergeCell ref="D1706:Q1706"/>
    <mergeCell ref="R1706:S1706"/>
    <mergeCell ref="T1706:V1706"/>
    <mergeCell ref="B1707:C1707"/>
    <mergeCell ref="D1707:Q1707"/>
    <mergeCell ref="R1707:S1707"/>
    <mergeCell ref="T1707:V1707"/>
    <mergeCell ref="B1708:B1709"/>
    <mergeCell ref="C1708:C1709"/>
    <mergeCell ref="D1708:D1709"/>
    <mergeCell ref="E1708:E1709"/>
    <mergeCell ref="B1722:C1722"/>
    <mergeCell ref="D1722:E1722"/>
    <mergeCell ref="F1722:G1722"/>
    <mergeCell ref="H1722:I1722"/>
    <mergeCell ref="J1722:K1722"/>
    <mergeCell ref="L1722:O1722"/>
    <mergeCell ref="P1722:S1722"/>
    <mergeCell ref="T1722:V1722"/>
    <mergeCell ref="B1723:C1723"/>
    <mergeCell ref="D1723:E1723"/>
    <mergeCell ref="F1723:G1723"/>
    <mergeCell ref="H1723:I1723"/>
    <mergeCell ref="J1723:K1723"/>
    <mergeCell ref="L1723:O1723"/>
    <mergeCell ref="P1723:S1723"/>
    <mergeCell ref="T1723:V1723"/>
    <mergeCell ref="V1719:V1720"/>
    <mergeCell ref="B1720:C1720"/>
    <mergeCell ref="D1720:E1720"/>
    <mergeCell ref="H1720:I1720"/>
    <mergeCell ref="L1720:M1720"/>
    <mergeCell ref="B1721:C1721"/>
    <mergeCell ref="D1694:I1694"/>
    <mergeCell ref="L1694:N1694"/>
    <mergeCell ref="P1694:V1694"/>
    <mergeCell ref="B1684:C1684"/>
    <mergeCell ref="B1685:C1685"/>
    <mergeCell ref="B1686:C1686"/>
    <mergeCell ref="B1687:C1687"/>
    <mergeCell ref="B1688:C1688"/>
    <mergeCell ref="B1689:C1689"/>
    <mergeCell ref="B1690:C1690"/>
    <mergeCell ref="B1691:C1691"/>
    <mergeCell ref="B1692:C1692"/>
    <mergeCell ref="B1700:C1700"/>
    <mergeCell ref="D1700:E1700"/>
    <mergeCell ref="F1700:G1700"/>
    <mergeCell ref="H1700:I1700"/>
    <mergeCell ref="J1700:K1700"/>
    <mergeCell ref="L1700:Q1700"/>
    <mergeCell ref="R1700:V1700"/>
    <mergeCell ref="B1701:C1701"/>
    <mergeCell ref="D1701:E1701"/>
    <mergeCell ref="F1701:G1701"/>
    <mergeCell ref="H1701:I1701"/>
    <mergeCell ref="J1701:K1701"/>
    <mergeCell ref="L1701:O1701"/>
    <mergeCell ref="P1701:Q1701"/>
    <mergeCell ref="R1701:V1701"/>
    <mergeCell ref="B1697:C1697"/>
    <mergeCell ref="D1697:E1697"/>
    <mergeCell ref="F1697:G1697"/>
    <mergeCell ref="H1697:I1697"/>
    <mergeCell ref="J1697:K1697"/>
    <mergeCell ref="L1697:O1697"/>
    <mergeCell ref="P1697:S1697"/>
    <mergeCell ref="T1697:V1697"/>
    <mergeCell ref="B1698:C1698"/>
    <mergeCell ref="D1698:E1698"/>
    <mergeCell ref="F1698:G1698"/>
    <mergeCell ref="H1698:I1698"/>
    <mergeCell ref="J1698:K1698"/>
    <mergeCell ref="L1698:Q1698"/>
    <mergeCell ref="R1698:V1699"/>
    <mergeCell ref="B1699:C1699"/>
    <mergeCell ref="D1699:E1699"/>
    <mergeCell ref="F1699:G1699"/>
    <mergeCell ref="H1699:I1699"/>
    <mergeCell ref="J1699:K1699"/>
    <mergeCell ref="L1699:Q1699"/>
    <mergeCell ref="O1681:O1682"/>
    <mergeCell ref="P1681:P1682"/>
    <mergeCell ref="Q1681:Q1682"/>
    <mergeCell ref="R1681:R1682"/>
    <mergeCell ref="S1681:S1682"/>
    <mergeCell ref="T1681:T1682"/>
    <mergeCell ref="U1681:U1682"/>
    <mergeCell ref="V1681:V1682"/>
    <mergeCell ref="B1683:C1683"/>
    <mergeCell ref="F1681:F1682"/>
    <mergeCell ref="G1681:G1682"/>
    <mergeCell ref="H1681:H1682"/>
    <mergeCell ref="I1681:I1682"/>
    <mergeCell ref="J1681:J1682"/>
    <mergeCell ref="K1681:K1682"/>
    <mergeCell ref="L1681:L1682"/>
    <mergeCell ref="M1681:M1682"/>
    <mergeCell ref="N1681:N1682"/>
    <mergeCell ref="A1675:V1675"/>
    <mergeCell ref="A1676:V1676"/>
    <mergeCell ref="A1677:A1701"/>
    <mergeCell ref="B1677:C1677"/>
    <mergeCell ref="D1677:E1677"/>
    <mergeCell ref="F1677:Q1677"/>
    <mergeCell ref="R1677:S1677"/>
    <mergeCell ref="T1677:V1677"/>
    <mergeCell ref="B1678:C1678"/>
    <mergeCell ref="D1678:Q1678"/>
    <mergeCell ref="R1678:S1678"/>
    <mergeCell ref="T1678:V1678"/>
    <mergeCell ref="B1679:C1679"/>
    <mergeCell ref="D1679:Q1679"/>
    <mergeCell ref="R1679:S1679"/>
    <mergeCell ref="T1679:V1679"/>
    <mergeCell ref="B1680:C1680"/>
    <mergeCell ref="D1680:Q1680"/>
    <mergeCell ref="R1680:S1680"/>
    <mergeCell ref="T1680:V1680"/>
    <mergeCell ref="B1681:B1682"/>
    <mergeCell ref="C1681:C1682"/>
    <mergeCell ref="D1681:D1682"/>
    <mergeCell ref="E1681:E1682"/>
    <mergeCell ref="B1695:C1695"/>
    <mergeCell ref="D1695:E1695"/>
    <mergeCell ref="F1695:G1695"/>
    <mergeCell ref="H1695:I1695"/>
    <mergeCell ref="J1695:K1695"/>
    <mergeCell ref="L1695:O1695"/>
    <mergeCell ref="P1695:S1695"/>
    <mergeCell ref="T1695:V1695"/>
    <mergeCell ref="B1696:C1696"/>
    <mergeCell ref="D1696:E1696"/>
    <mergeCell ref="F1696:G1696"/>
    <mergeCell ref="H1696:I1696"/>
    <mergeCell ref="J1696:K1696"/>
    <mergeCell ref="L1696:O1696"/>
    <mergeCell ref="P1696:S1696"/>
    <mergeCell ref="T1696:V1696"/>
    <mergeCell ref="V1692:V1693"/>
    <mergeCell ref="B1693:C1693"/>
    <mergeCell ref="D1693:E1693"/>
    <mergeCell ref="H1693:I1693"/>
    <mergeCell ref="L1693:M1693"/>
    <mergeCell ref="B1694:C1694"/>
    <mergeCell ref="D1667:I1667"/>
    <mergeCell ref="L1667:N1667"/>
    <mergeCell ref="P1667:V1667"/>
    <mergeCell ref="B1657:C1657"/>
    <mergeCell ref="B1658:C1658"/>
    <mergeCell ref="B1659:C1659"/>
    <mergeCell ref="B1660:C1660"/>
    <mergeCell ref="B1661:C1661"/>
    <mergeCell ref="B1662:C1662"/>
    <mergeCell ref="B1663:C1663"/>
    <mergeCell ref="B1664:C1664"/>
    <mergeCell ref="B1665:C1665"/>
    <mergeCell ref="B1673:C1673"/>
    <mergeCell ref="D1673:E1673"/>
    <mergeCell ref="F1673:G1673"/>
    <mergeCell ref="H1673:I1673"/>
    <mergeCell ref="J1673:K1673"/>
    <mergeCell ref="L1673:Q1673"/>
    <mergeCell ref="R1673:V1673"/>
    <mergeCell ref="B1674:C1674"/>
    <mergeCell ref="D1674:E1674"/>
    <mergeCell ref="F1674:G1674"/>
    <mergeCell ref="H1674:I1674"/>
    <mergeCell ref="J1674:K1674"/>
    <mergeCell ref="L1674:O1674"/>
    <mergeCell ref="P1674:Q1674"/>
    <mergeCell ref="R1674:V1674"/>
    <mergeCell ref="B1670:C1670"/>
    <mergeCell ref="D1670:E1670"/>
    <mergeCell ref="F1670:G1670"/>
    <mergeCell ref="H1670:I1670"/>
    <mergeCell ref="J1670:K1670"/>
    <mergeCell ref="L1670:O1670"/>
    <mergeCell ref="P1670:S1670"/>
    <mergeCell ref="T1670:V1670"/>
    <mergeCell ref="B1671:C1671"/>
    <mergeCell ref="D1671:E1671"/>
    <mergeCell ref="F1671:G1671"/>
    <mergeCell ref="H1671:I1671"/>
    <mergeCell ref="J1671:K1671"/>
    <mergeCell ref="L1671:Q1671"/>
    <mergeCell ref="R1671:V1672"/>
    <mergeCell ref="B1672:C1672"/>
    <mergeCell ref="D1672:E1672"/>
    <mergeCell ref="F1672:G1672"/>
    <mergeCell ref="H1672:I1672"/>
    <mergeCell ref="J1672:K1672"/>
    <mergeCell ref="L1672:Q1672"/>
    <mergeCell ref="O1654:O1655"/>
    <mergeCell ref="P1654:P1655"/>
    <mergeCell ref="Q1654:Q1655"/>
    <mergeCell ref="R1654:R1655"/>
    <mergeCell ref="S1654:S1655"/>
    <mergeCell ref="T1654:T1655"/>
    <mergeCell ref="U1654:U1655"/>
    <mergeCell ref="V1654:V1655"/>
    <mergeCell ref="B1656:C1656"/>
    <mergeCell ref="F1654:F1655"/>
    <mergeCell ref="G1654:G1655"/>
    <mergeCell ref="H1654:H1655"/>
    <mergeCell ref="I1654:I1655"/>
    <mergeCell ref="J1654:J1655"/>
    <mergeCell ref="K1654:K1655"/>
    <mergeCell ref="L1654:L1655"/>
    <mergeCell ref="M1654:M1655"/>
    <mergeCell ref="N1654:N1655"/>
    <mergeCell ref="A1648:V1648"/>
    <mergeCell ref="A1649:V1649"/>
    <mergeCell ref="A1650:A1674"/>
    <mergeCell ref="B1650:C1650"/>
    <mergeCell ref="D1650:E1650"/>
    <mergeCell ref="F1650:Q1650"/>
    <mergeCell ref="R1650:S1650"/>
    <mergeCell ref="T1650:V1650"/>
    <mergeCell ref="B1651:C1651"/>
    <mergeCell ref="D1651:Q1651"/>
    <mergeCell ref="R1651:S1651"/>
    <mergeCell ref="T1651:V1651"/>
    <mergeCell ref="B1652:C1652"/>
    <mergeCell ref="D1652:Q1652"/>
    <mergeCell ref="R1652:S1652"/>
    <mergeCell ref="T1652:V1652"/>
    <mergeCell ref="B1653:C1653"/>
    <mergeCell ref="D1653:Q1653"/>
    <mergeCell ref="R1653:S1653"/>
    <mergeCell ref="T1653:V1653"/>
    <mergeCell ref="B1654:B1655"/>
    <mergeCell ref="C1654:C1655"/>
    <mergeCell ref="D1654:D1655"/>
    <mergeCell ref="E1654:E1655"/>
    <mergeCell ref="B1668:C1668"/>
    <mergeCell ref="D1668:E1668"/>
    <mergeCell ref="F1668:G1668"/>
    <mergeCell ref="H1668:I1668"/>
    <mergeCell ref="J1668:K1668"/>
    <mergeCell ref="L1668:O1668"/>
    <mergeCell ref="P1668:S1668"/>
    <mergeCell ref="T1668:V1668"/>
    <mergeCell ref="B1669:C1669"/>
    <mergeCell ref="D1669:E1669"/>
    <mergeCell ref="F1669:G1669"/>
    <mergeCell ref="H1669:I1669"/>
    <mergeCell ref="J1669:K1669"/>
    <mergeCell ref="L1669:O1669"/>
    <mergeCell ref="P1669:S1669"/>
    <mergeCell ref="T1669:V1669"/>
    <mergeCell ref="V1665:V1666"/>
    <mergeCell ref="B1666:C1666"/>
    <mergeCell ref="D1666:E1666"/>
    <mergeCell ref="H1666:I1666"/>
    <mergeCell ref="L1666:M1666"/>
    <mergeCell ref="B1667:C1667"/>
    <mergeCell ref="D1640:I1640"/>
    <mergeCell ref="L1640:N1640"/>
    <mergeCell ref="P1640:V1640"/>
    <mergeCell ref="B1630:C1630"/>
    <mergeCell ref="B1631:C1631"/>
    <mergeCell ref="B1632:C1632"/>
    <mergeCell ref="B1633:C1633"/>
    <mergeCell ref="B1634:C1634"/>
    <mergeCell ref="B1635:C1635"/>
    <mergeCell ref="B1636:C1636"/>
    <mergeCell ref="B1637:C1637"/>
    <mergeCell ref="B1638:C1638"/>
    <mergeCell ref="B1646:C1646"/>
    <mergeCell ref="D1646:E1646"/>
    <mergeCell ref="F1646:G1646"/>
    <mergeCell ref="H1646:I1646"/>
    <mergeCell ref="J1646:K1646"/>
    <mergeCell ref="L1646:Q1646"/>
    <mergeCell ref="R1646:V1646"/>
    <mergeCell ref="B1647:C1647"/>
    <mergeCell ref="D1647:E1647"/>
    <mergeCell ref="F1647:G1647"/>
    <mergeCell ref="H1647:I1647"/>
    <mergeCell ref="J1647:K1647"/>
    <mergeCell ref="L1647:O1647"/>
    <mergeCell ref="P1647:Q1647"/>
    <mergeCell ref="R1647:V1647"/>
    <mergeCell ref="B1643:C1643"/>
    <mergeCell ref="D1643:E1643"/>
    <mergeCell ref="F1643:G1643"/>
    <mergeCell ref="H1643:I1643"/>
    <mergeCell ref="J1643:K1643"/>
    <mergeCell ref="L1643:O1643"/>
    <mergeCell ref="P1643:S1643"/>
    <mergeCell ref="T1643:V1643"/>
    <mergeCell ref="B1644:C1644"/>
    <mergeCell ref="D1644:E1644"/>
    <mergeCell ref="F1644:G1644"/>
    <mergeCell ref="H1644:I1644"/>
    <mergeCell ref="J1644:K1644"/>
    <mergeCell ref="L1644:Q1644"/>
    <mergeCell ref="R1644:V1645"/>
    <mergeCell ref="B1645:C1645"/>
    <mergeCell ref="D1645:E1645"/>
    <mergeCell ref="F1645:G1645"/>
    <mergeCell ref="H1645:I1645"/>
    <mergeCell ref="J1645:K1645"/>
    <mergeCell ref="L1645:Q1645"/>
    <mergeCell ref="O1627:O1628"/>
    <mergeCell ref="P1627:P1628"/>
    <mergeCell ref="Q1627:Q1628"/>
    <mergeCell ref="R1627:R1628"/>
    <mergeCell ref="S1627:S1628"/>
    <mergeCell ref="T1627:T1628"/>
    <mergeCell ref="U1627:U1628"/>
    <mergeCell ref="V1627:V1628"/>
    <mergeCell ref="B1629:C1629"/>
    <mergeCell ref="F1627:F1628"/>
    <mergeCell ref="G1627:G1628"/>
    <mergeCell ref="H1627:H1628"/>
    <mergeCell ref="I1627:I1628"/>
    <mergeCell ref="J1627:J1628"/>
    <mergeCell ref="K1627:K1628"/>
    <mergeCell ref="L1627:L1628"/>
    <mergeCell ref="M1627:M1628"/>
    <mergeCell ref="N1627:N1628"/>
    <mergeCell ref="A1621:V1621"/>
    <mergeCell ref="A1622:V1622"/>
    <mergeCell ref="A1623:A1647"/>
    <mergeCell ref="B1623:C1623"/>
    <mergeCell ref="D1623:E1623"/>
    <mergeCell ref="F1623:Q1623"/>
    <mergeCell ref="R1623:S1623"/>
    <mergeCell ref="T1623:V1623"/>
    <mergeCell ref="B1624:C1624"/>
    <mergeCell ref="D1624:Q1624"/>
    <mergeCell ref="R1624:S1624"/>
    <mergeCell ref="T1624:V1624"/>
    <mergeCell ref="B1625:C1625"/>
    <mergeCell ref="D1625:Q1625"/>
    <mergeCell ref="R1625:S1625"/>
    <mergeCell ref="T1625:V1625"/>
    <mergeCell ref="B1626:C1626"/>
    <mergeCell ref="D1626:Q1626"/>
    <mergeCell ref="R1626:S1626"/>
    <mergeCell ref="T1626:V1626"/>
    <mergeCell ref="B1627:B1628"/>
    <mergeCell ref="C1627:C1628"/>
    <mergeCell ref="D1627:D1628"/>
    <mergeCell ref="E1627:E1628"/>
    <mergeCell ref="B1641:C1641"/>
    <mergeCell ref="D1641:E1641"/>
    <mergeCell ref="F1641:G1641"/>
    <mergeCell ref="H1641:I1641"/>
    <mergeCell ref="J1641:K1641"/>
    <mergeCell ref="L1641:O1641"/>
    <mergeCell ref="P1641:S1641"/>
    <mergeCell ref="T1641:V1641"/>
    <mergeCell ref="B1642:C1642"/>
    <mergeCell ref="D1642:E1642"/>
    <mergeCell ref="F1642:G1642"/>
    <mergeCell ref="H1642:I1642"/>
    <mergeCell ref="J1642:K1642"/>
    <mergeCell ref="L1642:O1642"/>
    <mergeCell ref="P1642:S1642"/>
    <mergeCell ref="T1642:V1642"/>
    <mergeCell ref="V1638:V1639"/>
    <mergeCell ref="B1639:C1639"/>
    <mergeCell ref="D1639:E1639"/>
    <mergeCell ref="H1639:I1639"/>
    <mergeCell ref="L1639:M1639"/>
    <mergeCell ref="B1640:C1640"/>
    <mergeCell ref="D1613:I1613"/>
    <mergeCell ref="L1613:N1613"/>
    <mergeCell ref="P1613:V1613"/>
    <mergeCell ref="B1603:C1603"/>
    <mergeCell ref="B1604:C1604"/>
    <mergeCell ref="B1605:C1605"/>
    <mergeCell ref="B1606:C1606"/>
    <mergeCell ref="B1607:C1607"/>
    <mergeCell ref="B1608:C1608"/>
    <mergeCell ref="B1609:C1609"/>
    <mergeCell ref="B1610:C1610"/>
    <mergeCell ref="B1611:C1611"/>
    <mergeCell ref="B1619:C1619"/>
    <mergeCell ref="D1619:E1619"/>
    <mergeCell ref="F1619:G1619"/>
    <mergeCell ref="H1619:I1619"/>
    <mergeCell ref="J1619:K1619"/>
    <mergeCell ref="L1619:Q1619"/>
    <mergeCell ref="R1619:V1619"/>
    <mergeCell ref="B1620:C1620"/>
    <mergeCell ref="D1620:E1620"/>
    <mergeCell ref="F1620:G1620"/>
    <mergeCell ref="H1620:I1620"/>
    <mergeCell ref="J1620:K1620"/>
    <mergeCell ref="L1620:O1620"/>
    <mergeCell ref="P1620:Q1620"/>
    <mergeCell ref="R1620:V1620"/>
    <mergeCell ref="B1616:C1616"/>
    <mergeCell ref="D1616:E1616"/>
    <mergeCell ref="F1616:G1616"/>
    <mergeCell ref="H1616:I1616"/>
    <mergeCell ref="J1616:K1616"/>
    <mergeCell ref="L1616:O1616"/>
    <mergeCell ref="P1616:S1616"/>
    <mergeCell ref="T1616:V1616"/>
    <mergeCell ref="B1617:C1617"/>
    <mergeCell ref="D1617:E1617"/>
    <mergeCell ref="F1617:G1617"/>
    <mergeCell ref="H1617:I1617"/>
    <mergeCell ref="J1617:K1617"/>
    <mergeCell ref="L1617:Q1617"/>
    <mergeCell ref="R1617:V1618"/>
    <mergeCell ref="B1618:C1618"/>
    <mergeCell ref="D1618:E1618"/>
    <mergeCell ref="F1618:G1618"/>
    <mergeCell ref="H1618:I1618"/>
    <mergeCell ref="J1618:K1618"/>
    <mergeCell ref="L1618:Q1618"/>
    <mergeCell ref="O1600:O1601"/>
    <mergeCell ref="P1600:P1601"/>
    <mergeCell ref="Q1600:Q1601"/>
    <mergeCell ref="R1600:R1601"/>
    <mergeCell ref="S1600:S1601"/>
    <mergeCell ref="T1600:T1601"/>
    <mergeCell ref="U1600:U1601"/>
    <mergeCell ref="V1600:V1601"/>
    <mergeCell ref="B1602:C1602"/>
    <mergeCell ref="F1600:F1601"/>
    <mergeCell ref="G1600:G1601"/>
    <mergeCell ref="H1600:H1601"/>
    <mergeCell ref="I1600:I1601"/>
    <mergeCell ref="J1600:J1601"/>
    <mergeCell ref="K1600:K1601"/>
    <mergeCell ref="L1600:L1601"/>
    <mergeCell ref="M1600:M1601"/>
    <mergeCell ref="N1600:N1601"/>
    <mergeCell ref="A1594:V1594"/>
    <mergeCell ref="A1595:V1595"/>
    <mergeCell ref="A1596:A1620"/>
    <mergeCell ref="B1596:C1596"/>
    <mergeCell ref="D1596:E1596"/>
    <mergeCell ref="F1596:Q1596"/>
    <mergeCell ref="R1596:S1596"/>
    <mergeCell ref="T1596:V1596"/>
    <mergeCell ref="B1597:C1597"/>
    <mergeCell ref="D1597:Q1597"/>
    <mergeCell ref="R1597:S1597"/>
    <mergeCell ref="T1597:V1597"/>
    <mergeCell ref="B1598:C1598"/>
    <mergeCell ref="D1598:Q1598"/>
    <mergeCell ref="R1598:S1598"/>
    <mergeCell ref="T1598:V1598"/>
    <mergeCell ref="B1599:C1599"/>
    <mergeCell ref="D1599:Q1599"/>
    <mergeCell ref="R1599:S1599"/>
    <mergeCell ref="T1599:V1599"/>
    <mergeCell ref="B1600:B1601"/>
    <mergeCell ref="C1600:C1601"/>
    <mergeCell ref="D1600:D1601"/>
    <mergeCell ref="E1600:E1601"/>
    <mergeCell ref="B1614:C1614"/>
    <mergeCell ref="D1614:E1614"/>
    <mergeCell ref="F1614:G1614"/>
    <mergeCell ref="H1614:I1614"/>
    <mergeCell ref="J1614:K1614"/>
    <mergeCell ref="L1614:O1614"/>
    <mergeCell ref="P1614:S1614"/>
    <mergeCell ref="T1614:V1614"/>
    <mergeCell ref="B1615:C1615"/>
    <mergeCell ref="D1615:E1615"/>
    <mergeCell ref="F1615:G1615"/>
    <mergeCell ref="H1615:I1615"/>
    <mergeCell ref="J1615:K1615"/>
    <mergeCell ref="L1615:O1615"/>
    <mergeCell ref="P1615:S1615"/>
    <mergeCell ref="T1615:V1615"/>
    <mergeCell ref="V1611:V1612"/>
    <mergeCell ref="B1612:C1612"/>
    <mergeCell ref="D1612:E1612"/>
    <mergeCell ref="H1612:I1612"/>
    <mergeCell ref="L1612:M1612"/>
    <mergeCell ref="B1613:C1613"/>
    <mergeCell ref="D1586:I1586"/>
    <mergeCell ref="L1586:N1586"/>
    <mergeCell ref="P1586:V1586"/>
    <mergeCell ref="B1576:C1576"/>
    <mergeCell ref="B1577:C1577"/>
    <mergeCell ref="B1578:C1578"/>
    <mergeCell ref="B1579:C1579"/>
    <mergeCell ref="B1580:C1580"/>
    <mergeCell ref="B1581:C1581"/>
    <mergeCell ref="B1582:C1582"/>
    <mergeCell ref="B1583:C1583"/>
    <mergeCell ref="B1584:C1584"/>
    <mergeCell ref="B1592:C1592"/>
    <mergeCell ref="D1592:E1592"/>
    <mergeCell ref="F1592:G1592"/>
    <mergeCell ref="H1592:I1592"/>
    <mergeCell ref="J1592:K1592"/>
    <mergeCell ref="L1592:Q1592"/>
    <mergeCell ref="R1592:V1592"/>
    <mergeCell ref="B1593:C1593"/>
    <mergeCell ref="D1593:E1593"/>
    <mergeCell ref="F1593:G1593"/>
    <mergeCell ref="H1593:I1593"/>
    <mergeCell ref="J1593:K1593"/>
    <mergeCell ref="L1593:O1593"/>
    <mergeCell ref="P1593:Q1593"/>
    <mergeCell ref="R1593:V1593"/>
    <mergeCell ref="B1589:C1589"/>
    <mergeCell ref="D1589:E1589"/>
    <mergeCell ref="F1589:G1589"/>
    <mergeCell ref="H1589:I1589"/>
    <mergeCell ref="J1589:K1589"/>
    <mergeCell ref="L1589:O1589"/>
    <mergeCell ref="P1589:S1589"/>
    <mergeCell ref="T1589:V1589"/>
    <mergeCell ref="B1590:C1590"/>
    <mergeCell ref="D1590:E1590"/>
    <mergeCell ref="F1590:G1590"/>
    <mergeCell ref="H1590:I1590"/>
    <mergeCell ref="J1590:K1590"/>
    <mergeCell ref="L1590:Q1590"/>
    <mergeCell ref="R1590:V1591"/>
    <mergeCell ref="B1591:C1591"/>
    <mergeCell ref="D1591:E1591"/>
    <mergeCell ref="F1591:G1591"/>
    <mergeCell ref="H1591:I1591"/>
    <mergeCell ref="J1591:K1591"/>
    <mergeCell ref="L1591:Q1591"/>
    <mergeCell ref="O1573:O1574"/>
    <mergeCell ref="P1573:P1574"/>
    <mergeCell ref="Q1573:Q1574"/>
    <mergeCell ref="R1573:R1574"/>
    <mergeCell ref="S1573:S1574"/>
    <mergeCell ref="T1573:T1574"/>
    <mergeCell ref="U1573:U1574"/>
    <mergeCell ref="V1573:V1574"/>
    <mergeCell ref="B1575:C1575"/>
    <mergeCell ref="F1573:F1574"/>
    <mergeCell ref="G1573:G1574"/>
    <mergeCell ref="H1573:H1574"/>
    <mergeCell ref="I1573:I1574"/>
    <mergeCell ref="J1573:J1574"/>
    <mergeCell ref="K1573:K1574"/>
    <mergeCell ref="L1573:L1574"/>
    <mergeCell ref="M1573:M1574"/>
    <mergeCell ref="N1573:N1574"/>
    <mergeCell ref="A1567:V1567"/>
    <mergeCell ref="A1568:V1568"/>
    <mergeCell ref="A1569:A1593"/>
    <mergeCell ref="B1569:C1569"/>
    <mergeCell ref="D1569:E1569"/>
    <mergeCell ref="F1569:Q1569"/>
    <mergeCell ref="R1569:S1569"/>
    <mergeCell ref="T1569:V1569"/>
    <mergeCell ref="B1570:C1570"/>
    <mergeCell ref="D1570:Q1570"/>
    <mergeCell ref="R1570:S1570"/>
    <mergeCell ref="T1570:V1570"/>
    <mergeCell ref="B1571:C1571"/>
    <mergeCell ref="D1571:Q1571"/>
    <mergeCell ref="R1571:S1571"/>
    <mergeCell ref="T1571:V1571"/>
    <mergeCell ref="B1572:C1572"/>
    <mergeCell ref="D1572:Q1572"/>
    <mergeCell ref="R1572:S1572"/>
    <mergeCell ref="T1572:V1572"/>
    <mergeCell ref="B1573:B1574"/>
    <mergeCell ref="C1573:C1574"/>
    <mergeCell ref="D1573:D1574"/>
    <mergeCell ref="E1573:E1574"/>
    <mergeCell ref="B1587:C1587"/>
    <mergeCell ref="D1587:E1587"/>
    <mergeCell ref="F1587:G1587"/>
    <mergeCell ref="H1587:I1587"/>
    <mergeCell ref="J1587:K1587"/>
    <mergeCell ref="L1587:O1587"/>
    <mergeCell ref="P1587:S1587"/>
    <mergeCell ref="T1587:V1587"/>
    <mergeCell ref="B1588:C1588"/>
    <mergeCell ref="D1588:E1588"/>
    <mergeCell ref="F1588:G1588"/>
    <mergeCell ref="H1588:I1588"/>
    <mergeCell ref="J1588:K1588"/>
    <mergeCell ref="L1588:O1588"/>
    <mergeCell ref="P1588:S1588"/>
    <mergeCell ref="T1588:V1588"/>
    <mergeCell ref="V1584:V1585"/>
    <mergeCell ref="B1585:C1585"/>
    <mergeCell ref="D1585:E1585"/>
    <mergeCell ref="H1585:I1585"/>
    <mergeCell ref="L1585:M1585"/>
    <mergeCell ref="B1586:C1586"/>
    <mergeCell ref="D1559:I1559"/>
    <mergeCell ref="L1559:N1559"/>
    <mergeCell ref="P1559:V1559"/>
    <mergeCell ref="B1549:C1549"/>
    <mergeCell ref="B1550:C1550"/>
    <mergeCell ref="B1551:C1551"/>
    <mergeCell ref="B1552:C1552"/>
    <mergeCell ref="B1553:C1553"/>
    <mergeCell ref="B1554:C1554"/>
    <mergeCell ref="B1555:C1555"/>
    <mergeCell ref="B1556:C1556"/>
    <mergeCell ref="B1557:C1557"/>
    <mergeCell ref="B1565:C1565"/>
    <mergeCell ref="D1565:E1565"/>
    <mergeCell ref="F1565:G1565"/>
    <mergeCell ref="H1565:I1565"/>
    <mergeCell ref="J1565:K1565"/>
    <mergeCell ref="L1565:Q1565"/>
    <mergeCell ref="R1565:V1565"/>
    <mergeCell ref="B1566:C1566"/>
    <mergeCell ref="D1566:E1566"/>
    <mergeCell ref="F1566:G1566"/>
    <mergeCell ref="H1566:I1566"/>
    <mergeCell ref="J1566:K1566"/>
    <mergeCell ref="L1566:O1566"/>
    <mergeCell ref="P1566:Q1566"/>
    <mergeCell ref="R1566:V1566"/>
    <mergeCell ref="B1562:C1562"/>
    <mergeCell ref="D1562:E1562"/>
    <mergeCell ref="F1562:G1562"/>
    <mergeCell ref="H1562:I1562"/>
    <mergeCell ref="J1562:K1562"/>
    <mergeCell ref="L1562:O1562"/>
    <mergeCell ref="P1562:S1562"/>
    <mergeCell ref="T1562:V1562"/>
    <mergeCell ref="B1563:C1563"/>
    <mergeCell ref="D1563:E1563"/>
    <mergeCell ref="F1563:G1563"/>
    <mergeCell ref="H1563:I1563"/>
    <mergeCell ref="J1563:K1563"/>
    <mergeCell ref="L1563:Q1563"/>
    <mergeCell ref="R1563:V1564"/>
    <mergeCell ref="B1564:C1564"/>
    <mergeCell ref="D1564:E1564"/>
    <mergeCell ref="F1564:G1564"/>
    <mergeCell ref="H1564:I1564"/>
    <mergeCell ref="J1564:K1564"/>
    <mergeCell ref="L1564:Q1564"/>
    <mergeCell ref="O1546:O1547"/>
    <mergeCell ref="P1546:P1547"/>
    <mergeCell ref="Q1546:Q1547"/>
    <mergeCell ref="R1546:R1547"/>
    <mergeCell ref="S1546:S1547"/>
    <mergeCell ref="T1546:T1547"/>
    <mergeCell ref="U1546:U1547"/>
    <mergeCell ref="V1546:V1547"/>
    <mergeCell ref="B1548:C1548"/>
    <mergeCell ref="F1546:F1547"/>
    <mergeCell ref="G1546:G1547"/>
    <mergeCell ref="H1546:H1547"/>
    <mergeCell ref="I1546:I1547"/>
    <mergeCell ref="J1546:J1547"/>
    <mergeCell ref="K1546:K1547"/>
    <mergeCell ref="L1546:L1547"/>
    <mergeCell ref="M1546:M1547"/>
    <mergeCell ref="N1546:N1547"/>
    <mergeCell ref="A1540:V1540"/>
    <mergeCell ref="A1541:V1541"/>
    <mergeCell ref="A1542:A1566"/>
    <mergeCell ref="B1542:C1542"/>
    <mergeCell ref="D1542:E1542"/>
    <mergeCell ref="F1542:Q1542"/>
    <mergeCell ref="R1542:S1542"/>
    <mergeCell ref="T1542:V1542"/>
    <mergeCell ref="B1543:C1543"/>
    <mergeCell ref="D1543:Q1543"/>
    <mergeCell ref="R1543:S1543"/>
    <mergeCell ref="T1543:V1543"/>
    <mergeCell ref="B1544:C1544"/>
    <mergeCell ref="D1544:Q1544"/>
    <mergeCell ref="R1544:S1544"/>
    <mergeCell ref="T1544:V1544"/>
    <mergeCell ref="B1545:C1545"/>
    <mergeCell ref="D1545:Q1545"/>
    <mergeCell ref="R1545:S1545"/>
    <mergeCell ref="T1545:V1545"/>
    <mergeCell ref="B1546:B1547"/>
    <mergeCell ref="C1546:C1547"/>
    <mergeCell ref="D1546:D1547"/>
    <mergeCell ref="E1546:E1547"/>
    <mergeCell ref="B1560:C1560"/>
    <mergeCell ref="D1560:E1560"/>
    <mergeCell ref="F1560:G1560"/>
    <mergeCell ref="H1560:I1560"/>
    <mergeCell ref="J1560:K1560"/>
    <mergeCell ref="L1560:O1560"/>
    <mergeCell ref="P1560:S1560"/>
    <mergeCell ref="T1560:V1560"/>
    <mergeCell ref="B1561:C1561"/>
    <mergeCell ref="D1561:E1561"/>
    <mergeCell ref="F1561:G1561"/>
    <mergeCell ref="H1561:I1561"/>
    <mergeCell ref="J1561:K1561"/>
    <mergeCell ref="L1561:O1561"/>
    <mergeCell ref="P1561:S1561"/>
    <mergeCell ref="T1561:V1561"/>
    <mergeCell ref="V1557:V1558"/>
    <mergeCell ref="B1558:C1558"/>
    <mergeCell ref="D1558:E1558"/>
    <mergeCell ref="H1558:I1558"/>
    <mergeCell ref="L1558:M1558"/>
    <mergeCell ref="B1559:C1559"/>
    <mergeCell ref="D1532:I1532"/>
    <mergeCell ref="L1532:N1532"/>
    <mergeCell ref="P1532:V1532"/>
    <mergeCell ref="B1522:C1522"/>
    <mergeCell ref="B1523:C1523"/>
    <mergeCell ref="B1524:C1524"/>
    <mergeCell ref="B1525:C1525"/>
    <mergeCell ref="B1526:C1526"/>
    <mergeCell ref="B1527:C1527"/>
    <mergeCell ref="B1528:C1528"/>
    <mergeCell ref="B1529:C1529"/>
    <mergeCell ref="B1530:C1530"/>
    <mergeCell ref="B1538:C1538"/>
    <mergeCell ref="D1538:E1538"/>
    <mergeCell ref="F1538:G1538"/>
    <mergeCell ref="H1538:I1538"/>
    <mergeCell ref="J1538:K1538"/>
    <mergeCell ref="L1538:Q1538"/>
    <mergeCell ref="R1538:V1538"/>
    <mergeCell ref="B1539:C1539"/>
    <mergeCell ref="D1539:E1539"/>
    <mergeCell ref="F1539:G1539"/>
    <mergeCell ref="H1539:I1539"/>
    <mergeCell ref="J1539:K1539"/>
    <mergeCell ref="L1539:O1539"/>
    <mergeCell ref="P1539:Q1539"/>
    <mergeCell ref="R1539:V1539"/>
    <mergeCell ref="B1535:C1535"/>
    <mergeCell ref="D1535:E1535"/>
    <mergeCell ref="F1535:G1535"/>
    <mergeCell ref="H1535:I1535"/>
    <mergeCell ref="J1535:K1535"/>
    <mergeCell ref="L1535:O1535"/>
    <mergeCell ref="P1535:S1535"/>
    <mergeCell ref="T1535:V1535"/>
    <mergeCell ref="B1536:C1536"/>
    <mergeCell ref="D1536:E1536"/>
    <mergeCell ref="F1536:G1536"/>
    <mergeCell ref="H1536:I1536"/>
    <mergeCell ref="J1536:K1536"/>
    <mergeCell ref="L1536:Q1536"/>
    <mergeCell ref="R1536:V1537"/>
    <mergeCell ref="B1537:C1537"/>
    <mergeCell ref="D1537:E1537"/>
    <mergeCell ref="F1537:G1537"/>
    <mergeCell ref="H1537:I1537"/>
    <mergeCell ref="J1537:K1537"/>
    <mergeCell ref="L1537:Q1537"/>
    <mergeCell ref="O1519:O1520"/>
    <mergeCell ref="P1519:P1520"/>
    <mergeCell ref="Q1519:Q1520"/>
    <mergeCell ref="R1519:R1520"/>
    <mergeCell ref="S1519:S1520"/>
    <mergeCell ref="T1519:T1520"/>
    <mergeCell ref="U1519:U1520"/>
    <mergeCell ref="V1519:V1520"/>
    <mergeCell ref="B1521:C1521"/>
    <mergeCell ref="F1519:F1520"/>
    <mergeCell ref="G1519:G1520"/>
    <mergeCell ref="H1519:H1520"/>
    <mergeCell ref="I1519:I1520"/>
    <mergeCell ref="J1519:J1520"/>
    <mergeCell ref="K1519:K1520"/>
    <mergeCell ref="L1519:L1520"/>
    <mergeCell ref="M1519:M1520"/>
    <mergeCell ref="N1519:N1520"/>
    <mergeCell ref="A1513:V1513"/>
    <mergeCell ref="A1514:V1514"/>
    <mergeCell ref="A1515:A1539"/>
    <mergeCell ref="B1515:C1515"/>
    <mergeCell ref="D1515:E1515"/>
    <mergeCell ref="F1515:Q1515"/>
    <mergeCell ref="R1515:S1515"/>
    <mergeCell ref="T1515:V1515"/>
    <mergeCell ref="B1516:C1516"/>
    <mergeCell ref="D1516:Q1516"/>
    <mergeCell ref="R1516:S1516"/>
    <mergeCell ref="T1516:V1516"/>
    <mergeCell ref="B1517:C1517"/>
    <mergeCell ref="D1517:Q1517"/>
    <mergeCell ref="R1517:S1517"/>
    <mergeCell ref="T1517:V1517"/>
    <mergeCell ref="B1518:C1518"/>
    <mergeCell ref="D1518:Q1518"/>
    <mergeCell ref="R1518:S1518"/>
    <mergeCell ref="T1518:V1518"/>
    <mergeCell ref="B1519:B1520"/>
    <mergeCell ref="C1519:C1520"/>
    <mergeCell ref="D1519:D1520"/>
    <mergeCell ref="E1519:E1520"/>
    <mergeCell ref="B1533:C1533"/>
    <mergeCell ref="D1533:E1533"/>
    <mergeCell ref="F1533:G1533"/>
    <mergeCell ref="H1533:I1533"/>
    <mergeCell ref="J1533:K1533"/>
    <mergeCell ref="L1533:O1533"/>
    <mergeCell ref="P1533:S1533"/>
    <mergeCell ref="T1533:V1533"/>
    <mergeCell ref="B1534:C1534"/>
    <mergeCell ref="D1534:E1534"/>
    <mergeCell ref="F1534:G1534"/>
    <mergeCell ref="H1534:I1534"/>
    <mergeCell ref="J1534:K1534"/>
    <mergeCell ref="L1534:O1534"/>
    <mergeCell ref="P1534:S1534"/>
    <mergeCell ref="T1534:V1534"/>
    <mergeCell ref="V1530:V1531"/>
    <mergeCell ref="B1531:C1531"/>
    <mergeCell ref="D1531:E1531"/>
    <mergeCell ref="H1531:I1531"/>
    <mergeCell ref="L1531:M1531"/>
    <mergeCell ref="B1532:C1532"/>
    <mergeCell ref="D1505:I1505"/>
    <mergeCell ref="L1505:N1505"/>
    <mergeCell ref="P1505:V1505"/>
    <mergeCell ref="B1495:C1495"/>
    <mergeCell ref="B1496:C1496"/>
    <mergeCell ref="B1497:C1497"/>
    <mergeCell ref="B1498:C1498"/>
    <mergeCell ref="B1499:C1499"/>
    <mergeCell ref="B1500:C1500"/>
    <mergeCell ref="B1501:C1501"/>
    <mergeCell ref="B1502:C1502"/>
    <mergeCell ref="B1503:C1503"/>
    <mergeCell ref="B1511:C1511"/>
    <mergeCell ref="D1511:E1511"/>
    <mergeCell ref="F1511:G1511"/>
    <mergeCell ref="H1511:I1511"/>
    <mergeCell ref="J1511:K1511"/>
    <mergeCell ref="L1511:Q1511"/>
    <mergeCell ref="R1511:V1511"/>
    <mergeCell ref="B1512:C1512"/>
    <mergeCell ref="D1512:E1512"/>
    <mergeCell ref="F1512:G1512"/>
    <mergeCell ref="H1512:I1512"/>
    <mergeCell ref="J1512:K1512"/>
    <mergeCell ref="L1512:O1512"/>
    <mergeCell ref="P1512:Q1512"/>
    <mergeCell ref="R1512:V1512"/>
    <mergeCell ref="B1508:C1508"/>
    <mergeCell ref="D1508:E1508"/>
    <mergeCell ref="F1508:G1508"/>
    <mergeCell ref="H1508:I1508"/>
    <mergeCell ref="J1508:K1508"/>
    <mergeCell ref="L1508:O1508"/>
    <mergeCell ref="P1508:S1508"/>
    <mergeCell ref="T1508:V1508"/>
    <mergeCell ref="B1509:C1509"/>
    <mergeCell ref="D1509:E1509"/>
    <mergeCell ref="F1509:G1509"/>
    <mergeCell ref="H1509:I1509"/>
    <mergeCell ref="J1509:K1509"/>
    <mergeCell ref="L1509:Q1509"/>
    <mergeCell ref="R1509:V1510"/>
    <mergeCell ref="B1510:C1510"/>
    <mergeCell ref="D1510:E1510"/>
    <mergeCell ref="F1510:G1510"/>
    <mergeCell ref="H1510:I1510"/>
    <mergeCell ref="J1510:K1510"/>
    <mergeCell ref="L1510:Q1510"/>
    <mergeCell ref="O1492:O1493"/>
    <mergeCell ref="P1492:P1493"/>
    <mergeCell ref="Q1492:Q1493"/>
    <mergeCell ref="R1492:R1493"/>
    <mergeCell ref="S1492:S1493"/>
    <mergeCell ref="T1492:T1493"/>
    <mergeCell ref="U1492:U1493"/>
    <mergeCell ref="V1492:V1493"/>
    <mergeCell ref="B1494:C1494"/>
    <mergeCell ref="F1492:F1493"/>
    <mergeCell ref="G1492:G1493"/>
    <mergeCell ref="H1492:H1493"/>
    <mergeCell ref="I1492:I1493"/>
    <mergeCell ref="J1492:J1493"/>
    <mergeCell ref="K1492:K1493"/>
    <mergeCell ref="L1492:L1493"/>
    <mergeCell ref="M1492:M1493"/>
    <mergeCell ref="N1492:N1493"/>
    <mergeCell ref="A1486:V1486"/>
    <mergeCell ref="A1487:V1487"/>
    <mergeCell ref="A1488:A1512"/>
    <mergeCell ref="B1488:C1488"/>
    <mergeCell ref="D1488:E1488"/>
    <mergeCell ref="F1488:Q1488"/>
    <mergeCell ref="R1488:S1488"/>
    <mergeCell ref="T1488:V1488"/>
    <mergeCell ref="B1489:C1489"/>
    <mergeCell ref="D1489:Q1489"/>
    <mergeCell ref="R1489:S1489"/>
    <mergeCell ref="T1489:V1489"/>
    <mergeCell ref="B1490:C1490"/>
    <mergeCell ref="D1490:Q1490"/>
    <mergeCell ref="R1490:S1490"/>
    <mergeCell ref="T1490:V1490"/>
    <mergeCell ref="B1491:C1491"/>
    <mergeCell ref="D1491:Q1491"/>
    <mergeCell ref="R1491:S1491"/>
    <mergeCell ref="T1491:V1491"/>
    <mergeCell ref="B1492:B1493"/>
    <mergeCell ref="C1492:C1493"/>
    <mergeCell ref="D1492:D1493"/>
    <mergeCell ref="E1492:E1493"/>
    <mergeCell ref="B1506:C1506"/>
    <mergeCell ref="D1506:E1506"/>
    <mergeCell ref="F1506:G1506"/>
    <mergeCell ref="H1506:I1506"/>
    <mergeCell ref="J1506:K1506"/>
    <mergeCell ref="L1506:O1506"/>
    <mergeCell ref="P1506:S1506"/>
    <mergeCell ref="T1506:V1506"/>
    <mergeCell ref="B1507:C1507"/>
    <mergeCell ref="D1507:E1507"/>
    <mergeCell ref="F1507:G1507"/>
    <mergeCell ref="H1507:I1507"/>
    <mergeCell ref="J1507:K1507"/>
    <mergeCell ref="L1507:O1507"/>
    <mergeCell ref="P1507:S1507"/>
    <mergeCell ref="T1507:V1507"/>
    <mergeCell ref="V1503:V1504"/>
    <mergeCell ref="B1504:C1504"/>
    <mergeCell ref="D1504:E1504"/>
    <mergeCell ref="H1504:I1504"/>
    <mergeCell ref="L1504:M1504"/>
    <mergeCell ref="B1505:C1505"/>
    <mergeCell ref="D1478:I1478"/>
    <mergeCell ref="L1478:N1478"/>
    <mergeCell ref="P1478:V1478"/>
    <mergeCell ref="B1468:C1468"/>
    <mergeCell ref="B1469:C1469"/>
    <mergeCell ref="B1470:C1470"/>
    <mergeCell ref="B1471:C1471"/>
    <mergeCell ref="B1472:C1472"/>
    <mergeCell ref="B1473:C1473"/>
    <mergeCell ref="B1474:C1474"/>
    <mergeCell ref="B1475:C1475"/>
    <mergeCell ref="B1476:C1476"/>
    <mergeCell ref="B1484:C1484"/>
    <mergeCell ref="D1484:E1484"/>
    <mergeCell ref="F1484:G1484"/>
    <mergeCell ref="H1484:I1484"/>
    <mergeCell ref="J1484:K1484"/>
    <mergeCell ref="L1484:Q1484"/>
    <mergeCell ref="R1484:V1484"/>
    <mergeCell ref="B1485:C1485"/>
    <mergeCell ref="D1485:E1485"/>
    <mergeCell ref="F1485:G1485"/>
    <mergeCell ref="H1485:I1485"/>
    <mergeCell ref="J1485:K1485"/>
    <mergeCell ref="L1485:O1485"/>
    <mergeCell ref="P1485:Q1485"/>
    <mergeCell ref="R1485:V1485"/>
    <mergeCell ref="B1481:C1481"/>
    <mergeCell ref="D1481:E1481"/>
    <mergeCell ref="F1481:G1481"/>
    <mergeCell ref="H1481:I1481"/>
    <mergeCell ref="J1481:K1481"/>
    <mergeCell ref="L1481:O1481"/>
    <mergeCell ref="P1481:S1481"/>
    <mergeCell ref="T1481:V1481"/>
    <mergeCell ref="B1482:C1482"/>
    <mergeCell ref="D1482:E1482"/>
    <mergeCell ref="F1482:G1482"/>
    <mergeCell ref="H1482:I1482"/>
    <mergeCell ref="J1482:K1482"/>
    <mergeCell ref="L1482:Q1482"/>
    <mergeCell ref="R1482:V1483"/>
    <mergeCell ref="B1483:C1483"/>
    <mergeCell ref="D1483:E1483"/>
    <mergeCell ref="F1483:G1483"/>
    <mergeCell ref="H1483:I1483"/>
    <mergeCell ref="J1483:K1483"/>
    <mergeCell ref="L1483:Q1483"/>
    <mergeCell ref="O1465:O1466"/>
    <mergeCell ref="P1465:P1466"/>
    <mergeCell ref="Q1465:Q1466"/>
    <mergeCell ref="R1465:R1466"/>
    <mergeCell ref="S1465:S1466"/>
    <mergeCell ref="T1465:T1466"/>
    <mergeCell ref="U1465:U1466"/>
    <mergeCell ref="V1465:V1466"/>
    <mergeCell ref="B1467:C1467"/>
    <mergeCell ref="F1465:F1466"/>
    <mergeCell ref="G1465:G1466"/>
    <mergeCell ref="H1465:H1466"/>
    <mergeCell ref="I1465:I1466"/>
    <mergeCell ref="J1465:J1466"/>
    <mergeCell ref="K1465:K1466"/>
    <mergeCell ref="L1465:L1466"/>
    <mergeCell ref="M1465:M1466"/>
    <mergeCell ref="N1465:N1466"/>
    <mergeCell ref="A1459:V1459"/>
    <mergeCell ref="A1460:V1460"/>
    <mergeCell ref="A1461:A1485"/>
    <mergeCell ref="B1461:C1461"/>
    <mergeCell ref="D1461:E1461"/>
    <mergeCell ref="F1461:Q1461"/>
    <mergeCell ref="R1461:S1461"/>
    <mergeCell ref="T1461:V1461"/>
    <mergeCell ref="B1462:C1462"/>
    <mergeCell ref="D1462:Q1462"/>
    <mergeCell ref="R1462:S1462"/>
    <mergeCell ref="T1462:V1462"/>
    <mergeCell ref="B1463:C1463"/>
    <mergeCell ref="D1463:Q1463"/>
    <mergeCell ref="R1463:S1463"/>
    <mergeCell ref="T1463:V1463"/>
    <mergeCell ref="B1464:C1464"/>
    <mergeCell ref="D1464:Q1464"/>
    <mergeCell ref="R1464:S1464"/>
    <mergeCell ref="T1464:V1464"/>
    <mergeCell ref="B1465:B1466"/>
    <mergeCell ref="C1465:C1466"/>
    <mergeCell ref="D1465:D1466"/>
    <mergeCell ref="E1465:E1466"/>
    <mergeCell ref="B1479:C1479"/>
    <mergeCell ref="D1479:E1479"/>
    <mergeCell ref="F1479:G1479"/>
    <mergeCell ref="H1479:I1479"/>
    <mergeCell ref="J1479:K1479"/>
    <mergeCell ref="L1479:O1479"/>
    <mergeCell ref="P1479:S1479"/>
    <mergeCell ref="T1479:V1479"/>
    <mergeCell ref="B1480:C1480"/>
    <mergeCell ref="D1480:E1480"/>
    <mergeCell ref="F1480:G1480"/>
    <mergeCell ref="H1480:I1480"/>
    <mergeCell ref="J1480:K1480"/>
    <mergeCell ref="L1480:O1480"/>
    <mergeCell ref="P1480:S1480"/>
    <mergeCell ref="T1480:V1480"/>
    <mergeCell ref="V1476:V1477"/>
    <mergeCell ref="B1477:C1477"/>
    <mergeCell ref="D1477:E1477"/>
    <mergeCell ref="H1477:I1477"/>
    <mergeCell ref="L1477:M1477"/>
    <mergeCell ref="B1478:C1478"/>
    <mergeCell ref="D1451:I1451"/>
    <mergeCell ref="L1451:N1451"/>
    <mergeCell ref="P1451:V1451"/>
    <mergeCell ref="B1441:C1441"/>
    <mergeCell ref="B1442:C1442"/>
    <mergeCell ref="B1443:C1443"/>
    <mergeCell ref="B1444:C1444"/>
    <mergeCell ref="B1445:C1445"/>
    <mergeCell ref="B1446:C1446"/>
    <mergeCell ref="B1447:C1447"/>
    <mergeCell ref="B1448:C1448"/>
    <mergeCell ref="B1449:C1449"/>
    <mergeCell ref="B1457:C1457"/>
    <mergeCell ref="D1457:E1457"/>
    <mergeCell ref="F1457:G1457"/>
    <mergeCell ref="H1457:I1457"/>
    <mergeCell ref="J1457:K1457"/>
    <mergeCell ref="L1457:Q1457"/>
    <mergeCell ref="R1457:V1457"/>
    <mergeCell ref="B1458:C1458"/>
    <mergeCell ref="D1458:E1458"/>
    <mergeCell ref="F1458:G1458"/>
    <mergeCell ref="H1458:I1458"/>
    <mergeCell ref="J1458:K1458"/>
    <mergeCell ref="L1458:O1458"/>
    <mergeCell ref="P1458:Q1458"/>
    <mergeCell ref="R1458:V1458"/>
    <mergeCell ref="B1454:C1454"/>
    <mergeCell ref="D1454:E1454"/>
    <mergeCell ref="F1454:G1454"/>
    <mergeCell ref="H1454:I1454"/>
    <mergeCell ref="J1454:K1454"/>
    <mergeCell ref="L1454:O1454"/>
    <mergeCell ref="P1454:S1454"/>
    <mergeCell ref="T1454:V1454"/>
    <mergeCell ref="B1455:C1455"/>
    <mergeCell ref="D1455:E1455"/>
    <mergeCell ref="F1455:G1455"/>
    <mergeCell ref="H1455:I1455"/>
    <mergeCell ref="J1455:K1455"/>
    <mergeCell ref="L1455:Q1455"/>
    <mergeCell ref="R1455:V1456"/>
    <mergeCell ref="B1456:C1456"/>
    <mergeCell ref="D1456:E1456"/>
    <mergeCell ref="F1456:G1456"/>
    <mergeCell ref="H1456:I1456"/>
    <mergeCell ref="J1456:K1456"/>
    <mergeCell ref="L1456:Q1456"/>
    <mergeCell ref="O1438:O1439"/>
    <mergeCell ref="P1438:P1439"/>
    <mergeCell ref="Q1438:Q1439"/>
    <mergeCell ref="R1438:R1439"/>
    <mergeCell ref="S1438:S1439"/>
    <mergeCell ref="T1438:T1439"/>
    <mergeCell ref="U1438:U1439"/>
    <mergeCell ref="V1438:V1439"/>
    <mergeCell ref="B1440:C1440"/>
    <mergeCell ref="F1438:F1439"/>
    <mergeCell ref="G1438:G1439"/>
    <mergeCell ref="H1438:H1439"/>
    <mergeCell ref="I1438:I1439"/>
    <mergeCell ref="J1438:J1439"/>
    <mergeCell ref="K1438:K1439"/>
    <mergeCell ref="L1438:L1439"/>
    <mergeCell ref="M1438:M1439"/>
    <mergeCell ref="N1438:N1439"/>
    <mergeCell ref="A1432:V1432"/>
    <mergeCell ref="A1433:V1433"/>
    <mergeCell ref="A1434:A1458"/>
    <mergeCell ref="B1434:C1434"/>
    <mergeCell ref="D1434:E1434"/>
    <mergeCell ref="F1434:Q1434"/>
    <mergeCell ref="R1434:S1434"/>
    <mergeCell ref="T1434:V1434"/>
    <mergeCell ref="B1435:C1435"/>
    <mergeCell ref="D1435:Q1435"/>
    <mergeCell ref="R1435:S1435"/>
    <mergeCell ref="T1435:V1435"/>
    <mergeCell ref="B1436:C1436"/>
    <mergeCell ref="D1436:Q1436"/>
    <mergeCell ref="R1436:S1436"/>
    <mergeCell ref="T1436:V1436"/>
    <mergeCell ref="B1437:C1437"/>
    <mergeCell ref="D1437:Q1437"/>
    <mergeCell ref="R1437:S1437"/>
    <mergeCell ref="T1437:V1437"/>
    <mergeCell ref="B1438:B1439"/>
    <mergeCell ref="C1438:C1439"/>
    <mergeCell ref="D1438:D1439"/>
    <mergeCell ref="E1438:E1439"/>
    <mergeCell ref="B1452:C1452"/>
    <mergeCell ref="D1452:E1452"/>
    <mergeCell ref="F1452:G1452"/>
    <mergeCell ref="H1452:I1452"/>
    <mergeCell ref="J1452:K1452"/>
    <mergeCell ref="L1452:O1452"/>
    <mergeCell ref="P1452:S1452"/>
    <mergeCell ref="T1452:V1452"/>
    <mergeCell ref="B1453:C1453"/>
    <mergeCell ref="D1453:E1453"/>
    <mergeCell ref="F1453:G1453"/>
    <mergeCell ref="H1453:I1453"/>
    <mergeCell ref="J1453:K1453"/>
    <mergeCell ref="L1453:O1453"/>
    <mergeCell ref="P1453:S1453"/>
    <mergeCell ref="T1453:V1453"/>
    <mergeCell ref="V1449:V1450"/>
    <mergeCell ref="B1450:C1450"/>
    <mergeCell ref="D1450:E1450"/>
    <mergeCell ref="H1450:I1450"/>
    <mergeCell ref="L1450:M1450"/>
    <mergeCell ref="B1451:C1451"/>
    <mergeCell ref="D1424:I1424"/>
    <mergeCell ref="L1424:N1424"/>
    <mergeCell ref="P1424:V1424"/>
    <mergeCell ref="B1414:C1414"/>
    <mergeCell ref="B1415:C1415"/>
    <mergeCell ref="B1416:C1416"/>
    <mergeCell ref="B1417:C1417"/>
    <mergeCell ref="B1418:C1418"/>
    <mergeCell ref="B1419:C1419"/>
    <mergeCell ref="B1420:C1420"/>
    <mergeCell ref="B1421:C1421"/>
    <mergeCell ref="B1422:C1422"/>
    <mergeCell ref="B1430:C1430"/>
    <mergeCell ref="D1430:E1430"/>
    <mergeCell ref="F1430:G1430"/>
    <mergeCell ref="H1430:I1430"/>
    <mergeCell ref="J1430:K1430"/>
    <mergeCell ref="L1430:Q1430"/>
    <mergeCell ref="R1430:V1430"/>
    <mergeCell ref="B1431:C1431"/>
    <mergeCell ref="D1431:E1431"/>
    <mergeCell ref="F1431:G1431"/>
    <mergeCell ref="H1431:I1431"/>
    <mergeCell ref="J1431:K1431"/>
    <mergeCell ref="L1431:O1431"/>
    <mergeCell ref="P1431:Q1431"/>
    <mergeCell ref="R1431:V1431"/>
    <mergeCell ref="B1427:C1427"/>
    <mergeCell ref="D1427:E1427"/>
    <mergeCell ref="F1427:G1427"/>
    <mergeCell ref="H1427:I1427"/>
    <mergeCell ref="J1427:K1427"/>
    <mergeCell ref="L1427:O1427"/>
    <mergeCell ref="P1427:S1427"/>
    <mergeCell ref="T1427:V1427"/>
    <mergeCell ref="B1428:C1428"/>
    <mergeCell ref="D1428:E1428"/>
    <mergeCell ref="F1428:G1428"/>
    <mergeCell ref="H1428:I1428"/>
    <mergeCell ref="J1428:K1428"/>
    <mergeCell ref="L1428:Q1428"/>
    <mergeCell ref="R1428:V1429"/>
    <mergeCell ref="B1429:C1429"/>
    <mergeCell ref="D1429:E1429"/>
    <mergeCell ref="F1429:G1429"/>
    <mergeCell ref="H1429:I1429"/>
    <mergeCell ref="J1429:K1429"/>
    <mergeCell ref="L1429:Q1429"/>
    <mergeCell ref="O1411:O1412"/>
    <mergeCell ref="P1411:P1412"/>
    <mergeCell ref="Q1411:Q1412"/>
    <mergeCell ref="R1411:R1412"/>
    <mergeCell ref="S1411:S1412"/>
    <mergeCell ref="T1411:T1412"/>
    <mergeCell ref="U1411:U1412"/>
    <mergeCell ref="V1411:V1412"/>
    <mergeCell ref="B1413:C1413"/>
    <mergeCell ref="F1411:F1412"/>
    <mergeCell ref="G1411:G1412"/>
    <mergeCell ref="H1411:H1412"/>
    <mergeCell ref="I1411:I1412"/>
    <mergeCell ref="J1411:J1412"/>
    <mergeCell ref="K1411:K1412"/>
    <mergeCell ref="L1411:L1412"/>
    <mergeCell ref="M1411:M1412"/>
    <mergeCell ref="N1411:N1412"/>
    <mergeCell ref="A1405:V1405"/>
    <mergeCell ref="A1406:V1406"/>
    <mergeCell ref="A1407:A1431"/>
    <mergeCell ref="B1407:C1407"/>
    <mergeCell ref="D1407:E1407"/>
    <mergeCell ref="F1407:Q1407"/>
    <mergeCell ref="R1407:S1407"/>
    <mergeCell ref="T1407:V1407"/>
    <mergeCell ref="B1408:C1408"/>
    <mergeCell ref="D1408:Q1408"/>
    <mergeCell ref="R1408:S1408"/>
    <mergeCell ref="T1408:V1408"/>
    <mergeCell ref="B1409:C1409"/>
    <mergeCell ref="D1409:Q1409"/>
    <mergeCell ref="R1409:S1409"/>
    <mergeCell ref="T1409:V1409"/>
    <mergeCell ref="B1410:C1410"/>
    <mergeCell ref="D1410:Q1410"/>
    <mergeCell ref="R1410:S1410"/>
    <mergeCell ref="T1410:V1410"/>
    <mergeCell ref="B1411:B1412"/>
    <mergeCell ref="C1411:C1412"/>
    <mergeCell ref="D1411:D1412"/>
    <mergeCell ref="E1411:E1412"/>
    <mergeCell ref="B1425:C1425"/>
    <mergeCell ref="D1425:E1425"/>
    <mergeCell ref="F1425:G1425"/>
    <mergeCell ref="H1425:I1425"/>
    <mergeCell ref="J1425:K1425"/>
    <mergeCell ref="L1425:O1425"/>
    <mergeCell ref="P1425:S1425"/>
    <mergeCell ref="T1425:V1425"/>
    <mergeCell ref="B1426:C1426"/>
    <mergeCell ref="D1426:E1426"/>
    <mergeCell ref="F1426:G1426"/>
    <mergeCell ref="H1426:I1426"/>
    <mergeCell ref="J1426:K1426"/>
    <mergeCell ref="L1426:O1426"/>
    <mergeCell ref="P1426:S1426"/>
    <mergeCell ref="T1426:V1426"/>
    <mergeCell ref="V1422:V1423"/>
    <mergeCell ref="B1423:C1423"/>
    <mergeCell ref="D1423:E1423"/>
    <mergeCell ref="H1423:I1423"/>
    <mergeCell ref="L1423:M1423"/>
    <mergeCell ref="B1424:C1424"/>
    <mergeCell ref="D1397:I1397"/>
    <mergeCell ref="L1397:N1397"/>
    <mergeCell ref="P1397:V1397"/>
    <mergeCell ref="B1387:C1387"/>
    <mergeCell ref="B1388:C1388"/>
    <mergeCell ref="B1389:C1389"/>
    <mergeCell ref="B1390:C1390"/>
    <mergeCell ref="B1391:C1391"/>
    <mergeCell ref="B1392:C1392"/>
    <mergeCell ref="B1393:C1393"/>
    <mergeCell ref="B1394:C1394"/>
    <mergeCell ref="B1395:C1395"/>
    <mergeCell ref="B1403:C1403"/>
    <mergeCell ref="D1403:E1403"/>
    <mergeCell ref="F1403:G1403"/>
    <mergeCell ref="H1403:I1403"/>
    <mergeCell ref="J1403:K1403"/>
    <mergeCell ref="L1403:Q1403"/>
    <mergeCell ref="R1403:V1403"/>
    <mergeCell ref="B1404:C1404"/>
    <mergeCell ref="D1404:E1404"/>
    <mergeCell ref="F1404:G1404"/>
    <mergeCell ref="H1404:I1404"/>
    <mergeCell ref="J1404:K1404"/>
    <mergeCell ref="L1404:O1404"/>
    <mergeCell ref="P1404:Q1404"/>
    <mergeCell ref="R1404:V1404"/>
    <mergeCell ref="B1400:C1400"/>
    <mergeCell ref="D1400:E1400"/>
    <mergeCell ref="F1400:G1400"/>
    <mergeCell ref="H1400:I1400"/>
    <mergeCell ref="J1400:K1400"/>
    <mergeCell ref="L1400:O1400"/>
    <mergeCell ref="P1400:S1400"/>
    <mergeCell ref="T1400:V1400"/>
    <mergeCell ref="B1401:C1401"/>
    <mergeCell ref="D1401:E1401"/>
    <mergeCell ref="F1401:G1401"/>
    <mergeCell ref="H1401:I1401"/>
    <mergeCell ref="J1401:K1401"/>
    <mergeCell ref="L1401:Q1401"/>
    <mergeCell ref="R1401:V1402"/>
    <mergeCell ref="B1402:C1402"/>
    <mergeCell ref="D1402:E1402"/>
    <mergeCell ref="F1402:G1402"/>
    <mergeCell ref="H1402:I1402"/>
    <mergeCell ref="J1402:K1402"/>
    <mergeCell ref="L1402:Q1402"/>
    <mergeCell ref="O1384:O1385"/>
    <mergeCell ref="P1384:P1385"/>
    <mergeCell ref="Q1384:Q1385"/>
    <mergeCell ref="R1384:R1385"/>
    <mergeCell ref="S1384:S1385"/>
    <mergeCell ref="T1384:T1385"/>
    <mergeCell ref="U1384:U1385"/>
    <mergeCell ref="V1384:V1385"/>
    <mergeCell ref="B1386:C1386"/>
    <mergeCell ref="F1384:F1385"/>
    <mergeCell ref="G1384:G1385"/>
    <mergeCell ref="H1384:H1385"/>
    <mergeCell ref="I1384:I1385"/>
    <mergeCell ref="J1384:J1385"/>
    <mergeCell ref="K1384:K1385"/>
    <mergeCell ref="L1384:L1385"/>
    <mergeCell ref="M1384:M1385"/>
    <mergeCell ref="N1384:N1385"/>
    <mergeCell ref="A1378:V1378"/>
    <mergeCell ref="A1379:V1379"/>
    <mergeCell ref="A1380:A1404"/>
    <mergeCell ref="B1380:C1380"/>
    <mergeCell ref="D1380:E1380"/>
    <mergeCell ref="F1380:Q1380"/>
    <mergeCell ref="R1380:S1380"/>
    <mergeCell ref="T1380:V1380"/>
    <mergeCell ref="B1381:C1381"/>
    <mergeCell ref="D1381:Q1381"/>
    <mergeCell ref="R1381:S1381"/>
    <mergeCell ref="T1381:V1381"/>
    <mergeCell ref="B1382:C1382"/>
    <mergeCell ref="D1382:Q1382"/>
    <mergeCell ref="R1382:S1382"/>
    <mergeCell ref="T1382:V1382"/>
    <mergeCell ref="B1383:C1383"/>
    <mergeCell ref="D1383:Q1383"/>
    <mergeCell ref="R1383:S1383"/>
    <mergeCell ref="T1383:V1383"/>
    <mergeCell ref="B1384:B1385"/>
    <mergeCell ref="C1384:C1385"/>
    <mergeCell ref="D1384:D1385"/>
    <mergeCell ref="E1384:E1385"/>
    <mergeCell ref="B1398:C1398"/>
    <mergeCell ref="D1398:E1398"/>
    <mergeCell ref="F1398:G1398"/>
    <mergeCell ref="H1398:I1398"/>
    <mergeCell ref="J1398:K1398"/>
    <mergeCell ref="L1398:O1398"/>
    <mergeCell ref="P1398:S1398"/>
    <mergeCell ref="T1398:V1398"/>
    <mergeCell ref="B1399:C1399"/>
    <mergeCell ref="D1399:E1399"/>
    <mergeCell ref="F1399:G1399"/>
    <mergeCell ref="H1399:I1399"/>
    <mergeCell ref="J1399:K1399"/>
    <mergeCell ref="L1399:O1399"/>
    <mergeCell ref="P1399:S1399"/>
    <mergeCell ref="T1399:V1399"/>
    <mergeCell ref="V1395:V1396"/>
    <mergeCell ref="B1396:C1396"/>
    <mergeCell ref="D1396:E1396"/>
    <mergeCell ref="H1396:I1396"/>
    <mergeCell ref="L1396:M1396"/>
    <mergeCell ref="B1397:C1397"/>
    <mergeCell ref="D1370:I1370"/>
    <mergeCell ref="L1370:N1370"/>
    <mergeCell ref="P1370:V1370"/>
    <mergeCell ref="B1360:C1360"/>
    <mergeCell ref="B1361:C1361"/>
    <mergeCell ref="B1362:C1362"/>
    <mergeCell ref="B1363:C1363"/>
    <mergeCell ref="B1364:C1364"/>
    <mergeCell ref="B1365:C1365"/>
    <mergeCell ref="B1366:C1366"/>
    <mergeCell ref="B1367:C1367"/>
    <mergeCell ref="B1368:C1368"/>
    <mergeCell ref="B1376:C1376"/>
    <mergeCell ref="D1376:E1376"/>
    <mergeCell ref="F1376:G1376"/>
    <mergeCell ref="H1376:I1376"/>
    <mergeCell ref="J1376:K1376"/>
    <mergeCell ref="L1376:Q1376"/>
    <mergeCell ref="R1376:V1376"/>
    <mergeCell ref="B1377:C1377"/>
    <mergeCell ref="D1377:E1377"/>
    <mergeCell ref="F1377:G1377"/>
    <mergeCell ref="H1377:I1377"/>
    <mergeCell ref="J1377:K1377"/>
    <mergeCell ref="L1377:O1377"/>
    <mergeCell ref="P1377:Q1377"/>
    <mergeCell ref="R1377:V1377"/>
    <mergeCell ref="B1373:C1373"/>
    <mergeCell ref="D1373:E1373"/>
    <mergeCell ref="F1373:G1373"/>
    <mergeCell ref="H1373:I1373"/>
    <mergeCell ref="J1373:K1373"/>
    <mergeCell ref="L1373:O1373"/>
    <mergeCell ref="P1373:S1373"/>
    <mergeCell ref="T1373:V1373"/>
    <mergeCell ref="B1374:C1374"/>
    <mergeCell ref="D1374:E1374"/>
    <mergeCell ref="F1374:G1374"/>
    <mergeCell ref="H1374:I1374"/>
    <mergeCell ref="J1374:K1374"/>
    <mergeCell ref="L1374:Q1374"/>
    <mergeCell ref="R1374:V1375"/>
    <mergeCell ref="B1375:C1375"/>
    <mergeCell ref="D1375:E1375"/>
    <mergeCell ref="F1375:G1375"/>
    <mergeCell ref="H1375:I1375"/>
    <mergeCell ref="J1375:K1375"/>
    <mergeCell ref="L1375:Q1375"/>
    <mergeCell ref="O1357:O1358"/>
    <mergeCell ref="P1357:P1358"/>
    <mergeCell ref="Q1357:Q1358"/>
    <mergeCell ref="R1357:R1358"/>
    <mergeCell ref="S1357:S1358"/>
    <mergeCell ref="T1357:T1358"/>
    <mergeCell ref="U1357:U1358"/>
    <mergeCell ref="V1357:V1358"/>
    <mergeCell ref="B1359:C1359"/>
    <mergeCell ref="F1357:F1358"/>
    <mergeCell ref="G1357:G1358"/>
    <mergeCell ref="H1357:H1358"/>
    <mergeCell ref="I1357:I1358"/>
    <mergeCell ref="J1357:J1358"/>
    <mergeCell ref="K1357:K1358"/>
    <mergeCell ref="L1357:L1358"/>
    <mergeCell ref="M1357:M1358"/>
    <mergeCell ref="N1357:N1358"/>
    <mergeCell ref="A1351:V1351"/>
    <mergeCell ref="A1352:V1352"/>
    <mergeCell ref="A1353:A1377"/>
    <mergeCell ref="B1353:C1353"/>
    <mergeCell ref="D1353:E1353"/>
    <mergeCell ref="F1353:Q1353"/>
    <mergeCell ref="R1353:S1353"/>
    <mergeCell ref="T1353:V1353"/>
    <mergeCell ref="B1354:C1354"/>
    <mergeCell ref="D1354:Q1354"/>
    <mergeCell ref="R1354:S1354"/>
    <mergeCell ref="T1354:V1354"/>
    <mergeCell ref="B1355:C1355"/>
    <mergeCell ref="D1355:Q1355"/>
    <mergeCell ref="R1355:S1355"/>
    <mergeCell ref="T1355:V1355"/>
    <mergeCell ref="B1356:C1356"/>
    <mergeCell ref="D1356:Q1356"/>
    <mergeCell ref="R1356:S1356"/>
    <mergeCell ref="T1356:V1356"/>
    <mergeCell ref="B1357:B1358"/>
    <mergeCell ref="C1357:C1358"/>
    <mergeCell ref="D1357:D1358"/>
    <mergeCell ref="E1357:E1358"/>
    <mergeCell ref="B1371:C1371"/>
    <mergeCell ref="D1371:E1371"/>
    <mergeCell ref="F1371:G1371"/>
    <mergeCell ref="H1371:I1371"/>
    <mergeCell ref="J1371:K1371"/>
    <mergeCell ref="L1371:O1371"/>
    <mergeCell ref="P1371:S1371"/>
    <mergeCell ref="T1371:V1371"/>
    <mergeCell ref="B1372:C1372"/>
    <mergeCell ref="D1372:E1372"/>
    <mergeCell ref="F1372:G1372"/>
    <mergeCell ref="H1372:I1372"/>
    <mergeCell ref="J1372:K1372"/>
    <mergeCell ref="L1372:O1372"/>
    <mergeCell ref="P1372:S1372"/>
    <mergeCell ref="T1372:V1372"/>
    <mergeCell ref="V1368:V1369"/>
    <mergeCell ref="B1369:C1369"/>
    <mergeCell ref="D1369:E1369"/>
    <mergeCell ref="H1369:I1369"/>
    <mergeCell ref="L1369:M1369"/>
    <mergeCell ref="B1370:C1370"/>
    <mergeCell ref="D1343:I1343"/>
    <mergeCell ref="L1343:N1343"/>
    <mergeCell ref="P1343:V1343"/>
    <mergeCell ref="B1333:C1333"/>
    <mergeCell ref="B1334:C1334"/>
    <mergeCell ref="B1335:C1335"/>
    <mergeCell ref="B1336:C1336"/>
    <mergeCell ref="B1337:C1337"/>
    <mergeCell ref="B1338:C1338"/>
    <mergeCell ref="B1339:C1339"/>
    <mergeCell ref="B1340:C1340"/>
    <mergeCell ref="B1341:C1341"/>
    <mergeCell ref="B1349:C1349"/>
    <mergeCell ref="D1349:E1349"/>
    <mergeCell ref="F1349:G1349"/>
    <mergeCell ref="H1349:I1349"/>
    <mergeCell ref="J1349:K1349"/>
    <mergeCell ref="L1349:Q1349"/>
    <mergeCell ref="R1349:V1349"/>
    <mergeCell ref="B1350:C1350"/>
    <mergeCell ref="D1350:E1350"/>
    <mergeCell ref="F1350:G1350"/>
    <mergeCell ref="H1350:I1350"/>
    <mergeCell ref="J1350:K1350"/>
    <mergeCell ref="L1350:O1350"/>
    <mergeCell ref="P1350:Q1350"/>
    <mergeCell ref="R1350:V1350"/>
    <mergeCell ref="B1346:C1346"/>
    <mergeCell ref="D1346:E1346"/>
    <mergeCell ref="F1346:G1346"/>
    <mergeCell ref="H1346:I1346"/>
    <mergeCell ref="J1346:K1346"/>
    <mergeCell ref="L1346:O1346"/>
    <mergeCell ref="P1346:S1346"/>
    <mergeCell ref="T1346:V1346"/>
    <mergeCell ref="B1347:C1347"/>
    <mergeCell ref="D1347:E1347"/>
    <mergeCell ref="F1347:G1347"/>
    <mergeCell ref="H1347:I1347"/>
    <mergeCell ref="J1347:K1347"/>
    <mergeCell ref="L1347:Q1347"/>
    <mergeCell ref="R1347:V1348"/>
    <mergeCell ref="B1348:C1348"/>
    <mergeCell ref="D1348:E1348"/>
    <mergeCell ref="F1348:G1348"/>
    <mergeCell ref="H1348:I1348"/>
    <mergeCell ref="J1348:K1348"/>
    <mergeCell ref="L1348:Q1348"/>
    <mergeCell ref="O1330:O1331"/>
    <mergeCell ref="P1330:P1331"/>
    <mergeCell ref="Q1330:Q1331"/>
    <mergeCell ref="R1330:R1331"/>
    <mergeCell ref="S1330:S1331"/>
    <mergeCell ref="T1330:T1331"/>
    <mergeCell ref="U1330:U1331"/>
    <mergeCell ref="V1330:V1331"/>
    <mergeCell ref="B1332:C1332"/>
    <mergeCell ref="F1330:F1331"/>
    <mergeCell ref="G1330:G1331"/>
    <mergeCell ref="H1330:H1331"/>
    <mergeCell ref="I1330:I1331"/>
    <mergeCell ref="J1330:J1331"/>
    <mergeCell ref="K1330:K1331"/>
    <mergeCell ref="L1330:L1331"/>
    <mergeCell ref="M1330:M1331"/>
    <mergeCell ref="N1330:N1331"/>
    <mergeCell ref="A1324:V1324"/>
    <mergeCell ref="A1325:V1325"/>
    <mergeCell ref="A1326:A1350"/>
    <mergeCell ref="B1326:C1326"/>
    <mergeCell ref="D1326:E1326"/>
    <mergeCell ref="F1326:Q1326"/>
    <mergeCell ref="R1326:S1326"/>
    <mergeCell ref="T1326:V1326"/>
    <mergeCell ref="B1327:C1327"/>
    <mergeCell ref="D1327:Q1327"/>
    <mergeCell ref="R1327:S1327"/>
    <mergeCell ref="T1327:V1327"/>
    <mergeCell ref="B1328:C1328"/>
    <mergeCell ref="D1328:Q1328"/>
    <mergeCell ref="R1328:S1328"/>
    <mergeCell ref="T1328:V1328"/>
    <mergeCell ref="B1329:C1329"/>
    <mergeCell ref="D1329:Q1329"/>
    <mergeCell ref="R1329:S1329"/>
    <mergeCell ref="T1329:V1329"/>
    <mergeCell ref="B1330:B1331"/>
    <mergeCell ref="C1330:C1331"/>
    <mergeCell ref="D1330:D1331"/>
    <mergeCell ref="E1330:E1331"/>
    <mergeCell ref="B1344:C1344"/>
    <mergeCell ref="D1344:E1344"/>
    <mergeCell ref="F1344:G1344"/>
    <mergeCell ref="H1344:I1344"/>
    <mergeCell ref="J1344:K1344"/>
    <mergeCell ref="L1344:O1344"/>
    <mergeCell ref="P1344:S1344"/>
    <mergeCell ref="T1344:V1344"/>
    <mergeCell ref="B1345:C1345"/>
    <mergeCell ref="D1345:E1345"/>
    <mergeCell ref="F1345:G1345"/>
    <mergeCell ref="H1345:I1345"/>
    <mergeCell ref="J1345:K1345"/>
    <mergeCell ref="L1345:O1345"/>
    <mergeCell ref="P1345:S1345"/>
    <mergeCell ref="T1345:V1345"/>
    <mergeCell ref="V1341:V1342"/>
    <mergeCell ref="B1342:C1342"/>
    <mergeCell ref="D1342:E1342"/>
    <mergeCell ref="H1342:I1342"/>
    <mergeCell ref="L1342:M1342"/>
    <mergeCell ref="B1343:C1343"/>
    <mergeCell ref="D1316:I1316"/>
    <mergeCell ref="L1316:N1316"/>
    <mergeCell ref="P1316:V1316"/>
    <mergeCell ref="B1306:C1306"/>
    <mergeCell ref="B1307:C1307"/>
    <mergeCell ref="B1308:C1308"/>
    <mergeCell ref="B1309:C1309"/>
    <mergeCell ref="B1310:C1310"/>
    <mergeCell ref="B1311:C1311"/>
    <mergeCell ref="B1312:C1312"/>
    <mergeCell ref="B1313:C1313"/>
    <mergeCell ref="B1314:C1314"/>
    <mergeCell ref="B1322:C1322"/>
    <mergeCell ref="D1322:E1322"/>
    <mergeCell ref="F1322:G1322"/>
    <mergeCell ref="H1322:I1322"/>
    <mergeCell ref="J1322:K1322"/>
    <mergeCell ref="L1322:Q1322"/>
    <mergeCell ref="R1322:V1322"/>
    <mergeCell ref="B1323:C1323"/>
    <mergeCell ref="D1323:E1323"/>
    <mergeCell ref="F1323:G1323"/>
    <mergeCell ref="H1323:I1323"/>
    <mergeCell ref="J1323:K1323"/>
    <mergeCell ref="L1323:O1323"/>
    <mergeCell ref="P1323:Q1323"/>
    <mergeCell ref="R1323:V1323"/>
    <mergeCell ref="B1319:C1319"/>
    <mergeCell ref="D1319:E1319"/>
    <mergeCell ref="F1319:G1319"/>
    <mergeCell ref="H1319:I1319"/>
    <mergeCell ref="J1319:K1319"/>
    <mergeCell ref="L1319:O1319"/>
    <mergeCell ref="P1319:S1319"/>
    <mergeCell ref="T1319:V1319"/>
    <mergeCell ref="B1320:C1320"/>
    <mergeCell ref="D1320:E1320"/>
    <mergeCell ref="F1320:G1320"/>
    <mergeCell ref="H1320:I1320"/>
    <mergeCell ref="J1320:K1320"/>
    <mergeCell ref="L1320:Q1320"/>
    <mergeCell ref="R1320:V1321"/>
    <mergeCell ref="B1321:C1321"/>
    <mergeCell ref="D1321:E1321"/>
    <mergeCell ref="F1321:G1321"/>
    <mergeCell ref="H1321:I1321"/>
    <mergeCell ref="J1321:K1321"/>
    <mergeCell ref="L1321:Q1321"/>
    <mergeCell ref="O1303:O1304"/>
    <mergeCell ref="P1303:P1304"/>
    <mergeCell ref="Q1303:Q1304"/>
    <mergeCell ref="R1303:R1304"/>
    <mergeCell ref="S1303:S1304"/>
    <mergeCell ref="T1303:T1304"/>
    <mergeCell ref="U1303:U1304"/>
    <mergeCell ref="V1303:V1304"/>
    <mergeCell ref="B1305:C1305"/>
    <mergeCell ref="F1303:F1304"/>
    <mergeCell ref="G1303:G1304"/>
    <mergeCell ref="H1303:H1304"/>
    <mergeCell ref="I1303:I1304"/>
    <mergeCell ref="J1303:J1304"/>
    <mergeCell ref="K1303:K1304"/>
    <mergeCell ref="L1303:L1304"/>
    <mergeCell ref="M1303:M1304"/>
    <mergeCell ref="N1303:N1304"/>
    <mergeCell ref="A1297:V1297"/>
    <mergeCell ref="A1298:V1298"/>
    <mergeCell ref="A1299:A1323"/>
    <mergeCell ref="B1299:C1299"/>
    <mergeCell ref="D1299:E1299"/>
    <mergeCell ref="F1299:Q1299"/>
    <mergeCell ref="R1299:S1299"/>
    <mergeCell ref="T1299:V1299"/>
    <mergeCell ref="B1300:C1300"/>
    <mergeCell ref="D1300:Q1300"/>
    <mergeCell ref="R1300:S1300"/>
    <mergeCell ref="T1300:V1300"/>
    <mergeCell ref="B1301:C1301"/>
    <mergeCell ref="D1301:Q1301"/>
    <mergeCell ref="R1301:S1301"/>
    <mergeCell ref="T1301:V1301"/>
    <mergeCell ref="B1302:C1302"/>
    <mergeCell ref="D1302:Q1302"/>
    <mergeCell ref="R1302:S1302"/>
    <mergeCell ref="T1302:V1302"/>
    <mergeCell ref="B1303:B1304"/>
    <mergeCell ref="C1303:C1304"/>
    <mergeCell ref="D1303:D1304"/>
    <mergeCell ref="E1303:E1304"/>
    <mergeCell ref="B1317:C1317"/>
    <mergeCell ref="D1317:E1317"/>
    <mergeCell ref="F1317:G1317"/>
    <mergeCell ref="H1317:I1317"/>
    <mergeCell ref="J1317:K1317"/>
    <mergeCell ref="L1317:O1317"/>
    <mergeCell ref="P1317:S1317"/>
    <mergeCell ref="T1317:V1317"/>
    <mergeCell ref="B1318:C1318"/>
    <mergeCell ref="D1318:E1318"/>
    <mergeCell ref="F1318:G1318"/>
    <mergeCell ref="H1318:I1318"/>
    <mergeCell ref="J1318:K1318"/>
    <mergeCell ref="L1318:O1318"/>
    <mergeCell ref="P1318:S1318"/>
    <mergeCell ref="T1318:V1318"/>
    <mergeCell ref="V1314:V1315"/>
    <mergeCell ref="B1315:C1315"/>
    <mergeCell ref="D1315:E1315"/>
    <mergeCell ref="H1315:I1315"/>
    <mergeCell ref="L1315:M1315"/>
    <mergeCell ref="B1316:C1316"/>
    <mergeCell ref="D1289:I1289"/>
    <mergeCell ref="L1289:N1289"/>
    <mergeCell ref="P1289:V1289"/>
    <mergeCell ref="B1279:C1279"/>
    <mergeCell ref="B1280:C1280"/>
    <mergeCell ref="B1281:C1281"/>
    <mergeCell ref="B1282:C1282"/>
    <mergeCell ref="B1283:C1283"/>
    <mergeCell ref="B1284:C1284"/>
    <mergeCell ref="B1285:C1285"/>
    <mergeCell ref="B1286:C1286"/>
    <mergeCell ref="B1287:C1287"/>
    <mergeCell ref="B1295:C1295"/>
    <mergeCell ref="D1295:E1295"/>
    <mergeCell ref="F1295:G1295"/>
    <mergeCell ref="H1295:I1295"/>
    <mergeCell ref="J1295:K1295"/>
    <mergeCell ref="L1295:Q1295"/>
    <mergeCell ref="R1295:V1295"/>
    <mergeCell ref="B1296:C1296"/>
    <mergeCell ref="D1296:E1296"/>
    <mergeCell ref="F1296:G1296"/>
    <mergeCell ref="H1296:I1296"/>
    <mergeCell ref="J1296:K1296"/>
    <mergeCell ref="L1296:O1296"/>
    <mergeCell ref="P1296:Q1296"/>
    <mergeCell ref="R1296:V1296"/>
    <mergeCell ref="B1292:C1292"/>
    <mergeCell ref="D1292:E1292"/>
    <mergeCell ref="F1292:G1292"/>
    <mergeCell ref="H1292:I1292"/>
    <mergeCell ref="J1292:K1292"/>
    <mergeCell ref="L1292:O1292"/>
    <mergeCell ref="P1292:S1292"/>
    <mergeCell ref="T1292:V1292"/>
    <mergeCell ref="B1293:C1293"/>
    <mergeCell ref="D1293:E1293"/>
    <mergeCell ref="F1293:G1293"/>
    <mergeCell ref="H1293:I1293"/>
    <mergeCell ref="J1293:K1293"/>
    <mergeCell ref="L1293:Q1293"/>
    <mergeCell ref="R1293:V1294"/>
    <mergeCell ref="B1294:C1294"/>
    <mergeCell ref="D1294:E1294"/>
    <mergeCell ref="F1294:G1294"/>
    <mergeCell ref="H1294:I1294"/>
    <mergeCell ref="J1294:K1294"/>
    <mergeCell ref="L1294:Q1294"/>
    <mergeCell ref="O1276:O1277"/>
    <mergeCell ref="P1276:P1277"/>
    <mergeCell ref="Q1276:Q1277"/>
    <mergeCell ref="R1276:R1277"/>
    <mergeCell ref="S1276:S1277"/>
    <mergeCell ref="T1276:T1277"/>
    <mergeCell ref="U1276:U1277"/>
    <mergeCell ref="V1276:V1277"/>
    <mergeCell ref="B1278:C1278"/>
    <mergeCell ref="F1276:F1277"/>
    <mergeCell ref="G1276:G1277"/>
    <mergeCell ref="H1276:H1277"/>
    <mergeCell ref="I1276:I1277"/>
    <mergeCell ref="J1276:J1277"/>
    <mergeCell ref="K1276:K1277"/>
    <mergeCell ref="L1276:L1277"/>
    <mergeCell ref="M1276:M1277"/>
    <mergeCell ref="N1276:N1277"/>
    <mergeCell ref="A1270:V1270"/>
    <mergeCell ref="A1271:V1271"/>
    <mergeCell ref="A1272:A1296"/>
    <mergeCell ref="B1272:C1272"/>
    <mergeCell ref="D1272:E1272"/>
    <mergeCell ref="F1272:Q1272"/>
    <mergeCell ref="R1272:S1272"/>
    <mergeCell ref="T1272:V1272"/>
    <mergeCell ref="B1273:C1273"/>
    <mergeCell ref="D1273:Q1273"/>
    <mergeCell ref="R1273:S1273"/>
    <mergeCell ref="T1273:V1273"/>
    <mergeCell ref="B1274:C1274"/>
    <mergeCell ref="D1274:Q1274"/>
    <mergeCell ref="R1274:S1274"/>
    <mergeCell ref="T1274:V1274"/>
    <mergeCell ref="B1275:C1275"/>
    <mergeCell ref="D1275:Q1275"/>
    <mergeCell ref="R1275:S1275"/>
    <mergeCell ref="T1275:V1275"/>
    <mergeCell ref="B1276:B1277"/>
    <mergeCell ref="C1276:C1277"/>
    <mergeCell ref="D1276:D1277"/>
    <mergeCell ref="E1276:E1277"/>
    <mergeCell ref="B1290:C1290"/>
    <mergeCell ref="D1290:E1290"/>
    <mergeCell ref="F1290:G1290"/>
    <mergeCell ref="H1290:I1290"/>
    <mergeCell ref="J1290:K1290"/>
    <mergeCell ref="L1290:O1290"/>
    <mergeCell ref="P1290:S1290"/>
    <mergeCell ref="T1290:V1290"/>
    <mergeCell ref="B1291:C1291"/>
    <mergeCell ref="D1291:E1291"/>
    <mergeCell ref="F1291:G1291"/>
    <mergeCell ref="H1291:I1291"/>
    <mergeCell ref="J1291:K1291"/>
    <mergeCell ref="L1291:O1291"/>
    <mergeCell ref="P1291:S1291"/>
    <mergeCell ref="T1291:V1291"/>
    <mergeCell ref="V1287:V1288"/>
    <mergeCell ref="B1288:C1288"/>
    <mergeCell ref="D1288:E1288"/>
    <mergeCell ref="H1288:I1288"/>
    <mergeCell ref="L1288:M1288"/>
    <mergeCell ref="B1289:C1289"/>
    <mergeCell ref="D1262:I1262"/>
    <mergeCell ref="L1262:N1262"/>
    <mergeCell ref="P1262:V1262"/>
    <mergeCell ref="B1252:C1252"/>
    <mergeCell ref="B1253:C1253"/>
    <mergeCell ref="B1254:C1254"/>
    <mergeCell ref="B1255:C1255"/>
    <mergeCell ref="B1256:C1256"/>
    <mergeCell ref="B1257:C1257"/>
    <mergeCell ref="B1258:C1258"/>
    <mergeCell ref="B1259:C1259"/>
    <mergeCell ref="B1260:C1260"/>
    <mergeCell ref="B1268:C1268"/>
    <mergeCell ref="D1268:E1268"/>
    <mergeCell ref="F1268:G1268"/>
    <mergeCell ref="H1268:I1268"/>
    <mergeCell ref="J1268:K1268"/>
    <mergeCell ref="L1268:Q1268"/>
    <mergeCell ref="R1268:V1268"/>
    <mergeCell ref="B1269:C1269"/>
    <mergeCell ref="D1269:E1269"/>
    <mergeCell ref="F1269:G1269"/>
    <mergeCell ref="H1269:I1269"/>
    <mergeCell ref="J1269:K1269"/>
    <mergeCell ref="L1269:O1269"/>
    <mergeCell ref="P1269:Q1269"/>
    <mergeCell ref="R1269:V1269"/>
    <mergeCell ref="B1265:C1265"/>
    <mergeCell ref="D1265:E1265"/>
    <mergeCell ref="F1265:G1265"/>
    <mergeCell ref="H1265:I1265"/>
    <mergeCell ref="J1265:K1265"/>
    <mergeCell ref="L1265:O1265"/>
    <mergeCell ref="P1265:S1265"/>
    <mergeCell ref="T1265:V1265"/>
    <mergeCell ref="B1266:C1266"/>
    <mergeCell ref="D1266:E1266"/>
    <mergeCell ref="F1266:G1266"/>
    <mergeCell ref="H1266:I1266"/>
    <mergeCell ref="J1266:K1266"/>
    <mergeCell ref="L1266:Q1266"/>
    <mergeCell ref="R1266:V1267"/>
    <mergeCell ref="B1267:C1267"/>
    <mergeCell ref="D1267:E1267"/>
    <mergeCell ref="F1267:G1267"/>
    <mergeCell ref="H1267:I1267"/>
    <mergeCell ref="J1267:K1267"/>
    <mergeCell ref="L1267:Q1267"/>
    <mergeCell ref="O1249:O1250"/>
    <mergeCell ref="P1249:P1250"/>
    <mergeCell ref="Q1249:Q1250"/>
    <mergeCell ref="R1249:R1250"/>
    <mergeCell ref="S1249:S1250"/>
    <mergeCell ref="T1249:T1250"/>
    <mergeCell ref="U1249:U1250"/>
    <mergeCell ref="V1249:V1250"/>
    <mergeCell ref="B1251:C1251"/>
    <mergeCell ref="F1249:F1250"/>
    <mergeCell ref="G1249:G1250"/>
    <mergeCell ref="H1249:H1250"/>
    <mergeCell ref="I1249:I1250"/>
    <mergeCell ref="J1249:J1250"/>
    <mergeCell ref="K1249:K1250"/>
    <mergeCell ref="L1249:L1250"/>
    <mergeCell ref="M1249:M1250"/>
    <mergeCell ref="N1249:N1250"/>
    <mergeCell ref="A1243:V1243"/>
    <mergeCell ref="A1244:V1244"/>
    <mergeCell ref="A1245:A1269"/>
    <mergeCell ref="B1245:C1245"/>
    <mergeCell ref="D1245:E1245"/>
    <mergeCell ref="F1245:Q1245"/>
    <mergeCell ref="R1245:S1245"/>
    <mergeCell ref="T1245:V1245"/>
    <mergeCell ref="B1246:C1246"/>
    <mergeCell ref="D1246:Q1246"/>
    <mergeCell ref="R1246:S1246"/>
    <mergeCell ref="T1246:V1246"/>
    <mergeCell ref="B1247:C1247"/>
    <mergeCell ref="D1247:Q1247"/>
    <mergeCell ref="R1247:S1247"/>
    <mergeCell ref="T1247:V1247"/>
    <mergeCell ref="B1248:C1248"/>
    <mergeCell ref="D1248:Q1248"/>
    <mergeCell ref="R1248:S1248"/>
    <mergeCell ref="T1248:V1248"/>
    <mergeCell ref="B1249:B1250"/>
    <mergeCell ref="C1249:C1250"/>
    <mergeCell ref="D1249:D1250"/>
    <mergeCell ref="E1249:E1250"/>
    <mergeCell ref="B1263:C1263"/>
    <mergeCell ref="D1263:E1263"/>
    <mergeCell ref="F1263:G1263"/>
    <mergeCell ref="H1263:I1263"/>
    <mergeCell ref="J1263:K1263"/>
    <mergeCell ref="L1263:O1263"/>
    <mergeCell ref="P1263:S1263"/>
    <mergeCell ref="T1263:V1263"/>
    <mergeCell ref="B1264:C1264"/>
    <mergeCell ref="D1264:E1264"/>
    <mergeCell ref="F1264:G1264"/>
    <mergeCell ref="H1264:I1264"/>
    <mergeCell ref="J1264:K1264"/>
    <mergeCell ref="L1264:O1264"/>
    <mergeCell ref="P1264:S1264"/>
    <mergeCell ref="T1264:V1264"/>
    <mergeCell ref="V1260:V1261"/>
    <mergeCell ref="B1261:C1261"/>
    <mergeCell ref="D1261:E1261"/>
    <mergeCell ref="H1261:I1261"/>
    <mergeCell ref="L1261:M1261"/>
    <mergeCell ref="B1262:C1262"/>
    <mergeCell ref="D1235:I1235"/>
    <mergeCell ref="L1235:N1235"/>
    <mergeCell ref="P1235:V1235"/>
    <mergeCell ref="B1225:C1225"/>
    <mergeCell ref="B1226:C1226"/>
    <mergeCell ref="B1227:C1227"/>
    <mergeCell ref="B1228:C1228"/>
    <mergeCell ref="B1229:C1229"/>
    <mergeCell ref="B1230:C1230"/>
    <mergeCell ref="B1231:C1231"/>
    <mergeCell ref="B1232:C1232"/>
    <mergeCell ref="B1233:C1233"/>
    <mergeCell ref="B1241:C1241"/>
    <mergeCell ref="D1241:E1241"/>
    <mergeCell ref="F1241:G1241"/>
    <mergeCell ref="H1241:I1241"/>
    <mergeCell ref="J1241:K1241"/>
    <mergeCell ref="L1241:Q1241"/>
    <mergeCell ref="R1241:V1241"/>
    <mergeCell ref="B1242:C1242"/>
    <mergeCell ref="D1242:E1242"/>
    <mergeCell ref="F1242:G1242"/>
    <mergeCell ref="H1242:I1242"/>
    <mergeCell ref="J1242:K1242"/>
    <mergeCell ref="L1242:O1242"/>
    <mergeCell ref="P1242:Q1242"/>
    <mergeCell ref="R1242:V1242"/>
    <mergeCell ref="B1238:C1238"/>
    <mergeCell ref="D1238:E1238"/>
    <mergeCell ref="F1238:G1238"/>
    <mergeCell ref="H1238:I1238"/>
    <mergeCell ref="J1238:K1238"/>
    <mergeCell ref="L1238:O1238"/>
    <mergeCell ref="P1238:S1238"/>
    <mergeCell ref="T1238:V1238"/>
    <mergeCell ref="B1239:C1239"/>
    <mergeCell ref="D1239:E1239"/>
    <mergeCell ref="F1239:G1239"/>
    <mergeCell ref="H1239:I1239"/>
    <mergeCell ref="J1239:K1239"/>
    <mergeCell ref="L1239:Q1239"/>
    <mergeCell ref="R1239:V1240"/>
    <mergeCell ref="B1240:C1240"/>
    <mergeCell ref="D1240:E1240"/>
    <mergeCell ref="F1240:G1240"/>
    <mergeCell ref="H1240:I1240"/>
    <mergeCell ref="J1240:K1240"/>
    <mergeCell ref="L1240:Q1240"/>
    <mergeCell ref="O1222:O1223"/>
    <mergeCell ref="P1222:P1223"/>
    <mergeCell ref="Q1222:Q1223"/>
    <mergeCell ref="R1222:R1223"/>
    <mergeCell ref="S1222:S1223"/>
    <mergeCell ref="T1222:T1223"/>
    <mergeCell ref="U1222:U1223"/>
    <mergeCell ref="V1222:V1223"/>
    <mergeCell ref="B1224:C1224"/>
    <mergeCell ref="F1222:F1223"/>
    <mergeCell ref="G1222:G1223"/>
    <mergeCell ref="H1222:H1223"/>
    <mergeCell ref="I1222:I1223"/>
    <mergeCell ref="J1222:J1223"/>
    <mergeCell ref="K1222:K1223"/>
    <mergeCell ref="L1222:L1223"/>
    <mergeCell ref="M1222:M1223"/>
    <mergeCell ref="N1222:N1223"/>
    <mergeCell ref="A1216:V1216"/>
    <mergeCell ref="A1217:V1217"/>
    <mergeCell ref="A1218:A1242"/>
    <mergeCell ref="B1218:C1218"/>
    <mergeCell ref="D1218:E1218"/>
    <mergeCell ref="F1218:Q1218"/>
    <mergeCell ref="R1218:S1218"/>
    <mergeCell ref="T1218:V1218"/>
    <mergeCell ref="B1219:C1219"/>
    <mergeCell ref="D1219:Q1219"/>
    <mergeCell ref="R1219:S1219"/>
    <mergeCell ref="T1219:V1219"/>
    <mergeCell ref="B1220:C1220"/>
    <mergeCell ref="D1220:Q1220"/>
    <mergeCell ref="R1220:S1220"/>
    <mergeCell ref="T1220:V1220"/>
    <mergeCell ref="B1221:C1221"/>
    <mergeCell ref="D1221:Q1221"/>
    <mergeCell ref="R1221:S1221"/>
    <mergeCell ref="T1221:V1221"/>
    <mergeCell ref="B1222:B1223"/>
    <mergeCell ref="C1222:C1223"/>
    <mergeCell ref="D1222:D1223"/>
    <mergeCell ref="E1222:E1223"/>
    <mergeCell ref="B1236:C1236"/>
    <mergeCell ref="D1236:E1236"/>
    <mergeCell ref="F1236:G1236"/>
    <mergeCell ref="H1236:I1236"/>
    <mergeCell ref="J1236:K1236"/>
    <mergeCell ref="L1236:O1236"/>
    <mergeCell ref="P1236:S1236"/>
    <mergeCell ref="T1236:V1236"/>
    <mergeCell ref="B1237:C1237"/>
    <mergeCell ref="D1237:E1237"/>
    <mergeCell ref="F1237:G1237"/>
    <mergeCell ref="H1237:I1237"/>
    <mergeCell ref="J1237:K1237"/>
    <mergeCell ref="L1237:O1237"/>
    <mergeCell ref="P1237:S1237"/>
    <mergeCell ref="T1237:V1237"/>
    <mergeCell ref="V1233:V1234"/>
    <mergeCell ref="B1234:C1234"/>
    <mergeCell ref="D1234:E1234"/>
    <mergeCell ref="H1234:I1234"/>
    <mergeCell ref="L1234:M1234"/>
    <mergeCell ref="B1235:C1235"/>
    <mergeCell ref="D1208:I1208"/>
    <mergeCell ref="L1208:N1208"/>
    <mergeCell ref="P1208:V1208"/>
    <mergeCell ref="B1198:C1198"/>
    <mergeCell ref="B1199:C1199"/>
    <mergeCell ref="B1200:C1200"/>
    <mergeCell ref="B1201:C1201"/>
    <mergeCell ref="B1202:C1202"/>
    <mergeCell ref="B1203:C1203"/>
    <mergeCell ref="B1204:C1204"/>
    <mergeCell ref="B1205:C1205"/>
    <mergeCell ref="B1206:C1206"/>
    <mergeCell ref="B1214:C1214"/>
    <mergeCell ref="D1214:E1214"/>
    <mergeCell ref="F1214:G1214"/>
    <mergeCell ref="H1214:I1214"/>
    <mergeCell ref="J1214:K1214"/>
    <mergeCell ref="L1214:Q1214"/>
    <mergeCell ref="R1214:V1214"/>
    <mergeCell ref="B1215:C1215"/>
    <mergeCell ref="D1215:E1215"/>
    <mergeCell ref="F1215:G1215"/>
    <mergeCell ref="H1215:I1215"/>
    <mergeCell ref="J1215:K1215"/>
    <mergeCell ref="L1215:O1215"/>
    <mergeCell ref="P1215:Q1215"/>
    <mergeCell ref="R1215:V1215"/>
    <mergeCell ref="B1211:C1211"/>
    <mergeCell ref="D1211:E1211"/>
    <mergeCell ref="F1211:G1211"/>
    <mergeCell ref="H1211:I1211"/>
    <mergeCell ref="J1211:K1211"/>
    <mergeCell ref="L1211:O1211"/>
    <mergeCell ref="P1211:S1211"/>
    <mergeCell ref="T1211:V1211"/>
    <mergeCell ref="B1212:C1212"/>
    <mergeCell ref="D1212:E1212"/>
    <mergeCell ref="F1212:G1212"/>
    <mergeCell ref="H1212:I1212"/>
    <mergeCell ref="J1212:K1212"/>
    <mergeCell ref="L1212:Q1212"/>
    <mergeCell ref="R1212:V1213"/>
    <mergeCell ref="B1213:C1213"/>
    <mergeCell ref="D1213:E1213"/>
    <mergeCell ref="F1213:G1213"/>
    <mergeCell ref="H1213:I1213"/>
    <mergeCell ref="J1213:K1213"/>
    <mergeCell ref="L1213:Q1213"/>
    <mergeCell ref="O1195:O1196"/>
    <mergeCell ref="P1195:P1196"/>
    <mergeCell ref="Q1195:Q1196"/>
    <mergeCell ref="R1195:R1196"/>
    <mergeCell ref="S1195:S1196"/>
    <mergeCell ref="T1195:T1196"/>
    <mergeCell ref="U1195:U1196"/>
    <mergeCell ref="V1195:V1196"/>
    <mergeCell ref="B1197:C1197"/>
    <mergeCell ref="F1195:F1196"/>
    <mergeCell ref="G1195:G1196"/>
    <mergeCell ref="H1195:H1196"/>
    <mergeCell ref="I1195:I1196"/>
    <mergeCell ref="J1195:J1196"/>
    <mergeCell ref="K1195:K1196"/>
    <mergeCell ref="L1195:L1196"/>
    <mergeCell ref="M1195:M1196"/>
    <mergeCell ref="N1195:N1196"/>
    <mergeCell ref="A1189:V1189"/>
    <mergeCell ref="A1190:V1190"/>
    <mergeCell ref="A1191:A1215"/>
    <mergeCell ref="B1191:C1191"/>
    <mergeCell ref="D1191:E1191"/>
    <mergeCell ref="F1191:Q1191"/>
    <mergeCell ref="R1191:S1191"/>
    <mergeCell ref="T1191:V1191"/>
    <mergeCell ref="B1192:C1192"/>
    <mergeCell ref="D1192:Q1192"/>
    <mergeCell ref="R1192:S1192"/>
    <mergeCell ref="T1192:V1192"/>
    <mergeCell ref="B1193:C1193"/>
    <mergeCell ref="D1193:Q1193"/>
    <mergeCell ref="R1193:S1193"/>
    <mergeCell ref="T1193:V1193"/>
    <mergeCell ref="B1194:C1194"/>
    <mergeCell ref="D1194:Q1194"/>
    <mergeCell ref="R1194:S1194"/>
    <mergeCell ref="T1194:V1194"/>
    <mergeCell ref="B1195:B1196"/>
    <mergeCell ref="C1195:C1196"/>
    <mergeCell ref="D1195:D1196"/>
    <mergeCell ref="E1195:E1196"/>
    <mergeCell ref="B1209:C1209"/>
    <mergeCell ref="D1209:E1209"/>
    <mergeCell ref="F1209:G1209"/>
    <mergeCell ref="H1209:I1209"/>
    <mergeCell ref="J1209:K1209"/>
    <mergeCell ref="L1209:O1209"/>
    <mergeCell ref="P1209:S1209"/>
    <mergeCell ref="T1209:V1209"/>
    <mergeCell ref="B1210:C1210"/>
    <mergeCell ref="D1210:E1210"/>
    <mergeCell ref="F1210:G1210"/>
    <mergeCell ref="H1210:I1210"/>
    <mergeCell ref="J1210:K1210"/>
    <mergeCell ref="L1210:O1210"/>
    <mergeCell ref="P1210:S1210"/>
    <mergeCell ref="T1210:V1210"/>
    <mergeCell ref="V1206:V1207"/>
    <mergeCell ref="B1207:C1207"/>
    <mergeCell ref="D1207:E1207"/>
    <mergeCell ref="H1207:I1207"/>
    <mergeCell ref="L1207:M1207"/>
    <mergeCell ref="B1208:C1208"/>
    <mergeCell ref="D1181:I1181"/>
    <mergeCell ref="L1181:N1181"/>
    <mergeCell ref="P1181:V1181"/>
    <mergeCell ref="B1171:C1171"/>
    <mergeCell ref="B1172:C1172"/>
    <mergeCell ref="B1173:C1173"/>
    <mergeCell ref="B1174:C1174"/>
    <mergeCell ref="B1175:C1175"/>
    <mergeCell ref="B1176:C1176"/>
    <mergeCell ref="B1177:C1177"/>
    <mergeCell ref="B1178:C1178"/>
    <mergeCell ref="B1179:C1179"/>
    <mergeCell ref="B1187:C1187"/>
    <mergeCell ref="D1187:E1187"/>
    <mergeCell ref="F1187:G1187"/>
    <mergeCell ref="H1187:I1187"/>
    <mergeCell ref="J1187:K1187"/>
    <mergeCell ref="L1187:Q1187"/>
    <mergeCell ref="R1187:V1187"/>
    <mergeCell ref="B1188:C1188"/>
    <mergeCell ref="D1188:E1188"/>
    <mergeCell ref="F1188:G1188"/>
    <mergeCell ref="H1188:I1188"/>
    <mergeCell ref="J1188:K1188"/>
    <mergeCell ref="L1188:O1188"/>
    <mergeCell ref="P1188:Q1188"/>
    <mergeCell ref="R1188:V1188"/>
    <mergeCell ref="B1184:C1184"/>
    <mergeCell ref="D1184:E1184"/>
    <mergeCell ref="F1184:G1184"/>
    <mergeCell ref="H1184:I1184"/>
    <mergeCell ref="J1184:K1184"/>
    <mergeCell ref="L1184:O1184"/>
    <mergeCell ref="P1184:S1184"/>
    <mergeCell ref="T1184:V1184"/>
    <mergeCell ref="B1185:C1185"/>
    <mergeCell ref="D1185:E1185"/>
    <mergeCell ref="F1185:G1185"/>
    <mergeCell ref="H1185:I1185"/>
    <mergeCell ref="J1185:K1185"/>
    <mergeCell ref="L1185:Q1185"/>
    <mergeCell ref="R1185:V1186"/>
    <mergeCell ref="B1186:C1186"/>
    <mergeCell ref="D1186:E1186"/>
    <mergeCell ref="F1186:G1186"/>
    <mergeCell ref="H1186:I1186"/>
    <mergeCell ref="J1186:K1186"/>
    <mergeCell ref="L1186:Q1186"/>
    <mergeCell ref="O1168:O1169"/>
    <mergeCell ref="P1168:P1169"/>
    <mergeCell ref="Q1168:Q1169"/>
    <mergeCell ref="R1168:R1169"/>
    <mergeCell ref="S1168:S1169"/>
    <mergeCell ref="T1168:T1169"/>
    <mergeCell ref="U1168:U1169"/>
    <mergeCell ref="V1168:V1169"/>
    <mergeCell ref="B1170:C1170"/>
    <mergeCell ref="F1168:F1169"/>
    <mergeCell ref="G1168:G1169"/>
    <mergeCell ref="H1168:H1169"/>
    <mergeCell ref="I1168:I1169"/>
    <mergeCell ref="J1168:J1169"/>
    <mergeCell ref="K1168:K1169"/>
    <mergeCell ref="L1168:L1169"/>
    <mergeCell ref="M1168:M1169"/>
    <mergeCell ref="N1168:N1169"/>
    <mergeCell ref="A1162:V1162"/>
    <mergeCell ref="A1163:V1163"/>
    <mergeCell ref="A1164:A1188"/>
    <mergeCell ref="B1164:C1164"/>
    <mergeCell ref="D1164:E1164"/>
    <mergeCell ref="F1164:Q1164"/>
    <mergeCell ref="R1164:S1164"/>
    <mergeCell ref="T1164:V1164"/>
    <mergeCell ref="B1165:C1165"/>
    <mergeCell ref="D1165:Q1165"/>
    <mergeCell ref="R1165:S1165"/>
    <mergeCell ref="T1165:V1165"/>
    <mergeCell ref="B1166:C1166"/>
    <mergeCell ref="D1166:Q1166"/>
    <mergeCell ref="R1166:S1166"/>
    <mergeCell ref="T1166:V1166"/>
    <mergeCell ref="B1167:C1167"/>
    <mergeCell ref="D1167:Q1167"/>
    <mergeCell ref="R1167:S1167"/>
    <mergeCell ref="T1167:V1167"/>
    <mergeCell ref="B1168:B1169"/>
    <mergeCell ref="C1168:C1169"/>
    <mergeCell ref="D1168:D1169"/>
    <mergeCell ref="E1168:E1169"/>
    <mergeCell ref="B1182:C1182"/>
    <mergeCell ref="D1182:E1182"/>
    <mergeCell ref="F1182:G1182"/>
    <mergeCell ref="H1182:I1182"/>
    <mergeCell ref="J1182:K1182"/>
    <mergeCell ref="L1182:O1182"/>
    <mergeCell ref="P1182:S1182"/>
    <mergeCell ref="T1182:V1182"/>
    <mergeCell ref="B1183:C1183"/>
    <mergeCell ref="D1183:E1183"/>
    <mergeCell ref="F1183:G1183"/>
    <mergeCell ref="H1183:I1183"/>
    <mergeCell ref="J1183:K1183"/>
    <mergeCell ref="L1183:O1183"/>
    <mergeCell ref="P1183:S1183"/>
    <mergeCell ref="T1183:V1183"/>
    <mergeCell ref="V1179:V1180"/>
    <mergeCell ref="B1180:C1180"/>
    <mergeCell ref="D1180:E1180"/>
    <mergeCell ref="H1180:I1180"/>
    <mergeCell ref="L1180:M1180"/>
    <mergeCell ref="B1181:C1181"/>
    <mergeCell ref="D1154:I1154"/>
    <mergeCell ref="L1154:N1154"/>
    <mergeCell ref="P1154:V1154"/>
    <mergeCell ref="B1144:C1144"/>
    <mergeCell ref="B1145:C1145"/>
    <mergeCell ref="B1146:C1146"/>
    <mergeCell ref="B1147:C1147"/>
    <mergeCell ref="B1148:C1148"/>
    <mergeCell ref="B1149:C1149"/>
    <mergeCell ref="B1150:C1150"/>
    <mergeCell ref="B1151:C1151"/>
    <mergeCell ref="B1152:C1152"/>
    <mergeCell ref="B1160:C1160"/>
    <mergeCell ref="D1160:E1160"/>
    <mergeCell ref="F1160:G1160"/>
    <mergeCell ref="H1160:I1160"/>
    <mergeCell ref="J1160:K1160"/>
    <mergeCell ref="L1160:Q1160"/>
    <mergeCell ref="R1160:V1160"/>
    <mergeCell ref="B1161:C1161"/>
    <mergeCell ref="D1161:E1161"/>
    <mergeCell ref="F1161:G1161"/>
    <mergeCell ref="H1161:I1161"/>
    <mergeCell ref="J1161:K1161"/>
    <mergeCell ref="L1161:O1161"/>
    <mergeCell ref="P1161:Q1161"/>
    <mergeCell ref="R1161:V1161"/>
    <mergeCell ref="B1157:C1157"/>
    <mergeCell ref="D1157:E1157"/>
    <mergeCell ref="F1157:G1157"/>
    <mergeCell ref="H1157:I1157"/>
    <mergeCell ref="J1157:K1157"/>
    <mergeCell ref="L1157:O1157"/>
    <mergeCell ref="P1157:S1157"/>
    <mergeCell ref="T1157:V1157"/>
    <mergeCell ref="B1158:C1158"/>
    <mergeCell ref="D1158:E1158"/>
    <mergeCell ref="F1158:G1158"/>
    <mergeCell ref="H1158:I1158"/>
    <mergeCell ref="J1158:K1158"/>
    <mergeCell ref="L1158:Q1158"/>
    <mergeCell ref="R1158:V1159"/>
    <mergeCell ref="B1159:C1159"/>
    <mergeCell ref="D1159:E1159"/>
    <mergeCell ref="F1159:G1159"/>
    <mergeCell ref="H1159:I1159"/>
    <mergeCell ref="J1159:K1159"/>
    <mergeCell ref="L1159:Q1159"/>
    <mergeCell ref="O1141:O1142"/>
    <mergeCell ref="P1141:P1142"/>
    <mergeCell ref="Q1141:Q1142"/>
    <mergeCell ref="R1141:R1142"/>
    <mergeCell ref="S1141:S1142"/>
    <mergeCell ref="T1141:T1142"/>
    <mergeCell ref="U1141:U1142"/>
    <mergeCell ref="V1141:V1142"/>
    <mergeCell ref="B1143:C1143"/>
    <mergeCell ref="F1141:F1142"/>
    <mergeCell ref="G1141:G1142"/>
    <mergeCell ref="H1141:H1142"/>
    <mergeCell ref="I1141:I1142"/>
    <mergeCell ref="J1141:J1142"/>
    <mergeCell ref="K1141:K1142"/>
    <mergeCell ref="L1141:L1142"/>
    <mergeCell ref="M1141:M1142"/>
    <mergeCell ref="N1141:N1142"/>
    <mergeCell ref="A1135:V1135"/>
    <mergeCell ref="A1136:V1136"/>
    <mergeCell ref="A1137:A1161"/>
    <mergeCell ref="B1137:C1137"/>
    <mergeCell ref="D1137:E1137"/>
    <mergeCell ref="F1137:Q1137"/>
    <mergeCell ref="R1137:S1137"/>
    <mergeCell ref="T1137:V1137"/>
    <mergeCell ref="B1138:C1138"/>
    <mergeCell ref="D1138:Q1138"/>
    <mergeCell ref="R1138:S1138"/>
    <mergeCell ref="T1138:V1138"/>
    <mergeCell ref="B1139:C1139"/>
    <mergeCell ref="D1139:Q1139"/>
    <mergeCell ref="R1139:S1139"/>
    <mergeCell ref="T1139:V1139"/>
    <mergeCell ref="B1140:C1140"/>
    <mergeCell ref="D1140:Q1140"/>
    <mergeCell ref="R1140:S1140"/>
    <mergeCell ref="T1140:V1140"/>
    <mergeCell ref="B1141:B1142"/>
    <mergeCell ref="C1141:C1142"/>
    <mergeCell ref="D1141:D1142"/>
    <mergeCell ref="E1141:E1142"/>
    <mergeCell ref="B1155:C1155"/>
    <mergeCell ref="D1155:E1155"/>
    <mergeCell ref="F1155:G1155"/>
    <mergeCell ref="H1155:I1155"/>
    <mergeCell ref="J1155:K1155"/>
    <mergeCell ref="L1155:O1155"/>
    <mergeCell ref="P1155:S1155"/>
    <mergeCell ref="T1155:V1155"/>
    <mergeCell ref="B1156:C1156"/>
    <mergeCell ref="D1156:E1156"/>
    <mergeCell ref="F1156:G1156"/>
    <mergeCell ref="H1156:I1156"/>
    <mergeCell ref="J1156:K1156"/>
    <mergeCell ref="L1156:O1156"/>
    <mergeCell ref="P1156:S1156"/>
    <mergeCell ref="T1156:V1156"/>
    <mergeCell ref="V1152:V1153"/>
    <mergeCell ref="B1153:C1153"/>
    <mergeCell ref="D1153:E1153"/>
    <mergeCell ref="H1153:I1153"/>
    <mergeCell ref="L1153:M1153"/>
    <mergeCell ref="B1154:C1154"/>
    <mergeCell ref="D1127:I1127"/>
    <mergeCell ref="L1127:N1127"/>
    <mergeCell ref="P1127:V1127"/>
    <mergeCell ref="B1117:C1117"/>
    <mergeCell ref="B1118:C1118"/>
    <mergeCell ref="B1119:C1119"/>
    <mergeCell ref="B1120:C1120"/>
    <mergeCell ref="B1121:C1121"/>
    <mergeCell ref="B1122:C1122"/>
    <mergeCell ref="B1123:C1123"/>
    <mergeCell ref="B1124:C1124"/>
    <mergeCell ref="B1125:C1125"/>
    <mergeCell ref="B1133:C1133"/>
    <mergeCell ref="D1133:E1133"/>
    <mergeCell ref="F1133:G1133"/>
    <mergeCell ref="H1133:I1133"/>
    <mergeCell ref="J1133:K1133"/>
    <mergeCell ref="L1133:Q1133"/>
    <mergeCell ref="R1133:V1133"/>
    <mergeCell ref="B1134:C1134"/>
    <mergeCell ref="D1134:E1134"/>
    <mergeCell ref="F1134:G1134"/>
    <mergeCell ref="H1134:I1134"/>
    <mergeCell ref="J1134:K1134"/>
    <mergeCell ref="L1134:O1134"/>
    <mergeCell ref="P1134:Q1134"/>
    <mergeCell ref="R1134:V1134"/>
    <mergeCell ref="B1130:C1130"/>
    <mergeCell ref="D1130:E1130"/>
    <mergeCell ref="F1130:G1130"/>
    <mergeCell ref="H1130:I1130"/>
    <mergeCell ref="J1130:K1130"/>
    <mergeCell ref="L1130:O1130"/>
    <mergeCell ref="P1130:S1130"/>
    <mergeCell ref="T1130:V1130"/>
    <mergeCell ref="B1131:C1131"/>
    <mergeCell ref="D1131:E1131"/>
    <mergeCell ref="F1131:G1131"/>
    <mergeCell ref="H1131:I1131"/>
    <mergeCell ref="J1131:K1131"/>
    <mergeCell ref="L1131:Q1131"/>
    <mergeCell ref="R1131:V1132"/>
    <mergeCell ref="B1132:C1132"/>
    <mergeCell ref="D1132:E1132"/>
    <mergeCell ref="F1132:G1132"/>
    <mergeCell ref="H1132:I1132"/>
    <mergeCell ref="J1132:K1132"/>
    <mergeCell ref="L1132:Q1132"/>
    <mergeCell ref="O1114:O1115"/>
    <mergeCell ref="P1114:P1115"/>
    <mergeCell ref="Q1114:Q1115"/>
    <mergeCell ref="R1114:R1115"/>
    <mergeCell ref="S1114:S1115"/>
    <mergeCell ref="T1114:T1115"/>
    <mergeCell ref="U1114:U1115"/>
    <mergeCell ref="V1114:V1115"/>
    <mergeCell ref="B1116:C1116"/>
    <mergeCell ref="F1114:F1115"/>
    <mergeCell ref="G1114:G1115"/>
    <mergeCell ref="H1114:H1115"/>
    <mergeCell ref="I1114:I1115"/>
    <mergeCell ref="J1114:J1115"/>
    <mergeCell ref="K1114:K1115"/>
    <mergeCell ref="L1114:L1115"/>
    <mergeCell ref="M1114:M1115"/>
    <mergeCell ref="N1114:N1115"/>
    <mergeCell ref="A1108:V1108"/>
    <mergeCell ref="A1109:V1109"/>
    <mergeCell ref="A1110:A1134"/>
    <mergeCell ref="B1110:C1110"/>
    <mergeCell ref="D1110:E1110"/>
    <mergeCell ref="F1110:Q1110"/>
    <mergeCell ref="R1110:S1110"/>
    <mergeCell ref="T1110:V1110"/>
    <mergeCell ref="B1111:C1111"/>
    <mergeCell ref="D1111:Q1111"/>
    <mergeCell ref="R1111:S1111"/>
    <mergeCell ref="T1111:V1111"/>
    <mergeCell ref="B1112:C1112"/>
    <mergeCell ref="D1112:Q1112"/>
    <mergeCell ref="R1112:S1112"/>
    <mergeCell ref="T1112:V1112"/>
    <mergeCell ref="B1113:C1113"/>
    <mergeCell ref="D1113:Q1113"/>
    <mergeCell ref="R1113:S1113"/>
    <mergeCell ref="T1113:V1113"/>
    <mergeCell ref="B1114:B1115"/>
    <mergeCell ref="C1114:C1115"/>
    <mergeCell ref="D1114:D1115"/>
    <mergeCell ref="E1114:E1115"/>
    <mergeCell ref="B1128:C1128"/>
    <mergeCell ref="D1128:E1128"/>
    <mergeCell ref="F1128:G1128"/>
    <mergeCell ref="H1128:I1128"/>
    <mergeCell ref="J1128:K1128"/>
    <mergeCell ref="L1128:O1128"/>
    <mergeCell ref="P1128:S1128"/>
    <mergeCell ref="T1128:V1128"/>
    <mergeCell ref="B1129:C1129"/>
    <mergeCell ref="D1129:E1129"/>
    <mergeCell ref="F1129:G1129"/>
    <mergeCell ref="H1129:I1129"/>
    <mergeCell ref="J1129:K1129"/>
    <mergeCell ref="L1129:O1129"/>
    <mergeCell ref="P1129:S1129"/>
    <mergeCell ref="T1129:V1129"/>
    <mergeCell ref="V1125:V1126"/>
    <mergeCell ref="B1126:C1126"/>
    <mergeCell ref="D1126:E1126"/>
    <mergeCell ref="H1126:I1126"/>
    <mergeCell ref="L1126:M1126"/>
    <mergeCell ref="B1127:C1127"/>
    <mergeCell ref="D1100:I1100"/>
    <mergeCell ref="L1100:N1100"/>
    <mergeCell ref="P1100:V1100"/>
    <mergeCell ref="B1090:C1090"/>
    <mergeCell ref="B1091:C1091"/>
    <mergeCell ref="B1092:C1092"/>
    <mergeCell ref="B1093:C1093"/>
    <mergeCell ref="B1094:C1094"/>
    <mergeCell ref="B1095:C1095"/>
    <mergeCell ref="B1096:C1096"/>
    <mergeCell ref="B1097:C1097"/>
    <mergeCell ref="B1098:C1098"/>
    <mergeCell ref="B1106:C1106"/>
    <mergeCell ref="D1106:E1106"/>
    <mergeCell ref="F1106:G1106"/>
    <mergeCell ref="H1106:I1106"/>
    <mergeCell ref="J1106:K1106"/>
    <mergeCell ref="L1106:Q1106"/>
    <mergeCell ref="R1106:V1106"/>
    <mergeCell ref="B1107:C1107"/>
    <mergeCell ref="D1107:E1107"/>
    <mergeCell ref="F1107:G1107"/>
    <mergeCell ref="H1107:I1107"/>
    <mergeCell ref="J1107:K1107"/>
    <mergeCell ref="L1107:O1107"/>
    <mergeCell ref="P1107:Q1107"/>
    <mergeCell ref="R1107:V1107"/>
    <mergeCell ref="B1103:C1103"/>
    <mergeCell ref="D1103:E1103"/>
    <mergeCell ref="F1103:G1103"/>
    <mergeCell ref="H1103:I1103"/>
    <mergeCell ref="J1103:K1103"/>
    <mergeCell ref="L1103:O1103"/>
    <mergeCell ref="P1103:S1103"/>
    <mergeCell ref="T1103:V1103"/>
    <mergeCell ref="B1104:C1104"/>
    <mergeCell ref="D1104:E1104"/>
    <mergeCell ref="F1104:G1104"/>
    <mergeCell ref="H1104:I1104"/>
    <mergeCell ref="J1104:K1104"/>
    <mergeCell ref="L1104:Q1104"/>
    <mergeCell ref="R1104:V1105"/>
    <mergeCell ref="B1105:C1105"/>
    <mergeCell ref="D1105:E1105"/>
    <mergeCell ref="F1105:G1105"/>
    <mergeCell ref="H1105:I1105"/>
    <mergeCell ref="J1105:K1105"/>
    <mergeCell ref="L1105:Q1105"/>
    <mergeCell ref="O1087:O1088"/>
    <mergeCell ref="P1087:P1088"/>
    <mergeCell ref="Q1087:Q1088"/>
    <mergeCell ref="R1087:R1088"/>
    <mergeCell ref="S1087:S1088"/>
    <mergeCell ref="T1087:T1088"/>
    <mergeCell ref="U1087:U1088"/>
    <mergeCell ref="V1087:V1088"/>
    <mergeCell ref="B1089:C1089"/>
    <mergeCell ref="F1087:F1088"/>
    <mergeCell ref="G1087:G1088"/>
    <mergeCell ref="H1087:H1088"/>
    <mergeCell ref="I1087:I1088"/>
    <mergeCell ref="J1087:J1088"/>
    <mergeCell ref="K1087:K1088"/>
    <mergeCell ref="L1087:L1088"/>
    <mergeCell ref="M1087:M1088"/>
    <mergeCell ref="N1087:N1088"/>
    <mergeCell ref="A1081:V1081"/>
    <mergeCell ref="A1082:V1082"/>
    <mergeCell ref="A1083:A1107"/>
    <mergeCell ref="B1083:C1083"/>
    <mergeCell ref="D1083:E1083"/>
    <mergeCell ref="F1083:Q1083"/>
    <mergeCell ref="R1083:S1083"/>
    <mergeCell ref="T1083:V1083"/>
    <mergeCell ref="B1084:C1084"/>
    <mergeCell ref="D1084:Q1084"/>
    <mergeCell ref="R1084:S1084"/>
    <mergeCell ref="T1084:V1084"/>
    <mergeCell ref="B1085:C1085"/>
    <mergeCell ref="D1085:Q1085"/>
    <mergeCell ref="R1085:S1085"/>
    <mergeCell ref="T1085:V1085"/>
    <mergeCell ref="B1086:C1086"/>
    <mergeCell ref="D1086:Q1086"/>
    <mergeCell ref="R1086:S1086"/>
    <mergeCell ref="T1086:V1086"/>
    <mergeCell ref="B1087:B1088"/>
    <mergeCell ref="C1087:C1088"/>
    <mergeCell ref="D1087:D1088"/>
    <mergeCell ref="E1087:E1088"/>
    <mergeCell ref="B1101:C1101"/>
    <mergeCell ref="D1101:E1101"/>
    <mergeCell ref="F1101:G1101"/>
    <mergeCell ref="H1101:I1101"/>
    <mergeCell ref="J1101:K1101"/>
    <mergeCell ref="L1101:O1101"/>
    <mergeCell ref="P1101:S1101"/>
    <mergeCell ref="T1101:V1101"/>
    <mergeCell ref="B1102:C1102"/>
    <mergeCell ref="D1102:E1102"/>
    <mergeCell ref="F1102:G1102"/>
    <mergeCell ref="H1102:I1102"/>
    <mergeCell ref="J1102:K1102"/>
    <mergeCell ref="L1102:O1102"/>
    <mergeCell ref="P1102:S1102"/>
    <mergeCell ref="T1102:V1102"/>
    <mergeCell ref="V1098:V1099"/>
    <mergeCell ref="B1099:C1099"/>
    <mergeCell ref="D1099:E1099"/>
    <mergeCell ref="H1099:I1099"/>
    <mergeCell ref="L1099:M1099"/>
    <mergeCell ref="B1100:C1100"/>
    <mergeCell ref="D1073:I1073"/>
    <mergeCell ref="L1073:N1073"/>
    <mergeCell ref="P1073:V1073"/>
    <mergeCell ref="B1063:C1063"/>
    <mergeCell ref="B1064:C1064"/>
    <mergeCell ref="B1065:C1065"/>
    <mergeCell ref="B1066:C1066"/>
    <mergeCell ref="B1067:C1067"/>
    <mergeCell ref="B1068:C1068"/>
    <mergeCell ref="B1069:C1069"/>
    <mergeCell ref="B1070:C1070"/>
    <mergeCell ref="B1071:C1071"/>
    <mergeCell ref="B1079:C1079"/>
    <mergeCell ref="D1079:E1079"/>
    <mergeCell ref="F1079:G1079"/>
    <mergeCell ref="H1079:I1079"/>
    <mergeCell ref="J1079:K1079"/>
    <mergeCell ref="L1079:Q1079"/>
    <mergeCell ref="R1079:V1079"/>
    <mergeCell ref="B1080:C1080"/>
    <mergeCell ref="D1080:E1080"/>
    <mergeCell ref="F1080:G1080"/>
    <mergeCell ref="H1080:I1080"/>
    <mergeCell ref="J1080:K1080"/>
    <mergeCell ref="L1080:O1080"/>
    <mergeCell ref="P1080:Q1080"/>
    <mergeCell ref="R1080:V1080"/>
    <mergeCell ref="B1076:C1076"/>
    <mergeCell ref="D1076:E1076"/>
    <mergeCell ref="F1076:G1076"/>
    <mergeCell ref="H1076:I1076"/>
    <mergeCell ref="J1076:K1076"/>
    <mergeCell ref="L1076:O1076"/>
    <mergeCell ref="P1076:S1076"/>
    <mergeCell ref="T1076:V1076"/>
    <mergeCell ref="B1077:C1077"/>
    <mergeCell ref="D1077:E1077"/>
    <mergeCell ref="F1077:G1077"/>
    <mergeCell ref="H1077:I1077"/>
    <mergeCell ref="J1077:K1077"/>
    <mergeCell ref="L1077:Q1077"/>
    <mergeCell ref="R1077:V1078"/>
    <mergeCell ref="B1078:C1078"/>
    <mergeCell ref="D1078:E1078"/>
    <mergeCell ref="F1078:G1078"/>
    <mergeCell ref="H1078:I1078"/>
    <mergeCell ref="J1078:K1078"/>
    <mergeCell ref="L1078:Q1078"/>
    <mergeCell ref="O1060:O1061"/>
    <mergeCell ref="P1060:P1061"/>
    <mergeCell ref="Q1060:Q1061"/>
    <mergeCell ref="R1060:R1061"/>
    <mergeCell ref="S1060:S1061"/>
    <mergeCell ref="T1060:T1061"/>
    <mergeCell ref="U1060:U1061"/>
    <mergeCell ref="V1060:V1061"/>
    <mergeCell ref="B1062:C1062"/>
    <mergeCell ref="F1060:F1061"/>
    <mergeCell ref="G1060:G1061"/>
    <mergeCell ref="H1060:H1061"/>
    <mergeCell ref="I1060:I1061"/>
    <mergeCell ref="J1060:J1061"/>
    <mergeCell ref="K1060:K1061"/>
    <mergeCell ref="L1060:L1061"/>
    <mergeCell ref="M1060:M1061"/>
    <mergeCell ref="N1060:N1061"/>
    <mergeCell ref="A1054:V1054"/>
    <mergeCell ref="A1055:V1055"/>
    <mergeCell ref="A1056:A1080"/>
    <mergeCell ref="B1056:C1056"/>
    <mergeCell ref="D1056:E1056"/>
    <mergeCell ref="F1056:Q1056"/>
    <mergeCell ref="R1056:S1056"/>
    <mergeCell ref="T1056:V1056"/>
    <mergeCell ref="B1057:C1057"/>
    <mergeCell ref="D1057:Q1057"/>
    <mergeCell ref="R1057:S1057"/>
    <mergeCell ref="T1057:V1057"/>
    <mergeCell ref="B1058:C1058"/>
    <mergeCell ref="D1058:Q1058"/>
    <mergeCell ref="R1058:S1058"/>
    <mergeCell ref="T1058:V1058"/>
    <mergeCell ref="B1059:C1059"/>
    <mergeCell ref="D1059:Q1059"/>
    <mergeCell ref="R1059:S1059"/>
    <mergeCell ref="T1059:V1059"/>
    <mergeCell ref="B1060:B1061"/>
    <mergeCell ref="C1060:C1061"/>
    <mergeCell ref="D1060:D1061"/>
    <mergeCell ref="E1060:E1061"/>
    <mergeCell ref="B1074:C1074"/>
    <mergeCell ref="D1074:E1074"/>
    <mergeCell ref="F1074:G1074"/>
    <mergeCell ref="H1074:I1074"/>
    <mergeCell ref="J1074:K1074"/>
    <mergeCell ref="L1074:O1074"/>
    <mergeCell ref="P1074:S1074"/>
    <mergeCell ref="T1074:V1074"/>
    <mergeCell ref="B1075:C1075"/>
    <mergeCell ref="D1075:E1075"/>
    <mergeCell ref="F1075:G1075"/>
    <mergeCell ref="H1075:I1075"/>
    <mergeCell ref="J1075:K1075"/>
    <mergeCell ref="L1075:O1075"/>
    <mergeCell ref="P1075:S1075"/>
    <mergeCell ref="T1075:V1075"/>
    <mergeCell ref="V1071:V1072"/>
    <mergeCell ref="B1072:C1072"/>
    <mergeCell ref="D1072:E1072"/>
    <mergeCell ref="H1072:I1072"/>
    <mergeCell ref="L1072:M1072"/>
    <mergeCell ref="B1073:C1073"/>
    <mergeCell ref="D1046:I1046"/>
    <mergeCell ref="L1046:N1046"/>
    <mergeCell ref="P1046:V1046"/>
    <mergeCell ref="B1036:C1036"/>
    <mergeCell ref="B1037:C1037"/>
    <mergeCell ref="B1038:C1038"/>
    <mergeCell ref="B1039:C1039"/>
    <mergeCell ref="B1040:C1040"/>
    <mergeCell ref="B1041:C1041"/>
    <mergeCell ref="B1042:C1042"/>
    <mergeCell ref="B1043:C1043"/>
    <mergeCell ref="B1044:C1044"/>
    <mergeCell ref="B1052:C1052"/>
    <mergeCell ref="D1052:E1052"/>
    <mergeCell ref="F1052:G1052"/>
    <mergeCell ref="H1052:I1052"/>
    <mergeCell ref="J1052:K1052"/>
    <mergeCell ref="L1052:Q1052"/>
    <mergeCell ref="R1052:V1052"/>
    <mergeCell ref="B1053:C1053"/>
    <mergeCell ref="D1053:E1053"/>
    <mergeCell ref="F1053:G1053"/>
    <mergeCell ref="H1053:I1053"/>
    <mergeCell ref="J1053:K1053"/>
    <mergeCell ref="L1053:O1053"/>
    <mergeCell ref="P1053:Q1053"/>
    <mergeCell ref="R1053:V1053"/>
    <mergeCell ref="B1049:C1049"/>
    <mergeCell ref="D1049:E1049"/>
    <mergeCell ref="F1049:G1049"/>
    <mergeCell ref="H1049:I1049"/>
    <mergeCell ref="J1049:K1049"/>
    <mergeCell ref="L1049:O1049"/>
    <mergeCell ref="P1049:S1049"/>
    <mergeCell ref="T1049:V1049"/>
    <mergeCell ref="B1050:C1050"/>
    <mergeCell ref="D1050:E1050"/>
    <mergeCell ref="F1050:G1050"/>
    <mergeCell ref="H1050:I1050"/>
    <mergeCell ref="J1050:K1050"/>
    <mergeCell ref="L1050:Q1050"/>
    <mergeCell ref="R1050:V1051"/>
    <mergeCell ref="B1051:C1051"/>
    <mergeCell ref="D1051:E1051"/>
    <mergeCell ref="F1051:G1051"/>
    <mergeCell ref="H1051:I1051"/>
    <mergeCell ref="J1051:K1051"/>
    <mergeCell ref="L1051:Q1051"/>
    <mergeCell ref="O1033:O1034"/>
    <mergeCell ref="P1033:P1034"/>
    <mergeCell ref="Q1033:Q1034"/>
    <mergeCell ref="R1033:R1034"/>
    <mergeCell ref="S1033:S1034"/>
    <mergeCell ref="T1033:T1034"/>
    <mergeCell ref="U1033:U1034"/>
    <mergeCell ref="V1033:V1034"/>
    <mergeCell ref="B1035:C1035"/>
    <mergeCell ref="F1033:F1034"/>
    <mergeCell ref="G1033:G1034"/>
    <mergeCell ref="H1033:H1034"/>
    <mergeCell ref="I1033:I1034"/>
    <mergeCell ref="J1033:J1034"/>
    <mergeCell ref="K1033:K1034"/>
    <mergeCell ref="L1033:L1034"/>
    <mergeCell ref="M1033:M1034"/>
    <mergeCell ref="N1033:N1034"/>
    <mergeCell ref="A1027:V1027"/>
    <mergeCell ref="A1028:V1028"/>
    <mergeCell ref="A1029:A1053"/>
    <mergeCell ref="B1029:C1029"/>
    <mergeCell ref="D1029:E1029"/>
    <mergeCell ref="F1029:Q1029"/>
    <mergeCell ref="R1029:S1029"/>
    <mergeCell ref="T1029:V1029"/>
    <mergeCell ref="B1030:C1030"/>
    <mergeCell ref="D1030:Q1030"/>
    <mergeCell ref="R1030:S1030"/>
    <mergeCell ref="T1030:V1030"/>
    <mergeCell ref="B1031:C1031"/>
    <mergeCell ref="D1031:Q1031"/>
    <mergeCell ref="R1031:S1031"/>
    <mergeCell ref="T1031:V1031"/>
    <mergeCell ref="B1032:C1032"/>
    <mergeCell ref="D1032:Q1032"/>
    <mergeCell ref="R1032:S1032"/>
    <mergeCell ref="T1032:V1032"/>
    <mergeCell ref="B1033:B1034"/>
    <mergeCell ref="C1033:C1034"/>
    <mergeCell ref="D1033:D1034"/>
    <mergeCell ref="E1033:E1034"/>
    <mergeCell ref="B1047:C1047"/>
    <mergeCell ref="D1047:E1047"/>
    <mergeCell ref="F1047:G1047"/>
    <mergeCell ref="H1047:I1047"/>
    <mergeCell ref="J1047:K1047"/>
    <mergeCell ref="L1047:O1047"/>
    <mergeCell ref="P1047:S1047"/>
    <mergeCell ref="T1047:V1047"/>
    <mergeCell ref="B1048:C1048"/>
    <mergeCell ref="D1048:E1048"/>
    <mergeCell ref="F1048:G1048"/>
    <mergeCell ref="H1048:I1048"/>
    <mergeCell ref="J1048:K1048"/>
    <mergeCell ref="L1048:O1048"/>
    <mergeCell ref="P1048:S1048"/>
    <mergeCell ref="T1048:V1048"/>
    <mergeCell ref="V1044:V1045"/>
    <mergeCell ref="B1045:C1045"/>
    <mergeCell ref="D1045:E1045"/>
    <mergeCell ref="H1045:I1045"/>
    <mergeCell ref="L1045:M1045"/>
    <mergeCell ref="B1046:C1046"/>
    <mergeCell ref="D1019:I1019"/>
    <mergeCell ref="L1019:N1019"/>
    <mergeCell ref="P1019:V1019"/>
    <mergeCell ref="B1009:C1009"/>
    <mergeCell ref="B1010:C1010"/>
    <mergeCell ref="B1011:C1011"/>
    <mergeCell ref="B1012:C1012"/>
    <mergeCell ref="B1013:C1013"/>
    <mergeCell ref="B1014:C1014"/>
    <mergeCell ref="B1015:C1015"/>
    <mergeCell ref="B1016:C1016"/>
    <mergeCell ref="B1017:C1017"/>
    <mergeCell ref="B1025:C1025"/>
    <mergeCell ref="D1025:E1025"/>
    <mergeCell ref="F1025:G1025"/>
    <mergeCell ref="H1025:I1025"/>
    <mergeCell ref="J1025:K1025"/>
    <mergeCell ref="L1025:Q1025"/>
    <mergeCell ref="R1025:V1025"/>
    <mergeCell ref="B1026:C1026"/>
    <mergeCell ref="D1026:E1026"/>
    <mergeCell ref="F1026:G1026"/>
    <mergeCell ref="H1026:I1026"/>
    <mergeCell ref="J1026:K1026"/>
    <mergeCell ref="L1026:O1026"/>
    <mergeCell ref="P1026:Q1026"/>
    <mergeCell ref="R1026:V1026"/>
    <mergeCell ref="B1022:C1022"/>
    <mergeCell ref="D1022:E1022"/>
    <mergeCell ref="F1022:G1022"/>
    <mergeCell ref="H1022:I1022"/>
    <mergeCell ref="J1022:K1022"/>
    <mergeCell ref="L1022:O1022"/>
    <mergeCell ref="P1022:S1022"/>
    <mergeCell ref="T1022:V1022"/>
    <mergeCell ref="B1023:C1023"/>
    <mergeCell ref="D1023:E1023"/>
    <mergeCell ref="F1023:G1023"/>
    <mergeCell ref="H1023:I1023"/>
    <mergeCell ref="J1023:K1023"/>
    <mergeCell ref="L1023:Q1023"/>
    <mergeCell ref="R1023:V1024"/>
    <mergeCell ref="B1024:C1024"/>
    <mergeCell ref="D1024:E1024"/>
    <mergeCell ref="F1024:G1024"/>
    <mergeCell ref="H1024:I1024"/>
    <mergeCell ref="J1024:K1024"/>
    <mergeCell ref="L1024:Q1024"/>
    <mergeCell ref="O1006:O1007"/>
    <mergeCell ref="P1006:P1007"/>
    <mergeCell ref="Q1006:Q1007"/>
    <mergeCell ref="R1006:R1007"/>
    <mergeCell ref="S1006:S1007"/>
    <mergeCell ref="T1006:T1007"/>
    <mergeCell ref="U1006:U1007"/>
    <mergeCell ref="V1006:V1007"/>
    <mergeCell ref="B1008:C1008"/>
    <mergeCell ref="F1006:F1007"/>
    <mergeCell ref="G1006:G1007"/>
    <mergeCell ref="H1006:H1007"/>
    <mergeCell ref="I1006:I1007"/>
    <mergeCell ref="J1006:J1007"/>
    <mergeCell ref="K1006:K1007"/>
    <mergeCell ref="L1006:L1007"/>
    <mergeCell ref="M1006:M1007"/>
    <mergeCell ref="N1006:N1007"/>
    <mergeCell ref="A1000:V1000"/>
    <mergeCell ref="A1001:V1001"/>
    <mergeCell ref="A1002:A1026"/>
    <mergeCell ref="B1002:C1002"/>
    <mergeCell ref="D1002:E1002"/>
    <mergeCell ref="F1002:Q1002"/>
    <mergeCell ref="R1002:S1002"/>
    <mergeCell ref="T1002:V1002"/>
    <mergeCell ref="B1003:C1003"/>
    <mergeCell ref="D1003:Q1003"/>
    <mergeCell ref="R1003:S1003"/>
    <mergeCell ref="T1003:V1003"/>
    <mergeCell ref="B1004:C1004"/>
    <mergeCell ref="D1004:Q1004"/>
    <mergeCell ref="R1004:S1004"/>
    <mergeCell ref="T1004:V1004"/>
    <mergeCell ref="B1005:C1005"/>
    <mergeCell ref="D1005:Q1005"/>
    <mergeCell ref="R1005:S1005"/>
    <mergeCell ref="T1005:V1005"/>
    <mergeCell ref="B1006:B1007"/>
    <mergeCell ref="C1006:C1007"/>
    <mergeCell ref="D1006:D1007"/>
    <mergeCell ref="E1006:E1007"/>
    <mergeCell ref="B1020:C1020"/>
    <mergeCell ref="D1020:E1020"/>
    <mergeCell ref="F1020:G1020"/>
    <mergeCell ref="H1020:I1020"/>
    <mergeCell ref="J1020:K1020"/>
    <mergeCell ref="L1020:O1020"/>
    <mergeCell ref="P1020:S1020"/>
    <mergeCell ref="T1020:V1020"/>
    <mergeCell ref="B1021:C1021"/>
    <mergeCell ref="D1021:E1021"/>
    <mergeCell ref="F1021:G1021"/>
    <mergeCell ref="H1021:I1021"/>
    <mergeCell ref="J1021:K1021"/>
    <mergeCell ref="L1021:O1021"/>
    <mergeCell ref="P1021:S1021"/>
    <mergeCell ref="T1021:V1021"/>
    <mergeCell ref="V1017:V1018"/>
    <mergeCell ref="B1018:C1018"/>
    <mergeCell ref="D1018:E1018"/>
    <mergeCell ref="H1018:I1018"/>
    <mergeCell ref="L1018:M1018"/>
    <mergeCell ref="B1019:C1019"/>
    <mergeCell ref="D992:I992"/>
    <mergeCell ref="L992:N992"/>
    <mergeCell ref="P992:V992"/>
    <mergeCell ref="B982:C982"/>
    <mergeCell ref="B983:C983"/>
    <mergeCell ref="B984:C984"/>
    <mergeCell ref="B985:C985"/>
    <mergeCell ref="B986:C986"/>
    <mergeCell ref="B987:C987"/>
    <mergeCell ref="B988:C988"/>
    <mergeCell ref="B989:C989"/>
    <mergeCell ref="B990:C990"/>
    <mergeCell ref="B998:C998"/>
    <mergeCell ref="D998:E998"/>
    <mergeCell ref="F998:G998"/>
    <mergeCell ref="H998:I998"/>
    <mergeCell ref="J998:K998"/>
    <mergeCell ref="L998:Q998"/>
    <mergeCell ref="R998:V998"/>
    <mergeCell ref="B999:C999"/>
    <mergeCell ref="D999:E999"/>
    <mergeCell ref="F999:G999"/>
    <mergeCell ref="H999:I999"/>
    <mergeCell ref="J999:K999"/>
    <mergeCell ref="L999:O999"/>
    <mergeCell ref="P999:Q999"/>
    <mergeCell ref="R999:V999"/>
    <mergeCell ref="B995:C995"/>
    <mergeCell ref="D995:E995"/>
    <mergeCell ref="F995:G995"/>
    <mergeCell ref="H995:I995"/>
    <mergeCell ref="J995:K995"/>
    <mergeCell ref="L995:O995"/>
    <mergeCell ref="P995:S995"/>
    <mergeCell ref="T995:V995"/>
    <mergeCell ref="B996:C996"/>
    <mergeCell ref="D996:E996"/>
    <mergeCell ref="F996:G996"/>
    <mergeCell ref="H996:I996"/>
    <mergeCell ref="J996:K996"/>
    <mergeCell ref="L996:Q996"/>
    <mergeCell ref="R996:V997"/>
    <mergeCell ref="B997:C997"/>
    <mergeCell ref="D997:E997"/>
    <mergeCell ref="F997:G997"/>
    <mergeCell ref="H997:I997"/>
    <mergeCell ref="J997:K997"/>
    <mergeCell ref="L997:Q997"/>
    <mergeCell ref="O979:O980"/>
    <mergeCell ref="P979:P980"/>
    <mergeCell ref="Q979:Q980"/>
    <mergeCell ref="R979:R980"/>
    <mergeCell ref="S979:S980"/>
    <mergeCell ref="T979:T980"/>
    <mergeCell ref="U979:U980"/>
    <mergeCell ref="V979:V980"/>
    <mergeCell ref="B981:C981"/>
    <mergeCell ref="F979:F980"/>
    <mergeCell ref="G979:G980"/>
    <mergeCell ref="H979:H980"/>
    <mergeCell ref="I979:I980"/>
    <mergeCell ref="J979:J980"/>
    <mergeCell ref="K979:K980"/>
    <mergeCell ref="L979:L980"/>
    <mergeCell ref="M979:M980"/>
    <mergeCell ref="N979:N980"/>
    <mergeCell ref="A973:V973"/>
    <mergeCell ref="A974:V974"/>
    <mergeCell ref="A975:A999"/>
    <mergeCell ref="B975:C975"/>
    <mergeCell ref="D975:E975"/>
    <mergeCell ref="F975:Q975"/>
    <mergeCell ref="R975:S975"/>
    <mergeCell ref="T975:V975"/>
    <mergeCell ref="B976:C976"/>
    <mergeCell ref="D976:Q976"/>
    <mergeCell ref="R976:S976"/>
    <mergeCell ref="T976:V976"/>
    <mergeCell ref="B977:C977"/>
    <mergeCell ref="D977:Q977"/>
    <mergeCell ref="R977:S977"/>
    <mergeCell ref="T977:V977"/>
    <mergeCell ref="B978:C978"/>
    <mergeCell ref="D978:Q978"/>
    <mergeCell ref="R978:S978"/>
    <mergeCell ref="T978:V978"/>
    <mergeCell ref="B979:B980"/>
    <mergeCell ref="C979:C980"/>
    <mergeCell ref="D979:D980"/>
    <mergeCell ref="E979:E980"/>
    <mergeCell ref="B993:C993"/>
    <mergeCell ref="D993:E993"/>
    <mergeCell ref="F993:G993"/>
    <mergeCell ref="H993:I993"/>
    <mergeCell ref="J993:K993"/>
    <mergeCell ref="L993:O993"/>
    <mergeCell ref="P993:S993"/>
    <mergeCell ref="T993:V993"/>
    <mergeCell ref="B994:C994"/>
    <mergeCell ref="D994:E994"/>
    <mergeCell ref="F994:G994"/>
    <mergeCell ref="H994:I994"/>
    <mergeCell ref="J994:K994"/>
    <mergeCell ref="L994:O994"/>
    <mergeCell ref="P994:S994"/>
    <mergeCell ref="T994:V994"/>
    <mergeCell ref="V990:V991"/>
    <mergeCell ref="B991:C991"/>
    <mergeCell ref="D991:E991"/>
    <mergeCell ref="H991:I991"/>
    <mergeCell ref="L991:M991"/>
    <mergeCell ref="B992:C992"/>
    <mergeCell ref="D965:I965"/>
    <mergeCell ref="L965:N965"/>
    <mergeCell ref="P965:V965"/>
    <mergeCell ref="B955:C955"/>
    <mergeCell ref="B956:C956"/>
    <mergeCell ref="B957:C957"/>
    <mergeCell ref="B958:C958"/>
    <mergeCell ref="B959:C959"/>
    <mergeCell ref="B960:C960"/>
    <mergeCell ref="B961:C961"/>
    <mergeCell ref="B962:C962"/>
    <mergeCell ref="B963:C963"/>
    <mergeCell ref="B971:C971"/>
    <mergeCell ref="D971:E971"/>
    <mergeCell ref="F971:G971"/>
    <mergeCell ref="H971:I971"/>
    <mergeCell ref="J971:K971"/>
    <mergeCell ref="L971:Q971"/>
    <mergeCell ref="R971:V971"/>
    <mergeCell ref="B972:C972"/>
    <mergeCell ref="D972:E972"/>
    <mergeCell ref="F972:G972"/>
    <mergeCell ref="H972:I972"/>
    <mergeCell ref="J972:K972"/>
    <mergeCell ref="L972:O972"/>
    <mergeCell ref="P972:Q972"/>
    <mergeCell ref="R972:V972"/>
    <mergeCell ref="B968:C968"/>
    <mergeCell ref="D968:E968"/>
    <mergeCell ref="F968:G968"/>
    <mergeCell ref="H968:I968"/>
    <mergeCell ref="J968:K968"/>
    <mergeCell ref="L968:O968"/>
    <mergeCell ref="P968:S968"/>
    <mergeCell ref="T968:V968"/>
    <mergeCell ref="B969:C969"/>
    <mergeCell ref="D969:E969"/>
    <mergeCell ref="F969:G969"/>
    <mergeCell ref="H969:I969"/>
    <mergeCell ref="J969:K969"/>
    <mergeCell ref="L969:Q969"/>
    <mergeCell ref="R969:V970"/>
    <mergeCell ref="B970:C970"/>
    <mergeCell ref="D970:E970"/>
    <mergeCell ref="F970:G970"/>
    <mergeCell ref="H970:I970"/>
    <mergeCell ref="J970:K970"/>
    <mergeCell ref="L970:Q970"/>
    <mergeCell ref="O952:O953"/>
    <mergeCell ref="P952:P953"/>
    <mergeCell ref="Q952:Q953"/>
    <mergeCell ref="R952:R953"/>
    <mergeCell ref="S952:S953"/>
    <mergeCell ref="T952:T953"/>
    <mergeCell ref="U952:U953"/>
    <mergeCell ref="V952:V953"/>
    <mergeCell ref="B954:C954"/>
    <mergeCell ref="F952:F953"/>
    <mergeCell ref="G952:G953"/>
    <mergeCell ref="H952:H953"/>
    <mergeCell ref="I952:I953"/>
    <mergeCell ref="J952:J953"/>
    <mergeCell ref="K952:K953"/>
    <mergeCell ref="L952:L953"/>
    <mergeCell ref="M952:M953"/>
    <mergeCell ref="N952:N953"/>
    <mergeCell ref="A946:V946"/>
    <mergeCell ref="A947:V947"/>
    <mergeCell ref="A948:A972"/>
    <mergeCell ref="B948:C948"/>
    <mergeCell ref="D948:E948"/>
    <mergeCell ref="F948:Q948"/>
    <mergeCell ref="R948:S948"/>
    <mergeCell ref="T948:V948"/>
    <mergeCell ref="B949:C949"/>
    <mergeCell ref="D949:Q949"/>
    <mergeCell ref="R949:S949"/>
    <mergeCell ref="T949:V949"/>
    <mergeCell ref="B950:C950"/>
    <mergeCell ref="D950:Q950"/>
    <mergeCell ref="R950:S950"/>
    <mergeCell ref="T950:V950"/>
    <mergeCell ref="B951:C951"/>
    <mergeCell ref="D951:Q951"/>
    <mergeCell ref="R951:S951"/>
    <mergeCell ref="T951:V951"/>
    <mergeCell ref="B952:B953"/>
    <mergeCell ref="C952:C953"/>
    <mergeCell ref="D952:D953"/>
    <mergeCell ref="E952:E953"/>
    <mergeCell ref="B966:C966"/>
    <mergeCell ref="D966:E966"/>
    <mergeCell ref="F966:G966"/>
    <mergeCell ref="H966:I966"/>
    <mergeCell ref="J966:K966"/>
    <mergeCell ref="L966:O966"/>
    <mergeCell ref="P966:S966"/>
    <mergeCell ref="T966:V966"/>
    <mergeCell ref="B967:C967"/>
    <mergeCell ref="D967:E967"/>
    <mergeCell ref="F967:G967"/>
    <mergeCell ref="H967:I967"/>
    <mergeCell ref="J967:K967"/>
    <mergeCell ref="L967:O967"/>
    <mergeCell ref="P967:S967"/>
    <mergeCell ref="T967:V967"/>
    <mergeCell ref="V963:V964"/>
    <mergeCell ref="B964:C964"/>
    <mergeCell ref="D964:E964"/>
    <mergeCell ref="H964:I964"/>
    <mergeCell ref="L964:M964"/>
    <mergeCell ref="B965:C965"/>
    <mergeCell ref="D938:I938"/>
    <mergeCell ref="L938:N938"/>
    <mergeCell ref="P938:V938"/>
    <mergeCell ref="B928:C928"/>
    <mergeCell ref="B929:C929"/>
    <mergeCell ref="B930:C930"/>
    <mergeCell ref="B931:C931"/>
    <mergeCell ref="B932:C932"/>
    <mergeCell ref="B933:C933"/>
    <mergeCell ref="B934:C934"/>
    <mergeCell ref="B935:C935"/>
    <mergeCell ref="B936:C936"/>
    <mergeCell ref="B944:C944"/>
    <mergeCell ref="D944:E944"/>
    <mergeCell ref="F944:G944"/>
    <mergeCell ref="H944:I944"/>
    <mergeCell ref="J944:K944"/>
    <mergeCell ref="L944:Q944"/>
    <mergeCell ref="R944:V944"/>
    <mergeCell ref="B945:C945"/>
    <mergeCell ref="D945:E945"/>
    <mergeCell ref="F945:G945"/>
    <mergeCell ref="H945:I945"/>
    <mergeCell ref="J945:K945"/>
    <mergeCell ref="L945:O945"/>
    <mergeCell ref="P945:Q945"/>
    <mergeCell ref="R945:V945"/>
    <mergeCell ref="B941:C941"/>
    <mergeCell ref="D941:E941"/>
    <mergeCell ref="F941:G941"/>
    <mergeCell ref="H941:I941"/>
    <mergeCell ref="J941:K941"/>
    <mergeCell ref="L941:O941"/>
    <mergeCell ref="P941:S941"/>
    <mergeCell ref="T941:V941"/>
    <mergeCell ref="B942:C942"/>
    <mergeCell ref="D942:E942"/>
    <mergeCell ref="F942:G942"/>
    <mergeCell ref="H942:I942"/>
    <mergeCell ref="J942:K942"/>
    <mergeCell ref="L942:Q942"/>
    <mergeCell ref="R942:V943"/>
    <mergeCell ref="B943:C943"/>
    <mergeCell ref="D943:E943"/>
    <mergeCell ref="F943:G943"/>
    <mergeCell ref="H943:I943"/>
    <mergeCell ref="J943:K943"/>
    <mergeCell ref="L943:Q943"/>
    <mergeCell ref="O925:O926"/>
    <mergeCell ref="P925:P926"/>
    <mergeCell ref="Q925:Q926"/>
    <mergeCell ref="R925:R926"/>
    <mergeCell ref="S925:S926"/>
    <mergeCell ref="T925:T926"/>
    <mergeCell ref="U925:U926"/>
    <mergeCell ref="V925:V926"/>
    <mergeCell ref="B927:C927"/>
    <mergeCell ref="F925:F926"/>
    <mergeCell ref="G925:G926"/>
    <mergeCell ref="H925:H926"/>
    <mergeCell ref="I925:I926"/>
    <mergeCell ref="J925:J926"/>
    <mergeCell ref="K925:K926"/>
    <mergeCell ref="L925:L926"/>
    <mergeCell ref="M925:M926"/>
    <mergeCell ref="N925:N926"/>
    <mergeCell ref="A919:V919"/>
    <mergeCell ref="A920:V920"/>
    <mergeCell ref="A921:A945"/>
    <mergeCell ref="B921:C921"/>
    <mergeCell ref="D921:E921"/>
    <mergeCell ref="F921:Q921"/>
    <mergeCell ref="R921:S921"/>
    <mergeCell ref="T921:V921"/>
    <mergeCell ref="B922:C922"/>
    <mergeCell ref="D922:Q922"/>
    <mergeCell ref="R922:S922"/>
    <mergeCell ref="T922:V922"/>
    <mergeCell ref="B923:C923"/>
    <mergeCell ref="D923:Q923"/>
    <mergeCell ref="R923:S923"/>
    <mergeCell ref="T923:V923"/>
    <mergeCell ref="B924:C924"/>
    <mergeCell ref="D924:Q924"/>
    <mergeCell ref="R924:S924"/>
    <mergeCell ref="T924:V924"/>
    <mergeCell ref="B925:B926"/>
    <mergeCell ref="C925:C926"/>
    <mergeCell ref="D925:D926"/>
    <mergeCell ref="E925:E926"/>
    <mergeCell ref="B939:C939"/>
    <mergeCell ref="D939:E939"/>
    <mergeCell ref="F939:G939"/>
    <mergeCell ref="H939:I939"/>
    <mergeCell ref="J939:K939"/>
    <mergeCell ref="L939:O939"/>
    <mergeCell ref="P939:S939"/>
    <mergeCell ref="T939:V939"/>
    <mergeCell ref="B940:C940"/>
    <mergeCell ref="D940:E940"/>
    <mergeCell ref="F940:G940"/>
    <mergeCell ref="H940:I940"/>
    <mergeCell ref="J940:K940"/>
    <mergeCell ref="L940:O940"/>
    <mergeCell ref="P940:S940"/>
    <mergeCell ref="T940:V940"/>
    <mergeCell ref="V936:V937"/>
    <mergeCell ref="B937:C937"/>
    <mergeCell ref="D937:E937"/>
    <mergeCell ref="H937:I937"/>
    <mergeCell ref="L937:M937"/>
    <mergeCell ref="B938:C938"/>
    <mergeCell ref="D911:I911"/>
    <mergeCell ref="L911:N911"/>
    <mergeCell ref="P911:V911"/>
    <mergeCell ref="B901:C901"/>
    <mergeCell ref="B902:C902"/>
    <mergeCell ref="B903:C903"/>
    <mergeCell ref="B904:C904"/>
    <mergeCell ref="B905:C905"/>
    <mergeCell ref="B906:C906"/>
    <mergeCell ref="B907:C907"/>
    <mergeCell ref="B908:C908"/>
    <mergeCell ref="B909:C909"/>
    <mergeCell ref="B917:C917"/>
    <mergeCell ref="D917:E917"/>
    <mergeCell ref="F917:G917"/>
    <mergeCell ref="H917:I917"/>
    <mergeCell ref="J917:K917"/>
    <mergeCell ref="L917:Q917"/>
    <mergeCell ref="R917:V917"/>
    <mergeCell ref="B918:C918"/>
    <mergeCell ref="D918:E918"/>
    <mergeCell ref="F918:G918"/>
    <mergeCell ref="H918:I918"/>
    <mergeCell ref="J918:K918"/>
    <mergeCell ref="L918:O918"/>
    <mergeCell ref="P918:Q918"/>
    <mergeCell ref="R918:V918"/>
    <mergeCell ref="B914:C914"/>
    <mergeCell ref="D914:E914"/>
    <mergeCell ref="F914:G914"/>
    <mergeCell ref="H914:I914"/>
    <mergeCell ref="J914:K914"/>
    <mergeCell ref="L914:O914"/>
    <mergeCell ref="P914:S914"/>
    <mergeCell ref="T914:V914"/>
    <mergeCell ref="B915:C915"/>
    <mergeCell ref="D915:E915"/>
    <mergeCell ref="F915:G915"/>
    <mergeCell ref="H915:I915"/>
    <mergeCell ref="J915:K915"/>
    <mergeCell ref="L915:Q915"/>
    <mergeCell ref="R915:V916"/>
    <mergeCell ref="B916:C916"/>
    <mergeCell ref="D916:E916"/>
    <mergeCell ref="F916:G916"/>
    <mergeCell ref="H916:I916"/>
    <mergeCell ref="J916:K916"/>
    <mergeCell ref="L916:Q916"/>
    <mergeCell ref="O898:O899"/>
    <mergeCell ref="P898:P899"/>
    <mergeCell ref="Q898:Q899"/>
    <mergeCell ref="R898:R899"/>
    <mergeCell ref="S898:S899"/>
    <mergeCell ref="T898:T899"/>
    <mergeCell ref="U898:U899"/>
    <mergeCell ref="V898:V899"/>
    <mergeCell ref="B900:C900"/>
    <mergeCell ref="F898:F899"/>
    <mergeCell ref="G898:G899"/>
    <mergeCell ref="H898:H899"/>
    <mergeCell ref="I898:I899"/>
    <mergeCell ref="J898:J899"/>
    <mergeCell ref="K898:K899"/>
    <mergeCell ref="L898:L899"/>
    <mergeCell ref="M898:M899"/>
    <mergeCell ref="N898:N899"/>
    <mergeCell ref="A892:V892"/>
    <mergeCell ref="A893:V893"/>
    <mergeCell ref="A894:A918"/>
    <mergeCell ref="B894:C894"/>
    <mergeCell ref="D894:E894"/>
    <mergeCell ref="F894:Q894"/>
    <mergeCell ref="R894:S894"/>
    <mergeCell ref="T894:V894"/>
    <mergeCell ref="B895:C895"/>
    <mergeCell ref="D895:Q895"/>
    <mergeCell ref="R895:S895"/>
    <mergeCell ref="T895:V895"/>
    <mergeCell ref="B896:C896"/>
    <mergeCell ref="D896:Q896"/>
    <mergeCell ref="R896:S896"/>
    <mergeCell ref="T896:V896"/>
    <mergeCell ref="B897:C897"/>
    <mergeCell ref="D897:Q897"/>
    <mergeCell ref="R897:S897"/>
    <mergeCell ref="T897:V897"/>
    <mergeCell ref="B898:B899"/>
    <mergeCell ref="C898:C899"/>
    <mergeCell ref="D898:D899"/>
    <mergeCell ref="E898:E899"/>
    <mergeCell ref="B912:C912"/>
    <mergeCell ref="D912:E912"/>
    <mergeCell ref="F912:G912"/>
    <mergeCell ref="H912:I912"/>
    <mergeCell ref="J912:K912"/>
    <mergeCell ref="L912:O912"/>
    <mergeCell ref="P912:S912"/>
    <mergeCell ref="T912:V912"/>
    <mergeCell ref="B913:C913"/>
    <mergeCell ref="D913:E913"/>
    <mergeCell ref="F913:G913"/>
    <mergeCell ref="H913:I913"/>
    <mergeCell ref="J913:K913"/>
    <mergeCell ref="L913:O913"/>
    <mergeCell ref="P913:S913"/>
    <mergeCell ref="T913:V913"/>
    <mergeCell ref="V909:V910"/>
    <mergeCell ref="B910:C910"/>
    <mergeCell ref="D910:E910"/>
    <mergeCell ref="H910:I910"/>
    <mergeCell ref="L910:M910"/>
    <mergeCell ref="B911:C911"/>
    <mergeCell ref="D884:I884"/>
    <mergeCell ref="L884:N884"/>
    <mergeCell ref="P884:V884"/>
    <mergeCell ref="B874:C874"/>
    <mergeCell ref="B875:C875"/>
    <mergeCell ref="B876:C876"/>
    <mergeCell ref="B877:C877"/>
    <mergeCell ref="B878:C878"/>
    <mergeCell ref="B879:C879"/>
    <mergeCell ref="B880:C880"/>
    <mergeCell ref="B881:C881"/>
    <mergeCell ref="B882:C882"/>
    <mergeCell ref="B890:C890"/>
    <mergeCell ref="D890:E890"/>
    <mergeCell ref="F890:G890"/>
    <mergeCell ref="H890:I890"/>
    <mergeCell ref="J890:K890"/>
    <mergeCell ref="L890:Q890"/>
    <mergeCell ref="R890:V890"/>
    <mergeCell ref="B891:C891"/>
    <mergeCell ref="D891:E891"/>
    <mergeCell ref="F891:G891"/>
    <mergeCell ref="H891:I891"/>
    <mergeCell ref="J891:K891"/>
    <mergeCell ref="L891:O891"/>
    <mergeCell ref="P891:Q891"/>
    <mergeCell ref="R891:V891"/>
    <mergeCell ref="B887:C887"/>
    <mergeCell ref="D887:E887"/>
    <mergeCell ref="F887:G887"/>
    <mergeCell ref="H887:I887"/>
    <mergeCell ref="J887:K887"/>
    <mergeCell ref="L887:O887"/>
    <mergeCell ref="P887:S887"/>
    <mergeCell ref="T887:V887"/>
    <mergeCell ref="B888:C888"/>
    <mergeCell ref="D888:E888"/>
    <mergeCell ref="F888:G888"/>
    <mergeCell ref="H888:I888"/>
    <mergeCell ref="J888:K888"/>
    <mergeCell ref="L888:Q888"/>
    <mergeCell ref="R888:V889"/>
    <mergeCell ref="B889:C889"/>
    <mergeCell ref="D889:E889"/>
    <mergeCell ref="F889:G889"/>
    <mergeCell ref="H889:I889"/>
    <mergeCell ref="J889:K889"/>
    <mergeCell ref="L889:Q889"/>
    <mergeCell ref="O871:O872"/>
    <mergeCell ref="P871:P872"/>
    <mergeCell ref="Q871:Q872"/>
    <mergeCell ref="R871:R872"/>
    <mergeCell ref="S871:S872"/>
    <mergeCell ref="T871:T872"/>
    <mergeCell ref="U871:U872"/>
    <mergeCell ref="V871:V872"/>
    <mergeCell ref="B873:C873"/>
    <mergeCell ref="F871:F872"/>
    <mergeCell ref="G871:G872"/>
    <mergeCell ref="H871:H872"/>
    <mergeCell ref="I871:I872"/>
    <mergeCell ref="J871:J872"/>
    <mergeCell ref="K871:K872"/>
    <mergeCell ref="L871:L872"/>
    <mergeCell ref="M871:M872"/>
    <mergeCell ref="N871:N872"/>
    <mergeCell ref="A865:V865"/>
    <mergeCell ref="A866:V866"/>
    <mergeCell ref="A867:A891"/>
    <mergeCell ref="B867:C867"/>
    <mergeCell ref="D867:E867"/>
    <mergeCell ref="F867:Q867"/>
    <mergeCell ref="R867:S867"/>
    <mergeCell ref="T867:V867"/>
    <mergeCell ref="B868:C868"/>
    <mergeCell ref="D868:Q868"/>
    <mergeCell ref="R868:S868"/>
    <mergeCell ref="T868:V868"/>
    <mergeCell ref="B869:C869"/>
    <mergeCell ref="D869:Q869"/>
    <mergeCell ref="R869:S869"/>
    <mergeCell ref="T869:V869"/>
    <mergeCell ref="B870:C870"/>
    <mergeCell ref="D870:Q870"/>
    <mergeCell ref="R870:S870"/>
    <mergeCell ref="T870:V870"/>
    <mergeCell ref="B871:B872"/>
    <mergeCell ref="C871:C872"/>
    <mergeCell ref="D871:D872"/>
    <mergeCell ref="E871:E872"/>
    <mergeCell ref="B885:C885"/>
    <mergeCell ref="D885:E885"/>
    <mergeCell ref="F885:G885"/>
    <mergeCell ref="H885:I885"/>
    <mergeCell ref="J885:K885"/>
    <mergeCell ref="L885:O885"/>
    <mergeCell ref="P885:S885"/>
    <mergeCell ref="T885:V885"/>
    <mergeCell ref="B886:C886"/>
    <mergeCell ref="D886:E886"/>
    <mergeCell ref="F886:G886"/>
    <mergeCell ref="H886:I886"/>
    <mergeCell ref="J886:K886"/>
    <mergeCell ref="L886:O886"/>
    <mergeCell ref="P886:S886"/>
    <mergeCell ref="T886:V886"/>
    <mergeCell ref="V882:V883"/>
    <mergeCell ref="B883:C883"/>
    <mergeCell ref="D883:E883"/>
    <mergeCell ref="H883:I883"/>
    <mergeCell ref="L883:M883"/>
    <mergeCell ref="B884:C884"/>
    <mergeCell ref="D857:I857"/>
    <mergeCell ref="L857:N857"/>
    <mergeCell ref="P857:V857"/>
    <mergeCell ref="B847:C847"/>
    <mergeCell ref="B848:C848"/>
    <mergeCell ref="B849:C849"/>
    <mergeCell ref="B850:C850"/>
    <mergeCell ref="B851:C851"/>
    <mergeCell ref="B852:C852"/>
    <mergeCell ref="B853:C853"/>
    <mergeCell ref="B854:C854"/>
    <mergeCell ref="B855:C855"/>
    <mergeCell ref="B863:C863"/>
    <mergeCell ref="D863:E863"/>
    <mergeCell ref="F863:G863"/>
    <mergeCell ref="H863:I863"/>
    <mergeCell ref="J863:K863"/>
    <mergeCell ref="L863:Q863"/>
    <mergeCell ref="R863:V863"/>
    <mergeCell ref="B864:C864"/>
    <mergeCell ref="D864:E864"/>
    <mergeCell ref="F864:G864"/>
    <mergeCell ref="H864:I864"/>
    <mergeCell ref="J864:K864"/>
    <mergeCell ref="L864:O864"/>
    <mergeCell ref="P864:Q864"/>
    <mergeCell ref="R864:V864"/>
    <mergeCell ref="B860:C860"/>
    <mergeCell ref="D860:E860"/>
    <mergeCell ref="F860:G860"/>
    <mergeCell ref="H860:I860"/>
    <mergeCell ref="J860:K860"/>
    <mergeCell ref="L860:O860"/>
    <mergeCell ref="P860:S860"/>
    <mergeCell ref="T860:V860"/>
    <mergeCell ref="B861:C861"/>
    <mergeCell ref="D861:E861"/>
    <mergeCell ref="F861:G861"/>
    <mergeCell ref="H861:I861"/>
    <mergeCell ref="J861:K861"/>
    <mergeCell ref="L861:Q861"/>
    <mergeCell ref="R861:V862"/>
    <mergeCell ref="B862:C862"/>
    <mergeCell ref="D862:E862"/>
    <mergeCell ref="F862:G862"/>
    <mergeCell ref="H862:I862"/>
    <mergeCell ref="J862:K862"/>
    <mergeCell ref="L862:Q862"/>
    <mergeCell ref="O844:O845"/>
    <mergeCell ref="P844:P845"/>
    <mergeCell ref="Q844:Q845"/>
    <mergeCell ref="R844:R845"/>
    <mergeCell ref="S844:S845"/>
    <mergeCell ref="T844:T845"/>
    <mergeCell ref="U844:U845"/>
    <mergeCell ref="V844:V845"/>
    <mergeCell ref="B846:C846"/>
    <mergeCell ref="F844:F845"/>
    <mergeCell ref="G844:G845"/>
    <mergeCell ref="H844:H845"/>
    <mergeCell ref="I844:I845"/>
    <mergeCell ref="J844:J845"/>
    <mergeCell ref="K844:K845"/>
    <mergeCell ref="L844:L845"/>
    <mergeCell ref="M844:M845"/>
    <mergeCell ref="N844:N845"/>
    <mergeCell ref="A838:V838"/>
    <mergeCell ref="A839:V839"/>
    <mergeCell ref="A840:A864"/>
    <mergeCell ref="B840:C840"/>
    <mergeCell ref="D840:E840"/>
    <mergeCell ref="F840:Q840"/>
    <mergeCell ref="R840:S840"/>
    <mergeCell ref="T840:V840"/>
    <mergeCell ref="B841:C841"/>
    <mergeCell ref="D841:Q841"/>
    <mergeCell ref="R841:S841"/>
    <mergeCell ref="T841:V841"/>
    <mergeCell ref="B842:C842"/>
    <mergeCell ref="D842:Q842"/>
    <mergeCell ref="R842:S842"/>
    <mergeCell ref="T842:V842"/>
    <mergeCell ref="B843:C843"/>
    <mergeCell ref="D843:Q843"/>
    <mergeCell ref="R843:S843"/>
    <mergeCell ref="T843:V843"/>
    <mergeCell ref="B844:B845"/>
    <mergeCell ref="C844:C845"/>
    <mergeCell ref="D844:D845"/>
    <mergeCell ref="E844:E845"/>
    <mergeCell ref="B858:C858"/>
    <mergeCell ref="D858:E858"/>
    <mergeCell ref="F858:G858"/>
    <mergeCell ref="H858:I858"/>
    <mergeCell ref="J858:K858"/>
    <mergeCell ref="L858:O858"/>
    <mergeCell ref="P858:S858"/>
    <mergeCell ref="T858:V858"/>
    <mergeCell ref="B859:C859"/>
    <mergeCell ref="D859:E859"/>
    <mergeCell ref="F859:G859"/>
    <mergeCell ref="H859:I859"/>
    <mergeCell ref="J859:K859"/>
    <mergeCell ref="L859:O859"/>
    <mergeCell ref="P859:S859"/>
    <mergeCell ref="T859:V859"/>
    <mergeCell ref="V855:V856"/>
    <mergeCell ref="B856:C856"/>
    <mergeCell ref="D856:E856"/>
    <mergeCell ref="H856:I856"/>
    <mergeCell ref="L856:M856"/>
    <mergeCell ref="B857:C857"/>
    <mergeCell ref="D830:I830"/>
    <mergeCell ref="L830:N830"/>
    <mergeCell ref="P830:V830"/>
    <mergeCell ref="B820:C820"/>
    <mergeCell ref="B821:C821"/>
    <mergeCell ref="B822:C822"/>
    <mergeCell ref="B823:C823"/>
    <mergeCell ref="B824:C824"/>
    <mergeCell ref="B825:C825"/>
    <mergeCell ref="B826:C826"/>
    <mergeCell ref="B827:C827"/>
    <mergeCell ref="B828:C828"/>
    <mergeCell ref="B836:C836"/>
    <mergeCell ref="D836:E836"/>
    <mergeCell ref="F836:G836"/>
    <mergeCell ref="H836:I836"/>
    <mergeCell ref="J836:K836"/>
    <mergeCell ref="L836:Q836"/>
    <mergeCell ref="R836:V836"/>
    <mergeCell ref="B837:C837"/>
    <mergeCell ref="D837:E837"/>
    <mergeCell ref="F837:G837"/>
    <mergeCell ref="H837:I837"/>
    <mergeCell ref="J837:K837"/>
    <mergeCell ref="L837:O837"/>
    <mergeCell ref="P837:Q837"/>
    <mergeCell ref="R837:V837"/>
    <mergeCell ref="B833:C833"/>
    <mergeCell ref="D833:E833"/>
    <mergeCell ref="F833:G833"/>
    <mergeCell ref="H833:I833"/>
    <mergeCell ref="J833:K833"/>
    <mergeCell ref="L833:O833"/>
    <mergeCell ref="P833:S833"/>
    <mergeCell ref="T833:V833"/>
    <mergeCell ref="B834:C834"/>
    <mergeCell ref="D834:E834"/>
    <mergeCell ref="F834:G834"/>
    <mergeCell ref="H834:I834"/>
    <mergeCell ref="J834:K834"/>
    <mergeCell ref="L834:Q834"/>
    <mergeCell ref="R834:V835"/>
    <mergeCell ref="B835:C835"/>
    <mergeCell ref="D835:E835"/>
    <mergeCell ref="F835:G835"/>
    <mergeCell ref="H835:I835"/>
    <mergeCell ref="J835:K835"/>
    <mergeCell ref="L835:Q835"/>
    <mergeCell ref="O817:O818"/>
    <mergeCell ref="P817:P818"/>
    <mergeCell ref="Q817:Q818"/>
    <mergeCell ref="R817:R818"/>
    <mergeCell ref="S817:S818"/>
    <mergeCell ref="T817:T818"/>
    <mergeCell ref="U817:U818"/>
    <mergeCell ref="V817:V818"/>
    <mergeCell ref="B819:C819"/>
    <mergeCell ref="F817:F818"/>
    <mergeCell ref="G817:G818"/>
    <mergeCell ref="H817:H818"/>
    <mergeCell ref="I817:I818"/>
    <mergeCell ref="J817:J818"/>
    <mergeCell ref="K817:K818"/>
    <mergeCell ref="L817:L818"/>
    <mergeCell ref="M817:M818"/>
    <mergeCell ref="N817:N818"/>
    <mergeCell ref="A811:V811"/>
    <mergeCell ref="A812:V812"/>
    <mergeCell ref="A813:A837"/>
    <mergeCell ref="B813:C813"/>
    <mergeCell ref="D813:E813"/>
    <mergeCell ref="F813:Q813"/>
    <mergeCell ref="R813:S813"/>
    <mergeCell ref="T813:V813"/>
    <mergeCell ref="B814:C814"/>
    <mergeCell ref="D814:Q814"/>
    <mergeCell ref="R814:S814"/>
    <mergeCell ref="T814:V814"/>
    <mergeCell ref="B815:C815"/>
    <mergeCell ref="D815:Q815"/>
    <mergeCell ref="R815:S815"/>
    <mergeCell ref="T815:V815"/>
    <mergeCell ref="B816:C816"/>
    <mergeCell ref="D816:Q816"/>
    <mergeCell ref="R816:S816"/>
    <mergeCell ref="T816:V816"/>
    <mergeCell ref="B817:B818"/>
    <mergeCell ref="C817:C818"/>
    <mergeCell ref="D817:D818"/>
    <mergeCell ref="E817:E818"/>
    <mergeCell ref="B831:C831"/>
    <mergeCell ref="D831:E831"/>
    <mergeCell ref="F831:G831"/>
    <mergeCell ref="H831:I831"/>
    <mergeCell ref="J831:K831"/>
    <mergeCell ref="L831:O831"/>
    <mergeCell ref="P831:S831"/>
    <mergeCell ref="T831:V831"/>
    <mergeCell ref="B832:C832"/>
    <mergeCell ref="D832:E832"/>
    <mergeCell ref="F832:G832"/>
    <mergeCell ref="H832:I832"/>
    <mergeCell ref="J832:K832"/>
    <mergeCell ref="L832:O832"/>
    <mergeCell ref="P832:S832"/>
    <mergeCell ref="T832:V832"/>
    <mergeCell ref="V828:V829"/>
    <mergeCell ref="B829:C829"/>
    <mergeCell ref="D829:E829"/>
    <mergeCell ref="H829:I829"/>
    <mergeCell ref="L829:M829"/>
    <mergeCell ref="B830:C830"/>
    <mergeCell ref="D803:I803"/>
    <mergeCell ref="L803:N803"/>
    <mergeCell ref="P803:V803"/>
    <mergeCell ref="B793:C793"/>
    <mergeCell ref="B794:C794"/>
    <mergeCell ref="B795:C795"/>
    <mergeCell ref="B796:C796"/>
    <mergeCell ref="B797:C797"/>
    <mergeCell ref="B798:C798"/>
    <mergeCell ref="B799:C799"/>
    <mergeCell ref="B800:C800"/>
    <mergeCell ref="B801:C801"/>
    <mergeCell ref="B809:C809"/>
    <mergeCell ref="D809:E809"/>
    <mergeCell ref="F809:G809"/>
    <mergeCell ref="H809:I809"/>
    <mergeCell ref="J809:K809"/>
    <mergeCell ref="L809:Q809"/>
    <mergeCell ref="R809:V809"/>
    <mergeCell ref="B810:C810"/>
    <mergeCell ref="D810:E810"/>
    <mergeCell ref="F810:G810"/>
    <mergeCell ref="H810:I810"/>
    <mergeCell ref="J810:K810"/>
    <mergeCell ref="L810:O810"/>
    <mergeCell ref="P810:Q810"/>
    <mergeCell ref="R810:V810"/>
    <mergeCell ref="B806:C806"/>
    <mergeCell ref="D806:E806"/>
    <mergeCell ref="F806:G806"/>
    <mergeCell ref="H806:I806"/>
    <mergeCell ref="J806:K806"/>
    <mergeCell ref="L806:O806"/>
    <mergeCell ref="P806:S806"/>
    <mergeCell ref="T806:V806"/>
    <mergeCell ref="B807:C807"/>
    <mergeCell ref="D807:E807"/>
    <mergeCell ref="F807:G807"/>
    <mergeCell ref="H807:I807"/>
    <mergeCell ref="J807:K807"/>
    <mergeCell ref="L807:Q807"/>
    <mergeCell ref="R807:V808"/>
    <mergeCell ref="B808:C808"/>
    <mergeCell ref="D808:E808"/>
    <mergeCell ref="F808:G808"/>
    <mergeCell ref="H808:I808"/>
    <mergeCell ref="J808:K808"/>
    <mergeCell ref="L808:Q808"/>
    <mergeCell ref="O790:O791"/>
    <mergeCell ref="P790:P791"/>
    <mergeCell ref="Q790:Q791"/>
    <mergeCell ref="R790:R791"/>
    <mergeCell ref="S790:S791"/>
    <mergeCell ref="T790:T791"/>
    <mergeCell ref="U790:U791"/>
    <mergeCell ref="V790:V791"/>
    <mergeCell ref="B792:C792"/>
    <mergeCell ref="F790:F791"/>
    <mergeCell ref="G790:G791"/>
    <mergeCell ref="H790:H791"/>
    <mergeCell ref="I790:I791"/>
    <mergeCell ref="J790:J791"/>
    <mergeCell ref="K790:K791"/>
    <mergeCell ref="L790:L791"/>
    <mergeCell ref="M790:M791"/>
    <mergeCell ref="N790:N791"/>
    <mergeCell ref="A784:V784"/>
    <mergeCell ref="A785:V785"/>
    <mergeCell ref="A786:A810"/>
    <mergeCell ref="B786:C786"/>
    <mergeCell ref="D786:E786"/>
    <mergeCell ref="F786:Q786"/>
    <mergeCell ref="R786:S786"/>
    <mergeCell ref="T786:V786"/>
    <mergeCell ref="B787:C787"/>
    <mergeCell ref="D787:Q787"/>
    <mergeCell ref="R787:S787"/>
    <mergeCell ref="T787:V787"/>
    <mergeCell ref="B788:C788"/>
    <mergeCell ref="D788:Q788"/>
    <mergeCell ref="R788:S788"/>
    <mergeCell ref="T788:V788"/>
    <mergeCell ref="B789:C789"/>
    <mergeCell ref="D789:Q789"/>
    <mergeCell ref="R789:S789"/>
    <mergeCell ref="T789:V789"/>
    <mergeCell ref="B790:B791"/>
    <mergeCell ref="C790:C791"/>
    <mergeCell ref="D790:D791"/>
    <mergeCell ref="E790:E791"/>
    <mergeCell ref="B804:C804"/>
    <mergeCell ref="D804:E804"/>
    <mergeCell ref="F804:G804"/>
    <mergeCell ref="H804:I804"/>
    <mergeCell ref="J804:K804"/>
    <mergeCell ref="L804:O804"/>
    <mergeCell ref="P804:S804"/>
    <mergeCell ref="T804:V804"/>
    <mergeCell ref="B805:C805"/>
    <mergeCell ref="D805:E805"/>
    <mergeCell ref="F805:G805"/>
    <mergeCell ref="H805:I805"/>
    <mergeCell ref="J805:K805"/>
    <mergeCell ref="L805:O805"/>
    <mergeCell ref="P805:S805"/>
    <mergeCell ref="T805:V805"/>
    <mergeCell ref="V801:V802"/>
    <mergeCell ref="B802:C802"/>
    <mergeCell ref="D802:E802"/>
    <mergeCell ref="H802:I802"/>
    <mergeCell ref="L802:M802"/>
    <mergeCell ref="B803:C803"/>
    <mergeCell ref="D776:I776"/>
    <mergeCell ref="L776:N776"/>
    <mergeCell ref="P776:V776"/>
    <mergeCell ref="B766:C766"/>
    <mergeCell ref="B767:C767"/>
    <mergeCell ref="B768:C768"/>
    <mergeCell ref="B769:C769"/>
    <mergeCell ref="B770:C770"/>
    <mergeCell ref="B771:C771"/>
    <mergeCell ref="B772:C772"/>
    <mergeCell ref="B773:C773"/>
    <mergeCell ref="B774:C774"/>
    <mergeCell ref="B782:C782"/>
    <mergeCell ref="D782:E782"/>
    <mergeCell ref="F782:G782"/>
    <mergeCell ref="H782:I782"/>
    <mergeCell ref="J782:K782"/>
    <mergeCell ref="L782:Q782"/>
    <mergeCell ref="R782:V782"/>
    <mergeCell ref="B783:C783"/>
    <mergeCell ref="D783:E783"/>
    <mergeCell ref="F783:G783"/>
    <mergeCell ref="H783:I783"/>
    <mergeCell ref="J783:K783"/>
    <mergeCell ref="L783:O783"/>
    <mergeCell ref="P783:Q783"/>
    <mergeCell ref="R783:V783"/>
    <mergeCell ref="B779:C779"/>
    <mergeCell ref="D779:E779"/>
    <mergeCell ref="F779:G779"/>
    <mergeCell ref="H779:I779"/>
    <mergeCell ref="J779:K779"/>
    <mergeCell ref="L779:O779"/>
    <mergeCell ref="P779:S779"/>
    <mergeCell ref="T779:V779"/>
    <mergeCell ref="B780:C780"/>
    <mergeCell ref="D780:E780"/>
    <mergeCell ref="F780:G780"/>
    <mergeCell ref="H780:I780"/>
    <mergeCell ref="J780:K780"/>
    <mergeCell ref="L780:Q780"/>
    <mergeCell ref="R780:V781"/>
    <mergeCell ref="B781:C781"/>
    <mergeCell ref="D781:E781"/>
    <mergeCell ref="F781:G781"/>
    <mergeCell ref="H781:I781"/>
    <mergeCell ref="J781:K781"/>
    <mergeCell ref="L781:Q781"/>
    <mergeCell ref="O763:O764"/>
    <mergeCell ref="P763:P764"/>
    <mergeCell ref="Q763:Q764"/>
    <mergeCell ref="R763:R764"/>
    <mergeCell ref="S763:S764"/>
    <mergeCell ref="T763:T764"/>
    <mergeCell ref="U763:U764"/>
    <mergeCell ref="V763:V764"/>
    <mergeCell ref="B765:C765"/>
    <mergeCell ref="F763:F764"/>
    <mergeCell ref="G763:G764"/>
    <mergeCell ref="H763:H764"/>
    <mergeCell ref="I763:I764"/>
    <mergeCell ref="J763:J764"/>
    <mergeCell ref="K763:K764"/>
    <mergeCell ref="L763:L764"/>
    <mergeCell ref="M763:M764"/>
    <mergeCell ref="N763:N764"/>
    <mergeCell ref="A757:V757"/>
    <mergeCell ref="A758:V758"/>
    <mergeCell ref="A759:A783"/>
    <mergeCell ref="B759:C759"/>
    <mergeCell ref="D759:E759"/>
    <mergeCell ref="F759:Q759"/>
    <mergeCell ref="R759:S759"/>
    <mergeCell ref="T759:V759"/>
    <mergeCell ref="B760:C760"/>
    <mergeCell ref="D760:Q760"/>
    <mergeCell ref="R760:S760"/>
    <mergeCell ref="T760:V760"/>
    <mergeCell ref="B761:C761"/>
    <mergeCell ref="D761:Q761"/>
    <mergeCell ref="R761:S761"/>
    <mergeCell ref="T761:V761"/>
    <mergeCell ref="B762:C762"/>
    <mergeCell ref="D762:Q762"/>
    <mergeCell ref="R762:S762"/>
    <mergeCell ref="T762:V762"/>
    <mergeCell ref="B763:B764"/>
    <mergeCell ref="C763:C764"/>
    <mergeCell ref="D763:D764"/>
    <mergeCell ref="E763:E764"/>
    <mergeCell ref="B777:C777"/>
    <mergeCell ref="D777:E777"/>
    <mergeCell ref="F777:G777"/>
    <mergeCell ref="H777:I777"/>
    <mergeCell ref="J777:K777"/>
    <mergeCell ref="L777:O777"/>
    <mergeCell ref="P777:S777"/>
    <mergeCell ref="T777:V777"/>
    <mergeCell ref="B778:C778"/>
    <mergeCell ref="D778:E778"/>
    <mergeCell ref="F778:G778"/>
    <mergeCell ref="H778:I778"/>
    <mergeCell ref="J778:K778"/>
    <mergeCell ref="L778:O778"/>
    <mergeCell ref="P778:S778"/>
    <mergeCell ref="T778:V778"/>
    <mergeCell ref="V774:V775"/>
    <mergeCell ref="B775:C775"/>
    <mergeCell ref="D775:E775"/>
    <mergeCell ref="H775:I775"/>
    <mergeCell ref="L775:M775"/>
    <mergeCell ref="B776:C776"/>
    <mergeCell ref="D749:I749"/>
    <mergeCell ref="L749:N749"/>
    <mergeCell ref="P749:V749"/>
    <mergeCell ref="B739:C739"/>
    <mergeCell ref="B740:C740"/>
    <mergeCell ref="B741:C741"/>
    <mergeCell ref="B742:C742"/>
    <mergeCell ref="B743:C743"/>
    <mergeCell ref="B744:C744"/>
    <mergeCell ref="B745:C745"/>
    <mergeCell ref="B746:C746"/>
    <mergeCell ref="B747:C747"/>
    <mergeCell ref="B755:C755"/>
    <mergeCell ref="D755:E755"/>
    <mergeCell ref="F755:G755"/>
    <mergeCell ref="H755:I755"/>
    <mergeCell ref="J755:K755"/>
    <mergeCell ref="L755:Q755"/>
    <mergeCell ref="R755:V755"/>
    <mergeCell ref="B756:C756"/>
    <mergeCell ref="D756:E756"/>
    <mergeCell ref="F756:G756"/>
    <mergeCell ref="H756:I756"/>
    <mergeCell ref="J756:K756"/>
    <mergeCell ref="L756:O756"/>
    <mergeCell ref="P756:Q756"/>
    <mergeCell ref="R756:V756"/>
    <mergeCell ref="B752:C752"/>
    <mergeCell ref="D752:E752"/>
    <mergeCell ref="F752:G752"/>
    <mergeCell ref="H752:I752"/>
    <mergeCell ref="J752:K752"/>
    <mergeCell ref="L752:O752"/>
    <mergeCell ref="P752:S752"/>
    <mergeCell ref="T752:V752"/>
    <mergeCell ref="B753:C753"/>
    <mergeCell ref="D753:E753"/>
    <mergeCell ref="F753:G753"/>
    <mergeCell ref="H753:I753"/>
    <mergeCell ref="J753:K753"/>
    <mergeCell ref="L753:Q753"/>
    <mergeCell ref="R753:V754"/>
    <mergeCell ref="B754:C754"/>
    <mergeCell ref="D754:E754"/>
    <mergeCell ref="F754:G754"/>
    <mergeCell ref="H754:I754"/>
    <mergeCell ref="J754:K754"/>
    <mergeCell ref="L754:Q754"/>
    <mergeCell ref="O736:O737"/>
    <mergeCell ref="P736:P737"/>
    <mergeCell ref="Q736:Q737"/>
    <mergeCell ref="R736:R737"/>
    <mergeCell ref="S736:S737"/>
    <mergeCell ref="T736:T737"/>
    <mergeCell ref="U736:U737"/>
    <mergeCell ref="V736:V737"/>
    <mergeCell ref="B738:C738"/>
    <mergeCell ref="F736:F737"/>
    <mergeCell ref="G736:G737"/>
    <mergeCell ref="H736:H737"/>
    <mergeCell ref="I736:I737"/>
    <mergeCell ref="J736:J737"/>
    <mergeCell ref="K736:K737"/>
    <mergeCell ref="L736:L737"/>
    <mergeCell ref="M736:M737"/>
    <mergeCell ref="N736:N737"/>
    <mergeCell ref="A730:V730"/>
    <mergeCell ref="A731:V731"/>
    <mergeCell ref="A732:A756"/>
    <mergeCell ref="B732:C732"/>
    <mergeCell ref="D732:E732"/>
    <mergeCell ref="F732:Q732"/>
    <mergeCell ref="R732:S732"/>
    <mergeCell ref="T732:V732"/>
    <mergeCell ref="B733:C733"/>
    <mergeCell ref="D733:Q733"/>
    <mergeCell ref="R733:S733"/>
    <mergeCell ref="T733:V733"/>
    <mergeCell ref="B734:C734"/>
    <mergeCell ref="D734:Q734"/>
    <mergeCell ref="R734:S734"/>
    <mergeCell ref="T734:V734"/>
    <mergeCell ref="B735:C735"/>
    <mergeCell ref="D735:Q735"/>
    <mergeCell ref="R735:S735"/>
    <mergeCell ref="T735:V735"/>
    <mergeCell ref="B736:B737"/>
    <mergeCell ref="C736:C737"/>
    <mergeCell ref="D736:D737"/>
    <mergeCell ref="E736:E737"/>
    <mergeCell ref="B750:C750"/>
    <mergeCell ref="D750:E750"/>
    <mergeCell ref="F750:G750"/>
    <mergeCell ref="H750:I750"/>
    <mergeCell ref="J750:K750"/>
    <mergeCell ref="L750:O750"/>
    <mergeCell ref="P750:S750"/>
    <mergeCell ref="T750:V750"/>
    <mergeCell ref="B751:C751"/>
    <mergeCell ref="D751:E751"/>
    <mergeCell ref="F751:G751"/>
    <mergeCell ref="H751:I751"/>
    <mergeCell ref="J751:K751"/>
    <mergeCell ref="L751:O751"/>
    <mergeCell ref="P751:S751"/>
    <mergeCell ref="T751:V751"/>
    <mergeCell ref="V747:V748"/>
    <mergeCell ref="B748:C748"/>
    <mergeCell ref="D748:E748"/>
    <mergeCell ref="H748:I748"/>
    <mergeCell ref="L748:M748"/>
    <mergeCell ref="B749:C749"/>
    <mergeCell ref="D722:I722"/>
    <mergeCell ref="L722:N722"/>
    <mergeCell ref="P722:V722"/>
    <mergeCell ref="B712:C712"/>
    <mergeCell ref="B713:C713"/>
    <mergeCell ref="B714:C714"/>
    <mergeCell ref="B715:C715"/>
    <mergeCell ref="B716:C716"/>
    <mergeCell ref="B717:C717"/>
    <mergeCell ref="B718:C718"/>
    <mergeCell ref="B719:C719"/>
    <mergeCell ref="B720:C720"/>
    <mergeCell ref="B728:C728"/>
    <mergeCell ref="D728:E728"/>
    <mergeCell ref="F728:G728"/>
    <mergeCell ref="H728:I728"/>
    <mergeCell ref="J728:K728"/>
    <mergeCell ref="L728:Q728"/>
    <mergeCell ref="R728:V728"/>
    <mergeCell ref="B729:C729"/>
    <mergeCell ref="D729:E729"/>
    <mergeCell ref="F729:G729"/>
    <mergeCell ref="H729:I729"/>
    <mergeCell ref="J729:K729"/>
    <mergeCell ref="L729:O729"/>
    <mergeCell ref="P729:Q729"/>
    <mergeCell ref="R729:V729"/>
    <mergeCell ref="B725:C725"/>
    <mergeCell ref="D725:E725"/>
    <mergeCell ref="F725:G725"/>
    <mergeCell ref="H725:I725"/>
    <mergeCell ref="J725:K725"/>
    <mergeCell ref="L725:O725"/>
    <mergeCell ref="P725:S725"/>
    <mergeCell ref="T725:V725"/>
    <mergeCell ref="B726:C726"/>
    <mergeCell ref="D726:E726"/>
    <mergeCell ref="F726:G726"/>
    <mergeCell ref="H726:I726"/>
    <mergeCell ref="J726:K726"/>
    <mergeCell ref="L726:Q726"/>
    <mergeCell ref="R726:V727"/>
    <mergeCell ref="B727:C727"/>
    <mergeCell ref="D727:E727"/>
    <mergeCell ref="F727:G727"/>
    <mergeCell ref="H727:I727"/>
    <mergeCell ref="J727:K727"/>
    <mergeCell ref="L727:Q727"/>
    <mergeCell ref="O709:O710"/>
    <mergeCell ref="P709:P710"/>
    <mergeCell ref="Q709:Q710"/>
    <mergeCell ref="R709:R710"/>
    <mergeCell ref="S709:S710"/>
    <mergeCell ref="T709:T710"/>
    <mergeCell ref="U709:U710"/>
    <mergeCell ref="V709:V710"/>
    <mergeCell ref="B711:C711"/>
    <mergeCell ref="F709:F710"/>
    <mergeCell ref="G709:G710"/>
    <mergeCell ref="H709:H710"/>
    <mergeCell ref="I709:I710"/>
    <mergeCell ref="J709:J710"/>
    <mergeCell ref="K709:K710"/>
    <mergeCell ref="L709:L710"/>
    <mergeCell ref="M709:M710"/>
    <mergeCell ref="N709:N710"/>
    <mergeCell ref="A703:V703"/>
    <mergeCell ref="A704:V704"/>
    <mergeCell ref="A705:A729"/>
    <mergeCell ref="B705:C705"/>
    <mergeCell ref="D705:E705"/>
    <mergeCell ref="F705:Q705"/>
    <mergeCell ref="R705:S705"/>
    <mergeCell ref="T705:V705"/>
    <mergeCell ref="B706:C706"/>
    <mergeCell ref="D706:Q706"/>
    <mergeCell ref="R706:S706"/>
    <mergeCell ref="T706:V706"/>
    <mergeCell ref="B707:C707"/>
    <mergeCell ref="D707:Q707"/>
    <mergeCell ref="R707:S707"/>
    <mergeCell ref="T707:V707"/>
    <mergeCell ref="B708:C708"/>
    <mergeCell ref="D708:Q708"/>
    <mergeCell ref="R708:S708"/>
    <mergeCell ref="T708:V708"/>
    <mergeCell ref="B709:B710"/>
    <mergeCell ref="C709:C710"/>
    <mergeCell ref="D709:D710"/>
    <mergeCell ref="E709:E710"/>
    <mergeCell ref="B723:C723"/>
    <mergeCell ref="D723:E723"/>
    <mergeCell ref="F723:G723"/>
    <mergeCell ref="H723:I723"/>
    <mergeCell ref="J723:K723"/>
    <mergeCell ref="L723:O723"/>
    <mergeCell ref="P723:S723"/>
    <mergeCell ref="T723:V723"/>
    <mergeCell ref="B724:C724"/>
    <mergeCell ref="D724:E724"/>
    <mergeCell ref="F724:G724"/>
    <mergeCell ref="H724:I724"/>
    <mergeCell ref="J724:K724"/>
    <mergeCell ref="L724:O724"/>
    <mergeCell ref="P724:S724"/>
    <mergeCell ref="T724:V724"/>
    <mergeCell ref="V720:V721"/>
    <mergeCell ref="B721:C721"/>
    <mergeCell ref="D721:E721"/>
    <mergeCell ref="H721:I721"/>
    <mergeCell ref="L721:M721"/>
    <mergeCell ref="B722:C722"/>
    <mergeCell ref="D695:I695"/>
    <mergeCell ref="L695:N695"/>
    <mergeCell ref="P695:V695"/>
    <mergeCell ref="B685:C685"/>
    <mergeCell ref="B686:C686"/>
    <mergeCell ref="B687:C687"/>
    <mergeCell ref="B688:C688"/>
    <mergeCell ref="B689:C689"/>
    <mergeCell ref="B690:C690"/>
    <mergeCell ref="B691:C691"/>
    <mergeCell ref="B692:C692"/>
    <mergeCell ref="B693:C693"/>
    <mergeCell ref="B701:C701"/>
    <mergeCell ref="D701:E701"/>
    <mergeCell ref="F701:G701"/>
    <mergeCell ref="H701:I701"/>
    <mergeCell ref="J701:K701"/>
    <mergeCell ref="L701:Q701"/>
    <mergeCell ref="R701:V701"/>
    <mergeCell ref="B702:C702"/>
    <mergeCell ref="D702:E702"/>
    <mergeCell ref="F702:G702"/>
    <mergeCell ref="H702:I702"/>
    <mergeCell ref="J702:K702"/>
    <mergeCell ref="L702:O702"/>
    <mergeCell ref="P702:Q702"/>
    <mergeCell ref="R702:V702"/>
    <mergeCell ref="B698:C698"/>
    <mergeCell ref="D698:E698"/>
    <mergeCell ref="F698:G698"/>
    <mergeCell ref="H698:I698"/>
    <mergeCell ref="J698:K698"/>
    <mergeCell ref="L698:O698"/>
    <mergeCell ref="P698:S698"/>
    <mergeCell ref="T698:V698"/>
    <mergeCell ref="B699:C699"/>
    <mergeCell ref="D699:E699"/>
    <mergeCell ref="F699:G699"/>
    <mergeCell ref="H699:I699"/>
    <mergeCell ref="J699:K699"/>
    <mergeCell ref="L699:Q699"/>
    <mergeCell ref="R699:V700"/>
    <mergeCell ref="B700:C700"/>
    <mergeCell ref="D700:E700"/>
    <mergeCell ref="F700:G700"/>
    <mergeCell ref="H700:I700"/>
    <mergeCell ref="J700:K700"/>
    <mergeCell ref="L700:Q700"/>
    <mergeCell ref="O682:O683"/>
    <mergeCell ref="P682:P683"/>
    <mergeCell ref="Q682:Q683"/>
    <mergeCell ref="R682:R683"/>
    <mergeCell ref="S682:S683"/>
    <mergeCell ref="T682:T683"/>
    <mergeCell ref="U682:U683"/>
    <mergeCell ref="V682:V683"/>
    <mergeCell ref="B684:C684"/>
    <mergeCell ref="F682:F683"/>
    <mergeCell ref="G682:G683"/>
    <mergeCell ref="H682:H683"/>
    <mergeCell ref="I682:I683"/>
    <mergeCell ref="J682:J683"/>
    <mergeCell ref="K682:K683"/>
    <mergeCell ref="L682:L683"/>
    <mergeCell ref="M682:M683"/>
    <mergeCell ref="N682:N683"/>
    <mergeCell ref="A676:V676"/>
    <mergeCell ref="A677:V677"/>
    <mergeCell ref="A678:A702"/>
    <mergeCell ref="B678:C678"/>
    <mergeCell ref="D678:E678"/>
    <mergeCell ref="F678:Q678"/>
    <mergeCell ref="R678:S678"/>
    <mergeCell ref="T678:V678"/>
    <mergeCell ref="B679:C679"/>
    <mergeCell ref="D679:Q679"/>
    <mergeCell ref="R679:S679"/>
    <mergeCell ref="T679:V679"/>
    <mergeCell ref="B680:C680"/>
    <mergeCell ref="D680:Q680"/>
    <mergeCell ref="R680:S680"/>
    <mergeCell ref="T680:V680"/>
    <mergeCell ref="B681:C681"/>
    <mergeCell ref="D681:Q681"/>
    <mergeCell ref="R681:S681"/>
    <mergeCell ref="T681:V681"/>
    <mergeCell ref="B682:B683"/>
    <mergeCell ref="C682:C683"/>
    <mergeCell ref="D682:D683"/>
    <mergeCell ref="E682:E683"/>
    <mergeCell ref="B696:C696"/>
    <mergeCell ref="D696:E696"/>
    <mergeCell ref="F696:G696"/>
    <mergeCell ref="H696:I696"/>
    <mergeCell ref="J696:K696"/>
    <mergeCell ref="L696:O696"/>
    <mergeCell ref="P696:S696"/>
    <mergeCell ref="T696:V696"/>
    <mergeCell ref="B697:C697"/>
    <mergeCell ref="D697:E697"/>
    <mergeCell ref="F697:G697"/>
    <mergeCell ref="H697:I697"/>
    <mergeCell ref="J697:K697"/>
    <mergeCell ref="L697:O697"/>
    <mergeCell ref="P697:S697"/>
    <mergeCell ref="T697:V697"/>
    <mergeCell ref="V693:V694"/>
    <mergeCell ref="B694:C694"/>
    <mergeCell ref="D694:E694"/>
    <mergeCell ref="H694:I694"/>
    <mergeCell ref="L694:M694"/>
    <mergeCell ref="B695:C695"/>
    <mergeCell ref="D668:I668"/>
    <mergeCell ref="L668:N668"/>
    <mergeCell ref="P668:V668"/>
    <mergeCell ref="B658:C658"/>
    <mergeCell ref="B659:C659"/>
    <mergeCell ref="B660:C660"/>
    <mergeCell ref="B661:C661"/>
    <mergeCell ref="B662:C662"/>
    <mergeCell ref="B663:C663"/>
    <mergeCell ref="B664:C664"/>
    <mergeCell ref="B665:C665"/>
    <mergeCell ref="B666:C666"/>
    <mergeCell ref="B674:C674"/>
    <mergeCell ref="D674:E674"/>
    <mergeCell ref="F674:G674"/>
    <mergeCell ref="H674:I674"/>
    <mergeCell ref="J674:K674"/>
    <mergeCell ref="L674:Q674"/>
    <mergeCell ref="R674:V674"/>
    <mergeCell ref="B675:C675"/>
    <mergeCell ref="D675:E675"/>
    <mergeCell ref="F675:G675"/>
    <mergeCell ref="H675:I675"/>
    <mergeCell ref="J675:K675"/>
    <mergeCell ref="L675:O675"/>
    <mergeCell ref="P675:Q675"/>
    <mergeCell ref="R675:V675"/>
    <mergeCell ref="B671:C671"/>
    <mergeCell ref="D671:E671"/>
    <mergeCell ref="F671:G671"/>
    <mergeCell ref="H671:I671"/>
    <mergeCell ref="J671:K671"/>
    <mergeCell ref="L671:O671"/>
    <mergeCell ref="P671:S671"/>
    <mergeCell ref="T671:V671"/>
    <mergeCell ref="B672:C672"/>
    <mergeCell ref="D672:E672"/>
    <mergeCell ref="F672:G672"/>
    <mergeCell ref="H672:I672"/>
    <mergeCell ref="J672:K672"/>
    <mergeCell ref="L672:Q672"/>
    <mergeCell ref="R672:V673"/>
    <mergeCell ref="B673:C673"/>
    <mergeCell ref="D673:E673"/>
    <mergeCell ref="F673:G673"/>
    <mergeCell ref="H673:I673"/>
    <mergeCell ref="J673:K673"/>
    <mergeCell ref="L673:Q673"/>
    <mergeCell ref="O655:O656"/>
    <mergeCell ref="P655:P656"/>
    <mergeCell ref="Q655:Q656"/>
    <mergeCell ref="R655:R656"/>
    <mergeCell ref="S655:S656"/>
    <mergeCell ref="T655:T656"/>
    <mergeCell ref="U655:U656"/>
    <mergeCell ref="V655:V656"/>
    <mergeCell ref="B657:C657"/>
    <mergeCell ref="F655:F656"/>
    <mergeCell ref="G655:G656"/>
    <mergeCell ref="H655:H656"/>
    <mergeCell ref="I655:I656"/>
    <mergeCell ref="J655:J656"/>
    <mergeCell ref="K655:K656"/>
    <mergeCell ref="L655:L656"/>
    <mergeCell ref="M655:M656"/>
    <mergeCell ref="N655:N656"/>
    <mergeCell ref="A649:V649"/>
    <mergeCell ref="A650:V650"/>
    <mergeCell ref="A651:A675"/>
    <mergeCell ref="B651:C651"/>
    <mergeCell ref="D651:E651"/>
    <mergeCell ref="F651:Q651"/>
    <mergeCell ref="R651:S651"/>
    <mergeCell ref="T651:V651"/>
    <mergeCell ref="B652:C652"/>
    <mergeCell ref="D652:Q652"/>
    <mergeCell ref="R652:S652"/>
    <mergeCell ref="T652:V652"/>
    <mergeCell ref="B653:C653"/>
    <mergeCell ref="D653:Q653"/>
    <mergeCell ref="R653:S653"/>
    <mergeCell ref="T653:V653"/>
    <mergeCell ref="B654:C654"/>
    <mergeCell ref="D654:Q654"/>
    <mergeCell ref="R654:S654"/>
    <mergeCell ref="T654:V654"/>
    <mergeCell ref="B655:B656"/>
    <mergeCell ref="C655:C656"/>
    <mergeCell ref="D655:D656"/>
    <mergeCell ref="E655:E656"/>
    <mergeCell ref="B669:C669"/>
    <mergeCell ref="D669:E669"/>
    <mergeCell ref="F669:G669"/>
    <mergeCell ref="H669:I669"/>
    <mergeCell ref="J669:K669"/>
    <mergeCell ref="L669:O669"/>
    <mergeCell ref="P669:S669"/>
    <mergeCell ref="T669:V669"/>
    <mergeCell ref="B670:C670"/>
    <mergeCell ref="D670:E670"/>
    <mergeCell ref="F670:G670"/>
    <mergeCell ref="H670:I670"/>
    <mergeCell ref="J670:K670"/>
    <mergeCell ref="L670:O670"/>
    <mergeCell ref="P670:S670"/>
    <mergeCell ref="T670:V670"/>
    <mergeCell ref="V666:V667"/>
    <mergeCell ref="B667:C667"/>
    <mergeCell ref="D667:E667"/>
    <mergeCell ref="H667:I667"/>
    <mergeCell ref="L667:M667"/>
    <mergeCell ref="B668:C668"/>
    <mergeCell ref="D641:I641"/>
    <mergeCell ref="L641:N641"/>
    <mergeCell ref="P641:V641"/>
    <mergeCell ref="B631:C631"/>
    <mergeCell ref="B632:C632"/>
    <mergeCell ref="B633:C633"/>
    <mergeCell ref="B634:C634"/>
    <mergeCell ref="B635:C635"/>
    <mergeCell ref="B636:C636"/>
    <mergeCell ref="B637:C637"/>
    <mergeCell ref="B638:C638"/>
    <mergeCell ref="B639:C639"/>
    <mergeCell ref="B647:C647"/>
    <mergeCell ref="D647:E647"/>
    <mergeCell ref="F647:G647"/>
    <mergeCell ref="H647:I647"/>
    <mergeCell ref="J647:K647"/>
    <mergeCell ref="L647:Q647"/>
    <mergeCell ref="R647:V647"/>
    <mergeCell ref="B648:C648"/>
    <mergeCell ref="D648:E648"/>
    <mergeCell ref="F648:G648"/>
    <mergeCell ref="H648:I648"/>
    <mergeCell ref="J648:K648"/>
    <mergeCell ref="L648:O648"/>
    <mergeCell ref="P648:Q648"/>
    <mergeCell ref="R648:V648"/>
    <mergeCell ref="B644:C644"/>
    <mergeCell ref="D644:E644"/>
    <mergeCell ref="F644:G644"/>
    <mergeCell ref="H644:I644"/>
    <mergeCell ref="J644:K644"/>
    <mergeCell ref="L644:O644"/>
    <mergeCell ref="P644:S644"/>
    <mergeCell ref="T644:V644"/>
    <mergeCell ref="B645:C645"/>
    <mergeCell ref="D645:E645"/>
    <mergeCell ref="F645:G645"/>
    <mergeCell ref="H645:I645"/>
    <mergeCell ref="J645:K645"/>
    <mergeCell ref="L645:Q645"/>
    <mergeCell ref="R645:V646"/>
    <mergeCell ref="B646:C646"/>
    <mergeCell ref="D646:E646"/>
    <mergeCell ref="F646:G646"/>
    <mergeCell ref="H646:I646"/>
    <mergeCell ref="J646:K646"/>
    <mergeCell ref="L646:Q646"/>
    <mergeCell ref="O628:O629"/>
    <mergeCell ref="P628:P629"/>
    <mergeCell ref="Q628:Q629"/>
    <mergeCell ref="R628:R629"/>
    <mergeCell ref="S628:S629"/>
    <mergeCell ref="T628:T629"/>
    <mergeCell ref="U628:U629"/>
    <mergeCell ref="V628:V629"/>
    <mergeCell ref="B630:C630"/>
    <mergeCell ref="F628:F629"/>
    <mergeCell ref="G628:G629"/>
    <mergeCell ref="H628:H629"/>
    <mergeCell ref="I628:I629"/>
    <mergeCell ref="J628:J629"/>
    <mergeCell ref="K628:K629"/>
    <mergeCell ref="L628:L629"/>
    <mergeCell ref="M628:M629"/>
    <mergeCell ref="N628:N629"/>
    <mergeCell ref="A622:V622"/>
    <mergeCell ref="A623:V623"/>
    <mergeCell ref="A624:A648"/>
    <mergeCell ref="B624:C624"/>
    <mergeCell ref="D624:E624"/>
    <mergeCell ref="F624:Q624"/>
    <mergeCell ref="R624:S624"/>
    <mergeCell ref="T624:V624"/>
    <mergeCell ref="B625:C625"/>
    <mergeCell ref="D625:Q625"/>
    <mergeCell ref="R625:S625"/>
    <mergeCell ref="T625:V625"/>
    <mergeCell ref="B626:C626"/>
    <mergeCell ref="D626:Q626"/>
    <mergeCell ref="R626:S626"/>
    <mergeCell ref="T626:V626"/>
    <mergeCell ref="B627:C627"/>
    <mergeCell ref="D627:Q627"/>
    <mergeCell ref="R627:S627"/>
    <mergeCell ref="T627:V627"/>
    <mergeCell ref="B628:B629"/>
    <mergeCell ref="C628:C629"/>
    <mergeCell ref="D628:D629"/>
    <mergeCell ref="E628:E629"/>
    <mergeCell ref="B642:C642"/>
    <mergeCell ref="D642:E642"/>
    <mergeCell ref="F642:G642"/>
    <mergeCell ref="H642:I642"/>
    <mergeCell ref="J642:K642"/>
    <mergeCell ref="L642:O642"/>
    <mergeCell ref="P642:S642"/>
    <mergeCell ref="T642:V642"/>
    <mergeCell ref="B643:C643"/>
    <mergeCell ref="D643:E643"/>
    <mergeCell ref="F643:G643"/>
    <mergeCell ref="H643:I643"/>
    <mergeCell ref="J643:K643"/>
    <mergeCell ref="L643:O643"/>
    <mergeCell ref="P643:S643"/>
    <mergeCell ref="T643:V643"/>
    <mergeCell ref="V639:V640"/>
    <mergeCell ref="B640:C640"/>
    <mergeCell ref="D640:E640"/>
    <mergeCell ref="H640:I640"/>
    <mergeCell ref="L640:M640"/>
    <mergeCell ref="B641:C641"/>
    <mergeCell ref="D614:I614"/>
    <mergeCell ref="L614:N614"/>
    <mergeCell ref="P614:V614"/>
    <mergeCell ref="B604:C604"/>
    <mergeCell ref="B605:C605"/>
    <mergeCell ref="B606:C606"/>
    <mergeCell ref="B607:C607"/>
    <mergeCell ref="B608:C608"/>
    <mergeCell ref="B609:C609"/>
    <mergeCell ref="B610:C610"/>
    <mergeCell ref="B611:C611"/>
    <mergeCell ref="B612:C612"/>
    <mergeCell ref="B620:C620"/>
    <mergeCell ref="D620:E620"/>
    <mergeCell ref="F620:G620"/>
    <mergeCell ref="H620:I620"/>
    <mergeCell ref="J620:K620"/>
    <mergeCell ref="L620:Q620"/>
    <mergeCell ref="R620:V620"/>
    <mergeCell ref="B621:C621"/>
    <mergeCell ref="D621:E621"/>
    <mergeCell ref="F621:G621"/>
    <mergeCell ref="H621:I621"/>
    <mergeCell ref="J621:K621"/>
    <mergeCell ref="L621:O621"/>
    <mergeCell ref="P621:Q621"/>
    <mergeCell ref="R621:V621"/>
    <mergeCell ref="B617:C617"/>
    <mergeCell ref="D617:E617"/>
    <mergeCell ref="F617:G617"/>
    <mergeCell ref="H617:I617"/>
    <mergeCell ref="J617:K617"/>
    <mergeCell ref="L617:O617"/>
    <mergeCell ref="P617:S617"/>
    <mergeCell ref="T617:V617"/>
    <mergeCell ref="B618:C618"/>
    <mergeCell ref="D618:E618"/>
    <mergeCell ref="F618:G618"/>
    <mergeCell ref="H618:I618"/>
    <mergeCell ref="J618:K618"/>
    <mergeCell ref="L618:Q618"/>
    <mergeCell ref="R618:V619"/>
    <mergeCell ref="B619:C619"/>
    <mergeCell ref="D619:E619"/>
    <mergeCell ref="F619:G619"/>
    <mergeCell ref="H619:I619"/>
    <mergeCell ref="J619:K619"/>
    <mergeCell ref="L619:Q619"/>
    <mergeCell ref="O601:O602"/>
    <mergeCell ref="P601:P602"/>
    <mergeCell ref="Q601:Q602"/>
    <mergeCell ref="R601:R602"/>
    <mergeCell ref="S601:S602"/>
    <mergeCell ref="T601:T602"/>
    <mergeCell ref="U601:U602"/>
    <mergeCell ref="V601:V602"/>
    <mergeCell ref="B603:C603"/>
    <mergeCell ref="F601:F602"/>
    <mergeCell ref="G601:G602"/>
    <mergeCell ref="H601:H602"/>
    <mergeCell ref="I601:I602"/>
    <mergeCell ref="J601:J602"/>
    <mergeCell ref="K601:K602"/>
    <mergeCell ref="L601:L602"/>
    <mergeCell ref="M601:M602"/>
    <mergeCell ref="N601:N602"/>
    <mergeCell ref="A595:V595"/>
    <mergeCell ref="A596:V596"/>
    <mergeCell ref="A597:A621"/>
    <mergeCell ref="B597:C597"/>
    <mergeCell ref="D597:E597"/>
    <mergeCell ref="F597:Q597"/>
    <mergeCell ref="R597:S597"/>
    <mergeCell ref="T597:V597"/>
    <mergeCell ref="B598:C598"/>
    <mergeCell ref="D598:Q598"/>
    <mergeCell ref="R598:S598"/>
    <mergeCell ref="T598:V598"/>
    <mergeCell ref="B599:C599"/>
    <mergeCell ref="D599:Q599"/>
    <mergeCell ref="R599:S599"/>
    <mergeCell ref="T599:V599"/>
    <mergeCell ref="B600:C600"/>
    <mergeCell ref="D600:Q600"/>
    <mergeCell ref="R600:S600"/>
    <mergeCell ref="T600:V600"/>
    <mergeCell ref="B601:B602"/>
    <mergeCell ref="C601:C602"/>
    <mergeCell ref="D601:D602"/>
    <mergeCell ref="E601:E602"/>
    <mergeCell ref="B615:C615"/>
    <mergeCell ref="D615:E615"/>
    <mergeCell ref="F615:G615"/>
    <mergeCell ref="H615:I615"/>
    <mergeCell ref="J615:K615"/>
    <mergeCell ref="L615:O615"/>
    <mergeCell ref="P615:S615"/>
    <mergeCell ref="T615:V615"/>
    <mergeCell ref="B616:C616"/>
    <mergeCell ref="D616:E616"/>
    <mergeCell ref="F616:G616"/>
    <mergeCell ref="H616:I616"/>
    <mergeCell ref="J616:K616"/>
    <mergeCell ref="L616:O616"/>
    <mergeCell ref="P616:S616"/>
    <mergeCell ref="T616:V616"/>
    <mergeCell ref="V612:V613"/>
    <mergeCell ref="B613:C613"/>
    <mergeCell ref="D613:E613"/>
    <mergeCell ref="H613:I613"/>
    <mergeCell ref="L613:M613"/>
    <mergeCell ref="B614:C614"/>
    <mergeCell ref="D587:I587"/>
    <mergeCell ref="L587:N587"/>
    <mergeCell ref="P587:V587"/>
    <mergeCell ref="B577:C577"/>
    <mergeCell ref="B578:C578"/>
    <mergeCell ref="B579:C579"/>
    <mergeCell ref="B580:C580"/>
    <mergeCell ref="B581:C581"/>
    <mergeCell ref="B582:C582"/>
    <mergeCell ref="B583:C583"/>
    <mergeCell ref="B584:C584"/>
    <mergeCell ref="B585:C585"/>
    <mergeCell ref="B593:C593"/>
    <mergeCell ref="D593:E593"/>
    <mergeCell ref="F593:G593"/>
    <mergeCell ref="H593:I593"/>
    <mergeCell ref="J593:K593"/>
    <mergeCell ref="L593:Q593"/>
    <mergeCell ref="R593:V593"/>
    <mergeCell ref="B594:C594"/>
    <mergeCell ref="D594:E594"/>
    <mergeCell ref="F594:G594"/>
    <mergeCell ref="H594:I594"/>
    <mergeCell ref="J594:K594"/>
    <mergeCell ref="L594:O594"/>
    <mergeCell ref="P594:Q594"/>
    <mergeCell ref="R594:V594"/>
    <mergeCell ref="B590:C590"/>
    <mergeCell ref="D590:E590"/>
    <mergeCell ref="F590:G590"/>
    <mergeCell ref="H590:I590"/>
    <mergeCell ref="J590:K590"/>
    <mergeCell ref="L590:O590"/>
    <mergeCell ref="P590:S590"/>
    <mergeCell ref="T590:V590"/>
    <mergeCell ref="B591:C591"/>
    <mergeCell ref="D591:E591"/>
    <mergeCell ref="F591:G591"/>
    <mergeCell ref="H591:I591"/>
    <mergeCell ref="J591:K591"/>
    <mergeCell ref="L591:Q591"/>
    <mergeCell ref="R591:V592"/>
    <mergeCell ref="B592:C592"/>
    <mergeCell ref="D592:E592"/>
    <mergeCell ref="F592:G592"/>
    <mergeCell ref="H592:I592"/>
    <mergeCell ref="J592:K592"/>
    <mergeCell ref="L592:Q592"/>
    <mergeCell ref="O574:O575"/>
    <mergeCell ref="P574:P575"/>
    <mergeCell ref="Q574:Q575"/>
    <mergeCell ref="R574:R575"/>
    <mergeCell ref="S574:S575"/>
    <mergeCell ref="T574:T575"/>
    <mergeCell ref="U574:U575"/>
    <mergeCell ref="V574:V575"/>
    <mergeCell ref="B576:C576"/>
    <mergeCell ref="F574:F575"/>
    <mergeCell ref="G574:G575"/>
    <mergeCell ref="H574:H575"/>
    <mergeCell ref="I574:I575"/>
    <mergeCell ref="J574:J575"/>
    <mergeCell ref="K574:K575"/>
    <mergeCell ref="L574:L575"/>
    <mergeCell ref="M574:M575"/>
    <mergeCell ref="N574:N575"/>
    <mergeCell ref="A568:V568"/>
    <mergeCell ref="A569:V569"/>
    <mergeCell ref="A570:A594"/>
    <mergeCell ref="B570:C570"/>
    <mergeCell ref="D570:E570"/>
    <mergeCell ref="F570:Q570"/>
    <mergeCell ref="R570:S570"/>
    <mergeCell ref="T570:V570"/>
    <mergeCell ref="B571:C571"/>
    <mergeCell ref="D571:Q571"/>
    <mergeCell ref="R571:S571"/>
    <mergeCell ref="T571:V571"/>
    <mergeCell ref="B572:C572"/>
    <mergeCell ref="D572:Q572"/>
    <mergeCell ref="R572:S572"/>
    <mergeCell ref="T572:V572"/>
    <mergeCell ref="B573:C573"/>
    <mergeCell ref="D573:Q573"/>
    <mergeCell ref="R573:S573"/>
    <mergeCell ref="T573:V573"/>
    <mergeCell ref="B574:B575"/>
    <mergeCell ref="C574:C575"/>
    <mergeCell ref="D574:D575"/>
    <mergeCell ref="E574:E575"/>
    <mergeCell ref="B588:C588"/>
    <mergeCell ref="D588:E588"/>
    <mergeCell ref="F588:G588"/>
    <mergeCell ref="H588:I588"/>
    <mergeCell ref="J588:K588"/>
    <mergeCell ref="L588:O588"/>
    <mergeCell ref="P588:S588"/>
    <mergeCell ref="T588:V588"/>
    <mergeCell ref="B589:C589"/>
    <mergeCell ref="D589:E589"/>
    <mergeCell ref="F589:G589"/>
    <mergeCell ref="H589:I589"/>
    <mergeCell ref="J589:K589"/>
    <mergeCell ref="L589:O589"/>
    <mergeCell ref="P589:S589"/>
    <mergeCell ref="T589:V589"/>
    <mergeCell ref="V585:V586"/>
    <mergeCell ref="B586:C586"/>
    <mergeCell ref="D586:E586"/>
    <mergeCell ref="H586:I586"/>
    <mergeCell ref="L586:M586"/>
    <mergeCell ref="B587:C587"/>
    <mergeCell ref="D560:I560"/>
    <mergeCell ref="L560:N560"/>
    <mergeCell ref="P560:V560"/>
    <mergeCell ref="B550:C550"/>
    <mergeCell ref="B551:C551"/>
    <mergeCell ref="B552:C552"/>
    <mergeCell ref="B553:C553"/>
    <mergeCell ref="B554:C554"/>
    <mergeCell ref="B555:C555"/>
    <mergeCell ref="B556:C556"/>
    <mergeCell ref="B557:C557"/>
    <mergeCell ref="B558:C558"/>
    <mergeCell ref="B566:C566"/>
    <mergeCell ref="D566:E566"/>
    <mergeCell ref="F566:G566"/>
    <mergeCell ref="H566:I566"/>
    <mergeCell ref="J566:K566"/>
    <mergeCell ref="L566:Q566"/>
    <mergeCell ref="R566:V566"/>
    <mergeCell ref="B567:C567"/>
    <mergeCell ref="D567:E567"/>
    <mergeCell ref="F567:G567"/>
    <mergeCell ref="H567:I567"/>
    <mergeCell ref="J567:K567"/>
    <mergeCell ref="L567:O567"/>
    <mergeCell ref="P567:Q567"/>
    <mergeCell ref="R567:V567"/>
    <mergeCell ref="B563:C563"/>
    <mergeCell ref="D563:E563"/>
    <mergeCell ref="F563:G563"/>
    <mergeCell ref="H563:I563"/>
    <mergeCell ref="J563:K563"/>
    <mergeCell ref="L563:O563"/>
    <mergeCell ref="P563:S563"/>
    <mergeCell ref="T563:V563"/>
    <mergeCell ref="B564:C564"/>
    <mergeCell ref="D564:E564"/>
    <mergeCell ref="F564:G564"/>
    <mergeCell ref="H564:I564"/>
    <mergeCell ref="J564:K564"/>
    <mergeCell ref="L564:Q564"/>
    <mergeCell ref="R564:V565"/>
    <mergeCell ref="B565:C565"/>
    <mergeCell ref="D565:E565"/>
    <mergeCell ref="F565:G565"/>
    <mergeCell ref="H565:I565"/>
    <mergeCell ref="J565:K565"/>
    <mergeCell ref="L565:Q565"/>
    <mergeCell ref="O547:O548"/>
    <mergeCell ref="P547:P548"/>
    <mergeCell ref="Q547:Q548"/>
    <mergeCell ref="R547:R548"/>
    <mergeCell ref="S547:S548"/>
    <mergeCell ref="T547:T548"/>
    <mergeCell ref="U547:U548"/>
    <mergeCell ref="V547:V548"/>
    <mergeCell ref="B549:C549"/>
    <mergeCell ref="F547:F548"/>
    <mergeCell ref="G547:G548"/>
    <mergeCell ref="H547:H548"/>
    <mergeCell ref="I547:I548"/>
    <mergeCell ref="J547:J548"/>
    <mergeCell ref="K547:K548"/>
    <mergeCell ref="L547:L548"/>
    <mergeCell ref="M547:M548"/>
    <mergeCell ref="N547:N548"/>
    <mergeCell ref="A541:V541"/>
    <mergeCell ref="A542:V542"/>
    <mergeCell ref="A543:A567"/>
    <mergeCell ref="B543:C543"/>
    <mergeCell ref="D543:E543"/>
    <mergeCell ref="F543:Q543"/>
    <mergeCell ref="R543:S543"/>
    <mergeCell ref="T543:V543"/>
    <mergeCell ref="B544:C544"/>
    <mergeCell ref="D544:Q544"/>
    <mergeCell ref="R544:S544"/>
    <mergeCell ref="T544:V544"/>
    <mergeCell ref="B545:C545"/>
    <mergeCell ref="D545:Q545"/>
    <mergeCell ref="R545:S545"/>
    <mergeCell ref="T545:V545"/>
    <mergeCell ref="B546:C546"/>
    <mergeCell ref="D546:Q546"/>
    <mergeCell ref="R546:S546"/>
    <mergeCell ref="T546:V546"/>
    <mergeCell ref="B547:B548"/>
    <mergeCell ref="C547:C548"/>
    <mergeCell ref="D547:D548"/>
    <mergeCell ref="E547:E548"/>
    <mergeCell ref="B561:C561"/>
    <mergeCell ref="D561:E561"/>
    <mergeCell ref="F561:G561"/>
    <mergeCell ref="H561:I561"/>
    <mergeCell ref="J561:K561"/>
    <mergeCell ref="L561:O561"/>
    <mergeCell ref="P561:S561"/>
    <mergeCell ref="T561:V561"/>
    <mergeCell ref="B562:C562"/>
    <mergeCell ref="D562:E562"/>
    <mergeCell ref="F562:G562"/>
    <mergeCell ref="H562:I562"/>
    <mergeCell ref="J562:K562"/>
    <mergeCell ref="L562:O562"/>
    <mergeCell ref="P562:S562"/>
    <mergeCell ref="T562:V562"/>
    <mergeCell ref="V558:V559"/>
    <mergeCell ref="B559:C559"/>
    <mergeCell ref="D559:E559"/>
    <mergeCell ref="H559:I559"/>
    <mergeCell ref="L559:M559"/>
    <mergeCell ref="B560:C560"/>
    <mergeCell ref="D533:I533"/>
    <mergeCell ref="L533:N533"/>
    <mergeCell ref="P533:V533"/>
    <mergeCell ref="B523:C523"/>
    <mergeCell ref="B524:C524"/>
    <mergeCell ref="B525:C525"/>
    <mergeCell ref="B526:C526"/>
    <mergeCell ref="B527:C527"/>
    <mergeCell ref="B528:C528"/>
    <mergeCell ref="B529:C529"/>
    <mergeCell ref="B530:C530"/>
    <mergeCell ref="B531:C531"/>
    <mergeCell ref="B539:C539"/>
    <mergeCell ref="D539:E539"/>
    <mergeCell ref="F539:G539"/>
    <mergeCell ref="H539:I539"/>
    <mergeCell ref="J539:K539"/>
    <mergeCell ref="L539:Q539"/>
    <mergeCell ref="R539:V539"/>
    <mergeCell ref="B540:C540"/>
    <mergeCell ref="D540:E540"/>
    <mergeCell ref="F540:G540"/>
    <mergeCell ref="H540:I540"/>
    <mergeCell ref="J540:K540"/>
    <mergeCell ref="L540:O540"/>
    <mergeCell ref="P540:Q540"/>
    <mergeCell ref="R540:V540"/>
    <mergeCell ref="B536:C536"/>
    <mergeCell ref="D536:E536"/>
    <mergeCell ref="F536:G536"/>
    <mergeCell ref="H536:I536"/>
    <mergeCell ref="J536:K536"/>
    <mergeCell ref="L536:O536"/>
    <mergeCell ref="P536:S536"/>
    <mergeCell ref="T536:V536"/>
    <mergeCell ref="B537:C537"/>
    <mergeCell ref="D537:E537"/>
    <mergeCell ref="F537:G537"/>
    <mergeCell ref="H537:I537"/>
    <mergeCell ref="J537:K537"/>
    <mergeCell ref="L537:Q537"/>
    <mergeCell ref="R537:V538"/>
    <mergeCell ref="B538:C538"/>
    <mergeCell ref="D538:E538"/>
    <mergeCell ref="F538:G538"/>
    <mergeCell ref="H538:I538"/>
    <mergeCell ref="J538:K538"/>
    <mergeCell ref="L538:Q538"/>
    <mergeCell ref="O520:O521"/>
    <mergeCell ref="P520:P521"/>
    <mergeCell ref="Q520:Q521"/>
    <mergeCell ref="R520:R521"/>
    <mergeCell ref="S520:S521"/>
    <mergeCell ref="T520:T521"/>
    <mergeCell ref="U520:U521"/>
    <mergeCell ref="V520:V521"/>
    <mergeCell ref="B522:C522"/>
    <mergeCell ref="F520:F521"/>
    <mergeCell ref="G520:G521"/>
    <mergeCell ref="H520:H521"/>
    <mergeCell ref="I520:I521"/>
    <mergeCell ref="J520:J521"/>
    <mergeCell ref="K520:K521"/>
    <mergeCell ref="L520:L521"/>
    <mergeCell ref="M520:M521"/>
    <mergeCell ref="N520:N521"/>
    <mergeCell ref="A514:V514"/>
    <mergeCell ref="A515:V515"/>
    <mergeCell ref="A516:A540"/>
    <mergeCell ref="B516:C516"/>
    <mergeCell ref="D516:E516"/>
    <mergeCell ref="F516:Q516"/>
    <mergeCell ref="R516:S516"/>
    <mergeCell ref="T516:V516"/>
    <mergeCell ref="B517:C517"/>
    <mergeCell ref="D517:Q517"/>
    <mergeCell ref="R517:S517"/>
    <mergeCell ref="T517:V517"/>
    <mergeCell ref="B518:C518"/>
    <mergeCell ref="D518:Q518"/>
    <mergeCell ref="R518:S518"/>
    <mergeCell ref="T518:V518"/>
    <mergeCell ref="B519:C519"/>
    <mergeCell ref="D519:Q519"/>
    <mergeCell ref="R519:S519"/>
    <mergeCell ref="T519:V519"/>
    <mergeCell ref="B520:B521"/>
    <mergeCell ref="C520:C521"/>
    <mergeCell ref="D520:D521"/>
    <mergeCell ref="E520:E521"/>
    <mergeCell ref="B534:C534"/>
    <mergeCell ref="D534:E534"/>
    <mergeCell ref="F534:G534"/>
    <mergeCell ref="H534:I534"/>
    <mergeCell ref="J534:K534"/>
    <mergeCell ref="L534:O534"/>
    <mergeCell ref="P534:S534"/>
    <mergeCell ref="T534:V534"/>
    <mergeCell ref="B535:C535"/>
    <mergeCell ref="D535:E535"/>
    <mergeCell ref="F535:G535"/>
    <mergeCell ref="H535:I535"/>
    <mergeCell ref="J535:K535"/>
    <mergeCell ref="L535:O535"/>
    <mergeCell ref="P535:S535"/>
    <mergeCell ref="T535:V535"/>
    <mergeCell ref="V531:V532"/>
    <mergeCell ref="B532:C532"/>
    <mergeCell ref="D532:E532"/>
    <mergeCell ref="H532:I532"/>
    <mergeCell ref="L532:M532"/>
    <mergeCell ref="B533:C533"/>
    <mergeCell ref="D506:I506"/>
    <mergeCell ref="L506:N506"/>
    <mergeCell ref="P506:V506"/>
    <mergeCell ref="B496:C496"/>
    <mergeCell ref="B497:C497"/>
    <mergeCell ref="B498:C498"/>
    <mergeCell ref="B499:C499"/>
    <mergeCell ref="B500:C500"/>
    <mergeCell ref="B501:C501"/>
    <mergeCell ref="B502:C502"/>
    <mergeCell ref="B503:C503"/>
    <mergeCell ref="B504:C504"/>
    <mergeCell ref="B512:C512"/>
    <mergeCell ref="D512:E512"/>
    <mergeCell ref="F512:G512"/>
    <mergeCell ref="H512:I512"/>
    <mergeCell ref="J512:K512"/>
    <mergeCell ref="L512:Q512"/>
    <mergeCell ref="R512:V512"/>
    <mergeCell ref="B513:C513"/>
    <mergeCell ref="D513:E513"/>
    <mergeCell ref="F513:G513"/>
    <mergeCell ref="H513:I513"/>
    <mergeCell ref="J513:K513"/>
    <mergeCell ref="L513:O513"/>
    <mergeCell ref="P513:Q513"/>
    <mergeCell ref="R513:V513"/>
    <mergeCell ref="B509:C509"/>
    <mergeCell ref="D509:E509"/>
    <mergeCell ref="F509:G509"/>
    <mergeCell ref="H509:I509"/>
    <mergeCell ref="J509:K509"/>
    <mergeCell ref="L509:O509"/>
    <mergeCell ref="P509:S509"/>
    <mergeCell ref="T509:V509"/>
    <mergeCell ref="B510:C510"/>
    <mergeCell ref="D510:E510"/>
    <mergeCell ref="F510:G510"/>
    <mergeCell ref="H510:I510"/>
    <mergeCell ref="J510:K510"/>
    <mergeCell ref="L510:Q510"/>
    <mergeCell ref="R510:V511"/>
    <mergeCell ref="B511:C511"/>
    <mergeCell ref="D511:E511"/>
    <mergeCell ref="F511:G511"/>
    <mergeCell ref="H511:I511"/>
    <mergeCell ref="J511:K511"/>
    <mergeCell ref="L511:Q511"/>
    <mergeCell ref="O493:O494"/>
    <mergeCell ref="P493:P494"/>
    <mergeCell ref="Q493:Q494"/>
    <mergeCell ref="R493:R494"/>
    <mergeCell ref="S493:S494"/>
    <mergeCell ref="T493:T494"/>
    <mergeCell ref="U493:U494"/>
    <mergeCell ref="V493:V494"/>
    <mergeCell ref="B495:C495"/>
    <mergeCell ref="F493:F494"/>
    <mergeCell ref="G493:G494"/>
    <mergeCell ref="H493:H494"/>
    <mergeCell ref="I493:I494"/>
    <mergeCell ref="J493:J494"/>
    <mergeCell ref="K493:K494"/>
    <mergeCell ref="L493:L494"/>
    <mergeCell ref="M493:M494"/>
    <mergeCell ref="N493:N494"/>
    <mergeCell ref="A487:V487"/>
    <mergeCell ref="A488:V488"/>
    <mergeCell ref="A489:A513"/>
    <mergeCell ref="B489:C489"/>
    <mergeCell ref="D489:E489"/>
    <mergeCell ref="F489:Q489"/>
    <mergeCell ref="R489:S489"/>
    <mergeCell ref="T489:V489"/>
    <mergeCell ref="B490:C490"/>
    <mergeCell ref="D490:Q490"/>
    <mergeCell ref="R490:S490"/>
    <mergeCell ref="T490:V490"/>
    <mergeCell ref="B491:C491"/>
    <mergeCell ref="D491:Q491"/>
    <mergeCell ref="R491:S491"/>
    <mergeCell ref="T491:V491"/>
    <mergeCell ref="B492:C492"/>
    <mergeCell ref="D492:Q492"/>
    <mergeCell ref="R492:S492"/>
    <mergeCell ref="T492:V492"/>
    <mergeCell ref="B493:B494"/>
    <mergeCell ref="C493:C494"/>
    <mergeCell ref="D493:D494"/>
    <mergeCell ref="E493:E494"/>
    <mergeCell ref="B507:C507"/>
    <mergeCell ref="D507:E507"/>
    <mergeCell ref="F507:G507"/>
    <mergeCell ref="H507:I507"/>
    <mergeCell ref="J507:K507"/>
    <mergeCell ref="L507:O507"/>
    <mergeCell ref="P507:S507"/>
    <mergeCell ref="T507:V507"/>
    <mergeCell ref="B508:C508"/>
    <mergeCell ref="D508:E508"/>
    <mergeCell ref="F508:G508"/>
    <mergeCell ref="H508:I508"/>
    <mergeCell ref="J508:K508"/>
    <mergeCell ref="L508:O508"/>
    <mergeCell ref="P508:S508"/>
    <mergeCell ref="T508:V508"/>
    <mergeCell ref="V504:V505"/>
    <mergeCell ref="B505:C505"/>
    <mergeCell ref="D505:E505"/>
    <mergeCell ref="H505:I505"/>
    <mergeCell ref="L505:M505"/>
    <mergeCell ref="B506:C506"/>
    <mergeCell ref="D479:I479"/>
    <mergeCell ref="L479:N479"/>
    <mergeCell ref="P479:V479"/>
    <mergeCell ref="B469:C469"/>
    <mergeCell ref="B470:C470"/>
    <mergeCell ref="B471:C471"/>
    <mergeCell ref="B472:C472"/>
    <mergeCell ref="B473:C473"/>
    <mergeCell ref="B474:C474"/>
    <mergeCell ref="B475:C475"/>
    <mergeCell ref="B476:C476"/>
    <mergeCell ref="B477:C477"/>
    <mergeCell ref="B485:C485"/>
    <mergeCell ref="D485:E485"/>
    <mergeCell ref="F485:G485"/>
    <mergeCell ref="H485:I485"/>
    <mergeCell ref="J485:K485"/>
    <mergeCell ref="L485:Q485"/>
    <mergeCell ref="R485:V485"/>
    <mergeCell ref="B486:C486"/>
    <mergeCell ref="D486:E486"/>
    <mergeCell ref="F486:G486"/>
    <mergeCell ref="H486:I486"/>
    <mergeCell ref="J486:K486"/>
    <mergeCell ref="L486:O486"/>
    <mergeCell ref="P486:Q486"/>
    <mergeCell ref="R486:V486"/>
    <mergeCell ref="B482:C482"/>
    <mergeCell ref="D482:E482"/>
    <mergeCell ref="F482:G482"/>
    <mergeCell ref="H482:I482"/>
    <mergeCell ref="J482:K482"/>
    <mergeCell ref="L482:O482"/>
    <mergeCell ref="P482:S482"/>
    <mergeCell ref="T482:V482"/>
    <mergeCell ref="B483:C483"/>
    <mergeCell ref="D483:E483"/>
    <mergeCell ref="F483:G483"/>
    <mergeCell ref="H483:I483"/>
    <mergeCell ref="J483:K483"/>
    <mergeCell ref="L483:Q483"/>
    <mergeCell ref="R483:V484"/>
    <mergeCell ref="B484:C484"/>
    <mergeCell ref="D484:E484"/>
    <mergeCell ref="F484:G484"/>
    <mergeCell ref="H484:I484"/>
    <mergeCell ref="J484:K484"/>
    <mergeCell ref="L484:Q484"/>
    <mergeCell ref="O466:O467"/>
    <mergeCell ref="P466:P467"/>
    <mergeCell ref="Q466:Q467"/>
    <mergeCell ref="R466:R467"/>
    <mergeCell ref="S466:S467"/>
    <mergeCell ref="T466:T467"/>
    <mergeCell ref="U466:U467"/>
    <mergeCell ref="V466:V467"/>
    <mergeCell ref="B468:C468"/>
    <mergeCell ref="F466:F467"/>
    <mergeCell ref="G466:G467"/>
    <mergeCell ref="H466:H467"/>
    <mergeCell ref="I466:I467"/>
    <mergeCell ref="J466:J467"/>
    <mergeCell ref="K466:K467"/>
    <mergeCell ref="L466:L467"/>
    <mergeCell ref="M466:M467"/>
    <mergeCell ref="N466:N467"/>
    <mergeCell ref="A460:V460"/>
    <mergeCell ref="A461:V461"/>
    <mergeCell ref="A462:A486"/>
    <mergeCell ref="B462:C462"/>
    <mergeCell ref="D462:E462"/>
    <mergeCell ref="F462:Q462"/>
    <mergeCell ref="R462:S462"/>
    <mergeCell ref="T462:V462"/>
    <mergeCell ref="B463:C463"/>
    <mergeCell ref="D463:Q463"/>
    <mergeCell ref="R463:S463"/>
    <mergeCell ref="T463:V463"/>
    <mergeCell ref="B464:C464"/>
    <mergeCell ref="D464:Q464"/>
    <mergeCell ref="R464:S464"/>
    <mergeCell ref="T464:V464"/>
    <mergeCell ref="B465:C465"/>
    <mergeCell ref="D465:Q465"/>
    <mergeCell ref="R465:S465"/>
    <mergeCell ref="T465:V465"/>
    <mergeCell ref="B466:B467"/>
    <mergeCell ref="C466:C467"/>
    <mergeCell ref="D466:D467"/>
    <mergeCell ref="E466:E467"/>
    <mergeCell ref="B480:C480"/>
    <mergeCell ref="D480:E480"/>
    <mergeCell ref="F480:G480"/>
    <mergeCell ref="H480:I480"/>
    <mergeCell ref="J480:K480"/>
    <mergeCell ref="L480:O480"/>
    <mergeCell ref="P480:S480"/>
    <mergeCell ref="T480:V480"/>
    <mergeCell ref="B481:C481"/>
    <mergeCell ref="D481:E481"/>
    <mergeCell ref="F481:G481"/>
    <mergeCell ref="H481:I481"/>
    <mergeCell ref="J481:K481"/>
    <mergeCell ref="L481:O481"/>
    <mergeCell ref="P481:S481"/>
    <mergeCell ref="T481:V481"/>
    <mergeCell ref="V477:V478"/>
    <mergeCell ref="B478:C478"/>
    <mergeCell ref="D478:E478"/>
    <mergeCell ref="H478:I478"/>
    <mergeCell ref="L478:M478"/>
    <mergeCell ref="B479:C479"/>
    <mergeCell ref="D452:I452"/>
    <mergeCell ref="L452:N452"/>
    <mergeCell ref="P452:V452"/>
    <mergeCell ref="B442:C442"/>
    <mergeCell ref="B443:C443"/>
    <mergeCell ref="B444:C444"/>
    <mergeCell ref="B445:C445"/>
    <mergeCell ref="B446:C446"/>
    <mergeCell ref="B447:C447"/>
    <mergeCell ref="B448:C448"/>
    <mergeCell ref="B449:C449"/>
    <mergeCell ref="B450:C450"/>
    <mergeCell ref="B458:C458"/>
    <mergeCell ref="D458:E458"/>
    <mergeCell ref="F458:G458"/>
    <mergeCell ref="H458:I458"/>
    <mergeCell ref="J458:K458"/>
    <mergeCell ref="L458:Q458"/>
    <mergeCell ref="R458:V458"/>
    <mergeCell ref="B459:C459"/>
    <mergeCell ref="D459:E459"/>
    <mergeCell ref="F459:G459"/>
    <mergeCell ref="H459:I459"/>
    <mergeCell ref="J459:K459"/>
    <mergeCell ref="L459:O459"/>
    <mergeCell ref="P459:Q459"/>
    <mergeCell ref="R459:V459"/>
    <mergeCell ref="B455:C455"/>
    <mergeCell ref="D455:E455"/>
    <mergeCell ref="F455:G455"/>
    <mergeCell ref="H455:I455"/>
    <mergeCell ref="J455:K455"/>
    <mergeCell ref="L455:O455"/>
    <mergeCell ref="P455:S455"/>
    <mergeCell ref="T455:V455"/>
    <mergeCell ref="B456:C456"/>
    <mergeCell ref="D456:E456"/>
    <mergeCell ref="F456:G456"/>
    <mergeCell ref="H456:I456"/>
    <mergeCell ref="J456:K456"/>
    <mergeCell ref="L456:Q456"/>
    <mergeCell ref="R456:V457"/>
    <mergeCell ref="B457:C457"/>
    <mergeCell ref="D457:E457"/>
    <mergeCell ref="F457:G457"/>
    <mergeCell ref="H457:I457"/>
    <mergeCell ref="J457:K457"/>
    <mergeCell ref="L457:Q457"/>
    <mergeCell ref="O439:O440"/>
    <mergeCell ref="P439:P440"/>
    <mergeCell ref="Q439:Q440"/>
    <mergeCell ref="R439:R440"/>
    <mergeCell ref="S439:S440"/>
    <mergeCell ref="T439:T440"/>
    <mergeCell ref="U439:U440"/>
    <mergeCell ref="V439:V440"/>
    <mergeCell ref="B441:C441"/>
    <mergeCell ref="F439:F440"/>
    <mergeCell ref="G439:G440"/>
    <mergeCell ref="H439:H440"/>
    <mergeCell ref="I439:I440"/>
    <mergeCell ref="J439:J440"/>
    <mergeCell ref="K439:K440"/>
    <mergeCell ref="L439:L440"/>
    <mergeCell ref="M439:M440"/>
    <mergeCell ref="N439:N440"/>
    <mergeCell ref="A433:V433"/>
    <mergeCell ref="A434:V434"/>
    <mergeCell ref="A435:A459"/>
    <mergeCell ref="B435:C435"/>
    <mergeCell ref="D435:E435"/>
    <mergeCell ref="F435:Q435"/>
    <mergeCell ref="R435:S435"/>
    <mergeCell ref="T435:V435"/>
    <mergeCell ref="B436:C436"/>
    <mergeCell ref="D436:Q436"/>
    <mergeCell ref="R436:S436"/>
    <mergeCell ref="T436:V436"/>
    <mergeCell ref="B437:C437"/>
    <mergeCell ref="D437:Q437"/>
    <mergeCell ref="R437:S437"/>
    <mergeCell ref="T437:V437"/>
    <mergeCell ref="B438:C438"/>
    <mergeCell ref="D438:Q438"/>
    <mergeCell ref="R438:S438"/>
    <mergeCell ref="T438:V438"/>
    <mergeCell ref="B439:B440"/>
    <mergeCell ref="C439:C440"/>
    <mergeCell ref="D439:D440"/>
    <mergeCell ref="E439:E440"/>
    <mergeCell ref="B453:C453"/>
    <mergeCell ref="D453:E453"/>
    <mergeCell ref="F453:G453"/>
    <mergeCell ref="H453:I453"/>
    <mergeCell ref="J453:K453"/>
    <mergeCell ref="L453:O453"/>
    <mergeCell ref="P453:S453"/>
    <mergeCell ref="T453:V453"/>
    <mergeCell ref="B454:C454"/>
    <mergeCell ref="D454:E454"/>
    <mergeCell ref="F454:G454"/>
    <mergeCell ref="H454:I454"/>
    <mergeCell ref="J454:K454"/>
    <mergeCell ref="L454:O454"/>
    <mergeCell ref="P454:S454"/>
    <mergeCell ref="T454:V454"/>
    <mergeCell ref="V450:V451"/>
    <mergeCell ref="B451:C451"/>
    <mergeCell ref="D451:E451"/>
    <mergeCell ref="H451:I451"/>
    <mergeCell ref="L451:M451"/>
    <mergeCell ref="B452:C452"/>
    <mergeCell ref="D425:I425"/>
    <mergeCell ref="L425:N425"/>
    <mergeCell ref="P425:V425"/>
    <mergeCell ref="B415:C415"/>
    <mergeCell ref="B416:C416"/>
    <mergeCell ref="B417:C417"/>
    <mergeCell ref="B418:C418"/>
    <mergeCell ref="B419:C419"/>
    <mergeCell ref="B420:C420"/>
    <mergeCell ref="B421:C421"/>
    <mergeCell ref="B422:C422"/>
    <mergeCell ref="B423:C423"/>
    <mergeCell ref="B431:C431"/>
    <mergeCell ref="D431:E431"/>
    <mergeCell ref="F431:G431"/>
    <mergeCell ref="H431:I431"/>
    <mergeCell ref="J431:K431"/>
    <mergeCell ref="L431:Q431"/>
    <mergeCell ref="R431:V431"/>
    <mergeCell ref="B432:C432"/>
    <mergeCell ref="D432:E432"/>
    <mergeCell ref="F432:G432"/>
    <mergeCell ref="H432:I432"/>
    <mergeCell ref="J432:K432"/>
    <mergeCell ref="L432:O432"/>
    <mergeCell ref="P432:Q432"/>
    <mergeCell ref="R432:V432"/>
    <mergeCell ref="B428:C428"/>
    <mergeCell ref="D428:E428"/>
    <mergeCell ref="F428:G428"/>
    <mergeCell ref="H428:I428"/>
    <mergeCell ref="J428:K428"/>
    <mergeCell ref="L428:O428"/>
    <mergeCell ref="P428:S428"/>
    <mergeCell ref="T428:V428"/>
    <mergeCell ref="B429:C429"/>
    <mergeCell ref="D429:E429"/>
    <mergeCell ref="F429:G429"/>
    <mergeCell ref="H429:I429"/>
    <mergeCell ref="J429:K429"/>
    <mergeCell ref="L429:Q429"/>
    <mergeCell ref="R429:V430"/>
    <mergeCell ref="B430:C430"/>
    <mergeCell ref="D430:E430"/>
    <mergeCell ref="F430:G430"/>
    <mergeCell ref="H430:I430"/>
    <mergeCell ref="J430:K430"/>
    <mergeCell ref="L430:Q430"/>
    <mergeCell ref="O412:O413"/>
    <mergeCell ref="P412:P413"/>
    <mergeCell ref="Q412:Q413"/>
    <mergeCell ref="R412:R413"/>
    <mergeCell ref="S412:S413"/>
    <mergeCell ref="T412:T413"/>
    <mergeCell ref="U412:U413"/>
    <mergeCell ref="V412:V413"/>
    <mergeCell ref="B414:C414"/>
    <mergeCell ref="F412:F413"/>
    <mergeCell ref="G412:G413"/>
    <mergeCell ref="H412:H413"/>
    <mergeCell ref="I412:I413"/>
    <mergeCell ref="J412:J413"/>
    <mergeCell ref="K412:K413"/>
    <mergeCell ref="L412:L413"/>
    <mergeCell ref="M412:M413"/>
    <mergeCell ref="N412:N413"/>
    <mergeCell ref="A406:V406"/>
    <mergeCell ref="A407:V407"/>
    <mergeCell ref="A408:A432"/>
    <mergeCell ref="B408:C408"/>
    <mergeCell ref="D408:E408"/>
    <mergeCell ref="F408:Q408"/>
    <mergeCell ref="R408:S408"/>
    <mergeCell ref="T408:V408"/>
    <mergeCell ref="B409:C409"/>
    <mergeCell ref="D409:Q409"/>
    <mergeCell ref="R409:S409"/>
    <mergeCell ref="T409:V409"/>
    <mergeCell ref="B410:C410"/>
    <mergeCell ref="D410:Q410"/>
    <mergeCell ref="R410:S410"/>
    <mergeCell ref="T410:V410"/>
    <mergeCell ref="B411:C411"/>
    <mergeCell ref="D411:Q411"/>
    <mergeCell ref="R411:S411"/>
    <mergeCell ref="T411:V411"/>
    <mergeCell ref="B412:B413"/>
    <mergeCell ref="C412:C413"/>
    <mergeCell ref="D412:D413"/>
    <mergeCell ref="E412:E413"/>
    <mergeCell ref="B426:C426"/>
    <mergeCell ref="D426:E426"/>
    <mergeCell ref="F426:G426"/>
    <mergeCell ref="H426:I426"/>
    <mergeCell ref="J426:K426"/>
    <mergeCell ref="L426:O426"/>
    <mergeCell ref="P426:S426"/>
    <mergeCell ref="T426:V426"/>
    <mergeCell ref="B427:C427"/>
    <mergeCell ref="D427:E427"/>
    <mergeCell ref="F427:G427"/>
    <mergeCell ref="H427:I427"/>
    <mergeCell ref="J427:K427"/>
    <mergeCell ref="L427:O427"/>
    <mergeCell ref="P427:S427"/>
    <mergeCell ref="T427:V427"/>
    <mergeCell ref="V423:V424"/>
    <mergeCell ref="B424:C424"/>
    <mergeCell ref="D424:E424"/>
    <mergeCell ref="H424:I424"/>
    <mergeCell ref="L424:M424"/>
    <mergeCell ref="B425:C425"/>
    <mergeCell ref="D398:I398"/>
    <mergeCell ref="L398:N398"/>
    <mergeCell ref="P398:V398"/>
    <mergeCell ref="B388:C388"/>
    <mergeCell ref="B389:C389"/>
    <mergeCell ref="B390:C390"/>
    <mergeCell ref="B391:C391"/>
    <mergeCell ref="B392:C392"/>
    <mergeCell ref="B393:C393"/>
    <mergeCell ref="B394:C394"/>
    <mergeCell ref="B395:C395"/>
    <mergeCell ref="B396:C396"/>
    <mergeCell ref="B404:C404"/>
    <mergeCell ref="D404:E404"/>
    <mergeCell ref="F404:G404"/>
    <mergeCell ref="H404:I404"/>
    <mergeCell ref="J404:K404"/>
    <mergeCell ref="L404:Q404"/>
    <mergeCell ref="R404:V404"/>
    <mergeCell ref="B405:C405"/>
    <mergeCell ref="D405:E405"/>
    <mergeCell ref="F405:G405"/>
    <mergeCell ref="H405:I405"/>
    <mergeCell ref="J405:K405"/>
    <mergeCell ref="L405:O405"/>
    <mergeCell ref="P405:Q405"/>
    <mergeCell ref="R405:V405"/>
    <mergeCell ref="B401:C401"/>
    <mergeCell ref="D401:E401"/>
    <mergeCell ref="F401:G401"/>
    <mergeCell ref="H401:I401"/>
    <mergeCell ref="J401:K401"/>
    <mergeCell ref="L401:O401"/>
    <mergeCell ref="P401:S401"/>
    <mergeCell ref="T401:V401"/>
    <mergeCell ref="B402:C402"/>
    <mergeCell ref="D402:E402"/>
    <mergeCell ref="F402:G402"/>
    <mergeCell ref="H402:I402"/>
    <mergeCell ref="J402:K402"/>
    <mergeCell ref="L402:Q402"/>
    <mergeCell ref="R402:V403"/>
    <mergeCell ref="B403:C403"/>
    <mergeCell ref="D403:E403"/>
    <mergeCell ref="F403:G403"/>
    <mergeCell ref="H403:I403"/>
    <mergeCell ref="J403:K403"/>
    <mergeCell ref="L403:Q403"/>
    <mergeCell ref="O385:O386"/>
    <mergeCell ref="P385:P386"/>
    <mergeCell ref="Q385:Q386"/>
    <mergeCell ref="R385:R386"/>
    <mergeCell ref="S385:S386"/>
    <mergeCell ref="T385:T386"/>
    <mergeCell ref="U385:U386"/>
    <mergeCell ref="V385:V386"/>
    <mergeCell ref="B387:C387"/>
    <mergeCell ref="F385:F386"/>
    <mergeCell ref="G385:G386"/>
    <mergeCell ref="H385:H386"/>
    <mergeCell ref="I385:I386"/>
    <mergeCell ref="J385:J386"/>
    <mergeCell ref="K385:K386"/>
    <mergeCell ref="L385:L386"/>
    <mergeCell ref="M385:M386"/>
    <mergeCell ref="N385:N386"/>
    <mergeCell ref="A379:V379"/>
    <mergeCell ref="A380:V380"/>
    <mergeCell ref="A381:A405"/>
    <mergeCell ref="B381:C381"/>
    <mergeCell ref="D381:E381"/>
    <mergeCell ref="F381:Q381"/>
    <mergeCell ref="R381:S381"/>
    <mergeCell ref="T381:V381"/>
    <mergeCell ref="B382:C382"/>
    <mergeCell ref="D382:Q382"/>
    <mergeCell ref="R382:S382"/>
    <mergeCell ref="T382:V382"/>
    <mergeCell ref="B383:C383"/>
    <mergeCell ref="D383:Q383"/>
    <mergeCell ref="R383:S383"/>
    <mergeCell ref="T383:V383"/>
    <mergeCell ref="B384:C384"/>
    <mergeCell ref="D384:Q384"/>
    <mergeCell ref="R384:S384"/>
    <mergeCell ref="T384:V384"/>
    <mergeCell ref="B385:B386"/>
    <mergeCell ref="C385:C386"/>
    <mergeCell ref="D385:D386"/>
    <mergeCell ref="E385:E386"/>
    <mergeCell ref="B399:C399"/>
    <mergeCell ref="D399:E399"/>
    <mergeCell ref="F399:G399"/>
    <mergeCell ref="H399:I399"/>
    <mergeCell ref="J399:K399"/>
    <mergeCell ref="L399:O399"/>
    <mergeCell ref="P399:S399"/>
    <mergeCell ref="T399:V399"/>
    <mergeCell ref="B400:C400"/>
    <mergeCell ref="D400:E400"/>
    <mergeCell ref="F400:G400"/>
    <mergeCell ref="H400:I400"/>
    <mergeCell ref="J400:K400"/>
    <mergeCell ref="L400:O400"/>
    <mergeCell ref="P400:S400"/>
    <mergeCell ref="T400:V400"/>
    <mergeCell ref="V396:V397"/>
    <mergeCell ref="B397:C397"/>
    <mergeCell ref="D397:E397"/>
    <mergeCell ref="H397:I397"/>
    <mergeCell ref="L397:M397"/>
    <mergeCell ref="B398:C398"/>
    <mergeCell ref="D371:I371"/>
    <mergeCell ref="L371:N371"/>
    <mergeCell ref="P371:V371"/>
    <mergeCell ref="B361:C361"/>
    <mergeCell ref="B362:C362"/>
    <mergeCell ref="B363:C363"/>
    <mergeCell ref="B364:C364"/>
    <mergeCell ref="B365:C365"/>
    <mergeCell ref="B366:C366"/>
    <mergeCell ref="B367:C367"/>
    <mergeCell ref="B368:C368"/>
    <mergeCell ref="B369:C369"/>
    <mergeCell ref="B377:C377"/>
    <mergeCell ref="D377:E377"/>
    <mergeCell ref="F377:G377"/>
    <mergeCell ref="H377:I377"/>
    <mergeCell ref="J377:K377"/>
    <mergeCell ref="L377:Q377"/>
    <mergeCell ref="R377:V377"/>
    <mergeCell ref="B378:C378"/>
    <mergeCell ref="D378:E378"/>
    <mergeCell ref="F378:G378"/>
    <mergeCell ref="H378:I378"/>
    <mergeCell ref="J378:K378"/>
    <mergeCell ref="L378:O378"/>
    <mergeCell ref="P378:Q378"/>
    <mergeCell ref="R378:V378"/>
    <mergeCell ref="B374:C374"/>
    <mergeCell ref="D374:E374"/>
    <mergeCell ref="F374:G374"/>
    <mergeCell ref="H374:I374"/>
    <mergeCell ref="J374:K374"/>
    <mergeCell ref="L374:O374"/>
    <mergeCell ref="P374:S374"/>
    <mergeCell ref="T374:V374"/>
    <mergeCell ref="B375:C375"/>
    <mergeCell ref="D375:E375"/>
    <mergeCell ref="F375:G375"/>
    <mergeCell ref="H375:I375"/>
    <mergeCell ref="J375:K375"/>
    <mergeCell ref="L375:Q375"/>
    <mergeCell ref="R375:V376"/>
    <mergeCell ref="B376:C376"/>
    <mergeCell ref="D376:E376"/>
    <mergeCell ref="F376:G376"/>
    <mergeCell ref="H376:I376"/>
    <mergeCell ref="J376:K376"/>
    <mergeCell ref="L376:Q376"/>
    <mergeCell ref="O358:O359"/>
    <mergeCell ref="P358:P359"/>
    <mergeCell ref="Q358:Q359"/>
    <mergeCell ref="R358:R359"/>
    <mergeCell ref="S358:S359"/>
    <mergeCell ref="T358:T359"/>
    <mergeCell ref="U358:U359"/>
    <mergeCell ref="V358:V359"/>
    <mergeCell ref="B360:C360"/>
    <mergeCell ref="F358:F359"/>
    <mergeCell ref="G358:G359"/>
    <mergeCell ref="H358:H359"/>
    <mergeCell ref="I358:I359"/>
    <mergeCell ref="J358:J359"/>
    <mergeCell ref="K358:K359"/>
    <mergeCell ref="L358:L359"/>
    <mergeCell ref="M358:M359"/>
    <mergeCell ref="N358:N359"/>
    <mergeCell ref="A352:V352"/>
    <mergeCell ref="A353:V353"/>
    <mergeCell ref="A354:A378"/>
    <mergeCell ref="B354:C354"/>
    <mergeCell ref="D354:E354"/>
    <mergeCell ref="F354:Q354"/>
    <mergeCell ref="R354:S354"/>
    <mergeCell ref="T354:V354"/>
    <mergeCell ref="B355:C355"/>
    <mergeCell ref="D355:Q355"/>
    <mergeCell ref="R355:S355"/>
    <mergeCell ref="T355:V355"/>
    <mergeCell ref="B356:C356"/>
    <mergeCell ref="D356:Q356"/>
    <mergeCell ref="R356:S356"/>
    <mergeCell ref="T356:V356"/>
    <mergeCell ref="B357:C357"/>
    <mergeCell ref="D357:Q357"/>
    <mergeCell ref="R357:S357"/>
    <mergeCell ref="T357:V357"/>
    <mergeCell ref="B358:B359"/>
    <mergeCell ref="C358:C359"/>
    <mergeCell ref="D358:D359"/>
    <mergeCell ref="E358:E359"/>
    <mergeCell ref="B372:C372"/>
    <mergeCell ref="D372:E372"/>
    <mergeCell ref="F372:G372"/>
    <mergeCell ref="H372:I372"/>
    <mergeCell ref="J372:K372"/>
    <mergeCell ref="L372:O372"/>
    <mergeCell ref="P372:S372"/>
    <mergeCell ref="T372:V372"/>
    <mergeCell ref="B373:C373"/>
    <mergeCell ref="D373:E373"/>
    <mergeCell ref="F373:G373"/>
    <mergeCell ref="H373:I373"/>
    <mergeCell ref="J373:K373"/>
    <mergeCell ref="L373:O373"/>
    <mergeCell ref="P373:S373"/>
    <mergeCell ref="T373:V373"/>
    <mergeCell ref="V369:V370"/>
    <mergeCell ref="B370:C370"/>
    <mergeCell ref="D370:E370"/>
    <mergeCell ref="H370:I370"/>
    <mergeCell ref="L370:M370"/>
    <mergeCell ref="B371:C371"/>
    <mergeCell ref="D344:I344"/>
    <mergeCell ref="L344:N344"/>
    <mergeCell ref="P344:V344"/>
    <mergeCell ref="B334:C334"/>
    <mergeCell ref="B335:C335"/>
    <mergeCell ref="B336:C336"/>
    <mergeCell ref="B337:C337"/>
    <mergeCell ref="B338:C338"/>
    <mergeCell ref="B339:C339"/>
    <mergeCell ref="B340:C340"/>
    <mergeCell ref="B341:C341"/>
    <mergeCell ref="B342:C342"/>
    <mergeCell ref="B350:C350"/>
    <mergeCell ref="D350:E350"/>
    <mergeCell ref="F350:G350"/>
    <mergeCell ref="H350:I350"/>
    <mergeCell ref="J350:K350"/>
    <mergeCell ref="L350:Q350"/>
    <mergeCell ref="R350:V350"/>
    <mergeCell ref="B351:C351"/>
    <mergeCell ref="D351:E351"/>
    <mergeCell ref="F351:G351"/>
    <mergeCell ref="H351:I351"/>
    <mergeCell ref="J351:K351"/>
    <mergeCell ref="L351:O351"/>
    <mergeCell ref="P351:Q351"/>
    <mergeCell ref="R351:V351"/>
    <mergeCell ref="B347:C347"/>
    <mergeCell ref="D347:E347"/>
    <mergeCell ref="F347:G347"/>
    <mergeCell ref="H347:I347"/>
    <mergeCell ref="J347:K347"/>
    <mergeCell ref="L347:O347"/>
    <mergeCell ref="P347:S347"/>
    <mergeCell ref="T347:V347"/>
    <mergeCell ref="B348:C348"/>
    <mergeCell ref="D348:E348"/>
    <mergeCell ref="F348:G348"/>
    <mergeCell ref="H348:I348"/>
    <mergeCell ref="J348:K348"/>
    <mergeCell ref="L348:Q348"/>
    <mergeCell ref="R348:V349"/>
    <mergeCell ref="B349:C349"/>
    <mergeCell ref="D349:E349"/>
    <mergeCell ref="F349:G349"/>
    <mergeCell ref="H349:I349"/>
    <mergeCell ref="J349:K349"/>
    <mergeCell ref="L349:Q349"/>
    <mergeCell ref="O331:O332"/>
    <mergeCell ref="P331:P332"/>
    <mergeCell ref="Q331:Q332"/>
    <mergeCell ref="R331:R332"/>
    <mergeCell ref="S331:S332"/>
    <mergeCell ref="T331:T332"/>
    <mergeCell ref="U331:U332"/>
    <mergeCell ref="V331:V332"/>
    <mergeCell ref="B333:C333"/>
    <mergeCell ref="F331:F332"/>
    <mergeCell ref="G331:G332"/>
    <mergeCell ref="H331:H332"/>
    <mergeCell ref="I331:I332"/>
    <mergeCell ref="J331:J332"/>
    <mergeCell ref="K331:K332"/>
    <mergeCell ref="L331:L332"/>
    <mergeCell ref="M331:M332"/>
    <mergeCell ref="N331:N332"/>
    <mergeCell ref="A325:V325"/>
    <mergeCell ref="A326:V326"/>
    <mergeCell ref="A327:A351"/>
    <mergeCell ref="B327:C327"/>
    <mergeCell ref="D327:E327"/>
    <mergeCell ref="F327:Q327"/>
    <mergeCell ref="R327:S327"/>
    <mergeCell ref="T327:V327"/>
    <mergeCell ref="B328:C328"/>
    <mergeCell ref="D328:Q328"/>
    <mergeCell ref="R328:S328"/>
    <mergeCell ref="T328:V328"/>
    <mergeCell ref="B329:C329"/>
    <mergeCell ref="D329:Q329"/>
    <mergeCell ref="R329:S329"/>
    <mergeCell ref="T329:V329"/>
    <mergeCell ref="B330:C330"/>
    <mergeCell ref="D330:Q330"/>
    <mergeCell ref="R330:S330"/>
    <mergeCell ref="T330:V330"/>
    <mergeCell ref="B331:B332"/>
    <mergeCell ref="C331:C332"/>
    <mergeCell ref="D331:D332"/>
    <mergeCell ref="E331:E332"/>
    <mergeCell ref="B345:C345"/>
    <mergeCell ref="D345:E345"/>
    <mergeCell ref="F345:G345"/>
    <mergeCell ref="H345:I345"/>
    <mergeCell ref="J345:K345"/>
    <mergeCell ref="L345:O345"/>
    <mergeCell ref="P345:S345"/>
    <mergeCell ref="T345:V345"/>
    <mergeCell ref="B346:C346"/>
    <mergeCell ref="D346:E346"/>
    <mergeCell ref="F346:G346"/>
    <mergeCell ref="H346:I346"/>
    <mergeCell ref="J346:K346"/>
    <mergeCell ref="L346:O346"/>
    <mergeCell ref="P346:S346"/>
    <mergeCell ref="T346:V346"/>
    <mergeCell ref="V342:V343"/>
    <mergeCell ref="B343:C343"/>
    <mergeCell ref="D343:E343"/>
    <mergeCell ref="H343:I343"/>
    <mergeCell ref="L343:M343"/>
    <mergeCell ref="B344:C344"/>
    <mergeCell ref="D317:I317"/>
    <mergeCell ref="L317:N317"/>
    <mergeCell ref="P317:V317"/>
    <mergeCell ref="B307:C307"/>
    <mergeCell ref="B308:C308"/>
    <mergeCell ref="B309:C309"/>
    <mergeCell ref="B310:C310"/>
    <mergeCell ref="B311:C311"/>
    <mergeCell ref="B312:C312"/>
    <mergeCell ref="B313:C313"/>
    <mergeCell ref="B314:C314"/>
    <mergeCell ref="B315:C315"/>
    <mergeCell ref="B323:C323"/>
    <mergeCell ref="D323:E323"/>
    <mergeCell ref="F323:G323"/>
    <mergeCell ref="H323:I323"/>
    <mergeCell ref="J323:K323"/>
    <mergeCell ref="L323:Q323"/>
    <mergeCell ref="R323:V323"/>
    <mergeCell ref="B324:C324"/>
    <mergeCell ref="D324:E324"/>
    <mergeCell ref="F324:G324"/>
    <mergeCell ref="H324:I324"/>
    <mergeCell ref="J324:K324"/>
    <mergeCell ref="L324:O324"/>
    <mergeCell ref="P324:Q324"/>
    <mergeCell ref="R324:V324"/>
    <mergeCell ref="B320:C320"/>
    <mergeCell ref="D320:E320"/>
    <mergeCell ref="F320:G320"/>
    <mergeCell ref="H320:I320"/>
    <mergeCell ref="J320:K320"/>
    <mergeCell ref="L320:O320"/>
    <mergeCell ref="P320:S320"/>
    <mergeCell ref="T320:V320"/>
    <mergeCell ref="B321:C321"/>
    <mergeCell ref="D321:E321"/>
    <mergeCell ref="F321:G321"/>
    <mergeCell ref="H321:I321"/>
    <mergeCell ref="J321:K321"/>
    <mergeCell ref="L321:Q321"/>
    <mergeCell ref="R321:V322"/>
    <mergeCell ref="B322:C322"/>
    <mergeCell ref="D322:E322"/>
    <mergeCell ref="F322:G322"/>
    <mergeCell ref="H322:I322"/>
    <mergeCell ref="J322:K322"/>
    <mergeCell ref="L322:Q322"/>
    <mergeCell ref="O304:O305"/>
    <mergeCell ref="P304:P305"/>
    <mergeCell ref="Q304:Q305"/>
    <mergeCell ref="R304:R305"/>
    <mergeCell ref="S304:S305"/>
    <mergeCell ref="T304:T305"/>
    <mergeCell ref="U304:U305"/>
    <mergeCell ref="V304:V305"/>
    <mergeCell ref="B306:C306"/>
    <mergeCell ref="F304:F305"/>
    <mergeCell ref="G304:G305"/>
    <mergeCell ref="H304:H305"/>
    <mergeCell ref="I304:I305"/>
    <mergeCell ref="J304:J305"/>
    <mergeCell ref="K304:K305"/>
    <mergeCell ref="L304:L305"/>
    <mergeCell ref="M304:M305"/>
    <mergeCell ref="N304:N305"/>
    <mergeCell ref="A298:V298"/>
    <mergeCell ref="A299:V299"/>
    <mergeCell ref="A300:A324"/>
    <mergeCell ref="B300:C300"/>
    <mergeCell ref="D300:E300"/>
    <mergeCell ref="F300:Q300"/>
    <mergeCell ref="R300:S300"/>
    <mergeCell ref="T300:V300"/>
    <mergeCell ref="B301:C301"/>
    <mergeCell ref="D301:Q301"/>
    <mergeCell ref="R301:S301"/>
    <mergeCell ref="T301:V301"/>
    <mergeCell ref="B302:C302"/>
    <mergeCell ref="D302:Q302"/>
    <mergeCell ref="R302:S302"/>
    <mergeCell ref="T302:V302"/>
    <mergeCell ref="B303:C303"/>
    <mergeCell ref="D303:Q303"/>
    <mergeCell ref="R303:S303"/>
    <mergeCell ref="T303:V303"/>
    <mergeCell ref="B304:B305"/>
    <mergeCell ref="C304:C305"/>
    <mergeCell ref="D304:D305"/>
    <mergeCell ref="E304:E305"/>
    <mergeCell ref="B318:C318"/>
    <mergeCell ref="D318:E318"/>
    <mergeCell ref="F318:G318"/>
    <mergeCell ref="H318:I318"/>
    <mergeCell ref="J318:K318"/>
    <mergeCell ref="L318:O318"/>
    <mergeCell ref="P318:S318"/>
    <mergeCell ref="T318:V318"/>
    <mergeCell ref="B319:C319"/>
    <mergeCell ref="D319:E319"/>
    <mergeCell ref="F319:G319"/>
    <mergeCell ref="H319:I319"/>
    <mergeCell ref="J319:K319"/>
    <mergeCell ref="L319:O319"/>
    <mergeCell ref="P319:S319"/>
    <mergeCell ref="T319:V319"/>
    <mergeCell ref="V315:V316"/>
    <mergeCell ref="B316:C316"/>
    <mergeCell ref="D316:E316"/>
    <mergeCell ref="H316:I316"/>
    <mergeCell ref="L316:M316"/>
    <mergeCell ref="B317:C317"/>
    <mergeCell ref="D290:I290"/>
    <mergeCell ref="L290:N290"/>
    <mergeCell ref="P290:V290"/>
    <mergeCell ref="B280:C280"/>
    <mergeCell ref="B281:C281"/>
    <mergeCell ref="B282:C282"/>
    <mergeCell ref="B283:C283"/>
    <mergeCell ref="B284:C284"/>
    <mergeCell ref="B285:C285"/>
    <mergeCell ref="B286:C286"/>
    <mergeCell ref="B287:C287"/>
    <mergeCell ref="B288:C288"/>
    <mergeCell ref="B296:C296"/>
    <mergeCell ref="D296:E296"/>
    <mergeCell ref="F296:G296"/>
    <mergeCell ref="H296:I296"/>
    <mergeCell ref="J296:K296"/>
    <mergeCell ref="L296:Q296"/>
    <mergeCell ref="R296:V296"/>
    <mergeCell ref="B297:C297"/>
    <mergeCell ref="D297:E297"/>
    <mergeCell ref="F297:G297"/>
    <mergeCell ref="H297:I297"/>
    <mergeCell ref="J297:K297"/>
    <mergeCell ref="L297:O297"/>
    <mergeCell ref="P297:Q297"/>
    <mergeCell ref="R297:V297"/>
    <mergeCell ref="B293:C293"/>
    <mergeCell ref="D293:E293"/>
    <mergeCell ref="F293:G293"/>
    <mergeCell ref="H293:I293"/>
    <mergeCell ref="J293:K293"/>
    <mergeCell ref="L293:O293"/>
    <mergeCell ref="P293:S293"/>
    <mergeCell ref="T293:V293"/>
    <mergeCell ref="B294:C294"/>
    <mergeCell ref="D294:E294"/>
    <mergeCell ref="F294:G294"/>
    <mergeCell ref="H294:I294"/>
    <mergeCell ref="J294:K294"/>
    <mergeCell ref="L294:Q294"/>
    <mergeCell ref="R294:V295"/>
    <mergeCell ref="B295:C295"/>
    <mergeCell ref="D295:E295"/>
    <mergeCell ref="F295:G295"/>
    <mergeCell ref="H295:I295"/>
    <mergeCell ref="J295:K295"/>
    <mergeCell ref="L295:Q295"/>
    <mergeCell ref="O277:O278"/>
    <mergeCell ref="P277:P278"/>
    <mergeCell ref="Q277:Q278"/>
    <mergeCell ref="R277:R278"/>
    <mergeCell ref="S277:S278"/>
    <mergeCell ref="T277:T278"/>
    <mergeCell ref="U277:U278"/>
    <mergeCell ref="V277:V278"/>
    <mergeCell ref="B279:C279"/>
    <mergeCell ref="F277:F278"/>
    <mergeCell ref="G277:G278"/>
    <mergeCell ref="H277:H278"/>
    <mergeCell ref="I277:I278"/>
    <mergeCell ref="J277:J278"/>
    <mergeCell ref="K277:K278"/>
    <mergeCell ref="L277:L278"/>
    <mergeCell ref="M277:M278"/>
    <mergeCell ref="N277:N278"/>
    <mergeCell ref="A271:V271"/>
    <mergeCell ref="A272:V272"/>
    <mergeCell ref="A273:A297"/>
    <mergeCell ref="B273:C273"/>
    <mergeCell ref="D273:E273"/>
    <mergeCell ref="F273:Q273"/>
    <mergeCell ref="R273:S273"/>
    <mergeCell ref="T273:V273"/>
    <mergeCell ref="B274:C274"/>
    <mergeCell ref="D274:Q274"/>
    <mergeCell ref="R274:S274"/>
    <mergeCell ref="T274:V274"/>
    <mergeCell ref="B275:C275"/>
    <mergeCell ref="D275:Q275"/>
    <mergeCell ref="R275:S275"/>
    <mergeCell ref="T275:V275"/>
    <mergeCell ref="B276:C276"/>
    <mergeCell ref="D276:Q276"/>
    <mergeCell ref="R276:S276"/>
    <mergeCell ref="T276:V276"/>
    <mergeCell ref="B277:B278"/>
    <mergeCell ref="C277:C278"/>
    <mergeCell ref="D277:D278"/>
    <mergeCell ref="E277:E278"/>
    <mergeCell ref="B291:C291"/>
    <mergeCell ref="D291:E291"/>
    <mergeCell ref="F291:G291"/>
    <mergeCell ref="H291:I291"/>
    <mergeCell ref="J291:K291"/>
    <mergeCell ref="L291:O291"/>
    <mergeCell ref="P291:S291"/>
    <mergeCell ref="T291:V291"/>
    <mergeCell ref="B292:C292"/>
    <mergeCell ref="D292:E292"/>
    <mergeCell ref="F292:G292"/>
    <mergeCell ref="H292:I292"/>
    <mergeCell ref="J292:K292"/>
    <mergeCell ref="L292:O292"/>
    <mergeCell ref="P292:S292"/>
    <mergeCell ref="T292:V292"/>
    <mergeCell ref="V288:V289"/>
    <mergeCell ref="B289:C289"/>
    <mergeCell ref="D289:E289"/>
    <mergeCell ref="H289:I289"/>
    <mergeCell ref="L289:M289"/>
    <mergeCell ref="B290:C290"/>
    <mergeCell ref="D263:I263"/>
    <mergeCell ref="L263:N263"/>
    <mergeCell ref="P263:V263"/>
    <mergeCell ref="B253:C253"/>
    <mergeCell ref="B254:C254"/>
    <mergeCell ref="B255:C255"/>
    <mergeCell ref="B256:C256"/>
    <mergeCell ref="B257:C257"/>
    <mergeCell ref="B258:C258"/>
    <mergeCell ref="B259:C259"/>
    <mergeCell ref="B260:C260"/>
    <mergeCell ref="B261:C261"/>
    <mergeCell ref="B269:C269"/>
    <mergeCell ref="D269:E269"/>
    <mergeCell ref="F269:G269"/>
    <mergeCell ref="H269:I269"/>
    <mergeCell ref="J269:K269"/>
    <mergeCell ref="L269:Q269"/>
    <mergeCell ref="R269:V269"/>
    <mergeCell ref="B270:C270"/>
    <mergeCell ref="D270:E270"/>
    <mergeCell ref="F270:G270"/>
    <mergeCell ref="H270:I270"/>
    <mergeCell ref="J270:K270"/>
    <mergeCell ref="L270:O270"/>
    <mergeCell ref="P270:Q270"/>
    <mergeCell ref="R270:V270"/>
    <mergeCell ref="B266:C266"/>
    <mergeCell ref="D266:E266"/>
    <mergeCell ref="F266:G266"/>
    <mergeCell ref="H266:I266"/>
    <mergeCell ref="J266:K266"/>
    <mergeCell ref="L266:O266"/>
    <mergeCell ref="P266:S266"/>
    <mergeCell ref="T266:V266"/>
    <mergeCell ref="B267:C267"/>
    <mergeCell ref="D267:E267"/>
    <mergeCell ref="F267:G267"/>
    <mergeCell ref="H267:I267"/>
    <mergeCell ref="J267:K267"/>
    <mergeCell ref="L267:Q267"/>
    <mergeCell ref="R267:V268"/>
    <mergeCell ref="B268:C268"/>
    <mergeCell ref="D268:E268"/>
    <mergeCell ref="F268:G268"/>
    <mergeCell ref="H268:I268"/>
    <mergeCell ref="J268:K268"/>
    <mergeCell ref="L268:Q268"/>
    <mergeCell ref="O250:O251"/>
    <mergeCell ref="P250:P251"/>
    <mergeCell ref="Q250:Q251"/>
    <mergeCell ref="R250:R251"/>
    <mergeCell ref="S250:S251"/>
    <mergeCell ref="T250:T251"/>
    <mergeCell ref="U250:U251"/>
    <mergeCell ref="V250:V251"/>
    <mergeCell ref="B252:C252"/>
    <mergeCell ref="F250:F251"/>
    <mergeCell ref="G250:G251"/>
    <mergeCell ref="H250:H251"/>
    <mergeCell ref="I250:I251"/>
    <mergeCell ref="J250:J251"/>
    <mergeCell ref="K250:K251"/>
    <mergeCell ref="L250:L251"/>
    <mergeCell ref="M250:M251"/>
    <mergeCell ref="N250:N251"/>
    <mergeCell ref="A244:V244"/>
    <mergeCell ref="A245:V245"/>
    <mergeCell ref="A246:A270"/>
    <mergeCell ref="B246:C246"/>
    <mergeCell ref="D246:E246"/>
    <mergeCell ref="F246:Q246"/>
    <mergeCell ref="R246:S246"/>
    <mergeCell ref="T246:V246"/>
    <mergeCell ref="B247:C247"/>
    <mergeCell ref="D247:Q247"/>
    <mergeCell ref="R247:S247"/>
    <mergeCell ref="T247:V247"/>
    <mergeCell ref="B248:C248"/>
    <mergeCell ref="D248:Q248"/>
    <mergeCell ref="R248:S248"/>
    <mergeCell ref="T248:V248"/>
    <mergeCell ref="B249:C249"/>
    <mergeCell ref="D249:Q249"/>
    <mergeCell ref="R249:S249"/>
    <mergeCell ref="T249:V249"/>
    <mergeCell ref="B250:B251"/>
    <mergeCell ref="C250:C251"/>
    <mergeCell ref="D250:D251"/>
    <mergeCell ref="E250:E251"/>
    <mergeCell ref="B264:C264"/>
    <mergeCell ref="D264:E264"/>
    <mergeCell ref="F264:G264"/>
    <mergeCell ref="H264:I264"/>
    <mergeCell ref="J264:K264"/>
    <mergeCell ref="L264:O264"/>
    <mergeCell ref="P264:S264"/>
    <mergeCell ref="T264:V264"/>
    <mergeCell ref="B265:C265"/>
    <mergeCell ref="D265:E265"/>
    <mergeCell ref="F265:G265"/>
    <mergeCell ref="H265:I265"/>
    <mergeCell ref="J265:K265"/>
    <mergeCell ref="L265:O265"/>
    <mergeCell ref="P265:S265"/>
    <mergeCell ref="T265:V265"/>
    <mergeCell ref="V261:V262"/>
    <mergeCell ref="B262:C262"/>
    <mergeCell ref="D262:E262"/>
    <mergeCell ref="H262:I262"/>
    <mergeCell ref="L262:M262"/>
    <mergeCell ref="B263:C263"/>
    <mergeCell ref="D236:I236"/>
    <mergeCell ref="L236:N236"/>
    <mergeCell ref="P236:V236"/>
    <mergeCell ref="B226:C226"/>
    <mergeCell ref="B227:C227"/>
    <mergeCell ref="B228:C228"/>
    <mergeCell ref="B229:C229"/>
    <mergeCell ref="B230:C230"/>
    <mergeCell ref="B231:C231"/>
    <mergeCell ref="B232:C232"/>
    <mergeCell ref="B233:C233"/>
    <mergeCell ref="B234:C234"/>
    <mergeCell ref="B242:C242"/>
    <mergeCell ref="D242:E242"/>
    <mergeCell ref="F242:G242"/>
    <mergeCell ref="H242:I242"/>
    <mergeCell ref="J242:K242"/>
    <mergeCell ref="L242:Q242"/>
    <mergeCell ref="R242:V242"/>
    <mergeCell ref="B243:C243"/>
    <mergeCell ref="D243:E243"/>
    <mergeCell ref="F243:G243"/>
    <mergeCell ref="H243:I243"/>
    <mergeCell ref="J243:K243"/>
    <mergeCell ref="L243:O243"/>
    <mergeCell ref="P243:Q243"/>
    <mergeCell ref="R243:V243"/>
    <mergeCell ref="B239:C239"/>
    <mergeCell ref="D239:E239"/>
    <mergeCell ref="F239:G239"/>
    <mergeCell ref="H239:I239"/>
    <mergeCell ref="J239:K239"/>
    <mergeCell ref="L239:O239"/>
    <mergeCell ref="P239:S239"/>
    <mergeCell ref="T239:V239"/>
    <mergeCell ref="B240:C240"/>
    <mergeCell ref="D240:E240"/>
    <mergeCell ref="F240:G240"/>
    <mergeCell ref="H240:I240"/>
    <mergeCell ref="J240:K240"/>
    <mergeCell ref="L240:Q240"/>
    <mergeCell ref="R240:V241"/>
    <mergeCell ref="B241:C241"/>
    <mergeCell ref="D241:E241"/>
    <mergeCell ref="F241:G241"/>
    <mergeCell ref="H241:I241"/>
    <mergeCell ref="J241:K241"/>
    <mergeCell ref="L241:Q241"/>
    <mergeCell ref="O223:O224"/>
    <mergeCell ref="P223:P224"/>
    <mergeCell ref="Q223:Q224"/>
    <mergeCell ref="R223:R224"/>
    <mergeCell ref="S223:S224"/>
    <mergeCell ref="T223:T224"/>
    <mergeCell ref="U223:U224"/>
    <mergeCell ref="V223:V224"/>
    <mergeCell ref="B225:C225"/>
    <mergeCell ref="F223:F224"/>
    <mergeCell ref="G223:G224"/>
    <mergeCell ref="H223:H224"/>
    <mergeCell ref="I223:I224"/>
    <mergeCell ref="J223:J224"/>
    <mergeCell ref="K223:K224"/>
    <mergeCell ref="L223:L224"/>
    <mergeCell ref="M223:M224"/>
    <mergeCell ref="N223:N224"/>
    <mergeCell ref="A217:V217"/>
    <mergeCell ref="A218:V218"/>
    <mergeCell ref="A219:A243"/>
    <mergeCell ref="B219:C219"/>
    <mergeCell ref="D219:E219"/>
    <mergeCell ref="F219:Q219"/>
    <mergeCell ref="R219:S219"/>
    <mergeCell ref="T219:V219"/>
    <mergeCell ref="B220:C220"/>
    <mergeCell ref="D220:Q220"/>
    <mergeCell ref="R220:S220"/>
    <mergeCell ref="T220:V220"/>
    <mergeCell ref="B221:C221"/>
    <mergeCell ref="D221:Q221"/>
    <mergeCell ref="R221:S221"/>
    <mergeCell ref="T221:V221"/>
    <mergeCell ref="B222:C222"/>
    <mergeCell ref="D222:Q222"/>
    <mergeCell ref="R222:S222"/>
    <mergeCell ref="T222:V222"/>
    <mergeCell ref="B223:B224"/>
    <mergeCell ref="C223:C224"/>
    <mergeCell ref="D223:D224"/>
    <mergeCell ref="E223:E224"/>
    <mergeCell ref="B237:C237"/>
    <mergeCell ref="D237:E237"/>
    <mergeCell ref="F237:G237"/>
    <mergeCell ref="H237:I237"/>
    <mergeCell ref="J237:K237"/>
    <mergeCell ref="L237:O237"/>
    <mergeCell ref="P237:S237"/>
    <mergeCell ref="T237:V237"/>
    <mergeCell ref="B238:C238"/>
    <mergeCell ref="D238:E238"/>
    <mergeCell ref="F238:G238"/>
    <mergeCell ref="H238:I238"/>
    <mergeCell ref="J238:K238"/>
    <mergeCell ref="L238:O238"/>
    <mergeCell ref="P238:S238"/>
    <mergeCell ref="T238:V238"/>
    <mergeCell ref="V234:V235"/>
    <mergeCell ref="B235:C235"/>
    <mergeCell ref="D235:E235"/>
    <mergeCell ref="H235:I235"/>
    <mergeCell ref="L235:M235"/>
    <mergeCell ref="B236:C236"/>
    <mergeCell ref="D209:I209"/>
    <mergeCell ref="L209:N209"/>
    <mergeCell ref="P209:V209"/>
    <mergeCell ref="B199:C199"/>
    <mergeCell ref="B200:C200"/>
    <mergeCell ref="B201:C201"/>
    <mergeCell ref="B202:C202"/>
    <mergeCell ref="B203:C203"/>
    <mergeCell ref="B204:C204"/>
    <mergeCell ref="B205:C205"/>
    <mergeCell ref="B206:C206"/>
    <mergeCell ref="B207:C207"/>
    <mergeCell ref="B215:C215"/>
    <mergeCell ref="D215:E215"/>
    <mergeCell ref="F215:G215"/>
    <mergeCell ref="H215:I215"/>
    <mergeCell ref="J215:K215"/>
    <mergeCell ref="L215:Q215"/>
    <mergeCell ref="R215:V215"/>
    <mergeCell ref="B216:C216"/>
    <mergeCell ref="D216:E216"/>
    <mergeCell ref="F216:G216"/>
    <mergeCell ref="H216:I216"/>
    <mergeCell ref="J216:K216"/>
    <mergeCell ref="L216:O216"/>
    <mergeCell ref="P216:Q216"/>
    <mergeCell ref="R216:V216"/>
    <mergeCell ref="B212:C212"/>
    <mergeCell ref="D212:E212"/>
    <mergeCell ref="F212:G212"/>
    <mergeCell ref="H212:I212"/>
    <mergeCell ref="J212:K212"/>
    <mergeCell ref="L212:O212"/>
    <mergeCell ref="P212:S212"/>
    <mergeCell ref="T212:V212"/>
    <mergeCell ref="B213:C213"/>
    <mergeCell ref="D213:E213"/>
    <mergeCell ref="F213:G213"/>
    <mergeCell ref="H213:I213"/>
    <mergeCell ref="J213:K213"/>
    <mergeCell ref="L213:Q213"/>
    <mergeCell ref="R213:V214"/>
    <mergeCell ref="B214:C214"/>
    <mergeCell ref="D214:E214"/>
    <mergeCell ref="F214:G214"/>
    <mergeCell ref="H214:I214"/>
    <mergeCell ref="J214:K214"/>
    <mergeCell ref="L214:Q214"/>
    <mergeCell ref="O196:O197"/>
    <mergeCell ref="P196:P197"/>
    <mergeCell ref="Q196:Q197"/>
    <mergeCell ref="R196:R197"/>
    <mergeCell ref="S196:S197"/>
    <mergeCell ref="T196:T197"/>
    <mergeCell ref="U196:U197"/>
    <mergeCell ref="V196:V197"/>
    <mergeCell ref="B198:C198"/>
    <mergeCell ref="F196:F197"/>
    <mergeCell ref="G196:G197"/>
    <mergeCell ref="H196:H197"/>
    <mergeCell ref="I196:I197"/>
    <mergeCell ref="J196:J197"/>
    <mergeCell ref="K196:K197"/>
    <mergeCell ref="L196:L197"/>
    <mergeCell ref="M196:M197"/>
    <mergeCell ref="N196:N197"/>
    <mergeCell ref="A190:V190"/>
    <mergeCell ref="A191:V191"/>
    <mergeCell ref="A192:A216"/>
    <mergeCell ref="B192:C192"/>
    <mergeCell ref="D192:E192"/>
    <mergeCell ref="F192:Q192"/>
    <mergeCell ref="R192:S192"/>
    <mergeCell ref="T192:V192"/>
    <mergeCell ref="B193:C193"/>
    <mergeCell ref="D193:Q193"/>
    <mergeCell ref="R193:S193"/>
    <mergeCell ref="T193:V193"/>
    <mergeCell ref="B194:C194"/>
    <mergeCell ref="D194:Q194"/>
    <mergeCell ref="R194:S194"/>
    <mergeCell ref="T194:V194"/>
    <mergeCell ref="B195:C195"/>
    <mergeCell ref="D195:Q195"/>
    <mergeCell ref="R195:S195"/>
    <mergeCell ref="T195:V195"/>
    <mergeCell ref="B196:B197"/>
    <mergeCell ref="C196:C197"/>
    <mergeCell ref="D196:D197"/>
    <mergeCell ref="E196:E197"/>
    <mergeCell ref="B210:C210"/>
    <mergeCell ref="D210:E210"/>
    <mergeCell ref="F210:G210"/>
    <mergeCell ref="H210:I210"/>
    <mergeCell ref="J210:K210"/>
    <mergeCell ref="L210:O210"/>
    <mergeCell ref="P210:S210"/>
    <mergeCell ref="T210:V210"/>
    <mergeCell ref="B211:C211"/>
    <mergeCell ref="D211:E211"/>
    <mergeCell ref="F211:G211"/>
    <mergeCell ref="H211:I211"/>
    <mergeCell ref="J211:K211"/>
    <mergeCell ref="L211:O211"/>
    <mergeCell ref="P211:S211"/>
    <mergeCell ref="T211:V211"/>
    <mergeCell ref="V207:V208"/>
    <mergeCell ref="B208:C208"/>
    <mergeCell ref="D208:E208"/>
    <mergeCell ref="H208:I208"/>
    <mergeCell ref="L208:M208"/>
    <mergeCell ref="B209:C209"/>
    <mergeCell ref="D182:I182"/>
    <mergeCell ref="L182:N182"/>
    <mergeCell ref="P182:V182"/>
    <mergeCell ref="B172:C172"/>
    <mergeCell ref="B173:C173"/>
    <mergeCell ref="B174:C174"/>
    <mergeCell ref="B175:C175"/>
    <mergeCell ref="B176:C176"/>
    <mergeCell ref="B177:C177"/>
    <mergeCell ref="B178:C178"/>
    <mergeCell ref="B179:C179"/>
    <mergeCell ref="B180:C180"/>
    <mergeCell ref="B188:C188"/>
    <mergeCell ref="D188:E188"/>
    <mergeCell ref="F188:G188"/>
    <mergeCell ref="H188:I188"/>
    <mergeCell ref="J188:K188"/>
    <mergeCell ref="L188:Q188"/>
    <mergeCell ref="R188:V188"/>
    <mergeCell ref="B189:C189"/>
    <mergeCell ref="D189:E189"/>
    <mergeCell ref="F189:G189"/>
    <mergeCell ref="H189:I189"/>
    <mergeCell ref="J189:K189"/>
    <mergeCell ref="L189:O189"/>
    <mergeCell ref="P189:Q189"/>
    <mergeCell ref="R189:V189"/>
    <mergeCell ref="B185:C185"/>
    <mergeCell ref="D185:E185"/>
    <mergeCell ref="F185:G185"/>
    <mergeCell ref="H185:I185"/>
    <mergeCell ref="J185:K185"/>
    <mergeCell ref="L185:O185"/>
    <mergeCell ref="P185:S185"/>
    <mergeCell ref="T185:V185"/>
    <mergeCell ref="B186:C186"/>
    <mergeCell ref="D186:E186"/>
    <mergeCell ref="F186:G186"/>
    <mergeCell ref="H186:I186"/>
    <mergeCell ref="J186:K186"/>
    <mergeCell ref="L186:Q186"/>
    <mergeCell ref="R186:V187"/>
    <mergeCell ref="B187:C187"/>
    <mergeCell ref="D187:E187"/>
    <mergeCell ref="F187:G187"/>
    <mergeCell ref="H187:I187"/>
    <mergeCell ref="J187:K187"/>
    <mergeCell ref="L187:Q187"/>
    <mergeCell ref="O169:O170"/>
    <mergeCell ref="P169:P170"/>
    <mergeCell ref="Q169:Q170"/>
    <mergeCell ref="R169:R170"/>
    <mergeCell ref="S169:S170"/>
    <mergeCell ref="T169:T170"/>
    <mergeCell ref="U169:U170"/>
    <mergeCell ref="V169:V170"/>
    <mergeCell ref="B171:C171"/>
    <mergeCell ref="F169:F170"/>
    <mergeCell ref="G169:G170"/>
    <mergeCell ref="H169:H170"/>
    <mergeCell ref="I169:I170"/>
    <mergeCell ref="J169:J170"/>
    <mergeCell ref="K169:K170"/>
    <mergeCell ref="L169:L170"/>
    <mergeCell ref="M169:M170"/>
    <mergeCell ref="N169:N170"/>
    <mergeCell ref="A163:V163"/>
    <mergeCell ref="A164:V164"/>
    <mergeCell ref="A165:A189"/>
    <mergeCell ref="B165:C165"/>
    <mergeCell ref="D165:E165"/>
    <mergeCell ref="F165:Q165"/>
    <mergeCell ref="R165:S165"/>
    <mergeCell ref="T165:V165"/>
    <mergeCell ref="B166:C166"/>
    <mergeCell ref="D166:Q166"/>
    <mergeCell ref="R166:S166"/>
    <mergeCell ref="T166:V166"/>
    <mergeCell ref="B167:C167"/>
    <mergeCell ref="D167:Q167"/>
    <mergeCell ref="R167:S167"/>
    <mergeCell ref="T167:V167"/>
    <mergeCell ref="B168:C168"/>
    <mergeCell ref="D168:Q168"/>
    <mergeCell ref="R168:S168"/>
    <mergeCell ref="T168:V168"/>
    <mergeCell ref="B169:B170"/>
    <mergeCell ref="C169:C170"/>
    <mergeCell ref="D169:D170"/>
    <mergeCell ref="E169:E170"/>
    <mergeCell ref="B183:C183"/>
    <mergeCell ref="D183:E183"/>
    <mergeCell ref="F183:G183"/>
    <mergeCell ref="H183:I183"/>
    <mergeCell ref="J183:K183"/>
    <mergeCell ref="L183:O183"/>
    <mergeCell ref="P183:S183"/>
    <mergeCell ref="T183:V183"/>
    <mergeCell ref="B184:C184"/>
    <mergeCell ref="D184:E184"/>
    <mergeCell ref="F184:G184"/>
    <mergeCell ref="H184:I184"/>
    <mergeCell ref="J184:K184"/>
    <mergeCell ref="L184:O184"/>
    <mergeCell ref="P184:S184"/>
    <mergeCell ref="T184:V184"/>
    <mergeCell ref="V180:V181"/>
    <mergeCell ref="B181:C181"/>
    <mergeCell ref="D181:E181"/>
    <mergeCell ref="H181:I181"/>
    <mergeCell ref="L181:M181"/>
    <mergeCell ref="B182:C182"/>
    <mergeCell ref="D155:I155"/>
    <mergeCell ref="L155:N155"/>
    <mergeCell ref="P155:V155"/>
    <mergeCell ref="B145:C145"/>
    <mergeCell ref="B146:C146"/>
    <mergeCell ref="B147:C147"/>
    <mergeCell ref="B148:C148"/>
    <mergeCell ref="B149:C149"/>
    <mergeCell ref="B150:C150"/>
    <mergeCell ref="B151:C151"/>
    <mergeCell ref="B152:C152"/>
    <mergeCell ref="B153:C153"/>
    <mergeCell ref="B161:C161"/>
    <mergeCell ref="D161:E161"/>
    <mergeCell ref="F161:G161"/>
    <mergeCell ref="H161:I161"/>
    <mergeCell ref="J161:K161"/>
    <mergeCell ref="L161:Q161"/>
    <mergeCell ref="R161:V161"/>
    <mergeCell ref="B162:C162"/>
    <mergeCell ref="D162:E162"/>
    <mergeCell ref="F162:G162"/>
    <mergeCell ref="H162:I162"/>
    <mergeCell ref="J162:K162"/>
    <mergeCell ref="L162:O162"/>
    <mergeCell ref="P162:Q162"/>
    <mergeCell ref="R162:V162"/>
    <mergeCell ref="B158:C158"/>
    <mergeCell ref="D158:E158"/>
    <mergeCell ref="F158:G158"/>
    <mergeCell ref="H158:I158"/>
    <mergeCell ref="J158:K158"/>
    <mergeCell ref="L158:O158"/>
    <mergeCell ref="P158:S158"/>
    <mergeCell ref="T158:V158"/>
    <mergeCell ref="B159:C159"/>
    <mergeCell ref="D159:E159"/>
    <mergeCell ref="F159:G159"/>
    <mergeCell ref="H159:I159"/>
    <mergeCell ref="J159:K159"/>
    <mergeCell ref="L159:Q159"/>
    <mergeCell ref="R159:V160"/>
    <mergeCell ref="B160:C160"/>
    <mergeCell ref="D160:E160"/>
    <mergeCell ref="F160:G160"/>
    <mergeCell ref="H160:I160"/>
    <mergeCell ref="J160:K160"/>
    <mergeCell ref="L160:Q160"/>
    <mergeCell ref="O142:O143"/>
    <mergeCell ref="P142:P143"/>
    <mergeCell ref="Q142:Q143"/>
    <mergeCell ref="R142:R143"/>
    <mergeCell ref="S142:S143"/>
    <mergeCell ref="T142:T143"/>
    <mergeCell ref="U142:U143"/>
    <mergeCell ref="V142:V143"/>
    <mergeCell ref="B144:C144"/>
    <mergeCell ref="F142:F143"/>
    <mergeCell ref="G142:G143"/>
    <mergeCell ref="H142:H143"/>
    <mergeCell ref="I142:I143"/>
    <mergeCell ref="J142:J143"/>
    <mergeCell ref="K142:K143"/>
    <mergeCell ref="L142:L143"/>
    <mergeCell ref="M142:M143"/>
    <mergeCell ref="N142:N143"/>
    <mergeCell ref="A136:V136"/>
    <mergeCell ref="A137:V137"/>
    <mergeCell ref="A138:A162"/>
    <mergeCell ref="B138:C138"/>
    <mergeCell ref="D138:E138"/>
    <mergeCell ref="F138:Q138"/>
    <mergeCell ref="R138:S138"/>
    <mergeCell ref="T138:V138"/>
    <mergeCell ref="B139:C139"/>
    <mergeCell ref="D139:Q139"/>
    <mergeCell ref="R139:S139"/>
    <mergeCell ref="T139:V139"/>
    <mergeCell ref="B140:C140"/>
    <mergeCell ref="D140:Q140"/>
    <mergeCell ref="R140:S140"/>
    <mergeCell ref="T140:V140"/>
    <mergeCell ref="B141:C141"/>
    <mergeCell ref="D141:Q141"/>
    <mergeCell ref="R141:S141"/>
    <mergeCell ref="T141:V141"/>
    <mergeCell ref="B142:B143"/>
    <mergeCell ref="C142:C143"/>
    <mergeCell ref="D142:D143"/>
    <mergeCell ref="E142:E143"/>
    <mergeCell ref="B156:C156"/>
    <mergeCell ref="D156:E156"/>
    <mergeCell ref="F156:G156"/>
    <mergeCell ref="H156:I156"/>
    <mergeCell ref="J156:K156"/>
    <mergeCell ref="L156:O156"/>
    <mergeCell ref="P156:S156"/>
    <mergeCell ref="T156:V156"/>
    <mergeCell ref="B157:C157"/>
    <mergeCell ref="D157:E157"/>
    <mergeCell ref="F157:G157"/>
    <mergeCell ref="H157:I157"/>
    <mergeCell ref="J157:K157"/>
    <mergeCell ref="L157:O157"/>
    <mergeCell ref="P157:S157"/>
    <mergeCell ref="T157:V157"/>
    <mergeCell ref="V153:V154"/>
    <mergeCell ref="B154:C154"/>
    <mergeCell ref="D154:E154"/>
    <mergeCell ref="H154:I154"/>
    <mergeCell ref="L154:M154"/>
    <mergeCell ref="B155:C155"/>
    <mergeCell ref="D128:I128"/>
    <mergeCell ref="L128:N128"/>
    <mergeCell ref="P128:V128"/>
    <mergeCell ref="B118:C118"/>
    <mergeCell ref="B119:C119"/>
    <mergeCell ref="B120:C120"/>
    <mergeCell ref="B121:C121"/>
    <mergeCell ref="B122:C122"/>
    <mergeCell ref="B123:C123"/>
    <mergeCell ref="B124:C124"/>
    <mergeCell ref="B125:C125"/>
    <mergeCell ref="B126:C126"/>
    <mergeCell ref="B134:C134"/>
    <mergeCell ref="D134:E134"/>
    <mergeCell ref="F134:G134"/>
    <mergeCell ref="H134:I134"/>
    <mergeCell ref="J134:K134"/>
    <mergeCell ref="L134:Q134"/>
    <mergeCell ref="R134:V134"/>
    <mergeCell ref="B135:C135"/>
    <mergeCell ref="D135:E135"/>
    <mergeCell ref="F135:G135"/>
    <mergeCell ref="H135:I135"/>
    <mergeCell ref="J135:K135"/>
    <mergeCell ref="L135:O135"/>
    <mergeCell ref="P135:Q135"/>
    <mergeCell ref="R135:V135"/>
    <mergeCell ref="B131:C131"/>
    <mergeCell ref="D131:E131"/>
    <mergeCell ref="F131:G131"/>
    <mergeCell ref="H131:I131"/>
    <mergeCell ref="J131:K131"/>
    <mergeCell ref="L131:O131"/>
    <mergeCell ref="P131:S131"/>
    <mergeCell ref="T131:V131"/>
    <mergeCell ref="B132:C132"/>
    <mergeCell ref="D132:E132"/>
    <mergeCell ref="F132:G132"/>
    <mergeCell ref="H132:I132"/>
    <mergeCell ref="J132:K132"/>
    <mergeCell ref="L132:Q132"/>
    <mergeCell ref="R132:V133"/>
    <mergeCell ref="B133:C133"/>
    <mergeCell ref="D133:E133"/>
    <mergeCell ref="F133:G133"/>
    <mergeCell ref="H133:I133"/>
    <mergeCell ref="J133:K133"/>
    <mergeCell ref="L133:Q133"/>
    <mergeCell ref="O115:O116"/>
    <mergeCell ref="P115:P116"/>
    <mergeCell ref="Q115:Q116"/>
    <mergeCell ref="R115:R116"/>
    <mergeCell ref="S115:S116"/>
    <mergeCell ref="T115:T116"/>
    <mergeCell ref="U115:U116"/>
    <mergeCell ref="V115:V116"/>
    <mergeCell ref="B117:C117"/>
    <mergeCell ref="F115:F116"/>
    <mergeCell ref="G115:G116"/>
    <mergeCell ref="H115:H116"/>
    <mergeCell ref="I115:I116"/>
    <mergeCell ref="J115:J116"/>
    <mergeCell ref="K115:K116"/>
    <mergeCell ref="L115:L116"/>
    <mergeCell ref="M115:M116"/>
    <mergeCell ref="N115:N116"/>
    <mergeCell ref="A109:V109"/>
    <mergeCell ref="A110:V110"/>
    <mergeCell ref="A111:A135"/>
    <mergeCell ref="B111:C111"/>
    <mergeCell ref="D111:E111"/>
    <mergeCell ref="F111:Q111"/>
    <mergeCell ref="R111:S111"/>
    <mergeCell ref="T111:V111"/>
    <mergeCell ref="B112:C112"/>
    <mergeCell ref="D112:Q112"/>
    <mergeCell ref="R112:S112"/>
    <mergeCell ref="T112:V112"/>
    <mergeCell ref="B113:C113"/>
    <mergeCell ref="D113:Q113"/>
    <mergeCell ref="R113:S113"/>
    <mergeCell ref="T113:V113"/>
    <mergeCell ref="B114:C114"/>
    <mergeCell ref="D114:Q114"/>
    <mergeCell ref="R114:S114"/>
    <mergeCell ref="T114:V114"/>
    <mergeCell ref="B115:B116"/>
    <mergeCell ref="C115:C116"/>
    <mergeCell ref="D115:D116"/>
    <mergeCell ref="E115:E116"/>
    <mergeCell ref="B129:C129"/>
    <mergeCell ref="D129:E129"/>
    <mergeCell ref="F129:G129"/>
    <mergeCell ref="H129:I129"/>
    <mergeCell ref="J129:K129"/>
    <mergeCell ref="L129:O129"/>
    <mergeCell ref="P129:S129"/>
    <mergeCell ref="T129:V129"/>
    <mergeCell ref="B130:C130"/>
    <mergeCell ref="D130:E130"/>
    <mergeCell ref="F130:G130"/>
    <mergeCell ref="H130:I130"/>
    <mergeCell ref="J130:K130"/>
    <mergeCell ref="L130:O130"/>
    <mergeCell ref="P130:S130"/>
    <mergeCell ref="T130:V130"/>
    <mergeCell ref="V126:V127"/>
    <mergeCell ref="B127:C127"/>
    <mergeCell ref="D127:E127"/>
    <mergeCell ref="H127:I127"/>
    <mergeCell ref="L127:M127"/>
    <mergeCell ref="B128:C128"/>
    <mergeCell ref="A55:V55"/>
    <mergeCell ref="A56:V56"/>
    <mergeCell ref="A57:A81"/>
    <mergeCell ref="B57:C57"/>
    <mergeCell ref="D57:E57"/>
    <mergeCell ref="F57:Q57"/>
    <mergeCell ref="R57:S57"/>
    <mergeCell ref="T57:V57"/>
    <mergeCell ref="B58:C58"/>
    <mergeCell ref="D58:Q58"/>
    <mergeCell ref="R58:S58"/>
    <mergeCell ref="T58:V58"/>
    <mergeCell ref="B59:C59"/>
    <mergeCell ref="D59:Q59"/>
    <mergeCell ref="R59:S59"/>
    <mergeCell ref="T59:V59"/>
    <mergeCell ref="B60:C60"/>
    <mergeCell ref="D60:Q60"/>
    <mergeCell ref="R60:S60"/>
    <mergeCell ref="T60:V60"/>
    <mergeCell ref="B61:B62"/>
    <mergeCell ref="C61:C62"/>
    <mergeCell ref="D61:D62"/>
    <mergeCell ref="E61:E62"/>
    <mergeCell ref="F61:F62"/>
    <mergeCell ref="G61:G62"/>
    <mergeCell ref="H61:H62"/>
    <mergeCell ref="I61:I62"/>
    <mergeCell ref="J61:J62"/>
    <mergeCell ref="K61:K62"/>
    <mergeCell ref="L61:L62"/>
    <mergeCell ref="M61:M62"/>
    <mergeCell ref="N61:N62"/>
    <mergeCell ref="O61:O62"/>
    <mergeCell ref="P61:P62"/>
    <mergeCell ref="Q61:Q62"/>
    <mergeCell ref="R61:R62"/>
    <mergeCell ref="S61:S62"/>
    <mergeCell ref="T61:T62"/>
    <mergeCell ref="U61:U62"/>
    <mergeCell ref="V61:V62"/>
    <mergeCell ref="B63:C63"/>
    <mergeCell ref="B64:C64"/>
    <mergeCell ref="B65:C65"/>
    <mergeCell ref="B66:C66"/>
    <mergeCell ref="B67:C67"/>
    <mergeCell ref="B68:C68"/>
    <mergeCell ref="B69:C69"/>
    <mergeCell ref="B70:C70"/>
    <mergeCell ref="B71:C71"/>
    <mergeCell ref="B72:C72"/>
    <mergeCell ref="V72:V73"/>
    <mergeCell ref="B73:C73"/>
    <mergeCell ref="D73:E73"/>
    <mergeCell ref="H73:I73"/>
    <mergeCell ref="L73:M73"/>
    <mergeCell ref="B74:C74"/>
    <mergeCell ref="D74:I74"/>
    <mergeCell ref="L74:N74"/>
    <mergeCell ref="P74:V74"/>
    <mergeCell ref="B75:C75"/>
    <mergeCell ref="D75:E75"/>
    <mergeCell ref="F75:G75"/>
    <mergeCell ref="H75:I75"/>
    <mergeCell ref="J75:K75"/>
    <mergeCell ref="L75:O75"/>
    <mergeCell ref="P75:S75"/>
    <mergeCell ref="T75:V75"/>
    <mergeCell ref="B76:C76"/>
    <mergeCell ref="D76:E76"/>
    <mergeCell ref="F76:G76"/>
    <mergeCell ref="H76:I76"/>
    <mergeCell ref="J76:K76"/>
    <mergeCell ref="L76:O76"/>
    <mergeCell ref="P76:S76"/>
    <mergeCell ref="T76:V76"/>
    <mergeCell ref="B77:C77"/>
    <mergeCell ref="D77:E77"/>
    <mergeCell ref="F77:G77"/>
    <mergeCell ref="H77:I77"/>
    <mergeCell ref="J77:K77"/>
    <mergeCell ref="L77:O77"/>
    <mergeCell ref="P77:S77"/>
    <mergeCell ref="T77:V77"/>
    <mergeCell ref="B78:C78"/>
    <mergeCell ref="D78:E78"/>
    <mergeCell ref="F78:G78"/>
    <mergeCell ref="H78:I78"/>
    <mergeCell ref="J78:K78"/>
    <mergeCell ref="L78:Q78"/>
    <mergeCell ref="R78:V79"/>
    <mergeCell ref="B79:C79"/>
    <mergeCell ref="D79:E79"/>
    <mergeCell ref="F79:G79"/>
    <mergeCell ref="H79:I79"/>
    <mergeCell ref="J79:K79"/>
    <mergeCell ref="L79:Q79"/>
    <mergeCell ref="B80:C80"/>
    <mergeCell ref="D80:E80"/>
    <mergeCell ref="F80:G80"/>
    <mergeCell ref="H80:I80"/>
    <mergeCell ref="J80:K80"/>
    <mergeCell ref="L80:Q80"/>
    <mergeCell ref="R80:V80"/>
    <mergeCell ref="B81:C81"/>
    <mergeCell ref="D81:E81"/>
    <mergeCell ref="F81:G81"/>
    <mergeCell ref="H81:I81"/>
    <mergeCell ref="J81:K81"/>
    <mergeCell ref="L81:O81"/>
    <mergeCell ref="P81:Q81"/>
    <mergeCell ref="R81:V81"/>
    <mergeCell ref="A82:V82"/>
    <mergeCell ref="A83:V83"/>
    <mergeCell ref="A84:A108"/>
    <mergeCell ref="B84:C84"/>
    <mergeCell ref="D84:E84"/>
    <mergeCell ref="F84:Q84"/>
    <mergeCell ref="R84:S84"/>
    <mergeCell ref="T84:V84"/>
    <mergeCell ref="B85:C85"/>
    <mergeCell ref="D85:Q85"/>
    <mergeCell ref="R85:S85"/>
    <mergeCell ref="T85:V85"/>
    <mergeCell ref="B86:C86"/>
    <mergeCell ref="D86:Q86"/>
    <mergeCell ref="R86:S86"/>
    <mergeCell ref="T86:V86"/>
    <mergeCell ref="B87:C87"/>
    <mergeCell ref="D87:Q87"/>
    <mergeCell ref="R87:S87"/>
    <mergeCell ref="T87:V87"/>
    <mergeCell ref="B88:B89"/>
    <mergeCell ref="C88:C89"/>
    <mergeCell ref="D88:D89"/>
    <mergeCell ref="E88:E89"/>
    <mergeCell ref="F88:F89"/>
    <mergeCell ref="G88:G89"/>
    <mergeCell ref="H88:H89"/>
    <mergeCell ref="I88:I89"/>
    <mergeCell ref="J88:J89"/>
    <mergeCell ref="K88:K89"/>
    <mergeCell ref="L88:L89"/>
    <mergeCell ref="M88:M89"/>
    <mergeCell ref="N88:N89"/>
    <mergeCell ref="O88:O89"/>
    <mergeCell ref="P88:P89"/>
    <mergeCell ref="Q88:Q89"/>
    <mergeCell ref="R88:R89"/>
    <mergeCell ref="S88:S89"/>
    <mergeCell ref="T88:T89"/>
    <mergeCell ref="U88:U89"/>
    <mergeCell ref="V88:V89"/>
    <mergeCell ref="B90:C90"/>
    <mergeCell ref="B91:C91"/>
    <mergeCell ref="B92:C92"/>
    <mergeCell ref="B93:C93"/>
    <mergeCell ref="B94:C94"/>
    <mergeCell ref="B95:C95"/>
    <mergeCell ref="B96:C96"/>
    <mergeCell ref="B97:C97"/>
    <mergeCell ref="B98:C98"/>
    <mergeCell ref="B99:C99"/>
    <mergeCell ref="V99:V100"/>
    <mergeCell ref="B100:C100"/>
    <mergeCell ref="D100:E100"/>
    <mergeCell ref="H100:I100"/>
    <mergeCell ref="L100:M100"/>
    <mergeCell ref="B101:C101"/>
    <mergeCell ref="D101:I101"/>
    <mergeCell ref="L101:N101"/>
    <mergeCell ref="P101:V101"/>
    <mergeCell ref="B102:C102"/>
    <mergeCell ref="D102:E102"/>
    <mergeCell ref="F102:G102"/>
    <mergeCell ref="H102:I102"/>
    <mergeCell ref="J102:K102"/>
    <mergeCell ref="L102:O102"/>
    <mergeCell ref="P102:S102"/>
    <mergeCell ref="T102:V102"/>
    <mergeCell ref="B103:C103"/>
    <mergeCell ref="D103:E103"/>
    <mergeCell ref="F103:G103"/>
    <mergeCell ref="H103:I103"/>
    <mergeCell ref="J103:K103"/>
    <mergeCell ref="L103:O103"/>
    <mergeCell ref="P103:S103"/>
    <mergeCell ref="T103:V103"/>
    <mergeCell ref="B104:C104"/>
    <mergeCell ref="D104:E104"/>
    <mergeCell ref="F104:G104"/>
    <mergeCell ref="H104:I104"/>
    <mergeCell ref="J104:K104"/>
    <mergeCell ref="L104:O104"/>
    <mergeCell ref="P104:S104"/>
    <mergeCell ref="T104:V104"/>
    <mergeCell ref="B105:C105"/>
    <mergeCell ref="D105:E105"/>
    <mergeCell ref="F105:G105"/>
    <mergeCell ref="H105:I105"/>
    <mergeCell ref="J105:K105"/>
    <mergeCell ref="L105:Q105"/>
    <mergeCell ref="R105:V106"/>
    <mergeCell ref="B106:C106"/>
    <mergeCell ref="D106:E106"/>
    <mergeCell ref="F106:G106"/>
    <mergeCell ref="H106:I106"/>
    <mergeCell ref="J106:K106"/>
    <mergeCell ref="L106:Q106"/>
    <mergeCell ref="B107:C107"/>
    <mergeCell ref="D107:E107"/>
    <mergeCell ref="F107:G107"/>
    <mergeCell ref="H107:I107"/>
    <mergeCell ref="J107:K107"/>
    <mergeCell ref="L107:Q107"/>
    <mergeCell ref="R107:V107"/>
    <mergeCell ref="B108:C108"/>
    <mergeCell ref="D108:E108"/>
    <mergeCell ref="F108:G108"/>
    <mergeCell ref="H108:I108"/>
    <mergeCell ref="J108:K108"/>
    <mergeCell ref="L108:O108"/>
    <mergeCell ref="P108:Q108"/>
    <mergeCell ref="R108:V108"/>
    <mergeCell ref="A1:V1"/>
    <mergeCell ref="A2:V2"/>
    <mergeCell ref="A3:A27"/>
    <mergeCell ref="B3:C3"/>
    <mergeCell ref="D3:E3"/>
    <mergeCell ref="F3:Q3"/>
    <mergeCell ref="R3:S3"/>
    <mergeCell ref="T3:V3"/>
    <mergeCell ref="B4:C4"/>
    <mergeCell ref="D4:Q4"/>
    <mergeCell ref="R4:S4"/>
    <mergeCell ref="T4:V4"/>
    <mergeCell ref="B5:C5"/>
    <mergeCell ref="D5:Q5"/>
    <mergeCell ref="R5:S5"/>
    <mergeCell ref="T5:V5"/>
    <mergeCell ref="B6:C6"/>
    <mergeCell ref="D6:Q6"/>
    <mergeCell ref="R6:S6"/>
    <mergeCell ref="T6:V6"/>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Q7:Q8"/>
    <mergeCell ref="R7:R8"/>
    <mergeCell ref="S7:S8"/>
    <mergeCell ref="T7:T8"/>
    <mergeCell ref="U7:U8"/>
    <mergeCell ref="V7:V8"/>
    <mergeCell ref="B9:C9"/>
    <mergeCell ref="B10:C10"/>
    <mergeCell ref="B11:C11"/>
    <mergeCell ref="B12:C12"/>
    <mergeCell ref="B13:C13"/>
    <mergeCell ref="B14:C14"/>
    <mergeCell ref="B15:C15"/>
    <mergeCell ref="B16:C16"/>
    <mergeCell ref="B17:C17"/>
    <mergeCell ref="B18:C18"/>
    <mergeCell ref="V18:V19"/>
    <mergeCell ref="B19:C19"/>
    <mergeCell ref="D19:E19"/>
    <mergeCell ref="H19:I19"/>
    <mergeCell ref="L19:M19"/>
    <mergeCell ref="B20:C20"/>
    <mergeCell ref="D20:I20"/>
    <mergeCell ref="L20:N20"/>
    <mergeCell ref="P20:V20"/>
    <mergeCell ref="B21:C21"/>
    <mergeCell ref="D21:E21"/>
    <mergeCell ref="F21:G21"/>
    <mergeCell ref="H21:I21"/>
    <mergeCell ref="J21:K21"/>
    <mergeCell ref="L21:O21"/>
    <mergeCell ref="P21:S21"/>
    <mergeCell ref="T21:V21"/>
    <mergeCell ref="B22:C22"/>
    <mergeCell ref="D22:E22"/>
    <mergeCell ref="F22:G22"/>
    <mergeCell ref="H22:I22"/>
    <mergeCell ref="J22:K22"/>
    <mergeCell ref="L22:O22"/>
    <mergeCell ref="P22:S22"/>
    <mergeCell ref="T22:V22"/>
    <mergeCell ref="B23:C23"/>
    <mergeCell ref="D23:E23"/>
    <mergeCell ref="F23:G23"/>
    <mergeCell ref="H23:I23"/>
    <mergeCell ref="J23:K23"/>
    <mergeCell ref="L23:O23"/>
    <mergeCell ref="P23:S23"/>
    <mergeCell ref="T23:V23"/>
    <mergeCell ref="B24:C24"/>
    <mergeCell ref="D24:E24"/>
    <mergeCell ref="F24:G24"/>
    <mergeCell ref="H24:I24"/>
    <mergeCell ref="J24:K24"/>
    <mergeCell ref="L24:Q24"/>
    <mergeCell ref="R24:V25"/>
    <mergeCell ref="B25:C25"/>
    <mergeCell ref="D25:E25"/>
    <mergeCell ref="F25:G25"/>
    <mergeCell ref="H25:I25"/>
    <mergeCell ref="J25:K25"/>
    <mergeCell ref="L25:Q25"/>
    <mergeCell ref="B26:C26"/>
    <mergeCell ref="D26:E26"/>
    <mergeCell ref="F26:G26"/>
    <mergeCell ref="H26:I26"/>
    <mergeCell ref="J26:K26"/>
    <mergeCell ref="L26:Q26"/>
    <mergeCell ref="R26:V26"/>
    <mergeCell ref="B27:C27"/>
    <mergeCell ref="D27:E27"/>
    <mergeCell ref="F27:G27"/>
    <mergeCell ref="H27:I27"/>
    <mergeCell ref="J27:K27"/>
    <mergeCell ref="L27:O27"/>
    <mergeCell ref="P27:Q27"/>
    <mergeCell ref="R27:V27"/>
    <mergeCell ref="B36:C36"/>
    <mergeCell ref="B37:C37"/>
    <mergeCell ref="B38:C38"/>
    <mergeCell ref="B39:C39"/>
    <mergeCell ref="B40:C40"/>
    <mergeCell ref="B41:C41"/>
    <mergeCell ref="B42:C42"/>
    <mergeCell ref="U34:U35"/>
    <mergeCell ref="C34:C35"/>
    <mergeCell ref="J34:J35"/>
    <mergeCell ref="K34:K35"/>
    <mergeCell ref="L34:L35"/>
    <mergeCell ref="B53:C53"/>
    <mergeCell ref="D53:E53"/>
    <mergeCell ref="F53:G53"/>
    <mergeCell ref="H53:I53"/>
    <mergeCell ref="J53:K53"/>
    <mergeCell ref="L53:Q53"/>
    <mergeCell ref="R53:V53"/>
    <mergeCell ref="B54:C54"/>
    <mergeCell ref="D54:E54"/>
    <mergeCell ref="F54:G54"/>
    <mergeCell ref="H54:I54"/>
    <mergeCell ref="J54:K54"/>
    <mergeCell ref="L54:O54"/>
    <mergeCell ref="P54:Q54"/>
    <mergeCell ref="R54:V54"/>
    <mergeCell ref="B50:C50"/>
    <mergeCell ref="D50:E50"/>
    <mergeCell ref="F50:G50"/>
    <mergeCell ref="H50:I50"/>
    <mergeCell ref="J50:K50"/>
    <mergeCell ref="L50:O50"/>
    <mergeCell ref="P50:S50"/>
    <mergeCell ref="T50:V50"/>
    <mergeCell ref="B51:C51"/>
    <mergeCell ref="D51:E51"/>
    <mergeCell ref="F51:G51"/>
    <mergeCell ref="H51:I51"/>
    <mergeCell ref="J51:K51"/>
    <mergeCell ref="L51:Q51"/>
    <mergeCell ref="R51:V52"/>
    <mergeCell ref="B52:C52"/>
    <mergeCell ref="D52:E52"/>
    <mergeCell ref="F52:G52"/>
    <mergeCell ref="H52:I52"/>
    <mergeCell ref="J52:K52"/>
    <mergeCell ref="L52:Q52"/>
    <mergeCell ref="A28:V28"/>
    <mergeCell ref="A29:V29"/>
    <mergeCell ref="A30:A54"/>
    <mergeCell ref="B30:C30"/>
    <mergeCell ref="D30:E30"/>
    <mergeCell ref="F30:Q30"/>
    <mergeCell ref="R30:S30"/>
    <mergeCell ref="T30:V30"/>
    <mergeCell ref="B31:C31"/>
    <mergeCell ref="D31:Q31"/>
    <mergeCell ref="R31:S31"/>
    <mergeCell ref="T31:V31"/>
    <mergeCell ref="B32:C32"/>
    <mergeCell ref="D32:Q32"/>
    <mergeCell ref="R32:S32"/>
    <mergeCell ref="T32:V32"/>
    <mergeCell ref="B33:C33"/>
    <mergeCell ref="D33:Q33"/>
    <mergeCell ref="R33:S33"/>
    <mergeCell ref="T33:V33"/>
    <mergeCell ref="B48:C48"/>
    <mergeCell ref="D48:E48"/>
    <mergeCell ref="F48:G48"/>
    <mergeCell ref="H48:I48"/>
    <mergeCell ref="J48:K48"/>
    <mergeCell ref="L48:O48"/>
    <mergeCell ref="P48:S48"/>
    <mergeCell ref="T48:V48"/>
    <mergeCell ref="B49:C49"/>
    <mergeCell ref="D49:E49"/>
    <mergeCell ref="F49:G49"/>
    <mergeCell ref="H49:I49"/>
    <mergeCell ref="J49:K49"/>
    <mergeCell ref="L49:O49"/>
    <mergeCell ref="P49:S49"/>
    <mergeCell ref="T49:V49"/>
    <mergeCell ref="B44:C44"/>
    <mergeCell ref="B45:C45"/>
    <mergeCell ref="V45:V46"/>
    <mergeCell ref="B46:C46"/>
    <mergeCell ref="D46:E46"/>
    <mergeCell ref="H46:I46"/>
    <mergeCell ref="L46:M46"/>
    <mergeCell ref="B47:C47"/>
    <mergeCell ref="D47:I47"/>
    <mergeCell ref="L47:N47"/>
    <mergeCell ref="P47:V47"/>
    <mergeCell ref="B43:C43"/>
    <mergeCell ref="M34:M35"/>
    <mergeCell ref="N34:N35"/>
    <mergeCell ref="O34:O35"/>
    <mergeCell ref="P34:P35"/>
    <mergeCell ref="Q34:Q35"/>
    <mergeCell ref="R34:R35"/>
    <mergeCell ref="S34:S35"/>
    <mergeCell ref="T34:T35"/>
    <mergeCell ref="D34:D35"/>
    <mergeCell ref="E34:E35"/>
    <mergeCell ref="F34:F35"/>
    <mergeCell ref="G34:G35"/>
    <mergeCell ref="H34:H35"/>
    <mergeCell ref="I34:I35"/>
    <mergeCell ref="B34:B35"/>
    <mergeCell ref="V34:V35"/>
    <mergeCell ref="A2566:V2566"/>
    <mergeCell ref="A2567:V2567"/>
    <mergeCell ref="A2568:A2592"/>
    <mergeCell ref="B2568:C2568"/>
    <mergeCell ref="D2568:E2568"/>
    <mergeCell ref="F2568:Q2568"/>
    <mergeCell ref="R2568:S2568"/>
    <mergeCell ref="T2568:V2568"/>
    <mergeCell ref="B2569:C2569"/>
    <mergeCell ref="D2569:Q2569"/>
    <mergeCell ref="R2569:S2569"/>
    <mergeCell ref="T2569:V2569"/>
    <mergeCell ref="B2570:C2570"/>
    <mergeCell ref="D2570:Q2570"/>
    <mergeCell ref="R2570:S2570"/>
    <mergeCell ref="T2570:V2570"/>
    <mergeCell ref="B2571:C2571"/>
    <mergeCell ref="D2571:Q2571"/>
    <mergeCell ref="R2571:S2571"/>
    <mergeCell ref="T2571:V2571"/>
    <mergeCell ref="B2572:B2573"/>
    <mergeCell ref="C2572:C2573"/>
    <mergeCell ref="D2572:D2573"/>
    <mergeCell ref="E2572:E2573"/>
    <mergeCell ref="F2572:F2573"/>
    <mergeCell ref="G2572:G2573"/>
    <mergeCell ref="H2572:H2573"/>
    <mergeCell ref="I2572:I2573"/>
    <mergeCell ref="J2572:J2573"/>
    <mergeCell ref="K2572:K2573"/>
    <mergeCell ref="L2572:L2573"/>
    <mergeCell ref="M2572:M2573"/>
    <mergeCell ref="N2572:N2573"/>
    <mergeCell ref="O2572:O2573"/>
    <mergeCell ref="P2572:P2573"/>
    <mergeCell ref="Q2572:Q2573"/>
    <mergeCell ref="R2572:R2573"/>
    <mergeCell ref="S2572:S2573"/>
    <mergeCell ref="T2572:T2573"/>
    <mergeCell ref="U2572:U2573"/>
    <mergeCell ref="V2572:V2573"/>
    <mergeCell ref="B2574:C2574"/>
    <mergeCell ref="B2575:C2575"/>
    <mergeCell ref="B2576:C2576"/>
    <mergeCell ref="B2577:C2577"/>
    <mergeCell ref="B2578:C2578"/>
    <mergeCell ref="B2579:C2579"/>
    <mergeCell ref="B2580:C2580"/>
    <mergeCell ref="B2581:C2581"/>
    <mergeCell ref="B2582:C2582"/>
    <mergeCell ref="B2583:C2583"/>
    <mergeCell ref="V2583:V2584"/>
    <mergeCell ref="B2584:C2584"/>
    <mergeCell ref="D2584:E2584"/>
    <mergeCell ref="H2584:I2584"/>
    <mergeCell ref="L2584:M2584"/>
    <mergeCell ref="B2585:C2585"/>
    <mergeCell ref="D2585:I2585"/>
    <mergeCell ref="L2585:N2585"/>
    <mergeCell ref="P2585:V2585"/>
    <mergeCell ref="B2586:C2586"/>
    <mergeCell ref="D2586:E2586"/>
    <mergeCell ref="F2586:G2586"/>
    <mergeCell ref="H2586:I2586"/>
    <mergeCell ref="B2591:C2591"/>
    <mergeCell ref="D2591:E2591"/>
    <mergeCell ref="F2591:G2591"/>
    <mergeCell ref="H2591:I2591"/>
    <mergeCell ref="J2591:K2591"/>
    <mergeCell ref="L2591:Q2591"/>
    <mergeCell ref="R2591:V2591"/>
    <mergeCell ref="B2592:C2592"/>
    <mergeCell ref="D2592:E2592"/>
    <mergeCell ref="F2592:G2592"/>
    <mergeCell ref="H2592:I2592"/>
    <mergeCell ref="J2592:K2592"/>
    <mergeCell ref="L2592:O2592"/>
    <mergeCell ref="P2592:Q2592"/>
    <mergeCell ref="R2592:V2592"/>
    <mergeCell ref="J2586:K2586"/>
    <mergeCell ref="L2586:O2586"/>
    <mergeCell ref="P2586:S2586"/>
    <mergeCell ref="T2586:V2586"/>
    <mergeCell ref="B2587:C2587"/>
    <mergeCell ref="D2587:E2587"/>
    <mergeCell ref="F2587:G2587"/>
    <mergeCell ref="H2587:I2587"/>
    <mergeCell ref="J2587:K2587"/>
    <mergeCell ref="L2587:O2587"/>
    <mergeCell ref="P2587:S2587"/>
    <mergeCell ref="T2587:V2587"/>
    <mergeCell ref="B2588:C2588"/>
    <mergeCell ref="D2588:E2588"/>
    <mergeCell ref="F2588:G2588"/>
    <mergeCell ref="H2588:I2588"/>
    <mergeCell ref="J2588:K2588"/>
    <mergeCell ref="L2588:O2588"/>
    <mergeCell ref="P2588:S2588"/>
    <mergeCell ref="T2588:V2588"/>
    <mergeCell ref="B2589:C2589"/>
    <mergeCell ref="D2589:E2589"/>
    <mergeCell ref="F2589:G2589"/>
    <mergeCell ref="H2589:I2589"/>
    <mergeCell ref="J2589:K2589"/>
    <mergeCell ref="L2589:Q2589"/>
    <mergeCell ref="R2589:V2590"/>
    <mergeCell ref="B2590:C2590"/>
    <mergeCell ref="D2590:E2590"/>
    <mergeCell ref="F2590:G2590"/>
    <mergeCell ref="H2590:I2590"/>
    <mergeCell ref="J2590:K2590"/>
    <mergeCell ref="L2590:Q2590"/>
  </mergeCells>
  <phoneticPr fontId="3" type="noConversion"/>
  <conditionalFormatting sqref="A25:Q25 A24:R24 A1:V8 Q16 Q9:V15 S16:V16 A26:R27 O13:O16 L12:O12 L13:N14 A19:V23 P11:P16 N11:O11 N9:P10 A9:K14 L9:M11 A52:Q52 A79:Q79 A106:Q106 A133:Q133 A160:Q160 A187:Q187 A214:Q214 A241:Q241 A268:Q268 A295:Q295 A322:Q322 A349:Q349 A376:Q376 A403:Q403 A430:Q430 A457:Q457 A484:Q484 A511:Q511 A538:Q538 A565:Q565 A592:Q592 A619:Q619 A646:Q646 A673:Q673 A700:Q700 A727:Q727 A754:Q754 A781:Q781 A808:Q808 A835:Q835 A862:Q862 A889:Q889 A916:Q916 A943:Q943 A970:Q970 A997:Q997 A1024:Q1024 A1051:Q1051 A1078:Q1078 A1105:Q1105 A1132:Q1132 A1159:Q1159 A1186:Q1186 A1213:Q1213 A1240:Q1240 A1267:Q1267 A1294:Q1294 A1321:Q1321 A1348:Q1348 A1375:Q1375 A1402:Q1402 A1429:Q1429 A1456:Q1456 A1483:Q1483 A1510:Q1510 A1537:Q1537 A1564:Q1564 A1591:Q1591 A1618:Q1618 A1645:Q1645 A1672:Q1672 A1699:Q1699 A1726:Q1726 A1753:Q1753 A1780:Q1780 A1807:Q1807 A1834:Q1834 A1861:Q1861 A1888:Q1888 A1915:Q1915 A1942:Q1942 A1969:Q1969 A1996:Q1996 A2023:Q2023 A2050:Q2050 A2077:Q2077 A2104:Q2104 A2131:Q2131 A2158:Q2158 A2185:Q2185 A2212:Q2212 A2239:Q2239 A2266:Q2266 A2293:Q2293 A2320:Q2320 A2347:Q2347 A2374:Q2374 A2401:Q2401 A2428:Q2428 A2455:Q2455 A2482:Q2482 A2509:Q2509 A2536:Q2536 A2563:Q2563 A2590:Q2590 A2617:Q2617 A2644:Q2644 A2671:Q2671 A2698:Q2698 A51:R51 A78:R78 A105:R105 A132:R132 A159:R159 A186:R186 A213:R213 A240:R240 A267:R267 A294:R294 A321:R321 A348:R348 A375:R375 A402:R402 A429:R429 A456:R456 A483:R483 A510:R510 A537:R537 A564:R564 A591:R591 A618:R618 A645:R645 A672:R672 A699:R699 A726:R726 A753:R753 A780:R780 A807:R807 A834:R834 A861:R861 A888:R888 A915:R915 A942:R942 A969:R969 A996:R996 A1023:R1023 A1050:R1050 A1077:R1077 A1104:R1104 A1131:R1131 A1158:R1158 A1185:R1185 A1212:R1212 A1239:R1239 A1266:R1266 A1293:R1293 A1320:R1320 A1347:R1347 A1374:R1374 A1401:R1401 A1428:R1428 A1455:R1455 A1482:R1482 A1509:R1509 A1536:R1536 A1563:R1563 A1590:R1590 A1617:R1617 A1644:R1644 A1671:R1671 A1698:R1698 A1725:R1725 A1752:R1752 A1779:R1779 A1806:R1806 A1833:R1833 A1860:R1860 A1887:R1887 A1914:R1914 A1941:R1941 A1968:R1968 A1995:R1995 A2022:R2022 A2049:R2049 A2076:R2076 A2103:R2103 A2130:R2130 A2157:R2157 A2184:R2184 A2211:R2211 A2238:R2238 A2265:R2265 A2292:R2292 A2319:R2319 A2346:R2346 A2373:R2373 A2400:R2400 A2427:R2427 A2454:R2454 A2481:R2481 A2508:R2508 A2535:R2535 A2562:R2562 A2589:R2589 A2616:R2616 A2643:R2643 A2670:R2670 A2697:R2697 A28:V35 A55:V62 A82:V89 A109:V116 A136:V143 A163:V170 A190:V197 A217:V224 A244:V251 A271:V278 A298:V305 A325:V332 A352:V359 A379:V386 A406:V413 A433:V440 A460:V467 A487:V494 A514:V521 A541:V548 A568:V575 A595:V602 A622:V629 A649:V656 A676:V683 A703:V710 A730:V737 A757:V764 A784:V791 A811:V818 A838:V845 A865:V872 A892:V899 A919:V926 A946:V953 A973:V980 A1000:V1007 A1027:V1034 A1054:V1061 A1081:V1088 A1108:V1115 A1135:V1142 A1162:V1169 A1189:V1196 A1216:V1223 A1243:V1250 A1270:V1277 A1297:V1304 A1324:V1331 A1351:V1358 A1378:V1385 A1405:V1412 A1432:V1439 A1459:V1466 A1486:V1493 A1513:V1520 A1540:V1547 A1567:V1574 A1594:V1601 A1621:V1628 A1648:V1655 A1675:V1682 A1702:V1709 A1729:V1736 A1756:V1763 A1783:V1790 A1810:V1817 A1837:V1844 A1864:V1871 A1891:V1898 A1918:V1925 A1945:V1952 A1972:V1979 A1999:V2006 A2026:V2033 A2053:V2060 A2080:V2087 A2107:V2114 A2134:V2141 A2161:V2168 A2188:V2195 A2215:V2222 A2242:V2249 A2269:V2276 A2296:V2303 A2323:V2330 A2350:V2357 A2377:V2384 A2404:V2411 A2431:V2438 A2458:V2465 A2485:V2492 A2512:V2519 A2539:V2546 A2566:V2573 A2593:V2600 A2620:V2627 A2647:V2654 A2674:V2681 Q43 Q70 Q97 Q124 Q151 Q178 Q205 Q232 Q259 Q286 Q313 Q340 Q367 Q394 Q421 Q448 Q475 Q502 Q529 Q556 Q583 Q610 Q637 Q664 Q691 Q718 Q745 Q772 Q799 Q826 Q853 Q880 Q907 Q934 Q961 Q988 Q1015 Q1042 Q1069 Q1096 Q1123 Q1150 Q1177 Q1204 Q1231 Q1258 Q1285 Q1312 Q1339 Q1366 Q1393 Q1420 Q1447 Q1474 Q1501 Q1528 Q1555 Q1582 Q1609 Q1636 Q1663 Q1690 Q1717 Q1744 Q1771 Q1798 Q1825 Q1852 Q1879 Q1906 Q1933 Q1960 Q1987 Q2014 Q2041 Q2068 Q2095 Q2122 Q2149 Q2176 Q2203 Q2230 Q2257 Q2284 Q2311 Q2338 Q2365 Q2392 Q2419 Q2446 Q2473 Q2500 Q2527 Q2554 Q2581 Q2608 Q2635 Q2662 Q2689 Q36:V42 Q63:V69 Q90:V96 Q117:V123 Q144:V150 Q171:V177 Q198:V204 Q225:V231 Q252:V258 Q279:V285 Q306:V312 Q333:V339 Q360:V366 Q387:V393 Q414:V420 Q441:V447 Q468:V474 Q495:V501 Q522:V528 Q549:V555 Q576:V582 Q603:V609 Q630:V636 Q657:V663 Q684:V690 Q711:V717 Q738:V744 Q765:V771 Q792:V798 Q819:V825 Q846:V852 Q873:V879 Q900:V906 Q927:V933 Q954:V960 Q981:V987 Q1008:V1014 Q1035:V1041 Q1062:V1068 Q1089:V1095 Q1116:V1122 Q1143:V1149 Q1170:V1176 Q1197:V1203 Q1224:V1230 Q1251:V1257 Q1278:V1284 Q1305:V1311 Q1332:V1338 Q1359:V1365 Q1386:V1392 Q1413:V1419 Q1440:V1446 Q1467:V1473 Q1494:V1500 Q1521:V1527 Q1548:V1554 Q1575:V1581 Q1602:V1608 Q1629:V1635 Q1656:V1662 Q1683:V1689 Q1710:V1716 Q1737:V1743 Q1764:V1770 Q1791:V1797 Q1818:V1824 Q1845:V1851 Q1872:V1878 Q1899:V1905 Q1926:V1932 Q1953:V1959 Q1980:V1986 Q2007:V2013 Q2034:V2040 Q2061:V2067 Q2088:V2094 Q2115:V2121 Q2142:V2148 Q2169:V2175 Q2196:V2202 Q2223:V2229 Q2250:V2256 Q2277:V2283 Q2304:V2310 Q2331:V2337 Q2358:V2364 Q2385:V2391 Q2412:V2418 Q2439:V2445 Q2466:V2472 Q2493:V2499 Q2520:V2526 Q2547:V2553 Q2574:V2580 Q2601:V2607 Q2628:V2634 Q2655:V2661 Q2682:V2688 S43:V43 S70:V70 S97:V97 S124:V124 S151:V151 S178:V178 S205:V205 S232:V232 S259:V259 S286:V286 S313:V313 S340:V340 S367:V367 S394:V394 S421:V421 S448:V448 S475:V475 S502:V502 S529:V529 S556:V556 S583:V583 S610:V610 S637:V637 S664:V664 S691:V691 S718:V718 S745:V745 S772:V772 S799:V799 S826:V826 S853:V853 S880:V880 S907:V907 S934:V934 S961:V961 S988:V988 S1015:V1015 S1042:V1042 S1069:V1069 S1096:V1096 S1123:V1123 S1150:V1150 S1177:V1177 S1204:V1204 S1231:V1231 S1258:V1258 S1285:V1285 S1312:V1312 S1339:V1339 S1366:V1366 S1393:V1393 S1420:V1420 S1447:V1447 S1474:V1474 S1501:V1501 S1528:V1528 S1555:V1555 S1582:V1582 S1609:V1609 S1636:V1636 S1663:V1663 S1690:V1690 S1717:V1717 S1744:V1744 S1771:V1771 S1798:V1798 S1825:V1825 S1852:V1852 S1879:V1879 S1906:V1906 S1933:V1933 S1960:V1960 S1987:V1987 S2014:V2014 S2041:V2041 S2068:V2068 S2095:V2095 S2122:V2122 S2149:V2149 S2176:V2176 S2203:V2203 S2230:V2230 S2257:V2257 S2284:V2284 S2311:V2311 S2338:V2338 S2365:V2365 S2392:V2392 S2419:V2419 S2446:V2446 S2473:V2473 S2500:V2500 S2527:V2527 S2554:V2554 S2581:V2581 S2608:V2608 S2635:V2635 S2662:V2662 S2689:V2689 A80:R81 A107:R108 A134:R135 A161:R162 A188:R189 A215:R216 A242:R243 A269:R270 A296:R297 A323:R324 A350:R351 A377:R378 A404:R405 A431:R432 A458:R459 A485:R486 A512:R513 A539:R540 A566:R567 A593:R594 A620:R621 A647:R648 A674:R675 A701:R702 A728:R729 A755:R756 A782:R783 A809:R810 A836:R837 A863:R864 A890:R891 A917:R918 A944:R945 A971:R972 A998:R999 A1025:R1026 A1052:R1053 A1079:R1080 A1106:R1107 A1133:R1134 A1160:R1161 A1187:R1188 A1214:R1215 A1241:R1242 A1268:R1269 A1295:R1296 A1322:R1323 A1349:R1350 A1376:R1377 A1403:R1404 A1430:R1431 A1457:R1458 A1484:R1485 A1511:R1512 A1538:R1539 A1565:R1566 A1592:R1593 A1619:R1620 A1646:R1647 A1673:R1674 A1700:R1701 A1727:R1728 A1754:R1755 A1781:R1782 A1808:R1809 A1835:R1836 A1862:R1863 A1889:R1890 A1916:R1917 A1943:R1944 A1970:R1971 A1997:R1998 A2024:R2025 A2051:R2052 A2078:R2079 A2105:R2106 A2132:R2133 A2159:R2160 A2186:R2187 A2213:R2214 A2240:R2241 A2267:R2268 A2294:R2295 A2321:R2322 A2348:R2349 A2375:R2376 A2402:R2403 A2429:R2430 A2456:R2457 A2483:R2484 A2510:R2511 A2537:R2538 A2564:R2565 A2591:R2592 A2618:R2619 A2645:R2646 A2672:R2673 A2699:R2700 O40:O43 O67:O70 O94:O97 O121:O124 O148:O151 O175:O178 O202:O205 O229:O232 O256:O259 O283:O286 O310:O313 O337:O340 O364:O367 O391:O394 O418:O421 O445:O448 O472:O475 O499:O502 O526:O529 O553:O556 O580:O583 O607:O610 O634:O637 O661:O664 O688:O691 O715:O718 O742:O745 O769:O772 O796:O799 O823:O826 O850:O853 O877:O880 O904:O907 O931:O934 O958:O961 O985:O988 O1012:O1015 O1039:O1042 O1066:O1069 O1093:O1096 O1120:O1123 O1147:O1150 O1174:O1177 O1201:O1204 O1228:O1231 O1255:O1258 O1282:O1285 O1309:O1312 O1336:O1339 O1363:O1366 O1390:O1393 O1417:O1420 O1444:O1447 O1471:O1474 O1498:O1501 O1525:O1528 O1552:O1555 O1579:O1582 O1606:O1609 O1633:O1636 O1660:O1663 O1687:O1690 O1714:O1717 O1741:O1744 O1768:O1771 O1795:O1798 O1822:O1825 O1849:O1852 O1876:O1879 O1903:O1906 O1930:O1933 O1957:O1960 O1984:O1987 O2011:O2014 O2038:O2041 O2065:O2068 O2092:O2095 O2119:O2122 O2146:O2149 O2173:O2176 O2200:O2203 O2227:O2230 O2254:O2257 O2281:O2284 O2308:O2311 O2335:O2338 O2362:O2365 O2389:O2392 O2416:O2419 O2443:O2446 O2470:O2473 O2497:O2500 O2524:O2527 O2551:O2554 O2578:O2581 O2605:O2608 O2632:O2635 O2659:O2662 O2686:O2689 L39:O39 L66:O66 L93:O93 L120:O120 L147:O147 L174:O174 L201:O201 L228:O228 L255:O255 L282:O282 L309:O309 L336:O336 L363:O363 L390:O390 L417:O417 L444:O444 L471:O471 L498:O498 L525:O525 L552:O552 L579:O579 L606:O606 L633:O633 L660:O660 L687:O687 L714:O714 L741:O741 L768:O768 L795:O795 L822:O822 L849:O849 L876:O876 L903:O903 L930:O930 L957:O957 L984:O984 L1011:O1011 L1038:O1038 L1065:O1065 L1092:O1092 L1119:O1119 L1146:O1146 L1173:O1173 L1200:O1200 L1227:O1227 L1254:O1254 L1281:O1281 L1308:O1308 L1335:O1335 L1362:O1362 L1389:O1389 L1416:O1416 L1443:O1443 L1470:O1470 L1497:O1497 L1524:O1524 L1551:O1551 L1578:O1578 L1605:O1605 L1632:O1632 L1659:O1659 L1686:O1686 L1713:O1713 L1740:O1740 L1767:O1767 L1794:O1794 L1821:O1821 L1848:O1848 L1875:O1875 L1902:O1902 L1929:O1929 L1956:O1956 L1983:O1983 L2010:O2010 L2037:O2037 L2064:O2064 L2091:O2091 L2118:O2118 L2145:O2145 L2172:O2172 L2199:O2199 L2226:O2226 L2253:O2253 L2280:O2280 L2307:O2307 L2334:O2334 L2361:O2361 L2388:O2388 L2415:O2415 L2442:O2442 L2469:O2469 L2496:O2496 L2523:O2523 L2550:O2550 L2577:O2577 L2604:O2604 L2631:O2631 L2658:O2658 L2685:O2685 L40:N41 L67:N68 L94:N95 L121:N122 L148:N149 L175:N176 L202:N203 L229:N230 L256:N257 L283:N284 L310:N311 L337:N338 L364:N365 L391:N392 L418:N419 L445:N446 L472:N473 L499:N500 L526:N527 L553:N554 L580:N581 L607:N608 L634:N635 L661:N662 L688:N689 L715:N716 L742:N743 L769:N770 L796:N797 L823:N824 L850:N851 L877:N878 L904:N905 L931:N932 L958:N959 L985:N986 L1012:N1013 L1039:N1040 L1066:N1067 L1093:N1094 L1120:N1121 L1147:N1148 L1174:N1175 L1201:N1202 L1228:N1229 L1255:N1256 L1282:N1283 L1309:N1310 L1336:N1337 L1363:N1364 L1390:N1391 L1417:N1418 L1444:N1445 L1471:N1472 L1498:N1499 L1525:N1526 L1552:N1553 L1579:N1580 L1606:N1607 L1633:N1634 L1660:N1661 L1687:N1688 L1714:N1715 L1741:N1742 L1768:N1769 L1795:N1796 L1822:N1823 L1849:N1850 L1876:N1877 L1903:N1904 L1930:N1931 L1957:N1958 L1984:N1985 L2011:N2012 L2038:N2039 L2065:N2066 L2092:N2093 L2119:N2120 L2146:N2147 L2173:N2174 L2200:N2201 L2227:N2228 L2254:N2255 L2281:N2282 L2308:N2309 L2335:N2336 L2362:N2363 L2389:N2390 L2416:N2417 L2443:N2444 L2470:N2471 L2497:N2498 L2524:N2525 L2551:N2552 L2578:N2579 L2605:N2606 L2632:N2633 L2659:N2660 L2686:N2687 A71:V77 A98:V104 A125:V131 A152:V158 A179:V185 A42:N43 A69:N70 A96:N97 A123:N124 A150:N151 A177:N178 A204:N205 A231:N232 A258:N259 A285:N286 A312:N313 A339:N340 A366:N367 A393:N394 A420:N421 A447:N448 A474:N475 A501:N502 A528:N529 A555:N556 A582:N583 A609:N610 A636:N637 A663:N664 A690:N691 A717:N718 A744:N745 A771:N772 A798:N799 A825:N826 A852:N853 A879:N880 A906:N907 A933:N934 A960:N961 A987:N988 A1014:N1015 A1041:N1042 A1068:N1069 A1095:N1096 A1122:N1123 A1149:N1150 A1176:N1177 A1203:N1204 A1230:N1231 A1257:N1258 A1284:N1285 A1311:N1312 A1338:N1339 A1365:N1366 A1392:N1393 A1419:N1420 A1446:N1447 A1473:N1474 A1500:N1501 A1527:N1528 A1554:N1555 A1581:N1582 A1608:N1609 A1635:N1636 A1662:N1663 A1689:N1690 A1716:N1717 A1743:N1744 A1770:N1771 A1797:N1798 A1824:N1825 A1851:N1852 A1878:N1879 A1905:N1906 A1932:N1933 A1959:N1960 A1986:N1987 A2013:N2014 A2040:N2041 A2067:N2068 A2094:N2095 A2121:N2122 A2148:N2149 A2175:N2176 A2202:N2203 A2229:N2230 A2256:N2257 A2283:N2284 A2310:N2311 A2337:N2338 A2364:N2365 A2391:N2392 A2418:N2419 A2445:N2446 A2472:N2473 A2499:N2500 A2526:N2527 A2553:N2554 A2580:N2581 A2607:N2608 A2634:N2635 A2661:N2662 A2688:N2689 P38:P43 P65:P70 P92:P97 P119:P124 P146:P151 P173:P178 P200:P205 P227:P232 P254:P259 P281:P286 P308:P313 P335:P340 P362:P367 P389:P394 P416:P421 P443:P448 P470:P475 P497:P502 P524:P529 P551:P556 P578:P583 P605:P610 P632:P637 P659:P664 P686:P691 P713:P718 P740:P745 P767:P772 P794:P799 P821:P826 P848:P853 P875:P880 P902:P907 P929:P934 P956:P961 P983:P988 P1010:P1015 P1037:P1042 P1064:P1069 P1091:P1096 P1118:P1123 P1145:P1150 P1172:P1177 P1199:P1204 P1226:P1231 P1253:P1258 P1280:P1285 P1307:P1312 P1334:P1339 P1361:P1366 P1388:P1393 P1415:P1420 P1442:P1447 P1469:P1474 P1496:P1501 P1523:P1528 P1550:P1555 P1577:P1582 P1604:P1609 P1631:P1636 P1658:P1663 P1685:P1690 P1712:P1717 P1739:P1744 P1766:P1771 P1793:P1798 P1820:P1825 P1847:P1852 P1874:P1879 P1901:P1906 P1928:P1933 P1955:P1960 P1982:P1987 P2009:P2014 P2036:P2041 P2063:P2068 P2090:P2095 P2117:P2122 P2144:P2149 P2171:P2176 P2198:P2203 P2225:P2230 P2252:P2257 P2279:P2284 P2306:P2311 P2333:P2338 P2360:P2365 P2387:P2392 P2414:P2419 P2441:P2446 P2468:P2473 P2495:P2500 P2522:P2527 P2549:P2554 P2576:P2581 P2603:P2608 P2630:P2635 P2657:P2662 P2684:P2689 N38:O38 N65:O65 N92:O92 N119:O119 N146:O146 N173:O173 N200:O200 N227:O227 N254:O254 N281:O281 N308:O308 N335:O335 N362:O362 N389:O389 N416:O416 N443:O443 N470:O470 N497:O497 N524:O524 N551:O551 N578:O578 N605:O605 N632:O632 N659:O659 N686:O686 N713:O713 N740:O740 N767:O767 N794:O794 N821:O821 N848:O848 N875:O875 N902:O902 N929:O929 N956:O956 N983:O983 N1010:O1010 N1037:O1037 N1064:O1064 N1091:O1091 N1118:O1118 N1145:O1145 N1172:O1172 N1199:O1199 N1226:O1226 N1253:O1253 N1280:O1280 N1307:O1307 N1334:O1334 N1361:O1361 N1388:O1388 N1415:O1415 N1442:O1442 N1469:O1469 N1496:O1496 N1523:O1523 N1550:O1550 N1577:O1577 N1604:O1604 N1631:O1631 N1658:O1658 N1685:O1685 N1712:O1712 N1739:O1739 N1766:O1766 N1793:O1793 N1820:O1820 N1847:O1847 N1874:O1874 N1901:O1901 N1928:O1928 N1955:O1955 N1982:O1982 N2009:O2009 N2036:O2036 N2063:O2063 N2090:O2090 N2117:O2117 N2144:O2144 N2171:O2171 N2198:O2198 N2225:O2225 N2252:O2252 N2279:O2279 N2306:O2306 N2333:O2333 N2360:O2360 N2387:O2387 N2414:O2414 N2441:O2441 N2468:O2468 N2495:O2495 N2522:O2522 N2549:O2549 N2576:O2576 N2603:O2603 N2630:O2630 N2657:O2657 N2684:O2684 N36:P37 N63:P64 N90:P91 N117:P118 N144:P145 N171:P172 N198:P199 N225:P226 N252:P253 N279:P280 N306:P307 N333:P334 N360:P361 N387:P388 N414:P415 N441:P442 N468:P469 N495:P496 N522:P523 N549:P550 N576:P577 N603:P604 N630:P631 N657:P658 N684:P685 N711:P712 N738:P739 N765:P766 N792:P793 N819:P820 N846:P847 N873:P874 N900:P901 N927:P928 N954:P955 N981:P982 N1008:P1009 N1035:P1036 N1062:P1063 N1089:P1090 N1116:P1117 N1143:P1144 N1170:P1171 N1197:P1198 N1224:P1225 N1251:P1252 N1278:P1279 N1305:P1306 N1332:P1333 N1359:P1360 N1386:P1387 N1413:P1414 N1440:P1441 N1467:P1468 N1494:P1495 N1521:P1522 N1548:P1549 N1575:P1576 N1602:P1603 N1629:P1630 N1656:P1657 N1683:P1684 N1710:P1711 N1737:P1738 N1764:P1765 N1791:P1792 N1818:P1819 N1845:P1846 N1872:P1873 N1899:P1900 N1926:P1927 N1953:P1954 N1980:P1981 N2007:P2008 N2034:P2035 N2061:P2062 N2088:P2089 N2115:P2116 N2142:P2143 N2169:P2170 N2196:P2197 N2223:P2224 N2250:P2251 N2277:P2278 N2304:P2305 N2331:P2332 N2358:P2359 N2385:P2386 N2412:P2413 N2439:P2440 N2466:P2467 N2493:P2494 N2520:P2521 N2547:P2548 N2574:P2575 N2601:P2602 N2628:P2629 N2655:P2656 N2682:P2683 L36:M38 L63:M65 L90:M92 L117:M119 L144:M146 L171:M173 L198:M200 L225:M227 L252:M254 L279:M281 L306:M308 L333:M335 L360:M362 L387:M389 L414:M416 L441:M443 L468:M470 L495:M497 L522:M524 L549:M551 L576:M578 L603:M605 L630:M632 L657:M659 L684:M686 L711:M713 L738:M740 L765:M767 L792:M794 L819:M821 L846:M848 L873:M875 L900:M902 L927:M929 L954:M956 L981:M983 L1008:M1010 L1035:M1037 L1062:M1064 L1089:M1091 L1116:M1118 L1143:M1145 L1170:M1172 L1197:M1199 L1224:M1226 L1251:M1253 L1278:M1280 L1305:M1307 L1332:M1334 L1359:M1361 L1386:M1388 L1413:M1415 L1440:M1442 L1467:M1469 L1494:M1496 L1521:M1523 L1548:M1550 L1575:M1577 L1602:M1604 L1629:M1631 L1656:M1658 L1683:M1685 L1710:M1712 L1737:M1739 L1764:M1766 L1791:M1793 L1818:M1820 L1845:M1847 L1872:M1874 L1899:M1901 L1926:M1928 L1953:M1955 L1980:M1982 L2007:M2009 L2034:M2036 L2061:M2063 L2088:M2090 L2115:M2117 L2142:M2144 L2169:M2171 L2196:M2198 L2223:M2225 L2250:M2252 L2277:M2279 L2304:M2306 L2331:M2333 L2358:M2360 L2385:M2387 L2412:M2414 L2439:M2441 L2466:M2468 L2493:M2495 L2520:M2522 L2547:M2549 L2574:M2576 L2601:M2603 L2628:M2630 L2655:M2657 L2682:M2684 A53:R54 A44:V50 B77:C81 B104:C108 B131:C135 B158:C162 B185:C189 A206:V212 A233:V239 A260:V266 A287:V293 A314:V320 A341:V347 A368:V374 A395:V401 A422:V428 A449:V455 A476:V482 A503:V509 A530:V536 A557:V563 A584:V590 A611:V617 A638:V644 A665:V671 A692:V698 A719:V725 A746:V752 A773:V779 A800:V806 A827:V833 A854:V860 A881:V887 A908:V914 A935:V941 A962:V968 A989:V995 A1016:V1022 A1043:V1049 A1070:V1076 A1097:V1103 A1124:V1130 A1151:V1157 A1178:V1184 A1205:V1211 A1232:V1238 A1259:V1265 A1286:V1292 A1313:V1319 A1340:V1346 A1367:V1373 A1394:V1400 A1421:V1427 A1448:V1454 A1475:V1481 A1502:V1508 A1529:V1535 A1556:V1562 A1583:V1589 A1610:V1616 A1637:V1643 A1664:V1670 A1691:V1697 A1718:V1724 A1745:V1751 A1772:V1778 A1799:V1805 A1826:V1832 A1853:V1859 A1880:V1886 A1907:V1913 A1934:V1940 A1961:V1967 A1988:V1994 A2015:V2021 A2042:V2048 A2069:V2075 A2096:V2102 A2123:V2129 A2150:V2156 A2177:V2183 A2204:V2210 A2231:V2237 A2258:V2264 A2285:V2291 A2312:V2318 A2339:V2345 A2366:V2372 A2393:V2399 A2420:V2426 A2447:V2453 A2474:V2480 A2501:V2507 A2528:V2534 A2555:V2561 A2582:V2588 A2609:V2615 A2636:V2642 A2663:V2669 A2690:V2696 A15:N15 N16 A16:L18 N17:V18 A36:K41 A63:K68 A90:K95 A117:K122 A144:K149 A171:K176 A198:K203 A225:K230 A252:K257 A279:K284 A306:K311 A333:K338 A360:K365 A387:K392 A414:K419 A441:K446 A468:K473 A495:K500 A549:K554 A576:K581 A603:K608 A630:K635 A657:K662 A684:K689 A711:K716 A738:K743 A765:K770 A792:K797 A819:K824 A846:K851 A873:K878 A900:K905 A927:K932 A954:K959 A981:K986 A1008:K1013 A1035:K1040 A1062:K1067 A1089:K1094 A1116:K1121 A1143:K1148 A1170:K1175 A1197:K1202 A1224:K1229 A1251:K1256 A1278:K1283 A1305:K1310 A1332:K1337 A1359:K1364 A1386:K1391 A1413:K1418 A1440:K1445 A1467:K1472 A1494:K1499 A1521:K1526 A1548:K1553 A1575:K1580 A1602:K1607 A1629:K1634 A1656:K1661 A1683:K1688 A1710:K1715 A1737:K1742 A1764:K1769 A1791:K1796 A1818:K1823 A1845:K1850 A1872:K1877 A1899:K1904 A1926:K1931 A1953:K1958 A1980:K1985 A2007:K2012 A2061:K2066 A2088:K2093 A2115:K2120 A2142:K2147 A2169:K2174 A2196:K2201 A2223:K2228 A2250:K2255 A2277:K2282 A2304:K2309 A2331:K2336 A2358:K2363 A2385:K2390 A2412:K2417 A2439:K2444 A2466:K2471 A2493:K2498 A2520:K2525 A2547:K2552 A2574:K2579 A2601:K2606 A2628:K2633 A2655:K2660 A2682:K2687 A2034:K2039 A522:K527">
    <cfRule type="expression" dxfId="5" priority="2417">
      <formula>ISERROR(A1)</formula>
    </cfRule>
  </conditionalFormatting>
  <conditionalFormatting sqref="H9:H11 M9:M11 H36:H38 H63:H65 H90:H92 H117:H119 H144:H146 H171:H173 H198:H200 H225:H227 H252:H254 H279:H281 H306:H308 H333:H335 H360:H362 H387:H389 H414:H416 H441:H443 H468:H470 H495:H497 H522:H524 H549:H551 H576:H578 H603:H605 H630:H632 H657:H659 H684:H686 H711:H713 H738:H740 H765:H767 H792:H794 H819:H821 H846:H848 H873:H875 H900:H902 H927:H929 H954:H956 H981:H983 H1008:H1010 H1035:H1037 H1062:H1064 H1089:H1091 H1116:H1118 H1143:H1145 H1170:H1172 H1197:H1199 H1224:H1226 H1251:H1253 H1278:H1280 H1305:H1307 H1332:H1334 H1359:H1361 H1386:H1388 H1413:H1415 H1440:H1442 H1467:H1469 H1494:H1496 H1521:H1523 H1548:H1550 H1575:H1577 H1602:H1604 H1629:H1631 H1656:H1658 H1683:H1685 H1710:H1712 H1737:H1739 H1764:H1766 H1791:H1793 H1818:H1820 H1845:H1847 H1872:H1874 H1899:H1901 H1926:H1928 H1953:H1955 H1980:H1982 H2007:H2009 H2034:H2036 H2061:H2063 H2088:H2090 H2115:H2117 H2142:H2144 H2169:H2171 H2196:H2198 H2223:H2225 H2250:H2252 H2277:H2279 H2304:H2306 H2331:H2333 H2358:H2360 H2385:H2387 H2412:H2414 H2439:H2441 H2466:H2468 H2493:H2495 H2520:H2522 H2547:H2549 H2574:H2576 H2601:H2603 H2628:H2630 H2655:H2657 H2682:H2684 M36:M38 M63:M65 M90:M92 M117:M119 M144:M146 M171:M173 M198:M200 M225:M227 M252:M254 M279:M281 M306:M308 M333:M335 M360:M362 M387:M389 M414:M416 M441:M443 M468:M470 M495:M497 M522:M524 M549:M551 M576:M578 M603:M605 M630:M632 M657:M659 M684:M686 M711:M713 M738:M740 M765:M767 M792:M794 M819:M821 M846:M848 M873:M875 M900:M902 M927:M929 M954:M956 M981:M983 M1008:M1010 M1035:M1037 M1062:M1064 M1089:M1091 M1116:M1118 M1143:M1145 M1170:M1172 M1197:M1199 M1224:M1226 M1251:M1253 M1278:M1280 M1305:M1307 M1332:M1334 M1359:M1361 M1386:M1388 M1413:M1415 M1440:M1442 M1467:M1469 M1494:M1496 M1521:M1523 M1548:M1550 M1575:M1577 M1602:M1604 M1629:M1631 M1656:M1658 M1683:M1685 M1710:M1712 M1737:M1739 M1764:M1766 M1791:M1793 M1818:M1820 M1845:M1847 M1872:M1874 M1899:M1901 M1926:M1928 M1953:M1955 M1980:M1982 M2007:M2009 M2034:M2036 M2061:M2063 M2088:M2090 M2115:M2117 M2142:M2144 M2169:M2171 M2196:M2198 M2223:M2225 M2250:M2252 M2277:M2279 M2304:M2306 M2331:M2333 M2358:M2360 M2385:M2387 M2412:M2414 M2439:M2441 M2466:M2468 M2493:M2495 M2520:M2522 M2547:M2549 M2574:M2576 M2601:M2603 M2628:M2630 M2655:M2657 M2682:M2684">
    <cfRule type="cellIs" dxfId="4" priority="2416" operator="greaterThan">
      <formula>0</formula>
    </cfRule>
  </conditionalFormatting>
  <conditionalFormatting sqref="P18 P45 P72 P99 P126 P153 P180 P207 P234 P261 P288 P315 P342 P369 P396 P423 P450 P477 P504 P531 P558 P585 P612 P639 P666 P693 P720 P747 P774 P801 P828 P855 P882 P909 P936 P963 P990 P1017 P1044 P1071 P1098 P1125 P1152 P1179 P1206 P1233 P1260 P1287 P1314 P1341 P1368 P1395 P1422 P1449 P1476 P1503 P1530 P1557 P1584 P1611 P1638 P1665 P1692 P1719 P1746 P1773 P1800 P1827 P1854 P1881 P1908 P1935 P1962 P1989 P2016 P2043 P2070 P2097 P2124 P2151 P2178 P2205 P2232 P2259 P2286 P2313 P2340 P2367 P2394 P2421 P2448 P2475 P2502 P2529 P2556 P2583 P2610 P2637 P2664 P2691">
    <cfRule type="cellIs" dxfId="3" priority="736" operator="equal">
      <formula>0</formula>
    </cfRule>
  </conditionalFormatting>
  <conditionalFormatting sqref="G15:I16 P12:P16 G42:I43 G69:I70 G96:I97 G123:I124 G150:I151 G177:I178 G204:I205 G231:I232 G258:I259 G285:I286 G312:I313 G339:I340 G366:I367 G393:I394 G420:I421 G447:I448 G474:I475 G501:I502 G528:I529 G555:I556 G582:I583 G609:I610 G636:I637 G663:I664 G690:I691 G717:I718 G744:I745 G771:I772 G798:I799 G825:I826 G852:I853 G879:I880 G906:I907 G933:I934 G960:I961 G987:I988 G1014:I1015 G1041:I1042 G1068:I1069 G1095:I1096 G1122:I1123 G1149:I1150 G1176:I1177 G1203:I1204 G1230:I1231 G1257:I1258 G1284:I1285 G1311:I1312 G1338:I1339 G1365:I1366 G1392:I1393 G1419:I1420 G1446:I1447 G1473:I1474 G1500:I1501 G1527:I1528 G1554:I1555 G1581:I1582 G1608:I1609 G1635:I1636 G1662:I1663 G1689:I1690 G1716:I1717 G1743:I1744 G1770:I1771 G1797:I1798 G1824:I1825 G1851:I1852 G1878:I1879 G1905:I1906 G1932:I1933 G1959:I1960 G1986:I1987 G2013:I2014 G2040:I2041 G2067:I2068 G2094:I2095 G2121:I2122 G2148:I2149 G2175:I2176 G2202:I2203 G2229:I2230 G2256:I2257 G2283:I2284 G2310:I2311 G2337:I2338 G2364:I2365 G2391:I2392 G2418:I2419 G2445:I2446 G2472:I2473 G2499:I2500 G2526:I2527 G2553:I2554 G2580:I2581 G2607:I2608 G2634:I2635 G2661:I2662 G2688:I2689 L42:N43 L69:N70 L96:N97 L123:N124 L150:N151 L177:N178 L204:N205 L231:N232 L258:N259 L285:N286 L312:N313 L339:N340 L366:N367 L393:N394 L420:N421 L447:N448 L474:N475 L501:N502 L528:N529 L555:N556 L582:N583 L609:N610 L636:N637 L663:N664 L690:N691 L717:N718 L744:N745 L771:N772 L798:N799 L825:N826 L852:N853 L879:N880 L906:N907 L933:N934 L960:N961 L987:N988 L1014:N1015 L1041:N1042 L1068:N1069 L1095:N1096 L1122:N1123 L1149:N1150 L1176:N1177 L1203:N1204 L1230:N1231 L1257:N1258 L1284:N1285 L1311:N1312 L1338:N1339 L1365:N1366 L1392:N1393 L1419:N1420 L1446:N1447 L1473:N1474 L1500:N1501 L1527:N1528 L1554:N1555 L1581:N1582 L1608:N1609 L1635:N1636 L1662:N1663 L1689:N1690 L1716:N1717 L1743:N1744 L1770:N1771 L1797:N1798 L1824:N1825 L1851:N1852 L1878:N1879 L1905:N1906 L1932:N1933 L1959:N1960 L1986:N1987 L2013:N2014 L2040:N2041 L2067:N2068 L2094:N2095 L2121:N2122 L2148:N2149 L2175:N2176 L2202:N2203 L2229:N2230 L2256:N2257 L2283:N2284 L2310:N2311 L2337:N2338 L2364:N2365 L2391:N2392 L2418:N2419 L2445:N2446 L2472:N2473 L2499:N2500 L2526:N2527 L2553:N2554 L2580:N2581 L2607:N2608 L2634:N2635 L2661:N2662 L2688:N2689 P39:P43 P66:P70 P93:P97 P120:P124 P147:P151 P174:P178 P201:P205 P228:P232 P255:P259 P282:P286 P309:P313 P336:P340 P363:P367 P390:P394 P417:P421 P444:P448 P471:P475 P498:P502 P525:P529 P552:P556 P579:P583 P606:P610 P633:P637 P660:P664 P687:P691 P714:P718 P741:P745 P768:P772 P795:P799 P822:P826 P849:P853 P876:P880 P903:P907 P930:P934 P957:P961 P984:P988 P1011:P1015 P1038:P1042 P1065:P1069 P1092:P1096 P1119:P1123 P1146:P1150 P1173:P1177 P1200:P1204 P1227:P1231 P1254:P1258 P1281:P1285 P1308:P1312 P1335:P1339 P1362:P1366 P1389:P1393 P1416:P1420 P1443:P1447 P1470:P1474 P1497:P1501 P1524:P1528 P1551:P1555 P1578:P1582 P1605:P1609 P1632:P1636 P1659:P1663 P1686:P1690 P1713:P1717 P1740:P1744 P1767:P1771 P1794:P1798 P1821:P1825 P1848:P1852 P1875:P1879 P1902:P1906 P1929:P1933 P1956:P1960 P1983:P1987 P2010:P2014 P2037:P2041 P2064:P2068 P2091:P2095 P2118:P2122 P2145:P2149 P2172:P2176 P2199:P2203 P2226:P2230 P2253:P2257 P2280:P2284 P2307:P2311 P2334:P2338 P2361:P2365 P2388:P2392 P2415:P2419 P2442:P2446 P2469:P2473 P2496:P2500 P2523:P2527 P2550:P2554 P2577:P2581 P2604:P2608 P2631:P2635 P2658:P2662 P2685:P2689 L15:N15 L16 N16">
    <cfRule type="cellIs" dxfId="2" priority="633" operator="equal">
      <formula>0</formula>
    </cfRule>
  </conditionalFormatting>
  <conditionalFormatting sqref="M16:M18">
    <cfRule type="expression" dxfId="1" priority="2">
      <formula>ISERROR(M16)</formula>
    </cfRule>
  </conditionalFormatting>
  <conditionalFormatting sqref="M16">
    <cfRule type="cellIs" dxfId="0" priority="1" operator="equal">
      <formula>0</formula>
    </cfRule>
  </conditionalFormatting>
  <printOptions horizontalCentered="1" verticalCentered="1"/>
  <pageMargins left="0.5" right="0.5" top="0.5" bottom="0.5" header="0.30000000000000004" footer="0.30000000000000004"/>
  <pageSetup paperSize="9" orientation="landscape" horizontalDpi="4294967292" verticalDpi="4294967292"/>
  <headerFooter>
    <oddFooter>&amp;C&amp;"+,Regular"&amp;11This result is subject to the approval of the District Education Officer</oddFooter>
  </headerFooter>
  <drawing r:id="rId1"/>
  <legacyDrawing r:id="rId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from the developer's desk</vt:lpstr>
      <vt:lpstr>details</vt:lpstr>
      <vt:lpstr>statement of marks</vt:lpstr>
      <vt:lpstr>result aggregate</vt:lpstr>
      <vt:lpstr>result subject-wise</vt:lpstr>
      <vt:lpstr>full 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keywords>FINAL RESULT NBH GIRLS 15-05-12</cp:keywords>
  <cp:lastModifiedBy>D Kavita</cp:lastModifiedBy>
  <cp:lastPrinted>2013-04-19T11:35:05Z</cp:lastPrinted>
  <dcterms:created xsi:type="dcterms:W3CDTF">1996-10-14T23:33:28Z</dcterms:created>
  <dcterms:modified xsi:type="dcterms:W3CDTF">2015-04-24T10:19:21Z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false</vt:lpwstr>
  </property>
  <property fmtid="{D5CDD505-2E9C-101B-9397-08002B2CF9AE}" pid="3" name="Google.Documents.DocumentId">
    <vt:lpwstr>1Mg2fcE8ulJjcSnHob_sTVCjvqNiKj_ma09WA98Ir-TU</vt:lpwstr>
  </property>
  <property fmtid="{D5CDD505-2E9C-101B-9397-08002B2CF9AE}" pid="4" name="Google.Documents.RevisionId">
    <vt:lpwstr>01935605106347350866</vt:lpwstr>
  </property>
  <property fmtid="{D5CDD505-2E9C-101B-9397-08002B2CF9AE}" pid="5" name="Google.Documents.PluginVersion">
    <vt:lpwstr>2.0.1974.7364</vt:lpwstr>
  </property>
  <property fmtid="{D5CDD505-2E9C-101B-9397-08002B2CF9AE}" pid="6" name="Google.Documents.MergeIncapabilityFlags">
    <vt:i4>1</vt:i4>
  </property>
</Properties>
</file>